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BARANG MASUK" sheetId="2" r:id="rId1"/>
    <sheet name="EKSPEDISI" sheetId="1" r:id="rId2"/>
    <sheet name="Sheet1" sheetId="4" r:id="rId3"/>
    <sheet name="VAR" sheetId="3" r:id="rId4"/>
  </sheets>
  <externalReferences>
    <externalReference r:id="rId5"/>
    <externalReference r:id="rId6"/>
    <externalReference r:id="rId7"/>
    <externalReference r:id="rId8"/>
  </externalReferences>
  <definedNames>
    <definedName name="c_nb">[1]VAR!$B$2</definedName>
    <definedName name="DB_NAME">VAR!$G$10</definedName>
    <definedName name="DB_PATH">VAR!$G$11</definedName>
    <definedName name="DIR">VAR!$G$8</definedName>
    <definedName name="FILENAME">VAR!$G$6</definedName>
    <definedName name="FORMAT">VAR!$G$7</definedName>
    <definedName name="ID_P">VAR!$G$9</definedName>
    <definedName name="MONTH">VAR!$G$5</definedName>
    <definedName name="PATH">VAR!$G$3</definedName>
    <definedName name="YEAR">VAR!$G$4</definedName>
  </definedNames>
  <calcPr calcId="152511"/>
  <pivotCaches>
    <pivotCache cacheId="26" r:id="rId9"/>
    <pivotCache cacheId="32" r:id="rId10"/>
  </pivotCaches>
</workbook>
</file>

<file path=xl/calcChain.xml><?xml version="1.0" encoding="utf-8"?>
<calcChain xmlns="http://schemas.openxmlformats.org/spreadsheetml/2006/main">
  <c r="E29" i="4" l="1"/>
  <c r="E30" i="4"/>
  <c r="E31" i="4"/>
  <c r="E32" i="4"/>
  <c r="E33" i="4"/>
  <c r="E34" i="4"/>
  <c r="E35" i="4"/>
  <c r="E36" i="4"/>
  <c r="E37" i="4"/>
  <c r="E38" i="4"/>
  <c r="E39" i="4"/>
  <c r="E40" i="4"/>
  <c r="E41" i="4"/>
  <c r="B115" i="2" l="1"/>
  <c r="F115" i="2" s="1"/>
  <c r="B116" i="2"/>
  <c r="F116" i="2" s="1"/>
  <c r="B117" i="2"/>
  <c r="F117" i="2" s="1"/>
  <c r="B118" i="2"/>
  <c r="F118" i="2" s="1"/>
  <c r="B119" i="2"/>
  <c r="F119" i="2" s="1"/>
  <c r="B120" i="2"/>
  <c r="F120" i="2" s="1"/>
  <c r="B121" i="2"/>
  <c r="F121" i="2" s="1"/>
  <c r="B122" i="2"/>
  <c r="F122" i="2" s="1"/>
  <c r="B123" i="2"/>
  <c r="F123" i="2" s="1"/>
  <c r="B125" i="2"/>
  <c r="F125" i="2" s="1"/>
  <c r="B126" i="2"/>
  <c r="F126" i="2" s="1"/>
  <c r="B128" i="2"/>
  <c r="F128" i="2" s="1"/>
  <c r="B129" i="2"/>
  <c r="F129" i="2" s="1"/>
  <c r="B130" i="2"/>
  <c r="F130" i="2" s="1"/>
  <c r="B131" i="2"/>
  <c r="F131" i="2" s="1"/>
  <c r="B133" i="2"/>
  <c r="F133" i="2" s="1"/>
  <c r="B135" i="2"/>
  <c r="F135" i="2" s="1"/>
  <c r="B137" i="2"/>
  <c r="F137" i="2" s="1"/>
  <c r="B139" i="2"/>
  <c r="F139" i="2" s="1"/>
  <c r="B140" i="2"/>
  <c r="F140" i="2" s="1"/>
  <c r="B141" i="2"/>
  <c r="F141" i="2" s="1"/>
  <c r="B142" i="2"/>
  <c r="F142" i="2" s="1"/>
  <c r="B144" i="2"/>
  <c r="F144" i="2" s="1"/>
  <c r="B146" i="2"/>
  <c r="F146" i="2" s="1"/>
  <c r="B147" i="2"/>
  <c r="F147" i="2" s="1"/>
  <c r="B148" i="2"/>
  <c r="F148" i="2" s="1"/>
  <c r="B149" i="2"/>
  <c r="F149" i="2" s="1"/>
  <c r="B151" i="2"/>
  <c r="F151" i="2" s="1"/>
  <c r="B152" i="2"/>
  <c r="F152" i="2" s="1"/>
  <c r="B153" i="2"/>
  <c r="F153" i="2" s="1"/>
  <c r="B154" i="2"/>
  <c r="F154" i="2" s="1"/>
  <c r="B155" i="2"/>
  <c r="F155" i="2" s="1"/>
  <c r="B156" i="2"/>
  <c r="F156" i="2" s="1"/>
  <c r="B157" i="2"/>
  <c r="F157" i="2" s="1"/>
  <c r="B158" i="2"/>
  <c r="F158" i="2" s="1"/>
  <c r="B160" i="2"/>
  <c r="F160" i="2" s="1"/>
  <c r="B161" i="2"/>
  <c r="F161" i="2" s="1"/>
  <c r="B162" i="2"/>
  <c r="F162" i="2" s="1"/>
  <c r="B163" i="2"/>
  <c r="F163" i="2" s="1"/>
  <c r="B165" i="2"/>
  <c r="F165" i="2" s="1"/>
  <c r="B167" i="2"/>
  <c r="F167" i="2" s="1"/>
  <c r="B169" i="2"/>
  <c r="F169" i="2" s="1"/>
  <c r="B171" i="2"/>
  <c r="F171" i="2" s="1"/>
  <c r="B173" i="2"/>
  <c r="F173" i="2" s="1"/>
  <c r="B174" i="2"/>
  <c r="F174" i="2" s="1"/>
  <c r="B175" i="2"/>
  <c r="F175" i="2" s="1"/>
  <c r="B176" i="2"/>
  <c r="F176" i="2" s="1"/>
  <c r="B178" i="2"/>
  <c r="F178" i="2" s="1"/>
  <c r="B180" i="2"/>
  <c r="F180" i="2" s="1"/>
  <c r="B181" i="2"/>
  <c r="F181" i="2" s="1"/>
  <c r="B182" i="2"/>
  <c r="F182" i="2" s="1"/>
  <c r="B183" i="2"/>
  <c r="F183" i="2" s="1"/>
  <c r="B184" i="2"/>
  <c r="F184" i="2" s="1"/>
  <c r="B185" i="2"/>
  <c r="F185" i="2" s="1"/>
  <c r="B186" i="2"/>
  <c r="F186" i="2" s="1"/>
  <c r="B188" i="2"/>
  <c r="F188" i="2" s="1"/>
  <c r="B189" i="2"/>
  <c r="F189" i="2" s="1"/>
  <c r="B191" i="2"/>
  <c r="F191" i="2" s="1"/>
  <c r="B192" i="2"/>
  <c r="F192" i="2" s="1"/>
  <c r="B193" i="2"/>
  <c r="F193" i="2" s="1"/>
  <c r="B194" i="2"/>
  <c r="F194" i="2" s="1"/>
  <c r="B195" i="2"/>
  <c r="F195" i="2" s="1"/>
  <c r="B196" i="2"/>
  <c r="F196" i="2" s="1"/>
  <c r="B197" i="2"/>
  <c r="F197" i="2" s="1"/>
  <c r="B199" i="2"/>
  <c r="F199" i="2" s="1"/>
  <c r="B201" i="2"/>
  <c r="F201" i="2" s="1"/>
  <c r="B203" i="2"/>
  <c r="F203" i="2" s="1"/>
  <c r="B204" i="2"/>
  <c r="F204" i="2" s="1"/>
  <c r="B205" i="2"/>
  <c r="F205" i="2" s="1"/>
  <c r="B206" i="2"/>
  <c r="F206" i="2" s="1"/>
  <c r="B207" i="2"/>
  <c r="F207" i="2" s="1"/>
  <c r="B208" i="2"/>
  <c r="F208" i="2" s="1"/>
  <c r="B209" i="2"/>
  <c r="F209" i="2" s="1"/>
  <c r="B210" i="2"/>
  <c r="F210" i="2" s="1"/>
  <c r="B213" i="2"/>
  <c r="F213" i="2" s="1"/>
  <c r="B216" i="2"/>
  <c r="F216" i="2" s="1"/>
  <c r="B217" i="2"/>
  <c r="F217" i="2" s="1"/>
  <c r="B218" i="2"/>
  <c r="F218" i="2" s="1"/>
  <c r="B219" i="2"/>
  <c r="F219" i="2" s="1"/>
  <c r="B220" i="2"/>
  <c r="F220" i="2" s="1"/>
  <c r="B221" i="2"/>
  <c r="F221" i="2" s="1"/>
  <c r="B223" i="2"/>
  <c r="F223" i="2" s="1"/>
  <c r="B224" i="2"/>
  <c r="F224" i="2" s="1"/>
  <c r="B226" i="2"/>
  <c r="F226" i="2" s="1"/>
  <c r="B228" i="2"/>
  <c r="F228" i="2" s="1"/>
  <c r="B229" i="2"/>
  <c r="F229" i="2" s="1"/>
  <c r="B230" i="2"/>
  <c r="F230" i="2" s="1"/>
  <c r="B231" i="2"/>
  <c r="F231" i="2" s="1"/>
  <c r="B232" i="2"/>
  <c r="F232" i="2" s="1"/>
  <c r="B233" i="2"/>
  <c r="F233" i="2" s="1"/>
  <c r="B234" i="2"/>
  <c r="F234" i="2" s="1"/>
  <c r="B236" i="2"/>
  <c r="F236" i="2" s="1"/>
  <c r="B237" i="2"/>
  <c r="F237" i="2" s="1"/>
  <c r="B239" i="2"/>
  <c r="F239" i="2" s="1"/>
  <c r="B241" i="2"/>
  <c r="F241" i="2" s="1"/>
  <c r="B242" i="2"/>
  <c r="F242" i="2" s="1"/>
  <c r="B244" i="2"/>
  <c r="F244" i="2" s="1"/>
  <c r="B246" i="2"/>
  <c r="F246" i="2" s="1"/>
  <c r="B248" i="2"/>
  <c r="F248" i="2" s="1"/>
  <c r="B250" i="2"/>
  <c r="F250" i="2" s="1"/>
  <c r="B252" i="2"/>
  <c r="F252" i="2" s="1"/>
  <c r="B253" i="2"/>
  <c r="F253" i="2" s="1"/>
  <c r="B255" i="2"/>
  <c r="F255" i="2" s="1"/>
  <c r="B256" i="2"/>
  <c r="F256" i="2" s="1"/>
  <c r="B257" i="2"/>
  <c r="F257" i="2" s="1"/>
  <c r="B258" i="2"/>
  <c r="F258" i="2" s="1"/>
  <c r="B259" i="2"/>
  <c r="F259" i="2" s="1"/>
  <c r="B261" i="2"/>
  <c r="F261" i="2" s="1"/>
  <c r="B262" i="2"/>
  <c r="F262" i="2" s="1"/>
  <c r="B264" i="2"/>
  <c r="F264" i="2" s="1"/>
  <c r="B265" i="2"/>
  <c r="F265" i="2" s="1"/>
  <c r="B266" i="2"/>
  <c r="F266" i="2" s="1"/>
  <c r="B267" i="2"/>
  <c r="F267" i="2" s="1"/>
  <c r="B268" i="2"/>
  <c r="F268" i="2" s="1"/>
  <c r="B269" i="2"/>
  <c r="F269" i="2" s="1"/>
  <c r="B270" i="2"/>
  <c r="F270" i="2" s="1"/>
  <c r="B272" i="2"/>
  <c r="F272" i="2" s="1"/>
  <c r="B273" i="2"/>
  <c r="F273" i="2" s="1"/>
  <c r="B275" i="2"/>
  <c r="F275" i="2" s="1"/>
  <c r="B276" i="2"/>
  <c r="F276" i="2" s="1"/>
  <c r="B277" i="2"/>
  <c r="F277" i="2" s="1"/>
  <c r="B278" i="2"/>
  <c r="F278" i="2" s="1"/>
  <c r="B279" i="2"/>
  <c r="F279" i="2" s="1"/>
  <c r="B280" i="2"/>
  <c r="F280" i="2" s="1"/>
  <c r="B281" i="2"/>
  <c r="F281" i="2" s="1"/>
  <c r="B282" i="2"/>
  <c r="F282" i="2" s="1"/>
  <c r="B284" i="2"/>
  <c r="F284" i="2" s="1"/>
  <c r="B285" i="2"/>
  <c r="F285" i="2" s="1"/>
  <c r="B288" i="2"/>
  <c r="F288" i="2" s="1"/>
  <c r="B289" i="2"/>
  <c r="F289" i="2" s="1"/>
  <c r="B291" i="2"/>
  <c r="F291" i="2" s="1"/>
  <c r="B292" i="2"/>
  <c r="F292" i="2" s="1"/>
  <c r="B293" i="2"/>
  <c r="F293" i="2" s="1"/>
  <c r="B294" i="2"/>
  <c r="F294" i="2" s="1"/>
  <c r="B296" i="2"/>
  <c r="F296" i="2" s="1"/>
  <c r="B297" i="2"/>
  <c r="F297" i="2" s="1"/>
  <c r="B299" i="2"/>
  <c r="F299" i="2" s="1"/>
  <c r="B300" i="2"/>
  <c r="F300" i="2" s="1"/>
  <c r="B301" i="2"/>
  <c r="F301" i="2" s="1"/>
  <c r="B302" i="2"/>
  <c r="F302" i="2" s="1"/>
  <c r="B303" i="2"/>
  <c r="F303" i="2" s="1"/>
  <c r="B304" i="2"/>
  <c r="F304" i="2" s="1"/>
  <c r="B306" i="2"/>
  <c r="F306" i="2" s="1"/>
  <c r="B307" i="2"/>
  <c r="F307" i="2" s="1"/>
  <c r="B309" i="2"/>
  <c r="F309" i="2" s="1"/>
  <c r="B318" i="2"/>
  <c r="F318" i="2" s="1"/>
  <c r="B320" i="2"/>
  <c r="F320" i="2" s="1"/>
  <c r="B323" i="2"/>
  <c r="F323" i="2" s="1"/>
  <c r="B325" i="2"/>
  <c r="F325" i="2" s="1"/>
  <c r="B326" i="2"/>
  <c r="F326" i="2" s="1"/>
  <c r="B327" i="2"/>
  <c r="F327" i="2" s="1"/>
  <c r="B328" i="2"/>
  <c r="F328" i="2" s="1"/>
  <c r="B329" i="2"/>
  <c r="F329" i="2" s="1"/>
  <c r="B330" i="2"/>
  <c r="F330" i="2" s="1"/>
  <c r="B331" i="2"/>
  <c r="F331" i="2" s="1"/>
  <c r="B332" i="2"/>
  <c r="F332" i="2" s="1"/>
  <c r="B334" i="2"/>
  <c r="F334" i="2" s="1"/>
  <c r="B335" i="2"/>
  <c r="F335" i="2" s="1"/>
  <c r="B337" i="2"/>
  <c r="F337" i="2" s="1"/>
  <c r="B338" i="2"/>
  <c r="F338" i="2" s="1"/>
  <c r="B339" i="2"/>
  <c r="F339" i="2" s="1"/>
  <c r="B340" i="2"/>
  <c r="F340" i="2" s="1"/>
  <c r="B341" i="2"/>
  <c r="F341" i="2" s="1"/>
  <c r="B342" i="2"/>
  <c r="F342" i="2" s="1"/>
  <c r="B344" i="2"/>
  <c r="F344" i="2" s="1"/>
  <c r="B345" i="2"/>
  <c r="F345" i="2" s="1"/>
  <c r="B347" i="2"/>
  <c r="F347" i="2" s="1"/>
  <c r="B348" i="2"/>
  <c r="F348" i="2" s="1"/>
  <c r="B349" i="2"/>
  <c r="F349" i="2" s="1"/>
  <c r="B350" i="2"/>
  <c r="F350" i="2" s="1"/>
  <c r="B351" i="2"/>
  <c r="F351" i="2" s="1"/>
  <c r="B352" i="2"/>
  <c r="F352" i="2" s="1"/>
  <c r="B353" i="2"/>
  <c r="F353" i="2" s="1"/>
  <c r="B354" i="2"/>
  <c r="F354" i="2" s="1"/>
  <c r="B356" i="2"/>
  <c r="F356" i="2" s="1"/>
  <c r="B359" i="2"/>
  <c r="F359" i="2" s="1"/>
  <c r="B361" i="2"/>
  <c r="F361" i="2" s="1"/>
  <c r="B362" i="2"/>
  <c r="F362" i="2" s="1"/>
  <c r="B363" i="2"/>
  <c r="F363" i="2" s="1"/>
  <c r="B364" i="2"/>
  <c r="F364" i="2" s="1"/>
  <c r="B365" i="2"/>
  <c r="F365" i="2" s="1"/>
  <c r="B366" i="2"/>
  <c r="F366" i="2" s="1"/>
  <c r="B367" i="2"/>
  <c r="F367" i="2" s="1"/>
  <c r="B369" i="2"/>
  <c r="F369" i="2" s="1"/>
  <c r="B370" i="2"/>
  <c r="F370" i="2" s="1"/>
  <c r="B372" i="2"/>
  <c r="F372" i="2" s="1"/>
  <c r="B375" i="2"/>
  <c r="F375" i="2" s="1"/>
  <c r="B377" i="2"/>
  <c r="F377" i="2" s="1"/>
  <c r="B379" i="2"/>
  <c r="F379" i="2" s="1"/>
  <c r="B380" i="2"/>
  <c r="F380" i="2" s="1"/>
  <c r="B382" i="2"/>
  <c r="F382" i="2" s="1"/>
  <c r="B384" i="2"/>
  <c r="F384" i="2" s="1"/>
  <c r="B387" i="2"/>
  <c r="F387" i="2" s="1"/>
  <c r="B389" i="2"/>
  <c r="F389" i="2" s="1"/>
  <c r="B392" i="2"/>
  <c r="F392" i="2" s="1"/>
  <c r="B394" i="2"/>
  <c r="F394" i="2" s="1"/>
  <c r="B395" i="2"/>
  <c r="F395" i="2" s="1"/>
  <c r="B396" i="2"/>
  <c r="F396" i="2" s="1"/>
  <c r="B397" i="2"/>
  <c r="F397" i="2" s="1"/>
  <c r="B399" i="2"/>
  <c r="F399" i="2" s="1"/>
  <c r="B400" i="2"/>
  <c r="F400" i="2" s="1"/>
  <c r="B401" i="2"/>
  <c r="F401" i="2" s="1"/>
  <c r="B402" i="2"/>
  <c r="F402" i="2" s="1"/>
  <c r="B403" i="2"/>
  <c r="F403" i="2" s="1"/>
  <c r="B404" i="2"/>
  <c r="F404" i="2" s="1"/>
  <c r="B405" i="2"/>
  <c r="F405" i="2" s="1"/>
  <c r="B406" i="2"/>
  <c r="F406" i="2" s="1"/>
  <c r="B407" i="2"/>
  <c r="F407" i="2" s="1"/>
  <c r="B409" i="2"/>
  <c r="F409" i="2" s="1"/>
  <c r="B410" i="2"/>
  <c r="F410" i="2" s="1"/>
  <c r="B412" i="2"/>
  <c r="F412" i="2" s="1"/>
  <c r="B413" i="2"/>
  <c r="F413" i="2" s="1"/>
  <c r="B414" i="2"/>
  <c r="F414" i="2" s="1"/>
  <c r="B415" i="2"/>
  <c r="F415" i="2" s="1"/>
  <c r="B417" i="2"/>
  <c r="F417" i="2" s="1"/>
  <c r="B418" i="2"/>
  <c r="F418" i="2" s="1"/>
  <c r="B419" i="2"/>
  <c r="F419" i="2" s="1"/>
  <c r="B420" i="2"/>
  <c r="F420" i="2" s="1"/>
  <c r="B421" i="2"/>
  <c r="F421" i="2" s="1"/>
  <c r="B422" i="2"/>
  <c r="F422" i="2" s="1"/>
  <c r="B423" i="2"/>
  <c r="F423" i="2" s="1"/>
  <c r="B424" i="2"/>
  <c r="F424" i="2" s="1"/>
  <c r="B425" i="2"/>
  <c r="F425" i="2" s="1"/>
  <c r="B427" i="2"/>
  <c r="F427" i="2" s="1"/>
  <c r="B428" i="2"/>
  <c r="F428" i="2" s="1"/>
  <c r="B430" i="2"/>
  <c r="F430" i="2" s="1"/>
  <c r="B431" i="2"/>
  <c r="F431" i="2" s="1"/>
  <c r="B433" i="2"/>
  <c r="F433" i="2" s="1"/>
  <c r="B436" i="2"/>
  <c r="F436" i="2" s="1"/>
  <c r="B438" i="2"/>
  <c r="F438" i="2" s="1"/>
  <c r="B439" i="2"/>
  <c r="F439" i="2" s="1"/>
  <c r="B441" i="2"/>
  <c r="F441" i="2" s="1"/>
  <c r="B443" i="2"/>
  <c r="F443" i="2" s="1"/>
  <c r="B444" i="2"/>
  <c r="F444" i="2" s="1"/>
  <c r="B445" i="2"/>
  <c r="F445" i="2" s="1"/>
  <c r="B446" i="2"/>
  <c r="F446" i="2" s="1"/>
  <c r="B448" i="2"/>
  <c r="F448" i="2" s="1"/>
  <c r="B449" i="2"/>
  <c r="F449" i="2" s="1"/>
  <c r="B451" i="2"/>
  <c r="F451" i="2" s="1"/>
  <c r="B453" i="2"/>
  <c r="F453" i="2" s="1"/>
  <c r="B454" i="2"/>
  <c r="F454" i="2" s="1"/>
  <c r="B456" i="2"/>
  <c r="F456" i="2" s="1"/>
  <c r="B457" i="2"/>
  <c r="F457" i="2" s="1"/>
  <c r="B458" i="2"/>
  <c r="F458" i="2" s="1"/>
  <c r="B459" i="2"/>
  <c r="F459" i="2" s="1"/>
  <c r="B460" i="2"/>
  <c r="F460" i="2" s="1"/>
  <c r="B462" i="2"/>
  <c r="F462" i="2" s="1"/>
  <c r="B463" i="2"/>
  <c r="F463" i="2" s="1"/>
  <c r="B464" i="2"/>
  <c r="F464" i="2" s="1"/>
  <c r="B467" i="2"/>
  <c r="F467" i="2" s="1"/>
  <c r="B469" i="2"/>
  <c r="F469" i="2" s="1"/>
  <c r="B472" i="2"/>
  <c r="F472" i="2" s="1"/>
  <c r="B474" i="2"/>
  <c r="F474" i="2" s="1"/>
  <c r="B475" i="2"/>
  <c r="F475" i="2" s="1"/>
  <c r="B477" i="2"/>
  <c r="F477" i="2" s="1"/>
  <c r="B479" i="2"/>
  <c r="F479" i="2" s="1"/>
  <c r="B480" i="2"/>
  <c r="F480" i="2" s="1"/>
  <c r="B481" i="2"/>
  <c r="F481" i="2" s="1"/>
  <c r="B482" i="2"/>
  <c r="F482" i="2" s="1"/>
  <c r="B483" i="2"/>
  <c r="F483" i="2" s="1"/>
  <c r="B484" i="2"/>
  <c r="F484" i="2" s="1"/>
  <c r="B486" i="2"/>
  <c r="F486" i="2" s="1"/>
  <c r="B487" i="2"/>
  <c r="F487" i="2" s="1"/>
  <c r="B488" i="2"/>
  <c r="F488" i="2" s="1"/>
  <c r="B489" i="2"/>
  <c r="F489" i="2" s="1"/>
  <c r="B491" i="2"/>
  <c r="F491" i="2" s="1"/>
  <c r="B492" i="2"/>
  <c r="F492" i="2" s="1"/>
  <c r="B493" i="2"/>
  <c r="F493" i="2" s="1"/>
  <c r="B494" i="2"/>
  <c r="F494" i="2" s="1"/>
  <c r="B495" i="2"/>
  <c r="F495" i="2" s="1"/>
  <c r="B497" i="2"/>
  <c r="F497" i="2" s="1"/>
  <c r="B498" i="2"/>
  <c r="F498" i="2" s="1"/>
  <c r="B499" i="2"/>
  <c r="F499" i="2" s="1"/>
  <c r="B500" i="2"/>
  <c r="F500" i="2" s="1"/>
  <c r="B503" i="2"/>
  <c r="F503" i="2" s="1"/>
  <c r="B504" i="2"/>
  <c r="F504" i="2" s="1"/>
  <c r="B505" i="2"/>
  <c r="F505" i="2" s="1"/>
  <c r="B506" i="2"/>
  <c r="F506" i="2" s="1"/>
  <c r="B508" i="2"/>
  <c r="F508" i="2" s="1"/>
  <c r="B509" i="2"/>
  <c r="F509" i="2" s="1"/>
  <c r="B511" i="2"/>
  <c r="F511" i="2" s="1"/>
  <c r="B512" i="2"/>
  <c r="F512" i="2" s="1"/>
  <c r="B513" i="2"/>
  <c r="F513" i="2" s="1"/>
  <c r="B514" i="2"/>
  <c r="F514" i="2" s="1"/>
  <c r="B516" i="2"/>
  <c r="F516" i="2" s="1"/>
  <c r="B517" i="2"/>
  <c r="F517" i="2" s="1"/>
  <c r="B518" i="2"/>
  <c r="F518" i="2" s="1"/>
  <c r="B519" i="2"/>
  <c r="F519" i="2" s="1"/>
  <c r="B521" i="2"/>
  <c r="F521" i="2" s="1"/>
  <c r="B522" i="2"/>
  <c r="F522" i="2" s="1"/>
  <c r="B523" i="2"/>
  <c r="F523" i="2" s="1"/>
  <c r="B525" i="2"/>
  <c r="F525" i="2" s="1"/>
  <c r="B526" i="2"/>
  <c r="F526" i="2" s="1"/>
  <c r="B528" i="2"/>
  <c r="F528" i="2" s="1"/>
  <c r="B530" i="2"/>
  <c r="F530" i="2" s="1"/>
  <c r="B535" i="2"/>
  <c r="F535" i="2" s="1"/>
  <c r="B539" i="2"/>
  <c r="F539" i="2" s="1"/>
  <c r="B541" i="2"/>
  <c r="F541" i="2" s="1"/>
  <c r="B543" i="2"/>
  <c r="F543" i="2" s="1"/>
  <c r="B547" i="2"/>
  <c r="F547" i="2" s="1"/>
  <c r="B548" i="2"/>
  <c r="F548" i="2" s="1"/>
  <c r="B550" i="2"/>
  <c r="F550" i="2" s="1"/>
  <c r="B552" i="2"/>
  <c r="F552" i="2" s="1"/>
  <c r="B553" i="2"/>
  <c r="F553" i="2" s="1"/>
  <c r="B554" i="2"/>
  <c r="F554" i="2" s="1"/>
  <c r="B556" i="2"/>
  <c r="F556" i="2" s="1"/>
  <c r="B557" i="2"/>
  <c r="F557" i="2" s="1"/>
  <c r="B558" i="2"/>
  <c r="F558" i="2" s="1"/>
  <c r="B559" i="2"/>
  <c r="F559" i="2" s="1"/>
  <c r="B561" i="2"/>
  <c r="F561" i="2" s="1"/>
  <c r="B563" i="2"/>
  <c r="F563" i="2" s="1"/>
  <c r="B564" i="2"/>
  <c r="F564" i="2" s="1"/>
  <c r="B566" i="2"/>
  <c r="F566" i="2" s="1"/>
  <c r="B568" i="2"/>
  <c r="F568" i="2" s="1"/>
  <c r="B569" i="2"/>
  <c r="F569" i="2" s="1"/>
  <c r="B571" i="2"/>
  <c r="F571" i="2" s="1"/>
  <c r="B572" i="2"/>
  <c r="F572" i="2" s="1"/>
  <c r="B573" i="2"/>
  <c r="F573" i="2" s="1"/>
  <c r="B575" i="2"/>
  <c r="F575" i="2" s="1"/>
  <c r="B576" i="2"/>
  <c r="F576" i="2" s="1"/>
  <c r="B577" i="2"/>
  <c r="F577" i="2" s="1"/>
  <c r="B578" i="2"/>
  <c r="F578" i="2" s="1"/>
  <c r="B580" i="2"/>
  <c r="F580" i="2" s="1"/>
  <c r="B581" i="2"/>
  <c r="F581" i="2" s="1"/>
  <c r="B582" i="2"/>
  <c r="F582" i="2" s="1"/>
  <c r="B583" i="2"/>
  <c r="F583" i="2" s="1"/>
  <c r="B584" i="2"/>
  <c r="F584" i="2" s="1"/>
  <c r="B585" i="2"/>
  <c r="F585" i="2" s="1"/>
  <c r="B587" i="2"/>
  <c r="F587" i="2" s="1"/>
  <c r="B588" i="2"/>
  <c r="F588" i="2" s="1"/>
  <c r="B589" i="2"/>
  <c r="F589" i="2" s="1"/>
  <c r="B590" i="2"/>
  <c r="F590" i="2" s="1"/>
  <c r="B593" i="2"/>
  <c r="F593" i="2" s="1"/>
  <c r="B594" i="2"/>
  <c r="F594" i="2" s="1"/>
  <c r="B595" i="2"/>
  <c r="F595" i="2" s="1"/>
  <c r="B598" i="2"/>
  <c r="F598" i="2" s="1"/>
  <c r="B599" i="2"/>
  <c r="F599" i="2" s="1"/>
  <c r="B602" i="2"/>
  <c r="F602" i="2" s="1"/>
  <c r="B604" i="2"/>
  <c r="F604" i="2" s="1"/>
  <c r="B607" i="2"/>
  <c r="F607" i="2" s="1"/>
  <c r="B609" i="2"/>
  <c r="F609" i="2" s="1"/>
  <c r="B610" i="2"/>
  <c r="F610" i="2" s="1"/>
  <c r="B612" i="2"/>
  <c r="F612" i="2" s="1"/>
  <c r="B614" i="2"/>
  <c r="F614" i="2" s="1"/>
  <c r="B618" i="2"/>
  <c r="F618" i="2" s="1"/>
  <c r="B621" i="2"/>
  <c r="F621" i="2" s="1"/>
  <c r="B626" i="2"/>
  <c r="F626" i="2" s="1"/>
  <c r="B629" i="2"/>
  <c r="F629" i="2" s="1"/>
  <c r="B634" i="2"/>
  <c r="F634" i="2" s="1"/>
  <c r="B635" i="2"/>
  <c r="F635" i="2" s="1"/>
  <c r="B637" i="2"/>
  <c r="F637" i="2" s="1"/>
  <c r="B639" i="2"/>
  <c r="F639" i="2" s="1"/>
  <c r="B640" i="2"/>
  <c r="F640" i="2" s="1"/>
  <c r="B641" i="2"/>
  <c r="F641" i="2" s="1"/>
  <c r="B643" i="2"/>
  <c r="F643" i="2" s="1"/>
  <c r="B644" i="2"/>
  <c r="F644" i="2" s="1"/>
  <c r="B645" i="2"/>
  <c r="F645" i="2" s="1"/>
  <c r="B646" i="2"/>
  <c r="F646" i="2" s="1"/>
  <c r="B649" i="2"/>
  <c r="F649" i="2" s="1"/>
  <c r="B650" i="2"/>
  <c r="F650" i="2" s="1"/>
  <c r="B651" i="2"/>
  <c r="F651" i="2" s="1"/>
  <c r="B652" i="2"/>
  <c r="F652" i="2" s="1"/>
  <c r="B654" i="2"/>
  <c r="F654" i="2" s="1"/>
  <c r="B656" i="2"/>
  <c r="F656" i="2" s="1"/>
  <c r="B657" i="2"/>
  <c r="F657" i="2" s="1"/>
  <c r="B658" i="2"/>
  <c r="F658" i="2" s="1"/>
  <c r="B659" i="2"/>
  <c r="F659" i="2" s="1"/>
  <c r="B661" i="2"/>
  <c r="F661" i="2" s="1"/>
  <c r="B662" i="2"/>
  <c r="F662" i="2" s="1"/>
  <c r="B663" i="2"/>
  <c r="F663" i="2" s="1"/>
  <c r="B664" i="2"/>
  <c r="F664" i="2" s="1"/>
  <c r="B665" i="2"/>
  <c r="F665" i="2" s="1"/>
  <c r="B666" i="2"/>
  <c r="F666" i="2" s="1"/>
  <c r="B668" i="2"/>
  <c r="F668" i="2" s="1"/>
  <c r="B669" i="2"/>
  <c r="F669" i="2" s="1"/>
  <c r="B670" i="2"/>
  <c r="F670" i="2" s="1"/>
  <c r="B671" i="2"/>
  <c r="F671" i="2" s="1"/>
  <c r="B673" i="2"/>
  <c r="F673" i="2" s="1"/>
  <c r="B674" i="2"/>
  <c r="F674" i="2" s="1"/>
  <c r="B675" i="2"/>
  <c r="F675" i="2" s="1"/>
  <c r="B676" i="2"/>
  <c r="F676" i="2" s="1"/>
  <c r="B677" i="2"/>
  <c r="F677" i="2" s="1"/>
  <c r="B679" i="2"/>
  <c r="F679" i="2" s="1"/>
  <c r="B680" i="2"/>
  <c r="F680" i="2" s="1"/>
  <c r="B681" i="2"/>
  <c r="F681" i="2" s="1"/>
  <c r="B682" i="2"/>
  <c r="F682" i="2" s="1"/>
  <c r="B685" i="2"/>
  <c r="F685" i="2" s="1"/>
  <c r="B686" i="2"/>
  <c r="F686" i="2" s="1"/>
  <c r="B687" i="2"/>
  <c r="F687" i="2" s="1"/>
  <c r="B688" i="2"/>
  <c r="F688" i="2" s="1"/>
  <c r="B690" i="2"/>
  <c r="F690" i="2" s="1"/>
  <c r="B691" i="2"/>
  <c r="F691" i="2" s="1"/>
  <c r="B693" i="2"/>
  <c r="F693" i="2" s="1"/>
  <c r="B694" i="2"/>
  <c r="F694" i="2" s="1"/>
  <c r="B695" i="2"/>
  <c r="F695" i="2" s="1"/>
  <c r="B696" i="2"/>
  <c r="F696" i="2" s="1"/>
  <c r="B699" i="2"/>
  <c r="F699" i="2" s="1"/>
  <c r="B700" i="2"/>
  <c r="F700" i="2" s="1"/>
  <c r="B701" i="2"/>
  <c r="F701" i="2" s="1"/>
  <c r="B702" i="2"/>
  <c r="F702" i="2" s="1"/>
  <c r="B704" i="2"/>
  <c r="F704" i="2" s="1"/>
  <c r="B706" i="2"/>
  <c r="F706" i="2" s="1"/>
  <c r="B708" i="2"/>
  <c r="F708" i="2" s="1"/>
  <c r="B711" i="2"/>
  <c r="F711" i="2" s="1"/>
  <c r="B713" i="2"/>
  <c r="F713" i="2" s="1"/>
  <c r="B715" i="2"/>
  <c r="F715" i="2" s="1"/>
  <c r="B718" i="2"/>
  <c r="F718" i="2" s="1"/>
  <c r="B719" i="2"/>
  <c r="F719" i="2" s="1"/>
  <c r="B720" i="2"/>
  <c r="F720" i="2" s="1"/>
  <c r="B723" i="2"/>
  <c r="F723" i="2" s="1"/>
  <c r="B724" i="2"/>
  <c r="F724" i="2" s="1"/>
  <c r="B728" i="2"/>
  <c r="F728" i="2" s="1"/>
  <c r="B730" i="2"/>
  <c r="F730" i="2" s="1"/>
  <c r="B732" i="2"/>
  <c r="F732" i="2" s="1"/>
  <c r="B733" i="2"/>
  <c r="F733" i="2" s="1"/>
  <c r="B734" i="2"/>
  <c r="F734" i="2" s="1"/>
  <c r="B735" i="2"/>
  <c r="F735" i="2" s="1"/>
  <c r="B736" i="2"/>
  <c r="F736" i="2" s="1"/>
  <c r="B738" i="2"/>
  <c r="F738" i="2" s="1"/>
  <c r="B740" i="2"/>
  <c r="F740" i="2" s="1"/>
  <c r="B742" i="2"/>
  <c r="F742" i="2" s="1"/>
  <c r="B744" i="2"/>
  <c r="F744" i="2" s="1"/>
  <c r="B745" i="2"/>
  <c r="F745" i="2" s="1"/>
  <c r="B749" i="2"/>
  <c r="F749" i="2" s="1"/>
  <c r="B750" i="2"/>
  <c r="F750" i="2" s="1"/>
  <c r="B752" i="2"/>
  <c r="F752" i="2" s="1"/>
  <c r="B755" i="2"/>
  <c r="F755" i="2" s="1"/>
  <c r="B760" i="2"/>
  <c r="F760" i="2" s="1"/>
  <c r="B761" i="2"/>
  <c r="F761" i="2" s="1"/>
  <c r="B762" i="2"/>
  <c r="F762" i="2" s="1"/>
  <c r="B764" i="2"/>
  <c r="F764" i="2" s="1"/>
  <c r="B765" i="2"/>
  <c r="F765" i="2" s="1"/>
  <c r="B767" i="2"/>
  <c r="F767" i="2" s="1"/>
  <c r="B769" i="2"/>
  <c r="F769" i="2" s="1"/>
  <c r="B770" i="2"/>
  <c r="F770" i="2" s="1"/>
  <c r="B775" i="2"/>
  <c r="F775" i="2" s="1"/>
  <c r="B780" i="2"/>
  <c r="F780" i="2" s="1"/>
  <c r="B782" i="2"/>
  <c r="F782" i="2" s="1"/>
  <c r="B784" i="2"/>
  <c r="F784" i="2" s="1"/>
  <c r="B786" i="2"/>
  <c r="F786" i="2" s="1"/>
  <c r="B787" i="2"/>
  <c r="F787" i="2" s="1"/>
  <c r="B789" i="2"/>
  <c r="F789" i="2" s="1"/>
  <c r="B791" i="2"/>
  <c r="F791" i="2" s="1"/>
  <c r="B792" i="2"/>
  <c r="F792" i="2" s="1"/>
  <c r="B793" i="2"/>
  <c r="F793" i="2" s="1"/>
  <c r="B795" i="2"/>
  <c r="F795" i="2" s="1"/>
  <c r="B797" i="2"/>
  <c r="F797" i="2" s="1"/>
  <c r="B802" i="2"/>
  <c r="F802" i="2" s="1"/>
  <c r="B804" i="2"/>
  <c r="F804" i="2" s="1"/>
  <c r="B806" i="2"/>
  <c r="F806" i="2" s="1"/>
  <c r="B807" i="2"/>
  <c r="F807" i="2" s="1"/>
  <c r="B809" i="2"/>
  <c r="F809" i="2" s="1"/>
  <c r="B811" i="2"/>
  <c r="F811" i="2" s="1"/>
  <c r="B812" i="2"/>
  <c r="F812" i="2" s="1"/>
  <c r="B813" i="2"/>
  <c r="F813" i="2" s="1"/>
  <c r="B817" i="2"/>
  <c r="F817" i="2" s="1"/>
  <c r="B820" i="2"/>
  <c r="F820" i="2" s="1"/>
  <c r="B822" i="2"/>
  <c r="F822" i="2" s="1"/>
  <c r="B824" i="2"/>
  <c r="F824" i="2" s="1"/>
  <c r="B825" i="2"/>
  <c r="F825" i="2" s="1"/>
  <c r="B827" i="2"/>
  <c r="F827" i="2" s="1"/>
  <c r="B829" i="2"/>
  <c r="F829" i="2" s="1"/>
  <c r="B831" i="2"/>
  <c r="F831" i="2" s="1"/>
  <c r="B834" i="2"/>
  <c r="F834" i="2" s="1"/>
  <c r="B838" i="2"/>
  <c r="F838" i="2" s="1"/>
  <c r="B839" i="2"/>
  <c r="F839" i="2" s="1"/>
  <c r="B840" i="2"/>
  <c r="F840" i="2" s="1"/>
  <c r="B842" i="2"/>
  <c r="F842" i="2" s="1"/>
  <c r="B847" i="2"/>
  <c r="F847" i="2" s="1"/>
  <c r="B849" i="2"/>
  <c r="F849" i="2" s="1"/>
  <c r="B850" i="2"/>
  <c r="F850" i="2" s="1"/>
  <c r="B852" i="2"/>
  <c r="F852" i="2" s="1"/>
  <c r="B854" i="2"/>
  <c r="F854" i="2" s="1"/>
  <c r="B856" i="2"/>
  <c r="F856" i="2" s="1"/>
  <c r="B857" i="2"/>
  <c r="F857" i="2" s="1"/>
  <c r="B858" i="2"/>
  <c r="F858" i="2" s="1"/>
  <c r="B859" i="2"/>
  <c r="F859" i="2" s="1"/>
  <c r="B860" i="2"/>
  <c r="F860" i="2" s="1"/>
  <c r="B861" i="2"/>
  <c r="F861" i="2" s="1"/>
  <c r="B862" i="2"/>
  <c r="F862" i="2" s="1"/>
  <c r="B863" i="2"/>
  <c r="F863" i="2" s="1"/>
  <c r="B864" i="2"/>
  <c r="F864" i="2" s="1"/>
  <c r="B865" i="2"/>
  <c r="F865" i="2" s="1"/>
  <c r="B867" i="2"/>
  <c r="F867" i="2" s="1"/>
  <c r="B868" i="2"/>
  <c r="F868" i="2" s="1"/>
  <c r="B869" i="2"/>
  <c r="F869" i="2" s="1"/>
  <c r="B870" i="2"/>
  <c r="F870" i="2" s="1"/>
  <c r="B871" i="2"/>
  <c r="F871" i="2" s="1"/>
  <c r="B872" i="2"/>
  <c r="F872" i="2" s="1"/>
  <c r="B873" i="2"/>
  <c r="F873" i="2" s="1"/>
  <c r="B874" i="2"/>
  <c r="F874" i="2" s="1"/>
  <c r="B875" i="2"/>
  <c r="F875" i="2" s="1"/>
  <c r="B876" i="2"/>
  <c r="F876" i="2" s="1"/>
  <c r="B877" i="2"/>
  <c r="F877" i="2" s="1"/>
  <c r="B878" i="2"/>
  <c r="F878" i="2" s="1"/>
  <c r="B879" i="2"/>
  <c r="F879" i="2" s="1"/>
  <c r="B880" i="2"/>
  <c r="F880" i="2" s="1"/>
  <c r="B881" i="2"/>
  <c r="F881" i="2" s="1"/>
  <c r="B882" i="2"/>
  <c r="F882" i="2" s="1"/>
  <c r="B883" i="2"/>
  <c r="F883" i="2" s="1"/>
  <c r="B884" i="2"/>
  <c r="F884" i="2" s="1"/>
  <c r="B885" i="2"/>
  <c r="F885" i="2" s="1"/>
  <c r="B886" i="2"/>
  <c r="F886" i="2" s="1"/>
  <c r="B887" i="2"/>
  <c r="F887" i="2" s="1"/>
  <c r="B888" i="2"/>
  <c r="F888" i="2" s="1"/>
  <c r="B889" i="2"/>
  <c r="F889" i="2" s="1"/>
  <c r="B890" i="2"/>
  <c r="F890" i="2" s="1"/>
  <c r="B891" i="2"/>
  <c r="F891" i="2" s="1"/>
  <c r="B892" i="2"/>
  <c r="F892" i="2" s="1"/>
  <c r="B893" i="2"/>
  <c r="F893" i="2" s="1"/>
  <c r="B894" i="2"/>
  <c r="F894" i="2" s="1"/>
  <c r="B895" i="2"/>
  <c r="F895" i="2" s="1"/>
  <c r="B896" i="2"/>
  <c r="F896" i="2" s="1"/>
  <c r="B897" i="2"/>
  <c r="F897" i="2" s="1"/>
  <c r="B898" i="2"/>
  <c r="F898" i="2" s="1"/>
  <c r="B899" i="2"/>
  <c r="F899" i="2" s="1"/>
  <c r="B900" i="2"/>
  <c r="F900" i="2" s="1"/>
  <c r="B901" i="2"/>
  <c r="F901" i="2" s="1"/>
  <c r="B902" i="2"/>
  <c r="F902" i="2" s="1"/>
  <c r="B903" i="2"/>
  <c r="F903" i="2" s="1"/>
  <c r="B904" i="2"/>
  <c r="F904" i="2" s="1"/>
  <c r="B905" i="2"/>
  <c r="F905" i="2" s="1"/>
  <c r="B906" i="2"/>
  <c r="F906" i="2" s="1"/>
  <c r="B907" i="2"/>
  <c r="F907" i="2" s="1"/>
  <c r="B908" i="2"/>
  <c r="F908" i="2" s="1"/>
  <c r="B909" i="2"/>
  <c r="F909" i="2" s="1"/>
  <c r="B910" i="2"/>
  <c r="F910" i="2" s="1"/>
  <c r="B911" i="2"/>
  <c r="F911" i="2" s="1"/>
  <c r="B912" i="2"/>
  <c r="F912" i="2" s="1"/>
  <c r="B913" i="2"/>
  <c r="F913" i="2" s="1"/>
  <c r="B914" i="2"/>
  <c r="F914" i="2" s="1"/>
  <c r="B915" i="2"/>
  <c r="F915" i="2" s="1"/>
  <c r="B916" i="2"/>
  <c r="F916" i="2" s="1"/>
  <c r="B917" i="2"/>
  <c r="F917" i="2" s="1"/>
  <c r="B918" i="2"/>
  <c r="F918" i="2" s="1"/>
  <c r="B919" i="2"/>
  <c r="F919" i="2" s="1"/>
  <c r="B920" i="2"/>
  <c r="F920" i="2" s="1"/>
  <c r="B921" i="2"/>
  <c r="F921" i="2" s="1"/>
  <c r="B922" i="2"/>
  <c r="F922" i="2" s="1"/>
  <c r="B923" i="2"/>
  <c r="F923" i="2" s="1"/>
  <c r="B924" i="2"/>
  <c r="F924" i="2" s="1"/>
  <c r="B925" i="2"/>
  <c r="F925" i="2" s="1"/>
  <c r="B926" i="2"/>
  <c r="F926" i="2" s="1"/>
  <c r="B927" i="2"/>
  <c r="F927" i="2" s="1"/>
  <c r="B928" i="2"/>
  <c r="F928" i="2" s="1"/>
  <c r="B929" i="2"/>
  <c r="F929" i="2" s="1"/>
  <c r="B930" i="2"/>
  <c r="F930" i="2" s="1"/>
  <c r="B931" i="2"/>
  <c r="F931" i="2" s="1"/>
  <c r="B932" i="2"/>
  <c r="F932" i="2" s="1"/>
  <c r="B933" i="2"/>
  <c r="F933" i="2" s="1"/>
  <c r="B934" i="2"/>
  <c r="F934" i="2" s="1"/>
  <c r="B935" i="2"/>
  <c r="F935" i="2" s="1"/>
  <c r="B936" i="2"/>
  <c r="F936" i="2" s="1"/>
  <c r="B937" i="2"/>
  <c r="F937" i="2" s="1"/>
  <c r="B938" i="2"/>
  <c r="F938" i="2" s="1"/>
  <c r="B939" i="2"/>
  <c r="F939" i="2" s="1"/>
  <c r="B940" i="2"/>
  <c r="F940" i="2" s="1"/>
  <c r="B941" i="2"/>
  <c r="F941" i="2" s="1"/>
  <c r="B942" i="2"/>
  <c r="F942" i="2" s="1"/>
  <c r="B943" i="2"/>
  <c r="F943" i="2" s="1"/>
  <c r="B944" i="2"/>
  <c r="F944" i="2" s="1"/>
  <c r="B945" i="2"/>
  <c r="F945" i="2" s="1"/>
  <c r="B946" i="2"/>
  <c r="F946" i="2" s="1"/>
  <c r="B947" i="2"/>
  <c r="F947" i="2" s="1"/>
  <c r="B948" i="2"/>
  <c r="F948" i="2" s="1"/>
  <c r="B949" i="2"/>
  <c r="F949" i="2" s="1"/>
  <c r="B950" i="2"/>
  <c r="F950" i="2" s="1"/>
  <c r="B951" i="2"/>
  <c r="F951" i="2" s="1"/>
  <c r="B952" i="2"/>
  <c r="F952" i="2" s="1"/>
  <c r="B953" i="2"/>
  <c r="F953" i="2" s="1"/>
  <c r="B954" i="2"/>
  <c r="F954" i="2" s="1"/>
  <c r="B955" i="2"/>
  <c r="F955" i="2" s="1"/>
  <c r="B956" i="2"/>
  <c r="F956" i="2" s="1"/>
  <c r="B957" i="2"/>
  <c r="F957" i="2" s="1"/>
  <c r="B958" i="2"/>
  <c r="F958" i="2" s="1"/>
  <c r="B959" i="2"/>
  <c r="F959" i="2" s="1"/>
  <c r="B960" i="2"/>
  <c r="F960" i="2" s="1"/>
  <c r="B961" i="2"/>
  <c r="F961" i="2" s="1"/>
  <c r="B962" i="2"/>
  <c r="F962" i="2" s="1"/>
  <c r="B963" i="2"/>
  <c r="F963" i="2" s="1"/>
  <c r="B964" i="2"/>
  <c r="F964" i="2" s="1"/>
  <c r="B965" i="2"/>
  <c r="F965" i="2" s="1"/>
  <c r="B966" i="2"/>
  <c r="F966" i="2" s="1"/>
  <c r="B967" i="2"/>
  <c r="F967" i="2" s="1"/>
  <c r="B968" i="2"/>
  <c r="F968" i="2" s="1"/>
  <c r="B969" i="2"/>
  <c r="F969" i="2" s="1"/>
  <c r="B970" i="2"/>
  <c r="F970" i="2" s="1"/>
  <c r="B971" i="2"/>
  <c r="F971" i="2" s="1"/>
  <c r="B972" i="2"/>
  <c r="F972" i="2" s="1"/>
  <c r="B973" i="2"/>
  <c r="F973" i="2" s="1"/>
  <c r="B974" i="2"/>
  <c r="F974" i="2" s="1"/>
  <c r="B975" i="2"/>
  <c r="F975" i="2" s="1"/>
  <c r="B976" i="2"/>
  <c r="F976" i="2" s="1"/>
  <c r="B977" i="2"/>
  <c r="F977" i="2" s="1"/>
  <c r="B978" i="2"/>
  <c r="F978" i="2" s="1"/>
  <c r="B979" i="2"/>
  <c r="F979" i="2" s="1"/>
  <c r="B980" i="2"/>
  <c r="F980" i="2" s="1"/>
  <c r="B981" i="2"/>
  <c r="F981" i="2" s="1"/>
  <c r="B982" i="2"/>
  <c r="F982" i="2" s="1"/>
  <c r="B983" i="2"/>
  <c r="F983" i="2" s="1"/>
  <c r="B984" i="2"/>
  <c r="F984" i="2" s="1"/>
  <c r="B985" i="2"/>
  <c r="F985" i="2" s="1"/>
  <c r="B986" i="2"/>
  <c r="F986" i="2" s="1"/>
  <c r="B987" i="2"/>
  <c r="F987" i="2" s="1"/>
  <c r="B988" i="2"/>
  <c r="F988" i="2" s="1"/>
  <c r="B989" i="2"/>
  <c r="F989" i="2" s="1"/>
  <c r="B990" i="2"/>
  <c r="F990" i="2" s="1"/>
  <c r="B991" i="2"/>
  <c r="F991" i="2" s="1"/>
  <c r="B992" i="2"/>
  <c r="F992" i="2" s="1"/>
  <c r="B993" i="2"/>
  <c r="F993" i="2" s="1"/>
  <c r="B994" i="2"/>
  <c r="F994" i="2" s="1"/>
  <c r="B995" i="2"/>
  <c r="F995" i="2" s="1"/>
  <c r="B996" i="2"/>
  <c r="F996" i="2" s="1"/>
  <c r="B997" i="2"/>
  <c r="F997" i="2" s="1"/>
  <c r="B998" i="2"/>
  <c r="F998" i="2" s="1"/>
  <c r="B999" i="2"/>
  <c r="F999" i="2" s="1"/>
  <c r="B1000" i="2"/>
  <c r="F1000" i="2" s="1"/>
  <c r="B1001" i="2"/>
  <c r="F1001" i="2" s="1"/>
  <c r="B1002" i="2"/>
  <c r="F1002" i="2" s="1"/>
  <c r="B1003" i="2"/>
  <c r="F1003" i="2" s="1"/>
  <c r="B1004" i="2"/>
  <c r="F1004" i="2" s="1"/>
  <c r="B1005" i="2"/>
  <c r="F1005" i="2" s="1"/>
  <c r="B1006" i="2"/>
  <c r="F1006" i="2" s="1"/>
  <c r="B1007" i="2"/>
  <c r="F1007" i="2" s="1"/>
  <c r="B1008" i="2"/>
  <c r="F1008" i="2" s="1"/>
  <c r="B1009" i="2"/>
  <c r="F1009" i="2" s="1"/>
  <c r="B1010" i="2"/>
  <c r="F1010" i="2" s="1"/>
  <c r="B1011" i="2"/>
  <c r="F1011" i="2" s="1"/>
  <c r="B1012" i="2"/>
  <c r="F1012" i="2" s="1"/>
  <c r="B1013" i="2"/>
  <c r="F1013" i="2" s="1"/>
  <c r="B1014" i="2"/>
  <c r="F1014" i="2" s="1"/>
  <c r="B1015" i="2"/>
  <c r="F1015" i="2" s="1"/>
  <c r="B1016" i="2"/>
  <c r="F1016" i="2" s="1"/>
  <c r="B1017" i="2"/>
  <c r="F1017" i="2" s="1"/>
  <c r="B1018" i="2"/>
  <c r="F1018" i="2" s="1"/>
  <c r="B1019" i="2"/>
  <c r="F1019" i="2" s="1"/>
  <c r="B1020" i="2"/>
  <c r="F1020" i="2" s="1"/>
  <c r="D115" i="2"/>
  <c r="D116" i="2"/>
  <c r="D117" i="2"/>
  <c r="D118" i="2"/>
  <c r="D119" i="2"/>
  <c r="D120" i="2"/>
  <c r="D121" i="2"/>
  <c r="D122" i="2"/>
  <c r="D123" i="2"/>
  <c r="D125" i="2"/>
  <c r="D126" i="2"/>
  <c r="D128" i="2"/>
  <c r="D129" i="2"/>
  <c r="D130" i="2"/>
  <c r="D131" i="2"/>
  <c r="D133" i="2"/>
  <c r="D135" i="2"/>
  <c r="D137" i="2"/>
  <c r="D139" i="2"/>
  <c r="D140" i="2"/>
  <c r="D141" i="2"/>
  <c r="D142" i="2"/>
  <c r="D144" i="2"/>
  <c r="D146" i="2"/>
  <c r="D147" i="2"/>
  <c r="D148" i="2"/>
  <c r="D149" i="2"/>
  <c r="D151" i="2"/>
  <c r="D152" i="2"/>
  <c r="D153" i="2"/>
  <c r="D154" i="2"/>
  <c r="D155" i="2"/>
  <c r="D156" i="2"/>
  <c r="D157" i="2"/>
  <c r="D158" i="2"/>
  <c r="D160" i="2"/>
  <c r="D161" i="2"/>
  <c r="D162" i="2"/>
  <c r="D163" i="2"/>
  <c r="D165" i="2"/>
  <c r="D167" i="2"/>
  <c r="D169" i="2"/>
  <c r="D171" i="2"/>
  <c r="D173" i="2"/>
  <c r="D174" i="2"/>
  <c r="D175" i="2"/>
  <c r="D176" i="2"/>
  <c r="D178" i="2"/>
  <c r="D180" i="2"/>
  <c r="D181" i="2"/>
  <c r="D182" i="2"/>
  <c r="D183" i="2"/>
  <c r="D184" i="2"/>
  <c r="D185" i="2"/>
  <c r="D186" i="2"/>
  <c r="D188" i="2"/>
  <c r="D189" i="2"/>
  <c r="D191" i="2"/>
  <c r="D192" i="2"/>
  <c r="D193" i="2"/>
  <c r="D194" i="2"/>
  <c r="D195" i="2"/>
  <c r="D196" i="2"/>
  <c r="D197" i="2"/>
  <c r="D199" i="2"/>
  <c r="D201" i="2"/>
  <c r="D203" i="2"/>
  <c r="D204" i="2"/>
  <c r="D205" i="2"/>
  <c r="D206" i="2"/>
  <c r="D207" i="2"/>
  <c r="D208" i="2"/>
  <c r="D209" i="2"/>
  <c r="D210" i="2"/>
  <c r="D213" i="2"/>
  <c r="D216" i="2"/>
  <c r="D217" i="2"/>
  <c r="D218" i="2"/>
  <c r="D219" i="2"/>
  <c r="D220" i="2"/>
  <c r="D221" i="2"/>
  <c r="D223" i="2"/>
  <c r="D224" i="2"/>
  <c r="D226" i="2"/>
  <c r="D228" i="2"/>
  <c r="D229" i="2"/>
  <c r="D230" i="2"/>
  <c r="D231" i="2"/>
  <c r="D232" i="2"/>
  <c r="D233" i="2"/>
  <c r="D234" i="2"/>
  <c r="D236" i="2"/>
  <c r="D237" i="2"/>
  <c r="D239" i="2"/>
  <c r="D241" i="2"/>
  <c r="D242" i="2"/>
  <c r="D244" i="2"/>
  <c r="D246" i="2"/>
  <c r="D248" i="2"/>
  <c r="D250" i="2"/>
  <c r="D252" i="2"/>
  <c r="D253" i="2"/>
  <c r="D255" i="2"/>
  <c r="D256" i="2"/>
  <c r="D257" i="2"/>
  <c r="D258" i="2"/>
  <c r="D259" i="2"/>
  <c r="D261" i="2"/>
  <c r="D262" i="2"/>
  <c r="D264" i="2"/>
  <c r="D265" i="2"/>
  <c r="D266" i="2"/>
  <c r="D267" i="2"/>
  <c r="D268" i="2"/>
  <c r="D269" i="2"/>
  <c r="D270" i="2"/>
  <c r="D272" i="2"/>
  <c r="D273" i="2"/>
  <c r="D275" i="2"/>
  <c r="D276" i="2"/>
  <c r="D277" i="2"/>
  <c r="D278" i="2"/>
  <c r="D279" i="2"/>
  <c r="D280" i="2"/>
  <c r="D281" i="2"/>
  <c r="D282" i="2"/>
  <c r="D284" i="2"/>
  <c r="D285" i="2"/>
  <c r="D288" i="2"/>
  <c r="D289" i="2"/>
  <c r="D291" i="2"/>
  <c r="D292" i="2"/>
  <c r="D293" i="2"/>
  <c r="D294" i="2"/>
  <c r="D296" i="2"/>
  <c r="D297" i="2"/>
  <c r="D299" i="2"/>
  <c r="D300" i="2"/>
  <c r="D301" i="2"/>
  <c r="D302" i="2"/>
  <c r="D303" i="2"/>
  <c r="D304" i="2"/>
  <c r="D306" i="2"/>
  <c r="D307" i="2"/>
  <c r="D309" i="2"/>
  <c r="D318" i="2"/>
  <c r="D320" i="2"/>
  <c r="D323" i="2"/>
  <c r="D325" i="2"/>
  <c r="D326" i="2"/>
  <c r="D327" i="2"/>
  <c r="D328" i="2"/>
  <c r="D329" i="2"/>
  <c r="D330" i="2"/>
  <c r="D331" i="2"/>
  <c r="D332" i="2"/>
  <c r="D334" i="2"/>
  <c r="D335" i="2"/>
  <c r="D337" i="2"/>
  <c r="D338" i="2"/>
  <c r="D339" i="2"/>
  <c r="D340" i="2"/>
  <c r="D341" i="2"/>
  <c r="D342" i="2"/>
  <c r="D344" i="2"/>
  <c r="D345" i="2"/>
  <c r="D347" i="2"/>
  <c r="D348" i="2"/>
  <c r="D349" i="2"/>
  <c r="D350" i="2"/>
  <c r="D351" i="2"/>
  <c r="D352" i="2"/>
  <c r="D353" i="2"/>
  <c r="D354" i="2"/>
  <c r="D356" i="2"/>
  <c r="D359" i="2"/>
  <c r="D361" i="2"/>
  <c r="D362" i="2"/>
  <c r="D363" i="2"/>
  <c r="D364" i="2"/>
  <c r="D365" i="2"/>
  <c r="D366" i="2"/>
  <c r="D367" i="2"/>
  <c r="D369" i="2"/>
  <c r="D370" i="2"/>
  <c r="D372" i="2"/>
  <c r="D375" i="2"/>
  <c r="D377" i="2"/>
  <c r="D379" i="2"/>
  <c r="D380" i="2"/>
  <c r="D382" i="2"/>
  <c r="D384" i="2"/>
  <c r="D387" i="2"/>
  <c r="D389" i="2"/>
  <c r="D392" i="2"/>
  <c r="D394" i="2"/>
  <c r="D395" i="2"/>
  <c r="D396" i="2"/>
  <c r="D397" i="2"/>
  <c r="D399" i="2"/>
  <c r="D400" i="2"/>
  <c r="D401" i="2"/>
  <c r="D402" i="2"/>
  <c r="D403" i="2"/>
  <c r="D404" i="2"/>
  <c r="D405" i="2"/>
  <c r="D406" i="2"/>
  <c r="D407" i="2"/>
  <c r="D409" i="2"/>
  <c r="D410" i="2"/>
  <c r="D412" i="2"/>
  <c r="D413" i="2"/>
  <c r="D414" i="2"/>
  <c r="D415" i="2"/>
  <c r="D417" i="2"/>
  <c r="D418" i="2"/>
  <c r="D419" i="2"/>
  <c r="D420" i="2"/>
  <c r="D421" i="2"/>
  <c r="D422" i="2"/>
  <c r="D423" i="2"/>
  <c r="D424" i="2"/>
  <c r="D425" i="2"/>
  <c r="D427" i="2"/>
  <c r="D428" i="2"/>
  <c r="D430" i="2"/>
  <c r="D431" i="2"/>
  <c r="D433" i="2"/>
  <c r="D436" i="2"/>
  <c r="D438" i="2"/>
  <c r="D439" i="2"/>
  <c r="D441" i="2"/>
  <c r="D443" i="2"/>
  <c r="D444" i="2"/>
  <c r="D445" i="2"/>
  <c r="D446" i="2"/>
  <c r="D448" i="2"/>
  <c r="D449" i="2"/>
  <c r="D451" i="2"/>
  <c r="D453" i="2"/>
  <c r="D454" i="2"/>
  <c r="D456" i="2"/>
  <c r="D457" i="2"/>
  <c r="D458" i="2"/>
  <c r="D459" i="2"/>
  <c r="D460" i="2"/>
  <c r="D462" i="2"/>
  <c r="D463" i="2"/>
  <c r="D464" i="2"/>
  <c r="D467" i="2"/>
  <c r="D469" i="2"/>
  <c r="D472" i="2"/>
  <c r="D474" i="2"/>
  <c r="D475" i="2"/>
  <c r="D477" i="2"/>
  <c r="D479" i="2"/>
  <c r="D480" i="2"/>
  <c r="D481" i="2"/>
  <c r="D482" i="2"/>
  <c r="D483" i="2"/>
  <c r="D484" i="2"/>
  <c r="D486" i="2"/>
  <c r="D487" i="2"/>
  <c r="D488" i="2"/>
  <c r="D489" i="2"/>
  <c r="D491" i="2"/>
  <c r="D492" i="2"/>
  <c r="D493" i="2"/>
  <c r="D494" i="2"/>
  <c r="D495" i="2"/>
  <c r="D497" i="2"/>
  <c r="D498" i="2"/>
  <c r="D499" i="2"/>
  <c r="D500" i="2"/>
  <c r="D503" i="2"/>
  <c r="D504" i="2"/>
  <c r="D505" i="2"/>
  <c r="D506" i="2"/>
  <c r="D508" i="2"/>
  <c r="D509" i="2"/>
  <c r="D511" i="2"/>
  <c r="D512" i="2"/>
  <c r="D513" i="2"/>
  <c r="D514" i="2"/>
  <c r="D516" i="2"/>
  <c r="D517" i="2"/>
  <c r="D518" i="2"/>
  <c r="D519" i="2"/>
  <c r="D521" i="2"/>
  <c r="D522" i="2"/>
  <c r="D523" i="2"/>
  <c r="D525" i="2"/>
  <c r="D526" i="2"/>
  <c r="D528" i="2"/>
  <c r="D530" i="2"/>
  <c r="D535" i="2"/>
  <c r="D539" i="2"/>
  <c r="D541" i="2"/>
  <c r="D543" i="2"/>
  <c r="D547" i="2"/>
  <c r="D548" i="2"/>
  <c r="D550" i="2"/>
  <c r="D552" i="2"/>
  <c r="D553" i="2"/>
  <c r="D554" i="2"/>
  <c r="D556" i="2"/>
  <c r="D557" i="2"/>
  <c r="D558" i="2"/>
  <c r="D559" i="2"/>
  <c r="D561" i="2"/>
  <c r="D563" i="2"/>
  <c r="D564" i="2"/>
  <c r="D566" i="2"/>
  <c r="D568" i="2"/>
  <c r="D569" i="2"/>
  <c r="D571" i="2"/>
  <c r="D572" i="2"/>
  <c r="D573" i="2"/>
  <c r="D575" i="2"/>
  <c r="D576" i="2"/>
  <c r="D577" i="2"/>
  <c r="D578" i="2"/>
  <c r="D580" i="2"/>
  <c r="D581" i="2"/>
  <c r="D582" i="2"/>
  <c r="D583" i="2"/>
  <c r="D584" i="2"/>
  <c r="D585" i="2"/>
  <c r="D587" i="2"/>
  <c r="D588" i="2"/>
  <c r="D589" i="2"/>
  <c r="D590" i="2"/>
  <c r="D593" i="2"/>
  <c r="D594" i="2"/>
  <c r="D595" i="2"/>
  <c r="D598" i="2"/>
  <c r="D599" i="2"/>
  <c r="D602" i="2"/>
  <c r="D604" i="2"/>
  <c r="D607" i="2"/>
  <c r="D609" i="2"/>
  <c r="D610" i="2"/>
  <c r="D612" i="2"/>
  <c r="D614" i="2"/>
  <c r="D618" i="2"/>
  <c r="D621" i="2"/>
  <c r="D626" i="2"/>
  <c r="D629" i="2"/>
  <c r="D634" i="2"/>
  <c r="D635" i="2"/>
  <c r="D637" i="2"/>
  <c r="D639" i="2"/>
  <c r="D640" i="2"/>
  <c r="D641" i="2"/>
  <c r="D643" i="2"/>
  <c r="D644" i="2"/>
  <c r="D645" i="2"/>
  <c r="D646" i="2"/>
  <c r="D649" i="2"/>
  <c r="D650" i="2"/>
  <c r="D651" i="2"/>
  <c r="D652" i="2"/>
  <c r="D654" i="2"/>
  <c r="D656" i="2"/>
  <c r="D657" i="2"/>
  <c r="D658" i="2"/>
  <c r="D659" i="2"/>
  <c r="D661" i="2"/>
  <c r="D662" i="2"/>
  <c r="D663" i="2"/>
  <c r="D664" i="2"/>
  <c r="D665" i="2"/>
  <c r="D666" i="2"/>
  <c r="D668" i="2"/>
  <c r="D669" i="2"/>
  <c r="D670" i="2"/>
  <c r="D671" i="2"/>
  <c r="D673" i="2"/>
  <c r="D674" i="2"/>
  <c r="D675" i="2"/>
  <c r="D676" i="2"/>
  <c r="D677" i="2"/>
  <c r="D679" i="2"/>
  <c r="D680" i="2"/>
  <c r="D681" i="2"/>
  <c r="D682" i="2"/>
  <c r="D685" i="2"/>
  <c r="D686" i="2"/>
  <c r="D687" i="2"/>
  <c r="D688" i="2"/>
  <c r="D690" i="2"/>
  <c r="D691" i="2"/>
  <c r="D693" i="2"/>
  <c r="D694" i="2"/>
  <c r="D695" i="2"/>
  <c r="D696" i="2"/>
  <c r="D699" i="2"/>
  <c r="D700" i="2"/>
  <c r="D701" i="2"/>
  <c r="D702" i="2"/>
  <c r="D704" i="2"/>
  <c r="D706" i="2"/>
  <c r="D708" i="2"/>
  <c r="D711" i="2"/>
  <c r="D713" i="2"/>
  <c r="D715" i="2"/>
  <c r="D718" i="2"/>
  <c r="D719" i="2"/>
  <c r="D720" i="2"/>
  <c r="D723" i="2"/>
  <c r="D724" i="2"/>
  <c r="D728" i="2"/>
  <c r="D730" i="2"/>
  <c r="D732" i="2"/>
  <c r="D733" i="2"/>
  <c r="D734" i="2"/>
  <c r="D735" i="2"/>
  <c r="D736" i="2"/>
  <c r="D738" i="2"/>
  <c r="D740" i="2"/>
  <c r="D742" i="2"/>
  <c r="D744" i="2"/>
  <c r="D745" i="2"/>
  <c r="D749" i="2"/>
  <c r="D750" i="2"/>
  <c r="D752" i="2"/>
  <c r="D755" i="2"/>
  <c r="D760" i="2"/>
  <c r="D761" i="2"/>
  <c r="D762" i="2"/>
  <c r="D764" i="2"/>
  <c r="D765" i="2"/>
  <c r="D767" i="2"/>
  <c r="D769" i="2"/>
  <c r="D770" i="2"/>
  <c r="D775" i="2"/>
  <c r="D780" i="2"/>
  <c r="D782" i="2"/>
  <c r="D784" i="2"/>
  <c r="D786" i="2"/>
  <c r="D787" i="2"/>
  <c r="D789" i="2"/>
  <c r="D791" i="2"/>
  <c r="D792" i="2"/>
  <c r="D793" i="2"/>
  <c r="D795" i="2"/>
  <c r="D797" i="2"/>
  <c r="D802" i="2"/>
  <c r="D804" i="2"/>
  <c r="D806" i="2"/>
  <c r="D807" i="2"/>
  <c r="D809" i="2"/>
  <c r="D811" i="2"/>
  <c r="D812" i="2"/>
  <c r="D813" i="2"/>
  <c r="D817" i="2"/>
  <c r="D820" i="2"/>
  <c r="D822" i="2"/>
  <c r="D824" i="2"/>
  <c r="D825" i="2"/>
  <c r="D827" i="2"/>
  <c r="D829" i="2"/>
  <c r="D831" i="2"/>
  <c r="D834" i="2"/>
  <c r="D838" i="2"/>
  <c r="D839" i="2"/>
  <c r="D840" i="2"/>
  <c r="D842" i="2"/>
  <c r="D847" i="2"/>
  <c r="D849" i="2"/>
  <c r="D850" i="2"/>
  <c r="D852" i="2"/>
  <c r="D854" i="2"/>
  <c r="D856" i="2"/>
  <c r="D857" i="2"/>
  <c r="D858" i="2"/>
  <c r="D859" i="2"/>
  <c r="D860" i="2"/>
  <c r="D861" i="2"/>
  <c r="D862" i="2"/>
  <c r="D863" i="2"/>
  <c r="D864" i="2"/>
  <c r="D865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BA2" i="2" l="1"/>
  <c r="I2" i="2" l="1"/>
  <c r="G11" i="3"/>
  <c r="V2" i="2"/>
  <c r="G2" i="2"/>
  <c r="H2" i="2"/>
  <c r="J2" i="2"/>
  <c r="K2" i="2"/>
  <c r="L2" i="2"/>
  <c r="M2" i="2"/>
  <c r="N2" i="2"/>
  <c r="O2" i="2"/>
  <c r="P2" i="2"/>
  <c r="Q2" i="2"/>
  <c r="R2" i="2"/>
  <c r="S2" i="2"/>
  <c r="T2" i="2"/>
  <c r="F2" i="2"/>
  <c r="B2" i="2"/>
  <c r="B5" i="2"/>
  <c r="F5" i="2" s="1"/>
  <c r="B7" i="2"/>
  <c r="F7" i="2" s="1"/>
  <c r="B9" i="2"/>
  <c r="B11" i="2"/>
  <c r="B12" i="2"/>
  <c r="F12" i="2" s="1"/>
  <c r="B13" i="2"/>
  <c r="F13" i="2" s="1"/>
  <c r="B14" i="2"/>
  <c r="F14" i="2" s="1"/>
  <c r="B15" i="2"/>
  <c r="F15" i="2" s="1"/>
  <c r="B16" i="2"/>
  <c r="F16" i="2" s="1"/>
  <c r="B17" i="2"/>
  <c r="F17" i="2" s="1"/>
  <c r="B18" i="2"/>
  <c r="F18" i="2" s="1"/>
  <c r="B19" i="2"/>
  <c r="B21" i="2"/>
  <c r="F21" i="2" s="1"/>
  <c r="B23" i="2"/>
  <c r="F23" i="2" s="1"/>
  <c r="B25" i="2"/>
  <c r="F25" i="2" s="1"/>
  <c r="B26" i="2"/>
  <c r="F26" i="2" s="1"/>
  <c r="B27" i="2"/>
  <c r="B29" i="2"/>
  <c r="F29" i="2" s="1"/>
  <c r="B31" i="2"/>
  <c r="F31" i="2" s="1"/>
  <c r="B33" i="2"/>
  <c r="F33" i="2" s="1"/>
  <c r="B34" i="2"/>
  <c r="F34" i="2" s="1"/>
  <c r="B35" i="2"/>
  <c r="B36" i="2"/>
  <c r="F36" i="2" s="1"/>
  <c r="B37" i="2"/>
  <c r="F37" i="2" s="1"/>
  <c r="B38" i="2"/>
  <c r="F38" i="2" s="1"/>
  <c r="B39" i="2"/>
  <c r="F39" i="2" s="1"/>
  <c r="B40" i="2"/>
  <c r="F40" i="2" s="1"/>
  <c r="B41" i="2"/>
  <c r="F41" i="2" s="1"/>
  <c r="B42" i="2"/>
  <c r="F42" i="2" s="1"/>
  <c r="B44" i="2"/>
  <c r="F44" i="2" s="1"/>
  <c r="B46" i="2"/>
  <c r="F46" i="2" s="1"/>
  <c r="B48" i="2"/>
  <c r="F48" i="2" s="1"/>
  <c r="B49" i="2"/>
  <c r="F49" i="2" s="1"/>
  <c r="B50" i="2"/>
  <c r="F50" i="2" s="1"/>
  <c r="B51" i="2"/>
  <c r="B54" i="2"/>
  <c r="F54" i="2" s="1"/>
  <c r="B56" i="2"/>
  <c r="F56" i="2" s="1"/>
  <c r="B57" i="2"/>
  <c r="F57" i="2" s="1"/>
  <c r="B58" i="2"/>
  <c r="F58" i="2" s="1"/>
  <c r="B59" i="2"/>
  <c r="F59" i="2" s="1"/>
  <c r="B60" i="2"/>
  <c r="F60" i="2" s="1"/>
  <c r="B61" i="2"/>
  <c r="F61" i="2" s="1"/>
  <c r="B62" i="2"/>
  <c r="F62" i="2" s="1"/>
  <c r="B63" i="2"/>
  <c r="F63" i="2" s="1"/>
  <c r="B64" i="2"/>
  <c r="F64" i="2" s="1"/>
  <c r="B68" i="2"/>
  <c r="F68" i="2" s="1"/>
  <c r="B69" i="2"/>
  <c r="F69" i="2" s="1"/>
  <c r="B70" i="2"/>
  <c r="F70" i="2" s="1"/>
  <c r="B72" i="2"/>
  <c r="F72" i="2" s="1"/>
  <c r="B73" i="2"/>
  <c r="B74" i="2"/>
  <c r="F74" i="2" s="1"/>
  <c r="B76" i="2"/>
  <c r="F76" i="2" s="1"/>
  <c r="B77" i="2"/>
  <c r="F77" i="2" s="1"/>
  <c r="B79" i="2"/>
  <c r="F79" i="2" s="1"/>
  <c r="B81" i="2"/>
  <c r="F81" i="2" s="1"/>
  <c r="B82" i="2"/>
  <c r="F82" i="2" s="1"/>
  <c r="B84" i="2"/>
  <c r="F84" i="2" s="1"/>
  <c r="B85" i="2"/>
  <c r="F85" i="2" s="1"/>
  <c r="B87" i="2"/>
  <c r="F87" i="2" s="1"/>
  <c r="B89" i="2"/>
  <c r="F89" i="2" s="1"/>
  <c r="B90" i="2"/>
  <c r="F90" i="2" s="1"/>
  <c r="B92" i="2"/>
  <c r="F92" i="2" s="1"/>
  <c r="B93" i="2"/>
  <c r="F93" i="2" s="1"/>
  <c r="B95" i="2"/>
  <c r="F95" i="2" s="1"/>
  <c r="B97" i="2"/>
  <c r="F97" i="2" s="1"/>
  <c r="B101" i="2"/>
  <c r="F101" i="2" s="1"/>
  <c r="B108" i="2"/>
  <c r="F108" i="2" s="1"/>
  <c r="B110" i="2"/>
  <c r="F110" i="2" s="1"/>
  <c r="B112" i="2"/>
  <c r="F112" i="2" s="1"/>
  <c r="B113" i="2"/>
  <c r="F113" i="2" s="1"/>
  <c r="D5" i="2"/>
  <c r="D7" i="2"/>
  <c r="D9" i="2"/>
  <c r="D11" i="2"/>
  <c r="D12" i="2"/>
  <c r="D13" i="2"/>
  <c r="D14" i="2"/>
  <c r="D15" i="2"/>
  <c r="D16" i="2"/>
  <c r="D17" i="2"/>
  <c r="D18" i="2"/>
  <c r="D19" i="2"/>
  <c r="D21" i="2"/>
  <c r="D23" i="2"/>
  <c r="D25" i="2"/>
  <c r="D26" i="2"/>
  <c r="D27" i="2"/>
  <c r="D29" i="2"/>
  <c r="D31" i="2"/>
  <c r="D33" i="2"/>
  <c r="D34" i="2"/>
  <c r="D35" i="2"/>
  <c r="D36" i="2"/>
  <c r="D37" i="2"/>
  <c r="D38" i="2"/>
  <c r="D39" i="2"/>
  <c r="D40" i="2"/>
  <c r="D41" i="2"/>
  <c r="D42" i="2"/>
  <c r="D44" i="2"/>
  <c r="D46" i="2"/>
  <c r="D48" i="2"/>
  <c r="D49" i="2"/>
  <c r="D50" i="2"/>
  <c r="D51" i="2"/>
  <c r="D54" i="2"/>
  <c r="D56" i="2"/>
  <c r="D57" i="2"/>
  <c r="D58" i="2"/>
  <c r="D59" i="2"/>
  <c r="D60" i="2"/>
  <c r="D61" i="2"/>
  <c r="D62" i="2"/>
  <c r="D63" i="2"/>
  <c r="D64" i="2"/>
  <c r="D68" i="2"/>
  <c r="D69" i="2"/>
  <c r="D70" i="2"/>
  <c r="D72" i="2"/>
  <c r="D73" i="2"/>
  <c r="D74" i="2"/>
  <c r="D76" i="2"/>
  <c r="D77" i="2"/>
  <c r="D79" i="2"/>
  <c r="D81" i="2"/>
  <c r="D82" i="2"/>
  <c r="D84" i="2"/>
  <c r="D85" i="2"/>
  <c r="D87" i="2"/>
  <c r="D89" i="2"/>
  <c r="D90" i="2"/>
  <c r="D92" i="2"/>
  <c r="D93" i="2"/>
  <c r="D95" i="2"/>
  <c r="D97" i="2"/>
  <c r="D101" i="2"/>
  <c r="D108" i="2"/>
  <c r="D110" i="2"/>
  <c r="D112" i="2"/>
  <c r="D113" i="2"/>
  <c r="G8" i="3"/>
  <c r="F35" i="2" l="1"/>
  <c r="F51" i="2"/>
  <c r="F19" i="2"/>
  <c r="F73" i="2"/>
  <c r="F9" i="2"/>
  <c r="F27" i="2"/>
  <c r="F11" i="2"/>
  <c r="B844" i="2" l="1"/>
  <c r="D844" i="2"/>
  <c r="F844" i="2" l="1"/>
  <c r="A139" i="1"/>
  <c r="A429" i="1"/>
  <c r="A546" i="1"/>
  <c r="A675" i="1"/>
  <c r="A342" i="1"/>
  <c r="A486" i="1"/>
  <c r="A335" i="1"/>
  <c r="A21" i="1"/>
  <c r="A234" i="1"/>
  <c r="A264" i="1"/>
  <c r="A23" i="1"/>
  <c r="A131" i="1"/>
  <c r="A570" i="1"/>
  <c r="A902" i="1"/>
  <c r="A37" i="1"/>
  <c r="A644" i="1"/>
  <c r="A926" i="1"/>
  <c r="A773" i="1"/>
  <c r="A290" i="1"/>
  <c r="A268" i="1"/>
  <c r="A692" i="1"/>
  <c r="A117" i="1"/>
  <c r="A62" i="1"/>
  <c r="A324" i="1"/>
  <c r="A161" i="1"/>
  <c r="A257" i="1"/>
  <c r="A925" i="1"/>
  <c r="A9" i="1"/>
  <c r="A698" i="1"/>
  <c r="A275" i="1"/>
  <c r="A545" i="1"/>
  <c r="A887" i="1"/>
  <c r="A154" i="1"/>
  <c r="A1000" i="1"/>
  <c r="A641" i="1"/>
  <c r="A654" i="1"/>
  <c r="A704" i="1"/>
  <c r="A246" i="1"/>
  <c r="A583" i="1"/>
  <c r="A912" i="1"/>
  <c r="A441" i="1"/>
  <c r="A13" i="1"/>
  <c r="A858" i="1"/>
  <c r="A88" i="1"/>
  <c r="A442" i="1"/>
  <c r="A199" i="1"/>
  <c r="A600" i="1"/>
  <c r="A991" i="1"/>
  <c r="A868" i="1"/>
  <c r="A129" i="1"/>
  <c r="A239" i="1"/>
  <c r="A216" i="1"/>
  <c r="A470" i="1"/>
  <c r="A325" i="1"/>
  <c r="A256" i="1"/>
  <c r="A144" i="1"/>
  <c r="A526" i="1"/>
  <c r="A837" i="1"/>
  <c r="A983" i="1"/>
  <c r="A504" i="1"/>
  <c r="A375" i="1"/>
  <c r="A997" i="1"/>
  <c r="A27" i="1"/>
  <c r="A664" i="1"/>
  <c r="A16" i="1"/>
  <c r="A576" i="1"/>
  <c r="A172" i="1"/>
  <c r="A869" i="1"/>
  <c r="A217" i="1"/>
  <c r="A444" i="1"/>
  <c r="A691" i="1"/>
  <c r="A57" i="1"/>
  <c r="A49" i="1"/>
  <c r="A605" i="1"/>
  <c r="A294" i="1"/>
  <c r="A140" i="1"/>
  <c r="A118" i="1"/>
  <c r="A787" i="1"/>
  <c r="A126" i="1"/>
  <c r="A981" i="1"/>
  <c r="A273" i="1"/>
  <c r="A204" i="1"/>
  <c r="A823" i="1"/>
  <c r="A551" i="1"/>
  <c r="A539" i="1"/>
  <c r="A7" i="1"/>
  <c r="A825" i="1"/>
  <c r="A785" i="1"/>
  <c r="A811" i="1"/>
  <c r="A552" i="1"/>
  <c r="A495" i="1"/>
  <c r="A452" i="1"/>
  <c r="A780" i="1"/>
  <c r="A11" i="1"/>
  <c r="A138" i="1"/>
  <c r="A588" i="1"/>
  <c r="A19" i="1"/>
  <c r="A262" i="1"/>
  <c r="A697" i="1"/>
  <c r="A163" i="1"/>
  <c r="A33" i="1"/>
  <c r="A297" i="1"/>
  <c r="A232" i="1"/>
  <c r="A818" i="1"/>
  <c r="A871" i="1"/>
  <c r="A637" i="1"/>
  <c r="A271" i="1"/>
  <c r="A395" i="1"/>
  <c r="A684" i="1"/>
  <c r="A187" i="1"/>
  <c r="A235" i="1"/>
  <c r="A733" i="1"/>
  <c r="A338" i="1"/>
  <c r="A280" i="1"/>
  <c r="A832" i="1"/>
  <c r="A939" i="1"/>
  <c r="A753" i="1"/>
  <c r="A943" i="1"/>
  <c r="A286" i="1"/>
  <c r="A740" i="1"/>
  <c r="A146" i="1"/>
  <c r="A231" i="1"/>
  <c r="A174" i="1"/>
  <c r="A747" i="1"/>
  <c r="A995" i="1"/>
  <c r="A762" i="1"/>
  <c r="A907" i="1"/>
  <c r="A192" i="1"/>
  <c r="A254" i="1"/>
  <c r="A77" i="1"/>
  <c r="A190" i="1"/>
  <c r="A75" i="1"/>
  <c r="A863" i="1"/>
  <c r="A807" i="1"/>
  <c r="A173" i="1"/>
  <c r="A304" i="1"/>
  <c r="A287" i="1"/>
  <c r="A650" i="1"/>
  <c r="A497" i="1"/>
  <c r="A443" i="1"/>
  <c r="A548" i="1"/>
  <c r="A932" i="1"/>
  <c r="A155" i="1"/>
  <c r="A302" i="1"/>
  <c r="A929" i="1"/>
  <c r="A230" i="1"/>
  <c r="A951" i="1"/>
  <c r="A986" i="1"/>
  <c r="A181" i="1"/>
  <c r="A758" i="1"/>
  <c r="A47" i="1"/>
  <c r="A179" i="1"/>
  <c r="A410" i="1"/>
  <c r="A82" i="1"/>
  <c r="A237" i="1"/>
  <c r="A39" i="1"/>
  <c r="A60" i="1"/>
  <c r="A528" i="1"/>
  <c r="A942" i="1"/>
  <c r="A920" i="1"/>
  <c r="A479" i="1"/>
  <c r="A896" i="1"/>
  <c r="A137" i="1"/>
  <c r="A266" i="1"/>
  <c r="A307" i="1"/>
  <c r="A857" i="1"/>
  <c r="A79" i="1"/>
  <c r="A624" i="1"/>
  <c r="A362" i="1"/>
  <c r="A917" i="1"/>
  <c r="A242" i="1"/>
  <c r="A368" i="1"/>
  <c r="A928" i="1"/>
  <c r="A34" i="1"/>
  <c r="A722" i="1"/>
  <c r="A408" i="1"/>
  <c r="A496" i="1"/>
  <c r="A948" i="1"/>
  <c r="A661" i="1"/>
  <c r="A222" i="1"/>
  <c r="A363" i="1"/>
  <c r="A815" i="1"/>
  <c r="A899" i="1"/>
  <c r="A836" i="1"/>
  <c r="A573" i="1"/>
  <c r="A607" i="1"/>
  <c r="A421" i="1"/>
  <c r="A390" i="1"/>
  <c r="A48" i="1"/>
  <c r="A713" i="1"/>
  <c r="A908" i="1"/>
  <c r="A10" i="1"/>
  <c r="A993" i="1"/>
  <c r="A400" i="1"/>
  <c r="A632" i="1"/>
  <c r="A436" i="1"/>
  <c r="A124" i="1"/>
  <c r="A673" i="1"/>
  <c r="A557" i="1"/>
  <c r="A514" i="1"/>
  <c r="A870" i="1"/>
  <c r="A947" i="1"/>
  <c r="A911" i="1"/>
  <c r="A689" i="1"/>
  <c r="A478" i="1"/>
  <c r="A493" i="1"/>
  <c r="A343" i="1"/>
  <c r="A800" i="1"/>
  <c r="A693" i="1"/>
  <c r="A451" i="1"/>
  <c r="A211" i="1"/>
  <c r="A903" i="1"/>
  <c r="A666" i="1"/>
  <c r="A250" i="1"/>
  <c r="A83" i="1"/>
  <c r="A93" i="1"/>
  <c r="A193" i="1"/>
  <c r="A985" i="1"/>
  <c r="A135" i="1"/>
  <c r="A738" i="1"/>
  <c r="A982" i="1"/>
  <c r="A872" i="1"/>
  <c r="A289" i="1"/>
  <c r="A111" i="1"/>
  <c r="A966" i="1"/>
  <c r="A789" i="1"/>
  <c r="A167" i="1"/>
  <c r="A633" i="1"/>
  <c r="A827" i="1"/>
  <c r="A515" i="1"/>
  <c r="A848" i="1"/>
  <c r="A519" i="1"/>
  <c r="A855" i="1"/>
  <c r="A380" i="1"/>
  <c r="A377" i="1"/>
  <c r="A345" i="1"/>
  <c r="A326" i="1"/>
  <c r="A95" i="1"/>
  <c r="A14" i="1"/>
  <c r="A207" i="1"/>
  <c r="A150" i="1"/>
  <c r="A316" i="1"/>
  <c r="A36" i="1"/>
  <c r="A862" i="1"/>
  <c r="A765" i="1"/>
  <c r="A54" i="1"/>
  <c r="A229" i="1"/>
  <c r="A260" i="1"/>
  <c r="A405" i="1"/>
  <c r="A276" i="1"/>
  <c r="A477" i="1"/>
  <c r="A283" i="1"/>
  <c r="A71" i="1"/>
  <c r="A74" i="1"/>
  <c r="A336" i="1"/>
  <c r="A24" i="1"/>
  <c r="A52" i="1"/>
  <c r="A512" i="1"/>
  <c r="A556" i="1"/>
  <c r="A660" i="1"/>
  <c r="A119" i="1"/>
  <c r="A736" i="1"/>
  <c r="A218" i="1"/>
  <c r="A988" i="1"/>
  <c r="A541" i="1"/>
  <c r="A742" i="1"/>
  <c r="A110" i="1"/>
  <c r="A152" i="1"/>
  <c r="A574" i="1"/>
  <c r="A768" i="1"/>
  <c r="A592" i="1"/>
  <c r="A898" i="1"/>
  <c r="A142" i="1"/>
  <c r="A61" i="1"/>
  <c r="A259" i="1"/>
  <c r="A901" i="1"/>
  <c r="A941" i="1"/>
  <c r="A12" i="1"/>
  <c r="A585" i="1"/>
  <c r="A954" i="1"/>
  <c r="A147" i="1"/>
  <c r="A195" i="1"/>
  <c r="A688" i="1"/>
  <c r="A579" i="1"/>
  <c r="A197" i="1"/>
  <c r="A55" i="1"/>
  <c r="A537" i="1"/>
  <c r="A937" i="1"/>
  <c r="A194" i="1"/>
  <c r="A717" i="1"/>
  <c r="A984" i="1"/>
  <c r="A732" i="1"/>
  <c r="A649" i="1"/>
  <c r="A580" i="1"/>
  <c r="A967" i="1"/>
  <c r="A884" i="1"/>
  <c r="A219" i="1"/>
  <c r="A462" i="1"/>
  <c r="A804" i="1"/>
  <c r="A460" i="1"/>
  <c r="A15" i="1"/>
  <c r="A790" i="1"/>
  <c r="A248" i="1"/>
  <c r="A91" i="1"/>
  <c r="A974" i="1"/>
  <c r="A17" i="1"/>
  <c r="A186" i="1"/>
  <c r="A221" i="1"/>
  <c r="A931" i="1"/>
  <c r="A473" i="1"/>
  <c r="A510" i="1"/>
  <c r="A85" i="1"/>
  <c r="A952" i="1"/>
  <c r="A627" i="1"/>
  <c r="A378" i="1"/>
  <c r="A875" i="1"/>
  <c r="A517" i="1"/>
  <c r="A29" i="1"/>
  <c r="A321" i="1"/>
  <c r="A467" i="1"/>
  <c r="A305" i="1"/>
  <c r="A686" i="1"/>
  <c r="A215" i="1"/>
  <c r="A327" i="1"/>
  <c r="A411" i="1"/>
  <c r="A960" i="1"/>
  <c r="A934" i="1"/>
  <c r="A330" i="1"/>
  <c r="A748" i="1"/>
  <c r="A455" i="1"/>
  <c r="A506" i="1"/>
  <c r="A503" i="1"/>
  <c r="A559" i="1"/>
  <c r="A873" i="1"/>
  <c r="A838" i="1"/>
  <c r="A346" i="1"/>
  <c r="A659" i="1"/>
  <c r="A347" i="1"/>
  <c r="A709" i="1"/>
  <c r="A927" i="1"/>
  <c r="A300" i="1"/>
  <c r="A593" i="1"/>
  <c r="A159" i="1"/>
  <c r="A876" i="1"/>
  <c r="A402" i="1"/>
  <c r="A511" i="1"/>
  <c r="A387" i="1"/>
  <c r="A291" i="1"/>
  <c r="A561" i="1"/>
  <c r="A679" i="1"/>
  <c r="A145" i="1"/>
  <c r="A520" i="1"/>
  <c r="A251" i="1"/>
  <c r="A968" i="1"/>
  <c r="A87" i="1"/>
  <c r="A638" i="1"/>
  <c r="A602" i="1"/>
  <c r="A46" i="1"/>
  <c r="A274" i="1"/>
  <c r="A969" i="1"/>
  <c r="A913" i="1"/>
  <c r="A3" i="1"/>
  <c r="A160" i="1"/>
  <c r="A66" i="1"/>
  <c r="A115" i="1"/>
  <c r="A298" i="1"/>
  <c r="A182" i="1"/>
  <c r="A295" i="1"/>
  <c r="A550" i="1"/>
  <c r="A332" i="1"/>
  <c r="A70" i="1"/>
  <c r="A555" i="1"/>
  <c r="A935" i="1"/>
  <c r="A113" i="1"/>
  <c r="A348" i="1"/>
  <c r="A360" i="1"/>
  <c r="A382" i="1"/>
  <c r="A278" i="1"/>
  <c r="A820" i="1"/>
  <c r="A885" i="1"/>
  <c r="A367" i="1"/>
  <c r="A214" i="1"/>
  <c r="A702" i="1"/>
  <c r="A491" i="1"/>
  <c r="A203" i="1"/>
  <c r="A998" i="1"/>
  <c r="A668" i="1"/>
  <c r="A978" i="1"/>
  <c r="A116" i="1"/>
  <c r="A178" i="1"/>
  <c r="A889" i="1"/>
  <c r="A888" i="1"/>
  <c r="A569" i="1"/>
  <c r="A642" i="1"/>
  <c r="A114" i="1"/>
  <c r="A840" i="1"/>
  <c r="A957" i="1"/>
  <c r="A292" i="1"/>
  <c r="A226" i="1"/>
  <c r="A398" i="1"/>
  <c r="A685" i="1"/>
  <c r="A253" i="1"/>
  <c r="A437" i="1"/>
  <c r="A412" i="1"/>
  <c r="A149" i="1"/>
  <c r="A562" i="1"/>
  <c r="A678" i="1"/>
  <c r="A892" i="1"/>
  <c r="A420" i="1"/>
  <c r="A933" i="1"/>
  <c r="A906" i="1"/>
  <c r="A921" i="1"/>
  <c r="A578" i="1"/>
  <c r="A904" i="1"/>
  <c r="A202" i="1"/>
  <c r="A458" i="1"/>
  <c r="A963" i="1"/>
  <c r="A263" i="1"/>
  <c r="A337" i="1"/>
  <c r="A106" i="1"/>
  <c r="A370" i="1"/>
  <c r="A778" i="1"/>
  <c r="A180" i="1"/>
  <c r="A533" i="1"/>
  <c r="A910" i="1"/>
  <c r="A158" i="1"/>
  <c r="A923" i="1"/>
  <c r="A90" i="1"/>
  <c r="A270" i="1"/>
  <c r="A657" i="1"/>
  <c r="A975" i="1"/>
  <c r="A940" i="1"/>
  <c r="A930" i="1"/>
  <c r="A201" i="1"/>
  <c r="A936" i="1"/>
  <c r="A399" i="1"/>
  <c r="A38" i="1"/>
  <c r="A407" i="1"/>
  <c r="A897" i="1"/>
  <c r="A865" i="1"/>
  <c r="A208" i="1"/>
  <c r="A418" i="1"/>
  <c r="A58" i="1"/>
  <c r="A127" i="1"/>
  <c r="A564" i="1"/>
  <c r="A571" i="1"/>
  <c r="A416" i="1"/>
  <c r="A447" i="1"/>
  <c r="A656" i="1"/>
  <c r="A639" i="1"/>
  <c r="A961" i="1"/>
  <c r="A56" i="1"/>
  <c r="A120" i="1"/>
  <c r="A415" i="1"/>
  <c r="A944" i="1"/>
  <c r="A955" i="1"/>
  <c r="A42" i="1"/>
  <c r="A123" i="1"/>
  <c r="A959" i="1"/>
  <c r="A616" i="1"/>
  <c r="A759" i="1"/>
  <c r="A108" i="1"/>
  <c r="A133" i="1"/>
  <c r="A918" i="1"/>
  <c r="A279" i="1"/>
  <c r="A596" i="1"/>
  <c r="A35" i="1"/>
  <c r="A700" i="1"/>
  <c r="A880" i="1"/>
  <c r="A905" i="1"/>
  <c r="A323" i="1"/>
  <c r="A965" i="1"/>
  <c r="A694" i="1"/>
  <c r="A31" i="1"/>
  <c r="A726" i="1"/>
  <c r="A886" i="1"/>
  <c r="A946" i="1"/>
  <c r="A5" i="1"/>
  <c r="A282" i="1"/>
  <c r="A361" i="1"/>
  <c r="A874" i="1"/>
  <c r="A153" i="1"/>
  <c r="A521" i="1"/>
  <c r="A730" i="1"/>
  <c r="A767" i="1"/>
  <c r="A25" i="1"/>
  <c r="A357" i="1"/>
  <c r="A265" i="1"/>
  <c r="A99" i="1"/>
  <c r="A976" i="1"/>
  <c r="A953" i="1"/>
  <c r="A850" i="1"/>
  <c r="A591" i="1"/>
  <c r="A413" i="1"/>
  <c r="A472" i="1"/>
  <c r="A492" i="1"/>
  <c r="A419" i="1"/>
  <c r="A809" i="1"/>
  <c r="A401" i="1"/>
  <c r="A699" i="1"/>
  <c r="A156" i="1"/>
  <c r="A80" i="1"/>
  <c r="A206" i="1"/>
  <c r="A340" i="1"/>
  <c r="A255" i="1"/>
  <c r="A434" i="1"/>
  <c r="A484" i="1"/>
  <c r="A655" i="1"/>
  <c r="A881" i="1"/>
  <c r="A671" i="1"/>
  <c r="A40" i="1"/>
  <c r="A882" i="1"/>
  <c r="A793" i="1"/>
  <c r="A711" i="1"/>
  <c r="A856" i="1"/>
  <c r="A980" i="1"/>
  <c r="A240" i="1"/>
  <c r="A999" i="1"/>
  <c r="A938" i="1"/>
  <c r="A184" i="1"/>
  <c r="A989" i="1"/>
  <c r="A861" i="1"/>
  <c r="A587" i="1"/>
  <c r="A895" i="1"/>
  <c r="A674" i="1"/>
  <c r="A67" i="1"/>
  <c r="A782" i="1"/>
  <c r="A227" i="1"/>
  <c r="A498" i="1"/>
  <c r="A743" i="1"/>
  <c r="A394" i="1"/>
  <c r="A121" i="1"/>
  <c r="A169" i="1"/>
  <c r="A608" i="1"/>
  <c r="A763" i="1"/>
  <c r="A950" i="1"/>
  <c r="A973" i="1"/>
  <c r="A716" i="1"/>
  <c r="A191" i="1"/>
  <c r="A449" i="1"/>
  <c r="A72" i="1"/>
  <c r="A277" i="1"/>
  <c r="A171" i="1"/>
  <c r="A501" i="1"/>
  <c r="A718" i="1"/>
  <c r="A59" i="1"/>
  <c r="A962" i="1"/>
  <c r="A683" i="1"/>
  <c r="A244" i="1"/>
  <c r="A919" i="1"/>
  <c r="A996" i="1"/>
  <c r="A867" i="1"/>
  <c r="A922" i="1"/>
  <c r="A987" i="1"/>
  <c r="A189" i="1"/>
  <c r="A877" i="1"/>
  <c r="A423" i="1"/>
  <c r="A575" i="1"/>
  <c r="A151" i="1"/>
  <c r="A205" i="1"/>
  <c r="A900" i="1"/>
  <c r="A784" i="1"/>
  <c r="A454" i="1"/>
  <c r="A44" i="1"/>
  <c r="A128" i="1"/>
  <c r="A228" i="1"/>
  <c r="A299" i="1"/>
  <c r="A224" i="1"/>
  <c r="A318" i="1"/>
  <c r="A802" i="1"/>
  <c r="A301" i="1"/>
  <c r="A883" i="1"/>
  <c r="A731" i="1"/>
  <c r="A909" i="1"/>
  <c r="A183" i="1"/>
  <c r="A68" i="1"/>
  <c r="A267" i="1"/>
  <c r="A32" i="1"/>
  <c r="A842" i="1"/>
  <c r="A165" i="1"/>
  <c r="B757" i="2" l="1"/>
  <c r="B739" i="2"/>
  <c r="B287" i="2"/>
  <c r="B310" i="2"/>
  <c r="B104" i="2"/>
  <c r="B355" i="2"/>
  <c r="B408" i="2"/>
  <c r="B385" i="2"/>
  <c r="B67" i="2"/>
  <c r="B373" i="2"/>
  <c r="B225" i="2"/>
  <c r="B172" i="2"/>
  <c r="B295" i="2"/>
  <c r="B312" i="2"/>
  <c r="B32" i="2"/>
  <c r="B88" i="2"/>
  <c r="B753" i="2"/>
  <c r="B737" i="2"/>
  <c r="B211" i="2"/>
  <c r="B168" i="2"/>
  <c r="B283" i="2"/>
  <c r="B321" i="2"/>
  <c r="B368" i="2"/>
  <c r="B383" i="2"/>
  <c r="B30" i="2"/>
  <c r="B271" i="2"/>
  <c r="B260" i="2"/>
  <c r="B333" i="2"/>
  <c r="B378" i="2"/>
  <c r="B747" i="2"/>
  <c r="B729" i="2"/>
  <c r="B179" i="2"/>
  <c r="B235" i="2"/>
  <c r="B200" i="2"/>
  <c r="B102" i="2"/>
  <c r="B316" i="2"/>
  <c r="B305" i="2"/>
  <c r="B314" i="2"/>
  <c r="B215" i="2"/>
  <c r="B170" i="2"/>
  <c r="B725" i="2"/>
  <c r="B357" i="2"/>
  <c r="B426" i="2"/>
  <c r="B71" i="2"/>
  <c r="B43" i="2"/>
  <c r="B190" i="2"/>
  <c r="B52" i="2"/>
  <c r="B343" i="2"/>
  <c r="B390" i="2"/>
  <c r="B164" i="2"/>
  <c r="B106" i="2"/>
  <c r="B240" i="2"/>
  <c r="B65" i="2"/>
  <c r="D757" i="2"/>
  <c r="D739" i="2"/>
  <c r="D287" i="2"/>
  <c r="D310" i="2"/>
  <c r="D104" i="2"/>
  <c r="D355" i="2"/>
  <c r="D408" i="2"/>
  <c r="D385" i="2"/>
  <c r="D67" i="2"/>
  <c r="D373" i="2"/>
  <c r="D225" i="2"/>
  <c r="D172" i="2"/>
  <c r="D295" i="2"/>
  <c r="D312" i="2"/>
  <c r="D32" i="2"/>
  <c r="D88" i="2"/>
  <c r="D753" i="2"/>
  <c r="D737" i="2"/>
  <c r="D211" i="2"/>
  <c r="D168" i="2"/>
  <c r="D283" i="2"/>
  <c r="D321" i="2"/>
  <c r="D368" i="2"/>
  <c r="D383" i="2"/>
  <c r="D30" i="2"/>
  <c r="D271" i="2"/>
  <c r="D260" i="2"/>
  <c r="D333" i="2"/>
  <c r="D378" i="2"/>
  <c r="D747" i="2"/>
  <c r="D729" i="2"/>
  <c r="D179" i="2"/>
  <c r="D235" i="2"/>
  <c r="D200" i="2"/>
  <c r="D102" i="2"/>
  <c r="D316" i="2"/>
  <c r="D305" i="2"/>
  <c r="D314" i="2"/>
  <c r="D215" i="2"/>
  <c r="D170" i="2"/>
  <c r="D725" i="2"/>
  <c r="D357" i="2"/>
  <c r="D426" i="2"/>
  <c r="D71" i="2"/>
  <c r="D43" i="2"/>
  <c r="D190" i="2"/>
  <c r="D52" i="2"/>
  <c r="D343" i="2"/>
  <c r="D390" i="2"/>
  <c r="D164" i="2"/>
  <c r="D106" i="2"/>
  <c r="D240" i="2"/>
  <c r="D65" i="2"/>
  <c r="F106" i="2" l="1"/>
  <c r="F43" i="2"/>
  <c r="F170" i="2"/>
  <c r="F235" i="2"/>
  <c r="F747" i="2"/>
  <c r="F333" i="2"/>
  <c r="F271" i="2"/>
  <c r="F30" i="2"/>
  <c r="F168" i="2"/>
  <c r="F32" i="2"/>
  <c r="F373" i="2"/>
  <c r="F310" i="2"/>
  <c r="F65" i="2"/>
  <c r="F240" i="2"/>
  <c r="F164" i="2"/>
  <c r="F52" i="2"/>
  <c r="F71" i="2"/>
  <c r="F357" i="2"/>
  <c r="F725" i="2"/>
  <c r="F314" i="2"/>
  <c r="F305" i="2"/>
  <c r="F200" i="2"/>
  <c r="F179" i="2"/>
  <c r="F729" i="2"/>
  <c r="F321" i="2"/>
  <c r="F211" i="2"/>
  <c r="F753" i="2"/>
  <c r="F88" i="2"/>
  <c r="F312" i="2"/>
  <c r="F295" i="2"/>
  <c r="F172" i="2"/>
  <c r="F225" i="2"/>
  <c r="F385" i="2"/>
  <c r="F408" i="2"/>
  <c r="F104" i="2"/>
  <c r="F287" i="2"/>
  <c r="F757" i="2"/>
  <c r="F390" i="2"/>
  <c r="F343" i="2"/>
  <c r="F190" i="2"/>
  <c r="F426" i="2"/>
  <c r="F215" i="2"/>
  <c r="F316" i="2"/>
  <c r="F102" i="2"/>
  <c r="F378" i="2"/>
  <c r="F260" i="2"/>
  <c r="F383" i="2"/>
  <c r="F368" i="2"/>
  <c r="F283" i="2"/>
  <c r="F737" i="2"/>
  <c r="F67" i="2"/>
  <c r="F355" i="2"/>
  <c r="F739" i="2"/>
  <c r="A176" i="1"/>
  <c r="A104" i="1"/>
  <c r="A28" i="1"/>
  <c r="A50" i="1"/>
  <c r="A69" i="1"/>
  <c r="A86" i="1"/>
  <c r="A65" i="1"/>
  <c r="A662" i="1"/>
  <c r="A956" i="1"/>
  <c r="A916" i="1"/>
  <c r="A672" i="1"/>
  <c r="A359" i="1"/>
  <c r="A516" i="1"/>
  <c r="A652" i="1"/>
  <c r="A893" i="1"/>
  <c r="A647" i="1"/>
  <c r="A329" i="1"/>
  <c r="A566" i="1"/>
  <c r="A481" i="1"/>
  <c r="A355" i="1"/>
  <c r="A728" i="1"/>
  <c r="A878" i="1"/>
  <c r="A845" i="1"/>
  <c r="A805" i="1"/>
  <c r="A945" i="1"/>
  <c r="A406" i="1"/>
  <c r="A333" i="1"/>
  <c r="A648" i="1"/>
  <c r="A339" i="1"/>
  <c r="A791" i="1"/>
  <c r="A890" i="1"/>
  <c r="A610" i="1"/>
  <c r="A970" i="1"/>
  <c r="A582" i="1"/>
  <c r="A994" i="1"/>
  <c r="A822" i="1"/>
  <c r="A456" i="1"/>
  <c r="A680" i="1"/>
  <c r="A490" i="1"/>
  <c r="A735" i="1"/>
  <c r="A567" i="1"/>
  <c r="A891" i="1"/>
  <c r="A554" i="1"/>
  <c r="A750" i="1"/>
  <c r="A992" i="1"/>
  <c r="A480" i="1"/>
  <c r="A507" i="1"/>
  <c r="A349" i="1"/>
  <c r="A373" i="1"/>
  <c r="A760" i="1"/>
  <c r="A482" i="1"/>
  <c r="A509" i="1"/>
  <c r="A972" i="1"/>
  <c r="A663" i="1"/>
  <c r="E128" i="1"/>
  <c r="A102" i="1"/>
  <c r="A581" i="1"/>
  <c r="A667" i="1"/>
  <c r="A233" i="1"/>
  <c r="A745" i="1"/>
  <c r="A269" i="1"/>
  <c r="A727" i="1"/>
  <c r="A751" i="1"/>
  <c r="A188" i="1"/>
  <c r="A424" i="1"/>
  <c r="A314" i="1"/>
  <c r="A879" i="1"/>
  <c r="A403" i="1"/>
  <c r="A990" i="1"/>
  <c r="A439" i="1"/>
  <c r="A41" i="1"/>
  <c r="A30" i="1"/>
  <c r="A63" i="1"/>
  <c r="A971" i="1"/>
  <c r="A100" i="1"/>
  <c r="A168" i="1"/>
  <c r="A331" i="1"/>
  <c r="A166" i="1"/>
  <c r="A371" i="1"/>
  <c r="A308" i="1"/>
  <c r="A238" i="1"/>
  <c r="A162" i="1"/>
  <c r="A312" i="1"/>
  <c r="A319" i="1"/>
  <c r="A209" i="1"/>
  <c r="A310" i="1"/>
  <c r="A170" i="1"/>
  <c r="A383" i="1"/>
  <c r="A894" i="1"/>
  <c r="A915" i="1"/>
  <c r="A586" i="1"/>
  <c r="A404" i="1"/>
  <c r="A866" i="1"/>
  <c r="A737" i="1"/>
  <c r="A852" i="1"/>
  <c r="A524" i="1"/>
  <c r="A854" i="1"/>
  <c r="A847" i="1"/>
  <c r="A350" i="1"/>
  <c r="A457" i="1"/>
  <c r="A376" i="1"/>
  <c r="A258" i="1"/>
  <c r="A381" i="1"/>
  <c r="A366" i="1"/>
  <c r="A281" i="1"/>
  <c r="A353" i="1"/>
  <c r="A723" i="1"/>
  <c r="A303" i="1"/>
  <c r="A198" i="1"/>
  <c r="A177" i="1"/>
  <c r="A293" i="1"/>
  <c r="A223" i="1"/>
  <c r="A285" i="1"/>
  <c r="A388" i="1"/>
  <c r="A341" i="1"/>
  <c r="A213" i="1"/>
  <c r="A502" i="1"/>
  <c r="A977" i="1"/>
  <c r="A365" i="1"/>
  <c r="A612" i="1"/>
  <c r="A422" i="1"/>
  <c r="B91" i="2" l="1"/>
  <c r="F91" i="2" s="1"/>
  <c r="B100" i="2"/>
  <c r="F100" i="2" s="1"/>
  <c r="B94" i="2"/>
  <c r="F94" i="2" s="1"/>
  <c r="B98" i="2"/>
  <c r="D91" i="2"/>
  <c r="D100" i="2"/>
  <c r="D94" i="2"/>
  <c r="F98" i="2"/>
  <c r="D98" i="2"/>
  <c r="A475" i="1"/>
  <c r="A489" i="1"/>
  <c r="A392" i="1"/>
  <c r="A755" i="1"/>
  <c r="A425" i="1"/>
  <c r="A924" i="1"/>
  <c r="A431" i="1"/>
  <c r="A352" i="1"/>
  <c r="A795" i="1"/>
  <c r="A393" i="1"/>
  <c r="A465" i="1"/>
  <c r="A417" i="1"/>
  <c r="A706" i="1"/>
  <c r="A619" i="1"/>
  <c r="A523" i="1"/>
  <c r="A810" i="1"/>
  <c r="A446" i="1"/>
  <c r="A677" i="1"/>
  <c r="A860" i="1"/>
  <c r="A669" i="1"/>
  <c r="A734" i="1"/>
  <c r="A426" i="1"/>
  <c r="A487" i="1"/>
  <c r="A949" i="1"/>
  <c r="A385" i="1"/>
  <c r="A397" i="1"/>
  <c r="A351" i="1"/>
  <c r="A979" i="1"/>
  <c r="A914" i="1"/>
  <c r="A643" i="1"/>
  <c r="A428" i="1"/>
  <c r="A461" i="1"/>
  <c r="A859" i="1"/>
  <c r="A597" i="1"/>
  <c r="A721" i="1"/>
  <c r="A829" i="1"/>
  <c r="A354" i="1"/>
  <c r="A958" i="1"/>
  <c r="A635" i="1"/>
  <c r="A485" i="1"/>
  <c r="A98" i="1"/>
  <c r="A92" i="1"/>
  <c r="A96" i="1"/>
  <c r="A89" i="1"/>
  <c r="B132" i="2" l="1"/>
  <c r="B143" i="2"/>
  <c r="B134" i="2"/>
  <c r="B109" i="2"/>
  <c r="B319" i="2"/>
  <c r="B10" i="2"/>
  <c r="B6" i="2"/>
  <c r="B20" i="2"/>
  <c r="B136" i="2"/>
  <c r="B111" i="2"/>
  <c r="B202" i="2"/>
  <c r="B286" i="2"/>
  <c r="B311" i="2"/>
  <c r="B187" i="2"/>
  <c r="B212" i="2"/>
  <c r="B238" i="2"/>
  <c r="B245" i="2"/>
  <c r="B249" i="2"/>
  <c r="B263" i="2"/>
  <c r="B290" i="2"/>
  <c r="B317" i="2"/>
  <c r="B75" i="2"/>
  <c r="B96" i="2"/>
  <c r="B103" i="2"/>
  <c r="B45" i="2"/>
  <c r="B80" i="2"/>
  <c r="B47" i="2"/>
  <c r="B86" i="2"/>
  <c r="B251" i="2"/>
  <c r="B8" i="2"/>
  <c r="B159" i="2"/>
  <c r="B227" i="2"/>
  <c r="B138" i="2"/>
  <c r="B55" i="2"/>
  <c r="B124" i="2"/>
  <c r="B166" i="2"/>
  <c r="B150" i="2"/>
  <c r="B145" i="2"/>
  <c r="B127" i="2"/>
  <c r="B22" i="2"/>
  <c r="B308" i="2"/>
  <c r="B4" i="2"/>
  <c r="B114" i="2"/>
  <c r="B24" i="2"/>
  <c r="B177" i="2"/>
  <c r="B222" i="2"/>
  <c r="B298" i="2"/>
  <c r="B315" i="2"/>
  <c r="B198" i="2"/>
  <c r="B214" i="2"/>
  <c r="B243" i="2"/>
  <c r="B247" i="2"/>
  <c r="B254" i="2"/>
  <c r="B274" i="2"/>
  <c r="B313" i="2"/>
  <c r="B53" i="2"/>
  <c r="B83" i="2"/>
  <c r="B99" i="2"/>
  <c r="B107" i="2"/>
  <c r="B78" i="2"/>
  <c r="B28" i="2"/>
  <c r="B66" i="2"/>
  <c r="B105" i="2"/>
  <c r="D132" i="2"/>
  <c r="D143" i="2"/>
  <c r="D134" i="2"/>
  <c r="D109" i="2"/>
  <c r="D319" i="2"/>
  <c r="D10" i="2"/>
  <c r="D6" i="2"/>
  <c r="D20" i="2"/>
  <c r="D136" i="2"/>
  <c r="D111" i="2"/>
  <c r="D202" i="2"/>
  <c r="D286" i="2"/>
  <c r="D311" i="2"/>
  <c r="D187" i="2"/>
  <c r="D212" i="2"/>
  <c r="D238" i="2"/>
  <c r="D245" i="2"/>
  <c r="D249" i="2"/>
  <c r="D263" i="2"/>
  <c r="D290" i="2"/>
  <c r="D317" i="2"/>
  <c r="D75" i="2"/>
  <c r="D96" i="2"/>
  <c r="D103" i="2"/>
  <c r="D45" i="2"/>
  <c r="D80" i="2"/>
  <c r="D47" i="2"/>
  <c r="D86" i="2"/>
  <c r="D251" i="2"/>
  <c r="D8" i="2"/>
  <c r="D159" i="2"/>
  <c r="D227" i="2"/>
  <c r="D138" i="2"/>
  <c r="D55" i="2"/>
  <c r="D124" i="2"/>
  <c r="D166" i="2"/>
  <c r="D150" i="2"/>
  <c r="D145" i="2"/>
  <c r="D127" i="2"/>
  <c r="D22" i="2"/>
  <c r="D308" i="2"/>
  <c r="D4" i="2"/>
  <c r="D114" i="2"/>
  <c r="D24" i="2"/>
  <c r="D177" i="2"/>
  <c r="D222" i="2"/>
  <c r="D298" i="2"/>
  <c r="D315" i="2"/>
  <c r="D198" i="2"/>
  <c r="D214" i="2"/>
  <c r="D243" i="2"/>
  <c r="D247" i="2"/>
  <c r="D254" i="2"/>
  <c r="D274" i="2"/>
  <c r="D313" i="2"/>
  <c r="D53" i="2"/>
  <c r="D83" i="2"/>
  <c r="D99" i="2"/>
  <c r="D107" i="2"/>
  <c r="D78" i="2"/>
  <c r="D28" i="2"/>
  <c r="D66" i="2"/>
  <c r="D105" i="2"/>
  <c r="E108" i="2"/>
  <c r="E105" i="2"/>
  <c r="E98" i="2"/>
  <c r="E311" i="2"/>
  <c r="E214" i="2"/>
  <c r="E316" i="2"/>
  <c r="E103" i="2"/>
  <c r="E226" i="2"/>
  <c r="E123" i="2"/>
  <c r="E138" i="2"/>
  <c r="E143" i="2"/>
  <c r="E135" i="2"/>
  <c r="E145" i="2"/>
  <c r="E286" i="2"/>
  <c r="E113" i="2"/>
  <c r="E308" i="2"/>
  <c r="E137" i="2"/>
  <c r="E124" i="2"/>
  <c r="E312" i="2"/>
  <c r="E313" i="2"/>
  <c r="E211" i="2"/>
  <c r="E201" i="2"/>
  <c r="E127" i="2"/>
  <c r="E227" i="2"/>
  <c r="E99" i="2"/>
  <c r="E150" i="2"/>
  <c r="E149" i="2"/>
  <c r="E132" i="2"/>
  <c r="E166" i="2"/>
  <c r="E285" i="2"/>
  <c r="E317" i="2"/>
  <c r="E202" i="2"/>
  <c r="E273" i="2"/>
  <c r="E96" i="2"/>
  <c r="E297" i="2"/>
  <c r="E289" i="2"/>
  <c r="E263" i="2"/>
  <c r="E238" i="2"/>
  <c r="E243" i="2"/>
  <c r="E254" i="2"/>
  <c r="E244" i="2"/>
  <c r="E245" i="2"/>
  <c r="E246" i="2"/>
  <c r="E186" i="2"/>
  <c r="E247" i="2"/>
  <c r="E198" i="2"/>
  <c r="E249" i="2"/>
  <c r="E159" i="2"/>
  <c r="E136" i="2"/>
  <c r="E318" i="2"/>
  <c r="E131" i="2"/>
  <c r="E321" i="2"/>
  <c r="E133" i="2"/>
  <c r="E307" i="2"/>
  <c r="E144" i="2"/>
  <c r="E310" i="2"/>
  <c r="E250" i="2"/>
  <c r="E106" i="2"/>
  <c r="E239" i="2"/>
  <c r="E126" i="2"/>
  <c r="E110" i="2"/>
  <c r="E109" i="2"/>
  <c r="E102" i="2"/>
  <c r="E167" i="2"/>
  <c r="E142" i="2"/>
  <c r="E315" i="2"/>
  <c r="E134" i="2"/>
  <c r="E314" i="2"/>
  <c r="E104" i="2"/>
  <c r="E165" i="2"/>
  <c r="E114" i="2"/>
  <c r="E251" i="2"/>
  <c r="E111" i="2"/>
  <c r="E319" i="2"/>
  <c r="E158" i="2"/>
  <c r="E107" i="2"/>
  <c r="E212" i="2"/>
  <c r="E95" i="2"/>
  <c r="E262" i="2"/>
  <c r="E237" i="2"/>
  <c r="E213" i="2"/>
  <c r="E242" i="2"/>
  <c r="E253" i="2"/>
  <c r="E274" i="2"/>
  <c r="E298" i="2"/>
  <c r="E290" i="2"/>
  <c r="E176" i="2"/>
  <c r="E177" i="2"/>
  <c r="E221" i="2"/>
  <c r="E222" i="2"/>
  <c r="E197" i="2"/>
  <c r="E187" i="2"/>
  <c r="E248" i="2"/>
  <c r="E55" i="2"/>
  <c r="E65" i="2"/>
  <c r="E66" i="2"/>
  <c r="E44" i="2"/>
  <c r="E74" i="2"/>
  <c r="E28" i="2"/>
  <c r="E47" i="2"/>
  <c r="E78" i="2"/>
  <c r="E80" i="2"/>
  <c r="E83" i="2"/>
  <c r="E86" i="2"/>
  <c r="E19" i="2"/>
  <c r="E87" i="2"/>
  <c r="E52" i="2"/>
  <c r="E54" i="2"/>
  <c r="E53" i="2"/>
  <c r="E45" i="2"/>
  <c r="E46" i="2"/>
  <c r="E75" i="2"/>
  <c r="E77" i="2"/>
  <c r="E79" i="2"/>
  <c r="E82" i="2"/>
  <c r="E85" i="2"/>
  <c r="E10" i="2"/>
  <c r="E8" i="2"/>
  <c r="E20" i="2"/>
  <c r="E24" i="2"/>
  <c r="E5" i="2"/>
  <c r="E21" i="2"/>
  <c r="E27" i="2"/>
  <c r="E25" i="2"/>
  <c r="E6" i="2"/>
  <c r="E23" i="2"/>
  <c r="E7" i="2"/>
  <c r="E4" i="2"/>
  <c r="E22" i="2"/>
  <c r="E9" i="2"/>
  <c r="E309" i="2"/>
  <c r="E100" i="2"/>
  <c r="E97" i="2"/>
  <c r="E199" i="2"/>
  <c r="E320" i="2"/>
  <c r="E178" i="2"/>
  <c r="E29" i="2"/>
  <c r="E11" i="2"/>
  <c r="E26" i="2"/>
  <c r="E179" i="2"/>
  <c r="E30" i="2"/>
  <c r="E12" i="2"/>
  <c r="E31" i="2"/>
  <c r="E13" i="2"/>
  <c r="E14" i="2"/>
  <c r="E15" i="2"/>
  <c r="E16" i="2"/>
  <c r="E17" i="2"/>
  <c r="E18" i="2"/>
  <c r="C18" i="2" l="1"/>
  <c r="C17" i="2"/>
  <c r="C16" i="2"/>
  <c r="C15" i="2"/>
  <c r="C14" i="2"/>
  <c r="C13" i="2"/>
  <c r="C31" i="2"/>
  <c r="C12" i="2"/>
  <c r="C30" i="2"/>
  <c r="C179" i="2"/>
  <c r="C26" i="2"/>
  <c r="C11" i="2"/>
  <c r="C29" i="2"/>
  <c r="C178" i="2"/>
  <c r="C320" i="2"/>
  <c r="C199" i="2"/>
  <c r="C97" i="2"/>
  <c r="C100" i="2"/>
  <c r="C309" i="2"/>
  <c r="T9" i="2"/>
  <c r="Q9" i="2"/>
  <c r="V9" i="2"/>
  <c r="O9" i="2"/>
  <c r="N9" i="2"/>
  <c r="M9" i="2"/>
  <c r="AC9" i="2"/>
  <c r="R9" i="2"/>
  <c r="L9" i="2"/>
  <c r="AK9" i="2"/>
  <c r="C9" i="2"/>
  <c r="J9" i="2"/>
  <c r="BA9" i="2"/>
  <c r="H9" i="2"/>
  <c r="K9" i="2"/>
  <c r="S9" i="2"/>
  <c r="AA9" i="2"/>
  <c r="P9" i="2"/>
  <c r="C22" i="2"/>
  <c r="C4" i="2"/>
  <c r="K7" i="2"/>
  <c r="AA7" i="2"/>
  <c r="M7" i="2"/>
  <c r="N7" i="2"/>
  <c r="AK7" i="2"/>
  <c r="V7" i="2"/>
  <c r="BA7" i="2"/>
  <c r="J7" i="2"/>
  <c r="C7" i="2"/>
  <c r="T7" i="2"/>
  <c r="O7" i="2"/>
  <c r="I7" i="2"/>
  <c r="P7" i="2"/>
  <c r="S7" i="2"/>
  <c r="R7" i="2"/>
  <c r="Q7" i="2"/>
  <c r="AC7" i="2"/>
  <c r="L7" i="2"/>
  <c r="H7" i="2"/>
  <c r="I23" i="2"/>
  <c r="J23" i="2"/>
  <c r="S23" i="2"/>
  <c r="P23" i="2"/>
  <c r="R23" i="2"/>
  <c r="V23" i="2"/>
  <c r="H23" i="2"/>
  <c r="AK23" i="2"/>
  <c r="AA23" i="2"/>
  <c r="M23" i="2"/>
  <c r="Q23" i="2"/>
  <c r="AC23" i="2"/>
  <c r="C23" i="2"/>
  <c r="N23" i="2"/>
  <c r="T23" i="2"/>
  <c r="L23" i="2"/>
  <c r="K23" i="2"/>
  <c r="O23" i="2"/>
  <c r="BA23" i="2"/>
  <c r="C6" i="2"/>
  <c r="C25" i="2"/>
  <c r="C27" i="2"/>
  <c r="M27" i="2"/>
  <c r="J27" i="2"/>
  <c r="L27" i="2"/>
  <c r="T27" i="2"/>
  <c r="Q27" i="2"/>
  <c r="N27" i="2"/>
  <c r="P27" i="2"/>
  <c r="V27" i="2"/>
  <c r="O27" i="2"/>
  <c r="BA27" i="2"/>
  <c r="K27" i="2"/>
  <c r="H27" i="2"/>
  <c r="S27" i="2"/>
  <c r="R27" i="2"/>
  <c r="I27" i="2"/>
  <c r="AA27" i="2"/>
  <c r="AK27" i="2"/>
  <c r="AC27" i="2"/>
  <c r="J21" i="2"/>
  <c r="AA21" i="2"/>
  <c r="R21" i="2"/>
  <c r="O21" i="2"/>
  <c r="AC21" i="2"/>
  <c r="M21" i="2"/>
  <c r="C21" i="2"/>
  <c r="T21" i="2"/>
  <c r="AK21" i="2"/>
  <c r="H21" i="2"/>
  <c r="S21" i="2"/>
  <c r="I21" i="2"/>
  <c r="P21" i="2"/>
  <c r="BA21" i="2"/>
  <c r="Q21" i="2"/>
  <c r="K21" i="2"/>
  <c r="L21" i="2"/>
  <c r="V21" i="2"/>
  <c r="N21" i="2"/>
  <c r="Q5" i="2"/>
  <c r="S5" i="2"/>
  <c r="N5" i="2"/>
  <c r="R5" i="2"/>
  <c r="I5" i="2"/>
  <c r="H5" i="2"/>
  <c r="K5" i="2"/>
  <c r="L5" i="2"/>
  <c r="J5" i="2"/>
  <c r="BA5" i="2"/>
  <c r="AK5" i="2"/>
  <c r="AA5" i="2"/>
  <c r="V5" i="2"/>
  <c r="M5" i="2"/>
  <c r="T5" i="2"/>
  <c r="P5" i="2"/>
  <c r="AC5" i="2"/>
  <c r="O5" i="2"/>
  <c r="C5" i="2"/>
  <c r="C24" i="2"/>
  <c r="C20" i="2"/>
  <c r="C8" i="2"/>
  <c r="C10" i="2"/>
  <c r="C85" i="2"/>
  <c r="V85" i="2"/>
  <c r="N85" i="2"/>
  <c r="T85" i="2"/>
  <c r="P85" i="2"/>
  <c r="Q85" i="2"/>
  <c r="L85" i="2"/>
  <c r="M85" i="2"/>
  <c r="K85" i="2"/>
  <c r="BA85" i="2"/>
  <c r="J85" i="2"/>
  <c r="H85" i="2"/>
  <c r="O85" i="2"/>
  <c r="AC85" i="2"/>
  <c r="R85" i="2"/>
  <c r="S85" i="2"/>
  <c r="I85" i="2"/>
  <c r="AK85" i="2"/>
  <c r="AA85" i="2"/>
  <c r="C82" i="2"/>
  <c r="V82" i="2"/>
  <c r="K82" i="2"/>
  <c r="N82" i="2"/>
  <c r="L82" i="2"/>
  <c r="J82" i="2"/>
  <c r="Q82" i="2"/>
  <c r="T82" i="2"/>
  <c r="M82" i="2"/>
  <c r="O82" i="2"/>
  <c r="H82" i="2"/>
  <c r="BA82" i="2"/>
  <c r="P82" i="2"/>
  <c r="AC82" i="2"/>
  <c r="R82" i="2"/>
  <c r="S82" i="2"/>
  <c r="I82" i="2"/>
  <c r="AK82" i="2"/>
  <c r="AA82" i="2"/>
  <c r="C79" i="2"/>
  <c r="T79" i="2"/>
  <c r="BA79" i="2"/>
  <c r="Q79" i="2"/>
  <c r="H79" i="2"/>
  <c r="L79" i="2"/>
  <c r="M79" i="2"/>
  <c r="P79" i="2"/>
  <c r="J79" i="2"/>
  <c r="N79" i="2"/>
  <c r="K79" i="2"/>
  <c r="V79" i="2"/>
  <c r="O79" i="2"/>
  <c r="AC79" i="2"/>
  <c r="R79" i="2"/>
  <c r="S79" i="2"/>
  <c r="I79" i="2"/>
  <c r="AK79" i="2"/>
  <c r="AA79" i="2"/>
  <c r="C77" i="2"/>
  <c r="K77" i="2"/>
  <c r="H77" i="2"/>
  <c r="L77" i="2"/>
  <c r="P77" i="2"/>
  <c r="Q77" i="2"/>
  <c r="BA77" i="2"/>
  <c r="T77" i="2"/>
  <c r="M77" i="2"/>
  <c r="N77" i="2"/>
  <c r="O77" i="2"/>
  <c r="J77" i="2"/>
  <c r="V77" i="2"/>
  <c r="AC77" i="2"/>
  <c r="S77" i="2"/>
  <c r="R77" i="2"/>
  <c r="I77" i="2"/>
  <c r="AK77" i="2"/>
  <c r="AA77" i="2"/>
  <c r="C75" i="2"/>
  <c r="C46" i="2"/>
  <c r="M46" i="2"/>
  <c r="J46" i="2"/>
  <c r="N46" i="2"/>
  <c r="L46" i="2"/>
  <c r="Q46" i="2"/>
  <c r="T46" i="2"/>
  <c r="K46" i="2"/>
  <c r="H46" i="2"/>
  <c r="O46" i="2"/>
  <c r="BA46" i="2"/>
  <c r="P46" i="2"/>
  <c r="V46" i="2"/>
  <c r="R46" i="2"/>
  <c r="S46" i="2"/>
  <c r="I46" i="2"/>
  <c r="AK46" i="2"/>
  <c r="AA46" i="2"/>
  <c r="AC46" i="2"/>
  <c r="C45" i="2"/>
  <c r="C53" i="2"/>
  <c r="AC54" i="2"/>
  <c r="C54" i="2"/>
  <c r="AA54" i="2"/>
  <c r="P54" i="2"/>
  <c r="R54" i="2"/>
  <c r="Q54" i="2"/>
  <c r="H54" i="2"/>
  <c r="I54" i="2"/>
  <c r="T54" i="2"/>
  <c r="AK54" i="2"/>
  <c r="V54" i="2"/>
  <c r="S54" i="2"/>
  <c r="O54" i="2"/>
  <c r="BA54" i="2"/>
  <c r="N54" i="2"/>
  <c r="K54" i="2"/>
  <c r="J54" i="2"/>
  <c r="L54" i="2"/>
  <c r="M54" i="2"/>
  <c r="C52" i="2"/>
  <c r="V52" i="2"/>
  <c r="M52" i="2"/>
  <c r="P52" i="2"/>
  <c r="Q52" i="2"/>
  <c r="O52" i="2"/>
  <c r="H52" i="2"/>
  <c r="K52" i="2"/>
  <c r="N52" i="2"/>
  <c r="BA52" i="2"/>
  <c r="J52" i="2"/>
  <c r="L52" i="2"/>
  <c r="T52" i="2"/>
  <c r="S52" i="2"/>
  <c r="R52" i="2"/>
  <c r="I52" i="2"/>
  <c r="AK52" i="2"/>
  <c r="AA52" i="2"/>
  <c r="AC52" i="2"/>
  <c r="C87" i="2"/>
  <c r="H19" i="2"/>
  <c r="T19" i="2"/>
  <c r="I19" i="2"/>
  <c r="P19" i="2"/>
  <c r="AA19" i="2"/>
  <c r="Q19" i="2"/>
  <c r="M19" i="2"/>
  <c r="AC19" i="2"/>
  <c r="R19" i="2"/>
  <c r="C19" i="2"/>
  <c r="J19" i="2"/>
  <c r="N19" i="2"/>
  <c r="S19" i="2"/>
  <c r="BA19" i="2"/>
  <c r="V19" i="2"/>
  <c r="O19" i="2"/>
  <c r="K19" i="2"/>
  <c r="L19" i="2"/>
  <c r="AK19" i="2"/>
  <c r="C86" i="2"/>
  <c r="C83" i="2"/>
  <c r="C80" i="2"/>
  <c r="C78" i="2"/>
  <c r="C47" i="2"/>
  <c r="C28" i="2"/>
  <c r="C74" i="2"/>
  <c r="BA74" i="2"/>
  <c r="Q74" i="2"/>
  <c r="O74" i="2"/>
  <c r="N74" i="2"/>
  <c r="H74" i="2"/>
  <c r="L74" i="2"/>
  <c r="M74" i="2"/>
  <c r="J74" i="2"/>
  <c r="P74" i="2"/>
  <c r="K74" i="2"/>
  <c r="T74" i="2"/>
  <c r="V74" i="2"/>
  <c r="AC74" i="2"/>
  <c r="S74" i="2"/>
  <c r="R74" i="2"/>
  <c r="I74" i="2"/>
  <c r="AK74" i="2"/>
  <c r="AA74" i="2"/>
  <c r="C44" i="2"/>
  <c r="O44" i="2"/>
  <c r="V44" i="2"/>
  <c r="T44" i="2"/>
  <c r="M44" i="2"/>
  <c r="Q44" i="2"/>
  <c r="BA44" i="2"/>
  <c r="L44" i="2"/>
  <c r="H44" i="2"/>
  <c r="J44" i="2"/>
  <c r="K44" i="2"/>
  <c r="P44" i="2"/>
  <c r="N44" i="2"/>
  <c r="R44" i="2"/>
  <c r="S44" i="2"/>
  <c r="I44" i="2"/>
  <c r="AA44" i="2"/>
  <c r="AK44" i="2"/>
  <c r="AC44" i="2"/>
  <c r="C66" i="2"/>
  <c r="C65" i="2"/>
  <c r="H65" i="2"/>
  <c r="N65" i="2"/>
  <c r="V65" i="2"/>
  <c r="O65" i="2"/>
  <c r="L65" i="2"/>
  <c r="T65" i="2"/>
  <c r="Q65" i="2"/>
  <c r="J65" i="2"/>
  <c r="BA65" i="2"/>
  <c r="M65" i="2"/>
  <c r="P65" i="2"/>
  <c r="K65" i="2"/>
  <c r="R65" i="2"/>
  <c r="S65" i="2"/>
  <c r="I65" i="2"/>
  <c r="AA65" i="2"/>
  <c r="AK65" i="2"/>
  <c r="AC65" i="2"/>
  <c r="C55" i="2"/>
  <c r="R248" i="2"/>
  <c r="K248" i="2"/>
  <c r="T248" i="2"/>
  <c r="O248" i="2"/>
  <c r="V248" i="2"/>
  <c r="M248" i="2"/>
  <c r="BA248" i="2"/>
  <c r="S248" i="2"/>
  <c r="Q248" i="2"/>
  <c r="H248" i="2"/>
  <c r="P248" i="2"/>
  <c r="N248" i="2"/>
  <c r="L248" i="2"/>
  <c r="J248" i="2"/>
  <c r="C248" i="2"/>
  <c r="I248" i="2"/>
  <c r="AA248" i="2"/>
  <c r="AK248" i="2"/>
  <c r="AC248" i="2"/>
  <c r="C187" i="2"/>
  <c r="R197" i="2"/>
  <c r="K197" i="2"/>
  <c r="Q197" i="2"/>
  <c r="L197" i="2"/>
  <c r="O197" i="2"/>
  <c r="T197" i="2"/>
  <c r="V197" i="2"/>
  <c r="S197" i="2"/>
  <c r="M197" i="2"/>
  <c r="P197" i="2"/>
  <c r="H197" i="2"/>
  <c r="BA197" i="2"/>
  <c r="N197" i="2"/>
  <c r="J197" i="2"/>
  <c r="C197" i="2"/>
  <c r="I197" i="2"/>
  <c r="AK197" i="2"/>
  <c r="AA197" i="2"/>
  <c r="AC197" i="2"/>
  <c r="C222" i="2"/>
  <c r="R221" i="2"/>
  <c r="P221" i="2"/>
  <c r="V221" i="2"/>
  <c r="L221" i="2"/>
  <c r="H221" i="2"/>
  <c r="M221" i="2"/>
  <c r="N221" i="2"/>
  <c r="S221" i="2"/>
  <c r="O221" i="2"/>
  <c r="K221" i="2"/>
  <c r="BA221" i="2"/>
  <c r="Q221" i="2"/>
  <c r="T221" i="2"/>
  <c r="J221" i="2"/>
  <c r="C221" i="2"/>
  <c r="I221" i="2"/>
  <c r="AK221" i="2"/>
  <c r="AA221" i="2"/>
  <c r="AC221" i="2"/>
  <c r="C177" i="2"/>
  <c r="S176" i="2"/>
  <c r="P176" i="2"/>
  <c r="H176" i="2"/>
  <c r="O176" i="2"/>
  <c r="J176" i="2"/>
  <c r="BA176" i="2"/>
  <c r="Q176" i="2"/>
  <c r="R176" i="2"/>
  <c r="T176" i="2"/>
  <c r="L176" i="2"/>
  <c r="K176" i="2"/>
  <c r="N176" i="2"/>
  <c r="V176" i="2"/>
  <c r="M176" i="2"/>
  <c r="C176" i="2"/>
  <c r="I176" i="2"/>
  <c r="AK176" i="2"/>
  <c r="AA176" i="2"/>
  <c r="AC176" i="2"/>
  <c r="C290" i="2"/>
  <c r="C298" i="2"/>
  <c r="C274" i="2"/>
  <c r="S253" i="2"/>
  <c r="Q253" i="2"/>
  <c r="V253" i="2"/>
  <c r="M253" i="2"/>
  <c r="J253" i="2"/>
  <c r="N253" i="2"/>
  <c r="L253" i="2"/>
  <c r="R253" i="2"/>
  <c r="K253" i="2"/>
  <c r="BA253" i="2"/>
  <c r="H253" i="2"/>
  <c r="P253" i="2"/>
  <c r="O253" i="2"/>
  <c r="T253" i="2"/>
  <c r="C253" i="2"/>
  <c r="I253" i="2"/>
  <c r="AA253" i="2"/>
  <c r="AK253" i="2"/>
  <c r="AC253" i="2"/>
  <c r="S242" i="2"/>
  <c r="O242" i="2"/>
  <c r="P242" i="2"/>
  <c r="Q242" i="2"/>
  <c r="K242" i="2"/>
  <c r="L242" i="2"/>
  <c r="N242" i="2"/>
  <c r="R242" i="2"/>
  <c r="T242" i="2"/>
  <c r="V242" i="2"/>
  <c r="M242" i="2"/>
  <c r="H242" i="2"/>
  <c r="J242" i="2"/>
  <c r="BA242" i="2"/>
  <c r="C242" i="2"/>
  <c r="I242" i="2"/>
  <c r="AA242" i="2"/>
  <c r="AK242" i="2"/>
  <c r="AC242" i="2"/>
  <c r="R213" i="2"/>
  <c r="V213" i="2"/>
  <c r="O213" i="2"/>
  <c r="J213" i="2"/>
  <c r="K213" i="2"/>
  <c r="L213" i="2"/>
  <c r="T213" i="2"/>
  <c r="S213" i="2"/>
  <c r="H213" i="2"/>
  <c r="M213" i="2"/>
  <c r="P213" i="2"/>
  <c r="BA213" i="2"/>
  <c r="N213" i="2"/>
  <c r="Q213" i="2"/>
  <c r="C213" i="2"/>
  <c r="I213" i="2"/>
  <c r="AK213" i="2"/>
  <c r="AA213" i="2"/>
  <c r="AC213" i="2"/>
  <c r="S237" i="2"/>
  <c r="K237" i="2"/>
  <c r="Q237" i="2"/>
  <c r="BA237" i="2"/>
  <c r="J237" i="2"/>
  <c r="N237" i="2"/>
  <c r="P237" i="2"/>
  <c r="R237" i="2"/>
  <c r="M237" i="2"/>
  <c r="L237" i="2"/>
  <c r="T237" i="2"/>
  <c r="H237" i="2"/>
  <c r="V237" i="2"/>
  <c r="O237" i="2"/>
  <c r="C237" i="2"/>
  <c r="I237" i="2"/>
  <c r="AK237" i="2"/>
  <c r="AA237" i="2"/>
  <c r="AC237" i="2"/>
  <c r="R262" i="2"/>
  <c r="Q262" i="2"/>
  <c r="J262" i="2"/>
  <c r="H262" i="2"/>
  <c r="T262" i="2"/>
  <c r="V262" i="2"/>
  <c r="M262" i="2"/>
  <c r="S262" i="2"/>
  <c r="BA262" i="2"/>
  <c r="P262" i="2"/>
  <c r="K262" i="2"/>
  <c r="O262" i="2"/>
  <c r="L262" i="2"/>
  <c r="N262" i="2"/>
  <c r="C262" i="2"/>
  <c r="I262" i="2"/>
  <c r="AK262" i="2"/>
  <c r="AA262" i="2"/>
  <c r="AC262" i="2"/>
  <c r="R95" i="2"/>
  <c r="Q95" i="2"/>
  <c r="K95" i="2"/>
  <c r="BA95" i="2"/>
  <c r="H95" i="2"/>
  <c r="V95" i="2"/>
  <c r="N95" i="2"/>
  <c r="S95" i="2"/>
  <c r="L95" i="2"/>
  <c r="T95" i="2"/>
  <c r="J95" i="2"/>
  <c r="O95" i="2"/>
  <c r="M95" i="2"/>
  <c r="P95" i="2"/>
  <c r="AC95" i="2"/>
  <c r="C95" i="2"/>
  <c r="I95" i="2"/>
  <c r="AK95" i="2"/>
  <c r="AA95" i="2"/>
  <c r="C212" i="2"/>
  <c r="C107" i="2"/>
  <c r="AK158" i="2"/>
  <c r="AC158" i="2"/>
  <c r="I158" i="2"/>
  <c r="N158" i="2"/>
  <c r="M158" i="2"/>
  <c r="BA158" i="2"/>
  <c r="R158" i="2"/>
  <c r="V158" i="2"/>
  <c r="L158" i="2"/>
  <c r="K158" i="2"/>
  <c r="AA158" i="2"/>
  <c r="P158" i="2"/>
  <c r="Q158" i="2"/>
  <c r="C158" i="2"/>
  <c r="J158" i="2"/>
  <c r="H158" i="2"/>
  <c r="O158" i="2"/>
  <c r="S158" i="2"/>
  <c r="T158" i="2"/>
  <c r="C319" i="2"/>
  <c r="C111" i="2"/>
  <c r="C251" i="2"/>
  <c r="C114" i="2"/>
  <c r="AK165" i="2"/>
  <c r="J165" i="2"/>
  <c r="S165" i="2"/>
  <c r="AC165" i="2"/>
  <c r="H165" i="2"/>
  <c r="I165" i="2"/>
  <c r="P165" i="2"/>
  <c r="L165" i="2"/>
  <c r="R165" i="2"/>
  <c r="O165" i="2"/>
  <c r="M165" i="2"/>
  <c r="C165" i="2"/>
  <c r="AA165" i="2"/>
  <c r="Q165" i="2"/>
  <c r="N165" i="2"/>
  <c r="T165" i="2"/>
  <c r="BA165" i="2"/>
  <c r="V165" i="2"/>
  <c r="K165" i="2"/>
  <c r="J104" i="2"/>
  <c r="O104" i="2"/>
  <c r="Q104" i="2"/>
  <c r="M104" i="2"/>
  <c r="T104" i="2"/>
  <c r="BA104" i="2"/>
  <c r="R104" i="2"/>
  <c r="S104" i="2" s="1"/>
  <c r="K104" i="2"/>
  <c r="P104" i="2"/>
  <c r="H104" i="2"/>
  <c r="N104" i="2"/>
  <c r="V104" i="2"/>
  <c r="L104" i="2"/>
  <c r="C104" i="2"/>
  <c r="I104" i="2"/>
  <c r="AK104" i="2"/>
  <c r="AA104" i="2"/>
  <c r="AC104" i="2"/>
  <c r="S314" i="2"/>
  <c r="Q314" i="2"/>
  <c r="V314" i="2"/>
  <c r="P314" i="2"/>
  <c r="M314" i="2"/>
  <c r="O314" i="2"/>
  <c r="N314" i="2"/>
  <c r="T314" i="2"/>
  <c r="L314" i="2"/>
  <c r="J314" i="2"/>
  <c r="R314" i="2"/>
  <c r="H314" i="2"/>
  <c r="K314" i="2"/>
  <c r="BA314" i="2"/>
  <c r="C314" i="2"/>
  <c r="I314" i="2"/>
  <c r="AK314" i="2"/>
  <c r="AA314" i="2"/>
  <c r="AC314" i="2"/>
  <c r="C134" i="2"/>
  <c r="C315" i="2"/>
  <c r="AA142" i="2"/>
  <c r="N142" i="2"/>
  <c r="Q142" i="2"/>
  <c r="BA142" i="2"/>
  <c r="AK142" i="2"/>
  <c r="V142" i="2"/>
  <c r="K142" i="2"/>
  <c r="O142" i="2"/>
  <c r="AC142" i="2"/>
  <c r="L142" i="2"/>
  <c r="H142" i="2"/>
  <c r="P142" i="2"/>
  <c r="I142" i="2"/>
  <c r="T142" i="2"/>
  <c r="J142" i="2"/>
  <c r="C142" i="2"/>
  <c r="R142" i="2"/>
  <c r="M142" i="2"/>
  <c r="S142" i="2"/>
  <c r="C167" i="2"/>
  <c r="R102" i="2"/>
  <c r="L102" i="2"/>
  <c r="BA102" i="2"/>
  <c r="Q102" i="2"/>
  <c r="T102" i="2"/>
  <c r="V102" i="2"/>
  <c r="N102" i="2"/>
  <c r="S102" i="2"/>
  <c r="H102" i="2"/>
  <c r="K102" i="2"/>
  <c r="J102" i="2"/>
  <c r="P102" i="2"/>
  <c r="O102" i="2"/>
  <c r="M102" i="2"/>
  <c r="C102" i="2"/>
  <c r="I102" i="2"/>
  <c r="AK102" i="2"/>
  <c r="AA102" i="2"/>
  <c r="AC102" i="2"/>
  <c r="C109" i="2"/>
  <c r="O110" i="2"/>
  <c r="C110" i="2"/>
  <c r="Q110" i="2"/>
  <c r="H110" i="2"/>
  <c r="R110" i="2"/>
  <c r="N110" i="2"/>
  <c r="V110" i="2"/>
  <c r="AK110" i="2"/>
  <c r="T110" i="2"/>
  <c r="I110" i="2"/>
  <c r="BA110" i="2"/>
  <c r="J110" i="2"/>
  <c r="AC110" i="2"/>
  <c r="AA110" i="2"/>
  <c r="L110" i="2"/>
  <c r="K110" i="2"/>
  <c r="M110" i="2"/>
  <c r="S110" i="2"/>
  <c r="P110" i="2"/>
  <c r="H126" i="2"/>
  <c r="J126" i="2"/>
  <c r="L126" i="2"/>
  <c r="O126" i="2"/>
  <c r="Q126" i="2"/>
  <c r="N126" i="2"/>
  <c r="S126" i="2"/>
  <c r="R126" i="2"/>
  <c r="M126" i="2"/>
  <c r="I126" i="2"/>
  <c r="AC126" i="2"/>
  <c r="T126" i="2"/>
  <c r="AK126" i="2"/>
  <c r="V126" i="2"/>
  <c r="P126" i="2"/>
  <c r="BA126" i="2"/>
  <c r="C126" i="2"/>
  <c r="AA126" i="2"/>
  <c r="K126" i="2"/>
  <c r="C239" i="2"/>
  <c r="R106" i="2"/>
  <c r="V106" i="2"/>
  <c r="O106" i="2"/>
  <c r="H106" i="2"/>
  <c r="J106" i="2"/>
  <c r="Q106" i="2"/>
  <c r="BA106" i="2"/>
  <c r="S106" i="2"/>
  <c r="K106" i="2"/>
  <c r="P106" i="2"/>
  <c r="L106" i="2"/>
  <c r="T106" i="2"/>
  <c r="M106" i="2"/>
  <c r="N106" i="2"/>
  <c r="C106" i="2"/>
  <c r="I106" i="2"/>
  <c r="AK106" i="2"/>
  <c r="AA106" i="2"/>
  <c r="AC106" i="2"/>
  <c r="P250" i="2"/>
  <c r="K250" i="2"/>
  <c r="S250" i="2"/>
  <c r="C250" i="2"/>
  <c r="J250" i="2"/>
  <c r="O250" i="2"/>
  <c r="N250" i="2"/>
  <c r="Q250" i="2"/>
  <c r="M250" i="2"/>
  <c r="AC250" i="2"/>
  <c r="I250" i="2"/>
  <c r="L250" i="2"/>
  <c r="AK250" i="2"/>
  <c r="R250" i="2"/>
  <c r="AA250" i="2"/>
  <c r="BA250" i="2"/>
  <c r="H250" i="2"/>
  <c r="T250" i="2"/>
  <c r="V250" i="2"/>
  <c r="R310" i="2"/>
  <c r="O310" i="2"/>
  <c r="Q310" i="2"/>
  <c r="T310" i="2"/>
  <c r="K310" i="2"/>
  <c r="V310" i="2"/>
  <c r="L310" i="2"/>
  <c r="S310" i="2"/>
  <c r="H310" i="2"/>
  <c r="M310" i="2"/>
  <c r="P310" i="2"/>
  <c r="BA310" i="2"/>
  <c r="J310" i="2"/>
  <c r="N310" i="2"/>
  <c r="C310" i="2"/>
  <c r="I310" i="2"/>
  <c r="AK310" i="2"/>
  <c r="AA310" i="2"/>
  <c r="AC310" i="2"/>
  <c r="BA144" i="2"/>
  <c r="AK144" i="2"/>
  <c r="M144" i="2"/>
  <c r="P144" i="2"/>
  <c r="L144" i="2"/>
  <c r="S144" i="2"/>
  <c r="I144" i="2"/>
  <c r="O144" i="2"/>
  <c r="Q144" i="2"/>
  <c r="AA144" i="2"/>
  <c r="V144" i="2"/>
  <c r="C144" i="2"/>
  <c r="T144" i="2"/>
  <c r="N144" i="2"/>
  <c r="R144" i="2"/>
  <c r="J144" i="2"/>
  <c r="H144" i="2"/>
  <c r="AC144" i="2"/>
  <c r="K144" i="2"/>
  <c r="H307" i="2"/>
  <c r="S307" i="2"/>
  <c r="P307" i="2"/>
  <c r="R307" i="2"/>
  <c r="J307" i="2"/>
  <c r="AK307" i="2"/>
  <c r="L307" i="2"/>
  <c r="M307" i="2"/>
  <c r="O307" i="2"/>
  <c r="T307" i="2"/>
  <c r="AC307" i="2"/>
  <c r="Q307" i="2"/>
  <c r="C307" i="2"/>
  <c r="N307" i="2"/>
  <c r="I307" i="2"/>
  <c r="V307" i="2"/>
  <c r="BA307" i="2"/>
  <c r="AA307" i="2"/>
  <c r="K307" i="2"/>
  <c r="N133" i="2"/>
  <c r="K133" i="2"/>
  <c r="AA133" i="2"/>
  <c r="AK133" i="2"/>
  <c r="C133" i="2"/>
  <c r="J133" i="2"/>
  <c r="AC133" i="2"/>
  <c r="S133" i="2"/>
  <c r="R133" i="2"/>
  <c r="BA133" i="2"/>
  <c r="I133" i="2"/>
  <c r="P133" i="2"/>
  <c r="V133" i="2"/>
  <c r="L133" i="2"/>
  <c r="O133" i="2"/>
  <c r="T133" i="2"/>
  <c r="M133" i="2"/>
  <c r="Q133" i="2"/>
  <c r="H133" i="2"/>
  <c r="R321" i="2"/>
  <c r="Q321" i="2"/>
  <c r="H321" i="2"/>
  <c r="P321" i="2"/>
  <c r="V321" i="2"/>
  <c r="M321" i="2"/>
  <c r="L321" i="2"/>
  <c r="S321" i="2"/>
  <c r="K321" i="2"/>
  <c r="O321" i="2"/>
  <c r="N321" i="2"/>
  <c r="BA321" i="2"/>
  <c r="T321" i="2"/>
  <c r="J321" i="2"/>
  <c r="C321" i="2"/>
  <c r="I321" i="2"/>
  <c r="AK321" i="2"/>
  <c r="AA321" i="2"/>
  <c r="AC321" i="2"/>
  <c r="S131" i="2"/>
  <c r="V131" i="2"/>
  <c r="O131" i="2"/>
  <c r="M131" i="2"/>
  <c r="P131" i="2"/>
  <c r="AC131" i="2"/>
  <c r="L131" i="2"/>
  <c r="N131" i="2"/>
  <c r="I131" i="2"/>
  <c r="K131" i="2"/>
  <c r="R131" i="2"/>
  <c r="J131" i="2"/>
  <c r="AA131" i="2"/>
  <c r="H131" i="2"/>
  <c r="BA131" i="2"/>
  <c r="T131" i="2"/>
  <c r="Q131" i="2"/>
  <c r="AK131" i="2"/>
  <c r="C131" i="2"/>
  <c r="M318" i="2"/>
  <c r="AK318" i="2"/>
  <c r="AC318" i="2"/>
  <c r="I318" i="2"/>
  <c r="N318" i="2"/>
  <c r="P318" i="2"/>
  <c r="BA318" i="2"/>
  <c r="R318" i="2"/>
  <c r="V318" i="2"/>
  <c r="J318" i="2"/>
  <c r="L318" i="2"/>
  <c r="AA318" i="2"/>
  <c r="S318" i="2"/>
  <c r="Q318" i="2"/>
  <c r="T318" i="2"/>
  <c r="C318" i="2"/>
  <c r="H318" i="2"/>
  <c r="K318" i="2"/>
  <c r="O318" i="2"/>
  <c r="C136" i="2"/>
  <c r="C159" i="2"/>
  <c r="C249" i="2"/>
  <c r="C198" i="2"/>
  <c r="C247" i="2"/>
  <c r="S186" i="2"/>
  <c r="P186" i="2"/>
  <c r="T186" i="2"/>
  <c r="H186" i="2"/>
  <c r="K186" i="2"/>
  <c r="BA186" i="2"/>
  <c r="V186" i="2"/>
  <c r="R186" i="2"/>
  <c r="L186" i="2"/>
  <c r="M186" i="2"/>
  <c r="O186" i="2"/>
  <c r="Q186" i="2"/>
  <c r="N186" i="2"/>
  <c r="J186" i="2"/>
  <c r="C186" i="2"/>
  <c r="I186" i="2"/>
  <c r="AK186" i="2"/>
  <c r="AA186" i="2"/>
  <c r="AC186" i="2"/>
  <c r="R246" i="2"/>
  <c r="L246" i="2"/>
  <c r="V246" i="2"/>
  <c r="Q246" i="2"/>
  <c r="J246" i="2"/>
  <c r="H246" i="2"/>
  <c r="BA246" i="2"/>
  <c r="S246" i="2"/>
  <c r="T246" i="2"/>
  <c r="P246" i="2"/>
  <c r="M246" i="2"/>
  <c r="K246" i="2"/>
  <c r="N246" i="2"/>
  <c r="O246" i="2"/>
  <c r="C246" i="2"/>
  <c r="I246" i="2"/>
  <c r="AK246" i="2"/>
  <c r="AA246" i="2"/>
  <c r="AC246" i="2"/>
  <c r="C245" i="2"/>
  <c r="R244" i="2"/>
  <c r="Q244" i="2"/>
  <c r="L244" i="2"/>
  <c r="T244" i="2"/>
  <c r="M244" i="2"/>
  <c r="N244" i="2"/>
  <c r="O244" i="2"/>
  <c r="S244" i="2"/>
  <c r="BA244" i="2"/>
  <c r="H244" i="2"/>
  <c r="K244" i="2"/>
  <c r="V244" i="2"/>
  <c r="P244" i="2"/>
  <c r="J244" i="2"/>
  <c r="C244" i="2"/>
  <c r="I244" i="2"/>
  <c r="AK244" i="2"/>
  <c r="AA244" i="2"/>
  <c r="AC244" i="2"/>
  <c r="C254" i="2"/>
  <c r="C243" i="2"/>
  <c r="C238" i="2"/>
  <c r="C263" i="2"/>
  <c r="S289" i="2"/>
  <c r="O289" i="2"/>
  <c r="N289" i="2"/>
  <c r="P289" i="2"/>
  <c r="H289" i="2"/>
  <c r="L289" i="2"/>
  <c r="V289" i="2"/>
  <c r="R289" i="2"/>
  <c r="M289" i="2"/>
  <c r="BA289" i="2"/>
  <c r="J289" i="2"/>
  <c r="T289" i="2"/>
  <c r="K289" i="2"/>
  <c r="Q289" i="2"/>
  <c r="C289" i="2"/>
  <c r="I289" i="2"/>
  <c r="AK289" i="2"/>
  <c r="AA289" i="2"/>
  <c r="AC289" i="2"/>
  <c r="S297" i="2"/>
  <c r="P297" i="2"/>
  <c r="L297" i="2"/>
  <c r="M297" i="2"/>
  <c r="H297" i="2"/>
  <c r="N297" i="2"/>
  <c r="Q297" i="2"/>
  <c r="R297" i="2"/>
  <c r="BA297" i="2"/>
  <c r="V297" i="2"/>
  <c r="J297" i="2"/>
  <c r="T297" i="2"/>
  <c r="O297" i="2"/>
  <c r="K297" i="2"/>
  <c r="C297" i="2"/>
  <c r="I297" i="2"/>
  <c r="AA297" i="2"/>
  <c r="AK297" i="2"/>
  <c r="AC297" i="2"/>
  <c r="C96" i="2"/>
  <c r="S273" i="2"/>
  <c r="L273" i="2"/>
  <c r="Q273" i="2"/>
  <c r="K273" i="2"/>
  <c r="V273" i="2"/>
  <c r="J273" i="2"/>
  <c r="T273" i="2"/>
  <c r="R273" i="2"/>
  <c r="P273" i="2"/>
  <c r="M273" i="2"/>
  <c r="O273" i="2"/>
  <c r="BA273" i="2"/>
  <c r="H273" i="2"/>
  <c r="N273" i="2"/>
  <c r="C273" i="2"/>
  <c r="I273" i="2"/>
  <c r="AK273" i="2"/>
  <c r="AA273" i="2"/>
  <c r="AC273" i="2"/>
  <c r="C202" i="2"/>
  <c r="C317" i="2"/>
  <c r="R285" i="2"/>
  <c r="H285" i="2"/>
  <c r="V285" i="2"/>
  <c r="M285" i="2"/>
  <c r="N285" i="2"/>
  <c r="K285" i="2"/>
  <c r="Q285" i="2"/>
  <c r="S285" i="2"/>
  <c r="P285" i="2"/>
  <c r="BA285" i="2"/>
  <c r="J285" i="2"/>
  <c r="L285" i="2"/>
  <c r="T285" i="2"/>
  <c r="O285" i="2"/>
  <c r="C285" i="2"/>
  <c r="I285" i="2"/>
  <c r="AK285" i="2"/>
  <c r="AA285" i="2"/>
  <c r="AC285" i="2"/>
  <c r="C166" i="2"/>
  <c r="C132" i="2"/>
  <c r="AC149" i="2"/>
  <c r="BA149" i="2"/>
  <c r="K149" i="2"/>
  <c r="AK149" i="2"/>
  <c r="AA149" i="2"/>
  <c r="R149" i="2"/>
  <c r="V149" i="2"/>
  <c r="T149" i="2"/>
  <c r="M149" i="2"/>
  <c r="P149" i="2"/>
  <c r="L149" i="2"/>
  <c r="N149" i="2"/>
  <c r="O149" i="2"/>
  <c r="C149" i="2"/>
  <c r="I149" i="2"/>
  <c r="H149" i="2"/>
  <c r="Q149" i="2"/>
  <c r="J149" i="2"/>
  <c r="S149" i="2"/>
  <c r="C150" i="2"/>
  <c r="C99" i="2"/>
  <c r="C227" i="2"/>
  <c r="C127" i="2"/>
  <c r="R201" i="2"/>
  <c r="M201" i="2"/>
  <c r="J201" i="2"/>
  <c r="N201" i="2"/>
  <c r="Q201" i="2"/>
  <c r="V201" i="2"/>
  <c r="P201" i="2"/>
  <c r="S201" i="2"/>
  <c r="T201" i="2"/>
  <c r="BA201" i="2"/>
  <c r="L201" i="2"/>
  <c r="H201" i="2"/>
  <c r="O201" i="2"/>
  <c r="K201" i="2"/>
  <c r="C201" i="2"/>
  <c r="I201" i="2"/>
  <c r="AK201" i="2"/>
  <c r="AA201" i="2"/>
  <c r="AC201" i="2"/>
  <c r="R211" i="2"/>
  <c r="J211" i="2"/>
  <c r="O211" i="2"/>
  <c r="H211" i="2"/>
  <c r="Q211" i="2"/>
  <c r="M211" i="2"/>
  <c r="V211" i="2"/>
  <c r="S211" i="2"/>
  <c r="L211" i="2"/>
  <c r="T211" i="2"/>
  <c r="N211" i="2"/>
  <c r="K211" i="2"/>
  <c r="P211" i="2"/>
  <c r="BA211" i="2"/>
  <c r="C211" i="2"/>
  <c r="I211" i="2"/>
  <c r="AK211" i="2"/>
  <c r="AA211" i="2"/>
  <c r="AC211" i="2"/>
  <c r="C313" i="2"/>
  <c r="R312" i="2"/>
  <c r="P312" i="2"/>
  <c r="BA312" i="2"/>
  <c r="O312" i="2"/>
  <c r="M312" i="2"/>
  <c r="J312" i="2"/>
  <c r="Q312" i="2"/>
  <c r="S312" i="2"/>
  <c r="L312" i="2"/>
  <c r="H312" i="2"/>
  <c r="K312" i="2"/>
  <c r="V312" i="2"/>
  <c r="T312" i="2"/>
  <c r="N312" i="2"/>
  <c r="C312" i="2"/>
  <c r="I312" i="2"/>
  <c r="AK312" i="2"/>
  <c r="AA312" i="2"/>
  <c r="AC312" i="2"/>
  <c r="C124" i="2"/>
  <c r="S137" i="2"/>
  <c r="P137" i="2"/>
  <c r="N137" i="2"/>
  <c r="R137" i="2"/>
  <c r="C137" i="2"/>
  <c r="J137" i="2"/>
  <c r="AA137" i="2"/>
  <c r="V137" i="2"/>
  <c r="H137" i="2"/>
  <c r="T137" i="2"/>
  <c r="Q137" i="2"/>
  <c r="AC137" i="2"/>
  <c r="K137" i="2"/>
  <c r="L137" i="2"/>
  <c r="I137" i="2"/>
  <c r="BA137" i="2"/>
  <c r="O137" i="2"/>
  <c r="AK137" i="2"/>
  <c r="M137" i="2"/>
  <c r="C308" i="2"/>
  <c r="L113" i="2"/>
  <c r="R113" i="2"/>
  <c r="C113" i="2"/>
  <c r="M113" i="2"/>
  <c r="AK113" i="2"/>
  <c r="J113" i="2"/>
  <c r="T113" i="2"/>
  <c r="H113" i="2"/>
  <c r="AA113" i="2"/>
  <c r="I113" i="2"/>
  <c r="V113" i="2"/>
  <c r="K113" i="2"/>
  <c r="N113" i="2"/>
  <c r="P113" i="2"/>
  <c r="AC113" i="2"/>
  <c r="Q113" i="2"/>
  <c r="BA113" i="2"/>
  <c r="O113" i="2"/>
  <c r="S113" i="2"/>
  <c r="C286" i="2"/>
  <c r="C145" i="2"/>
  <c r="R135" i="2"/>
  <c r="AK135" i="2"/>
  <c r="C135" i="2"/>
  <c r="K135" i="2"/>
  <c r="L135" i="2"/>
  <c r="O135" i="2"/>
  <c r="P135" i="2"/>
  <c r="V135" i="2"/>
  <c r="AC135" i="2"/>
  <c r="J135" i="2"/>
  <c r="H135" i="2"/>
  <c r="AA135" i="2"/>
  <c r="S135" i="2"/>
  <c r="Q135" i="2"/>
  <c r="T135" i="2"/>
  <c r="BA135" i="2"/>
  <c r="I135" i="2"/>
  <c r="M135" i="2"/>
  <c r="N135" i="2"/>
  <c r="C143" i="2"/>
  <c r="C138" i="2"/>
  <c r="AC123" i="2"/>
  <c r="V123" i="2"/>
  <c r="AA123" i="2"/>
  <c r="I123" i="2"/>
  <c r="P123" i="2"/>
  <c r="T123" i="2"/>
  <c r="L123" i="2"/>
  <c r="S123" i="2"/>
  <c r="N123" i="2"/>
  <c r="K123" i="2"/>
  <c r="M123" i="2"/>
  <c r="R123" i="2"/>
  <c r="J123" i="2"/>
  <c r="C123" i="2"/>
  <c r="H123" i="2"/>
  <c r="BA123" i="2"/>
  <c r="O123" i="2"/>
  <c r="Q123" i="2"/>
  <c r="AK123" i="2"/>
  <c r="L226" i="2"/>
  <c r="K226" i="2"/>
  <c r="R226" i="2"/>
  <c r="S226" i="2"/>
  <c r="H226" i="2"/>
  <c r="AK226" i="2"/>
  <c r="AA226" i="2"/>
  <c r="O226" i="2"/>
  <c r="P226" i="2"/>
  <c r="T226" i="2"/>
  <c r="AC226" i="2"/>
  <c r="V226" i="2"/>
  <c r="I226" i="2"/>
  <c r="M226" i="2"/>
  <c r="N226" i="2"/>
  <c r="Q226" i="2"/>
  <c r="BA226" i="2"/>
  <c r="J226" i="2"/>
  <c r="C226" i="2"/>
  <c r="C103" i="2"/>
  <c r="R316" i="2"/>
  <c r="H316" i="2"/>
  <c r="L316" i="2"/>
  <c r="J316" i="2"/>
  <c r="V316" i="2"/>
  <c r="T316" i="2"/>
  <c r="M316" i="2"/>
  <c r="S316" i="2"/>
  <c r="BA316" i="2"/>
  <c r="Q316" i="2"/>
  <c r="K316" i="2"/>
  <c r="P316" i="2"/>
  <c r="O316" i="2"/>
  <c r="N316" i="2"/>
  <c r="C316" i="2"/>
  <c r="AC316" i="2"/>
  <c r="I316" i="2"/>
  <c r="AK316" i="2"/>
  <c r="AA316" i="2"/>
  <c r="C214" i="2"/>
  <c r="C311" i="2"/>
  <c r="L98" i="2"/>
  <c r="P98" i="2"/>
  <c r="N98" i="2"/>
  <c r="O98" i="2"/>
  <c r="Q98" i="2"/>
  <c r="J98" i="2"/>
  <c r="R98" i="2"/>
  <c r="S98" i="2" s="1"/>
  <c r="H98" i="2"/>
  <c r="BA98" i="2"/>
  <c r="V98" i="2"/>
  <c r="M98" i="2"/>
  <c r="K98" i="2"/>
  <c r="T98" i="2"/>
  <c r="C98" i="2"/>
  <c r="AC98" i="2"/>
  <c r="I98" i="2"/>
  <c r="AK98" i="2"/>
  <c r="AA98" i="2"/>
  <c r="C105" i="2"/>
  <c r="S108" i="2"/>
  <c r="AK108" i="2"/>
  <c r="N108" i="2"/>
  <c r="C108" i="2"/>
  <c r="Q108" i="2"/>
  <c r="R108" i="2"/>
  <c r="M108" i="2"/>
  <c r="V108" i="2"/>
  <c r="L108" i="2"/>
  <c r="AC108" i="2"/>
  <c r="AA108" i="2"/>
  <c r="H108" i="2"/>
  <c r="P108" i="2"/>
  <c r="T108" i="2"/>
  <c r="O108" i="2"/>
  <c r="I108" i="2"/>
  <c r="J108" i="2"/>
  <c r="BA108" i="2"/>
  <c r="K108" i="2"/>
  <c r="B778" i="2"/>
  <c r="B785" i="2"/>
  <c r="B800" i="2"/>
  <c r="B810" i="2"/>
  <c r="B798" i="2"/>
  <c r="B830" i="2"/>
  <c r="B832" i="2"/>
  <c r="B843" i="2"/>
  <c r="B790" i="2"/>
  <c r="B805" i="2"/>
  <c r="B815" i="2"/>
  <c r="B835" i="2"/>
  <c r="B848" i="2"/>
  <c r="B837" i="2"/>
  <c r="B391" i="2"/>
  <c r="B398" i="2"/>
  <c r="B416" i="2"/>
  <c r="B440" i="2"/>
  <c r="B455" i="2"/>
  <c r="B470" i="2"/>
  <c r="B476" i="2"/>
  <c r="B478" i="2"/>
  <c r="B507" i="2"/>
  <c r="B534" i="2"/>
  <c r="B536" i="2"/>
  <c r="B549" i="2"/>
  <c r="B551" i="2"/>
  <c r="B560" i="2"/>
  <c r="B570" i="2"/>
  <c r="B579" i="2"/>
  <c r="B601" i="2"/>
  <c r="B613" i="2"/>
  <c r="B616" i="2"/>
  <c r="B620" i="2"/>
  <c r="B622" i="2"/>
  <c r="B632" i="2"/>
  <c r="B653" i="2"/>
  <c r="B660" i="2"/>
  <c r="B689" i="2"/>
  <c r="B703" i="2"/>
  <c r="B710" i="2"/>
  <c r="B727" i="2"/>
  <c r="B748" i="2"/>
  <c r="B759" i="2"/>
  <c r="B763" i="2"/>
  <c r="B771" i="2"/>
  <c r="B799" i="2"/>
  <c r="B801" i="2"/>
  <c r="B808" i="2"/>
  <c r="B819" i="2"/>
  <c r="B826" i="2"/>
  <c r="B833" i="2"/>
  <c r="B851" i="2"/>
  <c r="B853" i="2"/>
  <c r="B866" i="2"/>
  <c r="B452" i="2"/>
  <c r="B466" i="2"/>
  <c r="B490" i="2"/>
  <c r="B501" i="2"/>
  <c r="B520" i="2"/>
  <c r="B532" i="2"/>
  <c r="B538" i="2"/>
  <c r="B545" i="2"/>
  <c r="B567" i="2"/>
  <c r="B591" i="2"/>
  <c r="B597" i="2"/>
  <c r="B605" i="2"/>
  <c r="B624" i="2"/>
  <c r="B628" i="2"/>
  <c r="B630" i="2"/>
  <c r="B636" i="2"/>
  <c r="B638" i="2"/>
  <c r="B647" i="2"/>
  <c r="B672" i="2"/>
  <c r="B683" i="2"/>
  <c r="B697" i="2"/>
  <c r="B721" i="2"/>
  <c r="B731" i="2"/>
  <c r="B756" i="2"/>
  <c r="B773" i="2"/>
  <c r="B777" i="2"/>
  <c r="B779" i="2"/>
  <c r="B781" i="2"/>
  <c r="B788" i="2"/>
  <c r="B823" i="2"/>
  <c r="B846" i="2"/>
  <c r="B542" i="2"/>
  <c r="B855" i="2"/>
  <c r="B717" i="2"/>
  <c r="B434" i="2"/>
  <c r="B714" i="2"/>
  <c r="V18" i="2"/>
  <c r="J18" i="2"/>
  <c r="E16" i="1" s="1"/>
  <c r="H18" i="2"/>
  <c r="L18" i="2"/>
  <c r="P18" i="2"/>
  <c r="I16" i="1" s="1"/>
  <c r="N18" i="2"/>
  <c r="V17" i="2"/>
  <c r="H17" i="2"/>
  <c r="M17" i="2"/>
  <c r="N17" i="2"/>
  <c r="L17" i="2"/>
  <c r="J16" i="2"/>
  <c r="E14" i="1" s="1"/>
  <c r="Q16" i="2"/>
  <c r="N16" i="2"/>
  <c r="V16" i="2"/>
  <c r="P16" i="2"/>
  <c r="I14" i="1" s="1"/>
  <c r="H16" i="2"/>
  <c r="T15" i="2"/>
  <c r="J13" i="1" s="1"/>
  <c r="H15" i="2"/>
  <c r="O15" i="2"/>
  <c r="H13" i="1" s="1"/>
  <c r="L15" i="2"/>
  <c r="P15" i="2"/>
  <c r="I13" i="1" s="1"/>
  <c r="V14" i="2"/>
  <c r="M14" i="2"/>
  <c r="L14" i="2"/>
  <c r="T14" i="2"/>
  <c r="J12" i="1" s="1"/>
  <c r="N14" i="2"/>
  <c r="K14" i="2"/>
  <c r="V13" i="2"/>
  <c r="O13" i="2"/>
  <c r="H11" i="1" s="1"/>
  <c r="L13" i="2"/>
  <c r="P13" i="2"/>
  <c r="I11" i="1" s="1"/>
  <c r="T13" i="2"/>
  <c r="J11" i="1" s="1"/>
  <c r="N13" i="2"/>
  <c r="P31" i="2"/>
  <c r="I29" i="1" s="1"/>
  <c r="N31" i="2"/>
  <c r="H31" i="2"/>
  <c r="C29" i="1" s="1"/>
  <c r="V31" i="2"/>
  <c r="K31" i="2"/>
  <c r="O31" i="2"/>
  <c r="H29" i="1" s="1"/>
  <c r="K12" i="2"/>
  <c r="BA12" i="2"/>
  <c r="J12" i="2"/>
  <c r="E10" i="1" s="1"/>
  <c r="O12" i="2"/>
  <c r="H10" i="1" s="1"/>
  <c r="T12" i="2"/>
  <c r="J10" i="1" s="1"/>
  <c r="H12" i="2"/>
  <c r="L30" i="2"/>
  <c r="J30" i="2"/>
  <c r="K30" i="2"/>
  <c r="H30" i="2"/>
  <c r="M30" i="2"/>
  <c r="V30" i="2"/>
  <c r="E180" i="2"/>
  <c r="M179" i="2"/>
  <c r="P179" i="2"/>
  <c r="L179" i="2"/>
  <c r="K179" i="2"/>
  <c r="O179" i="2"/>
  <c r="N179" i="2"/>
  <c r="T26" i="2"/>
  <c r="J24" i="1" s="1"/>
  <c r="V26" i="2"/>
  <c r="J26" i="2"/>
  <c r="E24" i="1" s="1"/>
  <c r="K26" i="2"/>
  <c r="O26" i="2"/>
  <c r="H24" i="1" s="1"/>
  <c r="P26" i="2"/>
  <c r="I24" i="1" s="1"/>
  <c r="V11" i="2"/>
  <c r="P11" i="2"/>
  <c r="I9" i="1" s="1"/>
  <c r="L11" i="2"/>
  <c r="Q11" i="2"/>
  <c r="K11" i="2"/>
  <c r="BA11" i="2"/>
  <c r="O29" i="2"/>
  <c r="H27" i="1" s="1"/>
  <c r="T29" i="2"/>
  <c r="J27" i="1" s="1"/>
  <c r="J29" i="2"/>
  <c r="E27" i="1" s="1"/>
  <c r="BA29" i="2"/>
  <c r="M29" i="2"/>
  <c r="H29" i="2"/>
  <c r="C27" i="1" s="1"/>
  <c r="M178" i="2"/>
  <c r="H178" i="2"/>
  <c r="C176" i="1" s="1"/>
  <c r="Q178" i="2"/>
  <c r="O178" i="2"/>
  <c r="H176" i="1" s="1"/>
  <c r="K178" i="2"/>
  <c r="J178" i="2"/>
  <c r="E176" i="1" s="1"/>
  <c r="L320" i="2"/>
  <c r="K320" i="2"/>
  <c r="Q320" i="2"/>
  <c r="P320" i="2"/>
  <c r="I318" i="1" s="1"/>
  <c r="BA320" i="2"/>
  <c r="N320" i="2"/>
  <c r="E200" i="2"/>
  <c r="T199" i="2"/>
  <c r="J197" i="1" s="1"/>
  <c r="M199" i="2"/>
  <c r="N199" i="2"/>
  <c r="Q199" i="2"/>
  <c r="V199" i="2"/>
  <c r="P199" i="2"/>
  <c r="I197" i="1" s="1"/>
  <c r="Q97" i="2"/>
  <c r="K97" i="2"/>
  <c r="P97" i="2"/>
  <c r="I95" i="1" s="1"/>
  <c r="O97" i="2"/>
  <c r="H95" i="1" s="1"/>
  <c r="L97" i="2"/>
  <c r="J97" i="2"/>
  <c r="E95" i="1" s="1"/>
  <c r="O100" i="2"/>
  <c r="T100" i="2"/>
  <c r="N100" i="2"/>
  <c r="V100" i="2"/>
  <c r="P100" i="2"/>
  <c r="Q100" i="2"/>
  <c r="BA309" i="2"/>
  <c r="M309" i="2"/>
  <c r="J309" i="2"/>
  <c r="E307" i="1" s="1"/>
  <c r="N309" i="2"/>
  <c r="K309" i="2"/>
  <c r="P309" i="2"/>
  <c r="I307" i="1" s="1"/>
  <c r="J7" i="1"/>
  <c r="F7" i="1"/>
  <c r="O22" i="2"/>
  <c r="K22" i="2"/>
  <c r="H22" i="2"/>
  <c r="T22" i="2"/>
  <c r="J20" i="1" s="1"/>
  <c r="L22" i="2"/>
  <c r="P22" i="2"/>
  <c r="K4" i="2"/>
  <c r="J4" i="2"/>
  <c r="E2" i="1" s="1"/>
  <c r="N4" i="2"/>
  <c r="T4" i="2"/>
  <c r="J2" i="1" s="1"/>
  <c r="Q4" i="2"/>
  <c r="M4" i="2"/>
  <c r="E5" i="1"/>
  <c r="J5" i="1"/>
  <c r="D5" i="1"/>
  <c r="C21" i="1"/>
  <c r="J21" i="1"/>
  <c r="P6" i="2"/>
  <c r="I4" i="1" s="1"/>
  <c r="N6" i="2"/>
  <c r="L6" i="2"/>
  <c r="O6" i="2"/>
  <c r="H4" i="1" s="1"/>
  <c r="Q6" i="2"/>
  <c r="K6" i="2"/>
  <c r="P25" i="2"/>
  <c r="I23" i="1" s="1"/>
  <c r="O25" i="2"/>
  <c r="H23" i="1" s="1"/>
  <c r="J25" i="2"/>
  <c r="E23" i="1" s="1"/>
  <c r="H25" i="2"/>
  <c r="K25" i="2"/>
  <c r="N25" i="2"/>
  <c r="I25" i="1"/>
  <c r="H25" i="1"/>
  <c r="E19" i="1"/>
  <c r="F19" i="1"/>
  <c r="I19" i="1"/>
  <c r="C3" i="1"/>
  <c r="I3" i="1"/>
  <c r="H3" i="1"/>
  <c r="O24" i="2"/>
  <c r="H24" i="2"/>
  <c r="BA24" i="2"/>
  <c r="P24" i="2"/>
  <c r="M24" i="2"/>
  <c r="L24" i="2"/>
  <c r="T20" i="2"/>
  <c r="J18" i="1" s="1"/>
  <c r="L20" i="2"/>
  <c r="H20" i="2"/>
  <c r="BA20" i="2"/>
  <c r="J20" i="2"/>
  <c r="Q20" i="2"/>
  <c r="V8" i="2"/>
  <c r="BA8" i="2"/>
  <c r="J8" i="2"/>
  <c r="L8" i="2"/>
  <c r="T8" i="2"/>
  <c r="J6" i="1" s="1"/>
  <c r="K8" i="2"/>
  <c r="N10" i="2"/>
  <c r="O10" i="2"/>
  <c r="H8" i="1" s="1"/>
  <c r="K10" i="2"/>
  <c r="BA10" i="2"/>
  <c r="P10" i="2"/>
  <c r="I8" i="1" s="1"/>
  <c r="L10" i="2"/>
  <c r="I83" i="1"/>
  <c r="E83" i="1"/>
  <c r="H83" i="1"/>
  <c r="D83" i="1"/>
  <c r="E80" i="1"/>
  <c r="J80" i="1"/>
  <c r="H80" i="1"/>
  <c r="F80" i="1"/>
  <c r="C77" i="1"/>
  <c r="E77" i="1"/>
  <c r="H77" i="1"/>
  <c r="D77" i="1"/>
  <c r="J75" i="1"/>
  <c r="E75" i="1"/>
  <c r="F75" i="1"/>
  <c r="E76" i="2"/>
  <c r="Q75" i="2"/>
  <c r="V75" i="2"/>
  <c r="N75" i="2"/>
  <c r="M75" i="2"/>
  <c r="O75" i="2"/>
  <c r="H73" i="1" s="1"/>
  <c r="L75" i="2"/>
  <c r="E44" i="1"/>
  <c r="J44" i="1"/>
  <c r="C44" i="1"/>
  <c r="F44" i="1"/>
  <c r="O45" i="2"/>
  <c r="H43" i="1" s="1"/>
  <c r="L45" i="2"/>
  <c r="N45" i="2"/>
  <c r="P45" i="2"/>
  <c r="I43" i="1" s="1"/>
  <c r="Q45" i="2"/>
  <c r="T45" i="2"/>
  <c r="J43" i="1" s="1"/>
  <c r="V53" i="2"/>
  <c r="N53" i="2"/>
  <c r="M53" i="2"/>
  <c r="P53" i="2"/>
  <c r="I51" i="1" s="1"/>
  <c r="O53" i="2"/>
  <c r="H51" i="1" s="1"/>
  <c r="K53" i="2"/>
  <c r="I52" i="1"/>
  <c r="C50" i="1"/>
  <c r="E50" i="1"/>
  <c r="J50" i="1"/>
  <c r="F50" i="1"/>
  <c r="N87" i="2"/>
  <c r="V87" i="2"/>
  <c r="P87" i="2"/>
  <c r="I85" i="1" s="1"/>
  <c r="J87" i="2"/>
  <c r="E85" i="1" s="1"/>
  <c r="L87" i="2"/>
  <c r="K87" i="2"/>
  <c r="J17" i="1"/>
  <c r="I17" i="1"/>
  <c r="F17" i="1"/>
  <c r="H17" i="1"/>
  <c r="P86" i="2"/>
  <c r="I84" i="1" s="1"/>
  <c r="V86" i="2"/>
  <c r="Q86" i="2"/>
  <c r="J86" i="2"/>
  <c r="E84" i="1" s="1"/>
  <c r="BA86" i="2"/>
  <c r="H86" i="2"/>
  <c r="O83" i="2"/>
  <c r="H81" i="1" s="1"/>
  <c r="P83" i="2"/>
  <c r="I81" i="1" s="1"/>
  <c r="T83" i="2"/>
  <c r="J81" i="1" s="1"/>
  <c r="M83" i="2"/>
  <c r="V83" i="2"/>
  <c r="K83" i="2"/>
  <c r="E81" i="2"/>
  <c r="L80" i="2"/>
  <c r="BA80" i="2"/>
  <c r="H80" i="2"/>
  <c r="P80" i="2"/>
  <c r="I78" i="1" s="1"/>
  <c r="V80" i="2"/>
  <c r="J80" i="2"/>
  <c r="E78" i="1" s="1"/>
  <c r="H78" i="2"/>
  <c r="N78" i="2"/>
  <c r="L78" i="2"/>
  <c r="Q78" i="2"/>
  <c r="J78" i="2"/>
  <c r="E76" i="1" s="1"/>
  <c r="M78" i="2"/>
  <c r="K47" i="2"/>
  <c r="P47" i="2"/>
  <c r="I45" i="1" s="1"/>
  <c r="BA47" i="2"/>
  <c r="T47" i="2"/>
  <c r="J45" i="1" s="1"/>
  <c r="O47" i="2"/>
  <c r="H45" i="1" s="1"/>
  <c r="Q47" i="2"/>
  <c r="P28" i="2"/>
  <c r="I26" i="1" s="1"/>
  <c r="H28" i="2"/>
  <c r="L28" i="2"/>
  <c r="J28" i="2"/>
  <c r="E26" i="1" s="1"/>
  <c r="Q28" i="2"/>
  <c r="K28" i="2"/>
  <c r="E72" i="1"/>
  <c r="D72" i="1"/>
  <c r="H42" i="1"/>
  <c r="J42" i="1"/>
  <c r="E42" i="1"/>
  <c r="I42" i="1"/>
  <c r="D42" i="1"/>
  <c r="E67" i="2"/>
  <c r="BA66" i="2"/>
  <c r="O66" i="2"/>
  <c r="H64" i="1" s="1"/>
  <c r="L66" i="2"/>
  <c r="J66" i="2"/>
  <c r="E64" i="1" s="1"/>
  <c r="P66" i="2"/>
  <c r="I64" i="1" s="1"/>
  <c r="T66" i="2"/>
  <c r="J64" i="1" s="1"/>
  <c r="H63" i="1"/>
  <c r="J63" i="1"/>
  <c r="E63" i="1"/>
  <c r="F63" i="1"/>
  <c r="O55" i="2"/>
  <c r="T55" i="2"/>
  <c r="J53" i="1" s="1"/>
  <c r="L55" i="2"/>
  <c r="K55" i="2"/>
  <c r="M55" i="2"/>
  <c r="H55" i="2"/>
  <c r="H246" i="1"/>
  <c r="C246" i="1"/>
  <c r="E246" i="1"/>
  <c r="D246" i="1"/>
  <c r="E188" i="2"/>
  <c r="L187" i="2"/>
  <c r="N187" i="2"/>
  <c r="J187" i="2"/>
  <c r="P187" i="2"/>
  <c r="H187" i="2"/>
  <c r="O187" i="2"/>
  <c r="H195" i="1"/>
  <c r="C195" i="1"/>
  <c r="F195" i="1"/>
  <c r="K222" i="2"/>
  <c r="L222" i="2"/>
  <c r="O222" i="2"/>
  <c r="T222" i="2"/>
  <c r="J220" i="1" s="1"/>
  <c r="BA222" i="2"/>
  <c r="V222" i="2"/>
  <c r="I219" i="1"/>
  <c r="E219" i="1"/>
  <c r="D219" i="1"/>
  <c r="O177" i="2"/>
  <c r="BA177" i="2"/>
  <c r="V177" i="2"/>
  <c r="K177" i="2"/>
  <c r="Q177" i="2"/>
  <c r="M177" i="2"/>
  <c r="C174" i="1"/>
  <c r="E174" i="1"/>
  <c r="J174" i="1"/>
  <c r="F174" i="1"/>
  <c r="O290" i="2"/>
  <c r="BA290" i="2"/>
  <c r="M290" i="2"/>
  <c r="L290" i="2"/>
  <c r="Q290" i="2"/>
  <c r="T290" i="2"/>
  <c r="J288" i="1" s="1"/>
  <c r="M298" i="2"/>
  <c r="O298" i="2"/>
  <c r="V298" i="2"/>
  <c r="Q298" i="2"/>
  <c r="BA298" i="2"/>
  <c r="L298" i="2"/>
  <c r="N274" i="2"/>
  <c r="L274" i="2"/>
  <c r="Q274" i="2"/>
  <c r="H274" i="2"/>
  <c r="O274" i="2"/>
  <c r="K274" i="2"/>
  <c r="I251" i="1"/>
  <c r="J251" i="1"/>
  <c r="I240" i="1"/>
  <c r="J240" i="1"/>
  <c r="E240" i="1"/>
  <c r="F240" i="1"/>
  <c r="E211" i="1"/>
  <c r="D211" i="1"/>
  <c r="E235" i="1"/>
  <c r="I235" i="1"/>
  <c r="J235" i="1"/>
  <c r="F235" i="1"/>
  <c r="C260" i="1"/>
  <c r="I260" i="1"/>
  <c r="H260" i="1"/>
  <c r="C93" i="1"/>
  <c r="E93" i="1"/>
  <c r="F93" i="1"/>
  <c r="D93" i="1"/>
  <c r="Q212" i="2"/>
  <c r="BA212" i="2"/>
  <c r="M212" i="2"/>
  <c r="L212" i="2"/>
  <c r="H212" i="2"/>
  <c r="J212" i="2"/>
  <c r="BA107" i="2"/>
  <c r="O107" i="2"/>
  <c r="L107" i="2"/>
  <c r="V107" i="2"/>
  <c r="K107" i="2"/>
  <c r="J107" i="2"/>
  <c r="F156" i="1"/>
  <c r="I156" i="1"/>
  <c r="C156" i="1"/>
  <c r="H319" i="2"/>
  <c r="Q319" i="2"/>
  <c r="J319" i="2"/>
  <c r="BA319" i="2"/>
  <c r="P319" i="2"/>
  <c r="T319" i="2"/>
  <c r="N111" i="2"/>
  <c r="T111" i="2"/>
  <c r="J109" i="1" s="1"/>
  <c r="V111" i="2"/>
  <c r="L111" i="2"/>
  <c r="M111" i="2"/>
  <c r="P111" i="2"/>
  <c r="J251" i="2"/>
  <c r="T251" i="2"/>
  <c r="H251" i="2"/>
  <c r="K251" i="2"/>
  <c r="L251" i="2"/>
  <c r="Q251" i="2"/>
  <c r="T114" i="2"/>
  <c r="J114" i="2"/>
  <c r="E112" i="1" s="1"/>
  <c r="Q114" i="2"/>
  <c r="L114" i="2"/>
  <c r="K114" i="2"/>
  <c r="M114" i="2"/>
  <c r="E163" i="1"/>
  <c r="F163" i="1"/>
  <c r="H163" i="1"/>
  <c r="J163" i="1"/>
  <c r="E102" i="1"/>
  <c r="J102" i="1"/>
  <c r="I102" i="1"/>
  <c r="D102" i="1"/>
  <c r="F312" i="1"/>
  <c r="T134" i="2"/>
  <c r="J132" i="1" s="1"/>
  <c r="H134" i="2"/>
  <c r="K134" i="2"/>
  <c r="M134" i="2"/>
  <c r="O134" i="2"/>
  <c r="H132" i="1" s="1"/>
  <c r="V134" i="2"/>
  <c r="K315" i="2"/>
  <c r="L315" i="2"/>
  <c r="N315" i="2"/>
  <c r="H315" i="2"/>
  <c r="C313" i="1" s="1"/>
  <c r="BA315" i="2"/>
  <c r="J315" i="2"/>
  <c r="E313" i="1" s="1"/>
  <c r="H140" i="1"/>
  <c r="I140" i="1"/>
  <c r="J140" i="1"/>
  <c r="E168" i="2"/>
  <c r="V167" i="2"/>
  <c r="N167" i="2"/>
  <c r="Q167" i="2"/>
  <c r="T167" i="2"/>
  <c r="J165" i="1" s="1"/>
  <c r="P167" i="2"/>
  <c r="I165" i="1" s="1"/>
  <c r="J100" i="1"/>
  <c r="C100" i="1"/>
  <c r="E100" i="1"/>
  <c r="H100" i="1"/>
  <c r="F100" i="1"/>
  <c r="N109" i="2"/>
  <c r="T109" i="2"/>
  <c r="J107" i="1" s="1"/>
  <c r="M109" i="2"/>
  <c r="J109" i="2"/>
  <c r="BA109" i="2"/>
  <c r="H109" i="2"/>
  <c r="H108" i="1"/>
  <c r="J108" i="1"/>
  <c r="F108" i="1"/>
  <c r="I108" i="1"/>
  <c r="E124" i="1"/>
  <c r="H124" i="1"/>
  <c r="J124" i="1"/>
  <c r="E240" i="2"/>
  <c r="H239" i="2"/>
  <c r="C237" i="1" s="1"/>
  <c r="M239" i="2"/>
  <c r="Q239" i="2"/>
  <c r="V239" i="2"/>
  <c r="P239" i="2"/>
  <c r="I237" i="1" s="1"/>
  <c r="H104" i="1"/>
  <c r="E104" i="1"/>
  <c r="F104" i="1"/>
  <c r="H248" i="1"/>
  <c r="F248" i="1"/>
  <c r="J248" i="1"/>
  <c r="C308" i="1"/>
  <c r="I308" i="1"/>
  <c r="E308" i="1"/>
  <c r="F308" i="1"/>
  <c r="I142" i="1"/>
  <c r="H142" i="1"/>
  <c r="E142" i="1"/>
  <c r="F142" i="1"/>
  <c r="C305" i="1"/>
  <c r="I305" i="1"/>
  <c r="E305" i="1"/>
  <c r="H305" i="1"/>
  <c r="F305" i="1"/>
  <c r="D305" i="1"/>
  <c r="E131" i="1"/>
  <c r="I131" i="1"/>
  <c r="J131" i="1"/>
  <c r="C319" i="1"/>
  <c r="J319" i="1"/>
  <c r="F319" i="1"/>
  <c r="F129" i="1"/>
  <c r="E129" i="1"/>
  <c r="C129" i="1"/>
  <c r="J129" i="1"/>
  <c r="F316" i="1"/>
  <c r="J316" i="1"/>
  <c r="C316" i="1"/>
  <c r="H316" i="1"/>
  <c r="M136" i="2"/>
  <c r="O136" i="2"/>
  <c r="V136" i="2"/>
  <c r="K136" i="2"/>
  <c r="Q136" i="2"/>
  <c r="T136" i="2"/>
  <c r="E160" i="2"/>
  <c r="Q159" i="2"/>
  <c r="N159" i="2"/>
  <c r="K159" i="2"/>
  <c r="L159" i="2"/>
  <c r="H159" i="2"/>
  <c r="V159" i="2"/>
  <c r="BA249" i="2"/>
  <c r="M249" i="2"/>
  <c r="T249" i="2"/>
  <c r="J247" i="1" s="1"/>
  <c r="Q249" i="2"/>
  <c r="L249" i="2"/>
  <c r="N249" i="2"/>
  <c r="N198" i="2"/>
  <c r="J198" i="2"/>
  <c r="L198" i="2"/>
  <c r="M198" i="2"/>
  <c r="T198" i="2"/>
  <c r="H198" i="2"/>
  <c r="J247" i="2"/>
  <c r="H247" i="2"/>
  <c r="M247" i="2"/>
  <c r="O247" i="2"/>
  <c r="BA247" i="2"/>
  <c r="P247" i="2"/>
  <c r="I184" i="1"/>
  <c r="C184" i="1"/>
  <c r="E184" i="1"/>
  <c r="D184" i="1"/>
  <c r="E244" i="1"/>
  <c r="J244" i="1"/>
  <c r="F244" i="1"/>
  <c r="J245" i="2"/>
  <c r="H245" i="2"/>
  <c r="O245" i="2"/>
  <c r="M245" i="2"/>
  <c r="V245" i="2"/>
  <c r="N245" i="2"/>
  <c r="J242" i="1"/>
  <c r="C242" i="1"/>
  <c r="E242" i="1"/>
  <c r="D242" i="1"/>
  <c r="E255" i="2"/>
  <c r="K254" i="2"/>
  <c r="P254" i="2"/>
  <c r="H254" i="2"/>
  <c r="BA254" i="2"/>
  <c r="M254" i="2"/>
  <c r="Q254" i="2"/>
  <c r="H243" i="2"/>
  <c r="N243" i="2"/>
  <c r="P243" i="2"/>
  <c r="M243" i="2"/>
  <c r="V243" i="2"/>
  <c r="O243" i="2"/>
  <c r="J238" i="2"/>
  <c r="T238" i="2"/>
  <c r="V238" i="2"/>
  <c r="Q238" i="2"/>
  <c r="O238" i="2"/>
  <c r="BA238" i="2"/>
  <c r="E264" i="2"/>
  <c r="BA263" i="2"/>
  <c r="Q263" i="2"/>
  <c r="M263" i="2"/>
  <c r="H263" i="2"/>
  <c r="J263" i="2"/>
  <c r="V263" i="2"/>
  <c r="C287" i="1"/>
  <c r="E287" i="1"/>
  <c r="F287" i="1"/>
  <c r="I295" i="1"/>
  <c r="J295" i="1"/>
  <c r="O96" i="2"/>
  <c r="H96" i="2"/>
  <c r="J96" i="2"/>
  <c r="Q96" i="2"/>
  <c r="P96" i="2"/>
  <c r="BA96" i="2"/>
  <c r="E271" i="1"/>
  <c r="D271" i="1"/>
  <c r="E203" i="2"/>
  <c r="Q202" i="2"/>
  <c r="V202" i="2"/>
  <c r="K202" i="2"/>
  <c r="O202" i="2"/>
  <c r="BA202" i="2"/>
  <c r="L202" i="2"/>
  <c r="N317" i="2"/>
  <c r="J317" i="2"/>
  <c r="P317" i="2"/>
  <c r="H317" i="2"/>
  <c r="T317" i="2"/>
  <c r="Q317" i="2"/>
  <c r="I283" i="1"/>
  <c r="E283" i="1"/>
  <c r="J283" i="1"/>
  <c r="F283" i="1"/>
  <c r="P166" i="2"/>
  <c r="T166" i="2"/>
  <c r="K166" i="2"/>
  <c r="M166" i="2"/>
  <c r="H166" i="2"/>
  <c r="BA166" i="2"/>
  <c r="L132" i="2"/>
  <c r="H132" i="2"/>
  <c r="O132" i="2"/>
  <c r="BA132" i="2"/>
  <c r="M132" i="2"/>
  <c r="T132" i="2"/>
  <c r="F147" i="1"/>
  <c r="H147" i="1"/>
  <c r="J150" i="2"/>
  <c r="H150" i="2"/>
  <c r="N150" i="2"/>
  <c r="Q150" i="2"/>
  <c r="M150" i="2"/>
  <c r="P150" i="2"/>
  <c r="V99" i="2"/>
  <c r="M99" i="2"/>
  <c r="L99" i="2"/>
  <c r="N99" i="2"/>
  <c r="K99" i="2"/>
  <c r="Q99" i="2"/>
  <c r="E228" i="2"/>
  <c r="N227" i="2"/>
  <c r="J227" i="2"/>
  <c r="P227" i="2"/>
  <c r="Q227" i="2"/>
  <c r="V227" i="2"/>
  <c r="L227" i="2"/>
  <c r="E128" i="2"/>
  <c r="N127" i="2"/>
  <c r="V127" i="2"/>
  <c r="P127" i="2"/>
  <c r="I125" i="1" s="1"/>
  <c r="K127" i="2"/>
  <c r="BA127" i="2"/>
  <c r="M127" i="2"/>
  <c r="E199" i="1"/>
  <c r="I199" i="1"/>
  <c r="J199" i="1"/>
  <c r="H199" i="1"/>
  <c r="F199" i="1"/>
  <c r="E209" i="1"/>
  <c r="C209" i="1"/>
  <c r="J209" i="1"/>
  <c r="D209" i="1"/>
  <c r="T313" i="2"/>
  <c r="J311" i="1" s="1"/>
  <c r="P313" i="2"/>
  <c r="I311" i="1" s="1"/>
  <c r="M313" i="2"/>
  <c r="O313" i="2"/>
  <c r="H311" i="1" s="1"/>
  <c r="Q313" i="2"/>
  <c r="N313" i="2"/>
  <c r="J310" i="1"/>
  <c r="F310" i="1"/>
  <c r="M124" i="2"/>
  <c r="N124" i="2"/>
  <c r="J124" i="2"/>
  <c r="O124" i="2"/>
  <c r="V124" i="2"/>
  <c r="Q124" i="2"/>
  <c r="I135" i="1"/>
  <c r="E135" i="1"/>
  <c r="J135" i="1"/>
  <c r="F135" i="1"/>
  <c r="L308" i="2"/>
  <c r="M308" i="2"/>
  <c r="V308" i="2"/>
  <c r="J308" i="2"/>
  <c r="BA308" i="2"/>
  <c r="N308" i="2"/>
  <c r="E111" i="1"/>
  <c r="C111" i="1"/>
  <c r="I111" i="1"/>
  <c r="H111" i="1"/>
  <c r="E287" i="2"/>
  <c r="J286" i="2"/>
  <c r="E284" i="1" s="1"/>
  <c r="H286" i="2"/>
  <c r="C284" i="1" s="1"/>
  <c r="T286" i="2"/>
  <c r="J284" i="1" s="1"/>
  <c r="N286" i="2"/>
  <c r="L286" i="2"/>
  <c r="BA286" i="2"/>
  <c r="E146" i="2"/>
  <c r="K145" i="2"/>
  <c r="BA145" i="2"/>
  <c r="V145" i="2"/>
  <c r="L145" i="2"/>
  <c r="P145" i="2"/>
  <c r="O145" i="2"/>
  <c r="I133" i="1"/>
  <c r="F133" i="1"/>
  <c r="C133" i="1"/>
  <c r="J133" i="1"/>
  <c r="T143" i="2"/>
  <c r="V143" i="2"/>
  <c r="K143" i="2"/>
  <c r="J143" i="2"/>
  <c r="N143" i="2"/>
  <c r="P143" i="2"/>
  <c r="M138" i="2"/>
  <c r="BA138" i="2"/>
  <c r="Q138" i="2"/>
  <c r="V138" i="2"/>
  <c r="O138" i="2"/>
  <c r="P138" i="2"/>
  <c r="J121" i="1"/>
  <c r="C224" i="1"/>
  <c r="I224" i="1"/>
  <c r="F224" i="1"/>
  <c r="K103" i="2"/>
  <c r="BA103" i="2"/>
  <c r="M103" i="2"/>
  <c r="H103" i="2"/>
  <c r="C101" i="1" s="1"/>
  <c r="J103" i="2"/>
  <c r="E101" i="1" s="1"/>
  <c r="L103" i="2"/>
  <c r="H314" i="1"/>
  <c r="H214" i="2"/>
  <c r="C212" i="1" s="1"/>
  <c r="BA214" i="2"/>
  <c r="L214" i="2"/>
  <c r="V214" i="2"/>
  <c r="K214" i="2"/>
  <c r="J214" i="2"/>
  <c r="E212" i="1" s="1"/>
  <c r="N311" i="2"/>
  <c r="Q311" i="2"/>
  <c r="H311" i="2"/>
  <c r="C309" i="1" s="1"/>
  <c r="O311" i="2"/>
  <c r="H309" i="1" s="1"/>
  <c r="M311" i="2"/>
  <c r="J96" i="1"/>
  <c r="F96" i="1"/>
  <c r="M105" i="2"/>
  <c r="T105" i="2"/>
  <c r="J103" i="1" s="1"/>
  <c r="H105" i="2"/>
  <c r="C103" i="1" s="1"/>
  <c r="V105" i="2"/>
  <c r="K105" i="2"/>
  <c r="O105" i="2"/>
  <c r="H103" i="1" s="1"/>
  <c r="F106" i="1"/>
  <c r="C106" i="1"/>
  <c r="J106" i="1"/>
  <c r="F105" i="2"/>
  <c r="F28" i="2"/>
  <c r="F107" i="2"/>
  <c r="F83" i="2"/>
  <c r="F313" i="2"/>
  <c r="F254" i="2"/>
  <c r="F243" i="2"/>
  <c r="F198" i="2"/>
  <c r="F298" i="2"/>
  <c r="F177" i="2"/>
  <c r="F114" i="2"/>
  <c r="F308" i="2"/>
  <c r="A306" i="1" s="1"/>
  <c r="F127" i="2"/>
  <c r="A125" i="1" s="1"/>
  <c r="F150" i="2"/>
  <c r="A148" i="1" s="1"/>
  <c r="F124" i="2"/>
  <c r="A122" i="1" s="1"/>
  <c r="F138" i="2"/>
  <c r="A136" i="1" s="1"/>
  <c r="F159" i="2"/>
  <c r="A157" i="1" s="1"/>
  <c r="F251" i="2"/>
  <c r="A249" i="1" s="1"/>
  <c r="F47" i="2"/>
  <c r="F45" i="2"/>
  <c r="F96" i="2"/>
  <c r="F317" i="2"/>
  <c r="F263" i="2"/>
  <c r="F245" i="2"/>
  <c r="F212" i="2"/>
  <c r="F311" i="2"/>
  <c r="F202" i="2"/>
  <c r="F136" i="2"/>
  <c r="F6" i="2"/>
  <c r="F319" i="2"/>
  <c r="A317" i="1" s="1"/>
  <c r="F134" i="2"/>
  <c r="A132" i="1" s="1"/>
  <c r="F132" i="2"/>
  <c r="A130" i="1" s="1"/>
  <c r="B411" i="2"/>
  <c r="B376" i="2"/>
  <c r="B336" i="2"/>
  <c r="B841" i="2"/>
  <c r="B766" i="2"/>
  <c r="B716" i="2"/>
  <c r="B751" i="2"/>
  <c r="B741" i="2"/>
  <c r="B393" i="2"/>
  <c r="B386" i="2"/>
  <c r="B358" i="2"/>
  <c r="B324" i="2"/>
  <c r="B836" i="2"/>
  <c r="B814" i="2"/>
  <c r="B712" i="2"/>
  <c r="B627" i="2"/>
  <c r="B450" i="2"/>
  <c r="B473" i="2"/>
  <c r="B611" i="2"/>
  <c r="B648" i="2"/>
  <c r="B655" i="2"/>
  <c r="B828" i="2"/>
  <c r="B772" i="2"/>
  <c r="B678" i="2"/>
  <c r="B442" i="2"/>
  <c r="B596" i="2"/>
  <c r="B437" i="2"/>
  <c r="B496" i="2"/>
  <c r="B515" i="2"/>
  <c r="B608" i="2"/>
  <c r="B631" i="2"/>
  <c r="B794" i="2"/>
  <c r="B461" i="2"/>
  <c r="B529" i="2"/>
  <c r="B565" i="2"/>
  <c r="B633" i="2"/>
  <c r="B371" i="2"/>
  <c r="B432" i="2"/>
  <c r="B600" i="2"/>
  <c r="B625" i="2"/>
  <c r="B783" i="2"/>
  <c r="B776" i="2"/>
  <c r="B502" i="2"/>
  <c r="B586" i="2"/>
  <c r="B485" i="2"/>
  <c r="B527" i="2"/>
  <c r="B684" i="2"/>
  <c r="B705" i="2"/>
  <c r="B435" i="2"/>
  <c r="B381" i="2"/>
  <c r="B374" i="2"/>
  <c r="B768" i="2"/>
  <c r="B758" i="2"/>
  <c r="B754" i="2"/>
  <c r="B746" i="2"/>
  <c r="B726" i="2"/>
  <c r="B388" i="2"/>
  <c r="B360" i="2"/>
  <c r="B346" i="2"/>
  <c r="B322" i="2"/>
  <c r="B692" i="2"/>
  <c r="B774" i="2"/>
  <c r="B606" i="2"/>
  <c r="B555" i="2"/>
  <c r="B562" i="2"/>
  <c r="B537" i="2"/>
  <c r="B465" i="2"/>
  <c r="B524" i="2"/>
  <c r="B574" i="2"/>
  <c r="B615" i="2"/>
  <c r="B821" i="2"/>
  <c r="B796" i="2"/>
  <c r="B531" i="2"/>
  <c r="B667" i="2"/>
  <c r="B707" i="2"/>
  <c r="B603" i="2"/>
  <c r="B803" i="2"/>
  <c r="B722" i="2"/>
  <c r="B510" i="2"/>
  <c r="B546" i="2"/>
  <c r="B642" i="2"/>
  <c r="B471" i="2"/>
  <c r="B540" i="2"/>
  <c r="B533" i="2"/>
  <c r="B698" i="2"/>
  <c r="B709" i="2"/>
  <c r="B743" i="2"/>
  <c r="B816" i="2"/>
  <c r="B447" i="2"/>
  <c r="B617" i="2"/>
  <c r="B544" i="2"/>
  <c r="B623" i="2"/>
  <c r="B429" i="2"/>
  <c r="B468" i="2"/>
  <c r="B592" i="2"/>
  <c r="B619" i="2"/>
  <c r="B818" i="2"/>
  <c r="B845" i="2"/>
  <c r="K18" i="2"/>
  <c r="T18" i="2"/>
  <c r="J16" i="1" s="1"/>
  <c r="M18" i="2"/>
  <c r="Q18" i="2"/>
  <c r="O18" i="2"/>
  <c r="H16" i="1" s="1"/>
  <c r="P17" i="2"/>
  <c r="I15" i="1" s="1"/>
  <c r="Q17" i="2"/>
  <c r="O17" i="2"/>
  <c r="H15" i="1" s="1"/>
  <c r="T17" i="2"/>
  <c r="J15" i="1" s="1"/>
  <c r="K17" i="2"/>
  <c r="J17" i="2"/>
  <c r="E15" i="1" s="1"/>
  <c r="M16" i="2"/>
  <c r="O16" i="2"/>
  <c r="H14" i="1" s="1"/>
  <c r="L16" i="2"/>
  <c r="T16" i="2"/>
  <c r="J14" i="1" s="1"/>
  <c r="K16" i="2"/>
  <c r="J15" i="2"/>
  <c r="E13" i="1" s="1"/>
  <c r="V15" i="2"/>
  <c r="K15" i="2"/>
  <c r="Q15" i="2"/>
  <c r="M15" i="2"/>
  <c r="N15" i="2"/>
  <c r="Q14" i="2"/>
  <c r="P14" i="2"/>
  <c r="I12" i="1" s="1"/>
  <c r="J14" i="2"/>
  <c r="E12" i="1" s="1"/>
  <c r="O14" i="2"/>
  <c r="H12" i="1" s="1"/>
  <c r="BA14" i="2"/>
  <c r="H14" i="2"/>
  <c r="M13" i="2"/>
  <c r="K13" i="2"/>
  <c r="J13" i="2"/>
  <c r="E11" i="1" s="1"/>
  <c r="BA13" i="2"/>
  <c r="Q13" i="2"/>
  <c r="H13" i="2"/>
  <c r="E32" i="2"/>
  <c r="BA31" i="2"/>
  <c r="L31" i="2"/>
  <c r="Q31" i="2"/>
  <c r="M31" i="2"/>
  <c r="T31" i="2"/>
  <c r="J29" i="1" s="1"/>
  <c r="J31" i="2"/>
  <c r="E29" i="1" s="1"/>
  <c r="Q12" i="2"/>
  <c r="L12" i="2"/>
  <c r="M12" i="2"/>
  <c r="P12" i="2"/>
  <c r="I10" i="1" s="1"/>
  <c r="V12" i="2"/>
  <c r="N12" i="2"/>
  <c r="Q30" i="2"/>
  <c r="O30" i="2"/>
  <c r="H28" i="1" s="1"/>
  <c r="BA30" i="2"/>
  <c r="P30" i="2"/>
  <c r="I28" i="1" s="1"/>
  <c r="N30" i="2"/>
  <c r="T30" i="2"/>
  <c r="J28" i="1" s="1"/>
  <c r="T179" i="2"/>
  <c r="V179" i="2"/>
  <c r="Q179" i="2"/>
  <c r="J179" i="2"/>
  <c r="BA179" i="2"/>
  <c r="H179" i="2"/>
  <c r="L26" i="2"/>
  <c r="BA26" i="2"/>
  <c r="M26" i="2"/>
  <c r="H26" i="2"/>
  <c r="Q26" i="2"/>
  <c r="N26" i="2"/>
  <c r="H11" i="2"/>
  <c r="N11" i="2"/>
  <c r="J11" i="2"/>
  <c r="E9" i="1" s="1"/>
  <c r="O11" i="2"/>
  <c r="H9" i="1" s="1"/>
  <c r="T11" i="2"/>
  <c r="J9" i="1" s="1"/>
  <c r="M11" i="2"/>
  <c r="V29" i="2"/>
  <c r="N29" i="2"/>
  <c r="L29" i="2"/>
  <c r="K29" i="2"/>
  <c r="Q29" i="2"/>
  <c r="P29" i="2"/>
  <c r="I27" i="1" s="1"/>
  <c r="T178" i="2"/>
  <c r="J176" i="1" s="1"/>
  <c r="L178" i="2"/>
  <c r="BA178" i="2"/>
  <c r="V178" i="2"/>
  <c r="N178" i="2"/>
  <c r="P178" i="2"/>
  <c r="I176" i="1" s="1"/>
  <c r="V320" i="2"/>
  <c r="T320" i="2"/>
  <c r="J318" i="1" s="1"/>
  <c r="M320" i="2"/>
  <c r="H320" i="2"/>
  <c r="C318" i="1" s="1"/>
  <c r="O320" i="2"/>
  <c r="H318" i="1" s="1"/>
  <c r="J320" i="2"/>
  <c r="E318" i="1" s="1"/>
  <c r="O199" i="2"/>
  <c r="H197" i="1" s="1"/>
  <c r="H199" i="2"/>
  <c r="C197" i="1" s="1"/>
  <c r="K199" i="2"/>
  <c r="L199" i="2"/>
  <c r="J199" i="2"/>
  <c r="E197" i="1" s="1"/>
  <c r="BA199" i="2"/>
  <c r="V97" i="2"/>
  <c r="H97" i="2"/>
  <c r="C95" i="1" s="1"/>
  <c r="T97" i="2"/>
  <c r="J95" i="1" s="1"/>
  <c r="M97" i="2"/>
  <c r="N97" i="2"/>
  <c r="BA97" i="2"/>
  <c r="E101" i="2"/>
  <c r="M100" i="2"/>
  <c r="H100" i="2"/>
  <c r="K100" i="2"/>
  <c r="BA100" i="2"/>
  <c r="J100" i="2"/>
  <c r="L100" i="2"/>
  <c r="H309" i="2"/>
  <c r="C307" i="1" s="1"/>
  <c r="L309" i="2"/>
  <c r="Q309" i="2"/>
  <c r="V309" i="2"/>
  <c r="T309" i="2"/>
  <c r="J307" i="1" s="1"/>
  <c r="O309" i="2"/>
  <c r="H307" i="1" s="1"/>
  <c r="H7" i="1"/>
  <c r="E7" i="1"/>
  <c r="D7" i="1" s="1"/>
  <c r="C7" i="1"/>
  <c r="I7" i="1"/>
  <c r="V22" i="2"/>
  <c r="N22" i="2"/>
  <c r="Q22" i="2"/>
  <c r="BA22" i="2"/>
  <c r="M22" i="2"/>
  <c r="J22" i="2"/>
  <c r="BA4" i="2"/>
  <c r="O4" i="2"/>
  <c r="H2" i="1" s="1"/>
  <c r="H4" i="2"/>
  <c r="L4" i="2"/>
  <c r="P4" i="2"/>
  <c r="I2" i="1" s="1"/>
  <c r="V4" i="2"/>
  <c r="H5" i="1"/>
  <c r="I5" i="1"/>
  <c r="F5" i="1"/>
  <c r="C5" i="1"/>
  <c r="E21" i="1"/>
  <c r="I21" i="1"/>
  <c r="F21" i="1"/>
  <c r="H21" i="1"/>
  <c r="J6" i="2"/>
  <c r="E4" i="1" s="1"/>
  <c r="T6" i="2"/>
  <c r="J4" i="1" s="1"/>
  <c r="M6" i="2"/>
  <c r="H6" i="2"/>
  <c r="V6" i="2"/>
  <c r="BA6" i="2"/>
  <c r="L25" i="2"/>
  <c r="M25" i="2"/>
  <c r="V25" i="2"/>
  <c r="T25" i="2"/>
  <c r="J23" i="1" s="1"/>
  <c r="Q25" i="2"/>
  <c r="BA25" i="2"/>
  <c r="E25" i="1"/>
  <c r="D25" i="1" s="1"/>
  <c r="J25" i="1"/>
  <c r="C25" i="1"/>
  <c r="F25" i="1"/>
  <c r="H19" i="1"/>
  <c r="J19" i="1"/>
  <c r="C19" i="1"/>
  <c r="D19" i="1"/>
  <c r="E3" i="1"/>
  <c r="D3" i="1" s="1"/>
  <c r="J3" i="1"/>
  <c r="F3" i="1"/>
  <c r="K24" i="2"/>
  <c r="Q24" i="2"/>
  <c r="N24" i="2"/>
  <c r="T24" i="2"/>
  <c r="J22" i="1" s="1"/>
  <c r="J24" i="2"/>
  <c r="E22" i="1" s="1"/>
  <c r="V24" i="2"/>
  <c r="P20" i="2"/>
  <c r="I18" i="1" s="1"/>
  <c r="V20" i="2"/>
  <c r="O20" i="2"/>
  <c r="H18" i="1" s="1"/>
  <c r="K20" i="2"/>
  <c r="M20" i="2"/>
  <c r="N20" i="2"/>
  <c r="Q8" i="2"/>
  <c r="M8" i="2"/>
  <c r="N8" i="2"/>
  <c r="O8" i="2"/>
  <c r="H6" i="1" s="1"/>
  <c r="H8" i="2"/>
  <c r="P8" i="2"/>
  <c r="V10" i="2"/>
  <c r="H10" i="2"/>
  <c r="T10" i="2"/>
  <c r="J8" i="1" s="1"/>
  <c r="M10" i="2"/>
  <c r="Q10" i="2"/>
  <c r="J10" i="2"/>
  <c r="E8" i="1" s="1"/>
  <c r="J83" i="1"/>
  <c r="C83" i="1"/>
  <c r="F83" i="1"/>
  <c r="C80" i="1"/>
  <c r="I80" i="1"/>
  <c r="D80" i="1"/>
  <c r="J77" i="1"/>
  <c r="I77" i="1"/>
  <c r="F77" i="1"/>
  <c r="C75" i="1"/>
  <c r="I75" i="1"/>
  <c r="H75" i="1"/>
  <c r="D75" i="1"/>
  <c r="P75" i="2"/>
  <c r="I73" i="1" s="1"/>
  <c r="BA75" i="2"/>
  <c r="J75" i="2"/>
  <c r="E73" i="1" s="1"/>
  <c r="K75" i="2"/>
  <c r="T75" i="2"/>
  <c r="J73" i="1" s="1"/>
  <c r="H75" i="2"/>
  <c r="H44" i="1"/>
  <c r="I44" i="1"/>
  <c r="D44" i="1"/>
  <c r="H45" i="2"/>
  <c r="BA45" i="2"/>
  <c r="V45" i="2"/>
  <c r="K45" i="2"/>
  <c r="J45" i="2"/>
  <c r="E43" i="1" s="1"/>
  <c r="M45" i="2"/>
  <c r="T53" i="2"/>
  <c r="J51" i="1" s="1"/>
  <c r="H53" i="2"/>
  <c r="BA53" i="2"/>
  <c r="Q53" i="2"/>
  <c r="J53" i="2"/>
  <c r="E51" i="1" s="1"/>
  <c r="L53" i="2"/>
  <c r="F52" i="1"/>
  <c r="C52" i="1"/>
  <c r="J52" i="1"/>
  <c r="H52" i="1"/>
  <c r="E52" i="1"/>
  <c r="D52" i="1" s="1"/>
  <c r="I50" i="1"/>
  <c r="H50" i="1"/>
  <c r="D50" i="1"/>
  <c r="E88" i="2"/>
  <c r="H87" i="2"/>
  <c r="C85" i="1" s="1"/>
  <c r="Q87" i="2"/>
  <c r="O87" i="2"/>
  <c r="H85" i="1" s="1"/>
  <c r="M87" i="2"/>
  <c r="BA87" i="2"/>
  <c r="T87" i="2"/>
  <c r="J85" i="1" s="1"/>
  <c r="C17" i="1"/>
  <c r="E17" i="1"/>
  <c r="D17" i="1" s="1"/>
  <c r="M86" i="2"/>
  <c r="O86" i="2"/>
  <c r="H84" i="1" s="1"/>
  <c r="K86" i="2"/>
  <c r="N86" i="2"/>
  <c r="T86" i="2"/>
  <c r="J84" i="1" s="1"/>
  <c r="L86" i="2"/>
  <c r="E84" i="2"/>
  <c r="L83" i="2"/>
  <c r="Q83" i="2"/>
  <c r="J83" i="2"/>
  <c r="E81" i="1" s="1"/>
  <c r="N83" i="2"/>
  <c r="H83" i="2"/>
  <c r="BA83" i="2"/>
  <c r="N80" i="2"/>
  <c r="O80" i="2"/>
  <c r="H78" i="1" s="1"/>
  <c r="T80" i="2"/>
  <c r="J78" i="1" s="1"/>
  <c r="M80" i="2"/>
  <c r="Q80" i="2"/>
  <c r="K80" i="2"/>
  <c r="V78" i="2"/>
  <c r="K78" i="2"/>
  <c r="O78" i="2"/>
  <c r="H76" i="1" s="1"/>
  <c r="T78" i="2"/>
  <c r="J76" i="1" s="1"/>
  <c r="BA78" i="2"/>
  <c r="P78" i="2"/>
  <c r="I76" i="1" s="1"/>
  <c r="E48" i="2"/>
  <c r="H47" i="2"/>
  <c r="L47" i="2"/>
  <c r="V47" i="2"/>
  <c r="N47" i="2"/>
  <c r="M47" i="2"/>
  <c r="J47" i="2"/>
  <c r="E45" i="1" s="1"/>
  <c r="V28" i="2"/>
  <c r="N28" i="2"/>
  <c r="M28" i="2"/>
  <c r="O28" i="2"/>
  <c r="H26" i="1" s="1"/>
  <c r="T28" i="2"/>
  <c r="J26" i="1" s="1"/>
  <c r="BA28" i="2"/>
  <c r="H72" i="1"/>
  <c r="C72" i="1"/>
  <c r="I72" i="1"/>
  <c r="J72" i="1"/>
  <c r="F72" i="1"/>
  <c r="C42" i="1"/>
  <c r="F42" i="1"/>
  <c r="M66" i="2"/>
  <c r="H66" i="2"/>
  <c r="C64" i="1" s="1"/>
  <c r="K66" i="2"/>
  <c r="N66" i="2"/>
  <c r="V66" i="2"/>
  <c r="Q66" i="2"/>
  <c r="C63" i="1"/>
  <c r="I63" i="1"/>
  <c r="D63" i="1"/>
  <c r="E56" i="2"/>
  <c r="BA55" i="2"/>
  <c r="Q55" i="2"/>
  <c r="N55" i="2"/>
  <c r="V55" i="2"/>
  <c r="P55" i="2"/>
  <c r="J55" i="2"/>
  <c r="J246" i="1"/>
  <c r="I246" i="1"/>
  <c r="F246" i="1"/>
  <c r="BA187" i="2"/>
  <c r="T187" i="2"/>
  <c r="J185" i="1" s="1"/>
  <c r="K187" i="2"/>
  <c r="Q187" i="2"/>
  <c r="V187" i="2"/>
  <c r="M187" i="2"/>
  <c r="J195" i="1"/>
  <c r="I195" i="1"/>
  <c r="E195" i="1"/>
  <c r="D195" i="1"/>
  <c r="E223" i="2"/>
  <c r="Q222" i="2"/>
  <c r="P222" i="2"/>
  <c r="M222" i="2"/>
  <c r="N222" i="2"/>
  <c r="H222" i="2"/>
  <c r="J222" i="2"/>
  <c r="C219" i="1"/>
  <c r="H219" i="1"/>
  <c r="J219" i="1"/>
  <c r="F219" i="1"/>
  <c r="N177" i="2"/>
  <c r="P177" i="2"/>
  <c r="H177" i="2"/>
  <c r="L177" i="2"/>
  <c r="T177" i="2"/>
  <c r="J177" i="2"/>
  <c r="I174" i="1"/>
  <c r="H174" i="1"/>
  <c r="D174" i="1"/>
  <c r="E291" i="2"/>
  <c r="H290" i="2"/>
  <c r="J290" i="2"/>
  <c r="K290" i="2"/>
  <c r="N290" i="2"/>
  <c r="V290" i="2"/>
  <c r="P290" i="2"/>
  <c r="E299" i="2"/>
  <c r="P298" i="2"/>
  <c r="J298" i="2"/>
  <c r="T298" i="2"/>
  <c r="J296" i="1" s="1"/>
  <c r="N298" i="2"/>
  <c r="H298" i="2"/>
  <c r="K298" i="2"/>
  <c r="E275" i="2"/>
  <c r="M274" i="2"/>
  <c r="V274" i="2"/>
  <c r="T274" i="2"/>
  <c r="J274" i="2"/>
  <c r="BA274" i="2"/>
  <c r="P274" i="2"/>
  <c r="E251" i="1"/>
  <c r="D251" i="1" s="1"/>
  <c r="C251" i="1"/>
  <c r="H251" i="1"/>
  <c r="F251" i="1"/>
  <c r="H240" i="1"/>
  <c r="C240" i="1"/>
  <c r="D240" i="1"/>
  <c r="H211" i="1"/>
  <c r="J211" i="1"/>
  <c r="C211" i="1"/>
  <c r="I211" i="1"/>
  <c r="F211" i="1"/>
  <c r="C235" i="1"/>
  <c r="H235" i="1"/>
  <c r="D235" i="1"/>
  <c r="E260" i="1"/>
  <c r="D260" i="1" s="1"/>
  <c r="J260" i="1"/>
  <c r="F260" i="1"/>
  <c r="J93" i="1"/>
  <c r="H93" i="1"/>
  <c r="I93" i="1"/>
  <c r="P212" i="2"/>
  <c r="K212" i="2"/>
  <c r="O212" i="2"/>
  <c r="T212" i="2"/>
  <c r="V212" i="2"/>
  <c r="N212" i="2"/>
  <c r="P107" i="2"/>
  <c r="M107" i="2"/>
  <c r="H107" i="2"/>
  <c r="Q107" i="2"/>
  <c r="N107" i="2"/>
  <c r="T107" i="2"/>
  <c r="E156" i="1"/>
  <c r="D156" i="1" s="1"/>
  <c r="H156" i="1"/>
  <c r="J156" i="1"/>
  <c r="V319" i="2"/>
  <c r="N319" i="2"/>
  <c r="L319" i="2"/>
  <c r="K319" i="2"/>
  <c r="O319" i="2"/>
  <c r="M319" i="2"/>
  <c r="E112" i="2"/>
  <c r="J111" i="2"/>
  <c r="Q111" i="2"/>
  <c r="K111" i="2"/>
  <c r="BA111" i="2"/>
  <c r="H111" i="2"/>
  <c r="O111" i="2"/>
  <c r="E252" i="2"/>
  <c r="BA251" i="2"/>
  <c r="N251" i="2"/>
  <c r="O251" i="2"/>
  <c r="P251" i="2"/>
  <c r="M251" i="2"/>
  <c r="V251" i="2"/>
  <c r="E115" i="2"/>
  <c r="H114" i="2"/>
  <c r="P114" i="2"/>
  <c r="I112" i="1" s="1"/>
  <c r="BA114" i="2"/>
  <c r="O114" i="2"/>
  <c r="H112" i="1" s="1"/>
  <c r="N114" i="2"/>
  <c r="V114" i="2"/>
  <c r="C163" i="1"/>
  <c r="I163" i="1"/>
  <c r="H102" i="1"/>
  <c r="C102" i="1"/>
  <c r="F102" i="1"/>
  <c r="I312" i="1"/>
  <c r="H312" i="1"/>
  <c r="J312" i="1"/>
  <c r="E312" i="1"/>
  <c r="C312" i="1"/>
  <c r="D312" i="1"/>
  <c r="BA134" i="2"/>
  <c r="L134" i="2"/>
  <c r="N134" i="2"/>
  <c r="J134" i="2"/>
  <c r="Q134" i="2"/>
  <c r="P134" i="2"/>
  <c r="T315" i="2"/>
  <c r="J313" i="1" s="1"/>
  <c r="O315" i="2"/>
  <c r="H313" i="1" s="1"/>
  <c r="V315" i="2"/>
  <c r="P315" i="2"/>
  <c r="I313" i="1" s="1"/>
  <c r="Q315" i="2"/>
  <c r="M315" i="2"/>
  <c r="F140" i="1"/>
  <c r="C140" i="1"/>
  <c r="E140" i="1"/>
  <c r="H167" i="2"/>
  <c r="C165" i="1" s="1"/>
  <c r="M167" i="2"/>
  <c r="L167" i="2"/>
  <c r="K167" i="2"/>
  <c r="O167" i="2"/>
  <c r="H165" i="1" s="1"/>
  <c r="J167" i="2"/>
  <c r="E165" i="1" s="1"/>
  <c r="BA167" i="2"/>
  <c r="I100" i="1"/>
  <c r="D100" i="1"/>
  <c r="L109" i="2"/>
  <c r="P109" i="2"/>
  <c r="K109" i="2"/>
  <c r="V109" i="2"/>
  <c r="Q109" i="2"/>
  <c r="O109" i="2"/>
  <c r="C108" i="1"/>
  <c r="E108" i="1"/>
  <c r="C124" i="1"/>
  <c r="F124" i="1"/>
  <c r="I124" i="1"/>
  <c r="BA239" i="2"/>
  <c r="N239" i="2"/>
  <c r="L239" i="2"/>
  <c r="J239" i="2"/>
  <c r="E237" i="1" s="1"/>
  <c r="K239" i="2"/>
  <c r="T239" i="2"/>
  <c r="J237" i="1" s="1"/>
  <c r="O239" i="2"/>
  <c r="H237" i="1" s="1"/>
  <c r="C104" i="1"/>
  <c r="I104" i="1"/>
  <c r="J104" i="1"/>
  <c r="D104" i="1"/>
  <c r="I248" i="1"/>
  <c r="E248" i="1"/>
  <c r="C248" i="1"/>
  <c r="H308" i="1"/>
  <c r="J308" i="1"/>
  <c r="D308" i="1"/>
  <c r="J142" i="1"/>
  <c r="C142" i="1"/>
  <c r="J305" i="1"/>
  <c r="F131" i="1"/>
  <c r="H131" i="1"/>
  <c r="C131" i="1"/>
  <c r="I319" i="1"/>
  <c r="H319" i="1"/>
  <c r="E319" i="1"/>
  <c r="D319" i="1"/>
  <c r="H129" i="1"/>
  <c r="I129" i="1"/>
  <c r="I316" i="1"/>
  <c r="E316" i="1"/>
  <c r="BA136" i="2"/>
  <c r="J136" i="2"/>
  <c r="N136" i="2"/>
  <c r="H136" i="2"/>
  <c r="L136" i="2"/>
  <c r="P136" i="2"/>
  <c r="T159" i="2"/>
  <c r="J157" i="1" s="1"/>
  <c r="P159" i="2"/>
  <c r="M159" i="2"/>
  <c r="O159" i="2"/>
  <c r="J159" i="2"/>
  <c r="BA159" i="2"/>
  <c r="P249" i="2"/>
  <c r="H249" i="2"/>
  <c r="K249" i="2"/>
  <c r="J249" i="2"/>
  <c r="O249" i="2"/>
  <c r="V249" i="2"/>
  <c r="V198" i="2"/>
  <c r="Q198" i="2"/>
  <c r="P198" i="2"/>
  <c r="K198" i="2"/>
  <c r="O198" i="2"/>
  <c r="BA198" i="2"/>
  <c r="V247" i="2"/>
  <c r="L247" i="2"/>
  <c r="Q247" i="2"/>
  <c r="T247" i="2"/>
  <c r="J245" i="1" s="1"/>
  <c r="K247" i="2"/>
  <c r="N247" i="2"/>
  <c r="J184" i="1"/>
  <c r="H184" i="1"/>
  <c r="F184" i="1"/>
  <c r="C244" i="1"/>
  <c r="I244" i="1"/>
  <c r="H244" i="1"/>
  <c r="D244" i="1"/>
  <c r="BA245" i="2"/>
  <c r="L245" i="2"/>
  <c r="K245" i="2"/>
  <c r="Q245" i="2"/>
  <c r="T245" i="2"/>
  <c r="J243" i="1" s="1"/>
  <c r="P245" i="2"/>
  <c r="H242" i="1"/>
  <c r="I242" i="1"/>
  <c r="F242" i="1"/>
  <c r="L254" i="2"/>
  <c r="T254" i="2"/>
  <c r="V254" i="2"/>
  <c r="J254" i="2"/>
  <c r="O254" i="2"/>
  <c r="N254" i="2"/>
  <c r="K243" i="2"/>
  <c r="BA243" i="2"/>
  <c r="Q243" i="2"/>
  <c r="L243" i="2"/>
  <c r="J243" i="2"/>
  <c r="T243" i="2"/>
  <c r="L238" i="2"/>
  <c r="K238" i="2"/>
  <c r="M238" i="2"/>
  <c r="P238" i="2"/>
  <c r="H238" i="2"/>
  <c r="N238" i="2"/>
  <c r="L263" i="2"/>
  <c r="P263" i="2"/>
  <c r="O263" i="2"/>
  <c r="K263" i="2"/>
  <c r="T263" i="2"/>
  <c r="N263" i="2"/>
  <c r="H287" i="1"/>
  <c r="I287" i="1"/>
  <c r="J287" i="1"/>
  <c r="D287" i="1"/>
  <c r="C295" i="1"/>
  <c r="E295" i="1"/>
  <c r="D295" i="1" s="1"/>
  <c r="H295" i="1"/>
  <c r="F295" i="1"/>
  <c r="L96" i="2"/>
  <c r="N96" i="2"/>
  <c r="K96" i="2"/>
  <c r="V96" i="2"/>
  <c r="M96" i="2"/>
  <c r="T96" i="2"/>
  <c r="J271" i="1"/>
  <c r="I271" i="1"/>
  <c r="H271" i="1"/>
  <c r="C271" i="1"/>
  <c r="F271" i="1"/>
  <c r="P202" i="2"/>
  <c r="N202" i="2"/>
  <c r="T202" i="2"/>
  <c r="H202" i="2"/>
  <c r="M202" i="2"/>
  <c r="J202" i="2"/>
  <c r="BA317" i="2"/>
  <c r="V317" i="2"/>
  <c r="K317" i="2"/>
  <c r="O317" i="2"/>
  <c r="L317" i="2"/>
  <c r="M317" i="2"/>
  <c r="C283" i="1"/>
  <c r="H283" i="1"/>
  <c r="D283" i="1"/>
  <c r="L166" i="2"/>
  <c r="O166" i="2"/>
  <c r="Q166" i="2"/>
  <c r="J166" i="2"/>
  <c r="V166" i="2"/>
  <c r="N166" i="2"/>
  <c r="J132" i="2"/>
  <c r="V132" i="2"/>
  <c r="P132" i="2"/>
  <c r="N132" i="2"/>
  <c r="Q132" i="2"/>
  <c r="K132" i="2"/>
  <c r="J147" i="1"/>
  <c r="I147" i="1"/>
  <c r="C147" i="1"/>
  <c r="E147" i="1"/>
  <c r="E151" i="2"/>
  <c r="T150" i="2"/>
  <c r="J148" i="1" s="1"/>
  <c r="V150" i="2"/>
  <c r="O150" i="2"/>
  <c r="BA150" i="2"/>
  <c r="L150" i="2"/>
  <c r="K150" i="2"/>
  <c r="J99" i="2"/>
  <c r="E97" i="1" s="1"/>
  <c r="H99" i="2"/>
  <c r="C97" i="1" s="1"/>
  <c r="O99" i="2"/>
  <c r="H97" i="1" s="1"/>
  <c r="T99" i="2"/>
  <c r="J97" i="1" s="1"/>
  <c r="P99" i="2"/>
  <c r="I97" i="1" s="1"/>
  <c r="BA99" i="2"/>
  <c r="H227" i="2"/>
  <c r="O227" i="2"/>
  <c r="BA227" i="2"/>
  <c r="M227" i="2"/>
  <c r="T227" i="2"/>
  <c r="K227" i="2"/>
  <c r="L127" i="2"/>
  <c r="Q127" i="2"/>
  <c r="O127" i="2"/>
  <c r="J127" i="2"/>
  <c r="T127" i="2"/>
  <c r="J125" i="1" s="1"/>
  <c r="H127" i="2"/>
  <c r="C199" i="1"/>
  <c r="D199" i="1"/>
  <c r="H209" i="1"/>
  <c r="I209" i="1"/>
  <c r="F209" i="1"/>
  <c r="K313" i="2"/>
  <c r="H313" i="2"/>
  <c r="C311" i="1" s="1"/>
  <c r="V313" i="2"/>
  <c r="J313" i="2"/>
  <c r="E311" i="1" s="1"/>
  <c r="BA313" i="2"/>
  <c r="L313" i="2"/>
  <c r="I310" i="1"/>
  <c r="H310" i="1"/>
  <c r="E310" i="1"/>
  <c r="C310" i="1"/>
  <c r="D310" i="1"/>
  <c r="E125" i="2"/>
  <c r="T124" i="2"/>
  <c r="K124" i="2"/>
  <c r="L124" i="2"/>
  <c r="H124" i="2"/>
  <c r="BA124" i="2"/>
  <c r="P124" i="2"/>
  <c r="C135" i="1"/>
  <c r="H135" i="1"/>
  <c r="P308" i="2"/>
  <c r="T308" i="2"/>
  <c r="J306" i="1" s="1"/>
  <c r="K308" i="2"/>
  <c r="O308" i="2"/>
  <c r="H308" i="2"/>
  <c r="Q308" i="2"/>
  <c r="J111" i="1"/>
  <c r="F111" i="1"/>
  <c r="Q286" i="2"/>
  <c r="V286" i="2"/>
  <c r="P286" i="2"/>
  <c r="I284" i="1" s="1"/>
  <c r="O286" i="2"/>
  <c r="H284" i="1" s="1"/>
  <c r="K286" i="2"/>
  <c r="M286" i="2"/>
  <c r="H145" i="2"/>
  <c r="M145" i="2"/>
  <c r="J145" i="2"/>
  <c r="Q145" i="2"/>
  <c r="T145" i="2"/>
  <c r="N145" i="2"/>
  <c r="H133" i="1"/>
  <c r="E133" i="1"/>
  <c r="D133" i="1" s="1"/>
  <c r="Q143" i="2"/>
  <c r="H143" i="2"/>
  <c r="O143" i="2"/>
  <c r="BA143" i="2"/>
  <c r="M143" i="2"/>
  <c r="L143" i="2"/>
  <c r="E139" i="2"/>
  <c r="K138" i="2"/>
  <c r="L138" i="2"/>
  <c r="T138" i="2"/>
  <c r="J136" i="1" s="1"/>
  <c r="N138" i="2"/>
  <c r="J138" i="2"/>
  <c r="H138" i="2"/>
  <c r="F121" i="1"/>
  <c r="I121" i="1"/>
  <c r="E121" i="1"/>
  <c r="C121" i="1"/>
  <c r="H121" i="1"/>
  <c r="H224" i="1"/>
  <c r="J224" i="1"/>
  <c r="E224" i="1"/>
  <c r="V103" i="2"/>
  <c r="N103" i="2"/>
  <c r="Q103" i="2"/>
  <c r="P103" i="2"/>
  <c r="I101" i="1" s="1"/>
  <c r="T103" i="2"/>
  <c r="J101" i="1" s="1"/>
  <c r="O103" i="2"/>
  <c r="H101" i="1" s="1"/>
  <c r="C314" i="1"/>
  <c r="E314" i="1"/>
  <c r="D314" i="1" s="1"/>
  <c r="J314" i="1"/>
  <c r="I314" i="1"/>
  <c r="F314" i="1"/>
  <c r="E215" i="2"/>
  <c r="N214" i="2"/>
  <c r="M214" i="2"/>
  <c r="T214" i="2"/>
  <c r="J212" i="1" s="1"/>
  <c r="P214" i="2"/>
  <c r="I212" i="1" s="1"/>
  <c r="O214" i="2"/>
  <c r="H212" i="1" s="1"/>
  <c r="Q214" i="2"/>
  <c r="L311" i="2"/>
  <c r="K311" i="2"/>
  <c r="T311" i="2"/>
  <c r="J309" i="1" s="1"/>
  <c r="J311" i="2"/>
  <c r="E309" i="1" s="1"/>
  <c r="P311" i="2"/>
  <c r="I309" i="1" s="1"/>
  <c r="V311" i="2"/>
  <c r="BA311" i="2"/>
  <c r="I96" i="1"/>
  <c r="H96" i="1"/>
  <c r="E96" i="1"/>
  <c r="C96" i="1"/>
  <c r="D96" i="1"/>
  <c r="Q105" i="2"/>
  <c r="P105" i="2"/>
  <c r="I103" i="1" s="1"/>
  <c r="L105" i="2"/>
  <c r="BA105" i="2"/>
  <c r="J105" i="2"/>
  <c r="E103" i="1" s="1"/>
  <c r="N105" i="2"/>
  <c r="I106" i="1"/>
  <c r="H106" i="1"/>
  <c r="E106" i="1"/>
  <c r="F66" i="2"/>
  <c r="F78" i="2"/>
  <c r="F99" i="2"/>
  <c r="F53" i="2"/>
  <c r="F274" i="2"/>
  <c r="F247" i="2"/>
  <c r="F214" i="2"/>
  <c r="F315" i="2"/>
  <c r="F222" i="2"/>
  <c r="F24" i="2"/>
  <c r="F4" i="2"/>
  <c r="F22" i="2"/>
  <c r="F145" i="2"/>
  <c r="A143" i="1" s="1"/>
  <c r="F166" i="2"/>
  <c r="A164" i="1" s="1"/>
  <c r="F55" i="2"/>
  <c r="F227" i="2"/>
  <c r="A225" i="1" s="1"/>
  <c r="F8" i="2"/>
  <c r="F86" i="2"/>
  <c r="F80" i="2"/>
  <c r="F103" i="2"/>
  <c r="F75" i="2"/>
  <c r="F290" i="2"/>
  <c r="F249" i="2"/>
  <c r="F238" i="2"/>
  <c r="F187" i="2"/>
  <c r="F286" i="2"/>
  <c r="F111" i="2"/>
  <c r="F20" i="2"/>
  <c r="F10" i="2"/>
  <c r="F109" i="2"/>
  <c r="F143" i="2"/>
  <c r="A141" i="1" s="1"/>
  <c r="BA15" i="2"/>
  <c r="E189" i="2"/>
  <c r="E169" i="2"/>
  <c r="D411" i="2"/>
  <c r="D376" i="2"/>
  <c r="D336" i="2"/>
  <c r="D841" i="2"/>
  <c r="D766" i="2"/>
  <c r="D716" i="2"/>
  <c r="D751" i="2"/>
  <c r="D741" i="2"/>
  <c r="D393" i="2"/>
  <c r="D386" i="2"/>
  <c r="D358" i="2"/>
  <c r="D324" i="2"/>
  <c r="D836" i="2"/>
  <c r="D814" i="2"/>
  <c r="D712" i="2"/>
  <c r="D627" i="2"/>
  <c r="D450" i="2"/>
  <c r="D473" i="2"/>
  <c r="D611" i="2"/>
  <c r="D648" i="2"/>
  <c r="D655" i="2"/>
  <c r="D828" i="2"/>
  <c r="D772" i="2"/>
  <c r="D678" i="2"/>
  <c r="D442" i="2"/>
  <c r="D596" i="2"/>
  <c r="D437" i="2"/>
  <c r="D496" i="2"/>
  <c r="D515" i="2"/>
  <c r="D608" i="2"/>
  <c r="D631" i="2"/>
  <c r="D794" i="2"/>
  <c r="D461" i="2"/>
  <c r="D529" i="2"/>
  <c r="D565" i="2"/>
  <c r="D633" i="2"/>
  <c r="D371" i="2"/>
  <c r="D432" i="2"/>
  <c r="D600" i="2"/>
  <c r="D625" i="2"/>
  <c r="D783" i="2"/>
  <c r="D776" i="2"/>
  <c r="D502" i="2"/>
  <c r="D586" i="2"/>
  <c r="D485" i="2"/>
  <c r="D527" i="2"/>
  <c r="D684" i="2"/>
  <c r="D705" i="2"/>
  <c r="D435" i="2"/>
  <c r="D381" i="2"/>
  <c r="D374" i="2"/>
  <c r="D768" i="2"/>
  <c r="D758" i="2"/>
  <c r="D754" i="2"/>
  <c r="D746" i="2"/>
  <c r="D726" i="2"/>
  <c r="D388" i="2"/>
  <c r="D360" i="2"/>
  <c r="D346" i="2"/>
  <c r="D322" i="2"/>
  <c r="D692" i="2"/>
  <c r="D774" i="2"/>
  <c r="D606" i="2"/>
  <c r="D555" i="2"/>
  <c r="D562" i="2"/>
  <c r="D537" i="2"/>
  <c r="D465" i="2"/>
  <c r="D524" i="2"/>
  <c r="D574" i="2"/>
  <c r="D615" i="2"/>
  <c r="D821" i="2"/>
  <c r="D796" i="2"/>
  <c r="D531" i="2"/>
  <c r="D667" i="2"/>
  <c r="D707" i="2"/>
  <c r="D603" i="2"/>
  <c r="D803" i="2"/>
  <c r="D722" i="2"/>
  <c r="D510" i="2"/>
  <c r="D546" i="2"/>
  <c r="D642" i="2"/>
  <c r="D471" i="2"/>
  <c r="D540" i="2"/>
  <c r="D533" i="2"/>
  <c r="D698" i="2"/>
  <c r="D709" i="2"/>
  <c r="D743" i="2"/>
  <c r="D816" i="2"/>
  <c r="D447" i="2"/>
  <c r="D617" i="2"/>
  <c r="D544" i="2"/>
  <c r="D623" i="2"/>
  <c r="D429" i="2"/>
  <c r="D468" i="2"/>
  <c r="D592" i="2"/>
  <c r="D619" i="2"/>
  <c r="D818" i="2"/>
  <c r="D845" i="2"/>
  <c r="E224" i="2"/>
  <c r="E170" i="2"/>
  <c r="E381" i="2"/>
  <c r="E346" i="2"/>
  <c r="E359" i="2"/>
  <c r="E375" i="2"/>
  <c r="E323" i="2"/>
  <c r="E322" i="2"/>
  <c r="E335" i="2"/>
  <c r="E385" i="2"/>
  <c r="E370" i="2"/>
  <c r="E360" i="2"/>
  <c r="E376" i="2"/>
  <c r="E324" i="2"/>
  <c r="E380" i="2"/>
  <c r="E345" i="2"/>
  <c r="E336" i="2"/>
  <c r="E358" i="2"/>
  <c r="E386" i="2"/>
  <c r="E387" i="2" s="1"/>
  <c r="E388" i="2" s="1"/>
  <c r="E374" i="2"/>
  <c r="E357" i="2"/>
  <c r="E389" i="2"/>
  <c r="E382" i="2"/>
  <c r="E371" i="2"/>
  <c r="E373" i="2"/>
  <c r="E372" i="2"/>
  <c r="E225" i="2"/>
  <c r="E171" i="2"/>
  <c r="E377" i="2"/>
  <c r="E390" i="2"/>
  <c r="D391" i="2"/>
  <c r="D398" i="2"/>
  <c r="D416" i="2"/>
  <c r="D440" i="2"/>
  <c r="D455" i="2"/>
  <c r="D470" i="2"/>
  <c r="D476" i="2"/>
  <c r="D478" i="2"/>
  <c r="D507" i="2"/>
  <c r="D534" i="2"/>
  <c r="D536" i="2"/>
  <c r="D549" i="2"/>
  <c r="D551" i="2"/>
  <c r="D560" i="2"/>
  <c r="D570" i="2"/>
  <c r="D579" i="2"/>
  <c r="D601" i="2"/>
  <c r="D613" i="2"/>
  <c r="D616" i="2"/>
  <c r="D620" i="2"/>
  <c r="D622" i="2"/>
  <c r="D632" i="2"/>
  <c r="D653" i="2"/>
  <c r="D660" i="2"/>
  <c r="D689" i="2"/>
  <c r="D703" i="2"/>
  <c r="D710" i="2"/>
  <c r="D727" i="2"/>
  <c r="D748" i="2"/>
  <c r="D759" i="2"/>
  <c r="D763" i="2"/>
  <c r="D771" i="2"/>
  <c r="D799" i="2"/>
  <c r="D801" i="2"/>
  <c r="D808" i="2"/>
  <c r="D819" i="2"/>
  <c r="D826" i="2"/>
  <c r="D833" i="2"/>
  <c r="D851" i="2"/>
  <c r="D853" i="2"/>
  <c r="D866" i="2"/>
  <c r="D452" i="2"/>
  <c r="D466" i="2"/>
  <c r="D490" i="2"/>
  <c r="D501" i="2"/>
  <c r="D520" i="2"/>
  <c r="D532" i="2"/>
  <c r="D538" i="2"/>
  <c r="D545" i="2"/>
  <c r="D567" i="2"/>
  <c r="D591" i="2"/>
  <c r="D597" i="2"/>
  <c r="D605" i="2"/>
  <c r="D624" i="2"/>
  <c r="D628" i="2"/>
  <c r="D630" i="2"/>
  <c r="D636" i="2"/>
  <c r="D638" i="2"/>
  <c r="D647" i="2"/>
  <c r="D672" i="2"/>
  <c r="D683" i="2"/>
  <c r="D697" i="2"/>
  <c r="D721" i="2"/>
  <c r="D731" i="2"/>
  <c r="D756" i="2"/>
  <c r="D773" i="2"/>
  <c r="D777" i="2"/>
  <c r="D779" i="2"/>
  <c r="D781" i="2"/>
  <c r="D788" i="2"/>
  <c r="D823" i="2"/>
  <c r="D846" i="2"/>
  <c r="D542" i="2"/>
  <c r="D855" i="2"/>
  <c r="D717" i="2"/>
  <c r="D434" i="2"/>
  <c r="D714" i="2"/>
  <c r="E745" i="2"/>
  <c r="E750" i="2"/>
  <c r="E721" i="2"/>
  <c r="E712" i="2"/>
  <c r="E716" i="2"/>
  <c r="E722" i="2"/>
  <c r="E533" i="2"/>
  <c r="E544" i="2"/>
  <c r="E447" i="2"/>
  <c r="E683" i="2"/>
  <c r="E624" i="2"/>
  <c r="E470" i="2"/>
  <c r="E528" i="2"/>
  <c r="E437" i="2"/>
  <c r="E615" i="2"/>
  <c r="E623" i="2"/>
  <c r="E622" i="2"/>
  <c r="E532" i="2"/>
  <c r="E471" i="2"/>
  <c r="E545" i="2"/>
  <c r="E611" i="2"/>
  <c r="E515" i="2"/>
  <c r="E610" i="2"/>
  <c r="E630" i="2"/>
  <c r="E501" i="2"/>
  <c r="E502" i="2" s="1"/>
  <c r="E392" i="2"/>
  <c r="E726" i="2"/>
  <c r="E704" i="2"/>
  <c r="E705" i="2" s="1"/>
  <c r="E706" i="2" s="1"/>
  <c r="E707" i="2"/>
  <c r="E713" i="2"/>
  <c r="E717" i="2"/>
  <c r="E708" i="2"/>
  <c r="E697" i="2"/>
  <c r="E698" i="2" s="1"/>
  <c r="E709" i="2"/>
  <c r="E711" i="2"/>
  <c r="E619" i="2"/>
  <c r="E529" i="2"/>
  <c r="E627" i="2"/>
  <c r="E608" i="2"/>
  <c r="E607" i="2"/>
  <c r="E631" i="2"/>
  <c r="E596" i="2"/>
  <c r="E684" i="2"/>
  <c r="E605" i="2"/>
  <c r="E616" i="2"/>
  <c r="E617" i="2" s="1"/>
  <c r="E591" i="2"/>
  <c r="E592" i="2" s="1"/>
  <c r="E530" i="2"/>
  <c r="E536" i="2"/>
  <c r="E436" i="2"/>
  <c r="E442" i="2"/>
  <c r="E446" i="2"/>
  <c r="E514" i="2"/>
  <c r="E531" i="2"/>
  <c r="E537" i="2"/>
  <c r="E647" i="2"/>
  <c r="E648" i="2" s="1"/>
  <c r="E618" i="2"/>
  <c r="E465" i="2"/>
  <c r="E441" i="2"/>
  <c r="E625" i="2"/>
  <c r="E626" i="2" s="1"/>
  <c r="E606" i="2"/>
  <c r="E600" i="2"/>
  <c r="E546" i="2"/>
  <c r="E632" i="2"/>
  <c r="E633" i="2" s="1"/>
  <c r="E473" i="2"/>
  <c r="E472" i="2"/>
  <c r="E434" i="2"/>
  <c r="E435" i="2"/>
  <c r="E393" i="2"/>
  <c r="D790" i="2"/>
  <c r="D805" i="2"/>
  <c r="D815" i="2"/>
  <c r="D835" i="2"/>
  <c r="D848" i="2"/>
  <c r="D837" i="2"/>
  <c r="D778" i="2"/>
  <c r="D785" i="2"/>
  <c r="D800" i="2"/>
  <c r="D810" i="2"/>
  <c r="D798" i="2"/>
  <c r="D830" i="2"/>
  <c r="D832" i="2"/>
  <c r="D843" i="2"/>
  <c r="E898" i="2"/>
  <c r="E970" i="2"/>
  <c r="E873" i="2"/>
  <c r="E945" i="2"/>
  <c r="E1017" i="2"/>
  <c r="E904" i="2"/>
  <c r="E936" i="2"/>
  <c r="E968" i="2"/>
  <c r="E1000" i="2"/>
  <c r="E899" i="2"/>
  <c r="E931" i="2"/>
  <c r="E963" i="2"/>
  <c r="E995" i="2"/>
  <c r="E890" i="2"/>
  <c r="E946" i="2"/>
  <c r="E1010" i="2"/>
  <c r="E905" i="2"/>
  <c r="E961" i="2"/>
  <c r="E1019" i="2"/>
  <c r="E902" i="2"/>
  <c r="E934" i="2"/>
  <c r="E966" i="2"/>
  <c r="E998" i="2"/>
  <c r="E901" i="2"/>
  <c r="E933" i="2"/>
  <c r="E965" i="2"/>
  <c r="E997" i="2"/>
  <c r="E892" i="2"/>
  <c r="E924" i="2"/>
  <c r="E956" i="2"/>
  <c r="E988" i="2"/>
  <c r="E1020" i="2"/>
  <c r="E887" i="2"/>
  <c r="E919" i="2"/>
  <c r="E951" i="2"/>
  <c r="E983" i="2"/>
  <c r="E827" i="2"/>
  <c r="E853" i="2"/>
  <c r="E855" i="2"/>
  <c r="E856" i="2" s="1"/>
  <c r="E857" i="2" s="1"/>
  <c r="E914" i="2"/>
  <c r="E986" i="2"/>
  <c r="E897" i="2"/>
  <c r="E969" i="2"/>
  <c r="E912" i="2"/>
  <c r="E944" i="2"/>
  <c r="E976" i="2"/>
  <c r="E1008" i="2"/>
  <c r="E875" i="2"/>
  <c r="E907" i="2"/>
  <c r="E939" i="2"/>
  <c r="E971" i="2"/>
  <c r="E1003" i="2"/>
  <c r="E906" i="2"/>
  <c r="E962" i="2"/>
  <c r="E865" i="2"/>
  <c r="E921" i="2"/>
  <c r="E977" i="2"/>
  <c r="E872" i="2"/>
  <c r="E878" i="2"/>
  <c r="E910" i="2"/>
  <c r="E942" i="2"/>
  <c r="E974" i="2"/>
  <c r="E1006" i="2"/>
  <c r="E877" i="2"/>
  <c r="E909" i="2"/>
  <c r="E941" i="2"/>
  <c r="E973" i="2"/>
  <c r="E1005" i="2"/>
  <c r="E900" i="2"/>
  <c r="E932" i="2"/>
  <c r="E964" i="2"/>
  <c r="E996" i="2"/>
  <c r="E895" i="2"/>
  <c r="E927" i="2"/>
  <c r="E959" i="2"/>
  <c r="E991" i="2"/>
  <c r="E854" i="2"/>
  <c r="E866" i="2"/>
  <c r="E867" i="2" s="1"/>
  <c r="E868" i="2" s="1"/>
  <c r="E869" i="2" s="1"/>
  <c r="E870" i="2" s="1"/>
  <c r="E930" i="2"/>
  <c r="E1002" i="2"/>
  <c r="E913" i="2"/>
  <c r="E985" i="2"/>
  <c r="E880" i="2"/>
  <c r="E920" i="2"/>
  <c r="E952" i="2"/>
  <c r="E984" i="2"/>
  <c r="E1016" i="2"/>
  <c r="E883" i="2"/>
  <c r="E915" i="2"/>
  <c r="E947" i="2"/>
  <c r="E979" i="2"/>
  <c r="E1015" i="2"/>
  <c r="E922" i="2"/>
  <c r="E978" i="2"/>
  <c r="E881" i="2"/>
  <c r="E937" i="2"/>
  <c r="E993" i="2"/>
  <c r="E888" i="2"/>
  <c r="E886" i="2"/>
  <c r="E918" i="2"/>
  <c r="E950" i="2"/>
  <c r="E982" i="2"/>
  <c r="E1014" i="2"/>
  <c r="E885" i="2"/>
  <c r="E917" i="2"/>
  <c r="E949" i="2"/>
  <c r="E981" i="2"/>
  <c r="E1013" i="2"/>
  <c r="E876" i="2"/>
  <c r="E908" i="2"/>
  <c r="E940" i="2"/>
  <c r="E972" i="2"/>
  <c r="E1004" i="2"/>
  <c r="E871" i="2"/>
  <c r="E903" i="2"/>
  <c r="E935" i="2"/>
  <c r="E967" i="2"/>
  <c r="E999" i="2"/>
  <c r="E858" i="2"/>
  <c r="E882" i="2"/>
  <c r="E954" i="2"/>
  <c r="E1018" i="2"/>
  <c r="E929" i="2"/>
  <c r="E1001" i="2"/>
  <c r="E896" i="2"/>
  <c r="E928" i="2"/>
  <c r="E960" i="2"/>
  <c r="E992" i="2"/>
  <c r="E859" i="2"/>
  <c r="E860" i="2" s="1"/>
  <c r="E891" i="2"/>
  <c r="E923" i="2"/>
  <c r="E955" i="2"/>
  <c r="E987" i="2"/>
  <c r="E874" i="2"/>
  <c r="E938" i="2"/>
  <c r="E994" i="2"/>
  <c r="E889" i="2"/>
  <c r="E953" i="2"/>
  <c r="E1009" i="2"/>
  <c r="E894" i="2"/>
  <c r="E926" i="2"/>
  <c r="E958" i="2"/>
  <c r="E990" i="2"/>
  <c r="E861" i="2"/>
  <c r="E862" i="2" s="1"/>
  <c r="E863" i="2" s="1"/>
  <c r="E864" i="2" s="1"/>
  <c r="E893" i="2"/>
  <c r="E925" i="2"/>
  <c r="E957" i="2"/>
  <c r="E989" i="2"/>
  <c r="E1011" i="2"/>
  <c r="E884" i="2"/>
  <c r="E916" i="2"/>
  <c r="E948" i="2"/>
  <c r="E980" i="2"/>
  <c r="E1012" i="2"/>
  <c r="E879" i="2"/>
  <c r="E911" i="2"/>
  <c r="E943" i="2"/>
  <c r="E975" i="2"/>
  <c r="E1007" i="2"/>
  <c r="C390" i="2" l="1"/>
  <c r="C377" i="2"/>
  <c r="C171" i="2"/>
  <c r="C225" i="2"/>
  <c r="L745" i="2"/>
  <c r="T745" i="2"/>
  <c r="H745" i="2"/>
  <c r="M745" i="2"/>
  <c r="V745" i="2"/>
  <c r="C745" i="2"/>
  <c r="O745" i="2"/>
  <c r="K745" i="2"/>
  <c r="P745" i="2"/>
  <c r="BA745" i="2"/>
  <c r="J745" i="2"/>
  <c r="N745" i="2"/>
  <c r="Q745" i="2"/>
  <c r="R745" i="2"/>
  <c r="S745" i="2" s="1"/>
  <c r="I745" i="2"/>
  <c r="AA745" i="2"/>
  <c r="AK745" i="2"/>
  <c r="AC745" i="2"/>
  <c r="M750" i="2"/>
  <c r="T750" i="2"/>
  <c r="V750" i="2"/>
  <c r="N750" i="2"/>
  <c r="H750" i="2"/>
  <c r="O750" i="2"/>
  <c r="C750" i="2"/>
  <c r="Q750" i="2"/>
  <c r="K750" i="2"/>
  <c r="P750" i="2"/>
  <c r="BA750" i="2"/>
  <c r="L750" i="2"/>
  <c r="J750" i="2"/>
  <c r="S750" i="2"/>
  <c r="R750" i="2"/>
  <c r="I750" i="2"/>
  <c r="AK750" i="2"/>
  <c r="AA750" i="2"/>
  <c r="AC750" i="2"/>
  <c r="C857" i="2"/>
  <c r="C856" i="2"/>
  <c r="N898" i="2"/>
  <c r="R898" i="2"/>
  <c r="P898" i="2"/>
  <c r="C898" i="2"/>
  <c r="I898" i="2"/>
  <c r="K898" i="2"/>
  <c r="S898" i="2"/>
  <c r="AC898" i="2"/>
  <c r="AA898" i="2"/>
  <c r="V898" i="2"/>
  <c r="O898" i="2"/>
  <c r="H898" i="2"/>
  <c r="AK898" i="2"/>
  <c r="J898" i="2"/>
  <c r="M898" i="2"/>
  <c r="BA898" i="2"/>
  <c r="T898" i="2"/>
  <c r="L898" i="2"/>
  <c r="Q898" i="2"/>
  <c r="K970" i="2"/>
  <c r="O970" i="2"/>
  <c r="J970" i="2"/>
  <c r="AC970" i="2"/>
  <c r="AA970" i="2"/>
  <c r="T970" i="2"/>
  <c r="S970" i="2"/>
  <c r="C970" i="2"/>
  <c r="V970" i="2"/>
  <c r="L970" i="2"/>
  <c r="H970" i="2"/>
  <c r="I970" i="2"/>
  <c r="R970" i="2"/>
  <c r="BA970" i="2"/>
  <c r="M970" i="2"/>
  <c r="Q970" i="2"/>
  <c r="P970" i="2"/>
  <c r="AK970" i="2"/>
  <c r="N970" i="2"/>
  <c r="K873" i="2"/>
  <c r="Q873" i="2"/>
  <c r="BA873" i="2"/>
  <c r="S873" i="2"/>
  <c r="T873" i="2"/>
  <c r="C873" i="2"/>
  <c r="R873" i="2"/>
  <c r="H873" i="2"/>
  <c r="AA873" i="2"/>
  <c r="N873" i="2"/>
  <c r="I873" i="2"/>
  <c r="O873" i="2"/>
  <c r="AK873" i="2"/>
  <c r="L873" i="2"/>
  <c r="J873" i="2"/>
  <c r="AC873" i="2"/>
  <c r="V873" i="2"/>
  <c r="M873" i="2"/>
  <c r="P873" i="2"/>
  <c r="Q945" i="2"/>
  <c r="H945" i="2"/>
  <c r="V945" i="2"/>
  <c r="T945" i="2"/>
  <c r="BA945" i="2"/>
  <c r="AA945" i="2"/>
  <c r="J945" i="2"/>
  <c r="R945" i="2"/>
  <c r="L945" i="2"/>
  <c r="N945" i="2"/>
  <c r="AC945" i="2"/>
  <c r="S945" i="2"/>
  <c r="I945" i="2"/>
  <c r="O945" i="2"/>
  <c r="AK945" i="2"/>
  <c r="M945" i="2"/>
  <c r="C945" i="2"/>
  <c r="K945" i="2"/>
  <c r="P945" i="2"/>
  <c r="K1017" i="2"/>
  <c r="AK1017" i="2"/>
  <c r="P1017" i="2"/>
  <c r="T1017" i="2"/>
  <c r="BA1017" i="2"/>
  <c r="AC1017" i="2"/>
  <c r="J1017" i="2"/>
  <c r="R1017" i="2"/>
  <c r="C1017" i="2"/>
  <c r="M1017" i="2"/>
  <c r="AA1017" i="2"/>
  <c r="O1017" i="2"/>
  <c r="L1017" i="2"/>
  <c r="H1017" i="2"/>
  <c r="V1017" i="2"/>
  <c r="S1017" i="2"/>
  <c r="N1017" i="2"/>
  <c r="Q1017" i="2"/>
  <c r="I1017" i="2"/>
  <c r="Q904" i="2"/>
  <c r="K904" i="2"/>
  <c r="AK904" i="2"/>
  <c r="AC904" i="2"/>
  <c r="AA904" i="2"/>
  <c r="T904" i="2"/>
  <c r="R904" i="2"/>
  <c r="P904" i="2"/>
  <c r="H904" i="2"/>
  <c r="J904" i="2"/>
  <c r="L904" i="2"/>
  <c r="I904" i="2"/>
  <c r="S904" i="2"/>
  <c r="N904" i="2"/>
  <c r="V904" i="2"/>
  <c r="C904" i="2"/>
  <c r="O904" i="2"/>
  <c r="BA904" i="2"/>
  <c r="M904" i="2"/>
  <c r="M936" i="2"/>
  <c r="BA936" i="2"/>
  <c r="AA936" i="2"/>
  <c r="I936" i="2"/>
  <c r="T936" i="2"/>
  <c r="O936" i="2"/>
  <c r="S936" i="2"/>
  <c r="AC936" i="2"/>
  <c r="P936" i="2"/>
  <c r="N936" i="2"/>
  <c r="AK936" i="2"/>
  <c r="C936" i="2"/>
  <c r="H936" i="2"/>
  <c r="V936" i="2"/>
  <c r="R936" i="2"/>
  <c r="K936" i="2"/>
  <c r="L936" i="2"/>
  <c r="J936" i="2"/>
  <c r="Q936" i="2"/>
  <c r="V968" i="2"/>
  <c r="L968" i="2"/>
  <c r="AA968" i="2"/>
  <c r="R968" i="2"/>
  <c r="T968" i="2"/>
  <c r="O968" i="2"/>
  <c r="I968" i="2"/>
  <c r="M968" i="2"/>
  <c r="N968" i="2"/>
  <c r="C968" i="2"/>
  <c r="AK968" i="2"/>
  <c r="H968" i="2"/>
  <c r="K968" i="2"/>
  <c r="P968" i="2"/>
  <c r="AC968" i="2"/>
  <c r="BA968" i="2"/>
  <c r="Q968" i="2"/>
  <c r="S968" i="2"/>
  <c r="J968" i="2"/>
  <c r="L1000" i="2"/>
  <c r="O1000" i="2"/>
  <c r="AA1000" i="2"/>
  <c r="R1000" i="2"/>
  <c r="T1000" i="2"/>
  <c r="P1000" i="2"/>
  <c r="I1000" i="2"/>
  <c r="Q1000" i="2"/>
  <c r="J1000" i="2"/>
  <c r="C1000" i="2"/>
  <c r="AK1000" i="2"/>
  <c r="H1000" i="2"/>
  <c r="BA1000" i="2"/>
  <c r="K1000" i="2"/>
  <c r="AC1000" i="2"/>
  <c r="V1000" i="2"/>
  <c r="N1000" i="2"/>
  <c r="S1000" i="2"/>
  <c r="M1000" i="2"/>
  <c r="C867" i="2"/>
  <c r="N899" i="2"/>
  <c r="H899" i="2"/>
  <c r="T899" i="2"/>
  <c r="R899" i="2"/>
  <c r="C899" i="2"/>
  <c r="P899" i="2"/>
  <c r="AK899" i="2"/>
  <c r="S899" i="2"/>
  <c r="V899" i="2"/>
  <c r="M899" i="2"/>
  <c r="AA899" i="2"/>
  <c r="K899" i="2"/>
  <c r="Q899" i="2"/>
  <c r="O899" i="2"/>
  <c r="I899" i="2"/>
  <c r="BA899" i="2"/>
  <c r="L899" i="2"/>
  <c r="J899" i="2"/>
  <c r="AC899" i="2"/>
  <c r="P931" i="2"/>
  <c r="V931" i="2"/>
  <c r="AA931" i="2"/>
  <c r="R931" i="2"/>
  <c r="C931" i="2"/>
  <c r="J931" i="2"/>
  <c r="AK931" i="2"/>
  <c r="I931" i="2"/>
  <c r="O931" i="2"/>
  <c r="N931" i="2"/>
  <c r="T931" i="2"/>
  <c r="M931" i="2"/>
  <c r="H931" i="2"/>
  <c r="Q931" i="2"/>
  <c r="S931" i="2"/>
  <c r="K931" i="2"/>
  <c r="BA931" i="2"/>
  <c r="L931" i="2"/>
  <c r="AC931" i="2"/>
  <c r="O963" i="2"/>
  <c r="L963" i="2"/>
  <c r="AA963" i="2"/>
  <c r="I963" i="2"/>
  <c r="C963" i="2"/>
  <c r="H963" i="2"/>
  <c r="AK963" i="2"/>
  <c r="V963" i="2"/>
  <c r="N963" i="2"/>
  <c r="Q963" i="2"/>
  <c r="T963" i="2"/>
  <c r="K963" i="2"/>
  <c r="P963" i="2"/>
  <c r="J963" i="2"/>
  <c r="R963" i="2"/>
  <c r="BA963" i="2"/>
  <c r="M963" i="2"/>
  <c r="S963" i="2"/>
  <c r="AC963" i="2"/>
  <c r="Q995" i="2"/>
  <c r="V995" i="2"/>
  <c r="AA995" i="2"/>
  <c r="R995" i="2"/>
  <c r="C995" i="2"/>
  <c r="P995" i="2"/>
  <c r="AK995" i="2"/>
  <c r="N995" i="2"/>
  <c r="BA995" i="2"/>
  <c r="H995" i="2"/>
  <c r="T995" i="2"/>
  <c r="M995" i="2"/>
  <c r="O995" i="2"/>
  <c r="L995" i="2"/>
  <c r="I995" i="2"/>
  <c r="K995" i="2"/>
  <c r="J995" i="2"/>
  <c r="S995" i="2"/>
  <c r="AC995" i="2"/>
  <c r="J890" i="2"/>
  <c r="P890" i="2"/>
  <c r="L890" i="2"/>
  <c r="S890" i="2"/>
  <c r="T890" i="2"/>
  <c r="Q890" i="2"/>
  <c r="I890" i="2"/>
  <c r="BA890" i="2"/>
  <c r="O890" i="2"/>
  <c r="R890" i="2"/>
  <c r="AC890" i="2"/>
  <c r="M890" i="2"/>
  <c r="AA890" i="2"/>
  <c r="H890" i="2"/>
  <c r="C890" i="2"/>
  <c r="AK890" i="2"/>
  <c r="N890" i="2"/>
  <c r="K890" i="2"/>
  <c r="V890" i="2"/>
  <c r="Q946" i="2"/>
  <c r="K946" i="2"/>
  <c r="H946" i="2"/>
  <c r="O946" i="2"/>
  <c r="AA946" i="2"/>
  <c r="AC946" i="2"/>
  <c r="R946" i="2"/>
  <c r="L946" i="2"/>
  <c r="V946" i="2"/>
  <c r="S946" i="2"/>
  <c r="C946" i="2"/>
  <c r="T946" i="2"/>
  <c r="M946" i="2"/>
  <c r="N946" i="2"/>
  <c r="P946" i="2"/>
  <c r="AK946" i="2"/>
  <c r="I946" i="2"/>
  <c r="J946" i="2"/>
  <c r="BA946" i="2"/>
  <c r="P1010" i="2"/>
  <c r="C1010" i="2"/>
  <c r="V1010" i="2"/>
  <c r="AC1010" i="2"/>
  <c r="AA1010" i="2"/>
  <c r="T1010" i="2"/>
  <c r="S1010" i="2"/>
  <c r="M1010" i="2"/>
  <c r="AK1010" i="2"/>
  <c r="N1010" i="2"/>
  <c r="O1010" i="2"/>
  <c r="R1010" i="2"/>
  <c r="I1010" i="2"/>
  <c r="L1010" i="2"/>
  <c r="J1010" i="2"/>
  <c r="H1010" i="2"/>
  <c r="K1010" i="2"/>
  <c r="Q1010" i="2"/>
  <c r="BA1010" i="2"/>
  <c r="Q905" i="2"/>
  <c r="O905" i="2"/>
  <c r="AA905" i="2"/>
  <c r="T905" i="2"/>
  <c r="V905" i="2"/>
  <c r="H905" i="2"/>
  <c r="P905" i="2"/>
  <c r="N905" i="2"/>
  <c r="AK905" i="2"/>
  <c r="BA905" i="2"/>
  <c r="K905" i="2"/>
  <c r="AC905" i="2"/>
  <c r="J905" i="2"/>
  <c r="M905" i="2"/>
  <c r="I905" i="2"/>
  <c r="R905" i="2"/>
  <c r="L905" i="2"/>
  <c r="S905" i="2"/>
  <c r="C905" i="2"/>
  <c r="K961" i="2"/>
  <c r="AK961" i="2"/>
  <c r="P961" i="2"/>
  <c r="T961" i="2"/>
  <c r="L961" i="2"/>
  <c r="AC961" i="2"/>
  <c r="M961" i="2"/>
  <c r="S961" i="2"/>
  <c r="C961" i="2"/>
  <c r="J961" i="2"/>
  <c r="AA961" i="2"/>
  <c r="O961" i="2"/>
  <c r="BA961" i="2"/>
  <c r="H961" i="2"/>
  <c r="N961" i="2"/>
  <c r="R961" i="2"/>
  <c r="V961" i="2"/>
  <c r="Q961" i="2"/>
  <c r="I961" i="2"/>
  <c r="O1019" i="2"/>
  <c r="M1019" i="2"/>
  <c r="AA1019" i="2"/>
  <c r="I1019" i="2"/>
  <c r="J1019" i="2"/>
  <c r="BA1019" i="2"/>
  <c r="AK1019" i="2"/>
  <c r="K1019" i="2"/>
  <c r="C1019" i="2"/>
  <c r="Q1019" i="2"/>
  <c r="T1019" i="2"/>
  <c r="L1019" i="2"/>
  <c r="V1019" i="2"/>
  <c r="H1019" i="2"/>
  <c r="S1019" i="2"/>
  <c r="P1019" i="2"/>
  <c r="N1019" i="2"/>
  <c r="R1019" i="2"/>
  <c r="AC1019" i="2"/>
  <c r="C870" i="2"/>
  <c r="Q902" i="2"/>
  <c r="AK902" i="2"/>
  <c r="C902" i="2"/>
  <c r="L902" i="2"/>
  <c r="J902" i="2"/>
  <c r="AA902" i="2"/>
  <c r="M902" i="2"/>
  <c r="P902" i="2"/>
  <c r="S902" i="2"/>
  <c r="N902" i="2"/>
  <c r="V902" i="2"/>
  <c r="R902" i="2"/>
  <c r="AC902" i="2"/>
  <c r="H902" i="2"/>
  <c r="K902" i="2"/>
  <c r="BA902" i="2"/>
  <c r="T902" i="2"/>
  <c r="O902" i="2"/>
  <c r="I902" i="2"/>
  <c r="O934" i="2"/>
  <c r="I934" i="2"/>
  <c r="J934" i="2"/>
  <c r="Q934" i="2"/>
  <c r="BA934" i="2"/>
  <c r="AK934" i="2"/>
  <c r="L934" i="2"/>
  <c r="R934" i="2"/>
  <c r="AC934" i="2"/>
  <c r="V934" i="2"/>
  <c r="P934" i="2"/>
  <c r="N934" i="2"/>
  <c r="M934" i="2"/>
  <c r="C934" i="2"/>
  <c r="T934" i="2"/>
  <c r="H934" i="2"/>
  <c r="AA934" i="2"/>
  <c r="K934" i="2"/>
  <c r="S934" i="2"/>
  <c r="O966" i="2"/>
  <c r="AA966" i="2"/>
  <c r="R966" i="2"/>
  <c r="H966" i="2"/>
  <c r="AC966" i="2"/>
  <c r="AK966" i="2"/>
  <c r="Q966" i="2"/>
  <c r="I966" i="2"/>
  <c r="N966" i="2"/>
  <c r="J966" i="2"/>
  <c r="M966" i="2"/>
  <c r="K966" i="2"/>
  <c r="BA966" i="2"/>
  <c r="C966" i="2"/>
  <c r="V966" i="2"/>
  <c r="T966" i="2"/>
  <c r="P966" i="2"/>
  <c r="S966" i="2"/>
  <c r="L966" i="2"/>
  <c r="P998" i="2"/>
  <c r="AC998" i="2"/>
  <c r="R998" i="2"/>
  <c r="J998" i="2"/>
  <c r="S998" i="2"/>
  <c r="AK998" i="2"/>
  <c r="H998" i="2"/>
  <c r="AA998" i="2"/>
  <c r="O998" i="2"/>
  <c r="K998" i="2"/>
  <c r="BA998" i="2"/>
  <c r="N998" i="2"/>
  <c r="Q998" i="2"/>
  <c r="L998" i="2"/>
  <c r="M998" i="2"/>
  <c r="T998" i="2"/>
  <c r="C998" i="2"/>
  <c r="I998" i="2"/>
  <c r="V998" i="2"/>
  <c r="C869" i="2"/>
  <c r="T901" i="2"/>
  <c r="J901" i="2"/>
  <c r="AC901" i="2"/>
  <c r="N901" i="2"/>
  <c r="BA901" i="2"/>
  <c r="S901" i="2"/>
  <c r="O901" i="2"/>
  <c r="K901" i="2"/>
  <c r="M901" i="2"/>
  <c r="AK901" i="2"/>
  <c r="P901" i="2"/>
  <c r="C901" i="2"/>
  <c r="V901" i="2"/>
  <c r="R901" i="2"/>
  <c r="H901" i="2"/>
  <c r="AA901" i="2"/>
  <c r="I901" i="2"/>
  <c r="L901" i="2"/>
  <c r="Q901" i="2"/>
  <c r="AA933" i="2"/>
  <c r="O933" i="2"/>
  <c r="AC933" i="2"/>
  <c r="Q933" i="2"/>
  <c r="J933" i="2"/>
  <c r="R933" i="2"/>
  <c r="BA933" i="2"/>
  <c r="M933" i="2"/>
  <c r="P933" i="2"/>
  <c r="AK933" i="2"/>
  <c r="K933" i="2"/>
  <c r="C933" i="2"/>
  <c r="N933" i="2"/>
  <c r="I933" i="2"/>
  <c r="H933" i="2"/>
  <c r="T933" i="2"/>
  <c r="S933" i="2"/>
  <c r="L933" i="2"/>
  <c r="V933" i="2"/>
  <c r="AA965" i="2"/>
  <c r="I965" i="2"/>
  <c r="L965" i="2"/>
  <c r="BA965" i="2"/>
  <c r="M965" i="2"/>
  <c r="R965" i="2"/>
  <c r="P965" i="2"/>
  <c r="Q965" i="2"/>
  <c r="C965" i="2"/>
  <c r="T965" i="2"/>
  <c r="AC965" i="2"/>
  <c r="J965" i="2"/>
  <c r="V965" i="2"/>
  <c r="S965" i="2"/>
  <c r="AK965" i="2"/>
  <c r="N965" i="2"/>
  <c r="H965" i="2"/>
  <c r="K965" i="2"/>
  <c r="O965" i="2"/>
  <c r="AA997" i="2"/>
  <c r="I997" i="2"/>
  <c r="K997" i="2"/>
  <c r="V997" i="2"/>
  <c r="BA997" i="2"/>
  <c r="S997" i="2"/>
  <c r="J997" i="2"/>
  <c r="P997" i="2"/>
  <c r="N997" i="2"/>
  <c r="T997" i="2"/>
  <c r="AC997" i="2"/>
  <c r="L997" i="2"/>
  <c r="H997" i="2"/>
  <c r="R997" i="2"/>
  <c r="AK997" i="2"/>
  <c r="M997" i="2"/>
  <c r="O997" i="2"/>
  <c r="C997" i="2"/>
  <c r="Q997" i="2"/>
  <c r="C860" i="2"/>
  <c r="V892" i="2"/>
  <c r="T892" i="2"/>
  <c r="AC892" i="2"/>
  <c r="N892" i="2"/>
  <c r="S892" i="2"/>
  <c r="AK892" i="2"/>
  <c r="C892" i="2"/>
  <c r="R892" i="2"/>
  <c r="I892" i="2"/>
  <c r="J892" i="2"/>
  <c r="BA892" i="2"/>
  <c r="P892" i="2"/>
  <c r="H892" i="2"/>
  <c r="O892" i="2"/>
  <c r="M892" i="2"/>
  <c r="L892" i="2"/>
  <c r="AA892" i="2"/>
  <c r="K892" i="2"/>
  <c r="Q892" i="2"/>
  <c r="K924" i="2"/>
  <c r="T924" i="2"/>
  <c r="AC924" i="2"/>
  <c r="M924" i="2"/>
  <c r="S924" i="2"/>
  <c r="AK924" i="2"/>
  <c r="BA924" i="2"/>
  <c r="I924" i="2"/>
  <c r="R924" i="2"/>
  <c r="V924" i="2"/>
  <c r="O924" i="2"/>
  <c r="N924" i="2"/>
  <c r="J924" i="2"/>
  <c r="C924" i="2"/>
  <c r="H924" i="2"/>
  <c r="L924" i="2"/>
  <c r="AA924" i="2"/>
  <c r="P924" i="2"/>
  <c r="Q924" i="2"/>
  <c r="K956" i="2"/>
  <c r="O956" i="2"/>
  <c r="I956" i="2"/>
  <c r="J956" i="2"/>
  <c r="AK956" i="2"/>
  <c r="AA956" i="2"/>
  <c r="N956" i="2"/>
  <c r="P956" i="2"/>
  <c r="S956" i="2"/>
  <c r="L956" i="2"/>
  <c r="AC956" i="2"/>
  <c r="Q956" i="2"/>
  <c r="R956" i="2"/>
  <c r="M956" i="2"/>
  <c r="BA956" i="2"/>
  <c r="C956" i="2"/>
  <c r="T956" i="2"/>
  <c r="V956" i="2"/>
  <c r="H956" i="2"/>
  <c r="Q988" i="2"/>
  <c r="AA988" i="2"/>
  <c r="S988" i="2"/>
  <c r="M988" i="2"/>
  <c r="AC988" i="2"/>
  <c r="K988" i="2"/>
  <c r="O988" i="2"/>
  <c r="R988" i="2"/>
  <c r="I988" i="2"/>
  <c r="P988" i="2"/>
  <c r="H988" i="2"/>
  <c r="C988" i="2"/>
  <c r="AK988" i="2"/>
  <c r="L988" i="2"/>
  <c r="N988" i="2"/>
  <c r="BA988" i="2"/>
  <c r="T988" i="2"/>
  <c r="V988" i="2"/>
  <c r="J988" i="2"/>
  <c r="K1020" i="2"/>
  <c r="AA1020" i="2"/>
  <c r="I1020" i="2"/>
  <c r="BA1020" i="2"/>
  <c r="AC1020" i="2"/>
  <c r="O1020" i="2"/>
  <c r="J1020" i="2"/>
  <c r="S1020" i="2"/>
  <c r="R1020" i="2"/>
  <c r="Q1020" i="2"/>
  <c r="N1020" i="2"/>
  <c r="H1020" i="2"/>
  <c r="AK1020" i="2"/>
  <c r="P1020" i="2"/>
  <c r="M1020" i="2"/>
  <c r="C1020" i="2"/>
  <c r="T1020" i="2"/>
  <c r="L1020" i="2"/>
  <c r="V1020" i="2"/>
  <c r="AA887" i="2"/>
  <c r="J887" i="2"/>
  <c r="V887" i="2"/>
  <c r="Q887" i="2"/>
  <c r="P887" i="2"/>
  <c r="N887" i="2"/>
  <c r="BA887" i="2"/>
  <c r="O887" i="2"/>
  <c r="K887" i="2"/>
  <c r="I887" i="2"/>
  <c r="C887" i="2"/>
  <c r="T887" i="2"/>
  <c r="M887" i="2"/>
  <c r="AC887" i="2"/>
  <c r="H887" i="2"/>
  <c r="AK887" i="2"/>
  <c r="R887" i="2"/>
  <c r="S887" i="2"/>
  <c r="L887" i="2"/>
  <c r="T919" i="2"/>
  <c r="O919" i="2"/>
  <c r="P919" i="2"/>
  <c r="BA919" i="2"/>
  <c r="N919" i="2"/>
  <c r="L919" i="2"/>
  <c r="M919" i="2"/>
  <c r="H919" i="2"/>
  <c r="J919" i="2"/>
  <c r="I919" i="2"/>
  <c r="V919" i="2"/>
  <c r="AA919" i="2"/>
  <c r="K919" i="2"/>
  <c r="AC919" i="2"/>
  <c r="Q919" i="2"/>
  <c r="AK919" i="2"/>
  <c r="R919" i="2"/>
  <c r="S919" i="2"/>
  <c r="C919" i="2"/>
  <c r="T951" i="2"/>
  <c r="M951" i="2"/>
  <c r="N951" i="2"/>
  <c r="Q951" i="2"/>
  <c r="P951" i="2"/>
  <c r="K951" i="2"/>
  <c r="BA951" i="2"/>
  <c r="J951" i="2"/>
  <c r="C951" i="2"/>
  <c r="AA951" i="2"/>
  <c r="I951" i="2"/>
  <c r="H951" i="2"/>
  <c r="O951" i="2"/>
  <c r="AC951" i="2"/>
  <c r="V951" i="2"/>
  <c r="AK951" i="2"/>
  <c r="R951" i="2"/>
  <c r="S951" i="2"/>
  <c r="L951" i="2"/>
  <c r="T983" i="2"/>
  <c r="M983" i="2"/>
  <c r="J983" i="2"/>
  <c r="BA983" i="2"/>
  <c r="O983" i="2"/>
  <c r="V983" i="2"/>
  <c r="L983" i="2"/>
  <c r="P983" i="2"/>
  <c r="N983" i="2"/>
  <c r="AA983" i="2"/>
  <c r="I983" i="2"/>
  <c r="Q983" i="2"/>
  <c r="H983" i="2"/>
  <c r="AC983" i="2"/>
  <c r="K983" i="2"/>
  <c r="AK983" i="2"/>
  <c r="S983" i="2"/>
  <c r="R983" i="2"/>
  <c r="C983" i="2"/>
  <c r="C827" i="2"/>
  <c r="C853" i="2"/>
  <c r="C855" i="2"/>
  <c r="C914" i="2"/>
  <c r="AK914" i="2"/>
  <c r="R914" i="2"/>
  <c r="J914" i="2"/>
  <c r="P914" i="2"/>
  <c r="T914" i="2"/>
  <c r="H914" i="2"/>
  <c r="I914" i="2"/>
  <c r="S914" i="2"/>
  <c r="AA914" i="2"/>
  <c r="Q914" i="2"/>
  <c r="M914" i="2"/>
  <c r="BA914" i="2"/>
  <c r="O914" i="2"/>
  <c r="K914" i="2"/>
  <c r="AC914" i="2"/>
  <c r="L914" i="2"/>
  <c r="N914" i="2"/>
  <c r="V914" i="2"/>
  <c r="H986" i="2"/>
  <c r="O986" i="2"/>
  <c r="M986" i="2"/>
  <c r="Q986" i="2"/>
  <c r="L986" i="2"/>
  <c r="AA986" i="2"/>
  <c r="J986" i="2"/>
  <c r="S986" i="2"/>
  <c r="I986" i="2"/>
  <c r="R986" i="2"/>
  <c r="AC986" i="2"/>
  <c r="P986" i="2"/>
  <c r="C986" i="2"/>
  <c r="N986" i="2"/>
  <c r="V986" i="2"/>
  <c r="K986" i="2"/>
  <c r="BA986" i="2"/>
  <c r="T986" i="2"/>
  <c r="AK986" i="2"/>
  <c r="V897" i="2"/>
  <c r="AA897" i="2"/>
  <c r="M897" i="2"/>
  <c r="H897" i="2"/>
  <c r="S897" i="2"/>
  <c r="I897" i="2"/>
  <c r="L897" i="2"/>
  <c r="T897" i="2"/>
  <c r="J897" i="2"/>
  <c r="R897" i="2"/>
  <c r="BA897" i="2"/>
  <c r="AK897" i="2"/>
  <c r="N897" i="2"/>
  <c r="C897" i="2"/>
  <c r="Q897" i="2"/>
  <c r="O897" i="2"/>
  <c r="K897" i="2"/>
  <c r="P897" i="2"/>
  <c r="AC897" i="2"/>
  <c r="O969" i="2"/>
  <c r="T969" i="2"/>
  <c r="Q969" i="2"/>
  <c r="H969" i="2"/>
  <c r="K969" i="2"/>
  <c r="R969" i="2"/>
  <c r="N969" i="2"/>
  <c r="AA969" i="2"/>
  <c r="AC969" i="2"/>
  <c r="S969" i="2"/>
  <c r="L969" i="2"/>
  <c r="I969" i="2"/>
  <c r="V969" i="2"/>
  <c r="BA969" i="2"/>
  <c r="J969" i="2"/>
  <c r="AK969" i="2"/>
  <c r="M969" i="2"/>
  <c r="C969" i="2"/>
  <c r="P969" i="2"/>
  <c r="C864" i="2"/>
  <c r="R912" i="2"/>
  <c r="AC912" i="2"/>
  <c r="N912" i="2"/>
  <c r="AK912" i="2"/>
  <c r="H912" i="2"/>
  <c r="K912" i="2"/>
  <c r="Q912" i="2"/>
  <c r="L912" i="2"/>
  <c r="T912" i="2"/>
  <c r="P912" i="2"/>
  <c r="C912" i="2"/>
  <c r="M912" i="2"/>
  <c r="AA912" i="2"/>
  <c r="S912" i="2"/>
  <c r="V912" i="2"/>
  <c r="BA912" i="2"/>
  <c r="J912" i="2"/>
  <c r="O912" i="2"/>
  <c r="I912" i="2"/>
  <c r="C944" i="2"/>
  <c r="S944" i="2"/>
  <c r="V944" i="2"/>
  <c r="AA944" i="2"/>
  <c r="K944" i="2"/>
  <c r="N944" i="2"/>
  <c r="M944" i="2"/>
  <c r="AK944" i="2"/>
  <c r="H944" i="2"/>
  <c r="AC944" i="2"/>
  <c r="Q944" i="2"/>
  <c r="L944" i="2"/>
  <c r="O944" i="2"/>
  <c r="R944" i="2"/>
  <c r="I944" i="2"/>
  <c r="P944" i="2"/>
  <c r="J944" i="2"/>
  <c r="T944" i="2"/>
  <c r="BA944" i="2"/>
  <c r="V976" i="2"/>
  <c r="I976" i="2"/>
  <c r="J976" i="2"/>
  <c r="AA976" i="2"/>
  <c r="K976" i="2"/>
  <c r="P976" i="2"/>
  <c r="O976" i="2"/>
  <c r="AK976" i="2"/>
  <c r="Q976" i="2"/>
  <c r="N976" i="2"/>
  <c r="M976" i="2"/>
  <c r="H976" i="2"/>
  <c r="T976" i="2"/>
  <c r="L976" i="2"/>
  <c r="S976" i="2"/>
  <c r="C976" i="2"/>
  <c r="BA976" i="2"/>
  <c r="AC976" i="2"/>
  <c r="R976" i="2"/>
  <c r="N1008" i="2"/>
  <c r="I1008" i="2"/>
  <c r="BA1008" i="2"/>
  <c r="AA1008" i="2"/>
  <c r="V1008" i="2"/>
  <c r="P1008" i="2"/>
  <c r="K1008" i="2"/>
  <c r="AK1008" i="2"/>
  <c r="C1008" i="2"/>
  <c r="J1008" i="2"/>
  <c r="R1008" i="2"/>
  <c r="H1008" i="2"/>
  <c r="L1008" i="2"/>
  <c r="AC1008" i="2"/>
  <c r="S1008" i="2"/>
  <c r="Q1008" i="2"/>
  <c r="O1008" i="2"/>
  <c r="T1008" i="2"/>
  <c r="M1008" i="2"/>
  <c r="K875" i="2"/>
  <c r="R875" i="2"/>
  <c r="BA875" i="2"/>
  <c r="T875" i="2"/>
  <c r="L875" i="2"/>
  <c r="AC875" i="2"/>
  <c r="J875" i="2"/>
  <c r="AA875" i="2"/>
  <c r="P875" i="2"/>
  <c r="I875" i="2"/>
  <c r="V875" i="2"/>
  <c r="O875" i="2"/>
  <c r="H875" i="2"/>
  <c r="N875" i="2"/>
  <c r="M875" i="2"/>
  <c r="C875" i="2"/>
  <c r="Q875" i="2"/>
  <c r="S875" i="2"/>
  <c r="AK875" i="2"/>
  <c r="J907" i="2"/>
  <c r="S907" i="2"/>
  <c r="BA907" i="2"/>
  <c r="AA907" i="2"/>
  <c r="Q907" i="2"/>
  <c r="AC907" i="2"/>
  <c r="C907" i="2"/>
  <c r="T907" i="2"/>
  <c r="N907" i="2"/>
  <c r="R907" i="2"/>
  <c r="V907" i="2"/>
  <c r="P907" i="2"/>
  <c r="L907" i="2"/>
  <c r="I907" i="2"/>
  <c r="AK907" i="2"/>
  <c r="O907" i="2"/>
  <c r="K907" i="2"/>
  <c r="H907" i="2"/>
  <c r="M907" i="2"/>
  <c r="V939" i="2"/>
  <c r="N939" i="2"/>
  <c r="P939" i="2"/>
  <c r="BA939" i="2"/>
  <c r="L939" i="2"/>
  <c r="H939" i="2"/>
  <c r="S939" i="2"/>
  <c r="Q939" i="2"/>
  <c r="AK939" i="2"/>
  <c r="K939" i="2"/>
  <c r="I939" i="2"/>
  <c r="C939" i="2"/>
  <c r="AA939" i="2"/>
  <c r="O939" i="2"/>
  <c r="AC939" i="2"/>
  <c r="M939" i="2"/>
  <c r="T939" i="2"/>
  <c r="J939" i="2"/>
  <c r="R939" i="2"/>
  <c r="I971" i="2"/>
  <c r="V971" i="2"/>
  <c r="N971" i="2"/>
  <c r="O971" i="2"/>
  <c r="Q971" i="2"/>
  <c r="H971" i="2"/>
  <c r="S971" i="2"/>
  <c r="C971" i="2"/>
  <c r="AK971" i="2"/>
  <c r="P971" i="2"/>
  <c r="R971" i="2"/>
  <c r="BA971" i="2"/>
  <c r="AA971" i="2"/>
  <c r="L971" i="2"/>
  <c r="AC971" i="2"/>
  <c r="K971" i="2"/>
  <c r="T971" i="2"/>
  <c r="M971" i="2"/>
  <c r="J971" i="2"/>
  <c r="I1003" i="2"/>
  <c r="P1003" i="2"/>
  <c r="Q1003" i="2"/>
  <c r="BA1003" i="2"/>
  <c r="N1003" i="2"/>
  <c r="V1003" i="2"/>
  <c r="R1003" i="2"/>
  <c r="C1003" i="2"/>
  <c r="AK1003" i="2"/>
  <c r="O1003" i="2"/>
  <c r="S1003" i="2"/>
  <c r="M1003" i="2"/>
  <c r="AA1003" i="2"/>
  <c r="L1003" i="2"/>
  <c r="AC1003" i="2"/>
  <c r="K1003" i="2"/>
  <c r="T1003" i="2"/>
  <c r="J1003" i="2"/>
  <c r="H1003" i="2"/>
  <c r="P906" i="2"/>
  <c r="O906" i="2"/>
  <c r="H906" i="2"/>
  <c r="AK906" i="2"/>
  <c r="J906" i="2"/>
  <c r="T906" i="2"/>
  <c r="K906" i="2"/>
  <c r="Q906" i="2"/>
  <c r="S906" i="2"/>
  <c r="AA906" i="2"/>
  <c r="R906" i="2"/>
  <c r="M906" i="2"/>
  <c r="BA906" i="2"/>
  <c r="N906" i="2"/>
  <c r="V906" i="2"/>
  <c r="I906" i="2"/>
  <c r="AC906" i="2"/>
  <c r="L906" i="2"/>
  <c r="C906" i="2"/>
  <c r="N962" i="2"/>
  <c r="AK962" i="2"/>
  <c r="P962" i="2"/>
  <c r="M962" i="2"/>
  <c r="J962" i="2"/>
  <c r="AA962" i="2"/>
  <c r="K962" i="2"/>
  <c r="R962" i="2"/>
  <c r="S962" i="2"/>
  <c r="I962" i="2"/>
  <c r="AC962" i="2"/>
  <c r="H962" i="2"/>
  <c r="BA962" i="2"/>
  <c r="V962" i="2"/>
  <c r="C962" i="2"/>
  <c r="Q962" i="2"/>
  <c r="O962" i="2"/>
  <c r="T962" i="2"/>
  <c r="L962" i="2"/>
  <c r="AC865" i="2"/>
  <c r="K865" i="2"/>
  <c r="AA865" i="2"/>
  <c r="V865" i="2"/>
  <c r="BA865" i="2"/>
  <c r="T865" i="2"/>
  <c r="P865" i="2"/>
  <c r="O865" i="2"/>
  <c r="S865" i="2"/>
  <c r="AK865" i="2"/>
  <c r="R865" i="2"/>
  <c r="H865" i="2"/>
  <c r="Q865" i="2"/>
  <c r="J865" i="2"/>
  <c r="N865" i="2"/>
  <c r="M865" i="2"/>
  <c r="I865" i="2"/>
  <c r="C865" i="2"/>
  <c r="L865" i="2"/>
  <c r="S921" i="2"/>
  <c r="AK921" i="2"/>
  <c r="C921" i="2"/>
  <c r="N921" i="2"/>
  <c r="I921" i="2"/>
  <c r="AC921" i="2"/>
  <c r="K921" i="2"/>
  <c r="BA921" i="2"/>
  <c r="AA921" i="2"/>
  <c r="O921" i="2"/>
  <c r="T921" i="2"/>
  <c r="M921" i="2"/>
  <c r="H921" i="2"/>
  <c r="L921" i="2"/>
  <c r="V921" i="2"/>
  <c r="Q921" i="2"/>
  <c r="J921" i="2"/>
  <c r="R921" i="2"/>
  <c r="P921" i="2"/>
  <c r="R977" i="2"/>
  <c r="M977" i="2"/>
  <c r="L977" i="2"/>
  <c r="K977" i="2"/>
  <c r="P977" i="2"/>
  <c r="N977" i="2"/>
  <c r="C977" i="2"/>
  <c r="O977" i="2"/>
  <c r="J977" i="2"/>
  <c r="H977" i="2"/>
  <c r="BA977" i="2"/>
  <c r="V977" i="2"/>
  <c r="T977" i="2"/>
  <c r="AK977" i="2"/>
  <c r="S977" i="2"/>
  <c r="Q977" i="2"/>
  <c r="AA977" i="2"/>
  <c r="AC977" i="2"/>
  <c r="I977" i="2"/>
  <c r="P872" i="2"/>
  <c r="I872" i="2"/>
  <c r="R872" i="2"/>
  <c r="V872" i="2"/>
  <c r="M872" i="2"/>
  <c r="L872" i="2"/>
  <c r="T872" i="2"/>
  <c r="N872" i="2"/>
  <c r="C872" i="2"/>
  <c r="J872" i="2"/>
  <c r="AK872" i="2"/>
  <c r="H872" i="2"/>
  <c r="K872" i="2"/>
  <c r="S872" i="2"/>
  <c r="AC872" i="2"/>
  <c r="BA872" i="2"/>
  <c r="AA872" i="2"/>
  <c r="Q872" i="2"/>
  <c r="O872" i="2"/>
  <c r="S878" i="2"/>
  <c r="M878" i="2"/>
  <c r="I878" i="2"/>
  <c r="V878" i="2"/>
  <c r="BA878" i="2"/>
  <c r="C878" i="2"/>
  <c r="J878" i="2"/>
  <c r="R878" i="2"/>
  <c r="Q878" i="2"/>
  <c r="AC878" i="2"/>
  <c r="O878" i="2"/>
  <c r="K878" i="2"/>
  <c r="AK878" i="2"/>
  <c r="L878" i="2"/>
  <c r="H878" i="2"/>
  <c r="P878" i="2"/>
  <c r="N878" i="2"/>
  <c r="AA878" i="2"/>
  <c r="T878" i="2"/>
  <c r="R910" i="2"/>
  <c r="V910" i="2"/>
  <c r="T910" i="2"/>
  <c r="M910" i="2"/>
  <c r="H910" i="2"/>
  <c r="S910" i="2"/>
  <c r="N910" i="2"/>
  <c r="I910" i="2"/>
  <c r="Q910" i="2"/>
  <c r="AC910" i="2"/>
  <c r="O910" i="2"/>
  <c r="L910" i="2"/>
  <c r="AK910" i="2"/>
  <c r="K910" i="2"/>
  <c r="BA910" i="2"/>
  <c r="P910" i="2"/>
  <c r="C910" i="2"/>
  <c r="AA910" i="2"/>
  <c r="J910" i="2"/>
  <c r="I942" i="2"/>
  <c r="T942" i="2"/>
  <c r="AC942" i="2"/>
  <c r="S942" i="2"/>
  <c r="P942" i="2"/>
  <c r="AA942" i="2"/>
  <c r="M942" i="2"/>
  <c r="V942" i="2"/>
  <c r="L942" i="2"/>
  <c r="K942" i="2"/>
  <c r="H942" i="2"/>
  <c r="O942" i="2"/>
  <c r="R942" i="2"/>
  <c r="C942" i="2"/>
  <c r="BA942" i="2"/>
  <c r="Q942" i="2"/>
  <c r="N942" i="2"/>
  <c r="AK942" i="2"/>
  <c r="J942" i="2"/>
  <c r="N974" i="2"/>
  <c r="AC974" i="2"/>
  <c r="L974" i="2"/>
  <c r="H974" i="2"/>
  <c r="J974" i="2"/>
  <c r="R974" i="2"/>
  <c r="T974" i="2"/>
  <c r="Q974" i="2"/>
  <c r="P974" i="2"/>
  <c r="O974" i="2"/>
  <c r="C974" i="2"/>
  <c r="M974" i="2"/>
  <c r="I974" i="2"/>
  <c r="AA974" i="2"/>
  <c r="S974" i="2"/>
  <c r="K974" i="2"/>
  <c r="BA974" i="2"/>
  <c r="AK974" i="2"/>
  <c r="V974" i="2"/>
  <c r="N1006" i="2"/>
  <c r="AC1006" i="2"/>
  <c r="V1006" i="2"/>
  <c r="H1006" i="2"/>
  <c r="J1006" i="2"/>
  <c r="L1006" i="2"/>
  <c r="T1006" i="2"/>
  <c r="Q1006" i="2"/>
  <c r="P1006" i="2"/>
  <c r="O1006" i="2"/>
  <c r="C1006" i="2"/>
  <c r="M1006" i="2"/>
  <c r="I1006" i="2"/>
  <c r="AA1006" i="2"/>
  <c r="S1006" i="2"/>
  <c r="K1006" i="2"/>
  <c r="BA1006" i="2"/>
  <c r="AK1006" i="2"/>
  <c r="R1006" i="2"/>
  <c r="I877" i="2"/>
  <c r="H877" i="2"/>
  <c r="T877" i="2"/>
  <c r="AK877" i="2"/>
  <c r="K877" i="2"/>
  <c r="P877" i="2"/>
  <c r="J877" i="2"/>
  <c r="M877" i="2"/>
  <c r="V877" i="2"/>
  <c r="AC877" i="2"/>
  <c r="C877" i="2"/>
  <c r="O877" i="2"/>
  <c r="R877" i="2"/>
  <c r="Q877" i="2"/>
  <c r="L877" i="2"/>
  <c r="N877" i="2"/>
  <c r="BA877" i="2"/>
  <c r="AA877" i="2"/>
  <c r="S877" i="2"/>
  <c r="V909" i="2"/>
  <c r="N909" i="2"/>
  <c r="T909" i="2"/>
  <c r="BA909" i="2"/>
  <c r="R909" i="2"/>
  <c r="L909" i="2"/>
  <c r="P909" i="2"/>
  <c r="Q909" i="2"/>
  <c r="H909" i="2"/>
  <c r="O909" i="2"/>
  <c r="C909" i="2"/>
  <c r="AA909" i="2"/>
  <c r="J909" i="2"/>
  <c r="I909" i="2"/>
  <c r="M909" i="2"/>
  <c r="AK909" i="2"/>
  <c r="K909" i="2"/>
  <c r="S909" i="2"/>
  <c r="AC909" i="2"/>
  <c r="V941" i="2"/>
  <c r="N941" i="2"/>
  <c r="T941" i="2"/>
  <c r="BA941" i="2"/>
  <c r="I941" i="2"/>
  <c r="L941" i="2"/>
  <c r="P941" i="2"/>
  <c r="Q941" i="2"/>
  <c r="H941" i="2"/>
  <c r="O941" i="2"/>
  <c r="C941" i="2"/>
  <c r="AA941" i="2"/>
  <c r="J941" i="2"/>
  <c r="R941" i="2"/>
  <c r="M941" i="2"/>
  <c r="AK941" i="2"/>
  <c r="K941" i="2"/>
  <c r="S941" i="2"/>
  <c r="AC941" i="2"/>
  <c r="C973" i="2"/>
  <c r="N973" i="2"/>
  <c r="R973" i="2"/>
  <c r="V973" i="2"/>
  <c r="S973" i="2"/>
  <c r="H973" i="2"/>
  <c r="AK973" i="2"/>
  <c r="P973" i="2"/>
  <c r="M973" i="2"/>
  <c r="Q973" i="2"/>
  <c r="O973" i="2"/>
  <c r="AA973" i="2"/>
  <c r="L973" i="2"/>
  <c r="J973" i="2"/>
  <c r="BA973" i="2"/>
  <c r="T973" i="2"/>
  <c r="AC973" i="2"/>
  <c r="I973" i="2"/>
  <c r="K973" i="2"/>
  <c r="C1005" i="2"/>
  <c r="M1005" i="2"/>
  <c r="I1005" i="2"/>
  <c r="Q1005" i="2"/>
  <c r="S1005" i="2"/>
  <c r="V1005" i="2"/>
  <c r="AK1005" i="2"/>
  <c r="O1005" i="2"/>
  <c r="H1005" i="2"/>
  <c r="K1005" i="2"/>
  <c r="BA1005" i="2"/>
  <c r="AA1005" i="2"/>
  <c r="N1005" i="2"/>
  <c r="L1005" i="2"/>
  <c r="P1005" i="2"/>
  <c r="T1005" i="2"/>
  <c r="AC1005" i="2"/>
  <c r="R1005" i="2"/>
  <c r="J1005" i="2"/>
  <c r="C868" i="2"/>
  <c r="L900" i="2"/>
  <c r="S900" i="2"/>
  <c r="T900" i="2"/>
  <c r="BA900" i="2"/>
  <c r="C900" i="2"/>
  <c r="R900" i="2"/>
  <c r="M900" i="2"/>
  <c r="Q900" i="2"/>
  <c r="K900" i="2"/>
  <c r="N900" i="2"/>
  <c r="P900" i="2"/>
  <c r="V900" i="2"/>
  <c r="AC900" i="2"/>
  <c r="AA900" i="2"/>
  <c r="J900" i="2"/>
  <c r="O900" i="2"/>
  <c r="H900" i="2"/>
  <c r="AK900" i="2"/>
  <c r="I900" i="2"/>
  <c r="I932" i="2"/>
  <c r="V932" i="2"/>
  <c r="K932" i="2"/>
  <c r="R932" i="2"/>
  <c r="P932" i="2"/>
  <c r="AK932" i="2"/>
  <c r="BA932" i="2"/>
  <c r="T932" i="2"/>
  <c r="H932" i="2"/>
  <c r="S932" i="2"/>
  <c r="Q932" i="2"/>
  <c r="N932" i="2"/>
  <c r="L932" i="2"/>
  <c r="AA932" i="2"/>
  <c r="C932" i="2"/>
  <c r="M932" i="2"/>
  <c r="AC932" i="2"/>
  <c r="O932" i="2"/>
  <c r="J932" i="2"/>
  <c r="N964" i="2"/>
  <c r="R964" i="2"/>
  <c r="AA964" i="2"/>
  <c r="J964" i="2"/>
  <c r="O964" i="2"/>
  <c r="AC964" i="2"/>
  <c r="M964" i="2"/>
  <c r="C964" i="2"/>
  <c r="Q964" i="2"/>
  <c r="AK964" i="2"/>
  <c r="K964" i="2"/>
  <c r="P964" i="2"/>
  <c r="I964" i="2"/>
  <c r="T964" i="2"/>
  <c r="V964" i="2"/>
  <c r="BA964" i="2"/>
  <c r="L964" i="2"/>
  <c r="H964" i="2"/>
  <c r="S964" i="2"/>
  <c r="P996" i="2"/>
  <c r="R996" i="2"/>
  <c r="AA996" i="2"/>
  <c r="N996" i="2"/>
  <c r="M996" i="2"/>
  <c r="AC996" i="2"/>
  <c r="O996" i="2"/>
  <c r="C996" i="2"/>
  <c r="Q996" i="2"/>
  <c r="AK996" i="2"/>
  <c r="K996" i="2"/>
  <c r="L996" i="2"/>
  <c r="S996" i="2"/>
  <c r="T996" i="2"/>
  <c r="H996" i="2"/>
  <c r="J996" i="2"/>
  <c r="BA996" i="2"/>
  <c r="V996" i="2"/>
  <c r="I996" i="2"/>
  <c r="C863" i="2"/>
  <c r="R895" i="2"/>
  <c r="K895" i="2"/>
  <c r="N895" i="2"/>
  <c r="AK895" i="2"/>
  <c r="AC895" i="2"/>
  <c r="H895" i="2"/>
  <c r="M895" i="2"/>
  <c r="T895" i="2"/>
  <c r="Q895" i="2"/>
  <c r="J895" i="2"/>
  <c r="O895" i="2"/>
  <c r="AA895" i="2"/>
  <c r="V895" i="2"/>
  <c r="I895" i="2"/>
  <c r="C895" i="2"/>
  <c r="S895" i="2"/>
  <c r="P895" i="2"/>
  <c r="BA895" i="2"/>
  <c r="L895" i="2"/>
  <c r="I927" i="2"/>
  <c r="J927" i="2"/>
  <c r="M927" i="2"/>
  <c r="AK927" i="2"/>
  <c r="AC927" i="2"/>
  <c r="L927" i="2"/>
  <c r="BA927" i="2"/>
  <c r="AA927" i="2"/>
  <c r="K927" i="2"/>
  <c r="Q927" i="2"/>
  <c r="V927" i="2"/>
  <c r="T927" i="2"/>
  <c r="P927" i="2"/>
  <c r="R927" i="2"/>
  <c r="H927" i="2"/>
  <c r="S927" i="2"/>
  <c r="C927" i="2"/>
  <c r="O927" i="2"/>
  <c r="N927" i="2"/>
  <c r="S959" i="2"/>
  <c r="O959" i="2"/>
  <c r="H959" i="2"/>
  <c r="AK959" i="2"/>
  <c r="AC959" i="2"/>
  <c r="J959" i="2"/>
  <c r="N959" i="2"/>
  <c r="K959" i="2"/>
  <c r="P959" i="2"/>
  <c r="V959" i="2"/>
  <c r="Q959" i="2"/>
  <c r="T959" i="2"/>
  <c r="M959" i="2"/>
  <c r="R959" i="2"/>
  <c r="C959" i="2"/>
  <c r="AA959" i="2"/>
  <c r="I959" i="2"/>
  <c r="BA959" i="2"/>
  <c r="L959" i="2"/>
  <c r="R991" i="2"/>
  <c r="C991" i="2"/>
  <c r="O991" i="2"/>
  <c r="AK991" i="2"/>
  <c r="AC991" i="2"/>
  <c r="V991" i="2"/>
  <c r="J991" i="2"/>
  <c r="H991" i="2"/>
  <c r="K991" i="2"/>
  <c r="N991" i="2"/>
  <c r="P991" i="2"/>
  <c r="T991" i="2"/>
  <c r="M991" i="2"/>
  <c r="I991" i="2"/>
  <c r="L991" i="2"/>
  <c r="AA991" i="2"/>
  <c r="S991" i="2"/>
  <c r="BA991" i="2"/>
  <c r="Q991" i="2"/>
  <c r="P854" i="2"/>
  <c r="R854" i="2"/>
  <c r="BA854" i="2"/>
  <c r="V854" i="2"/>
  <c r="Q854" i="2"/>
  <c r="AK854" i="2"/>
  <c r="O854" i="2"/>
  <c r="J854" i="2"/>
  <c r="K854" i="2"/>
  <c r="L854" i="2"/>
  <c r="N854" i="2"/>
  <c r="T854" i="2"/>
  <c r="AC854" i="2"/>
  <c r="AA854" i="2"/>
  <c r="C854" i="2"/>
  <c r="H854" i="2"/>
  <c r="I854" i="2"/>
  <c r="S854" i="2"/>
  <c r="M854" i="2"/>
  <c r="C866" i="2"/>
  <c r="Q930" i="2"/>
  <c r="R930" i="2"/>
  <c r="H930" i="2"/>
  <c r="S930" i="2"/>
  <c r="I930" i="2"/>
  <c r="K930" i="2"/>
  <c r="M930" i="2"/>
  <c r="T930" i="2"/>
  <c r="AK930" i="2"/>
  <c r="P930" i="2"/>
  <c r="V930" i="2"/>
  <c r="N930" i="2"/>
  <c r="L930" i="2"/>
  <c r="AA930" i="2"/>
  <c r="AC930" i="2"/>
  <c r="O930" i="2"/>
  <c r="C930" i="2"/>
  <c r="BA930" i="2"/>
  <c r="J930" i="2"/>
  <c r="O1002" i="2"/>
  <c r="V1002" i="2"/>
  <c r="H1002" i="2"/>
  <c r="I1002" i="2"/>
  <c r="L1002" i="2"/>
  <c r="C1002" i="2"/>
  <c r="M1002" i="2"/>
  <c r="AA1002" i="2"/>
  <c r="AK1002" i="2"/>
  <c r="T1002" i="2"/>
  <c r="R1002" i="2"/>
  <c r="N1002" i="2"/>
  <c r="K1002" i="2"/>
  <c r="AC1002" i="2"/>
  <c r="BA1002" i="2"/>
  <c r="S1002" i="2"/>
  <c r="Q1002" i="2"/>
  <c r="P1002" i="2"/>
  <c r="J1002" i="2"/>
  <c r="O913" i="2"/>
  <c r="K913" i="2"/>
  <c r="AC913" i="2"/>
  <c r="R913" i="2"/>
  <c r="N913" i="2"/>
  <c r="Q913" i="2"/>
  <c r="J913" i="2"/>
  <c r="BA913" i="2"/>
  <c r="M913" i="2"/>
  <c r="C913" i="2"/>
  <c r="I913" i="2"/>
  <c r="AK913" i="2"/>
  <c r="H913" i="2"/>
  <c r="T913" i="2"/>
  <c r="AA913" i="2"/>
  <c r="L913" i="2"/>
  <c r="S913" i="2"/>
  <c r="V913" i="2"/>
  <c r="P913" i="2"/>
  <c r="S985" i="2"/>
  <c r="K985" i="2"/>
  <c r="R985" i="2"/>
  <c r="O985" i="2"/>
  <c r="Q985" i="2"/>
  <c r="AK985" i="2"/>
  <c r="H985" i="2"/>
  <c r="V985" i="2"/>
  <c r="J985" i="2"/>
  <c r="AC985" i="2"/>
  <c r="P985" i="2"/>
  <c r="I985" i="2"/>
  <c r="N985" i="2"/>
  <c r="T985" i="2"/>
  <c r="AA985" i="2"/>
  <c r="BA985" i="2"/>
  <c r="M985" i="2"/>
  <c r="C985" i="2"/>
  <c r="L985" i="2"/>
  <c r="V880" i="2"/>
  <c r="L880" i="2"/>
  <c r="T880" i="2"/>
  <c r="K880" i="2"/>
  <c r="O880" i="2"/>
  <c r="I880" i="2"/>
  <c r="AA880" i="2"/>
  <c r="H880" i="2"/>
  <c r="S880" i="2"/>
  <c r="J880" i="2"/>
  <c r="C880" i="2"/>
  <c r="M880" i="2"/>
  <c r="P880" i="2"/>
  <c r="AK880" i="2"/>
  <c r="Q880" i="2"/>
  <c r="BA880" i="2"/>
  <c r="N880" i="2"/>
  <c r="AC880" i="2"/>
  <c r="R880" i="2"/>
  <c r="J920" i="2"/>
  <c r="K920" i="2"/>
  <c r="H920" i="2"/>
  <c r="R920" i="2"/>
  <c r="M920" i="2"/>
  <c r="Q920" i="2"/>
  <c r="AK920" i="2"/>
  <c r="AA920" i="2"/>
  <c r="BA920" i="2"/>
  <c r="T920" i="2"/>
  <c r="S920" i="2"/>
  <c r="N920" i="2"/>
  <c r="P920" i="2"/>
  <c r="AC920" i="2"/>
  <c r="O920" i="2"/>
  <c r="I920" i="2"/>
  <c r="V920" i="2"/>
  <c r="L920" i="2"/>
  <c r="C920" i="2"/>
  <c r="J952" i="2"/>
  <c r="K952" i="2"/>
  <c r="C952" i="2"/>
  <c r="H952" i="2"/>
  <c r="M952" i="2"/>
  <c r="N952" i="2"/>
  <c r="AA952" i="2"/>
  <c r="T952" i="2"/>
  <c r="Q952" i="2"/>
  <c r="O952" i="2"/>
  <c r="I952" i="2"/>
  <c r="AC952" i="2"/>
  <c r="L952" i="2"/>
  <c r="R952" i="2"/>
  <c r="AK952" i="2"/>
  <c r="BA952" i="2"/>
  <c r="V952" i="2"/>
  <c r="S952" i="2"/>
  <c r="P952" i="2"/>
  <c r="BA984" i="2"/>
  <c r="Q984" i="2"/>
  <c r="J984" i="2"/>
  <c r="K984" i="2"/>
  <c r="V984" i="2"/>
  <c r="L984" i="2"/>
  <c r="AA984" i="2"/>
  <c r="T984" i="2"/>
  <c r="R984" i="2"/>
  <c r="O984" i="2"/>
  <c r="I984" i="2"/>
  <c r="M984" i="2"/>
  <c r="C984" i="2"/>
  <c r="S984" i="2"/>
  <c r="AK984" i="2"/>
  <c r="H984" i="2"/>
  <c r="P984" i="2"/>
  <c r="AC984" i="2"/>
  <c r="N984" i="2"/>
  <c r="V1016" i="2"/>
  <c r="Q1016" i="2"/>
  <c r="M1016" i="2"/>
  <c r="K1016" i="2"/>
  <c r="J1016" i="2"/>
  <c r="O1016" i="2"/>
  <c r="AA1016" i="2"/>
  <c r="T1016" i="2"/>
  <c r="S1016" i="2"/>
  <c r="P1016" i="2"/>
  <c r="R1016" i="2"/>
  <c r="N1016" i="2"/>
  <c r="C1016" i="2"/>
  <c r="I1016" i="2"/>
  <c r="AK1016" i="2"/>
  <c r="H1016" i="2"/>
  <c r="BA1016" i="2"/>
  <c r="AC1016" i="2"/>
  <c r="L1016" i="2"/>
  <c r="K883" i="2"/>
  <c r="J883" i="2"/>
  <c r="AC883" i="2"/>
  <c r="L883" i="2"/>
  <c r="C883" i="2"/>
  <c r="O883" i="2"/>
  <c r="T883" i="2"/>
  <c r="V883" i="2"/>
  <c r="Q883" i="2"/>
  <c r="BA883" i="2"/>
  <c r="AK883" i="2"/>
  <c r="I883" i="2"/>
  <c r="N883" i="2"/>
  <c r="S883" i="2"/>
  <c r="AA883" i="2"/>
  <c r="M883" i="2"/>
  <c r="P883" i="2"/>
  <c r="R883" i="2"/>
  <c r="H883" i="2"/>
  <c r="BA915" i="2"/>
  <c r="L915" i="2"/>
  <c r="I915" i="2"/>
  <c r="V915" i="2"/>
  <c r="M915" i="2"/>
  <c r="AC915" i="2"/>
  <c r="AA915" i="2"/>
  <c r="H915" i="2"/>
  <c r="Q915" i="2"/>
  <c r="O915" i="2"/>
  <c r="C915" i="2"/>
  <c r="K915" i="2"/>
  <c r="J915" i="2"/>
  <c r="S915" i="2"/>
  <c r="T915" i="2"/>
  <c r="N915" i="2"/>
  <c r="AK915" i="2"/>
  <c r="R915" i="2"/>
  <c r="P915" i="2"/>
  <c r="P947" i="2"/>
  <c r="BA947" i="2"/>
  <c r="AC947" i="2"/>
  <c r="J947" i="2"/>
  <c r="N947" i="2"/>
  <c r="Q947" i="2"/>
  <c r="AA947" i="2"/>
  <c r="C947" i="2"/>
  <c r="H947" i="2"/>
  <c r="V947" i="2"/>
  <c r="AK947" i="2"/>
  <c r="M947" i="2"/>
  <c r="R947" i="2"/>
  <c r="I947" i="2"/>
  <c r="T947" i="2"/>
  <c r="K947" i="2"/>
  <c r="O947" i="2"/>
  <c r="S947" i="2"/>
  <c r="L947" i="2"/>
  <c r="N979" i="2"/>
  <c r="V979" i="2"/>
  <c r="AC979" i="2"/>
  <c r="J979" i="2"/>
  <c r="P979" i="2"/>
  <c r="K979" i="2"/>
  <c r="AA979" i="2"/>
  <c r="C979" i="2"/>
  <c r="I979" i="2"/>
  <c r="BA979" i="2"/>
  <c r="AK979" i="2"/>
  <c r="M979" i="2"/>
  <c r="H979" i="2"/>
  <c r="S979" i="2"/>
  <c r="T979" i="2"/>
  <c r="L979" i="2"/>
  <c r="Q979" i="2"/>
  <c r="R979" i="2"/>
  <c r="O979" i="2"/>
  <c r="Q1015" i="2"/>
  <c r="C1015" i="2"/>
  <c r="AC1015" i="2"/>
  <c r="K1015" i="2"/>
  <c r="L1015" i="2"/>
  <c r="R1015" i="2"/>
  <c r="H1015" i="2"/>
  <c r="O1015" i="2"/>
  <c r="M1015" i="2"/>
  <c r="BA1015" i="2"/>
  <c r="AK1015" i="2"/>
  <c r="I1015" i="2"/>
  <c r="P1015" i="2"/>
  <c r="S1015" i="2"/>
  <c r="T1015" i="2"/>
  <c r="V1015" i="2"/>
  <c r="J1015" i="2"/>
  <c r="AA1015" i="2"/>
  <c r="N1015" i="2"/>
  <c r="AK922" i="2"/>
  <c r="J922" i="2"/>
  <c r="H922" i="2"/>
  <c r="AA922" i="2"/>
  <c r="V922" i="2"/>
  <c r="BA922" i="2"/>
  <c r="M922" i="2"/>
  <c r="T922" i="2"/>
  <c r="K922" i="2"/>
  <c r="C922" i="2"/>
  <c r="S922" i="2"/>
  <c r="Q922" i="2"/>
  <c r="R922" i="2"/>
  <c r="I922" i="2"/>
  <c r="AC922" i="2"/>
  <c r="N922" i="2"/>
  <c r="O922" i="2"/>
  <c r="L922" i="2"/>
  <c r="P922" i="2"/>
  <c r="M978" i="2"/>
  <c r="V978" i="2"/>
  <c r="C978" i="2"/>
  <c r="I978" i="2"/>
  <c r="H978" i="2"/>
  <c r="N978" i="2"/>
  <c r="BA978" i="2"/>
  <c r="AA978" i="2"/>
  <c r="P978" i="2"/>
  <c r="T978" i="2"/>
  <c r="S978" i="2"/>
  <c r="K978" i="2"/>
  <c r="Q978" i="2"/>
  <c r="AC978" i="2"/>
  <c r="O978" i="2"/>
  <c r="R978" i="2"/>
  <c r="J978" i="2"/>
  <c r="L978" i="2"/>
  <c r="AK978" i="2"/>
  <c r="Q881" i="2"/>
  <c r="K881" i="2"/>
  <c r="H881" i="2"/>
  <c r="AK881" i="2"/>
  <c r="N881" i="2"/>
  <c r="J881" i="2"/>
  <c r="BA881" i="2"/>
  <c r="T881" i="2"/>
  <c r="AA881" i="2"/>
  <c r="V881" i="2"/>
  <c r="S881" i="2"/>
  <c r="AC881" i="2"/>
  <c r="M881" i="2"/>
  <c r="I881" i="2"/>
  <c r="R881" i="2"/>
  <c r="L881" i="2"/>
  <c r="C881" i="2"/>
  <c r="O881" i="2"/>
  <c r="P881" i="2"/>
  <c r="R937" i="2"/>
  <c r="L937" i="2"/>
  <c r="C937" i="2"/>
  <c r="O937" i="2"/>
  <c r="BA937" i="2"/>
  <c r="J937" i="2"/>
  <c r="AA937" i="2"/>
  <c r="N937" i="2"/>
  <c r="I937" i="2"/>
  <c r="H937" i="2"/>
  <c r="K937" i="2"/>
  <c r="V937" i="2"/>
  <c r="Q937" i="2"/>
  <c r="T937" i="2"/>
  <c r="P937" i="2"/>
  <c r="AC937" i="2"/>
  <c r="M937" i="2"/>
  <c r="S937" i="2"/>
  <c r="AK937" i="2"/>
  <c r="S993" i="2"/>
  <c r="M993" i="2"/>
  <c r="R993" i="2"/>
  <c r="BA993" i="2"/>
  <c r="V993" i="2"/>
  <c r="AK993" i="2"/>
  <c r="O993" i="2"/>
  <c r="K993" i="2"/>
  <c r="N993" i="2"/>
  <c r="AC993" i="2"/>
  <c r="L993" i="2"/>
  <c r="I993" i="2"/>
  <c r="Q993" i="2"/>
  <c r="T993" i="2"/>
  <c r="AA993" i="2"/>
  <c r="J993" i="2"/>
  <c r="P993" i="2"/>
  <c r="H993" i="2"/>
  <c r="C993" i="2"/>
  <c r="C888" i="2"/>
  <c r="O888" i="2"/>
  <c r="M888" i="2"/>
  <c r="R888" i="2"/>
  <c r="J888" i="2"/>
  <c r="L888" i="2"/>
  <c r="AK888" i="2"/>
  <c r="AA888" i="2"/>
  <c r="N888" i="2"/>
  <c r="T888" i="2"/>
  <c r="I888" i="2"/>
  <c r="P888" i="2"/>
  <c r="Q888" i="2"/>
  <c r="AC888" i="2"/>
  <c r="K888" i="2"/>
  <c r="S888" i="2"/>
  <c r="BA888" i="2"/>
  <c r="V888" i="2"/>
  <c r="H888" i="2"/>
  <c r="BA886" i="2"/>
  <c r="T886" i="2"/>
  <c r="S886" i="2"/>
  <c r="AC886" i="2"/>
  <c r="N886" i="2"/>
  <c r="H886" i="2"/>
  <c r="C886" i="2"/>
  <c r="K886" i="2"/>
  <c r="J886" i="2"/>
  <c r="AA886" i="2"/>
  <c r="M886" i="2"/>
  <c r="AK886" i="2"/>
  <c r="L886" i="2"/>
  <c r="P886" i="2"/>
  <c r="Q886" i="2"/>
  <c r="R886" i="2"/>
  <c r="V886" i="2"/>
  <c r="O886" i="2"/>
  <c r="I886" i="2"/>
  <c r="H918" i="2"/>
  <c r="T918" i="2"/>
  <c r="I918" i="2"/>
  <c r="AC918" i="2"/>
  <c r="J918" i="2"/>
  <c r="Q918" i="2"/>
  <c r="L918" i="2"/>
  <c r="AK918" i="2"/>
  <c r="O918" i="2"/>
  <c r="AA918" i="2"/>
  <c r="K918" i="2"/>
  <c r="V918" i="2"/>
  <c r="C918" i="2"/>
  <c r="BA918" i="2"/>
  <c r="N918" i="2"/>
  <c r="S918" i="2"/>
  <c r="M918" i="2"/>
  <c r="P918" i="2"/>
  <c r="R918" i="2"/>
  <c r="R950" i="2"/>
  <c r="K950" i="2"/>
  <c r="BA950" i="2"/>
  <c r="L950" i="2"/>
  <c r="J950" i="2"/>
  <c r="O950" i="2"/>
  <c r="I950" i="2"/>
  <c r="S950" i="2"/>
  <c r="AA950" i="2"/>
  <c r="AK950" i="2"/>
  <c r="P950" i="2"/>
  <c r="V950" i="2"/>
  <c r="H950" i="2"/>
  <c r="N950" i="2"/>
  <c r="M950" i="2"/>
  <c r="Q950" i="2"/>
  <c r="C950" i="2"/>
  <c r="AC950" i="2"/>
  <c r="T950" i="2"/>
  <c r="T982" i="2"/>
  <c r="N982" i="2"/>
  <c r="V982" i="2"/>
  <c r="H982" i="2"/>
  <c r="P982" i="2"/>
  <c r="S982" i="2"/>
  <c r="I982" i="2"/>
  <c r="M982" i="2"/>
  <c r="AA982" i="2"/>
  <c r="AK982" i="2"/>
  <c r="J982" i="2"/>
  <c r="R982" i="2"/>
  <c r="BA982" i="2"/>
  <c r="K982" i="2"/>
  <c r="C982" i="2"/>
  <c r="Q982" i="2"/>
  <c r="L982" i="2"/>
  <c r="AC982" i="2"/>
  <c r="O982" i="2"/>
  <c r="T1014" i="2"/>
  <c r="M1014" i="2"/>
  <c r="Q1014" i="2"/>
  <c r="L1014" i="2"/>
  <c r="K1014" i="2"/>
  <c r="S1014" i="2"/>
  <c r="I1014" i="2"/>
  <c r="R1014" i="2"/>
  <c r="AA1014" i="2"/>
  <c r="AK1014" i="2"/>
  <c r="C1014" i="2"/>
  <c r="J1014" i="2"/>
  <c r="V1014" i="2"/>
  <c r="N1014" i="2"/>
  <c r="O1014" i="2"/>
  <c r="P1014" i="2"/>
  <c r="BA1014" i="2"/>
  <c r="AC1014" i="2"/>
  <c r="H1014" i="2"/>
  <c r="O885" i="2"/>
  <c r="T885" i="2"/>
  <c r="R885" i="2"/>
  <c r="AC885" i="2"/>
  <c r="V885" i="2"/>
  <c r="K885" i="2"/>
  <c r="N885" i="2"/>
  <c r="I885" i="2"/>
  <c r="L885" i="2"/>
  <c r="AA885" i="2"/>
  <c r="Q885" i="2"/>
  <c r="C885" i="2"/>
  <c r="J885" i="2"/>
  <c r="M885" i="2"/>
  <c r="BA885" i="2"/>
  <c r="H885" i="2"/>
  <c r="P885" i="2"/>
  <c r="AK885" i="2"/>
  <c r="S885" i="2"/>
  <c r="T917" i="2"/>
  <c r="I917" i="2"/>
  <c r="P917" i="2"/>
  <c r="N917" i="2"/>
  <c r="AA917" i="2"/>
  <c r="O917" i="2"/>
  <c r="AC917" i="2"/>
  <c r="V917" i="2"/>
  <c r="BA917" i="2"/>
  <c r="S917" i="2"/>
  <c r="L917" i="2"/>
  <c r="J917" i="2"/>
  <c r="AK917" i="2"/>
  <c r="M917" i="2"/>
  <c r="K917" i="2"/>
  <c r="C917" i="2"/>
  <c r="R917" i="2"/>
  <c r="H917" i="2"/>
  <c r="Q917" i="2"/>
  <c r="M949" i="2"/>
  <c r="O949" i="2"/>
  <c r="Q949" i="2"/>
  <c r="H949" i="2"/>
  <c r="AA949" i="2"/>
  <c r="I949" i="2"/>
  <c r="K949" i="2"/>
  <c r="BA949" i="2"/>
  <c r="C949" i="2"/>
  <c r="S949" i="2"/>
  <c r="J949" i="2"/>
  <c r="P949" i="2"/>
  <c r="T949" i="2"/>
  <c r="V949" i="2"/>
  <c r="AC949" i="2"/>
  <c r="L949" i="2"/>
  <c r="R949" i="2"/>
  <c r="AK949" i="2"/>
  <c r="N949" i="2"/>
  <c r="M981" i="2"/>
  <c r="L981" i="2"/>
  <c r="Q981" i="2"/>
  <c r="P981" i="2"/>
  <c r="AA981" i="2"/>
  <c r="I981" i="2"/>
  <c r="J981" i="2"/>
  <c r="BA981" i="2"/>
  <c r="C981" i="2"/>
  <c r="S981" i="2"/>
  <c r="O981" i="2"/>
  <c r="K981" i="2"/>
  <c r="T981" i="2"/>
  <c r="N981" i="2"/>
  <c r="AC981" i="2"/>
  <c r="V981" i="2"/>
  <c r="R981" i="2"/>
  <c r="AK981" i="2"/>
  <c r="H981" i="2"/>
  <c r="K1013" i="2"/>
  <c r="BA1013" i="2"/>
  <c r="N1013" i="2"/>
  <c r="V1013" i="2"/>
  <c r="AA1013" i="2"/>
  <c r="R1013" i="2"/>
  <c r="M1013" i="2"/>
  <c r="O1013" i="2"/>
  <c r="C1013" i="2"/>
  <c r="I1013" i="2"/>
  <c r="P1013" i="2"/>
  <c r="H1013" i="2"/>
  <c r="T1013" i="2"/>
  <c r="L1013" i="2"/>
  <c r="AC1013" i="2"/>
  <c r="J1013" i="2"/>
  <c r="S1013" i="2"/>
  <c r="AK1013" i="2"/>
  <c r="Q1013" i="2"/>
  <c r="AK876" i="2"/>
  <c r="I876" i="2"/>
  <c r="K876" i="2"/>
  <c r="L876" i="2"/>
  <c r="AA876" i="2"/>
  <c r="J876" i="2"/>
  <c r="N876" i="2"/>
  <c r="BA876" i="2"/>
  <c r="M876" i="2"/>
  <c r="AC876" i="2"/>
  <c r="V876" i="2"/>
  <c r="H876" i="2"/>
  <c r="T876" i="2"/>
  <c r="O876" i="2"/>
  <c r="S876" i="2"/>
  <c r="Q876" i="2"/>
  <c r="R876" i="2"/>
  <c r="P876" i="2"/>
  <c r="C876" i="2"/>
  <c r="P908" i="2"/>
  <c r="AA908" i="2"/>
  <c r="K908" i="2"/>
  <c r="V908" i="2"/>
  <c r="BA908" i="2"/>
  <c r="T908" i="2"/>
  <c r="AC908" i="2"/>
  <c r="S908" i="2"/>
  <c r="N908" i="2"/>
  <c r="AK908" i="2"/>
  <c r="O908" i="2"/>
  <c r="I908" i="2"/>
  <c r="Q908" i="2"/>
  <c r="M908" i="2"/>
  <c r="L908" i="2"/>
  <c r="H908" i="2"/>
  <c r="C908" i="2"/>
  <c r="J908" i="2"/>
  <c r="R908" i="2"/>
  <c r="M940" i="2"/>
  <c r="T940" i="2"/>
  <c r="BA940" i="2"/>
  <c r="S940" i="2"/>
  <c r="Q940" i="2"/>
  <c r="C940" i="2"/>
  <c r="I940" i="2"/>
  <c r="AK940" i="2"/>
  <c r="K940" i="2"/>
  <c r="AA940" i="2"/>
  <c r="P940" i="2"/>
  <c r="J940" i="2"/>
  <c r="O940" i="2"/>
  <c r="H940" i="2"/>
  <c r="AC940" i="2"/>
  <c r="V940" i="2"/>
  <c r="L940" i="2"/>
  <c r="N940" i="2"/>
  <c r="R940" i="2"/>
  <c r="H972" i="2"/>
  <c r="T972" i="2"/>
  <c r="P972" i="2"/>
  <c r="AK972" i="2"/>
  <c r="BA972" i="2"/>
  <c r="AA972" i="2"/>
  <c r="I972" i="2"/>
  <c r="AC972" i="2"/>
  <c r="L972" i="2"/>
  <c r="V972" i="2"/>
  <c r="N972" i="2"/>
  <c r="S972" i="2"/>
  <c r="C972" i="2"/>
  <c r="Q972" i="2"/>
  <c r="J972" i="2"/>
  <c r="O972" i="2"/>
  <c r="M972" i="2"/>
  <c r="K972" i="2"/>
  <c r="R972" i="2"/>
  <c r="J1004" i="2"/>
  <c r="T1004" i="2"/>
  <c r="N1004" i="2"/>
  <c r="AK1004" i="2"/>
  <c r="L1004" i="2"/>
  <c r="AA1004" i="2"/>
  <c r="R1004" i="2"/>
  <c r="AC1004" i="2"/>
  <c r="O1004" i="2"/>
  <c r="P1004" i="2"/>
  <c r="M1004" i="2"/>
  <c r="S1004" i="2"/>
  <c r="BA1004" i="2"/>
  <c r="V1004" i="2"/>
  <c r="Q1004" i="2"/>
  <c r="H1004" i="2"/>
  <c r="K1004" i="2"/>
  <c r="C1004" i="2"/>
  <c r="I1004" i="2"/>
  <c r="AK871" i="2"/>
  <c r="I871" i="2"/>
  <c r="C871" i="2"/>
  <c r="H871" i="2"/>
  <c r="AA871" i="2"/>
  <c r="V871" i="2"/>
  <c r="Q871" i="2"/>
  <c r="M871" i="2"/>
  <c r="S871" i="2"/>
  <c r="K871" i="2"/>
  <c r="L871" i="2"/>
  <c r="P871" i="2"/>
  <c r="R871" i="2"/>
  <c r="N871" i="2"/>
  <c r="O871" i="2"/>
  <c r="T871" i="2"/>
  <c r="AC871" i="2"/>
  <c r="J871" i="2"/>
  <c r="BA871" i="2"/>
  <c r="AK903" i="2"/>
  <c r="R903" i="2"/>
  <c r="L903" i="2"/>
  <c r="M903" i="2"/>
  <c r="T903" i="2"/>
  <c r="BA903" i="2"/>
  <c r="V903" i="2"/>
  <c r="H903" i="2"/>
  <c r="I903" i="2"/>
  <c r="Q903" i="2"/>
  <c r="N903" i="2"/>
  <c r="O903" i="2"/>
  <c r="S903" i="2"/>
  <c r="J903" i="2"/>
  <c r="C903" i="2"/>
  <c r="AA903" i="2"/>
  <c r="AC903" i="2"/>
  <c r="P903" i="2"/>
  <c r="K903" i="2"/>
  <c r="AK935" i="2"/>
  <c r="S935" i="2"/>
  <c r="L935" i="2"/>
  <c r="M935" i="2"/>
  <c r="T935" i="2"/>
  <c r="J935" i="2"/>
  <c r="V935" i="2"/>
  <c r="P935" i="2"/>
  <c r="I935" i="2"/>
  <c r="N935" i="2"/>
  <c r="BA935" i="2"/>
  <c r="O935" i="2"/>
  <c r="R935" i="2"/>
  <c r="Q935" i="2"/>
  <c r="C935" i="2"/>
  <c r="AA935" i="2"/>
  <c r="AC935" i="2"/>
  <c r="H935" i="2"/>
  <c r="K935" i="2"/>
  <c r="AK967" i="2"/>
  <c r="S967" i="2"/>
  <c r="L967" i="2"/>
  <c r="O967" i="2"/>
  <c r="T967" i="2"/>
  <c r="H967" i="2"/>
  <c r="V967" i="2"/>
  <c r="C967" i="2"/>
  <c r="R967" i="2"/>
  <c r="BA967" i="2"/>
  <c r="N967" i="2"/>
  <c r="M967" i="2"/>
  <c r="AA967" i="2"/>
  <c r="J967" i="2"/>
  <c r="I967" i="2"/>
  <c r="P967" i="2"/>
  <c r="AC967" i="2"/>
  <c r="Q967" i="2"/>
  <c r="K967" i="2"/>
  <c r="AK999" i="2"/>
  <c r="I999" i="2"/>
  <c r="C999" i="2"/>
  <c r="L999" i="2"/>
  <c r="T999" i="2"/>
  <c r="Q999" i="2"/>
  <c r="H999" i="2"/>
  <c r="K999" i="2"/>
  <c r="R999" i="2"/>
  <c r="M999" i="2"/>
  <c r="P999" i="2"/>
  <c r="J999" i="2"/>
  <c r="AA999" i="2"/>
  <c r="BA999" i="2"/>
  <c r="S999" i="2"/>
  <c r="V999" i="2"/>
  <c r="AC999" i="2"/>
  <c r="O999" i="2"/>
  <c r="N999" i="2"/>
  <c r="C858" i="2"/>
  <c r="P882" i="2"/>
  <c r="T882" i="2"/>
  <c r="K882" i="2"/>
  <c r="N882" i="2"/>
  <c r="V882" i="2"/>
  <c r="AA882" i="2"/>
  <c r="I882" i="2"/>
  <c r="M882" i="2"/>
  <c r="AK882" i="2"/>
  <c r="Q882" i="2"/>
  <c r="L882" i="2"/>
  <c r="R882" i="2"/>
  <c r="C882" i="2"/>
  <c r="O882" i="2"/>
  <c r="BA882" i="2"/>
  <c r="H882" i="2"/>
  <c r="J882" i="2"/>
  <c r="S882" i="2"/>
  <c r="AC882" i="2"/>
  <c r="L954" i="2"/>
  <c r="AA954" i="2"/>
  <c r="AK954" i="2"/>
  <c r="Q954" i="2"/>
  <c r="O954" i="2"/>
  <c r="R954" i="2"/>
  <c r="AC954" i="2"/>
  <c r="T954" i="2"/>
  <c r="BA954" i="2"/>
  <c r="J954" i="2"/>
  <c r="M954" i="2"/>
  <c r="H954" i="2"/>
  <c r="V954" i="2"/>
  <c r="P954" i="2"/>
  <c r="C954" i="2"/>
  <c r="K954" i="2"/>
  <c r="N954" i="2"/>
  <c r="I954" i="2"/>
  <c r="S954" i="2"/>
  <c r="K1018" i="2"/>
  <c r="Q1018" i="2"/>
  <c r="N1018" i="2"/>
  <c r="AA1018" i="2"/>
  <c r="P1018" i="2"/>
  <c r="M1018" i="2"/>
  <c r="R1018" i="2"/>
  <c r="AC1018" i="2"/>
  <c r="T1018" i="2"/>
  <c r="L1018" i="2"/>
  <c r="S1018" i="2"/>
  <c r="J1018" i="2"/>
  <c r="AK1018" i="2"/>
  <c r="H1018" i="2"/>
  <c r="C1018" i="2"/>
  <c r="V1018" i="2"/>
  <c r="BA1018" i="2"/>
  <c r="I1018" i="2"/>
  <c r="O1018" i="2"/>
  <c r="R929" i="2"/>
  <c r="L929" i="2"/>
  <c r="P929" i="2"/>
  <c r="M929" i="2"/>
  <c r="Q929" i="2"/>
  <c r="O929" i="2"/>
  <c r="C929" i="2"/>
  <c r="J929" i="2"/>
  <c r="AA929" i="2"/>
  <c r="N929" i="2"/>
  <c r="V929" i="2"/>
  <c r="AK929" i="2"/>
  <c r="T929" i="2"/>
  <c r="S929" i="2"/>
  <c r="BA929" i="2"/>
  <c r="I929" i="2"/>
  <c r="H929" i="2"/>
  <c r="K929" i="2"/>
  <c r="AC929" i="2"/>
  <c r="I1001" i="2"/>
  <c r="P1001" i="2"/>
  <c r="R1001" i="2"/>
  <c r="C1001" i="2"/>
  <c r="M1001" i="2"/>
  <c r="N1001" i="2"/>
  <c r="L1001" i="2"/>
  <c r="K1001" i="2"/>
  <c r="AA1001" i="2"/>
  <c r="O1001" i="2"/>
  <c r="Q1001" i="2"/>
  <c r="V1001" i="2"/>
  <c r="AC1001" i="2"/>
  <c r="J1001" i="2"/>
  <c r="BA1001" i="2"/>
  <c r="H1001" i="2"/>
  <c r="AK1001" i="2"/>
  <c r="T1001" i="2"/>
  <c r="S1001" i="2"/>
  <c r="BA896" i="2"/>
  <c r="N896" i="2"/>
  <c r="M896" i="2"/>
  <c r="Q896" i="2"/>
  <c r="AK896" i="2"/>
  <c r="V896" i="2"/>
  <c r="C896" i="2"/>
  <c r="S896" i="2"/>
  <c r="J896" i="2"/>
  <c r="L896" i="2"/>
  <c r="O896" i="2"/>
  <c r="K896" i="2"/>
  <c r="AC896" i="2"/>
  <c r="P896" i="2"/>
  <c r="AA896" i="2"/>
  <c r="H896" i="2"/>
  <c r="R896" i="2"/>
  <c r="T896" i="2"/>
  <c r="I896" i="2"/>
  <c r="H928" i="2"/>
  <c r="P928" i="2"/>
  <c r="J928" i="2"/>
  <c r="V928" i="2"/>
  <c r="AK928" i="2"/>
  <c r="BA928" i="2"/>
  <c r="C928" i="2"/>
  <c r="S928" i="2"/>
  <c r="N928" i="2"/>
  <c r="AA928" i="2"/>
  <c r="K928" i="2"/>
  <c r="I928" i="2"/>
  <c r="T928" i="2"/>
  <c r="R928" i="2"/>
  <c r="O928" i="2"/>
  <c r="M928" i="2"/>
  <c r="Q928" i="2"/>
  <c r="AC928" i="2"/>
  <c r="L928" i="2"/>
  <c r="H960" i="2"/>
  <c r="O960" i="2"/>
  <c r="M960" i="2"/>
  <c r="Q960" i="2"/>
  <c r="AA960" i="2"/>
  <c r="K960" i="2"/>
  <c r="J960" i="2"/>
  <c r="S960" i="2"/>
  <c r="AK960" i="2"/>
  <c r="L960" i="2"/>
  <c r="R960" i="2"/>
  <c r="P960" i="2"/>
  <c r="I960" i="2"/>
  <c r="AC960" i="2"/>
  <c r="T960" i="2"/>
  <c r="N960" i="2"/>
  <c r="C960" i="2"/>
  <c r="BA960" i="2"/>
  <c r="V960" i="2"/>
  <c r="Q992" i="2"/>
  <c r="L992" i="2"/>
  <c r="N992" i="2"/>
  <c r="M992" i="2"/>
  <c r="AA992" i="2"/>
  <c r="I992" i="2"/>
  <c r="J992" i="2"/>
  <c r="R992" i="2"/>
  <c r="AK992" i="2"/>
  <c r="T992" i="2"/>
  <c r="H992" i="2"/>
  <c r="BA992" i="2"/>
  <c r="P992" i="2"/>
  <c r="O992" i="2"/>
  <c r="V992" i="2"/>
  <c r="AC992" i="2"/>
  <c r="K992" i="2"/>
  <c r="S992" i="2"/>
  <c r="C992" i="2"/>
  <c r="C859" i="2"/>
  <c r="AC891" i="2"/>
  <c r="M891" i="2"/>
  <c r="BA891" i="2"/>
  <c r="C891" i="2"/>
  <c r="T891" i="2"/>
  <c r="V891" i="2"/>
  <c r="N891" i="2"/>
  <c r="AK891" i="2"/>
  <c r="AA891" i="2"/>
  <c r="H891" i="2"/>
  <c r="O891" i="2"/>
  <c r="K891" i="2"/>
  <c r="J891" i="2"/>
  <c r="Q891" i="2"/>
  <c r="L891" i="2"/>
  <c r="I891" i="2"/>
  <c r="P891" i="2"/>
  <c r="R891" i="2"/>
  <c r="S891" i="2"/>
  <c r="V923" i="2"/>
  <c r="C923" i="2"/>
  <c r="I923" i="2"/>
  <c r="H923" i="2"/>
  <c r="K923" i="2"/>
  <c r="J923" i="2"/>
  <c r="AC923" i="2"/>
  <c r="M923" i="2"/>
  <c r="BA923" i="2"/>
  <c r="L923" i="2"/>
  <c r="AA923" i="2"/>
  <c r="P923" i="2"/>
  <c r="O923" i="2"/>
  <c r="AK923" i="2"/>
  <c r="T923" i="2"/>
  <c r="R923" i="2"/>
  <c r="S923" i="2"/>
  <c r="N923" i="2"/>
  <c r="Q923" i="2"/>
  <c r="Q955" i="2"/>
  <c r="H955" i="2"/>
  <c r="I955" i="2"/>
  <c r="L955" i="2"/>
  <c r="N955" i="2"/>
  <c r="P955" i="2"/>
  <c r="S955" i="2"/>
  <c r="M955" i="2"/>
  <c r="J955" i="2"/>
  <c r="C955" i="2"/>
  <c r="AC955" i="2"/>
  <c r="K955" i="2"/>
  <c r="O955" i="2"/>
  <c r="BA955" i="2"/>
  <c r="AA955" i="2"/>
  <c r="R955" i="2"/>
  <c r="V955" i="2"/>
  <c r="AK955" i="2"/>
  <c r="T955" i="2"/>
  <c r="Q987" i="2"/>
  <c r="H987" i="2"/>
  <c r="S987" i="2"/>
  <c r="L987" i="2"/>
  <c r="N987" i="2"/>
  <c r="P987" i="2"/>
  <c r="R987" i="2"/>
  <c r="M987" i="2"/>
  <c r="J987" i="2"/>
  <c r="C987" i="2"/>
  <c r="AC987" i="2"/>
  <c r="K987" i="2"/>
  <c r="O987" i="2"/>
  <c r="BA987" i="2"/>
  <c r="AA987" i="2"/>
  <c r="I987" i="2"/>
  <c r="V987" i="2"/>
  <c r="AK987" i="2"/>
  <c r="T987" i="2"/>
  <c r="H874" i="2"/>
  <c r="T874" i="2"/>
  <c r="P874" i="2"/>
  <c r="N874" i="2"/>
  <c r="C874" i="2"/>
  <c r="AA874" i="2"/>
  <c r="R874" i="2"/>
  <c r="Q874" i="2"/>
  <c r="K874" i="2"/>
  <c r="M874" i="2"/>
  <c r="V874" i="2"/>
  <c r="I874" i="2"/>
  <c r="AK874" i="2"/>
  <c r="J874" i="2"/>
  <c r="L874" i="2"/>
  <c r="BA874" i="2"/>
  <c r="O874" i="2"/>
  <c r="S874" i="2"/>
  <c r="AC874" i="2"/>
  <c r="L938" i="2"/>
  <c r="AA938" i="2"/>
  <c r="M938" i="2"/>
  <c r="J938" i="2"/>
  <c r="Q938" i="2"/>
  <c r="S938" i="2"/>
  <c r="AC938" i="2"/>
  <c r="T938" i="2"/>
  <c r="N938" i="2"/>
  <c r="O938" i="2"/>
  <c r="C938" i="2"/>
  <c r="H938" i="2"/>
  <c r="K938" i="2"/>
  <c r="P938" i="2"/>
  <c r="BA938" i="2"/>
  <c r="V938" i="2"/>
  <c r="AK938" i="2"/>
  <c r="I938" i="2"/>
  <c r="R938" i="2"/>
  <c r="M994" i="2"/>
  <c r="AA994" i="2"/>
  <c r="J994" i="2"/>
  <c r="P994" i="2"/>
  <c r="V994" i="2"/>
  <c r="I994" i="2"/>
  <c r="AC994" i="2"/>
  <c r="T994" i="2"/>
  <c r="C994" i="2"/>
  <c r="S994" i="2"/>
  <c r="L994" i="2"/>
  <c r="K994" i="2"/>
  <c r="O994" i="2"/>
  <c r="Q994" i="2"/>
  <c r="H994" i="2"/>
  <c r="N994" i="2"/>
  <c r="AK994" i="2"/>
  <c r="R994" i="2"/>
  <c r="BA994" i="2"/>
  <c r="Q889" i="2"/>
  <c r="T889" i="2"/>
  <c r="I889" i="2"/>
  <c r="P889" i="2"/>
  <c r="O889" i="2"/>
  <c r="AK889" i="2"/>
  <c r="R889" i="2"/>
  <c r="C889" i="2"/>
  <c r="J889" i="2"/>
  <c r="N889" i="2"/>
  <c r="AA889" i="2"/>
  <c r="K889" i="2"/>
  <c r="L889" i="2"/>
  <c r="BA889" i="2"/>
  <c r="H889" i="2"/>
  <c r="M889" i="2"/>
  <c r="AC889" i="2"/>
  <c r="S889" i="2"/>
  <c r="V889" i="2"/>
  <c r="L953" i="2"/>
  <c r="T953" i="2"/>
  <c r="AC953" i="2"/>
  <c r="S953" i="2"/>
  <c r="H953" i="2"/>
  <c r="N953" i="2"/>
  <c r="BA953" i="2"/>
  <c r="I953" i="2"/>
  <c r="R953" i="2"/>
  <c r="M953" i="2"/>
  <c r="O953" i="2"/>
  <c r="Q953" i="2"/>
  <c r="K953" i="2"/>
  <c r="AA953" i="2"/>
  <c r="P953" i="2"/>
  <c r="C953" i="2"/>
  <c r="AK953" i="2"/>
  <c r="J953" i="2"/>
  <c r="V953" i="2"/>
  <c r="J1009" i="2"/>
  <c r="N1009" i="2"/>
  <c r="C1009" i="2"/>
  <c r="BA1009" i="2"/>
  <c r="AK1009" i="2"/>
  <c r="V1009" i="2"/>
  <c r="T1009" i="2"/>
  <c r="AC1009" i="2"/>
  <c r="R1009" i="2"/>
  <c r="L1009" i="2"/>
  <c r="I1009" i="2"/>
  <c r="P1009" i="2"/>
  <c r="S1009" i="2"/>
  <c r="H1009" i="2"/>
  <c r="M1009" i="2"/>
  <c r="O1009" i="2"/>
  <c r="Q1009" i="2"/>
  <c r="K1009" i="2"/>
  <c r="AA1009" i="2"/>
  <c r="C862" i="2"/>
  <c r="BA894" i="2"/>
  <c r="I894" i="2"/>
  <c r="S894" i="2"/>
  <c r="H894" i="2"/>
  <c r="C894" i="2"/>
  <c r="AC894" i="2"/>
  <c r="J894" i="2"/>
  <c r="AA894" i="2"/>
  <c r="P894" i="2"/>
  <c r="R894" i="2"/>
  <c r="Q894" i="2"/>
  <c r="N894" i="2"/>
  <c r="V894" i="2"/>
  <c r="K894" i="2"/>
  <c r="AK894" i="2"/>
  <c r="T894" i="2"/>
  <c r="O894" i="2"/>
  <c r="M894" i="2"/>
  <c r="L894" i="2"/>
  <c r="H926" i="2"/>
  <c r="N926" i="2"/>
  <c r="R926" i="2"/>
  <c r="K926" i="2"/>
  <c r="J926" i="2"/>
  <c r="AC926" i="2"/>
  <c r="O926" i="2"/>
  <c r="AA926" i="2"/>
  <c r="I926" i="2"/>
  <c r="S926" i="2"/>
  <c r="BA926" i="2"/>
  <c r="P926" i="2"/>
  <c r="M926" i="2"/>
  <c r="L926" i="2"/>
  <c r="AK926" i="2"/>
  <c r="T926" i="2"/>
  <c r="V926" i="2"/>
  <c r="Q926" i="2"/>
  <c r="C926" i="2"/>
  <c r="J958" i="2"/>
  <c r="R958" i="2"/>
  <c r="T958" i="2"/>
  <c r="AA958" i="2"/>
  <c r="S958" i="2"/>
  <c r="Q958" i="2"/>
  <c r="C958" i="2"/>
  <c r="AK958" i="2"/>
  <c r="N958" i="2"/>
  <c r="L958" i="2"/>
  <c r="I958" i="2"/>
  <c r="H958" i="2"/>
  <c r="K958" i="2"/>
  <c r="M958" i="2"/>
  <c r="BA958" i="2"/>
  <c r="V958" i="2"/>
  <c r="AC958" i="2"/>
  <c r="P958" i="2"/>
  <c r="O958" i="2"/>
  <c r="J990" i="2"/>
  <c r="N990" i="2"/>
  <c r="L990" i="2"/>
  <c r="AA990" i="2"/>
  <c r="R990" i="2"/>
  <c r="O990" i="2"/>
  <c r="C990" i="2"/>
  <c r="AK990" i="2"/>
  <c r="T990" i="2"/>
  <c r="Q990" i="2"/>
  <c r="I990" i="2"/>
  <c r="K990" i="2"/>
  <c r="H990" i="2"/>
  <c r="M990" i="2"/>
  <c r="S990" i="2"/>
  <c r="V990" i="2"/>
  <c r="AC990" i="2"/>
  <c r="P990" i="2"/>
  <c r="BA990" i="2"/>
  <c r="C861" i="2"/>
  <c r="S893" i="2"/>
  <c r="BA893" i="2"/>
  <c r="V893" i="2"/>
  <c r="I893" i="2"/>
  <c r="AA893" i="2"/>
  <c r="P893" i="2"/>
  <c r="O893" i="2"/>
  <c r="R893" i="2"/>
  <c r="AC893" i="2"/>
  <c r="C893" i="2"/>
  <c r="M893" i="2"/>
  <c r="AK893" i="2"/>
  <c r="K893" i="2"/>
  <c r="T893" i="2"/>
  <c r="H893" i="2"/>
  <c r="J893" i="2"/>
  <c r="N893" i="2"/>
  <c r="L893" i="2"/>
  <c r="Q893" i="2"/>
  <c r="R925" i="2"/>
  <c r="J925" i="2"/>
  <c r="P925" i="2"/>
  <c r="I925" i="2"/>
  <c r="T925" i="2"/>
  <c r="K925" i="2"/>
  <c r="BA925" i="2"/>
  <c r="S925" i="2"/>
  <c r="AC925" i="2"/>
  <c r="Q925" i="2"/>
  <c r="V925" i="2"/>
  <c r="AK925" i="2"/>
  <c r="M925" i="2"/>
  <c r="AA925" i="2"/>
  <c r="N925" i="2"/>
  <c r="L925" i="2"/>
  <c r="O925" i="2"/>
  <c r="C925" i="2"/>
  <c r="H925" i="2"/>
  <c r="R957" i="2"/>
  <c r="BA957" i="2"/>
  <c r="AK957" i="2"/>
  <c r="O957" i="2"/>
  <c r="S957" i="2"/>
  <c r="M957" i="2"/>
  <c r="P957" i="2"/>
  <c r="I957" i="2"/>
  <c r="Q957" i="2"/>
  <c r="L957" i="2"/>
  <c r="J957" i="2"/>
  <c r="T957" i="2"/>
  <c r="V957" i="2"/>
  <c r="AA957" i="2"/>
  <c r="H957" i="2"/>
  <c r="C957" i="2"/>
  <c r="K957" i="2"/>
  <c r="N957" i="2"/>
  <c r="AC957" i="2"/>
  <c r="S989" i="2"/>
  <c r="J989" i="2"/>
  <c r="AK989" i="2"/>
  <c r="BA989" i="2"/>
  <c r="R989" i="2"/>
  <c r="O989" i="2"/>
  <c r="H989" i="2"/>
  <c r="I989" i="2"/>
  <c r="C989" i="2"/>
  <c r="N989" i="2"/>
  <c r="V989" i="2"/>
  <c r="T989" i="2"/>
  <c r="P989" i="2"/>
  <c r="AA989" i="2"/>
  <c r="M989" i="2"/>
  <c r="Q989" i="2"/>
  <c r="L989" i="2"/>
  <c r="K989" i="2"/>
  <c r="AC989" i="2"/>
  <c r="AC1011" i="2"/>
  <c r="H1011" i="2"/>
  <c r="P1011" i="2"/>
  <c r="N1011" i="2"/>
  <c r="M1011" i="2"/>
  <c r="S1011" i="2"/>
  <c r="BA1011" i="2"/>
  <c r="K1011" i="2"/>
  <c r="O1011" i="2"/>
  <c r="AA1011" i="2"/>
  <c r="C1011" i="2"/>
  <c r="R1011" i="2"/>
  <c r="AK1011" i="2"/>
  <c r="T1011" i="2"/>
  <c r="L1011" i="2"/>
  <c r="I1011" i="2"/>
  <c r="Q1011" i="2"/>
  <c r="J1011" i="2"/>
  <c r="V1011" i="2"/>
  <c r="S884" i="2"/>
  <c r="I884" i="2"/>
  <c r="Q884" i="2"/>
  <c r="J884" i="2"/>
  <c r="T884" i="2"/>
  <c r="AK884" i="2"/>
  <c r="C884" i="2"/>
  <c r="O884" i="2"/>
  <c r="R884" i="2"/>
  <c r="H884" i="2"/>
  <c r="BA884" i="2"/>
  <c r="M884" i="2"/>
  <c r="K884" i="2"/>
  <c r="AA884" i="2"/>
  <c r="AC884" i="2"/>
  <c r="V884" i="2"/>
  <c r="N884" i="2"/>
  <c r="L884" i="2"/>
  <c r="P884" i="2"/>
  <c r="I916" i="2"/>
  <c r="R916" i="2"/>
  <c r="V916" i="2"/>
  <c r="AA916" i="2"/>
  <c r="T916" i="2"/>
  <c r="N916" i="2"/>
  <c r="P916" i="2"/>
  <c r="AK916" i="2"/>
  <c r="S916" i="2"/>
  <c r="K916" i="2"/>
  <c r="L916" i="2"/>
  <c r="J916" i="2"/>
  <c r="BA916" i="2"/>
  <c r="C916" i="2"/>
  <c r="AC916" i="2"/>
  <c r="M916" i="2"/>
  <c r="Q916" i="2"/>
  <c r="O916" i="2"/>
  <c r="H916" i="2"/>
  <c r="O948" i="2"/>
  <c r="AK948" i="2"/>
  <c r="K948" i="2"/>
  <c r="T948" i="2"/>
  <c r="C948" i="2"/>
  <c r="S948" i="2"/>
  <c r="Q948" i="2"/>
  <c r="AA948" i="2"/>
  <c r="M948" i="2"/>
  <c r="BA948" i="2"/>
  <c r="V948" i="2"/>
  <c r="L948" i="2"/>
  <c r="J948" i="2"/>
  <c r="P948" i="2"/>
  <c r="R948" i="2"/>
  <c r="H948" i="2"/>
  <c r="I948" i="2"/>
  <c r="N948" i="2"/>
  <c r="AC948" i="2"/>
  <c r="M980" i="2"/>
  <c r="AC980" i="2"/>
  <c r="P980" i="2"/>
  <c r="T980" i="2"/>
  <c r="AA980" i="2"/>
  <c r="AK980" i="2"/>
  <c r="BA980" i="2"/>
  <c r="V980" i="2"/>
  <c r="R980" i="2"/>
  <c r="C980" i="2"/>
  <c r="O980" i="2"/>
  <c r="Q980" i="2"/>
  <c r="H980" i="2"/>
  <c r="K980" i="2"/>
  <c r="I980" i="2"/>
  <c r="L980" i="2"/>
  <c r="S980" i="2"/>
  <c r="J980" i="2"/>
  <c r="N980" i="2"/>
  <c r="Q1012" i="2"/>
  <c r="AC1012" i="2"/>
  <c r="J1012" i="2"/>
  <c r="T1012" i="2"/>
  <c r="AA1012" i="2"/>
  <c r="AK1012" i="2"/>
  <c r="O1012" i="2"/>
  <c r="N1012" i="2"/>
  <c r="S1012" i="2"/>
  <c r="K1012" i="2"/>
  <c r="BA1012" i="2"/>
  <c r="C1012" i="2"/>
  <c r="L1012" i="2"/>
  <c r="V1012" i="2"/>
  <c r="R1012" i="2"/>
  <c r="H1012" i="2"/>
  <c r="I1012" i="2"/>
  <c r="P1012" i="2"/>
  <c r="M1012" i="2"/>
  <c r="AC879" i="2"/>
  <c r="Q879" i="2"/>
  <c r="M879" i="2"/>
  <c r="R879" i="2"/>
  <c r="P879" i="2"/>
  <c r="BA879" i="2"/>
  <c r="O879" i="2"/>
  <c r="J879" i="2"/>
  <c r="L879" i="2"/>
  <c r="T879" i="2"/>
  <c r="C879" i="2"/>
  <c r="S879" i="2"/>
  <c r="AK879" i="2"/>
  <c r="AA879" i="2"/>
  <c r="V879" i="2"/>
  <c r="I879" i="2"/>
  <c r="K879" i="2"/>
  <c r="H879" i="2"/>
  <c r="N879" i="2"/>
  <c r="AC911" i="2"/>
  <c r="H911" i="2"/>
  <c r="K911" i="2"/>
  <c r="R911" i="2"/>
  <c r="N911" i="2"/>
  <c r="L911" i="2"/>
  <c r="Q911" i="2"/>
  <c r="BA911" i="2"/>
  <c r="V911" i="2"/>
  <c r="AA911" i="2"/>
  <c r="C911" i="2"/>
  <c r="S911" i="2"/>
  <c r="AK911" i="2"/>
  <c r="T911" i="2"/>
  <c r="M911" i="2"/>
  <c r="I911" i="2"/>
  <c r="O911" i="2"/>
  <c r="P911" i="2"/>
  <c r="J911" i="2"/>
  <c r="AC943" i="2"/>
  <c r="Q943" i="2"/>
  <c r="K943" i="2"/>
  <c r="S943" i="2"/>
  <c r="P943" i="2"/>
  <c r="L943" i="2"/>
  <c r="H943" i="2"/>
  <c r="J943" i="2"/>
  <c r="V943" i="2"/>
  <c r="AA943" i="2"/>
  <c r="C943" i="2"/>
  <c r="R943" i="2"/>
  <c r="AK943" i="2"/>
  <c r="T943" i="2"/>
  <c r="M943" i="2"/>
  <c r="I943" i="2"/>
  <c r="O943" i="2"/>
  <c r="N943" i="2"/>
  <c r="BA943" i="2"/>
  <c r="AC975" i="2"/>
  <c r="O975" i="2"/>
  <c r="V975" i="2"/>
  <c r="S975" i="2"/>
  <c r="J975" i="2"/>
  <c r="N975" i="2"/>
  <c r="L975" i="2"/>
  <c r="K975" i="2"/>
  <c r="C975" i="2"/>
  <c r="BA975" i="2"/>
  <c r="H975" i="2"/>
  <c r="AA975" i="2"/>
  <c r="AK975" i="2"/>
  <c r="T975" i="2"/>
  <c r="Q975" i="2"/>
  <c r="I975" i="2"/>
  <c r="P975" i="2"/>
  <c r="M975" i="2"/>
  <c r="R975" i="2"/>
  <c r="AC1007" i="2"/>
  <c r="N1007" i="2"/>
  <c r="J1007" i="2"/>
  <c r="R1007" i="2"/>
  <c r="O1007" i="2"/>
  <c r="H1007" i="2"/>
  <c r="K1007" i="2"/>
  <c r="BA1007" i="2"/>
  <c r="V1007" i="2"/>
  <c r="P1007" i="2"/>
  <c r="C1007" i="2"/>
  <c r="AA1007" i="2"/>
  <c r="AK1007" i="2"/>
  <c r="T1007" i="2"/>
  <c r="Q1007" i="2"/>
  <c r="S1007" i="2"/>
  <c r="M1007" i="2"/>
  <c r="L1007" i="2"/>
  <c r="I1007" i="2"/>
  <c r="C706" i="2"/>
  <c r="C721" i="2"/>
  <c r="C698" i="2"/>
  <c r="C712" i="2"/>
  <c r="C716" i="2"/>
  <c r="C722" i="2"/>
  <c r="C705" i="2"/>
  <c r="C533" i="2"/>
  <c r="C544" i="2"/>
  <c r="C447" i="2"/>
  <c r="C372" i="2"/>
  <c r="C617" i="2"/>
  <c r="C592" i="2"/>
  <c r="C683" i="2"/>
  <c r="C624" i="2"/>
  <c r="C470" i="2"/>
  <c r="R528" i="2"/>
  <c r="V528" i="2"/>
  <c r="AK528" i="2"/>
  <c r="AC528" i="2"/>
  <c r="J528" i="2"/>
  <c r="L528" i="2"/>
  <c r="K528" i="2"/>
  <c r="Q528" i="2"/>
  <c r="S528" i="2"/>
  <c r="I528" i="2"/>
  <c r="AA528" i="2"/>
  <c r="H528" i="2"/>
  <c r="O528" i="2"/>
  <c r="T528" i="2"/>
  <c r="N528" i="2"/>
  <c r="BA528" i="2"/>
  <c r="C528" i="2"/>
  <c r="M528" i="2"/>
  <c r="P528" i="2"/>
  <c r="C437" i="2"/>
  <c r="R373" i="2"/>
  <c r="M373" i="2"/>
  <c r="H373" i="2"/>
  <c r="V373" i="2"/>
  <c r="Q373" i="2"/>
  <c r="O373" i="2"/>
  <c r="K373" i="2"/>
  <c r="S373" i="2"/>
  <c r="J373" i="2"/>
  <c r="P373" i="2"/>
  <c r="N373" i="2"/>
  <c r="L373" i="2"/>
  <c r="T373" i="2"/>
  <c r="BA373" i="2"/>
  <c r="C373" i="2"/>
  <c r="I373" i="2"/>
  <c r="AK373" i="2"/>
  <c r="AA373" i="2"/>
  <c r="AC373" i="2"/>
  <c r="C502" i="2"/>
  <c r="C615" i="2"/>
  <c r="C623" i="2"/>
  <c r="C622" i="2"/>
  <c r="C532" i="2"/>
  <c r="C371" i="2"/>
  <c r="C471" i="2"/>
  <c r="C545" i="2"/>
  <c r="C382" i="2"/>
  <c r="C611" i="2"/>
  <c r="C515" i="2"/>
  <c r="H610" i="2"/>
  <c r="O610" i="2"/>
  <c r="K610" i="2"/>
  <c r="I610" i="2"/>
  <c r="S610" i="2"/>
  <c r="V610" i="2"/>
  <c r="J610" i="2"/>
  <c r="AA610" i="2"/>
  <c r="N610" i="2"/>
  <c r="P610" i="2"/>
  <c r="T610" i="2"/>
  <c r="M610" i="2"/>
  <c r="AC610" i="2"/>
  <c r="C610" i="2"/>
  <c r="L610" i="2"/>
  <c r="R610" i="2"/>
  <c r="BA610" i="2"/>
  <c r="Q610" i="2"/>
  <c r="AK610" i="2"/>
  <c r="C630" i="2"/>
  <c r="C389" i="2"/>
  <c r="R357" i="2"/>
  <c r="P357" i="2"/>
  <c r="V357" i="2"/>
  <c r="K357" i="2"/>
  <c r="O357" i="2"/>
  <c r="L357" i="2"/>
  <c r="BA357" i="2"/>
  <c r="S357" i="2"/>
  <c r="J357" i="2"/>
  <c r="Q357" i="2"/>
  <c r="T357" i="2"/>
  <c r="N357" i="2"/>
  <c r="H357" i="2"/>
  <c r="M357" i="2"/>
  <c r="C357" i="2"/>
  <c r="I357" i="2"/>
  <c r="AK357" i="2"/>
  <c r="AA357" i="2"/>
  <c r="AC357" i="2"/>
  <c r="C501" i="2"/>
  <c r="C374" i="2"/>
  <c r="C386" i="2"/>
  <c r="C358" i="2"/>
  <c r="C336" i="2"/>
  <c r="R345" i="2"/>
  <c r="BA345" i="2"/>
  <c r="P345" i="2"/>
  <c r="O345" i="2"/>
  <c r="K345" i="2"/>
  <c r="Q345" i="2"/>
  <c r="L345" i="2"/>
  <c r="S345" i="2"/>
  <c r="V345" i="2"/>
  <c r="J345" i="2"/>
  <c r="T345" i="2"/>
  <c r="H345" i="2"/>
  <c r="N345" i="2"/>
  <c r="M345" i="2"/>
  <c r="C345" i="2"/>
  <c r="I345" i="2"/>
  <c r="AK345" i="2"/>
  <c r="AA345" i="2"/>
  <c r="AC345" i="2"/>
  <c r="S392" i="2"/>
  <c r="M392" i="2"/>
  <c r="V392" i="2"/>
  <c r="L392" i="2"/>
  <c r="BA392" i="2"/>
  <c r="Q392" i="2"/>
  <c r="T392" i="2"/>
  <c r="R392" i="2"/>
  <c r="N392" i="2"/>
  <c r="P392" i="2"/>
  <c r="J392" i="2"/>
  <c r="H392" i="2"/>
  <c r="O392" i="2"/>
  <c r="K392" i="2"/>
  <c r="C392" i="2"/>
  <c r="I392" i="2"/>
  <c r="AA392" i="2"/>
  <c r="AK392" i="2"/>
  <c r="AC392" i="2"/>
  <c r="S380" i="2"/>
  <c r="N380" i="2"/>
  <c r="K380" i="2"/>
  <c r="J380" i="2"/>
  <c r="O380" i="2"/>
  <c r="T380" i="2"/>
  <c r="V380" i="2"/>
  <c r="R380" i="2"/>
  <c r="Q380" i="2"/>
  <c r="BA380" i="2"/>
  <c r="P380" i="2"/>
  <c r="L380" i="2"/>
  <c r="H380" i="2"/>
  <c r="M380" i="2"/>
  <c r="C380" i="2"/>
  <c r="I380" i="2"/>
  <c r="AK380" i="2"/>
  <c r="AA380" i="2"/>
  <c r="AC380" i="2"/>
  <c r="C324" i="2"/>
  <c r="C376" i="2"/>
  <c r="C388" i="2"/>
  <c r="C360" i="2"/>
  <c r="C726" i="2"/>
  <c r="C704" i="2"/>
  <c r="C707" i="2"/>
  <c r="C713" i="2"/>
  <c r="C717" i="2"/>
  <c r="C708" i="2"/>
  <c r="C697" i="2"/>
  <c r="C709" i="2"/>
  <c r="Q711" i="2"/>
  <c r="S711" i="2"/>
  <c r="J711" i="2"/>
  <c r="AA711" i="2"/>
  <c r="K711" i="2"/>
  <c r="AK711" i="2"/>
  <c r="H711" i="2"/>
  <c r="C711" i="2"/>
  <c r="M711" i="2"/>
  <c r="I711" i="2"/>
  <c r="O711" i="2"/>
  <c r="P711" i="2"/>
  <c r="R711" i="2"/>
  <c r="V711" i="2"/>
  <c r="BA711" i="2"/>
  <c r="L711" i="2"/>
  <c r="AC711" i="2"/>
  <c r="N711" i="2"/>
  <c r="T711" i="2"/>
  <c r="C619" i="2"/>
  <c r="C529" i="2"/>
  <c r="C627" i="2"/>
  <c r="C608" i="2"/>
  <c r="C626" i="2"/>
  <c r="L607" i="2"/>
  <c r="T607" i="2"/>
  <c r="M607" i="2"/>
  <c r="Q607" i="2"/>
  <c r="AA607" i="2"/>
  <c r="P607" i="2"/>
  <c r="S607" i="2"/>
  <c r="H607" i="2"/>
  <c r="BA607" i="2"/>
  <c r="R607" i="2"/>
  <c r="N607" i="2"/>
  <c r="V607" i="2"/>
  <c r="K607" i="2"/>
  <c r="I607" i="2"/>
  <c r="AC607" i="2"/>
  <c r="C607" i="2"/>
  <c r="O607" i="2"/>
  <c r="AK607" i="2"/>
  <c r="J607" i="2"/>
  <c r="C631" i="2"/>
  <c r="C596" i="2"/>
  <c r="C684" i="2"/>
  <c r="C605" i="2"/>
  <c r="C616" i="2"/>
  <c r="C591" i="2"/>
  <c r="C530" i="2"/>
  <c r="C536" i="2"/>
  <c r="R436" i="2"/>
  <c r="P436" i="2"/>
  <c r="M436" i="2"/>
  <c r="N436" i="2"/>
  <c r="S436" i="2"/>
  <c r="V436" i="2"/>
  <c r="J436" i="2"/>
  <c r="AK436" i="2"/>
  <c r="K436" i="2"/>
  <c r="T436" i="2"/>
  <c r="C436" i="2"/>
  <c r="O436" i="2"/>
  <c r="BA436" i="2"/>
  <c r="H436" i="2"/>
  <c r="I436" i="2"/>
  <c r="Q436" i="2"/>
  <c r="L436" i="2"/>
  <c r="AA436" i="2"/>
  <c r="AC436" i="2"/>
  <c r="C442" i="2"/>
  <c r="BA446" i="2"/>
  <c r="H446" i="2"/>
  <c r="Q446" i="2"/>
  <c r="AK446" i="2"/>
  <c r="R446" i="2"/>
  <c r="O446" i="2"/>
  <c r="V446" i="2"/>
  <c r="L446" i="2"/>
  <c r="N446" i="2"/>
  <c r="M446" i="2"/>
  <c r="S446" i="2"/>
  <c r="K446" i="2"/>
  <c r="C446" i="2"/>
  <c r="J446" i="2"/>
  <c r="AA446" i="2"/>
  <c r="P446" i="2"/>
  <c r="I446" i="2"/>
  <c r="T446" i="2"/>
  <c r="AC446" i="2"/>
  <c r="R370" i="2"/>
  <c r="AK370" i="2"/>
  <c r="H370" i="2"/>
  <c r="L370" i="2"/>
  <c r="N370" i="2"/>
  <c r="O370" i="2"/>
  <c r="T370" i="2"/>
  <c r="V370" i="2"/>
  <c r="C370" i="2"/>
  <c r="J370" i="2"/>
  <c r="K370" i="2"/>
  <c r="P370" i="2"/>
  <c r="BA370" i="2"/>
  <c r="Q370" i="2"/>
  <c r="AC370" i="2"/>
  <c r="I370" i="2"/>
  <c r="M370" i="2"/>
  <c r="AA370" i="2"/>
  <c r="S370" i="2"/>
  <c r="AA514" i="2"/>
  <c r="L514" i="2"/>
  <c r="K514" i="2"/>
  <c r="T514" i="2"/>
  <c r="V514" i="2"/>
  <c r="H514" i="2"/>
  <c r="J514" i="2"/>
  <c r="N514" i="2"/>
  <c r="R514" i="2"/>
  <c r="O514" i="2"/>
  <c r="S514" i="2"/>
  <c r="AC514" i="2"/>
  <c r="I514" i="2"/>
  <c r="M514" i="2"/>
  <c r="Q514" i="2"/>
  <c r="C514" i="2"/>
  <c r="P514" i="2"/>
  <c r="AK514" i="2"/>
  <c r="BA514" i="2"/>
  <c r="C531" i="2"/>
  <c r="C648" i="2"/>
  <c r="C537" i="2"/>
  <c r="C647" i="2"/>
  <c r="C618" i="2"/>
  <c r="R385" i="2"/>
  <c r="K385" i="2"/>
  <c r="M385" i="2"/>
  <c r="Q385" i="2"/>
  <c r="T385" i="2"/>
  <c r="N385" i="2"/>
  <c r="L385" i="2"/>
  <c r="S385" i="2"/>
  <c r="P385" i="2"/>
  <c r="V385" i="2"/>
  <c r="J385" i="2"/>
  <c r="O385" i="2"/>
  <c r="BA385" i="2"/>
  <c r="H385" i="2"/>
  <c r="C385" i="2"/>
  <c r="I385" i="2"/>
  <c r="AK385" i="2"/>
  <c r="AA385" i="2"/>
  <c r="AC385" i="2"/>
  <c r="C465" i="2"/>
  <c r="AK441" i="2"/>
  <c r="Q441" i="2"/>
  <c r="AC441" i="2"/>
  <c r="V441" i="2"/>
  <c r="L441" i="2"/>
  <c r="P441" i="2"/>
  <c r="AA441" i="2"/>
  <c r="R441" i="2"/>
  <c r="S441" i="2"/>
  <c r="T441" i="2"/>
  <c r="K441" i="2"/>
  <c r="M441" i="2"/>
  <c r="N441" i="2"/>
  <c r="I441" i="2"/>
  <c r="J441" i="2"/>
  <c r="C441" i="2"/>
  <c r="BA441" i="2"/>
  <c r="H441" i="2"/>
  <c r="O441" i="2"/>
  <c r="C625" i="2"/>
  <c r="C606" i="2"/>
  <c r="C633" i="2"/>
  <c r="C600" i="2"/>
  <c r="C546" i="2"/>
  <c r="C632" i="2"/>
  <c r="C473" i="2"/>
  <c r="AK472" i="2"/>
  <c r="AC472" i="2"/>
  <c r="M472" i="2"/>
  <c r="P472" i="2"/>
  <c r="R472" i="2"/>
  <c r="Q472" i="2"/>
  <c r="S472" i="2"/>
  <c r="I472" i="2"/>
  <c r="J472" i="2"/>
  <c r="L472" i="2"/>
  <c r="K472" i="2"/>
  <c r="AA472" i="2"/>
  <c r="N472" i="2"/>
  <c r="BA472" i="2"/>
  <c r="T472" i="2"/>
  <c r="H472" i="2"/>
  <c r="O472" i="2"/>
  <c r="C472" i="2"/>
  <c r="V472" i="2"/>
  <c r="C434" i="2"/>
  <c r="R335" i="2"/>
  <c r="Q335" i="2"/>
  <c r="H335" i="2"/>
  <c r="V335" i="2"/>
  <c r="T335" i="2"/>
  <c r="O335" i="2"/>
  <c r="J335" i="2"/>
  <c r="S335" i="2"/>
  <c r="P335" i="2"/>
  <c r="K335" i="2"/>
  <c r="M335" i="2"/>
  <c r="L335" i="2"/>
  <c r="BA335" i="2"/>
  <c r="N335" i="2"/>
  <c r="C335" i="2"/>
  <c r="AC335" i="2"/>
  <c r="I335" i="2"/>
  <c r="AK335" i="2"/>
  <c r="AA335" i="2"/>
  <c r="C322" i="2"/>
  <c r="C435" i="2"/>
  <c r="S323" i="2"/>
  <c r="N323" i="2"/>
  <c r="O323" i="2"/>
  <c r="T323" i="2"/>
  <c r="H323" i="2"/>
  <c r="K323" i="2"/>
  <c r="Q323" i="2"/>
  <c r="R323" i="2"/>
  <c r="L323" i="2"/>
  <c r="M323" i="2"/>
  <c r="J323" i="2"/>
  <c r="P323" i="2"/>
  <c r="V323" i="2"/>
  <c r="BA323" i="2"/>
  <c r="C323" i="2"/>
  <c r="I323" i="2"/>
  <c r="AK323" i="2"/>
  <c r="AA323" i="2"/>
  <c r="AC323" i="2"/>
  <c r="R375" i="2"/>
  <c r="M375" i="2"/>
  <c r="P375" i="2"/>
  <c r="O375" i="2"/>
  <c r="N375" i="2"/>
  <c r="L375" i="2"/>
  <c r="BA375" i="2"/>
  <c r="S375" i="2"/>
  <c r="H375" i="2"/>
  <c r="T375" i="2"/>
  <c r="J375" i="2"/>
  <c r="V375" i="2"/>
  <c r="K375" i="2"/>
  <c r="Q375" i="2"/>
  <c r="C375" i="2"/>
  <c r="I375" i="2"/>
  <c r="AK375" i="2"/>
  <c r="AA375" i="2"/>
  <c r="AC375" i="2"/>
  <c r="C387" i="2"/>
  <c r="R359" i="2"/>
  <c r="L359" i="2"/>
  <c r="K359" i="2"/>
  <c r="T359" i="2"/>
  <c r="BA359" i="2"/>
  <c r="V359" i="2"/>
  <c r="P359" i="2"/>
  <c r="S359" i="2"/>
  <c r="M359" i="2"/>
  <c r="J359" i="2"/>
  <c r="N359" i="2"/>
  <c r="H359" i="2"/>
  <c r="O359" i="2"/>
  <c r="Q359" i="2"/>
  <c r="C359" i="2"/>
  <c r="I359" i="2"/>
  <c r="AK359" i="2"/>
  <c r="AA359" i="2"/>
  <c r="AC359" i="2"/>
  <c r="C346" i="2"/>
  <c r="C393" i="2"/>
  <c r="C381" i="2"/>
  <c r="C170" i="2"/>
  <c r="C224" i="2"/>
  <c r="C169" i="2"/>
  <c r="C189" i="2"/>
  <c r="AX20" i="2"/>
  <c r="AX21" i="2" s="1"/>
  <c r="AX22" i="2" s="1"/>
  <c r="AX23" i="2" s="1"/>
  <c r="AX24" i="2" s="1"/>
  <c r="AX25" i="2" s="1"/>
  <c r="AX26" i="2" s="1"/>
  <c r="AX27" i="2" s="1"/>
  <c r="AX28" i="2" s="1"/>
  <c r="AX29" i="2" s="1"/>
  <c r="AX30" i="2" s="1"/>
  <c r="AX31" i="2" s="1"/>
  <c r="AX32" i="2" s="1"/>
  <c r="AX33" i="2" s="1"/>
  <c r="AX34" i="2" s="1"/>
  <c r="AX35" i="2" s="1"/>
  <c r="AX36" i="2" s="1"/>
  <c r="AX37" i="2" s="1"/>
  <c r="AX38" i="2" s="1"/>
  <c r="AX39" i="2" s="1"/>
  <c r="AX40" i="2" s="1"/>
  <c r="AX41" i="2" s="1"/>
  <c r="AX42" i="2" s="1"/>
  <c r="AX43" i="2" s="1"/>
  <c r="AX44" i="2" s="1"/>
  <c r="AX45" i="2" s="1"/>
  <c r="AX46" i="2" s="1"/>
  <c r="AX47" i="2" s="1"/>
  <c r="AX48" i="2" s="1"/>
  <c r="AX49" i="2" s="1"/>
  <c r="AX50" i="2" s="1"/>
  <c r="AX51" i="2" s="1"/>
  <c r="AX52" i="2" s="1"/>
  <c r="AX53" i="2" s="1"/>
  <c r="AX54" i="2" s="1"/>
  <c r="AX55" i="2" s="1"/>
  <c r="AX56" i="2" s="1"/>
  <c r="AX57" i="2" s="1"/>
  <c r="AX58" i="2" s="1"/>
  <c r="AX59" i="2" s="1"/>
  <c r="AX60" i="2" s="1"/>
  <c r="AX61" i="2" s="1"/>
  <c r="AX62" i="2" s="1"/>
  <c r="AX63" i="2" s="1"/>
  <c r="AX64" i="2" s="1"/>
  <c r="AX65" i="2" s="1"/>
  <c r="AX66" i="2" s="1"/>
  <c r="AX67" i="2" s="1"/>
  <c r="AX68" i="2" s="1"/>
  <c r="AX69" i="2" s="1"/>
  <c r="AX70" i="2" s="1"/>
  <c r="AX71" i="2" s="1"/>
  <c r="AX72" i="2" s="1"/>
  <c r="AX73" i="2" s="1"/>
  <c r="AX74" i="2" s="1"/>
  <c r="AX75" i="2" s="1"/>
  <c r="AX76" i="2" s="1"/>
  <c r="AX77" i="2" s="1"/>
  <c r="AX78" i="2" s="1"/>
  <c r="AX79" i="2" s="1"/>
  <c r="AX80" i="2" s="1"/>
  <c r="AX81" i="2" s="1"/>
  <c r="AX82" i="2" s="1"/>
  <c r="AX83" i="2" s="1"/>
  <c r="AX84" i="2" s="1"/>
  <c r="AX85" i="2" s="1"/>
  <c r="AX86" i="2" s="1"/>
  <c r="AX87" i="2" s="1"/>
  <c r="AX88" i="2" s="1"/>
  <c r="AX89" i="2" s="1"/>
  <c r="AX90" i="2" s="1"/>
  <c r="AX91" i="2" s="1"/>
  <c r="AX92" i="2" s="1"/>
  <c r="AX93" i="2" s="1"/>
  <c r="AX94" i="2" s="1"/>
  <c r="AX95" i="2" s="1"/>
  <c r="AX96" i="2" s="1"/>
  <c r="AX97" i="2" s="1"/>
  <c r="AX98" i="2" s="1"/>
  <c r="AX99" i="2" s="1"/>
  <c r="AX100" i="2" s="1"/>
  <c r="AX101" i="2" s="1"/>
  <c r="AX102" i="2" s="1"/>
  <c r="AX103" i="2" s="1"/>
  <c r="AX104" i="2" s="1"/>
  <c r="AX105" i="2" s="1"/>
  <c r="AX106" i="2" s="1"/>
  <c r="AX107" i="2" s="1"/>
  <c r="AX108" i="2" s="1"/>
  <c r="AX109" i="2" s="1"/>
  <c r="AX110" i="2" s="1"/>
  <c r="AX111" i="2" s="1"/>
  <c r="AX112" i="2" s="1"/>
  <c r="AX113" i="2" s="1"/>
  <c r="AX4" i="2"/>
  <c r="AX5" i="2" s="1"/>
  <c r="AX6" i="2" s="1"/>
  <c r="AX7" i="2" s="1"/>
  <c r="AX8" i="2" s="1"/>
  <c r="AX9" i="2" s="1"/>
  <c r="AX10" i="2" s="1"/>
  <c r="AX11" i="2" s="1"/>
  <c r="AX12" i="2" s="1"/>
  <c r="AX13" i="2" s="1"/>
  <c r="AX14" i="2" s="1"/>
  <c r="AX15" i="2" s="1"/>
  <c r="AX16" i="2" s="1"/>
  <c r="AX17" i="2" s="1"/>
  <c r="AX18" i="2" s="1"/>
  <c r="AX19" i="2" s="1"/>
  <c r="Y311" i="2"/>
  <c r="W311" i="2"/>
  <c r="Z311" i="2" s="1"/>
  <c r="C215" i="2"/>
  <c r="AC103" i="2"/>
  <c r="Y103" i="2"/>
  <c r="W103" i="2"/>
  <c r="Z103" i="2" s="1"/>
  <c r="C139" i="2"/>
  <c r="Y286" i="2"/>
  <c r="W286" i="2"/>
  <c r="Z286" i="2" s="1"/>
  <c r="C125" i="2"/>
  <c r="W313" i="2"/>
  <c r="Z313" i="2" s="1"/>
  <c r="Y313" i="2"/>
  <c r="X313" i="2"/>
  <c r="G313" i="2" s="1"/>
  <c r="Y150" i="2"/>
  <c r="W150" i="2"/>
  <c r="Z150" i="2" s="1"/>
  <c r="C151" i="2"/>
  <c r="AC132" i="2"/>
  <c r="W132" i="2"/>
  <c r="Z132" i="2" s="1"/>
  <c r="Y132" i="2"/>
  <c r="X132" i="2"/>
  <c r="G132" i="2" s="1"/>
  <c r="Y166" i="2"/>
  <c r="W166" i="2"/>
  <c r="Z166" i="2" s="1"/>
  <c r="W317" i="2"/>
  <c r="Z317" i="2" s="1"/>
  <c r="Y317" i="2"/>
  <c r="X317" i="2"/>
  <c r="G317" i="2" s="1"/>
  <c r="W96" i="2"/>
  <c r="Z96" i="2" s="1"/>
  <c r="Y96" i="2"/>
  <c r="X96" i="2"/>
  <c r="G96" i="2" s="1"/>
  <c r="W254" i="2"/>
  <c r="Z254" i="2" s="1"/>
  <c r="Y254" i="2"/>
  <c r="X254" i="2"/>
  <c r="G254" i="2" s="1"/>
  <c r="W247" i="2"/>
  <c r="Z247" i="2" s="1"/>
  <c r="Y247" i="2"/>
  <c r="X247" i="2"/>
  <c r="G247" i="2" s="1"/>
  <c r="Y198" i="2"/>
  <c r="W198" i="2"/>
  <c r="Z198" i="2" s="1"/>
  <c r="Y249" i="2"/>
  <c r="W249" i="2"/>
  <c r="Z249" i="2" s="1"/>
  <c r="W109" i="2"/>
  <c r="Z109" i="2" s="1"/>
  <c r="Y109" i="2"/>
  <c r="X109" i="2"/>
  <c r="G109" i="2" s="1"/>
  <c r="Y315" i="2"/>
  <c r="W315" i="2"/>
  <c r="Z315" i="2" s="1"/>
  <c r="W114" i="2"/>
  <c r="Z114" i="2" s="1"/>
  <c r="Y114" i="2"/>
  <c r="X114" i="2"/>
  <c r="G114" i="2" s="1"/>
  <c r="C115" i="2"/>
  <c r="W251" i="2"/>
  <c r="Z251" i="2" s="1"/>
  <c r="Y251" i="2"/>
  <c r="X251" i="2"/>
  <c r="G251" i="2" s="1"/>
  <c r="C252" i="2"/>
  <c r="AC111" i="2"/>
  <c r="C112" i="2"/>
  <c r="Y319" i="2"/>
  <c r="W319" i="2"/>
  <c r="Z319" i="2" s="1"/>
  <c r="Y212" i="2"/>
  <c r="W212" i="2"/>
  <c r="Z212" i="2" s="1"/>
  <c r="W274" i="2"/>
  <c r="Z274" i="2" s="1"/>
  <c r="Y274" i="2"/>
  <c r="X274" i="2"/>
  <c r="G274" i="2" s="1"/>
  <c r="C275" i="2"/>
  <c r="C299" i="2"/>
  <c r="Y290" i="2"/>
  <c r="W290" i="2"/>
  <c r="Z290" i="2" s="1"/>
  <c r="C291" i="2"/>
  <c r="C223" i="2"/>
  <c r="Y187" i="2"/>
  <c r="W187" i="2"/>
  <c r="Z187" i="2" s="1"/>
  <c r="W55" i="2"/>
  <c r="Z55" i="2" s="1"/>
  <c r="Y55" i="2"/>
  <c r="X55" i="2"/>
  <c r="G55" i="2" s="1"/>
  <c r="C56" i="2"/>
  <c r="Y66" i="2"/>
  <c r="W66" i="2"/>
  <c r="Z66" i="2" s="1"/>
  <c r="Y28" i="2"/>
  <c r="W28" i="2"/>
  <c r="Z28" i="2" s="1"/>
  <c r="Y47" i="2"/>
  <c r="W47" i="2"/>
  <c r="Z47" i="2" s="1"/>
  <c r="C48" i="2"/>
  <c r="W78" i="2"/>
  <c r="Z78" i="2" s="1"/>
  <c r="Y78" i="2"/>
  <c r="X78" i="2"/>
  <c r="G78" i="2" s="1"/>
  <c r="C84" i="2"/>
  <c r="C88" i="2"/>
  <c r="W45" i="2"/>
  <c r="Z45" i="2" s="1"/>
  <c r="Y45" i="2"/>
  <c r="X45" i="2"/>
  <c r="G45" i="2" s="1"/>
  <c r="AC10" i="2"/>
  <c r="Y10" i="2"/>
  <c r="W10" i="2"/>
  <c r="Z10" i="2" s="1"/>
  <c r="Y20" i="2"/>
  <c r="W20" i="2"/>
  <c r="Z20" i="2" s="1"/>
  <c r="Y24" i="2"/>
  <c r="W24" i="2"/>
  <c r="Z24" i="2" s="1"/>
  <c r="Y25" i="2"/>
  <c r="W25" i="2"/>
  <c r="Z25" i="2" s="1"/>
  <c r="W6" i="2"/>
  <c r="Z6" i="2" s="1"/>
  <c r="Y6" i="2"/>
  <c r="X6" i="2"/>
  <c r="G6" i="2" s="1"/>
  <c r="W4" i="2"/>
  <c r="Z4" i="2" s="1"/>
  <c r="Y4" i="2"/>
  <c r="X4" i="2"/>
  <c r="G4" i="2" s="1"/>
  <c r="W22" i="2"/>
  <c r="Z22" i="2" s="1"/>
  <c r="Y22" i="2"/>
  <c r="X22" i="2"/>
  <c r="G22" i="2" s="1"/>
  <c r="W309" i="2"/>
  <c r="Z309" i="2" s="1"/>
  <c r="Y309" i="2"/>
  <c r="X309" i="2"/>
  <c r="G309" i="2" s="1"/>
  <c r="C101" i="2"/>
  <c r="Y97" i="2"/>
  <c r="W97" i="2"/>
  <c r="Z97" i="2" s="1"/>
  <c r="W320" i="2"/>
  <c r="Z320" i="2" s="1"/>
  <c r="Y320" i="2"/>
  <c r="Y178" i="2"/>
  <c r="W178" i="2"/>
  <c r="Z178" i="2" s="1"/>
  <c r="AC29" i="2"/>
  <c r="W29" i="2"/>
  <c r="Z29" i="2" s="1"/>
  <c r="Y29" i="2"/>
  <c r="X29" i="2"/>
  <c r="G29" i="2" s="1"/>
  <c r="W179" i="2"/>
  <c r="Z179" i="2" s="1"/>
  <c r="Y179" i="2"/>
  <c r="X179" i="2"/>
  <c r="G179" i="2" s="1"/>
  <c r="AC30" i="2"/>
  <c r="W12" i="2"/>
  <c r="Z12" i="2" s="1"/>
  <c r="Y12" i="2"/>
  <c r="AC12" i="2"/>
  <c r="AC31" i="2"/>
  <c r="C32" i="2"/>
  <c r="AC13" i="2"/>
  <c r="AC14" i="2"/>
  <c r="AC15" i="2"/>
  <c r="Y15" i="2"/>
  <c r="W15" i="2"/>
  <c r="Z15" i="2" s="1"/>
  <c r="AC17" i="2"/>
  <c r="AC18" i="2"/>
  <c r="AX114" i="2"/>
  <c r="AX115" i="2" s="1"/>
  <c r="AX116" i="2" s="1"/>
  <c r="AX117" i="2" s="1"/>
  <c r="AX118" i="2" s="1"/>
  <c r="AX119" i="2" s="1"/>
  <c r="AX120" i="2" s="1"/>
  <c r="AX121" i="2" s="1"/>
  <c r="AX122" i="2" s="1"/>
  <c r="AX123" i="2" s="1"/>
  <c r="AX124" i="2" s="1"/>
  <c r="AX125" i="2" s="1"/>
  <c r="AX126" i="2" s="1"/>
  <c r="AX127" i="2" s="1"/>
  <c r="AX128" i="2" s="1"/>
  <c r="AX129" i="2" s="1"/>
  <c r="AX130" i="2" s="1"/>
  <c r="AX131" i="2" s="1"/>
  <c r="AX132" i="2" s="1"/>
  <c r="AX133" i="2" s="1"/>
  <c r="AX134" i="2" s="1"/>
  <c r="AX135" i="2" s="1"/>
  <c r="AX136" i="2" s="1"/>
  <c r="AX137" i="2" s="1"/>
  <c r="AX138" i="2" s="1"/>
  <c r="AX139" i="2" s="1"/>
  <c r="AX140" i="2" s="1"/>
  <c r="AX141" i="2" s="1"/>
  <c r="AX142" i="2" s="1"/>
  <c r="AX143" i="2" s="1"/>
  <c r="AX144" i="2" s="1"/>
  <c r="AX145" i="2" s="1"/>
  <c r="AX146" i="2" s="1"/>
  <c r="AX147" i="2" s="1"/>
  <c r="AX148" i="2" s="1"/>
  <c r="AX149" i="2" s="1"/>
  <c r="AX150" i="2" s="1"/>
  <c r="AX151" i="2" s="1"/>
  <c r="AX152" i="2" s="1"/>
  <c r="AX153" i="2" s="1"/>
  <c r="AX154" i="2" s="1"/>
  <c r="AX155" i="2" s="1"/>
  <c r="AX156" i="2" s="1"/>
  <c r="AX157" i="2" s="1"/>
  <c r="AX158" i="2" s="1"/>
  <c r="AX159" i="2" s="1"/>
  <c r="AX160" i="2" s="1"/>
  <c r="AX161" i="2" s="1"/>
  <c r="AX162" i="2" s="1"/>
  <c r="AX163" i="2" s="1"/>
  <c r="AX164" i="2" s="1"/>
  <c r="AX165" i="2" s="1"/>
  <c r="AX166" i="2" s="1"/>
  <c r="AX167" i="2" s="1"/>
  <c r="AX168" i="2" s="1"/>
  <c r="AX169" i="2" s="1"/>
  <c r="AX170" i="2" s="1"/>
  <c r="AX171" i="2" s="1"/>
  <c r="AX172" i="2" s="1"/>
  <c r="AX173" i="2" s="1"/>
  <c r="AX174" i="2" s="1"/>
  <c r="AX175" i="2" s="1"/>
  <c r="AX176" i="2" s="1"/>
  <c r="AX177" i="2" s="1"/>
  <c r="AX178" i="2" s="1"/>
  <c r="AX179" i="2" s="1"/>
  <c r="AX180" i="2" s="1"/>
  <c r="AX181" i="2" s="1"/>
  <c r="AX182" i="2" s="1"/>
  <c r="AX183" i="2" s="1"/>
  <c r="AX184" i="2" s="1"/>
  <c r="AX185" i="2" s="1"/>
  <c r="AX186" i="2" s="1"/>
  <c r="AX187" i="2" s="1"/>
  <c r="AX188" i="2" s="1"/>
  <c r="AX189" i="2" s="1"/>
  <c r="AX190" i="2" s="1"/>
  <c r="AX191" i="2" s="1"/>
  <c r="AX192" i="2" s="1"/>
  <c r="AX193" i="2" s="1"/>
  <c r="AX194" i="2" s="1"/>
  <c r="AX195" i="2" s="1"/>
  <c r="AX196" i="2" s="1"/>
  <c r="AX197" i="2" s="1"/>
  <c r="AX198" i="2" s="1"/>
  <c r="AX199" i="2" s="1"/>
  <c r="AX200" i="2" s="1"/>
  <c r="AX201" i="2" s="1"/>
  <c r="AX202" i="2" s="1"/>
  <c r="AX203" i="2" s="1"/>
  <c r="AX204" i="2" s="1"/>
  <c r="AX205" i="2" s="1"/>
  <c r="AX206" i="2" s="1"/>
  <c r="AX207" i="2" s="1"/>
  <c r="AX208" i="2" s="1"/>
  <c r="AX209" i="2" s="1"/>
  <c r="AX210" i="2" s="1"/>
  <c r="AX211" i="2" s="1"/>
  <c r="AX212" i="2" s="1"/>
  <c r="AX213" i="2" s="1"/>
  <c r="AX214" i="2" s="1"/>
  <c r="AX215" i="2" s="1"/>
  <c r="AX216" i="2" s="1"/>
  <c r="AX217" i="2" s="1"/>
  <c r="AX218" i="2" s="1"/>
  <c r="AX219" i="2" s="1"/>
  <c r="AX220" i="2" s="1"/>
  <c r="AX221" i="2" s="1"/>
  <c r="AX222" i="2" s="1"/>
  <c r="AX223" i="2" s="1"/>
  <c r="AX224" i="2" s="1"/>
  <c r="AX225" i="2" s="1"/>
  <c r="AX226" i="2" s="1"/>
  <c r="AX227" i="2" s="1"/>
  <c r="AX228" i="2" s="1"/>
  <c r="AX229" i="2" s="1"/>
  <c r="AX230" i="2" s="1"/>
  <c r="AX231" i="2" s="1"/>
  <c r="AX232" i="2" s="1"/>
  <c r="AX233" i="2" s="1"/>
  <c r="AX234" i="2" s="1"/>
  <c r="AX235" i="2" s="1"/>
  <c r="AX236" i="2" s="1"/>
  <c r="AX237" i="2" s="1"/>
  <c r="AX238" i="2" s="1"/>
  <c r="AX239" i="2" s="1"/>
  <c r="AX240" i="2" s="1"/>
  <c r="AX241" i="2" s="1"/>
  <c r="AX242" i="2" s="1"/>
  <c r="AX243" i="2" s="1"/>
  <c r="AX244" i="2" s="1"/>
  <c r="AX245" i="2" s="1"/>
  <c r="AX246" i="2" s="1"/>
  <c r="AX247" i="2" s="1"/>
  <c r="AX248" i="2" s="1"/>
  <c r="AX249" i="2" s="1"/>
  <c r="AX250" i="2" s="1"/>
  <c r="AX251" i="2" s="1"/>
  <c r="AX252" i="2" s="1"/>
  <c r="AX253" i="2" s="1"/>
  <c r="AX254" i="2" s="1"/>
  <c r="AX255" i="2" s="1"/>
  <c r="AX256" i="2" s="1"/>
  <c r="AX257" i="2" s="1"/>
  <c r="AX258" i="2" s="1"/>
  <c r="AX259" i="2" s="1"/>
  <c r="AX260" i="2" s="1"/>
  <c r="AX261" i="2" s="1"/>
  <c r="AX262" i="2" s="1"/>
  <c r="AX263" i="2" s="1"/>
  <c r="AX264" i="2" s="1"/>
  <c r="AX265" i="2" s="1"/>
  <c r="AX266" i="2" s="1"/>
  <c r="AX267" i="2" s="1"/>
  <c r="AX268" i="2" s="1"/>
  <c r="AX269" i="2" s="1"/>
  <c r="AX270" i="2" s="1"/>
  <c r="AX271" i="2" s="1"/>
  <c r="AX272" i="2" s="1"/>
  <c r="AX273" i="2" s="1"/>
  <c r="AX274" i="2" s="1"/>
  <c r="AX275" i="2" s="1"/>
  <c r="AX276" i="2" s="1"/>
  <c r="AX277" i="2" s="1"/>
  <c r="AX278" i="2" s="1"/>
  <c r="AX279" i="2" s="1"/>
  <c r="AX280" i="2" s="1"/>
  <c r="AX281" i="2" s="1"/>
  <c r="AX282" i="2" s="1"/>
  <c r="AX283" i="2" s="1"/>
  <c r="AX284" i="2" s="1"/>
  <c r="AX285" i="2" s="1"/>
  <c r="AX286" i="2" s="1"/>
  <c r="AX287" i="2" s="1"/>
  <c r="AX288" i="2" s="1"/>
  <c r="AX289" i="2" s="1"/>
  <c r="AX290" i="2" s="1"/>
  <c r="AX291" i="2" s="1"/>
  <c r="AX292" i="2" s="1"/>
  <c r="AX293" i="2" s="1"/>
  <c r="AX294" i="2" s="1"/>
  <c r="AX295" i="2" s="1"/>
  <c r="AX296" i="2" s="1"/>
  <c r="AX297" i="2" s="1"/>
  <c r="AX298" i="2" s="1"/>
  <c r="AX299" i="2" s="1"/>
  <c r="AX300" i="2" s="1"/>
  <c r="AX301" i="2" s="1"/>
  <c r="AX302" i="2" s="1"/>
  <c r="AX303" i="2" s="1"/>
  <c r="AX304" i="2" s="1"/>
  <c r="AX305" i="2" s="1"/>
  <c r="AX306" i="2" s="1"/>
  <c r="AX307" i="2" s="1"/>
  <c r="AX308" i="2" s="1"/>
  <c r="AX309" i="2" s="1"/>
  <c r="AX310" i="2" s="1"/>
  <c r="AX311" i="2" s="1"/>
  <c r="AX312" i="2" s="1"/>
  <c r="AX313" i="2" s="1"/>
  <c r="AX314" i="2" s="1"/>
  <c r="AX315" i="2" s="1"/>
  <c r="AX316" i="2" s="1"/>
  <c r="AX317" i="2" s="1"/>
  <c r="AX318" i="2" s="1"/>
  <c r="AX319" i="2" s="1"/>
  <c r="AX320" i="2" s="1"/>
  <c r="AX321" i="2" s="1"/>
  <c r="W105" i="2"/>
  <c r="Z105" i="2" s="1"/>
  <c r="Y105" i="2"/>
  <c r="X105" i="2"/>
  <c r="G105" i="2" s="1"/>
  <c r="Y214" i="2"/>
  <c r="W214" i="2"/>
  <c r="Z214" i="2" s="1"/>
  <c r="Y138" i="2"/>
  <c r="W138" i="2"/>
  <c r="Z138" i="2" s="1"/>
  <c r="W143" i="2"/>
  <c r="Z143" i="2" s="1"/>
  <c r="Y143" i="2"/>
  <c r="X143" i="2"/>
  <c r="G143" i="2" s="1"/>
  <c r="W145" i="2"/>
  <c r="Z145" i="2" s="1"/>
  <c r="Y145" i="2"/>
  <c r="X145" i="2"/>
  <c r="G145" i="2" s="1"/>
  <c r="C146" i="2"/>
  <c r="C287" i="2"/>
  <c r="W308" i="2"/>
  <c r="Z308" i="2" s="1"/>
  <c r="Y308" i="2"/>
  <c r="X308" i="2"/>
  <c r="G308" i="2" s="1"/>
  <c r="Y124" i="2"/>
  <c r="W124" i="2"/>
  <c r="Z124" i="2" s="1"/>
  <c r="W127" i="2"/>
  <c r="Z127" i="2" s="1"/>
  <c r="Y127" i="2"/>
  <c r="X127" i="2"/>
  <c r="G127" i="2" s="1"/>
  <c r="C128" i="2"/>
  <c r="W227" i="2"/>
  <c r="Z227" i="2" s="1"/>
  <c r="Y227" i="2"/>
  <c r="X227" i="2"/>
  <c r="G227" i="2" s="1"/>
  <c r="C228" i="2"/>
  <c r="W99" i="2"/>
  <c r="Z99" i="2" s="1"/>
  <c r="Y99" i="2"/>
  <c r="X99" i="2"/>
  <c r="G99" i="2" s="1"/>
  <c r="W202" i="2"/>
  <c r="Z202" i="2" s="1"/>
  <c r="Y202" i="2"/>
  <c r="C203" i="2"/>
  <c r="W263" i="2"/>
  <c r="Z263" i="2" s="1"/>
  <c r="Y263" i="2"/>
  <c r="X263" i="2"/>
  <c r="G263" i="2" s="1"/>
  <c r="C264" i="2"/>
  <c r="W238" i="2"/>
  <c r="Z238" i="2" s="1"/>
  <c r="Y238" i="2"/>
  <c r="X238" i="2"/>
  <c r="G238" i="2" s="1"/>
  <c r="W243" i="2"/>
  <c r="Z243" i="2" s="1"/>
  <c r="Y243" i="2"/>
  <c r="X243" i="2"/>
  <c r="G243" i="2" s="1"/>
  <c r="C255" i="2"/>
  <c r="W245" i="2"/>
  <c r="Z245" i="2" s="1"/>
  <c r="Y245" i="2"/>
  <c r="X245" i="2"/>
  <c r="G245" i="2" s="1"/>
  <c r="W159" i="2"/>
  <c r="Z159" i="2" s="1"/>
  <c r="Y159" i="2"/>
  <c r="X159" i="2"/>
  <c r="C160" i="2"/>
  <c r="W136" i="2"/>
  <c r="Z136" i="2" s="1"/>
  <c r="Y136" i="2"/>
  <c r="X136" i="2"/>
  <c r="G136" i="2" s="1"/>
  <c r="Y239" i="2"/>
  <c r="W239" i="2"/>
  <c r="Z239" i="2" s="1"/>
  <c r="C240" i="2"/>
  <c r="W167" i="2"/>
  <c r="Z167" i="2" s="1"/>
  <c r="Y167" i="2"/>
  <c r="X167" i="2"/>
  <c r="G167" i="2" s="1"/>
  <c r="C168" i="2"/>
  <c r="W134" i="2"/>
  <c r="Z134" i="2" s="1"/>
  <c r="Y134" i="2"/>
  <c r="X134" i="2"/>
  <c r="G134" i="2" s="1"/>
  <c r="Y111" i="2"/>
  <c r="W111" i="2"/>
  <c r="Z111" i="2" s="1"/>
  <c r="AC319" i="2"/>
  <c r="Y107" i="2"/>
  <c r="W107" i="2"/>
  <c r="Z107" i="2" s="1"/>
  <c r="Y298" i="2"/>
  <c r="W298" i="2"/>
  <c r="Z298" i="2" s="1"/>
  <c r="Y177" i="2"/>
  <c r="W177" i="2"/>
  <c r="Z177" i="2" s="1"/>
  <c r="W222" i="2"/>
  <c r="Z222" i="2" s="1"/>
  <c r="Y222" i="2"/>
  <c r="X222" i="2"/>
  <c r="G222" i="2" s="1"/>
  <c r="C188" i="2"/>
  <c r="C67" i="2"/>
  <c r="AC28" i="2"/>
  <c r="Y80" i="2"/>
  <c r="W80" i="2"/>
  <c r="Z80" i="2" s="1"/>
  <c r="C81" i="2"/>
  <c r="W83" i="2"/>
  <c r="Z83" i="2" s="1"/>
  <c r="Y83" i="2"/>
  <c r="X83" i="2"/>
  <c r="G83" i="2" s="1"/>
  <c r="Y86" i="2"/>
  <c r="W86" i="2"/>
  <c r="Z86" i="2" s="1"/>
  <c r="Y87" i="2"/>
  <c r="W87" i="2"/>
  <c r="Z87" i="2" s="1"/>
  <c r="W53" i="2"/>
  <c r="Z53" i="2" s="1"/>
  <c r="Y53" i="2"/>
  <c r="Y75" i="2"/>
  <c r="W75" i="2"/>
  <c r="Z75" i="2" s="1"/>
  <c r="C76" i="2"/>
  <c r="W8" i="2"/>
  <c r="Z8" i="2" s="1"/>
  <c r="Y8" i="2"/>
  <c r="X8" i="2"/>
  <c r="G8" i="2" s="1"/>
  <c r="AC4" i="2"/>
  <c r="AC100" i="2"/>
  <c r="W100" i="2"/>
  <c r="Z100" i="2" s="1"/>
  <c r="Y100" i="2"/>
  <c r="W199" i="2"/>
  <c r="Z199" i="2" s="1"/>
  <c r="Y199" i="2"/>
  <c r="X199" i="2"/>
  <c r="G199" i="2" s="1"/>
  <c r="C200" i="2"/>
  <c r="AC320" i="2"/>
  <c r="AC11" i="2"/>
  <c r="W11" i="2"/>
  <c r="Z11" i="2" s="1"/>
  <c r="Y11" i="2"/>
  <c r="X11" i="2"/>
  <c r="G11" i="2" s="1"/>
  <c r="W26" i="2"/>
  <c r="Z26" i="2" s="1"/>
  <c r="Y26" i="2"/>
  <c r="C180" i="2"/>
  <c r="W30" i="2"/>
  <c r="Z30" i="2" s="1"/>
  <c r="Y30" i="2"/>
  <c r="X30" i="2"/>
  <c r="Y31" i="2"/>
  <c r="W31" i="2"/>
  <c r="Z31" i="2" s="1"/>
  <c r="Y13" i="2"/>
  <c r="W13" i="2"/>
  <c r="Z13" i="2" s="1"/>
  <c r="W14" i="2"/>
  <c r="Z14" i="2" s="1"/>
  <c r="Y14" i="2"/>
  <c r="W16" i="2"/>
  <c r="Z16" i="2" s="1"/>
  <c r="Y16" i="2"/>
  <c r="X16" i="2"/>
  <c r="AC16" i="2"/>
  <c r="W17" i="2"/>
  <c r="Z17" i="2" s="1"/>
  <c r="Y17" i="2"/>
  <c r="Y18" i="2"/>
  <c r="W18" i="2"/>
  <c r="Z18" i="2" s="1"/>
  <c r="Y98" i="2"/>
  <c r="W98" i="2"/>
  <c r="Z98" i="2" s="1"/>
  <c r="AY98" i="2" s="1"/>
  <c r="X98" i="2"/>
  <c r="G98" i="2" s="1"/>
  <c r="AL316" i="2"/>
  <c r="AN316" i="2" s="1"/>
  <c r="AM316" i="2"/>
  <c r="AO316" i="2"/>
  <c r="AP316" i="2"/>
  <c r="AQ316" i="2" s="1"/>
  <c r="AE316" i="2"/>
  <c r="AD316" i="2"/>
  <c r="Y226" i="2"/>
  <c r="X226" i="2"/>
  <c r="G226" i="2" s="1"/>
  <c r="W226" i="2"/>
  <c r="Z226" i="2" s="1"/>
  <c r="AY226" i="2" s="1"/>
  <c r="AL226" i="2"/>
  <c r="AO226" i="2"/>
  <c r="AP226" i="2"/>
  <c r="AN226" i="2"/>
  <c r="AM226" i="2"/>
  <c r="AQ226" i="2"/>
  <c r="AO123" i="2"/>
  <c r="AM123" i="2"/>
  <c r="AN123" i="2"/>
  <c r="AP123" i="2"/>
  <c r="AQ123" i="2"/>
  <c r="AL123" i="2"/>
  <c r="AD123" i="2"/>
  <c r="AE123" i="2"/>
  <c r="Y135" i="2"/>
  <c r="W135" i="2"/>
  <c r="Z135" i="2" s="1"/>
  <c r="AY135" i="2" s="1"/>
  <c r="X135" i="2"/>
  <c r="G135" i="2" s="1"/>
  <c r="AN135" i="2"/>
  <c r="AL135" i="2"/>
  <c r="AQ135" i="2"/>
  <c r="AM135" i="2"/>
  <c r="AO135" i="2"/>
  <c r="AP135" i="2"/>
  <c r="AD113" i="2"/>
  <c r="AE113" i="2"/>
  <c r="W113" i="2"/>
  <c r="Z113" i="2" s="1"/>
  <c r="AY113" i="2" s="1"/>
  <c r="X113" i="2"/>
  <c r="G113" i="2" s="1"/>
  <c r="Y113" i="2"/>
  <c r="AM113" i="2"/>
  <c r="AL113" i="2"/>
  <c r="AP113" i="2"/>
  <c r="AO113" i="2"/>
  <c r="AQ113" i="2"/>
  <c r="AN113" i="2"/>
  <c r="Y312" i="2"/>
  <c r="W312" i="2"/>
  <c r="Z312" i="2" s="1"/>
  <c r="AY312" i="2" s="1"/>
  <c r="X312" i="2"/>
  <c r="G312" i="2" s="1"/>
  <c r="AD211" i="2"/>
  <c r="AE211" i="2"/>
  <c r="AF211" i="2" s="1"/>
  <c r="AG211" i="2" s="1"/>
  <c r="AL211" i="2"/>
  <c r="AN211" i="2" s="1"/>
  <c r="AO211" i="2" s="1"/>
  <c r="AM211" i="2"/>
  <c r="AP211" i="2"/>
  <c r="AQ211" i="2"/>
  <c r="W211" i="2"/>
  <c r="Z211" i="2" s="1"/>
  <c r="AY211" i="2" s="1"/>
  <c r="Y211" i="2"/>
  <c r="X211" i="2"/>
  <c r="G211" i="2" s="1"/>
  <c r="Y201" i="2"/>
  <c r="W201" i="2"/>
  <c r="Z201" i="2" s="1"/>
  <c r="AY201" i="2" s="1"/>
  <c r="X201" i="2"/>
  <c r="G201" i="2" s="1"/>
  <c r="AO149" i="2"/>
  <c r="AQ149" i="2"/>
  <c r="AM149" i="2"/>
  <c r="AL149" i="2"/>
  <c r="AP149" i="2"/>
  <c r="AN149" i="2"/>
  <c r="AD273" i="2"/>
  <c r="AE273" i="2"/>
  <c r="AF273" i="2" s="1"/>
  <c r="AG273" i="2" s="1"/>
  <c r="AM273" i="2"/>
  <c r="AL273" i="2"/>
  <c r="AN273" i="2" s="1"/>
  <c r="AP273" i="2" s="1"/>
  <c r="AQ273" i="2"/>
  <c r="AO273" i="2"/>
  <c r="W273" i="2"/>
  <c r="Z273" i="2" s="1"/>
  <c r="AY273" i="2" s="1"/>
  <c r="Y273" i="2"/>
  <c r="X273" i="2"/>
  <c r="G273" i="2" s="1"/>
  <c r="AD297" i="2"/>
  <c r="AE297" i="2"/>
  <c r="AF297" i="2" s="1"/>
  <c r="AG297" i="2" s="1"/>
  <c r="AE244" i="2"/>
  <c r="AF244" i="2" s="1"/>
  <c r="AG244" i="2" s="1"/>
  <c r="AD244" i="2"/>
  <c r="AL244" i="2"/>
  <c r="AN244" i="2" s="1"/>
  <c r="AM244" i="2"/>
  <c r="AO244" i="2"/>
  <c r="AP244" i="2"/>
  <c r="AQ244" i="2" s="1"/>
  <c r="AD186" i="2"/>
  <c r="AE186" i="2"/>
  <c r="AL186" i="2"/>
  <c r="AM186" i="2"/>
  <c r="AN186" i="2"/>
  <c r="AP186" i="2" s="1"/>
  <c r="AQ186" i="2" s="1"/>
  <c r="AO186" i="2"/>
  <c r="Y186" i="2"/>
  <c r="W186" i="2"/>
  <c r="Z186" i="2" s="1"/>
  <c r="AY186" i="2" s="1"/>
  <c r="X186" i="2"/>
  <c r="G186" i="2" s="1"/>
  <c r="AM318" i="2"/>
  <c r="AQ318" i="2"/>
  <c r="AO318" i="2"/>
  <c r="AL318" i="2"/>
  <c r="AP318" i="2"/>
  <c r="AN318" i="2"/>
  <c r="X133" i="2"/>
  <c r="G133" i="2" s="1"/>
  <c r="W133" i="2"/>
  <c r="Z133" i="2" s="1"/>
  <c r="AY133" i="2" s="1"/>
  <c r="Y133" i="2"/>
  <c r="AD133" i="2"/>
  <c r="AE133" i="2"/>
  <c r="W307" i="2"/>
  <c r="Z307" i="2" s="1"/>
  <c r="AY307" i="2" s="1"/>
  <c r="X307" i="2"/>
  <c r="G307" i="2" s="1"/>
  <c r="Y307" i="2"/>
  <c r="AO307" i="2"/>
  <c r="AL307" i="2"/>
  <c r="AQ307" i="2"/>
  <c r="AM307" i="2"/>
  <c r="AP307" i="2"/>
  <c r="AN307" i="2"/>
  <c r="Y144" i="2"/>
  <c r="W144" i="2"/>
  <c r="Z144" i="2" s="1"/>
  <c r="AY144" i="2" s="1"/>
  <c r="X144" i="2"/>
  <c r="G144" i="2" s="1"/>
  <c r="W310" i="2"/>
  <c r="Z310" i="2" s="1"/>
  <c r="AY310" i="2" s="1"/>
  <c r="Y310" i="2"/>
  <c r="X310" i="2"/>
  <c r="G310" i="2" s="1"/>
  <c r="X250" i="2"/>
  <c r="G250" i="2" s="1"/>
  <c r="W250" i="2"/>
  <c r="Z250" i="2" s="1"/>
  <c r="AY250" i="2" s="1"/>
  <c r="Y250" i="2"/>
  <c r="AO250" i="2"/>
  <c r="AM250" i="2"/>
  <c r="AP250" i="2"/>
  <c r="AQ250" i="2"/>
  <c r="AN250" i="2"/>
  <c r="AL250" i="2"/>
  <c r="Y106" i="2"/>
  <c r="W106" i="2"/>
  <c r="Z106" i="2" s="1"/>
  <c r="AY106" i="2" s="1"/>
  <c r="X106" i="2"/>
  <c r="G106" i="2" s="1"/>
  <c r="AM126" i="2"/>
  <c r="AL126" i="2"/>
  <c r="AQ126" i="2"/>
  <c r="AO126" i="2"/>
  <c r="AP126" i="2"/>
  <c r="AN126" i="2"/>
  <c r="AD126" i="2"/>
  <c r="AE126" i="2"/>
  <c r="AN110" i="2"/>
  <c r="AQ110" i="2"/>
  <c r="AM110" i="2"/>
  <c r="AL110" i="2"/>
  <c r="AO110" i="2"/>
  <c r="AP110" i="2"/>
  <c r="W102" i="2"/>
  <c r="Z102" i="2" s="1"/>
  <c r="AY102" i="2" s="1"/>
  <c r="Y102" i="2"/>
  <c r="X102" i="2"/>
  <c r="G102" i="2" s="1"/>
  <c r="AD142" i="2"/>
  <c r="AE142" i="2"/>
  <c r="AF142" i="2" s="1"/>
  <c r="AG142" i="2" s="1"/>
  <c r="AO142" i="2"/>
  <c r="AQ142" i="2"/>
  <c r="AL142" i="2"/>
  <c r="AN142" i="2" s="1"/>
  <c r="AP142" i="2" s="1"/>
  <c r="AM142" i="2"/>
  <c r="AE104" i="2"/>
  <c r="AD104" i="2"/>
  <c r="AM104" i="2"/>
  <c r="AL104" i="2"/>
  <c r="AN104" i="2" s="1"/>
  <c r="AP104" i="2" s="1"/>
  <c r="AO104" i="2"/>
  <c r="AZ104" i="2" s="1"/>
  <c r="AQ104" i="2"/>
  <c r="Y104" i="2"/>
  <c r="W104" i="2"/>
  <c r="Z104" i="2" s="1"/>
  <c r="AY104" i="2" s="1"/>
  <c r="X104" i="2"/>
  <c r="G104" i="2" s="1"/>
  <c r="AO165" i="2"/>
  <c r="AM165" i="2"/>
  <c r="AL165" i="2"/>
  <c r="AP165" i="2"/>
  <c r="AQ165" i="2"/>
  <c r="AN165" i="2"/>
  <c r="AL158" i="2"/>
  <c r="AO158" i="2"/>
  <c r="AN158" i="2"/>
  <c r="AM158" i="2"/>
  <c r="AQ158" i="2"/>
  <c r="AP158" i="2"/>
  <c r="AM95" i="2"/>
  <c r="AL95" i="2"/>
  <c r="AN95" i="2" s="1"/>
  <c r="AO95" i="2"/>
  <c r="AP95" i="2"/>
  <c r="AQ95" i="2" s="1"/>
  <c r="W95" i="2"/>
  <c r="Z95" i="2" s="1"/>
  <c r="AY95" i="2" s="1"/>
  <c r="Y95" i="2"/>
  <c r="X95" i="2"/>
  <c r="G95" i="2" s="1"/>
  <c r="AD262" i="2"/>
  <c r="AE262" i="2"/>
  <c r="AF262" i="2" s="1"/>
  <c r="AG262" i="2" s="1"/>
  <c r="AL262" i="2"/>
  <c r="AN262" i="2" s="1"/>
  <c r="AP262" i="2" s="1"/>
  <c r="AM262" i="2"/>
  <c r="AQ262" i="2"/>
  <c r="AO262" i="2"/>
  <c r="AD213" i="2"/>
  <c r="AE213" i="2"/>
  <c r="AF213" i="2" s="1"/>
  <c r="AG213" i="2" s="1"/>
  <c r="AL213" i="2"/>
  <c r="AN213" i="2" s="1"/>
  <c r="AO213" i="2" s="1"/>
  <c r="AP213" i="2"/>
  <c r="AM213" i="2"/>
  <c r="AQ213" i="2"/>
  <c r="AM242" i="2"/>
  <c r="AL242" i="2"/>
  <c r="AN242" i="2" s="1"/>
  <c r="AO242" i="2" s="1"/>
  <c r="AP242" i="2"/>
  <c r="AQ242" i="2"/>
  <c r="W242" i="2"/>
  <c r="Z242" i="2" s="1"/>
  <c r="AY242" i="2" s="1"/>
  <c r="Y242" i="2"/>
  <c r="X242" i="2"/>
  <c r="G242" i="2" s="1"/>
  <c r="AE253" i="2"/>
  <c r="AF253" i="2" s="1"/>
  <c r="AG253" i="2" s="1"/>
  <c r="AD253" i="2"/>
  <c r="Y253" i="2"/>
  <c r="W253" i="2"/>
  <c r="Z253" i="2" s="1"/>
  <c r="AY253" i="2" s="1"/>
  <c r="X253" i="2"/>
  <c r="G253" i="2" s="1"/>
  <c r="AD221" i="2"/>
  <c r="AE221" i="2"/>
  <c r="AF221" i="2" s="1"/>
  <c r="AG221" i="2" s="1"/>
  <c r="AL221" i="2"/>
  <c r="AN221" i="2" s="1"/>
  <c r="AO221" i="2" s="1"/>
  <c r="AP221" i="2"/>
  <c r="AM221" i="2"/>
  <c r="AQ221" i="2"/>
  <c r="W221" i="2"/>
  <c r="Z221" i="2" s="1"/>
  <c r="AY221" i="2" s="1"/>
  <c r="Y221" i="2"/>
  <c r="X221" i="2"/>
  <c r="G221" i="2" s="1"/>
  <c r="AD248" i="2"/>
  <c r="AE248" i="2"/>
  <c r="AF248" i="2" s="1"/>
  <c r="AG248" i="2" s="1"/>
  <c r="W248" i="2"/>
  <c r="Z248" i="2" s="1"/>
  <c r="AY248" i="2" s="1"/>
  <c r="Y248" i="2"/>
  <c r="X248" i="2"/>
  <c r="G248" i="2" s="1"/>
  <c r="AM65" i="2"/>
  <c r="AL65" i="2"/>
  <c r="AN65" i="2" s="1"/>
  <c r="AO65" i="2" s="1"/>
  <c r="AP65" i="2"/>
  <c r="AQ65" i="2" s="1"/>
  <c r="Y65" i="2"/>
  <c r="W65" i="2"/>
  <c r="Z65" i="2" s="1"/>
  <c r="AY65" i="2" s="1"/>
  <c r="X65" i="2"/>
  <c r="G65" i="2" s="1"/>
  <c r="AD44" i="2"/>
  <c r="AE44" i="2"/>
  <c r="AF44" i="2" s="1"/>
  <c r="AG44" i="2" s="1"/>
  <c r="Y44" i="2"/>
  <c r="W44" i="2"/>
  <c r="Z44" i="2" s="1"/>
  <c r="AY44" i="2" s="1"/>
  <c r="X44" i="2"/>
  <c r="G44" i="2" s="1"/>
  <c r="AL74" i="2"/>
  <c r="AN74" i="2" s="1"/>
  <c r="AO74" i="2" s="1"/>
  <c r="AP74" i="2"/>
  <c r="AM74" i="2"/>
  <c r="AQ74" i="2"/>
  <c r="AD74" i="2"/>
  <c r="AE74" i="2"/>
  <c r="AF74" i="2" s="1"/>
  <c r="AG74" i="2" s="1"/>
  <c r="AM19" i="2"/>
  <c r="AL19" i="2"/>
  <c r="AN19" i="2"/>
  <c r="AP19" i="2"/>
  <c r="AQ19" i="2"/>
  <c r="AO19" i="2"/>
  <c r="X19" i="2"/>
  <c r="G19" i="2" s="1"/>
  <c r="W19" i="2"/>
  <c r="Z19" i="2" s="1"/>
  <c r="AY19" i="2" s="1"/>
  <c r="Y19" i="2"/>
  <c r="W52" i="2"/>
  <c r="Z52" i="2" s="1"/>
  <c r="AY52" i="2" s="1"/>
  <c r="Y52" i="2"/>
  <c r="X52" i="2"/>
  <c r="G52" i="2" s="1"/>
  <c r="Y54" i="2"/>
  <c r="X54" i="2"/>
  <c r="G54" i="2" s="1"/>
  <c r="W54" i="2"/>
  <c r="Z54" i="2" s="1"/>
  <c r="AY54" i="2" s="1"/>
  <c r="AE54" i="2"/>
  <c r="AD54" i="2"/>
  <c r="W77" i="2"/>
  <c r="Z77" i="2" s="1"/>
  <c r="AY77" i="2" s="1"/>
  <c r="Y77" i="2"/>
  <c r="X77" i="2"/>
  <c r="G77" i="2" s="1"/>
  <c r="AM79" i="2"/>
  <c r="AL79" i="2"/>
  <c r="AN79" i="2" s="1"/>
  <c r="AO79" i="2" s="1"/>
  <c r="AP79" i="2"/>
  <c r="AQ79" i="2" s="1"/>
  <c r="AD79" i="2"/>
  <c r="AE79" i="2"/>
  <c r="AF79" i="2" s="1"/>
  <c r="AG79" i="2" s="1"/>
  <c r="Y79" i="2"/>
  <c r="W79" i="2"/>
  <c r="Z79" i="2" s="1"/>
  <c r="AY79" i="2" s="1"/>
  <c r="X79" i="2"/>
  <c r="G79" i="2" s="1"/>
  <c r="AL85" i="2"/>
  <c r="AN85" i="2" s="1"/>
  <c r="AP85" i="2" s="1"/>
  <c r="AM85" i="2"/>
  <c r="AO85" i="2"/>
  <c r="AQ85" i="2"/>
  <c r="AD85" i="2"/>
  <c r="AE85" i="2"/>
  <c r="Y85" i="2"/>
  <c r="W85" i="2"/>
  <c r="Z85" i="2" s="1"/>
  <c r="AY85" i="2" s="1"/>
  <c r="X85" i="2"/>
  <c r="G85" i="2" s="1"/>
  <c r="AD5" i="2"/>
  <c r="AE5" i="2"/>
  <c r="W5" i="2"/>
  <c r="Z5" i="2" s="1"/>
  <c r="AY5" i="2" s="1"/>
  <c r="Y5" i="2"/>
  <c r="X5" i="2"/>
  <c r="G5" i="2" s="1"/>
  <c r="AL5" i="2"/>
  <c r="AM5" i="2"/>
  <c r="AO5" i="2"/>
  <c r="AQ5" i="2"/>
  <c r="AP5" i="2"/>
  <c r="AN5" i="2"/>
  <c r="W21" i="2"/>
  <c r="Z21" i="2" s="1"/>
  <c r="AY21" i="2" s="1"/>
  <c r="Y21" i="2"/>
  <c r="X21" i="2"/>
  <c r="G21" i="2" s="1"/>
  <c r="AD27" i="2"/>
  <c r="AE27" i="2"/>
  <c r="AF27" i="2" s="1"/>
  <c r="AG27" i="2" s="1"/>
  <c r="Y27" i="2"/>
  <c r="W27" i="2"/>
  <c r="Z27" i="2" s="1"/>
  <c r="AY27" i="2" s="1"/>
  <c r="X27" i="2"/>
  <c r="G27" i="2" s="1"/>
  <c r="AE23" i="2"/>
  <c r="AD23" i="2"/>
  <c r="AQ23" i="2"/>
  <c r="AN23" i="2"/>
  <c r="AO23" i="2"/>
  <c r="AM23" i="2"/>
  <c r="AL23" i="2"/>
  <c r="AP23" i="2"/>
  <c r="X23" i="2"/>
  <c r="G23" i="2" s="1"/>
  <c r="W23" i="2"/>
  <c r="Z23" i="2" s="1"/>
  <c r="AY23" i="2" s="1"/>
  <c r="Y23" i="2"/>
  <c r="AE7" i="2"/>
  <c r="AD7" i="2"/>
  <c r="AM7" i="2"/>
  <c r="AO7" i="2"/>
  <c r="AN7" i="2"/>
  <c r="AL7" i="2"/>
  <c r="AQ7" i="2"/>
  <c r="AP7" i="2"/>
  <c r="AM9" i="2"/>
  <c r="AL9" i="2"/>
  <c r="AO9" i="2"/>
  <c r="AN9" i="2"/>
  <c r="AP9" i="2"/>
  <c r="AQ9" i="2"/>
  <c r="AD108" i="2"/>
  <c r="AE108" i="2"/>
  <c r="W108" i="2"/>
  <c r="Z108" i="2" s="1"/>
  <c r="AY108" i="2" s="1"/>
  <c r="X108" i="2"/>
  <c r="G108" i="2" s="1"/>
  <c r="Y108" i="2"/>
  <c r="AP108" i="2"/>
  <c r="AN108" i="2"/>
  <c r="AL108" i="2"/>
  <c r="AM108" i="2"/>
  <c r="AQ108" i="2"/>
  <c r="AO108" i="2"/>
  <c r="AL98" i="2"/>
  <c r="AN98" i="2" s="1"/>
  <c r="AP98" i="2" s="1"/>
  <c r="AM98" i="2"/>
  <c r="AQ98" i="2"/>
  <c r="AO98" i="2"/>
  <c r="AE98" i="2"/>
  <c r="AD98" i="2"/>
  <c r="Y316" i="2"/>
  <c r="W316" i="2"/>
  <c r="Z316" i="2" s="1"/>
  <c r="AY316" i="2" s="1"/>
  <c r="X316" i="2"/>
  <c r="G316" i="2" s="1"/>
  <c r="AE226" i="2"/>
  <c r="AD226" i="2"/>
  <c r="X123" i="2"/>
  <c r="G123" i="2" s="1"/>
  <c r="Y123" i="2"/>
  <c r="W123" i="2"/>
  <c r="Z123" i="2" s="1"/>
  <c r="AY123" i="2" s="1"/>
  <c r="AE135" i="2"/>
  <c r="AD135" i="2"/>
  <c r="AM137" i="2"/>
  <c r="AL137" i="2"/>
  <c r="AN137" i="2" s="1"/>
  <c r="AO137" i="2" s="1"/>
  <c r="AP137" i="2"/>
  <c r="AQ137" i="2" s="1"/>
  <c r="AD137" i="2"/>
  <c r="AE137" i="2"/>
  <c r="AF137" i="2" s="1"/>
  <c r="AG137" i="2" s="1"/>
  <c r="Y137" i="2"/>
  <c r="W137" i="2"/>
  <c r="Z137" i="2" s="1"/>
  <c r="AY137" i="2" s="1"/>
  <c r="X137" i="2"/>
  <c r="G137" i="2" s="1"/>
  <c r="AD312" i="2"/>
  <c r="AE312" i="2"/>
  <c r="AF312" i="2" s="1"/>
  <c r="AG312" i="2" s="1"/>
  <c r="AL312" i="2"/>
  <c r="AN312" i="2" s="1"/>
  <c r="AP312" i="2" s="1"/>
  <c r="AM312" i="2"/>
  <c r="AQ312" i="2"/>
  <c r="AO312" i="2"/>
  <c r="AE201" i="2"/>
  <c r="AF201" i="2" s="1"/>
  <c r="AG201" i="2" s="1"/>
  <c r="AD201" i="2"/>
  <c r="AL201" i="2"/>
  <c r="AN201" i="2" s="1"/>
  <c r="AO201" i="2" s="1"/>
  <c r="AM201" i="2"/>
  <c r="AP201" i="2"/>
  <c r="AQ201" i="2" s="1"/>
  <c r="W149" i="2"/>
  <c r="Z149" i="2" s="1"/>
  <c r="AY149" i="2" s="1"/>
  <c r="Y149" i="2"/>
  <c r="X149" i="2"/>
  <c r="G149" i="2" s="1"/>
  <c r="AD149" i="2"/>
  <c r="AE149" i="2"/>
  <c r="AD285" i="2"/>
  <c r="AE285" i="2"/>
  <c r="AF285" i="2" s="1"/>
  <c r="AG285" i="2" s="1"/>
  <c r="AM285" i="2"/>
  <c r="AL285" i="2"/>
  <c r="AN285" i="2" s="1"/>
  <c r="AO285" i="2" s="1"/>
  <c r="AP285" i="2"/>
  <c r="AQ285" i="2"/>
  <c r="Y285" i="2"/>
  <c r="W285" i="2"/>
  <c r="Z285" i="2" s="1"/>
  <c r="AY285" i="2" s="1"/>
  <c r="X285" i="2"/>
  <c r="G285" i="2" s="1"/>
  <c r="AL297" i="2"/>
  <c r="AN297" i="2" s="1"/>
  <c r="AO297" i="2" s="1"/>
  <c r="AM297" i="2"/>
  <c r="AQ297" i="2"/>
  <c r="AP297" i="2"/>
  <c r="Y297" i="2"/>
  <c r="W297" i="2"/>
  <c r="Z297" i="2" s="1"/>
  <c r="AY297" i="2" s="1"/>
  <c r="X297" i="2"/>
  <c r="G297" i="2" s="1"/>
  <c r="AD289" i="2"/>
  <c r="AE289" i="2"/>
  <c r="AF289" i="2" s="1"/>
  <c r="AG289" i="2" s="1"/>
  <c r="AM289" i="2"/>
  <c r="AL289" i="2"/>
  <c r="AN289" i="2" s="1"/>
  <c r="AP289" i="2" s="1"/>
  <c r="AO289" i="2"/>
  <c r="AQ289" i="2"/>
  <c r="Y289" i="2"/>
  <c r="W289" i="2"/>
  <c r="Z289" i="2" s="1"/>
  <c r="AY289" i="2" s="1"/>
  <c r="X289" i="2"/>
  <c r="G289" i="2" s="1"/>
  <c r="W244" i="2"/>
  <c r="Z244" i="2" s="1"/>
  <c r="AY244" i="2" s="1"/>
  <c r="Y244" i="2"/>
  <c r="X244" i="2"/>
  <c r="G244" i="2" s="1"/>
  <c r="AD246" i="2"/>
  <c r="AE246" i="2"/>
  <c r="AF246" i="2" s="1"/>
  <c r="AG246" i="2" s="1"/>
  <c r="AL246" i="2"/>
  <c r="AN246" i="2" s="1"/>
  <c r="AO246" i="2" s="1"/>
  <c r="AM246" i="2"/>
  <c r="AP246" i="2"/>
  <c r="AQ246" i="2"/>
  <c r="Y246" i="2"/>
  <c r="W246" i="2"/>
  <c r="Z246" i="2" s="1"/>
  <c r="AY246" i="2" s="1"/>
  <c r="X246" i="2"/>
  <c r="G246" i="2" s="1"/>
  <c r="Y318" i="2"/>
  <c r="X318" i="2"/>
  <c r="G318" i="2" s="1"/>
  <c r="W318" i="2"/>
  <c r="Z318" i="2" s="1"/>
  <c r="AY318" i="2" s="1"/>
  <c r="AE318" i="2"/>
  <c r="AD318" i="2"/>
  <c r="AL131" i="2"/>
  <c r="AP131" i="2"/>
  <c r="AQ131" i="2"/>
  <c r="AM131" i="2"/>
  <c r="AN131" i="2"/>
  <c r="AO131" i="2"/>
  <c r="AD131" i="2"/>
  <c r="AE131" i="2"/>
  <c r="X131" i="2"/>
  <c r="G131" i="2" s="1"/>
  <c r="W131" i="2"/>
  <c r="Z131" i="2" s="1"/>
  <c r="AY131" i="2" s="1"/>
  <c r="Y131" i="2"/>
  <c r="AD321" i="2"/>
  <c r="AE321" i="2"/>
  <c r="AF321" i="2" s="1"/>
  <c r="AG321" i="2" s="1"/>
  <c r="AL321" i="2"/>
  <c r="AN321" i="2" s="1"/>
  <c r="AP321" i="2" s="1"/>
  <c r="AM321" i="2"/>
  <c r="AO321" i="2"/>
  <c r="AQ321" i="2"/>
  <c r="W321" i="2"/>
  <c r="Z321" i="2" s="1"/>
  <c r="AY321" i="2" s="1"/>
  <c r="Y321" i="2"/>
  <c r="X321" i="2"/>
  <c r="G321" i="2" s="1"/>
  <c r="AL133" i="2"/>
  <c r="AP133" i="2"/>
  <c r="AM133" i="2"/>
  <c r="AN133" i="2"/>
  <c r="AO133" i="2"/>
  <c r="AQ133" i="2"/>
  <c r="AE307" i="2"/>
  <c r="AD307" i="2"/>
  <c r="AE144" i="2"/>
  <c r="AF144" i="2" s="1"/>
  <c r="AG144" i="2" s="1"/>
  <c r="AD144" i="2"/>
  <c r="AQ144" i="2"/>
  <c r="AO144" i="2"/>
  <c r="AM144" i="2"/>
  <c r="AL144" i="2"/>
  <c r="AN144" i="2" s="1"/>
  <c r="AP144" i="2" s="1"/>
  <c r="AD310" i="2"/>
  <c r="AE310" i="2"/>
  <c r="AF310" i="2" s="1"/>
  <c r="AG310" i="2" s="1"/>
  <c r="AM310" i="2"/>
  <c r="AL310" i="2"/>
  <c r="AN310" i="2" s="1"/>
  <c r="AO310" i="2" s="1"/>
  <c r="AQ310" i="2"/>
  <c r="AP310" i="2"/>
  <c r="AD250" i="2"/>
  <c r="AE250" i="2"/>
  <c r="AE106" i="2"/>
  <c r="AF106" i="2" s="1"/>
  <c r="AG106" i="2" s="1"/>
  <c r="AD106" i="2"/>
  <c r="AL106" i="2"/>
  <c r="AN106" i="2" s="1"/>
  <c r="AO106" i="2" s="1"/>
  <c r="AM106" i="2"/>
  <c r="AP106" i="2"/>
  <c r="AQ106" i="2" s="1"/>
  <c r="W126" i="2"/>
  <c r="Z126" i="2" s="1"/>
  <c r="AY126" i="2" s="1"/>
  <c r="Y126" i="2"/>
  <c r="X126" i="2"/>
  <c r="G126" i="2" s="1"/>
  <c r="AE110" i="2"/>
  <c r="AD110" i="2"/>
  <c r="Y110" i="2"/>
  <c r="W110" i="2"/>
  <c r="Z110" i="2" s="1"/>
  <c r="AY110" i="2" s="1"/>
  <c r="X110" i="2"/>
  <c r="G110" i="2" s="1"/>
  <c r="AD102" i="2"/>
  <c r="AE102" i="2"/>
  <c r="AF102" i="2" s="1"/>
  <c r="AG102" i="2" s="1"/>
  <c r="AM102" i="2"/>
  <c r="AL102" i="2"/>
  <c r="AN102" i="2" s="1"/>
  <c r="AO102" i="2" s="1"/>
  <c r="AP102" i="2"/>
  <c r="AQ102" i="2"/>
  <c r="W142" i="2"/>
  <c r="Z142" i="2" s="1"/>
  <c r="AY142" i="2" s="1"/>
  <c r="X142" i="2"/>
  <c r="G142" i="2" s="1"/>
  <c r="Y142" i="2"/>
  <c r="AD314" i="2"/>
  <c r="AE314" i="2"/>
  <c r="AL314" i="2"/>
  <c r="AM314" i="2"/>
  <c r="AN314" i="2"/>
  <c r="AP314" i="2"/>
  <c r="AQ314" i="2" s="1"/>
  <c r="AO314" i="2"/>
  <c r="W314" i="2"/>
  <c r="Z314" i="2" s="1"/>
  <c r="AY314" i="2" s="1"/>
  <c r="Y314" i="2"/>
  <c r="X314" i="2"/>
  <c r="G314" i="2" s="1"/>
  <c r="Y165" i="2"/>
  <c r="W165" i="2"/>
  <c r="Z165" i="2" s="1"/>
  <c r="AY165" i="2" s="1"/>
  <c r="X165" i="2"/>
  <c r="G165" i="2" s="1"/>
  <c r="AD165" i="2"/>
  <c r="AE165" i="2"/>
  <c r="W158" i="2"/>
  <c r="Z158" i="2" s="1"/>
  <c r="AY158" i="2" s="1"/>
  <c r="Y158" i="2"/>
  <c r="X158" i="2"/>
  <c r="G158" i="2" s="1"/>
  <c r="AE158" i="2"/>
  <c r="AD158" i="2"/>
  <c r="AD95" i="2"/>
  <c r="AE95" i="2"/>
  <c r="W262" i="2"/>
  <c r="Z262" i="2" s="1"/>
  <c r="AY262" i="2" s="1"/>
  <c r="Y262" i="2"/>
  <c r="X262" i="2"/>
  <c r="G262" i="2" s="1"/>
  <c r="AE237" i="2"/>
  <c r="AF237" i="2" s="1"/>
  <c r="AG237" i="2" s="1"/>
  <c r="AD237" i="2"/>
  <c r="AM237" i="2"/>
  <c r="AL237" i="2"/>
  <c r="AN237" i="2" s="1"/>
  <c r="AP237" i="2" s="1"/>
  <c r="AO237" i="2"/>
  <c r="AQ237" i="2"/>
  <c r="W237" i="2"/>
  <c r="Z237" i="2" s="1"/>
  <c r="AY237" i="2" s="1"/>
  <c r="Y237" i="2"/>
  <c r="X237" i="2"/>
  <c r="G237" i="2" s="1"/>
  <c r="W213" i="2"/>
  <c r="Z213" i="2" s="1"/>
  <c r="AY213" i="2" s="1"/>
  <c r="Y213" i="2"/>
  <c r="X213" i="2"/>
  <c r="G213" i="2" s="1"/>
  <c r="AD242" i="2"/>
  <c r="AE242" i="2"/>
  <c r="AF242" i="2" s="1"/>
  <c r="AG242" i="2" s="1"/>
  <c r="AM253" i="2"/>
  <c r="AL253" i="2"/>
  <c r="AN253" i="2" s="1"/>
  <c r="AO253" i="2" s="1"/>
  <c r="AP253" i="2"/>
  <c r="AQ253" i="2" s="1"/>
  <c r="AE176" i="2"/>
  <c r="AF176" i="2" s="1"/>
  <c r="AG176" i="2" s="1"/>
  <c r="AD176" i="2"/>
  <c r="AL176" i="2"/>
  <c r="AN176" i="2" s="1"/>
  <c r="AO176" i="2" s="1"/>
  <c r="AP176" i="2"/>
  <c r="AM176" i="2"/>
  <c r="AQ176" i="2"/>
  <c r="W176" i="2"/>
  <c r="Z176" i="2" s="1"/>
  <c r="AY176" i="2" s="1"/>
  <c r="Y176" i="2"/>
  <c r="X176" i="2"/>
  <c r="G176" i="2" s="1"/>
  <c r="AD197" i="2"/>
  <c r="AL197" i="2"/>
  <c r="AN197" i="2" s="1"/>
  <c r="AP197" i="2" s="1"/>
  <c r="AM197" i="2"/>
  <c r="AO197" i="2"/>
  <c r="AQ197" i="2"/>
  <c r="W197" i="2"/>
  <c r="Z197" i="2" s="1"/>
  <c r="AY197" i="2" s="1"/>
  <c r="Y197" i="2"/>
  <c r="X197" i="2"/>
  <c r="G197" i="2" s="1"/>
  <c r="AL248" i="2"/>
  <c r="AN248" i="2" s="1"/>
  <c r="AP248" i="2" s="1"/>
  <c r="AM248" i="2"/>
  <c r="AO248" i="2"/>
  <c r="AQ248" i="2"/>
  <c r="AE65" i="2"/>
  <c r="AF65" i="2" s="1"/>
  <c r="AG65" i="2" s="1"/>
  <c r="AD65" i="2"/>
  <c r="AM44" i="2"/>
  <c r="AL44" i="2"/>
  <c r="AN44" i="2" s="1"/>
  <c r="AO44" i="2"/>
  <c r="AQ44" i="2"/>
  <c r="AP44" i="2"/>
  <c r="W74" i="2"/>
  <c r="Z74" i="2" s="1"/>
  <c r="AY74" i="2" s="1"/>
  <c r="Y74" i="2"/>
  <c r="X74" i="2"/>
  <c r="G74" i="2" s="1"/>
  <c r="AD19" i="2"/>
  <c r="AE19" i="2"/>
  <c r="AE52" i="2"/>
  <c r="AF52" i="2" s="1"/>
  <c r="AG52" i="2" s="1"/>
  <c r="AD52" i="2"/>
  <c r="AL52" i="2"/>
  <c r="AN52" i="2" s="1"/>
  <c r="AO52" i="2" s="1"/>
  <c r="AZ52" i="2" s="1"/>
  <c r="AM52" i="2"/>
  <c r="AP52" i="2"/>
  <c r="AQ52" i="2" s="1"/>
  <c r="AO54" i="2"/>
  <c r="AP54" i="2"/>
  <c r="AM54" i="2"/>
  <c r="AN54" i="2"/>
  <c r="AQ54" i="2"/>
  <c r="AL54" i="2"/>
  <c r="AE46" i="2"/>
  <c r="AF46" i="2" s="1"/>
  <c r="AG46" i="2" s="1"/>
  <c r="AD46" i="2"/>
  <c r="AL46" i="2"/>
  <c r="AN46" i="2" s="1"/>
  <c r="AP46" i="2" s="1"/>
  <c r="AM46" i="2"/>
  <c r="AO46" i="2"/>
  <c r="AQ46" i="2"/>
  <c r="W46" i="2"/>
  <c r="Z46" i="2" s="1"/>
  <c r="AY46" i="2" s="1"/>
  <c r="Y46" i="2"/>
  <c r="X46" i="2"/>
  <c r="G46" i="2" s="1"/>
  <c r="AM77" i="2"/>
  <c r="AL77" i="2"/>
  <c r="AN77" i="2" s="1"/>
  <c r="AO77" i="2" s="1"/>
  <c r="AP77" i="2"/>
  <c r="AQ77" i="2"/>
  <c r="AE77" i="2"/>
  <c r="AD77" i="2"/>
  <c r="AM82" i="2"/>
  <c r="AL82" i="2"/>
  <c r="AN82" i="2" s="1"/>
  <c r="AO82" i="2" s="1"/>
  <c r="AP82" i="2"/>
  <c r="AQ82" i="2"/>
  <c r="AD82" i="2"/>
  <c r="AE82" i="2"/>
  <c r="AF82" i="2" s="1"/>
  <c r="AG82" i="2" s="1"/>
  <c r="W82" i="2"/>
  <c r="Z82" i="2" s="1"/>
  <c r="AY82" i="2" s="1"/>
  <c r="Y82" i="2"/>
  <c r="X82" i="2"/>
  <c r="G82" i="2" s="1"/>
  <c r="AO21" i="2"/>
  <c r="AQ21" i="2"/>
  <c r="AL21" i="2"/>
  <c r="AP21" i="2"/>
  <c r="AN21" i="2"/>
  <c r="AM21" i="2"/>
  <c r="AE21" i="2"/>
  <c r="AD21" i="2"/>
  <c r="AM27" i="2"/>
  <c r="AL27" i="2"/>
  <c r="AN27" i="2" s="1"/>
  <c r="AO27" i="2" s="1"/>
  <c r="AQ27" i="2"/>
  <c r="AP27" i="2"/>
  <c r="X7" i="2"/>
  <c r="G7" i="2" s="1"/>
  <c r="W7" i="2"/>
  <c r="Z7" i="2" s="1"/>
  <c r="AY7" i="2" s="1"/>
  <c r="Y7" i="2"/>
  <c r="AD9" i="2"/>
  <c r="AE9" i="2"/>
  <c r="W9" i="2"/>
  <c r="Z9" i="2" s="1"/>
  <c r="AY9" i="2" s="1"/>
  <c r="Y9" i="2"/>
  <c r="X9" i="2"/>
  <c r="G9" i="2" s="1"/>
  <c r="F843" i="2"/>
  <c r="A841" i="1" s="1"/>
  <c r="F830" i="2"/>
  <c r="A828" i="1" s="1"/>
  <c r="F810" i="2"/>
  <c r="A808" i="1" s="1"/>
  <c r="F785" i="2"/>
  <c r="A783" i="1" s="1"/>
  <c r="F832" i="2"/>
  <c r="A830" i="1" s="1"/>
  <c r="F798" i="2"/>
  <c r="A796" i="1" s="1"/>
  <c r="F800" i="2"/>
  <c r="A798" i="1" s="1"/>
  <c r="F778" i="2"/>
  <c r="A776" i="1" s="1"/>
  <c r="K716" i="2"/>
  <c r="BA716" i="2"/>
  <c r="T716" i="2"/>
  <c r="H716" i="2"/>
  <c r="M716" i="2"/>
  <c r="N716" i="2"/>
  <c r="BA533" i="2"/>
  <c r="T533" i="2"/>
  <c r="M533" i="2"/>
  <c r="K533" i="2"/>
  <c r="V533" i="2"/>
  <c r="N533" i="2"/>
  <c r="Q544" i="2"/>
  <c r="BA544" i="2"/>
  <c r="P544" i="2"/>
  <c r="H544" i="2"/>
  <c r="V544" i="2"/>
  <c r="N544" i="2"/>
  <c r="V615" i="2"/>
  <c r="M615" i="2"/>
  <c r="O615" i="2"/>
  <c r="Q615" i="2"/>
  <c r="K615" i="2"/>
  <c r="Q716" i="2"/>
  <c r="J716" i="2"/>
  <c r="L716" i="2"/>
  <c r="O716" i="2"/>
  <c r="P716" i="2"/>
  <c r="V716" i="2"/>
  <c r="P533" i="2"/>
  <c r="Q533" i="2"/>
  <c r="L533" i="2"/>
  <c r="O533" i="2"/>
  <c r="H533" i="2"/>
  <c r="J533" i="2"/>
  <c r="K544" i="2"/>
  <c r="M544" i="2"/>
  <c r="J544" i="2"/>
  <c r="L544" i="2"/>
  <c r="T544" i="2"/>
  <c r="O544" i="2"/>
  <c r="T615" i="2"/>
  <c r="BA615" i="2"/>
  <c r="H615" i="2"/>
  <c r="L615" i="2"/>
  <c r="N615" i="2"/>
  <c r="J615" i="2"/>
  <c r="J623" i="2"/>
  <c r="N623" i="2"/>
  <c r="H623" i="2"/>
  <c r="M623" i="2"/>
  <c r="K623" i="2"/>
  <c r="L623" i="2"/>
  <c r="L726" i="2"/>
  <c r="M726" i="2"/>
  <c r="H726" i="2"/>
  <c r="Q726" i="2"/>
  <c r="N726" i="2"/>
  <c r="V726" i="2"/>
  <c r="N713" i="2"/>
  <c r="Q713" i="2"/>
  <c r="T713" i="2"/>
  <c r="BA713" i="2"/>
  <c r="K713" i="2"/>
  <c r="O713" i="2"/>
  <c r="N709" i="2"/>
  <c r="Q709" i="2"/>
  <c r="T709" i="2"/>
  <c r="L709" i="2"/>
  <c r="M709" i="2"/>
  <c r="K709" i="2"/>
  <c r="O619" i="2"/>
  <c r="N619" i="2"/>
  <c r="M619" i="2"/>
  <c r="P619" i="2"/>
  <c r="BA619" i="2"/>
  <c r="H619" i="2"/>
  <c r="T627" i="2"/>
  <c r="N627" i="2"/>
  <c r="BA627" i="2"/>
  <c r="Q627" i="2"/>
  <c r="M627" i="2"/>
  <c r="K627" i="2"/>
  <c r="BA631" i="2"/>
  <c r="P631" i="2"/>
  <c r="K631" i="2"/>
  <c r="H631" i="2"/>
  <c r="N631" i="2"/>
  <c r="V631" i="2"/>
  <c r="Q596" i="2"/>
  <c r="BA596" i="2"/>
  <c r="K596" i="2"/>
  <c r="P596" i="2"/>
  <c r="N596" i="2"/>
  <c r="V596" i="2"/>
  <c r="H531" i="2"/>
  <c r="K531" i="2"/>
  <c r="N531" i="2"/>
  <c r="BA531" i="2"/>
  <c r="O531" i="2"/>
  <c r="P531" i="2"/>
  <c r="M537" i="2"/>
  <c r="V537" i="2"/>
  <c r="Q537" i="2"/>
  <c r="N537" i="2"/>
  <c r="O537" i="2"/>
  <c r="K537" i="2"/>
  <c r="P465" i="2"/>
  <c r="O465" i="2"/>
  <c r="N465" i="2"/>
  <c r="H465" i="2"/>
  <c r="BA465" i="2"/>
  <c r="M465" i="2"/>
  <c r="P600" i="2"/>
  <c r="T600" i="2"/>
  <c r="V600" i="2"/>
  <c r="L600" i="2"/>
  <c r="H600" i="2"/>
  <c r="N600" i="2"/>
  <c r="P615" i="2"/>
  <c r="T623" i="2"/>
  <c r="V623" i="2"/>
  <c r="O623" i="2"/>
  <c r="T726" i="2"/>
  <c r="J726" i="2"/>
  <c r="O726" i="2"/>
  <c r="P713" i="2"/>
  <c r="J713" i="2"/>
  <c r="M713" i="2"/>
  <c r="BA709" i="2"/>
  <c r="V709" i="2"/>
  <c r="J709" i="2"/>
  <c r="L619" i="2"/>
  <c r="T619" i="2"/>
  <c r="K619" i="2"/>
  <c r="L627" i="2"/>
  <c r="H627" i="2"/>
  <c r="J627" i="2"/>
  <c r="T631" i="2"/>
  <c r="O631" i="2"/>
  <c r="Q631" i="2"/>
  <c r="M596" i="2"/>
  <c r="L596" i="2"/>
  <c r="O596" i="2"/>
  <c r="M531" i="2"/>
  <c r="Q531" i="2"/>
  <c r="J531" i="2"/>
  <c r="J537" i="2"/>
  <c r="BA537" i="2"/>
  <c r="P537" i="2"/>
  <c r="L465" i="2"/>
  <c r="Q465" i="2"/>
  <c r="J465" i="2"/>
  <c r="BA600" i="2"/>
  <c r="O600" i="2"/>
  <c r="M600" i="2"/>
  <c r="P623" i="2"/>
  <c r="Q623" i="2"/>
  <c r="BA623" i="2"/>
  <c r="K726" i="2"/>
  <c r="P726" i="2"/>
  <c r="BA726" i="2"/>
  <c r="L713" i="2"/>
  <c r="H713" i="2"/>
  <c r="V713" i="2"/>
  <c r="O709" i="2"/>
  <c r="P709" i="2"/>
  <c r="H709" i="2"/>
  <c r="J619" i="2"/>
  <c r="Q619" i="2"/>
  <c r="V619" i="2"/>
  <c r="V627" i="2"/>
  <c r="P627" i="2"/>
  <c r="O627" i="2"/>
  <c r="M631" i="2"/>
  <c r="L631" i="2"/>
  <c r="J631" i="2"/>
  <c r="T596" i="2"/>
  <c r="H596" i="2"/>
  <c r="J596" i="2"/>
  <c r="L531" i="2"/>
  <c r="V531" i="2"/>
  <c r="T531" i="2"/>
  <c r="T537" i="2"/>
  <c r="L537" i="2"/>
  <c r="H537" i="2"/>
  <c r="K465" i="2"/>
  <c r="T465" i="2"/>
  <c r="V465" i="2"/>
  <c r="Q600" i="2"/>
  <c r="K600" i="2"/>
  <c r="J600" i="2"/>
  <c r="F716" i="2"/>
  <c r="F837" i="2"/>
  <c r="A835" i="1" s="1"/>
  <c r="F835" i="2"/>
  <c r="A833" i="1" s="1"/>
  <c r="F805" i="2"/>
  <c r="A803" i="1" s="1"/>
  <c r="F848" i="2"/>
  <c r="A846" i="1" s="1"/>
  <c r="F815" i="2"/>
  <c r="A813" i="1" s="1"/>
  <c r="F790" i="2"/>
  <c r="A788" i="1" s="1"/>
  <c r="F714" i="2"/>
  <c r="A712" i="1" s="1"/>
  <c r="F717" i="2"/>
  <c r="A715" i="1" s="1"/>
  <c r="F542" i="2"/>
  <c r="A540" i="1" s="1"/>
  <c r="F823" i="2"/>
  <c r="A821" i="1" s="1"/>
  <c r="F781" i="2"/>
  <c r="A779" i="1" s="1"/>
  <c r="F777" i="2"/>
  <c r="A775" i="1" s="1"/>
  <c r="F756" i="2"/>
  <c r="A754" i="1" s="1"/>
  <c r="F721" i="2"/>
  <c r="A719" i="1" s="1"/>
  <c r="F683" i="2"/>
  <c r="A681" i="1" s="1"/>
  <c r="F647" i="2"/>
  <c r="A645" i="1" s="1"/>
  <c r="F636" i="2"/>
  <c r="A634" i="1" s="1"/>
  <c r="F628" i="2"/>
  <c r="A626" i="1" s="1"/>
  <c r="F605" i="2"/>
  <c r="A603" i="1" s="1"/>
  <c r="F591" i="2"/>
  <c r="A589" i="1" s="1"/>
  <c r="F545" i="2"/>
  <c r="A543" i="1" s="1"/>
  <c r="F532" i="2"/>
  <c r="A530" i="1" s="1"/>
  <c r="F501" i="2"/>
  <c r="A499" i="1" s="1"/>
  <c r="F466" i="2"/>
  <c r="A464" i="1" s="1"/>
  <c r="F866" i="2"/>
  <c r="A864" i="1" s="1"/>
  <c r="F851" i="2"/>
  <c r="A849" i="1" s="1"/>
  <c r="F826" i="2"/>
  <c r="A824" i="1" s="1"/>
  <c r="F808" i="2"/>
  <c r="A806" i="1" s="1"/>
  <c r="F799" i="2"/>
  <c r="F763" i="2"/>
  <c r="A761" i="1" s="1"/>
  <c r="F748" i="2"/>
  <c r="A746" i="1" s="1"/>
  <c r="F710" i="2"/>
  <c r="A708" i="1" s="1"/>
  <c r="F689" i="2"/>
  <c r="A687" i="1" s="1"/>
  <c r="F653" i="2"/>
  <c r="A651" i="1" s="1"/>
  <c r="F622" i="2"/>
  <c r="F616" i="2"/>
  <c r="A614" i="1" s="1"/>
  <c r="F601" i="2"/>
  <c r="A599" i="1" s="1"/>
  <c r="F570" i="2"/>
  <c r="A568" i="1" s="1"/>
  <c r="F551" i="2"/>
  <c r="A549" i="1" s="1"/>
  <c r="F536" i="2"/>
  <c r="A534" i="1" s="1"/>
  <c r="F507" i="2"/>
  <c r="A505" i="1" s="1"/>
  <c r="F476" i="2"/>
  <c r="A474" i="1" s="1"/>
  <c r="F455" i="2"/>
  <c r="A453" i="1" s="1"/>
  <c r="F416" i="2"/>
  <c r="A414" i="1" s="1"/>
  <c r="F391" i="2"/>
  <c r="A389" i="1" s="1"/>
  <c r="F434" i="2"/>
  <c r="A432" i="1" s="1"/>
  <c r="F855" i="2"/>
  <c r="A853" i="1" s="1"/>
  <c r="F846" i="2"/>
  <c r="A844" i="1" s="1"/>
  <c r="F788" i="2"/>
  <c r="A786" i="1" s="1"/>
  <c r="F779" i="2"/>
  <c r="A777" i="1" s="1"/>
  <c r="F773" i="2"/>
  <c r="A771" i="1" s="1"/>
  <c r="F731" i="2"/>
  <c r="A729" i="1" s="1"/>
  <c r="F697" i="2"/>
  <c r="A695" i="1" s="1"/>
  <c r="F672" i="2"/>
  <c r="A670" i="1" s="1"/>
  <c r="F638" i="2"/>
  <c r="A636" i="1" s="1"/>
  <c r="F630" i="2"/>
  <c r="A628" i="1" s="1"/>
  <c r="F624" i="2"/>
  <c r="A622" i="1" s="1"/>
  <c r="F597" i="2"/>
  <c r="A595" i="1" s="1"/>
  <c r="F567" i="2"/>
  <c r="A565" i="1" s="1"/>
  <c r="F538" i="2"/>
  <c r="A536" i="1" s="1"/>
  <c r="F520" i="2"/>
  <c r="A518" i="1" s="1"/>
  <c r="F490" i="2"/>
  <c r="F452" i="2"/>
  <c r="A450" i="1" s="1"/>
  <c r="F853" i="2"/>
  <c r="A851" i="1" s="1"/>
  <c r="F833" i="2"/>
  <c r="A831" i="1" s="1"/>
  <c r="F819" i="2"/>
  <c r="A817" i="1" s="1"/>
  <c r="F801" i="2"/>
  <c r="A799" i="1" s="1"/>
  <c r="F771" i="2"/>
  <c r="A769" i="1" s="1"/>
  <c r="F759" i="2"/>
  <c r="A757" i="1" s="1"/>
  <c r="F727" i="2"/>
  <c r="A725" i="1" s="1"/>
  <c r="F703" i="2"/>
  <c r="A701" i="1" s="1"/>
  <c r="F660" i="2"/>
  <c r="A658" i="1" s="1"/>
  <c r="F632" i="2"/>
  <c r="A630" i="1" s="1"/>
  <c r="F620" i="2"/>
  <c r="A618" i="1" s="1"/>
  <c r="F613" i="2"/>
  <c r="A611" i="1" s="1"/>
  <c r="F579" i="2"/>
  <c r="A577" i="1" s="1"/>
  <c r="F560" i="2"/>
  <c r="A558" i="1" s="1"/>
  <c r="F549" i="2"/>
  <c r="A547" i="1" s="1"/>
  <c r="F534" i="2"/>
  <c r="A532" i="1" s="1"/>
  <c r="F478" i="2"/>
  <c r="A476" i="1" s="1"/>
  <c r="F470" i="2"/>
  <c r="A468" i="1" s="1"/>
  <c r="F440" i="2"/>
  <c r="A438" i="1" s="1"/>
  <c r="F398" i="2"/>
  <c r="A396" i="1" s="1"/>
  <c r="Q857" i="2"/>
  <c r="L857" i="2"/>
  <c r="V857" i="2"/>
  <c r="N857" i="2"/>
  <c r="P857" i="2"/>
  <c r="H857" i="2"/>
  <c r="T856" i="2"/>
  <c r="J856" i="2"/>
  <c r="P856" i="2"/>
  <c r="N856" i="2"/>
  <c r="H856" i="2"/>
  <c r="O867" i="2"/>
  <c r="T867" i="2"/>
  <c r="M867" i="2"/>
  <c r="H867" i="2"/>
  <c r="V867" i="2"/>
  <c r="H870" i="2"/>
  <c r="V870" i="2"/>
  <c r="J870" i="2"/>
  <c r="M870" i="2"/>
  <c r="K870" i="2"/>
  <c r="L869" i="2"/>
  <c r="H869" i="2"/>
  <c r="O869" i="2"/>
  <c r="T869" i="2"/>
  <c r="V860" i="2"/>
  <c r="J860" i="2"/>
  <c r="M860" i="2"/>
  <c r="T860" i="2"/>
  <c r="N860" i="2"/>
  <c r="K860" i="2"/>
  <c r="Q827" i="2"/>
  <c r="K827" i="2"/>
  <c r="J827" i="2"/>
  <c r="T827" i="2"/>
  <c r="L827" i="2"/>
  <c r="V827" i="2"/>
  <c r="H853" i="2"/>
  <c r="V853" i="2"/>
  <c r="L853" i="2"/>
  <c r="T853" i="2"/>
  <c r="BA853" i="2"/>
  <c r="M853" i="2"/>
  <c r="L855" i="2"/>
  <c r="Q855" i="2"/>
  <c r="BA855" i="2"/>
  <c r="J855" i="2"/>
  <c r="P855" i="2"/>
  <c r="K864" i="2"/>
  <c r="O864" i="2"/>
  <c r="V864" i="2"/>
  <c r="Q864" i="2"/>
  <c r="P864" i="2"/>
  <c r="N864" i="2"/>
  <c r="J864" i="2"/>
  <c r="V868" i="2"/>
  <c r="J868" i="2"/>
  <c r="N868" i="2"/>
  <c r="M868" i="2"/>
  <c r="O868" i="2"/>
  <c r="K868" i="2"/>
  <c r="J857" i="2"/>
  <c r="BA857" i="2"/>
  <c r="O857" i="2"/>
  <c r="T857" i="2"/>
  <c r="M857" i="2"/>
  <c r="K857" i="2"/>
  <c r="K856" i="2"/>
  <c r="BA856" i="2"/>
  <c r="M856" i="2"/>
  <c r="V856" i="2"/>
  <c r="L856" i="2"/>
  <c r="O856" i="2"/>
  <c r="Q856" i="2"/>
  <c r="K867" i="2"/>
  <c r="J867" i="2"/>
  <c r="P867" i="2"/>
  <c r="BA867" i="2"/>
  <c r="L867" i="2"/>
  <c r="N867" i="2"/>
  <c r="Q867" i="2"/>
  <c r="O870" i="2"/>
  <c r="L870" i="2"/>
  <c r="P870" i="2"/>
  <c r="Q870" i="2"/>
  <c r="N870" i="2"/>
  <c r="T870" i="2"/>
  <c r="V869" i="2"/>
  <c r="J869" i="2"/>
  <c r="Q869" i="2"/>
  <c r="P869" i="2"/>
  <c r="M869" i="2"/>
  <c r="K869" i="2"/>
  <c r="N869" i="2"/>
  <c r="Q860" i="2"/>
  <c r="P860" i="2"/>
  <c r="L860" i="2"/>
  <c r="H860" i="2"/>
  <c r="O860" i="2"/>
  <c r="M827" i="2"/>
  <c r="H827" i="2"/>
  <c r="N827" i="2"/>
  <c r="BA827" i="2"/>
  <c r="P827" i="2"/>
  <c r="O827" i="2"/>
  <c r="K853" i="2"/>
  <c r="P853" i="2"/>
  <c r="Q853" i="2"/>
  <c r="O853" i="2"/>
  <c r="N853" i="2"/>
  <c r="J853" i="2"/>
  <c r="O855" i="2"/>
  <c r="T855" i="2"/>
  <c r="N855" i="2"/>
  <c r="M855" i="2"/>
  <c r="K855" i="2"/>
  <c r="H855" i="2"/>
  <c r="V855" i="2"/>
  <c r="T864" i="2"/>
  <c r="L864" i="2"/>
  <c r="M864" i="2"/>
  <c r="H864" i="2"/>
  <c r="P868" i="2"/>
  <c r="Q868" i="2"/>
  <c r="H868" i="2"/>
  <c r="L868" i="2"/>
  <c r="BA868" i="2"/>
  <c r="T868" i="2"/>
  <c r="K863" i="2"/>
  <c r="N863" i="2"/>
  <c r="Q863" i="2"/>
  <c r="P863" i="2"/>
  <c r="V863" i="2"/>
  <c r="M863" i="2"/>
  <c r="L863" i="2"/>
  <c r="BA866" i="2"/>
  <c r="L866" i="2"/>
  <c r="T866" i="2"/>
  <c r="M866" i="2"/>
  <c r="H866" i="2"/>
  <c r="O858" i="2"/>
  <c r="V858" i="2"/>
  <c r="H858" i="2"/>
  <c r="M858" i="2"/>
  <c r="T858" i="2"/>
  <c r="P858" i="2"/>
  <c r="Q859" i="2"/>
  <c r="O859" i="2"/>
  <c r="V859" i="2"/>
  <c r="J859" i="2"/>
  <c r="M859" i="2"/>
  <c r="H859" i="2"/>
  <c r="J862" i="2"/>
  <c r="M862" i="2"/>
  <c r="Q862" i="2"/>
  <c r="V862" i="2"/>
  <c r="L862" i="2"/>
  <c r="N862" i="2"/>
  <c r="L861" i="2"/>
  <c r="P861" i="2"/>
  <c r="H861" i="2"/>
  <c r="M861" i="2"/>
  <c r="T861" i="2"/>
  <c r="K861" i="2"/>
  <c r="K706" i="2"/>
  <c r="H706" i="2"/>
  <c r="O706" i="2"/>
  <c r="T706" i="2"/>
  <c r="N721" i="2"/>
  <c r="K721" i="2"/>
  <c r="BA721" i="2"/>
  <c r="V721" i="2"/>
  <c r="H721" i="2"/>
  <c r="T721" i="2"/>
  <c r="Q721" i="2"/>
  <c r="K698" i="2"/>
  <c r="O698" i="2"/>
  <c r="H698" i="2"/>
  <c r="BA698" i="2"/>
  <c r="M698" i="2"/>
  <c r="N698" i="2"/>
  <c r="Q712" i="2"/>
  <c r="K712" i="2"/>
  <c r="J712" i="2"/>
  <c r="O712" i="2"/>
  <c r="N712" i="2"/>
  <c r="H712" i="2"/>
  <c r="N722" i="2"/>
  <c r="P722" i="2"/>
  <c r="L722" i="2"/>
  <c r="T722" i="2"/>
  <c r="V722" i="2"/>
  <c r="O722" i="2"/>
  <c r="T863" i="2"/>
  <c r="J863" i="2"/>
  <c r="K866" i="2"/>
  <c r="O866" i="2"/>
  <c r="J866" i="2"/>
  <c r="V866" i="2"/>
  <c r="Q858" i="2"/>
  <c r="N859" i="2"/>
  <c r="L859" i="2"/>
  <c r="K859" i="2"/>
  <c r="H862" i="2"/>
  <c r="K862" i="2"/>
  <c r="Q861" i="2"/>
  <c r="J861" i="2"/>
  <c r="O861" i="2"/>
  <c r="L706" i="2"/>
  <c r="J706" i="2"/>
  <c r="V706" i="2"/>
  <c r="M706" i="2"/>
  <c r="M721" i="2"/>
  <c r="O721" i="2"/>
  <c r="T698" i="2"/>
  <c r="P698" i="2"/>
  <c r="Q698" i="2"/>
  <c r="V712" i="2"/>
  <c r="BA712" i="2"/>
  <c r="L712" i="2"/>
  <c r="K722" i="2"/>
  <c r="M722" i="2"/>
  <c r="H722" i="2"/>
  <c r="M705" i="2"/>
  <c r="O705" i="2"/>
  <c r="K705" i="2"/>
  <c r="V705" i="2"/>
  <c r="P705" i="2"/>
  <c r="N705" i="2"/>
  <c r="K447" i="2"/>
  <c r="J447" i="2"/>
  <c r="V447" i="2"/>
  <c r="P447" i="2"/>
  <c r="T447" i="2"/>
  <c r="H447" i="2"/>
  <c r="P617" i="2"/>
  <c r="H617" i="2"/>
  <c r="O617" i="2"/>
  <c r="T617" i="2"/>
  <c r="J617" i="2"/>
  <c r="M617" i="2"/>
  <c r="O592" i="2"/>
  <c r="M592" i="2"/>
  <c r="V592" i="2"/>
  <c r="L592" i="2"/>
  <c r="K592" i="2"/>
  <c r="J592" i="2"/>
  <c r="N683" i="2"/>
  <c r="BA683" i="2"/>
  <c r="P683" i="2"/>
  <c r="O683" i="2"/>
  <c r="V683" i="2"/>
  <c r="L683" i="2"/>
  <c r="Q683" i="2"/>
  <c r="K624" i="2"/>
  <c r="V624" i="2"/>
  <c r="BA624" i="2"/>
  <c r="Q624" i="2"/>
  <c r="T624" i="2"/>
  <c r="H624" i="2"/>
  <c r="P624" i="2"/>
  <c r="O624" i="2"/>
  <c r="Q470" i="2"/>
  <c r="J470" i="2"/>
  <c r="K470" i="2"/>
  <c r="V470" i="2"/>
  <c r="M470" i="2"/>
  <c r="N470" i="2"/>
  <c r="O470" i="2"/>
  <c r="Q437" i="2"/>
  <c r="J437" i="2"/>
  <c r="T437" i="2"/>
  <c r="O437" i="2"/>
  <c r="M437" i="2"/>
  <c r="H437" i="2"/>
  <c r="L502" i="2"/>
  <c r="J502" i="2"/>
  <c r="BA502" i="2"/>
  <c r="H502" i="2"/>
  <c r="T502" i="2"/>
  <c r="O502" i="2"/>
  <c r="M622" i="2"/>
  <c r="L622" i="2"/>
  <c r="BA622" i="2"/>
  <c r="H622" i="2"/>
  <c r="N622" i="2"/>
  <c r="K622" i="2"/>
  <c r="P532" i="2"/>
  <c r="M532" i="2"/>
  <c r="Q532" i="2"/>
  <c r="H532" i="2"/>
  <c r="O532" i="2"/>
  <c r="T532" i="2"/>
  <c r="L532" i="2"/>
  <c r="P471" i="2"/>
  <c r="Q471" i="2"/>
  <c r="BA471" i="2"/>
  <c r="H471" i="2"/>
  <c r="O471" i="2"/>
  <c r="N471" i="2"/>
  <c r="N545" i="2"/>
  <c r="O545" i="2"/>
  <c r="L545" i="2"/>
  <c r="K545" i="2"/>
  <c r="T545" i="2"/>
  <c r="H863" i="2"/>
  <c r="O863" i="2"/>
  <c r="P866" i="2"/>
  <c r="N866" i="2"/>
  <c r="Q866" i="2"/>
  <c r="N858" i="2"/>
  <c r="L858" i="2"/>
  <c r="P862" i="2"/>
  <c r="T862" i="2"/>
  <c r="V861" i="2"/>
  <c r="Q706" i="2"/>
  <c r="N706" i="2"/>
  <c r="L721" i="2"/>
  <c r="J698" i="2"/>
  <c r="L698" i="2"/>
  <c r="T712" i="2"/>
  <c r="BA722" i="2"/>
  <c r="J722" i="2"/>
  <c r="L705" i="2"/>
  <c r="H705" i="2"/>
  <c r="J705" i="2"/>
  <c r="BA447" i="2"/>
  <c r="L447" i="2"/>
  <c r="O447" i="2"/>
  <c r="K617" i="2"/>
  <c r="BA617" i="2"/>
  <c r="V617" i="2"/>
  <c r="H592" i="2"/>
  <c r="BA592" i="2"/>
  <c r="Q592" i="2"/>
  <c r="J683" i="2"/>
  <c r="N624" i="2"/>
  <c r="L470" i="2"/>
  <c r="T470" i="2"/>
  <c r="V437" i="2"/>
  <c r="BA437" i="2"/>
  <c r="L437" i="2"/>
  <c r="K502" i="2"/>
  <c r="V502" i="2"/>
  <c r="M502" i="2"/>
  <c r="P622" i="2"/>
  <c r="O622" i="2"/>
  <c r="K532" i="2"/>
  <c r="N532" i="2"/>
  <c r="K471" i="2"/>
  <c r="M471" i="2"/>
  <c r="T471" i="2"/>
  <c r="P545" i="2"/>
  <c r="V545" i="2"/>
  <c r="Q545" i="2"/>
  <c r="J611" i="2"/>
  <c r="K611" i="2"/>
  <c r="V611" i="2"/>
  <c r="BA611" i="2"/>
  <c r="O611" i="2"/>
  <c r="H611" i="2"/>
  <c r="Q515" i="2"/>
  <c r="O515" i="2"/>
  <c r="H515" i="2"/>
  <c r="M515" i="2"/>
  <c r="T515" i="2"/>
  <c r="L515" i="2"/>
  <c r="P630" i="2"/>
  <c r="O630" i="2"/>
  <c r="N630" i="2"/>
  <c r="J630" i="2"/>
  <c r="Q630" i="2"/>
  <c r="H630" i="2"/>
  <c r="N501" i="2"/>
  <c r="O501" i="2"/>
  <c r="V501" i="2"/>
  <c r="H501" i="2"/>
  <c r="Q501" i="2"/>
  <c r="K501" i="2"/>
  <c r="T704" i="2"/>
  <c r="N704" i="2"/>
  <c r="O704" i="2"/>
  <c r="L704" i="2"/>
  <c r="BA704" i="2"/>
  <c r="Q707" i="2"/>
  <c r="O707" i="2"/>
  <c r="K707" i="2"/>
  <c r="N707" i="2"/>
  <c r="H707" i="2"/>
  <c r="V717" i="2"/>
  <c r="P717" i="2"/>
  <c r="BA717" i="2"/>
  <c r="H717" i="2"/>
  <c r="N717" i="2"/>
  <c r="T717" i="2"/>
  <c r="O708" i="2"/>
  <c r="J708" i="2"/>
  <c r="L708" i="2"/>
  <c r="K708" i="2"/>
  <c r="BA697" i="2"/>
  <c r="O697" i="2"/>
  <c r="V697" i="2"/>
  <c r="J697" i="2"/>
  <c r="N697" i="2"/>
  <c r="K529" i="2"/>
  <c r="L529" i="2"/>
  <c r="P529" i="2"/>
  <c r="N529" i="2"/>
  <c r="O529" i="2"/>
  <c r="BA529" i="2"/>
  <c r="O608" i="2"/>
  <c r="L608" i="2"/>
  <c r="J608" i="2"/>
  <c r="T608" i="2"/>
  <c r="BA608" i="2"/>
  <c r="H608" i="2"/>
  <c r="M626" i="2"/>
  <c r="L626" i="2"/>
  <c r="Q626" i="2"/>
  <c r="BA626" i="2"/>
  <c r="H626" i="2"/>
  <c r="J858" i="2"/>
  <c r="K858" i="2"/>
  <c r="T859" i="2"/>
  <c r="P859" i="2"/>
  <c r="O862" i="2"/>
  <c r="N861" i="2"/>
  <c r="P706" i="2"/>
  <c r="P721" i="2"/>
  <c r="J721" i="2"/>
  <c r="V698" i="2"/>
  <c r="P712" i="2"/>
  <c r="M712" i="2"/>
  <c r="Q722" i="2"/>
  <c r="BA705" i="2"/>
  <c r="T705" i="2"/>
  <c r="Q705" i="2"/>
  <c r="Q447" i="2"/>
  <c r="M447" i="2"/>
  <c r="N447" i="2"/>
  <c r="N617" i="2"/>
  <c r="L617" i="2"/>
  <c r="Q617" i="2"/>
  <c r="N592" i="2"/>
  <c r="T592" i="2"/>
  <c r="P592" i="2"/>
  <c r="H683" i="2"/>
  <c r="M683" i="2"/>
  <c r="K683" i="2"/>
  <c r="T683" i="2"/>
  <c r="M624" i="2"/>
  <c r="J624" i="2"/>
  <c r="L624" i="2"/>
  <c r="H470" i="2"/>
  <c r="P470" i="2"/>
  <c r="BA470" i="2"/>
  <c r="N437" i="2"/>
  <c r="P437" i="2"/>
  <c r="K437" i="2"/>
  <c r="P502" i="2"/>
  <c r="N502" i="2"/>
  <c r="Q502" i="2"/>
  <c r="J622" i="2"/>
  <c r="Q622" i="2"/>
  <c r="V622" i="2"/>
  <c r="T622" i="2"/>
  <c r="J532" i="2"/>
  <c r="V532" i="2"/>
  <c r="BA532" i="2"/>
  <c r="V471" i="2"/>
  <c r="L471" i="2"/>
  <c r="J471" i="2"/>
  <c r="M545" i="2"/>
  <c r="BA545" i="2"/>
  <c r="H545" i="2"/>
  <c r="J545" i="2"/>
  <c r="Q611" i="2"/>
  <c r="T611" i="2"/>
  <c r="M611" i="2"/>
  <c r="L611" i="2"/>
  <c r="N611" i="2"/>
  <c r="P611" i="2"/>
  <c r="BA515" i="2"/>
  <c r="N515" i="2"/>
  <c r="K515" i="2"/>
  <c r="P515" i="2"/>
  <c r="J515" i="2"/>
  <c r="V515" i="2"/>
  <c r="L630" i="2"/>
  <c r="T630" i="2"/>
  <c r="BA630" i="2"/>
  <c r="M630" i="2"/>
  <c r="V630" i="2"/>
  <c r="K630" i="2"/>
  <c r="BA501" i="2"/>
  <c r="L501" i="2"/>
  <c r="P501" i="2"/>
  <c r="M501" i="2"/>
  <c r="J501" i="2"/>
  <c r="T501" i="2"/>
  <c r="M704" i="2"/>
  <c r="H704" i="2"/>
  <c r="V704" i="2"/>
  <c r="P704" i="2"/>
  <c r="K704" i="2"/>
  <c r="Q704" i="2"/>
  <c r="J704" i="2"/>
  <c r="L707" i="2"/>
  <c r="V707" i="2"/>
  <c r="T707" i="2"/>
  <c r="J707" i="2"/>
  <c r="P707" i="2"/>
  <c r="M707" i="2"/>
  <c r="O717" i="2"/>
  <c r="K717" i="2"/>
  <c r="L717" i="2"/>
  <c r="Q717" i="2"/>
  <c r="J717" i="2"/>
  <c r="M717" i="2"/>
  <c r="P708" i="2"/>
  <c r="N708" i="2"/>
  <c r="M708" i="2"/>
  <c r="T708" i="2"/>
  <c r="H708" i="2"/>
  <c r="Q708" i="2"/>
  <c r="V708" i="2"/>
  <c r="P697" i="2"/>
  <c r="Q697" i="2"/>
  <c r="T697" i="2"/>
  <c r="M697" i="2"/>
  <c r="H697" i="2"/>
  <c r="K697" i="2"/>
  <c r="L697" i="2"/>
  <c r="T529" i="2"/>
  <c r="M529" i="2"/>
  <c r="J529" i="2"/>
  <c r="Q529" i="2"/>
  <c r="V529" i="2"/>
  <c r="H529" i="2"/>
  <c r="N608" i="2"/>
  <c r="P608" i="2"/>
  <c r="K608" i="2"/>
  <c r="V608" i="2"/>
  <c r="Q608" i="2"/>
  <c r="M608" i="2"/>
  <c r="O626" i="2"/>
  <c r="K626" i="2"/>
  <c r="P626" i="2"/>
  <c r="T626" i="2"/>
  <c r="N626" i="2"/>
  <c r="J626" i="2"/>
  <c r="V626" i="2"/>
  <c r="T684" i="2"/>
  <c r="O684" i="2"/>
  <c r="M684" i="2"/>
  <c r="BA684" i="2"/>
  <c r="K684" i="2"/>
  <c r="Q684" i="2"/>
  <c r="N605" i="2"/>
  <c r="BA605" i="2"/>
  <c r="O605" i="2"/>
  <c r="H605" i="2"/>
  <c r="M605" i="2"/>
  <c r="N616" i="2"/>
  <c r="T616" i="2"/>
  <c r="Q616" i="2"/>
  <c r="M616" i="2"/>
  <c r="L616" i="2"/>
  <c r="BA616" i="2"/>
  <c r="K616" i="2"/>
  <c r="J591" i="2"/>
  <c r="M591" i="2"/>
  <c r="T591" i="2"/>
  <c r="N591" i="2"/>
  <c r="L591" i="2"/>
  <c r="K591" i="2"/>
  <c r="BA530" i="2"/>
  <c r="N530" i="2"/>
  <c r="L530" i="2"/>
  <c r="P530" i="2"/>
  <c r="K530" i="2"/>
  <c r="Q530" i="2"/>
  <c r="H530" i="2"/>
  <c r="P536" i="2"/>
  <c r="N536" i="2"/>
  <c r="H536" i="2"/>
  <c r="K536" i="2"/>
  <c r="V536" i="2"/>
  <c r="J536" i="2"/>
  <c r="L536" i="2"/>
  <c r="N442" i="2"/>
  <c r="H442" i="2"/>
  <c r="L442" i="2"/>
  <c r="P442" i="2"/>
  <c r="BA442" i="2"/>
  <c r="O442" i="2"/>
  <c r="BA648" i="2"/>
  <c r="Q648" i="2"/>
  <c r="J648" i="2"/>
  <c r="K648" i="2"/>
  <c r="P648" i="2"/>
  <c r="L648" i="2"/>
  <c r="P647" i="2"/>
  <c r="T647" i="2"/>
  <c r="BA647" i="2"/>
  <c r="H647" i="2"/>
  <c r="J647" i="2"/>
  <c r="L647" i="2"/>
  <c r="O647" i="2"/>
  <c r="P618" i="2"/>
  <c r="Q618" i="2"/>
  <c r="L618" i="2"/>
  <c r="BA618" i="2"/>
  <c r="Q625" i="2"/>
  <c r="T625" i="2"/>
  <c r="K625" i="2"/>
  <c r="J625" i="2"/>
  <c r="L625" i="2"/>
  <c r="H625" i="2"/>
  <c r="V606" i="2"/>
  <c r="O606" i="2"/>
  <c r="M606" i="2"/>
  <c r="BA606" i="2"/>
  <c r="Q606" i="2"/>
  <c r="L606" i="2"/>
  <c r="BA633" i="2"/>
  <c r="T633" i="2"/>
  <c r="O633" i="2"/>
  <c r="L633" i="2"/>
  <c r="V633" i="2"/>
  <c r="J633" i="2"/>
  <c r="BA546" i="2"/>
  <c r="V546" i="2"/>
  <c r="K546" i="2"/>
  <c r="M546" i="2"/>
  <c r="L546" i="2"/>
  <c r="N546" i="2"/>
  <c r="P632" i="2"/>
  <c r="Q632" i="2"/>
  <c r="BA632" i="2"/>
  <c r="O632" i="2"/>
  <c r="H632" i="2"/>
  <c r="BA473" i="2"/>
  <c r="J473" i="2"/>
  <c r="L473" i="2"/>
  <c r="O473" i="2"/>
  <c r="M473" i="2"/>
  <c r="T473" i="2"/>
  <c r="P434" i="2"/>
  <c r="N434" i="2"/>
  <c r="BA434" i="2"/>
  <c r="K434" i="2"/>
  <c r="J434" i="2"/>
  <c r="T434" i="2"/>
  <c r="J684" i="2"/>
  <c r="N684" i="2"/>
  <c r="L684" i="2"/>
  <c r="V605" i="2"/>
  <c r="L605" i="2"/>
  <c r="P605" i="2"/>
  <c r="K605" i="2"/>
  <c r="O616" i="2"/>
  <c r="J616" i="2"/>
  <c r="V616" i="2"/>
  <c r="H591" i="2"/>
  <c r="V591" i="2"/>
  <c r="M530" i="2"/>
  <c r="T536" i="2"/>
  <c r="O536" i="2"/>
  <c r="V442" i="2"/>
  <c r="K442" i="2"/>
  <c r="T442" i="2"/>
  <c r="H648" i="2"/>
  <c r="V648" i="2"/>
  <c r="M648" i="2"/>
  <c r="V647" i="2"/>
  <c r="K618" i="2"/>
  <c r="N618" i="2"/>
  <c r="T618" i="2"/>
  <c r="V618" i="2"/>
  <c r="J618" i="2"/>
  <c r="P625" i="2"/>
  <c r="N625" i="2"/>
  <c r="M625" i="2"/>
  <c r="N606" i="2"/>
  <c r="P606" i="2"/>
  <c r="T606" i="2"/>
  <c r="N633" i="2"/>
  <c r="P633" i="2"/>
  <c r="Q633" i="2"/>
  <c r="P546" i="2"/>
  <c r="Q546" i="2"/>
  <c r="J546" i="2"/>
  <c r="J632" i="2"/>
  <c r="N632" i="2"/>
  <c r="K632" i="2"/>
  <c r="T632" i="2"/>
  <c r="N473" i="2"/>
  <c r="K473" i="2"/>
  <c r="H473" i="2"/>
  <c r="Q434" i="2"/>
  <c r="O434" i="2"/>
  <c r="V434" i="2"/>
  <c r="J387" i="2"/>
  <c r="M387" i="2"/>
  <c r="K387" i="2"/>
  <c r="BA387" i="2"/>
  <c r="O387" i="2"/>
  <c r="V387" i="2"/>
  <c r="F437" i="2"/>
  <c r="F841" i="2"/>
  <c r="P684" i="2"/>
  <c r="H684" i="2"/>
  <c r="V684" i="2"/>
  <c r="T605" i="2"/>
  <c r="J605" i="2"/>
  <c r="Q605" i="2"/>
  <c r="P616" i="2"/>
  <c r="H616" i="2"/>
  <c r="Q591" i="2"/>
  <c r="O591" i="2"/>
  <c r="BA591" i="2"/>
  <c r="P591" i="2"/>
  <c r="O530" i="2"/>
  <c r="T530" i="2"/>
  <c r="J530" i="2"/>
  <c r="V530" i="2"/>
  <c r="Q536" i="2"/>
  <c r="BA536" i="2"/>
  <c r="M536" i="2"/>
  <c r="J442" i="2"/>
  <c r="Q442" i="2"/>
  <c r="M442" i="2"/>
  <c r="T648" i="2"/>
  <c r="O648" i="2"/>
  <c r="N648" i="2"/>
  <c r="K647" i="2"/>
  <c r="Q647" i="2"/>
  <c r="N647" i="2"/>
  <c r="M647" i="2"/>
  <c r="O618" i="2"/>
  <c r="H618" i="2"/>
  <c r="M618" i="2"/>
  <c r="BA625" i="2"/>
  <c r="V625" i="2"/>
  <c r="O625" i="2"/>
  <c r="H606" i="2"/>
  <c r="K606" i="2"/>
  <c r="J606" i="2"/>
  <c r="M633" i="2"/>
  <c r="K633" i="2"/>
  <c r="H633" i="2"/>
  <c r="T546" i="2"/>
  <c r="H546" i="2"/>
  <c r="O546" i="2"/>
  <c r="V632" i="2"/>
  <c r="L632" i="2"/>
  <c r="M632" i="2"/>
  <c r="Q473" i="2"/>
  <c r="P473" i="2"/>
  <c r="V473" i="2"/>
  <c r="L434" i="2"/>
  <c r="H434" i="2"/>
  <c r="M434" i="2"/>
  <c r="L387" i="2"/>
  <c r="P387" i="2"/>
  <c r="T387" i="2"/>
  <c r="Q387" i="2"/>
  <c r="N387" i="2"/>
  <c r="H387" i="2"/>
  <c r="E391" i="2"/>
  <c r="M390" i="2"/>
  <c r="N390" i="2"/>
  <c r="T390" i="2"/>
  <c r="BA390" i="2"/>
  <c r="J390" i="2"/>
  <c r="Q390" i="2"/>
  <c r="E378" i="2"/>
  <c r="T377" i="2"/>
  <c r="J375" i="1" s="1"/>
  <c r="Q377" i="2"/>
  <c r="M377" i="2"/>
  <c r="J377" i="2"/>
  <c r="E375" i="1" s="1"/>
  <c r="P377" i="2"/>
  <c r="I375" i="1" s="1"/>
  <c r="BA377" i="2"/>
  <c r="E172" i="2"/>
  <c r="N171" i="2"/>
  <c r="M171" i="2"/>
  <c r="O171" i="2"/>
  <c r="H169" i="1" s="1"/>
  <c r="H171" i="2"/>
  <c r="C169" i="1" s="1"/>
  <c r="Q171" i="2"/>
  <c r="P171" i="2"/>
  <c r="I169" i="1" s="1"/>
  <c r="L225" i="2"/>
  <c r="H225" i="2"/>
  <c r="Q225" i="2"/>
  <c r="M225" i="2"/>
  <c r="K225" i="2"/>
  <c r="O225" i="2"/>
  <c r="J743" i="1"/>
  <c r="F743" i="1"/>
  <c r="C748" i="1"/>
  <c r="E748" i="1"/>
  <c r="F748" i="1"/>
  <c r="E855" i="1"/>
  <c r="H855" i="1"/>
  <c r="J855" i="1"/>
  <c r="H854" i="1"/>
  <c r="I896" i="1"/>
  <c r="H896" i="1"/>
  <c r="J896" i="1"/>
  <c r="H968" i="1"/>
  <c r="F968" i="1"/>
  <c r="J968" i="1"/>
  <c r="J871" i="1"/>
  <c r="E871" i="1"/>
  <c r="D871" i="1" s="1"/>
  <c r="I871" i="1"/>
  <c r="C943" i="1"/>
  <c r="J943" i="1"/>
  <c r="H943" i="1"/>
  <c r="F902" i="1"/>
  <c r="J902" i="1"/>
  <c r="I902" i="1"/>
  <c r="E902" i="1"/>
  <c r="D902" i="1"/>
  <c r="J934" i="1"/>
  <c r="I934" i="1"/>
  <c r="C934" i="1"/>
  <c r="H966" i="1"/>
  <c r="C966" i="1"/>
  <c r="I966" i="1"/>
  <c r="J998" i="1"/>
  <c r="E998" i="1"/>
  <c r="D998" i="1" s="1"/>
  <c r="F998" i="1"/>
  <c r="E865" i="1"/>
  <c r="I865" i="1"/>
  <c r="J897" i="1"/>
  <c r="F897" i="1"/>
  <c r="E929" i="1"/>
  <c r="D929" i="1"/>
  <c r="H961" i="1"/>
  <c r="J961" i="1"/>
  <c r="I961" i="1"/>
  <c r="F961" i="1"/>
  <c r="I993" i="1"/>
  <c r="C993" i="1"/>
  <c r="E888" i="1"/>
  <c r="J888" i="1"/>
  <c r="D888" i="1"/>
  <c r="H888" i="1"/>
  <c r="F888" i="1"/>
  <c r="H944" i="1"/>
  <c r="F944" i="1"/>
  <c r="J944" i="1"/>
  <c r="E944" i="1"/>
  <c r="H903" i="1"/>
  <c r="J903" i="1"/>
  <c r="C903" i="1"/>
  <c r="F903" i="1"/>
  <c r="I959" i="1"/>
  <c r="H868" i="1"/>
  <c r="I868" i="1"/>
  <c r="J868" i="1"/>
  <c r="I900" i="1"/>
  <c r="C900" i="1"/>
  <c r="H900" i="1"/>
  <c r="H932" i="1"/>
  <c r="E932" i="1"/>
  <c r="F932" i="1"/>
  <c r="I932" i="1"/>
  <c r="J932" i="1"/>
  <c r="C964" i="1"/>
  <c r="E964" i="1"/>
  <c r="D964" i="1" s="1"/>
  <c r="J964" i="1"/>
  <c r="I996" i="1"/>
  <c r="C996" i="1"/>
  <c r="H996" i="1"/>
  <c r="E867" i="1"/>
  <c r="I867" i="1"/>
  <c r="J899" i="1"/>
  <c r="F899" i="1"/>
  <c r="H899" i="1"/>
  <c r="I899" i="1"/>
  <c r="C899" i="1"/>
  <c r="H931" i="1"/>
  <c r="J931" i="1"/>
  <c r="I963" i="1"/>
  <c r="F963" i="1"/>
  <c r="C963" i="1"/>
  <c r="H963" i="1"/>
  <c r="I995" i="1"/>
  <c r="J995" i="1"/>
  <c r="I858" i="1"/>
  <c r="C858" i="1"/>
  <c r="H858" i="1"/>
  <c r="J890" i="1"/>
  <c r="E890" i="1"/>
  <c r="I890" i="1"/>
  <c r="H890" i="1"/>
  <c r="F922" i="1"/>
  <c r="H922" i="1"/>
  <c r="E922" i="1"/>
  <c r="C922" i="1"/>
  <c r="H954" i="1"/>
  <c r="E954" i="1"/>
  <c r="I954" i="1"/>
  <c r="F986" i="1"/>
  <c r="H986" i="1"/>
  <c r="C986" i="1"/>
  <c r="J986" i="1"/>
  <c r="E986" i="1"/>
  <c r="D986" i="1" s="1"/>
  <c r="I885" i="1"/>
  <c r="C885" i="1"/>
  <c r="H917" i="1"/>
  <c r="C917" i="1"/>
  <c r="F917" i="1"/>
  <c r="J949" i="1"/>
  <c r="I949" i="1"/>
  <c r="H949" i="1"/>
  <c r="I981" i="1"/>
  <c r="F981" i="1"/>
  <c r="C825" i="1"/>
  <c r="I825" i="1"/>
  <c r="H825" i="1"/>
  <c r="I851" i="1"/>
  <c r="H851" i="1"/>
  <c r="E851" i="1"/>
  <c r="H853" i="1"/>
  <c r="J853" i="1"/>
  <c r="C853" i="1"/>
  <c r="E912" i="1"/>
  <c r="J912" i="1"/>
  <c r="D912" i="1"/>
  <c r="H912" i="1"/>
  <c r="F912" i="1"/>
  <c r="C984" i="1"/>
  <c r="E984" i="1"/>
  <c r="D984" i="1"/>
  <c r="F984" i="1"/>
  <c r="C895" i="1"/>
  <c r="J895" i="1"/>
  <c r="H895" i="1"/>
  <c r="I895" i="1"/>
  <c r="H967" i="1"/>
  <c r="F967" i="1"/>
  <c r="E967" i="1"/>
  <c r="I967" i="1"/>
  <c r="J862" i="1"/>
  <c r="C862" i="1"/>
  <c r="C910" i="1"/>
  <c r="J910" i="1"/>
  <c r="E910" i="1"/>
  <c r="D910" i="1"/>
  <c r="F942" i="1"/>
  <c r="I942" i="1"/>
  <c r="J942" i="1"/>
  <c r="E974" i="1"/>
  <c r="H974" i="1"/>
  <c r="J974" i="1"/>
  <c r="E873" i="1"/>
  <c r="I873" i="1"/>
  <c r="C873" i="1"/>
  <c r="F905" i="1"/>
  <c r="J905" i="1"/>
  <c r="I905" i="1"/>
  <c r="H905" i="1"/>
  <c r="C905" i="1"/>
  <c r="I937" i="1"/>
  <c r="F937" i="1"/>
  <c r="J937" i="1"/>
  <c r="H969" i="1"/>
  <c r="C969" i="1"/>
  <c r="I969" i="1"/>
  <c r="H904" i="1"/>
  <c r="J904" i="1"/>
  <c r="I960" i="1"/>
  <c r="E960" i="1"/>
  <c r="F960" i="1"/>
  <c r="H960" i="1"/>
  <c r="J863" i="1"/>
  <c r="H863" i="1"/>
  <c r="C863" i="1"/>
  <c r="E863" i="1"/>
  <c r="J919" i="1"/>
  <c r="C919" i="1"/>
  <c r="E919" i="1"/>
  <c r="D919" i="1" s="1"/>
  <c r="I919" i="1"/>
  <c r="H975" i="1"/>
  <c r="C975" i="1"/>
  <c r="F975" i="1"/>
  <c r="I870" i="1"/>
  <c r="J870" i="1"/>
  <c r="F870" i="1"/>
  <c r="H870" i="1"/>
  <c r="F876" i="1"/>
  <c r="I876" i="1"/>
  <c r="J908" i="1"/>
  <c r="C908" i="1"/>
  <c r="H908" i="1"/>
  <c r="E908" i="1"/>
  <c r="J940" i="1"/>
  <c r="H940" i="1"/>
  <c r="E972" i="1"/>
  <c r="J972" i="1"/>
  <c r="I972" i="1"/>
  <c r="D972" i="1"/>
  <c r="J875" i="1"/>
  <c r="E875" i="1"/>
  <c r="D875" i="1" s="1"/>
  <c r="H907" i="1"/>
  <c r="J939" i="1"/>
  <c r="I939" i="1"/>
  <c r="C939" i="1"/>
  <c r="E939" i="1"/>
  <c r="D939" i="1" s="1"/>
  <c r="F939" i="1"/>
  <c r="C971" i="1"/>
  <c r="I971" i="1"/>
  <c r="E971" i="1"/>
  <c r="J971" i="1"/>
  <c r="D971" i="1"/>
  <c r="I866" i="1"/>
  <c r="C866" i="1"/>
  <c r="J866" i="1"/>
  <c r="J898" i="1"/>
  <c r="I898" i="1"/>
  <c r="F898" i="1"/>
  <c r="E898" i="1"/>
  <c r="C898" i="1"/>
  <c r="D898" i="1"/>
  <c r="J930" i="1"/>
  <c r="H930" i="1"/>
  <c r="H962" i="1"/>
  <c r="F994" i="1"/>
  <c r="J994" i="1"/>
  <c r="E994" i="1"/>
  <c r="I861" i="1"/>
  <c r="C893" i="1"/>
  <c r="J893" i="1"/>
  <c r="E893" i="1"/>
  <c r="D893" i="1"/>
  <c r="F925" i="1"/>
  <c r="I925" i="1"/>
  <c r="C925" i="1"/>
  <c r="H957" i="1"/>
  <c r="E957" i="1"/>
  <c r="J957" i="1"/>
  <c r="H989" i="1"/>
  <c r="F989" i="1"/>
  <c r="E989" i="1"/>
  <c r="I989" i="1"/>
  <c r="E852" i="1"/>
  <c r="J852" i="1"/>
  <c r="C852" i="1"/>
  <c r="J864" i="1"/>
  <c r="C864" i="1"/>
  <c r="J928" i="1"/>
  <c r="I928" i="1"/>
  <c r="H928" i="1"/>
  <c r="H1000" i="1"/>
  <c r="C1000" i="1"/>
  <c r="E1000" i="1"/>
  <c r="J911" i="1"/>
  <c r="C983" i="1"/>
  <c r="E983" i="1"/>
  <c r="I983" i="1"/>
  <c r="C878" i="1"/>
  <c r="E878" i="1"/>
  <c r="D878" i="1" s="1"/>
  <c r="F878" i="1"/>
  <c r="E918" i="1"/>
  <c r="C918" i="1"/>
  <c r="I918" i="1"/>
  <c r="H918" i="1"/>
  <c r="C950" i="1"/>
  <c r="J950" i="1"/>
  <c r="H950" i="1"/>
  <c r="F950" i="1"/>
  <c r="E982" i="1"/>
  <c r="D982" i="1"/>
  <c r="I982" i="1"/>
  <c r="F881" i="1"/>
  <c r="J881" i="1"/>
  <c r="I881" i="1"/>
  <c r="C881" i="1"/>
  <c r="F913" i="1"/>
  <c r="C913" i="1"/>
  <c r="H913" i="1"/>
  <c r="I945" i="1"/>
  <c r="F945" i="1"/>
  <c r="C945" i="1"/>
  <c r="J945" i="1"/>
  <c r="H945" i="1"/>
  <c r="E977" i="1"/>
  <c r="E920" i="1"/>
  <c r="J920" i="1"/>
  <c r="D920" i="1"/>
  <c r="C976" i="1"/>
  <c r="I976" i="1"/>
  <c r="H976" i="1"/>
  <c r="E976" i="1"/>
  <c r="E879" i="1"/>
  <c r="J879" i="1"/>
  <c r="F879" i="1"/>
  <c r="D879" i="1"/>
  <c r="H879" i="1"/>
  <c r="I935" i="1"/>
  <c r="F991" i="1"/>
  <c r="J991" i="1"/>
  <c r="E991" i="1"/>
  <c r="D991" i="1" s="1"/>
  <c r="C991" i="1"/>
  <c r="E886" i="1"/>
  <c r="D886" i="1"/>
  <c r="C886" i="1"/>
  <c r="J884" i="1"/>
  <c r="F884" i="1"/>
  <c r="C884" i="1"/>
  <c r="I884" i="1"/>
  <c r="H884" i="1"/>
  <c r="C916" i="1"/>
  <c r="E916" i="1"/>
  <c r="D916" i="1" s="1"/>
  <c r="H916" i="1"/>
  <c r="H948" i="1"/>
  <c r="F948" i="1"/>
  <c r="J980" i="1"/>
  <c r="I980" i="1"/>
  <c r="E980" i="1"/>
  <c r="D980" i="1" s="1"/>
  <c r="H980" i="1"/>
  <c r="H883" i="1"/>
  <c r="E883" i="1"/>
  <c r="I883" i="1"/>
  <c r="H915" i="1"/>
  <c r="E915" i="1"/>
  <c r="D915" i="1" s="1"/>
  <c r="C915" i="1"/>
  <c r="E947" i="1"/>
  <c r="J947" i="1"/>
  <c r="F947" i="1"/>
  <c r="I979" i="1"/>
  <c r="E874" i="1"/>
  <c r="D874" i="1" s="1"/>
  <c r="F874" i="1"/>
  <c r="C874" i="1"/>
  <c r="H874" i="1"/>
  <c r="I874" i="1"/>
  <c r="I906" i="1"/>
  <c r="F906" i="1"/>
  <c r="H906" i="1"/>
  <c r="J938" i="1"/>
  <c r="E938" i="1"/>
  <c r="C938" i="1"/>
  <c r="C970" i="1"/>
  <c r="I970" i="1"/>
  <c r="E970" i="1"/>
  <c r="D970" i="1" s="1"/>
  <c r="H869" i="1"/>
  <c r="F869" i="1"/>
  <c r="C901" i="1"/>
  <c r="H901" i="1"/>
  <c r="E901" i="1"/>
  <c r="I901" i="1"/>
  <c r="J933" i="1"/>
  <c r="F933" i="1"/>
  <c r="H965" i="1"/>
  <c r="C965" i="1"/>
  <c r="E965" i="1"/>
  <c r="I965" i="1"/>
  <c r="J997" i="1"/>
  <c r="C997" i="1"/>
  <c r="I997" i="1"/>
  <c r="F997" i="1"/>
  <c r="H856" i="1"/>
  <c r="C856" i="1"/>
  <c r="J856" i="1"/>
  <c r="I856" i="1"/>
  <c r="I880" i="1"/>
  <c r="E880" i="1"/>
  <c r="D880" i="1" s="1"/>
  <c r="F880" i="1"/>
  <c r="J952" i="1"/>
  <c r="E952" i="1"/>
  <c r="C952" i="1"/>
  <c r="I952" i="1"/>
  <c r="D952" i="1"/>
  <c r="H927" i="1"/>
  <c r="E927" i="1"/>
  <c r="D927" i="1"/>
  <c r="F999" i="1"/>
  <c r="I894" i="1"/>
  <c r="C894" i="1"/>
  <c r="J894" i="1"/>
  <c r="C926" i="1"/>
  <c r="E926" i="1"/>
  <c r="J926" i="1"/>
  <c r="H926" i="1"/>
  <c r="H958" i="1"/>
  <c r="I958" i="1"/>
  <c r="F958" i="1"/>
  <c r="E990" i="1"/>
  <c r="C990" i="1"/>
  <c r="I990" i="1"/>
  <c r="H857" i="1"/>
  <c r="E857" i="1"/>
  <c r="C857" i="1"/>
  <c r="F889" i="1"/>
  <c r="J889" i="1"/>
  <c r="H889" i="1"/>
  <c r="E889" i="1"/>
  <c r="I889" i="1"/>
  <c r="C921" i="1"/>
  <c r="E921" i="1"/>
  <c r="I921" i="1"/>
  <c r="E953" i="1"/>
  <c r="D953" i="1" s="1"/>
  <c r="F953" i="1"/>
  <c r="H953" i="1"/>
  <c r="J953" i="1"/>
  <c r="C985" i="1"/>
  <c r="I985" i="1"/>
  <c r="C872" i="1"/>
  <c r="I872" i="1"/>
  <c r="H872" i="1"/>
  <c r="F872" i="1"/>
  <c r="E936" i="1"/>
  <c r="J936" i="1"/>
  <c r="H936" i="1"/>
  <c r="C936" i="1"/>
  <c r="I936" i="1"/>
  <c r="D936" i="1"/>
  <c r="E992" i="1"/>
  <c r="F992" i="1"/>
  <c r="H992" i="1"/>
  <c r="C992" i="1"/>
  <c r="J887" i="1"/>
  <c r="I887" i="1"/>
  <c r="F951" i="1"/>
  <c r="C951" i="1"/>
  <c r="H951" i="1"/>
  <c r="I951" i="1"/>
  <c r="E860" i="1"/>
  <c r="C892" i="1"/>
  <c r="F892" i="1"/>
  <c r="J892" i="1"/>
  <c r="C924" i="1"/>
  <c r="E924" i="1"/>
  <c r="H924" i="1"/>
  <c r="D924" i="1"/>
  <c r="C956" i="1"/>
  <c r="I956" i="1"/>
  <c r="E988" i="1"/>
  <c r="J988" i="1"/>
  <c r="D988" i="1"/>
  <c r="C988" i="1"/>
  <c r="F988" i="1"/>
  <c r="I859" i="1"/>
  <c r="C859" i="1"/>
  <c r="J859" i="1"/>
  <c r="H891" i="1"/>
  <c r="F891" i="1"/>
  <c r="C891" i="1"/>
  <c r="E923" i="1"/>
  <c r="D923" i="1"/>
  <c r="I955" i="1"/>
  <c r="E955" i="1"/>
  <c r="C955" i="1"/>
  <c r="F955" i="1"/>
  <c r="E987" i="1"/>
  <c r="H987" i="1"/>
  <c r="D987" i="1"/>
  <c r="J987" i="1"/>
  <c r="E882" i="1"/>
  <c r="D882" i="1" s="1"/>
  <c r="H882" i="1"/>
  <c r="C882" i="1"/>
  <c r="J914" i="1"/>
  <c r="I914" i="1"/>
  <c r="F914" i="1"/>
  <c r="C914" i="1"/>
  <c r="J946" i="1"/>
  <c r="I946" i="1"/>
  <c r="C946" i="1"/>
  <c r="I978" i="1"/>
  <c r="H978" i="1"/>
  <c r="C978" i="1"/>
  <c r="F877" i="1"/>
  <c r="I877" i="1"/>
  <c r="H877" i="1"/>
  <c r="C909" i="1"/>
  <c r="J909" i="1"/>
  <c r="I909" i="1"/>
  <c r="F941" i="1"/>
  <c r="I941" i="1"/>
  <c r="C941" i="1"/>
  <c r="H941" i="1"/>
  <c r="H973" i="1"/>
  <c r="J973" i="1"/>
  <c r="C704" i="1"/>
  <c r="H704" i="1"/>
  <c r="J704" i="1"/>
  <c r="I719" i="1"/>
  <c r="E719" i="1"/>
  <c r="H719" i="1"/>
  <c r="E699" i="2"/>
  <c r="H696" i="1"/>
  <c r="C696" i="1"/>
  <c r="E710" i="1"/>
  <c r="H710" i="1"/>
  <c r="C710" i="1"/>
  <c r="J714" i="1"/>
  <c r="C714" i="1"/>
  <c r="C720" i="1"/>
  <c r="E720" i="1"/>
  <c r="J703" i="1"/>
  <c r="C703" i="1"/>
  <c r="E703" i="1"/>
  <c r="J531" i="1"/>
  <c r="I542" i="1"/>
  <c r="C542" i="1"/>
  <c r="E448" i="2"/>
  <c r="E449" i="2" s="1"/>
  <c r="H445" i="1"/>
  <c r="H372" i="2"/>
  <c r="C370" i="1" s="1"/>
  <c r="V372" i="2"/>
  <c r="K372" i="2"/>
  <c r="BA372" i="2"/>
  <c r="N372" i="2"/>
  <c r="L372" i="2"/>
  <c r="I615" i="1"/>
  <c r="C615" i="1"/>
  <c r="H615" i="1"/>
  <c r="J615" i="1"/>
  <c r="E615" i="1"/>
  <c r="E593" i="2"/>
  <c r="C590" i="1"/>
  <c r="J590" i="1"/>
  <c r="I590" i="1"/>
  <c r="I681" i="1"/>
  <c r="H681" i="1"/>
  <c r="J622" i="1"/>
  <c r="C622" i="1"/>
  <c r="I622" i="1"/>
  <c r="H622" i="1"/>
  <c r="E468" i="1"/>
  <c r="H468" i="1"/>
  <c r="E526" i="1"/>
  <c r="H526" i="1"/>
  <c r="I526" i="1"/>
  <c r="E435" i="1"/>
  <c r="J435" i="1"/>
  <c r="H435" i="1"/>
  <c r="C435" i="1"/>
  <c r="H371" i="1"/>
  <c r="I371" i="1"/>
  <c r="E503" i="2"/>
  <c r="I500" i="1"/>
  <c r="I621" i="1"/>
  <c r="J621" i="1"/>
  <c r="H621" i="1"/>
  <c r="E620" i="1"/>
  <c r="I620" i="1"/>
  <c r="H620" i="1"/>
  <c r="J620" i="1"/>
  <c r="E530" i="1"/>
  <c r="L371" i="2"/>
  <c r="Q371" i="2"/>
  <c r="T371" i="2"/>
  <c r="K371" i="2"/>
  <c r="V371" i="2"/>
  <c r="M371" i="2"/>
  <c r="I469" i="1"/>
  <c r="C469" i="1"/>
  <c r="H469" i="1"/>
  <c r="H543" i="1"/>
  <c r="J543" i="1"/>
  <c r="K382" i="2"/>
  <c r="V382" i="2"/>
  <c r="T382" i="2"/>
  <c r="J380" i="1" s="1"/>
  <c r="BA382" i="2"/>
  <c r="O382" i="2"/>
  <c r="H380" i="1" s="1"/>
  <c r="Q382" i="2"/>
  <c r="J609" i="1"/>
  <c r="I609" i="1"/>
  <c r="E516" i="2"/>
  <c r="H513" i="1"/>
  <c r="C513" i="1"/>
  <c r="J513" i="1"/>
  <c r="H608" i="1"/>
  <c r="I608" i="1"/>
  <c r="I628" i="1"/>
  <c r="H628" i="1"/>
  <c r="E628" i="1"/>
  <c r="C628" i="1"/>
  <c r="H389" i="2"/>
  <c r="C387" i="1" s="1"/>
  <c r="L389" i="2"/>
  <c r="V389" i="2"/>
  <c r="N389" i="2"/>
  <c r="O389" i="2"/>
  <c r="H387" i="1" s="1"/>
  <c r="T389" i="2"/>
  <c r="J387" i="1" s="1"/>
  <c r="I355" i="1"/>
  <c r="H499" i="1"/>
  <c r="C499" i="1"/>
  <c r="BA374" i="2"/>
  <c r="J374" i="2"/>
  <c r="E372" i="1" s="1"/>
  <c r="P374" i="2"/>
  <c r="I372" i="1" s="1"/>
  <c r="L374" i="2"/>
  <c r="K374" i="2"/>
  <c r="V374" i="2"/>
  <c r="J386" i="2"/>
  <c r="Q386" i="2"/>
  <c r="T386" i="2"/>
  <c r="J384" i="1" s="1"/>
  <c r="O386" i="2"/>
  <c r="H384" i="1" s="1"/>
  <c r="L386" i="2"/>
  <c r="V386" i="2"/>
  <c r="T358" i="2"/>
  <c r="J356" i="1" s="1"/>
  <c r="M358" i="2"/>
  <c r="Q358" i="2"/>
  <c r="BA358" i="2"/>
  <c r="P358" i="2"/>
  <c r="N358" i="2"/>
  <c r="E337" i="2"/>
  <c r="H336" i="2"/>
  <c r="J336" i="2"/>
  <c r="E334" i="1" s="1"/>
  <c r="V336" i="2"/>
  <c r="Q336" i="2"/>
  <c r="N336" i="2"/>
  <c r="BA336" i="2"/>
  <c r="H343" i="1"/>
  <c r="E343" i="1"/>
  <c r="C343" i="1"/>
  <c r="D343" i="1"/>
  <c r="J390" i="1"/>
  <c r="E390" i="1"/>
  <c r="H390" i="1"/>
  <c r="F390" i="1"/>
  <c r="E378" i="1"/>
  <c r="J378" i="1"/>
  <c r="D378" i="1"/>
  <c r="Q324" i="2"/>
  <c r="M324" i="2"/>
  <c r="T324" i="2"/>
  <c r="V324" i="2"/>
  <c r="K324" i="2"/>
  <c r="J324" i="2"/>
  <c r="J376" i="2"/>
  <c r="E374" i="1" s="1"/>
  <c r="Q376" i="2"/>
  <c r="L376" i="2"/>
  <c r="K376" i="2"/>
  <c r="H376" i="2"/>
  <c r="P376" i="2"/>
  <c r="I374" i="1" s="1"/>
  <c r="V388" i="2"/>
  <c r="M388" i="2"/>
  <c r="O388" i="2"/>
  <c r="N388" i="2"/>
  <c r="L388" i="2"/>
  <c r="Q388" i="2"/>
  <c r="V360" i="2"/>
  <c r="M360" i="2"/>
  <c r="H360" i="2"/>
  <c r="P360" i="2"/>
  <c r="K360" i="2"/>
  <c r="J360" i="2"/>
  <c r="J724" i="1"/>
  <c r="I724" i="1"/>
  <c r="E724" i="1"/>
  <c r="H724" i="1"/>
  <c r="C702" i="1"/>
  <c r="I702" i="1"/>
  <c r="E702" i="1"/>
  <c r="J705" i="1"/>
  <c r="E705" i="1"/>
  <c r="I705" i="1"/>
  <c r="I711" i="1"/>
  <c r="C711" i="1"/>
  <c r="E711" i="1"/>
  <c r="H715" i="1"/>
  <c r="E715" i="1"/>
  <c r="I706" i="1"/>
  <c r="J706" i="1"/>
  <c r="C706" i="1"/>
  <c r="I695" i="1"/>
  <c r="J695" i="1"/>
  <c r="C695" i="1"/>
  <c r="E710" i="2"/>
  <c r="J707" i="1"/>
  <c r="I709" i="1"/>
  <c r="E620" i="2"/>
  <c r="E617" i="1"/>
  <c r="J617" i="1"/>
  <c r="J527" i="1"/>
  <c r="E527" i="1"/>
  <c r="C527" i="1"/>
  <c r="J625" i="1"/>
  <c r="I606" i="1"/>
  <c r="H624" i="1"/>
  <c r="I624" i="1"/>
  <c r="J624" i="1"/>
  <c r="E624" i="1"/>
  <c r="J605" i="1"/>
  <c r="I605" i="1"/>
  <c r="C605" i="1"/>
  <c r="I629" i="1"/>
  <c r="C629" i="1"/>
  <c r="J594" i="1"/>
  <c r="C594" i="1"/>
  <c r="E594" i="1"/>
  <c r="H594" i="1"/>
  <c r="J682" i="1"/>
  <c r="H682" i="1"/>
  <c r="H603" i="1"/>
  <c r="C603" i="1"/>
  <c r="J614" i="1"/>
  <c r="E589" i="1"/>
  <c r="J589" i="1"/>
  <c r="I528" i="1"/>
  <c r="C528" i="1"/>
  <c r="I534" i="1"/>
  <c r="C534" i="1"/>
  <c r="E534" i="1"/>
  <c r="E434" i="1"/>
  <c r="D434" i="1"/>
  <c r="F434" i="1"/>
  <c r="E440" i="1"/>
  <c r="J440" i="1"/>
  <c r="F444" i="1"/>
  <c r="H368" i="1"/>
  <c r="E368" i="1"/>
  <c r="I368" i="1"/>
  <c r="D368" i="1"/>
  <c r="J512" i="1"/>
  <c r="C512" i="1"/>
  <c r="H512" i="1"/>
  <c r="F512" i="1"/>
  <c r="C529" i="1"/>
  <c r="H529" i="1"/>
  <c r="I529" i="1"/>
  <c r="E649" i="2"/>
  <c r="J646" i="1"/>
  <c r="C646" i="1"/>
  <c r="H646" i="1"/>
  <c r="E538" i="2"/>
  <c r="E539" i="2" s="1"/>
  <c r="H535" i="1"/>
  <c r="I645" i="1"/>
  <c r="J645" i="1"/>
  <c r="C645" i="1"/>
  <c r="E645" i="1"/>
  <c r="H645" i="1"/>
  <c r="I616" i="1"/>
  <c r="H383" i="1"/>
  <c r="C383" i="1"/>
  <c r="E466" i="2"/>
  <c r="E467" i="2" s="1"/>
  <c r="I463" i="1"/>
  <c r="H463" i="1"/>
  <c r="C463" i="1"/>
  <c r="F439" i="1"/>
  <c r="E439" i="1"/>
  <c r="H439" i="1"/>
  <c r="J623" i="1"/>
  <c r="E623" i="1"/>
  <c r="C623" i="1"/>
  <c r="H604" i="1"/>
  <c r="E634" i="2"/>
  <c r="I631" i="1"/>
  <c r="C631" i="1"/>
  <c r="E601" i="2"/>
  <c r="E602" i="2" s="1"/>
  <c r="H598" i="1"/>
  <c r="E598" i="1"/>
  <c r="E547" i="2"/>
  <c r="J544" i="1"/>
  <c r="I544" i="1"/>
  <c r="C544" i="1"/>
  <c r="H544" i="1"/>
  <c r="E544" i="1"/>
  <c r="E630" i="1"/>
  <c r="J630" i="1"/>
  <c r="I471" i="1"/>
  <c r="C471" i="1"/>
  <c r="F470" i="1"/>
  <c r="I470" i="1"/>
  <c r="C470" i="1"/>
  <c r="H432" i="1"/>
  <c r="C432" i="1"/>
  <c r="H333" i="1"/>
  <c r="F333" i="1"/>
  <c r="P322" i="2"/>
  <c r="L322" i="2"/>
  <c r="J322" i="2"/>
  <c r="K322" i="2"/>
  <c r="H322" i="2"/>
  <c r="O322" i="2"/>
  <c r="BA435" i="2"/>
  <c r="H435" i="2"/>
  <c r="P435" i="2"/>
  <c r="I433" i="1" s="1"/>
  <c r="V435" i="2"/>
  <c r="T435" i="2"/>
  <c r="M435" i="2"/>
  <c r="H321" i="1"/>
  <c r="C321" i="1"/>
  <c r="E321" i="1"/>
  <c r="F321" i="1"/>
  <c r="H373" i="1"/>
  <c r="J373" i="1"/>
  <c r="E385" i="1"/>
  <c r="H385" i="1"/>
  <c r="J357" i="1"/>
  <c r="E357" i="1"/>
  <c r="C357" i="1"/>
  <c r="D357" i="1"/>
  <c r="E347" i="2"/>
  <c r="M346" i="2"/>
  <c r="K346" i="2"/>
  <c r="O346" i="2"/>
  <c r="H344" i="1" s="1"/>
  <c r="BA346" i="2"/>
  <c r="J346" i="2"/>
  <c r="E344" i="1" s="1"/>
  <c r="H346" i="2"/>
  <c r="E394" i="2"/>
  <c r="BA393" i="2"/>
  <c r="O393" i="2"/>
  <c r="K393" i="2"/>
  <c r="J393" i="2"/>
  <c r="Q393" i="2"/>
  <c r="V393" i="2"/>
  <c r="H381" i="2"/>
  <c r="J381" i="2"/>
  <c r="E379" i="1" s="1"/>
  <c r="K381" i="2"/>
  <c r="Q381" i="2"/>
  <c r="P381" i="2"/>
  <c r="I379" i="1" s="1"/>
  <c r="T381" i="2"/>
  <c r="J379" i="1" s="1"/>
  <c r="L170" i="2"/>
  <c r="O170" i="2"/>
  <c r="J170" i="2"/>
  <c r="Q170" i="2"/>
  <c r="V170" i="2"/>
  <c r="N170" i="2"/>
  <c r="P224" i="2"/>
  <c r="I222" i="1" s="1"/>
  <c r="J224" i="2"/>
  <c r="E222" i="1" s="1"/>
  <c r="O224" i="2"/>
  <c r="H222" i="1" s="1"/>
  <c r="K224" i="2"/>
  <c r="Q224" i="2"/>
  <c r="T224" i="2"/>
  <c r="J222" i="1" s="1"/>
  <c r="K169" i="2"/>
  <c r="N169" i="2"/>
  <c r="V169" i="2"/>
  <c r="M169" i="2"/>
  <c r="J169" i="2"/>
  <c r="E167" i="1" s="1"/>
  <c r="E190" i="2"/>
  <c r="N189" i="2"/>
  <c r="H189" i="2"/>
  <c r="C187" i="1" s="1"/>
  <c r="Q189" i="2"/>
  <c r="M189" i="2"/>
  <c r="J189" i="2"/>
  <c r="E187" i="1" s="1"/>
  <c r="K189" i="2"/>
  <c r="A107" i="1"/>
  <c r="A18" i="1"/>
  <c r="A109" i="1"/>
  <c r="A185" i="1"/>
  <c r="A247" i="1"/>
  <c r="A73" i="1"/>
  <c r="A78" i="1"/>
  <c r="A6" i="1"/>
  <c r="A20" i="1"/>
  <c r="A220" i="1"/>
  <c r="A212" i="1"/>
  <c r="A272" i="1"/>
  <c r="A97" i="1"/>
  <c r="A64" i="1"/>
  <c r="I311" i="2"/>
  <c r="H215" i="2"/>
  <c r="O215" i="2"/>
  <c r="J215" i="2"/>
  <c r="M215" i="2"/>
  <c r="BA215" i="2"/>
  <c r="V215" i="2"/>
  <c r="D121" i="1"/>
  <c r="E136" i="1"/>
  <c r="K139" i="2"/>
  <c r="J139" i="2"/>
  <c r="V139" i="2"/>
  <c r="BA139" i="2"/>
  <c r="H139" i="2"/>
  <c r="L139" i="2"/>
  <c r="C141" i="1"/>
  <c r="J143" i="1"/>
  <c r="E143" i="1"/>
  <c r="H306" i="1"/>
  <c r="I122" i="1"/>
  <c r="J122" i="1"/>
  <c r="J125" i="2"/>
  <c r="N125" i="2"/>
  <c r="V125" i="2"/>
  <c r="H125" i="2"/>
  <c r="M125" i="2"/>
  <c r="T125" i="2"/>
  <c r="J123" i="1" s="1"/>
  <c r="R313" i="2"/>
  <c r="C125" i="1"/>
  <c r="H125" i="1"/>
  <c r="J225" i="1"/>
  <c r="C225" i="1"/>
  <c r="J151" i="2"/>
  <c r="BA151" i="2"/>
  <c r="K151" i="2"/>
  <c r="M151" i="2"/>
  <c r="O151" i="2"/>
  <c r="N151" i="2"/>
  <c r="F130" i="1"/>
  <c r="I132" i="2"/>
  <c r="B130" i="1"/>
  <c r="R166" i="2"/>
  <c r="H164" i="1"/>
  <c r="I317" i="2"/>
  <c r="B315" i="1"/>
  <c r="C200" i="1"/>
  <c r="I200" i="1"/>
  <c r="I96" i="2"/>
  <c r="B94" i="1"/>
  <c r="H261" i="1"/>
  <c r="C236" i="1"/>
  <c r="J241" i="1"/>
  <c r="E252" i="1"/>
  <c r="J252" i="1"/>
  <c r="I247" i="2"/>
  <c r="B245" i="1"/>
  <c r="I196" i="1"/>
  <c r="I249" i="2"/>
  <c r="H247" i="1"/>
  <c r="C247" i="1"/>
  <c r="E157" i="1"/>
  <c r="I157" i="1"/>
  <c r="C134" i="1"/>
  <c r="D316" i="1"/>
  <c r="D108" i="1"/>
  <c r="I107" i="1"/>
  <c r="I315" i="2"/>
  <c r="I132" i="1"/>
  <c r="E132" i="1"/>
  <c r="C112" i="1"/>
  <c r="O115" i="2"/>
  <c r="H113" i="1" s="1"/>
  <c r="K115" i="2"/>
  <c r="H115" i="2"/>
  <c r="T115" i="2"/>
  <c r="J113" i="1" s="1"/>
  <c r="P115" i="2"/>
  <c r="I113" i="1" s="1"/>
  <c r="BA115" i="2"/>
  <c r="I249" i="1"/>
  <c r="N252" i="2"/>
  <c r="K252" i="2"/>
  <c r="J252" i="2"/>
  <c r="L252" i="2"/>
  <c r="H252" i="2"/>
  <c r="T252" i="2"/>
  <c r="J250" i="1" s="1"/>
  <c r="C109" i="1"/>
  <c r="E109" i="1"/>
  <c r="L112" i="2"/>
  <c r="N112" i="2"/>
  <c r="H112" i="2"/>
  <c r="T112" i="2"/>
  <c r="Q112" i="2"/>
  <c r="K112" i="2"/>
  <c r="H317" i="1"/>
  <c r="I319" i="2"/>
  <c r="J105" i="1"/>
  <c r="C105" i="1"/>
  <c r="H210" i="1"/>
  <c r="I272" i="1"/>
  <c r="J272" i="1"/>
  <c r="E276" i="2"/>
  <c r="O275" i="2"/>
  <c r="BA275" i="2"/>
  <c r="T275" i="2"/>
  <c r="H275" i="2"/>
  <c r="P275" i="2"/>
  <c r="M275" i="2"/>
  <c r="C296" i="1"/>
  <c r="I296" i="1"/>
  <c r="P299" i="2"/>
  <c r="K299" i="2"/>
  <c r="Q299" i="2"/>
  <c r="J299" i="2"/>
  <c r="O299" i="2"/>
  <c r="T299" i="2"/>
  <c r="C288" i="1"/>
  <c r="BA291" i="2"/>
  <c r="L291" i="2"/>
  <c r="J291" i="2"/>
  <c r="V291" i="2"/>
  <c r="M291" i="2"/>
  <c r="H291" i="2"/>
  <c r="J175" i="1"/>
  <c r="I175" i="1"/>
  <c r="C220" i="1"/>
  <c r="P223" i="2"/>
  <c r="K223" i="2"/>
  <c r="J223" i="2"/>
  <c r="H223" i="2"/>
  <c r="O223" i="2"/>
  <c r="Q223" i="2"/>
  <c r="E53" i="1"/>
  <c r="I55" i="2"/>
  <c r="B53" i="1"/>
  <c r="E57" i="2"/>
  <c r="BA56" i="2"/>
  <c r="K56" i="2"/>
  <c r="M56" i="2"/>
  <c r="P56" i="2"/>
  <c r="I54" i="1" s="1"/>
  <c r="J56" i="2"/>
  <c r="E54" i="1" s="1"/>
  <c r="V56" i="2"/>
  <c r="I66" i="2"/>
  <c r="I47" i="2"/>
  <c r="C45" i="1"/>
  <c r="M48" i="2"/>
  <c r="K48" i="2"/>
  <c r="T48" i="2"/>
  <c r="J46" i="1" s="1"/>
  <c r="Q48" i="2"/>
  <c r="V48" i="2"/>
  <c r="L48" i="2"/>
  <c r="R78" i="2"/>
  <c r="C81" i="1"/>
  <c r="M84" i="2"/>
  <c r="V84" i="2"/>
  <c r="O84" i="2"/>
  <c r="H82" i="1" s="1"/>
  <c r="J84" i="2"/>
  <c r="E82" i="1" s="1"/>
  <c r="P84" i="2"/>
  <c r="I82" i="1" s="1"/>
  <c r="H84" i="2"/>
  <c r="N88" i="2"/>
  <c r="K88" i="2"/>
  <c r="M88" i="2"/>
  <c r="Q88" i="2"/>
  <c r="J88" i="2"/>
  <c r="E86" i="1" s="1"/>
  <c r="L88" i="2"/>
  <c r="I45" i="2"/>
  <c r="B43" i="1"/>
  <c r="C73" i="1"/>
  <c r="C8" i="1"/>
  <c r="I10" i="2"/>
  <c r="I6" i="1"/>
  <c r="I20" i="2"/>
  <c r="C4" i="1"/>
  <c r="I4" i="2"/>
  <c r="B2" i="1"/>
  <c r="E20" i="1"/>
  <c r="I22" i="2"/>
  <c r="B20" i="1"/>
  <c r="R309" i="2"/>
  <c r="C98" i="1"/>
  <c r="N101" i="2"/>
  <c r="P101" i="2"/>
  <c r="I99" i="1" s="1"/>
  <c r="M101" i="2"/>
  <c r="Q101" i="2"/>
  <c r="O101" i="2"/>
  <c r="H99" i="1" s="1"/>
  <c r="BA101" i="2"/>
  <c r="I97" i="2"/>
  <c r="I320" i="2"/>
  <c r="R320" i="2"/>
  <c r="I178" i="2"/>
  <c r="F27" i="1"/>
  <c r="C9" i="1"/>
  <c r="C24" i="1"/>
  <c r="E177" i="1"/>
  <c r="I179" i="2"/>
  <c r="B177" i="1"/>
  <c r="F28" i="1"/>
  <c r="F10" i="1"/>
  <c r="E33" i="2"/>
  <c r="V32" i="2"/>
  <c r="T32" i="2"/>
  <c r="J30" i="1" s="1"/>
  <c r="M32" i="2"/>
  <c r="J32" i="2"/>
  <c r="E30" i="1" s="1"/>
  <c r="N32" i="2"/>
  <c r="Q32" i="2"/>
  <c r="F11" i="1"/>
  <c r="F12" i="1"/>
  <c r="F16" i="1"/>
  <c r="F818" i="2"/>
  <c r="F592" i="2"/>
  <c r="F429" i="2"/>
  <c r="A427" i="1" s="1"/>
  <c r="F544" i="2"/>
  <c r="A542" i="1" s="1"/>
  <c r="F447" i="2"/>
  <c r="A445" i="1" s="1"/>
  <c r="F743" i="2"/>
  <c r="A741" i="1" s="1"/>
  <c r="F698" i="2"/>
  <c r="F540" i="2"/>
  <c r="A538" i="1" s="1"/>
  <c r="F642" i="2"/>
  <c r="F510" i="2"/>
  <c r="A508" i="1" s="1"/>
  <c r="F803" i="2"/>
  <c r="A801" i="1" s="1"/>
  <c r="F707" i="2"/>
  <c r="F531" i="2"/>
  <c r="A529" i="1" s="1"/>
  <c r="F821" i="2"/>
  <c r="A819" i="1" s="1"/>
  <c r="F574" i="2"/>
  <c r="F465" i="2"/>
  <c r="A463" i="1" s="1"/>
  <c r="F562" i="2"/>
  <c r="F606" i="2"/>
  <c r="F692" i="2"/>
  <c r="F346" i="2"/>
  <c r="F388" i="2"/>
  <c r="F746" i="2"/>
  <c r="A744" i="1" s="1"/>
  <c r="F758" i="2"/>
  <c r="F374" i="2"/>
  <c r="F435" i="2"/>
  <c r="A433" i="1" s="1"/>
  <c r="F684" i="2"/>
  <c r="F485" i="2"/>
  <c r="F502" i="2"/>
  <c r="A500" i="1" s="1"/>
  <c r="F783" i="2"/>
  <c r="A781" i="1" s="1"/>
  <c r="F600" i="2"/>
  <c r="F371" i="2"/>
  <c r="A369" i="1" s="1"/>
  <c r="F565" i="2"/>
  <c r="F461" i="2"/>
  <c r="A459" i="1" s="1"/>
  <c r="F631" i="2"/>
  <c r="F515" i="2"/>
  <c r="A513" i="1" s="1"/>
  <c r="A435" i="1"/>
  <c r="F442" i="2"/>
  <c r="A440" i="1" s="1"/>
  <c r="F772" i="2"/>
  <c r="A770" i="1" s="1"/>
  <c r="F655" i="2"/>
  <c r="A653" i="1" s="1"/>
  <c r="F611" i="2"/>
  <c r="A609" i="1" s="1"/>
  <c r="F450" i="2"/>
  <c r="A448" i="1" s="1"/>
  <c r="F712" i="2"/>
  <c r="A710" i="1" s="1"/>
  <c r="F836" i="2"/>
  <c r="F358" i="2"/>
  <c r="F393" i="2"/>
  <c r="A391" i="1" s="1"/>
  <c r="F751" i="2"/>
  <c r="F766" i="2"/>
  <c r="F336" i="2"/>
  <c r="F411" i="2"/>
  <c r="A134" i="1"/>
  <c r="A309" i="1"/>
  <c r="A243" i="1"/>
  <c r="A315" i="1"/>
  <c r="A43" i="1"/>
  <c r="A112" i="1"/>
  <c r="A175" i="1"/>
  <c r="A196" i="1"/>
  <c r="A252" i="1"/>
  <c r="A81" i="1"/>
  <c r="A26" i="1"/>
  <c r="I105" i="2"/>
  <c r="B103" i="1"/>
  <c r="H136" i="1"/>
  <c r="I138" i="2"/>
  <c r="E141" i="1"/>
  <c r="R143" i="2"/>
  <c r="J141" i="1"/>
  <c r="I143" i="1"/>
  <c r="E147" i="2"/>
  <c r="L146" i="2"/>
  <c r="T146" i="2"/>
  <c r="J144" i="1" s="1"/>
  <c r="H146" i="2"/>
  <c r="O146" i="2"/>
  <c r="V146" i="2"/>
  <c r="N146" i="2"/>
  <c r="E288" i="2"/>
  <c r="T287" i="2"/>
  <c r="J285" i="1" s="1"/>
  <c r="J287" i="2"/>
  <c r="V287" i="2"/>
  <c r="BA287" i="2"/>
  <c r="M287" i="2"/>
  <c r="L287" i="2"/>
  <c r="D111" i="1"/>
  <c r="I308" i="2"/>
  <c r="B306" i="1"/>
  <c r="I124" i="2"/>
  <c r="H122" i="1"/>
  <c r="E129" i="2"/>
  <c r="L128" i="2"/>
  <c r="O128" i="2"/>
  <c r="N128" i="2"/>
  <c r="Q128" i="2"/>
  <c r="K128" i="2"/>
  <c r="H128" i="2"/>
  <c r="I227" i="2"/>
  <c r="B225" i="1"/>
  <c r="I225" i="1"/>
  <c r="E229" i="2"/>
  <c r="P228" i="2"/>
  <c r="H228" i="2"/>
  <c r="M228" i="2"/>
  <c r="K228" i="2"/>
  <c r="N228" i="2"/>
  <c r="L228" i="2"/>
  <c r="I148" i="1"/>
  <c r="C148" i="1"/>
  <c r="J130" i="1"/>
  <c r="C130" i="1"/>
  <c r="J164" i="1"/>
  <c r="J315" i="1"/>
  <c r="I315" i="1"/>
  <c r="H200" i="1"/>
  <c r="BA203" i="2"/>
  <c r="K203" i="2"/>
  <c r="O203" i="2"/>
  <c r="V203" i="2"/>
  <c r="L203" i="2"/>
  <c r="N203" i="2"/>
  <c r="E94" i="1"/>
  <c r="H94" i="1"/>
  <c r="E261" i="1"/>
  <c r="N264" i="2"/>
  <c r="P264" i="2"/>
  <c r="BA264" i="2"/>
  <c r="T264" i="2"/>
  <c r="J262" i="1" s="1"/>
  <c r="K264" i="2"/>
  <c r="M264" i="2"/>
  <c r="J236" i="1"/>
  <c r="H241" i="1"/>
  <c r="I241" i="1"/>
  <c r="I252" i="1"/>
  <c r="K255" i="2"/>
  <c r="P255" i="2"/>
  <c r="J255" i="2"/>
  <c r="N255" i="2"/>
  <c r="L255" i="2"/>
  <c r="O255" i="2"/>
  <c r="R245" i="2"/>
  <c r="H243" i="1"/>
  <c r="E243" i="1"/>
  <c r="H245" i="1"/>
  <c r="E245" i="1"/>
  <c r="J196" i="1"/>
  <c r="C157" i="1"/>
  <c r="E161" i="2"/>
  <c r="Q160" i="2"/>
  <c r="K160" i="2"/>
  <c r="P160" i="2"/>
  <c r="M160" i="2"/>
  <c r="T160" i="2"/>
  <c r="J158" i="1" s="1"/>
  <c r="BA160" i="2"/>
  <c r="J134" i="1"/>
  <c r="I136" i="2"/>
  <c r="B134" i="1"/>
  <c r="D129" i="1"/>
  <c r="D142" i="1"/>
  <c r="I239" i="2"/>
  <c r="K240" i="2"/>
  <c r="V240" i="2"/>
  <c r="M240" i="2"/>
  <c r="N240" i="2"/>
  <c r="BA240" i="2"/>
  <c r="H240" i="2"/>
  <c r="C107" i="1"/>
  <c r="L168" i="2"/>
  <c r="O168" i="2"/>
  <c r="V168" i="2"/>
  <c r="M168" i="2"/>
  <c r="P168" i="2"/>
  <c r="H168" i="2"/>
  <c r="I134" i="2"/>
  <c r="B132" i="1"/>
  <c r="D163" i="1"/>
  <c r="J112" i="1"/>
  <c r="C249" i="1"/>
  <c r="E249" i="1"/>
  <c r="I317" i="1"/>
  <c r="F317" i="1"/>
  <c r="E105" i="1"/>
  <c r="I107" i="2"/>
  <c r="H105" i="1"/>
  <c r="C210" i="1"/>
  <c r="H272" i="1"/>
  <c r="I177" i="2"/>
  <c r="H175" i="1"/>
  <c r="H220" i="1"/>
  <c r="C185" i="1"/>
  <c r="E185" i="1"/>
  <c r="K188" i="2"/>
  <c r="P188" i="2"/>
  <c r="T188" i="2"/>
  <c r="J186" i="1" s="1"/>
  <c r="Q188" i="2"/>
  <c r="L188" i="2"/>
  <c r="M188" i="2"/>
  <c r="C53" i="1"/>
  <c r="E68" i="2"/>
  <c r="V67" i="2"/>
  <c r="H67" i="2"/>
  <c r="L67" i="2"/>
  <c r="BA67" i="2"/>
  <c r="K67" i="2"/>
  <c r="J67" i="2"/>
  <c r="F26" i="1"/>
  <c r="C76" i="1"/>
  <c r="I80" i="2"/>
  <c r="C78" i="1"/>
  <c r="M81" i="2"/>
  <c r="Q81" i="2"/>
  <c r="V81" i="2"/>
  <c r="P81" i="2"/>
  <c r="I79" i="1" s="1"/>
  <c r="L81" i="2"/>
  <c r="J81" i="2"/>
  <c r="E79" i="1" s="1"/>
  <c r="C84" i="1"/>
  <c r="I86" i="2"/>
  <c r="I75" i="2"/>
  <c r="O76" i="2"/>
  <c r="H74" i="1" s="1"/>
  <c r="T76" i="2"/>
  <c r="J74" i="1" s="1"/>
  <c r="V76" i="2"/>
  <c r="P76" i="2"/>
  <c r="I74" i="1" s="1"/>
  <c r="Q76" i="2"/>
  <c r="L76" i="2"/>
  <c r="I8" i="2"/>
  <c r="B6" i="1"/>
  <c r="E18" i="1"/>
  <c r="I22" i="1"/>
  <c r="H22" i="1"/>
  <c r="I20" i="1"/>
  <c r="H20" i="1"/>
  <c r="I98" i="1"/>
  <c r="R100" i="2"/>
  <c r="J98" i="1"/>
  <c r="BA200" i="2"/>
  <c r="P200" i="2"/>
  <c r="T200" i="2"/>
  <c r="J198" i="1" s="1"/>
  <c r="L200" i="2"/>
  <c r="N200" i="2"/>
  <c r="K200" i="2"/>
  <c r="F318" i="1"/>
  <c r="F9" i="1"/>
  <c r="I26" i="2"/>
  <c r="I177" i="1"/>
  <c r="M180" i="2"/>
  <c r="V180" i="2"/>
  <c r="BA180" i="2"/>
  <c r="P180" i="2"/>
  <c r="T180" i="2"/>
  <c r="J178" i="1" s="1"/>
  <c r="H180" i="2"/>
  <c r="R30" i="2"/>
  <c r="C28" i="1"/>
  <c r="C10" i="1"/>
  <c r="I31" i="2"/>
  <c r="C13" i="1"/>
  <c r="I16" i="2"/>
  <c r="C15" i="1"/>
  <c r="C16" i="1"/>
  <c r="I18" i="2"/>
  <c r="B96" i="1"/>
  <c r="G314" i="1"/>
  <c r="B224" i="1"/>
  <c r="G121" i="1"/>
  <c r="B133" i="1"/>
  <c r="B111" i="1"/>
  <c r="B310" i="1"/>
  <c r="B199" i="1"/>
  <c r="G295" i="1"/>
  <c r="G184" i="1"/>
  <c r="B184" i="1"/>
  <c r="L131" i="1"/>
  <c r="G131" i="1"/>
  <c r="L305" i="1"/>
  <c r="L142" i="1"/>
  <c r="L308" i="1"/>
  <c r="B308" i="1"/>
  <c r="L248" i="1"/>
  <c r="B104" i="1"/>
  <c r="G140" i="1"/>
  <c r="B102" i="1"/>
  <c r="G260" i="1"/>
  <c r="G211" i="1"/>
  <c r="L240" i="1"/>
  <c r="B240" i="1"/>
  <c r="G251" i="1"/>
  <c r="L251" i="1"/>
  <c r="G219" i="1"/>
  <c r="L219" i="1"/>
  <c r="B219" i="1"/>
  <c r="L63" i="1"/>
  <c r="G42" i="1"/>
  <c r="B42" i="1"/>
  <c r="L17" i="1"/>
  <c r="L50" i="1"/>
  <c r="B50" i="1"/>
  <c r="B52" i="1"/>
  <c r="L75" i="1"/>
  <c r="B75" i="1"/>
  <c r="G77" i="1"/>
  <c r="B77" i="1"/>
  <c r="L83" i="1"/>
  <c r="G3" i="1"/>
  <c r="L3" i="1"/>
  <c r="B3" i="1"/>
  <c r="G25" i="1"/>
  <c r="B25" i="1"/>
  <c r="G21" i="1"/>
  <c r="L21" i="1"/>
  <c r="G106" i="1"/>
  <c r="L106" i="1"/>
  <c r="G96" i="1"/>
  <c r="L314" i="1"/>
  <c r="B121" i="1"/>
  <c r="L121" i="1"/>
  <c r="G133" i="1"/>
  <c r="G135" i="1"/>
  <c r="B135" i="1"/>
  <c r="G199" i="1"/>
  <c r="L147" i="1"/>
  <c r="B147" i="1"/>
  <c r="L283" i="1"/>
  <c r="B295" i="1"/>
  <c r="L287" i="1"/>
  <c r="L242" i="1"/>
  <c r="B242" i="1"/>
  <c r="L244" i="1"/>
  <c r="L316" i="1"/>
  <c r="G316" i="1"/>
  <c r="L129" i="1"/>
  <c r="G319" i="1"/>
  <c r="L319" i="1"/>
  <c r="B319" i="1"/>
  <c r="G305" i="1"/>
  <c r="G142" i="1"/>
  <c r="G104" i="1"/>
  <c r="L124" i="1"/>
  <c r="B124" i="1"/>
  <c r="G108" i="1"/>
  <c r="L108" i="1"/>
  <c r="G100" i="1"/>
  <c r="L140" i="1"/>
  <c r="L312" i="1"/>
  <c r="B312" i="1"/>
  <c r="L163" i="1"/>
  <c r="G163" i="1"/>
  <c r="L156" i="1"/>
  <c r="B156" i="1"/>
  <c r="G156" i="1"/>
  <c r="L235" i="1"/>
  <c r="B235" i="1"/>
  <c r="G240" i="1"/>
  <c r="G174" i="1"/>
  <c r="G195" i="1"/>
  <c r="G17" i="1"/>
  <c r="G44" i="1"/>
  <c r="G80" i="1"/>
  <c r="L80" i="1"/>
  <c r="B80" i="1"/>
  <c r="G19" i="1"/>
  <c r="L5" i="1"/>
  <c r="G7" i="1"/>
  <c r="L7" i="1"/>
  <c r="B7" i="1"/>
  <c r="H177" i="1"/>
  <c r="E181" i="2"/>
  <c r="J180" i="2"/>
  <c r="Q180" i="2"/>
  <c r="N180" i="2"/>
  <c r="K180" i="2"/>
  <c r="L180" i="2"/>
  <c r="O180" i="2"/>
  <c r="I30" i="2"/>
  <c r="I13" i="2"/>
  <c r="I14" i="2"/>
  <c r="L96" i="1"/>
  <c r="L224" i="1"/>
  <c r="L133" i="1"/>
  <c r="G111" i="1"/>
  <c r="L111" i="1"/>
  <c r="L310" i="1"/>
  <c r="G209" i="1"/>
  <c r="L209" i="1"/>
  <c r="B209" i="1"/>
  <c r="L199" i="1"/>
  <c r="G271" i="1"/>
  <c r="L271" i="1"/>
  <c r="B271" i="1"/>
  <c r="G242" i="1"/>
  <c r="L184" i="1"/>
  <c r="B305" i="1"/>
  <c r="B142" i="1"/>
  <c r="B248" i="1"/>
  <c r="L104" i="1"/>
  <c r="L100" i="1"/>
  <c r="L93" i="1"/>
  <c r="B251" i="1"/>
  <c r="G246" i="1"/>
  <c r="B246" i="1"/>
  <c r="G72" i="1"/>
  <c r="B17" i="1"/>
  <c r="G52" i="1"/>
  <c r="L77" i="1"/>
  <c r="L19" i="1"/>
  <c r="L25" i="1"/>
  <c r="G5" i="1"/>
  <c r="G224" i="1"/>
  <c r="L135" i="1"/>
  <c r="G283" i="1"/>
  <c r="B283" i="1"/>
  <c r="G287" i="1"/>
  <c r="B287" i="1"/>
  <c r="G244" i="1"/>
  <c r="B244" i="1"/>
  <c r="G129" i="1"/>
  <c r="G308" i="1"/>
  <c r="G312" i="1"/>
  <c r="B163" i="1"/>
  <c r="G93" i="1"/>
  <c r="B260" i="1"/>
  <c r="G235" i="1"/>
  <c r="B211" i="1"/>
  <c r="B174" i="1"/>
  <c r="L195" i="1"/>
  <c r="B72" i="1"/>
  <c r="G50" i="1"/>
  <c r="L44" i="1"/>
  <c r="P390" i="2"/>
  <c r="H390" i="2"/>
  <c r="V390" i="2"/>
  <c r="L390" i="2"/>
  <c r="O390" i="2"/>
  <c r="K390" i="2"/>
  <c r="O377" i="2"/>
  <c r="H375" i="1" s="1"/>
  <c r="V377" i="2"/>
  <c r="H377" i="2"/>
  <c r="C375" i="1" s="1"/>
  <c r="L377" i="2"/>
  <c r="K377" i="2"/>
  <c r="N377" i="2"/>
  <c r="V171" i="2"/>
  <c r="J171" i="2"/>
  <c r="E169" i="1" s="1"/>
  <c r="K171" i="2"/>
  <c r="L171" i="2"/>
  <c r="T171" i="2"/>
  <c r="J169" i="1" s="1"/>
  <c r="BA225" i="2"/>
  <c r="J225" i="2"/>
  <c r="P225" i="2"/>
  <c r="T225" i="2"/>
  <c r="N225" i="2"/>
  <c r="V225" i="2"/>
  <c r="C743" i="1"/>
  <c r="H743" i="1"/>
  <c r="I743" i="1"/>
  <c r="E743" i="1"/>
  <c r="D743" i="1"/>
  <c r="J748" i="1"/>
  <c r="H748" i="1"/>
  <c r="I748" i="1"/>
  <c r="D748" i="1"/>
  <c r="I855" i="1"/>
  <c r="C855" i="1"/>
  <c r="J854" i="1"/>
  <c r="E854" i="1"/>
  <c r="I854" i="1"/>
  <c r="C854" i="1"/>
  <c r="F896" i="1"/>
  <c r="C896" i="1"/>
  <c r="E896" i="1"/>
  <c r="D896" i="1" s="1"/>
  <c r="E968" i="1"/>
  <c r="D968" i="1" s="1"/>
  <c r="C968" i="1"/>
  <c r="I968" i="1"/>
  <c r="C871" i="1"/>
  <c r="H871" i="1"/>
  <c r="F871" i="1"/>
  <c r="E943" i="1"/>
  <c r="F943" i="1"/>
  <c r="D943" i="1"/>
  <c r="I943" i="1"/>
  <c r="C902" i="1"/>
  <c r="H902" i="1"/>
  <c r="H934" i="1"/>
  <c r="F934" i="1"/>
  <c r="E934" i="1"/>
  <c r="D934" i="1" s="1"/>
  <c r="J966" i="1"/>
  <c r="F966" i="1"/>
  <c r="E966" i="1"/>
  <c r="D966" i="1" s="1"/>
  <c r="H998" i="1"/>
  <c r="I998" i="1"/>
  <c r="C998" i="1"/>
  <c r="H865" i="1"/>
  <c r="J865" i="1"/>
  <c r="C865" i="1"/>
  <c r="C897" i="1"/>
  <c r="I897" i="1"/>
  <c r="H897" i="1"/>
  <c r="E897" i="1"/>
  <c r="D897" i="1" s="1"/>
  <c r="I929" i="1"/>
  <c r="H929" i="1"/>
  <c r="J929" i="1"/>
  <c r="C929" i="1"/>
  <c r="F929" i="1"/>
  <c r="C961" i="1"/>
  <c r="E961" i="1"/>
  <c r="D961" i="1" s="1"/>
  <c r="J993" i="1"/>
  <c r="H993" i="1"/>
  <c r="E993" i="1"/>
  <c r="D993" i="1" s="1"/>
  <c r="F993" i="1"/>
  <c r="I888" i="1"/>
  <c r="C888" i="1"/>
  <c r="C944" i="1"/>
  <c r="I944" i="1"/>
  <c r="D944" i="1"/>
  <c r="I903" i="1"/>
  <c r="E903" i="1"/>
  <c r="D903" i="1"/>
  <c r="J959" i="1"/>
  <c r="F959" i="1"/>
  <c r="E959" i="1"/>
  <c r="D959" i="1" s="1"/>
  <c r="H959" i="1"/>
  <c r="C959" i="1"/>
  <c r="C868" i="1"/>
  <c r="E868" i="1"/>
  <c r="E900" i="1"/>
  <c r="F900" i="1"/>
  <c r="J900" i="1"/>
  <c r="D900" i="1"/>
  <c r="D932" i="1"/>
  <c r="C932" i="1"/>
  <c r="H964" i="1"/>
  <c r="F964" i="1"/>
  <c r="I964" i="1"/>
  <c r="F996" i="1"/>
  <c r="E996" i="1"/>
  <c r="J996" i="1"/>
  <c r="D996" i="1"/>
  <c r="C867" i="1"/>
  <c r="H867" i="1"/>
  <c r="J867" i="1"/>
  <c r="E899" i="1"/>
  <c r="D899" i="1" s="1"/>
  <c r="F931" i="1"/>
  <c r="E931" i="1"/>
  <c r="D931" i="1" s="1"/>
  <c r="I931" i="1"/>
  <c r="C931" i="1"/>
  <c r="J963" i="1"/>
  <c r="E963" i="1"/>
  <c r="D963" i="1" s="1"/>
  <c r="E995" i="1"/>
  <c r="D995" i="1" s="1"/>
  <c r="F995" i="1"/>
  <c r="C995" i="1"/>
  <c r="H995" i="1"/>
  <c r="E858" i="1"/>
  <c r="J858" i="1"/>
  <c r="F890" i="1"/>
  <c r="D890" i="1"/>
  <c r="C890" i="1"/>
  <c r="J922" i="1"/>
  <c r="D922" i="1"/>
  <c r="I922" i="1"/>
  <c r="D954" i="1"/>
  <c r="F954" i="1"/>
  <c r="J954" i="1"/>
  <c r="C954" i="1"/>
  <c r="I986" i="1"/>
  <c r="E885" i="1"/>
  <c r="H885" i="1"/>
  <c r="D885" i="1"/>
  <c r="J885" i="1"/>
  <c r="F885" i="1"/>
  <c r="J917" i="1"/>
  <c r="I917" i="1"/>
  <c r="E917" i="1"/>
  <c r="D917" i="1" s="1"/>
  <c r="E949" i="1"/>
  <c r="D949" i="1" s="1"/>
  <c r="C949" i="1"/>
  <c r="F949" i="1"/>
  <c r="J981" i="1"/>
  <c r="E981" i="1"/>
  <c r="H981" i="1"/>
  <c r="D981" i="1"/>
  <c r="C981" i="1"/>
  <c r="E825" i="1"/>
  <c r="J825" i="1"/>
  <c r="C851" i="1"/>
  <c r="J851" i="1"/>
  <c r="E853" i="1"/>
  <c r="I853" i="1"/>
  <c r="I912" i="1"/>
  <c r="C912" i="1"/>
  <c r="H984" i="1"/>
  <c r="I984" i="1"/>
  <c r="J984" i="1"/>
  <c r="E895" i="1"/>
  <c r="D895" i="1" s="1"/>
  <c r="F895" i="1"/>
  <c r="J967" i="1"/>
  <c r="C967" i="1"/>
  <c r="D967" i="1"/>
  <c r="H862" i="1"/>
  <c r="I862" i="1"/>
  <c r="E862" i="1"/>
  <c r="F910" i="1"/>
  <c r="I910" i="1"/>
  <c r="H910" i="1"/>
  <c r="C942" i="1"/>
  <c r="H942" i="1"/>
  <c r="E942" i="1"/>
  <c r="D942" i="1" s="1"/>
  <c r="D974" i="1"/>
  <c r="I974" i="1"/>
  <c r="C974" i="1"/>
  <c r="F974" i="1"/>
  <c r="J873" i="1"/>
  <c r="F873" i="1"/>
  <c r="D873" i="1"/>
  <c r="H873" i="1"/>
  <c r="E905" i="1"/>
  <c r="D905" i="1" s="1"/>
  <c r="C937" i="1"/>
  <c r="H937" i="1"/>
  <c r="E937" i="1"/>
  <c r="D937" i="1" s="1"/>
  <c r="F969" i="1"/>
  <c r="J969" i="1"/>
  <c r="E969" i="1"/>
  <c r="D969" i="1" s="1"/>
  <c r="I904" i="1"/>
  <c r="C904" i="1"/>
  <c r="E904" i="1"/>
  <c r="D904" i="1" s="1"/>
  <c r="F904" i="1"/>
  <c r="D960" i="1"/>
  <c r="C960" i="1"/>
  <c r="J960" i="1"/>
  <c r="F863" i="1"/>
  <c r="I863" i="1"/>
  <c r="D863" i="1"/>
  <c r="F919" i="1"/>
  <c r="H919" i="1"/>
  <c r="I975" i="1"/>
  <c r="E975" i="1"/>
  <c r="J975" i="1"/>
  <c r="D975" i="1"/>
  <c r="E870" i="1"/>
  <c r="D870" i="1" s="1"/>
  <c r="C870" i="1"/>
  <c r="E876" i="1"/>
  <c r="D876" i="1" s="1"/>
  <c r="H876" i="1"/>
  <c r="C876" i="1"/>
  <c r="J876" i="1"/>
  <c r="D908" i="1"/>
  <c r="F908" i="1"/>
  <c r="I908" i="1"/>
  <c r="F940" i="1"/>
  <c r="I940" i="1"/>
  <c r="C940" i="1"/>
  <c r="E940" i="1"/>
  <c r="D940" i="1" s="1"/>
  <c r="F972" i="1"/>
  <c r="C972" i="1"/>
  <c r="H972" i="1"/>
  <c r="C875" i="1"/>
  <c r="I875" i="1"/>
  <c r="F875" i="1"/>
  <c r="H875" i="1"/>
  <c r="J907" i="1"/>
  <c r="I907" i="1"/>
  <c r="C907" i="1"/>
  <c r="E907" i="1"/>
  <c r="D907" i="1" s="1"/>
  <c r="F907" i="1"/>
  <c r="H939" i="1"/>
  <c r="H971" i="1"/>
  <c r="F971" i="1"/>
  <c r="E866" i="1"/>
  <c r="H866" i="1"/>
  <c r="H898" i="1"/>
  <c r="I930" i="1"/>
  <c r="C930" i="1"/>
  <c r="F930" i="1"/>
  <c r="E930" i="1"/>
  <c r="D930" i="1" s="1"/>
  <c r="E962" i="1"/>
  <c r="D962" i="1" s="1"/>
  <c r="F962" i="1"/>
  <c r="I962" i="1"/>
  <c r="J962" i="1"/>
  <c r="C962" i="1"/>
  <c r="I994" i="1"/>
  <c r="H994" i="1"/>
  <c r="C994" i="1"/>
  <c r="D994" i="1"/>
  <c r="C861" i="1"/>
  <c r="H861" i="1"/>
  <c r="J861" i="1"/>
  <c r="E861" i="1"/>
  <c r="F893" i="1"/>
  <c r="H893" i="1"/>
  <c r="I893" i="1"/>
  <c r="E925" i="1"/>
  <c r="D925" i="1" s="1"/>
  <c r="J925" i="1"/>
  <c r="H925" i="1"/>
  <c r="C957" i="1"/>
  <c r="F957" i="1"/>
  <c r="I957" i="1"/>
  <c r="D957" i="1"/>
  <c r="C989" i="1"/>
  <c r="J989" i="1"/>
  <c r="D989" i="1"/>
  <c r="I852" i="1"/>
  <c r="H852" i="1"/>
  <c r="F852" i="1"/>
  <c r="D852" i="1"/>
  <c r="I864" i="1"/>
  <c r="H864" i="1"/>
  <c r="E864" i="1"/>
  <c r="C928" i="1"/>
  <c r="F928" i="1"/>
  <c r="E928" i="1"/>
  <c r="D928" i="1" s="1"/>
  <c r="D1000" i="1"/>
  <c r="J1000" i="1"/>
  <c r="F1000" i="1"/>
  <c r="I1000" i="1"/>
  <c r="H911" i="1"/>
  <c r="F911" i="1"/>
  <c r="E911" i="1"/>
  <c r="D911" i="1"/>
  <c r="C911" i="1"/>
  <c r="I911" i="1"/>
  <c r="H983" i="1"/>
  <c r="F983" i="1"/>
  <c r="D983" i="1"/>
  <c r="J983" i="1"/>
  <c r="J878" i="1"/>
  <c r="H878" i="1"/>
  <c r="I878" i="1"/>
  <c r="J918" i="1"/>
  <c r="F918" i="1"/>
  <c r="D918" i="1"/>
  <c r="E950" i="1"/>
  <c r="D950" i="1"/>
  <c r="I950" i="1"/>
  <c r="J982" i="1"/>
  <c r="H982" i="1"/>
  <c r="C982" i="1"/>
  <c r="F982" i="1"/>
  <c r="E881" i="1"/>
  <c r="H881" i="1"/>
  <c r="D881" i="1"/>
  <c r="E913" i="1"/>
  <c r="D913" i="1" s="1"/>
  <c r="J913" i="1"/>
  <c r="I913" i="1"/>
  <c r="E945" i="1"/>
  <c r="D945" i="1"/>
  <c r="F977" i="1"/>
  <c r="I977" i="1"/>
  <c r="D977" i="1"/>
  <c r="C977" i="1"/>
  <c r="J977" i="1"/>
  <c r="H977" i="1"/>
  <c r="C920" i="1"/>
  <c r="F920" i="1"/>
  <c r="H920" i="1"/>
  <c r="I920" i="1"/>
  <c r="D976" i="1"/>
  <c r="J976" i="1"/>
  <c r="F976" i="1"/>
  <c r="C879" i="1"/>
  <c r="I879" i="1"/>
  <c r="H935" i="1"/>
  <c r="E935" i="1"/>
  <c r="D935" i="1" s="1"/>
  <c r="C935" i="1"/>
  <c r="J935" i="1"/>
  <c r="F935" i="1"/>
  <c r="H991" i="1"/>
  <c r="I991" i="1"/>
  <c r="H886" i="1"/>
  <c r="J886" i="1"/>
  <c r="I886" i="1"/>
  <c r="F886" i="1"/>
  <c r="E884" i="1"/>
  <c r="D884" i="1"/>
  <c r="J916" i="1"/>
  <c r="F916" i="1"/>
  <c r="I916" i="1"/>
  <c r="E948" i="1"/>
  <c r="D948" i="1"/>
  <c r="I948" i="1"/>
  <c r="C948" i="1"/>
  <c r="J948" i="1"/>
  <c r="C980" i="1"/>
  <c r="F980" i="1"/>
  <c r="J883" i="1"/>
  <c r="F883" i="1"/>
  <c r="D883" i="1"/>
  <c r="C883" i="1"/>
  <c r="J915" i="1"/>
  <c r="I915" i="1"/>
  <c r="F915" i="1"/>
  <c r="H947" i="1"/>
  <c r="C947" i="1"/>
  <c r="D947" i="1"/>
  <c r="I947" i="1"/>
  <c r="E979" i="1"/>
  <c r="D979" i="1" s="1"/>
  <c r="H979" i="1"/>
  <c r="J979" i="1"/>
  <c r="F979" i="1"/>
  <c r="C979" i="1"/>
  <c r="J874" i="1"/>
  <c r="J906" i="1"/>
  <c r="C906" i="1"/>
  <c r="E906" i="1"/>
  <c r="D906" i="1" s="1"/>
  <c r="D938" i="1"/>
  <c r="I938" i="1"/>
  <c r="H938" i="1"/>
  <c r="F938" i="1"/>
  <c r="J970" i="1"/>
  <c r="F970" i="1"/>
  <c r="H970" i="1"/>
  <c r="C869" i="1"/>
  <c r="I869" i="1"/>
  <c r="J869" i="1"/>
  <c r="E869" i="1"/>
  <c r="D869" i="1" s="1"/>
  <c r="J901" i="1"/>
  <c r="D901" i="1"/>
  <c r="F901" i="1"/>
  <c r="E933" i="1"/>
  <c r="D933" i="1" s="1"/>
  <c r="I933" i="1"/>
  <c r="H933" i="1"/>
  <c r="C933" i="1"/>
  <c r="J965" i="1"/>
  <c r="D965" i="1"/>
  <c r="F965" i="1"/>
  <c r="E997" i="1"/>
  <c r="D997" i="1" s="1"/>
  <c r="H997" i="1"/>
  <c r="E856" i="1"/>
  <c r="J880" i="1"/>
  <c r="H880" i="1"/>
  <c r="C880" i="1"/>
  <c r="H952" i="1"/>
  <c r="F952" i="1"/>
  <c r="I927" i="1"/>
  <c r="J927" i="1"/>
  <c r="C927" i="1"/>
  <c r="F927" i="1"/>
  <c r="I999" i="1"/>
  <c r="H999" i="1"/>
  <c r="E999" i="1"/>
  <c r="D999" i="1" s="1"/>
  <c r="C999" i="1"/>
  <c r="J999" i="1"/>
  <c r="E894" i="1"/>
  <c r="H894" i="1"/>
  <c r="F894" i="1"/>
  <c r="D894" i="1"/>
  <c r="I926" i="1"/>
  <c r="D926" i="1"/>
  <c r="F926" i="1"/>
  <c r="C958" i="1"/>
  <c r="E958" i="1"/>
  <c r="D958" i="1"/>
  <c r="J958" i="1"/>
  <c r="D990" i="1"/>
  <c r="J990" i="1"/>
  <c r="H990" i="1"/>
  <c r="F990" i="1"/>
  <c r="J857" i="1"/>
  <c r="I857" i="1"/>
  <c r="C889" i="1"/>
  <c r="D889" i="1"/>
  <c r="D921" i="1"/>
  <c r="F921" i="1"/>
  <c r="H921" i="1"/>
  <c r="J921" i="1"/>
  <c r="C953" i="1"/>
  <c r="I953" i="1"/>
  <c r="E985" i="1"/>
  <c r="D985" i="1" s="1"/>
  <c r="F985" i="1"/>
  <c r="H985" i="1"/>
  <c r="J985" i="1"/>
  <c r="J872" i="1"/>
  <c r="E872" i="1"/>
  <c r="D872" i="1" s="1"/>
  <c r="F936" i="1"/>
  <c r="I992" i="1"/>
  <c r="D992" i="1"/>
  <c r="J992" i="1"/>
  <c r="H887" i="1"/>
  <c r="E887" i="1"/>
  <c r="D887" i="1" s="1"/>
  <c r="C887" i="1"/>
  <c r="F887" i="1"/>
  <c r="J951" i="1"/>
  <c r="E951" i="1"/>
  <c r="D951" i="1" s="1"/>
  <c r="I860" i="1"/>
  <c r="C860" i="1"/>
  <c r="H860" i="1"/>
  <c r="J860" i="1"/>
  <c r="E892" i="1"/>
  <c r="D892" i="1" s="1"/>
  <c r="I892" i="1"/>
  <c r="H892" i="1"/>
  <c r="F924" i="1"/>
  <c r="I924" i="1"/>
  <c r="J924" i="1"/>
  <c r="E956" i="1"/>
  <c r="J956" i="1"/>
  <c r="D956" i="1"/>
  <c r="F956" i="1"/>
  <c r="H956" i="1"/>
  <c r="H988" i="1"/>
  <c r="I988" i="1"/>
  <c r="E859" i="1"/>
  <c r="H859" i="1"/>
  <c r="I891" i="1"/>
  <c r="J891" i="1"/>
  <c r="E891" i="1"/>
  <c r="D891" i="1" s="1"/>
  <c r="I923" i="1"/>
  <c r="J923" i="1"/>
  <c r="F923" i="1"/>
  <c r="H923" i="1"/>
  <c r="C923" i="1"/>
  <c r="H955" i="1"/>
  <c r="D955" i="1"/>
  <c r="J955" i="1"/>
  <c r="C987" i="1"/>
  <c r="I987" i="1"/>
  <c r="F987" i="1"/>
  <c r="J882" i="1"/>
  <c r="F882" i="1"/>
  <c r="I882" i="1"/>
  <c r="E914" i="1"/>
  <c r="D914" i="1" s="1"/>
  <c r="H914" i="1"/>
  <c r="H946" i="1"/>
  <c r="E946" i="1"/>
  <c r="D946" i="1"/>
  <c r="F946" i="1"/>
  <c r="F978" i="1"/>
  <c r="J978" i="1"/>
  <c r="E978" i="1"/>
  <c r="D978" i="1" s="1"/>
  <c r="E877" i="1"/>
  <c r="J877" i="1"/>
  <c r="D877" i="1"/>
  <c r="C877" i="1"/>
  <c r="F909" i="1"/>
  <c r="H909" i="1"/>
  <c r="E909" i="1"/>
  <c r="D909" i="1" s="1"/>
  <c r="E941" i="1"/>
  <c r="J941" i="1"/>
  <c r="D941" i="1"/>
  <c r="F973" i="1"/>
  <c r="E973" i="1"/>
  <c r="D973" i="1" s="1"/>
  <c r="C973" i="1"/>
  <c r="I973" i="1"/>
  <c r="E704" i="1"/>
  <c r="I704" i="1"/>
  <c r="C719" i="1"/>
  <c r="J719" i="1"/>
  <c r="J696" i="1"/>
  <c r="E696" i="1"/>
  <c r="I696" i="1"/>
  <c r="I710" i="1"/>
  <c r="J710" i="1"/>
  <c r="E714" i="1"/>
  <c r="H714" i="1"/>
  <c r="I714" i="1"/>
  <c r="E723" i="2"/>
  <c r="E724" i="2" s="1"/>
  <c r="I720" i="1"/>
  <c r="J720" i="1"/>
  <c r="H720" i="1"/>
  <c r="H703" i="1"/>
  <c r="I703" i="1"/>
  <c r="E534" i="2"/>
  <c r="I531" i="1"/>
  <c r="H531" i="1"/>
  <c r="C531" i="1"/>
  <c r="E531" i="1"/>
  <c r="E542" i="1"/>
  <c r="J542" i="1"/>
  <c r="H542" i="1"/>
  <c r="E445" i="1"/>
  <c r="I445" i="1"/>
  <c r="J445" i="1"/>
  <c r="C445" i="1"/>
  <c r="T372" i="2"/>
  <c r="J370" i="1" s="1"/>
  <c r="Q372" i="2"/>
  <c r="M372" i="2"/>
  <c r="P372" i="2"/>
  <c r="I370" i="1" s="1"/>
  <c r="J372" i="2"/>
  <c r="E370" i="1" s="1"/>
  <c r="O372" i="2"/>
  <c r="H370" i="1" s="1"/>
  <c r="H590" i="1"/>
  <c r="E590" i="1"/>
  <c r="C681" i="1"/>
  <c r="E681" i="1"/>
  <c r="J681" i="1"/>
  <c r="E622" i="1"/>
  <c r="C468" i="1"/>
  <c r="J468" i="1"/>
  <c r="I468" i="1"/>
  <c r="F526" i="1"/>
  <c r="D526" i="1"/>
  <c r="C526" i="1"/>
  <c r="J526" i="1"/>
  <c r="E438" i="2"/>
  <c r="I435" i="1"/>
  <c r="C371" i="1"/>
  <c r="E371" i="1"/>
  <c r="D371" i="1" s="1"/>
  <c r="J371" i="1"/>
  <c r="F371" i="1"/>
  <c r="E500" i="1"/>
  <c r="C500" i="1"/>
  <c r="J500" i="1"/>
  <c r="H500" i="1"/>
  <c r="C613" i="1"/>
  <c r="E621" i="1"/>
  <c r="C621" i="1"/>
  <c r="C620" i="1"/>
  <c r="I530" i="1"/>
  <c r="C530" i="1"/>
  <c r="H530" i="1"/>
  <c r="J530" i="1"/>
  <c r="O371" i="2"/>
  <c r="H369" i="1" s="1"/>
  <c r="H371" i="2"/>
  <c r="BA371" i="2"/>
  <c r="N371" i="2"/>
  <c r="P371" i="2"/>
  <c r="I369" i="1" s="1"/>
  <c r="J371" i="2"/>
  <c r="E369" i="1" s="1"/>
  <c r="E469" i="1"/>
  <c r="J469" i="1"/>
  <c r="I543" i="1"/>
  <c r="C543" i="1"/>
  <c r="E543" i="1"/>
  <c r="E383" i="2"/>
  <c r="P382" i="2"/>
  <c r="I380" i="1" s="1"/>
  <c r="M382" i="2"/>
  <c r="J382" i="2"/>
  <c r="E380" i="1" s="1"/>
  <c r="N382" i="2"/>
  <c r="H382" i="2"/>
  <c r="C380" i="1" s="1"/>
  <c r="L382" i="2"/>
  <c r="E612" i="2"/>
  <c r="E609" i="1"/>
  <c r="H609" i="1"/>
  <c r="C609" i="1"/>
  <c r="I513" i="1"/>
  <c r="E513" i="1"/>
  <c r="C608" i="1"/>
  <c r="E608" i="1"/>
  <c r="D608" i="1" s="1"/>
  <c r="J608" i="1"/>
  <c r="F608" i="1"/>
  <c r="J628" i="1"/>
  <c r="Q389" i="2"/>
  <c r="J389" i="2"/>
  <c r="E387" i="1" s="1"/>
  <c r="M389" i="2"/>
  <c r="K389" i="2"/>
  <c r="BA389" i="2"/>
  <c r="P389" i="2"/>
  <c r="I387" i="1" s="1"/>
  <c r="H355" i="1"/>
  <c r="E355" i="1"/>
  <c r="D355" i="1" s="1"/>
  <c r="J355" i="1"/>
  <c r="C355" i="1"/>
  <c r="F355" i="1"/>
  <c r="I499" i="1"/>
  <c r="E499" i="1"/>
  <c r="J499" i="1"/>
  <c r="N374" i="2"/>
  <c r="O374" i="2"/>
  <c r="H372" i="1" s="1"/>
  <c r="Q374" i="2"/>
  <c r="M374" i="2"/>
  <c r="H374" i="2"/>
  <c r="T374" i="2"/>
  <c r="J372" i="1" s="1"/>
  <c r="M386" i="2"/>
  <c r="BA386" i="2"/>
  <c r="P386" i="2"/>
  <c r="H386" i="2"/>
  <c r="K386" i="2"/>
  <c r="N386" i="2"/>
  <c r="V358" i="2"/>
  <c r="O358" i="2"/>
  <c r="H358" i="2"/>
  <c r="L358" i="2"/>
  <c r="K358" i="2"/>
  <c r="J358" i="2"/>
  <c r="M336" i="2"/>
  <c r="L336" i="2"/>
  <c r="O336" i="2"/>
  <c r="H334" i="1" s="1"/>
  <c r="K336" i="2"/>
  <c r="T336" i="2"/>
  <c r="J334" i="1" s="1"/>
  <c r="P336" i="2"/>
  <c r="I334" i="1" s="1"/>
  <c r="I343" i="1"/>
  <c r="J343" i="1"/>
  <c r="F343" i="1"/>
  <c r="I390" i="1"/>
  <c r="C390" i="1"/>
  <c r="D390" i="1"/>
  <c r="H378" i="1"/>
  <c r="I378" i="1"/>
  <c r="C378" i="1"/>
  <c r="F378" i="1"/>
  <c r="E325" i="2"/>
  <c r="L324" i="2"/>
  <c r="H324" i="2"/>
  <c r="P324" i="2"/>
  <c r="O324" i="2"/>
  <c r="N324" i="2"/>
  <c r="BA324" i="2"/>
  <c r="V376" i="2"/>
  <c r="O376" i="2"/>
  <c r="H374" i="1" s="1"/>
  <c r="N376" i="2"/>
  <c r="BA376" i="2"/>
  <c r="M376" i="2"/>
  <c r="T376" i="2"/>
  <c r="J374" i="1" s="1"/>
  <c r="P388" i="2"/>
  <c r="J388" i="2"/>
  <c r="T388" i="2"/>
  <c r="J386" i="1" s="1"/>
  <c r="BA388" i="2"/>
  <c r="H388" i="2"/>
  <c r="K388" i="2"/>
  <c r="E361" i="2"/>
  <c r="BA360" i="2"/>
  <c r="T360" i="2"/>
  <c r="O360" i="2"/>
  <c r="N360" i="2"/>
  <c r="L360" i="2"/>
  <c r="Q360" i="2"/>
  <c r="E727" i="2"/>
  <c r="E728" i="2" s="1"/>
  <c r="C724" i="1"/>
  <c r="J702" i="1"/>
  <c r="H702" i="1"/>
  <c r="H705" i="1"/>
  <c r="C705" i="1"/>
  <c r="E714" i="2"/>
  <c r="E715" i="2" s="1"/>
  <c r="J711" i="1"/>
  <c r="H711" i="1"/>
  <c r="E729" i="2"/>
  <c r="E718" i="2"/>
  <c r="I715" i="1"/>
  <c r="C715" i="1"/>
  <c r="J715" i="1"/>
  <c r="H706" i="1"/>
  <c r="E706" i="1"/>
  <c r="H695" i="1"/>
  <c r="E695" i="1"/>
  <c r="H707" i="1"/>
  <c r="I707" i="1"/>
  <c r="C707" i="1"/>
  <c r="E707" i="1"/>
  <c r="E709" i="1"/>
  <c r="D709" i="1" s="1"/>
  <c r="C709" i="1"/>
  <c r="H709" i="1"/>
  <c r="F709" i="1"/>
  <c r="J709" i="1"/>
  <c r="H617" i="1"/>
  <c r="I617" i="1"/>
  <c r="C617" i="1"/>
  <c r="I527" i="1"/>
  <c r="H527" i="1"/>
  <c r="E628" i="2"/>
  <c r="I625" i="1"/>
  <c r="C625" i="1"/>
  <c r="H625" i="1"/>
  <c r="E625" i="1"/>
  <c r="E609" i="2"/>
  <c r="H606" i="1"/>
  <c r="E606" i="1"/>
  <c r="J606" i="1"/>
  <c r="C606" i="1"/>
  <c r="C624" i="1"/>
  <c r="F605" i="1"/>
  <c r="H605" i="1"/>
  <c r="E605" i="1"/>
  <c r="D605" i="1" s="1"/>
  <c r="J629" i="1"/>
  <c r="H629" i="1"/>
  <c r="E629" i="1"/>
  <c r="E597" i="2"/>
  <c r="I594" i="1"/>
  <c r="E685" i="2"/>
  <c r="I682" i="1"/>
  <c r="E682" i="1"/>
  <c r="C682" i="1"/>
  <c r="J603" i="1"/>
  <c r="E603" i="1"/>
  <c r="I603" i="1"/>
  <c r="I614" i="1"/>
  <c r="H614" i="1"/>
  <c r="C614" i="1"/>
  <c r="E614" i="1"/>
  <c r="H589" i="1"/>
  <c r="C589" i="1"/>
  <c r="I589" i="1"/>
  <c r="H528" i="1"/>
  <c r="J528" i="1"/>
  <c r="E528" i="1"/>
  <c r="J534" i="1"/>
  <c r="H534" i="1"/>
  <c r="I434" i="1"/>
  <c r="J434" i="1"/>
  <c r="H434" i="1"/>
  <c r="C434" i="1"/>
  <c r="E443" i="2"/>
  <c r="C440" i="1"/>
  <c r="I440" i="1"/>
  <c r="H440" i="1"/>
  <c r="C444" i="1"/>
  <c r="H444" i="1"/>
  <c r="E444" i="1"/>
  <c r="D444" i="1" s="1"/>
  <c r="I444" i="1"/>
  <c r="J444" i="1"/>
  <c r="C368" i="1"/>
  <c r="J368" i="1"/>
  <c r="F368" i="1"/>
  <c r="E512" i="1"/>
  <c r="D512" i="1"/>
  <c r="I512" i="1"/>
  <c r="J529" i="1"/>
  <c r="E529" i="1"/>
  <c r="E646" i="1"/>
  <c r="I646" i="1"/>
  <c r="J535" i="1"/>
  <c r="E535" i="1"/>
  <c r="C535" i="1"/>
  <c r="I535" i="1"/>
  <c r="H616" i="1"/>
  <c r="J616" i="1"/>
  <c r="C616" i="1"/>
  <c r="E616" i="1"/>
  <c r="J383" i="1"/>
  <c r="I383" i="1"/>
  <c r="E383" i="1"/>
  <c r="D383" i="1" s="1"/>
  <c r="F383" i="1"/>
  <c r="J463" i="1"/>
  <c r="E463" i="1"/>
  <c r="I439" i="1"/>
  <c r="J439" i="1"/>
  <c r="D439" i="1"/>
  <c r="C439" i="1"/>
  <c r="I623" i="1"/>
  <c r="H623" i="1"/>
  <c r="C604" i="1"/>
  <c r="I604" i="1"/>
  <c r="J604" i="1"/>
  <c r="E604" i="1"/>
  <c r="J631" i="1"/>
  <c r="H631" i="1"/>
  <c r="E631" i="1"/>
  <c r="I598" i="1"/>
  <c r="J598" i="1"/>
  <c r="C598" i="1"/>
  <c r="I630" i="1"/>
  <c r="H630" i="1"/>
  <c r="C630" i="1"/>
  <c r="E474" i="2"/>
  <c r="E471" i="1"/>
  <c r="H471" i="1"/>
  <c r="J471" i="1"/>
  <c r="E470" i="1"/>
  <c r="D470" i="1" s="1"/>
  <c r="J470" i="1"/>
  <c r="H470" i="1"/>
  <c r="I432" i="1"/>
  <c r="E432" i="1"/>
  <c r="J432" i="1"/>
  <c r="C333" i="1"/>
  <c r="J333" i="1"/>
  <c r="E333" i="1"/>
  <c r="I333" i="1"/>
  <c r="D333" i="1"/>
  <c r="Q322" i="2"/>
  <c r="BA322" i="2"/>
  <c r="N322" i="2"/>
  <c r="M322" i="2"/>
  <c r="V322" i="2"/>
  <c r="T322" i="2"/>
  <c r="J320" i="1" s="1"/>
  <c r="O435" i="2"/>
  <c r="H433" i="1" s="1"/>
  <c r="Q435" i="2"/>
  <c r="N435" i="2"/>
  <c r="J435" i="2"/>
  <c r="E433" i="1" s="1"/>
  <c r="L435" i="2"/>
  <c r="K435" i="2"/>
  <c r="J321" i="1"/>
  <c r="I321" i="1"/>
  <c r="D321" i="1"/>
  <c r="I373" i="1"/>
  <c r="C373" i="1"/>
  <c r="E373" i="1"/>
  <c r="D373" i="1" s="1"/>
  <c r="F373" i="1"/>
  <c r="I385" i="1"/>
  <c r="J385" i="1"/>
  <c r="C385" i="1"/>
  <c r="I357" i="1"/>
  <c r="H357" i="1"/>
  <c r="F357" i="1"/>
  <c r="Q346" i="2"/>
  <c r="V346" i="2"/>
  <c r="L346" i="2"/>
  <c r="T346" i="2"/>
  <c r="N346" i="2"/>
  <c r="P346" i="2"/>
  <c r="I344" i="1" s="1"/>
  <c r="N393" i="2"/>
  <c r="T393" i="2"/>
  <c r="M393" i="2"/>
  <c r="P393" i="2"/>
  <c r="L393" i="2"/>
  <c r="H393" i="2"/>
  <c r="BA381" i="2"/>
  <c r="N381" i="2"/>
  <c r="M381" i="2"/>
  <c r="O381" i="2"/>
  <c r="H379" i="1" s="1"/>
  <c r="V381" i="2"/>
  <c r="L381" i="2"/>
  <c r="T170" i="2"/>
  <c r="K170" i="2"/>
  <c r="BA170" i="2"/>
  <c r="H170" i="2"/>
  <c r="M170" i="2"/>
  <c r="P170" i="2"/>
  <c r="L224" i="2"/>
  <c r="M224" i="2"/>
  <c r="V224" i="2"/>
  <c r="BA224" i="2"/>
  <c r="N224" i="2"/>
  <c r="H224" i="2"/>
  <c r="C222" i="1" s="1"/>
  <c r="T169" i="2"/>
  <c r="J167" i="1" s="1"/>
  <c r="L169" i="2"/>
  <c r="BA169" i="2"/>
  <c r="Q169" i="2"/>
  <c r="H169" i="2"/>
  <c r="C167" i="1" s="1"/>
  <c r="P169" i="2"/>
  <c r="I167" i="1" s="1"/>
  <c r="O169" i="2"/>
  <c r="H167" i="1" s="1"/>
  <c r="T189" i="2"/>
  <c r="J187" i="1" s="1"/>
  <c r="L189" i="2"/>
  <c r="V189" i="2"/>
  <c r="BA189" i="2"/>
  <c r="P189" i="2"/>
  <c r="I187" i="1" s="1"/>
  <c r="O189" i="2"/>
  <c r="H187" i="1" s="1"/>
  <c r="A8" i="1"/>
  <c r="A284" i="1"/>
  <c r="A236" i="1"/>
  <c r="A288" i="1"/>
  <c r="A101" i="1"/>
  <c r="A84" i="1"/>
  <c r="A53" i="1"/>
  <c r="A2" i="1"/>
  <c r="A22" i="1"/>
  <c r="A313" i="1"/>
  <c r="A245" i="1"/>
  <c r="A51" i="1"/>
  <c r="A76" i="1"/>
  <c r="D106" i="1"/>
  <c r="E216" i="2"/>
  <c r="Q215" i="2"/>
  <c r="P215" i="2"/>
  <c r="L215" i="2"/>
  <c r="K215" i="2"/>
  <c r="T215" i="2"/>
  <c r="J213" i="1" s="1"/>
  <c r="N215" i="2"/>
  <c r="F101" i="1"/>
  <c r="I103" i="2"/>
  <c r="D224" i="1"/>
  <c r="C136" i="1"/>
  <c r="E140" i="2"/>
  <c r="P139" i="2"/>
  <c r="N139" i="2"/>
  <c r="T139" i="2"/>
  <c r="J137" i="1" s="1"/>
  <c r="M139" i="2"/>
  <c r="Q139" i="2"/>
  <c r="O139" i="2"/>
  <c r="H141" i="1"/>
  <c r="C143" i="1"/>
  <c r="I286" i="2"/>
  <c r="C306" i="1"/>
  <c r="I306" i="1"/>
  <c r="C122" i="1"/>
  <c r="Q125" i="2"/>
  <c r="BA125" i="2"/>
  <c r="K125" i="2"/>
  <c r="O125" i="2"/>
  <c r="P125" i="2"/>
  <c r="L125" i="2"/>
  <c r="I313" i="2"/>
  <c r="B311" i="1"/>
  <c r="E125" i="1"/>
  <c r="H225" i="1"/>
  <c r="H148" i="1"/>
  <c r="I150" i="2"/>
  <c r="E152" i="2"/>
  <c r="T151" i="2"/>
  <c r="J149" i="1" s="1"/>
  <c r="L151" i="2"/>
  <c r="V151" i="2"/>
  <c r="H151" i="2"/>
  <c r="P151" i="2"/>
  <c r="Q151" i="2"/>
  <c r="D147" i="1"/>
  <c r="I130" i="1"/>
  <c r="R132" i="2"/>
  <c r="E130" i="1"/>
  <c r="I166" i="2"/>
  <c r="E164" i="1"/>
  <c r="H315" i="1"/>
  <c r="E200" i="1"/>
  <c r="J200" i="1"/>
  <c r="J94" i="1"/>
  <c r="R96" i="2"/>
  <c r="J261" i="1"/>
  <c r="I261" i="1"/>
  <c r="I236" i="1"/>
  <c r="E241" i="1"/>
  <c r="H252" i="1"/>
  <c r="I254" i="2"/>
  <c r="B252" i="1"/>
  <c r="I243" i="1"/>
  <c r="H196" i="1"/>
  <c r="I198" i="2"/>
  <c r="E247" i="1"/>
  <c r="I247" i="1"/>
  <c r="H157" i="1"/>
  <c r="I134" i="1"/>
  <c r="E134" i="1"/>
  <c r="D248" i="1"/>
  <c r="H107" i="1"/>
  <c r="I109" i="2"/>
  <c r="B107" i="1"/>
  <c r="D140" i="1"/>
  <c r="I114" i="2"/>
  <c r="B112" i="1"/>
  <c r="E116" i="2"/>
  <c r="Q115" i="2"/>
  <c r="M115" i="2"/>
  <c r="J115" i="2"/>
  <c r="E113" i="1" s="1"/>
  <c r="L115" i="2"/>
  <c r="V115" i="2"/>
  <c r="N115" i="2"/>
  <c r="I251" i="2"/>
  <c r="B249" i="1"/>
  <c r="H249" i="1"/>
  <c r="O252" i="2"/>
  <c r="Q252" i="2"/>
  <c r="BA252" i="2"/>
  <c r="P252" i="2"/>
  <c r="V252" i="2"/>
  <c r="M252" i="2"/>
  <c r="H109" i="1"/>
  <c r="F109" i="1"/>
  <c r="BA112" i="2"/>
  <c r="V112" i="2"/>
  <c r="M112" i="2"/>
  <c r="O112" i="2"/>
  <c r="P112" i="2"/>
  <c r="J112" i="2"/>
  <c r="I105" i="1"/>
  <c r="I212" i="2"/>
  <c r="J210" i="1"/>
  <c r="I210" i="1"/>
  <c r="E272" i="1"/>
  <c r="I274" i="2"/>
  <c r="B272" i="1"/>
  <c r="L275" i="2"/>
  <c r="K275" i="2"/>
  <c r="Q275" i="2"/>
  <c r="N275" i="2"/>
  <c r="V275" i="2"/>
  <c r="J275" i="2"/>
  <c r="E296" i="1"/>
  <c r="E300" i="2"/>
  <c r="N299" i="2"/>
  <c r="M299" i="2"/>
  <c r="V299" i="2"/>
  <c r="H299" i="2"/>
  <c r="BA299" i="2"/>
  <c r="L299" i="2"/>
  <c r="I288" i="1"/>
  <c r="I290" i="2"/>
  <c r="E288" i="1"/>
  <c r="E292" i="2"/>
  <c r="Q291" i="2"/>
  <c r="K291" i="2"/>
  <c r="O291" i="2"/>
  <c r="N291" i="2"/>
  <c r="T291" i="2"/>
  <c r="J289" i="1" s="1"/>
  <c r="P291" i="2"/>
  <c r="E175" i="1"/>
  <c r="C175" i="1"/>
  <c r="E220" i="1"/>
  <c r="I220" i="1"/>
  <c r="N223" i="2"/>
  <c r="L223" i="2"/>
  <c r="V223" i="2"/>
  <c r="T223" i="2"/>
  <c r="J221" i="1" s="1"/>
  <c r="BA223" i="2"/>
  <c r="M223" i="2"/>
  <c r="I187" i="2"/>
  <c r="I53" i="1"/>
  <c r="H56" i="2"/>
  <c r="O56" i="2"/>
  <c r="H54" i="1" s="1"/>
  <c r="L56" i="2"/>
  <c r="N56" i="2"/>
  <c r="T56" i="2"/>
  <c r="J54" i="1" s="1"/>
  <c r="Q56" i="2"/>
  <c r="I28" i="2"/>
  <c r="E49" i="2"/>
  <c r="BA48" i="2"/>
  <c r="P48" i="2"/>
  <c r="I46" i="1" s="1"/>
  <c r="J48" i="2"/>
  <c r="E46" i="1" s="1"/>
  <c r="O48" i="2"/>
  <c r="H46" i="1" s="1"/>
  <c r="N48" i="2"/>
  <c r="H48" i="2"/>
  <c r="I78" i="2"/>
  <c r="B76" i="1"/>
  <c r="BA84" i="2"/>
  <c r="Q84" i="2"/>
  <c r="T84" i="2"/>
  <c r="J82" i="1" s="1"/>
  <c r="K84" i="2"/>
  <c r="L84" i="2"/>
  <c r="N84" i="2"/>
  <c r="E89" i="2"/>
  <c r="BA88" i="2"/>
  <c r="P88" i="2"/>
  <c r="I86" i="1" s="1"/>
  <c r="O88" i="2"/>
  <c r="H86" i="1" s="1"/>
  <c r="H88" i="2"/>
  <c r="V88" i="2"/>
  <c r="T88" i="2"/>
  <c r="J86" i="1" s="1"/>
  <c r="C51" i="1"/>
  <c r="C43" i="1"/>
  <c r="F8" i="1"/>
  <c r="C6" i="1"/>
  <c r="I24" i="2"/>
  <c r="I25" i="2"/>
  <c r="I6" i="2"/>
  <c r="B4" i="1"/>
  <c r="D21" i="1"/>
  <c r="C2" i="1"/>
  <c r="I309" i="2"/>
  <c r="B307" i="1"/>
  <c r="E98" i="1"/>
  <c r="T101" i="2"/>
  <c r="J99" i="1" s="1"/>
  <c r="K101" i="2"/>
  <c r="V101" i="2"/>
  <c r="J101" i="2"/>
  <c r="E99" i="1" s="1"/>
  <c r="H101" i="2"/>
  <c r="C99" i="1" s="1"/>
  <c r="L101" i="2"/>
  <c r="I29" i="2"/>
  <c r="B27" i="1"/>
  <c r="C177" i="1"/>
  <c r="J177" i="1"/>
  <c r="I12" i="2"/>
  <c r="F29" i="1"/>
  <c r="H32" i="2"/>
  <c r="O32" i="2"/>
  <c r="H30" i="1" s="1"/>
  <c r="K32" i="2"/>
  <c r="P32" i="2"/>
  <c r="I30" i="1" s="1"/>
  <c r="BA32" i="2"/>
  <c r="L32" i="2"/>
  <c r="C11" i="1"/>
  <c r="C12" i="1"/>
  <c r="F13" i="1"/>
  <c r="I15" i="2"/>
  <c r="F15" i="1"/>
  <c r="F845" i="2"/>
  <c r="F619" i="2"/>
  <c r="A617" i="1" s="1"/>
  <c r="F468" i="2"/>
  <c r="A466" i="1" s="1"/>
  <c r="F623" i="2"/>
  <c r="F617" i="2"/>
  <c r="A615" i="1" s="1"/>
  <c r="F816" i="2"/>
  <c r="F709" i="2"/>
  <c r="A707" i="1" s="1"/>
  <c r="F533" i="2"/>
  <c r="A531" i="1" s="1"/>
  <c r="F471" i="2"/>
  <c r="A469" i="1" s="1"/>
  <c r="F546" i="2"/>
  <c r="A544" i="1" s="1"/>
  <c r="F722" i="2"/>
  <c r="A720" i="1" s="1"/>
  <c r="F603" i="2"/>
  <c r="F667" i="2"/>
  <c r="F796" i="2"/>
  <c r="F615" i="2"/>
  <c r="F524" i="2"/>
  <c r="A522" i="1" s="1"/>
  <c r="F537" i="2"/>
  <c r="A535" i="1" s="1"/>
  <c r="F555" i="2"/>
  <c r="A553" i="1" s="1"/>
  <c r="F774" i="2"/>
  <c r="F322" i="2"/>
  <c r="F360" i="2"/>
  <c r="A358" i="1" s="1"/>
  <c r="F726" i="2"/>
  <c r="F754" i="2"/>
  <c r="A752" i="1" s="1"/>
  <c r="F768" i="2"/>
  <c r="F381" i="2"/>
  <c r="F705" i="2"/>
  <c r="F527" i="2"/>
  <c r="A525" i="1" s="1"/>
  <c r="F586" i="2"/>
  <c r="F776" i="2"/>
  <c r="A774" i="1" s="1"/>
  <c r="F625" i="2"/>
  <c r="F432" i="2"/>
  <c r="A430" i="1" s="1"/>
  <c r="F633" i="2"/>
  <c r="F529" i="2"/>
  <c r="F794" i="2"/>
  <c r="F608" i="2"/>
  <c r="F496" i="2"/>
  <c r="A494" i="1" s="1"/>
  <c r="F596" i="2"/>
  <c r="A594" i="1" s="1"/>
  <c r="F678" i="2"/>
  <c r="A676" i="1" s="1"/>
  <c r="F828" i="2"/>
  <c r="A826" i="1" s="1"/>
  <c r="F648" i="2"/>
  <c r="A646" i="1" s="1"/>
  <c r="F473" i="2"/>
  <c r="A471" i="1" s="1"/>
  <c r="F627" i="2"/>
  <c r="F814" i="2"/>
  <c r="A812" i="1" s="1"/>
  <c r="F324" i="2"/>
  <c r="F386" i="2"/>
  <c r="A384" i="1" s="1"/>
  <c r="F741" i="2"/>
  <c r="A739" i="1" s="1"/>
  <c r="A714" i="1"/>
  <c r="A839" i="1"/>
  <c r="F376" i="2"/>
  <c r="A4" i="1"/>
  <c r="A200" i="1"/>
  <c r="A210" i="1"/>
  <c r="A261" i="1"/>
  <c r="A94" i="1"/>
  <c r="A45" i="1"/>
  <c r="A296" i="1"/>
  <c r="A241" i="1"/>
  <c r="A311" i="1"/>
  <c r="A105" i="1"/>
  <c r="A103" i="1"/>
  <c r="I214" i="2"/>
  <c r="I136" i="1"/>
  <c r="I141" i="1"/>
  <c r="I143" i="2"/>
  <c r="B141" i="1"/>
  <c r="H143" i="1"/>
  <c r="I145" i="2"/>
  <c r="B143" i="1"/>
  <c r="J146" i="2"/>
  <c r="Q146" i="2"/>
  <c r="M146" i="2"/>
  <c r="P146" i="2"/>
  <c r="K146" i="2"/>
  <c r="BA146" i="2"/>
  <c r="O287" i="2"/>
  <c r="N287" i="2"/>
  <c r="H287" i="2"/>
  <c r="Q287" i="2"/>
  <c r="K287" i="2"/>
  <c r="P287" i="2"/>
  <c r="E306" i="1"/>
  <c r="D135" i="1"/>
  <c r="E122" i="1"/>
  <c r="I127" i="2"/>
  <c r="B125" i="1"/>
  <c r="T128" i="2"/>
  <c r="J126" i="1" s="1"/>
  <c r="J128" i="2"/>
  <c r="P128" i="2"/>
  <c r="BA128" i="2"/>
  <c r="M128" i="2"/>
  <c r="V128" i="2"/>
  <c r="E225" i="1"/>
  <c r="J228" i="2"/>
  <c r="O228" i="2"/>
  <c r="T228" i="2"/>
  <c r="J226" i="1" s="1"/>
  <c r="V228" i="2"/>
  <c r="Q228" i="2"/>
  <c r="BA228" i="2"/>
  <c r="I99" i="2"/>
  <c r="B97" i="1"/>
  <c r="E148" i="1"/>
  <c r="H130" i="1"/>
  <c r="C164" i="1"/>
  <c r="I164" i="1"/>
  <c r="C315" i="1"/>
  <c r="E315" i="1"/>
  <c r="I202" i="2"/>
  <c r="E204" i="2"/>
  <c r="T203" i="2"/>
  <c r="J201" i="1" s="1"/>
  <c r="M203" i="2"/>
  <c r="J203" i="2"/>
  <c r="P203" i="2"/>
  <c r="H203" i="2"/>
  <c r="Q203" i="2"/>
  <c r="I94" i="1"/>
  <c r="C94" i="1"/>
  <c r="I263" i="2"/>
  <c r="B261" i="1"/>
  <c r="C261" i="1"/>
  <c r="E265" i="2"/>
  <c r="O264" i="2"/>
  <c r="Q264" i="2"/>
  <c r="V264" i="2"/>
  <c r="L264" i="2"/>
  <c r="H264" i="2"/>
  <c r="J264" i="2"/>
  <c r="H236" i="1"/>
  <c r="I238" i="2"/>
  <c r="B236" i="1"/>
  <c r="E236" i="1"/>
  <c r="I243" i="2"/>
  <c r="B241" i="1"/>
  <c r="C241" i="1"/>
  <c r="C252" i="1"/>
  <c r="E256" i="2"/>
  <c r="M255" i="2"/>
  <c r="Q255" i="2"/>
  <c r="V255" i="2"/>
  <c r="T255" i="2"/>
  <c r="J253" i="1" s="1"/>
  <c r="H255" i="2"/>
  <c r="BA255" i="2"/>
  <c r="I245" i="2"/>
  <c r="B243" i="1"/>
  <c r="C243" i="1"/>
  <c r="I245" i="1"/>
  <c r="C245" i="1"/>
  <c r="C196" i="1"/>
  <c r="E196" i="1"/>
  <c r="I159" i="2"/>
  <c r="O160" i="2"/>
  <c r="N160" i="2"/>
  <c r="J160" i="2"/>
  <c r="V160" i="2"/>
  <c r="H160" i="2"/>
  <c r="L160" i="2"/>
  <c r="H134" i="1"/>
  <c r="D131" i="1"/>
  <c r="E241" i="2"/>
  <c r="J240" i="2"/>
  <c r="P240" i="2"/>
  <c r="O240" i="2"/>
  <c r="Q240" i="2"/>
  <c r="L240" i="2"/>
  <c r="T240" i="2"/>
  <c r="D124" i="1"/>
  <c r="E107" i="1"/>
  <c r="I167" i="2"/>
  <c r="B165" i="1"/>
  <c r="J168" i="2"/>
  <c r="BA168" i="2"/>
  <c r="N168" i="2"/>
  <c r="T168" i="2"/>
  <c r="K168" i="2"/>
  <c r="Q168" i="2"/>
  <c r="C132" i="1"/>
  <c r="J249" i="1"/>
  <c r="I109" i="1"/>
  <c r="I111" i="2"/>
  <c r="J317" i="1"/>
  <c r="E317" i="1"/>
  <c r="C317" i="1"/>
  <c r="E210" i="1"/>
  <c r="C272" i="1"/>
  <c r="I298" i="2"/>
  <c r="H296" i="1"/>
  <c r="H288" i="1"/>
  <c r="R177" i="2"/>
  <c r="I222" i="2"/>
  <c r="B220" i="1"/>
  <c r="H185" i="1"/>
  <c r="I185" i="1"/>
  <c r="H188" i="2"/>
  <c r="J188" i="2"/>
  <c r="O188" i="2"/>
  <c r="N188" i="2"/>
  <c r="V188" i="2"/>
  <c r="BA188" i="2"/>
  <c r="H53" i="1"/>
  <c r="Q67" i="2"/>
  <c r="O67" i="2"/>
  <c r="N67" i="2"/>
  <c r="T67" i="2"/>
  <c r="J65" i="1" s="1"/>
  <c r="M67" i="2"/>
  <c r="P67" i="2"/>
  <c r="C26" i="1"/>
  <c r="H81" i="2"/>
  <c r="N81" i="2"/>
  <c r="O81" i="2"/>
  <c r="H79" i="1" s="1"/>
  <c r="BA81" i="2"/>
  <c r="K81" i="2"/>
  <c r="T81" i="2"/>
  <c r="J79" i="1" s="1"/>
  <c r="I83" i="2"/>
  <c r="B81" i="1"/>
  <c r="R86" i="2"/>
  <c r="I87" i="2"/>
  <c r="I53" i="2"/>
  <c r="BA76" i="2"/>
  <c r="H76" i="2"/>
  <c r="J76" i="2"/>
  <c r="E74" i="1" s="1"/>
  <c r="N76" i="2"/>
  <c r="M76" i="2"/>
  <c r="K76" i="2"/>
  <c r="E6" i="1"/>
  <c r="R8" i="2"/>
  <c r="C18" i="1"/>
  <c r="C22" i="1"/>
  <c r="C23" i="1"/>
  <c r="F2" i="1"/>
  <c r="C20" i="1"/>
  <c r="F98" i="1"/>
  <c r="I100" i="2"/>
  <c r="H98" i="1"/>
  <c r="I199" i="2"/>
  <c r="B197" i="1"/>
  <c r="M200" i="2"/>
  <c r="Q200" i="2"/>
  <c r="J200" i="2"/>
  <c r="V200" i="2"/>
  <c r="O200" i="2"/>
  <c r="H200" i="2"/>
  <c r="I11" i="2"/>
  <c r="B9" i="1"/>
  <c r="E28" i="1"/>
  <c r="C14" i="1"/>
  <c r="F14" i="1"/>
  <c r="I17" i="2"/>
  <c r="R18" i="2"/>
  <c r="B131" i="1"/>
  <c r="G124" i="1"/>
  <c r="B100" i="1"/>
  <c r="G102" i="1"/>
  <c r="L102" i="1"/>
  <c r="B93" i="1"/>
  <c r="L246" i="1"/>
  <c r="B63" i="1"/>
  <c r="L42" i="1"/>
  <c r="L52" i="1"/>
  <c r="G83" i="1"/>
  <c r="B83" i="1"/>
  <c r="B19" i="1"/>
  <c r="B21" i="1"/>
  <c r="B106" i="1"/>
  <c r="B314" i="1"/>
  <c r="G310" i="1"/>
  <c r="G147" i="1"/>
  <c r="L295" i="1"/>
  <c r="B316" i="1"/>
  <c r="B129" i="1"/>
  <c r="G248" i="1"/>
  <c r="B108" i="1"/>
  <c r="B140" i="1"/>
  <c r="L260" i="1"/>
  <c r="L211" i="1"/>
  <c r="L174" i="1"/>
  <c r="B195" i="1"/>
  <c r="G63" i="1"/>
  <c r="L72" i="1"/>
  <c r="B44" i="1"/>
  <c r="G75" i="1"/>
  <c r="B5" i="1"/>
  <c r="BA171" i="2"/>
  <c r="BA858" i="2"/>
  <c r="BA706" i="2"/>
  <c r="BA16" i="2"/>
  <c r="BA869" i="2"/>
  <c r="J369" i="1"/>
  <c r="D309" i="1"/>
  <c r="D313" i="1"/>
  <c r="D64" i="1"/>
  <c r="D2" i="1"/>
  <c r="D95" i="1"/>
  <c r="D318" i="1"/>
  <c r="D176" i="1"/>
  <c r="A816" i="1"/>
  <c r="A483" i="1"/>
  <c r="D103" i="1"/>
  <c r="D237" i="1"/>
  <c r="D29" i="1"/>
  <c r="E384" i="2"/>
  <c r="J344" i="1"/>
  <c r="D101" i="1"/>
  <c r="D284" i="1"/>
  <c r="D311" i="1"/>
  <c r="E90" i="2"/>
  <c r="D307" i="1"/>
  <c r="D27" i="1"/>
  <c r="A843" i="1"/>
  <c r="A814" i="1"/>
  <c r="A794" i="1"/>
  <c r="A772" i="1"/>
  <c r="A527" i="1"/>
  <c r="A792" i="1"/>
  <c r="D212" i="1"/>
  <c r="D97" i="1"/>
  <c r="D165" i="1"/>
  <c r="D85" i="1"/>
  <c r="D197" i="1"/>
  <c r="E91" i="2"/>
  <c r="E450" i="2"/>
  <c r="E451" i="2" s="1"/>
  <c r="E540" i="2"/>
  <c r="E541" i="2" s="1"/>
  <c r="E468" i="2"/>
  <c r="E469" i="2" s="1"/>
  <c r="E603" i="2"/>
  <c r="E604" i="2" s="1"/>
  <c r="E725" i="2"/>
  <c r="X26" i="2" l="1"/>
  <c r="AC465" i="2"/>
  <c r="AC709" i="2"/>
  <c r="AC615" i="2"/>
  <c r="G26" i="2"/>
  <c r="X100" i="2"/>
  <c r="G100" i="2" s="1"/>
  <c r="X53" i="2"/>
  <c r="G53" i="2" s="1"/>
  <c r="G159" i="2"/>
  <c r="X12" i="2"/>
  <c r="G12" i="2" s="1"/>
  <c r="X202" i="2"/>
  <c r="G202" i="2" s="1"/>
  <c r="C725" i="2"/>
  <c r="C603" i="2"/>
  <c r="C468" i="2"/>
  <c r="C540" i="2"/>
  <c r="C450" i="2"/>
  <c r="C715" i="2"/>
  <c r="C728" i="2"/>
  <c r="C724" i="2"/>
  <c r="C602" i="2"/>
  <c r="C467" i="2"/>
  <c r="C539" i="2"/>
  <c r="C449" i="2"/>
  <c r="AC470" i="2"/>
  <c r="G16" i="2"/>
  <c r="X17" i="2"/>
  <c r="G17" i="2" s="1"/>
  <c r="X31" i="2"/>
  <c r="G31" i="2" s="1"/>
  <c r="X75" i="2"/>
  <c r="G75" i="2" s="1"/>
  <c r="X86" i="2"/>
  <c r="G86" i="2" s="1"/>
  <c r="X28" i="2"/>
  <c r="G28" i="2" s="1"/>
  <c r="X177" i="2"/>
  <c r="G177" i="2" s="1"/>
  <c r="X25" i="2"/>
  <c r="G25" i="2" s="1"/>
  <c r="X290" i="2"/>
  <c r="G290" i="2" s="1"/>
  <c r="X212" i="2"/>
  <c r="G212" i="2" s="1"/>
  <c r="X198" i="2"/>
  <c r="G198" i="2" s="1"/>
  <c r="X150" i="2"/>
  <c r="G150" i="2" s="1"/>
  <c r="X18" i="2"/>
  <c r="G18" i="2" s="1"/>
  <c r="X286" i="2"/>
  <c r="G286" i="2" s="1"/>
  <c r="X103" i="2"/>
  <c r="G103" i="2" s="1"/>
  <c r="X80" i="2"/>
  <c r="G80" i="2" s="1"/>
  <c r="X107" i="2"/>
  <c r="G107" i="2" s="1"/>
  <c r="X239" i="2"/>
  <c r="G239" i="2" s="1"/>
  <c r="X214" i="2"/>
  <c r="G214" i="2" s="1"/>
  <c r="X15" i="2"/>
  <c r="G15" i="2" s="1"/>
  <c r="X24" i="2"/>
  <c r="G24" i="2" s="1"/>
  <c r="X187" i="2"/>
  <c r="G187" i="2" s="1"/>
  <c r="X166" i="2"/>
  <c r="G166" i="2" s="1"/>
  <c r="C91" i="2"/>
  <c r="C90" i="2"/>
  <c r="C384" i="2"/>
  <c r="K5" i="1"/>
  <c r="K44" i="1"/>
  <c r="K195" i="1"/>
  <c r="K140" i="1"/>
  <c r="K108" i="1"/>
  <c r="K129" i="1"/>
  <c r="K316" i="1"/>
  <c r="K314" i="1"/>
  <c r="K106" i="1"/>
  <c r="K21" i="1"/>
  <c r="K19" i="1"/>
  <c r="K83" i="1"/>
  <c r="K63" i="1"/>
  <c r="K93" i="1"/>
  <c r="K100" i="1"/>
  <c r="K131" i="1"/>
  <c r="AK17" i="2"/>
  <c r="AK11" i="2"/>
  <c r="Y200" i="2"/>
  <c r="W200" i="2"/>
  <c r="Z200" i="2" s="1"/>
  <c r="AK199" i="2"/>
  <c r="AK100" i="2"/>
  <c r="AK53" i="2"/>
  <c r="AK87" i="2"/>
  <c r="AK83" i="2"/>
  <c r="W188" i="2"/>
  <c r="Z188" i="2" s="1"/>
  <c r="Y188" i="2"/>
  <c r="X188" i="2"/>
  <c r="G188" i="2" s="1"/>
  <c r="AK222" i="2"/>
  <c r="AK298" i="2"/>
  <c r="AK111" i="2"/>
  <c r="AK167" i="2"/>
  <c r="C241" i="2"/>
  <c r="W160" i="2"/>
  <c r="Z160" i="2" s="1"/>
  <c r="Y160" i="2"/>
  <c r="X160" i="2"/>
  <c r="G160" i="2" s="1"/>
  <c r="AK159" i="2"/>
  <c r="AK245" i="2"/>
  <c r="W255" i="2"/>
  <c r="Z255" i="2" s="1"/>
  <c r="Y255" i="2"/>
  <c r="X255" i="2"/>
  <c r="G255" i="2" s="1"/>
  <c r="C256" i="2"/>
  <c r="AK243" i="2"/>
  <c r="AK238" i="2"/>
  <c r="W264" i="2"/>
  <c r="Z264" i="2" s="1"/>
  <c r="Y264" i="2"/>
  <c r="X264" i="2"/>
  <c r="G264" i="2" s="1"/>
  <c r="C265" i="2"/>
  <c r="AK263" i="2"/>
  <c r="C204" i="2"/>
  <c r="AK202" i="2"/>
  <c r="AK99" i="2"/>
  <c r="Y228" i="2"/>
  <c r="W228" i="2"/>
  <c r="Z228" i="2" s="1"/>
  <c r="W128" i="2"/>
  <c r="Z128" i="2" s="1"/>
  <c r="Y128" i="2"/>
  <c r="X128" i="2"/>
  <c r="G128" i="2" s="1"/>
  <c r="AK127" i="2"/>
  <c r="AK145" i="2"/>
  <c r="AK143" i="2"/>
  <c r="AK214" i="2"/>
  <c r="AK15" i="2"/>
  <c r="AK12" i="2"/>
  <c r="AK29" i="2"/>
  <c r="W101" i="2"/>
  <c r="Z101" i="2" s="1"/>
  <c r="Y101" i="2"/>
  <c r="AK309" i="2"/>
  <c r="AK6" i="2"/>
  <c r="AK25" i="2"/>
  <c r="AK24" i="2"/>
  <c r="W88" i="2"/>
  <c r="Z88" i="2" s="1"/>
  <c r="Y88" i="2"/>
  <c r="X88" i="2"/>
  <c r="G88" i="2" s="1"/>
  <c r="C89" i="2"/>
  <c r="AK78" i="2"/>
  <c r="C49" i="2"/>
  <c r="AK28" i="2"/>
  <c r="AK187" i="2"/>
  <c r="Y223" i="2"/>
  <c r="W223" i="2"/>
  <c r="Z223" i="2" s="1"/>
  <c r="C292" i="2"/>
  <c r="AK290" i="2"/>
  <c r="W299" i="2"/>
  <c r="Z299" i="2" s="1"/>
  <c r="Y299" i="2"/>
  <c r="X299" i="2"/>
  <c r="G299" i="2" s="1"/>
  <c r="C300" i="2"/>
  <c r="Y275" i="2"/>
  <c r="W275" i="2"/>
  <c r="Z275" i="2" s="1"/>
  <c r="AK274" i="2"/>
  <c r="AK212" i="2"/>
  <c r="W112" i="2"/>
  <c r="Z112" i="2" s="1"/>
  <c r="Y112" i="2"/>
  <c r="X112" i="2"/>
  <c r="G112" i="2" s="1"/>
  <c r="Y252" i="2"/>
  <c r="W252" i="2"/>
  <c r="Z252" i="2" s="1"/>
  <c r="AK251" i="2"/>
  <c r="W115" i="2"/>
  <c r="Z115" i="2" s="1"/>
  <c r="Y115" i="2"/>
  <c r="X115" i="2"/>
  <c r="G115" i="2" s="1"/>
  <c r="C116" i="2"/>
  <c r="AK114" i="2"/>
  <c r="AK109" i="2"/>
  <c r="AK198" i="2"/>
  <c r="AK254" i="2"/>
  <c r="AK166" i="2"/>
  <c r="W151" i="2"/>
  <c r="Z151" i="2" s="1"/>
  <c r="Y151" i="2"/>
  <c r="X151" i="2"/>
  <c r="G151" i="2" s="1"/>
  <c r="C152" i="2"/>
  <c r="AK150" i="2"/>
  <c r="AK313" i="2"/>
  <c r="AK286" i="2"/>
  <c r="C140" i="2"/>
  <c r="AK103" i="2"/>
  <c r="C216" i="2"/>
  <c r="W189" i="2"/>
  <c r="Z189" i="2" s="1"/>
  <c r="Y189" i="2"/>
  <c r="X189" i="2"/>
  <c r="G189" i="2" s="1"/>
  <c r="W224" i="2"/>
  <c r="Z224" i="2" s="1"/>
  <c r="Y224" i="2"/>
  <c r="X224" i="2"/>
  <c r="G224" i="2" s="1"/>
  <c r="W381" i="2"/>
  <c r="Z381" i="2" s="1"/>
  <c r="Y381" i="2"/>
  <c r="X381" i="2"/>
  <c r="G381" i="2" s="1"/>
  <c r="Y346" i="2"/>
  <c r="W346" i="2"/>
  <c r="Z346" i="2" s="1"/>
  <c r="W322" i="2"/>
  <c r="Z322" i="2" s="1"/>
  <c r="Y322" i="2"/>
  <c r="X322" i="2"/>
  <c r="G322" i="2" s="1"/>
  <c r="C474" i="2"/>
  <c r="C451" i="2"/>
  <c r="C443" i="2"/>
  <c r="C685" i="2"/>
  <c r="C597" i="2"/>
  <c r="C609" i="2"/>
  <c r="C628" i="2"/>
  <c r="C718" i="2"/>
  <c r="C729" i="2"/>
  <c r="C714" i="2"/>
  <c r="C727" i="2"/>
  <c r="C361" i="2"/>
  <c r="W376" i="2"/>
  <c r="Z376" i="2" s="1"/>
  <c r="Y376" i="2"/>
  <c r="X376" i="2"/>
  <c r="G376" i="2" s="1"/>
  <c r="C325" i="2"/>
  <c r="W358" i="2"/>
  <c r="Z358" i="2" s="1"/>
  <c r="Y358" i="2"/>
  <c r="X358" i="2"/>
  <c r="G358" i="2" s="1"/>
  <c r="C612" i="2"/>
  <c r="C383" i="2"/>
  <c r="C438" i="2"/>
  <c r="C604" i="2"/>
  <c r="C534" i="2"/>
  <c r="C723" i="2"/>
  <c r="W225" i="2"/>
  <c r="Z225" i="2" s="1"/>
  <c r="Y225" i="2"/>
  <c r="X225" i="2"/>
  <c r="G225" i="2" s="1"/>
  <c r="W171" i="2"/>
  <c r="Z171" i="2" s="1"/>
  <c r="Y171" i="2"/>
  <c r="X171" i="2"/>
  <c r="G171" i="2" s="1"/>
  <c r="W377" i="2"/>
  <c r="Z377" i="2" s="1"/>
  <c r="Y377" i="2"/>
  <c r="X377" i="2"/>
  <c r="G377" i="2" s="1"/>
  <c r="W390" i="2"/>
  <c r="Z390" i="2" s="1"/>
  <c r="Y390" i="2"/>
  <c r="X390" i="2"/>
  <c r="G390" i="2" s="1"/>
  <c r="K72" i="1"/>
  <c r="K174" i="1"/>
  <c r="K211" i="1"/>
  <c r="K260" i="1"/>
  <c r="K163" i="1"/>
  <c r="K244" i="1"/>
  <c r="K287" i="1"/>
  <c r="K283" i="1"/>
  <c r="K17" i="1"/>
  <c r="K246" i="1"/>
  <c r="K251" i="1"/>
  <c r="K248" i="1"/>
  <c r="K142" i="1"/>
  <c r="K305" i="1"/>
  <c r="K271" i="1"/>
  <c r="K209" i="1"/>
  <c r="AK14" i="2"/>
  <c r="AK13" i="2"/>
  <c r="AK30" i="2"/>
  <c r="C181" i="2"/>
  <c r="K7" i="1"/>
  <c r="K80" i="1"/>
  <c r="K235" i="1"/>
  <c r="K156" i="1"/>
  <c r="K312" i="1"/>
  <c r="K124" i="1"/>
  <c r="K319" i="1"/>
  <c r="K242" i="1"/>
  <c r="K295" i="1"/>
  <c r="K147" i="1"/>
  <c r="K135" i="1"/>
  <c r="K121" i="1"/>
  <c r="K25" i="1"/>
  <c r="K3" i="1"/>
  <c r="K77" i="1"/>
  <c r="K75" i="1"/>
  <c r="K52" i="1"/>
  <c r="K50" i="1"/>
  <c r="K42" i="1"/>
  <c r="K219" i="1"/>
  <c r="K240" i="1"/>
  <c r="K102" i="1"/>
  <c r="K104" i="1"/>
  <c r="K308" i="1"/>
  <c r="K184" i="1"/>
  <c r="K199" i="1"/>
  <c r="K310" i="1"/>
  <c r="K111" i="1"/>
  <c r="K133" i="1"/>
  <c r="K224" i="1"/>
  <c r="K96" i="1"/>
  <c r="AK18" i="2"/>
  <c r="AK16" i="2"/>
  <c r="AK31" i="2"/>
  <c r="W180" i="2"/>
  <c r="Z180" i="2" s="1"/>
  <c r="Y180" i="2"/>
  <c r="X180" i="2"/>
  <c r="G180" i="2" s="1"/>
  <c r="AK26" i="2"/>
  <c r="AK8" i="2"/>
  <c r="Y76" i="2"/>
  <c r="W76" i="2"/>
  <c r="Z76" i="2" s="1"/>
  <c r="AK75" i="2"/>
  <c r="AK86" i="2"/>
  <c r="Y81" i="2"/>
  <c r="W81" i="2"/>
  <c r="Z81" i="2" s="1"/>
  <c r="AK80" i="2"/>
  <c r="Y67" i="2"/>
  <c r="W67" i="2"/>
  <c r="Z67" i="2" s="1"/>
  <c r="C68" i="2"/>
  <c r="AK177" i="2"/>
  <c r="AK107" i="2"/>
  <c r="AK134" i="2"/>
  <c r="Y168" i="2"/>
  <c r="W168" i="2"/>
  <c r="Z168" i="2" s="1"/>
  <c r="Y240" i="2"/>
  <c r="W240" i="2"/>
  <c r="Z240" i="2" s="1"/>
  <c r="AK239" i="2"/>
  <c r="AK136" i="2"/>
  <c r="C161" i="2"/>
  <c r="W203" i="2"/>
  <c r="Z203" i="2" s="1"/>
  <c r="Y203" i="2"/>
  <c r="X203" i="2"/>
  <c r="G203" i="2" s="1"/>
  <c r="C229" i="2"/>
  <c r="AK227" i="2"/>
  <c r="C129" i="2"/>
  <c r="AK124" i="2"/>
  <c r="AK308" i="2"/>
  <c r="W287" i="2"/>
  <c r="Z287" i="2" s="1"/>
  <c r="Y287" i="2"/>
  <c r="X287" i="2"/>
  <c r="G287" i="2" s="1"/>
  <c r="C288" i="2"/>
  <c r="W146" i="2"/>
  <c r="Z146" i="2" s="1"/>
  <c r="Y146" i="2"/>
  <c r="X146" i="2"/>
  <c r="G146" i="2" s="1"/>
  <c r="C147" i="2"/>
  <c r="AK138" i="2"/>
  <c r="AK105" i="2"/>
  <c r="AC32" i="2"/>
  <c r="Y32" i="2"/>
  <c r="W32" i="2"/>
  <c r="Z32" i="2" s="1"/>
  <c r="C33" i="2"/>
  <c r="AK179" i="2"/>
  <c r="AK178" i="2"/>
  <c r="AK320" i="2"/>
  <c r="AK97" i="2"/>
  <c r="AC101" i="2"/>
  <c r="AK22" i="2"/>
  <c r="AK4" i="2"/>
  <c r="AK20" i="2"/>
  <c r="AK10" i="2"/>
  <c r="AK45" i="2"/>
  <c r="W84" i="2"/>
  <c r="Z84" i="2" s="1"/>
  <c r="Y84" i="2"/>
  <c r="X84" i="2"/>
  <c r="G84" i="2" s="1"/>
  <c r="Y48" i="2"/>
  <c r="W48" i="2"/>
  <c r="Z48" i="2" s="1"/>
  <c r="AK47" i="2"/>
  <c r="AK66" i="2"/>
  <c r="W56" i="2"/>
  <c r="Z56" i="2" s="1"/>
  <c r="Y56" i="2"/>
  <c r="X56" i="2"/>
  <c r="G56" i="2" s="1"/>
  <c r="C57" i="2"/>
  <c r="AK55" i="2"/>
  <c r="W291" i="2"/>
  <c r="Z291" i="2" s="1"/>
  <c r="Y291" i="2"/>
  <c r="X291" i="2"/>
  <c r="G291" i="2" s="1"/>
  <c r="C276" i="2"/>
  <c r="AK319" i="2"/>
  <c r="AC112" i="2"/>
  <c r="AK315" i="2"/>
  <c r="AK249" i="2"/>
  <c r="AK247" i="2"/>
  <c r="AK96" i="2"/>
  <c r="AK317" i="2"/>
  <c r="AK132" i="2"/>
  <c r="Y125" i="2"/>
  <c r="W125" i="2"/>
  <c r="Z125" i="2" s="1"/>
  <c r="Y139" i="2"/>
  <c r="W139" i="2"/>
  <c r="Z139" i="2" s="1"/>
  <c r="W215" i="2"/>
  <c r="Z215" i="2" s="1"/>
  <c r="Y215" i="2"/>
  <c r="X215" i="2"/>
  <c r="G215" i="2" s="1"/>
  <c r="AK311" i="2"/>
  <c r="C190" i="2"/>
  <c r="Y169" i="2"/>
  <c r="W169" i="2"/>
  <c r="Z169" i="2" s="1"/>
  <c r="Y170" i="2"/>
  <c r="W170" i="2"/>
  <c r="Z170" i="2" s="1"/>
  <c r="Y393" i="2"/>
  <c r="W393" i="2"/>
  <c r="Z393" i="2" s="1"/>
  <c r="C394" i="2"/>
  <c r="C347" i="2"/>
  <c r="W435" i="2"/>
  <c r="Z435" i="2" s="1"/>
  <c r="Y435" i="2"/>
  <c r="X435" i="2"/>
  <c r="G435" i="2" s="1"/>
  <c r="C547" i="2"/>
  <c r="C601" i="2"/>
  <c r="C634" i="2"/>
  <c r="C466" i="2"/>
  <c r="C538" i="2"/>
  <c r="C649" i="2"/>
  <c r="C469" i="2"/>
  <c r="C620" i="2"/>
  <c r="C710" i="2"/>
  <c r="W360" i="2"/>
  <c r="Z360" i="2" s="1"/>
  <c r="Y360" i="2"/>
  <c r="X360" i="2"/>
  <c r="G360" i="2" s="1"/>
  <c r="W388" i="2"/>
  <c r="Z388" i="2" s="1"/>
  <c r="Y388" i="2"/>
  <c r="W324" i="2"/>
  <c r="Z324" i="2" s="1"/>
  <c r="Y324" i="2"/>
  <c r="X324" i="2"/>
  <c r="G324" i="2" s="1"/>
  <c r="W336" i="2"/>
  <c r="Z336" i="2" s="1"/>
  <c r="Y336" i="2"/>
  <c r="X336" i="2"/>
  <c r="G336" i="2" s="1"/>
  <c r="C337" i="2"/>
  <c r="W386" i="2"/>
  <c r="Z386" i="2" s="1"/>
  <c r="Y386" i="2"/>
  <c r="X386" i="2"/>
  <c r="Y374" i="2"/>
  <c r="W374" i="2"/>
  <c r="Z374" i="2" s="1"/>
  <c r="Y389" i="2"/>
  <c r="W389" i="2"/>
  <c r="Z389" i="2" s="1"/>
  <c r="C516" i="2"/>
  <c r="Y382" i="2"/>
  <c r="W382" i="2"/>
  <c r="Z382" i="2" s="1"/>
  <c r="W371" i="2"/>
  <c r="Z371" i="2" s="1"/>
  <c r="Y371" i="2"/>
  <c r="X371" i="2"/>
  <c r="C503" i="2"/>
  <c r="C541" i="2"/>
  <c r="C593" i="2"/>
  <c r="W372" i="2"/>
  <c r="Z372" i="2" s="1"/>
  <c r="Y372" i="2"/>
  <c r="X372" i="2"/>
  <c r="C448" i="2"/>
  <c r="C699" i="2"/>
  <c r="C172" i="2"/>
  <c r="C378" i="2"/>
  <c r="C391" i="2"/>
  <c r="AG9" i="2"/>
  <c r="AF9" i="2"/>
  <c r="AS27" i="2"/>
  <c r="AT27" i="2" s="1"/>
  <c r="AU27" i="2" s="1"/>
  <c r="AW27" i="2" s="1"/>
  <c r="AR27" i="2"/>
  <c r="AF21" i="2"/>
  <c r="AG21" i="2"/>
  <c r="AH82" i="2"/>
  <c r="AJ82" i="2" s="1"/>
  <c r="AI82" i="2"/>
  <c r="BB82" i="2" s="1"/>
  <c r="AR82" i="2"/>
  <c r="AS82" i="2"/>
  <c r="AT82" i="2" s="1"/>
  <c r="AU82" i="2" s="1"/>
  <c r="AW82" i="2" s="1"/>
  <c r="AB77" i="2"/>
  <c r="AV77" i="2"/>
  <c r="AZ77" i="2"/>
  <c r="AZ46" i="2"/>
  <c r="AV46" i="2"/>
  <c r="AI46" i="2"/>
  <c r="BB46" i="2" s="1"/>
  <c r="AH46" i="2"/>
  <c r="AJ46" i="2" s="1"/>
  <c r="AZ54" i="2"/>
  <c r="AV54" i="2"/>
  <c r="AS44" i="2"/>
  <c r="AT44" i="2" s="1"/>
  <c r="AU44" i="2" s="1"/>
  <c r="AW44" i="2" s="1"/>
  <c r="AR44" i="2"/>
  <c r="AB65" i="2"/>
  <c r="AR248" i="2"/>
  <c r="AS248" i="2"/>
  <c r="AT248" i="2" s="1"/>
  <c r="AU248" i="2" s="1"/>
  <c r="AW248" i="2" s="1"/>
  <c r="AZ197" i="2"/>
  <c r="AV197" i="2"/>
  <c r="AH176" i="2"/>
  <c r="AJ176" i="2" s="1"/>
  <c r="AI176" i="2"/>
  <c r="BB176" i="2" s="1"/>
  <c r="AS237" i="2"/>
  <c r="AT237" i="2" s="1"/>
  <c r="AU237" i="2" s="1"/>
  <c r="AW237" i="2" s="1"/>
  <c r="AR237" i="2"/>
  <c r="AF165" i="2"/>
  <c r="AG165" i="2"/>
  <c r="AZ314" i="2"/>
  <c r="AV314" i="2"/>
  <c r="AZ102" i="2"/>
  <c r="AV102" i="2"/>
  <c r="AG110" i="2"/>
  <c r="AF110" i="2"/>
  <c r="AZ106" i="2"/>
  <c r="AV106" i="2"/>
  <c r="AB250" i="2"/>
  <c r="AI144" i="2"/>
  <c r="BB144" i="2" s="1"/>
  <c r="AH144" i="2"/>
  <c r="AJ144" i="2" s="1"/>
  <c r="AV133" i="2"/>
  <c r="AZ133" i="2"/>
  <c r="AR321" i="2"/>
  <c r="AS321" i="2"/>
  <c r="AT321" i="2" s="1"/>
  <c r="AU321" i="2" s="1"/>
  <c r="AW321" i="2" s="1"/>
  <c r="AZ246" i="2"/>
  <c r="AV246" i="2"/>
  <c r="AB149" i="2"/>
  <c r="AS201" i="2"/>
  <c r="AT201" i="2" s="1"/>
  <c r="AU201" i="2" s="1"/>
  <c r="AW201" i="2" s="1"/>
  <c r="AR201" i="2"/>
  <c r="AH201" i="2"/>
  <c r="AJ201" i="2" s="1"/>
  <c r="AI201" i="2"/>
  <c r="BB201" i="2" s="1"/>
  <c r="AB312" i="2"/>
  <c r="AH137" i="2"/>
  <c r="AJ137" i="2" s="1"/>
  <c r="AI137" i="2"/>
  <c r="BB137" i="2" s="1"/>
  <c r="AF135" i="2"/>
  <c r="AG135" i="2"/>
  <c r="AF98" i="2"/>
  <c r="AG98" i="2"/>
  <c r="AR98" i="2"/>
  <c r="AS98" i="2"/>
  <c r="AT98" i="2" s="1"/>
  <c r="AU98" i="2" s="1"/>
  <c r="AW98" i="2" s="1"/>
  <c r="AR108" i="2"/>
  <c r="AS108" i="2"/>
  <c r="AT108" i="2" s="1"/>
  <c r="AU108" i="2" s="1"/>
  <c r="AW108" i="2" s="1"/>
  <c r="AS9" i="2"/>
  <c r="AT9" i="2" s="1"/>
  <c r="AU9" i="2" s="1"/>
  <c r="AW9" i="2" s="1"/>
  <c r="AR9" i="2"/>
  <c r="AZ7" i="2"/>
  <c r="AV7" i="2"/>
  <c r="AV23" i="2"/>
  <c r="AZ23" i="2"/>
  <c r="AR23" i="2"/>
  <c r="AS23" i="2"/>
  <c r="AT23" i="2" s="1"/>
  <c r="AU23" i="2" s="1"/>
  <c r="AW23" i="2" s="1"/>
  <c r="AG23" i="2"/>
  <c r="AF23" i="2"/>
  <c r="AH27" i="2"/>
  <c r="AJ27" i="2" s="1"/>
  <c r="AI27" i="2"/>
  <c r="BB27" i="2" s="1"/>
  <c r="AB85" i="2"/>
  <c r="AI79" i="2"/>
  <c r="BB79" i="2" s="1"/>
  <c r="AH79" i="2"/>
  <c r="AJ79" i="2" s="1"/>
  <c r="AS19" i="2"/>
  <c r="AT19" i="2" s="1"/>
  <c r="AU19" i="2" s="1"/>
  <c r="AW19" i="2" s="1"/>
  <c r="AR19" i="2"/>
  <c r="AS221" i="2"/>
  <c r="AT221" i="2" s="1"/>
  <c r="AU221" i="2" s="1"/>
  <c r="AW221" i="2" s="1"/>
  <c r="AR221" i="2"/>
  <c r="AI253" i="2"/>
  <c r="BB253" i="2" s="1"/>
  <c r="AH253" i="2"/>
  <c r="AJ253" i="2" s="1"/>
  <c r="AZ242" i="2"/>
  <c r="AV242" i="2"/>
  <c r="AR213" i="2"/>
  <c r="AS213" i="2"/>
  <c r="AT213" i="2" s="1"/>
  <c r="AU213" i="2" s="1"/>
  <c r="AW213" i="2" s="1"/>
  <c r="AH262" i="2"/>
  <c r="AJ262" i="2" s="1"/>
  <c r="AI262" i="2"/>
  <c r="BB262" i="2" s="1"/>
  <c r="AZ95" i="2"/>
  <c r="AV95" i="2"/>
  <c r="AS104" i="2"/>
  <c r="AT104" i="2" s="1"/>
  <c r="AU104" i="2" s="1"/>
  <c r="AW104" i="2" s="1"/>
  <c r="AR104" i="2"/>
  <c r="AV104" i="2" s="1"/>
  <c r="AB104" i="2"/>
  <c r="AS142" i="2"/>
  <c r="AT142" i="2" s="1"/>
  <c r="AU142" i="2" s="1"/>
  <c r="AW142" i="2" s="1"/>
  <c r="AR142" i="2"/>
  <c r="AI142" i="2"/>
  <c r="BB142" i="2" s="1"/>
  <c r="AH142" i="2"/>
  <c r="AJ142" i="2" s="1"/>
  <c r="AV110" i="2"/>
  <c r="AZ110" i="2"/>
  <c r="AB126" i="2"/>
  <c r="AS126" i="2"/>
  <c r="AT126" i="2" s="1"/>
  <c r="AU126" i="2" s="1"/>
  <c r="AW126" i="2" s="1"/>
  <c r="AR126" i="2"/>
  <c r="AR250" i="2"/>
  <c r="AS250" i="2"/>
  <c r="AT250" i="2" s="1"/>
  <c r="AU250" i="2" s="1"/>
  <c r="AW250" i="2" s="1"/>
  <c r="AY17" i="2"/>
  <c r="AA17" i="2"/>
  <c r="AE16" i="2"/>
  <c r="AD16" i="2"/>
  <c r="X14" i="2"/>
  <c r="G14" i="2" s="1"/>
  <c r="G30" i="2"/>
  <c r="AY11" i="2"/>
  <c r="AA11" i="2"/>
  <c r="AY199" i="2"/>
  <c r="AA199" i="2"/>
  <c r="AY100" i="2"/>
  <c r="AA100" i="2"/>
  <c r="AD100" i="2"/>
  <c r="AE100" i="2"/>
  <c r="AE4" i="2"/>
  <c r="AD4" i="2"/>
  <c r="AY53" i="2"/>
  <c r="AA53" i="2"/>
  <c r="AY87" i="2"/>
  <c r="AA87" i="2"/>
  <c r="AY83" i="2"/>
  <c r="AA83" i="2"/>
  <c r="AY222" i="2"/>
  <c r="AA222" i="2"/>
  <c r="AY298" i="2"/>
  <c r="AA298" i="2"/>
  <c r="AY111" i="2"/>
  <c r="AA111" i="2"/>
  <c r="AY167" i="2"/>
  <c r="AA167" i="2"/>
  <c r="AY159" i="2"/>
  <c r="AA159" i="2"/>
  <c r="AY245" i="2"/>
  <c r="AA245" i="2"/>
  <c r="AY243" i="2"/>
  <c r="AA243" i="2"/>
  <c r="AY238" i="2"/>
  <c r="AA238" i="2"/>
  <c r="AY263" i="2"/>
  <c r="AA263" i="2"/>
  <c r="AY202" i="2"/>
  <c r="AA202" i="2"/>
  <c r="AY99" i="2"/>
  <c r="AA99" i="2"/>
  <c r="AY127" i="2"/>
  <c r="AA127" i="2"/>
  <c r="X124" i="2"/>
  <c r="G124" i="2" s="1"/>
  <c r="AY145" i="2"/>
  <c r="AA145" i="2"/>
  <c r="AY143" i="2"/>
  <c r="AA143" i="2"/>
  <c r="X138" i="2"/>
  <c r="G138" i="2" s="1"/>
  <c r="AY214" i="2"/>
  <c r="AA214" i="2"/>
  <c r="AX322" i="2"/>
  <c r="AX323" i="2" s="1"/>
  <c r="AX324" i="2" s="1"/>
  <c r="AX325" i="2" s="1"/>
  <c r="AX326" i="2" s="1"/>
  <c r="AX327" i="2" s="1"/>
  <c r="AX328" i="2" s="1"/>
  <c r="AX329" i="2" s="1"/>
  <c r="AX330" i="2" s="1"/>
  <c r="AX331" i="2" s="1"/>
  <c r="AX332" i="2" s="1"/>
  <c r="AX333" i="2" s="1"/>
  <c r="AX334" i="2" s="1"/>
  <c r="AX335" i="2" s="1"/>
  <c r="AX336" i="2" s="1"/>
  <c r="AX337" i="2" s="1"/>
  <c r="AX338" i="2" s="1"/>
  <c r="AX339" i="2" s="1"/>
  <c r="AX340" i="2" s="1"/>
  <c r="AX341" i="2" s="1"/>
  <c r="AX342" i="2" s="1"/>
  <c r="AX343" i="2" s="1"/>
  <c r="AX344" i="2" s="1"/>
  <c r="AX345" i="2" s="1"/>
  <c r="AX346" i="2" s="1"/>
  <c r="AX347" i="2" s="1"/>
  <c r="AX348" i="2" s="1"/>
  <c r="AX349" i="2" s="1"/>
  <c r="AX350" i="2" s="1"/>
  <c r="AX351" i="2" s="1"/>
  <c r="AX352" i="2" s="1"/>
  <c r="AX353" i="2" s="1"/>
  <c r="AX354" i="2" s="1"/>
  <c r="AX355" i="2" s="1"/>
  <c r="AX356" i="2" s="1"/>
  <c r="AX357" i="2" s="1"/>
  <c r="AX358" i="2" s="1"/>
  <c r="AX359" i="2" s="1"/>
  <c r="AX360" i="2" s="1"/>
  <c r="AX361" i="2" s="1"/>
  <c r="AX362" i="2" s="1"/>
  <c r="AX363" i="2" s="1"/>
  <c r="AX364" i="2" s="1"/>
  <c r="AX365" i="2" s="1"/>
  <c r="AX366" i="2" s="1"/>
  <c r="AX367" i="2" s="1"/>
  <c r="AX368" i="2" s="1"/>
  <c r="AX369" i="2" s="1"/>
  <c r="AX370" i="2" s="1"/>
  <c r="AX371" i="2" s="1"/>
  <c r="AX372" i="2" s="1"/>
  <c r="AX373" i="2" s="1"/>
  <c r="AX374" i="2" s="1"/>
  <c r="AX375" i="2" s="1"/>
  <c r="AX376" i="2" s="1"/>
  <c r="AX377" i="2" s="1"/>
  <c r="AX378" i="2" s="1"/>
  <c r="AX379" i="2" s="1"/>
  <c r="AX380" i="2" s="1"/>
  <c r="AX381" i="2" s="1"/>
  <c r="AX382" i="2" s="1"/>
  <c r="AX383" i="2" s="1"/>
  <c r="AX384" i="2" s="1"/>
  <c r="AX385" i="2" s="1"/>
  <c r="AX386" i="2" s="1"/>
  <c r="AX387" i="2" s="1"/>
  <c r="AX388" i="2" s="1"/>
  <c r="AX389" i="2" s="1"/>
  <c r="AX390" i="2" s="1"/>
  <c r="AX391" i="2" s="1"/>
  <c r="AX392" i="2" s="1"/>
  <c r="AX393" i="2" s="1"/>
  <c r="AX394" i="2" s="1"/>
  <c r="AX395" i="2" s="1"/>
  <c r="AX396" i="2" s="1"/>
  <c r="AX397" i="2" s="1"/>
  <c r="AX398" i="2" s="1"/>
  <c r="AX399" i="2" s="1"/>
  <c r="AX400" i="2" s="1"/>
  <c r="AX401" i="2" s="1"/>
  <c r="AX402" i="2" s="1"/>
  <c r="AX403" i="2" s="1"/>
  <c r="AX404" i="2" s="1"/>
  <c r="AX405" i="2" s="1"/>
  <c r="AX406" i="2" s="1"/>
  <c r="AX407" i="2" s="1"/>
  <c r="AX408" i="2" s="1"/>
  <c r="AX409" i="2" s="1"/>
  <c r="AX410" i="2" s="1"/>
  <c r="AX411" i="2" s="1"/>
  <c r="AX412" i="2" s="1"/>
  <c r="AX413" i="2" s="1"/>
  <c r="AX414" i="2" s="1"/>
  <c r="AX415" i="2" s="1"/>
  <c r="AX416" i="2" s="1"/>
  <c r="AX417" i="2" s="1"/>
  <c r="AX418" i="2" s="1"/>
  <c r="AX419" i="2" s="1"/>
  <c r="AX420" i="2" s="1"/>
  <c r="AX421" i="2" s="1"/>
  <c r="AX422" i="2" s="1"/>
  <c r="AX423" i="2" s="1"/>
  <c r="AX424" i="2" s="1"/>
  <c r="AX425" i="2" s="1"/>
  <c r="AX426" i="2" s="1"/>
  <c r="AX427" i="2" s="1"/>
  <c r="AX428" i="2" s="1"/>
  <c r="AX429" i="2" s="1"/>
  <c r="AX430" i="2" s="1"/>
  <c r="AX431" i="2" s="1"/>
  <c r="AX432" i="2" s="1"/>
  <c r="AX433" i="2" s="1"/>
  <c r="AX434" i="2" s="1"/>
  <c r="AX435" i="2" s="1"/>
  <c r="AX436" i="2" s="1"/>
  <c r="AX437" i="2" s="1"/>
  <c r="AX438" i="2" s="1"/>
  <c r="AX439" i="2" s="1"/>
  <c r="AX440" i="2" s="1"/>
  <c r="AX441" i="2" s="1"/>
  <c r="AX442" i="2" s="1"/>
  <c r="AX443" i="2" s="1"/>
  <c r="AX444" i="2" s="1"/>
  <c r="AX445" i="2" s="1"/>
  <c r="AX446" i="2" s="1"/>
  <c r="AX447" i="2" s="1"/>
  <c r="AX448" i="2" s="1"/>
  <c r="AX449" i="2" s="1"/>
  <c r="AX450" i="2" s="1"/>
  <c r="AX451" i="2" s="1"/>
  <c r="AX452" i="2" s="1"/>
  <c r="AX453" i="2" s="1"/>
  <c r="AX454" i="2" s="1"/>
  <c r="AX455" i="2" s="1"/>
  <c r="AX456" i="2" s="1"/>
  <c r="AX457" i="2" s="1"/>
  <c r="AX458" i="2" s="1"/>
  <c r="AX459" i="2" s="1"/>
  <c r="AX460" i="2" s="1"/>
  <c r="AX461" i="2" s="1"/>
  <c r="AX462" i="2" s="1"/>
  <c r="AX463" i="2" s="1"/>
  <c r="AX464" i="2" s="1"/>
  <c r="AX465" i="2" s="1"/>
  <c r="AX466" i="2" s="1"/>
  <c r="AX467" i="2" s="1"/>
  <c r="AX468" i="2" s="1"/>
  <c r="AX469" i="2" s="1"/>
  <c r="AX470" i="2" s="1"/>
  <c r="AX471" i="2" s="1"/>
  <c r="AX472" i="2" s="1"/>
  <c r="AX473" i="2" s="1"/>
  <c r="AX474" i="2" s="1"/>
  <c r="AX475" i="2" s="1"/>
  <c r="AX476" i="2" s="1"/>
  <c r="AX477" i="2" s="1"/>
  <c r="AX478" i="2" s="1"/>
  <c r="AX479" i="2" s="1"/>
  <c r="AX480" i="2" s="1"/>
  <c r="AX481" i="2" s="1"/>
  <c r="AX482" i="2" s="1"/>
  <c r="AX483" i="2" s="1"/>
  <c r="AX484" i="2" s="1"/>
  <c r="AX485" i="2" s="1"/>
  <c r="AX486" i="2" s="1"/>
  <c r="AX487" i="2" s="1"/>
  <c r="AX488" i="2" s="1"/>
  <c r="AX489" i="2" s="1"/>
  <c r="AX490" i="2" s="1"/>
  <c r="AX491" i="2" s="1"/>
  <c r="AX492" i="2" s="1"/>
  <c r="AX493" i="2" s="1"/>
  <c r="AX494" i="2" s="1"/>
  <c r="AX495" i="2" s="1"/>
  <c r="AX496" i="2" s="1"/>
  <c r="AX497" i="2" s="1"/>
  <c r="AX498" i="2" s="1"/>
  <c r="AX499" i="2" s="1"/>
  <c r="AX500" i="2" s="1"/>
  <c r="AX501" i="2" s="1"/>
  <c r="AX502" i="2" s="1"/>
  <c r="AX503" i="2" s="1"/>
  <c r="AX504" i="2" s="1"/>
  <c r="AX505" i="2" s="1"/>
  <c r="AX506" i="2" s="1"/>
  <c r="AX507" i="2" s="1"/>
  <c r="AX508" i="2" s="1"/>
  <c r="AX509" i="2" s="1"/>
  <c r="AX510" i="2" s="1"/>
  <c r="AX511" i="2" s="1"/>
  <c r="AX512" i="2" s="1"/>
  <c r="AX513" i="2" s="1"/>
  <c r="AX514" i="2" s="1"/>
  <c r="AX515" i="2" s="1"/>
  <c r="AX516" i="2" s="1"/>
  <c r="AX517" i="2" s="1"/>
  <c r="AX518" i="2" s="1"/>
  <c r="AX519" i="2" s="1"/>
  <c r="AX520" i="2" s="1"/>
  <c r="AX521" i="2" s="1"/>
  <c r="AX522" i="2" s="1"/>
  <c r="AX523" i="2" s="1"/>
  <c r="AX524" i="2" s="1"/>
  <c r="AX525" i="2" s="1"/>
  <c r="AX526" i="2" s="1"/>
  <c r="AX527" i="2" s="1"/>
  <c r="AX528" i="2" s="1"/>
  <c r="AX529" i="2" s="1"/>
  <c r="AX530" i="2" s="1"/>
  <c r="AX531" i="2" s="1"/>
  <c r="AX532" i="2" s="1"/>
  <c r="AX533" i="2" s="1"/>
  <c r="AX534" i="2" s="1"/>
  <c r="AX535" i="2" s="1"/>
  <c r="AX536" i="2" s="1"/>
  <c r="AX537" i="2" s="1"/>
  <c r="AX538" i="2" s="1"/>
  <c r="AX539" i="2" s="1"/>
  <c r="AX540" i="2" s="1"/>
  <c r="AX541" i="2" s="1"/>
  <c r="AX542" i="2" s="1"/>
  <c r="AX543" i="2" s="1"/>
  <c r="AX544" i="2" s="1"/>
  <c r="AX545" i="2" s="1"/>
  <c r="AX546" i="2" s="1"/>
  <c r="AX547" i="2" s="1"/>
  <c r="AX548" i="2" s="1"/>
  <c r="AX549" i="2" s="1"/>
  <c r="AX550" i="2" s="1"/>
  <c r="AX551" i="2" s="1"/>
  <c r="AX552" i="2" s="1"/>
  <c r="AX553" i="2" s="1"/>
  <c r="AX554" i="2" s="1"/>
  <c r="AX555" i="2" s="1"/>
  <c r="AX556" i="2" s="1"/>
  <c r="AX557" i="2" s="1"/>
  <c r="AX558" i="2" s="1"/>
  <c r="AX559" i="2" s="1"/>
  <c r="AX560" i="2" s="1"/>
  <c r="AX561" i="2" s="1"/>
  <c r="AX562" i="2" s="1"/>
  <c r="AX563" i="2" s="1"/>
  <c r="AX564" i="2" s="1"/>
  <c r="AX565" i="2" s="1"/>
  <c r="AX566" i="2" s="1"/>
  <c r="AX567" i="2" s="1"/>
  <c r="AX568" i="2" s="1"/>
  <c r="AX569" i="2" s="1"/>
  <c r="AX570" i="2" s="1"/>
  <c r="AX571" i="2" s="1"/>
  <c r="AX572" i="2" s="1"/>
  <c r="AX573" i="2" s="1"/>
  <c r="AX574" i="2" s="1"/>
  <c r="AX575" i="2" s="1"/>
  <c r="AX576" i="2" s="1"/>
  <c r="AX577" i="2" s="1"/>
  <c r="AX578" i="2" s="1"/>
  <c r="AX579" i="2" s="1"/>
  <c r="AX580" i="2" s="1"/>
  <c r="AX581" i="2" s="1"/>
  <c r="AX582" i="2" s="1"/>
  <c r="AX583" i="2" s="1"/>
  <c r="AX584" i="2" s="1"/>
  <c r="AX585" i="2" s="1"/>
  <c r="AX586" i="2" s="1"/>
  <c r="AX587" i="2" s="1"/>
  <c r="AX588" i="2" s="1"/>
  <c r="AX589" i="2" s="1"/>
  <c r="AX590" i="2" s="1"/>
  <c r="AX591" i="2" s="1"/>
  <c r="AX592" i="2" s="1"/>
  <c r="AX593" i="2" s="1"/>
  <c r="AX594" i="2" s="1"/>
  <c r="AX595" i="2" s="1"/>
  <c r="AX596" i="2" s="1"/>
  <c r="AX597" i="2" s="1"/>
  <c r="AX598" i="2" s="1"/>
  <c r="AX599" i="2" s="1"/>
  <c r="AX600" i="2" s="1"/>
  <c r="AX601" i="2" s="1"/>
  <c r="AX602" i="2" s="1"/>
  <c r="AX603" i="2" s="1"/>
  <c r="AX604" i="2" s="1"/>
  <c r="AX605" i="2" s="1"/>
  <c r="AX606" i="2" s="1"/>
  <c r="AX607" i="2" s="1"/>
  <c r="AX608" i="2" s="1"/>
  <c r="AX609" i="2" s="1"/>
  <c r="AX610" i="2" s="1"/>
  <c r="AX611" i="2" s="1"/>
  <c r="AX612" i="2" s="1"/>
  <c r="AX613" i="2" s="1"/>
  <c r="AX614" i="2" s="1"/>
  <c r="AX615" i="2" s="1"/>
  <c r="AX616" i="2" s="1"/>
  <c r="AX617" i="2" s="1"/>
  <c r="AX618" i="2" s="1"/>
  <c r="AX619" i="2" s="1"/>
  <c r="AX620" i="2" s="1"/>
  <c r="AX621" i="2" s="1"/>
  <c r="AX622" i="2" s="1"/>
  <c r="AX623" i="2" s="1"/>
  <c r="AX624" i="2" s="1"/>
  <c r="AX625" i="2" s="1"/>
  <c r="AX626" i="2" s="1"/>
  <c r="AX627" i="2" s="1"/>
  <c r="AX628" i="2" s="1"/>
  <c r="AX629" i="2" s="1"/>
  <c r="AX630" i="2" s="1"/>
  <c r="AX631" i="2" s="1"/>
  <c r="AX632" i="2" s="1"/>
  <c r="AX633" i="2" s="1"/>
  <c r="AX634" i="2" s="1"/>
  <c r="AX635" i="2" s="1"/>
  <c r="AX636" i="2" s="1"/>
  <c r="AX637" i="2" s="1"/>
  <c r="AX638" i="2" s="1"/>
  <c r="AX639" i="2" s="1"/>
  <c r="AX640" i="2" s="1"/>
  <c r="AX641" i="2" s="1"/>
  <c r="AX642" i="2" s="1"/>
  <c r="AX643" i="2" s="1"/>
  <c r="AX644" i="2" s="1"/>
  <c r="AX645" i="2" s="1"/>
  <c r="AX646" i="2" s="1"/>
  <c r="AX647" i="2" s="1"/>
  <c r="AX648" i="2" s="1"/>
  <c r="AX649" i="2" s="1"/>
  <c r="AX650" i="2" s="1"/>
  <c r="AX651" i="2" s="1"/>
  <c r="AX652" i="2" s="1"/>
  <c r="AX653" i="2" s="1"/>
  <c r="AX654" i="2" s="1"/>
  <c r="AX655" i="2" s="1"/>
  <c r="AX656" i="2" s="1"/>
  <c r="AX657" i="2" s="1"/>
  <c r="AX658" i="2" s="1"/>
  <c r="AX659" i="2" s="1"/>
  <c r="AX660" i="2" s="1"/>
  <c r="AX661" i="2" s="1"/>
  <c r="AX662" i="2" s="1"/>
  <c r="AX663" i="2" s="1"/>
  <c r="AX664" i="2" s="1"/>
  <c r="AX665" i="2" s="1"/>
  <c r="AX666" i="2" s="1"/>
  <c r="AX667" i="2" s="1"/>
  <c r="AX668" i="2" s="1"/>
  <c r="AX669" i="2" s="1"/>
  <c r="AX670" i="2" s="1"/>
  <c r="AX671" i="2" s="1"/>
  <c r="AX672" i="2" s="1"/>
  <c r="AX673" i="2" s="1"/>
  <c r="AX674" i="2" s="1"/>
  <c r="AX675" i="2" s="1"/>
  <c r="AX676" i="2" s="1"/>
  <c r="AX677" i="2" s="1"/>
  <c r="AX678" i="2" s="1"/>
  <c r="AX679" i="2" s="1"/>
  <c r="AX680" i="2" s="1"/>
  <c r="AX681" i="2" s="1"/>
  <c r="AX682" i="2" s="1"/>
  <c r="AX683" i="2" s="1"/>
  <c r="AX684" i="2" s="1"/>
  <c r="AX685" i="2" s="1"/>
  <c r="AX686" i="2" s="1"/>
  <c r="AX687" i="2" s="1"/>
  <c r="AX688" i="2" s="1"/>
  <c r="AX689" i="2" s="1"/>
  <c r="AX690" i="2" s="1"/>
  <c r="AX691" i="2" s="1"/>
  <c r="AX692" i="2" s="1"/>
  <c r="AX693" i="2" s="1"/>
  <c r="AX694" i="2" s="1"/>
  <c r="AX695" i="2" s="1"/>
  <c r="AX696" i="2" s="1"/>
  <c r="AX697" i="2" s="1"/>
  <c r="AX698" i="2" s="1"/>
  <c r="AX699" i="2" s="1"/>
  <c r="AX700" i="2" s="1"/>
  <c r="AX701" i="2" s="1"/>
  <c r="AX702" i="2" s="1"/>
  <c r="AX703" i="2" s="1"/>
  <c r="AX704" i="2" s="1"/>
  <c r="AX705" i="2" s="1"/>
  <c r="AX706" i="2" s="1"/>
  <c r="AX707" i="2" s="1"/>
  <c r="AX708" i="2" s="1"/>
  <c r="AX709" i="2" s="1"/>
  <c r="AX710" i="2" s="1"/>
  <c r="AX711" i="2" s="1"/>
  <c r="AX712" i="2" s="1"/>
  <c r="AX713" i="2" s="1"/>
  <c r="AX714" i="2" s="1"/>
  <c r="AX715" i="2" s="1"/>
  <c r="AX716" i="2" s="1"/>
  <c r="AX717" i="2" s="1"/>
  <c r="AX718" i="2" s="1"/>
  <c r="AX719" i="2" s="1"/>
  <c r="AX720" i="2" s="1"/>
  <c r="AX721" i="2" s="1"/>
  <c r="AX722" i="2" s="1"/>
  <c r="AX723" i="2" s="1"/>
  <c r="AX724" i="2" s="1"/>
  <c r="AX725" i="2" s="1"/>
  <c r="AX726" i="2" s="1"/>
  <c r="AX727" i="2" s="1"/>
  <c r="AX728" i="2" s="1"/>
  <c r="AX729" i="2" s="1"/>
  <c r="AX730" i="2" s="1"/>
  <c r="AX731" i="2" s="1"/>
  <c r="AX732" i="2" s="1"/>
  <c r="AX733" i="2" s="1"/>
  <c r="AX734" i="2" s="1"/>
  <c r="AX735" i="2" s="1"/>
  <c r="AX736" i="2" s="1"/>
  <c r="AX737" i="2" s="1"/>
  <c r="AX738" i="2" s="1"/>
  <c r="AX739" i="2" s="1"/>
  <c r="AX740" i="2" s="1"/>
  <c r="AX741" i="2" s="1"/>
  <c r="AX742" i="2" s="1"/>
  <c r="AX743" i="2" s="1"/>
  <c r="AX744" i="2" s="1"/>
  <c r="AX745" i="2" s="1"/>
  <c r="AX746" i="2" s="1"/>
  <c r="AX747" i="2" s="1"/>
  <c r="AX748" i="2" s="1"/>
  <c r="AX749" i="2" s="1"/>
  <c r="AX750" i="2" s="1"/>
  <c r="AX751" i="2" s="1"/>
  <c r="AX752" i="2" s="1"/>
  <c r="AX753" i="2" s="1"/>
  <c r="AX754" i="2" s="1"/>
  <c r="AX755" i="2" s="1"/>
  <c r="AX756" i="2" s="1"/>
  <c r="AX757" i="2" s="1"/>
  <c r="AX758" i="2" s="1"/>
  <c r="AX759" i="2" s="1"/>
  <c r="AX760" i="2" s="1"/>
  <c r="AX761" i="2" s="1"/>
  <c r="AX762" i="2" s="1"/>
  <c r="AX763" i="2" s="1"/>
  <c r="AX764" i="2" s="1"/>
  <c r="AX765" i="2" s="1"/>
  <c r="AX766" i="2" s="1"/>
  <c r="AX767" i="2" s="1"/>
  <c r="AX768" i="2" s="1"/>
  <c r="AX769" i="2" s="1"/>
  <c r="AX770" i="2" s="1"/>
  <c r="AX771" i="2" s="1"/>
  <c r="AX772" i="2" s="1"/>
  <c r="AX773" i="2" s="1"/>
  <c r="AX774" i="2" s="1"/>
  <c r="AX775" i="2" s="1"/>
  <c r="AX776" i="2" s="1"/>
  <c r="AX777" i="2" s="1"/>
  <c r="AX778" i="2" s="1"/>
  <c r="AX779" i="2" s="1"/>
  <c r="AX780" i="2" s="1"/>
  <c r="AX781" i="2" s="1"/>
  <c r="AX782" i="2" s="1"/>
  <c r="AX783" i="2" s="1"/>
  <c r="AX784" i="2" s="1"/>
  <c r="AX785" i="2" s="1"/>
  <c r="AX786" i="2" s="1"/>
  <c r="AX787" i="2" s="1"/>
  <c r="AX788" i="2" s="1"/>
  <c r="AX789" i="2" s="1"/>
  <c r="AX790" i="2" s="1"/>
  <c r="AX791" i="2" s="1"/>
  <c r="AX792" i="2" s="1"/>
  <c r="AX793" i="2" s="1"/>
  <c r="AX794" i="2" s="1"/>
  <c r="AX795" i="2" s="1"/>
  <c r="AX796" i="2" s="1"/>
  <c r="AX797" i="2" s="1"/>
  <c r="AX798" i="2" s="1"/>
  <c r="AX799" i="2" s="1"/>
  <c r="AX800" i="2" s="1"/>
  <c r="AX801" i="2" s="1"/>
  <c r="AX802" i="2" s="1"/>
  <c r="AX803" i="2" s="1"/>
  <c r="AX804" i="2" s="1"/>
  <c r="AX805" i="2" s="1"/>
  <c r="AX806" i="2" s="1"/>
  <c r="AX807" i="2" s="1"/>
  <c r="AX808" i="2" s="1"/>
  <c r="AX809" i="2" s="1"/>
  <c r="AX810" i="2" s="1"/>
  <c r="AX811" i="2" s="1"/>
  <c r="AX812" i="2" s="1"/>
  <c r="AX813" i="2" s="1"/>
  <c r="AX814" i="2" s="1"/>
  <c r="AX815" i="2" s="1"/>
  <c r="AX816" i="2" s="1"/>
  <c r="AX817" i="2" s="1"/>
  <c r="AX818" i="2" s="1"/>
  <c r="AX819" i="2" s="1"/>
  <c r="AX820" i="2" s="1"/>
  <c r="AX821" i="2" s="1"/>
  <c r="AX822" i="2" s="1"/>
  <c r="AX823" i="2" s="1"/>
  <c r="AX824" i="2" s="1"/>
  <c r="AX825" i="2" s="1"/>
  <c r="AX826" i="2" s="1"/>
  <c r="AX827" i="2" s="1"/>
  <c r="AX828" i="2" s="1"/>
  <c r="AX829" i="2" s="1"/>
  <c r="AX830" i="2" s="1"/>
  <c r="AX831" i="2" s="1"/>
  <c r="AX832" i="2" s="1"/>
  <c r="AX833" i="2" s="1"/>
  <c r="AX834" i="2" s="1"/>
  <c r="AX835" i="2" s="1"/>
  <c r="AX836" i="2" s="1"/>
  <c r="AX837" i="2" s="1"/>
  <c r="AX838" i="2" s="1"/>
  <c r="AX839" i="2" s="1"/>
  <c r="AX840" i="2" s="1"/>
  <c r="AX841" i="2" s="1"/>
  <c r="AX842" i="2" s="1"/>
  <c r="AX843" i="2" s="1"/>
  <c r="AX844" i="2" s="1"/>
  <c r="AX845" i="2" s="1"/>
  <c r="AX846" i="2" s="1"/>
  <c r="AX847" i="2" s="1"/>
  <c r="AX848" i="2" s="1"/>
  <c r="AX849" i="2" s="1"/>
  <c r="AX850" i="2" s="1"/>
  <c r="AX851" i="2" s="1"/>
  <c r="AX852" i="2" s="1"/>
  <c r="AX853" i="2" s="1"/>
  <c r="AX854" i="2" s="1"/>
  <c r="AX855" i="2" s="1"/>
  <c r="AX856" i="2" s="1"/>
  <c r="AX857" i="2" s="1"/>
  <c r="AX858" i="2" s="1"/>
  <c r="AX859" i="2" s="1"/>
  <c r="AX860" i="2" s="1"/>
  <c r="AX861" i="2" s="1"/>
  <c r="AX862" i="2" s="1"/>
  <c r="AX863" i="2" s="1"/>
  <c r="AX864" i="2" s="1"/>
  <c r="AX865" i="2" s="1"/>
  <c r="AX866" i="2" s="1"/>
  <c r="AX867" i="2" s="1"/>
  <c r="AX868" i="2" s="1"/>
  <c r="AX869" i="2" s="1"/>
  <c r="AX870" i="2" s="1"/>
  <c r="AX871" i="2" s="1"/>
  <c r="AX872" i="2" s="1"/>
  <c r="AX873" i="2" s="1"/>
  <c r="AX874" i="2" s="1"/>
  <c r="AX875" i="2" s="1"/>
  <c r="AX876" i="2" s="1"/>
  <c r="AX877" i="2" s="1"/>
  <c r="AX878" i="2" s="1"/>
  <c r="AX879" i="2" s="1"/>
  <c r="AX880" i="2" s="1"/>
  <c r="AX881" i="2" s="1"/>
  <c r="AX882" i="2" s="1"/>
  <c r="AX883" i="2" s="1"/>
  <c r="AX884" i="2" s="1"/>
  <c r="AX885" i="2" s="1"/>
  <c r="AX886" i="2" s="1"/>
  <c r="AX887" i="2" s="1"/>
  <c r="AX888" i="2" s="1"/>
  <c r="AX889" i="2" s="1"/>
  <c r="AX890" i="2" s="1"/>
  <c r="AX891" i="2" s="1"/>
  <c r="AX892" i="2" s="1"/>
  <c r="AX893" i="2" s="1"/>
  <c r="AX894" i="2" s="1"/>
  <c r="AX895" i="2" s="1"/>
  <c r="AX896" i="2" s="1"/>
  <c r="AX897" i="2" s="1"/>
  <c r="AX898" i="2" s="1"/>
  <c r="AX899" i="2" s="1"/>
  <c r="AX900" i="2" s="1"/>
  <c r="AX901" i="2" s="1"/>
  <c r="AX902" i="2" s="1"/>
  <c r="AX903" i="2" s="1"/>
  <c r="AX904" i="2" s="1"/>
  <c r="AX905" i="2" s="1"/>
  <c r="AX906" i="2" s="1"/>
  <c r="AX907" i="2" s="1"/>
  <c r="AX908" i="2" s="1"/>
  <c r="AX909" i="2" s="1"/>
  <c r="AX910" i="2" s="1"/>
  <c r="AX911" i="2" s="1"/>
  <c r="AX912" i="2" s="1"/>
  <c r="AX913" i="2" s="1"/>
  <c r="AX914" i="2" s="1"/>
  <c r="AX915" i="2" s="1"/>
  <c r="AX916" i="2" s="1"/>
  <c r="AX917" i="2" s="1"/>
  <c r="AX918" i="2" s="1"/>
  <c r="AX919" i="2" s="1"/>
  <c r="AX920" i="2" s="1"/>
  <c r="AX921" i="2" s="1"/>
  <c r="AX922" i="2" s="1"/>
  <c r="AX923" i="2" s="1"/>
  <c r="AX924" i="2" s="1"/>
  <c r="AX925" i="2" s="1"/>
  <c r="AX926" i="2" s="1"/>
  <c r="AX927" i="2" s="1"/>
  <c r="AX928" i="2" s="1"/>
  <c r="AX929" i="2" s="1"/>
  <c r="AX930" i="2" s="1"/>
  <c r="AX931" i="2" s="1"/>
  <c r="AX932" i="2" s="1"/>
  <c r="AX933" i="2" s="1"/>
  <c r="AX934" i="2" s="1"/>
  <c r="AX935" i="2" s="1"/>
  <c r="AX936" i="2" s="1"/>
  <c r="AX937" i="2" s="1"/>
  <c r="AX938" i="2" s="1"/>
  <c r="AX939" i="2" s="1"/>
  <c r="AX940" i="2" s="1"/>
  <c r="AX941" i="2" s="1"/>
  <c r="AX942" i="2" s="1"/>
  <c r="AX943" i="2" s="1"/>
  <c r="AX944" i="2" s="1"/>
  <c r="AX945" i="2" s="1"/>
  <c r="AX946" i="2" s="1"/>
  <c r="AX947" i="2" s="1"/>
  <c r="AX948" i="2" s="1"/>
  <c r="AX949" i="2" s="1"/>
  <c r="AX950" i="2" s="1"/>
  <c r="AX951" i="2" s="1"/>
  <c r="AX952" i="2" s="1"/>
  <c r="AX953" i="2" s="1"/>
  <c r="AX954" i="2" s="1"/>
  <c r="AX955" i="2" s="1"/>
  <c r="AX956" i="2" s="1"/>
  <c r="AX957" i="2" s="1"/>
  <c r="AX958" i="2" s="1"/>
  <c r="AX959" i="2" s="1"/>
  <c r="AX960" i="2" s="1"/>
  <c r="AX961" i="2" s="1"/>
  <c r="AX962" i="2" s="1"/>
  <c r="AX963" i="2" s="1"/>
  <c r="AX964" i="2" s="1"/>
  <c r="AX965" i="2" s="1"/>
  <c r="AX966" i="2" s="1"/>
  <c r="AX967" i="2" s="1"/>
  <c r="AX968" i="2" s="1"/>
  <c r="AX969" i="2" s="1"/>
  <c r="AX970" i="2" s="1"/>
  <c r="AX971" i="2" s="1"/>
  <c r="AX972" i="2" s="1"/>
  <c r="AX973" i="2" s="1"/>
  <c r="AX974" i="2" s="1"/>
  <c r="AX975" i="2" s="1"/>
  <c r="AX976" i="2" s="1"/>
  <c r="AX977" i="2" s="1"/>
  <c r="AX978" i="2" s="1"/>
  <c r="AX979" i="2" s="1"/>
  <c r="AX980" i="2" s="1"/>
  <c r="AX981" i="2" s="1"/>
  <c r="AX982" i="2" s="1"/>
  <c r="AX983" i="2" s="1"/>
  <c r="AX984" i="2" s="1"/>
  <c r="AX985" i="2" s="1"/>
  <c r="AX986" i="2" s="1"/>
  <c r="AX987" i="2" s="1"/>
  <c r="AX988" i="2" s="1"/>
  <c r="AX989" i="2" s="1"/>
  <c r="AX990" i="2" s="1"/>
  <c r="AX991" i="2" s="1"/>
  <c r="AX992" i="2" s="1"/>
  <c r="AX993" i="2" s="1"/>
  <c r="AX994" i="2" s="1"/>
  <c r="AX995" i="2" s="1"/>
  <c r="AX996" i="2" s="1"/>
  <c r="AX997" i="2" s="1"/>
  <c r="AX998" i="2" s="1"/>
  <c r="AX999" i="2" s="1"/>
  <c r="AX1000" i="2" s="1"/>
  <c r="AX1001" i="2" s="1"/>
  <c r="AX1002" i="2" s="1"/>
  <c r="AX1003" i="2" s="1"/>
  <c r="AX1004" i="2" s="1"/>
  <c r="AX1005" i="2" s="1"/>
  <c r="AX1006" i="2" s="1"/>
  <c r="AX1007" i="2" s="1"/>
  <c r="AX1008" i="2" s="1"/>
  <c r="AX1009" i="2" s="1"/>
  <c r="AX1010" i="2" s="1"/>
  <c r="AX1011" i="2" s="1"/>
  <c r="AX1012" i="2" s="1"/>
  <c r="AX1013" i="2" s="1"/>
  <c r="AX1014" i="2" s="1"/>
  <c r="AX1015" i="2" s="1"/>
  <c r="AX1016" i="2" s="1"/>
  <c r="AX1017" i="2" s="1"/>
  <c r="AX1018" i="2" s="1"/>
  <c r="AX1019" i="2" s="1"/>
  <c r="AX1020" i="2" s="1"/>
  <c r="AD17" i="2"/>
  <c r="AE17" i="2"/>
  <c r="AY15" i="2"/>
  <c r="AA15" i="2"/>
  <c r="AD15" i="2"/>
  <c r="AE15" i="2"/>
  <c r="AD31" i="2"/>
  <c r="AY12" i="2"/>
  <c r="AA12" i="2"/>
  <c r="AY29" i="2"/>
  <c r="AA29" i="2"/>
  <c r="X178" i="2"/>
  <c r="G178" i="2" s="1"/>
  <c r="X320" i="2"/>
  <c r="G320" i="2" s="1"/>
  <c r="X97" i="2"/>
  <c r="G97" i="2" s="1"/>
  <c r="AY309" i="2"/>
  <c r="AA309" i="2"/>
  <c r="AY6" i="2"/>
  <c r="AA6" i="2"/>
  <c r="AY25" i="2"/>
  <c r="AA25" i="2"/>
  <c r="AY24" i="2"/>
  <c r="AA24" i="2"/>
  <c r="X20" i="2"/>
  <c r="G20" i="2" s="1"/>
  <c r="X10" i="2"/>
  <c r="G10" i="2" s="1"/>
  <c r="AD10" i="2"/>
  <c r="AE10" i="2"/>
  <c r="AY78" i="2"/>
  <c r="AA78" i="2"/>
  <c r="X47" i="2"/>
  <c r="G47" i="2" s="1"/>
  <c r="AY28" i="2"/>
  <c r="AA28" i="2"/>
  <c r="X66" i="2"/>
  <c r="G66" i="2" s="1"/>
  <c r="AY187" i="2"/>
  <c r="AA187" i="2"/>
  <c r="AY290" i="2"/>
  <c r="AA290" i="2"/>
  <c r="AY274" i="2"/>
  <c r="AA274" i="2"/>
  <c r="AY212" i="2"/>
  <c r="AA212" i="2"/>
  <c r="X319" i="2"/>
  <c r="G319" i="2" s="1"/>
  <c r="AD111" i="2"/>
  <c r="AY251" i="2"/>
  <c r="AA251" i="2"/>
  <c r="AY114" i="2"/>
  <c r="AA114" i="2"/>
  <c r="X315" i="2"/>
  <c r="G315" i="2" s="1"/>
  <c r="AY109" i="2"/>
  <c r="AA109" i="2"/>
  <c r="X249" i="2"/>
  <c r="G249" i="2" s="1"/>
  <c r="AY198" i="2"/>
  <c r="AA198" i="2"/>
  <c r="AY254" i="2"/>
  <c r="AA254" i="2"/>
  <c r="AY166" i="2"/>
  <c r="AA166" i="2"/>
  <c r="AY150" i="2"/>
  <c r="AA150" i="2"/>
  <c r="AY313" i="2"/>
  <c r="AA313" i="2"/>
  <c r="AY286" i="2"/>
  <c r="AA286" i="2"/>
  <c r="AY103" i="2"/>
  <c r="AA103" i="2"/>
  <c r="AD103" i="2"/>
  <c r="AE103" i="2"/>
  <c r="X311" i="2"/>
  <c r="G311" i="2" s="1"/>
  <c r="AD359" i="2"/>
  <c r="AE359" i="2"/>
  <c r="AF359" i="2" s="1"/>
  <c r="AG359" i="2" s="1"/>
  <c r="AM359" i="2"/>
  <c r="AL359" i="2"/>
  <c r="AN359" i="2" s="1"/>
  <c r="AP359" i="2" s="1"/>
  <c r="AO359" i="2"/>
  <c r="AQ359" i="2"/>
  <c r="AE375" i="2"/>
  <c r="AD375" i="2"/>
  <c r="AP375" i="2"/>
  <c r="AL375" i="2"/>
  <c r="AN375" i="2"/>
  <c r="AM375" i="2"/>
  <c r="AO375" i="2"/>
  <c r="AQ375" i="2"/>
  <c r="X472" i="2"/>
  <c r="G472" i="2" s="1"/>
  <c r="W472" i="2"/>
  <c r="Z472" i="2" s="1"/>
  <c r="AY472" i="2" s="1"/>
  <c r="Y472" i="2"/>
  <c r="AN472" i="2"/>
  <c r="AL472" i="2"/>
  <c r="AQ472" i="2"/>
  <c r="AM472" i="2"/>
  <c r="AP472" i="2"/>
  <c r="AO472" i="2"/>
  <c r="Y546" i="2"/>
  <c r="W546" i="2"/>
  <c r="Z546" i="2" s="1"/>
  <c r="Y600" i="2"/>
  <c r="W600" i="2"/>
  <c r="Z600" i="2" s="1"/>
  <c r="W633" i="2"/>
  <c r="Z633" i="2" s="1"/>
  <c r="Y633" i="2"/>
  <c r="X633" i="2"/>
  <c r="G633" i="2" s="1"/>
  <c r="W625" i="2"/>
  <c r="Z625" i="2" s="1"/>
  <c r="Y625" i="2"/>
  <c r="X625" i="2"/>
  <c r="G625" i="2" s="1"/>
  <c r="W441" i="2"/>
  <c r="Z441" i="2" s="1"/>
  <c r="AY441" i="2" s="1"/>
  <c r="Y441" i="2"/>
  <c r="X441" i="2"/>
  <c r="G441" i="2" s="1"/>
  <c r="AD465" i="2"/>
  <c r="W465" i="2"/>
  <c r="Z465" i="2" s="1"/>
  <c r="Y465" i="2"/>
  <c r="X465" i="2"/>
  <c r="G465" i="2" s="1"/>
  <c r="AD385" i="2"/>
  <c r="AE385" i="2"/>
  <c r="AF385" i="2" s="1"/>
  <c r="AG385" i="2" s="1"/>
  <c r="AL385" i="2"/>
  <c r="AN385" i="2" s="1"/>
  <c r="AO385" i="2" s="1"/>
  <c r="AM385" i="2"/>
  <c r="AP385" i="2"/>
  <c r="AQ385" i="2" s="1"/>
  <c r="Y618" i="2"/>
  <c r="W618" i="2"/>
  <c r="Z618" i="2" s="1"/>
  <c r="Y647" i="2"/>
  <c r="W647" i="2"/>
  <c r="Z647" i="2" s="1"/>
  <c r="Y531" i="2"/>
  <c r="W531" i="2"/>
  <c r="Z531" i="2" s="1"/>
  <c r="X531" i="2"/>
  <c r="G531" i="2" s="1"/>
  <c r="X514" i="2"/>
  <c r="G514" i="2" s="1"/>
  <c r="Y514" i="2"/>
  <c r="W514" i="2"/>
  <c r="Z514" i="2" s="1"/>
  <c r="AY514" i="2" s="1"/>
  <c r="AD370" i="2"/>
  <c r="AE370" i="2"/>
  <c r="AM446" i="2"/>
  <c r="AO446" i="2"/>
  <c r="AP446" i="2"/>
  <c r="AN446" i="2"/>
  <c r="AQ446" i="2"/>
  <c r="AL446" i="2"/>
  <c r="AN436" i="2"/>
  <c r="AP436" i="2"/>
  <c r="AL436" i="2"/>
  <c r="AQ436" i="2"/>
  <c r="AO436" i="2"/>
  <c r="AM436" i="2"/>
  <c r="W436" i="2"/>
  <c r="Z436" i="2" s="1"/>
  <c r="AY436" i="2" s="1"/>
  <c r="X436" i="2"/>
  <c r="G436" i="2" s="1"/>
  <c r="Y436" i="2"/>
  <c r="Y530" i="2"/>
  <c r="W530" i="2"/>
  <c r="Z530" i="2" s="1"/>
  <c r="Y591" i="2"/>
  <c r="W591" i="2"/>
  <c r="Z591" i="2" s="1"/>
  <c r="Y616" i="2"/>
  <c r="W616" i="2"/>
  <c r="Z616" i="2" s="1"/>
  <c r="Y605" i="2"/>
  <c r="W605" i="2"/>
  <c r="Z605" i="2" s="1"/>
  <c r="W684" i="2"/>
  <c r="Z684" i="2" s="1"/>
  <c r="Y684" i="2"/>
  <c r="X684" i="2"/>
  <c r="G684" i="2" s="1"/>
  <c r="Y596" i="2"/>
  <c r="W596" i="2"/>
  <c r="Z596" i="2" s="1"/>
  <c r="AE607" i="2"/>
  <c r="AD607" i="2"/>
  <c r="W627" i="2"/>
  <c r="Z627" i="2" s="1"/>
  <c r="Y627" i="2"/>
  <c r="X627" i="2"/>
  <c r="G627" i="2" s="1"/>
  <c r="AE711" i="2"/>
  <c r="AD711" i="2"/>
  <c r="AD709" i="2"/>
  <c r="AE709" i="2" s="1"/>
  <c r="Y709" i="2"/>
  <c r="W709" i="2"/>
  <c r="Z709" i="2" s="1"/>
  <c r="X709" i="2"/>
  <c r="G709" i="2" s="1"/>
  <c r="Y697" i="2"/>
  <c r="W697" i="2"/>
  <c r="Z697" i="2" s="1"/>
  <c r="Y717" i="2"/>
  <c r="W717" i="2"/>
  <c r="Z717" i="2" s="1"/>
  <c r="W726" i="2"/>
  <c r="Z726" i="2" s="1"/>
  <c r="Y726" i="2"/>
  <c r="X726" i="2"/>
  <c r="G726" i="2" s="1"/>
  <c r="AD380" i="2"/>
  <c r="AE380" i="2"/>
  <c r="AF380" i="2" s="1"/>
  <c r="AG380" i="2" s="1"/>
  <c r="AL380" i="2"/>
  <c r="AN380" i="2" s="1"/>
  <c r="AM380" i="2"/>
  <c r="AP380" i="2"/>
  <c r="AQ380" i="2" s="1"/>
  <c r="AO380" i="2"/>
  <c r="W380" i="2"/>
  <c r="Z380" i="2" s="1"/>
  <c r="AY380" i="2" s="1"/>
  <c r="Y380" i="2"/>
  <c r="X380" i="2"/>
  <c r="G380" i="2" s="1"/>
  <c r="AL392" i="2"/>
  <c r="AN392" i="2" s="1"/>
  <c r="AP392" i="2" s="1"/>
  <c r="AM392" i="2"/>
  <c r="AO392" i="2"/>
  <c r="AQ392" i="2"/>
  <c r="AE345" i="2"/>
  <c r="AF345" i="2" s="1"/>
  <c r="AG345" i="2" s="1"/>
  <c r="AD345" i="2"/>
  <c r="AL345" i="2"/>
  <c r="AN345" i="2" s="1"/>
  <c r="AO345" i="2" s="1"/>
  <c r="AM345" i="2"/>
  <c r="AP345" i="2"/>
  <c r="AQ345" i="2"/>
  <c r="Y345" i="2"/>
  <c r="W345" i="2"/>
  <c r="Z345" i="2" s="1"/>
  <c r="AY345" i="2" s="1"/>
  <c r="X345" i="2"/>
  <c r="G345" i="2" s="1"/>
  <c r="AE357" i="2"/>
  <c r="AF357" i="2" s="1"/>
  <c r="AG357" i="2" s="1"/>
  <c r="AD357" i="2"/>
  <c r="AM357" i="2"/>
  <c r="AL357" i="2"/>
  <c r="AN357" i="2" s="1"/>
  <c r="AP357" i="2" s="1"/>
  <c r="AO357" i="2"/>
  <c r="AQ357" i="2"/>
  <c r="W357" i="2"/>
  <c r="Z357" i="2" s="1"/>
  <c r="AY357" i="2" s="1"/>
  <c r="Y357" i="2"/>
  <c r="X357" i="2"/>
  <c r="G357" i="2" s="1"/>
  <c r="Y630" i="2"/>
  <c r="W630" i="2"/>
  <c r="Z630" i="2" s="1"/>
  <c r="AP610" i="2"/>
  <c r="AO610" i="2"/>
  <c r="AM610" i="2"/>
  <c r="AN610" i="2"/>
  <c r="AQ610" i="2"/>
  <c r="AL610" i="2"/>
  <c r="AD610" i="2"/>
  <c r="AE610" i="2"/>
  <c r="Y515" i="2"/>
  <c r="W515" i="2"/>
  <c r="Z515" i="2" s="1"/>
  <c r="W611" i="2"/>
  <c r="Z611" i="2" s="1"/>
  <c r="Y611" i="2"/>
  <c r="X611" i="2"/>
  <c r="G611" i="2" s="1"/>
  <c r="W545" i="2"/>
  <c r="Z545" i="2" s="1"/>
  <c r="Y545" i="2"/>
  <c r="W471" i="2"/>
  <c r="Z471" i="2" s="1"/>
  <c r="Y471" i="2"/>
  <c r="X471" i="2"/>
  <c r="G471" i="2" s="1"/>
  <c r="AE373" i="2"/>
  <c r="AD373" i="2"/>
  <c r="AN373" i="2"/>
  <c r="AM373" i="2"/>
  <c r="AQ373" i="2"/>
  <c r="AL373" i="2"/>
  <c r="AP373" i="2"/>
  <c r="AO373" i="2"/>
  <c r="Y437" i="2"/>
  <c r="W437" i="2"/>
  <c r="Z437" i="2" s="1"/>
  <c r="AD528" i="2"/>
  <c r="AE528" i="2"/>
  <c r="W528" i="2"/>
  <c r="Z528" i="2" s="1"/>
  <c r="AY528" i="2" s="1"/>
  <c r="Y528" i="2"/>
  <c r="X528" i="2"/>
  <c r="G528" i="2" s="1"/>
  <c r="AD470" i="2"/>
  <c r="AE470" i="2" s="1"/>
  <c r="W592" i="2"/>
  <c r="Z592" i="2" s="1"/>
  <c r="Y592" i="2"/>
  <c r="X592" i="2"/>
  <c r="G592" i="2" s="1"/>
  <c r="W617" i="2"/>
  <c r="Z617" i="2" s="1"/>
  <c r="Y617" i="2"/>
  <c r="X617" i="2"/>
  <c r="G617" i="2" s="1"/>
  <c r="W447" i="2"/>
  <c r="Z447" i="2" s="1"/>
  <c r="Y447" i="2"/>
  <c r="X447" i="2"/>
  <c r="G447" i="2" s="1"/>
  <c r="W705" i="2"/>
  <c r="Z705" i="2" s="1"/>
  <c r="Y705" i="2"/>
  <c r="X705" i="2"/>
  <c r="G705" i="2" s="1"/>
  <c r="Y722" i="2"/>
  <c r="W722" i="2"/>
  <c r="Y716" i="2"/>
  <c r="W716" i="2"/>
  <c r="Z716" i="2" s="1"/>
  <c r="W712" i="2"/>
  <c r="Z712" i="2" s="1"/>
  <c r="Y712" i="2"/>
  <c r="X712" i="2"/>
  <c r="G712" i="2" s="1"/>
  <c r="Y698" i="2"/>
  <c r="W698" i="2"/>
  <c r="W721" i="2"/>
  <c r="Y721" i="2"/>
  <c r="Y706" i="2"/>
  <c r="W706" i="2"/>
  <c r="AL975" i="2"/>
  <c r="AN975" i="2"/>
  <c r="AP975" i="2"/>
  <c r="AO975" i="2"/>
  <c r="AQ975" i="2"/>
  <c r="AM975" i="2"/>
  <c r="Y975" i="2"/>
  <c r="X975" i="2"/>
  <c r="G975" i="2" s="1"/>
  <c r="W975" i="2"/>
  <c r="Z975" i="2" s="1"/>
  <c r="AY975" i="2" s="1"/>
  <c r="AE975" i="2"/>
  <c r="AD975" i="2"/>
  <c r="AN911" i="2"/>
  <c r="AO911" i="2"/>
  <c r="AM911" i="2"/>
  <c r="AL911" i="2"/>
  <c r="AP911" i="2"/>
  <c r="AQ911" i="2"/>
  <c r="W911" i="2"/>
  <c r="Z911" i="2" s="1"/>
  <c r="AY911" i="2" s="1"/>
  <c r="Y911" i="2"/>
  <c r="X911" i="2"/>
  <c r="G911" i="2" s="1"/>
  <c r="AE911" i="2"/>
  <c r="AD911" i="2"/>
  <c r="X980" i="2"/>
  <c r="G980" i="2" s="1"/>
  <c r="W980" i="2"/>
  <c r="Z980" i="2" s="1"/>
  <c r="AY980" i="2" s="1"/>
  <c r="Y980" i="2"/>
  <c r="AP980" i="2"/>
  <c r="AO980" i="2"/>
  <c r="AM980" i="2"/>
  <c r="AN980" i="2"/>
  <c r="AQ980" i="2"/>
  <c r="AL980" i="2"/>
  <c r="AE980" i="2"/>
  <c r="AD980" i="2"/>
  <c r="AE948" i="2"/>
  <c r="AD948" i="2"/>
  <c r="Y948" i="2"/>
  <c r="X948" i="2"/>
  <c r="G948" i="2" s="1"/>
  <c r="W948" i="2"/>
  <c r="Z948" i="2" s="1"/>
  <c r="AY948" i="2" s="1"/>
  <c r="AP916" i="2"/>
  <c r="AM916" i="2"/>
  <c r="AQ916" i="2"/>
  <c r="AO916" i="2"/>
  <c r="AN916" i="2"/>
  <c r="AL916" i="2"/>
  <c r="AE884" i="2"/>
  <c r="AD884" i="2"/>
  <c r="AE989" i="2"/>
  <c r="AD989" i="2"/>
  <c r="X989" i="2"/>
  <c r="G989" i="2" s="1"/>
  <c r="W989" i="2"/>
  <c r="Z989" i="2" s="1"/>
  <c r="AY989" i="2" s="1"/>
  <c r="Y989" i="2"/>
  <c r="AN989" i="2"/>
  <c r="AP989" i="2"/>
  <c r="AL989" i="2"/>
  <c r="AQ989" i="2"/>
  <c r="AM989" i="2"/>
  <c r="AO989" i="2"/>
  <c r="W925" i="2"/>
  <c r="Z925" i="2" s="1"/>
  <c r="AY925" i="2" s="1"/>
  <c r="Y925" i="2"/>
  <c r="X925" i="2"/>
  <c r="G925" i="2" s="1"/>
  <c r="AD925" i="2"/>
  <c r="AE925" i="2"/>
  <c r="AM893" i="2"/>
  <c r="AL893" i="2"/>
  <c r="AO893" i="2"/>
  <c r="AN893" i="2"/>
  <c r="AQ893" i="2"/>
  <c r="AP893" i="2"/>
  <c r="Y861" i="2"/>
  <c r="W861" i="2"/>
  <c r="Z861" i="2" s="1"/>
  <c r="X990" i="2"/>
  <c r="G990" i="2" s="1"/>
  <c r="W990" i="2"/>
  <c r="Z990" i="2" s="1"/>
  <c r="AY990" i="2" s="1"/>
  <c r="Y990" i="2"/>
  <c r="AM990" i="2"/>
  <c r="AQ990" i="2"/>
  <c r="AP990" i="2"/>
  <c r="AL990" i="2"/>
  <c r="AO990" i="2"/>
  <c r="AN990" i="2"/>
  <c r="AE958" i="2"/>
  <c r="AD958" i="2"/>
  <c r="AE926" i="2"/>
  <c r="AD926" i="2"/>
  <c r="AP894" i="2"/>
  <c r="AO894" i="2"/>
  <c r="AM894" i="2"/>
  <c r="AN894" i="2"/>
  <c r="AQ894" i="2"/>
  <c r="AL894" i="2"/>
  <c r="Y894" i="2"/>
  <c r="W894" i="2"/>
  <c r="Z894" i="2" s="1"/>
  <c r="AY894" i="2" s="1"/>
  <c r="X894" i="2"/>
  <c r="G894" i="2" s="1"/>
  <c r="AL1009" i="2"/>
  <c r="AP1009" i="2"/>
  <c r="AO1009" i="2"/>
  <c r="AN1009" i="2"/>
  <c r="AM1009" i="2"/>
  <c r="AQ1009" i="2"/>
  <c r="W889" i="2"/>
  <c r="Z889" i="2" s="1"/>
  <c r="AY889" i="2" s="1"/>
  <c r="Y889" i="2"/>
  <c r="X889" i="2"/>
  <c r="G889" i="2" s="1"/>
  <c r="AD889" i="2"/>
  <c r="AE889" i="2"/>
  <c r="AP938" i="2"/>
  <c r="AM938" i="2"/>
  <c r="AQ938" i="2"/>
  <c r="AO938" i="2"/>
  <c r="AN938" i="2"/>
  <c r="AL938" i="2"/>
  <c r="AE938" i="2"/>
  <c r="AD938" i="2"/>
  <c r="Y987" i="2"/>
  <c r="X987" i="2"/>
  <c r="G987" i="2" s="1"/>
  <c r="W987" i="2"/>
  <c r="Z987" i="2" s="1"/>
  <c r="AY987" i="2" s="1"/>
  <c r="AD987" i="2"/>
  <c r="AE987" i="2"/>
  <c r="AP955" i="2"/>
  <c r="AM955" i="2"/>
  <c r="AQ955" i="2"/>
  <c r="AN955" i="2"/>
  <c r="AO955" i="2"/>
  <c r="AL955" i="2"/>
  <c r="AD923" i="2"/>
  <c r="AE923" i="2"/>
  <c r="W923" i="2"/>
  <c r="Z923" i="2" s="1"/>
  <c r="AY923" i="2" s="1"/>
  <c r="Y923" i="2"/>
  <c r="X923" i="2"/>
  <c r="G923" i="2" s="1"/>
  <c r="AP891" i="2"/>
  <c r="AQ891" i="2"/>
  <c r="AL891" i="2"/>
  <c r="AM891" i="2"/>
  <c r="AN891" i="2"/>
  <c r="AO891" i="2"/>
  <c r="Y891" i="2"/>
  <c r="X891" i="2"/>
  <c r="G891" i="2" s="1"/>
  <c r="W891" i="2"/>
  <c r="Z891" i="2" s="1"/>
  <c r="AY891" i="2" s="1"/>
  <c r="AE992" i="2"/>
  <c r="AD992" i="2"/>
  <c r="Y960" i="2"/>
  <c r="X960" i="2"/>
  <c r="G960" i="2" s="1"/>
  <c r="W960" i="2"/>
  <c r="Z960" i="2" s="1"/>
  <c r="AY960" i="2" s="1"/>
  <c r="AN960" i="2"/>
  <c r="AP960" i="2"/>
  <c r="AQ960" i="2"/>
  <c r="AO960" i="2"/>
  <c r="AL960" i="2"/>
  <c r="AM960" i="2"/>
  <c r="AD928" i="2"/>
  <c r="AE928" i="2"/>
  <c r="Y928" i="2"/>
  <c r="X928" i="2"/>
  <c r="G928" i="2" s="1"/>
  <c r="W928" i="2"/>
  <c r="Z928" i="2" s="1"/>
  <c r="AY928" i="2" s="1"/>
  <c r="AE896" i="2"/>
  <c r="AD896" i="2"/>
  <c r="AN896" i="2"/>
  <c r="AP896" i="2"/>
  <c r="AQ896" i="2"/>
  <c r="AO896" i="2"/>
  <c r="AL896" i="2"/>
  <c r="AM896" i="2"/>
  <c r="X1001" i="2"/>
  <c r="G1001" i="2" s="1"/>
  <c r="W1001" i="2"/>
  <c r="Z1001" i="2" s="1"/>
  <c r="AY1001" i="2" s="1"/>
  <c r="Y1001" i="2"/>
  <c r="AE929" i="2"/>
  <c r="AD929" i="2"/>
  <c r="X929" i="2"/>
  <c r="G929" i="2" s="1"/>
  <c r="Y929" i="2"/>
  <c r="W929" i="2"/>
  <c r="Z929" i="2" s="1"/>
  <c r="AY929" i="2" s="1"/>
  <c r="Y1018" i="2"/>
  <c r="X1018" i="2"/>
  <c r="G1018" i="2" s="1"/>
  <c r="W1018" i="2"/>
  <c r="Z1018" i="2" s="1"/>
  <c r="AY1018" i="2" s="1"/>
  <c r="AD1018" i="2"/>
  <c r="AB1018" i="2" s="1"/>
  <c r="AE1018" i="2"/>
  <c r="X954" i="2"/>
  <c r="G954" i="2" s="1"/>
  <c r="Y954" i="2"/>
  <c r="W954" i="2"/>
  <c r="Z954" i="2" s="1"/>
  <c r="AY954" i="2" s="1"/>
  <c r="AE954" i="2"/>
  <c r="AD954" i="2"/>
  <c r="AM954" i="2"/>
  <c r="AL954" i="2"/>
  <c r="AQ954" i="2"/>
  <c r="AO954" i="2"/>
  <c r="AP954" i="2"/>
  <c r="AN954" i="2"/>
  <c r="Y999" i="2"/>
  <c r="W999" i="2"/>
  <c r="Z999" i="2" s="1"/>
  <c r="AY999" i="2" s="1"/>
  <c r="X999" i="2"/>
  <c r="G999" i="2" s="1"/>
  <c r="AD967" i="2"/>
  <c r="AE967" i="2"/>
  <c r="W967" i="2"/>
  <c r="Z967" i="2" s="1"/>
  <c r="AY967" i="2" s="1"/>
  <c r="Y967" i="2"/>
  <c r="X967" i="2"/>
  <c r="G967" i="2" s="1"/>
  <c r="AO967" i="2"/>
  <c r="AQ967" i="2"/>
  <c r="AM967" i="2"/>
  <c r="AL967" i="2"/>
  <c r="AN967" i="2"/>
  <c r="AP967" i="2"/>
  <c r="AE903" i="2"/>
  <c r="AD903" i="2"/>
  <c r="X903" i="2"/>
  <c r="G903" i="2" s="1"/>
  <c r="W903" i="2"/>
  <c r="Z903" i="2" s="1"/>
  <c r="AY903" i="2" s="1"/>
  <c r="Y903" i="2"/>
  <c r="AL903" i="2"/>
  <c r="AP903" i="2"/>
  <c r="AQ903" i="2"/>
  <c r="AN903" i="2"/>
  <c r="AO903" i="2"/>
  <c r="AM903" i="2"/>
  <c r="W871" i="2"/>
  <c r="Z871" i="2" s="1"/>
  <c r="AY871" i="2" s="1"/>
  <c r="Y871" i="2"/>
  <c r="X871" i="2"/>
  <c r="G871" i="2" s="1"/>
  <c r="Y972" i="2"/>
  <c r="X972" i="2"/>
  <c r="G972" i="2" s="1"/>
  <c r="W972" i="2"/>
  <c r="Z972" i="2" s="1"/>
  <c r="AY972" i="2" s="1"/>
  <c r="AE972" i="2"/>
  <c r="AD972" i="2"/>
  <c r="AL972" i="2"/>
  <c r="AN972" i="2"/>
  <c r="AQ972" i="2"/>
  <c r="AO972" i="2"/>
  <c r="AM972" i="2"/>
  <c r="AP972" i="2"/>
  <c r="AE940" i="2"/>
  <c r="AD940" i="2"/>
  <c r="AL908" i="2"/>
  <c r="AQ908" i="2"/>
  <c r="AM908" i="2"/>
  <c r="AN908" i="2"/>
  <c r="AO908" i="2"/>
  <c r="AP908" i="2"/>
  <c r="W908" i="2"/>
  <c r="Z908" i="2" s="1"/>
  <c r="AY908" i="2" s="1"/>
  <c r="Y908" i="2"/>
  <c r="X908" i="2"/>
  <c r="G908" i="2" s="1"/>
  <c r="X876" i="2"/>
  <c r="G876" i="2" s="1"/>
  <c r="W876" i="2"/>
  <c r="Z876" i="2" s="1"/>
  <c r="AY876" i="2" s="1"/>
  <c r="Y876" i="2"/>
  <c r="AM876" i="2"/>
  <c r="AO876" i="2"/>
  <c r="AL876" i="2"/>
  <c r="AP876" i="2"/>
  <c r="AQ876" i="2"/>
  <c r="AN876" i="2"/>
  <c r="AQ1013" i="2"/>
  <c r="AP1013" i="2"/>
  <c r="AN1013" i="2"/>
  <c r="AO1013" i="2"/>
  <c r="AM1013" i="2"/>
  <c r="AL1013" i="2"/>
  <c r="Y1013" i="2"/>
  <c r="W1013" i="2"/>
  <c r="Z1013" i="2" s="1"/>
  <c r="AY1013" i="2" s="1"/>
  <c r="X1013" i="2"/>
  <c r="G1013" i="2" s="1"/>
  <c r="AD981" i="2"/>
  <c r="AE981" i="2"/>
  <c r="AM949" i="2"/>
  <c r="AQ949" i="2"/>
  <c r="AN949" i="2"/>
  <c r="AO949" i="2"/>
  <c r="AL949" i="2"/>
  <c r="AP949" i="2"/>
  <c r="Y949" i="2"/>
  <c r="X949" i="2"/>
  <c r="G949" i="2" s="1"/>
  <c r="W949" i="2"/>
  <c r="Z949" i="2" s="1"/>
  <c r="AY949" i="2" s="1"/>
  <c r="AN917" i="2"/>
  <c r="AL917" i="2"/>
  <c r="AM917" i="2"/>
  <c r="AP917" i="2"/>
  <c r="AQ917" i="2"/>
  <c r="AO917" i="2"/>
  <c r="AD917" i="2"/>
  <c r="AE917" i="2"/>
  <c r="AP885" i="2"/>
  <c r="AN885" i="2"/>
  <c r="AQ885" i="2"/>
  <c r="AL885" i="2"/>
  <c r="AO885" i="2"/>
  <c r="AM885" i="2"/>
  <c r="AE885" i="2"/>
  <c r="AD885" i="2"/>
  <c r="Y1014" i="2"/>
  <c r="W1014" i="2"/>
  <c r="Z1014" i="2" s="1"/>
  <c r="AY1014" i="2" s="1"/>
  <c r="X1014" i="2"/>
  <c r="G1014" i="2" s="1"/>
  <c r="AD982" i="2"/>
  <c r="AE982" i="2"/>
  <c r="AQ982" i="2"/>
  <c r="AM982" i="2"/>
  <c r="AL982" i="2"/>
  <c r="AP982" i="2"/>
  <c r="AN982" i="2"/>
  <c r="AO982" i="2"/>
  <c r="W918" i="2"/>
  <c r="Z918" i="2" s="1"/>
  <c r="AY918" i="2" s="1"/>
  <c r="X918" i="2"/>
  <c r="G918" i="2" s="1"/>
  <c r="Y918" i="2"/>
  <c r="AO918" i="2"/>
  <c r="AM918" i="2"/>
  <c r="AP918" i="2"/>
  <c r="AL918" i="2"/>
  <c r="AN918" i="2"/>
  <c r="AQ918" i="2"/>
  <c r="AD918" i="2"/>
  <c r="AE918" i="2"/>
  <c r="Y886" i="2"/>
  <c r="W886" i="2"/>
  <c r="Z886" i="2" s="1"/>
  <c r="AY886" i="2" s="1"/>
  <c r="X886" i="2"/>
  <c r="G886" i="2" s="1"/>
  <c r="W888" i="2"/>
  <c r="Z888" i="2" s="1"/>
  <c r="AY888" i="2" s="1"/>
  <c r="Y888" i="2"/>
  <c r="X888" i="2"/>
  <c r="G888" i="2" s="1"/>
  <c r="AD888" i="2"/>
  <c r="AE888" i="2"/>
  <c r="X993" i="2"/>
  <c r="G993" i="2" s="1"/>
  <c r="Y993" i="2"/>
  <c r="W993" i="2"/>
  <c r="Z993" i="2" s="1"/>
  <c r="AY993" i="2" s="1"/>
  <c r="AE937" i="2"/>
  <c r="AD937" i="2"/>
  <c r="X937" i="2"/>
  <c r="G937" i="2" s="1"/>
  <c r="Y937" i="2"/>
  <c r="W937" i="2"/>
  <c r="Z937" i="2" s="1"/>
  <c r="AY937" i="2" s="1"/>
  <c r="AD978" i="2"/>
  <c r="AE978" i="2"/>
  <c r="W978" i="2"/>
  <c r="Z978" i="2" s="1"/>
  <c r="AY978" i="2" s="1"/>
  <c r="X978" i="2"/>
  <c r="G978" i="2" s="1"/>
  <c r="Y978" i="2"/>
  <c r="AD922" i="2"/>
  <c r="AE922" i="2"/>
  <c r="Y922" i="2"/>
  <c r="X922" i="2"/>
  <c r="G922" i="2" s="1"/>
  <c r="W922" i="2"/>
  <c r="Z922" i="2" s="1"/>
  <c r="AY922" i="2" s="1"/>
  <c r="AQ922" i="2"/>
  <c r="AL922" i="2"/>
  <c r="AN922" i="2"/>
  <c r="AM922" i="2"/>
  <c r="AP922" i="2"/>
  <c r="AO922" i="2"/>
  <c r="X1015" i="2"/>
  <c r="G1015" i="2" s="1"/>
  <c r="Y1015" i="2"/>
  <c r="W1015" i="2"/>
  <c r="Z1015" i="2" s="1"/>
  <c r="AY1015" i="2" s="1"/>
  <c r="AP979" i="2"/>
  <c r="AQ979" i="2"/>
  <c r="AL979" i="2"/>
  <c r="AM979" i="2"/>
  <c r="AN979" i="2"/>
  <c r="AO979" i="2"/>
  <c r="AD979" i="2"/>
  <c r="AE979" i="2"/>
  <c r="Y947" i="2"/>
  <c r="X947" i="2"/>
  <c r="G947" i="2" s="1"/>
  <c r="W947" i="2"/>
  <c r="Z947" i="2" s="1"/>
  <c r="AY947" i="2" s="1"/>
  <c r="AN915" i="2"/>
  <c r="AQ915" i="2"/>
  <c r="AO915" i="2"/>
  <c r="AL915" i="2"/>
  <c r="AP915" i="2"/>
  <c r="AM915" i="2"/>
  <c r="W883" i="2"/>
  <c r="Z883" i="2" s="1"/>
  <c r="AY883" i="2" s="1"/>
  <c r="Y883" i="2"/>
  <c r="X883" i="2"/>
  <c r="G883" i="2" s="1"/>
  <c r="AO1016" i="2"/>
  <c r="AL1016" i="2"/>
  <c r="AM1016" i="2"/>
  <c r="AN1016" i="2"/>
  <c r="AP1016" i="2"/>
  <c r="AQ1016" i="2"/>
  <c r="Y1016" i="2"/>
  <c r="X1016" i="2"/>
  <c r="G1016" i="2" s="1"/>
  <c r="W1016" i="2"/>
  <c r="Z1016" i="2" s="1"/>
  <c r="AY1016" i="2" s="1"/>
  <c r="AE984" i="2"/>
  <c r="AD984" i="2"/>
  <c r="W952" i="2"/>
  <c r="Z952" i="2" s="1"/>
  <c r="AY952" i="2" s="1"/>
  <c r="Y952" i="2"/>
  <c r="X952" i="2"/>
  <c r="G952" i="2" s="1"/>
  <c r="AO952" i="2"/>
  <c r="AP952" i="2"/>
  <c r="AN952" i="2"/>
  <c r="AM952" i="2"/>
  <c r="AL952" i="2"/>
  <c r="AQ952" i="2"/>
  <c r="AD920" i="2"/>
  <c r="AE920" i="2"/>
  <c r="W880" i="2"/>
  <c r="Z880" i="2" s="1"/>
  <c r="AY880" i="2" s="1"/>
  <c r="Y880" i="2"/>
  <c r="X880" i="2"/>
  <c r="G880" i="2" s="1"/>
  <c r="AD985" i="2"/>
  <c r="AE985" i="2"/>
  <c r="X985" i="2"/>
  <c r="G985" i="2" s="1"/>
  <c r="Y985" i="2"/>
  <c r="W985" i="2"/>
  <c r="Z985" i="2" s="1"/>
  <c r="AY985" i="2" s="1"/>
  <c r="AM985" i="2"/>
  <c r="AO985" i="2"/>
  <c r="AQ985" i="2"/>
  <c r="AL985" i="2"/>
  <c r="AN985" i="2"/>
  <c r="AP985" i="2"/>
  <c r="AE913" i="2"/>
  <c r="AD913" i="2"/>
  <c r="AD1002" i="2"/>
  <c r="AE1002" i="2"/>
  <c r="X1002" i="2"/>
  <c r="G1002" i="2" s="1"/>
  <c r="W1002" i="2"/>
  <c r="Z1002" i="2" s="1"/>
  <c r="AY1002" i="2" s="1"/>
  <c r="Y1002" i="2"/>
  <c r="AE930" i="2"/>
  <c r="AD930" i="2"/>
  <c r="Y930" i="2"/>
  <c r="W930" i="2"/>
  <c r="Z930" i="2" s="1"/>
  <c r="AY930" i="2" s="1"/>
  <c r="X930" i="2"/>
  <c r="G930" i="2" s="1"/>
  <c r="AM930" i="2"/>
  <c r="AQ930" i="2"/>
  <c r="AP930" i="2"/>
  <c r="AL930" i="2"/>
  <c r="AO930" i="2"/>
  <c r="AN930" i="2"/>
  <c r="W866" i="2"/>
  <c r="Z866" i="2" s="1"/>
  <c r="Y866" i="2"/>
  <c r="X866" i="2"/>
  <c r="G866" i="2" s="1"/>
  <c r="AE854" i="2"/>
  <c r="AD854" i="2"/>
  <c r="X991" i="2"/>
  <c r="G991" i="2" s="1"/>
  <c r="W991" i="2"/>
  <c r="Z991" i="2" s="1"/>
  <c r="AY991" i="2" s="1"/>
  <c r="Y991" i="2"/>
  <c r="AP991" i="2"/>
  <c r="AM991" i="2"/>
  <c r="AQ991" i="2"/>
  <c r="AN991" i="2"/>
  <c r="AL991" i="2"/>
  <c r="AO991" i="2"/>
  <c r="AE959" i="2"/>
  <c r="AD959" i="2"/>
  <c r="AN927" i="2"/>
  <c r="AL927" i="2"/>
  <c r="AO927" i="2"/>
  <c r="AP927" i="2"/>
  <c r="AM927" i="2"/>
  <c r="AQ927" i="2"/>
  <c r="W895" i="2"/>
  <c r="Z895" i="2" s="1"/>
  <c r="AY895" i="2" s="1"/>
  <c r="Y895" i="2"/>
  <c r="X895" i="2"/>
  <c r="G895" i="2" s="1"/>
  <c r="AE895" i="2"/>
  <c r="AD895" i="2"/>
  <c r="AO964" i="2"/>
  <c r="AM964" i="2"/>
  <c r="AP964" i="2"/>
  <c r="AL964" i="2"/>
  <c r="AN964" i="2"/>
  <c r="AQ964" i="2"/>
  <c r="AE964" i="2"/>
  <c r="AD964" i="2"/>
  <c r="AD932" i="2"/>
  <c r="AE932" i="2"/>
  <c r="AM900" i="2"/>
  <c r="AP900" i="2"/>
  <c r="AO900" i="2"/>
  <c r="AQ900" i="2"/>
  <c r="AL900" i="2"/>
  <c r="AN900" i="2"/>
  <c r="W900" i="2"/>
  <c r="Z900" i="2" s="1"/>
  <c r="AY900" i="2" s="1"/>
  <c r="Y900" i="2"/>
  <c r="X900" i="2"/>
  <c r="G900" i="2" s="1"/>
  <c r="W868" i="2"/>
  <c r="Z868" i="2" s="1"/>
  <c r="Y868" i="2"/>
  <c r="X868" i="2"/>
  <c r="G868" i="2" s="1"/>
  <c r="Y1005" i="2"/>
  <c r="X1005" i="2"/>
  <c r="G1005" i="2" s="1"/>
  <c r="W1005" i="2"/>
  <c r="Z1005" i="2" s="1"/>
  <c r="AY1005" i="2" s="1"/>
  <c r="AE973" i="2"/>
  <c r="AD973" i="2"/>
  <c r="AQ973" i="2"/>
  <c r="AM973" i="2"/>
  <c r="AO973" i="2"/>
  <c r="AN973" i="2"/>
  <c r="AP973" i="2"/>
  <c r="AL973" i="2"/>
  <c r="AN941" i="2"/>
  <c r="AQ941" i="2"/>
  <c r="AP941" i="2"/>
  <c r="AM941" i="2"/>
  <c r="AL941" i="2"/>
  <c r="AO941" i="2"/>
  <c r="AE909" i="2"/>
  <c r="AD909" i="2"/>
  <c r="W909" i="2"/>
  <c r="Z909" i="2" s="1"/>
  <c r="AY909" i="2" s="1"/>
  <c r="X909" i="2"/>
  <c r="G909" i="2" s="1"/>
  <c r="Y909" i="2"/>
  <c r="AD877" i="2"/>
  <c r="AE877" i="2"/>
  <c r="AQ877" i="2"/>
  <c r="AP877" i="2"/>
  <c r="AN877" i="2"/>
  <c r="AO877" i="2"/>
  <c r="AM877" i="2"/>
  <c r="AL877" i="2"/>
  <c r="W1006" i="2"/>
  <c r="Z1006" i="2" s="1"/>
  <c r="AY1006" i="2" s="1"/>
  <c r="Y1006" i="2"/>
  <c r="X1006" i="2"/>
  <c r="G1006" i="2" s="1"/>
  <c r="AL974" i="2"/>
  <c r="AO974" i="2"/>
  <c r="AN974" i="2"/>
  <c r="AM974" i="2"/>
  <c r="AQ974" i="2"/>
  <c r="AP974" i="2"/>
  <c r="AD974" i="2"/>
  <c r="AE974" i="2"/>
  <c r="AD942" i="2"/>
  <c r="AE942" i="2"/>
  <c r="AE910" i="2"/>
  <c r="AD910" i="2"/>
  <c r="X910" i="2"/>
  <c r="G910" i="2" s="1"/>
  <c r="Y910" i="2"/>
  <c r="W910" i="2"/>
  <c r="Z910" i="2" s="1"/>
  <c r="AY910" i="2" s="1"/>
  <c r="AL878" i="2"/>
  <c r="AN878" i="2"/>
  <c r="AQ878" i="2"/>
  <c r="AO878" i="2"/>
  <c r="AM878" i="2"/>
  <c r="AP878" i="2"/>
  <c r="W872" i="2"/>
  <c r="Z872" i="2" s="1"/>
  <c r="AY872" i="2" s="1"/>
  <c r="Y872" i="2"/>
  <c r="X872" i="2"/>
  <c r="G872" i="2" s="1"/>
  <c r="AD921" i="2"/>
  <c r="AE921" i="2"/>
  <c r="AN921" i="2"/>
  <c r="AQ921" i="2"/>
  <c r="AP921" i="2"/>
  <c r="AM921" i="2"/>
  <c r="AL921" i="2"/>
  <c r="AO921" i="2"/>
  <c r="AD865" i="2"/>
  <c r="AE865" i="2"/>
  <c r="Y962" i="2"/>
  <c r="W962" i="2"/>
  <c r="Z962" i="2" s="1"/>
  <c r="AY962" i="2" s="1"/>
  <c r="X962" i="2"/>
  <c r="G962" i="2" s="1"/>
  <c r="AP962" i="2"/>
  <c r="AN962" i="2"/>
  <c r="AO962" i="2"/>
  <c r="AQ962" i="2"/>
  <c r="AM962" i="2"/>
  <c r="AL962" i="2"/>
  <c r="AD906" i="2"/>
  <c r="AE906" i="2"/>
  <c r="X906" i="2"/>
  <c r="G906" i="2" s="1"/>
  <c r="W906" i="2"/>
  <c r="Z906" i="2" s="1"/>
  <c r="AY906" i="2" s="1"/>
  <c r="Y906" i="2"/>
  <c r="Y1003" i="2"/>
  <c r="W1003" i="2"/>
  <c r="Z1003" i="2" s="1"/>
  <c r="AY1003" i="2" s="1"/>
  <c r="X1003" i="2"/>
  <c r="G1003" i="2" s="1"/>
  <c r="AE971" i="2"/>
  <c r="AD971" i="2"/>
  <c r="AM971" i="2"/>
  <c r="AQ971" i="2"/>
  <c r="AP971" i="2"/>
  <c r="AO971" i="2"/>
  <c r="AN971" i="2"/>
  <c r="AL971" i="2"/>
  <c r="AM907" i="2"/>
  <c r="AP907" i="2"/>
  <c r="AN907" i="2"/>
  <c r="AQ907" i="2"/>
  <c r="AO907" i="2"/>
  <c r="AL907" i="2"/>
  <c r="W907" i="2"/>
  <c r="Z907" i="2" s="1"/>
  <c r="AY907" i="2" s="1"/>
  <c r="Y907" i="2"/>
  <c r="X907" i="2"/>
  <c r="G907" i="2" s="1"/>
  <c r="AE875" i="2"/>
  <c r="AD875" i="2"/>
  <c r="X1008" i="2"/>
  <c r="G1008" i="2" s="1"/>
  <c r="Y1008" i="2"/>
  <c r="W1008" i="2"/>
  <c r="Z1008" i="2" s="1"/>
  <c r="AY1008" i="2" s="1"/>
  <c r="AE976" i="2"/>
  <c r="AD976" i="2"/>
  <c r="AO976" i="2"/>
  <c r="AP976" i="2"/>
  <c r="AN976" i="2"/>
  <c r="AM976" i="2"/>
  <c r="AL976" i="2"/>
  <c r="AQ976" i="2"/>
  <c r="Y944" i="2"/>
  <c r="X944" i="2"/>
  <c r="G944" i="2" s="1"/>
  <c r="W944" i="2"/>
  <c r="Z944" i="2" s="1"/>
  <c r="AY944" i="2" s="1"/>
  <c r="AN912" i="2"/>
  <c r="AQ912" i="2"/>
  <c r="AL912" i="2"/>
  <c r="AP912" i="2"/>
  <c r="AO912" i="2"/>
  <c r="AM912" i="2"/>
  <c r="AD912" i="2"/>
  <c r="AE912" i="2"/>
  <c r="W864" i="2"/>
  <c r="Z864" i="2" s="1"/>
  <c r="Y864" i="2"/>
  <c r="X864" i="2"/>
  <c r="G864" i="2" s="1"/>
  <c r="AL969" i="2"/>
  <c r="AO969" i="2"/>
  <c r="AM969" i="2"/>
  <c r="AP969" i="2"/>
  <c r="AN969" i="2"/>
  <c r="AQ969" i="2"/>
  <c r="AE897" i="2"/>
  <c r="AD897" i="2"/>
  <c r="X897" i="2"/>
  <c r="G897" i="2" s="1"/>
  <c r="W897" i="2"/>
  <c r="Z897" i="2" s="1"/>
  <c r="AY897" i="2" s="1"/>
  <c r="Y897" i="2"/>
  <c r="W914" i="2"/>
  <c r="Z914" i="2" s="1"/>
  <c r="AY914" i="2" s="1"/>
  <c r="Y914" i="2"/>
  <c r="X914" i="2"/>
  <c r="G914" i="2" s="1"/>
  <c r="W853" i="2"/>
  <c r="Y853" i="2"/>
  <c r="W827" i="2"/>
  <c r="Z827" i="2" s="1"/>
  <c r="X827" i="2"/>
  <c r="G827" i="2" s="1"/>
  <c r="Y827" i="2"/>
  <c r="AM951" i="2"/>
  <c r="AO951" i="2"/>
  <c r="AQ951" i="2"/>
  <c r="AN951" i="2"/>
  <c r="AP951" i="2"/>
  <c r="AL951" i="2"/>
  <c r="AD951" i="2"/>
  <c r="AE951" i="2"/>
  <c r="X919" i="2"/>
  <c r="G919" i="2" s="1"/>
  <c r="W919" i="2"/>
  <c r="Z919" i="2" s="1"/>
  <c r="AY919" i="2" s="1"/>
  <c r="Y919" i="2"/>
  <c r="AO887" i="2"/>
  <c r="AQ887" i="2"/>
  <c r="AM887" i="2"/>
  <c r="AL887" i="2"/>
  <c r="AN887" i="2"/>
  <c r="AP887" i="2"/>
  <c r="AE887" i="2"/>
  <c r="AD887" i="2"/>
  <c r="Y1020" i="2"/>
  <c r="W1020" i="2"/>
  <c r="Z1020" i="2" s="1"/>
  <c r="AY1020" i="2" s="1"/>
  <c r="X1020" i="2"/>
  <c r="G1020" i="2" s="1"/>
  <c r="AP1020" i="2"/>
  <c r="AM1020" i="2"/>
  <c r="AL1020" i="2"/>
  <c r="AO1020" i="2"/>
  <c r="AN1020" i="2"/>
  <c r="AQ1020" i="2"/>
  <c r="AE1020" i="2"/>
  <c r="AD1020" i="2"/>
  <c r="AB1020" i="2" s="1"/>
  <c r="X988" i="2"/>
  <c r="G988" i="2" s="1"/>
  <c r="W988" i="2"/>
  <c r="Z988" i="2" s="1"/>
  <c r="AY988" i="2" s="1"/>
  <c r="Y988" i="2"/>
  <c r="AE956" i="2"/>
  <c r="AD956" i="2"/>
  <c r="AP956" i="2"/>
  <c r="AM956" i="2"/>
  <c r="AQ956" i="2"/>
  <c r="AO956" i="2"/>
  <c r="AN956" i="2"/>
  <c r="AL956" i="2"/>
  <c r="X924" i="2"/>
  <c r="G924" i="2" s="1"/>
  <c r="W924" i="2"/>
  <c r="Z924" i="2" s="1"/>
  <c r="AY924" i="2" s="1"/>
  <c r="Y924" i="2"/>
  <c r="AN924" i="2"/>
  <c r="AP924" i="2"/>
  <c r="AQ924" i="2"/>
  <c r="AO924" i="2"/>
  <c r="AL924" i="2"/>
  <c r="AM924" i="2"/>
  <c r="AE892" i="2"/>
  <c r="AD892" i="2"/>
  <c r="X892" i="2"/>
  <c r="G892" i="2" s="1"/>
  <c r="W892" i="2"/>
  <c r="Z892" i="2" s="1"/>
  <c r="AY892" i="2" s="1"/>
  <c r="Y892" i="2"/>
  <c r="Y860" i="2"/>
  <c r="X860" i="2"/>
  <c r="G860" i="2" s="1"/>
  <c r="W860" i="2"/>
  <c r="Z860" i="2" s="1"/>
  <c r="AQ997" i="2"/>
  <c r="AO997" i="2"/>
  <c r="AP997" i="2"/>
  <c r="AM997" i="2"/>
  <c r="AN997" i="2"/>
  <c r="AL997" i="2"/>
  <c r="AE997" i="2"/>
  <c r="AD997" i="2"/>
  <c r="W933" i="2"/>
  <c r="Z933" i="2" s="1"/>
  <c r="AY933" i="2" s="1"/>
  <c r="Y933" i="2"/>
  <c r="X933" i="2"/>
  <c r="G933" i="2" s="1"/>
  <c r="AD933" i="2"/>
  <c r="AE933" i="2"/>
  <c r="AP901" i="2"/>
  <c r="AL901" i="2"/>
  <c r="AN901" i="2"/>
  <c r="AO901" i="2"/>
  <c r="AQ901" i="2"/>
  <c r="AM901" i="2"/>
  <c r="AP998" i="2"/>
  <c r="AM998" i="2"/>
  <c r="AQ998" i="2"/>
  <c r="AO998" i="2"/>
  <c r="AN998" i="2"/>
  <c r="AL998" i="2"/>
  <c r="AE998" i="2"/>
  <c r="AD998" i="2"/>
  <c r="W966" i="2"/>
  <c r="Z966" i="2" s="1"/>
  <c r="AY966" i="2" s="1"/>
  <c r="Y966" i="2"/>
  <c r="X966" i="2"/>
  <c r="G966" i="2" s="1"/>
  <c r="AD966" i="2"/>
  <c r="AE966" i="2"/>
  <c r="Y934" i="2"/>
  <c r="X934" i="2"/>
  <c r="G934" i="2" s="1"/>
  <c r="W934" i="2"/>
  <c r="Z934" i="2" s="1"/>
  <c r="AY934" i="2" s="1"/>
  <c r="AP934" i="2"/>
  <c r="AO934" i="2"/>
  <c r="AM934" i="2"/>
  <c r="AN934" i="2"/>
  <c r="AQ934" i="2"/>
  <c r="AL934" i="2"/>
  <c r="AD902" i="2"/>
  <c r="AE902" i="2"/>
  <c r="Y902" i="2"/>
  <c r="W902" i="2"/>
  <c r="Z902" i="2" s="1"/>
  <c r="AY902" i="2" s="1"/>
  <c r="X902" i="2"/>
  <c r="G902" i="2" s="1"/>
  <c r="Y870" i="2"/>
  <c r="W870" i="2"/>
  <c r="Z870" i="2" s="1"/>
  <c r="X870" i="2"/>
  <c r="G870" i="2" s="1"/>
  <c r="AD1019" i="2"/>
  <c r="AB1019" i="2" s="1"/>
  <c r="AE1019" i="2"/>
  <c r="Y1019" i="2"/>
  <c r="W1019" i="2"/>
  <c r="Z1019" i="2" s="1"/>
  <c r="AY1019" i="2" s="1"/>
  <c r="X1019" i="2"/>
  <c r="G1019" i="2" s="1"/>
  <c r="AP1019" i="2"/>
  <c r="AO1019" i="2"/>
  <c r="AQ1019" i="2"/>
  <c r="AN1019" i="2"/>
  <c r="AL1019" i="2"/>
  <c r="AM1019" i="2"/>
  <c r="AE961" i="2"/>
  <c r="AD961" i="2"/>
  <c r="AN961" i="2"/>
  <c r="AM961" i="2"/>
  <c r="AQ961" i="2"/>
  <c r="AL961" i="2"/>
  <c r="AP961" i="2"/>
  <c r="AO961" i="2"/>
  <c r="AP905" i="2"/>
  <c r="AO905" i="2"/>
  <c r="AL905" i="2"/>
  <c r="AQ905" i="2"/>
  <c r="AN905" i="2"/>
  <c r="AM905" i="2"/>
  <c r="X905" i="2"/>
  <c r="G905" i="2" s="1"/>
  <c r="W905" i="2"/>
  <c r="Z905" i="2" s="1"/>
  <c r="AY905" i="2" s="1"/>
  <c r="Y905" i="2"/>
  <c r="AD1010" i="2"/>
  <c r="AB1010" i="2" s="1"/>
  <c r="AE1010" i="2"/>
  <c r="Y946" i="2"/>
  <c r="W946" i="2"/>
  <c r="Z946" i="2" s="1"/>
  <c r="AY946" i="2" s="1"/>
  <c r="X946" i="2"/>
  <c r="G946" i="2" s="1"/>
  <c r="AL890" i="2"/>
  <c r="AQ890" i="2"/>
  <c r="AM890" i="2"/>
  <c r="AN890" i="2"/>
  <c r="AO890" i="2"/>
  <c r="AP890" i="2"/>
  <c r="AD995" i="2"/>
  <c r="AE995" i="2"/>
  <c r="AP995" i="2"/>
  <c r="AL995" i="2"/>
  <c r="AN995" i="2"/>
  <c r="AQ995" i="2"/>
  <c r="AM995" i="2"/>
  <c r="AO995" i="2"/>
  <c r="W963" i="2"/>
  <c r="Z963" i="2" s="1"/>
  <c r="AY963" i="2" s="1"/>
  <c r="Y963" i="2"/>
  <c r="X963" i="2"/>
  <c r="G963" i="2" s="1"/>
  <c r="AD931" i="2"/>
  <c r="AE931" i="2"/>
  <c r="AL931" i="2"/>
  <c r="AN931" i="2"/>
  <c r="AP931" i="2"/>
  <c r="AO931" i="2"/>
  <c r="AQ931" i="2"/>
  <c r="AM931" i="2"/>
  <c r="W867" i="2"/>
  <c r="Y867" i="2"/>
  <c r="X1000" i="2"/>
  <c r="G1000" i="2" s="1"/>
  <c r="W1000" i="2"/>
  <c r="Z1000" i="2" s="1"/>
  <c r="AY1000" i="2" s="1"/>
  <c r="Y1000" i="2"/>
  <c r="AE968" i="2"/>
  <c r="AD968" i="2"/>
  <c r="AO968" i="2"/>
  <c r="AN968" i="2"/>
  <c r="AL968" i="2"/>
  <c r="AP968" i="2"/>
  <c r="AM968" i="2"/>
  <c r="AQ968" i="2"/>
  <c r="Y968" i="2"/>
  <c r="X968" i="2"/>
  <c r="G968" i="2" s="1"/>
  <c r="W968" i="2"/>
  <c r="Z968" i="2" s="1"/>
  <c r="AY968" i="2" s="1"/>
  <c r="X936" i="2"/>
  <c r="G936" i="2" s="1"/>
  <c r="W936" i="2"/>
  <c r="Z936" i="2" s="1"/>
  <c r="AY936" i="2" s="1"/>
  <c r="Y936" i="2"/>
  <c r="AE936" i="2"/>
  <c r="AD936" i="2"/>
  <c r="Y904" i="2"/>
  <c r="X904" i="2"/>
  <c r="G904" i="2" s="1"/>
  <c r="W904" i="2"/>
  <c r="Z904" i="2" s="1"/>
  <c r="AY904" i="2" s="1"/>
  <c r="AN904" i="2"/>
  <c r="AL904" i="2"/>
  <c r="AO904" i="2"/>
  <c r="AQ904" i="2"/>
  <c r="AP904" i="2"/>
  <c r="AM904" i="2"/>
  <c r="AD1017" i="2"/>
  <c r="AB1017" i="2" s="1"/>
  <c r="AE1017" i="2"/>
  <c r="AL1017" i="2"/>
  <c r="AN1017" i="2"/>
  <c r="AM1017" i="2"/>
  <c r="AP1017" i="2"/>
  <c r="AO1017" i="2"/>
  <c r="AQ1017" i="2"/>
  <c r="AO945" i="2"/>
  <c r="AN945" i="2"/>
  <c r="AL945" i="2"/>
  <c r="AQ945" i="2"/>
  <c r="AP945" i="2"/>
  <c r="AM945" i="2"/>
  <c r="AE945" i="2"/>
  <c r="AD945" i="2"/>
  <c r="Y945" i="2"/>
  <c r="W945" i="2"/>
  <c r="Z945" i="2" s="1"/>
  <c r="AY945" i="2" s="1"/>
  <c r="X945" i="2"/>
  <c r="G945" i="2" s="1"/>
  <c r="AD873" i="2"/>
  <c r="AE873" i="2"/>
  <c r="Y970" i="2"/>
  <c r="W970" i="2"/>
  <c r="Z970" i="2" s="1"/>
  <c r="AY970" i="2" s="1"/>
  <c r="X970" i="2"/>
  <c r="G970" i="2" s="1"/>
  <c r="X898" i="2"/>
  <c r="G898" i="2" s="1"/>
  <c r="W898" i="2"/>
  <c r="Z898" i="2" s="1"/>
  <c r="AY898" i="2" s="1"/>
  <c r="Y898" i="2"/>
  <c r="AD898" i="2"/>
  <c r="AE898" i="2"/>
  <c r="W857" i="2"/>
  <c r="Z857" i="2" s="1"/>
  <c r="Y857" i="2"/>
  <c r="X857" i="2"/>
  <c r="G857" i="2" s="1"/>
  <c r="AL745" i="2"/>
  <c r="AN745" i="2" s="1"/>
  <c r="AO745" i="2" s="1"/>
  <c r="AM745" i="2"/>
  <c r="AP745" i="2"/>
  <c r="AQ745" i="2" s="1"/>
  <c r="Y745" i="2"/>
  <c r="W745" i="2"/>
  <c r="Z745" i="2" s="1"/>
  <c r="AY745" i="2" s="1"/>
  <c r="X745" i="2"/>
  <c r="G745" i="2" s="1"/>
  <c r="AZ21" i="2"/>
  <c r="AV21" i="2"/>
  <c r="AZ82" i="2"/>
  <c r="AV82" i="2"/>
  <c r="AR77" i="2"/>
  <c r="AS77" i="2"/>
  <c r="AT77" i="2" s="1"/>
  <c r="AU77" i="2" s="1"/>
  <c r="AW77" i="2" s="1"/>
  <c r="AS54" i="2"/>
  <c r="AT54" i="2" s="1"/>
  <c r="AU54" i="2" s="1"/>
  <c r="AW54" i="2" s="1"/>
  <c r="AR54" i="2"/>
  <c r="AB52" i="2"/>
  <c r="AG19" i="2"/>
  <c r="AF19" i="2"/>
  <c r="AZ176" i="2"/>
  <c r="AV176" i="2"/>
  <c r="AZ253" i="2"/>
  <c r="AV253" i="2"/>
  <c r="AI242" i="2"/>
  <c r="BB242" i="2" s="1"/>
  <c r="AH242" i="2"/>
  <c r="AJ242" i="2" s="1"/>
  <c r="AB237" i="2"/>
  <c r="AB95" i="2"/>
  <c r="AG158" i="2"/>
  <c r="AF158" i="2"/>
  <c r="AB314" i="2"/>
  <c r="AS102" i="2"/>
  <c r="AT102" i="2" s="1"/>
  <c r="AU102" i="2" s="1"/>
  <c r="AW102" i="2" s="1"/>
  <c r="AR102" i="2"/>
  <c r="AH102" i="2"/>
  <c r="AJ102" i="2" s="1"/>
  <c r="AI102" i="2"/>
  <c r="BB102" i="2" s="1"/>
  <c r="AR106" i="2"/>
  <c r="AS106" i="2"/>
  <c r="AT106" i="2" s="1"/>
  <c r="AU106" i="2" s="1"/>
  <c r="AW106" i="2" s="1"/>
  <c r="AH106" i="2"/>
  <c r="AJ106" i="2" s="1"/>
  <c r="AI106" i="2"/>
  <c r="BB106" i="2" s="1"/>
  <c r="AS310" i="2"/>
  <c r="AT310" i="2" s="1"/>
  <c r="AU310" i="2" s="1"/>
  <c r="AW310" i="2" s="1"/>
  <c r="AR310" i="2"/>
  <c r="AB310" i="2"/>
  <c r="AS144" i="2"/>
  <c r="AT144" i="2" s="1"/>
  <c r="AU144" i="2" s="1"/>
  <c r="AW144" i="2" s="1"/>
  <c r="AR144" i="2"/>
  <c r="AF307" i="2"/>
  <c r="AG307" i="2"/>
  <c r="AI321" i="2"/>
  <c r="BB321" i="2" s="1"/>
  <c r="AH321" i="2"/>
  <c r="AJ321" i="2" s="1"/>
  <c r="AB131" i="2"/>
  <c r="AS131" i="2"/>
  <c r="AT131" i="2" s="1"/>
  <c r="AU131" i="2" s="1"/>
  <c r="AW131" i="2" s="1"/>
  <c r="AR131" i="2"/>
  <c r="AG318" i="2"/>
  <c r="AF318" i="2"/>
  <c r="AB246" i="2"/>
  <c r="AZ289" i="2"/>
  <c r="AV289" i="2"/>
  <c r="AB289" i="2"/>
  <c r="AB285" i="2"/>
  <c r="AZ201" i="2"/>
  <c r="AV201" i="2"/>
  <c r="AS312" i="2"/>
  <c r="AT312" i="2" s="1"/>
  <c r="AU312" i="2" s="1"/>
  <c r="AW312" i="2" s="1"/>
  <c r="AR312" i="2"/>
  <c r="AS137" i="2"/>
  <c r="AT137" i="2" s="1"/>
  <c r="AU137" i="2" s="1"/>
  <c r="AW137" i="2" s="1"/>
  <c r="AR137" i="2"/>
  <c r="AB226" i="2"/>
  <c r="AF108" i="2"/>
  <c r="AG108" i="2"/>
  <c r="AB7" i="2"/>
  <c r="AZ5" i="2"/>
  <c r="AV5" i="2"/>
  <c r="AG5" i="2"/>
  <c r="AF5" i="2"/>
  <c r="AZ85" i="2"/>
  <c r="AV85" i="2"/>
  <c r="AR79" i="2"/>
  <c r="AS79" i="2"/>
  <c r="AT79" i="2" s="1"/>
  <c r="AU79" i="2" s="1"/>
  <c r="AW79" i="2" s="1"/>
  <c r="AB54" i="2"/>
  <c r="AB74" i="2"/>
  <c r="AZ74" i="2"/>
  <c r="AV74" i="2"/>
  <c r="AI44" i="2"/>
  <c r="BB44" i="2" s="1"/>
  <c r="AH44" i="2"/>
  <c r="AJ44" i="2" s="1"/>
  <c r="AZ65" i="2"/>
  <c r="AV65" i="2"/>
  <c r="AB248" i="2"/>
  <c r="AI221" i="2"/>
  <c r="BB221" i="2" s="1"/>
  <c r="AH221" i="2"/>
  <c r="AJ221" i="2" s="1"/>
  <c r="AS242" i="2"/>
  <c r="AT242" i="2" s="1"/>
  <c r="AU242" i="2" s="1"/>
  <c r="AW242" i="2" s="1"/>
  <c r="AR242" i="2"/>
  <c r="AH213" i="2"/>
  <c r="AJ213" i="2" s="1"/>
  <c r="AI213" i="2"/>
  <c r="BB213" i="2" s="1"/>
  <c r="AZ262" i="2"/>
  <c r="AV262" i="2"/>
  <c r="AR158" i="2"/>
  <c r="AS158" i="2"/>
  <c r="AT158" i="2" s="1"/>
  <c r="AU158" i="2" s="1"/>
  <c r="AW158" i="2" s="1"/>
  <c r="AS165" i="2"/>
  <c r="AT165" i="2" s="1"/>
  <c r="AU165" i="2" s="1"/>
  <c r="AW165" i="2" s="1"/>
  <c r="AR165" i="2"/>
  <c r="AZ165" i="2"/>
  <c r="AV165" i="2"/>
  <c r="AS307" i="2"/>
  <c r="AT307" i="2" s="1"/>
  <c r="AU307" i="2" s="1"/>
  <c r="AW307" i="2" s="1"/>
  <c r="AR307" i="2"/>
  <c r="AZ307" i="2"/>
  <c r="AV307" i="2"/>
  <c r="AG133" i="2"/>
  <c r="AF133" i="2"/>
  <c r="AZ318" i="2"/>
  <c r="AV318" i="2"/>
  <c r="AZ186" i="2"/>
  <c r="AV186" i="2"/>
  <c r="AG186" i="2"/>
  <c r="AF186" i="2"/>
  <c r="AS244" i="2"/>
  <c r="AT244" i="2" s="1"/>
  <c r="AU244" i="2" s="1"/>
  <c r="AW244" i="2" s="1"/>
  <c r="AR244" i="2"/>
  <c r="AB244" i="2"/>
  <c r="AI297" i="2"/>
  <c r="BB297" i="2" s="1"/>
  <c r="AH297" i="2"/>
  <c r="AJ297" i="2" s="1"/>
  <c r="AS273" i="2"/>
  <c r="AT273" i="2" s="1"/>
  <c r="AU273" i="2" s="1"/>
  <c r="AW273" i="2" s="1"/>
  <c r="AR273" i="2"/>
  <c r="AB273" i="2"/>
  <c r="AZ149" i="2"/>
  <c r="AV149" i="2"/>
  <c r="AZ211" i="2"/>
  <c r="AV211" i="2"/>
  <c r="AB211" i="2"/>
  <c r="AV113" i="2"/>
  <c r="AZ113" i="2"/>
  <c r="AB113" i="2"/>
  <c r="AZ135" i="2"/>
  <c r="AV135" i="2"/>
  <c r="AS135" i="2"/>
  <c r="AT135" i="2" s="1"/>
  <c r="AU135" i="2" s="1"/>
  <c r="AW135" i="2" s="1"/>
  <c r="AR135" i="2"/>
  <c r="AF123" i="2"/>
  <c r="AG123" i="2"/>
  <c r="AR226" i="2"/>
  <c r="AS226" i="2"/>
  <c r="AT226" i="2" s="1"/>
  <c r="AU226" i="2" s="1"/>
  <c r="AW226" i="2" s="1"/>
  <c r="AZ226" i="2"/>
  <c r="AV226" i="2"/>
  <c r="AG316" i="2"/>
  <c r="AF316" i="2"/>
  <c r="AZ316" i="2"/>
  <c r="AV316" i="2"/>
  <c r="AY14" i="2"/>
  <c r="AA14" i="2"/>
  <c r="AY13" i="2"/>
  <c r="AA13" i="2"/>
  <c r="AY30" i="2"/>
  <c r="AA30" i="2"/>
  <c r="AB9" i="2"/>
  <c r="AZ27" i="2"/>
  <c r="AV27" i="2"/>
  <c r="AB21" i="2"/>
  <c r="AR21" i="2"/>
  <c r="AS21" i="2"/>
  <c r="AT21" i="2" s="1"/>
  <c r="AU21" i="2" s="1"/>
  <c r="AW21" i="2" s="1"/>
  <c r="AB82" i="2"/>
  <c r="AG77" i="2"/>
  <c r="AF77" i="2"/>
  <c r="AR46" i="2"/>
  <c r="AS46" i="2"/>
  <c r="AT46" i="2" s="1"/>
  <c r="AU46" i="2" s="1"/>
  <c r="AW46" i="2" s="1"/>
  <c r="AB46" i="2"/>
  <c r="AS52" i="2"/>
  <c r="AT52" i="2" s="1"/>
  <c r="AU52" i="2" s="1"/>
  <c r="AW52" i="2" s="1"/>
  <c r="AR52" i="2"/>
  <c r="AV52" i="2" s="1"/>
  <c r="AH52" i="2"/>
  <c r="AJ52" i="2" s="1"/>
  <c r="AI52" i="2"/>
  <c r="BB52" i="2" s="1"/>
  <c r="AB19" i="2"/>
  <c r="AZ44" i="2"/>
  <c r="AV44" i="2"/>
  <c r="AH65" i="2"/>
  <c r="AJ65" i="2" s="1"/>
  <c r="AI65" i="2"/>
  <c r="BB65" i="2" s="1"/>
  <c r="AZ248" i="2"/>
  <c r="AV248" i="2"/>
  <c r="AS197" i="2"/>
  <c r="AT197" i="2" s="1"/>
  <c r="AU197" i="2" s="1"/>
  <c r="AW197" i="2" s="1"/>
  <c r="AR197" i="2"/>
  <c r="AE197" i="2" s="1"/>
  <c r="AF197" i="2" s="1"/>
  <c r="AG197" i="2" s="1"/>
  <c r="AB197" i="2"/>
  <c r="AR176" i="2"/>
  <c r="AS176" i="2"/>
  <c r="AT176" i="2" s="1"/>
  <c r="AU176" i="2" s="1"/>
  <c r="AW176" i="2" s="1"/>
  <c r="AB176" i="2"/>
  <c r="AR253" i="2"/>
  <c r="AS253" i="2"/>
  <c r="AT253" i="2" s="1"/>
  <c r="AU253" i="2" s="1"/>
  <c r="AW253" i="2" s="1"/>
  <c r="AB242" i="2"/>
  <c r="AZ237" i="2"/>
  <c r="AV237" i="2"/>
  <c r="AI237" i="2"/>
  <c r="BB237" i="2" s="1"/>
  <c r="AH237" i="2"/>
  <c r="AJ237" i="2" s="1"/>
  <c r="AF95" i="2"/>
  <c r="AG95" i="2"/>
  <c r="AB158" i="2"/>
  <c r="AB165" i="2"/>
  <c r="AS314" i="2"/>
  <c r="AT314" i="2" s="1"/>
  <c r="AU314" i="2" s="1"/>
  <c r="AW314" i="2" s="1"/>
  <c r="AR314" i="2"/>
  <c r="AF314" i="2"/>
  <c r="AG314" i="2"/>
  <c r="AB102" i="2"/>
  <c r="AB110" i="2"/>
  <c r="AB106" i="2"/>
  <c r="AF250" i="2"/>
  <c r="AG250" i="2"/>
  <c r="AZ310" i="2"/>
  <c r="AV310" i="2"/>
  <c r="AI310" i="2"/>
  <c r="BB310" i="2" s="1"/>
  <c r="AH310" i="2"/>
  <c r="AJ310" i="2" s="1"/>
  <c r="AV144" i="2"/>
  <c r="AZ144" i="2"/>
  <c r="AB144" i="2"/>
  <c r="AB307" i="2"/>
  <c r="AS133" i="2"/>
  <c r="AT133" i="2" s="1"/>
  <c r="AU133" i="2" s="1"/>
  <c r="AW133" i="2" s="1"/>
  <c r="AR133" i="2"/>
  <c r="AZ321" i="2"/>
  <c r="AV321" i="2"/>
  <c r="AB321" i="2"/>
  <c r="AF131" i="2"/>
  <c r="AG131" i="2"/>
  <c r="AZ131" i="2"/>
  <c r="AV131" i="2"/>
  <c r="AB318" i="2"/>
  <c r="AR246" i="2"/>
  <c r="AS246" i="2"/>
  <c r="AT246" i="2" s="1"/>
  <c r="AU246" i="2" s="1"/>
  <c r="AW246" i="2" s="1"/>
  <c r="AI246" i="2"/>
  <c r="BB246" i="2" s="1"/>
  <c r="AH246" i="2"/>
  <c r="AJ246" i="2" s="1"/>
  <c r="AR289" i="2"/>
  <c r="AS289" i="2"/>
  <c r="AT289" i="2" s="1"/>
  <c r="AU289" i="2" s="1"/>
  <c r="AW289" i="2" s="1"/>
  <c r="AI289" i="2"/>
  <c r="BB289" i="2" s="1"/>
  <c r="AH289" i="2"/>
  <c r="AJ289" i="2" s="1"/>
  <c r="AR297" i="2"/>
  <c r="AS297" i="2"/>
  <c r="AT297" i="2" s="1"/>
  <c r="AU297" i="2" s="1"/>
  <c r="AW297" i="2" s="1"/>
  <c r="AZ297" i="2"/>
  <c r="AV297" i="2"/>
  <c r="AR285" i="2"/>
  <c r="AS285" i="2"/>
  <c r="AT285" i="2" s="1"/>
  <c r="AU285" i="2" s="1"/>
  <c r="AW285" i="2" s="1"/>
  <c r="AZ285" i="2"/>
  <c r="AV285" i="2"/>
  <c r="AI285" i="2"/>
  <c r="BB285" i="2" s="1"/>
  <c r="AH285" i="2"/>
  <c r="AJ285" i="2" s="1"/>
  <c r="AF149" i="2"/>
  <c r="AG149" i="2"/>
  <c r="AB201" i="2"/>
  <c r="AZ312" i="2"/>
  <c r="AV312" i="2"/>
  <c r="AH312" i="2"/>
  <c r="AJ312" i="2" s="1"/>
  <c r="AI312" i="2"/>
  <c r="BB312" i="2" s="1"/>
  <c r="AB137" i="2"/>
  <c r="AV137" i="2"/>
  <c r="AZ137" i="2"/>
  <c r="AB135" i="2"/>
  <c r="AF226" i="2"/>
  <c r="AG226" i="2"/>
  <c r="AB98" i="2"/>
  <c r="AV98" i="2"/>
  <c r="AZ98" i="2"/>
  <c r="AV108" i="2"/>
  <c r="AZ108" i="2"/>
  <c r="AB108" i="2"/>
  <c r="AZ9" i="2"/>
  <c r="AV9" i="2"/>
  <c r="AS7" i="2"/>
  <c r="AT7" i="2" s="1"/>
  <c r="AU7" i="2" s="1"/>
  <c r="AW7" i="2" s="1"/>
  <c r="AR7" i="2"/>
  <c r="AG7" i="2"/>
  <c r="AF7" i="2"/>
  <c r="AB23" i="2"/>
  <c r="AB27" i="2"/>
  <c r="AR5" i="2"/>
  <c r="AS5" i="2"/>
  <c r="AT5" i="2" s="1"/>
  <c r="AU5" i="2" s="1"/>
  <c r="AW5" i="2" s="1"/>
  <c r="AB5" i="2"/>
  <c r="AF85" i="2"/>
  <c r="AG85" i="2"/>
  <c r="AR85" i="2"/>
  <c r="AS85" i="2"/>
  <c r="AT85" i="2" s="1"/>
  <c r="AU85" i="2" s="1"/>
  <c r="AW85" i="2" s="1"/>
  <c r="AB79" i="2"/>
  <c r="AZ79" i="2"/>
  <c r="AV79" i="2"/>
  <c r="AG54" i="2"/>
  <c r="AF54" i="2"/>
  <c r="AV19" i="2"/>
  <c r="AZ19" i="2"/>
  <c r="AI74" i="2"/>
  <c r="BB74" i="2" s="1"/>
  <c r="AH74" i="2"/>
  <c r="AJ74" i="2" s="1"/>
  <c r="AR74" i="2"/>
  <c r="AS74" i="2"/>
  <c r="AT74" i="2" s="1"/>
  <c r="AU74" i="2" s="1"/>
  <c r="AW74" i="2" s="1"/>
  <c r="AB44" i="2"/>
  <c r="AS65" i="2"/>
  <c r="AT65" i="2" s="1"/>
  <c r="AU65" i="2" s="1"/>
  <c r="AW65" i="2" s="1"/>
  <c r="AR65" i="2"/>
  <c r="AH248" i="2"/>
  <c r="AJ248" i="2" s="1"/>
  <c r="AI248" i="2"/>
  <c r="BB248" i="2" s="1"/>
  <c r="AZ221" i="2"/>
  <c r="AV221" i="2"/>
  <c r="AB221" i="2"/>
  <c r="AB253" i="2"/>
  <c r="AZ213" i="2"/>
  <c r="AV213" i="2"/>
  <c r="AB213" i="2"/>
  <c r="AR262" i="2"/>
  <c r="AS262" i="2"/>
  <c r="AT262" i="2" s="1"/>
  <c r="AU262" i="2" s="1"/>
  <c r="AW262" i="2" s="1"/>
  <c r="AB262" i="2"/>
  <c r="AR95" i="2"/>
  <c r="AS95" i="2"/>
  <c r="AT95" i="2" s="1"/>
  <c r="AU95" i="2" s="1"/>
  <c r="AW95" i="2" s="1"/>
  <c r="AZ158" i="2"/>
  <c r="AV158" i="2"/>
  <c r="AG104" i="2"/>
  <c r="AF104" i="2"/>
  <c r="AZ142" i="2"/>
  <c r="AV142" i="2"/>
  <c r="AB142" i="2"/>
  <c r="AR110" i="2"/>
  <c r="AS110" i="2"/>
  <c r="AT110" i="2" s="1"/>
  <c r="AU110" i="2" s="1"/>
  <c r="AW110" i="2" s="1"/>
  <c r="AG126" i="2"/>
  <c r="AF126" i="2"/>
  <c r="AZ126" i="2"/>
  <c r="AV126" i="2"/>
  <c r="AV250" i="2"/>
  <c r="AZ250" i="2"/>
  <c r="AB133" i="2"/>
  <c r="AR318" i="2"/>
  <c r="AS318" i="2"/>
  <c r="AT318" i="2" s="1"/>
  <c r="AU318" i="2" s="1"/>
  <c r="AW318" i="2" s="1"/>
  <c r="AS186" i="2"/>
  <c r="AT186" i="2" s="1"/>
  <c r="AU186" i="2" s="1"/>
  <c r="AW186" i="2" s="1"/>
  <c r="AR186" i="2"/>
  <c r="AB186" i="2"/>
  <c r="AZ244" i="2"/>
  <c r="AV244" i="2"/>
  <c r="AH244" i="2"/>
  <c r="AJ244" i="2" s="1"/>
  <c r="AI244" i="2"/>
  <c r="BB244" i="2" s="1"/>
  <c r="AB297" i="2"/>
  <c r="AZ273" i="2"/>
  <c r="AV273" i="2"/>
  <c r="AI273" i="2"/>
  <c r="BB273" i="2" s="1"/>
  <c r="AH273" i="2"/>
  <c r="AJ273" i="2" s="1"/>
  <c r="AR149" i="2"/>
  <c r="AS149" i="2"/>
  <c r="AT149" i="2" s="1"/>
  <c r="AU149" i="2" s="1"/>
  <c r="AW149" i="2" s="1"/>
  <c r="AS211" i="2"/>
  <c r="AT211" i="2" s="1"/>
  <c r="AU211" i="2" s="1"/>
  <c r="AW211" i="2" s="1"/>
  <c r="AR211" i="2"/>
  <c r="AI211" i="2"/>
  <c r="BB211" i="2" s="1"/>
  <c r="AH211" i="2"/>
  <c r="AJ211" i="2" s="1"/>
  <c r="AS113" i="2"/>
  <c r="AT113" i="2" s="1"/>
  <c r="AU113" i="2" s="1"/>
  <c r="AW113" i="2" s="1"/>
  <c r="AR113" i="2"/>
  <c r="AG113" i="2"/>
  <c r="AF113" i="2"/>
  <c r="AB123" i="2"/>
  <c r="AS123" i="2"/>
  <c r="AT123" i="2" s="1"/>
  <c r="AU123" i="2" s="1"/>
  <c r="AW123" i="2" s="1"/>
  <c r="AR123" i="2"/>
  <c r="AV123" i="2"/>
  <c r="AZ123" i="2"/>
  <c r="AB316" i="2"/>
  <c r="AS316" i="2"/>
  <c r="AT316" i="2" s="1"/>
  <c r="AU316" i="2" s="1"/>
  <c r="AW316" i="2" s="1"/>
  <c r="AR316" i="2"/>
  <c r="AY18" i="2"/>
  <c r="AA18" i="2"/>
  <c r="AY16" i="2"/>
  <c r="AA16" i="2"/>
  <c r="X13" i="2"/>
  <c r="G13" i="2" s="1"/>
  <c r="AY31" i="2"/>
  <c r="AA31" i="2"/>
  <c r="AY26" i="2"/>
  <c r="AA26" i="2"/>
  <c r="AE11" i="2"/>
  <c r="AD11" i="2"/>
  <c r="AE320" i="2"/>
  <c r="AD320" i="2"/>
  <c r="AY8" i="2"/>
  <c r="AA8" i="2"/>
  <c r="AY75" i="2"/>
  <c r="AA75" i="2"/>
  <c r="X87" i="2"/>
  <c r="G87" i="2" s="1"/>
  <c r="AY86" i="2"/>
  <c r="AA86" i="2"/>
  <c r="AY80" i="2"/>
  <c r="AA80" i="2"/>
  <c r="AD28" i="2"/>
  <c r="AE28" i="2" s="1"/>
  <c r="AF28" i="2" s="1"/>
  <c r="AG28" i="2" s="1"/>
  <c r="AY177" i="2"/>
  <c r="AA177" i="2"/>
  <c r="X298" i="2"/>
  <c r="G298" i="2" s="1"/>
  <c r="AY107" i="2"/>
  <c r="AA107" i="2"/>
  <c r="AE319" i="2"/>
  <c r="AD319" i="2"/>
  <c r="X111" i="2"/>
  <c r="G111" i="2" s="1"/>
  <c r="AY134" i="2"/>
  <c r="AA134" i="2"/>
  <c r="AY239" i="2"/>
  <c r="AA239" i="2"/>
  <c r="AY136" i="2"/>
  <c r="AA136" i="2"/>
  <c r="AY227" i="2"/>
  <c r="AA227" i="2"/>
  <c r="AY124" i="2"/>
  <c r="AA124" i="2"/>
  <c r="AY308" i="2"/>
  <c r="AA308" i="2"/>
  <c r="AY138" i="2"/>
  <c r="AA138" i="2"/>
  <c r="AY105" i="2"/>
  <c r="AA105" i="2"/>
  <c r="AE18" i="2"/>
  <c r="AD18" i="2"/>
  <c r="AE14" i="2"/>
  <c r="AD14" i="2"/>
  <c r="AE13" i="2"/>
  <c r="AD13" i="2"/>
  <c r="AD12" i="2"/>
  <c r="AE12" i="2"/>
  <c r="AD30" i="2"/>
  <c r="AY179" i="2"/>
  <c r="AA179" i="2"/>
  <c r="AD29" i="2"/>
  <c r="AY178" i="2"/>
  <c r="AA178" i="2"/>
  <c r="AY320" i="2"/>
  <c r="AA320" i="2"/>
  <c r="AY97" i="2"/>
  <c r="AA97" i="2"/>
  <c r="AY22" i="2"/>
  <c r="AA22" i="2"/>
  <c r="AY4" i="2"/>
  <c r="AA4" i="2"/>
  <c r="AY20" i="2"/>
  <c r="AA20" i="2"/>
  <c r="AY10" i="2"/>
  <c r="AA10" i="2"/>
  <c r="AY45" i="2"/>
  <c r="AA45" i="2"/>
  <c r="AY47" i="2"/>
  <c r="AA47" i="2"/>
  <c r="AY66" i="2"/>
  <c r="AA66" i="2"/>
  <c r="AY55" i="2"/>
  <c r="AA55" i="2"/>
  <c r="AY319" i="2"/>
  <c r="AA319" i="2"/>
  <c r="AY315" i="2"/>
  <c r="AA315" i="2"/>
  <c r="AY249" i="2"/>
  <c r="AA249" i="2"/>
  <c r="AY247" i="2"/>
  <c r="AA247" i="2"/>
  <c r="AY96" i="2"/>
  <c r="AA96" i="2"/>
  <c r="AY317" i="2"/>
  <c r="AA317" i="2"/>
  <c r="AY132" i="2"/>
  <c r="AA132" i="2"/>
  <c r="AD132" i="2"/>
  <c r="AY311" i="2"/>
  <c r="AA311" i="2"/>
  <c r="W359" i="2"/>
  <c r="Z359" i="2" s="1"/>
  <c r="AY359" i="2" s="1"/>
  <c r="Y359" i="2"/>
  <c r="X359" i="2"/>
  <c r="G359" i="2" s="1"/>
  <c r="W387" i="2"/>
  <c r="Z387" i="2" s="1"/>
  <c r="Y387" i="2"/>
  <c r="X387" i="2"/>
  <c r="G387" i="2" s="1"/>
  <c r="Y375" i="2"/>
  <c r="W375" i="2"/>
  <c r="Z375" i="2" s="1"/>
  <c r="AY375" i="2" s="1"/>
  <c r="X375" i="2"/>
  <c r="G375" i="2" s="1"/>
  <c r="AD323" i="2"/>
  <c r="AE323" i="2"/>
  <c r="AF323" i="2" s="1"/>
  <c r="AG323" i="2" s="1"/>
  <c r="AM323" i="2"/>
  <c r="AL323" i="2"/>
  <c r="AN323" i="2" s="1"/>
  <c r="AO323" i="2" s="1"/>
  <c r="AP323" i="2"/>
  <c r="AQ323" i="2" s="1"/>
  <c r="W323" i="2"/>
  <c r="Z323" i="2" s="1"/>
  <c r="AY323" i="2" s="1"/>
  <c r="Y323" i="2"/>
  <c r="X323" i="2"/>
  <c r="G323" i="2" s="1"/>
  <c r="AL335" i="2"/>
  <c r="AN335" i="2" s="1"/>
  <c r="AM335" i="2"/>
  <c r="AP335" i="2"/>
  <c r="AO335" i="2"/>
  <c r="AQ335" i="2"/>
  <c r="AD335" i="2"/>
  <c r="Y335" i="2"/>
  <c r="W335" i="2"/>
  <c r="Z335" i="2" s="1"/>
  <c r="AY335" i="2" s="1"/>
  <c r="X335" i="2"/>
  <c r="G335" i="2" s="1"/>
  <c r="Y434" i="2"/>
  <c r="W434" i="2"/>
  <c r="Z434" i="2" s="1"/>
  <c r="AD472" i="2"/>
  <c r="AE472" i="2"/>
  <c r="W473" i="2"/>
  <c r="Z473" i="2" s="1"/>
  <c r="Y473" i="2"/>
  <c r="X473" i="2"/>
  <c r="G473" i="2" s="1"/>
  <c r="W632" i="2"/>
  <c r="Y632" i="2"/>
  <c r="Y606" i="2"/>
  <c r="W606" i="2"/>
  <c r="Z606" i="2" s="1"/>
  <c r="AE441" i="2"/>
  <c r="AD441" i="2"/>
  <c r="AP441" i="2"/>
  <c r="AL441" i="2"/>
  <c r="AM441" i="2"/>
  <c r="AO441" i="2"/>
  <c r="AQ441" i="2"/>
  <c r="AN441" i="2"/>
  <c r="Y385" i="2"/>
  <c r="W385" i="2"/>
  <c r="Z385" i="2" s="1"/>
  <c r="AY385" i="2" s="1"/>
  <c r="X385" i="2"/>
  <c r="G385" i="2" s="1"/>
  <c r="W537" i="2"/>
  <c r="Z537" i="2" s="1"/>
  <c r="Y537" i="2"/>
  <c r="X537" i="2"/>
  <c r="G537" i="2" s="1"/>
  <c r="Y648" i="2"/>
  <c r="W648" i="2"/>
  <c r="AP514" i="2"/>
  <c r="AM514" i="2"/>
  <c r="AQ514" i="2"/>
  <c r="AL514" i="2"/>
  <c r="AO514" i="2"/>
  <c r="AN514" i="2"/>
  <c r="AD514" i="2"/>
  <c r="AE514" i="2"/>
  <c r="X370" i="2"/>
  <c r="G370" i="2" s="1"/>
  <c r="W370" i="2"/>
  <c r="Z370" i="2" s="1"/>
  <c r="AY370" i="2" s="1"/>
  <c r="Y370" i="2"/>
  <c r="AP370" i="2"/>
  <c r="AO370" i="2"/>
  <c r="AL370" i="2"/>
  <c r="AN370" i="2"/>
  <c r="AQ370" i="2"/>
  <c r="AM370" i="2"/>
  <c r="AE446" i="2"/>
  <c r="AD446" i="2"/>
  <c r="Y446" i="2"/>
  <c r="X446" i="2"/>
  <c r="G446" i="2" s="1"/>
  <c r="W446" i="2"/>
  <c r="Z446" i="2" s="1"/>
  <c r="AY446" i="2" s="1"/>
  <c r="W442" i="2"/>
  <c r="Z442" i="2" s="1"/>
  <c r="Y442" i="2"/>
  <c r="AE436" i="2"/>
  <c r="AD436" i="2"/>
  <c r="W536" i="2"/>
  <c r="Z536" i="2" s="1"/>
  <c r="Y536" i="2"/>
  <c r="Y631" i="2"/>
  <c r="W631" i="2"/>
  <c r="AN607" i="2"/>
  <c r="AL607" i="2"/>
  <c r="AO607" i="2"/>
  <c r="AP607" i="2"/>
  <c r="AM607" i="2"/>
  <c r="AQ607" i="2"/>
  <c r="W607" i="2"/>
  <c r="Z607" i="2" s="1"/>
  <c r="AY607" i="2" s="1"/>
  <c r="X607" i="2"/>
  <c r="G607" i="2" s="1"/>
  <c r="Y607" i="2"/>
  <c r="W626" i="2"/>
  <c r="Z626" i="2" s="1"/>
  <c r="Y626" i="2"/>
  <c r="W608" i="2"/>
  <c r="Z608" i="2" s="1"/>
  <c r="Y608" i="2"/>
  <c r="W529" i="2"/>
  <c r="Z529" i="2" s="1"/>
  <c r="Y529" i="2"/>
  <c r="X529" i="2"/>
  <c r="G529" i="2" s="1"/>
  <c r="W619" i="2"/>
  <c r="Z619" i="2" s="1"/>
  <c r="Y619" i="2"/>
  <c r="X619" i="2"/>
  <c r="G619" i="2" s="1"/>
  <c r="W711" i="2"/>
  <c r="Z711" i="2" s="1"/>
  <c r="AY711" i="2" s="1"/>
  <c r="X711" i="2"/>
  <c r="G711" i="2" s="1"/>
  <c r="Y711" i="2"/>
  <c r="AQ711" i="2"/>
  <c r="AM711" i="2"/>
  <c r="AO711" i="2"/>
  <c r="AP711" i="2"/>
  <c r="AL711" i="2"/>
  <c r="AN711" i="2"/>
  <c r="Y708" i="2"/>
  <c r="W708" i="2"/>
  <c r="Z708" i="2" s="1"/>
  <c r="X708" i="2"/>
  <c r="G708" i="2" s="1"/>
  <c r="Y713" i="2"/>
  <c r="W713" i="2"/>
  <c r="Y707" i="2"/>
  <c r="W707" i="2"/>
  <c r="Z707" i="2" s="1"/>
  <c r="Y704" i="2"/>
  <c r="W704" i="2"/>
  <c r="Z704" i="2" s="1"/>
  <c r="AE392" i="2"/>
  <c r="AF392" i="2" s="1"/>
  <c r="AG392" i="2" s="1"/>
  <c r="AD392" i="2"/>
  <c r="Y392" i="2"/>
  <c r="W392" i="2"/>
  <c r="Z392" i="2" s="1"/>
  <c r="AY392" i="2" s="1"/>
  <c r="X392" i="2"/>
  <c r="G392" i="2" s="1"/>
  <c r="Y501" i="2"/>
  <c r="W501" i="2"/>
  <c r="Z501" i="2" s="1"/>
  <c r="Y610" i="2"/>
  <c r="W610" i="2"/>
  <c r="Z610" i="2" s="1"/>
  <c r="AY610" i="2" s="1"/>
  <c r="X610" i="2"/>
  <c r="G610" i="2" s="1"/>
  <c r="Y532" i="2"/>
  <c r="W532" i="2"/>
  <c r="Z532" i="2" s="1"/>
  <c r="Y622" i="2"/>
  <c r="W622" i="2"/>
  <c r="Z622" i="2" s="1"/>
  <c r="Y623" i="2"/>
  <c r="W623" i="2"/>
  <c r="Z623" i="2" s="1"/>
  <c r="AD615" i="2"/>
  <c r="Y615" i="2"/>
  <c r="W615" i="2"/>
  <c r="Z615" i="2" s="1"/>
  <c r="W502" i="2"/>
  <c r="Z502" i="2" s="1"/>
  <c r="Y502" i="2"/>
  <c r="X502" i="2"/>
  <c r="G502" i="2" s="1"/>
  <c r="Y373" i="2"/>
  <c r="W373" i="2"/>
  <c r="Z373" i="2" s="1"/>
  <c r="AY373" i="2" s="1"/>
  <c r="X373" i="2"/>
  <c r="G373" i="2" s="1"/>
  <c r="AM528" i="2"/>
  <c r="AL528" i="2"/>
  <c r="AN528" i="2"/>
  <c r="AO528" i="2"/>
  <c r="AP528" i="2"/>
  <c r="AQ528" i="2"/>
  <c r="Y470" i="2"/>
  <c r="W470" i="2"/>
  <c r="Z470" i="2" s="1"/>
  <c r="W624" i="2"/>
  <c r="Z624" i="2" s="1"/>
  <c r="Y624" i="2"/>
  <c r="Y683" i="2"/>
  <c r="W683" i="2"/>
  <c r="Z683" i="2" s="1"/>
  <c r="W544" i="2"/>
  <c r="Z544" i="2" s="1"/>
  <c r="Y544" i="2"/>
  <c r="Y533" i="2"/>
  <c r="W533" i="2"/>
  <c r="AO1007" i="2"/>
  <c r="AQ1007" i="2"/>
  <c r="AM1007" i="2"/>
  <c r="AL1007" i="2"/>
  <c r="AN1007" i="2"/>
  <c r="AP1007" i="2"/>
  <c r="Y1007" i="2"/>
  <c r="X1007" i="2"/>
  <c r="G1007" i="2" s="1"/>
  <c r="W1007" i="2"/>
  <c r="Z1007" i="2" s="1"/>
  <c r="AY1007" i="2" s="1"/>
  <c r="AD1007" i="2"/>
  <c r="AB1007" i="2" s="1"/>
  <c r="AE1007" i="2"/>
  <c r="AQ943" i="2"/>
  <c r="AO943" i="2"/>
  <c r="AL943" i="2"/>
  <c r="AM943" i="2"/>
  <c r="AP943" i="2"/>
  <c r="AN943" i="2"/>
  <c r="W943" i="2"/>
  <c r="Z943" i="2" s="1"/>
  <c r="AY943" i="2" s="1"/>
  <c r="Y943" i="2"/>
  <c r="X943" i="2"/>
  <c r="G943" i="2" s="1"/>
  <c r="AE943" i="2"/>
  <c r="AD943" i="2"/>
  <c r="X879" i="2"/>
  <c r="G879" i="2" s="1"/>
  <c r="W879" i="2"/>
  <c r="Z879" i="2" s="1"/>
  <c r="AY879" i="2" s="1"/>
  <c r="Y879" i="2"/>
  <c r="AP879" i="2"/>
  <c r="AQ879" i="2"/>
  <c r="AL879" i="2"/>
  <c r="AM879" i="2"/>
  <c r="AN879" i="2"/>
  <c r="AO879" i="2"/>
  <c r="AD879" i="2"/>
  <c r="AE879" i="2"/>
  <c r="Y1012" i="2"/>
  <c r="W1012" i="2"/>
  <c r="Z1012" i="2" s="1"/>
  <c r="AY1012" i="2" s="1"/>
  <c r="X1012" i="2"/>
  <c r="G1012" i="2" s="1"/>
  <c r="AL1012" i="2"/>
  <c r="AN1012" i="2"/>
  <c r="AQ1012" i="2"/>
  <c r="AO1012" i="2"/>
  <c r="AM1012" i="2"/>
  <c r="AP1012" i="2"/>
  <c r="AE1012" i="2"/>
  <c r="AD1012" i="2"/>
  <c r="AB1012" i="2" s="1"/>
  <c r="AP948" i="2"/>
  <c r="AN948" i="2"/>
  <c r="AO948" i="2"/>
  <c r="AQ948" i="2"/>
  <c r="AM948" i="2"/>
  <c r="AL948" i="2"/>
  <c r="AD916" i="2"/>
  <c r="AE916" i="2"/>
  <c r="X916" i="2"/>
  <c r="G916" i="2" s="1"/>
  <c r="W916" i="2"/>
  <c r="Z916" i="2" s="1"/>
  <c r="AY916" i="2" s="1"/>
  <c r="Y916" i="2"/>
  <c r="Y884" i="2"/>
  <c r="X884" i="2"/>
  <c r="G884" i="2" s="1"/>
  <c r="W884" i="2"/>
  <c r="Z884" i="2" s="1"/>
  <c r="AY884" i="2" s="1"/>
  <c r="AO884" i="2"/>
  <c r="AM884" i="2"/>
  <c r="AP884" i="2"/>
  <c r="AL884" i="2"/>
  <c r="AN884" i="2"/>
  <c r="AQ884" i="2"/>
  <c r="W1011" i="2"/>
  <c r="Z1011" i="2" s="1"/>
  <c r="AY1011" i="2" s="1"/>
  <c r="Y1011" i="2"/>
  <c r="X1011" i="2"/>
  <c r="G1011" i="2" s="1"/>
  <c r="AQ1011" i="2"/>
  <c r="AO1011" i="2"/>
  <c r="AL1011" i="2"/>
  <c r="AM1011" i="2"/>
  <c r="AP1011" i="2"/>
  <c r="AN1011" i="2"/>
  <c r="AD1011" i="2"/>
  <c r="AB1011" i="2" s="1"/>
  <c r="AE1011" i="2"/>
  <c r="AE957" i="2"/>
  <c r="AD957" i="2"/>
  <c r="Y957" i="2"/>
  <c r="X957" i="2"/>
  <c r="G957" i="2" s="1"/>
  <c r="W957" i="2"/>
  <c r="Z957" i="2" s="1"/>
  <c r="AY957" i="2" s="1"/>
  <c r="AP957" i="2"/>
  <c r="AL957" i="2"/>
  <c r="AN957" i="2"/>
  <c r="AO957" i="2"/>
  <c r="AQ957" i="2"/>
  <c r="AM957" i="2"/>
  <c r="AL925" i="2"/>
  <c r="AM925" i="2"/>
  <c r="AN925" i="2"/>
  <c r="AO925" i="2"/>
  <c r="AP925" i="2"/>
  <c r="AQ925" i="2"/>
  <c r="AD893" i="2"/>
  <c r="AE893" i="2"/>
  <c r="X893" i="2"/>
  <c r="G893" i="2" s="1"/>
  <c r="Y893" i="2"/>
  <c r="W893" i="2"/>
  <c r="Z893" i="2" s="1"/>
  <c r="AY893" i="2" s="1"/>
  <c r="AD990" i="2"/>
  <c r="AE990" i="2"/>
  <c r="Y958" i="2"/>
  <c r="X958" i="2"/>
  <c r="G958" i="2" s="1"/>
  <c r="W958" i="2"/>
  <c r="Z958" i="2" s="1"/>
  <c r="AY958" i="2" s="1"/>
  <c r="AL958" i="2"/>
  <c r="AO958" i="2"/>
  <c r="AN958" i="2"/>
  <c r="AM958" i="2"/>
  <c r="AQ958" i="2"/>
  <c r="AP958" i="2"/>
  <c r="X926" i="2"/>
  <c r="G926" i="2" s="1"/>
  <c r="W926" i="2"/>
  <c r="Z926" i="2" s="1"/>
  <c r="AY926" i="2" s="1"/>
  <c r="Y926" i="2"/>
  <c r="AL926" i="2"/>
  <c r="AQ926" i="2"/>
  <c r="AM926" i="2"/>
  <c r="AN926" i="2"/>
  <c r="AO926" i="2"/>
  <c r="AP926" i="2"/>
  <c r="AD894" i="2"/>
  <c r="AE894" i="2"/>
  <c r="W862" i="2"/>
  <c r="Z862" i="2" s="1"/>
  <c r="Y862" i="2"/>
  <c r="AE1009" i="2"/>
  <c r="AD1009" i="2"/>
  <c r="AB1009" i="2" s="1"/>
  <c r="Y1009" i="2"/>
  <c r="W1009" i="2"/>
  <c r="Z1009" i="2" s="1"/>
  <c r="AY1009" i="2" s="1"/>
  <c r="X1009" i="2"/>
  <c r="G1009" i="2" s="1"/>
  <c r="X953" i="2"/>
  <c r="G953" i="2" s="1"/>
  <c r="Y953" i="2"/>
  <c r="W953" i="2"/>
  <c r="Z953" i="2" s="1"/>
  <c r="AY953" i="2" s="1"/>
  <c r="AP953" i="2"/>
  <c r="AO953" i="2"/>
  <c r="AL953" i="2"/>
  <c r="AQ953" i="2"/>
  <c r="AN953" i="2"/>
  <c r="AM953" i="2"/>
  <c r="AD953" i="2"/>
  <c r="AE953" i="2"/>
  <c r="AL889" i="2"/>
  <c r="AO889" i="2"/>
  <c r="AM889" i="2"/>
  <c r="AP889" i="2"/>
  <c r="AN889" i="2"/>
  <c r="AQ889" i="2"/>
  <c r="AP994" i="2"/>
  <c r="AO994" i="2"/>
  <c r="AM994" i="2"/>
  <c r="AN994" i="2"/>
  <c r="AQ994" i="2"/>
  <c r="AL994" i="2"/>
  <c r="AD994" i="2"/>
  <c r="AE994" i="2"/>
  <c r="Y994" i="2"/>
  <c r="W994" i="2"/>
  <c r="Z994" i="2" s="1"/>
  <c r="AY994" i="2" s="1"/>
  <c r="X994" i="2"/>
  <c r="G994" i="2" s="1"/>
  <c r="X938" i="2"/>
  <c r="G938" i="2" s="1"/>
  <c r="Y938" i="2"/>
  <c r="W938" i="2"/>
  <c r="Z938" i="2" s="1"/>
  <c r="AY938" i="2" s="1"/>
  <c r="AE874" i="2"/>
  <c r="AD874" i="2"/>
  <c r="AO874" i="2"/>
  <c r="AP874" i="2"/>
  <c r="AN874" i="2"/>
  <c r="AM874" i="2"/>
  <c r="AL874" i="2"/>
  <c r="AQ874" i="2"/>
  <c r="X874" i="2"/>
  <c r="G874" i="2" s="1"/>
  <c r="W874" i="2"/>
  <c r="Z874" i="2" s="1"/>
  <c r="AY874" i="2" s="1"/>
  <c r="Y874" i="2"/>
  <c r="AN987" i="2"/>
  <c r="AO987" i="2"/>
  <c r="AM987" i="2"/>
  <c r="AL987" i="2"/>
  <c r="AP987" i="2"/>
  <c r="AQ987" i="2"/>
  <c r="X955" i="2"/>
  <c r="G955" i="2" s="1"/>
  <c r="W955" i="2"/>
  <c r="Z955" i="2" s="1"/>
  <c r="AY955" i="2" s="1"/>
  <c r="Y955" i="2"/>
  <c r="AD955" i="2"/>
  <c r="AE955" i="2"/>
  <c r="AM923" i="2"/>
  <c r="AO923" i="2"/>
  <c r="AQ923" i="2"/>
  <c r="AN923" i="2"/>
  <c r="AP923" i="2"/>
  <c r="AL923" i="2"/>
  <c r="AE891" i="2"/>
  <c r="AD891" i="2"/>
  <c r="W859" i="2"/>
  <c r="Z859" i="2" s="1"/>
  <c r="Y859" i="2"/>
  <c r="Y992" i="2"/>
  <c r="W992" i="2"/>
  <c r="Z992" i="2" s="1"/>
  <c r="AY992" i="2" s="1"/>
  <c r="X992" i="2"/>
  <c r="G992" i="2" s="1"/>
  <c r="AN992" i="2"/>
  <c r="AO992" i="2"/>
  <c r="AP992" i="2"/>
  <c r="AL992" i="2"/>
  <c r="AQ992" i="2"/>
  <c r="AM992" i="2"/>
  <c r="AE960" i="2"/>
  <c r="AD960" i="2"/>
  <c r="AL928" i="2"/>
  <c r="AO928" i="2"/>
  <c r="AN928" i="2"/>
  <c r="AM928" i="2"/>
  <c r="AQ928" i="2"/>
  <c r="AP928" i="2"/>
  <c r="Y896" i="2"/>
  <c r="X896" i="2"/>
  <c r="G896" i="2" s="1"/>
  <c r="W896" i="2"/>
  <c r="Z896" i="2" s="1"/>
  <c r="AY896" i="2" s="1"/>
  <c r="AN1001" i="2"/>
  <c r="AL1001" i="2"/>
  <c r="AM1001" i="2"/>
  <c r="AP1001" i="2"/>
  <c r="AQ1001" i="2"/>
  <c r="AO1001" i="2"/>
  <c r="AD1001" i="2"/>
  <c r="AE1001" i="2"/>
  <c r="AQ929" i="2"/>
  <c r="AM929" i="2"/>
  <c r="AO929" i="2"/>
  <c r="AN929" i="2"/>
  <c r="AP929" i="2"/>
  <c r="AL929" i="2"/>
  <c r="AN1018" i="2"/>
  <c r="AP1018" i="2"/>
  <c r="AQ1018" i="2"/>
  <c r="AO1018" i="2"/>
  <c r="AL1018" i="2"/>
  <c r="AM1018" i="2"/>
  <c r="AD882" i="2"/>
  <c r="AE882" i="2"/>
  <c r="AL882" i="2"/>
  <c r="AO882" i="2"/>
  <c r="AN882" i="2"/>
  <c r="AM882" i="2"/>
  <c r="AQ882" i="2"/>
  <c r="AP882" i="2"/>
  <c r="Y882" i="2"/>
  <c r="X882" i="2"/>
  <c r="G882" i="2" s="1"/>
  <c r="W882" i="2"/>
  <c r="Z882" i="2" s="1"/>
  <c r="AY882" i="2" s="1"/>
  <c r="W858" i="2"/>
  <c r="Z858" i="2" s="1"/>
  <c r="Y858" i="2"/>
  <c r="AE999" i="2"/>
  <c r="AD999" i="2"/>
  <c r="AL999" i="2"/>
  <c r="AO999" i="2"/>
  <c r="AN999" i="2"/>
  <c r="AQ999" i="2"/>
  <c r="AP999" i="2"/>
  <c r="AM999" i="2"/>
  <c r="AD935" i="2"/>
  <c r="AE935" i="2"/>
  <c r="X935" i="2"/>
  <c r="G935" i="2" s="1"/>
  <c r="W935" i="2"/>
  <c r="Z935" i="2" s="1"/>
  <c r="AY935" i="2" s="1"/>
  <c r="Y935" i="2"/>
  <c r="AM935" i="2"/>
  <c r="AP935" i="2"/>
  <c r="AN935" i="2"/>
  <c r="AQ935" i="2"/>
  <c r="AO935" i="2"/>
  <c r="AL935" i="2"/>
  <c r="AE871" i="2"/>
  <c r="AD871" i="2"/>
  <c r="AQ871" i="2"/>
  <c r="AM871" i="2"/>
  <c r="AO871" i="2"/>
  <c r="AP871" i="2"/>
  <c r="AL871" i="2"/>
  <c r="AN871" i="2"/>
  <c r="X1004" i="2"/>
  <c r="G1004" i="2" s="1"/>
  <c r="W1004" i="2"/>
  <c r="Z1004" i="2" s="1"/>
  <c r="AY1004" i="2" s="1"/>
  <c r="Y1004" i="2"/>
  <c r="AD1004" i="2"/>
  <c r="AB1004" i="2" s="1"/>
  <c r="AE1004" i="2"/>
  <c r="AN1004" i="2"/>
  <c r="AQ1004" i="2"/>
  <c r="AL1004" i="2"/>
  <c r="AP1004" i="2"/>
  <c r="AO1004" i="2"/>
  <c r="AM1004" i="2"/>
  <c r="W940" i="2"/>
  <c r="Z940" i="2" s="1"/>
  <c r="AY940" i="2" s="1"/>
  <c r="Y940" i="2"/>
  <c r="X940" i="2"/>
  <c r="G940" i="2" s="1"/>
  <c r="AP940" i="2"/>
  <c r="AO940" i="2"/>
  <c r="AM940" i="2"/>
  <c r="AN940" i="2"/>
  <c r="AQ940" i="2"/>
  <c r="AL940" i="2"/>
  <c r="AE908" i="2"/>
  <c r="AD908" i="2"/>
  <c r="AD876" i="2"/>
  <c r="AE876" i="2"/>
  <c r="AD1013" i="2"/>
  <c r="AB1013" i="2" s="1"/>
  <c r="AE1013" i="2"/>
  <c r="AQ981" i="2"/>
  <c r="AN981" i="2"/>
  <c r="AM981" i="2"/>
  <c r="AP981" i="2"/>
  <c r="AO981" i="2"/>
  <c r="AL981" i="2"/>
  <c r="W981" i="2"/>
  <c r="Z981" i="2" s="1"/>
  <c r="AY981" i="2" s="1"/>
  <c r="Y981" i="2"/>
  <c r="X981" i="2"/>
  <c r="G981" i="2" s="1"/>
  <c r="AE949" i="2"/>
  <c r="AD949" i="2"/>
  <c r="X917" i="2"/>
  <c r="G917" i="2" s="1"/>
  <c r="Y917" i="2"/>
  <c r="W917" i="2"/>
  <c r="Z917" i="2" s="1"/>
  <c r="AY917" i="2" s="1"/>
  <c r="X885" i="2"/>
  <c r="G885" i="2" s="1"/>
  <c r="Y885" i="2"/>
  <c r="W885" i="2"/>
  <c r="Z885" i="2" s="1"/>
  <c r="AY885" i="2" s="1"/>
  <c r="AD1014" i="2"/>
  <c r="AB1014" i="2" s="1"/>
  <c r="AE1014" i="2"/>
  <c r="AL1014" i="2"/>
  <c r="AO1014" i="2"/>
  <c r="AN1014" i="2"/>
  <c r="AM1014" i="2"/>
  <c r="AQ1014" i="2"/>
  <c r="AP1014" i="2"/>
  <c r="Y982" i="2"/>
  <c r="X982" i="2"/>
  <c r="G982" i="2" s="1"/>
  <c r="W982" i="2"/>
  <c r="Z982" i="2" s="1"/>
  <c r="AY982" i="2" s="1"/>
  <c r="AE950" i="2"/>
  <c r="AD950" i="2"/>
  <c r="W950" i="2"/>
  <c r="Z950" i="2" s="1"/>
  <c r="AY950" i="2" s="1"/>
  <c r="Y950" i="2"/>
  <c r="X950" i="2"/>
  <c r="G950" i="2" s="1"/>
  <c r="AP950" i="2"/>
  <c r="AN950" i="2"/>
  <c r="AO950" i="2"/>
  <c r="AQ950" i="2"/>
  <c r="AM950" i="2"/>
  <c r="AL950" i="2"/>
  <c r="AM886" i="2"/>
  <c r="AP886" i="2"/>
  <c r="AO886" i="2"/>
  <c r="AQ886" i="2"/>
  <c r="AL886" i="2"/>
  <c r="AN886" i="2"/>
  <c r="AE886" i="2"/>
  <c r="AD886" i="2"/>
  <c r="AL888" i="2"/>
  <c r="AO888" i="2"/>
  <c r="AN888" i="2"/>
  <c r="AM888" i="2"/>
  <c r="AQ888" i="2"/>
  <c r="AP888" i="2"/>
  <c r="AE993" i="2"/>
  <c r="AD993" i="2"/>
  <c r="AL993" i="2"/>
  <c r="AO993" i="2"/>
  <c r="AM993" i="2"/>
  <c r="AP993" i="2"/>
  <c r="AN993" i="2"/>
  <c r="AQ993" i="2"/>
  <c r="AP937" i="2"/>
  <c r="AL937" i="2"/>
  <c r="AN937" i="2"/>
  <c r="AO937" i="2"/>
  <c r="AQ937" i="2"/>
  <c r="AM937" i="2"/>
  <c r="AE881" i="2"/>
  <c r="AD881" i="2"/>
  <c r="Y881" i="2"/>
  <c r="X881" i="2"/>
  <c r="G881" i="2" s="1"/>
  <c r="W881" i="2"/>
  <c r="Z881" i="2" s="1"/>
  <c r="AY881" i="2" s="1"/>
  <c r="AP881" i="2"/>
  <c r="AL881" i="2"/>
  <c r="AN881" i="2"/>
  <c r="AO881" i="2"/>
  <c r="AQ881" i="2"/>
  <c r="AM881" i="2"/>
  <c r="AM978" i="2"/>
  <c r="AP978" i="2"/>
  <c r="AO978" i="2"/>
  <c r="AQ978" i="2"/>
  <c r="AL978" i="2"/>
  <c r="AN978" i="2"/>
  <c r="AN1015" i="2"/>
  <c r="AM1015" i="2"/>
  <c r="AO1015" i="2"/>
  <c r="AL1015" i="2"/>
  <c r="AP1015" i="2"/>
  <c r="AQ1015" i="2"/>
  <c r="AD1015" i="2"/>
  <c r="AB1015" i="2" s="1"/>
  <c r="AE1015" i="2"/>
  <c r="X979" i="2"/>
  <c r="G979" i="2" s="1"/>
  <c r="W979" i="2"/>
  <c r="Z979" i="2" s="1"/>
  <c r="AY979" i="2" s="1"/>
  <c r="Y979" i="2"/>
  <c r="AM947" i="2"/>
  <c r="AP947" i="2"/>
  <c r="AN947" i="2"/>
  <c r="AQ947" i="2"/>
  <c r="AO947" i="2"/>
  <c r="AL947" i="2"/>
  <c r="AE947" i="2"/>
  <c r="AD947" i="2"/>
  <c r="AD915" i="2"/>
  <c r="AE915" i="2"/>
  <c r="W915" i="2"/>
  <c r="Z915" i="2" s="1"/>
  <c r="AY915" i="2" s="1"/>
  <c r="X915" i="2"/>
  <c r="G915" i="2" s="1"/>
  <c r="Y915" i="2"/>
  <c r="AM883" i="2"/>
  <c r="AP883" i="2"/>
  <c r="AN883" i="2"/>
  <c r="AQ883" i="2"/>
  <c r="AO883" i="2"/>
  <c r="AL883" i="2"/>
  <c r="AD883" i="2"/>
  <c r="AE883" i="2"/>
  <c r="AE1016" i="2"/>
  <c r="AD1016" i="2"/>
  <c r="AB1016" i="2" s="1"/>
  <c r="AL984" i="2"/>
  <c r="AN984" i="2"/>
  <c r="AQ984" i="2"/>
  <c r="AO984" i="2"/>
  <c r="AM984" i="2"/>
  <c r="AP984" i="2"/>
  <c r="W984" i="2"/>
  <c r="Z984" i="2" s="1"/>
  <c r="AY984" i="2" s="1"/>
  <c r="Y984" i="2"/>
  <c r="X984" i="2"/>
  <c r="G984" i="2" s="1"/>
  <c r="AE952" i="2"/>
  <c r="AD952" i="2"/>
  <c r="Y920" i="2"/>
  <c r="X920" i="2"/>
  <c r="G920" i="2" s="1"/>
  <c r="W920" i="2"/>
  <c r="Z920" i="2" s="1"/>
  <c r="AY920" i="2" s="1"/>
  <c r="AN920" i="2"/>
  <c r="AO920" i="2"/>
  <c r="AP920" i="2"/>
  <c r="AL920" i="2"/>
  <c r="AQ920" i="2"/>
  <c r="AM920" i="2"/>
  <c r="AD880" i="2"/>
  <c r="AE880" i="2"/>
  <c r="AL880" i="2"/>
  <c r="AM880" i="2"/>
  <c r="AO880" i="2"/>
  <c r="AQ880" i="2"/>
  <c r="AN880" i="2"/>
  <c r="AP880" i="2"/>
  <c r="Y913" i="2"/>
  <c r="X913" i="2"/>
  <c r="G913" i="2" s="1"/>
  <c r="W913" i="2"/>
  <c r="Z913" i="2" s="1"/>
  <c r="AY913" i="2" s="1"/>
  <c r="AQ913" i="2"/>
  <c r="AL913" i="2"/>
  <c r="AO913" i="2"/>
  <c r="AN913" i="2"/>
  <c r="AP913" i="2"/>
  <c r="AM913" i="2"/>
  <c r="AQ1002" i="2"/>
  <c r="AM1002" i="2"/>
  <c r="AL1002" i="2"/>
  <c r="AP1002" i="2"/>
  <c r="AN1002" i="2"/>
  <c r="AO1002" i="2"/>
  <c r="AM854" i="2"/>
  <c r="AQ854" i="2"/>
  <c r="AP854" i="2"/>
  <c r="AL854" i="2"/>
  <c r="AO854" i="2"/>
  <c r="AN854" i="2"/>
  <c r="Y854" i="2"/>
  <c r="W854" i="2"/>
  <c r="Z854" i="2" s="1"/>
  <c r="AY854" i="2" s="1"/>
  <c r="X854" i="2"/>
  <c r="G854" i="2" s="1"/>
  <c r="AE991" i="2"/>
  <c r="AD991" i="2"/>
  <c r="X959" i="2"/>
  <c r="G959" i="2" s="1"/>
  <c r="W959" i="2"/>
  <c r="Z959" i="2" s="1"/>
  <c r="AY959" i="2" s="1"/>
  <c r="Y959" i="2"/>
  <c r="AP959" i="2"/>
  <c r="AM959" i="2"/>
  <c r="AQ959" i="2"/>
  <c r="AN959" i="2"/>
  <c r="AL959" i="2"/>
  <c r="AO959" i="2"/>
  <c r="W927" i="2"/>
  <c r="Z927" i="2" s="1"/>
  <c r="AY927" i="2" s="1"/>
  <c r="Y927" i="2"/>
  <c r="X927" i="2"/>
  <c r="G927" i="2" s="1"/>
  <c r="AD927" i="2"/>
  <c r="AE927" i="2"/>
  <c r="AO895" i="2"/>
  <c r="AL895" i="2"/>
  <c r="AQ895" i="2"/>
  <c r="AN895" i="2"/>
  <c r="AM895" i="2"/>
  <c r="AP895" i="2"/>
  <c r="Y863" i="2"/>
  <c r="X863" i="2"/>
  <c r="G863" i="2" s="1"/>
  <c r="W863" i="2"/>
  <c r="Z863" i="2" s="1"/>
  <c r="X996" i="2"/>
  <c r="G996" i="2" s="1"/>
  <c r="Y996" i="2"/>
  <c r="W996" i="2"/>
  <c r="Z996" i="2" s="1"/>
  <c r="AY996" i="2" s="1"/>
  <c r="AO996" i="2"/>
  <c r="AM996" i="2"/>
  <c r="AP996" i="2"/>
  <c r="AL996" i="2"/>
  <c r="AN996" i="2"/>
  <c r="AQ996" i="2"/>
  <c r="AD996" i="2"/>
  <c r="AE996" i="2"/>
  <c r="Y964" i="2"/>
  <c r="X964" i="2"/>
  <c r="G964" i="2" s="1"/>
  <c r="W964" i="2"/>
  <c r="Z964" i="2" s="1"/>
  <c r="AY964" i="2" s="1"/>
  <c r="AP932" i="2"/>
  <c r="AM932" i="2"/>
  <c r="AQ932" i="2"/>
  <c r="AO932" i="2"/>
  <c r="AN932" i="2"/>
  <c r="AL932" i="2"/>
  <c r="W932" i="2"/>
  <c r="Z932" i="2" s="1"/>
  <c r="AY932" i="2" s="1"/>
  <c r="Y932" i="2"/>
  <c r="X932" i="2"/>
  <c r="G932" i="2" s="1"/>
  <c r="AE900" i="2"/>
  <c r="AD900" i="2"/>
  <c r="AD1005" i="2"/>
  <c r="AB1005" i="2" s="1"/>
  <c r="AE1005" i="2"/>
  <c r="AQ1005" i="2"/>
  <c r="AO1005" i="2"/>
  <c r="AP1005" i="2"/>
  <c r="AM1005" i="2"/>
  <c r="AN1005" i="2"/>
  <c r="AL1005" i="2"/>
  <c r="W973" i="2"/>
  <c r="Z973" i="2" s="1"/>
  <c r="AY973" i="2" s="1"/>
  <c r="Y973" i="2"/>
  <c r="X973" i="2"/>
  <c r="G973" i="2" s="1"/>
  <c r="AD941" i="2"/>
  <c r="AE941" i="2"/>
  <c r="X941" i="2"/>
  <c r="G941" i="2" s="1"/>
  <c r="W941" i="2"/>
  <c r="Z941" i="2" s="1"/>
  <c r="AY941" i="2" s="1"/>
  <c r="Y941" i="2"/>
  <c r="AP909" i="2"/>
  <c r="AN909" i="2"/>
  <c r="AQ909" i="2"/>
  <c r="AL909" i="2"/>
  <c r="AO909" i="2"/>
  <c r="AM909" i="2"/>
  <c r="Y877" i="2"/>
  <c r="W877" i="2"/>
  <c r="Z877" i="2" s="1"/>
  <c r="AY877" i="2" s="1"/>
  <c r="X877" i="2"/>
  <c r="G877" i="2" s="1"/>
  <c r="AM1006" i="2"/>
  <c r="AP1006" i="2"/>
  <c r="AO1006" i="2"/>
  <c r="AQ1006" i="2"/>
  <c r="AL1006" i="2"/>
  <c r="AN1006" i="2"/>
  <c r="AD1006" i="2"/>
  <c r="AB1006" i="2" s="1"/>
  <c r="AE1006" i="2"/>
  <c r="X974" i="2"/>
  <c r="G974" i="2" s="1"/>
  <c r="W974" i="2"/>
  <c r="Z974" i="2" s="1"/>
  <c r="AY974" i="2" s="1"/>
  <c r="Y974" i="2"/>
  <c r="AL942" i="2"/>
  <c r="AN942" i="2"/>
  <c r="AQ942" i="2"/>
  <c r="AO942" i="2"/>
  <c r="AM942" i="2"/>
  <c r="AP942" i="2"/>
  <c r="W942" i="2"/>
  <c r="Z942" i="2" s="1"/>
  <c r="AY942" i="2" s="1"/>
  <c r="Y942" i="2"/>
  <c r="X942" i="2"/>
  <c r="G942" i="2" s="1"/>
  <c r="AQ910" i="2"/>
  <c r="AL910" i="2"/>
  <c r="AN910" i="2"/>
  <c r="AM910" i="2"/>
  <c r="AP910" i="2"/>
  <c r="AO910" i="2"/>
  <c r="AD878" i="2"/>
  <c r="AE878" i="2"/>
  <c r="W878" i="2"/>
  <c r="Z878" i="2" s="1"/>
  <c r="AY878" i="2" s="1"/>
  <c r="X878" i="2"/>
  <c r="G878" i="2" s="1"/>
  <c r="Y878" i="2"/>
  <c r="AD872" i="2"/>
  <c r="AE872" i="2"/>
  <c r="AN872" i="2"/>
  <c r="AL872" i="2"/>
  <c r="AO872" i="2"/>
  <c r="AQ872" i="2"/>
  <c r="AP872" i="2"/>
  <c r="AM872" i="2"/>
  <c r="AD977" i="2"/>
  <c r="AE977" i="2"/>
  <c r="AM977" i="2"/>
  <c r="AO977" i="2"/>
  <c r="AQ977" i="2"/>
  <c r="AL977" i="2"/>
  <c r="AN977" i="2"/>
  <c r="AP977" i="2"/>
  <c r="X977" i="2"/>
  <c r="G977" i="2" s="1"/>
  <c r="Y977" i="2"/>
  <c r="W977" i="2"/>
  <c r="Z977" i="2" s="1"/>
  <c r="AY977" i="2" s="1"/>
  <c r="Y921" i="2"/>
  <c r="X921" i="2"/>
  <c r="G921" i="2" s="1"/>
  <c r="W921" i="2"/>
  <c r="Z921" i="2" s="1"/>
  <c r="AY921" i="2" s="1"/>
  <c r="AP865" i="2"/>
  <c r="AQ865" i="2"/>
  <c r="AO865" i="2"/>
  <c r="AN865" i="2"/>
  <c r="AL865" i="2"/>
  <c r="AM865" i="2"/>
  <c r="X865" i="2"/>
  <c r="G865" i="2" s="1"/>
  <c r="W865" i="2"/>
  <c r="Z865" i="2" s="1"/>
  <c r="AY865" i="2" s="1"/>
  <c r="Y865" i="2"/>
  <c r="AD962" i="2"/>
  <c r="AE962" i="2"/>
  <c r="AM906" i="2"/>
  <c r="AL906" i="2"/>
  <c r="AQ906" i="2"/>
  <c r="AO906" i="2"/>
  <c r="AP906" i="2"/>
  <c r="AN906" i="2"/>
  <c r="AD1003" i="2"/>
  <c r="AB1003" i="2" s="1"/>
  <c r="AE1003" i="2"/>
  <c r="AP1003" i="2"/>
  <c r="AQ1003" i="2"/>
  <c r="AL1003" i="2"/>
  <c r="AO1003" i="2"/>
  <c r="AM1003" i="2"/>
  <c r="AN1003" i="2"/>
  <c r="W971" i="2"/>
  <c r="Z971" i="2" s="1"/>
  <c r="AY971" i="2" s="1"/>
  <c r="Y971" i="2"/>
  <c r="X971" i="2"/>
  <c r="G971" i="2" s="1"/>
  <c r="AE939" i="2"/>
  <c r="AD939" i="2"/>
  <c r="AO939" i="2"/>
  <c r="AM939" i="2"/>
  <c r="AN939" i="2"/>
  <c r="AP939" i="2"/>
  <c r="AL939" i="2"/>
  <c r="AQ939" i="2"/>
  <c r="W939" i="2"/>
  <c r="Z939" i="2" s="1"/>
  <c r="AY939" i="2" s="1"/>
  <c r="Y939" i="2"/>
  <c r="X939" i="2"/>
  <c r="G939" i="2" s="1"/>
  <c r="AE907" i="2"/>
  <c r="AD907" i="2"/>
  <c r="AM875" i="2"/>
  <c r="AP875" i="2"/>
  <c r="AN875" i="2"/>
  <c r="AQ875" i="2"/>
  <c r="AO875" i="2"/>
  <c r="AL875" i="2"/>
  <c r="X875" i="2"/>
  <c r="G875" i="2" s="1"/>
  <c r="W875" i="2"/>
  <c r="Z875" i="2" s="1"/>
  <c r="AY875" i="2" s="1"/>
  <c r="Y875" i="2"/>
  <c r="AE1008" i="2"/>
  <c r="AD1008" i="2"/>
  <c r="AB1008" i="2" s="1"/>
  <c r="AQ1008" i="2"/>
  <c r="AP1008" i="2"/>
  <c r="AM1008" i="2"/>
  <c r="AN1008" i="2"/>
  <c r="AL1008" i="2"/>
  <c r="AO1008" i="2"/>
  <c r="W976" i="2"/>
  <c r="Z976" i="2" s="1"/>
  <c r="AY976" i="2" s="1"/>
  <c r="Y976" i="2"/>
  <c r="X976" i="2"/>
  <c r="G976" i="2" s="1"/>
  <c r="AD944" i="2"/>
  <c r="AE944" i="2"/>
  <c r="AQ944" i="2"/>
  <c r="AM944" i="2"/>
  <c r="AL944" i="2"/>
  <c r="AP944" i="2"/>
  <c r="AN944" i="2"/>
  <c r="AO944" i="2"/>
  <c r="W912" i="2"/>
  <c r="Z912" i="2" s="1"/>
  <c r="AY912" i="2" s="1"/>
  <c r="Y912" i="2"/>
  <c r="X912" i="2"/>
  <c r="G912" i="2" s="1"/>
  <c r="W969" i="2"/>
  <c r="Z969" i="2" s="1"/>
  <c r="AY969" i="2" s="1"/>
  <c r="X969" i="2"/>
  <c r="G969" i="2" s="1"/>
  <c r="Y969" i="2"/>
  <c r="AD969" i="2"/>
  <c r="AE969" i="2"/>
  <c r="AP897" i="2"/>
  <c r="AL897" i="2"/>
  <c r="AN897" i="2"/>
  <c r="AO897" i="2"/>
  <c r="AQ897" i="2"/>
  <c r="AM897" i="2"/>
  <c r="AN986" i="2"/>
  <c r="AP986" i="2"/>
  <c r="AQ986" i="2"/>
  <c r="AO986" i="2"/>
  <c r="AL986" i="2"/>
  <c r="AM986" i="2"/>
  <c r="X986" i="2"/>
  <c r="G986" i="2" s="1"/>
  <c r="Y986" i="2"/>
  <c r="W986" i="2"/>
  <c r="Z986" i="2" s="1"/>
  <c r="AY986" i="2" s="1"/>
  <c r="AD986" i="2"/>
  <c r="AE986" i="2"/>
  <c r="AE914" i="2"/>
  <c r="AD914" i="2"/>
  <c r="AN914" i="2"/>
  <c r="AL914" i="2"/>
  <c r="AO914" i="2"/>
  <c r="AQ914" i="2"/>
  <c r="AP914" i="2"/>
  <c r="AM914" i="2"/>
  <c r="W855" i="2"/>
  <c r="Z855" i="2" s="1"/>
  <c r="Y855" i="2"/>
  <c r="X855" i="2"/>
  <c r="G855" i="2" s="1"/>
  <c r="AP983" i="2"/>
  <c r="AL983" i="2"/>
  <c r="AN983" i="2"/>
  <c r="AQ983" i="2"/>
  <c r="AM983" i="2"/>
  <c r="AO983" i="2"/>
  <c r="AD983" i="2"/>
  <c r="AE983" i="2"/>
  <c r="X983" i="2"/>
  <c r="G983" i="2" s="1"/>
  <c r="W983" i="2"/>
  <c r="Z983" i="2" s="1"/>
  <c r="AY983" i="2" s="1"/>
  <c r="Y983" i="2"/>
  <c r="Y951" i="2"/>
  <c r="X951" i="2"/>
  <c r="G951" i="2" s="1"/>
  <c r="W951" i="2"/>
  <c r="Z951" i="2" s="1"/>
  <c r="AY951" i="2" s="1"/>
  <c r="AN919" i="2"/>
  <c r="AO919" i="2"/>
  <c r="AM919" i="2"/>
  <c r="AL919" i="2"/>
  <c r="AP919" i="2"/>
  <c r="AQ919" i="2"/>
  <c r="AD919" i="2"/>
  <c r="AE919" i="2"/>
  <c r="W887" i="2"/>
  <c r="Z887" i="2" s="1"/>
  <c r="AY887" i="2" s="1"/>
  <c r="Y887" i="2"/>
  <c r="X887" i="2"/>
  <c r="G887" i="2" s="1"/>
  <c r="AN988" i="2"/>
  <c r="AL988" i="2"/>
  <c r="AO988" i="2"/>
  <c r="AQ988" i="2"/>
  <c r="AP988" i="2"/>
  <c r="AM988" i="2"/>
  <c r="AD988" i="2"/>
  <c r="AE988" i="2"/>
  <c r="X956" i="2"/>
  <c r="G956" i="2" s="1"/>
  <c r="W956" i="2"/>
  <c r="Z956" i="2" s="1"/>
  <c r="AY956" i="2" s="1"/>
  <c r="Y956" i="2"/>
  <c r="AE924" i="2"/>
  <c r="AD924" i="2"/>
  <c r="AM892" i="2"/>
  <c r="AP892" i="2"/>
  <c r="AO892" i="2"/>
  <c r="AQ892" i="2"/>
  <c r="AL892" i="2"/>
  <c r="AN892" i="2"/>
  <c r="X997" i="2"/>
  <c r="G997" i="2" s="1"/>
  <c r="Y997" i="2"/>
  <c r="W997" i="2"/>
  <c r="Z997" i="2" s="1"/>
  <c r="AY997" i="2" s="1"/>
  <c r="AN965" i="2"/>
  <c r="AM965" i="2"/>
  <c r="AQ965" i="2"/>
  <c r="AL965" i="2"/>
  <c r="AP965" i="2"/>
  <c r="AO965" i="2"/>
  <c r="W965" i="2"/>
  <c r="Z965" i="2" s="1"/>
  <c r="AY965" i="2" s="1"/>
  <c r="Y965" i="2"/>
  <c r="X965" i="2"/>
  <c r="G965" i="2" s="1"/>
  <c r="AE965" i="2"/>
  <c r="AD965" i="2"/>
  <c r="AP933" i="2"/>
  <c r="AL933" i="2"/>
  <c r="AN933" i="2"/>
  <c r="AO933" i="2"/>
  <c r="AQ933" i="2"/>
  <c r="AM933" i="2"/>
  <c r="X901" i="2"/>
  <c r="G901" i="2" s="1"/>
  <c r="Y901" i="2"/>
  <c r="W901" i="2"/>
  <c r="Z901" i="2" s="1"/>
  <c r="AY901" i="2" s="1"/>
  <c r="AE901" i="2"/>
  <c r="AD901" i="2"/>
  <c r="Y869" i="2"/>
  <c r="W869" i="2"/>
  <c r="Z869" i="2" s="1"/>
  <c r="W998" i="2"/>
  <c r="Z998" i="2" s="1"/>
  <c r="AY998" i="2" s="1"/>
  <c r="X998" i="2"/>
  <c r="G998" i="2" s="1"/>
  <c r="Y998" i="2"/>
  <c r="AO966" i="2"/>
  <c r="AM966" i="2"/>
  <c r="AP966" i="2"/>
  <c r="AL966" i="2"/>
  <c r="AN966" i="2"/>
  <c r="AQ966" i="2"/>
  <c r="AE934" i="2"/>
  <c r="AD934" i="2"/>
  <c r="AN902" i="2"/>
  <c r="AP902" i="2"/>
  <c r="AQ902" i="2"/>
  <c r="AO902" i="2"/>
  <c r="AL902" i="2"/>
  <c r="AM902" i="2"/>
  <c r="Y961" i="2"/>
  <c r="W961" i="2"/>
  <c r="Z961" i="2" s="1"/>
  <c r="AY961" i="2" s="1"/>
  <c r="X961" i="2"/>
  <c r="G961" i="2" s="1"/>
  <c r="AE905" i="2"/>
  <c r="AD905" i="2"/>
  <c r="AQ1010" i="2"/>
  <c r="AM1010" i="2"/>
  <c r="AL1010" i="2"/>
  <c r="AP1010" i="2"/>
  <c r="AN1010" i="2"/>
  <c r="AO1010" i="2"/>
  <c r="W1010" i="2"/>
  <c r="Z1010" i="2" s="1"/>
  <c r="AY1010" i="2" s="1"/>
  <c r="X1010" i="2"/>
  <c r="G1010" i="2" s="1"/>
  <c r="Y1010" i="2"/>
  <c r="AL946" i="2"/>
  <c r="AO946" i="2"/>
  <c r="AN946" i="2"/>
  <c r="AM946" i="2"/>
  <c r="AQ946" i="2"/>
  <c r="AP946" i="2"/>
  <c r="AE946" i="2"/>
  <c r="AD946" i="2"/>
  <c r="W890" i="2"/>
  <c r="Z890" i="2" s="1"/>
  <c r="AY890" i="2" s="1"/>
  <c r="Y890" i="2"/>
  <c r="X890" i="2"/>
  <c r="G890" i="2" s="1"/>
  <c r="AE890" i="2"/>
  <c r="AD890" i="2"/>
  <c r="Y995" i="2"/>
  <c r="X995" i="2"/>
  <c r="G995" i="2" s="1"/>
  <c r="W995" i="2"/>
  <c r="Z995" i="2" s="1"/>
  <c r="AY995" i="2" s="1"/>
  <c r="AD963" i="2"/>
  <c r="AE963" i="2"/>
  <c r="AL963" i="2"/>
  <c r="AN963" i="2"/>
  <c r="AP963" i="2"/>
  <c r="AO963" i="2"/>
  <c r="AM963" i="2"/>
  <c r="AQ963" i="2"/>
  <c r="Y931" i="2"/>
  <c r="X931" i="2"/>
  <c r="G931" i="2" s="1"/>
  <c r="W931" i="2"/>
  <c r="Z931" i="2" s="1"/>
  <c r="AY931" i="2" s="1"/>
  <c r="AE899" i="2"/>
  <c r="AD899" i="2"/>
  <c r="Y899" i="2"/>
  <c r="X899" i="2"/>
  <c r="G899" i="2" s="1"/>
  <c r="W899" i="2"/>
  <c r="Z899" i="2" s="1"/>
  <c r="AY899" i="2" s="1"/>
  <c r="AL899" i="2"/>
  <c r="AP899" i="2"/>
  <c r="AQ899" i="2"/>
  <c r="AN899" i="2"/>
  <c r="AO899" i="2"/>
  <c r="AM899" i="2"/>
  <c r="AD1000" i="2"/>
  <c r="AE1000" i="2"/>
  <c r="AP1000" i="2"/>
  <c r="AN1000" i="2"/>
  <c r="AO1000" i="2"/>
  <c r="AQ1000" i="2"/>
  <c r="AM1000" i="2"/>
  <c r="AL1000" i="2"/>
  <c r="AP936" i="2"/>
  <c r="AN936" i="2"/>
  <c r="AO936" i="2"/>
  <c r="AQ936" i="2"/>
  <c r="AM936" i="2"/>
  <c r="AL936" i="2"/>
  <c r="AE904" i="2"/>
  <c r="AD904" i="2"/>
  <c r="W1017" i="2"/>
  <c r="Z1017" i="2" s="1"/>
  <c r="AY1017" i="2" s="1"/>
  <c r="X1017" i="2"/>
  <c r="G1017" i="2" s="1"/>
  <c r="Y1017" i="2"/>
  <c r="W873" i="2"/>
  <c r="Z873" i="2" s="1"/>
  <c r="AY873" i="2" s="1"/>
  <c r="Y873" i="2"/>
  <c r="X873" i="2"/>
  <c r="G873" i="2" s="1"/>
  <c r="AP873" i="2"/>
  <c r="AO873" i="2"/>
  <c r="AM873" i="2"/>
  <c r="AQ873" i="2"/>
  <c r="AN873" i="2"/>
  <c r="AL873" i="2"/>
  <c r="AN970" i="2"/>
  <c r="AO970" i="2"/>
  <c r="AP970" i="2"/>
  <c r="AL970" i="2"/>
  <c r="AQ970" i="2"/>
  <c r="AM970" i="2"/>
  <c r="AE970" i="2"/>
  <c r="AD970" i="2"/>
  <c r="AN898" i="2"/>
  <c r="AO898" i="2"/>
  <c r="AP898" i="2"/>
  <c r="AL898" i="2"/>
  <c r="AQ898" i="2"/>
  <c r="AM898" i="2"/>
  <c r="Y856" i="2"/>
  <c r="W856" i="2"/>
  <c r="Z856" i="2" s="1"/>
  <c r="AD750" i="2"/>
  <c r="AE750" i="2"/>
  <c r="AL750" i="2"/>
  <c r="AM750" i="2"/>
  <c r="AO750" i="2"/>
  <c r="AQ750" i="2"/>
  <c r="AN750" i="2"/>
  <c r="AP750" i="2"/>
  <c r="Y750" i="2"/>
  <c r="W750" i="2"/>
  <c r="Z750" i="2" s="1"/>
  <c r="AY750" i="2" s="1"/>
  <c r="X750" i="2"/>
  <c r="G750" i="2" s="1"/>
  <c r="AD745" i="2"/>
  <c r="AE745" i="2"/>
  <c r="AF745" i="2" s="1"/>
  <c r="AG745" i="2" s="1"/>
  <c r="F613" i="1"/>
  <c r="B24" i="1"/>
  <c r="L451" i="2"/>
  <c r="V451" i="2"/>
  <c r="T451" i="2"/>
  <c r="M451" i="2"/>
  <c r="H451" i="2"/>
  <c r="P451" i="2"/>
  <c r="H612" i="2"/>
  <c r="N612" i="2"/>
  <c r="M612" i="2"/>
  <c r="Q612" i="2"/>
  <c r="V612" i="2"/>
  <c r="J612" i="2"/>
  <c r="O604" i="2"/>
  <c r="Q604" i="2"/>
  <c r="H604" i="2"/>
  <c r="P604" i="2"/>
  <c r="N604" i="2"/>
  <c r="V604" i="2"/>
  <c r="J469" i="2"/>
  <c r="BA469" i="2"/>
  <c r="Q469" i="2"/>
  <c r="K469" i="2"/>
  <c r="M469" i="2"/>
  <c r="H469" i="2"/>
  <c r="Q541" i="2"/>
  <c r="BA541" i="2"/>
  <c r="V541" i="2"/>
  <c r="J541" i="2"/>
  <c r="T541" i="2"/>
  <c r="P541" i="2"/>
  <c r="I531" i="2"/>
  <c r="I596" i="2"/>
  <c r="I709" i="2"/>
  <c r="I726" i="2"/>
  <c r="I537" i="2"/>
  <c r="I623" i="2"/>
  <c r="I615" i="2"/>
  <c r="F463" i="1"/>
  <c r="F707" i="1"/>
  <c r="B98" i="1"/>
  <c r="BA451" i="2"/>
  <c r="K451" i="2"/>
  <c r="Q451" i="2"/>
  <c r="N451" i="2"/>
  <c r="O451" i="2"/>
  <c r="J451" i="2"/>
  <c r="O612" i="2"/>
  <c r="L612" i="2"/>
  <c r="T612" i="2"/>
  <c r="BA612" i="2"/>
  <c r="K612" i="2"/>
  <c r="P612" i="2"/>
  <c r="BA604" i="2"/>
  <c r="M604" i="2"/>
  <c r="K604" i="2"/>
  <c r="T604" i="2"/>
  <c r="J604" i="2"/>
  <c r="L604" i="2"/>
  <c r="T469" i="2"/>
  <c r="V469" i="2"/>
  <c r="O469" i="2"/>
  <c r="N469" i="2"/>
  <c r="P469" i="2"/>
  <c r="L469" i="2"/>
  <c r="N541" i="2"/>
  <c r="O541" i="2"/>
  <c r="L541" i="2"/>
  <c r="H541" i="2"/>
  <c r="M541" i="2"/>
  <c r="K541" i="2"/>
  <c r="I600" i="2"/>
  <c r="I465" i="2"/>
  <c r="I627" i="2"/>
  <c r="I716" i="2"/>
  <c r="I619" i="2"/>
  <c r="I544" i="2"/>
  <c r="B51" i="1"/>
  <c r="B10" i="1"/>
  <c r="B157" i="1"/>
  <c r="B200" i="1"/>
  <c r="L725" i="2"/>
  <c r="N725" i="2"/>
  <c r="BA725" i="2"/>
  <c r="T725" i="2"/>
  <c r="J723" i="1" s="1"/>
  <c r="H725" i="2"/>
  <c r="C723" i="1" s="1"/>
  <c r="K725" i="2"/>
  <c r="J725" i="2"/>
  <c r="E723" i="1" s="1"/>
  <c r="J603" i="2"/>
  <c r="E601" i="1" s="1"/>
  <c r="H603" i="2"/>
  <c r="C601" i="1" s="1"/>
  <c r="V603" i="2"/>
  <c r="M603" i="2"/>
  <c r="L603" i="2"/>
  <c r="BA603" i="2"/>
  <c r="M468" i="2"/>
  <c r="Q468" i="2"/>
  <c r="H468" i="2"/>
  <c r="C466" i="1" s="1"/>
  <c r="O468" i="2"/>
  <c r="H466" i="1" s="1"/>
  <c r="N468" i="2"/>
  <c r="J468" i="2"/>
  <c r="E466" i="1" s="1"/>
  <c r="V540" i="2"/>
  <c r="N540" i="2"/>
  <c r="L540" i="2"/>
  <c r="M540" i="2"/>
  <c r="H540" i="2"/>
  <c r="C538" i="1" s="1"/>
  <c r="O540" i="2"/>
  <c r="H538" i="1" s="1"/>
  <c r="J450" i="2"/>
  <c r="E448" i="1" s="1"/>
  <c r="N450" i="2"/>
  <c r="V450" i="2"/>
  <c r="H450" i="2"/>
  <c r="C448" i="1" s="1"/>
  <c r="P450" i="2"/>
  <c r="I448" i="1" s="1"/>
  <c r="M450" i="2"/>
  <c r="K450" i="2"/>
  <c r="P715" i="2"/>
  <c r="I713" i="1" s="1"/>
  <c r="M715" i="2"/>
  <c r="Q715" i="2"/>
  <c r="J715" i="2"/>
  <c r="E713" i="1" s="1"/>
  <c r="O715" i="2"/>
  <c r="H713" i="1" s="1"/>
  <c r="T715" i="2"/>
  <c r="J713" i="1" s="1"/>
  <c r="T728" i="2"/>
  <c r="J726" i="1" s="1"/>
  <c r="O728" i="2"/>
  <c r="H726" i="1" s="1"/>
  <c r="K728" i="2"/>
  <c r="H728" i="2"/>
  <c r="C726" i="1" s="1"/>
  <c r="V728" i="2"/>
  <c r="P728" i="2"/>
  <c r="I726" i="1" s="1"/>
  <c r="P724" i="2"/>
  <c r="I722" i="1" s="1"/>
  <c r="BA724" i="2"/>
  <c r="H724" i="2"/>
  <c r="C722" i="1" s="1"/>
  <c r="T724" i="2"/>
  <c r="J722" i="1" s="1"/>
  <c r="J724" i="2"/>
  <c r="E722" i="1" s="1"/>
  <c r="K724" i="2"/>
  <c r="N724" i="2"/>
  <c r="V602" i="2"/>
  <c r="K602" i="2"/>
  <c r="M602" i="2"/>
  <c r="BA602" i="2"/>
  <c r="J602" i="2"/>
  <c r="E600" i="1" s="1"/>
  <c r="T467" i="2"/>
  <c r="J465" i="1" s="1"/>
  <c r="N467" i="2"/>
  <c r="P467" i="2"/>
  <c r="I465" i="1" s="1"/>
  <c r="L467" i="2"/>
  <c r="K539" i="2"/>
  <c r="L539" i="2"/>
  <c r="V539" i="2"/>
  <c r="O539" i="2"/>
  <c r="H537" i="1" s="1"/>
  <c r="J539" i="2"/>
  <c r="E537" i="1" s="1"/>
  <c r="P539" i="2"/>
  <c r="I537" i="1" s="1"/>
  <c r="N539" i="2"/>
  <c r="BA449" i="2"/>
  <c r="P449" i="2"/>
  <c r="I447" i="1" s="1"/>
  <c r="V449" i="2"/>
  <c r="K449" i="2"/>
  <c r="K474" i="2"/>
  <c r="T474" i="2"/>
  <c r="H474" i="2"/>
  <c r="P474" i="2"/>
  <c r="O474" i="2"/>
  <c r="V474" i="2"/>
  <c r="Q443" i="2"/>
  <c r="L443" i="2"/>
  <c r="O443" i="2"/>
  <c r="H443" i="2"/>
  <c r="P443" i="2"/>
  <c r="T443" i="2"/>
  <c r="L685" i="2"/>
  <c r="H685" i="2"/>
  <c r="J685" i="2"/>
  <c r="P685" i="2"/>
  <c r="M685" i="2"/>
  <c r="Q685" i="2"/>
  <c r="J597" i="2"/>
  <c r="M597" i="2"/>
  <c r="V597" i="2"/>
  <c r="BA597" i="2"/>
  <c r="O597" i="2"/>
  <c r="N597" i="2"/>
  <c r="H609" i="2"/>
  <c r="M609" i="2"/>
  <c r="J609" i="2"/>
  <c r="O609" i="2"/>
  <c r="K609" i="2"/>
  <c r="P609" i="2"/>
  <c r="Q628" i="2"/>
  <c r="O628" i="2"/>
  <c r="N628" i="2"/>
  <c r="BA628" i="2"/>
  <c r="K628" i="2"/>
  <c r="T628" i="2"/>
  <c r="M718" i="2"/>
  <c r="L718" i="2"/>
  <c r="T718" i="2"/>
  <c r="N718" i="2"/>
  <c r="H718" i="2"/>
  <c r="BA718" i="2"/>
  <c r="O729" i="2"/>
  <c r="H729" i="2"/>
  <c r="M729" i="2"/>
  <c r="K729" i="2"/>
  <c r="T729" i="2"/>
  <c r="BA729" i="2"/>
  <c r="T714" i="2"/>
  <c r="K714" i="2"/>
  <c r="V714" i="2"/>
  <c r="P714" i="2"/>
  <c r="BA714" i="2"/>
  <c r="M714" i="2"/>
  <c r="M727" i="2"/>
  <c r="BA727" i="2"/>
  <c r="J727" i="2"/>
  <c r="N727" i="2"/>
  <c r="P727" i="2"/>
  <c r="T727" i="2"/>
  <c r="P438" i="2"/>
  <c r="BA438" i="2"/>
  <c r="H438" i="2"/>
  <c r="J438" i="2"/>
  <c r="K438" i="2"/>
  <c r="N438" i="2"/>
  <c r="P534" i="2"/>
  <c r="T534" i="2"/>
  <c r="H534" i="2"/>
  <c r="V534" i="2"/>
  <c r="BA534" i="2"/>
  <c r="L534" i="2"/>
  <c r="T723" i="2"/>
  <c r="N723" i="2"/>
  <c r="M723" i="2"/>
  <c r="Q723" i="2"/>
  <c r="BA723" i="2"/>
  <c r="H723" i="2"/>
  <c r="J547" i="2"/>
  <c r="Q547" i="2"/>
  <c r="M547" i="2"/>
  <c r="BA547" i="2"/>
  <c r="T547" i="2"/>
  <c r="O547" i="2"/>
  <c r="T601" i="2"/>
  <c r="K601" i="2"/>
  <c r="H601" i="2"/>
  <c r="L601" i="2"/>
  <c r="N601" i="2"/>
  <c r="O601" i="2"/>
  <c r="BA634" i="2"/>
  <c r="P634" i="2"/>
  <c r="K634" i="2"/>
  <c r="V634" i="2"/>
  <c r="J634" i="2"/>
  <c r="L634" i="2"/>
  <c r="BA466" i="2"/>
  <c r="K466" i="2"/>
  <c r="O466" i="2"/>
  <c r="P466" i="2"/>
  <c r="N466" i="2"/>
  <c r="V466" i="2"/>
  <c r="P538" i="2"/>
  <c r="O538" i="2"/>
  <c r="V538" i="2"/>
  <c r="BA538" i="2"/>
  <c r="J538" i="2"/>
  <c r="N538" i="2"/>
  <c r="O649" i="2"/>
  <c r="V649" i="2"/>
  <c r="P649" i="2"/>
  <c r="L649" i="2"/>
  <c r="N649" i="2"/>
  <c r="Q649" i="2"/>
  <c r="O620" i="2"/>
  <c r="J620" i="2"/>
  <c r="H620" i="2"/>
  <c r="V620" i="2"/>
  <c r="T620" i="2"/>
  <c r="L620" i="2"/>
  <c r="L710" i="2"/>
  <c r="H710" i="2"/>
  <c r="J710" i="2"/>
  <c r="V710" i="2"/>
  <c r="N710" i="2"/>
  <c r="T710" i="2"/>
  <c r="N516" i="2"/>
  <c r="K516" i="2"/>
  <c r="BA516" i="2"/>
  <c r="H516" i="2"/>
  <c r="J516" i="2"/>
  <c r="O516" i="2"/>
  <c r="T503" i="2"/>
  <c r="V503" i="2"/>
  <c r="N503" i="2"/>
  <c r="J503" i="2"/>
  <c r="BA503" i="2"/>
  <c r="O503" i="2"/>
  <c r="Q593" i="2"/>
  <c r="K593" i="2"/>
  <c r="L593" i="2"/>
  <c r="N593" i="2"/>
  <c r="O593" i="2"/>
  <c r="BA593" i="2"/>
  <c r="T448" i="2"/>
  <c r="H448" i="2"/>
  <c r="BA448" i="2"/>
  <c r="O448" i="2"/>
  <c r="Q448" i="2"/>
  <c r="K448" i="2"/>
  <c r="BA699" i="2"/>
  <c r="V699" i="2"/>
  <c r="N699" i="2"/>
  <c r="P699" i="2"/>
  <c r="J699" i="2"/>
  <c r="K699" i="2"/>
  <c r="I546" i="2"/>
  <c r="R625" i="2"/>
  <c r="I618" i="2"/>
  <c r="I591" i="2"/>
  <c r="I605" i="2"/>
  <c r="I684" i="2"/>
  <c r="I717" i="2"/>
  <c r="I437" i="2"/>
  <c r="I592" i="2"/>
  <c r="P725" i="2"/>
  <c r="I723" i="1" s="1"/>
  <c r="V725" i="2"/>
  <c r="Q725" i="2"/>
  <c r="M725" i="2"/>
  <c r="O725" i="2"/>
  <c r="H723" i="1" s="1"/>
  <c r="N603" i="2"/>
  <c r="P603" i="2"/>
  <c r="I601" i="1" s="1"/>
  <c r="K603" i="2"/>
  <c r="O603" i="2"/>
  <c r="H601" i="1" s="1"/>
  <c r="Q603" i="2"/>
  <c r="T603" i="2"/>
  <c r="J601" i="1" s="1"/>
  <c r="K468" i="2"/>
  <c r="L468" i="2"/>
  <c r="V468" i="2"/>
  <c r="T468" i="2"/>
  <c r="J466" i="1" s="1"/>
  <c r="P468" i="2"/>
  <c r="I466" i="1" s="1"/>
  <c r="BA468" i="2"/>
  <c r="Q540" i="2"/>
  <c r="P540" i="2"/>
  <c r="I538" i="1" s="1"/>
  <c r="J540" i="2"/>
  <c r="E538" i="1" s="1"/>
  <c r="BA540" i="2"/>
  <c r="T540" i="2"/>
  <c r="J538" i="1" s="1"/>
  <c r="K540" i="2"/>
  <c r="Q450" i="2"/>
  <c r="T450" i="2"/>
  <c r="J448" i="1" s="1"/>
  <c r="BA450" i="2"/>
  <c r="O450" i="2"/>
  <c r="H448" i="1" s="1"/>
  <c r="L450" i="2"/>
  <c r="N715" i="2"/>
  <c r="V715" i="2"/>
  <c r="K715" i="2"/>
  <c r="L715" i="2"/>
  <c r="BA715" i="2"/>
  <c r="H715" i="2"/>
  <c r="C713" i="1" s="1"/>
  <c r="N728" i="2"/>
  <c r="M728" i="2"/>
  <c r="BA728" i="2"/>
  <c r="Q728" i="2"/>
  <c r="J728" i="2"/>
  <c r="E726" i="1" s="1"/>
  <c r="L728" i="2"/>
  <c r="M724" i="2"/>
  <c r="V724" i="2"/>
  <c r="Q724" i="2"/>
  <c r="L724" i="2"/>
  <c r="O724" i="2"/>
  <c r="H722" i="1" s="1"/>
  <c r="H602" i="2"/>
  <c r="C600" i="1" s="1"/>
  <c r="N602" i="2"/>
  <c r="T602" i="2"/>
  <c r="J600" i="1" s="1"/>
  <c r="P602" i="2"/>
  <c r="I600" i="1" s="1"/>
  <c r="O602" i="2"/>
  <c r="H600" i="1" s="1"/>
  <c r="Q602" i="2"/>
  <c r="L602" i="2"/>
  <c r="K467" i="2"/>
  <c r="M467" i="2"/>
  <c r="Q467" i="2"/>
  <c r="V467" i="2"/>
  <c r="H467" i="2"/>
  <c r="C465" i="1" s="1"/>
  <c r="J467" i="2"/>
  <c r="E465" i="1" s="1"/>
  <c r="O467" i="2"/>
  <c r="H465" i="1" s="1"/>
  <c r="BA467" i="2"/>
  <c r="M539" i="2"/>
  <c r="Q539" i="2"/>
  <c r="H539" i="2"/>
  <c r="C537" i="1" s="1"/>
  <c r="T539" i="2"/>
  <c r="J537" i="1" s="1"/>
  <c r="BA539" i="2"/>
  <c r="Q449" i="2"/>
  <c r="T449" i="2"/>
  <c r="J447" i="1" s="1"/>
  <c r="J449" i="2"/>
  <c r="E447" i="1" s="1"/>
  <c r="H449" i="2"/>
  <c r="C447" i="1" s="1"/>
  <c r="L449" i="2"/>
  <c r="N449" i="2"/>
  <c r="M449" i="2"/>
  <c r="O449" i="2"/>
  <c r="H447" i="1" s="1"/>
  <c r="F468" i="1"/>
  <c r="B14" i="1"/>
  <c r="N474" i="2"/>
  <c r="L474" i="2"/>
  <c r="Q474" i="2"/>
  <c r="BA474" i="2"/>
  <c r="M474" i="2"/>
  <c r="J474" i="2"/>
  <c r="BA443" i="2"/>
  <c r="K443" i="2"/>
  <c r="J443" i="2"/>
  <c r="M443" i="2"/>
  <c r="N443" i="2"/>
  <c r="V443" i="2"/>
  <c r="O685" i="2"/>
  <c r="BA685" i="2"/>
  <c r="K685" i="2"/>
  <c r="N685" i="2"/>
  <c r="T685" i="2"/>
  <c r="V685" i="2"/>
  <c r="P597" i="2"/>
  <c r="Q597" i="2"/>
  <c r="L597" i="2"/>
  <c r="K597" i="2"/>
  <c r="H597" i="2"/>
  <c r="T597" i="2"/>
  <c r="N609" i="2"/>
  <c r="L609" i="2"/>
  <c r="V609" i="2"/>
  <c r="Q609" i="2"/>
  <c r="T609" i="2"/>
  <c r="BA609" i="2"/>
  <c r="H628" i="2"/>
  <c r="P628" i="2"/>
  <c r="V628" i="2"/>
  <c r="L628" i="2"/>
  <c r="J628" i="2"/>
  <c r="M628" i="2"/>
  <c r="Q718" i="2"/>
  <c r="O718" i="2"/>
  <c r="P718" i="2"/>
  <c r="V718" i="2"/>
  <c r="K718" i="2"/>
  <c r="J718" i="2"/>
  <c r="L729" i="2"/>
  <c r="N729" i="2"/>
  <c r="Q729" i="2"/>
  <c r="V729" i="2"/>
  <c r="P729" i="2"/>
  <c r="J729" i="2"/>
  <c r="H714" i="2"/>
  <c r="N714" i="2"/>
  <c r="L714" i="2"/>
  <c r="J714" i="2"/>
  <c r="Q714" i="2"/>
  <c r="O714" i="2"/>
  <c r="V727" i="2"/>
  <c r="H727" i="2"/>
  <c r="K727" i="2"/>
  <c r="Q727" i="2"/>
  <c r="O727" i="2"/>
  <c r="L727" i="2"/>
  <c r="O438" i="2"/>
  <c r="M438" i="2"/>
  <c r="T438" i="2"/>
  <c r="V438" i="2"/>
  <c r="L438" i="2"/>
  <c r="Q438" i="2"/>
  <c r="N534" i="2"/>
  <c r="Q534" i="2"/>
  <c r="M534" i="2"/>
  <c r="K534" i="2"/>
  <c r="J534" i="2"/>
  <c r="O534" i="2"/>
  <c r="O723" i="2"/>
  <c r="P723" i="2"/>
  <c r="L723" i="2"/>
  <c r="J723" i="2"/>
  <c r="V723" i="2"/>
  <c r="K723" i="2"/>
  <c r="K547" i="2"/>
  <c r="P547" i="2"/>
  <c r="L547" i="2"/>
  <c r="V547" i="2"/>
  <c r="H547" i="2"/>
  <c r="N547" i="2"/>
  <c r="P601" i="2"/>
  <c r="J601" i="2"/>
  <c r="BA601" i="2"/>
  <c r="V601" i="2"/>
  <c r="M601" i="2"/>
  <c r="Q601" i="2"/>
  <c r="N634" i="2"/>
  <c r="H634" i="2"/>
  <c r="Q634" i="2"/>
  <c r="O634" i="2"/>
  <c r="M634" i="2"/>
  <c r="T634" i="2"/>
  <c r="J466" i="2"/>
  <c r="Q466" i="2"/>
  <c r="M466" i="2"/>
  <c r="T466" i="2"/>
  <c r="H466" i="2"/>
  <c r="L466" i="2"/>
  <c r="H538" i="2"/>
  <c r="L538" i="2"/>
  <c r="T538" i="2"/>
  <c r="K538" i="2"/>
  <c r="Q538" i="2"/>
  <c r="M538" i="2"/>
  <c r="J649" i="2"/>
  <c r="BA649" i="2"/>
  <c r="T649" i="2"/>
  <c r="K649" i="2"/>
  <c r="H649" i="2"/>
  <c r="M649" i="2"/>
  <c r="Q620" i="2"/>
  <c r="K620" i="2"/>
  <c r="BA620" i="2"/>
  <c r="P620" i="2"/>
  <c r="N620" i="2"/>
  <c r="M620" i="2"/>
  <c r="BA710" i="2"/>
  <c r="O710" i="2"/>
  <c r="Q710" i="2"/>
  <c r="P710" i="2"/>
  <c r="K710" i="2"/>
  <c r="M710" i="2"/>
  <c r="T516" i="2"/>
  <c r="V516" i="2"/>
  <c r="L516" i="2"/>
  <c r="M516" i="2"/>
  <c r="P516" i="2"/>
  <c r="Q516" i="2"/>
  <c r="P503" i="2"/>
  <c r="M503" i="2"/>
  <c r="K503" i="2"/>
  <c r="H503" i="2"/>
  <c r="Q503" i="2"/>
  <c r="L503" i="2"/>
  <c r="V593" i="2"/>
  <c r="J593" i="2"/>
  <c r="H593" i="2"/>
  <c r="P593" i="2"/>
  <c r="T593" i="2"/>
  <c r="M593" i="2"/>
  <c r="V448" i="2"/>
  <c r="L448" i="2"/>
  <c r="J448" i="2"/>
  <c r="P448" i="2"/>
  <c r="N448" i="2"/>
  <c r="M448" i="2"/>
  <c r="H699" i="2"/>
  <c r="O699" i="2"/>
  <c r="L699" i="2"/>
  <c r="M699" i="2"/>
  <c r="Q699" i="2"/>
  <c r="T699" i="2"/>
  <c r="I633" i="2"/>
  <c r="I625" i="2"/>
  <c r="I647" i="2"/>
  <c r="I530" i="2"/>
  <c r="I616" i="2"/>
  <c r="I697" i="2"/>
  <c r="I630" i="2"/>
  <c r="I515" i="2"/>
  <c r="I611" i="2"/>
  <c r="I545" i="2"/>
  <c r="I471" i="2"/>
  <c r="I712" i="2"/>
  <c r="I861" i="2"/>
  <c r="I866" i="2"/>
  <c r="I827" i="2"/>
  <c r="I860" i="2"/>
  <c r="I870" i="2"/>
  <c r="I857" i="2"/>
  <c r="I447" i="2"/>
  <c r="I705" i="2"/>
  <c r="I868" i="2"/>
  <c r="I864" i="2"/>
  <c r="I387" i="2"/>
  <c r="I606" i="2"/>
  <c r="I442" i="2"/>
  <c r="I536" i="2"/>
  <c r="I626" i="2"/>
  <c r="R707" i="2"/>
  <c r="I532" i="2"/>
  <c r="I624" i="2"/>
  <c r="I862" i="2"/>
  <c r="I859" i="2"/>
  <c r="R858" i="2"/>
  <c r="I869" i="2"/>
  <c r="I617" i="2"/>
  <c r="I434" i="2"/>
  <c r="I473" i="2"/>
  <c r="R606" i="2"/>
  <c r="I608" i="2"/>
  <c r="I529" i="2"/>
  <c r="I708" i="2"/>
  <c r="I707" i="2"/>
  <c r="I704" i="2"/>
  <c r="I501" i="2"/>
  <c r="I622" i="2"/>
  <c r="I502" i="2"/>
  <c r="I470" i="2"/>
  <c r="I683" i="2"/>
  <c r="I863" i="2"/>
  <c r="I855" i="2"/>
  <c r="I858" i="2"/>
  <c r="I856" i="2"/>
  <c r="B15" i="1"/>
  <c r="B73" i="1"/>
  <c r="B26" i="1"/>
  <c r="B29" i="1"/>
  <c r="B84" i="1"/>
  <c r="B175" i="1"/>
  <c r="B288" i="1"/>
  <c r="B196" i="1"/>
  <c r="B23" i="1"/>
  <c r="B210" i="1"/>
  <c r="B148" i="1"/>
  <c r="B16" i="1"/>
  <c r="B101" i="1"/>
  <c r="B105" i="1"/>
  <c r="B212" i="1"/>
  <c r="B22" i="1"/>
  <c r="B164" i="1"/>
  <c r="B284" i="1"/>
  <c r="B78" i="1"/>
  <c r="B237" i="1"/>
  <c r="B13" i="1"/>
  <c r="B185" i="1"/>
  <c r="E92" i="2"/>
  <c r="H91" i="2"/>
  <c r="L91" i="2"/>
  <c r="J91" i="2"/>
  <c r="M91" i="2"/>
  <c r="P91" i="2"/>
  <c r="O91" i="2"/>
  <c r="O90" i="2"/>
  <c r="H88" i="1" s="1"/>
  <c r="H90" i="2"/>
  <c r="C88" i="1" s="1"/>
  <c r="K90" i="2"/>
  <c r="BA90" i="2"/>
  <c r="Q90" i="2"/>
  <c r="M90" i="2"/>
  <c r="M384" i="2"/>
  <c r="H384" i="2"/>
  <c r="C382" i="1" s="1"/>
  <c r="K384" i="2"/>
  <c r="T384" i="2"/>
  <c r="J382" i="1" s="1"/>
  <c r="O384" i="2"/>
  <c r="H382" i="1" s="1"/>
  <c r="K16" i="1"/>
  <c r="D15" i="1"/>
  <c r="K29" i="1"/>
  <c r="D9" i="1"/>
  <c r="C198" i="1"/>
  <c r="D98" i="1"/>
  <c r="S8" i="2"/>
  <c r="K73" i="1"/>
  <c r="D51" i="1"/>
  <c r="S86" i="2"/>
  <c r="D81" i="1"/>
  <c r="C79" i="1"/>
  <c r="I65" i="1"/>
  <c r="H186" i="1"/>
  <c r="C186" i="1"/>
  <c r="D220" i="1"/>
  <c r="K175" i="1"/>
  <c r="D296" i="1"/>
  <c r="K105" i="1"/>
  <c r="E166" i="1"/>
  <c r="I238" i="1"/>
  <c r="K241" i="2"/>
  <c r="O241" i="2"/>
  <c r="Q241" i="2"/>
  <c r="J241" i="2"/>
  <c r="N241" i="2"/>
  <c r="P241" i="2"/>
  <c r="K237" i="1"/>
  <c r="I160" i="2"/>
  <c r="B158" i="1"/>
  <c r="H158" i="1"/>
  <c r="D157" i="1"/>
  <c r="K243" i="1"/>
  <c r="I255" i="2"/>
  <c r="B253" i="1"/>
  <c r="E257" i="2"/>
  <c r="V256" i="2"/>
  <c r="K256" i="2"/>
  <c r="T256" i="2"/>
  <c r="N256" i="2"/>
  <c r="M256" i="2"/>
  <c r="J256" i="2"/>
  <c r="D241" i="1"/>
  <c r="K236" i="1"/>
  <c r="C262" i="1"/>
  <c r="E266" i="2"/>
  <c r="K265" i="2"/>
  <c r="T265" i="2"/>
  <c r="M265" i="2"/>
  <c r="H265" i="2"/>
  <c r="V265" i="2"/>
  <c r="BA265" i="2"/>
  <c r="K261" i="1"/>
  <c r="C201" i="1"/>
  <c r="E201" i="1"/>
  <c r="N204" i="2"/>
  <c r="O204" i="2"/>
  <c r="H204" i="2"/>
  <c r="M204" i="2"/>
  <c r="J204" i="2"/>
  <c r="P204" i="2"/>
  <c r="D200" i="1"/>
  <c r="K97" i="1"/>
  <c r="I228" i="2"/>
  <c r="H226" i="1"/>
  <c r="I128" i="2"/>
  <c r="B126" i="1"/>
  <c r="E126" i="1"/>
  <c r="D125" i="1"/>
  <c r="I285" i="1"/>
  <c r="C285" i="1"/>
  <c r="I144" i="1"/>
  <c r="E144" i="1"/>
  <c r="D143" i="1"/>
  <c r="K141" i="1"/>
  <c r="A374" i="1"/>
  <c r="A625" i="1"/>
  <c r="A797" i="1"/>
  <c r="A631" i="1"/>
  <c r="A584" i="1"/>
  <c r="A379" i="1"/>
  <c r="A724" i="1"/>
  <c r="A328" i="1"/>
  <c r="A964" i="1"/>
  <c r="A601" i="1"/>
  <c r="A621" i="1"/>
  <c r="D13" i="1"/>
  <c r="C30" i="1"/>
  <c r="D10" i="1"/>
  <c r="K27" i="1"/>
  <c r="I101" i="2"/>
  <c r="R101" i="2"/>
  <c r="D4" i="1"/>
  <c r="D23" i="1"/>
  <c r="D22" i="1"/>
  <c r="I88" i="2"/>
  <c r="B86" i="1"/>
  <c r="Q89" i="2"/>
  <c r="P89" i="2"/>
  <c r="I87" i="1" s="1"/>
  <c r="L89" i="2"/>
  <c r="H89" i="2"/>
  <c r="N89" i="2"/>
  <c r="K89" i="2"/>
  <c r="D76" i="1"/>
  <c r="C46" i="1"/>
  <c r="H49" i="2"/>
  <c r="BA49" i="2"/>
  <c r="L49" i="2"/>
  <c r="V49" i="2"/>
  <c r="Q49" i="2"/>
  <c r="O49" i="2"/>
  <c r="H47" i="1" s="1"/>
  <c r="C54" i="1"/>
  <c r="I223" i="2"/>
  <c r="I289" i="1"/>
  <c r="M292" i="2"/>
  <c r="Q292" i="2"/>
  <c r="J292" i="2"/>
  <c r="N292" i="2"/>
  <c r="H292" i="2"/>
  <c r="V292" i="2"/>
  <c r="I299" i="2"/>
  <c r="B297" i="1"/>
  <c r="P300" i="2"/>
  <c r="V300" i="2"/>
  <c r="BA300" i="2"/>
  <c r="Q300" i="2"/>
  <c r="H300" i="2"/>
  <c r="N300" i="2"/>
  <c r="K272" i="1"/>
  <c r="I110" i="1"/>
  <c r="I112" i="2"/>
  <c r="B110" i="1"/>
  <c r="I252" i="2"/>
  <c r="I250" i="1"/>
  <c r="H250" i="1"/>
  <c r="D249" i="1"/>
  <c r="I115" i="2"/>
  <c r="B113" i="1"/>
  <c r="E117" i="2"/>
  <c r="K116" i="2"/>
  <c r="J116" i="2"/>
  <c r="E114" i="1" s="1"/>
  <c r="P116" i="2"/>
  <c r="I114" i="1" s="1"/>
  <c r="O116" i="2"/>
  <c r="H114" i="1" s="1"/>
  <c r="M116" i="2"/>
  <c r="L116" i="2"/>
  <c r="K112" i="1"/>
  <c r="D107" i="1"/>
  <c r="D196" i="1"/>
  <c r="K252" i="1"/>
  <c r="D164" i="1"/>
  <c r="S132" i="2"/>
  <c r="I149" i="1"/>
  <c r="I151" i="2"/>
  <c r="B149" i="1"/>
  <c r="V152" i="2"/>
  <c r="O152" i="2"/>
  <c r="P152" i="2"/>
  <c r="H152" i="2"/>
  <c r="J152" i="2"/>
  <c r="N152" i="2"/>
  <c r="H123" i="1"/>
  <c r="E141" i="2"/>
  <c r="O140" i="2"/>
  <c r="K140" i="2"/>
  <c r="V140" i="2"/>
  <c r="T140" i="2"/>
  <c r="J138" i="1" s="1"/>
  <c r="N140" i="2"/>
  <c r="L140" i="2"/>
  <c r="K216" i="2"/>
  <c r="M216" i="2"/>
  <c r="Q216" i="2"/>
  <c r="T216" i="2"/>
  <c r="J214" i="1" s="1"/>
  <c r="BA216" i="2"/>
  <c r="J216" i="2"/>
  <c r="I168" i="1"/>
  <c r="J168" i="1"/>
  <c r="R381" i="2"/>
  <c r="C391" i="1"/>
  <c r="J391" i="1"/>
  <c r="E472" i="1"/>
  <c r="J449" i="1"/>
  <c r="C449" i="1"/>
  <c r="I449" i="1"/>
  <c r="H441" i="1"/>
  <c r="C441" i="1"/>
  <c r="I441" i="1"/>
  <c r="J441" i="1"/>
  <c r="H683" i="1"/>
  <c r="J683" i="1"/>
  <c r="I595" i="1"/>
  <c r="C595" i="1"/>
  <c r="J595" i="1"/>
  <c r="J607" i="1"/>
  <c r="H626" i="1"/>
  <c r="J626" i="1"/>
  <c r="H716" i="1"/>
  <c r="I716" i="1"/>
  <c r="E716" i="1"/>
  <c r="E730" i="2"/>
  <c r="H727" i="1"/>
  <c r="C727" i="1"/>
  <c r="J727" i="1"/>
  <c r="J712" i="1"/>
  <c r="I712" i="1"/>
  <c r="C725" i="1"/>
  <c r="H725" i="1"/>
  <c r="J358" i="1"/>
  <c r="T361" i="2"/>
  <c r="J359" i="1" s="1"/>
  <c r="Q361" i="2"/>
  <c r="L361" i="2"/>
  <c r="J361" i="2"/>
  <c r="K361" i="2"/>
  <c r="M361" i="2"/>
  <c r="C386" i="1"/>
  <c r="I386" i="1"/>
  <c r="H322" i="1"/>
  <c r="C322" i="1"/>
  <c r="H325" i="2"/>
  <c r="P325" i="2"/>
  <c r="M325" i="2"/>
  <c r="V325" i="2"/>
  <c r="K325" i="2"/>
  <c r="Q325" i="2"/>
  <c r="C356" i="1"/>
  <c r="I358" i="2"/>
  <c r="B356" i="1"/>
  <c r="I384" i="1"/>
  <c r="C610" i="1"/>
  <c r="E610" i="1"/>
  <c r="P383" i="2"/>
  <c r="M383" i="2"/>
  <c r="O383" i="2"/>
  <c r="J383" i="2"/>
  <c r="L383" i="2"/>
  <c r="N383" i="2"/>
  <c r="C369" i="1"/>
  <c r="I436" i="1"/>
  <c r="C436" i="1"/>
  <c r="E436" i="1"/>
  <c r="H602" i="1"/>
  <c r="C602" i="1"/>
  <c r="I602" i="1"/>
  <c r="E532" i="1"/>
  <c r="H532" i="1"/>
  <c r="J721" i="1"/>
  <c r="C721" i="1"/>
  <c r="I225" i="2"/>
  <c r="B223" i="1"/>
  <c r="I223" i="1"/>
  <c r="I171" i="2"/>
  <c r="B169" i="1"/>
  <c r="H388" i="1"/>
  <c r="C388" i="1"/>
  <c r="K15" i="1"/>
  <c r="E182" i="2"/>
  <c r="O181" i="2"/>
  <c r="P181" i="2"/>
  <c r="J181" i="2"/>
  <c r="M181" i="2"/>
  <c r="V181" i="2"/>
  <c r="N181" i="2"/>
  <c r="D14" i="1"/>
  <c r="C178" i="1"/>
  <c r="I180" i="2"/>
  <c r="B178" i="1"/>
  <c r="D24" i="1"/>
  <c r="I198" i="1"/>
  <c r="K6" i="1"/>
  <c r="I76" i="2"/>
  <c r="D73" i="1"/>
  <c r="D84" i="1"/>
  <c r="C65" i="1"/>
  <c r="I67" i="2"/>
  <c r="E69" i="2"/>
  <c r="J68" i="2"/>
  <c r="E66" i="1" s="1"/>
  <c r="H68" i="2"/>
  <c r="O68" i="2"/>
  <c r="H66" i="1" s="1"/>
  <c r="Q68" i="2"/>
  <c r="BA68" i="2"/>
  <c r="L68" i="2"/>
  <c r="D175" i="1"/>
  <c r="D105" i="1"/>
  <c r="K132" i="1"/>
  <c r="I166" i="1"/>
  <c r="I168" i="2"/>
  <c r="H166" i="1"/>
  <c r="K134" i="1"/>
  <c r="L161" i="2"/>
  <c r="J161" i="2"/>
  <c r="M161" i="2"/>
  <c r="T161" i="2"/>
  <c r="J159" i="1" s="1"/>
  <c r="BA161" i="2"/>
  <c r="P161" i="2"/>
  <c r="H253" i="1"/>
  <c r="I253" i="1"/>
  <c r="I203" i="2"/>
  <c r="B201" i="1"/>
  <c r="C226" i="1"/>
  <c r="E230" i="2"/>
  <c r="T229" i="2"/>
  <c r="J227" i="1" s="1"/>
  <c r="J229" i="2"/>
  <c r="L229" i="2"/>
  <c r="K229" i="2"/>
  <c r="M229" i="2"/>
  <c r="H229" i="2"/>
  <c r="K225" i="1"/>
  <c r="E130" i="2"/>
  <c r="V129" i="2"/>
  <c r="L129" i="2"/>
  <c r="P129" i="2"/>
  <c r="H129" i="2"/>
  <c r="Q129" i="2"/>
  <c r="K129" i="2"/>
  <c r="D122" i="1"/>
  <c r="K306" i="1"/>
  <c r="E285" i="1"/>
  <c r="O288" i="2"/>
  <c r="V288" i="2"/>
  <c r="H288" i="2"/>
  <c r="Q288" i="2"/>
  <c r="K288" i="2"/>
  <c r="M288" i="2"/>
  <c r="I146" i="2"/>
  <c r="B144" i="1"/>
  <c r="C144" i="1"/>
  <c r="BA147" i="2"/>
  <c r="O147" i="2"/>
  <c r="L147" i="2"/>
  <c r="P147" i="2"/>
  <c r="M147" i="2"/>
  <c r="N147" i="2"/>
  <c r="D136" i="1"/>
  <c r="K212" i="1"/>
  <c r="A334" i="1"/>
  <c r="A749" i="1"/>
  <c r="A834" i="1"/>
  <c r="A629" i="1"/>
  <c r="A598" i="1"/>
  <c r="A682" i="1"/>
  <c r="A756" i="1"/>
  <c r="A344" i="1"/>
  <c r="A604" i="1"/>
  <c r="A572" i="1"/>
  <c r="A640" i="1"/>
  <c r="A590" i="1"/>
  <c r="K13" i="1"/>
  <c r="M33" i="2"/>
  <c r="H33" i="2"/>
  <c r="Q33" i="2"/>
  <c r="T33" i="2"/>
  <c r="J31" i="1" s="1"/>
  <c r="O33" i="2"/>
  <c r="H31" i="1" s="1"/>
  <c r="J33" i="2"/>
  <c r="E31" i="1" s="1"/>
  <c r="K177" i="1"/>
  <c r="S320" i="2"/>
  <c r="S309" i="2"/>
  <c r="D20" i="1"/>
  <c r="K2" i="1"/>
  <c r="K23" i="1"/>
  <c r="D18" i="1"/>
  <c r="D8" i="1"/>
  <c r="K43" i="1"/>
  <c r="I84" i="2"/>
  <c r="B82" i="1"/>
  <c r="D45" i="1"/>
  <c r="K26" i="1"/>
  <c r="I56" i="2"/>
  <c r="B54" i="1"/>
  <c r="N57" i="2"/>
  <c r="P57" i="2"/>
  <c r="I55" i="1" s="1"/>
  <c r="J57" i="2"/>
  <c r="E55" i="1" s="1"/>
  <c r="Q57" i="2"/>
  <c r="M57" i="2"/>
  <c r="BA57" i="2"/>
  <c r="D53" i="1"/>
  <c r="K185" i="1"/>
  <c r="H221" i="1"/>
  <c r="E221" i="1"/>
  <c r="C289" i="1"/>
  <c r="E289" i="1"/>
  <c r="J297" i="1"/>
  <c r="E297" i="1"/>
  <c r="I297" i="1"/>
  <c r="C273" i="1"/>
  <c r="H273" i="1"/>
  <c r="T276" i="2"/>
  <c r="BA276" i="2"/>
  <c r="N276" i="2"/>
  <c r="K276" i="2"/>
  <c r="H276" i="2"/>
  <c r="M276" i="2"/>
  <c r="D317" i="1"/>
  <c r="F110" i="1"/>
  <c r="C110" i="1"/>
  <c r="E250" i="1"/>
  <c r="K245" i="1"/>
  <c r="D94" i="1"/>
  <c r="K315" i="1"/>
  <c r="S166" i="2"/>
  <c r="D130" i="1"/>
  <c r="H149" i="1"/>
  <c r="K148" i="1"/>
  <c r="C123" i="1"/>
  <c r="I125" i="2"/>
  <c r="E123" i="1"/>
  <c r="C137" i="1"/>
  <c r="I139" i="2"/>
  <c r="E137" i="1"/>
  <c r="I215" i="2"/>
  <c r="B213" i="1"/>
  <c r="H213" i="1"/>
  <c r="E191" i="2"/>
  <c r="V190" i="2"/>
  <c r="J190" i="2"/>
  <c r="H190" i="2"/>
  <c r="P190" i="2"/>
  <c r="K190" i="2"/>
  <c r="O190" i="2"/>
  <c r="H168" i="1"/>
  <c r="E391" i="1"/>
  <c r="E395" i="2"/>
  <c r="P394" i="2"/>
  <c r="N394" i="2"/>
  <c r="L394" i="2"/>
  <c r="BA394" i="2"/>
  <c r="Q394" i="2"/>
  <c r="K394" i="2"/>
  <c r="C344" i="1"/>
  <c r="BA347" i="2"/>
  <c r="O347" i="2"/>
  <c r="H345" i="1" s="1"/>
  <c r="T347" i="2"/>
  <c r="J347" i="2"/>
  <c r="E345" i="1" s="1"/>
  <c r="K347" i="2"/>
  <c r="V347" i="2"/>
  <c r="J433" i="1"/>
  <c r="C433" i="1"/>
  <c r="C320" i="1"/>
  <c r="I320" i="1"/>
  <c r="I545" i="1"/>
  <c r="C545" i="1"/>
  <c r="I599" i="1"/>
  <c r="E599" i="1"/>
  <c r="E635" i="2"/>
  <c r="I632" i="1"/>
  <c r="E632" i="1"/>
  <c r="H464" i="1"/>
  <c r="I464" i="1"/>
  <c r="I536" i="1"/>
  <c r="H536" i="1"/>
  <c r="E536" i="1"/>
  <c r="E647" i="1"/>
  <c r="J647" i="1"/>
  <c r="C647" i="1"/>
  <c r="E467" i="1"/>
  <c r="C467" i="1"/>
  <c r="E621" i="2"/>
  <c r="H618" i="1"/>
  <c r="E618" i="1"/>
  <c r="C618" i="1"/>
  <c r="J618" i="1"/>
  <c r="C708" i="1"/>
  <c r="E708" i="1"/>
  <c r="J708" i="1"/>
  <c r="I358" i="1"/>
  <c r="I360" i="2"/>
  <c r="B358" i="1"/>
  <c r="H386" i="1"/>
  <c r="C374" i="1"/>
  <c r="E322" i="1"/>
  <c r="J322" i="1"/>
  <c r="I336" i="2"/>
  <c r="B334" i="1"/>
  <c r="E338" i="2"/>
  <c r="BA337" i="2"/>
  <c r="L337" i="2"/>
  <c r="K337" i="2"/>
  <c r="M337" i="2"/>
  <c r="H337" i="2"/>
  <c r="O337" i="2"/>
  <c r="H335" i="1" s="1"/>
  <c r="R374" i="2"/>
  <c r="J514" i="1"/>
  <c r="I514" i="1"/>
  <c r="R371" i="2"/>
  <c r="E504" i="2"/>
  <c r="I501" i="1"/>
  <c r="C501" i="1"/>
  <c r="E542" i="2"/>
  <c r="E543" i="2" s="1"/>
  <c r="H539" i="1"/>
  <c r="C539" i="1"/>
  <c r="E594" i="2"/>
  <c r="E595" i="2" s="1"/>
  <c r="H591" i="1"/>
  <c r="I372" i="2"/>
  <c r="J446" i="1"/>
  <c r="C446" i="1"/>
  <c r="H446" i="1"/>
  <c r="E700" i="2"/>
  <c r="I697" i="1"/>
  <c r="E697" i="1"/>
  <c r="H223" i="1"/>
  <c r="C223" i="1"/>
  <c r="E173" i="2"/>
  <c r="J172" i="2"/>
  <c r="M172" i="2"/>
  <c r="T172" i="2"/>
  <c r="V172" i="2"/>
  <c r="Q172" i="2"/>
  <c r="O172" i="2"/>
  <c r="O378" i="2"/>
  <c r="H378" i="2"/>
  <c r="V378" i="2"/>
  <c r="L378" i="2"/>
  <c r="P378" i="2"/>
  <c r="N378" i="2"/>
  <c r="E388" i="1"/>
  <c r="H391" i="2"/>
  <c r="P391" i="2"/>
  <c r="BA391" i="2"/>
  <c r="L391" i="2"/>
  <c r="N391" i="2"/>
  <c r="V391" i="2"/>
  <c r="G14" i="1"/>
  <c r="S16" i="2"/>
  <c r="S31" i="2"/>
  <c r="L197" i="1"/>
  <c r="G2" i="1"/>
  <c r="S75" i="2"/>
  <c r="S80" i="2"/>
  <c r="L296" i="1"/>
  <c r="R107" i="2"/>
  <c r="R134" i="2"/>
  <c r="L165" i="1"/>
  <c r="R239" i="2"/>
  <c r="L157" i="1"/>
  <c r="L241" i="1"/>
  <c r="L261" i="1"/>
  <c r="L97" i="1"/>
  <c r="R227" i="2"/>
  <c r="S124" i="2"/>
  <c r="R308" i="2"/>
  <c r="L141" i="1"/>
  <c r="B136" i="1"/>
  <c r="R138" i="2"/>
  <c r="G15" i="1"/>
  <c r="L13" i="1"/>
  <c r="G13" i="1"/>
  <c r="G29" i="1"/>
  <c r="L10" i="1"/>
  <c r="S179" i="2"/>
  <c r="R178" i="2"/>
  <c r="B318" i="1"/>
  <c r="R97" i="2"/>
  <c r="R4" i="2"/>
  <c r="L4" i="1"/>
  <c r="L23" i="1"/>
  <c r="L22" i="1"/>
  <c r="B18" i="1"/>
  <c r="R10" i="2"/>
  <c r="G8" i="1"/>
  <c r="R45" i="2"/>
  <c r="S47" i="2"/>
  <c r="L26" i="1"/>
  <c r="B64" i="1"/>
  <c r="R66" i="2"/>
  <c r="R55" i="2"/>
  <c r="L272" i="1"/>
  <c r="L210" i="1"/>
  <c r="B317" i="1"/>
  <c r="S319" i="2"/>
  <c r="L112" i="1"/>
  <c r="B313" i="1"/>
  <c r="L107" i="1"/>
  <c r="B247" i="1"/>
  <c r="R247" i="2"/>
  <c r="L252" i="1"/>
  <c r="R317" i="2"/>
  <c r="L164" i="1"/>
  <c r="L148" i="1"/>
  <c r="G373" i="1"/>
  <c r="L470" i="1"/>
  <c r="B631" i="1"/>
  <c r="B623" i="1"/>
  <c r="G463" i="1"/>
  <c r="G383" i="1"/>
  <c r="L434" i="1"/>
  <c r="B625" i="1"/>
  <c r="G378" i="1"/>
  <c r="L378" i="1"/>
  <c r="B378" i="1"/>
  <c r="G343" i="1"/>
  <c r="L343" i="1"/>
  <c r="L355" i="1"/>
  <c r="B355" i="1"/>
  <c r="B609" i="1"/>
  <c r="G371" i="1"/>
  <c r="G526" i="1"/>
  <c r="L526" i="1"/>
  <c r="B526" i="1"/>
  <c r="G468" i="1"/>
  <c r="B590" i="1"/>
  <c r="B615" i="1"/>
  <c r="B445" i="1"/>
  <c r="B703" i="1"/>
  <c r="B973" i="1"/>
  <c r="L909" i="1"/>
  <c r="B909" i="1"/>
  <c r="G909" i="1"/>
  <c r="L978" i="1"/>
  <c r="L946" i="1"/>
  <c r="G882" i="1"/>
  <c r="G987" i="1"/>
  <c r="L987" i="1"/>
  <c r="L923" i="1"/>
  <c r="B923" i="1"/>
  <c r="B988" i="1"/>
  <c r="G956" i="1"/>
  <c r="G924" i="1"/>
  <c r="L892" i="1"/>
  <c r="L887" i="1"/>
  <c r="B887" i="1"/>
  <c r="G936" i="1"/>
  <c r="B985" i="1"/>
  <c r="G985" i="1"/>
  <c r="G921" i="1"/>
  <c r="L921" i="1"/>
  <c r="B921" i="1"/>
  <c r="B889" i="1"/>
  <c r="L958" i="1"/>
  <c r="B926" i="1"/>
  <c r="B999" i="1"/>
  <c r="G927" i="1"/>
  <c r="L997" i="1"/>
  <c r="G965" i="1"/>
  <c r="L965" i="1"/>
  <c r="B965" i="1"/>
  <c r="G901" i="1"/>
  <c r="L901" i="1"/>
  <c r="L869" i="1"/>
  <c r="B869" i="1"/>
  <c r="B970" i="1"/>
  <c r="L906" i="1"/>
  <c r="B906" i="1"/>
  <c r="L874" i="1"/>
  <c r="B947" i="1"/>
  <c r="G915" i="1"/>
  <c r="B916" i="1"/>
  <c r="G916" i="1"/>
  <c r="B884" i="1"/>
  <c r="G886" i="1"/>
  <c r="B991" i="1"/>
  <c r="L991" i="1"/>
  <c r="G935" i="1"/>
  <c r="G976" i="1"/>
  <c r="L976" i="1"/>
  <c r="B920" i="1"/>
  <c r="B945" i="1"/>
  <c r="L881" i="1"/>
  <c r="B881" i="1"/>
  <c r="L950" i="1"/>
  <c r="B950" i="1"/>
  <c r="G983" i="1"/>
  <c r="B983" i="1"/>
  <c r="L983" i="1"/>
  <c r="G911" i="1"/>
  <c r="L1000" i="1"/>
  <c r="B928" i="1"/>
  <c r="G852" i="1"/>
  <c r="L989" i="1"/>
  <c r="L893" i="1"/>
  <c r="B893" i="1"/>
  <c r="G893" i="1"/>
  <c r="G962" i="1"/>
  <c r="B866" i="1"/>
  <c r="L907" i="1"/>
  <c r="G972" i="1"/>
  <c r="G940" i="1"/>
  <c r="B908" i="1"/>
  <c r="L908" i="1"/>
  <c r="G919" i="1"/>
  <c r="G863" i="1"/>
  <c r="B960" i="1"/>
  <c r="L904" i="1"/>
  <c r="G969" i="1"/>
  <c r="G974" i="1"/>
  <c r="B942" i="1"/>
  <c r="G910" i="1"/>
  <c r="B862" i="1"/>
  <c r="G895" i="1"/>
  <c r="L895" i="1"/>
  <c r="L912" i="1"/>
  <c r="B912" i="1"/>
  <c r="B825" i="1"/>
  <c r="G949" i="1"/>
  <c r="B917" i="1"/>
  <c r="G885" i="1"/>
  <c r="B986" i="1"/>
  <c r="G954" i="1"/>
  <c r="L922" i="1"/>
  <c r="B890" i="1"/>
  <c r="B858" i="1"/>
  <c r="L931" i="1"/>
  <c r="B931" i="1"/>
  <c r="G996" i="1"/>
  <c r="G964" i="1"/>
  <c r="L932" i="1"/>
  <c r="L900" i="1"/>
  <c r="B868" i="1"/>
  <c r="B903" i="1"/>
  <c r="L944" i="1"/>
  <c r="G993" i="1"/>
  <c r="L961" i="1"/>
  <c r="B961" i="1"/>
  <c r="B998" i="1"/>
  <c r="G966" i="1"/>
  <c r="B966" i="1"/>
  <c r="B934" i="1"/>
  <c r="G934" i="1"/>
  <c r="B902" i="1"/>
  <c r="B943" i="1"/>
  <c r="L968" i="1"/>
  <c r="B896" i="1"/>
  <c r="L743" i="1"/>
  <c r="R26" i="2"/>
  <c r="S17" i="2"/>
  <c r="L14" i="1"/>
  <c r="R14" i="2"/>
  <c r="B11" i="1"/>
  <c r="R13" i="2"/>
  <c r="L24" i="1"/>
  <c r="S11" i="2"/>
  <c r="R199" i="2"/>
  <c r="R53" i="2"/>
  <c r="S87" i="2"/>
  <c r="L84" i="1"/>
  <c r="S83" i="2"/>
  <c r="L78" i="1"/>
  <c r="G26" i="1"/>
  <c r="S222" i="2"/>
  <c r="L175" i="1"/>
  <c r="B296" i="1"/>
  <c r="R298" i="2"/>
  <c r="G317" i="1"/>
  <c r="R111" i="2"/>
  <c r="R167" i="2"/>
  <c r="L134" i="1"/>
  <c r="R159" i="2"/>
  <c r="R238" i="2"/>
  <c r="R263" i="2"/>
  <c r="S202" i="2"/>
  <c r="R99" i="2"/>
  <c r="S127" i="2"/>
  <c r="L306" i="1"/>
  <c r="S145" i="2"/>
  <c r="L136" i="1"/>
  <c r="R214" i="2"/>
  <c r="L103" i="1"/>
  <c r="R15" i="2"/>
  <c r="G12" i="1"/>
  <c r="G11" i="1"/>
  <c r="S12" i="2"/>
  <c r="S29" i="2"/>
  <c r="L176" i="1"/>
  <c r="L318" i="1"/>
  <c r="L95" i="1"/>
  <c r="L2" i="1"/>
  <c r="R6" i="2"/>
  <c r="S25" i="2"/>
  <c r="R24" i="2"/>
  <c r="L18" i="1"/>
  <c r="L8" i="1"/>
  <c r="S28" i="2"/>
  <c r="L64" i="1"/>
  <c r="R187" i="2"/>
  <c r="S290" i="2"/>
  <c r="S274" i="2"/>
  <c r="R212" i="2"/>
  <c r="L317" i="1"/>
  <c r="R251" i="2"/>
  <c r="R114" i="2"/>
  <c r="L313" i="1"/>
  <c r="L247" i="1"/>
  <c r="S198" i="2"/>
  <c r="L245" i="1"/>
  <c r="R254" i="2"/>
  <c r="L315" i="1"/>
  <c r="L130" i="1"/>
  <c r="G130" i="1"/>
  <c r="R150" i="2"/>
  <c r="R286" i="2"/>
  <c r="L309" i="1"/>
  <c r="L357" i="1"/>
  <c r="B357" i="1"/>
  <c r="B385" i="1"/>
  <c r="L373" i="1"/>
  <c r="G321" i="1"/>
  <c r="B333" i="1"/>
  <c r="G439" i="1"/>
  <c r="L383" i="1"/>
  <c r="L368" i="1"/>
  <c r="L444" i="1"/>
  <c r="G434" i="1"/>
  <c r="B605" i="1"/>
  <c r="B617" i="1"/>
  <c r="B709" i="1"/>
  <c r="B706" i="1"/>
  <c r="B390" i="1"/>
  <c r="L608" i="1"/>
  <c r="B371" i="1"/>
  <c r="L941" i="1"/>
  <c r="B941" i="1"/>
  <c r="G941" i="1"/>
  <c r="L877" i="1"/>
  <c r="G877" i="1"/>
  <c r="L914" i="1"/>
  <c r="L882" i="1"/>
  <c r="L955" i="1"/>
  <c r="G988" i="1"/>
  <c r="L956" i="1"/>
  <c r="L924" i="1"/>
  <c r="G892" i="1"/>
  <c r="B951" i="1"/>
  <c r="L951" i="1"/>
  <c r="L992" i="1"/>
  <c r="B936" i="1"/>
  <c r="L936" i="1"/>
  <c r="G872" i="1"/>
  <c r="L872" i="1"/>
  <c r="B953" i="1"/>
  <c r="G889" i="1"/>
  <c r="B990" i="1"/>
  <c r="G958" i="1"/>
  <c r="B894" i="1"/>
  <c r="G999" i="1"/>
  <c r="G880" i="1"/>
  <c r="L880" i="1"/>
  <c r="G997" i="1"/>
  <c r="L933" i="1"/>
  <c r="G874" i="1"/>
  <c r="L979" i="1"/>
  <c r="B979" i="1"/>
  <c r="G947" i="1"/>
  <c r="B883" i="1"/>
  <c r="L883" i="1"/>
  <c r="B980" i="1"/>
  <c r="L948" i="1"/>
  <c r="B948" i="1"/>
  <c r="G884" i="1"/>
  <c r="G991" i="1"/>
  <c r="G879" i="1"/>
  <c r="B879" i="1"/>
  <c r="B977" i="1"/>
  <c r="G945" i="1"/>
  <c r="B913" i="1"/>
  <c r="G881" i="1"/>
  <c r="L982" i="1"/>
  <c r="B982" i="1"/>
  <c r="G950" i="1"/>
  <c r="B918" i="1"/>
  <c r="G878" i="1"/>
  <c r="L911" i="1"/>
  <c r="B852" i="1"/>
  <c r="G989" i="1"/>
  <c r="L957" i="1"/>
  <c r="L925" i="1"/>
  <c r="B925" i="1"/>
  <c r="B861" i="1"/>
  <c r="B994" i="1"/>
  <c r="L994" i="1"/>
  <c r="B962" i="1"/>
  <c r="L930" i="1"/>
  <c r="B930" i="1"/>
  <c r="G898" i="1"/>
  <c r="G939" i="1"/>
  <c r="B939" i="1"/>
  <c r="L875" i="1"/>
  <c r="B972" i="1"/>
  <c r="G876" i="1"/>
  <c r="L876" i="1"/>
  <c r="L919" i="1"/>
  <c r="L863" i="1"/>
  <c r="G960" i="1"/>
  <c r="L969" i="1"/>
  <c r="B969" i="1"/>
  <c r="G937" i="1"/>
  <c r="B873" i="1"/>
  <c r="G942" i="1"/>
  <c r="L910" i="1"/>
  <c r="B910" i="1"/>
  <c r="B967" i="1"/>
  <c r="G967" i="1"/>
  <c r="B984" i="1"/>
  <c r="L984" i="1"/>
  <c r="G912" i="1"/>
  <c r="G981" i="1"/>
  <c r="B981" i="1"/>
  <c r="B949" i="1"/>
  <c r="G917" i="1"/>
  <c r="L885" i="1"/>
  <c r="B885" i="1"/>
  <c r="L954" i="1"/>
  <c r="B995" i="1"/>
  <c r="L995" i="1"/>
  <c r="B899" i="1"/>
  <c r="L899" i="1"/>
  <c r="G899" i="1"/>
  <c r="L996" i="1"/>
  <c r="G932" i="1"/>
  <c r="L959" i="1"/>
  <c r="G944" i="1"/>
  <c r="L993" i="1"/>
  <c r="B929" i="1"/>
  <c r="L897" i="1"/>
  <c r="G902" i="1"/>
  <c r="L871" i="1"/>
  <c r="B871" i="1"/>
  <c r="G968" i="1"/>
  <c r="H613" i="1"/>
  <c r="J613" i="1"/>
  <c r="I376" i="1"/>
  <c r="L748" i="1"/>
  <c r="B957" i="1"/>
  <c r="G925" i="1"/>
  <c r="G994" i="1"/>
  <c r="L962" i="1"/>
  <c r="B971" i="1"/>
  <c r="L939" i="1"/>
  <c r="L940" i="1"/>
  <c r="G870" i="1"/>
  <c r="B975" i="1"/>
  <c r="B919" i="1"/>
  <c r="L937" i="1"/>
  <c r="L974" i="1"/>
  <c r="L967" i="1"/>
  <c r="G984" i="1"/>
  <c r="L981" i="1"/>
  <c r="B954" i="1"/>
  <c r="B963" i="1"/>
  <c r="G963" i="1"/>
  <c r="G903" i="1"/>
  <c r="L888" i="1"/>
  <c r="G888" i="1"/>
  <c r="B993" i="1"/>
  <c r="G897" i="1"/>
  <c r="B897" i="1"/>
  <c r="G998" i="1"/>
  <c r="E613" i="1"/>
  <c r="D613" i="1" s="1"/>
  <c r="B748" i="1"/>
  <c r="G743" i="1"/>
  <c r="N91" i="2"/>
  <c r="Q91" i="2"/>
  <c r="BA91" i="2"/>
  <c r="T91" i="2"/>
  <c r="K91" i="2"/>
  <c r="V91" i="2"/>
  <c r="V90" i="2"/>
  <c r="L90" i="2"/>
  <c r="T90" i="2"/>
  <c r="J88" i="1" s="1"/>
  <c r="N90" i="2"/>
  <c r="J90" i="2"/>
  <c r="E88" i="1" s="1"/>
  <c r="P90" i="2"/>
  <c r="I88" i="1" s="1"/>
  <c r="V384" i="2"/>
  <c r="Q384" i="2"/>
  <c r="N384" i="2"/>
  <c r="J384" i="2"/>
  <c r="E382" i="1" s="1"/>
  <c r="BA384" i="2"/>
  <c r="P384" i="2"/>
  <c r="I382" i="1" s="1"/>
  <c r="L384" i="2"/>
  <c r="S18" i="2"/>
  <c r="K9" i="1"/>
  <c r="H198" i="1"/>
  <c r="I200" i="2"/>
  <c r="E198" i="1"/>
  <c r="K197" i="1"/>
  <c r="K98" i="1"/>
  <c r="C74" i="1"/>
  <c r="K51" i="1"/>
  <c r="K84" i="1"/>
  <c r="K81" i="1"/>
  <c r="K78" i="1"/>
  <c r="H65" i="1"/>
  <c r="I188" i="2"/>
  <c r="B186" i="1"/>
  <c r="E186" i="1"/>
  <c r="K220" i="1"/>
  <c r="S177" i="2"/>
  <c r="D109" i="1"/>
  <c r="J166" i="1"/>
  <c r="K165" i="1"/>
  <c r="J238" i="1"/>
  <c r="H238" i="1"/>
  <c r="E238" i="1"/>
  <c r="H241" i="2"/>
  <c r="T241" i="2"/>
  <c r="M241" i="2"/>
  <c r="BA241" i="2"/>
  <c r="V241" i="2"/>
  <c r="L241" i="2"/>
  <c r="C158" i="1"/>
  <c r="E158" i="1"/>
  <c r="K157" i="1"/>
  <c r="D243" i="1"/>
  <c r="C253" i="1"/>
  <c r="L256" i="2"/>
  <c r="BA256" i="2"/>
  <c r="H256" i="2"/>
  <c r="P256" i="2"/>
  <c r="Q256" i="2"/>
  <c r="O256" i="2"/>
  <c r="K241" i="1"/>
  <c r="D236" i="1"/>
  <c r="E262" i="1"/>
  <c r="I264" i="2"/>
  <c r="B262" i="1"/>
  <c r="H262" i="1"/>
  <c r="J265" i="2"/>
  <c r="O265" i="2"/>
  <c r="P265" i="2"/>
  <c r="Q265" i="2"/>
  <c r="N265" i="2"/>
  <c r="L265" i="2"/>
  <c r="D261" i="1"/>
  <c r="I201" i="1"/>
  <c r="E205" i="2"/>
  <c r="L204" i="2"/>
  <c r="BA204" i="2"/>
  <c r="T204" i="2"/>
  <c r="J202" i="1" s="1"/>
  <c r="V204" i="2"/>
  <c r="Q204" i="2"/>
  <c r="K204" i="2"/>
  <c r="K200" i="1"/>
  <c r="E226" i="1"/>
  <c r="I126" i="1"/>
  <c r="K125" i="1"/>
  <c r="H285" i="1"/>
  <c r="K143" i="1"/>
  <c r="D141" i="1"/>
  <c r="A322" i="1"/>
  <c r="A606" i="1"/>
  <c r="A364" i="1"/>
  <c r="A623" i="1"/>
  <c r="A703" i="1"/>
  <c r="A766" i="1"/>
  <c r="A320" i="1"/>
  <c r="A613" i="1"/>
  <c r="A665" i="1"/>
  <c r="A488" i="1"/>
  <c r="K10" i="1"/>
  <c r="K307" i="1"/>
  <c r="K4" i="1"/>
  <c r="C86" i="1"/>
  <c r="V89" i="2"/>
  <c r="J89" i="2"/>
  <c r="E87" i="1" s="1"/>
  <c r="T89" i="2"/>
  <c r="J87" i="1" s="1"/>
  <c r="BA89" i="2"/>
  <c r="O89" i="2"/>
  <c r="H87" i="1" s="1"/>
  <c r="M89" i="2"/>
  <c r="K76" i="1"/>
  <c r="E50" i="2"/>
  <c r="K49" i="2"/>
  <c r="N49" i="2"/>
  <c r="M49" i="2"/>
  <c r="P49" i="2"/>
  <c r="I47" i="1" s="1"/>
  <c r="J49" i="2"/>
  <c r="E47" i="1" s="1"/>
  <c r="T49" i="2"/>
  <c r="J47" i="1" s="1"/>
  <c r="D26" i="1"/>
  <c r="D185" i="1"/>
  <c r="H289" i="1"/>
  <c r="E293" i="2"/>
  <c r="O292" i="2"/>
  <c r="K292" i="2"/>
  <c r="L292" i="2"/>
  <c r="T292" i="2"/>
  <c r="J290" i="1" s="1"/>
  <c r="P292" i="2"/>
  <c r="BA292" i="2"/>
  <c r="D288" i="1"/>
  <c r="C297" i="1"/>
  <c r="E301" i="2"/>
  <c r="K300" i="2"/>
  <c r="T300" i="2"/>
  <c r="J298" i="1" s="1"/>
  <c r="J300" i="2"/>
  <c r="O300" i="2"/>
  <c r="M300" i="2"/>
  <c r="L300" i="2"/>
  <c r="E273" i="1"/>
  <c r="I275" i="2"/>
  <c r="D272" i="1"/>
  <c r="D210" i="1"/>
  <c r="E110" i="1"/>
  <c r="H110" i="1"/>
  <c r="K249" i="1"/>
  <c r="V116" i="2"/>
  <c r="H116" i="2"/>
  <c r="Q116" i="2"/>
  <c r="N116" i="2"/>
  <c r="T116" i="2"/>
  <c r="J114" i="1" s="1"/>
  <c r="BA116" i="2"/>
  <c r="D112" i="1"/>
  <c r="K107" i="1"/>
  <c r="D252" i="1"/>
  <c r="S96" i="2"/>
  <c r="C149" i="1"/>
  <c r="E153" i="2"/>
  <c r="T152" i="2"/>
  <c r="J150" i="1" s="1"/>
  <c r="K152" i="2"/>
  <c r="L152" i="2"/>
  <c r="M152" i="2"/>
  <c r="BA152" i="2"/>
  <c r="Q152" i="2"/>
  <c r="D148" i="1"/>
  <c r="K311" i="1"/>
  <c r="I123" i="1"/>
  <c r="H137" i="1"/>
  <c r="I137" i="1"/>
  <c r="BA140" i="2"/>
  <c r="P140" i="2"/>
  <c r="M140" i="2"/>
  <c r="Q140" i="2"/>
  <c r="H140" i="2"/>
  <c r="J140" i="2"/>
  <c r="I213" i="1"/>
  <c r="E217" i="2"/>
  <c r="H216" i="2"/>
  <c r="O216" i="2"/>
  <c r="L216" i="2"/>
  <c r="N216" i="2"/>
  <c r="P216" i="2"/>
  <c r="V216" i="2"/>
  <c r="I189" i="2"/>
  <c r="B187" i="1"/>
  <c r="I224" i="2"/>
  <c r="B222" i="1"/>
  <c r="C168" i="1"/>
  <c r="I381" i="2"/>
  <c r="B379" i="1"/>
  <c r="I391" i="1"/>
  <c r="I346" i="2"/>
  <c r="I322" i="2"/>
  <c r="B320" i="1"/>
  <c r="E475" i="2"/>
  <c r="J472" i="1"/>
  <c r="C472" i="1"/>
  <c r="I472" i="1"/>
  <c r="H472" i="1"/>
  <c r="E452" i="2"/>
  <c r="H449" i="1"/>
  <c r="E449" i="1"/>
  <c r="E444" i="2"/>
  <c r="E441" i="1"/>
  <c r="E686" i="2"/>
  <c r="C683" i="1"/>
  <c r="E683" i="1"/>
  <c r="I683" i="1"/>
  <c r="E598" i="2"/>
  <c r="E599" i="2" s="1"/>
  <c r="E595" i="1"/>
  <c r="H595" i="1"/>
  <c r="C607" i="1"/>
  <c r="E607" i="1"/>
  <c r="H607" i="1"/>
  <c r="I607" i="1"/>
  <c r="E629" i="2"/>
  <c r="C626" i="1"/>
  <c r="I626" i="1"/>
  <c r="E626" i="1"/>
  <c r="E719" i="2"/>
  <c r="J716" i="1"/>
  <c r="C716" i="1"/>
  <c r="I727" i="1"/>
  <c r="E727" i="1"/>
  <c r="C712" i="1"/>
  <c r="E712" i="1"/>
  <c r="H712" i="1"/>
  <c r="E725" i="1"/>
  <c r="I725" i="1"/>
  <c r="J725" i="1"/>
  <c r="H358" i="1"/>
  <c r="E362" i="2"/>
  <c r="BA361" i="2"/>
  <c r="P361" i="2"/>
  <c r="H361" i="2"/>
  <c r="N361" i="2"/>
  <c r="V361" i="2"/>
  <c r="O361" i="2"/>
  <c r="E386" i="1"/>
  <c r="I376" i="2"/>
  <c r="B374" i="1"/>
  <c r="I322" i="1"/>
  <c r="E326" i="2"/>
  <c r="O325" i="2"/>
  <c r="J325" i="2"/>
  <c r="L325" i="2"/>
  <c r="N325" i="2"/>
  <c r="BA325" i="2"/>
  <c r="T325" i="2"/>
  <c r="E356" i="1"/>
  <c r="H356" i="1"/>
  <c r="R358" i="2"/>
  <c r="C384" i="1"/>
  <c r="C372" i="1"/>
  <c r="E613" i="2"/>
  <c r="E614" i="2" s="1"/>
  <c r="H610" i="1"/>
  <c r="J610" i="1"/>
  <c r="I610" i="1"/>
  <c r="T383" i="2"/>
  <c r="BA383" i="2"/>
  <c r="Q383" i="2"/>
  <c r="K383" i="2"/>
  <c r="V383" i="2"/>
  <c r="H383" i="2"/>
  <c r="E439" i="2"/>
  <c r="H436" i="1"/>
  <c r="J436" i="1"/>
  <c r="J602" i="1"/>
  <c r="E602" i="1"/>
  <c r="E535" i="2"/>
  <c r="I532" i="1"/>
  <c r="J532" i="1"/>
  <c r="C532" i="1"/>
  <c r="H721" i="1"/>
  <c r="I721" i="1"/>
  <c r="E721" i="1"/>
  <c r="J223" i="1"/>
  <c r="E223" i="1"/>
  <c r="I377" i="2"/>
  <c r="B375" i="1"/>
  <c r="I390" i="2"/>
  <c r="B388" i="1"/>
  <c r="I388" i="1"/>
  <c r="D12" i="1"/>
  <c r="D11" i="1"/>
  <c r="D28" i="1"/>
  <c r="H178" i="1"/>
  <c r="E178" i="1"/>
  <c r="BA181" i="2"/>
  <c r="K181" i="2"/>
  <c r="H181" i="2"/>
  <c r="T181" i="2"/>
  <c r="J179" i="1" s="1"/>
  <c r="Q181" i="2"/>
  <c r="L181" i="2"/>
  <c r="D16" i="1"/>
  <c r="K14" i="1"/>
  <c r="S30" i="2"/>
  <c r="I178" i="1"/>
  <c r="K24" i="1"/>
  <c r="S100" i="2"/>
  <c r="D6" i="1"/>
  <c r="I81" i="2"/>
  <c r="D78" i="1"/>
  <c r="E65" i="1"/>
  <c r="V68" i="2"/>
  <c r="P68" i="2"/>
  <c r="I66" i="1" s="1"/>
  <c r="N68" i="2"/>
  <c r="K68" i="2"/>
  <c r="T68" i="2"/>
  <c r="J66" i="1" s="1"/>
  <c r="M68" i="2"/>
  <c r="I186" i="1"/>
  <c r="D132" i="1"/>
  <c r="C166" i="1"/>
  <c r="C238" i="1"/>
  <c r="I240" i="2"/>
  <c r="D134" i="1"/>
  <c r="I158" i="1"/>
  <c r="E162" i="2"/>
  <c r="O161" i="2"/>
  <c r="V161" i="2"/>
  <c r="H161" i="2"/>
  <c r="K161" i="2"/>
  <c r="Q161" i="2"/>
  <c r="N161" i="2"/>
  <c r="S245" i="2"/>
  <c r="E253" i="1"/>
  <c r="I262" i="1"/>
  <c r="H201" i="1"/>
  <c r="I226" i="1"/>
  <c r="BA229" i="2"/>
  <c r="V229" i="2"/>
  <c r="N229" i="2"/>
  <c r="O229" i="2"/>
  <c r="P229" i="2"/>
  <c r="Q229" i="2"/>
  <c r="D225" i="1"/>
  <c r="C126" i="1"/>
  <c r="H126" i="1"/>
  <c r="T129" i="2"/>
  <c r="J127" i="1" s="1"/>
  <c r="BA129" i="2"/>
  <c r="N129" i="2"/>
  <c r="O129" i="2"/>
  <c r="J129" i="2"/>
  <c r="M129" i="2"/>
  <c r="D306" i="1"/>
  <c r="I287" i="2"/>
  <c r="B285" i="1"/>
  <c r="P288" i="2"/>
  <c r="L288" i="2"/>
  <c r="T288" i="2"/>
  <c r="J286" i="1" s="1"/>
  <c r="BA288" i="2"/>
  <c r="J288" i="2"/>
  <c r="N288" i="2"/>
  <c r="H144" i="1"/>
  <c r="E148" i="2"/>
  <c r="Q147" i="2"/>
  <c r="H147" i="2"/>
  <c r="K147" i="2"/>
  <c r="T147" i="2"/>
  <c r="J147" i="2"/>
  <c r="V147" i="2"/>
  <c r="S143" i="2"/>
  <c r="K103" i="1"/>
  <c r="A409" i="1"/>
  <c r="A764" i="1"/>
  <c r="A356" i="1"/>
  <c r="A563" i="1"/>
  <c r="A620" i="1"/>
  <c r="A372" i="1"/>
  <c r="A386" i="1"/>
  <c r="A690" i="1"/>
  <c r="A560" i="1"/>
  <c r="A705" i="1"/>
  <c r="A696" i="1"/>
  <c r="F30" i="1"/>
  <c r="I32" i="2"/>
  <c r="E34" i="2"/>
  <c r="BA33" i="2"/>
  <c r="L33" i="2"/>
  <c r="V33" i="2"/>
  <c r="P33" i="2"/>
  <c r="I31" i="1" s="1"/>
  <c r="K33" i="2"/>
  <c r="N33" i="2"/>
  <c r="D177" i="1"/>
  <c r="F99" i="1"/>
  <c r="K20" i="1"/>
  <c r="K22" i="1"/>
  <c r="D43" i="1"/>
  <c r="C82" i="1"/>
  <c r="R84" i="2"/>
  <c r="S78" i="2"/>
  <c r="I48" i="2"/>
  <c r="E58" i="2"/>
  <c r="V57" i="2"/>
  <c r="T57" i="2"/>
  <c r="J55" i="1" s="1"/>
  <c r="H57" i="2"/>
  <c r="O57" i="2"/>
  <c r="H55" i="1" s="1"/>
  <c r="K57" i="2"/>
  <c r="L57" i="2"/>
  <c r="K53" i="1"/>
  <c r="C221" i="1"/>
  <c r="I221" i="1"/>
  <c r="I291" i="2"/>
  <c r="B289" i="1"/>
  <c r="K288" i="1"/>
  <c r="H297" i="1"/>
  <c r="I273" i="1"/>
  <c r="J273" i="1"/>
  <c r="E277" i="2"/>
  <c r="P276" i="2"/>
  <c r="V276" i="2"/>
  <c r="Q276" i="2"/>
  <c r="L276" i="2"/>
  <c r="J276" i="2"/>
  <c r="O276" i="2"/>
  <c r="K210" i="1"/>
  <c r="J110" i="1"/>
  <c r="C250" i="1"/>
  <c r="C113" i="1"/>
  <c r="D247" i="1"/>
  <c r="K196" i="1"/>
  <c r="D245" i="1"/>
  <c r="K94" i="1"/>
  <c r="D315" i="1"/>
  <c r="K164" i="1"/>
  <c r="K130" i="1"/>
  <c r="E149" i="1"/>
  <c r="S313" i="2"/>
  <c r="R125" i="2"/>
  <c r="K284" i="1"/>
  <c r="K101" i="1"/>
  <c r="E213" i="1"/>
  <c r="C213" i="1"/>
  <c r="N190" i="2"/>
  <c r="T190" i="2"/>
  <c r="J188" i="1" s="1"/>
  <c r="BA190" i="2"/>
  <c r="L190" i="2"/>
  <c r="M190" i="2"/>
  <c r="Q190" i="2"/>
  <c r="I169" i="2"/>
  <c r="I170" i="2"/>
  <c r="E168" i="1"/>
  <c r="C379" i="1"/>
  <c r="I393" i="2"/>
  <c r="H391" i="1"/>
  <c r="V394" i="2"/>
  <c r="O394" i="2"/>
  <c r="H394" i="2"/>
  <c r="J394" i="2"/>
  <c r="T394" i="2"/>
  <c r="M394" i="2"/>
  <c r="E348" i="2"/>
  <c r="L347" i="2"/>
  <c r="M347" i="2"/>
  <c r="Q347" i="2"/>
  <c r="H347" i="2"/>
  <c r="N347" i="2"/>
  <c r="P347" i="2"/>
  <c r="I345" i="1" s="1"/>
  <c r="I435" i="2"/>
  <c r="B433" i="1"/>
  <c r="H320" i="1"/>
  <c r="E320" i="1"/>
  <c r="E548" i="2"/>
  <c r="E545" i="1"/>
  <c r="J545" i="1"/>
  <c r="H545" i="1"/>
  <c r="J599" i="1"/>
  <c r="C599" i="1"/>
  <c r="H599" i="1"/>
  <c r="C632" i="1"/>
  <c r="H632" i="1"/>
  <c r="J632" i="1"/>
  <c r="E464" i="1"/>
  <c r="J464" i="1"/>
  <c r="C464" i="1"/>
  <c r="C536" i="1"/>
  <c r="J536" i="1"/>
  <c r="E650" i="2"/>
  <c r="H647" i="1"/>
  <c r="I647" i="1"/>
  <c r="J467" i="1"/>
  <c r="H467" i="1"/>
  <c r="I467" i="1"/>
  <c r="I618" i="1"/>
  <c r="H708" i="1"/>
  <c r="I708" i="1"/>
  <c r="E358" i="1"/>
  <c r="C358" i="1"/>
  <c r="I388" i="2"/>
  <c r="I324" i="2"/>
  <c r="B322" i="1"/>
  <c r="C334" i="1"/>
  <c r="N337" i="2"/>
  <c r="J337" i="2"/>
  <c r="E335" i="1" s="1"/>
  <c r="P337" i="2"/>
  <c r="I335" i="1" s="1"/>
  <c r="Q337" i="2"/>
  <c r="V337" i="2"/>
  <c r="T337" i="2"/>
  <c r="J335" i="1" s="1"/>
  <c r="I356" i="1"/>
  <c r="I386" i="2"/>
  <c r="E384" i="1"/>
  <c r="I374" i="2"/>
  <c r="I389" i="2"/>
  <c r="E517" i="2"/>
  <c r="C514" i="1"/>
  <c r="E514" i="1"/>
  <c r="H514" i="1"/>
  <c r="I382" i="2"/>
  <c r="I371" i="2"/>
  <c r="J501" i="1"/>
  <c r="E501" i="1"/>
  <c r="H501" i="1"/>
  <c r="E539" i="1"/>
  <c r="J539" i="1"/>
  <c r="I539" i="1"/>
  <c r="E591" i="1"/>
  <c r="C591" i="1"/>
  <c r="I591" i="1"/>
  <c r="J591" i="1"/>
  <c r="R372" i="2"/>
  <c r="E446" i="1"/>
  <c r="I446" i="1"/>
  <c r="C697" i="1"/>
  <c r="H697" i="1"/>
  <c r="J697" i="1"/>
  <c r="P172" i="2"/>
  <c r="N172" i="2"/>
  <c r="H172" i="2"/>
  <c r="K172" i="2"/>
  <c r="L172" i="2"/>
  <c r="E379" i="2"/>
  <c r="K378" i="2"/>
  <c r="J378" i="2"/>
  <c r="BA378" i="2"/>
  <c r="M378" i="2"/>
  <c r="T378" i="2"/>
  <c r="Q378" i="2"/>
  <c r="J388" i="1"/>
  <c r="M391" i="2"/>
  <c r="J391" i="2"/>
  <c r="T391" i="2"/>
  <c r="J389" i="1" s="1"/>
  <c r="K391" i="2"/>
  <c r="Q391" i="2"/>
  <c r="O391" i="2"/>
  <c r="L15" i="1"/>
  <c r="R16" i="2"/>
  <c r="B12" i="1"/>
  <c r="R31" i="2"/>
  <c r="B28" i="1"/>
  <c r="L9" i="1"/>
  <c r="L98" i="1"/>
  <c r="G98" i="1"/>
  <c r="R75" i="2"/>
  <c r="L51" i="1"/>
  <c r="L85" i="1"/>
  <c r="L81" i="1"/>
  <c r="R80" i="2"/>
  <c r="L220" i="1"/>
  <c r="S107" i="2"/>
  <c r="L109" i="1"/>
  <c r="S134" i="2"/>
  <c r="S239" i="2"/>
  <c r="R136" i="2"/>
  <c r="S136" i="2" s="1"/>
  <c r="L243" i="1"/>
  <c r="L236" i="1"/>
  <c r="L200" i="1"/>
  <c r="S227" i="2"/>
  <c r="L125" i="1"/>
  <c r="B122" i="1"/>
  <c r="R124" i="2"/>
  <c r="S308" i="2"/>
  <c r="L143" i="1"/>
  <c r="S138" i="2"/>
  <c r="L212" i="1"/>
  <c r="R105" i="2"/>
  <c r="S105" i="2" s="1"/>
  <c r="R179" i="2"/>
  <c r="L27" i="1"/>
  <c r="B176" i="1"/>
  <c r="S178" i="2"/>
  <c r="B95" i="1"/>
  <c r="S97" i="2"/>
  <c r="L307" i="1"/>
  <c r="R22" i="2"/>
  <c r="S22" i="2" s="1"/>
  <c r="S4" i="2"/>
  <c r="R20" i="2"/>
  <c r="S20" i="2" s="1"/>
  <c r="B8" i="1"/>
  <c r="S10" i="2"/>
  <c r="S45" i="2"/>
  <c r="L76" i="1"/>
  <c r="B45" i="1"/>
  <c r="R47" i="2"/>
  <c r="S66" i="2"/>
  <c r="S55" i="2"/>
  <c r="L185" i="1"/>
  <c r="L288" i="1"/>
  <c r="R319" i="2"/>
  <c r="G109" i="1"/>
  <c r="L249" i="1"/>
  <c r="R315" i="2"/>
  <c r="S315" i="2" s="1"/>
  <c r="R249" i="2"/>
  <c r="S249" i="2" s="1"/>
  <c r="L196" i="1"/>
  <c r="S247" i="2"/>
  <c r="S317" i="2"/>
  <c r="L311" i="1"/>
  <c r="L284" i="1"/>
  <c r="L101" i="1"/>
  <c r="G101" i="1"/>
  <c r="B309" i="1"/>
  <c r="R311" i="2"/>
  <c r="S311" i="2" s="1"/>
  <c r="G357" i="1"/>
  <c r="B470" i="1"/>
  <c r="L439" i="1"/>
  <c r="B439" i="1"/>
  <c r="B463" i="1"/>
  <c r="B529" i="1"/>
  <c r="B512" i="1"/>
  <c r="L512" i="1"/>
  <c r="G368" i="1"/>
  <c r="B434" i="1"/>
  <c r="B682" i="1"/>
  <c r="G605" i="1"/>
  <c r="G709" i="1"/>
  <c r="G707" i="1"/>
  <c r="B707" i="1"/>
  <c r="B724" i="1"/>
  <c r="B343" i="1"/>
  <c r="G355" i="1"/>
  <c r="G608" i="1"/>
  <c r="B469" i="1"/>
  <c r="B710" i="1"/>
  <c r="L973" i="1"/>
  <c r="G973" i="1"/>
  <c r="B978" i="1"/>
  <c r="G978" i="1"/>
  <c r="G946" i="1"/>
  <c r="B946" i="1"/>
  <c r="B987" i="1"/>
  <c r="G923" i="1"/>
  <c r="L988" i="1"/>
  <c r="B892" i="1"/>
  <c r="G887" i="1"/>
  <c r="L985" i="1"/>
  <c r="L889" i="1"/>
  <c r="G990" i="1"/>
  <c r="B958" i="1"/>
  <c r="G926" i="1"/>
  <c r="L926" i="1"/>
  <c r="G894" i="1"/>
  <c r="L999" i="1"/>
  <c r="B927" i="1"/>
  <c r="L927" i="1"/>
  <c r="B952" i="1"/>
  <c r="L952" i="1"/>
  <c r="G952" i="1"/>
  <c r="B997" i="1"/>
  <c r="B901" i="1"/>
  <c r="L970" i="1"/>
  <c r="G970" i="1"/>
  <c r="G938" i="1"/>
  <c r="B874" i="1"/>
  <c r="G979" i="1"/>
  <c r="L947" i="1"/>
  <c r="G883" i="1"/>
  <c r="G980" i="1"/>
  <c r="L916" i="1"/>
  <c r="L884" i="1"/>
  <c r="L886" i="1"/>
  <c r="B886" i="1"/>
  <c r="B935" i="1"/>
  <c r="L935" i="1"/>
  <c r="B976" i="1"/>
  <c r="G920" i="1"/>
  <c r="L920" i="1"/>
  <c r="G977" i="1"/>
  <c r="L945" i="1"/>
  <c r="G982" i="1"/>
  <c r="G918" i="1"/>
  <c r="L878" i="1"/>
  <c r="B878" i="1"/>
  <c r="G1000" i="1"/>
  <c r="B1000" i="1"/>
  <c r="G928" i="1"/>
  <c r="L928" i="1"/>
  <c r="B864" i="1"/>
  <c r="B989" i="1"/>
  <c r="G957" i="1"/>
  <c r="G930" i="1"/>
  <c r="L898" i="1"/>
  <c r="B898" i="1"/>
  <c r="G971" i="1"/>
  <c r="G907" i="1"/>
  <c r="B907" i="1"/>
  <c r="G875" i="1"/>
  <c r="G908" i="1"/>
  <c r="L870" i="1"/>
  <c r="B870" i="1"/>
  <c r="L960" i="1"/>
  <c r="G904" i="1"/>
  <c r="B904" i="1"/>
  <c r="L905" i="1"/>
  <c r="B905" i="1"/>
  <c r="G873" i="1"/>
  <c r="L942" i="1"/>
  <c r="B895" i="1"/>
  <c r="L917" i="1"/>
  <c r="L986" i="1"/>
  <c r="B922" i="1"/>
  <c r="G890" i="1"/>
  <c r="L890" i="1"/>
  <c r="G995" i="1"/>
  <c r="G931" i="1"/>
  <c r="L964" i="1"/>
  <c r="B964" i="1"/>
  <c r="B932" i="1"/>
  <c r="G900" i="1"/>
  <c r="B900" i="1"/>
  <c r="G959" i="1"/>
  <c r="L903" i="1"/>
  <c r="B944" i="1"/>
  <c r="G929" i="1"/>
  <c r="L998" i="1"/>
  <c r="L966" i="1"/>
  <c r="L934" i="1"/>
  <c r="L902" i="1"/>
  <c r="G943" i="1"/>
  <c r="L943" i="1"/>
  <c r="G871" i="1"/>
  <c r="B968" i="1"/>
  <c r="L896" i="1"/>
  <c r="G896" i="1"/>
  <c r="B855" i="1"/>
  <c r="E376" i="1"/>
  <c r="B743" i="1"/>
  <c r="L12" i="1"/>
  <c r="L11" i="1"/>
  <c r="L28" i="1"/>
  <c r="S26" i="2"/>
  <c r="L16" i="1"/>
  <c r="R17" i="2"/>
  <c r="S14" i="2"/>
  <c r="S13" i="2"/>
  <c r="L29" i="1"/>
  <c r="R11" i="2"/>
  <c r="G9" i="1"/>
  <c r="G318" i="1"/>
  <c r="S199" i="2"/>
  <c r="L6" i="1"/>
  <c r="L73" i="1"/>
  <c r="S53" i="2"/>
  <c r="B85" i="1"/>
  <c r="R87" i="2"/>
  <c r="R83" i="2"/>
  <c r="R222" i="2"/>
  <c r="S298" i="2"/>
  <c r="L105" i="1"/>
  <c r="B109" i="1"/>
  <c r="S111" i="2"/>
  <c r="L132" i="1"/>
  <c r="S167" i="2"/>
  <c r="L237" i="1"/>
  <c r="S159" i="2"/>
  <c r="R243" i="2"/>
  <c r="S243" i="2" s="1"/>
  <c r="S238" i="2"/>
  <c r="S263" i="2"/>
  <c r="R202" i="2"/>
  <c r="S99" i="2"/>
  <c r="L225" i="1"/>
  <c r="R127" i="2"/>
  <c r="L122" i="1"/>
  <c r="R145" i="2"/>
  <c r="S214" i="2"/>
  <c r="G16" i="1"/>
  <c r="S15" i="2"/>
  <c r="G10" i="1"/>
  <c r="R12" i="2"/>
  <c r="G28" i="1"/>
  <c r="L177" i="1"/>
  <c r="R29" i="2"/>
  <c r="G27" i="1"/>
  <c r="L20" i="1"/>
  <c r="S6" i="2"/>
  <c r="R25" i="2"/>
  <c r="S24" i="2"/>
  <c r="L43" i="1"/>
  <c r="L45" i="1"/>
  <c r="R28" i="2"/>
  <c r="L53" i="1"/>
  <c r="S187" i="2"/>
  <c r="R290" i="2"/>
  <c r="R274" i="2"/>
  <c r="S212" i="2"/>
  <c r="S251" i="2"/>
  <c r="S114" i="2"/>
  <c r="R109" i="2"/>
  <c r="S109" i="2" s="1"/>
  <c r="R198" i="2"/>
  <c r="S254" i="2"/>
  <c r="L94" i="1"/>
  <c r="S150" i="2"/>
  <c r="S286" i="2"/>
  <c r="R103" i="2"/>
  <c r="S103" i="2" s="1"/>
  <c r="B373" i="1"/>
  <c r="L321" i="1"/>
  <c r="B321" i="1"/>
  <c r="G333" i="1"/>
  <c r="L333" i="1"/>
  <c r="G470" i="1"/>
  <c r="B471" i="1"/>
  <c r="B383" i="1"/>
  <c r="B535" i="1"/>
  <c r="G512" i="1"/>
  <c r="B368" i="1"/>
  <c r="G444" i="1"/>
  <c r="B444" i="1"/>
  <c r="L605" i="1"/>
  <c r="B527" i="1"/>
  <c r="L709" i="1"/>
  <c r="G390" i="1"/>
  <c r="L390" i="1"/>
  <c r="B608" i="1"/>
  <c r="G613" i="1"/>
  <c r="B500" i="1"/>
  <c r="L371" i="1"/>
  <c r="B877" i="1"/>
  <c r="G914" i="1"/>
  <c r="B914" i="1"/>
  <c r="B882" i="1"/>
  <c r="G955" i="1"/>
  <c r="B955" i="1"/>
  <c r="G891" i="1"/>
  <c r="B891" i="1"/>
  <c r="L891" i="1"/>
  <c r="B956" i="1"/>
  <c r="B924" i="1"/>
  <c r="G951" i="1"/>
  <c r="G992" i="1"/>
  <c r="B992" i="1"/>
  <c r="B872" i="1"/>
  <c r="L953" i="1"/>
  <c r="G953" i="1"/>
  <c r="L990" i="1"/>
  <c r="L894" i="1"/>
  <c r="B880" i="1"/>
  <c r="G933" i="1"/>
  <c r="B933" i="1"/>
  <c r="G869" i="1"/>
  <c r="L938" i="1"/>
  <c r="B938" i="1"/>
  <c r="G906" i="1"/>
  <c r="B915" i="1"/>
  <c r="L915" i="1"/>
  <c r="L980" i="1"/>
  <c r="G948" i="1"/>
  <c r="L879" i="1"/>
  <c r="L977" i="1"/>
  <c r="G913" i="1"/>
  <c r="L913" i="1"/>
  <c r="L918" i="1"/>
  <c r="B911" i="1"/>
  <c r="L852" i="1"/>
  <c r="L971" i="1"/>
  <c r="B875" i="1"/>
  <c r="L972" i="1"/>
  <c r="B940" i="1"/>
  <c r="B876" i="1"/>
  <c r="G975" i="1"/>
  <c r="L975" i="1"/>
  <c r="B863" i="1"/>
  <c r="B937" i="1"/>
  <c r="G905" i="1"/>
  <c r="L873" i="1"/>
  <c r="B974" i="1"/>
  <c r="B853" i="1"/>
  <c r="L949" i="1"/>
  <c r="G986" i="1"/>
  <c r="G922" i="1"/>
  <c r="L963" i="1"/>
  <c r="B996" i="1"/>
  <c r="B959" i="1"/>
  <c r="B888" i="1"/>
  <c r="G961" i="1"/>
  <c r="L929" i="1"/>
  <c r="I613" i="1"/>
  <c r="H376" i="1"/>
  <c r="G748" i="1"/>
  <c r="BA707" i="2"/>
  <c r="BA859" i="2"/>
  <c r="BA172" i="2"/>
  <c r="BA870" i="2"/>
  <c r="BA17" i="2"/>
  <c r="D99" i="1"/>
  <c r="D356" i="1"/>
  <c r="D169" i="1"/>
  <c r="E70" i="2"/>
  <c r="J345" i="1"/>
  <c r="D358" i="1"/>
  <c r="D334" i="1"/>
  <c r="D370" i="1"/>
  <c r="E51" i="2"/>
  <c r="E294" i="2"/>
  <c r="D187" i="1"/>
  <c r="D222" i="1"/>
  <c r="D379" i="1"/>
  <c r="D344" i="1"/>
  <c r="D374" i="1"/>
  <c r="D375" i="1"/>
  <c r="D388" i="1"/>
  <c r="D167" i="1"/>
  <c r="D391" i="1"/>
  <c r="D433" i="1"/>
  <c r="D386" i="1"/>
  <c r="D384" i="1"/>
  <c r="D372" i="1"/>
  <c r="D387" i="1"/>
  <c r="D380" i="1"/>
  <c r="D369" i="1"/>
  <c r="J376" i="1"/>
  <c r="D544" i="1"/>
  <c r="D616" i="1"/>
  <c r="D589" i="1"/>
  <c r="D603" i="1"/>
  <c r="D682" i="1"/>
  <c r="D715" i="1"/>
  <c r="D435" i="1"/>
  <c r="D590" i="1"/>
  <c r="D631" i="1"/>
  <c r="D623" i="1"/>
  <c r="D645" i="1"/>
  <c r="D528" i="1"/>
  <c r="D614" i="1"/>
  <c r="D695" i="1"/>
  <c r="D628" i="1"/>
  <c r="D513" i="1"/>
  <c r="D609" i="1"/>
  <c r="D543" i="1"/>
  <c r="D469" i="1"/>
  <c r="D710" i="1"/>
  <c r="D859" i="1"/>
  <c r="D864" i="1"/>
  <c r="D825" i="1"/>
  <c r="D858" i="1"/>
  <c r="D868" i="1"/>
  <c r="D855" i="1"/>
  <c r="D445" i="1"/>
  <c r="D703" i="1"/>
  <c r="D866" i="1"/>
  <c r="D862" i="1"/>
  <c r="D385" i="1"/>
  <c r="D604" i="1"/>
  <c r="D440" i="1"/>
  <c r="D534" i="1"/>
  <c r="D624" i="1"/>
  <c r="D530" i="1"/>
  <c r="D622" i="1"/>
  <c r="D860" i="1"/>
  <c r="D857" i="1"/>
  <c r="D867" i="1"/>
  <c r="D615" i="1"/>
  <c r="D432" i="1"/>
  <c r="D471" i="1"/>
  <c r="D606" i="1"/>
  <c r="D527" i="1"/>
  <c r="D706" i="1"/>
  <c r="D705" i="1"/>
  <c r="D702" i="1"/>
  <c r="D499" i="1"/>
  <c r="D620" i="1"/>
  <c r="D500" i="1"/>
  <c r="D468" i="1"/>
  <c r="D681" i="1"/>
  <c r="D861" i="1"/>
  <c r="D853" i="1"/>
  <c r="D856" i="1"/>
  <c r="D854" i="1"/>
  <c r="D529" i="1"/>
  <c r="D594" i="1"/>
  <c r="D707" i="1"/>
  <c r="D724" i="1"/>
  <c r="D535" i="1"/>
  <c r="D621" i="1"/>
  <c r="D598" i="1"/>
  <c r="D463" i="1"/>
  <c r="D625" i="1"/>
  <c r="D714" i="1"/>
  <c r="D617" i="1"/>
  <c r="D542" i="1"/>
  <c r="X608" i="2" l="1"/>
  <c r="G608" i="2" s="1"/>
  <c r="X707" i="2"/>
  <c r="X442" i="2"/>
  <c r="G442" i="2" s="1"/>
  <c r="G707" i="2"/>
  <c r="X544" i="2"/>
  <c r="G544" i="2" s="1"/>
  <c r="X615" i="2"/>
  <c r="G615" i="2" s="1"/>
  <c r="X623" i="2"/>
  <c r="G623" i="2" s="1"/>
  <c r="X596" i="2"/>
  <c r="G596" i="2" s="1"/>
  <c r="AK544" i="2"/>
  <c r="AK619" i="2"/>
  <c r="AK716" i="2"/>
  <c r="AK627" i="2"/>
  <c r="AK465" i="2"/>
  <c r="AK600" i="2"/>
  <c r="AK615" i="2"/>
  <c r="AK623" i="2"/>
  <c r="AK537" i="2"/>
  <c r="AK726" i="2"/>
  <c r="AK709" i="2"/>
  <c r="AK596" i="2"/>
  <c r="AK531" i="2"/>
  <c r="AY544" i="2"/>
  <c r="AA544" i="2"/>
  <c r="AY619" i="2"/>
  <c r="AA619" i="2"/>
  <c r="Z533" i="2"/>
  <c r="X533" i="2"/>
  <c r="Z713" i="2"/>
  <c r="X713" i="2"/>
  <c r="Z631" i="2"/>
  <c r="X631" i="2"/>
  <c r="AY716" i="2"/>
  <c r="AA716" i="2"/>
  <c r="AY627" i="2"/>
  <c r="AA627" i="2"/>
  <c r="AY465" i="2"/>
  <c r="AA465" i="2"/>
  <c r="AY600" i="2"/>
  <c r="AA600" i="2"/>
  <c r="AY615" i="2"/>
  <c r="AA615" i="2"/>
  <c r="AY623" i="2"/>
  <c r="AA623" i="2"/>
  <c r="AY537" i="2"/>
  <c r="AA537" i="2"/>
  <c r="X716" i="2"/>
  <c r="G716" i="2" s="1"/>
  <c r="AY726" i="2"/>
  <c r="AA726" i="2"/>
  <c r="AY709" i="2"/>
  <c r="AA709" i="2"/>
  <c r="AY596" i="2"/>
  <c r="AA596" i="2"/>
  <c r="AY531" i="2"/>
  <c r="AA531" i="2"/>
  <c r="X600" i="2"/>
  <c r="G600" i="2" s="1"/>
  <c r="Z632" i="2"/>
  <c r="X632" i="2"/>
  <c r="G632" i="2" s="1"/>
  <c r="Z648" i="2"/>
  <c r="AY648" i="2" s="1"/>
  <c r="X648" i="2"/>
  <c r="X545" i="2"/>
  <c r="G545" i="2" s="1"/>
  <c r="X515" i="2"/>
  <c r="G515" i="2" s="1"/>
  <c r="X630" i="2"/>
  <c r="G630" i="2" s="1"/>
  <c r="X697" i="2"/>
  <c r="G697" i="2" s="1"/>
  <c r="X530" i="2"/>
  <c r="G530" i="2" s="1"/>
  <c r="X168" i="2"/>
  <c r="G168" i="2" s="1"/>
  <c r="X346" i="2"/>
  <c r="G346" i="2" s="1"/>
  <c r="X622" i="2"/>
  <c r="G622" i="2" s="1"/>
  <c r="X434" i="2"/>
  <c r="G434" i="2" s="1"/>
  <c r="X616" i="2"/>
  <c r="G616" i="2" s="1"/>
  <c r="X647" i="2"/>
  <c r="G647" i="2" s="1"/>
  <c r="C614" i="2"/>
  <c r="C599" i="2"/>
  <c r="C595" i="2"/>
  <c r="C543" i="2"/>
  <c r="AK856" i="2"/>
  <c r="AK858" i="2"/>
  <c r="AK855" i="2"/>
  <c r="AK863" i="2"/>
  <c r="AK683" i="2"/>
  <c r="AK470" i="2"/>
  <c r="AK502" i="2"/>
  <c r="AK622" i="2"/>
  <c r="AK501" i="2"/>
  <c r="AK704" i="2"/>
  <c r="AK707" i="2"/>
  <c r="AK708" i="2"/>
  <c r="AK529" i="2"/>
  <c r="AK608" i="2"/>
  <c r="AK473" i="2"/>
  <c r="AK434" i="2"/>
  <c r="AK617" i="2"/>
  <c r="AK869" i="2"/>
  <c r="AK859" i="2"/>
  <c r="AK862" i="2"/>
  <c r="AK624" i="2"/>
  <c r="AK532" i="2"/>
  <c r="AK626" i="2"/>
  <c r="AK536" i="2"/>
  <c r="AK442" i="2"/>
  <c r="AK606" i="2"/>
  <c r="AK387" i="2"/>
  <c r="AK864" i="2"/>
  <c r="AK868" i="2"/>
  <c r="AK705" i="2"/>
  <c r="AK447" i="2"/>
  <c r="AK857" i="2"/>
  <c r="AK870" i="2"/>
  <c r="AK860" i="2"/>
  <c r="AK827" i="2"/>
  <c r="AK866" i="2"/>
  <c r="AK861" i="2"/>
  <c r="AK712" i="2"/>
  <c r="AK471" i="2"/>
  <c r="AK545" i="2"/>
  <c r="AK611" i="2"/>
  <c r="AK515" i="2"/>
  <c r="AK630" i="2"/>
  <c r="AK697" i="2"/>
  <c r="AK616" i="2"/>
  <c r="AK530" i="2"/>
  <c r="AK647" i="2"/>
  <c r="AK625" i="2"/>
  <c r="AK633" i="2"/>
  <c r="W467" i="2"/>
  <c r="Z467" i="2" s="1"/>
  <c r="Y467" i="2"/>
  <c r="X467" i="2"/>
  <c r="G467" i="2" s="1"/>
  <c r="Y724" i="2"/>
  <c r="W724" i="2"/>
  <c r="Z724" i="2" s="1"/>
  <c r="Y715" i="2"/>
  <c r="W715" i="2"/>
  <c r="Z715" i="2" s="1"/>
  <c r="W468" i="2"/>
  <c r="Z468" i="2" s="1"/>
  <c r="Y468" i="2"/>
  <c r="X468" i="2"/>
  <c r="G468" i="2" s="1"/>
  <c r="AC725" i="2"/>
  <c r="W725" i="2"/>
  <c r="Z725" i="2" s="1"/>
  <c r="Y725" i="2"/>
  <c r="AK592" i="2"/>
  <c r="AK437" i="2"/>
  <c r="AK717" i="2"/>
  <c r="AK684" i="2"/>
  <c r="AK605" i="2"/>
  <c r="AK591" i="2"/>
  <c r="AK618" i="2"/>
  <c r="AK546" i="2"/>
  <c r="AC547" i="2"/>
  <c r="Y449" i="2"/>
  <c r="W449" i="2"/>
  <c r="Z449" i="2" s="1"/>
  <c r="W539" i="2"/>
  <c r="Z539" i="2" s="1"/>
  <c r="Y539" i="2"/>
  <c r="W602" i="2"/>
  <c r="Z602" i="2" s="1"/>
  <c r="Y602" i="2"/>
  <c r="W728" i="2"/>
  <c r="Z728" i="2" s="1"/>
  <c r="Y728" i="2"/>
  <c r="AC715" i="2"/>
  <c r="W450" i="2"/>
  <c r="Z450" i="2" s="1"/>
  <c r="Y450" i="2"/>
  <c r="Y540" i="2"/>
  <c r="W540" i="2"/>
  <c r="Z540" i="2" s="1"/>
  <c r="W603" i="2"/>
  <c r="Z603" i="2" s="1"/>
  <c r="Y603" i="2"/>
  <c r="X603" i="2"/>
  <c r="G603" i="2" s="1"/>
  <c r="AY856" i="2"/>
  <c r="AA856" i="2"/>
  <c r="AY858" i="2"/>
  <c r="AA858" i="2"/>
  <c r="X856" i="2"/>
  <c r="G856" i="2" s="1"/>
  <c r="X869" i="2"/>
  <c r="G869" i="2" s="1"/>
  <c r="AY855" i="2"/>
  <c r="AA855" i="2"/>
  <c r="AY863" i="2"/>
  <c r="AA863" i="2"/>
  <c r="X858" i="2"/>
  <c r="G858" i="2" s="1"/>
  <c r="X859" i="2"/>
  <c r="G859" i="2" s="1"/>
  <c r="X862" i="2"/>
  <c r="G862" i="2" s="1"/>
  <c r="AY683" i="2"/>
  <c r="AA683" i="2"/>
  <c r="X683" i="2"/>
  <c r="G683" i="2" s="1"/>
  <c r="X624" i="2"/>
  <c r="G624" i="2" s="1"/>
  <c r="AY470" i="2"/>
  <c r="AA470" i="2"/>
  <c r="X470" i="2"/>
  <c r="G470" i="2" s="1"/>
  <c r="AY502" i="2"/>
  <c r="AA502" i="2"/>
  <c r="AY622" i="2"/>
  <c r="AA622" i="2"/>
  <c r="X532" i="2"/>
  <c r="G532" i="2" s="1"/>
  <c r="AY501" i="2"/>
  <c r="AA501" i="2"/>
  <c r="X501" i="2"/>
  <c r="G501" i="2" s="1"/>
  <c r="AY704" i="2"/>
  <c r="AA704" i="2"/>
  <c r="X704" i="2"/>
  <c r="G704" i="2" s="1"/>
  <c r="AY707" i="2"/>
  <c r="AA707" i="2"/>
  <c r="AY708" i="2"/>
  <c r="AA708" i="2"/>
  <c r="AY529" i="2"/>
  <c r="AA529" i="2"/>
  <c r="AY608" i="2"/>
  <c r="AA608" i="2"/>
  <c r="X626" i="2"/>
  <c r="G626" i="2" s="1"/>
  <c r="X536" i="2"/>
  <c r="G536" i="2" s="1"/>
  <c r="AA648" i="2"/>
  <c r="X606" i="2"/>
  <c r="G606" i="2" s="1"/>
  <c r="AY632" i="2"/>
  <c r="AA632" i="2"/>
  <c r="AY473" i="2"/>
  <c r="AA473" i="2"/>
  <c r="AY434" i="2"/>
  <c r="AA434" i="2"/>
  <c r="Z867" i="2"/>
  <c r="X867" i="2"/>
  <c r="Z698" i="2"/>
  <c r="X698" i="2"/>
  <c r="AY617" i="2"/>
  <c r="AA617" i="2"/>
  <c r="AY869" i="2"/>
  <c r="AA869" i="2"/>
  <c r="AY859" i="2"/>
  <c r="AA859" i="2"/>
  <c r="AY862" i="2"/>
  <c r="AA862" i="2"/>
  <c r="AY624" i="2"/>
  <c r="AA624" i="2"/>
  <c r="AY532" i="2"/>
  <c r="AA532" i="2"/>
  <c r="AY626" i="2"/>
  <c r="AA626" i="2"/>
  <c r="AY536" i="2"/>
  <c r="AA536" i="2"/>
  <c r="AY442" i="2"/>
  <c r="AA442" i="2"/>
  <c r="AY606" i="2"/>
  <c r="AA606" i="2"/>
  <c r="AY387" i="2"/>
  <c r="AA387" i="2"/>
  <c r="Z853" i="2"/>
  <c r="X853" i="2"/>
  <c r="G853" i="2" s="1"/>
  <c r="AY864" i="2"/>
  <c r="AA864" i="2"/>
  <c r="AY868" i="2"/>
  <c r="AA868" i="2"/>
  <c r="Z706" i="2"/>
  <c r="X706" i="2"/>
  <c r="Z721" i="2"/>
  <c r="X721" i="2"/>
  <c r="Z722" i="2"/>
  <c r="X722" i="2"/>
  <c r="AY705" i="2"/>
  <c r="AA705" i="2"/>
  <c r="AY447" i="2"/>
  <c r="AA447" i="2"/>
  <c r="AY857" i="2"/>
  <c r="AA857" i="2"/>
  <c r="AY870" i="2"/>
  <c r="AA870" i="2"/>
  <c r="AY860" i="2"/>
  <c r="AA860" i="2"/>
  <c r="AY827" i="2"/>
  <c r="AA827" i="2"/>
  <c r="AY866" i="2"/>
  <c r="AA866" i="2"/>
  <c r="AY861" i="2"/>
  <c r="AA861" i="2"/>
  <c r="X861" i="2"/>
  <c r="G861" i="2" s="1"/>
  <c r="AY712" i="2"/>
  <c r="AA712" i="2"/>
  <c r="X437" i="2"/>
  <c r="G437" i="2" s="1"/>
  <c r="AY471" i="2"/>
  <c r="AA471" i="2"/>
  <c r="AY545" i="2"/>
  <c r="AA545" i="2"/>
  <c r="AY611" i="2"/>
  <c r="AA611" i="2"/>
  <c r="AY515" i="2"/>
  <c r="AA515" i="2"/>
  <c r="AY630" i="2"/>
  <c r="AA630" i="2"/>
  <c r="X717" i="2"/>
  <c r="G717" i="2" s="1"/>
  <c r="AY697" i="2"/>
  <c r="AA697" i="2"/>
  <c r="X605" i="2"/>
  <c r="G605" i="2" s="1"/>
  <c r="AY616" i="2"/>
  <c r="AA616" i="2"/>
  <c r="X591" i="2"/>
  <c r="G591" i="2" s="1"/>
  <c r="AY530" i="2"/>
  <c r="AA530" i="2"/>
  <c r="AY647" i="2"/>
  <c r="AA647" i="2"/>
  <c r="AY625" i="2"/>
  <c r="AA625" i="2"/>
  <c r="AY633" i="2"/>
  <c r="AA633" i="2"/>
  <c r="X546" i="2"/>
  <c r="G546" i="2" s="1"/>
  <c r="AY592" i="2"/>
  <c r="AA592" i="2"/>
  <c r="AY437" i="2"/>
  <c r="AA437" i="2"/>
  <c r="AY717" i="2"/>
  <c r="AA717" i="2"/>
  <c r="AY684" i="2"/>
  <c r="AA684" i="2"/>
  <c r="AY605" i="2"/>
  <c r="AA605" i="2"/>
  <c r="AY591" i="2"/>
  <c r="AA591" i="2"/>
  <c r="AY618" i="2"/>
  <c r="AA618" i="2"/>
  <c r="X618" i="2"/>
  <c r="G618" i="2" s="1"/>
  <c r="AY546" i="2"/>
  <c r="AA546" i="2"/>
  <c r="G371" i="2"/>
  <c r="G372" i="2"/>
  <c r="X388" i="2"/>
  <c r="G388" i="2" s="1"/>
  <c r="G386" i="2"/>
  <c r="X275" i="2"/>
  <c r="G275" i="2" s="1"/>
  <c r="X393" i="2"/>
  <c r="G393" i="2" s="1"/>
  <c r="X170" i="2"/>
  <c r="G170" i="2" s="1"/>
  <c r="X48" i="2"/>
  <c r="G48" i="2" s="1"/>
  <c r="X228" i="2"/>
  <c r="G228" i="2" s="1"/>
  <c r="X169" i="2"/>
  <c r="G169" i="2" s="1"/>
  <c r="X32" i="2"/>
  <c r="G32" i="2" s="1"/>
  <c r="X67" i="2"/>
  <c r="G67" i="2" s="1"/>
  <c r="X76" i="2"/>
  <c r="G76" i="2" s="1"/>
  <c r="X200" i="2"/>
  <c r="G200" i="2" s="1"/>
  <c r="C294" i="2"/>
  <c r="C51" i="2"/>
  <c r="C70" i="2"/>
  <c r="K888" i="1"/>
  <c r="K959" i="1"/>
  <c r="K996" i="1"/>
  <c r="K974" i="1"/>
  <c r="K937" i="1"/>
  <c r="K863" i="1"/>
  <c r="K876" i="1"/>
  <c r="K940" i="1"/>
  <c r="K875" i="1"/>
  <c r="K911" i="1"/>
  <c r="K915" i="1"/>
  <c r="K938" i="1"/>
  <c r="K933" i="1"/>
  <c r="K880" i="1"/>
  <c r="K872" i="1"/>
  <c r="K992" i="1"/>
  <c r="K924" i="1"/>
  <c r="K956" i="1"/>
  <c r="K891" i="1"/>
  <c r="K955" i="1"/>
  <c r="K882" i="1"/>
  <c r="K914" i="1"/>
  <c r="K877" i="1"/>
  <c r="K608" i="1"/>
  <c r="K444" i="1"/>
  <c r="K368" i="1"/>
  <c r="K383" i="1"/>
  <c r="K321" i="1"/>
  <c r="K373" i="1"/>
  <c r="K743" i="1"/>
  <c r="K968" i="1"/>
  <c r="K944" i="1"/>
  <c r="K900" i="1"/>
  <c r="K932" i="1"/>
  <c r="K964" i="1"/>
  <c r="K922" i="1"/>
  <c r="K895" i="1"/>
  <c r="K905" i="1"/>
  <c r="K904" i="1"/>
  <c r="K870" i="1"/>
  <c r="K907" i="1"/>
  <c r="K898" i="1"/>
  <c r="K989" i="1"/>
  <c r="K1000" i="1"/>
  <c r="K878" i="1"/>
  <c r="K976" i="1"/>
  <c r="K935" i="1"/>
  <c r="K886" i="1"/>
  <c r="K874" i="1"/>
  <c r="K901" i="1"/>
  <c r="K997" i="1"/>
  <c r="K952" i="1"/>
  <c r="K927" i="1"/>
  <c r="K958" i="1"/>
  <c r="K892" i="1"/>
  <c r="K987" i="1"/>
  <c r="K946" i="1"/>
  <c r="K978" i="1"/>
  <c r="K343" i="1"/>
  <c r="K434" i="1"/>
  <c r="K512" i="1"/>
  <c r="K439" i="1"/>
  <c r="K470" i="1"/>
  <c r="C379" i="2"/>
  <c r="AK371" i="2"/>
  <c r="AK382" i="2"/>
  <c r="C517" i="2"/>
  <c r="AK389" i="2"/>
  <c r="AK374" i="2"/>
  <c r="AK386" i="2"/>
  <c r="Y337" i="2"/>
  <c r="W337" i="2"/>
  <c r="Z337" i="2" s="1"/>
  <c r="AK324" i="2"/>
  <c r="AK388" i="2"/>
  <c r="C650" i="2"/>
  <c r="C548" i="2"/>
  <c r="AK435" i="2"/>
  <c r="C348" i="2"/>
  <c r="Y394" i="2"/>
  <c r="W394" i="2"/>
  <c r="Z394" i="2" s="1"/>
  <c r="AK393" i="2"/>
  <c r="AK170" i="2"/>
  <c r="AK169" i="2"/>
  <c r="Y276" i="2"/>
  <c r="W276" i="2"/>
  <c r="Z276" i="2" s="1"/>
  <c r="C277" i="2"/>
  <c r="AK291" i="2"/>
  <c r="W57" i="2"/>
  <c r="Z57" i="2" s="1"/>
  <c r="Y57" i="2"/>
  <c r="X57" i="2"/>
  <c r="G57" i="2" s="1"/>
  <c r="C58" i="2"/>
  <c r="AK48" i="2"/>
  <c r="Y33" i="2"/>
  <c r="W33" i="2"/>
  <c r="Z33" i="2" s="1"/>
  <c r="C34" i="2"/>
  <c r="AK32" i="2"/>
  <c r="W147" i="2"/>
  <c r="Z147" i="2" s="1"/>
  <c r="Y147" i="2"/>
  <c r="X147" i="2"/>
  <c r="G147" i="2" s="1"/>
  <c r="C148" i="2"/>
  <c r="AK287" i="2"/>
  <c r="W229" i="2"/>
  <c r="Z229" i="2" s="1"/>
  <c r="Y229" i="2"/>
  <c r="X229" i="2"/>
  <c r="G229" i="2" s="1"/>
  <c r="W161" i="2"/>
  <c r="Z161" i="2" s="1"/>
  <c r="Y161" i="2"/>
  <c r="X161" i="2"/>
  <c r="G161" i="2" s="1"/>
  <c r="C162" i="2"/>
  <c r="AK240" i="2"/>
  <c r="W68" i="2"/>
  <c r="Z68" i="2" s="1"/>
  <c r="Y68" i="2"/>
  <c r="X68" i="2"/>
  <c r="G68" i="2" s="1"/>
  <c r="AK81" i="2"/>
  <c r="AK390" i="2"/>
  <c r="AK377" i="2"/>
  <c r="C535" i="2"/>
  <c r="C439" i="2"/>
  <c r="W383" i="2"/>
  <c r="Z383" i="2" s="1"/>
  <c r="Y383" i="2"/>
  <c r="X383" i="2"/>
  <c r="G383" i="2" s="1"/>
  <c r="C613" i="2"/>
  <c r="C326" i="2"/>
  <c r="AK376" i="2"/>
  <c r="Y361" i="2"/>
  <c r="W361" i="2"/>
  <c r="Z361" i="2" s="1"/>
  <c r="C362" i="2"/>
  <c r="C719" i="2"/>
  <c r="C629" i="2"/>
  <c r="C598" i="2"/>
  <c r="C686" i="2"/>
  <c r="C444" i="2"/>
  <c r="C452" i="2"/>
  <c r="C475" i="2"/>
  <c r="AK322" i="2"/>
  <c r="AK346" i="2"/>
  <c r="AK381" i="2"/>
  <c r="AK224" i="2"/>
  <c r="AK189" i="2"/>
  <c r="W216" i="2"/>
  <c r="Z216" i="2" s="1"/>
  <c r="Y216" i="2"/>
  <c r="X216" i="2"/>
  <c r="G216" i="2" s="1"/>
  <c r="C217" i="2"/>
  <c r="C153" i="2"/>
  <c r="Y116" i="2"/>
  <c r="W116" i="2"/>
  <c r="Z116" i="2" s="1"/>
  <c r="AK275" i="2"/>
  <c r="C301" i="2"/>
  <c r="C293" i="2"/>
  <c r="C50" i="2"/>
  <c r="W89" i="2"/>
  <c r="Z89" i="2" s="1"/>
  <c r="Y89" i="2"/>
  <c r="X89" i="2"/>
  <c r="G89" i="2" s="1"/>
  <c r="W204" i="2"/>
  <c r="Z204" i="2" s="1"/>
  <c r="Y204" i="2"/>
  <c r="X204" i="2"/>
  <c r="G204" i="2" s="1"/>
  <c r="C205" i="2"/>
  <c r="AK264" i="2"/>
  <c r="Y241" i="2"/>
  <c r="W241" i="2"/>
  <c r="Z241" i="2" s="1"/>
  <c r="AK188" i="2"/>
  <c r="AK200" i="2"/>
  <c r="Y384" i="2"/>
  <c r="W384" i="2"/>
  <c r="Z384" i="2" s="1"/>
  <c r="W90" i="2"/>
  <c r="Z90" i="2" s="1"/>
  <c r="Y90" i="2"/>
  <c r="X90" i="2"/>
  <c r="G90" i="2" s="1"/>
  <c r="W91" i="2"/>
  <c r="Z91" i="2" s="1"/>
  <c r="Y91" i="2"/>
  <c r="X91" i="2"/>
  <c r="K748" i="1"/>
  <c r="K897" i="1"/>
  <c r="K993" i="1"/>
  <c r="K963" i="1"/>
  <c r="K954" i="1"/>
  <c r="K919" i="1"/>
  <c r="K975" i="1"/>
  <c r="K971" i="1"/>
  <c r="K957" i="1"/>
  <c r="K871" i="1"/>
  <c r="K929" i="1"/>
  <c r="K899" i="1"/>
  <c r="K995" i="1"/>
  <c r="K885" i="1"/>
  <c r="K949" i="1"/>
  <c r="K981" i="1"/>
  <c r="K984" i="1"/>
  <c r="K967" i="1"/>
  <c r="K910" i="1"/>
  <c r="K873" i="1"/>
  <c r="K969" i="1"/>
  <c r="K972" i="1"/>
  <c r="K939" i="1"/>
  <c r="K930" i="1"/>
  <c r="K962" i="1"/>
  <c r="K994" i="1"/>
  <c r="K925" i="1"/>
  <c r="K852" i="1"/>
  <c r="K918" i="1"/>
  <c r="K982" i="1"/>
  <c r="K913" i="1"/>
  <c r="K977" i="1"/>
  <c r="K879" i="1"/>
  <c r="K948" i="1"/>
  <c r="K980" i="1"/>
  <c r="K883" i="1"/>
  <c r="K979" i="1"/>
  <c r="K894" i="1"/>
  <c r="K990" i="1"/>
  <c r="K953" i="1"/>
  <c r="K936" i="1"/>
  <c r="K951" i="1"/>
  <c r="K941" i="1"/>
  <c r="K371" i="1"/>
  <c r="K390" i="1"/>
  <c r="K709" i="1"/>
  <c r="K605" i="1"/>
  <c r="K333" i="1"/>
  <c r="K357" i="1"/>
  <c r="K896" i="1"/>
  <c r="K943" i="1"/>
  <c r="K902" i="1"/>
  <c r="K934" i="1"/>
  <c r="K966" i="1"/>
  <c r="K998" i="1"/>
  <c r="K961" i="1"/>
  <c r="K903" i="1"/>
  <c r="K931" i="1"/>
  <c r="K890" i="1"/>
  <c r="K986" i="1"/>
  <c r="K917" i="1"/>
  <c r="K912" i="1"/>
  <c r="K942" i="1"/>
  <c r="K960" i="1"/>
  <c r="K908" i="1"/>
  <c r="K893" i="1"/>
  <c r="K928" i="1"/>
  <c r="K983" i="1"/>
  <c r="K950" i="1"/>
  <c r="K881" i="1"/>
  <c r="K945" i="1"/>
  <c r="K920" i="1"/>
  <c r="K991" i="1"/>
  <c r="K884" i="1"/>
  <c r="K916" i="1"/>
  <c r="K947" i="1"/>
  <c r="K906" i="1"/>
  <c r="K970" i="1"/>
  <c r="K869" i="1"/>
  <c r="K965" i="1"/>
  <c r="K999" i="1"/>
  <c r="K926" i="1"/>
  <c r="K889" i="1"/>
  <c r="K921" i="1"/>
  <c r="K985" i="1"/>
  <c r="K887" i="1"/>
  <c r="K988" i="1"/>
  <c r="K923" i="1"/>
  <c r="K909" i="1"/>
  <c r="K973" i="1"/>
  <c r="K526" i="1"/>
  <c r="K355" i="1"/>
  <c r="K378" i="1"/>
  <c r="Y391" i="2"/>
  <c r="W391" i="2"/>
  <c r="Z391" i="2" s="1"/>
  <c r="Y378" i="2"/>
  <c r="W378" i="2"/>
  <c r="Z378" i="2" s="1"/>
  <c r="W172" i="2"/>
  <c r="Z172" i="2" s="1"/>
  <c r="Y172" i="2"/>
  <c r="C173" i="2"/>
  <c r="C700" i="2"/>
  <c r="AK372" i="2"/>
  <c r="C594" i="2"/>
  <c r="C542" i="2"/>
  <c r="C504" i="2"/>
  <c r="C338" i="2"/>
  <c r="AK336" i="2"/>
  <c r="AK360" i="2"/>
  <c r="C621" i="2"/>
  <c r="C635" i="2"/>
  <c r="Y347" i="2"/>
  <c r="W347" i="2"/>
  <c r="Z347" i="2" s="1"/>
  <c r="C395" i="2"/>
  <c r="W190" i="2"/>
  <c r="Z190" i="2" s="1"/>
  <c r="Y190" i="2"/>
  <c r="X190" i="2"/>
  <c r="G190" i="2" s="1"/>
  <c r="C191" i="2"/>
  <c r="AK215" i="2"/>
  <c r="AK139" i="2"/>
  <c r="AK125" i="2"/>
  <c r="AK56" i="2"/>
  <c r="AK84" i="2"/>
  <c r="AC33" i="2"/>
  <c r="AK146" i="2"/>
  <c r="W288" i="2"/>
  <c r="Z288" i="2" s="1"/>
  <c r="Y288" i="2"/>
  <c r="X288" i="2"/>
  <c r="G288" i="2" s="1"/>
  <c r="W129" i="2"/>
  <c r="Z129" i="2" s="1"/>
  <c r="Y129" i="2"/>
  <c r="X129" i="2"/>
  <c r="G129" i="2" s="1"/>
  <c r="C130" i="2"/>
  <c r="C230" i="2"/>
  <c r="AK203" i="2"/>
  <c r="AK168" i="2"/>
  <c r="C69" i="2"/>
  <c r="AK67" i="2"/>
  <c r="AK76" i="2"/>
  <c r="AK180" i="2"/>
  <c r="Y181" i="2"/>
  <c r="W181" i="2"/>
  <c r="Z181" i="2" s="1"/>
  <c r="C182" i="2"/>
  <c r="AK171" i="2"/>
  <c r="AK225" i="2"/>
  <c r="AK358" i="2"/>
  <c r="Y325" i="2"/>
  <c r="W325" i="2"/>
  <c r="Z325" i="2" s="1"/>
  <c r="C730" i="2"/>
  <c r="Y140" i="2"/>
  <c r="W140" i="2"/>
  <c r="Z140" i="2" s="1"/>
  <c r="C141" i="2"/>
  <c r="Y152" i="2"/>
  <c r="W152" i="2"/>
  <c r="Z152" i="2" s="1"/>
  <c r="AK151" i="2"/>
  <c r="C117" i="2"/>
  <c r="AK115" i="2"/>
  <c r="AK252" i="2"/>
  <c r="AK112" i="2"/>
  <c r="Y300" i="2"/>
  <c r="W300" i="2"/>
  <c r="Z300" i="2" s="1"/>
  <c r="AK299" i="2"/>
  <c r="W292" i="2"/>
  <c r="Z292" i="2" s="1"/>
  <c r="Y292" i="2"/>
  <c r="X292" i="2"/>
  <c r="G292" i="2" s="1"/>
  <c r="AK223" i="2"/>
  <c r="Y49" i="2"/>
  <c r="W49" i="2"/>
  <c r="Z49" i="2" s="1"/>
  <c r="AK88" i="2"/>
  <c r="AK101" i="2"/>
  <c r="AK128" i="2"/>
  <c r="AK228" i="2"/>
  <c r="Y265" i="2"/>
  <c r="W265" i="2"/>
  <c r="Z265" i="2" s="1"/>
  <c r="C266" i="2"/>
  <c r="W256" i="2"/>
  <c r="Z256" i="2" s="1"/>
  <c r="Y256" i="2"/>
  <c r="X256" i="2"/>
  <c r="G256" i="2" s="1"/>
  <c r="C257" i="2"/>
  <c r="AK255" i="2"/>
  <c r="AK160" i="2"/>
  <c r="C92" i="2"/>
  <c r="AZ750" i="2"/>
  <c r="AV750" i="2"/>
  <c r="AB750" i="2"/>
  <c r="AR970" i="2"/>
  <c r="AS970" i="2"/>
  <c r="AT970" i="2" s="1"/>
  <c r="AU970" i="2" s="1"/>
  <c r="AW970" i="2" s="1"/>
  <c r="AB963" i="2"/>
  <c r="AF934" i="2"/>
  <c r="AG934" i="2"/>
  <c r="AB924" i="2"/>
  <c r="AB988" i="2"/>
  <c r="AF919" i="2"/>
  <c r="AG919" i="2"/>
  <c r="AF983" i="2"/>
  <c r="AG983" i="2"/>
  <c r="AZ914" i="2"/>
  <c r="AV914" i="2"/>
  <c r="AG914" i="2"/>
  <c r="AF914" i="2"/>
  <c r="AZ986" i="2"/>
  <c r="AV986" i="2"/>
  <c r="AV897" i="2"/>
  <c r="AZ897" i="2"/>
  <c r="AF969" i="2"/>
  <c r="AG969" i="2"/>
  <c r="AG944" i="2"/>
  <c r="AF944" i="2"/>
  <c r="AR875" i="2"/>
  <c r="AS875" i="2"/>
  <c r="AT875" i="2" s="1"/>
  <c r="AU875" i="2" s="1"/>
  <c r="AW875" i="2" s="1"/>
  <c r="AB907" i="2"/>
  <c r="AS1003" i="2"/>
  <c r="AT1003" i="2" s="1"/>
  <c r="AU1003" i="2" s="1"/>
  <c r="AW1003" i="2" s="1"/>
  <c r="AR1003" i="2"/>
  <c r="AB977" i="2"/>
  <c r="AV872" i="2"/>
  <c r="AZ872" i="2"/>
  <c r="AV910" i="2"/>
  <c r="AZ910" i="2"/>
  <c r="AZ909" i="2"/>
  <c r="AV909" i="2"/>
  <c r="AS909" i="2"/>
  <c r="AT909" i="2" s="1"/>
  <c r="AU909" i="2" s="1"/>
  <c r="AW909" i="2" s="1"/>
  <c r="AR909" i="2"/>
  <c r="AG900" i="2"/>
  <c r="AF900" i="2"/>
  <c r="AV932" i="2"/>
  <c r="AZ932" i="2"/>
  <c r="AZ895" i="2"/>
  <c r="AV895" i="2"/>
  <c r="AZ959" i="2"/>
  <c r="AV959" i="2"/>
  <c r="AS1002" i="2"/>
  <c r="AT1002" i="2" s="1"/>
  <c r="AU1002" i="2" s="1"/>
  <c r="AW1002" i="2" s="1"/>
  <c r="AR1002" i="2"/>
  <c r="AG952" i="2"/>
  <c r="AF952" i="2"/>
  <c r="AZ984" i="2"/>
  <c r="AV984" i="2"/>
  <c r="AG883" i="2"/>
  <c r="AF883" i="2"/>
  <c r="AS883" i="2"/>
  <c r="AT883" i="2" s="1"/>
  <c r="AU883" i="2" s="1"/>
  <c r="AW883" i="2" s="1"/>
  <c r="AR883" i="2"/>
  <c r="AB915" i="2"/>
  <c r="AF947" i="2"/>
  <c r="AG947" i="2"/>
  <c r="AV947" i="2"/>
  <c r="AZ947" i="2"/>
  <c r="AF1015" i="2"/>
  <c r="AG1015" i="2"/>
  <c r="AR1015" i="2"/>
  <c r="AS1015" i="2"/>
  <c r="AT1015" i="2" s="1"/>
  <c r="AU1015" i="2" s="1"/>
  <c r="AW1015" i="2" s="1"/>
  <c r="AS978" i="2"/>
  <c r="AT978" i="2" s="1"/>
  <c r="AU978" i="2" s="1"/>
  <c r="AW978" i="2" s="1"/>
  <c r="AR978" i="2"/>
  <c r="AV881" i="2"/>
  <c r="AZ881" i="2"/>
  <c r="AG881" i="2"/>
  <c r="AF881" i="2"/>
  <c r="AS937" i="2"/>
  <c r="AT937" i="2" s="1"/>
  <c r="AU937" i="2" s="1"/>
  <c r="AW937" i="2" s="1"/>
  <c r="AR937" i="2"/>
  <c r="AG993" i="2"/>
  <c r="AF993" i="2"/>
  <c r="AS888" i="2"/>
  <c r="AT888" i="2" s="1"/>
  <c r="AU888" i="2" s="1"/>
  <c r="AW888" i="2" s="1"/>
  <c r="AR888" i="2"/>
  <c r="AF886" i="2"/>
  <c r="AG886" i="2"/>
  <c r="AV886" i="2"/>
  <c r="AZ886" i="2"/>
  <c r="AV950" i="2"/>
  <c r="AZ950" i="2"/>
  <c r="AB950" i="2"/>
  <c r="AS1014" i="2"/>
  <c r="AT1014" i="2" s="1"/>
  <c r="AU1014" i="2" s="1"/>
  <c r="AW1014" i="2" s="1"/>
  <c r="AR1014" i="2"/>
  <c r="AF949" i="2"/>
  <c r="AG949" i="2"/>
  <c r="AG1013" i="2"/>
  <c r="AF1013" i="2"/>
  <c r="AF876" i="2"/>
  <c r="AG876" i="2"/>
  <c r="AB908" i="2"/>
  <c r="AZ940" i="2"/>
  <c r="AV940" i="2"/>
  <c r="AV1004" i="2"/>
  <c r="AZ1004" i="2"/>
  <c r="AB871" i="2"/>
  <c r="AR935" i="2"/>
  <c r="AS935" i="2"/>
  <c r="AT935" i="2" s="1"/>
  <c r="AU935" i="2" s="1"/>
  <c r="AW935" i="2" s="1"/>
  <c r="AB935" i="2"/>
  <c r="AG999" i="2"/>
  <c r="AF999" i="2"/>
  <c r="AZ882" i="2"/>
  <c r="AV882" i="2"/>
  <c r="AF882" i="2"/>
  <c r="AG882" i="2"/>
  <c r="AV1018" i="2"/>
  <c r="AZ1018" i="2"/>
  <c r="AF1001" i="2"/>
  <c r="AG1001" i="2"/>
  <c r="AZ1001" i="2"/>
  <c r="AV1001" i="2"/>
  <c r="AR928" i="2"/>
  <c r="AS928" i="2"/>
  <c r="AT928" i="2" s="1"/>
  <c r="AU928" i="2" s="1"/>
  <c r="AW928" i="2" s="1"/>
  <c r="AG960" i="2"/>
  <c r="AF960" i="2"/>
  <c r="AS992" i="2"/>
  <c r="AT992" i="2" s="1"/>
  <c r="AU992" i="2" s="1"/>
  <c r="AW992" i="2" s="1"/>
  <c r="AR992" i="2"/>
  <c r="AF891" i="2"/>
  <c r="AG891" i="2"/>
  <c r="AR923" i="2"/>
  <c r="AS923" i="2"/>
  <c r="AT923" i="2" s="1"/>
  <c r="AU923" i="2" s="1"/>
  <c r="AW923" i="2" s="1"/>
  <c r="AB955" i="2"/>
  <c r="AS987" i="2"/>
  <c r="AT987" i="2" s="1"/>
  <c r="AU987" i="2" s="1"/>
  <c r="AW987" i="2" s="1"/>
  <c r="AR987" i="2"/>
  <c r="AZ987" i="2"/>
  <c r="AV987" i="2"/>
  <c r="AZ874" i="2"/>
  <c r="AV874" i="2"/>
  <c r="AG874" i="2"/>
  <c r="AF874" i="2"/>
  <c r="AB994" i="2"/>
  <c r="AS994" i="2"/>
  <c r="AT994" i="2" s="1"/>
  <c r="AU994" i="2" s="1"/>
  <c r="AW994" i="2" s="1"/>
  <c r="AR994" i="2"/>
  <c r="AB953" i="2"/>
  <c r="AG1009" i="2"/>
  <c r="AF1009" i="2"/>
  <c r="AF894" i="2"/>
  <c r="AG894" i="2"/>
  <c r="AR926" i="2"/>
  <c r="AS926" i="2"/>
  <c r="AT926" i="2" s="1"/>
  <c r="AU926" i="2" s="1"/>
  <c r="AW926" i="2" s="1"/>
  <c r="AR958" i="2"/>
  <c r="AS958" i="2"/>
  <c r="AT958" i="2" s="1"/>
  <c r="AU958" i="2" s="1"/>
  <c r="AW958" i="2" s="1"/>
  <c r="AF990" i="2"/>
  <c r="AG990" i="2"/>
  <c r="AB893" i="2"/>
  <c r="AS957" i="2"/>
  <c r="AT957" i="2" s="1"/>
  <c r="AU957" i="2" s="1"/>
  <c r="AW957" i="2" s="1"/>
  <c r="AR957" i="2"/>
  <c r="AB957" i="2"/>
  <c r="AG1011" i="2"/>
  <c r="AF1011" i="2"/>
  <c r="AZ1011" i="2"/>
  <c r="AV1011" i="2"/>
  <c r="AZ884" i="2"/>
  <c r="AV884" i="2"/>
  <c r="AB916" i="2"/>
  <c r="AV948" i="2"/>
  <c r="AZ948" i="2"/>
  <c r="AG1012" i="2"/>
  <c r="AF1012" i="2"/>
  <c r="AR1012" i="2"/>
  <c r="AS1012" i="2"/>
  <c r="AT1012" i="2" s="1"/>
  <c r="AU1012" i="2" s="1"/>
  <c r="AW1012" i="2" s="1"/>
  <c r="AF879" i="2"/>
  <c r="AG879" i="2"/>
  <c r="AZ879" i="2"/>
  <c r="AV879" i="2"/>
  <c r="AR879" i="2"/>
  <c r="AS879" i="2"/>
  <c r="AT879" i="2" s="1"/>
  <c r="AU879" i="2" s="1"/>
  <c r="AW879" i="2" s="1"/>
  <c r="AF943" i="2"/>
  <c r="AG943" i="2"/>
  <c r="AZ943" i="2"/>
  <c r="AV943" i="2"/>
  <c r="AF1007" i="2"/>
  <c r="AG1007" i="2"/>
  <c r="AV1007" i="2"/>
  <c r="AZ1007" i="2"/>
  <c r="AE615" i="2"/>
  <c r="AB615" i="2"/>
  <c r="AB392" i="2"/>
  <c r="AV607" i="2"/>
  <c r="AZ607" i="2"/>
  <c r="AG436" i="2"/>
  <c r="AF436" i="2"/>
  <c r="AB446" i="2"/>
  <c r="AZ370" i="2"/>
  <c r="AV370" i="2"/>
  <c r="AB514" i="2"/>
  <c r="AV514" i="2"/>
  <c r="AZ514" i="2"/>
  <c r="AS514" i="2"/>
  <c r="AT514" i="2" s="1"/>
  <c r="AU514" i="2" s="1"/>
  <c r="AW514" i="2" s="1"/>
  <c r="AR514" i="2"/>
  <c r="AR441" i="2"/>
  <c r="AS441" i="2"/>
  <c r="AT441" i="2" s="1"/>
  <c r="AU441" i="2" s="1"/>
  <c r="AW441" i="2" s="1"/>
  <c r="AG441" i="2"/>
  <c r="AF441" i="2"/>
  <c r="AB472" i="2"/>
  <c r="AE335" i="2"/>
  <c r="AB335" i="2"/>
  <c r="AZ335" i="2"/>
  <c r="AV335" i="2"/>
  <c r="AZ323" i="2"/>
  <c r="AV323" i="2"/>
  <c r="AH323" i="2"/>
  <c r="AJ323" i="2" s="1"/>
  <c r="AI323" i="2"/>
  <c r="BB323" i="2" s="1"/>
  <c r="AE29" i="2"/>
  <c r="AB29" i="2"/>
  <c r="AE30" i="2"/>
  <c r="AF30" i="2" s="1"/>
  <c r="AG30" i="2" s="1"/>
  <c r="AB30" i="2"/>
  <c r="AB12" i="2"/>
  <c r="AF13" i="2"/>
  <c r="AG13" i="2"/>
  <c r="AG14" i="2"/>
  <c r="AF14" i="2"/>
  <c r="AB18" i="2"/>
  <c r="AF319" i="2"/>
  <c r="AG319" i="2"/>
  <c r="AI28" i="2"/>
  <c r="BB28" i="2" s="1"/>
  <c r="AH28" i="2"/>
  <c r="AJ28" i="2" s="1"/>
  <c r="AB320" i="2"/>
  <c r="AB11" i="2"/>
  <c r="AI126" i="2"/>
  <c r="BB126" i="2" s="1"/>
  <c r="AH126" i="2"/>
  <c r="AJ126" i="2" s="1"/>
  <c r="AH54" i="2"/>
  <c r="AJ54" i="2" s="1"/>
  <c r="AI54" i="2"/>
  <c r="BB54" i="2" s="1"/>
  <c r="AI85" i="2"/>
  <c r="BB85" i="2" s="1"/>
  <c r="AH85" i="2"/>
  <c r="AJ85" i="2" s="1"/>
  <c r="AI7" i="2"/>
  <c r="BB7" i="2" s="1"/>
  <c r="AH7" i="2"/>
  <c r="AJ7" i="2" s="1"/>
  <c r="AH131" i="2"/>
  <c r="AJ131" i="2" s="1"/>
  <c r="AI131" i="2"/>
  <c r="BB131" i="2" s="1"/>
  <c r="AI250" i="2"/>
  <c r="BB250" i="2" s="1"/>
  <c r="AH250" i="2"/>
  <c r="AJ250" i="2" s="1"/>
  <c r="AI314" i="2"/>
  <c r="BB314" i="2" s="1"/>
  <c r="AH314" i="2"/>
  <c r="AJ314" i="2" s="1"/>
  <c r="AI95" i="2"/>
  <c r="BB95" i="2" s="1"/>
  <c r="AH95" i="2"/>
  <c r="AJ95" i="2" s="1"/>
  <c r="AI197" i="2"/>
  <c r="BB197" i="2" s="1"/>
  <c r="AH197" i="2"/>
  <c r="AJ197" i="2" s="1"/>
  <c r="AI123" i="2"/>
  <c r="BB123" i="2" s="1"/>
  <c r="AH123" i="2"/>
  <c r="AJ123" i="2" s="1"/>
  <c r="AI5" i="2"/>
  <c r="BB5" i="2" s="1"/>
  <c r="AH5" i="2"/>
  <c r="AJ5" i="2" s="1"/>
  <c r="AI108" i="2"/>
  <c r="BB108" i="2" s="1"/>
  <c r="AH108" i="2"/>
  <c r="AJ108" i="2" s="1"/>
  <c r="AI318" i="2"/>
  <c r="BB318" i="2" s="1"/>
  <c r="AH318" i="2"/>
  <c r="AJ318" i="2" s="1"/>
  <c r="AH307" i="2"/>
  <c r="AJ307" i="2" s="1"/>
  <c r="AI307" i="2"/>
  <c r="BB307" i="2" s="1"/>
  <c r="AH158" i="2"/>
  <c r="AJ158" i="2" s="1"/>
  <c r="AI158" i="2"/>
  <c r="BB158" i="2" s="1"/>
  <c r="AH19" i="2"/>
  <c r="AJ19" i="2" s="1"/>
  <c r="AI19" i="2"/>
  <c r="BB19" i="2" s="1"/>
  <c r="AB898" i="2"/>
  <c r="AB873" i="2"/>
  <c r="AB945" i="2"/>
  <c r="AR945" i="2"/>
  <c r="AS945" i="2"/>
  <c r="AT945" i="2" s="1"/>
  <c r="AU945" i="2" s="1"/>
  <c r="AW945" i="2" s="1"/>
  <c r="AS1017" i="2"/>
  <c r="AT1017" i="2" s="1"/>
  <c r="AU1017" i="2" s="1"/>
  <c r="AW1017" i="2" s="1"/>
  <c r="AR1017" i="2"/>
  <c r="AG1017" i="2"/>
  <c r="AF1017" i="2"/>
  <c r="AR904" i="2"/>
  <c r="AS904" i="2"/>
  <c r="AT904" i="2" s="1"/>
  <c r="AU904" i="2" s="1"/>
  <c r="AW904" i="2" s="1"/>
  <c r="AF936" i="2"/>
  <c r="AG936" i="2"/>
  <c r="AV968" i="2"/>
  <c r="AZ968" i="2"/>
  <c r="AG968" i="2"/>
  <c r="AF968" i="2"/>
  <c r="AS931" i="2"/>
  <c r="AT931" i="2" s="1"/>
  <c r="AU931" i="2" s="1"/>
  <c r="AW931" i="2" s="1"/>
  <c r="AR931" i="2"/>
  <c r="AB931" i="2"/>
  <c r="AV995" i="2"/>
  <c r="AZ995" i="2"/>
  <c r="AR995" i="2"/>
  <c r="AS995" i="2"/>
  <c r="AT995" i="2" s="1"/>
  <c r="AU995" i="2" s="1"/>
  <c r="AW995" i="2" s="1"/>
  <c r="AF995" i="2"/>
  <c r="AG995" i="2"/>
  <c r="AS890" i="2"/>
  <c r="AT890" i="2" s="1"/>
  <c r="AU890" i="2" s="1"/>
  <c r="AW890" i="2" s="1"/>
  <c r="AR890" i="2"/>
  <c r="AR905" i="2"/>
  <c r="AS905" i="2"/>
  <c r="AT905" i="2" s="1"/>
  <c r="AU905" i="2" s="1"/>
  <c r="AW905" i="2" s="1"/>
  <c r="AZ905" i="2"/>
  <c r="AV905" i="2"/>
  <c r="AV961" i="2"/>
  <c r="AZ961" i="2"/>
  <c r="AB961" i="2"/>
  <c r="AV1019" i="2"/>
  <c r="AZ1019" i="2"/>
  <c r="AB902" i="2"/>
  <c r="AR934" i="2"/>
  <c r="AS934" i="2"/>
  <c r="AT934" i="2" s="1"/>
  <c r="AU934" i="2" s="1"/>
  <c r="AW934" i="2" s="1"/>
  <c r="AG966" i="2"/>
  <c r="AF966" i="2"/>
  <c r="AF998" i="2"/>
  <c r="AG998" i="2"/>
  <c r="AR998" i="2"/>
  <c r="AS998" i="2"/>
  <c r="AT998" i="2" s="1"/>
  <c r="AU998" i="2" s="1"/>
  <c r="AW998" i="2" s="1"/>
  <c r="AR901" i="2"/>
  <c r="AS901" i="2"/>
  <c r="AT901" i="2" s="1"/>
  <c r="AU901" i="2" s="1"/>
  <c r="AW901" i="2" s="1"/>
  <c r="AB933" i="2"/>
  <c r="AB997" i="2"/>
  <c r="AZ997" i="2"/>
  <c r="AV997" i="2"/>
  <c r="AB892" i="2"/>
  <c r="AV924" i="2"/>
  <c r="AZ924" i="2"/>
  <c r="AR956" i="2"/>
  <c r="AS956" i="2"/>
  <c r="AT956" i="2" s="1"/>
  <c r="AU956" i="2" s="1"/>
  <c r="AW956" i="2" s="1"/>
  <c r="AF956" i="2"/>
  <c r="AG956" i="2"/>
  <c r="AR1020" i="2"/>
  <c r="AS1020" i="2"/>
  <c r="AT1020" i="2" s="1"/>
  <c r="AU1020" i="2" s="1"/>
  <c r="AW1020" i="2" s="1"/>
  <c r="AV1020" i="2"/>
  <c r="AZ1020" i="2"/>
  <c r="AG887" i="2"/>
  <c r="AF887" i="2"/>
  <c r="AV887" i="2"/>
  <c r="AZ887" i="2"/>
  <c r="AG951" i="2"/>
  <c r="AF951" i="2"/>
  <c r="AV951" i="2"/>
  <c r="AZ951" i="2"/>
  <c r="AF897" i="2"/>
  <c r="AG897" i="2"/>
  <c r="AF912" i="2"/>
  <c r="AG912" i="2"/>
  <c r="AR912" i="2"/>
  <c r="AS912" i="2"/>
  <c r="AT912" i="2" s="1"/>
  <c r="AU912" i="2" s="1"/>
  <c r="AW912" i="2" s="1"/>
  <c r="AV976" i="2"/>
  <c r="AZ976" i="2"/>
  <c r="AF976" i="2"/>
  <c r="AG976" i="2"/>
  <c r="AB875" i="2"/>
  <c r="AZ907" i="2"/>
  <c r="AV907" i="2"/>
  <c r="AF971" i="2"/>
  <c r="AG971" i="2"/>
  <c r="AB906" i="2"/>
  <c r="AZ962" i="2"/>
  <c r="AV962" i="2"/>
  <c r="AF865" i="2"/>
  <c r="AG865" i="2"/>
  <c r="AZ921" i="2"/>
  <c r="AV921" i="2"/>
  <c r="AS921" i="2"/>
  <c r="AT921" i="2" s="1"/>
  <c r="AU921" i="2" s="1"/>
  <c r="AW921" i="2" s="1"/>
  <c r="AR921" i="2"/>
  <c r="AF921" i="2"/>
  <c r="AG921" i="2"/>
  <c r="AS878" i="2"/>
  <c r="AT878" i="2" s="1"/>
  <c r="AU878" i="2" s="1"/>
  <c r="AW878" i="2" s="1"/>
  <c r="AR878" i="2"/>
  <c r="AB910" i="2"/>
  <c r="AF942" i="2"/>
  <c r="AG942" i="2"/>
  <c r="AG974" i="2"/>
  <c r="AF974" i="2"/>
  <c r="AV974" i="2"/>
  <c r="AZ974" i="2"/>
  <c r="AR877" i="2"/>
  <c r="AS877" i="2"/>
  <c r="AT877" i="2" s="1"/>
  <c r="AU877" i="2" s="1"/>
  <c r="AW877" i="2" s="1"/>
  <c r="AB877" i="2"/>
  <c r="AB909" i="2"/>
  <c r="AZ941" i="2"/>
  <c r="AV941" i="2"/>
  <c r="AS941" i="2"/>
  <c r="AT941" i="2" s="1"/>
  <c r="AU941" i="2" s="1"/>
  <c r="AW941" i="2" s="1"/>
  <c r="AR941" i="2"/>
  <c r="AB973" i="2"/>
  <c r="AV900" i="2"/>
  <c r="AZ900" i="2"/>
  <c r="AB932" i="2"/>
  <c r="AG964" i="2"/>
  <c r="AF964" i="2"/>
  <c r="AZ964" i="2"/>
  <c r="AV964" i="2"/>
  <c r="AF895" i="2"/>
  <c r="AG895" i="2"/>
  <c r="AR927" i="2"/>
  <c r="AS927" i="2"/>
  <c r="AT927" i="2" s="1"/>
  <c r="AU927" i="2" s="1"/>
  <c r="AW927" i="2" s="1"/>
  <c r="AB959" i="2"/>
  <c r="AZ991" i="2"/>
  <c r="AV991" i="2"/>
  <c r="AF854" i="2"/>
  <c r="AG854" i="2"/>
  <c r="AZ930" i="2"/>
  <c r="AV930" i="2"/>
  <c r="AB930" i="2"/>
  <c r="AB1002" i="2"/>
  <c r="AG913" i="2"/>
  <c r="AF913" i="2"/>
  <c r="AR985" i="2"/>
  <c r="AS985" i="2"/>
  <c r="AT985" i="2" s="1"/>
  <c r="AU985" i="2" s="1"/>
  <c r="AW985" i="2" s="1"/>
  <c r="AG985" i="2"/>
  <c r="AF985" i="2"/>
  <c r="AB920" i="2"/>
  <c r="AZ952" i="2"/>
  <c r="AV952" i="2"/>
  <c r="AB984" i="2"/>
  <c r="AZ1016" i="2"/>
  <c r="AV1016" i="2"/>
  <c r="AS915" i="2"/>
  <c r="AT915" i="2" s="1"/>
  <c r="AU915" i="2" s="1"/>
  <c r="AW915" i="2" s="1"/>
  <c r="AR915" i="2"/>
  <c r="AB979" i="2"/>
  <c r="AV922" i="2"/>
  <c r="AZ922" i="2"/>
  <c r="AB922" i="2"/>
  <c r="AF978" i="2"/>
  <c r="AG978" i="2"/>
  <c r="AG937" i="2"/>
  <c r="AF937" i="2"/>
  <c r="AG888" i="2"/>
  <c r="AF888" i="2"/>
  <c r="AG918" i="2"/>
  <c r="AF918" i="2"/>
  <c r="AS918" i="2"/>
  <c r="AT918" i="2" s="1"/>
  <c r="AU918" i="2" s="1"/>
  <c r="AW918" i="2" s="1"/>
  <c r="AR918" i="2"/>
  <c r="AS982" i="2"/>
  <c r="AT982" i="2" s="1"/>
  <c r="AU982" i="2" s="1"/>
  <c r="AW982" i="2" s="1"/>
  <c r="AR982" i="2"/>
  <c r="AB982" i="2"/>
  <c r="AB885" i="2"/>
  <c r="AF917" i="2"/>
  <c r="AG917" i="2"/>
  <c r="AZ917" i="2"/>
  <c r="AV917" i="2"/>
  <c r="AB981" i="2"/>
  <c r="AV1013" i="2"/>
  <c r="AZ1013" i="2"/>
  <c r="AV876" i="2"/>
  <c r="AZ876" i="2"/>
  <c r="AR908" i="2"/>
  <c r="AS908" i="2"/>
  <c r="AT908" i="2" s="1"/>
  <c r="AU908" i="2" s="1"/>
  <c r="AW908" i="2" s="1"/>
  <c r="AB940" i="2"/>
  <c r="AZ972" i="2"/>
  <c r="AV972" i="2"/>
  <c r="AB972" i="2"/>
  <c r="AF903" i="2"/>
  <c r="AG903" i="2"/>
  <c r="AZ967" i="2"/>
  <c r="AV967" i="2"/>
  <c r="AG967" i="2"/>
  <c r="AF967" i="2"/>
  <c r="AZ954" i="2"/>
  <c r="AV954" i="2"/>
  <c r="AB954" i="2"/>
  <c r="AG929" i="2"/>
  <c r="AF929" i="2"/>
  <c r="AV896" i="2"/>
  <c r="AZ896" i="2"/>
  <c r="AB896" i="2"/>
  <c r="AB928" i="2"/>
  <c r="AS960" i="2"/>
  <c r="AT960" i="2" s="1"/>
  <c r="AU960" i="2" s="1"/>
  <c r="AW960" i="2" s="1"/>
  <c r="AR960" i="2"/>
  <c r="AB992" i="2"/>
  <c r="AF923" i="2"/>
  <c r="AG923" i="2"/>
  <c r="AG987" i="2"/>
  <c r="AF987" i="2"/>
  <c r="AF938" i="2"/>
  <c r="AG938" i="2"/>
  <c r="AS938" i="2"/>
  <c r="AT938" i="2" s="1"/>
  <c r="AU938" i="2" s="1"/>
  <c r="AW938" i="2" s="1"/>
  <c r="AR938" i="2"/>
  <c r="AB889" i="2"/>
  <c r="AR1009" i="2"/>
  <c r="AS1009" i="2"/>
  <c r="AT1009" i="2" s="1"/>
  <c r="AU1009" i="2" s="1"/>
  <c r="AW1009" i="2" s="1"/>
  <c r="AR894" i="2"/>
  <c r="AS894" i="2"/>
  <c r="AT894" i="2" s="1"/>
  <c r="AU894" i="2" s="1"/>
  <c r="AW894" i="2" s="1"/>
  <c r="AF926" i="2"/>
  <c r="AG926" i="2"/>
  <c r="AG958" i="2"/>
  <c r="AF958" i="2"/>
  <c r="AV990" i="2"/>
  <c r="AZ990" i="2"/>
  <c r="AR893" i="2"/>
  <c r="AS893" i="2"/>
  <c r="AT893" i="2" s="1"/>
  <c r="AU893" i="2" s="1"/>
  <c r="AW893" i="2" s="1"/>
  <c r="AZ893" i="2"/>
  <c r="AV893" i="2"/>
  <c r="AB925" i="2"/>
  <c r="AV989" i="2"/>
  <c r="AZ989" i="2"/>
  <c r="AR989" i="2"/>
  <c r="AS989" i="2"/>
  <c r="AT989" i="2" s="1"/>
  <c r="AU989" i="2" s="1"/>
  <c r="AW989" i="2" s="1"/>
  <c r="AF989" i="2"/>
  <c r="AG989" i="2"/>
  <c r="AG884" i="2"/>
  <c r="AF884" i="2"/>
  <c r="AR916" i="2"/>
  <c r="AS916" i="2"/>
  <c r="AT916" i="2" s="1"/>
  <c r="AU916" i="2" s="1"/>
  <c r="AW916" i="2" s="1"/>
  <c r="AB948" i="2"/>
  <c r="AB980" i="2"/>
  <c r="AZ980" i="2"/>
  <c r="AV980" i="2"/>
  <c r="AG911" i="2"/>
  <c r="AF911" i="2"/>
  <c r="AS911" i="2"/>
  <c r="AT911" i="2" s="1"/>
  <c r="AU911" i="2" s="1"/>
  <c r="AW911" i="2" s="1"/>
  <c r="AR911" i="2"/>
  <c r="AZ911" i="2"/>
  <c r="AV911" i="2"/>
  <c r="AB975" i="2"/>
  <c r="AR975" i="2"/>
  <c r="AS975" i="2"/>
  <c r="AT975" i="2" s="1"/>
  <c r="AU975" i="2" s="1"/>
  <c r="AW975" i="2" s="1"/>
  <c r="AF470" i="2"/>
  <c r="AG470" i="2" s="1"/>
  <c r="AF528" i="2"/>
  <c r="AG528" i="2"/>
  <c r="AR373" i="2"/>
  <c r="AS373" i="2"/>
  <c r="AT373" i="2" s="1"/>
  <c r="AU373" i="2" s="1"/>
  <c r="AW373" i="2" s="1"/>
  <c r="AG373" i="2"/>
  <c r="AF373" i="2"/>
  <c r="AB610" i="2"/>
  <c r="AR610" i="2"/>
  <c r="AS610" i="2"/>
  <c r="AT610" i="2" s="1"/>
  <c r="AU610" i="2" s="1"/>
  <c r="AW610" i="2" s="1"/>
  <c r="AS357" i="2"/>
  <c r="AT357" i="2" s="1"/>
  <c r="AU357" i="2" s="1"/>
  <c r="AW357" i="2" s="1"/>
  <c r="AR357" i="2"/>
  <c r="AB357" i="2"/>
  <c r="AZ345" i="2"/>
  <c r="AV345" i="2"/>
  <c r="AH345" i="2"/>
  <c r="AJ345" i="2" s="1"/>
  <c r="AI345" i="2"/>
  <c r="BB345" i="2" s="1"/>
  <c r="AZ392" i="2"/>
  <c r="AV392" i="2"/>
  <c r="AZ380" i="2"/>
  <c r="AV380" i="2"/>
  <c r="AI380" i="2"/>
  <c r="BB380" i="2" s="1"/>
  <c r="AH380" i="2"/>
  <c r="AJ380" i="2" s="1"/>
  <c r="AB709" i="2"/>
  <c r="AB711" i="2"/>
  <c r="AB607" i="2"/>
  <c r="AS436" i="2"/>
  <c r="AT436" i="2" s="1"/>
  <c r="AU436" i="2" s="1"/>
  <c r="AW436" i="2" s="1"/>
  <c r="AR436" i="2"/>
  <c r="AR446" i="2"/>
  <c r="AS446" i="2"/>
  <c r="AT446" i="2" s="1"/>
  <c r="AU446" i="2" s="1"/>
  <c r="AW446" i="2" s="1"/>
  <c r="AB370" i="2"/>
  <c r="AH385" i="2"/>
  <c r="AJ385" i="2" s="1"/>
  <c r="AI385" i="2"/>
  <c r="BB385" i="2" s="1"/>
  <c r="AV472" i="2"/>
  <c r="AZ472" i="2"/>
  <c r="AZ375" i="2"/>
  <c r="AV375" i="2"/>
  <c r="AF375" i="2"/>
  <c r="AG375" i="2"/>
  <c r="AZ359" i="2"/>
  <c r="AV359" i="2"/>
  <c r="AB359" i="2"/>
  <c r="AB103" i="2"/>
  <c r="AE111" i="2"/>
  <c r="AB111" i="2"/>
  <c r="AG10" i="2"/>
  <c r="AF10" i="2"/>
  <c r="AF15" i="2"/>
  <c r="AG15" i="2"/>
  <c r="AG17" i="2"/>
  <c r="AF17" i="2"/>
  <c r="AG4" i="2"/>
  <c r="AF4" i="2"/>
  <c r="AB100" i="2"/>
  <c r="AF16" i="2"/>
  <c r="AG16" i="2"/>
  <c r="AH23" i="2"/>
  <c r="AJ23" i="2" s="1"/>
  <c r="AI23" i="2"/>
  <c r="BB23" i="2" s="1"/>
  <c r="AH135" i="2"/>
  <c r="AJ135" i="2" s="1"/>
  <c r="AI135" i="2"/>
  <c r="BB135" i="2" s="1"/>
  <c r="AI110" i="2"/>
  <c r="BB110" i="2" s="1"/>
  <c r="AH110" i="2"/>
  <c r="AJ110" i="2" s="1"/>
  <c r="Y448" i="2"/>
  <c r="W448" i="2"/>
  <c r="Z448" i="2" s="1"/>
  <c r="Y593" i="2"/>
  <c r="W593" i="2"/>
  <c r="Z593" i="2" s="1"/>
  <c r="Y541" i="2"/>
  <c r="W541" i="2"/>
  <c r="Z541" i="2" s="1"/>
  <c r="Y503" i="2"/>
  <c r="W503" i="2"/>
  <c r="Z503" i="2" s="1"/>
  <c r="AY371" i="2"/>
  <c r="AA371" i="2"/>
  <c r="AY382" i="2"/>
  <c r="AA382" i="2"/>
  <c r="AY389" i="2"/>
  <c r="AA389" i="2"/>
  <c r="AY374" i="2"/>
  <c r="AA374" i="2"/>
  <c r="AY386" i="2"/>
  <c r="AA386" i="2"/>
  <c r="AY324" i="2"/>
  <c r="AA324" i="2"/>
  <c r="AY388" i="2"/>
  <c r="AA388" i="2"/>
  <c r="W469" i="2"/>
  <c r="Z469" i="2" s="1"/>
  <c r="Y469" i="2"/>
  <c r="X469" i="2"/>
  <c r="G469" i="2" s="1"/>
  <c r="W649" i="2"/>
  <c r="Z649" i="2" s="1"/>
  <c r="Y649" i="2"/>
  <c r="AY435" i="2"/>
  <c r="AA435" i="2"/>
  <c r="AY393" i="2"/>
  <c r="AA393" i="2"/>
  <c r="AY170" i="2"/>
  <c r="AA170" i="2"/>
  <c r="AY169" i="2"/>
  <c r="AA169" i="2"/>
  <c r="X139" i="2"/>
  <c r="G139" i="2" s="1"/>
  <c r="X125" i="2"/>
  <c r="G125" i="2" s="1"/>
  <c r="AM132" i="2"/>
  <c r="AL132" i="2"/>
  <c r="AN132" i="2" s="1"/>
  <c r="AO132" i="2" s="1"/>
  <c r="AL96" i="2"/>
  <c r="AN96" i="2" s="1"/>
  <c r="AP96" i="2" s="1"/>
  <c r="AM96" i="2"/>
  <c r="AL319" i="2"/>
  <c r="AN319" i="2" s="1"/>
  <c r="AP319" i="2" s="1"/>
  <c r="AM319" i="2"/>
  <c r="AO319" i="2"/>
  <c r="AY291" i="2"/>
  <c r="AA291" i="2"/>
  <c r="AL55" i="2"/>
  <c r="AN55" i="2" s="1"/>
  <c r="AP55" i="2" s="1"/>
  <c r="AM55" i="2"/>
  <c r="AM66" i="2"/>
  <c r="AL66" i="2"/>
  <c r="AN66" i="2" s="1"/>
  <c r="AL47" i="2"/>
  <c r="AN47" i="2" s="1"/>
  <c r="AO47" i="2" s="1"/>
  <c r="AM47" i="2"/>
  <c r="AP47" i="2"/>
  <c r="AY48" i="2"/>
  <c r="AA48" i="2"/>
  <c r="AL10" i="2"/>
  <c r="AN10" i="2" s="1"/>
  <c r="AO10" i="2" s="1"/>
  <c r="AM10" i="2"/>
  <c r="AL20" i="2"/>
  <c r="AN20" i="2" s="1"/>
  <c r="AO20" i="2" s="1"/>
  <c r="AM20" i="2"/>
  <c r="AP20" i="2"/>
  <c r="AM4" i="2"/>
  <c r="AL4" i="2"/>
  <c r="AN4" i="2" s="1"/>
  <c r="AP4" i="2" s="1"/>
  <c r="AM22" i="2"/>
  <c r="AL22" i="2"/>
  <c r="AN22" i="2" s="1"/>
  <c r="AO22" i="2" s="1"/>
  <c r="AE101" i="2"/>
  <c r="AD101" i="2"/>
  <c r="AM320" i="2"/>
  <c r="AL320" i="2"/>
  <c r="AN320" i="2" s="1"/>
  <c r="AO320" i="2" s="1"/>
  <c r="AL178" i="2"/>
  <c r="AN178" i="2" s="1"/>
  <c r="AP178" i="2" s="1"/>
  <c r="AM178" i="2"/>
  <c r="AO178" i="2"/>
  <c r="AY32" i="2"/>
  <c r="AA32" i="2"/>
  <c r="AD32" i="2"/>
  <c r="AE32" i="2"/>
  <c r="AF32" i="2" s="1"/>
  <c r="AG32" i="2" s="1"/>
  <c r="AL138" i="2"/>
  <c r="AN138" i="2" s="1"/>
  <c r="AO138" i="2" s="1"/>
  <c r="AM138" i="2"/>
  <c r="AY287" i="2"/>
  <c r="AA287" i="2"/>
  <c r="AM124" i="2"/>
  <c r="AL124" i="2"/>
  <c r="AM239" i="2"/>
  <c r="AL239" i="2"/>
  <c r="AN239" i="2" s="1"/>
  <c r="AP239" i="2" s="1"/>
  <c r="AY240" i="2"/>
  <c r="AA240" i="2"/>
  <c r="AL107" i="2"/>
  <c r="AN107" i="2" s="1"/>
  <c r="AO107" i="2" s="1"/>
  <c r="AM107" i="2"/>
  <c r="AL177" i="2"/>
  <c r="AM177" i="2"/>
  <c r="AN177" i="2"/>
  <c r="AO177" i="2" s="1"/>
  <c r="AY81" i="2"/>
  <c r="AA81" i="2"/>
  <c r="AM86" i="2"/>
  <c r="AL86" i="2"/>
  <c r="AN86" i="2" s="1"/>
  <c r="AP86" i="2" s="1"/>
  <c r="AL75" i="2"/>
  <c r="AN75" i="2" s="1"/>
  <c r="AP75" i="2" s="1"/>
  <c r="AM75" i="2"/>
  <c r="AM26" i="2"/>
  <c r="AL26" i="2"/>
  <c r="AN26" i="2" s="1"/>
  <c r="AO26" i="2" s="1"/>
  <c r="AL16" i="2"/>
  <c r="AN16" i="2" s="1"/>
  <c r="AO16" i="2" s="1"/>
  <c r="AM16" i="2"/>
  <c r="AY390" i="2"/>
  <c r="AA390" i="2"/>
  <c r="AY377" i="2"/>
  <c r="AA377" i="2"/>
  <c r="Y723" i="2"/>
  <c r="W723" i="2"/>
  <c r="Z723" i="2" s="1"/>
  <c r="Y534" i="2"/>
  <c r="W534" i="2"/>
  <c r="Z534" i="2" s="1"/>
  <c r="W438" i="2"/>
  <c r="Z438" i="2" s="1"/>
  <c r="Y438" i="2"/>
  <c r="X438" i="2"/>
  <c r="G438" i="2" s="1"/>
  <c r="AY376" i="2"/>
  <c r="AA376" i="2"/>
  <c r="W729" i="2"/>
  <c r="Z729" i="2" s="1"/>
  <c r="Y729" i="2"/>
  <c r="X729" i="2"/>
  <c r="G729" i="2" s="1"/>
  <c r="Y628" i="2"/>
  <c r="W628" i="2"/>
  <c r="Z628" i="2" s="1"/>
  <c r="W597" i="2"/>
  <c r="Z597" i="2" s="1"/>
  <c r="Y597" i="2"/>
  <c r="X597" i="2"/>
  <c r="G597" i="2" s="1"/>
  <c r="Y443" i="2"/>
  <c r="W443" i="2"/>
  <c r="Z443" i="2" s="1"/>
  <c r="Y474" i="2"/>
  <c r="W474" i="2"/>
  <c r="Z474" i="2" s="1"/>
  <c r="AY322" i="2"/>
  <c r="AA322" i="2"/>
  <c r="AY346" i="2"/>
  <c r="AA346" i="2"/>
  <c r="AY381" i="2"/>
  <c r="AA381" i="2"/>
  <c r="AY224" i="2"/>
  <c r="AA224" i="2"/>
  <c r="AY189" i="2"/>
  <c r="AA189" i="2"/>
  <c r="AL166" i="2"/>
  <c r="AN166" i="2" s="1"/>
  <c r="AO166" i="2" s="1"/>
  <c r="AM166" i="2"/>
  <c r="AM198" i="2"/>
  <c r="AL198" i="2"/>
  <c r="AN198" i="2" s="1"/>
  <c r="AP198" i="2" s="1"/>
  <c r="AM109" i="2"/>
  <c r="AL109" i="2"/>
  <c r="AN109" i="2" s="1"/>
  <c r="AO109" i="2" s="1"/>
  <c r="AM251" i="2"/>
  <c r="AL251" i="2"/>
  <c r="AN251" i="2" s="1"/>
  <c r="AO251" i="2" s="1"/>
  <c r="X252" i="2"/>
  <c r="G252" i="2" s="1"/>
  <c r="AY275" i="2"/>
  <c r="AA275" i="2"/>
  <c r="X223" i="2"/>
  <c r="G223" i="2" s="1"/>
  <c r="AM78" i="2"/>
  <c r="AL78" i="2"/>
  <c r="AN78" i="2" s="1"/>
  <c r="AO78" i="2" s="1"/>
  <c r="AL24" i="2"/>
  <c r="AN24" i="2" s="1"/>
  <c r="AP24" i="2" s="1"/>
  <c r="AM24" i="2"/>
  <c r="AO24" i="2"/>
  <c r="AM25" i="2"/>
  <c r="AL25" i="2"/>
  <c r="AN25" i="2" s="1"/>
  <c r="AP25" i="2" s="1"/>
  <c r="AM6" i="2"/>
  <c r="AL6" i="2"/>
  <c r="AN6" i="2" s="1"/>
  <c r="AO6" i="2" s="1"/>
  <c r="X101" i="2"/>
  <c r="G101" i="2" s="1"/>
  <c r="AL29" i="2"/>
  <c r="AN29" i="2" s="1"/>
  <c r="AP29" i="2" s="1"/>
  <c r="AM29" i="2"/>
  <c r="AM12" i="2"/>
  <c r="AL12" i="2"/>
  <c r="AN12" i="2" s="1"/>
  <c r="AM15" i="2"/>
  <c r="AL15" i="2"/>
  <c r="AN15" i="2" s="1"/>
  <c r="AL214" i="2"/>
  <c r="AN214" i="2" s="1"/>
  <c r="AO214" i="2" s="1"/>
  <c r="AM214" i="2"/>
  <c r="AM145" i="2"/>
  <c r="AL145" i="2"/>
  <c r="AN145" i="2" s="1"/>
  <c r="AL127" i="2"/>
  <c r="AN127" i="2" s="1"/>
  <c r="AP127" i="2" s="1"/>
  <c r="AM127" i="2"/>
  <c r="AM99" i="2"/>
  <c r="AL99" i="2"/>
  <c r="AN99" i="2" s="1"/>
  <c r="AO99" i="2" s="1"/>
  <c r="AM202" i="2"/>
  <c r="AL202" i="2"/>
  <c r="AN202" i="2" s="1"/>
  <c r="AO202" i="2" s="1"/>
  <c r="AY264" i="2"/>
  <c r="AA264" i="2"/>
  <c r="AL243" i="2"/>
  <c r="AM243" i="2"/>
  <c r="AN243" i="2"/>
  <c r="AO243" i="2" s="1"/>
  <c r="AL159" i="2"/>
  <c r="AN159" i="2" s="1"/>
  <c r="AO159" i="2" s="1"/>
  <c r="AM159" i="2"/>
  <c r="AM298" i="2"/>
  <c r="AL298" i="2"/>
  <c r="AN298" i="2" s="1"/>
  <c r="AO298" i="2" s="1"/>
  <c r="AL222" i="2"/>
  <c r="AN222" i="2" s="1"/>
  <c r="AP222" i="2" s="1"/>
  <c r="AM222" i="2"/>
  <c r="AY188" i="2"/>
  <c r="AA188" i="2"/>
  <c r="AM83" i="2"/>
  <c r="AL83" i="2"/>
  <c r="AN83" i="2" s="1"/>
  <c r="AO83" i="2" s="1"/>
  <c r="AM53" i="2"/>
  <c r="AL53" i="2"/>
  <c r="AN53" i="2" s="1"/>
  <c r="AO53" i="2" s="1"/>
  <c r="AM100" i="2"/>
  <c r="AL100" i="2"/>
  <c r="AN100" i="2" s="1"/>
  <c r="AO100" i="2" s="1"/>
  <c r="AY200" i="2"/>
  <c r="AA200" i="2"/>
  <c r="AL11" i="2"/>
  <c r="AN11" i="2" s="1"/>
  <c r="AO11" i="2" s="1"/>
  <c r="AM11" i="2"/>
  <c r="AM17" i="2"/>
  <c r="AL17" i="2"/>
  <c r="AN17" i="2" s="1"/>
  <c r="AO17" i="2" s="1"/>
  <c r="AB745" i="2"/>
  <c r="AR898" i="2"/>
  <c r="AS898" i="2"/>
  <c r="AT898" i="2" s="1"/>
  <c r="AU898" i="2" s="1"/>
  <c r="AW898" i="2" s="1"/>
  <c r="AG970" i="2"/>
  <c r="AF970" i="2"/>
  <c r="AF904" i="2"/>
  <c r="AG904" i="2"/>
  <c r="AV936" i="2"/>
  <c r="AZ936" i="2"/>
  <c r="AZ1000" i="2"/>
  <c r="AV1000" i="2"/>
  <c r="AB1000" i="2"/>
  <c r="AZ899" i="2"/>
  <c r="AV899" i="2"/>
  <c r="AS899" i="2"/>
  <c r="AT899" i="2" s="1"/>
  <c r="AU899" i="2" s="1"/>
  <c r="AW899" i="2" s="1"/>
  <c r="AR899" i="2"/>
  <c r="AB899" i="2"/>
  <c r="AB890" i="2"/>
  <c r="AF946" i="2"/>
  <c r="AG946" i="2"/>
  <c r="AR946" i="2"/>
  <c r="AS946" i="2"/>
  <c r="AT946" i="2" s="1"/>
  <c r="AU946" i="2" s="1"/>
  <c r="AW946" i="2" s="1"/>
  <c r="AZ1010" i="2"/>
  <c r="AV1010" i="2"/>
  <c r="AB905" i="2"/>
  <c r="AS902" i="2"/>
  <c r="AT902" i="2" s="1"/>
  <c r="AU902" i="2" s="1"/>
  <c r="AW902" i="2" s="1"/>
  <c r="AR902" i="2"/>
  <c r="AV966" i="2"/>
  <c r="AZ966" i="2"/>
  <c r="AF901" i="2"/>
  <c r="AG901" i="2"/>
  <c r="AV933" i="2"/>
  <c r="AZ933" i="2"/>
  <c r="AB965" i="2"/>
  <c r="AR965" i="2"/>
  <c r="AS965" i="2"/>
  <c r="AT965" i="2" s="1"/>
  <c r="AU965" i="2" s="1"/>
  <c r="AW965" i="2" s="1"/>
  <c r="AS892" i="2"/>
  <c r="AT892" i="2" s="1"/>
  <c r="AU892" i="2" s="1"/>
  <c r="AW892" i="2" s="1"/>
  <c r="AR892" i="2"/>
  <c r="AZ988" i="2"/>
  <c r="AV988" i="2"/>
  <c r="AR919" i="2"/>
  <c r="AS919" i="2"/>
  <c r="AT919" i="2" s="1"/>
  <c r="AU919" i="2" s="1"/>
  <c r="AW919" i="2" s="1"/>
  <c r="AZ919" i="2"/>
  <c r="AV919" i="2"/>
  <c r="AV983" i="2"/>
  <c r="AZ983" i="2"/>
  <c r="AR983" i="2"/>
  <c r="AS983" i="2"/>
  <c r="AT983" i="2" s="1"/>
  <c r="AU983" i="2" s="1"/>
  <c r="AW983" i="2" s="1"/>
  <c r="AB986" i="2"/>
  <c r="AV944" i="2"/>
  <c r="AZ944" i="2"/>
  <c r="AS1008" i="2"/>
  <c r="AT1008" i="2" s="1"/>
  <c r="AU1008" i="2" s="1"/>
  <c r="AW1008" i="2" s="1"/>
  <c r="AR1008" i="2"/>
  <c r="AG1008" i="2"/>
  <c r="AF1008" i="2"/>
  <c r="AZ939" i="2"/>
  <c r="AV939" i="2"/>
  <c r="AF939" i="2"/>
  <c r="AG939" i="2"/>
  <c r="AV1003" i="2"/>
  <c r="AZ1003" i="2"/>
  <c r="AG1003" i="2"/>
  <c r="AF1003" i="2"/>
  <c r="AZ906" i="2"/>
  <c r="AV906" i="2"/>
  <c r="AG962" i="2"/>
  <c r="AF962" i="2"/>
  <c r="AZ865" i="2"/>
  <c r="AV865" i="2"/>
  <c r="AS977" i="2"/>
  <c r="AT977" i="2" s="1"/>
  <c r="AU977" i="2" s="1"/>
  <c r="AW977" i="2" s="1"/>
  <c r="AR977" i="2"/>
  <c r="AB872" i="2"/>
  <c r="AG878" i="2"/>
  <c r="AF878" i="2"/>
  <c r="AS942" i="2"/>
  <c r="AT942" i="2" s="1"/>
  <c r="AU942" i="2" s="1"/>
  <c r="AW942" i="2" s="1"/>
  <c r="AR942" i="2"/>
  <c r="AF1006" i="2"/>
  <c r="AG1006" i="2"/>
  <c r="AR1006" i="2"/>
  <c r="AS1006" i="2"/>
  <c r="AT1006" i="2" s="1"/>
  <c r="AU1006" i="2" s="1"/>
  <c r="AW1006" i="2" s="1"/>
  <c r="AF941" i="2"/>
  <c r="AG941" i="2"/>
  <c r="AS1005" i="2"/>
  <c r="AT1005" i="2" s="1"/>
  <c r="AU1005" i="2" s="1"/>
  <c r="AW1005" i="2" s="1"/>
  <c r="AR1005" i="2"/>
  <c r="AB996" i="2"/>
  <c r="AZ996" i="2"/>
  <c r="AV996" i="2"/>
  <c r="AR895" i="2"/>
  <c r="AS895" i="2"/>
  <c r="AT895" i="2" s="1"/>
  <c r="AU895" i="2" s="1"/>
  <c r="AW895" i="2" s="1"/>
  <c r="AB927" i="2"/>
  <c r="AF991" i="2"/>
  <c r="AG991" i="2"/>
  <c r="AR854" i="2"/>
  <c r="AS854" i="2"/>
  <c r="AT854" i="2" s="1"/>
  <c r="AU854" i="2" s="1"/>
  <c r="AW854" i="2" s="1"/>
  <c r="AV913" i="2"/>
  <c r="AZ913" i="2"/>
  <c r="AS913" i="2"/>
  <c r="AT913" i="2" s="1"/>
  <c r="AU913" i="2" s="1"/>
  <c r="AW913" i="2" s="1"/>
  <c r="AR913" i="2"/>
  <c r="AS880" i="2"/>
  <c r="AT880" i="2" s="1"/>
  <c r="AU880" i="2" s="1"/>
  <c r="AW880" i="2" s="1"/>
  <c r="AR880" i="2"/>
  <c r="AG880" i="2"/>
  <c r="AF880" i="2"/>
  <c r="AV920" i="2"/>
  <c r="AZ920" i="2"/>
  <c r="AH745" i="2"/>
  <c r="AJ745" i="2" s="1"/>
  <c r="AI745" i="2"/>
  <c r="BB745" i="2" s="1"/>
  <c r="AR750" i="2"/>
  <c r="AS750" i="2"/>
  <c r="AT750" i="2" s="1"/>
  <c r="AU750" i="2" s="1"/>
  <c r="AW750" i="2" s="1"/>
  <c r="AG750" i="2"/>
  <c r="AF750" i="2"/>
  <c r="AV898" i="2"/>
  <c r="AZ898" i="2"/>
  <c r="AB970" i="2"/>
  <c r="AV970" i="2"/>
  <c r="AZ970" i="2"/>
  <c r="AS873" i="2"/>
  <c r="AT873" i="2" s="1"/>
  <c r="AU873" i="2" s="1"/>
  <c r="AW873" i="2" s="1"/>
  <c r="AR873" i="2"/>
  <c r="AV873" i="2"/>
  <c r="AZ873" i="2"/>
  <c r="AB904" i="2"/>
  <c r="AS936" i="2"/>
  <c r="AT936" i="2" s="1"/>
  <c r="AU936" i="2" s="1"/>
  <c r="AW936" i="2" s="1"/>
  <c r="AR936" i="2"/>
  <c r="AS1000" i="2"/>
  <c r="AT1000" i="2" s="1"/>
  <c r="AU1000" i="2" s="1"/>
  <c r="AW1000" i="2" s="1"/>
  <c r="AR1000" i="2"/>
  <c r="AG1000" i="2"/>
  <c r="AF1000" i="2"/>
  <c r="AG899" i="2"/>
  <c r="AF899" i="2"/>
  <c r="AR963" i="2"/>
  <c r="AS963" i="2"/>
  <c r="AT963" i="2" s="1"/>
  <c r="AU963" i="2" s="1"/>
  <c r="AW963" i="2" s="1"/>
  <c r="AZ963" i="2"/>
  <c r="AV963" i="2"/>
  <c r="AF963" i="2"/>
  <c r="AG963" i="2"/>
  <c r="AG890" i="2"/>
  <c r="AF890" i="2"/>
  <c r="AB946" i="2"/>
  <c r="AV946" i="2"/>
  <c r="AZ946" i="2"/>
  <c r="AR1010" i="2"/>
  <c r="AS1010" i="2"/>
  <c r="AT1010" i="2" s="1"/>
  <c r="AU1010" i="2" s="1"/>
  <c r="AW1010" i="2" s="1"/>
  <c r="AG905" i="2"/>
  <c r="AF905" i="2"/>
  <c r="AZ902" i="2"/>
  <c r="AV902" i="2"/>
  <c r="AB934" i="2"/>
  <c r="AR966" i="2"/>
  <c r="AS966" i="2"/>
  <c r="AT966" i="2" s="1"/>
  <c r="AU966" i="2" s="1"/>
  <c r="AW966" i="2" s="1"/>
  <c r="AB901" i="2"/>
  <c r="AS933" i="2"/>
  <c r="AT933" i="2" s="1"/>
  <c r="AU933" i="2" s="1"/>
  <c r="AW933" i="2" s="1"/>
  <c r="AR933" i="2"/>
  <c r="AG965" i="2"/>
  <c r="AF965" i="2"/>
  <c r="AV965" i="2"/>
  <c r="AZ965" i="2"/>
  <c r="AZ892" i="2"/>
  <c r="AV892" i="2"/>
  <c r="AF924" i="2"/>
  <c r="AG924" i="2"/>
  <c r="AG988" i="2"/>
  <c r="AF988" i="2"/>
  <c r="AS988" i="2"/>
  <c r="AT988" i="2" s="1"/>
  <c r="AU988" i="2" s="1"/>
  <c r="AW988" i="2" s="1"/>
  <c r="AR988" i="2"/>
  <c r="AB919" i="2"/>
  <c r="AB983" i="2"/>
  <c r="AR914" i="2"/>
  <c r="AS914" i="2"/>
  <c r="AT914" i="2" s="1"/>
  <c r="AU914" i="2" s="1"/>
  <c r="AW914" i="2" s="1"/>
  <c r="AB914" i="2"/>
  <c r="AF986" i="2"/>
  <c r="AG986" i="2"/>
  <c r="AS986" i="2"/>
  <c r="AT986" i="2" s="1"/>
  <c r="AU986" i="2" s="1"/>
  <c r="AW986" i="2" s="1"/>
  <c r="AR986" i="2"/>
  <c r="AS897" i="2"/>
  <c r="AT897" i="2" s="1"/>
  <c r="AU897" i="2" s="1"/>
  <c r="AW897" i="2" s="1"/>
  <c r="AR897" i="2"/>
  <c r="AB969" i="2"/>
  <c r="AS944" i="2"/>
  <c r="AT944" i="2" s="1"/>
  <c r="AU944" i="2" s="1"/>
  <c r="AW944" i="2" s="1"/>
  <c r="AR944" i="2"/>
  <c r="AB944" i="2"/>
  <c r="AZ1008" i="2"/>
  <c r="AV1008" i="2"/>
  <c r="AZ875" i="2"/>
  <c r="AV875" i="2"/>
  <c r="AF907" i="2"/>
  <c r="AG907" i="2"/>
  <c r="AS939" i="2"/>
  <c r="AT939" i="2" s="1"/>
  <c r="AU939" i="2" s="1"/>
  <c r="AW939" i="2" s="1"/>
  <c r="AR939" i="2"/>
  <c r="AB939" i="2"/>
  <c r="AR906" i="2"/>
  <c r="AS906" i="2"/>
  <c r="AT906" i="2" s="1"/>
  <c r="AU906" i="2" s="1"/>
  <c r="AW906" i="2" s="1"/>
  <c r="AB962" i="2"/>
  <c r="AR865" i="2"/>
  <c r="AS865" i="2"/>
  <c r="AT865" i="2" s="1"/>
  <c r="AU865" i="2" s="1"/>
  <c r="AW865" i="2" s="1"/>
  <c r="AZ977" i="2"/>
  <c r="AV977" i="2"/>
  <c r="AF977" i="2"/>
  <c r="AG977" i="2"/>
  <c r="AS872" i="2"/>
  <c r="AT872" i="2" s="1"/>
  <c r="AU872" i="2" s="1"/>
  <c r="AW872" i="2" s="1"/>
  <c r="AR872" i="2"/>
  <c r="AF872" i="2"/>
  <c r="AG872" i="2"/>
  <c r="AB878" i="2"/>
  <c r="AR910" i="2"/>
  <c r="AS910" i="2"/>
  <c r="AT910" i="2" s="1"/>
  <c r="AU910" i="2" s="1"/>
  <c r="AW910" i="2" s="1"/>
  <c r="AZ942" i="2"/>
  <c r="AV942" i="2"/>
  <c r="AZ1006" i="2"/>
  <c r="AV1006" i="2"/>
  <c r="AB941" i="2"/>
  <c r="AZ1005" i="2"/>
  <c r="AV1005" i="2"/>
  <c r="AF1005" i="2"/>
  <c r="AG1005" i="2"/>
  <c r="AB900" i="2"/>
  <c r="AS932" i="2"/>
  <c r="AT932" i="2" s="1"/>
  <c r="AU932" i="2" s="1"/>
  <c r="AW932" i="2" s="1"/>
  <c r="AR932" i="2"/>
  <c r="AG996" i="2"/>
  <c r="AF996" i="2"/>
  <c r="AR996" i="2"/>
  <c r="AS996" i="2"/>
  <c r="AT996" i="2" s="1"/>
  <c r="AU996" i="2" s="1"/>
  <c r="AW996" i="2" s="1"/>
  <c r="AG927" i="2"/>
  <c r="AF927" i="2"/>
  <c r="AS959" i="2"/>
  <c r="AT959" i="2" s="1"/>
  <c r="AU959" i="2" s="1"/>
  <c r="AW959" i="2" s="1"/>
  <c r="AR959" i="2"/>
  <c r="AB991" i="2"/>
  <c r="AZ854" i="2"/>
  <c r="AV854" i="2"/>
  <c r="AV1002" i="2"/>
  <c r="AZ1002" i="2"/>
  <c r="AZ880" i="2"/>
  <c r="AV880" i="2"/>
  <c r="AB880" i="2"/>
  <c r="AS920" i="2"/>
  <c r="AT920" i="2" s="1"/>
  <c r="AU920" i="2" s="1"/>
  <c r="AW920" i="2" s="1"/>
  <c r="AR920" i="2"/>
  <c r="AB952" i="2"/>
  <c r="AR984" i="2"/>
  <c r="AS984" i="2"/>
  <c r="AT984" i="2" s="1"/>
  <c r="AU984" i="2" s="1"/>
  <c r="AW984" i="2" s="1"/>
  <c r="AF1016" i="2"/>
  <c r="AG1016" i="2"/>
  <c r="AB883" i="2"/>
  <c r="AZ883" i="2"/>
  <c r="AV883" i="2"/>
  <c r="AF915" i="2"/>
  <c r="AG915" i="2"/>
  <c r="AB947" i="2"/>
  <c r="AS947" i="2"/>
  <c r="AT947" i="2" s="1"/>
  <c r="AU947" i="2" s="1"/>
  <c r="AW947" i="2" s="1"/>
  <c r="AR947" i="2"/>
  <c r="AZ1015" i="2"/>
  <c r="AV1015" i="2"/>
  <c r="AV978" i="2"/>
  <c r="AZ978" i="2"/>
  <c r="AS881" i="2"/>
  <c r="AT881" i="2" s="1"/>
  <c r="AU881" i="2" s="1"/>
  <c r="AW881" i="2" s="1"/>
  <c r="AR881" i="2"/>
  <c r="AB881" i="2"/>
  <c r="AV937" i="2"/>
  <c r="AZ937" i="2"/>
  <c r="AR993" i="2"/>
  <c r="AS993" i="2"/>
  <c r="AT993" i="2" s="1"/>
  <c r="AU993" i="2" s="1"/>
  <c r="AW993" i="2" s="1"/>
  <c r="AV993" i="2"/>
  <c r="AZ993" i="2"/>
  <c r="AB993" i="2"/>
  <c r="AV888" i="2"/>
  <c r="AZ888" i="2"/>
  <c r="AB886" i="2"/>
  <c r="AR886" i="2"/>
  <c r="AS886" i="2"/>
  <c r="AT886" i="2" s="1"/>
  <c r="AU886" i="2" s="1"/>
  <c r="AW886" i="2" s="1"/>
  <c r="AR950" i="2"/>
  <c r="AS950" i="2"/>
  <c r="AT950" i="2" s="1"/>
  <c r="AU950" i="2" s="1"/>
  <c r="AW950" i="2" s="1"/>
  <c r="AG950" i="2"/>
  <c r="AF950" i="2"/>
  <c r="AZ1014" i="2"/>
  <c r="AV1014" i="2"/>
  <c r="AF1014" i="2"/>
  <c r="AG1014" i="2"/>
  <c r="AB949" i="2"/>
  <c r="AZ981" i="2"/>
  <c r="AV981" i="2"/>
  <c r="AR981" i="2"/>
  <c r="AS981" i="2"/>
  <c r="AT981" i="2" s="1"/>
  <c r="AU981" i="2" s="1"/>
  <c r="AW981" i="2" s="1"/>
  <c r="AB876" i="2"/>
  <c r="AF908" i="2"/>
  <c r="AG908" i="2"/>
  <c r="AS940" i="2"/>
  <c r="AT940" i="2" s="1"/>
  <c r="AU940" i="2" s="1"/>
  <c r="AW940" i="2" s="1"/>
  <c r="AR940" i="2"/>
  <c r="AS1004" i="2"/>
  <c r="AT1004" i="2" s="1"/>
  <c r="AU1004" i="2" s="1"/>
  <c r="AW1004" i="2" s="1"/>
  <c r="AR1004" i="2"/>
  <c r="AF1004" i="2"/>
  <c r="AG1004" i="2"/>
  <c r="AZ871" i="2"/>
  <c r="AV871" i="2"/>
  <c r="AS871" i="2"/>
  <c r="AT871" i="2" s="1"/>
  <c r="AU871" i="2" s="1"/>
  <c r="AW871" i="2" s="1"/>
  <c r="AR871" i="2"/>
  <c r="AF871" i="2"/>
  <c r="AG871" i="2"/>
  <c r="AZ935" i="2"/>
  <c r="AV935" i="2"/>
  <c r="AF935" i="2"/>
  <c r="AG935" i="2"/>
  <c r="AS999" i="2"/>
  <c r="AT999" i="2" s="1"/>
  <c r="AU999" i="2" s="1"/>
  <c r="AW999" i="2" s="1"/>
  <c r="AR999" i="2"/>
  <c r="AV999" i="2"/>
  <c r="AZ999" i="2"/>
  <c r="AB999" i="2"/>
  <c r="AS882" i="2"/>
  <c r="AT882" i="2" s="1"/>
  <c r="AU882" i="2" s="1"/>
  <c r="AW882" i="2" s="1"/>
  <c r="AR882" i="2"/>
  <c r="AB882" i="2"/>
  <c r="AS1018" i="2"/>
  <c r="AT1018" i="2" s="1"/>
  <c r="AU1018" i="2" s="1"/>
  <c r="AW1018" i="2" s="1"/>
  <c r="AR1018" i="2"/>
  <c r="AZ929" i="2"/>
  <c r="AV929" i="2"/>
  <c r="AS929" i="2"/>
  <c r="AT929" i="2" s="1"/>
  <c r="AU929" i="2" s="1"/>
  <c r="AW929" i="2" s="1"/>
  <c r="AR929" i="2"/>
  <c r="AB1001" i="2"/>
  <c r="AR1001" i="2"/>
  <c r="AS1001" i="2"/>
  <c r="AT1001" i="2" s="1"/>
  <c r="AU1001" i="2" s="1"/>
  <c r="AW1001" i="2" s="1"/>
  <c r="AZ928" i="2"/>
  <c r="AV928" i="2"/>
  <c r="AB960" i="2"/>
  <c r="AZ992" i="2"/>
  <c r="AV992" i="2"/>
  <c r="AB891" i="2"/>
  <c r="AZ923" i="2"/>
  <c r="AV923" i="2"/>
  <c r="AF955" i="2"/>
  <c r="AG955" i="2"/>
  <c r="AR874" i="2"/>
  <c r="AS874" i="2"/>
  <c r="AT874" i="2" s="1"/>
  <c r="AU874" i="2" s="1"/>
  <c r="AW874" i="2" s="1"/>
  <c r="AB874" i="2"/>
  <c r="AG994" i="2"/>
  <c r="AF994" i="2"/>
  <c r="AV994" i="2"/>
  <c r="AZ994" i="2"/>
  <c r="AS889" i="2"/>
  <c r="AT889" i="2" s="1"/>
  <c r="AU889" i="2" s="1"/>
  <c r="AW889" i="2" s="1"/>
  <c r="AR889" i="2"/>
  <c r="AV889" i="2"/>
  <c r="AZ889" i="2"/>
  <c r="AF953" i="2"/>
  <c r="AG953" i="2"/>
  <c r="AR953" i="2"/>
  <c r="AS953" i="2"/>
  <c r="AT953" i="2" s="1"/>
  <c r="AU953" i="2" s="1"/>
  <c r="AW953" i="2" s="1"/>
  <c r="AZ953" i="2"/>
  <c r="AV953" i="2"/>
  <c r="AB894" i="2"/>
  <c r="AZ926" i="2"/>
  <c r="AV926" i="2"/>
  <c r="AZ958" i="2"/>
  <c r="AV958" i="2"/>
  <c r="AB990" i="2"/>
  <c r="AF893" i="2"/>
  <c r="AG893" i="2"/>
  <c r="AR925" i="2"/>
  <c r="AS925" i="2"/>
  <c r="AT925" i="2" s="1"/>
  <c r="AU925" i="2" s="1"/>
  <c r="AW925" i="2" s="1"/>
  <c r="AV925" i="2"/>
  <c r="AZ925" i="2"/>
  <c r="AV957" i="2"/>
  <c r="AZ957" i="2"/>
  <c r="AG957" i="2"/>
  <c r="AF957" i="2"/>
  <c r="AR1011" i="2"/>
  <c r="AS1011" i="2"/>
  <c r="AT1011" i="2" s="1"/>
  <c r="AU1011" i="2" s="1"/>
  <c r="AW1011" i="2" s="1"/>
  <c r="AR884" i="2"/>
  <c r="AS884" i="2"/>
  <c r="AT884" i="2" s="1"/>
  <c r="AU884" i="2" s="1"/>
  <c r="AW884" i="2" s="1"/>
  <c r="AF916" i="2"/>
  <c r="AG916" i="2"/>
  <c r="AR948" i="2"/>
  <c r="AS948" i="2"/>
  <c r="AT948" i="2" s="1"/>
  <c r="AU948" i="2" s="1"/>
  <c r="AW948" i="2" s="1"/>
  <c r="AV1012" i="2"/>
  <c r="AZ1012" i="2"/>
  <c r="AB879" i="2"/>
  <c r="AB943" i="2"/>
  <c r="AR943" i="2"/>
  <c r="AS943" i="2"/>
  <c r="AT943" i="2" s="1"/>
  <c r="AU943" i="2" s="1"/>
  <c r="AW943" i="2" s="1"/>
  <c r="AR1007" i="2"/>
  <c r="AS1007" i="2"/>
  <c r="AT1007" i="2" s="1"/>
  <c r="AU1007" i="2" s="1"/>
  <c r="AW1007" i="2" s="1"/>
  <c r="AS528" i="2"/>
  <c r="AT528" i="2" s="1"/>
  <c r="AU528" i="2" s="1"/>
  <c r="AW528" i="2" s="1"/>
  <c r="AR528" i="2"/>
  <c r="AZ528" i="2"/>
  <c r="AV528" i="2"/>
  <c r="AI392" i="2"/>
  <c r="BB392" i="2" s="1"/>
  <c r="AH392" i="2"/>
  <c r="AJ392" i="2" s="1"/>
  <c r="AV711" i="2"/>
  <c r="AZ711" i="2"/>
  <c r="AR711" i="2"/>
  <c r="AS711" i="2"/>
  <c r="AT711" i="2" s="1"/>
  <c r="AU711" i="2" s="1"/>
  <c r="AW711" i="2" s="1"/>
  <c r="AR607" i="2"/>
  <c r="AS607" i="2"/>
  <c r="AT607" i="2" s="1"/>
  <c r="AU607" i="2" s="1"/>
  <c r="AW607" i="2" s="1"/>
  <c r="AB436" i="2"/>
  <c r="AG446" i="2"/>
  <c r="AF446" i="2"/>
  <c r="AS370" i="2"/>
  <c r="AT370" i="2" s="1"/>
  <c r="AU370" i="2" s="1"/>
  <c r="AW370" i="2" s="1"/>
  <c r="AR370" i="2"/>
  <c r="AF514" i="2"/>
  <c r="AG514" i="2"/>
  <c r="AV441" i="2"/>
  <c r="AZ441" i="2"/>
  <c r="AB441" i="2"/>
  <c r="AF472" i="2"/>
  <c r="AG472" i="2"/>
  <c r="AR335" i="2"/>
  <c r="AS335" i="2"/>
  <c r="AT335" i="2" s="1"/>
  <c r="AU335" i="2" s="1"/>
  <c r="AW335" i="2" s="1"/>
  <c r="AR323" i="2"/>
  <c r="AS323" i="2"/>
  <c r="AT323" i="2" s="1"/>
  <c r="AU323" i="2" s="1"/>
  <c r="AW323" i="2" s="1"/>
  <c r="AB323" i="2"/>
  <c r="AE132" i="2"/>
  <c r="AF132" i="2" s="1"/>
  <c r="AG132" i="2" s="1"/>
  <c r="AB132" i="2"/>
  <c r="AG12" i="2"/>
  <c r="AF12" i="2"/>
  <c r="AB13" i="2"/>
  <c r="AB14" i="2"/>
  <c r="AG18" i="2"/>
  <c r="AF18" i="2"/>
  <c r="AB319" i="2"/>
  <c r="AB28" i="2"/>
  <c r="AF320" i="2"/>
  <c r="AG320" i="2"/>
  <c r="AF11" i="2"/>
  <c r="AG11" i="2"/>
  <c r="AH113" i="2"/>
  <c r="AJ113" i="2" s="1"/>
  <c r="AI113" i="2"/>
  <c r="BB113" i="2" s="1"/>
  <c r="AH104" i="2"/>
  <c r="AJ104" i="2" s="1"/>
  <c r="AI104" i="2"/>
  <c r="BB104" i="2" s="1"/>
  <c r="AI226" i="2"/>
  <c r="BB226" i="2" s="1"/>
  <c r="AH226" i="2"/>
  <c r="AJ226" i="2" s="1"/>
  <c r="AI149" i="2"/>
  <c r="BB149" i="2" s="1"/>
  <c r="AH149" i="2"/>
  <c r="AJ149" i="2" s="1"/>
  <c r="AI77" i="2"/>
  <c r="BB77" i="2" s="1"/>
  <c r="AH77" i="2"/>
  <c r="AJ77" i="2" s="1"/>
  <c r="AH316" i="2"/>
  <c r="AJ316" i="2" s="1"/>
  <c r="AI316" i="2"/>
  <c r="BB316" i="2" s="1"/>
  <c r="AI186" i="2"/>
  <c r="BB186" i="2" s="1"/>
  <c r="AH186" i="2"/>
  <c r="AJ186" i="2" s="1"/>
  <c r="AH133" i="2"/>
  <c r="AJ133" i="2" s="1"/>
  <c r="AI133" i="2"/>
  <c r="BB133" i="2" s="1"/>
  <c r="AS745" i="2"/>
  <c r="AT745" i="2" s="1"/>
  <c r="AU745" i="2" s="1"/>
  <c r="AW745" i="2" s="1"/>
  <c r="AR745" i="2"/>
  <c r="AZ745" i="2"/>
  <c r="AV745" i="2"/>
  <c r="AG898" i="2"/>
  <c r="AF898" i="2"/>
  <c r="AF873" i="2"/>
  <c r="AG873" i="2"/>
  <c r="AG945" i="2"/>
  <c r="AF945" i="2"/>
  <c r="AV945" i="2"/>
  <c r="AZ945" i="2"/>
  <c r="AV1017" i="2"/>
  <c r="AZ1017" i="2"/>
  <c r="AZ904" i="2"/>
  <c r="AV904" i="2"/>
  <c r="AB936" i="2"/>
  <c r="AS968" i="2"/>
  <c r="AT968" i="2" s="1"/>
  <c r="AU968" i="2" s="1"/>
  <c r="AW968" i="2" s="1"/>
  <c r="AR968" i="2"/>
  <c r="AB968" i="2"/>
  <c r="AV931" i="2"/>
  <c r="AZ931" i="2"/>
  <c r="AF931" i="2"/>
  <c r="AG931" i="2"/>
  <c r="AB995" i="2"/>
  <c r="AZ890" i="2"/>
  <c r="AV890" i="2"/>
  <c r="AF1010" i="2"/>
  <c r="AG1010" i="2"/>
  <c r="AR961" i="2"/>
  <c r="AS961" i="2"/>
  <c r="AT961" i="2" s="1"/>
  <c r="AU961" i="2" s="1"/>
  <c r="AW961" i="2" s="1"/>
  <c r="AF961" i="2"/>
  <c r="AG961" i="2"/>
  <c r="AR1019" i="2"/>
  <c r="AS1019" i="2"/>
  <c r="AT1019" i="2" s="1"/>
  <c r="AU1019" i="2" s="1"/>
  <c r="AW1019" i="2" s="1"/>
  <c r="AF1019" i="2"/>
  <c r="AG1019" i="2"/>
  <c r="AF902" i="2"/>
  <c r="AG902" i="2"/>
  <c r="AV934" i="2"/>
  <c r="AZ934" i="2"/>
  <c r="AB966" i="2"/>
  <c r="AB998" i="2"/>
  <c r="AV998" i="2"/>
  <c r="AZ998" i="2"/>
  <c r="AV901" i="2"/>
  <c r="AZ901" i="2"/>
  <c r="AG933" i="2"/>
  <c r="AF933" i="2"/>
  <c r="AG997" i="2"/>
  <c r="AF997" i="2"/>
  <c r="AS997" i="2"/>
  <c r="AT997" i="2" s="1"/>
  <c r="AU997" i="2" s="1"/>
  <c r="AW997" i="2" s="1"/>
  <c r="AR997" i="2"/>
  <c r="AG892" i="2"/>
  <c r="AF892" i="2"/>
  <c r="AS924" i="2"/>
  <c r="AT924" i="2" s="1"/>
  <c r="AU924" i="2" s="1"/>
  <c r="AW924" i="2" s="1"/>
  <c r="AR924" i="2"/>
  <c r="AV956" i="2"/>
  <c r="AZ956" i="2"/>
  <c r="AB956" i="2"/>
  <c r="AF1020" i="2"/>
  <c r="AG1020" i="2"/>
  <c r="AB887" i="2"/>
  <c r="AR887" i="2"/>
  <c r="AS887" i="2"/>
  <c r="AT887" i="2" s="1"/>
  <c r="AU887" i="2" s="1"/>
  <c r="AW887" i="2" s="1"/>
  <c r="AB951" i="2"/>
  <c r="AS951" i="2"/>
  <c r="AT951" i="2" s="1"/>
  <c r="AU951" i="2" s="1"/>
  <c r="AW951" i="2" s="1"/>
  <c r="AR951" i="2"/>
  <c r="AB897" i="2"/>
  <c r="AR969" i="2"/>
  <c r="AS969" i="2"/>
  <c r="AT969" i="2" s="1"/>
  <c r="AU969" i="2" s="1"/>
  <c r="AW969" i="2" s="1"/>
  <c r="AV969" i="2"/>
  <c r="AZ969" i="2"/>
  <c r="AB912" i="2"/>
  <c r="AV912" i="2"/>
  <c r="AZ912" i="2"/>
  <c r="AR976" i="2"/>
  <c r="AS976" i="2"/>
  <c r="AT976" i="2" s="1"/>
  <c r="AU976" i="2" s="1"/>
  <c r="AW976" i="2" s="1"/>
  <c r="AB976" i="2"/>
  <c r="AF875" i="2"/>
  <c r="AG875" i="2"/>
  <c r="AS907" i="2"/>
  <c r="AT907" i="2" s="1"/>
  <c r="AU907" i="2" s="1"/>
  <c r="AW907" i="2" s="1"/>
  <c r="AR907" i="2"/>
  <c r="AV971" i="2"/>
  <c r="AZ971" i="2"/>
  <c r="AR971" i="2"/>
  <c r="AS971" i="2"/>
  <c r="AT971" i="2" s="1"/>
  <c r="AU971" i="2" s="1"/>
  <c r="AW971" i="2" s="1"/>
  <c r="AB971" i="2"/>
  <c r="AG906" i="2"/>
  <c r="AF906" i="2"/>
  <c r="AS962" i="2"/>
  <c r="AT962" i="2" s="1"/>
  <c r="AU962" i="2" s="1"/>
  <c r="AW962" i="2" s="1"/>
  <c r="AR962" i="2"/>
  <c r="AB865" i="2"/>
  <c r="AB921" i="2"/>
  <c r="AZ878" i="2"/>
  <c r="AV878" i="2"/>
  <c r="AF910" i="2"/>
  <c r="AG910" i="2"/>
  <c r="AB942" i="2"/>
  <c r="AB974" i="2"/>
  <c r="AR974" i="2"/>
  <c r="AS974" i="2"/>
  <c r="AT974" i="2" s="1"/>
  <c r="AU974" i="2" s="1"/>
  <c r="AW974" i="2" s="1"/>
  <c r="AV877" i="2"/>
  <c r="AZ877" i="2"/>
  <c r="AF877" i="2"/>
  <c r="AG877" i="2"/>
  <c r="AG909" i="2"/>
  <c r="AF909" i="2"/>
  <c r="AV973" i="2"/>
  <c r="AZ973" i="2"/>
  <c r="AR973" i="2"/>
  <c r="AS973" i="2"/>
  <c r="AT973" i="2" s="1"/>
  <c r="AU973" i="2" s="1"/>
  <c r="AW973" i="2" s="1"/>
  <c r="AF973" i="2"/>
  <c r="AG973" i="2"/>
  <c r="AS900" i="2"/>
  <c r="AT900" i="2" s="1"/>
  <c r="AU900" i="2" s="1"/>
  <c r="AW900" i="2" s="1"/>
  <c r="AR900" i="2"/>
  <c r="AF932" i="2"/>
  <c r="AG932" i="2"/>
  <c r="AB964" i="2"/>
  <c r="AR964" i="2"/>
  <c r="AS964" i="2"/>
  <c r="AT964" i="2" s="1"/>
  <c r="AU964" i="2" s="1"/>
  <c r="AW964" i="2" s="1"/>
  <c r="AB895" i="2"/>
  <c r="AZ927" i="2"/>
  <c r="AV927" i="2"/>
  <c r="AG959" i="2"/>
  <c r="AF959" i="2"/>
  <c r="AS991" i="2"/>
  <c r="AT991" i="2" s="1"/>
  <c r="AU991" i="2" s="1"/>
  <c r="AW991" i="2" s="1"/>
  <c r="AR991" i="2"/>
  <c r="AB854" i="2"/>
  <c r="AR930" i="2"/>
  <c r="AS930" i="2"/>
  <c r="AT930" i="2" s="1"/>
  <c r="AU930" i="2" s="1"/>
  <c r="AW930" i="2" s="1"/>
  <c r="AF930" i="2"/>
  <c r="AG930" i="2"/>
  <c r="AG1002" i="2"/>
  <c r="AF1002" i="2"/>
  <c r="AB913" i="2"/>
  <c r="AZ985" i="2"/>
  <c r="AV985" i="2"/>
  <c r="AB985" i="2"/>
  <c r="AF920" i="2"/>
  <c r="AG920" i="2"/>
  <c r="AR952" i="2"/>
  <c r="AS952" i="2"/>
  <c r="AT952" i="2" s="1"/>
  <c r="AU952" i="2" s="1"/>
  <c r="AW952" i="2" s="1"/>
  <c r="AF984" i="2"/>
  <c r="AG984" i="2"/>
  <c r="AS1016" i="2"/>
  <c r="AT1016" i="2" s="1"/>
  <c r="AU1016" i="2" s="1"/>
  <c r="AW1016" i="2" s="1"/>
  <c r="AR1016" i="2"/>
  <c r="AZ915" i="2"/>
  <c r="AV915" i="2"/>
  <c r="AF979" i="2"/>
  <c r="AG979" i="2"/>
  <c r="AZ979" i="2"/>
  <c r="AV979" i="2"/>
  <c r="AS979" i="2"/>
  <c r="AT979" i="2" s="1"/>
  <c r="AU979" i="2" s="1"/>
  <c r="AW979" i="2" s="1"/>
  <c r="AR979" i="2"/>
  <c r="AS922" i="2"/>
  <c r="AT922" i="2" s="1"/>
  <c r="AU922" i="2" s="1"/>
  <c r="AW922" i="2" s="1"/>
  <c r="AR922" i="2"/>
  <c r="AG922" i="2"/>
  <c r="AF922" i="2"/>
  <c r="AB978" i="2"/>
  <c r="AB937" i="2"/>
  <c r="AB888" i="2"/>
  <c r="AB918" i="2"/>
  <c r="AZ918" i="2"/>
  <c r="AV918" i="2"/>
  <c r="AV982" i="2"/>
  <c r="AZ982" i="2"/>
  <c r="AG982" i="2"/>
  <c r="AF982" i="2"/>
  <c r="AF885" i="2"/>
  <c r="AG885" i="2"/>
  <c r="AV885" i="2"/>
  <c r="AZ885" i="2"/>
  <c r="AS885" i="2"/>
  <c r="AT885" i="2" s="1"/>
  <c r="AU885" i="2" s="1"/>
  <c r="AW885" i="2" s="1"/>
  <c r="AR885" i="2"/>
  <c r="AB917" i="2"/>
  <c r="AR917" i="2"/>
  <c r="AS917" i="2"/>
  <c r="AT917" i="2" s="1"/>
  <c r="AU917" i="2" s="1"/>
  <c r="AW917" i="2" s="1"/>
  <c r="AV949" i="2"/>
  <c r="AZ949" i="2"/>
  <c r="AS949" i="2"/>
  <c r="AT949" i="2" s="1"/>
  <c r="AU949" i="2" s="1"/>
  <c r="AW949" i="2" s="1"/>
  <c r="AR949" i="2"/>
  <c r="AF981" i="2"/>
  <c r="AG981" i="2"/>
  <c r="AR1013" i="2"/>
  <c r="AS1013" i="2"/>
  <c r="AT1013" i="2" s="1"/>
  <c r="AU1013" i="2" s="1"/>
  <c r="AW1013" i="2" s="1"/>
  <c r="AS876" i="2"/>
  <c r="AT876" i="2" s="1"/>
  <c r="AU876" i="2" s="1"/>
  <c r="AW876" i="2" s="1"/>
  <c r="AR876" i="2"/>
  <c r="AZ908" i="2"/>
  <c r="AV908" i="2"/>
  <c r="AF940" i="2"/>
  <c r="AG940" i="2"/>
  <c r="AS972" i="2"/>
  <c r="AT972" i="2" s="1"/>
  <c r="AU972" i="2" s="1"/>
  <c r="AW972" i="2" s="1"/>
  <c r="AR972" i="2"/>
  <c r="AG972" i="2"/>
  <c r="AF972" i="2"/>
  <c r="AZ903" i="2"/>
  <c r="AV903" i="2"/>
  <c r="AS903" i="2"/>
  <c r="AT903" i="2" s="1"/>
  <c r="AU903" i="2" s="1"/>
  <c r="AW903" i="2" s="1"/>
  <c r="AR903" i="2"/>
  <c r="AB903" i="2"/>
  <c r="AS967" i="2"/>
  <c r="AT967" i="2" s="1"/>
  <c r="AU967" i="2" s="1"/>
  <c r="AW967" i="2" s="1"/>
  <c r="AR967" i="2"/>
  <c r="AB967" i="2"/>
  <c r="AS954" i="2"/>
  <c r="AT954" i="2" s="1"/>
  <c r="AU954" i="2" s="1"/>
  <c r="AW954" i="2" s="1"/>
  <c r="AR954" i="2"/>
  <c r="AG954" i="2"/>
  <c r="AF954" i="2"/>
  <c r="AG1018" i="2"/>
  <c r="AF1018" i="2"/>
  <c r="AB929" i="2"/>
  <c r="AS896" i="2"/>
  <c r="AT896" i="2" s="1"/>
  <c r="AU896" i="2" s="1"/>
  <c r="AW896" i="2" s="1"/>
  <c r="AR896" i="2"/>
  <c r="AG896" i="2"/>
  <c r="AF896" i="2"/>
  <c r="AG928" i="2"/>
  <c r="AF928" i="2"/>
  <c r="AZ960" i="2"/>
  <c r="AV960" i="2"/>
  <c r="AF992" i="2"/>
  <c r="AG992" i="2"/>
  <c r="AZ891" i="2"/>
  <c r="AV891" i="2"/>
  <c r="AS891" i="2"/>
  <c r="AT891" i="2" s="1"/>
  <c r="AU891" i="2" s="1"/>
  <c r="AW891" i="2" s="1"/>
  <c r="AR891" i="2"/>
  <c r="AB923" i="2"/>
  <c r="AZ955" i="2"/>
  <c r="AV955" i="2"/>
  <c r="AR955" i="2"/>
  <c r="AS955" i="2"/>
  <c r="AT955" i="2" s="1"/>
  <c r="AU955" i="2" s="1"/>
  <c r="AW955" i="2" s="1"/>
  <c r="AB987" i="2"/>
  <c r="AB938" i="2"/>
  <c r="AZ938" i="2"/>
  <c r="AV938" i="2"/>
  <c r="AG889" i="2"/>
  <c r="AF889" i="2"/>
  <c r="AZ1009" i="2"/>
  <c r="AV1009" i="2"/>
  <c r="AV894" i="2"/>
  <c r="AZ894" i="2"/>
  <c r="AB926" i="2"/>
  <c r="AB958" i="2"/>
  <c r="AS990" i="2"/>
  <c r="AT990" i="2" s="1"/>
  <c r="AU990" i="2" s="1"/>
  <c r="AW990" i="2" s="1"/>
  <c r="AR990" i="2"/>
  <c r="AF925" i="2"/>
  <c r="AG925" i="2"/>
  <c r="AB989" i="2"/>
  <c r="AB884" i="2"/>
  <c r="AZ916" i="2"/>
  <c r="AV916" i="2"/>
  <c r="AG948" i="2"/>
  <c r="AF948" i="2"/>
  <c r="AF980" i="2"/>
  <c r="AG980" i="2"/>
  <c r="AS980" i="2"/>
  <c r="AT980" i="2" s="1"/>
  <c r="AU980" i="2" s="1"/>
  <c r="AW980" i="2" s="1"/>
  <c r="AR980" i="2"/>
  <c r="AB911" i="2"/>
  <c r="AG975" i="2"/>
  <c r="AF975" i="2"/>
  <c r="AV975" i="2"/>
  <c r="AZ975" i="2"/>
  <c r="AB470" i="2"/>
  <c r="AB528" i="2"/>
  <c r="AV373" i="2"/>
  <c r="AZ373" i="2"/>
  <c r="AB373" i="2"/>
  <c r="AG610" i="2"/>
  <c r="AF610" i="2"/>
  <c r="AZ610" i="2"/>
  <c r="AV610" i="2"/>
  <c r="AZ357" i="2"/>
  <c r="AV357" i="2"/>
  <c r="AH357" i="2"/>
  <c r="AJ357" i="2" s="1"/>
  <c r="AI357" i="2"/>
  <c r="BB357" i="2" s="1"/>
  <c r="AR345" i="2"/>
  <c r="AS345" i="2"/>
  <c r="AT345" i="2" s="1"/>
  <c r="AU345" i="2" s="1"/>
  <c r="AW345" i="2" s="1"/>
  <c r="AB345" i="2"/>
  <c r="AR392" i="2"/>
  <c r="AS392" i="2"/>
  <c r="AT392" i="2" s="1"/>
  <c r="AU392" i="2" s="1"/>
  <c r="AW392" i="2" s="1"/>
  <c r="AS380" i="2"/>
  <c r="AT380" i="2" s="1"/>
  <c r="AU380" i="2" s="1"/>
  <c r="AW380" i="2" s="1"/>
  <c r="AR380" i="2"/>
  <c r="AB380" i="2"/>
  <c r="AF709" i="2"/>
  <c r="AG709" i="2"/>
  <c r="AF711" i="2"/>
  <c r="AG711" i="2"/>
  <c r="AF607" i="2"/>
  <c r="AG607" i="2"/>
  <c r="AV436" i="2"/>
  <c r="AZ436" i="2"/>
  <c r="AZ446" i="2"/>
  <c r="AV446" i="2"/>
  <c r="AF370" i="2"/>
  <c r="AG370" i="2"/>
  <c r="AS385" i="2"/>
  <c r="AT385" i="2" s="1"/>
  <c r="AU385" i="2" s="1"/>
  <c r="AW385" i="2" s="1"/>
  <c r="AR385" i="2"/>
  <c r="AZ385" i="2"/>
  <c r="AV385" i="2"/>
  <c r="AB385" i="2"/>
  <c r="AE465" i="2"/>
  <c r="AF465" i="2" s="1"/>
  <c r="AG465" i="2" s="1"/>
  <c r="AB465" i="2"/>
  <c r="AR472" i="2"/>
  <c r="AS472" i="2"/>
  <c r="AT472" i="2" s="1"/>
  <c r="AU472" i="2" s="1"/>
  <c r="AW472" i="2" s="1"/>
  <c r="AR375" i="2"/>
  <c r="AS375" i="2"/>
  <c r="AT375" i="2" s="1"/>
  <c r="AU375" i="2" s="1"/>
  <c r="AW375" i="2" s="1"/>
  <c r="AB375" i="2"/>
  <c r="AS359" i="2"/>
  <c r="AT359" i="2" s="1"/>
  <c r="AU359" i="2" s="1"/>
  <c r="AW359" i="2" s="1"/>
  <c r="AR359" i="2"/>
  <c r="AH359" i="2"/>
  <c r="AJ359" i="2" s="1"/>
  <c r="AI359" i="2"/>
  <c r="BB359" i="2" s="1"/>
  <c r="AG103" i="2"/>
  <c r="AF103" i="2"/>
  <c r="AB10" i="2"/>
  <c r="AE31" i="2"/>
  <c r="AB31" i="2"/>
  <c r="AB15" i="2"/>
  <c r="AB17" i="2"/>
  <c r="AB4" i="2"/>
  <c r="AG100" i="2"/>
  <c r="AF100" i="2"/>
  <c r="AB16" i="2"/>
  <c r="AI98" i="2"/>
  <c r="BB98" i="2" s="1"/>
  <c r="AH98" i="2"/>
  <c r="AJ98" i="2" s="1"/>
  <c r="AI165" i="2"/>
  <c r="BB165" i="2" s="1"/>
  <c r="AH165" i="2"/>
  <c r="AJ165" i="2" s="1"/>
  <c r="AI21" i="2"/>
  <c r="BB21" i="2" s="1"/>
  <c r="AH21" i="2"/>
  <c r="AJ21" i="2" s="1"/>
  <c r="AI9" i="2"/>
  <c r="BB9" i="2" s="1"/>
  <c r="AH9" i="2"/>
  <c r="AJ9" i="2" s="1"/>
  <c r="W699" i="2"/>
  <c r="Z699" i="2" s="1"/>
  <c r="Y699" i="2"/>
  <c r="AY372" i="2"/>
  <c r="AA372" i="2"/>
  <c r="X382" i="2"/>
  <c r="G382" i="2" s="1"/>
  <c r="W516" i="2"/>
  <c r="Z516" i="2" s="1"/>
  <c r="Y516" i="2"/>
  <c r="X516" i="2"/>
  <c r="G516" i="2" s="1"/>
  <c r="X389" i="2"/>
  <c r="G389" i="2" s="1"/>
  <c r="X374" i="2"/>
  <c r="G374" i="2" s="1"/>
  <c r="AY336" i="2"/>
  <c r="AA336" i="2"/>
  <c r="AY360" i="2"/>
  <c r="AA360" i="2"/>
  <c r="Y710" i="2"/>
  <c r="W710" i="2"/>
  <c r="Z710" i="2" s="1"/>
  <c r="W620" i="2"/>
  <c r="Z620" i="2" s="1"/>
  <c r="Y620" i="2"/>
  <c r="W538" i="2"/>
  <c r="Z538" i="2" s="1"/>
  <c r="Y538" i="2"/>
  <c r="Y466" i="2"/>
  <c r="W466" i="2"/>
  <c r="Z466" i="2" s="1"/>
  <c r="Y634" i="2"/>
  <c r="W634" i="2"/>
  <c r="Z634" i="2" s="1"/>
  <c r="W601" i="2"/>
  <c r="Z601" i="2" s="1"/>
  <c r="Y601" i="2"/>
  <c r="AD547" i="2"/>
  <c r="Y547" i="2"/>
  <c r="W547" i="2"/>
  <c r="Z547" i="2" s="1"/>
  <c r="AL311" i="2"/>
  <c r="AN311" i="2" s="1"/>
  <c r="AP311" i="2" s="1"/>
  <c r="AM311" i="2"/>
  <c r="AO311" i="2"/>
  <c r="AY215" i="2"/>
  <c r="AA215" i="2"/>
  <c r="AY139" i="2"/>
  <c r="AA139" i="2"/>
  <c r="AY125" i="2"/>
  <c r="AA125" i="2"/>
  <c r="AM317" i="2"/>
  <c r="AL317" i="2"/>
  <c r="AN317" i="2" s="1"/>
  <c r="AO317" i="2" s="1"/>
  <c r="AM247" i="2"/>
  <c r="AL247" i="2"/>
  <c r="AN247" i="2" s="1"/>
  <c r="AP247" i="2" s="1"/>
  <c r="AM249" i="2"/>
  <c r="AL249" i="2"/>
  <c r="AN249" i="2" s="1"/>
  <c r="AP249" i="2" s="1"/>
  <c r="AL315" i="2"/>
  <c r="AN315" i="2" s="1"/>
  <c r="AP315" i="2" s="1"/>
  <c r="AM315" i="2"/>
  <c r="AD112" i="2"/>
  <c r="AY56" i="2"/>
  <c r="AA56" i="2"/>
  <c r="AY84" i="2"/>
  <c r="AA84" i="2"/>
  <c r="AM45" i="2"/>
  <c r="AL45" i="2"/>
  <c r="AN45" i="2" s="1"/>
  <c r="AP45" i="2" s="1"/>
  <c r="AM97" i="2"/>
  <c r="AL97" i="2"/>
  <c r="AN97" i="2" s="1"/>
  <c r="AL179" i="2"/>
  <c r="AN179" i="2" s="1"/>
  <c r="AP179" i="2" s="1"/>
  <c r="AM179" i="2"/>
  <c r="AM105" i="2"/>
  <c r="AL105" i="2"/>
  <c r="AN105" i="2" s="1"/>
  <c r="AP105" i="2" s="1"/>
  <c r="AY146" i="2"/>
  <c r="AA146" i="2"/>
  <c r="AM308" i="2"/>
  <c r="AL308" i="2"/>
  <c r="AN308" i="2" s="1"/>
  <c r="AO308" i="2" s="1"/>
  <c r="AL227" i="2"/>
  <c r="AN227" i="2" s="1"/>
  <c r="AP227" i="2" s="1"/>
  <c r="AM227" i="2"/>
  <c r="AY203" i="2"/>
  <c r="AA203" i="2"/>
  <c r="AL136" i="2"/>
  <c r="AN136" i="2" s="1"/>
  <c r="AO136" i="2" s="1"/>
  <c r="AM136" i="2"/>
  <c r="X240" i="2"/>
  <c r="G240" i="2" s="1"/>
  <c r="AY168" i="2"/>
  <c r="AA168" i="2"/>
  <c r="AL134" i="2"/>
  <c r="AN134" i="2" s="1"/>
  <c r="AM134" i="2"/>
  <c r="AY67" i="2"/>
  <c r="AA67" i="2"/>
  <c r="AL80" i="2"/>
  <c r="AN80" i="2" s="1"/>
  <c r="AO80" i="2" s="1"/>
  <c r="AM80" i="2"/>
  <c r="X81" i="2"/>
  <c r="G81" i="2" s="1"/>
  <c r="AY76" i="2"/>
  <c r="AA76" i="2"/>
  <c r="AL8" i="2"/>
  <c r="AN8" i="2" s="1"/>
  <c r="AO8" i="2" s="1"/>
  <c r="AM8" i="2"/>
  <c r="AY180" i="2"/>
  <c r="AA180" i="2"/>
  <c r="AL31" i="2"/>
  <c r="AM31" i="2"/>
  <c r="AN31" i="2"/>
  <c r="AP31" i="2" s="1"/>
  <c r="AM18" i="2"/>
  <c r="AL18" i="2"/>
  <c r="AN18" i="2" s="1"/>
  <c r="AO18" i="2" s="1"/>
  <c r="AM30" i="2"/>
  <c r="AL30" i="2"/>
  <c r="AN30" i="2" s="1"/>
  <c r="AO30" i="2" s="1"/>
  <c r="AM13" i="2"/>
  <c r="AL13" i="2"/>
  <c r="AN13" i="2" s="1"/>
  <c r="AO13" i="2" s="1"/>
  <c r="AM14" i="2"/>
  <c r="AL14" i="2"/>
  <c r="AN14" i="2" s="1"/>
  <c r="AO14" i="2" s="1"/>
  <c r="AY171" i="2"/>
  <c r="AA171" i="2"/>
  <c r="AY225" i="2"/>
  <c r="AA225" i="2"/>
  <c r="W604" i="2"/>
  <c r="Z604" i="2" s="1"/>
  <c r="Y604" i="2"/>
  <c r="X604" i="2"/>
  <c r="W612" i="2"/>
  <c r="Z612" i="2" s="1"/>
  <c r="Y612" i="2"/>
  <c r="X612" i="2"/>
  <c r="G612" i="2" s="1"/>
  <c r="AY358" i="2"/>
  <c r="AA358" i="2"/>
  <c r="Y727" i="2"/>
  <c r="W727" i="2"/>
  <c r="Z727" i="2" s="1"/>
  <c r="W714" i="2"/>
  <c r="Z714" i="2" s="1"/>
  <c r="Y714" i="2"/>
  <c r="X714" i="2"/>
  <c r="G714" i="2" s="1"/>
  <c r="Y718" i="2"/>
  <c r="W718" i="2"/>
  <c r="Z718" i="2" s="1"/>
  <c r="Y609" i="2"/>
  <c r="W609" i="2"/>
  <c r="Y685" i="2"/>
  <c r="W685" i="2"/>
  <c r="Z685" i="2" s="1"/>
  <c r="W451" i="2"/>
  <c r="Z451" i="2" s="1"/>
  <c r="Y451" i="2"/>
  <c r="AL103" i="2"/>
  <c r="AM103" i="2"/>
  <c r="AN103" i="2"/>
  <c r="AO103" i="2" s="1"/>
  <c r="AM286" i="2"/>
  <c r="AL286" i="2"/>
  <c r="AN286" i="2" s="1"/>
  <c r="AO286" i="2" s="1"/>
  <c r="AL313" i="2"/>
  <c r="AN313" i="2" s="1"/>
  <c r="AO313" i="2" s="1"/>
  <c r="AM313" i="2"/>
  <c r="AL150" i="2"/>
  <c r="AN150" i="2" s="1"/>
  <c r="AO150" i="2" s="1"/>
  <c r="AM150" i="2"/>
  <c r="AP150" i="2"/>
  <c r="AY151" i="2"/>
  <c r="AA151" i="2"/>
  <c r="AM254" i="2"/>
  <c r="AL254" i="2"/>
  <c r="AN254" i="2" s="1"/>
  <c r="AO254" i="2" s="1"/>
  <c r="AL114" i="2"/>
  <c r="AN114" i="2" s="1"/>
  <c r="AM114" i="2"/>
  <c r="AY115" i="2"/>
  <c r="AA115" i="2"/>
  <c r="AY252" i="2"/>
  <c r="AA252" i="2"/>
  <c r="AY112" i="2"/>
  <c r="AA112" i="2"/>
  <c r="AM212" i="2"/>
  <c r="AL212" i="2"/>
  <c r="AN212" i="2" s="1"/>
  <c r="AL274" i="2"/>
  <c r="AN274" i="2" s="1"/>
  <c r="AM274" i="2"/>
  <c r="AY299" i="2"/>
  <c r="AA299" i="2"/>
  <c r="AM290" i="2"/>
  <c r="AL290" i="2"/>
  <c r="AN290" i="2" s="1"/>
  <c r="AP290" i="2" s="1"/>
  <c r="AY223" i="2"/>
  <c r="AA223" i="2"/>
  <c r="AL187" i="2"/>
  <c r="AN187" i="2" s="1"/>
  <c r="AO187" i="2" s="1"/>
  <c r="AM187" i="2"/>
  <c r="AM28" i="2"/>
  <c r="AL28" i="2"/>
  <c r="AN28" i="2" s="1"/>
  <c r="AO28" i="2" s="1"/>
  <c r="AY88" i="2"/>
  <c r="AA88" i="2"/>
  <c r="AM309" i="2"/>
  <c r="AL309" i="2"/>
  <c r="AN309" i="2" s="1"/>
  <c r="AO309" i="2" s="1"/>
  <c r="AY101" i="2"/>
  <c r="AA101" i="2"/>
  <c r="AL143" i="2"/>
  <c r="AN143" i="2" s="1"/>
  <c r="AO143" i="2" s="1"/>
  <c r="AM143" i="2"/>
  <c r="AY128" i="2"/>
  <c r="AA128" i="2"/>
  <c r="AY228" i="2"/>
  <c r="AA228" i="2"/>
  <c r="AM263" i="2"/>
  <c r="AL263" i="2"/>
  <c r="AN263" i="2" s="1"/>
  <c r="AP263" i="2" s="1"/>
  <c r="AM238" i="2"/>
  <c r="AL238" i="2"/>
  <c r="AN238" i="2" s="1"/>
  <c r="AO238" i="2" s="1"/>
  <c r="AY255" i="2"/>
  <c r="AA255" i="2"/>
  <c r="AL245" i="2"/>
  <c r="AN245" i="2" s="1"/>
  <c r="AM245" i="2"/>
  <c r="AY160" i="2"/>
  <c r="AA160" i="2"/>
  <c r="AM167" i="2"/>
  <c r="AL167" i="2"/>
  <c r="AN167" i="2" s="1"/>
  <c r="AP167" i="2" s="1"/>
  <c r="AM111" i="2"/>
  <c r="AL111" i="2"/>
  <c r="AN111" i="2" s="1"/>
  <c r="AO111" i="2" s="1"/>
  <c r="AM87" i="2"/>
  <c r="AL87" i="2"/>
  <c r="AN87" i="2" s="1"/>
  <c r="AP87" i="2" s="1"/>
  <c r="AL199" i="2"/>
  <c r="AN199" i="2" s="1"/>
  <c r="AP199" i="2" s="1"/>
  <c r="AM199" i="2"/>
  <c r="B606" i="1"/>
  <c r="B440" i="1"/>
  <c r="B705" i="1"/>
  <c r="B542" i="1"/>
  <c r="B613" i="1"/>
  <c r="B594" i="1"/>
  <c r="B621" i="1"/>
  <c r="L542" i="1"/>
  <c r="L617" i="1"/>
  <c r="I533" i="2"/>
  <c r="R615" i="2"/>
  <c r="I713" i="2"/>
  <c r="I631" i="2"/>
  <c r="R537" i="2"/>
  <c r="L714" i="1"/>
  <c r="S726" i="2"/>
  <c r="S709" i="2"/>
  <c r="L625" i="1"/>
  <c r="R596" i="2"/>
  <c r="R531" i="2"/>
  <c r="L463" i="1"/>
  <c r="L598" i="1"/>
  <c r="R533" i="2"/>
  <c r="L613" i="1"/>
  <c r="L621" i="1"/>
  <c r="R713" i="2"/>
  <c r="S619" i="2"/>
  <c r="L535" i="1"/>
  <c r="B714" i="1"/>
  <c r="S716" i="2"/>
  <c r="S627" i="2"/>
  <c r="R465" i="2"/>
  <c r="R600" i="2"/>
  <c r="K542" i="1"/>
  <c r="K707" i="1"/>
  <c r="K463" i="1"/>
  <c r="V548" i="2"/>
  <c r="O548" i="2"/>
  <c r="M548" i="2"/>
  <c r="N548" i="2"/>
  <c r="BA548" i="2"/>
  <c r="L548" i="2"/>
  <c r="K375" i="1"/>
  <c r="L535" i="2"/>
  <c r="J535" i="2"/>
  <c r="M535" i="2"/>
  <c r="BA535" i="2"/>
  <c r="V535" i="2"/>
  <c r="O535" i="2"/>
  <c r="P439" i="2"/>
  <c r="N439" i="2"/>
  <c r="BA439" i="2"/>
  <c r="T439" i="2"/>
  <c r="V439" i="2"/>
  <c r="Q439" i="2"/>
  <c r="K629" i="2"/>
  <c r="M629" i="2"/>
  <c r="O629" i="2"/>
  <c r="Q629" i="2"/>
  <c r="P629" i="2"/>
  <c r="J629" i="2"/>
  <c r="BA475" i="2"/>
  <c r="T475" i="2"/>
  <c r="L475" i="2"/>
  <c r="V475" i="2"/>
  <c r="M475" i="2"/>
  <c r="J475" i="2"/>
  <c r="K613" i="1"/>
  <c r="K594" i="1"/>
  <c r="H621" i="2"/>
  <c r="BA621" i="2"/>
  <c r="P621" i="2"/>
  <c r="M621" i="2"/>
  <c r="L621" i="2"/>
  <c r="J621" i="2"/>
  <c r="T635" i="2"/>
  <c r="J635" i="2"/>
  <c r="K635" i="2"/>
  <c r="BA635" i="2"/>
  <c r="M635" i="2"/>
  <c r="P635" i="2"/>
  <c r="BA730" i="2"/>
  <c r="M730" i="2"/>
  <c r="T730" i="2"/>
  <c r="Q730" i="2"/>
  <c r="L730" i="2"/>
  <c r="K730" i="2"/>
  <c r="I541" i="2"/>
  <c r="R469" i="2"/>
  <c r="S615" i="2"/>
  <c r="R623" i="2"/>
  <c r="S623" i="2" s="1"/>
  <c r="S537" i="2"/>
  <c r="R726" i="2"/>
  <c r="R709" i="2"/>
  <c r="S596" i="2"/>
  <c r="S531" i="2"/>
  <c r="S533" i="2"/>
  <c r="R544" i="2"/>
  <c r="S544" i="2" s="1"/>
  <c r="S713" i="2"/>
  <c r="R619" i="2"/>
  <c r="R631" i="2"/>
  <c r="S631" i="2" s="1"/>
  <c r="R716" i="2"/>
  <c r="L724" i="1"/>
  <c r="L707" i="1"/>
  <c r="R627" i="2"/>
  <c r="L594" i="1"/>
  <c r="L529" i="1"/>
  <c r="S465" i="2"/>
  <c r="B598" i="1"/>
  <c r="S600" i="2"/>
  <c r="K621" i="1"/>
  <c r="K535" i="1"/>
  <c r="K724" i="1"/>
  <c r="K529" i="1"/>
  <c r="K548" i="2"/>
  <c r="J548" i="2"/>
  <c r="P548" i="2"/>
  <c r="Q548" i="2"/>
  <c r="T548" i="2"/>
  <c r="H548" i="2"/>
  <c r="N535" i="2"/>
  <c r="Q535" i="2"/>
  <c r="H535" i="2"/>
  <c r="K535" i="2"/>
  <c r="P535" i="2"/>
  <c r="T535" i="2"/>
  <c r="M439" i="2"/>
  <c r="O439" i="2"/>
  <c r="L439" i="2"/>
  <c r="H439" i="2"/>
  <c r="J439" i="2"/>
  <c r="K439" i="2"/>
  <c r="K374" i="1"/>
  <c r="T629" i="2"/>
  <c r="V629" i="2"/>
  <c r="H629" i="2"/>
  <c r="L629" i="2"/>
  <c r="BA629" i="2"/>
  <c r="N629" i="2"/>
  <c r="P475" i="2"/>
  <c r="O475" i="2"/>
  <c r="N475" i="2"/>
  <c r="H475" i="2"/>
  <c r="Q475" i="2"/>
  <c r="K475" i="2"/>
  <c r="K617" i="1"/>
  <c r="K625" i="1"/>
  <c r="T621" i="2"/>
  <c r="Q621" i="2"/>
  <c r="V621" i="2"/>
  <c r="N621" i="2"/>
  <c r="O621" i="2"/>
  <c r="K621" i="2"/>
  <c r="Q635" i="2"/>
  <c r="O635" i="2"/>
  <c r="H635" i="2"/>
  <c r="N635" i="2"/>
  <c r="V635" i="2"/>
  <c r="L635" i="2"/>
  <c r="H730" i="2"/>
  <c r="J730" i="2"/>
  <c r="P730" i="2"/>
  <c r="O730" i="2"/>
  <c r="V730" i="2"/>
  <c r="N730" i="2"/>
  <c r="I469" i="2"/>
  <c r="I604" i="2"/>
  <c r="I612" i="2"/>
  <c r="I451" i="2"/>
  <c r="I632" i="2"/>
  <c r="I648" i="2"/>
  <c r="B543" i="1"/>
  <c r="B628" i="1"/>
  <c r="B528" i="1"/>
  <c r="B630" i="1"/>
  <c r="B513" i="1"/>
  <c r="B695" i="1"/>
  <c r="B344" i="1"/>
  <c r="B432" i="1"/>
  <c r="B645" i="1"/>
  <c r="B166" i="1"/>
  <c r="B620" i="1"/>
  <c r="B614" i="1"/>
  <c r="V614" i="2"/>
  <c r="H614" i="2"/>
  <c r="C612" i="1" s="1"/>
  <c r="N614" i="2"/>
  <c r="Q614" i="2"/>
  <c r="K614" i="2"/>
  <c r="T614" i="2"/>
  <c r="J612" i="1" s="1"/>
  <c r="BA599" i="2"/>
  <c r="M599" i="2"/>
  <c r="T599" i="2"/>
  <c r="J597" i="1" s="1"/>
  <c r="P599" i="2"/>
  <c r="I597" i="1" s="1"/>
  <c r="V595" i="2"/>
  <c r="T595" i="2"/>
  <c r="J593" i="1" s="1"/>
  <c r="K595" i="2"/>
  <c r="H595" i="2"/>
  <c r="C593" i="1" s="1"/>
  <c r="P595" i="2"/>
  <c r="I593" i="1" s="1"/>
  <c r="BA543" i="2"/>
  <c r="V543" i="2"/>
  <c r="O543" i="2"/>
  <c r="H541" i="1" s="1"/>
  <c r="P543" i="2"/>
  <c r="I541" i="1" s="1"/>
  <c r="N543" i="2"/>
  <c r="S606" i="2"/>
  <c r="S707" i="2"/>
  <c r="I467" i="2"/>
  <c r="B465" i="1"/>
  <c r="R724" i="2"/>
  <c r="I724" i="2"/>
  <c r="I468" i="2"/>
  <c r="B466" i="1"/>
  <c r="F723" i="1"/>
  <c r="F545" i="1"/>
  <c r="I449" i="2"/>
  <c r="I602" i="2"/>
  <c r="F713" i="1"/>
  <c r="I450" i="2"/>
  <c r="I540" i="2"/>
  <c r="L854" i="1"/>
  <c r="L856" i="1"/>
  <c r="B854" i="1"/>
  <c r="R856" i="2"/>
  <c r="R869" i="2"/>
  <c r="S863" i="2"/>
  <c r="R859" i="2"/>
  <c r="B857" i="1"/>
  <c r="B622" i="1"/>
  <c r="L500" i="1"/>
  <c r="L620" i="1"/>
  <c r="B530" i="1"/>
  <c r="R532" i="2"/>
  <c r="L702" i="1"/>
  <c r="B702" i="1"/>
  <c r="L527" i="1"/>
  <c r="L606" i="1"/>
  <c r="B624" i="1"/>
  <c r="R536" i="2"/>
  <c r="S442" i="2"/>
  <c r="L646" i="1"/>
  <c r="B604" i="1"/>
  <c r="R632" i="2"/>
  <c r="R387" i="2"/>
  <c r="R857" i="2"/>
  <c r="R861" i="2"/>
  <c r="S706" i="2"/>
  <c r="R721" i="2"/>
  <c r="R855" i="2"/>
  <c r="R862" i="2"/>
  <c r="R683" i="2"/>
  <c r="S624" i="2"/>
  <c r="L622" i="1"/>
  <c r="R470" i="2"/>
  <c r="R502" i="2"/>
  <c r="L530" i="1"/>
  <c r="S501" i="2"/>
  <c r="S704" i="2"/>
  <c r="R529" i="2"/>
  <c r="R608" i="2"/>
  <c r="R626" i="2"/>
  <c r="L624" i="1"/>
  <c r="L534" i="1"/>
  <c r="L440" i="1"/>
  <c r="S648" i="2"/>
  <c r="L604" i="1"/>
  <c r="R473" i="2"/>
  <c r="S434" i="2"/>
  <c r="L385" i="1"/>
  <c r="R870" i="2"/>
  <c r="I853" i="2"/>
  <c r="L862" i="1"/>
  <c r="L866" i="1"/>
  <c r="S866" i="2"/>
  <c r="I706" i="2"/>
  <c r="I721" i="2"/>
  <c r="I722" i="2"/>
  <c r="L703" i="1"/>
  <c r="L445" i="1"/>
  <c r="L855" i="1"/>
  <c r="S867" i="2"/>
  <c r="L868" i="1"/>
  <c r="L858" i="1"/>
  <c r="S860" i="2"/>
  <c r="S827" i="2"/>
  <c r="L825" i="1"/>
  <c r="R864" i="2"/>
  <c r="R868" i="2"/>
  <c r="L864" i="1"/>
  <c r="L859" i="1"/>
  <c r="B859" i="1"/>
  <c r="R698" i="2"/>
  <c r="L710" i="1"/>
  <c r="S722" i="2"/>
  <c r="R705" i="2"/>
  <c r="S447" i="2"/>
  <c r="S592" i="2"/>
  <c r="B435" i="1"/>
  <c r="S437" i="2"/>
  <c r="R630" i="2"/>
  <c r="S717" i="2"/>
  <c r="L695" i="1"/>
  <c r="S697" i="2"/>
  <c r="R684" i="2"/>
  <c r="B603" i="1"/>
  <c r="S605" i="2"/>
  <c r="S591" i="2"/>
  <c r="L528" i="1"/>
  <c r="L645" i="1"/>
  <c r="R647" i="2"/>
  <c r="L623" i="1"/>
  <c r="L631" i="1"/>
  <c r="B544" i="1"/>
  <c r="S546" i="2"/>
  <c r="S545" i="2"/>
  <c r="R611" i="2"/>
  <c r="S515" i="2"/>
  <c r="R616" i="2"/>
  <c r="R530" i="2"/>
  <c r="S633" i="2"/>
  <c r="L544" i="1"/>
  <c r="K500" i="1"/>
  <c r="K527" i="1"/>
  <c r="K855" i="1"/>
  <c r="K469" i="1"/>
  <c r="K628" i="1"/>
  <c r="K695" i="1"/>
  <c r="K682" i="1"/>
  <c r="K528" i="1"/>
  <c r="O517" i="2"/>
  <c r="K517" i="2"/>
  <c r="Q517" i="2"/>
  <c r="N517" i="2"/>
  <c r="J517" i="2"/>
  <c r="H517" i="2"/>
  <c r="J650" i="2"/>
  <c r="O650" i="2"/>
  <c r="V650" i="2"/>
  <c r="N650" i="2"/>
  <c r="Q650" i="2"/>
  <c r="M650" i="2"/>
  <c r="Q613" i="2"/>
  <c r="L613" i="2"/>
  <c r="V613" i="2"/>
  <c r="O613" i="2"/>
  <c r="N613" i="2"/>
  <c r="BA613" i="2"/>
  <c r="BA719" i="2"/>
  <c r="T719" i="2"/>
  <c r="K719" i="2"/>
  <c r="L719" i="2"/>
  <c r="Q719" i="2"/>
  <c r="O719" i="2"/>
  <c r="L598" i="2"/>
  <c r="T598" i="2"/>
  <c r="K598" i="2"/>
  <c r="V598" i="2"/>
  <c r="H598" i="2"/>
  <c r="P598" i="2"/>
  <c r="L686" i="2"/>
  <c r="O686" i="2"/>
  <c r="V686" i="2"/>
  <c r="Q686" i="2"/>
  <c r="T686" i="2"/>
  <c r="P686" i="2"/>
  <c r="P444" i="2"/>
  <c r="O444" i="2"/>
  <c r="L444" i="2"/>
  <c r="Q444" i="2"/>
  <c r="BA444" i="2"/>
  <c r="K444" i="2"/>
  <c r="V452" i="2"/>
  <c r="L452" i="2"/>
  <c r="K452" i="2"/>
  <c r="T452" i="2"/>
  <c r="J452" i="2"/>
  <c r="H452" i="2"/>
  <c r="K620" i="1"/>
  <c r="K705" i="1"/>
  <c r="K630" i="1"/>
  <c r="K432" i="1"/>
  <c r="K703" i="1"/>
  <c r="K590" i="1"/>
  <c r="K623" i="1"/>
  <c r="L700" i="2"/>
  <c r="Q700" i="2"/>
  <c r="K700" i="2"/>
  <c r="M700" i="2"/>
  <c r="N700" i="2"/>
  <c r="BA700" i="2"/>
  <c r="BA594" i="2"/>
  <c r="H594" i="2"/>
  <c r="N594" i="2"/>
  <c r="O594" i="2"/>
  <c r="Q594" i="2"/>
  <c r="L594" i="2"/>
  <c r="J542" i="2"/>
  <c r="O542" i="2"/>
  <c r="BA542" i="2"/>
  <c r="T542" i="2"/>
  <c r="Q542" i="2"/>
  <c r="K542" i="2"/>
  <c r="J504" i="2"/>
  <c r="V504" i="2"/>
  <c r="K504" i="2"/>
  <c r="P504" i="2"/>
  <c r="BA504" i="2"/>
  <c r="H504" i="2"/>
  <c r="I593" i="2"/>
  <c r="I649" i="2"/>
  <c r="I723" i="2"/>
  <c r="I534" i="2"/>
  <c r="I597" i="2"/>
  <c r="I474" i="2"/>
  <c r="I699" i="2"/>
  <c r="I516" i="2"/>
  <c r="I710" i="2"/>
  <c r="I620" i="2"/>
  <c r="I538" i="2"/>
  <c r="I466" i="2"/>
  <c r="I547" i="2"/>
  <c r="I727" i="2"/>
  <c r="I714" i="2"/>
  <c r="I718" i="2"/>
  <c r="I685" i="2"/>
  <c r="M614" i="2"/>
  <c r="P614" i="2"/>
  <c r="I612" i="1" s="1"/>
  <c r="J614" i="2"/>
  <c r="E612" i="1" s="1"/>
  <c r="L614" i="2"/>
  <c r="O614" i="2"/>
  <c r="H612" i="1" s="1"/>
  <c r="BA614" i="2"/>
  <c r="V599" i="2"/>
  <c r="L599" i="2"/>
  <c r="O599" i="2"/>
  <c r="H597" i="1" s="1"/>
  <c r="N599" i="2"/>
  <c r="K599" i="2"/>
  <c r="J599" i="2"/>
  <c r="E597" i="1" s="1"/>
  <c r="H599" i="2"/>
  <c r="C597" i="1" s="1"/>
  <c r="Q599" i="2"/>
  <c r="J595" i="2"/>
  <c r="E593" i="1" s="1"/>
  <c r="BA595" i="2"/>
  <c r="M595" i="2"/>
  <c r="L595" i="2"/>
  <c r="O595" i="2"/>
  <c r="H593" i="1" s="1"/>
  <c r="N595" i="2"/>
  <c r="Q595" i="2"/>
  <c r="T543" i="2"/>
  <c r="J541" i="1" s="1"/>
  <c r="K543" i="2"/>
  <c r="H543" i="2"/>
  <c r="C541" i="1" s="1"/>
  <c r="M543" i="2"/>
  <c r="J543" i="2"/>
  <c r="E541" i="1" s="1"/>
  <c r="L543" i="2"/>
  <c r="Q543" i="2"/>
  <c r="S858" i="2"/>
  <c r="I715" i="2"/>
  <c r="I725" i="2"/>
  <c r="S625" i="2"/>
  <c r="I539" i="2"/>
  <c r="I728" i="2"/>
  <c r="I603" i="2"/>
  <c r="B601" i="1"/>
  <c r="S856" i="2"/>
  <c r="B867" i="1"/>
  <c r="S869" i="2"/>
  <c r="L853" i="1"/>
  <c r="L861" i="1"/>
  <c r="R863" i="2"/>
  <c r="B856" i="1"/>
  <c r="S859" i="2"/>
  <c r="B860" i="1"/>
  <c r="L681" i="1"/>
  <c r="B681" i="1"/>
  <c r="L468" i="1"/>
  <c r="B468" i="1"/>
  <c r="R622" i="2"/>
  <c r="S622" i="2" s="1"/>
  <c r="S532" i="2"/>
  <c r="L499" i="1"/>
  <c r="B499" i="1"/>
  <c r="L705" i="1"/>
  <c r="L706" i="1"/>
  <c r="S536" i="2"/>
  <c r="B534" i="1"/>
  <c r="R442" i="2"/>
  <c r="S632" i="2"/>
  <c r="L630" i="1"/>
  <c r="L471" i="1"/>
  <c r="L432" i="1"/>
  <c r="S387" i="2"/>
  <c r="S857" i="2"/>
  <c r="I867" i="2"/>
  <c r="S861" i="2"/>
  <c r="R706" i="2"/>
  <c r="S721" i="2"/>
  <c r="I698" i="2"/>
  <c r="R712" i="2"/>
  <c r="S712" i="2" s="1"/>
  <c r="L615" i="1"/>
  <c r="L867" i="1"/>
  <c r="S855" i="2"/>
  <c r="L857" i="1"/>
  <c r="S862" i="2"/>
  <c r="L860" i="1"/>
  <c r="S683" i="2"/>
  <c r="R624" i="2"/>
  <c r="S470" i="2"/>
  <c r="S502" i="2"/>
  <c r="R501" i="2"/>
  <c r="R704" i="2"/>
  <c r="R708" i="2"/>
  <c r="S708" i="2" s="1"/>
  <c r="S529" i="2"/>
  <c r="S608" i="2"/>
  <c r="S626" i="2"/>
  <c r="R648" i="2"/>
  <c r="S473" i="2"/>
  <c r="R434" i="2"/>
  <c r="S870" i="2"/>
  <c r="B851" i="1"/>
  <c r="R866" i="2"/>
  <c r="R867" i="2"/>
  <c r="R860" i="2"/>
  <c r="R827" i="2"/>
  <c r="R853" i="2"/>
  <c r="S853" i="2" s="1"/>
  <c r="S864" i="2"/>
  <c r="S868" i="2"/>
  <c r="S698" i="2"/>
  <c r="R722" i="2"/>
  <c r="S705" i="2"/>
  <c r="R447" i="2"/>
  <c r="R617" i="2"/>
  <c r="S617" i="2" s="1"/>
  <c r="R592" i="2"/>
  <c r="R437" i="2"/>
  <c r="L469" i="1"/>
  <c r="L543" i="1"/>
  <c r="L609" i="1"/>
  <c r="L513" i="1"/>
  <c r="L628" i="1"/>
  <c r="S630" i="2"/>
  <c r="B715" i="1"/>
  <c r="R717" i="2"/>
  <c r="R697" i="2"/>
  <c r="S684" i="2"/>
  <c r="R605" i="2"/>
  <c r="L614" i="1"/>
  <c r="B589" i="1"/>
  <c r="R591" i="2"/>
  <c r="S647" i="2"/>
  <c r="R618" i="2"/>
  <c r="S618" i="2" s="1"/>
  <c r="R546" i="2"/>
  <c r="L590" i="1"/>
  <c r="L435" i="1"/>
  <c r="R471" i="2"/>
  <c r="S471" i="2" s="1"/>
  <c r="R545" i="2"/>
  <c r="S611" i="2"/>
  <c r="R515" i="2"/>
  <c r="L715" i="1"/>
  <c r="L682" i="1"/>
  <c r="L603" i="1"/>
  <c r="S616" i="2"/>
  <c r="L589" i="1"/>
  <c r="S530" i="2"/>
  <c r="L616" i="1"/>
  <c r="B616" i="1"/>
  <c r="R633" i="2"/>
  <c r="K853" i="1"/>
  <c r="K606" i="1"/>
  <c r="K471" i="1"/>
  <c r="K864" i="1"/>
  <c r="K710" i="1"/>
  <c r="K543" i="1"/>
  <c r="K513" i="1"/>
  <c r="K614" i="1"/>
  <c r="K645" i="1"/>
  <c r="P517" i="2"/>
  <c r="BA517" i="2"/>
  <c r="T517" i="2"/>
  <c r="M517" i="2"/>
  <c r="L517" i="2"/>
  <c r="V517" i="2"/>
  <c r="P650" i="2"/>
  <c r="L650" i="2"/>
  <c r="H650" i="2"/>
  <c r="T650" i="2"/>
  <c r="K650" i="2"/>
  <c r="BA650" i="2"/>
  <c r="T613" i="2"/>
  <c r="H613" i="2"/>
  <c r="M613" i="2"/>
  <c r="P613" i="2"/>
  <c r="K613" i="2"/>
  <c r="J613" i="2"/>
  <c r="N719" i="2"/>
  <c r="V719" i="2"/>
  <c r="H719" i="2"/>
  <c r="J719" i="2"/>
  <c r="P719" i="2"/>
  <c r="M719" i="2"/>
  <c r="O598" i="2"/>
  <c r="N598" i="2"/>
  <c r="Q598" i="2"/>
  <c r="M598" i="2"/>
  <c r="BA598" i="2"/>
  <c r="J598" i="2"/>
  <c r="N686" i="2"/>
  <c r="M686" i="2"/>
  <c r="H686" i="2"/>
  <c r="J686" i="2"/>
  <c r="BA686" i="2"/>
  <c r="K686" i="2"/>
  <c r="H444" i="2"/>
  <c r="M444" i="2"/>
  <c r="J444" i="2"/>
  <c r="T444" i="2"/>
  <c r="N444" i="2"/>
  <c r="V444" i="2"/>
  <c r="N452" i="2"/>
  <c r="P452" i="2"/>
  <c r="O452" i="2"/>
  <c r="M452" i="2"/>
  <c r="Q452" i="2"/>
  <c r="BA452" i="2"/>
  <c r="K861" i="1"/>
  <c r="K706" i="1"/>
  <c r="K440" i="1"/>
  <c r="K385" i="1"/>
  <c r="K868" i="1"/>
  <c r="K858" i="1"/>
  <c r="K825" i="1"/>
  <c r="K862" i="1"/>
  <c r="K866" i="1"/>
  <c r="K445" i="1"/>
  <c r="K615" i="1"/>
  <c r="K609" i="1"/>
  <c r="K631" i="1"/>
  <c r="H700" i="2"/>
  <c r="O700" i="2"/>
  <c r="P700" i="2"/>
  <c r="T700" i="2"/>
  <c r="V700" i="2"/>
  <c r="J700" i="2"/>
  <c r="V594" i="2"/>
  <c r="J594" i="2"/>
  <c r="K594" i="2"/>
  <c r="M594" i="2"/>
  <c r="T594" i="2"/>
  <c r="P594" i="2"/>
  <c r="M542" i="2"/>
  <c r="P542" i="2"/>
  <c r="N542" i="2"/>
  <c r="L542" i="2"/>
  <c r="V542" i="2"/>
  <c r="H542" i="2"/>
  <c r="T504" i="2"/>
  <c r="Q504" i="2"/>
  <c r="N504" i="2"/>
  <c r="M504" i="2"/>
  <c r="L504" i="2"/>
  <c r="O504" i="2"/>
  <c r="I448" i="2"/>
  <c r="I503" i="2"/>
  <c r="R723" i="2"/>
  <c r="I438" i="2"/>
  <c r="I729" i="2"/>
  <c r="I628" i="2"/>
  <c r="I443" i="2"/>
  <c r="R466" i="2"/>
  <c r="I634" i="2"/>
  <c r="I601" i="2"/>
  <c r="R727" i="2"/>
  <c r="B369" i="1"/>
  <c r="B370" i="1"/>
  <c r="B386" i="1"/>
  <c r="B384" i="1"/>
  <c r="B273" i="1"/>
  <c r="B168" i="1"/>
  <c r="B391" i="1"/>
  <c r="B46" i="1"/>
  <c r="B226" i="1"/>
  <c r="B30" i="1"/>
  <c r="B74" i="1"/>
  <c r="B167" i="1"/>
  <c r="B65" i="1"/>
  <c r="B198" i="1"/>
  <c r="E295" i="2"/>
  <c r="L294" i="2"/>
  <c r="K294" i="2"/>
  <c r="M294" i="2"/>
  <c r="Q294" i="2"/>
  <c r="J294" i="2"/>
  <c r="E292" i="1" s="1"/>
  <c r="BA294" i="2"/>
  <c r="T51" i="2"/>
  <c r="J49" i="1" s="1"/>
  <c r="N51" i="2"/>
  <c r="H51" i="2"/>
  <c r="C49" i="1" s="1"/>
  <c r="BA51" i="2"/>
  <c r="P51" i="2"/>
  <c r="I49" i="1" s="1"/>
  <c r="V51" i="2"/>
  <c r="T70" i="2"/>
  <c r="J68" i="1" s="1"/>
  <c r="N70" i="2"/>
  <c r="M70" i="2"/>
  <c r="BA70" i="2"/>
  <c r="P70" i="2"/>
  <c r="I68" i="1" s="1"/>
  <c r="Q70" i="2"/>
  <c r="K85" i="1"/>
  <c r="K309" i="1"/>
  <c r="K8" i="1"/>
  <c r="K176" i="1"/>
  <c r="K28" i="1"/>
  <c r="H389" i="1"/>
  <c r="E389" i="1"/>
  <c r="J502" i="1"/>
  <c r="M379" i="2"/>
  <c r="O379" i="2"/>
  <c r="H377" i="1" s="1"/>
  <c r="N379" i="2"/>
  <c r="T379" i="2"/>
  <c r="J377" i="1" s="1"/>
  <c r="K379" i="2"/>
  <c r="Q379" i="2"/>
  <c r="I170" i="1"/>
  <c r="K369" i="1"/>
  <c r="H515" i="1"/>
  <c r="E515" i="1"/>
  <c r="C515" i="1"/>
  <c r="I337" i="2"/>
  <c r="K322" i="1"/>
  <c r="I648" i="1"/>
  <c r="C648" i="1"/>
  <c r="J648" i="1"/>
  <c r="E546" i="1"/>
  <c r="I546" i="1"/>
  <c r="J546" i="1"/>
  <c r="C546" i="1"/>
  <c r="E349" i="2"/>
  <c r="K348" i="2"/>
  <c r="M348" i="2"/>
  <c r="N348" i="2"/>
  <c r="J348" i="2"/>
  <c r="E346" i="1" s="1"/>
  <c r="Q348" i="2"/>
  <c r="O348" i="2"/>
  <c r="H346" i="1" s="1"/>
  <c r="E392" i="1"/>
  <c r="H392" i="1"/>
  <c r="I394" i="2"/>
  <c r="D168" i="1"/>
  <c r="S125" i="2"/>
  <c r="E274" i="1"/>
  <c r="E278" i="2"/>
  <c r="Q277" i="2"/>
  <c r="N277" i="2"/>
  <c r="J277" i="2"/>
  <c r="M277" i="2"/>
  <c r="H277" i="2"/>
  <c r="V277" i="2"/>
  <c r="D289" i="1"/>
  <c r="C55" i="1"/>
  <c r="E59" i="2"/>
  <c r="K58" i="2"/>
  <c r="Q58" i="2"/>
  <c r="BA58" i="2"/>
  <c r="T58" i="2"/>
  <c r="J56" i="1" s="1"/>
  <c r="H58" i="2"/>
  <c r="L58" i="2"/>
  <c r="D46" i="1"/>
  <c r="S84" i="2"/>
  <c r="I33" i="2"/>
  <c r="E35" i="2"/>
  <c r="K34" i="2"/>
  <c r="H34" i="2"/>
  <c r="L34" i="2"/>
  <c r="N34" i="2"/>
  <c r="M34" i="2"/>
  <c r="P34" i="2"/>
  <c r="I32" i="1" s="1"/>
  <c r="E145" i="1"/>
  <c r="C145" i="1"/>
  <c r="K148" i="2"/>
  <c r="T148" i="2"/>
  <c r="BA148" i="2"/>
  <c r="V148" i="2"/>
  <c r="N148" i="2"/>
  <c r="Q148" i="2"/>
  <c r="I286" i="1"/>
  <c r="D285" i="1"/>
  <c r="E127" i="1"/>
  <c r="H227" i="1"/>
  <c r="I161" i="2"/>
  <c r="B159" i="1"/>
  <c r="E163" i="2"/>
  <c r="L162" i="2"/>
  <c r="J162" i="2"/>
  <c r="Q162" i="2"/>
  <c r="N162" i="2"/>
  <c r="BA162" i="2"/>
  <c r="K162" i="2"/>
  <c r="I68" i="2"/>
  <c r="B66" i="1"/>
  <c r="D79" i="1"/>
  <c r="K74" i="1"/>
  <c r="C179" i="1"/>
  <c r="C533" i="1"/>
  <c r="I533" i="1"/>
  <c r="J533" i="1"/>
  <c r="E440" i="2"/>
  <c r="I437" i="1"/>
  <c r="J437" i="1"/>
  <c r="C381" i="1"/>
  <c r="H611" i="1"/>
  <c r="J323" i="1"/>
  <c r="H323" i="1"/>
  <c r="Q326" i="2"/>
  <c r="L326" i="2"/>
  <c r="H326" i="2"/>
  <c r="P326" i="2"/>
  <c r="I324" i="1" s="1"/>
  <c r="K326" i="2"/>
  <c r="N326" i="2"/>
  <c r="I359" i="1"/>
  <c r="O362" i="2"/>
  <c r="T362" i="2"/>
  <c r="J360" i="1" s="1"/>
  <c r="J362" i="2"/>
  <c r="BA362" i="2"/>
  <c r="K362" i="2"/>
  <c r="Q362" i="2"/>
  <c r="J717" i="1"/>
  <c r="H717" i="1"/>
  <c r="H627" i="1"/>
  <c r="I627" i="1"/>
  <c r="E627" i="1"/>
  <c r="J596" i="1"/>
  <c r="C596" i="1"/>
  <c r="I596" i="1"/>
  <c r="E687" i="2"/>
  <c r="H684" i="1"/>
  <c r="J684" i="1"/>
  <c r="I684" i="1"/>
  <c r="E445" i="2"/>
  <c r="C442" i="1"/>
  <c r="E442" i="1"/>
  <c r="J442" i="1"/>
  <c r="I450" i="1"/>
  <c r="H450" i="1"/>
  <c r="I473" i="1"/>
  <c r="H473" i="1"/>
  <c r="C473" i="1"/>
  <c r="D320" i="1"/>
  <c r="I214" i="1"/>
  <c r="C214" i="1"/>
  <c r="J217" i="2"/>
  <c r="Q217" i="2"/>
  <c r="K217" i="2"/>
  <c r="BA217" i="2"/>
  <c r="H217" i="2"/>
  <c r="O217" i="2"/>
  <c r="C138" i="1"/>
  <c r="I138" i="1"/>
  <c r="E154" i="2"/>
  <c r="T153" i="2"/>
  <c r="J151" i="1" s="1"/>
  <c r="H153" i="2"/>
  <c r="L153" i="2"/>
  <c r="BA153" i="2"/>
  <c r="P153" i="2"/>
  <c r="J153" i="2"/>
  <c r="E298" i="1"/>
  <c r="K301" i="2"/>
  <c r="H301" i="2"/>
  <c r="BA301" i="2"/>
  <c r="V301" i="2"/>
  <c r="J301" i="2"/>
  <c r="T301" i="2"/>
  <c r="J299" i="1" s="1"/>
  <c r="H290" i="1"/>
  <c r="P293" i="2"/>
  <c r="V293" i="2"/>
  <c r="J293" i="2"/>
  <c r="M293" i="2"/>
  <c r="N293" i="2"/>
  <c r="H293" i="2"/>
  <c r="L50" i="2"/>
  <c r="T50" i="2"/>
  <c r="J48" i="1" s="1"/>
  <c r="V50" i="2"/>
  <c r="P50" i="2"/>
  <c r="I48" i="1" s="1"/>
  <c r="H50" i="2"/>
  <c r="J50" i="2"/>
  <c r="E48" i="1" s="1"/>
  <c r="K226" i="1"/>
  <c r="I204" i="2"/>
  <c r="B202" i="1"/>
  <c r="N205" i="2"/>
  <c r="J205" i="2"/>
  <c r="L205" i="2"/>
  <c r="BA205" i="2"/>
  <c r="V205" i="2"/>
  <c r="K205" i="2"/>
  <c r="I263" i="1"/>
  <c r="E263" i="1"/>
  <c r="D262" i="1"/>
  <c r="H254" i="1"/>
  <c r="C254" i="1"/>
  <c r="I241" i="2"/>
  <c r="J239" i="1"/>
  <c r="K186" i="1"/>
  <c r="I91" i="2"/>
  <c r="K296" i="1"/>
  <c r="K313" i="1"/>
  <c r="K64" i="1"/>
  <c r="K318" i="1"/>
  <c r="R391" i="2"/>
  <c r="C389" i="1"/>
  <c r="I378" i="2"/>
  <c r="C376" i="1"/>
  <c r="J170" i="1"/>
  <c r="E174" i="2"/>
  <c r="L173" i="2"/>
  <c r="T173" i="2"/>
  <c r="J171" i="1" s="1"/>
  <c r="K173" i="2"/>
  <c r="Q173" i="2"/>
  <c r="J173" i="2"/>
  <c r="E701" i="2"/>
  <c r="E702" i="2" s="1"/>
  <c r="K370" i="1"/>
  <c r="C592" i="1"/>
  <c r="H592" i="1"/>
  <c r="E540" i="1"/>
  <c r="H540" i="1"/>
  <c r="J540" i="1"/>
  <c r="E502" i="1"/>
  <c r="I502" i="1"/>
  <c r="C502" i="1"/>
  <c r="C335" i="1"/>
  <c r="O338" i="2"/>
  <c r="H336" i="1" s="1"/>
  <c r="J338" i="2"/>
  <c r="E336" i="1" s="1"/>
  <c r="V338" i="2"/>
  <c r="P338" i="2"/>
  <c r="I336" i="1" s="1"/>
  <c r="Q338" i="2"/>
  <c r="BA338" i="2"/>
  <c r="C619" i="1"/>
  <c r="I619" i="1"/>
  <c r="E619" i="1"/>
  <c r="E636" i="2"/>
  <c r="J633" i="1"/>
  <c r="E633" i="1"/>
  <c r="I633" i="1"/>
  <c r="E396" i="2"/>
  <c r="T395" i="2"/>
  <c r="J395" i="2"/>
  <c r="V395" i="2"/>
  <c r="O395" i="2"/>
  <c r="BA395" i="2"/>
  <c r="N395" i="2"/>
  <c r="K391" i="1"/>
  <c r="K168" i="1"/>
  <c r="H188" i="1"/>
  <c r="C188" i="1"/>
  <c r="I190" i="2"/>
  <c r="B188" i="1"/>
  <c r="N191" i="2"/>
  <c r="BA191" i="2"/>
  <c r="T191" i="2"/>
  <c r="H191" i="2"/>
  <c r="O191" i="2"/>
  <c r="M191" i="2"/>
  <c r="D213" i="1"/>
  <c r="D137" i="1"/>
  <c r="D123" i="1"/>
  <c r="C274" i="1"/>
  <c r="D54" i="1"/>
  <c r="K46" i="1"/>
  <c r="D82" i="1"/>
  <c r="F31" i="1"/>
  <c r="K30" i="1"/>
  <c r="H145" i="1"/>
  <c r="D144" i="1"/>
  <c r="I288" i="2"/>
  <c r="B286" i="1"/>
  <c r="I127" i="1"/>
  <c r="T130" i="2"/>
  <c r="J128" i="1" s="1"/>
  <c r="O130" i="2"/>
  <c r="H130" i="2"/>
  <c r="L130" i="2"/>
  <c r="N130" i="2"/>
  <c r="C227" i="1"/>
  <c r="E231" i="2"/>
  <c r="J230" i="2"/>
  <c r="H230" i="2"/>
  <c r="P230" i="2"/>
  <c r="O230" i="2"/>
  <c r="M230" i="2"/>
  <c r="K230" i="2"/>
  <c r="D201" i="1"/>
  <c r="I159" i="1"/>
  <c r="D166" i="1"/>
  <c r="M69" i="2"/>
  <c r="L69" i="2"/>
  <c r="J69" i="2"/>
  <c r="E67" i="1" s="1"/>
  <c r="Q69" i="2"/>
  <c r="V69" i="2"/>
  <c r="N69" i="2"/>
  <c r="D178" i="1"/>
  <c r="I179" i="1"/>
  <c r="E183" i="2"/>
  <c r="Q182" i="2"/>
  <c r="P182" i="2"/>
  <c r="L182" i="2"/>
  <c r="M182" i="2"/>
  <c r="V182" i="2"/>
  <c r="T182" i="2"/>
  <c r="K169" i="1"/>
  <c r="K223" i="1"/>
  <c r="H381" i="1"/>
  <c r="K356" i="1"/>
  <c r="I325" i="2"/>
  <c r="I323" i="1"/>
  <c r="E359" i="1"/>
  <c r="J728" i="1"/>
  <c r="S381" i="2"/>
  <c r="I140" i="2"/>
  <c r="H138" i="1"/>
  <c r="H141" i="2"/>
  <c r="L141" i="2"/>
  <c r="Q141" i="2"/>
  <c r="N141" i="2"/>
  <c r="O141" i="2"/>
  <c r="M141" i="2"/>
  <c r="E150" i="1"/>
  <c r="I150" i="1"/>
  <c r="D149" i="1"/>
  <c r="E118" i="2"/>
  <c r="Q117" i="2"/>
  <c r="H117" i="2"/>
  <c r="BA117" i="2"/>
  <c r="V117" i="2"/>
  <c r="M117" i="2"/>
  <c r="L117" i="2"/>
  <c r="K113" i="1"/>
  <c r="D110" i="1"/>
  <c r="K273" i="1"/>
  <c r="I300" i="2"/>
  <c r="I298" i="1"/>
  <c r="D297" i="1"/>
  <c r="I292" i="2"/>
  <c r="B290" i="1"/>
  <c r="E290" i="1"/>
  <c r="D221" i="1"/>
  <c r="I49" i="2"/>
  <c r="C47" i="1"/>
  <c r="D86" i="1"/>
  <c r="S101" i="2"/>
  <c r="K126" i="1"/>
  <c r="E202" i="1"/>
  <c r="H202" i="1"/>
  <c r="I265" i="2"/>
  <c r="C263" i="1"/>
  <c r="E267" i="2"/>
  <c r="N266" i="2"/>
  <c r="M266" i="2"/>
  <c r="T266" i="2"/>
  <c r="V266" i="2"/>
  <c r="K266" i="2"/>
  <c r="J266" i="2"/>
  <c r="E254" i="1"/>
  <c r="I256" i="2"/>
  <c r="B254" i="1"/>
  <c r="N257" i="2"/>
  <c r="M257" i="2"/>
  <c r="L257" i="2"/>
  <c r="T257" i="2"/>
  <c r="H257" i="2"/>
  <c r="V257" i="2"/>
  <c r="K253" i="1"/>
  <c r="D158" i="1"/>
  <c r="I239" i="1"/>
  <c r="K198" i="1"/>
  <c r="H89" i="1"/>
  <c r="E89" i="1"/>
  <c r="E93" i="2"/>
  <c r="BA92" i="2"/>
  <c r="O92" i="2"/>
  <c r="V92" i="2"/>
  <c r="J92" i="2"/>
  <c r="T92" i="2"/>
  <c r="K92" i="2"/>
  <c r="L384" i="1"/>
  <c r="S336" i="2"/>
  <c r="L386" i="1"/>
  <c r="R360" i="2"/>
  <c r="B467" i="1"/>
  <c r="S215" i="2"/>
  <c r="S139" i="2"/>
  <c r="B123" i="1"/>
  <c r="R56" i="2"/>
  <c r="L30" i="1"/>
  <c r="G30" i="1"/>
  <c r="R146" i="2"/>
  <c r="R203" i="2"/>
  <c r="R168" i="2"/>
  <c r="R67" i="2"/>
  <c r="L79" i="1"/>
  <c r="S180" i="2"/>
  <c r="L388" i="1"/>
  <c r="S171" i="2"/>
  <c r="L374" i="1"/>
  <c r="B727" i="1"/>
  <c r="L320" i="1"/>
  <c r="L344" i="1"/>
  <c r="L222" i="1"/>
  <c r="R151" i="2"/>
  <c r="S115" i="2"/>
  <c r="R112" i="2"/>
  <c r="L273" i="1"/>
  <c r="R299" i="2"/>
  <c r="B221" i="1"/>
  <c r="S223" i="2"/>
  <c r="R88" i="2"/>
  <c r="B99" i="1"/>
  <c r="R128" i="2"/>
  <c r="S228" i="2"/>
  <c r="S255" i="2"/>
  <c r="S160" i="2"/>
  <c r="L186" i="1"/>
  <c r="L198" i="1"/>
  <c r="R382" i="2"/>
  <c r="B514" i="1"/>
  <c r="R389" i="2"/>
  <c r="B372" i="1"/>
  <c r="L334" i="1"/>
  <c r="R324" i="2"/>
  <c r="S388" i="2"/>
  <c r="G545" i="1"/>
  <c r="R435" i="2"/>
  <c r="S393" i="2"/>
  <c r="R170" i="2"/>
  <c r="R169" i="2"/>
  <c r="R291" i="2"/>
  <c r="R48" i="2"/>
  <c r="R32" i="2"/>
  <c r="S287" i="2"/>
  <c r="B238" i="1"/>
  <c r="S240" i="2"/>
  <c r="L65" i="1"/>
  <c r="R81" i="2"/>
  <c r="L74" i="1"/>
  <c r="L178" i="1"/>
  <c r="R390" i="2"/>
  <c r="S377" i="2"/>
  <c r="L169" i="1"/>
  <c r="L356" i="1"/>
  <c r="S376" i="2"/>
  <c r="B712" i="1"/>
  <c r="S346" i="2"/>
  <c r="S224" i="2"/>
  <c r="S189" i="2"/>
  <c r="L149" i="1"/>
  <c r="L110" i="1"/>
  <c r="R275" i="2"/>
  <c r="L99" i="1"/>
  <c r="L126" i="1"/>
  <c r="L226" i="1"/>
  <c r="S264" i="2"/>
  <c r="R188" i="2"/>
  <c r="R200" i="2"/>
  <c r="S389" i="2"/>
  <c r="L358" i="1"/>
  <c r="S435" i="2"/>
  <c r="R393" i="2"/>
  <c r="S170" i="2"/>
  <c r="S169" i="2"/>
  <c r="L213" i="1"/>
  <c r="L137" i="1"/>
  <c r="L123" i="1"/>
  <c r="G110" i="1"/>
  <c r="S291" i="2"/>
  <c r="L54" i="1"/>
  <c r="S32" i="2"/>
  <c r="R287" i="2"/>
  <c r="L201" i="1"/>
  <c r="R240" i="2"/>
  <c r="L166" i="1"/>
  <c r="S81" i="2"/>
  <c r="R376" i="2"/>
  <c r="S275" i="2"/>
  <c r="L297" i="1"/>
  <c r="L253" i="1"/>
  <c r="O294" i="2"/>
  <c r="H292" i="1" s="1"/>
  <c r="N294" i="2"/>
  <c r="T294" i="2"/>
  <c r="J292" i="1" s="1"/>
  <c r="V294" i="2"/>
  <c r="H294" i="2"/>
  <c r="C292" i="1" s="1"/>
  <c r="P294" i="2"/>
  <c r="I292" i="1" s="1"/>
  <c r="O51" i="2"/>
  <c r="H49" i="1" s="1"/>
  <c r="J51" i="2"/>
  <c r="E49" i="1" s="1"/>
  <c r="L51" i="2"/>
  <c r="K51" i="2"/>
  <c r="Q51" i="2"/>
  <c r="M51" i="2"/>
  <c r="E71" i="2"/>
  <c r="V70" i="2"/>
  <c r="L70" i="2"/>
  <c r="O70" i="2"/>
  <c r="H68" i="1" s="1"/>
  <c r="H70" i="2"/>
  <c r="C68" i="1" s="1"/>
  <c r="K70" i="2"/>
  <c r="J70" i="2"/>
  <c r="E68" i="1" s="1"/>
  <c r="K109" i="1"/>
  <c r="K45" i="1"/>
  <c r="K95" i="1"/>
  <c r="K122" i="1"/>
  <c r="K12" i="1"/>
  <c r="H379" i="2"/>
  <c r="P379" i="2"/>
  <c r="I377" i="1" s="1"/>
  <c r="J379" i="2"/>
  <c r="E377" i="1" s="1"/>
  <c r="L379" i="2"/>
  <c r="V379" i="2"/>
  <c r="BA379" i="2"/>
  <c r="C170" i="1"/>
  <c r="S372" i="2"/>
  <c r="E518" i="2"/>
  <c r="I515" i="1"/>
  <c r="J515" i="1"/>
  <c r="K384" i="1"/>
  <c r="D322" i="1"/>
  <c r="K386" i="1"/>
  <c r="E651" i="2"/>
  <c r="E648" i="1"/>
  <c r="H648" i="1"/>
  <c r="E549" i="2"/>
  <c r="H546" i="1"/>
  <c r="K433" i="1"/>
  <c r="C345" i="1"/>
  <c r="T348" i="2"/>
  <c r="L348" i="2"/>
  <c r="BA348" i="2"/>
  <c r="P348" i="2"/>
  <c r="I346" i="1" s="1"/>
  <c r="H348" i="2"/>
  <c r="V348" i="2"/>
  <c r="J392" i="1"/>
  <c r="C392" i="1"/>
  <c r="H274" i="1"/>
  <c r="I276" i="2"/>
  <c r="I274" i="1"/>
  <c r="K277" i="2"/>
  <c r="P277" i="2"/>
  <c r="BA277" i="2"/>
  <c r="T277" i="2"/>
  <c r="O277" i="2"/>
  <c r="L277" i="2"/>
  <c r="K289" i="1"/>
  <c r="I57" i="2"/>
  <c r="B55" i="1"/>
  <c r="J58" i="2"/>
  <c r="E56" i="1" s="1"/>
  <c r="O58" i="2"/>
  <c r="H56" i="1" s="1"/>
  <c r="V58" i="2"/>
  <c r="N58" i="2"/>
  <c r="P58" i="2"/>
  <c r="I56" i="1" s="1"/>
  <c r="M58" i="2"/>
  <c r="V34" i="2"/>
  <c r="O34" i="2"/>
  <c r="H32" i="1" s="1"/>
  <c r="T34" i="2"/>
  <c r="J32" i="1" s="1"/>
  <c r="BA34" i="2"/>
  <c r="Q34" i="2"/>
  <c r="J34" i="2"/>
  <c r="E32" i="1" s="1"/>
  <c r="D30" i="1"/>
  <c r="I147" i="2"/>
  <c r="B145" i="1"/>
  <c r="J145" i="1"/>
  <c r="L148" i="2"/>
  <c r="M148" i="2"/>
  <c r="J148" i="2"/>
  <c r="O148" i="2"/>
  <c r="H148" i="2"/>
  <c r="P148" i="2"/>
  <c r="E286" i="1"/>
  <c r="K285" i="1"/>
  <c r="H127" i="1"/>
  <c r="I227" i="1"/>
  <c r="I229" i="2"/>
  <c r="B227" i="1"/>
  <c r="C159" i="1"/>
  <c r="H159" i="1"/>
  <c r="M162" i="2"/>
  <c r="O162" i="2"/>
  <c r="H162" i="2"/>
  <c r="V162" i="2"/>
  <c r="T162" i="2"/>
  <c r="J160" i="1" s="1"/>
  <c r="P162" i="2"/>
  <c r="D238" i="1"/>
  <c r="K166" i="1"/>
  <c r="K65" i="1"/>
  <c r="K388" i="1"/>
  <c r="E533" i="1"/>
  <c r="H533" i="1"/>
  <c r="H437" i="1"/>
  <c r="C437" i="1"/>
  <c r="E437" i="1"/>
  <c r="I383" i="2"/>
  <c r="B381" i="1"/>
  <c r="J381" i="1"/>
  <c r="J611" i="1"/>
  <c r="C611" i="1"/>
  <c r="I611" i="1"/>
  <c r="E611" i="1"/>
  <c r="S358" i="2"/>
  <c r="E323" i="1"/>
  <c r="E327" i="2"/>
  <c r="V326" i="2"/>
  <c r="T326" i="2"/>
  <c r="J324" i="1" s="1"/>
  <c r="O326" i="2"/>
  <c r="H324" i="1" s="1"/>
  <c r="BA326" i="2"/>
  <c r="J326" i="2"/>
  <c r="E324" i="1" s="1"/>
  <c r="M326" i="2"/>
  <c r="H359" i="1"/>
  <c r="I361" i="2"/>
  <c r="C359" i="1"/>
  <c r="E363" i="2"/>
  <c r="M362" i="2"/>
  <c r="N362" i="2"/>
  <c r="H362" i="2"/>
  <c r="V362" i="2"/>
  <c r="P362" i="2"/>
  <c r="L362" i="2"/>
  <c r="E720" i="2"/>
  <c r="C717" i="1"/>
  <c r="E717" i="1"/>
  <c r="I717" i="1"/>
  <c r="J627" i="1"/>
  <c r="C627" i="1"/>
  <c r="H596" i="1"/>
  <c r="E596" i="1"/>
  <c r="C684" i="1"/>
  <c r="E684" i="1"/>
  <c r="I442" i="1"/>
  <c r="H442" i="1"/>
  <c r="E453" i="2"/>
  <c r="J450" i="1"/>
  <c r="E450" i="1"/>
  <c r="C450" i="1"/>
  <c r="E476" i="2"/>
  <c r="J473" i="1"/>
  <c r="E473" i="1"/>
  <c r="K320" i="1"/>
  <c r="K379" i="1"/>
  <c r="K222" i="1"/>
  <c r="K187" i="1"/>
  <c r="I216" i="2"/>
  <c r="B214" i="1"/>
  <c r="H214" i="1"/>
  <c r="E218" i="2"/>
  <c r="V217" i="2"/>
  <c r="T217" i="2"/>
  <c r="J215" i="1" s="1"/>
  <c r="N217" i="2"/>
  <c r="M217" i="2"/>
  <c r="P217" i="2"/>
  <c r="L217" i="2"/>
  <c r="E138" i="1"/>
  <c r="O153" i="2"/>
  <c r="V153" i="2"/>
  <c r="M153" i="2"/>
  <c r="Q153" i="2"/>
  <c r="K153" i="2"/>
  <c r="N153" i="2"/>
  <c r="C114" i="1"/>
  <c r="I116" i="2"/>
  <c r="D273" i="1"/>
  <c r="H298" i="1"/>
  <c r="E302" i="2"/>
  <c r="P301" i="2"/>
  <c r="L301" i="2"/>
  <c r="N301" i="2"/>
  <c r="Q301" i="2"/>
  <c r="O301" i="2"/>
  <c r="M301" i="2"/>
  <c r="I290" i="1"/>
  <c r="T293" i="2"/>
  <c r="J291" i="1" s="1"/>
  <c r="BA293" i="2"/>
  <c r="K293" i="2"/>
  <c r="O293" i="2"/>
  <c r="L293" i="2"/>
  <c r="Q293" i="2"/>
  <c r="N50" i="2"/>
  <c r="O50" i="2"/>
  <c r="H48" i="1" s="1"/>
  <c r="M50" i="2"/>
  <c r="BA50" i="2"/>
  <c r="Q50" i="2"/>
  <c r="K50" i="2"/>
  <c r="I89" i="2"/>
  <c r="B87" i="1"/>
  <c r="E206" i="2"/>
  <c r="H205" i="2"/>
  <c r="M205" i="2"/>
  <c r="O205" i="2"/>
  <c r="Q205" i="2"/>
  <c r="P205" i="2"/>
  <c r="T205" i="2"/>
  <c r="J203" i="1" s="1"/>
  <c r="H263" i="1"/>
  <c r="K262" i="1"/>
  <c r="I254" i="1"/>
  <c r="R241" i="2"/>
  <c r="C239" i="1"/>
  <c r="D186" i="1"/>
  <c r="D198" i="1"/>
  <c r="I384" i="2"/>
  <c r="I90" i="2"/>
  <c r="B88" i="1"/>
  <c r="J89" i="1"/>
  <c r="K11" i="1"/>
  <c r="K247" i="1"/>
  <c r="K317" i="1"/>
  <c r="K18" i="1"/>
  <c r="K136" i="1"/>
  <c r="I391" i="2"/>
  <c r="I389" i="1"/>
  <c r="H170" i="1"/>
  <c r="I172" i="2"/>
  <c r="E170" i="1"/>
  <c r="P173" i="2"/>
  <c r="N173" i="2"/>
  <c r="V173" i="2"/>
  <c r="H173" i="2"/>
  <c r="M173" i="2"/>
  <c r="O173" i="2"/>
  <c r="C698" i="1"/>
  <c r="H698" i="1"/>
  <c r="I698" i="1"/>
  <c r="J698" i="1"/>
  <c r="E698" i="1"/>
  <c r="E592" i="1"/>
  <c r="J592" i="1"/>
  <c r="I592" i="1"/>
  <c r="I540" i="1"/>
  <c r="C540" i="1"/>
  <c r="E505" i="2"/>
  <c r="H502" i="1"/>
  <c r="S371" i="2"/>
  <c r="S374" i="2"/>
  <c r="E339" i="2"/>
  <c r="K338" i="2"/>
  <c r="H338" i="2"/>
  <c r="N338" i="2"/>
  <c r="L338" i="2"/>
  <c r="M338" i="2"/>
  <c r="T338" i="2"/>
  <c r="J336" i="1" s="1"/>
  <c r="K334" i="1"/>
  <c r="K358" i="1"/>
  <c r="J619" i="1"/>
  <c r="H619" i="1"/>
  <c r="H633" i="1"/>
  <c r="C633" i="1"/>
  <c r="I347" i="2"/>
  <c r="I392" i="1"/>
  <c r="H395" i="2"/>
  <c r="M395" i="2"/>
  <c r="Q395" i="2"/>
  <c r="P395" i="2"/>
  <c r="K395" i="2"/>
  <c r="L395" i="2"/>
  <c r="K167" i="1"/>
  <c r="I188" i="1"/>
  <c r="E188" i="1"/>
  <c r="E192" i="2"/>
  <c r="P191" i="2"/>
  <c r="L191" i="2"/>
  <c r="K191" i="2"/>
  <c r="V191" i="2"/>
  <c r="J191" i="2"/>
  <c r="Q191" i="2"/>
  <c r="K213" i="1"/>
  <c r="J274" i="1"/>
  <c r="K54" i="1"/>
  <c r="K82" i="1"/>
  <c r="C31" i="1"/>
  <c r="I145" i="1"/>
  <c r="K144" i="1"/>
  <c r="C286" i="1"/>
  <c r="H286" i="1"/>
  <c r="C127" i="1"/>
  <c r="I129" i="2"/>
  <c r="B127" i="1"/>
  <c r="V130" i="2"/>
  <c r="M130" i="2"/>
  <c r="BA130" i="2"/>
  <c r="P130" i="2"/>
  <c r="I128" i="1" s="1"/>
  <c r="Q130" i="2"/>
  <c r="E227" i="1"/>
  <c r="L230" i="2"/>
  <c r="N230" i="2"/>
  <c r="V230" i="2"/>
  <c r="T230" i="2"/>
  <c r="Q230" i="2"/>
  <c r="BA230" i="2"/>
  <c r="K201" i="1"/>
  <c r="E159" i="1"/>
  <c r="C66" i="1"/>
  <c r="O69" i="2"/>
  <c r="H67" i="1" s="1"/>
  <c r="BA69" i="2"/>
  <c r="H69" i="2"/>
  <c r="K69" i="2"/>
  <c r="T69" i="2"/>
  <c r="J67" i="1" s="1"/>
  <c r="P69" i="2"/>
  <c r="I67" i="1" s="1"/>
  <c r="D65" i="1"/>
  <c r="D74" i="1"/>
  <c r="K178" i="1"/>
  <c r="I181" i="2"/>
  <c r="E179" i="1"/>
  <c r="H179" i="1"/>
  <c r="O182" i="2"/>
  <c r="N182" i="2"/>
  <c r="K182" i="2"/>
  <c r="H182" i="2"/>
  <c r="J182" i="2"/>
  <c r="BA182" i="2"/>
  <c r="D223" i="1"/>
  <c r="E381" i="1"/>
  <c r="I381" i="1"/>
  <c r="C323" i="1"/>
  <c r="E731" i="2"/>
  <c r="C728" i="1"/>
  <c r="E728" i="1"/>
  <c r="I728" i="1"/>
  <c r="H728" i="1"/>
  <c r="K344" i="1"/>
  <c r="E214" i="1"/>
  <c r="BA141" i="2"/>
  <c r="P141" i="2"/>
  <c r="V141" i="2"/>
  <c r="T141" i="2"/>
  <c r="J139" i="1" s="1"/>
  <c r="J141" i="2"/>
  <c r="K141" i="2"/>
  <c r="C150" i="1"/>
  <c r="H150" i="1"/>
  <c r="I152" i="2"/>
  <c r="K149" i="1"/>
  <c r="T117" i="2"/>
  <c r="J115" i="1" s="1"/>
  <c r="N117" i="2"/>
  <c r="P117" i="2"/>
  <c r="I115" i="1" s="1"/>
  <c r="O117" i="2"/>
  <c r="H115" i="1" s="1"/>
  <c r="K117" i="2"/>
  <c r="J117" i="2"/>
  <c r="E115" i="1" s="1"/>
  <c r="D113" i="1"/>
  <c r="D250" i="1"/>
  <c r="K110" i="1"/>
  <c r="C298" i="1"/>
  <c r="K297" i="1"/>
  <c r="C290" i="1"/>
  <c r="C87" i="1"/>
  <c r="K86" i="1"/>
  <c r="D126" i="1"/>
  <c r="D226" i="1"/>
  <c r="I202" i="1"/>
  <c r="C202" i="1"/>
  <c r="J263" i="1"/>
  <c r="L266" i="2"/>
  <c r="P266" i="2"/>
  <c r="Q266" i="2"/>
  <c r="O266" i="2"/>
  <c r="H266" i="2"/>
  <c r="BA266" i="2"/>
  <c r="J254" i="1"/>
  <c r="E258" i="2"/>
  <c r="J257" i="2"/>
  <c r="O257" i="2"/>
  <c r="P257" i="2"/>
  <c r="K257" i="2"/>
  <c r="BA257" i="2"/>
  <c r="Q257" i="2"/>
  <c r="D253" i="1"/>
  <c r="K158" i="1"/>
  <c r="E239" i="1"/>
  <c r="H239" i="1"/>
  <c r="I89" i="1"/>
  <c r="C89" i="1"/>
  <c r="Q92" i="2"/>
  <c r="P92" i="2"/>
  <c r="H92" i="2"/>
  <c r="L92" i="2"/>
  <c r="N92" i="2"/>
  <c r="M92" i="2"/>
  <c r="L369" i="1"/>
  <c r="L380" i="1"/>
  <c r="L387" i="1"/>
  <c r="L372" i="1"/>
  <c r="R336" i="2"/>
  <c r="L322" i="1"/>
  <c r="S360" i="2"/>
  <c r="L433" i="1"/>
  <c r="L391" i="1"/>
  <c r="L168" i="1"/>
  <c r="L167" i="1"/>
  <c r="R215" i="2"/>
  <c r="B137" i="1"/>
  <c r="R139" i="2"/>
  <c r="L289" i="1"/>
  <c r="S56" i="2"/>
  <c r="L46" i="1"/>
  <c r="G99" i="1"/>
  <c r="S146" i="2"/>
  <c r="L285" i="1"/>
  <c r="S203" i="2"/>
  <c r="L238" i="1"/>
  <c r="S168" i="2"/>
  <c r="S67" i="2"/>
  <c r="R76" i="2"/>
  <c r="S76" i="2" s="1"/>
  <c r="R180" i="2"/>
  <c r="L375" i="1"/>
  <c r="R171" i="2"/>
  <c r="R225" i="2"/>
  <c r="S225" i="2" s="1"/>
  <c r="B436" i="1"/>
  <c r="B595" i="1"/>
  <c r="L379" i="1"/>
  <c r="L187" i="1"/>
  <c r="S151" i="2"/>
  <c r="R115" i="2"/>
  <c r="B250" i="1"/>
  <c r="R252" i="2"/>
  <c r="S252" i="2" s="1"/>
  <c r="S112" i="2"/>
  <c r="S299" i="2"/>
  <c r="R223" i="2"/>
  <c r="S88" i="2"/>
  <c r="S128" i="2"/>
  <c r="R228" i="2"/>
  <c r="L262" i="1"/>
  <c r="R255" i="2"/>
  <c r="R160" i="2"/>
  <c r="L370" i="1"/>
  <c r="B380" i="1"/>
  <c r="S382" i="2"/>
  <c r="B387" i="1"/>
  <c r="R386" i="2"/>
  <c r="S386" i="2" s="1"/>
  <c r="S324" i="2"/>
  <c r="R388" i="2"/>
  <c r="S48" i="2"/>
  <c r="L82" i="1"/>
  <c r="L144" i="1"/>
  <c r="B79" i="1"/>
  <c r="S390" i="2"/>
  <c r="R377" i="2"/>
  <c r="L223" i="1"/>
  <c r="B610" i="1"/>
  <c r="R322" i="2"/>
  <c r="S322" i="2" s="1"/>
  <c r="R346" i="2"/>
  <c r="R224" i="2"/>
  <c r="R189" i="2"/>
  <c r="L113" i="1"/>
  <c r="L250" i="1"/>
  <c r="L221" i="1"/>
  <c r="L86" i="1"/>
  <c r="R264" i="2"/>
  <c r="L158" i="1"/>
  <c r="S188" i="2"/>
  <c r="S200" i="2"/>
  <c r="BA18" i="2"/>
  <c r="BA860" i="2"/>
  <c r="BA173" i="2"/>
  <c r="BA708" i="2"/>
  <c r="D335" i="1"/>
  <c r="D392" i="1"/>
  <c r="D376" i="1"/>
  <c r="J346" i="1"/>
  <c r="D381" i="1"/>
  <c r="D359" i="1"/>
  <c r="D382" i="1"/>
  <c r="D88" i="1"/>
  <c r="D389" i="1"/>
  <c r="D345" i="1"/>
  <c r="E259" i="2"/>
  <c r="E260" i="2"/>
  <c r="D465" i="1"/>
  <c r="D722" i="1"/>
  <c r="D466" i="1"/>
  <c r="D447" i="1"/>
  <c r="D600" i="1"/>
  <c r="D448" i="1"/>
  <c r="D538" i="1"/>
  <c r="D851" i="1"/>
  <c r="D704" i="1"/>
  <c r="D719" i="1"/>
  <c r="D720" i="1"/>
  <c r="D591" i="1"/>
  <c r="D647" i="1"/>
  <c r="D721" i="1"/>
  <c r="D532" i="1"/>
  <c r="D595" i="1"/>
  <c r="D472" i="1"/>
  <c r="D697" i="1"/>
  <c r="D514" i="1"/>
  <c r="D708" i="1"/>
  <c r="D618" i="1"/>
  <c r="D536" i="1"/>
  <c r="D464" i="1"/>
  <c r="D545" i="1"/>
  <c r="D725" i="1"/>
  <c r="D712" i="1"/>
  <c r="D716" i="1"/>
  <c r="D683" i="1"/>
  <c r="D713" i="1"/>
  <c r="D723" i="1"/>
  <c r="D537" i="1"/>
  <c r="D726" i="1"/>
  <c r="D601" i="1"/>
  <c r="D865" i="1"/>
  <c r="D696" i="1"/>
  <c r="D446" i="1"/>
  <c r="D501" i="1"/>
  <c r="D436" i="1"/>
  <c r="D727" i="1"/>
  <c r="D626" i="1"/>
  <c r="D441" i="1"/>
  <c r="D632" i="1"/>
  <c r="D599" i="1"/>
  <c r="D630" i="1"/>
  <c r="D646" i="1"/>
  <c r="D531" i="1"/>
  <c r="D711" i="1"/>
  <c r="D629" i="1"/>
  <c r="D539" i="1"/>
  <c r="D467" i="1"/>
  <c r="D602" i="1"/>
  <c r="D610" i="1"/>
  <c r="D449" i="1"/>
  <c r="E703" i="2"/>
  <c r="J703" i="2"/>
  <c r="E701" i="1" s="1"/>
  <c r="N703" i="2"/>
  <c r="H703" i="2"/>
  <c r="C701" i="1" s="1"/>
  <c r="BA703" i="2"/>
  <c r="O703" i="2"/>
  <c r="H701" i="1" s="1"/>
  <c r="P703" i="2"/>
  <c r="I701" i="1" s="1"/>
  <c r="V703" i="2"/>
  <c r="T703" i="2"/>
  <c r="J701" i="1" s="1"/>
  <c r="M703" i="2"/>
  <c r="L703" i="2"/>
  <c r="Q703" i="2"/>
  <c r="K703" i="2"/>
  <c r="G604" i="2" l="1"/>
  <c r="X649" i="2"/>
  <c r="G649" i="2" s="1"/>
  <c r="AO75" i="2"/>
  <c r="X620" i="2"/>
  <c r="G620" i="2" s="1"/>
  <c r="X541" i="2"/>
  <c r="G541" i="2" s="1"/>
  <c r="X451" i="2"/>
  <c r="G631" i="2"/>
  <c r="G713" i="2"/>
  <c r="G533" i="2"/>
  <c r="G451" i="2"/>
  <c r="X538" i="2"/>
  <c r="G538" i="2" s="1"/>
  <c r="AP214" i="2"/>
  <c r="W703" i="2"/>
  <c r="Z703" i="2" s="1"/>
  <c r="AA703" i="2" s="1"/>
  <c r="Y703" i="2"/>
  <c r="X703" i="2"/>
  <c r="G703" i="2" s="1"/>
  <c r="C703" i="2"/>
  <c r="C702" i="2"/>
  <c r="AK451" i="2"/>
  <c r="AK612" i="2"/>
  <c r="AK604" i="2"/>
  <c r="AK469" i="2"/>
  <c r="AC535" i="2"/>
  <c r="AC548" i="2"/>
  <c r="AK541" i="2"/>
  <c r="AK631" i="2"/>
  <c r="AK713" i="2"/>
  <c r="AK533" i="2"/>
  <c r="AY451" i="2"/>
  <c r="AA451" i="2"/>
  <c r="AY612" i="2"/>
  <c r="AA612" i="2"/>
  <c r="AY604" i="2"/>
  <c r="AA604" i="2"/>
  <c r="AY469" i="2"/>
  <c r="AA469" i="2"/>
  <c r="G648" i="2"/>
  <c r="AL531" i="2"/>
  <c r="AN531" i="2" s="1"/>
  <c r="AO531" i="2" s="1"/>
  <c r="AM531" i="2"/>
  <c r="AP531" i="2"/>
  <c r="AL709" i="2"/>
  <c r="AN709" i="2" s="1"/>
  <c r="AM709" i="2"/>
  <c r="AL537" i="2"/>
  <c r="AN537" i="2" s="1"/>
  <c r="AP537" i="2" s="1"/>
  <c r="AM537" i="2"/>
  <c r="AL615" i="2"/>
  <c r="AN615" i="2" s="1"/>
  <c r="AO615" i="2" s="1"/>
  <c r="AM615" i="2"/>
  <c r="AP615" i="2"/>
  <c r="AL600" i="2"/>
  <c r="AN600" i="2" s="1"/>
  <c r="AP600" i="2" s="1"/>
  <c r="AM600" i="2"/>
  <c r="AL627" i="2"/>
  <c r="AN627" i="2" s="1"/>
  <c r="AO627" i="2" s="1"/>
  <c r="AM627" i="2"/>
  <c r="AP627" i="2"/>
  <c r="AM619" i="2"/>
  <c r="AL619" i="2"/>
  <c r="AN619" i="2" s="1"/>
  <c r="AY541" i="2"/>
  <c r="AA541" i="2"/>
  <c r="AY631" i="2"/>
  <c r="AA631" i="2"/>
  <c r="AY713" i="2"/>
  <c r="AA713" i="2"/>
  <c r="AY533" i="2"/>
  <c r="AA533" i="2"/>
  <c r="AM596" i="2"/>
  <c r="AL596" i="2"/>
  <c r="AN596" i="2" s="1"/>
  <c r="AP596" i="2" s="1"/>
  <c r="AL726" i="2"/>
  <c r="AN726" i="2" s="1"/>
  <c r="AP726" i="2" s="1"/>
  <c r="AM726" i="2"/>
  <c r="AM623" i="2"/>
  <c r="AL623" i="2"/>
  <c r="AN623" i="2" s="1"/>
  <c r="AM465" i="2"/>
  <c r="AL465" i="2"/>
  <c r="AN465" i="2" s="1"/>
  <c r="AP465" i="2" s="1"/>
  <c r="AM716" i="2"/>
  <c r="AL716" i="2"/>
  <c r="AN716" i="2" s="1"/>
  <c r="AO716" i="2" s="1"/>
  <c r="AM544" i="2"/>
  <c r="AL544" i="2"/>
  <c r="AN544" i="2" s="1"/>
  <c r="AO544" i="2" s="1"/>
  <c r="X172" i="2"/>
  <c r="G172" i="2" s="1"/>
  <c r="AO127" i="2"/>
  <c r="AO29" i="2"/>
  <c r="G91" i="2"/>
  <c r="AK648" i="2"/>
  <c r="AL648" i="2" s="1"/>
  <c r="AN648" i="2" s="1"/>
  <c r="AP648" i="2" s="1"/>
  <c r="AK632" i="2"/>
  <c r="AM632" i="2" s="1"/>
  <c r="X602" i="2"/>
  <c r="G602" i="2" s="1"/>
  <c r="X547" i="2"/>
  <c r="G547" i="2" s="1"/>
  <c r="X710" i="2"/>
  <c r="G710" i="2" s="1"/>
  <c r="X723" i="2"/>
  <c r="G723" i="2" s="1"/>
  <c r="X601" i="2"/>
  <c r="G601" i="2" s="1"/>
  <c r="X685" i="2"/>
  <c r="G685" i="2" s="1"/>
  <c r="X718" i="2"/>
  <c r="G718" i="2" s="1"/>
  <c r="X727" i="2"/>
  <c r="G727" i="2" s="1"/>
  <c r="X466" i="2"/>
  <c r="G466" i="2" s="1"/>
  <c r="X474" i="2"/>
  <c r="G474" i="2" s="1"/>
  <c r="X534" i="2"/>
  <c r="G534" i="2" s="1"/>
  <c r="X593" i="2"/>
  <c r="G593" i="2" s="1"/>
  <c r="X337" i="2"/>
  <c r="G337" i="2" s="1"/>
  <c r="G722" i="2"/>
  <c r="G721" i="2"/>
  <c r="G706" i="2"/>
  <c r="X540" i="2"/>
  <c r="G540" i="2" s="1"/>
  <c r="X450" i="2"/>
  <c r="G450" i="2" s="1"/>
  <c r="X724" i="2"/>
  <c r="G724" i="2" s="1"/>
  <c r="X699" i="2"/>
  <c r="G699" i="2" s="1"/>
  <c r="AK601" i="2"/>
  <c r="AK634" i="2"/>
  <c r="AK443" i="2"/>
  <c r="AK628" i="2"/>
  <c r="AK729" i="2"/>
  <c r="AK438" i="2"/>
  <c r="AK503" i="2"/>
  <c r="AK448" i="2"/>
  <c r="AK698" i="2"/>
  <c r="AK867" i="2"/>
  <c r="AK603" i="2"/>
  <c r="AK728" i="2"/>
  <c r="AK539" i="2"/>
  <c r="AK725" i="2"/>
  <c r="AK715" i="2"/>
  <c r="AC599" i="2"/>
  <c r="Y599" i="2"/>
  <c r="W599" i="2"/>
  <c r="Z599" i="2" s="1"/>
  <c r="AK685" i="2"/>
  <c r="AK718" i="2"/>
  <c r="AK714" i="2"/>
  <c r="AK727" i="2"/>
  <c r="AK547" i="2"/>
  <c r="AK466" i="2"/>
  <c r="AK538" i="2"/>
  <c r="AK620" i="2"/>
  <c r="AK710" i="2"/>
  <c r="AK516" i="2"/>
  <c r="AK699" i="2"/>
  <c r="AK474" i="2"/>
  <c r="AK597" i="2"/>
  <c r="AK534" i="2"/>
  <c r="AK723" i="2"/>
  <c r="AK649" i="2"/>
  <c r="AK593" i="2"/>
  <c r="AK722" i="2"/>
  <c r="AK721" i="2"/>
  <c r="AK706" i="2"/>
  <c r="AK853" i="2"/>
  <c r="AK540" i="2"/>
  <c r="AK450" i="2"/>
  <c r="AK602" i="2"/>
  <c r="AK449" i="2"/>
  <c r="AK468" i="2"/>
  <c r="AK724" i="2"/>
  <c r="AK467" i="2"/>
  <c r="Y543" i="2"/>
  <c r="W543" i="2"/>
  <c r="Z543" i="2" s="1"/>
  <c r="Y595" i="2"/>
  <c r="W595" i="2"/>
  <c r="Z595" i="2" s="1"/>
  <c r="AC614" i="2"/>
  <c r="W614" i="2"/>
  <c r="Z614" i="2" s="1"/>
  <c r="Y614" i="2"/>
  <c r="Z609" i="2"/>
  <c r="X609" i="2"/>
  <c r="AY601" i="2"/>
  <c r="AA601" i="2"/>
  <c r="AY634" i="2"/>
  <c r="AA634" i="2"/>
  <c r="AY443" i="2"/>
  <c r="AA443" i="2"/>
  <c r="AY628" i="2"/>
  <c r="AA628" i="2"/>
  <c r="AY729" i="2"/>
  <c r="AA729" i="2"/>
  <c r="AY438" i="2"/>
  <c r="AA438" i="2"/>
  <c r="AY503" i="2"/>
  <c r="AA503" i="2"/>
  <c r="AY448" i="2"/>
  <c r="AA448" i="2"/>
  <c r="AY698" i="2"/>
  <c r="AA698" i="2"/>
  <c r="AY867" i="2"/>
  <c r="AA867" i="2"/>
  <c r="AY603" i="2"/>
  <c r="AA603" i="2"/>
  <c r="AY728" i="2"/>
  <c r="AA728" i="2"/>
  <c r="AY539" i="2"/>
  <c r="AA539" i="2"/>
  <c r="AL591" i="2"/>
  <c r="AN591" i="2" s="1"/>
  <c r="AM591" i="2"/>
  <c r="AL684" i="2"/>
  <c r="AN684" i="2" s="1"/>
  <c r="AM684" i="2"/>
  <c r="AM437" i="2"/>
  <c r="AL437" i="2"/>
  <c r="AN437" i="2" s="1"/>
  <c r="AO437" i="2" s="1"/>
  <c r="AC437" i="2" s="1"/>
  <c r="AY725" i="2"/>
  <c r="AA725" i="2"/>
  <c r="AY715" i="2"/>
  <c r="AA715" i="2"/>
  <c r="AL625" i="2"/>
  <c r="AN625" i="2" s="1"/>
  <c r="AO625" i="2" s="1"/>
  <c r="AM625" i="2"/>
  <c r="AM530" i="2"/>
  <c r="AL530" i="2"/>
  <c r="AN530" i="2" s="1"/>
  <c r="AP530" i="2" s="1"/>
  <c r="AM515" i="2"/>
  <c r="AL515" i="2"/>
  <c r="AN515" i="2" s="1"/>
  <c r="AO515" i="2" s="1"/>
  <c r="AM545" i="2"/>
  <c r="AL545" i="2"/>
  <c r="AN545" i="2" s="1"/>
  <c r="AM712" i="2"/>
  <c r="AL712" i="2"/>
  <c r="AN712" i="2" s="1"/>
  <c r="AP712" i="2" s="1"/>
  <c r="AO866" i="2"/>
  <c r="AM866" i="2"/>
  <c r="AP866" i="2"/>
  <c r="AL866" i="2"/>
  <c r="AQ866" i="2"/>
  <c r="AN866" i="2"/>
  <c r="AM827" i="2"/>
  <c r="AL827" i="2"/>
  <c r="AN827" i="2"/>
  <c r="AO827" i="2" s="1"/>
  <c r="AL870" i="2"/>
  <c r="AN870" i="2" s="1"/>
  <c r="AM870" i="2"/>
  <c r="AL447" i="2"/>
  <c r="AN447" i="2" s="1"/>
  <c r="AM447" i="2"/>
  <c r="AM868" i="2"/>
  <c r="AL868" i="2"/>
  <c r="AL606" i="2"/>
  <c r="AN606" i="2" s="1"/>
  <c r="AO606" i="2" s="1"/>
  <c r="AM606" i="2"/>
  <c r="AP606" i="2"/>
  <c r="AL536" i="2"/>
  <c r="AM536" i="2"/>
  <c r="AM532" i="2"/>
  <c r="AL532" i="2"/>
  <c r="AN532" i="2" s="1"/>
  <c r="AM862" i="2"/>
  <c r="AL862" i="2"/>
  <c r="AN862" i="2" s="1"/>
  <c r="AL617" i="2"/>
  <c r="AN617" i="2" s="1"/>
  <c r="AO617" i="2" s="1"/>
  <c r="AM617" i="2"/>
  <c r="AP617" i="2"/>
  <c r="AM434" i="2"/>
  <c r="AL434" i="2"/>
  <c r="AN434" i="2" s="1"/>
  <c r="AP434" i="2" s="1"/>
  <c r="AL632" i="2"/>
  <c r="AN632" i="2" s="1"/>
  <c r="AL529" i="2"/>
  <c r="AN529" i="2" s="1"/>
  <c r="AO529" i="2" s="1"/>
  <c r="AM529" i="2"/>
  <c r="AP529" i="2"/>
  <c r="AL708" i="2"/>
  <c r="AM708" i="2"/>
  <c r="AN708" i="2"/>
  <c r="AO708" i="2" s="1"/>
  <c r="AM704" i="2"/>
  <c r="AL704" i="2"/>
  <c r="AM622" i="2"/>
  <c r="AL622" i="2"/>
  <c r="AN622" i="2" s="1"/>
  <c r="AL470" i="2"/>
  <c r="AM470" i="2"/>
  <c r="AL863" i="2"/>
  <c r="AN863" i="2" s="1"/>
  <c r="AM863" i="2"/>
  <c r="AN858" i="2"/>
  <c r="AP858" i="2" s="1"/>
  <c r="AQ858" i="2" s="1"/>
  <c r="AO858" i="2"/>
  <c r="AL858" i="2"/>
  <c r="AM858" i="2"/>
  <c r="AY685" i="2"/>
  <c r="AA685" i="2"/>
  <c r="AY718" i="2"/>
  <c r="AA718" i="2"/>
  <c r="AY714" i="2"/>
  <c r="AA714" i="2"/>
  <c r="AY727" i="2"/>
  <c r="AA727" i="2"/>
  <c r="AY547" i="2"/>
  <c r="AA547" i="2"/>
  <c r="X634" i="2"/>
  <c r="G634" i="2" s="1"/>
  <c r="AY466" i="2"/>
  <c r="AA466" i="2"/>
  <c r="AY538" i="2"/>
  <c r="AA538" i="2"/>
  <c r="AY620" i="2"/>
  <c r="AA620" i="2"/>
  <c r="AY710" i="2"/>
  <c r="AA710" i="2"/>
  <c r="AY516" i="2"/>
  <c r="AA516" i="2"/>
  <c r="AY699" i="2"/>
  <c r="AA699" i="2"/>
  <c r="AY474" i="2"/>
  <c r="AA474" i="2"/>
  <c r="X443" i="2"/>
  <c r="G443" i="2" s="1"/>
  <c r="AY597" i="2"/>
  <c r="AA597" i="2"/>
  <c r="X628" i="2"/>
  <c r="G628" i="2" s="1"/>
  <c r="AY534" i="2"/>
  <c r="AA534" i="2"/>
  <c r="AY723" i="2"/>
  <c r="AA723" i="2"/>
  <c r="AY649" i="2"/>
  <c r="AA649" i="2"/>
  <c r="X503" i="2"/>
  <c r="G503" i="2" s="1"/>
  <c r="AY593" i="2"/>
  <c r="AA593" i="2"/>
  <c r="X448" i="2"/>
  <c r="G448" i="2" s="1"/>
  <c r="AY722" i="2"/>
  <c r="AA722" i="2"/>
  <c r="AY721" i="2"/>
  <c r="AA721" i="2"/>
  <c r="AY706" i="2"/>
  <c r="AA706" i="2"/>
  <c r="AY853" i="2"/>
  <c r="AA853" i="2"/>
  <c r="G698" i="2"/>
  <c r="G867" i="2"/>
  <c r="AY540" i="2"/>
  <c r="AA540" i="2"/>
  <c r="AY450" i="2"/>
  <c r="AA450" i="2"/>
  <c r="AD715" i="2"/>
  <c r="X728" i="2"/>
  <c r="G728" i="2" s="1"/>
  <c r="AY602" i="2"/>
  <c r="AA602" i="2"/>
  <c r="X539" i="2"/>
  <c r="G539" i="2" s="1"/>
  <c r="AY449" i="2"/>
  <c r="AA449" i="2"/>
  <c r="X449" i="2"/>
  <c r="G449" i="2" s="1"/>
  <c r="AL546" i="2"/>
  <c r="AN546" i="2" s="1"/>
  <c r="AO546" i="2" s="1"/>
  <c r="AM546" i="2"/>
  <c r="AL618" i="2"/>
  <c r="AM618" i="2"/>
  <c r="AN618" i="2"/>
  <c r="AO618" i="2" s="1"/>
  <c r="AM605" i="2"/>
  <c r="AL605" i="2"/>
  <c r="AL717" i="2"/>
  <c r="AN717" i="2" s="1"/>
  <c r="AO717" i="2" s="1"/>
  <c r="AM717" i="2"/>
  <c r="AM592" i="2"/>
  <c r="AL592" i="2"/>
  <c r="AN592" i="2" s="1"/>
  <c r="AP592" i="2" s="1"/>
  <c r="X725" i="2"/>
  <c r="G725" i="2" s="1"/>
  <c r="AD725" i="2"/>
  <c r="AY468" i="2"/>
  <c r="AA468" i="2"/>
  <c r="X715" i="2"/>
  <c r="G715" i="2" s="1"/>
  <c r="AY724" i="2"/>
  <c r="AA724" i="2"/>
  <c r="AY467" i="2"/>
  <c r="AA467" i="2"/>
  <c r="AM633" i="2"/>
  <c r="AL633" i="2"/>
  <c r="AN633" i="2" s="1"/>
  <c r="AO633" i="2" s="1"/>
  <c r="AL647" i="2"/>
  <c r="AM647" i="2"/>
  <c r="AM616" i="2"/>
  <c r="AL616" i="2"/>
  <c r="AN616" i="2"/>
  <c r="AP616" i="2" s="1"/>
  <c r="AM697" i="2"/>
  <c r="AL697" i="2"/>
  <c r="AN697" i="2" s="1"/>
  <c r="AL630" i="2"/>
  <c r="AN630" i="2" s="1"/>
  <c r="AP630" i="2" s="1"/>
  <c r="AM630" i="2"/>
  <c r="AM611" i="2"/>
  <c r="AL611" i="2"/>
  <c r="AN611" i="2" s="1"/>
  <c r="AP611" i="2" s="1"/>
  <c r="AM471" i="2"/>
  <c r="AL471" i="2"/>
  <c r="AN471" i="2" s="1"/>
  <c r="AM861" i="2"/>
  <c r="AL861" i="2"/>
  <c r="AN861" i="2" s="1"/>
  <c r="AM860" i="2"/>
  <c r="AN860" i="2"/>
  <c r="AO860" i="2" s="1"/>
  <c r="AL860" i="2"/>
  <c r="AL857" i="2"/>
  <c r="AN857" i="2"/>
  <c r="AO857" i="2" s="1"/>
  <c r="AP857" i="2"/>
  <c r="AQ857" i="2" s="1"/>
  <c r="AM857" i="2"/>
  <c r="AL705" i="2"/>
  <c r="AN705" i="2" s="1"/>
  <c r="AM705" i="2"/>
  <c r="AM864" i="2"/>
  <c r="AL864" i="2"/>
  <c r="AN864" i="2"/>
  <c r="AO864" i="2" s="1"/>
  <c r="AL387" i="2"/>
  <c r="AN387" i="2" s="1"/>
  <c r="AO387" i="2" s="1"/>
  <c r="AM387" i="2"/>
  <c r="AP387" i="2"/>
  <c r="AM442" i="2"/>
  <c r="AL442" i="2"/>
  <c r="AN442" i="2" s="1"/>
  <c r="AP442" i="2" s="1"/>
  <c r="AL626" i="2"/>
  <c r="AN626" i="2" s="1"/>
  <c r="AM626" i="2"/>
  <c r="AM624" i="2"/>
  <c r="AO624" i="2"/>
  <c r="AL624" i="2"/>
  <c r="AP624" i="2"/>
  <c r="AN624" i="2"/>
  <c r="AL859" i="2"/>
  <c r="AM859" i="2"/>
  <c r="AN859" i="2"/>
  <c r="AO859" i="2" s="1"/>
  <c r="AM869" i="2"/>
  <c r="AL869" i="2"/>
  <c r="AN869" i="2"/>
  <c r="AP869" i="2" s="1"/>
  <c r="AM473" i="2"/>
  <c r="AL473" i="2"/>
  <c r="AN473" i="2" s="1"/>
  <c r="AO473" i="2" s="1"/>
  <c r="AM608" i="2"/>
  <c r="AL608" i="2"/>
  <c r="AN608" i="2" s="1"/>
  <c r="AM707" i="2"/>
  <c r="AL707" i="2"/>
  <c r="AN707" i="2" s="1"/>
  <c r="AP707" i="2" s="1"/>
  <c r="AM501" i="2"/>
  <c r="AL501" i="2"/>
  <c r="AM502" i="2"/>
  <c r="AL502" i="2"/>
  <c r="AN502" i="2" s="1"/>
  <c r="AO502" i="2" s="1"/>
  <c r="AM683" i="2"/>
  <c r="AL683" i="2"/>
  <c r="AN683" i="2" s="1"/>
  <c r="AL855" i="2"/>
  <c r="AQ855" i="2" s="1"/>
  <c r="AM855" i="2"/>
  <c r="AN855" i="2"/>
  <c r="AP855" i="2" s="1"/>
  <c r="AO855" i="2"/>
  <c r="AL856" i="2"/>
  <c r="AN856" i="2" s="1"/>
  <c r="AM856" i="2"/>
  <c r="AO199" i="2"/>
  <c r="AP143" i="2"/>
  <c r="AO167" i="2"/>
  <c r="AP309" i="2"/>
  <c r="AQ309" i="2" s="1"/>
  <c r="AS309" i="2" s="1"/>
  <c r="AT309" i="2" s="1"/>
  <c r="AU309" i="2" s="1"/>
  <c r="AW309" i="2" s="1"/>
  <c r="AP286" i="2"/>
  <c r="AP177" i="2"/>
  <c r="AQ178" i="2"/>
  <c r="AQ286" i="2"/>
  <c r="AR286" i="2" s="1"/>
  <c r="AP103" i="2"/>
  <c r="AQ103" i="2" s="1"/>
  <c r="AP13" i="2"/>
  <c r="AQ13" i="2" s="1"/>
  <c r="AP317" i="2"/>
  <c r="AQ317" i="2" s="1"/>
  <c r="AP17" i="2"/>
  <c r="AP99" i="2"/>
  <c r="AQ214" i="2"/>
  <c r="AS214" i="2" s="1"/>
  <c r="AT214" i="2" s="1"/>
  <c r="AU214" i="2" s="1"/>
  <c r="AW214" i="2" s="1"/>
  <c r="AP78" i="2"/>
  <c r="AQ167" i="2"/>
  <c r="AS167" i="2" s="1"/>
  <c r="AT167" i="2" s="1"/>
  <c r="AU167" i="2" s="1"/>
  <c r="AW167" i="2" s="1"/>
  <c r="AO134" i="2"/>
  <c r="AP134" i="2"/>
  <c r="AQ134" i="2" s="1"/>
  <c r="AP274" i="2"/>
  <c r="AQ274" i="2" s="1"/>
  <c r="AO274" i="2"/>
  <c r="AP80" i="2"/>
  <c r="AP313" i="2"/>
  <c r="AP8" i="2"/>
  <c r="AQ31" i="2"/>
  <c r="AQ75" i="2"/>
  <c r="AO4" i="2"/>
  <c r="AZ4" i="2" s="1"/>
  <c r="AQ4" i="2"/>
  <c r="X265" i="2"/>
  <c r="G265" i="2" s="1"/>
  <c r="X140" i="2"/>
  <c r="G140" i="2" s="1"/>
  <c r="X241" i="2"/>
  <c r="G241" i="2" s="1"/>
  <c r="X276" i="2"/>
  <c r="G276" i="2" s="1"/>
  <c r="AO114" i="2"/>
  <c r="AC114" i="2" s="1"/>
  <c r="AP114" i="2"/>
  <c r="AQ114" i="2" s="1"/>
  <c r="AO290" i="2"/>
  <c r="AQ290" i="2"/>
  <c r="AO31" i="2"/>
  <c r="AQ105" i="2"/>
  <c r="AO45" i="2"/>
  <c r="AQ45" i="2"/>
  <c r="AQ315" i="2"/>
  <c r="AS315" i="2" s="1"/>
  <c r="AT315" i="2" s="1"/>
  <c r="AU315" i="2" s="1"/>
  <c r="AW315" i="2" s="1"/>
  <c r="AP6" i="2"/>
  <c r="AQ6" i="2" s="1"/>
  <c r="AQ198" i="2"/>
  <c r="AS198" i="2" s="1"/>
  <c r="AT198" i="2" s="1"/>
  <c r="AU198" i="2" s="1"/>
  <c r="AW198" i="2" s="1"/>
  <c r="AQ86" i="2"/>
  <c r="AP107" i="2"/>
  <c r="AQ107" i="2" s="1"/>
  <c r="AQ239" i="2"/>
  <c r="AQ124" i="2"/>
  <c r="AR124" i="2" s="1"/>
  <c r="AP138" i="2"/>
  <c r="AQ138" i="2" s="1"/>
  <c r="AP320" i="2"/>
  <c r="AQ320" i="2" s="1"/>
  <c r="AR320" i="2" s="1"/>
  <c r="AP166" i="2"/>
  <c r="AP16" i="2"/>
  <c r="AP10" i="2"/>
  <c r="AQ10" i="2" s="1"/>
  <c r="AQ87" i="2"/>
  <c r="AR87" i="2" s="1"/>
  <c r="AO315" i="2"/>
  <c r="AP11" i="2"/>
  <c r="AP159" i="2"/>
  <c r="AQ159" i="2" s="1"/>
  <c r="AO239" i="2"/>
  <c r="AN124" i="2"/>
  <c r="AQ199" i="2"/>
  <c r="AR199" i="2" s="1"/>
  <c r="AO87" i="2"/>
  <c r="AP28" i="2"/>
  <c r="AQ28" i="2" s="1"/>
  <c r="AP18" i="2"/>
  <c r="AQ18" i="2" s="1"/>
  <c r="AQ227" i="2"/>
  <c r="AO227" i="2"/>
  <c r="AP308" i="2"/>
  <c r="AQ308" i="2" s="1"/>
  <c r="AR308" i="2" s="1"/>
  <c r="AQ249" i="2"/>
  <c r="AQ247" i="2"/>
  <c r="AR247" i="2" s="1"/>
  <c r="AQ311" i="2"/>
  <c r="AP83" i="2"/>
  <c r="AQ83" i="2" s="1"/>
  <c r="AS83" i="2" s="1"/>
  <c r="AT83" i="2" s="1"/>
  <c r="AU83" i="2" s="1"/>
  <c r="AW83" i="2" s="1"/>
  <c r="AP243" i="2"/>
  <c r="AQ243" i="2" s="1"/>
  <c r="AP202" i="2"/>
  <c r="AQ202" i="2" s="1"/>
  <c r="AS202" i="2" s="1"/>
  <c r="AT202" i="2" s="1"/>
  <c r="AU202" i="2" s="1"/>
  <c r="AW202" i="2" s="1"/>
  <c r="AO25" i="2"/>
  <c r="AQ25" i="2"/>
  <c r="AR25" i="2" s="1"/>
  <c r="AP251" i="2"/>
  <c r="AQ251" i="2" s="1"/>
  <c r="AP26" i="2"/>
  <c r="AQ26" i="2" s="1"/>
  <c r="AS26" i="2" s="1"/>
  <c r="AT26" i="2" s="1"/>
  <c r="AU26" i="2" s="1"/>
  <c r="AW26" i="2" s="1"/>
  <c r="AP22" i="2"/>
  <c r="AQ22" i="2" s="1"/>
  <c r="AQ319" i="2"/>
  <c r="AS319" i="2" s="1"/>
  <c r="AT319" i="2" s="1"/>
  <c r="AU319" i="2" s="1"/>
  <c r="AW319" i="2" s="1"/>
  <c r="AQ96" i="2"/>
  <c r="AO96" i="2"/>
  <c r="AZ96" i="2" s="1"/>
  <c r="AP132" i="2"/>
  <c r="AQ132" i="2" s="1"/>
  <c r="X49" i="2"/>
  <c r="G49" i="2" s="1"/>
  <c r="X300" i="2"/>
  <c r="G300" i="2" s="1"/>
  <c r="X325" i="2"/>
  <c r="G325" i="2" s="1"/>
  <c r="X378" i="2"/>
  <c r="G378" i="2" s="1"/>
  <c r="X33" i="2"/>
  <c r="G33" i="2" s="1"/>
  <c r="C260" i="2"/>
  <c r="C259" i="2"/>
  <c r="C258" i="2"/>
  <c r="AK152" i="2"/>
  <c r="Y141" i="2"/>
  <c r="W141" i="2"/>
  <c r="Z141" i="2" s="1"/>
  <c r="C731" i="2"/>
  <c r="AK181" i="2"/>
  <c r="W230" i="2"/>
  <c r="Z230" i="2" s="1"/>
  <c r="Y230" i="2"/>
  <c r="X230" i="2"/>
  <c r="G230" i="2" s="1"/>
  <c r="W130" i="2"/>
  <c r="Z130" i="2" s="1"/>
  <c r="Y130" i="2"/>
  <c r="X130" i="2"/>
  <c r="G130" i="2" s="1"/>
  <c r="AK129" i="2"/>
  <c r="Y191" i="2"/>
  <c r="W191" i="2"/>
  <c r="Z191" i="2" s="1"/>
  <c r="C192" i="2"/>
  <c r="AK347" i="2"/>
  <c r="C339" i="2"/>
  <c r="C505" i="2"/>
  <c r="Y173" i="2"/>
  <c r="W173" i="2"/>
  <c r="Z173" i="2" s="1"/>
  <c r="AK172" i="2"/>
  <c r="AK391" i="2"/>
  <c r="AK90" i="2"/>
  <c r="AK384" i="2"/>
  <c r="C206" i="2"/>
  <c r="AK89" i="2"/>
  <c r="C302" i="2"/>
  <c r="AK116" i="2"/>
  <c r="Y153" i="2"/>
  <c r="W153" i="2"/>
  <c r="Z153" i="2" s="1"/>
  <c r="Y217" i="2"/>
  <c r="W217" i="2"/>
  <c r="Z217" i="2" s="1"/>
  <c r="C218" i="2"/>
  <c r="AK216" i="2"/>
  <c r="C476" i="2"/>
  <c r="C453" i="2"/>
  <c r="C720" i="2"/>
  <c r="W362" i="2"/>
  <c r="Z362" i="2" s="1"/>
  <c r="Y362" i="2"/>
  <c r="X362" i="2"/>
  <c r="G362" i="2" s="1"/>
  <c r="C363" i="2"/>
  <c r="AK361" i="2"/>
  <c r="W326" i="2"/>
  <c r="Z326" i="2" s="1"/>
  <c r="Y326" i="2"/>
  <c r="X326" i="2"/>
  <c r="G326" i="2" s="1"/>
  <c r="C327" i="2"/>
  <c r="AK383" i="2"/>
  <c r="Y162" i="2"/>
  <c r="W162" i="2"/>
  <c r="Z162" i="2" s="1"/>
  <c r="AK229" i="2"/>
  <c r="AK147" i="2"/>
  <c r="AC34" i="2"/>
  <c r="Y34" i="2"/>
  <c r="W34" i="2"/>
  <c r="Z34" i="2" s="1"/>
  <c r="W58" i="2"/>
  <c r="Z58" i="2" s="1"/>
  <c r="Y58" i="2"/>
  <c r="X58" i="2"/>
  <c r="G58" i="2" s="1"/>
  <c r="AK57" i="2"/>
  <c r="AK276" i="2"/>
  <c r="Y348" i="2"/>
  <c r="W348" i="2"/>
  <c r="Z348" i="2" s="1"/>
  <c r="C549" i="2"/>
  <c r="C651" i="2"/>
  <c r="C518" i="2"/>
  <c r="Y379" i="2"/>
  <c r="W379" i="2"/>
  <c r="Z379" i="2" s="1"/>
  <c r="W70" i="2"/>
  <c r="Z70" i="2" s="1"/>
  <c r="Y70" i="2"/>
  <c r="X70" i="2"/>
  <c r="G70" i="2" s="1"/>
  <c r="C71" i="2"/>
  <c r="AC51" i="2"/>
  <c r="Y294" i="2"/>
  <c r="W294" i="2"/>
  <c r="Z294" i="2" s="1"/>
  <c r="W92" i="2"/>
  <c r="Z92" i="2" s="1"/>
  <c r="Y92" i="2"/>
  <c r="X92" i="2"/>
  <c r="G92" i="2" s="1"/>
  <c r="C93" i="2"/>
  <c r="W257" i="2"/>
  <c r="Z257" i="2" s="1"/>
  <c r="Y257" i="2"/>
  <c r="X257" i="2"/>
  <c r="G257" i="2" s="1"/>
  <c r="AK256" i="2"/>
  <c r="Y266" i="2"/>
  <c r="W266" i="2"/>
  <c r="Z266" i="2" s="1"/>
  <c r="C267" i="2"/>
  <c r="AK265" i="2"/>
  <c r="AK49" i="2"/>
  <c r="AK292" i="2"/>
  <c r="AK300" i="2"/>
  <c r="W117" i="2"/>
  <c r="Z117" i="2" s="1"/>
  <c r="Y117" i="2"/>
  <c r="X117" i="2"/>
  <c r="G117" i="2" s="1"/>
  <c r="C118" i="2"/>
  <c r="AK140" i="2"/>
  <c r="AK325" i="2"/>
  <c r="Y182" i="2"/>
  <c r="W182" i="2"/>
  <c r="Z182" i="2" s="1"/>
  <c r="C183" i="2"/>
  <c r="Y69" i="2"/>
  <c r="W69" i="2"/>
  <c r="Z69" i="2" s="1"/>
  <c r="C231" i="2"/>
  <c r="AK288" i="2"/>
  <c r="AK190" i="2"/>
  <c r="Y395" i="2"/>
  <c r="W395" i="2"/>
  <c r="Z395" i="2" s="1"/>
  <c r="C396" i="2"/>
  <c r="C636" i="2"/>
  <c r="AC338" i="2"/>
  <c r="W338" i="2"/>
  <c r="Z338" i="2" s="1"/>
  <c r="Y338" i="2"/>
  <c r="X338" i="2"/>
  <c r="G338" i="2" s="1"/>
  <c r="C701" i="2"/>
  <c r="C174" i="2"/>
  <c r="AK378" i="2"/>
  <c r="AK91" i="2"/>
  <c r="AK241" i="2"/>
  <c r="Y205" i="2"/>
  <c r="W205" i="2"/>
  <c r="Z205" i="2" s="1"/>
  <c r="AK204" i="2"/>
  <c r="Y50" i="2"/>
  <c r="W50" i="2"/>
  <c r="Z50" i="2" s="1"/>
  <c r="Y293" i="2"/>
  <c r="W293" i="2"/>
  <c r="Z293" i="2" s="1"/>
  <c r="W301" i="2"/>
  <c r="Z301" i="2" s="1"/>
  <c r="Y301" i="2"/>
  <c r="X301" i="2"/>
  <c r="G301" i="2" s="1"/>
  <c r="C154" i="2"/>
  <c r="C445" i="2"/>
  <c r="C687" i="2"/>
  <c r="C440" i="2"/>
  <c r="AK68" i="2"/>
  <c r="C163" i="2"/>
  <c r="AK161" i="2"/>
  <c r="Y148" i="2"/>
  <c r="W148" i="2"/>
  <c r="Z148" i="2" s="1"/>
  <c r="C35" i="2"/>
  <c r="AK33" i="2"/>
  <c r="C59" i="2"/>
  <c r="Y277" i="2"/>
  <c r="W277" i="2"/>
  <c r="Z277" i="2" s="1"/>
  <c r="C278" i="2"/>
  <c r="AK394" i="2"/>
  <c r="C349" i="2"/>
  <c r="AK337" i="2"/>
  <c r="Y51" i="2"/>
  <c r="W51" i="2"/>
  <c r="Z51" i="2" s="1"/>
  <c r="C295" i="2"/>
  <c r="AZ187" i="2"/>
  <c r="AC187" i="2"/>
  <c r="AZ114" i="2"/>
  <c r="AZ103" i="2"/>
  <c r="AZ134" i="2"/>
  <c r="AC134" i="2"/>
  <c r="AS249" i="2"/>
  <c r="AT249" i="2" s="1"/>
  <c r="AU249" i="2" s="1"/>
  <c r="AW249" i="2" s="1"/>
  <c r="AR249" i="2"/>
  <c r="AR311" i="2"/>
  <c r="AS311" i="2"/>
  <c r="AT311" i="2" s="1"/>
  <c r="AU311" i="2" s="1"/>
  <c r="AW311" i="2" s="1"/>
  <c r="AS87" i="2"/>
  <c r="AT87" i="2" s="1"/>
  <c r="AU87" i="2" s="1"/>
  <c r="AW87" i="2" s="1"/>
  <c r="AR167" i="2"/>
  <c r="AO245" i="2"/>
  <c r="AP245" i="2"/>
  <c r="AQ245" i="2" s="1"/>
  <c r="AR290" i="2"/>
  <c r="AS290" i="2"/>
  <c r="AT290" i="2" s="1"/>
  <c r="AU290" i="2" s="1"/>
  <c r="AW290" i="2" s="1"/>
  <c r="AP212" i="2"/>
  <c r="AQ212" i="2" s="1"/>
  <c r="AO212" i="2"/>
  <c r="AS286" i="2"/>
  <c r="AT286" i="2" s="1"/>
  <c r="AU286" i="2" s="1"/>
  <c r="AW286" i="2" s="1"/>
  <c r="AR105" i="2"/>
  <c r="AS105" i="2"/>
  <c r="AT105" i="2" s="1"/>
  <c r="AU105" i="2" s="1"/>
  <c r="AW105" i="2" s="1"/>
  <c r="AO97" i="2"/>
  <c r="AP97" i="2"/>
  <c r="AQ97" i="2" s="1"/>
  <c r="AS45" i="2"/>
  <c r="AT45" i="2" s="1"/>
  <c r="AU45" i="2" s="1"/>
  <c r="AW45" i="2" s="1"/>
  <c r="AR45" i="2"/>
  <c r="AC83" i="2"/>
  <c r="AZ83" i="2"/>
  <c r="AZ243" i="2"/>
  <c r="AC243" i="2"/>
  <c r="AP145" i="2"/>
  <c r="AQ145" i="2" s="1"/>
  <c r="AO145" i="2"/>
  <c r="AR4" i="2"/>
  <c r="AS4" i="2"/>
  <c r="AT4" i="2" s="1"/>
  <c r="AU4" i="2" s="1"/>
  <c r="AW4" i="2" s="1"/>
  <c r="AP66" i="2"/>
  <c r="AQ66" i="2" s="1"/>
  <c r="AO66" i="2"/>
  <c r="AZ99" i="2"/>
  <c r="AC99" i="2"/>
  <c r="AO15" i="2"/>
  <c r="AP15" i="2"/>
  <c r="AQ15" i="2" s="1"/>
  <c r="AP12" i="2"/>
  <c r="AQ12" i="2" s="1"/>
  <c r="AO12" i="2"/>
  <c r="AS25" i="2"/>
  <c r="AT25" i="2" s="1"/>
  <c r="AU25" i="2" s="1"/>
  <c r="AW25" i="2" s="1"/>
  <c r="AZ320" i="2"/>
  <c r="AR319" i="2"/>
  <c r="AS199" i="2"/>
  <c r="AT199" i="2" s="1"/>
  <c r="AU199" i="2" s="1"/>
  <c r="AW199" i="2" s="1"/>
  <c r="AZ238" i="2"/>
  <c r="AC238" i="2"/>
  <c r="AQ263" i="2"/>
  <c r="AR309" i="2"/>
  <c r="AS274" i="2"/>
  <c r="AT274" i="2" s="1"/>
  <c r="AU274" i="2" s="1"/>
  <c r="AW274" i="2" s="1"/>
  <c r="AR274" i="2"/>
  <c r="AZ254" i="2"/>
  <c r="AC254" i="2"/>
  <c r="AZ136" i="2"/>
  <c r="AC136" i="2"/>
  <c r="AS308" i="2"/>
  <c r="AT308" i="2" s="1"/>
  <c r="AU308" i="2" s="1"/>
  <c r="AW308" i="2" s="1"/>
  <c r="AO105" i="2"/>
  <c r="AQ179" i="2"/>
  <c r="AR315" i="2"/>
  <c r="AS247" i="2"/>
  <c r="AT247" i="2" s="1"/>
  <c r="AU247" i="2" s="1"/>
  <c r="AW247" i="2" s="1"/>
  <c r="AI100" i="2"/>
  <c r="BB100" i="2" s="1"/>
  <c r="AH100" i="2"/>
  <c r="AJ100" i="2" s="1"/>
  <c r="AG31" i="2"/>
  <c r="AF31" i="2"/>
  <c r="AI103" i="2"/>
  <c r="BB103" i="2" s="1"/>
  <c r="AH103" i="2"/>
  <c r="AJ103" i="2" s="1"/>
  <c r="AH465" i="2"/>
  <c r="AJ465" i="2" s="1"/>
  <c r="AI465" i="2"/>
  <c r="BB465" i="2" s="1"/>
  <c r="AH370" i="2"/>
  <c r="AJ370" i="2" s="1"/>
  <c r="AI370" i="2"/>
  <c r="BB370" i="2" s="1"/>
  <c r="AI607" i="2"/>
  <c r="BB607" i="2" s="1"/>
  <c r="AH607" i="2"/>
  <c r="AJ607" i="2" s="1"/>
  <c r="AI709" i="2"/>
  <c r="BB709" i="2" s="1"/>
  <c r="AH709" i="2"/>
  <c r="AJ709" i="2" s="1"/>
  <c r="AI610" i="2"/>
  <c r="BB610" i="2" s="1"/>
  <c r="AH610" i="2"/>
  <c r="AJ610" i="2" s="1"/>
  <c r="AH975" i="2"/>
  <c r="AJ975" i="2" s="1"/>
  <c r="AI975" i="2"/>
  <c r="BB975" i="2" s="1"/>
  <c r="AH948" i="2"/>
  <c r="AJ948" i="2" s="1"/>
  <c r="AI948" i="2"/>
  <c r="BB948" i="2" s="1"/>
  <c r="AI925" i="2"/>
  <c r="BB925" i="2" s="1"/>
  <c r="AH925" i="2"/>
  <c r="AJ925" i="2" s="1"/>
  <c r="AI992" i="2"/>
  <c r="BB992" i="2" s="1"/>
  <c r="AH992" i="2"/>
  <c r="AJ992" i="2" s="1"/>
  <c r="AH896" i="2"/>
  <c r="AJ896" i="2" s="1"/>
  <c r="AI896" i="2"/>
  <c r="BB896" i="2" s="1"/>
  <c r="AI1018" i="2"/>
  <c r="BB1018" i="2" s="1"/>
  <c r="AH1018" i="2"/>
  <c r="AJ1018" i="2" s="1"/>
  <c r="AH954" i="2"/>
  <c r="AJ954" i="2" s="1"/>
  <c r="AI954" i="2"/>
  <c r="BB954" i="2" s="1"/>
  <c r="AH940" i="2"/>
  <c r="AJ940" i="2" s="1"/>
  <c r="AI940" i="2"/>
  <c r="BB940" i="2" s="1"/>
  <c r="AH981" i="2"/>
  <c r="AJ981" i="2" s="1"/>
  <c r="AI981" i="2"/>
  <c r="BB981" i="2" s="1"/>
  <c r="AH885" i="2"/>
  <c r="AJ885" i="2" s="1"/>
  <c r="AI885" i="2"/>
  <c r="BB885" i="2" s="1"/>
  <c r="AI982" i="2"/>
  <c r="BB982" i="2" s="1"/>
  <c r="AH982" i="2"/>
  <c r="AJ982" i="2" s="1"/>
  <c r="AH979" i="2"/>
  <c r="AJ979" i="2" s="1"/>
  <c r="AI979" i="2"/>
  <c r="BB979" i="2" s="1"/>
  <c r="AH920" i="2"/>
  <c r="AJ920" i="2" s="1"/>
  <c r="AI920" i="2"/>
  <c r="BB920" i="2" s="1"/>
  <c r="AI1002" i="2"/>
  <c r="BB1002" i="2" s="1"/>
  <c r="AH1002" i="2"/>
  <c r="AJ1002" i="2" s="1"/>
  <c r="AI959" i="2"/>
  <c r="BB959" i="2" s="1"/>
  <c r="AH959" i="2"/>
  <c r="AJ959" i="2" s="1"/>
  <c r="AH932" i="2"/>
  <c r="AJ932" i="2" s="1"/>
  <c r="AI932" i="2"/>
  <c r="BB932" i="2" s="1"/>
  <c r="AI973" i="2"/>
  <c r="BB973" i="2" s="1"/>
  <c r="AH973" i="2"/>
  <c r="AJ973" i="2" s="1"/>
  <c r="AI877" i="2"/>
  <c r="BB877" i="2" s="1"/>
  <c r="AH877" i="2"/>
  <c r="AJ877" i="2" s="1"/>
  <c r="AI910" i="2"/>
  <c r="BB910" i="2" s="1"/>
  <c r="AH910" i="2"/>
  <c r="AJ910" i="2" s="1"/>
  <c r="AI875" i="2"/>
  <c r="BB875" i="2" s="1"/>
  <c r="AH875" i="2"/>
  <c r="AJ875" i="2" s="1"/>
  <c r="AH1020" i="2"/>
  <c r="AJ1020" i="2" s="1"/>
  <c r="AI1020" i="2"/>
  <c r="BB1020" i="2" s="1"/>
  <c r="AI997" i="2"/>
  <c r="BB997" i="2" s="1"/>
  <c r="AH997" i="2"/>
  <c r="AJ997" i="2" s="1"/>
  <c r="AH1019" i="2"/>
  <c r="AJ1019" i="2" s="1"/>
  <c r="AI1019" i="2"/>
  <c r="BB1019" i="2" s="1"/>
  <c r="AI961" i="2"/>
  <c r="BB961" i="2" s="1"/>
  <c r="AH961" i="2"/>
  <c r="AJ961" i="2" s="1"/>
  <c r="AI472" i="2"/>
  <c r="BB472" i="2" s="1"/>
  <c r="AH472" i="2"/>
  <c r="AJ472" i="2" s="1"/>
  <c r="AH514" i="2"/>
  <c r="AJ514" i="2" s="1"/>
  <c r="AI514" i="2"/>
  <c r="BB514" i="2" s="1"/>
  <c r="AH446" i="2"/>
  <c r="AJ446" i="2" s="1"/>
  <c r="AI446" i="2"/>
  <c r="BB446" i="2" s="1"/>
  <c r="AI916" i="2"/>
  <c r="BB916" i="2" s="1"/>
  <c r="AH916" i="2"/>
  <c r="AJ916" i="2" s="1"/>
  <c r="AH893" i="2"/>
  <c r="AJ893" i="2" s="1"/>
  <c r="AI893" i="2"/>
  <c r="BB893" i="2" s="1"/>
  <c r="AI953" i="2"/>
  <c r="BB953" i="2" s="1"/>
  <c r="AH953" i="2"/>
  <c r="AJ953" i="2" s="1"/>
  <c r="AI935" i="2"/>
  <c r="BB935" i="2" s="1"/>
  <c r="AH935" i="2"/>
  <c r="AJ935" i="2" s="1"/>
  <c r="AI871" i="2"/>
  <c r="BB871" i="2" s="1"/>
  <c r="AH871" i="2"/>
  <c r="AJ871" i="2" s="1"/>
  <c r="AH927" i="2"/>
  <c r="AJ927" i="2" s="1"/>
  <c r="AI927" i="2"/>
  <c r="BB927" i="2" s="1"/>
  <c r="AI996" i="2"/>
  <c r="BB996" i="2" s="1"/>
  <c r="AH996" i="2"/>
  <c r="AJ996" i="2" s="1"/>
  <c r="AH907" i="2"/>
  <c r="AJ907" i="2" s="1"/>
  <c r="AI907" i="2"/>
  <c r="BB907" i="2" s="1"/>
  <c r="AH986" i="2"/>
  <c r="AJ986" i="2" s="1"/>
  <c r="AI986" i="2"/>
  <c r="BB986" i="2" s="1"/>
  <c r="AI924" i="2"/>
  <c r="BB924" i="2" s="1"/>
  <c r="AH924" i="2"/>
  <c r="AJ924" i="2" s="1"/>
  <c r="AH965" i="2"/>
  <c r="AJ965" i="2" s="1"/>
  <c r="AI965" i="2"/>
  <c r="BB965" i="2" s="1"/>
  <c r="AH890" i="2"/>
  <c r="AJ890" i="2" s="1"/>
  <c r="AI890" i="2"/>
  <c r="BB890" i="2" s="1"/>
  <c r="AH750" i="2"/>
  <c r="AJ750" i="2" s="1"/>
  <c r="AI750" i="2"/>
  <c r="BB750" i="2" s="1"/>
  <c r="AH880" i="2"/>
  <c r="AJ880" i="2" s="1"/>
  <c r="AI880" i="2"/>
  <c r="BB880" i="2" s="1"/>
  <c r="AH941" i="2"/>
  <c r="AJ941" i="2" s="1"/>
  <c r="AI941" i="2"/>
  <c r="BB941" i="2" s="1"/>
  <c r="AI1006" i="2"/>
  <c r="BB1006" i="2" s="1"/>
  <c r="AH1006" i="2"/>
  <c r="AJ1006" i="2" s="1"/>
  <c r="AH962" i="2"/>
  <c r="AJ962" i="2" s="1"/>
  <c r="AI962" i="2"/>
  <c r="BB962" i="2" s="1"/>
  <c r="AI1003" i="2"/>
  <c r="BB1003" i="2" s="1"/>
  <c r="AH1003" i="2"/>
  <c r="AJ1003" i="2" s="1"/>
  <c r="AH1008" i="2"/>
  <c r="AJ1008" i="2" s="1"/>
  <c r="AI1008" i="2"/>
  <c r="BB1008" i="2" s="1"/>
  <c r="AH946" i="2"/>
  <c r="AJ946" i="2" s="1"/>
  <c r="AI946" i="2"/>
  <c r="BB946" i="2" s="1"/>
  <c r="AI970" i="2"/>
  <c r="BB970" i="2" s="1"/>
  <c r="AH970" i="2"/>
  <c r="AJ970" i="2" s="1"/>
  <c r="AZ17" i="2"/>
  <c r="AZ100" i="2"/>
  <c r="AZ53" i="2"/>
  <c r="AC53" i="2"/>
  <c r="AR83" i="2"/>
  <c r="AZ298" i="2"/>
  <c r="AC298" i="2"/>
  <c r="AS159" i="2"/>
  <c r="AT159" i="2" s="1"/>
  <c r="AU159" i="2" s="1"/>
  <c r="AW159" i="2" s="1"/>
  <c r="AR159" i="2"/>
  <c r="AZ159" i="2"/>
  <c r="AC159" i="2"/>
  <c r="AR202" i="2"/>
  <c r="AZ127" i="2"/>
  <c r="AC127" i="2"/>
  <c r="AR214" i="2"/>
  <c r="AZ214" i="2"/>
  <c r="AC214" i="2"/>
  <c r="AZ29" i="2"/>
  <c r="AR6" i="2"/>
  <c r="AS6" i="2"/>
  <c r="AT6" i="2" s="1"/>
  <c r="AU6" i="2" s="1"/>
  <c r="AW6" i="2" s="1"/>
  <c r="AZ25" i="2"/>
  <c r="AC25" i="2"/>
  <c r="AC24" i="2"/>
  <c r="AZ24" i="2"/>
  <c r="AZ78" i="2"/>
  <c r="AC78" i="2"/>
  <c r="AZ109" i="2"/>
  <c r="AC109" i="2"/>
  <c r="AR198" i="2"/>
  <c r="AC166" i="2"/>
  <c r="AZ166" i="2"/>
  <c r="AR26" i="2"/>
  <c r="AR75" i="2"/>
  <c r="AS75" i="2"/>
  <c r="AT75" i="2" s="1"/>
  <c r="AU75" i="2" s="1"/>
  <c r="AW75" i="2" s="1"/>
  <c r="AS86" i="2"/>
  <c r="AT86" i="2" s="1"/>
  <c r="AU86" i="2" s="1"/>
  <c r="AW86" i="2" s="1"/>
  <c r="AR86" i="2"/>
  <c r="AZ177" i="2"/>
  <c r="AC177" i="2"/>
  <c r="AS239" i="2"/>
  <c r="AT239" i="2" s="1"/>
  <c r="AU239" i="2" s="1"/>
  <c r="AW239" i="2" s="1"/>
  <c r="AR239" i="2"/>
  <c r="AS124" i="2"/>
  <c r="AT124" i="2" s="1"/>
  <c r="AU124" i="2" s="1"/>
  <c r="AW124" i="2" s="1"/>
  <c r="AI32" i="2"/>
  <c r="BB32" i="2" s="1"/>
  <c r="AH32" i="2"/>
  <c r="AJ32" i="2" s="1"/>
  <c r="AR178" i="2"/>
  <c r="AS178" i="2"/>
  <c r="AT178" i="2" s="1"/>
  <c r="AU178" i="2" s="1"/>
  <c r="AW178" i="2" s="1"/>
  <c r="AS320" i="2"/>
  <c r="AT320" i="2" s="1"/>
  <c r="AU320" i="2" s="1"/>
  <c r="AW320" i="2" s="1"/>
  <c r="AB101" i="2"/>
  <c r="AR22" i="2"/>
  <c r="AS22" i="2"/>
  <c r="AT22" i="2" s="1"/>
  <c r="AU22" i="2" s="1"/>
  <c r="AW22" i="2" s="1"/>
  <c r="AS10" i="2"/>
  <c r="AT10" i="2" s="1"/>
  <c r="AU10" i="2" s="1"/>
  <c r="AW10" i="2" s="1"/>
  <c r="AR10" i="2"/>
  <c r="AZ10" i="2"/>
  <c r="AZ319" i="2"/>
  <c r="AS96" i="2"/>
  <c r="AT96" i="2" s="1"/>
  <c r="AU96" i="2" s="1"/>
  <c r="AW96" i="2" s="1"/>
  <c r="AR96" i="2"/>
  <c r="AC96" i="2"/>
  <c r="AE96" i="2" s="1"/>
  <c r="AS132" i="2"/>
  <c r="AT132" i="2" s="1"/>
  <c r="AU132" i="2" s="1"/>
  <c r="AW132" i="2" s="1"/>
  <c r="AR132" i="2"/>
  <c r="AH4" i="2"/>
  <c r="AJ4" i="2" s="1"/>
  <c r="AI4" i="2"/>
  <c r="BB4" i="2" s="1"/>
  <c r="AI15" i="2"/>
  <c r="BB15" i="2" s="1"/>
  <c r="AH15" i="2"/>
  <c r="AJ15" i="2" s="1"/>
  <c r="AI10" i="2"/>
  <c r="BB10" i="2" s="1"/>
  <c r="AH10" i="2"/>
  <c r="AJ10" i="2" s="1"/>
  <c r="AH470" i="2"/>
  <c r="AJ470" i="2" s="1"/>
  <c r="AI470" i="2"/>
  <c r="BB470" i="2" s="1"/>
  <c r="AH911" i="2"/>
  <c r="AJ911" i="2" s="1"/>
  <c r="AI911" i="2"/>
  <c r="BB911" i="2" s="1"/>
  <c r="AI884" i="2"/>
  <c r="BB884" i="2" s="1"/>
  <c r="AH884" i="2"/>
  <c r="AJ884" i="2" s="1"/>
  <c r="AH926" i="2"/>
  <c r="AJ926" i="2" s="1"/>
  <c r="AI926" i="2"/>
  <c r="BB926" i="2" s="1"/>
  <c r="AH987" i="2"/>
  <c r="AJ987" i="2" s="1"/>
  <c r="AI987" i="2"/>
  <c r="BB987" i="2" s="1"/>
  <c r="AH903" i="2"/>
  <c r="AJ903" i="2" s="1"/>
  <c r="AI903" i="2"/>
  <c r="BB903" i="2" s="1"/>
  <c r="AI918" i="2"/>
  <c r="BB918" i="2" s="1"/>
  <c r="AH918" i="2"/>
  <c r="AJ918" i="2" s="1"/>
  <c r="AH985" i="2"/>
  <c r="AJ985" i="2" s="1"/>
  <c r="AI985" i="2"/>
  <c r="BB985" i="2" s="1"/>
  <c r="AI913" i="2"/>
  <c r="BB913" i="2" s="1"/>
  <c r="AH913" i="2"/>
  <c r="AJ913" i="2" s="1"/>
  <c r="AH964" i="2"/>
  <c r="AJ964" i="2" s="1"/>
  <c r="AI964" i="2"/>
  <c r="BB964" i="2" s="1"/>
  <c r="AH942" i="2"/>
  <c r="AJ942" i="2" s="1"/>
  <c r="AI942" i="2"/>
  <c r="BB942" i="2" s="1"/>
  <c r="AI921" i="2"/>
  <c r="BB921" i="2" s="1"/>
  <c r="AH921" i="2"/>
  <c r="AJ921" i="2" s="1"/>
  <c r="AI865" i="2"/>
  <c r="BB865" i="2" s="1"/>
  <c r="AH865" i="2"/>
  <c r="AJ865" i="2" s="1"/>
  <c r="AI971" i="2"/>
  <c r="BB971" i="2" s="1"/>
  <c r="AH971" i="2"/>
  <c r="AJ971" i="2" s="1"/>
  <c r="AI976" i="2"/>
  <c r="BB976" i="2" s="1"/>
  <c r="AH976" i="2"/>
  <c r="AJ976" i="2" s="1"/>
  <c r="AI912" i="2"/>
  <c r="BB912" i="2" s="1"/>
  <c r="AH912" i="2"/>
  <c r="AJ912" i="2" s="1"/>
  <c r="AH897" i="2"/>
  <c r="AJ897" i="2" s="1"/>
  <c r="AI897" i="2"/>
  <c r="BB897" i="2" s="1"/>
  <c r="AH951" i="2"/>
  <c r="AJ951" i="2" s="1"/>
  <c r="AI951" i="2"/>
  <c r="BB951" i="2" s="1"/>
  <c r="AI887" i="2"/>
  <c r="BB887" i="2" s="1"/>
  <c r="AH887" i="2"/>
  <c r="AJ887" i="2" s="1"/>
  <c r="AH956" i="2"/>
  <c r="AJ956" i="2" s="1"/>
  <c r="AI956" i="2"/>
  <c r="BB956" i="2" s="1"/>
  <c r="AH998" i="2"/>
  <c r="AJ998" i="2" s="1"/>
  <c r="AI998" i="2"/>
  <c r="BB998" i="2" s="1"/>
  <c r="AH966" i="2"/>
  <c r="AJ966" i="2" s="1"/>
  <c r="AI966" i="2"/>
  <c r="BB966" i="2" s="1"/>
  <c r="AH968" i="2"/>
  <c r="AJ968" i="2" s="1"/>
  <c r="AI968" i="2"/>
  <c r="BB968" i="2" s="1"/>
  <c r="AI1017" i="2"/>
  <c r="BB1017" i="2" s="1"/>
  <c r="AH1017" i="2"/>
  <c r="AJ1017" i="2" s="1"/>
  <c r="AH319" i="2"/>
  <c r="AJ319" i="2" s="1"/>
  <c r="AI319" i="2"/>
  <c r="BB319" i="2" s="1"/>
  <c r="AI13" i="2"/>
  <c r="BB13" i="2" s="1"/>
  <c r="AH13" i="2"/>
  <c r="AJ13" i="2" s="1"/>
  <c r="AI30" i="2"/>
  <c r="BB30" i="2" s="1"/>
  <c r="AH30" i="2"/>
  <c r="AJ30" i="2" s="1"/>
  <c r="AF29" i="2"/>
  <c r="AG29" i="2"/>
  <c r="AG335" i="2"/>
  <c r="AF335" i="2"/>
  <c r="AI441" i="2"/>
  <c r="BB441" i="2" s="1"/>
  <c r="AH441" i="2"/>
  <c r="AJ441" i="2" s="1"/>
  <c r="AH436" i="2"/>
  <c r="AJ436" i="2" s="1"/>
  <c r="AI436" i="2"/>
  <c r="BB436" i="2" s="1"/>
  <c r="AF615" i="2"/>
  <c r="AG615" i="2"/>
  <c r="AI1007" i="2"/>
  <c r="BB1007" i="2" s="1"/>
  <c r="AH1007" i="2"/>
  <c r="AJ1007" i="2" s="1"/>
  <c r="AH943" i="2"/>
  <c r="AJ943" i="2" s="1"/>
  <c r="AI943" i="2"/>
  <c r="BB943" i="2" s="1"/>
  <c r="AH1012" i="2"/>
  <c r="AJ1012" i="2" s="1"/>
  <c r="AI1012" i="2"/>
  <c r="BB1012" i="2" s="1"/>
  <c r="AH1011" i="2"/>
  <c r="AJ1011" i="2" s="1"/>
  <c r="AI1011" i="2"/>
  <c r="BB1011" i="2" s="1"/>
  <c r="AH891" i="2"/>
  <c r="AJ891" i="2" s="1"/>
  <c r="AI891" i="2"/>
  <c r="BB891" i="2" s="1"/>
  <c r="AH960" i="2"/>
  <c r="AJ960" i="2" s="1"/>
  <c r="AI960" i="2"/>
  <c r="BB960" i="2" s="1"/>
  <c r="AH999" i="2"/>
  <c r="AJ999" i="2" s="1"/>
  <c r="AI999" i="2"/>
  <c r="BB999" i="2" s="1"/>
  <c r="AH876" i="2"/>
  <c r="AJ876" i="2" s="1"/>
  <c r="AI876" i="2"/>
  <c r="BB876" i="2" s="1"/>
  <c r="AI949" i="2"/>
  <c r="BB949" i="2" s="1"/>
  <c r="AH949" i="2"/>
  <c r="AJ949" i="2" s="1"/>
  <c r="AI886" i="2"/>
  <c r="BB886" i="2" s="1"/>
  <c r="AH886" i="2"/>
  <c r="AJ886" i="2" s="1"/>
  <c r="AH1015" i="2"/>
  <c r="AJ1015" i="2" s="1"/>
  <c r="AI1015" i="2"/>
  <c r="BB1015" i="2" s="1"/>
  <c r="AH947" i="2"/>
  <c r="AJ947" i="2" s="1"/>
  <c r="AI947" i="2"/>
  <c r="BB947" i="2" s="1"/>
  <c r="AI883" i="2"/>
  <c r="BB883" i="2" s="1"/>
  <c r="AH883" i="2"/>
  <c r="AJ883" i="2" s="1"/>
  <c r="AH952" i="2"/>
  <c r="AJ952" i="2" s="1"/>
  <c r="AI952" i="2"/>
  <c r="BB952" i="2" s="1"/>
  <c r="AI914" i="2"/>
  <c r="BB914" i="2" s="1"/>
  <c r="AH914" i="2"/>
  <c r="AJ914" i="2" s="1"/>
  <c r="AI934" i="2"/>
  <c r="BB934" i="2" s="1"/>
  <c r="AH934" i="2"/>
  <c r="AJ934" i="2" s="1"/>
  <c r="AL160" i="2"/>
  <c r="AN160" i="2" s="1"/>
  <c r="AO160" i="2" s="1"/>
  <c r="AM160" i="2"/>
  <c r="AM101" i="2"/>
  <c r="AL101" i="2"/>
  <c r="AN101" i="2" s="1"/>
  <c r="AO101" i="2" s="1"/>
  <c r="AL88" i="2"/>
  <c r="AN88" i="2" s="1"/>
  <c r="AP88" i="2" s="1"/>
  <c r="AM88" i="2"/>
  <c r="AO88" i="2"/>
  <c r="AM223" i="2"/>
  <c r="AL223" i="2"/>
  <c r="AN223" i="2" s="1"/>
  <c r="AO223" i="2" s="1"/>
  <c r="AL299" i="2"/>
  <c r="AN299" i="2" s="1"/>
  <c r="AP299" i="2" s="1"/>
  <c r="AM299" i="2"/>
  <c r="AO299" i="2"/>
  <c r="AL112" i="2"/>
  <c r="AN112" i="2" s="1"/>
  <c r="AO112" i="2" s="1"/>
  <c r="AM112" i="2"/>
  <c r="AL151" i="2"/>
  <c r="AN151" i="2" s="1"/>
  <c r="AP151" i="2" s="1"/>
  <c r="AM151" i="2"/>
  <c r="AY152" i="2"/>
  <c r="AA152" i="2"/>
  <c r="Y730" i="2"/>
  <c r="W730" i="2"/>
  <c r="Z730" i="2" s="1"/>
  <c r="AM358" i="2"/>
  <c r="AL358" i="2"/>
  <c r="AN358" i="2" s="1"/>
  <c r="AO358" i="2" s="1"/>
  <c r="AM171" i="2"/>
  <c r="AL171" i="2"/>
  <c r="AN171" i="2" s="1"/>
  <c r="AY181" i="2"/>
  <c r="AA181" i="2"/>
  <c r="AL180" i="2"/>
  <c r="AM180" i="2"/>
  <c r="AN180" i="2"/>
  <c r="AP180" i="2" s="1"/>
  <c r="AM168" i="2"/>
  <c r="AL168" i="2"/>
  <c r="AN168" i="2" s="1"/>
  <c r="AO168" i="2" s="1"/>
  <c r="AL203" i="2"/>
  <c r="AN203" i="2" s="1"/>
  <c r="AP203" i="2" s="1"/>
  <c r="AM203" i="2"/>
  <c r="AY129" i="2"/>
  <c r="AA129" i="2"/>
  <c r="AM146" i="2"/>
  <c r="AL146" i="2"/>
  <c r="AN146" i="2" s="1"/>
  <c r="AP146" i="2" s="1"/>
  <c r="AM84" i="2"/>
  <c r="AL84" i="2"/>
  <c r="AN84" i="2" s="1"/>
  <c r="AP84" i="2" s="1"/>
  <c r="AM56" i="2"/>
  <c r="AL56" i="2"/>
  <c r="AN56" i="2" s="1"/>
  <c r="AO56" i="2" s="1"/>
  <c r="AL125" i="2"/>
  <c r="AN125" i="2" s="1"/>
  <c r="AO125" i="2" s="1"/>
  <c r="AM125" i="2"/>
  <c r="AM139" i="2"/>
  <c r="AL139" i="2"/>
  <c r="AN139" i="2" s="1"/>
  <c r="AP139" i="2" s="1"/>
  <c r="AM215" i="2"/>
  <c r="AL215" i="2"/>
  <c r="AN215" i="2" s="1"/>
  <c r="AO215" i="2" s="1"/>
  <c r="AY347" i="2"/>
  <c r="AA347" i="2"/>
  <c r="W635" i="2"/>
  <c r="Z635" i="2" s="1"/>
  <c r="Y635" i="2"/>
  <c r="X635" i="2"/>
  <c r="G635" i="2" s="1"/>
  <c r="W621" i="2"/>
  <c r="Z621" i="2" s="1"/>
  <c r="Y621" i="2"/>
  <c r="X621" i="2"/>
  <c r="G621" i="2" s="1"/>
  <c r="Y542" i="2"/>
  <c r="W542" i="2"/>
  <c r="Z542" i="2" s="1"/>
  <c r="Y594" i="2"/>
  <c r="W594" i="2"/>
  <c r="Z594" i="2" s="1"/>
  <c r="AL372" i="2"/>
  <c r="AN372" i="2" s="1"/>
  <c r="AO372" i="2" s="1"/>
  <c r="AM372" i="2"/>
  <c r="Y700" i="2"/>
  <c r="W700" i="2"/>
  <c r="Z700" i="2" s="1"/>
  <c r="AY172" i="2"/>
  <c r="AA172" i="2"/>
  <c r="AY391" i="2"/>
  <c r="AA391" i="2"/>
  <c r="AY90" i="2"/>
  <c r="AA90" i="2"/>
  <c r="AY384" i="2"/>
  <c r="AA384" i="2"/>
  <c r="AM264" i="2"/>
  <c r="AL264" i="2"/>
  <c r="AN264" i="2" s="1"/>
  <c r="AP264" i="2" s="1"/>
  <c r="AY89" i="2"/>
  <c r="AA89" i="2"/>
  <c r="AY116" i="2"/>
  <c r="AA116" i="2"/>
  <c r="AY216" i="2"/>
  <c r="AA216" i="2"/>
  <c r="AL322" i="2"/>
  <c r="AN322" i="2" s="1"/>
  <c r="AO322" i="2" s="1"/>
  <c r="AM322" i="2"/>
  <c r="Y475" i="2"/>
  <c r="W475" i="2"/>
  <c r="Z475" i="2" s="1"/>
  <c r="Y452" i="2"/>
  <c r="W452" i="2"/>
  <c r="Z452" i="2" s="1"/>
  <c r="Y629" i="2"/>
  <c r="W629" i="2"/>
  <c r="Z629" i="2" s="1"/>
  <c r="Y719" i="2"/>
  <c r="W719" i="2"/>
  <c r="Z719" i="2" s="1"/>
  <c r="AY361" i="2"/>
  <c r="AA361" i="2"/>
  <c r="AY383" i="2"/>
  <c r="AA383" i="2"/>
  <c r="AD535" i="2"/>
  <c r="AE535" i="2" s="1"/>
  <c r="Y535" i="2"/>
  <c r="W535" i="2"/>
  <c r="Z535" i="2" s="1"/>
  <c r="AM81" i="2"/>
  <c r="AL81" i="2"/>
  <c r="AN81" i="2" s="1"/>
  <c r="AO81" i="2" s="1"/>
  <c r="AY229" i="2"/>
  <c r="AA229" i="2"/>
  <c r="AL287" i="2"/>
  <c r="AN287" i="2" s="1"/>
  <c r="AO287" i="2" s="1"/>
  <c r="AM287" i="2"/>
  <c r="AY147" i="2"/>
  <c r="AA147" i="2"/>
  <c r="AL48" i="2"/>
  <c r="AM48" i="2"/>
  <c r="AN48" i="2"/>
  <c r="AP48" i="2" s="1"/>
  <c r="AY57" i="2"/>
  <c r="AA57" i="2"/>
  <c r="AL291" i="2"/>
  <c r="AN291" i="2" s="1"/>
  <c r="AO291" i="2" s="1"/>
  <c r="AM291" i="2"/>
  <c r="AY276" i="2"/>
  <c r="AA276" i="2"/>
  <c r="AL170" i="2"/>
  <c r="AN170" i="2" s="1"/>
  <c r="AP170" i="2" s="1"/>
  <c r="AM170" i="2"/>
  <c r="X394" i="2"/>
  <c r="G394" i="2" s="1"/>
  <c r="W548" i="2"/>
  <c r="Z548" i="2" s="1"/>
  <c r="Y548" i="2"/>
  <c r="X548" i="2"/>
  <c r="G548" i="2" s="1"/>
  <c r="Y650" i="2"/>
  <c r="W650" i="2"/>
  <c r="Z650" i="2" s="1"/>
  <c r="AL389" i="2"/>
  <c r="AN389" i="2" s="1"/>
  <c r="AO389" i="2" s="1"/>
  <c r="AM389" i="2"/>
  <c r="AP389" i="2"/>
  <c r="W517" i="2"/>
  <c r="Z517" i="2" s="1"/>
  <c r="Y517" i="2"/>
  <c r="AL371" i="2"/>
  <c r="AN371" i="2" s="1"/>
  <c r="AO371" i="2" s="1"/>
  <c r="AM371" i="2"/>
  <c r="AZ87" i="2"/>
  <c r="AC87" i="2"/>
  <c r="AZ111" i="2"/>
  <c r="AR28" i="2"/>
  <c r="AS28" i="2"/>
  <c r="AT28" i="2" s="1"/>
  <c r="AU28" i="2" s="1"/>
  <c r="AW28" i="2" s="1"/>
  <c r="AP187" i="2"/>
  <c r="AQ187" i="2" s="1"/>
  <c r="AZ290" i="2"/>
  <c r="AC290" i="2"/>
  <c r="AR114" i="2"/>
  <c r="AS114" i="2"/>
  <c r="AT114" i="2" s="1"/>
  <c r="AU114" i="2" s="1"/>
  <c r="AW114" i="2" s="1"/>
  <c r="AZ313" i="2"/>
  <c r="AC313" i="2"/>
  <c r="AZ286" i="2"/>
  <c r="AC286" i="2"/>
  <c r="AZ14" i="2"/>
  <c r="AS13" i="2"/>
  <c r="AT13" i="2" s="1"/>
  <c r="AU13" i="2" s="1"/>
  <c r="AW13" i="2" s="1"/>
  <c r="AR13" i="2"/>
  <c r="AZ30" i="2"/>
  <c r="AR18" i="2"/>
  <c r="AS18" i="2"/>
  <c r="AT18" i="2" s="1"/>
  <c r="AU18" i="2" s="1"/>
  <c r="AW18" i="2" s="1"/>
  <c r="AR31" i="2"/>
  <c r="AS31" i="2"/>
  <c r="AT31" i="2" s="1"/>
  <c r="AU31" i="2" s="1"/>
  <c r="AW31" i="2" s="1"/>
  <c r="AR134" i="2"/>
  <c r="AS134" i="2"/>
  <c r="AT134" i="2" s="1"/>
  <c r="AU134" i="2" s="1"/>
  <c r="AW134" i="2" s="1"/>
  <c r="AP136" i="2"/>
  <c r="AQ136" i="2" s="1"/>
  <c r="AR227" i="2"/>
  <c r="AS227" i="2"/>
  <c r="AT227" i="2" s="1"/>
  <c r="AU227" i="2" s="1"/>
  <c r="AW227" i="2" s="1"/>
  <c r="AZ227" i="2"/>
  <c r="AC227" i="2"/>
  <c r="AZ45" i="2"/>
  <c r="AC45" i="2"/>
  <c r="AE112" i="2"/>
  <c r="AB112" i="2"/>
  <c r="AS317" i="2"/>
  <c r="AT317" i="2" s="1"/>
  <c r="AU317" i="2" s="1"/>
  <c r="AW317" i="2" s="1"/>
  <c r="AR317" i="2"/>
  <c r="AZ311" i="2"/>
  <c r="AC311" i="2"/>
  <c r="AZ199" i="2"/>
  <c r="AC199" i="2"/>
  <c r="AP111" i="2"/>
  <c r="AQ111" i="2" s="1"/>
  <c r="AZ167" i="2"/>
  <c r="AC167" i="2"/>
  <c r="AP238" i="2"/>
  <c r="AQ238" i="2" s="1"/>
  <c r="AO263" i="2"/>
  <c r="AQ143" i="2"/>
  <c r="AZ143" i="2"/>
  <c r="AC143" i="2"/>
  <c r="AZ309" i="2"/>
  <c r="AC309" i="2"/>
  <c r="AZ28" i="2"/>
  <c r="AZ274" i="2"/>
  <c r="AC274" i="2"/>
  <c r="AP254" i="2"/>
  <c r="AQ254" i="2" s="1"/>
  <c r="AQ150" i="2"/>
  <c r="AZ150" i="2"/>
  <c r="AC150" i="2"/>
  <c r="AQ313" i="2"/>
  <c r="AP14" i="2"/>
  <c r="AQ14" i="2" s="1"/>
  <c r="AZ13" i="2"/>
  <c r="AP30" i="2"/>
  <c r="AQ30" i="2" s="1"/>
  <c r="AZ18" i="2"/>
  <c r="AZ31" i="2"/>
  <c r="AQ8" i="2"/>
  <c r="AZ8" i="2"/>
  <c r="AC8" i="2"/>
  <c r="AQ80" i="2"/>
  <c r="AC80" i="2"/>
  <c r="AZ80" i="2"/>
  <c r="AZ308" i="2"/>
  <c r="AC308" i="2"/>
  <c r="AO179" i="2"/>
  <c r="AZ315" i="2"/>
  <c r="AC315" i="2"/>
  <c r="AO249" i="2"/>
  <c r="AO247" i="2"/>
  <c r="AC317" i="2"/>
  <c r="AZ317" i="2"/>
  <c r="AE547" i="2"/>
  <c r="AB547" i="2"/>
  <c r="AI711" i="2"/>
  <c r="BB711" i="2" s="1"/>
  <c r="AH711" i="2"/>
  <c r="AJ711" i="2" s="1"/>
  <c r="AH980" i="2"/>
  <c r="AJ980" i="2" s="1"/>
  <c r="AI980" i="2"/>
  <c r="BB980" i="2" s="1"/>
  <c r="AI889" i="2"/>
  <c r="BB889" i="2" s="1"/>
  <c r="AH889" i="2"/>
  <c r="AJ889" i="2" s="1"/>
  <c r="AI928" i="2"/>
  <c r="BB928" i="2" s="1"/>
  <c r="AH928" i="2"/>
  <c r="AJ928" i="2" s="1"/>
  <c r="AI972" i="2"/>
  <c r="BB972" i="2" s="1"/>
  <c r="AH972" i="2"/>
  <c r="AJ972" i="2" s="1"/>
  <c r="AH922" i="2"/>
  <c r="AJ922" i="2" s="1"/>
  <c r="AI922" i="2"/>
  <c r="BB922" i="2" s="1"/>
  <c r="AI984" i="2"/>
  <c r="BB984" i="2" s="1"/>
  <c r="AH984" i="2"/>
  <c r="AJ984" i="2" s="1"/>
  <c r="AI930" i="2"/>
  <c r="BB930" i="2" s="1"/>
  <c r="AH930" i="2"/>
  <c r="AJ930" i="2" s="1"/>
  <c r="AH909" i="2"/>
  <c r="AJ909" i="2" s="1"/>
  <c r="AI909" i="2"/>
  <c r="BB909" i="2" s="1"/>
  <c r="AH906" i="2"/>
  <c r="AJ906" i="2" s="1"/>
  <c r="AI906" i="2"/>
  <c r="BB906" i="2" s="1"/>
  <c r="AH892" i="2"/>
  <c r="AJ892" i="2" s="1"/>
  <c r="AI892" i="2"/>
  <c r="BB892" i="2" s="1"/>
  <c r="AI933" i="2"/>
  <c r="BB933" i="2" s="1"/>
  <c r="AH933" i="2"/>
  <c r="AJ933" i="2" s="1"/>
  <c r="AH902" i="2"/>
  <c r="AJ902" i="2" s="1"/>
  <c r="AI902" i="2"/>
  <c r="BB902" i="2" s="1"/>
  <c r="AI1010" i="2"/>
  <c r="BB1010" i="2" s="1"/>
  <c r="AH1010" i="2"/>
  <c r="AJ1010" i="2" s="1"/>
  <c r="AI931" i="2"/>
  <c r="BB931" i="2" s="1"/>
  <c r="AH931" i="2"/>
  <c r="AJ931" i="2" s="1"/>
  <c r="AH945" i="2"/>
  <c r="AJ945" i="2" s="1"/>
  <c r="AI945" i="2"/>
  <c r="BB945" i="2" s="1"/>
  <c r="AH873" i="2"/>
  <c r="AJ873" i="2" s="1"/>
  <c r="AI873" i="2"/>
  <c r="BB873" i="2" s="1"/>
  <c r="AH898" i="2"/>
  <c r="AJ898" i="2" s="1"/>
  <c r="AI898" i="2"/>
  <c r="BB898" i="2" s="1"/>
  <c r="AI11" i="2"/>
  <c r="BB11" i="2" s="1"/>
  <c r="AH11" i="2"/>
  <c r="AJ11" i="2" s="1"/>
  <c r="AH320" i="2"/>
  <c r="AJ320" i="2" s="1"/>
  <c r="AI320" i="2"/>
  <c r="BB320" i="2" s="1"/>
  <c r="AI18" i="2"/>
  <c r="BB18" i="2" s="1"/>
  <c r="AH18" i="2"/>
  <c r="AJ18" i="2" s="1"/>
  <c r="AH12" i="2"/>
  <c r="AJ12" i="2" s="1"/>
  <c r="AI12" i="2"/>
  <c r="BB12" i="2" s="1"/>
  <c r="AH132" i="2"/>
  <c r="AJ132" i="2" s="1"/>
  <c r="AI132" i="2"/>
  <c r="BB132" i="2" s="1"/>
  <c r="AI957" i="2"/>
  <c r="BB957" i="2" s="1"/>
  <c r="AH957" i="2"/>
  <c r="AJ957" i="2" s="1"/>
  <c r="AH994" i="2"/>
  <c r="AJ994" i="2" s="1"/>
  <c r="AI994" i="2"/>
  <c r="BB994" i="2" s="1"/>
  <c r="AI955" i="2"/>
  <c r="BB955" i="2" s="1"/>
  <c r="AH955" i="2"/>
  <c r="AJ955" i="2" s="1"/>
  <c r="AH1004" i="2"/>
  <c r="AJ1004" i="2" s="1"/>
  <c r="AI1004" i="2"/>
  <c r="BB1004" i="2" s="1"/>
  <c r="AH908" i="2"/>
  <c r="AJ908" i="2" s="1"/>
  <c r="AI908" i="2"/>
  <c r="BB908" i="2" s="1"/>
  <c r="AH1014" i="2"/>
  <c r="AJ1014" i="2" s="1"/>
  <c r="AI1014" i="2"/>
  <c r="BB1014" i="2" s="1"/>
  <c r="AI950" i="2"/>
  <c r="BB950" i="2" s="1"/>
  <c r="AH950" i="2"/>
  <c r="AJ950" i="2" s="1"/>
  <c r="AH915" i="2"/>
  <c r="AJ915" i="2" s="1"/>
  <c r="AI915" i="2"/>
  <c r="BB915" i="2" s="1"/>
  <c r="AH1016" i="2"/>
  <c r="AJ1016" i="2" s="1"/>
  <c r="AI1016" i="2"/>
  <c r="BB1016" i="2" s="1"/>
  <c r="AH1005" i="2"/>
  <c r="AJ1005" i="2" s="1"/>
  <c r="AI1005" i="2"/>
  <c r="BB1005" i="2" s="1"/>
  <c r="AI872" i="2"/>
  <c r="BB872" i="2" s="1"/>
  <c r="AH872" i="2"/>
  <c r="AJ872" i="2" s="1"/>
  <c r="AI977" i="2"/>
  <c r="BB977" i="2" s="1"/>
  <c r="AH977" i="2"/>
  <c r="AJ977" i="2" s="1"/>
  <c r="AH988" i="2"/>
  <c r="AJ988" i="2" s="1"/>
  <c r="AI988" i="2"/>
  <c r="BB988" i="2" s="1"/>
  <c r="AH905" i="2"/>
  <c r="AJ905" i="2" s="1"/>
  <c r="AI905" i="2"/>
  <c r="BB905" i="2" s="1"/>
  <c r="AH963" i="2"/>
  <c r="AJ963" i="2" s="1"/>
  <c r="AI963" i="2"/>
  <c r="BB963" i="2" s="1"/>
  <c r="AI899" i="2"/>
  <c r="BB899" i="2" s="1"/>
  <c r="AH899" i="2"/>
  <c r="AJ899" i="2" s="1"/>
  <c r="AI1000" i="2"/>
  <c r="BB1000" i="2" s="1"/>
  <c r="AH1000" i="2"/>
  <c r="AJ1000" i="2" s="1"/>
  <c r="AI991" i="2"/>
  <c r="BB991" i="2" s="1"/>
  <c r="AH991" i="2"/>
  <c r="AJ991" i="2" s="1"/>
  <c r="AI878" i="2"/>
  <c r="BB878" i="2" s="1"/>
  <c r="AH878" i="2"/>
  <c r="AJ878" i="2" s="1"/>
  <c r="AI939" i="2"/>
  <c r="BB939" i="2" s="1"/>
  <c r="AH939" i="2"/>
  <c r="AJ939" i="2" s="1"/>
  <c r="AI901" i="2"/>
  <c r="BB901" i="2" s="1"/>
  <c r="AH901" i="2"/>
  <c r="AJ901" i="2" s="1"/>
  <c r="AI904" i="2"/>
  <c r="BB904" i="2" s="1"/>
  <c r="AH904" i="2"/>
  <c r="AJ904" i="2" s="1"/>
  <c r="AQ17" i="2"/>
  <c r="AQ11" i="2"/>
  <c r="AZ11" i="2"/>
  <c r="AP100" i="2"/>
  <c r="AQ100" i="2" s="1"/>
  <c r="AP53" i="2"/>
  <c r="AQ53" i="2" s="1"/>
  <c r="AQ222" i="2"/>
  <c r="AO222" i="2"/>
  <c r="AP298" i="2"/>
  <c r="AQ298" i="2" s="1"/>
  <c r="AZ202" i="2"/>
  <c r="AC202" i="2"/>
  <c r="AQ99" i="2"/>
  <c r="AQ127" i="2"/>
  <c r="AQ29" i="2"/>
  <c r="AZ6" i="2"/>
  <c r="AC6" i="2"/>
  <c r="AQ24" i="2"/>
  <c r="AQ78" i="2"/>
  <c r="AZ251" i="2"/>
  <c r="AC251" i="2"/>
  <c r="AP109" i="2"/>
  <c r="AQ109" i="2" s="1"/>
  <c r="AO198" i="2"/>
  <c r="AQ166" i="2"/>
  <c r="AQ16" i="2"/>
  <c r="AZ16" i="2"/>
  <c r="AZ26" i="2"/>
  <c r="AC26" i="2"/>
  <c r="AZ75" i="2"/>
  <c r="AC75" i="2"/>
  <c r="AO86" i="2"/>
  <c r="AQ177" i="2"/>
  <c r="AZ107" i="2"/>
  <c r="AC107" i="2"/>
  <c r="AZ239" i="2"/>
  <c r="AC239" i="2"/>
  <c r="AZ138" i="2"/>
  <c r="AC138" i="2"/>
  <c r="AB32" i="2"/>
  <c r="AZ178" i="2"/>
  <c r="AC178" i="2"/>
  <c r="AG101" i="2"/>
  <c r="AF101" i="2"/>
  <c r="AZ22" i="2"/>
  <c r="AC22" i="2"/>
  <c r="AQ20" i="2"/>
  <c r="AZ20" i="2"/>
  <c r="AC20" i="2"/>
  <c r="AQ47" i="2"/>
  <c r="AZ47" i="2"/>
  <c r="AC47" i="2"/>
  <c r="AQ55" i="2"/>
  <c r="AO55" i="2"/>
  <c r="AZ132" i="2"/>
  <c r="AI16" i="2"/>
  <c r="BB16" i="2" s="1"/>
  <c r="AH16" i="2"/>
  <c r="AJ16" i="2" s="1"/>
  <c r="AI17" i="2"/>
  <c r="BB17" i="2" s="1"/>
  <c r="AH17" i="2"/>
  <c r="AJ17" i="2" s="1"/>
  <c r="AF111" i="2"/>
  <c r="AG111" i="2" s="1"/>
  <c r="AH375" i="2"/>
  <c r="AJ375" i="2" s="1"/>
  <c r="AI375" i="2"/>
  <c r="BB375" i="2" s="1"/>
  <c r="AH373" i="2"/>
  <c r="AJ373" i="2" s="1"/>
  <c r="AI373" i="2"/>
  <c r="BB373" i="2" s="1"/>
  <c r="AI528" i="2"/>
  <c r="BB528" i="2" s="1"/>
  <c r="AH528" i="2"/>
  <c r="AJ528" i="2" s="1"/>
  <c r="AH989" i="2"/>
  <c r="AJ989" i="2" s="1"/>
  <c r="AI989" i="2"/>
  <c r="BB989" i="2" s="1"/>
  <c r="AI958" i="2"/>
  <c r="BB958" i="2" s="1"/>
  <c r="AH958" i="2"/>
  <c r="AJ958" i="2" s="1"/>
  <c r="AH938" i="2"/>
  <c r="AJ938" i="2" s="1"/>
  <c r="AI938" i="2"/>
  <c r="BB938" i="2" s="1"/>
  <c r="AH923" i="2"/>
  <c r="AJ923" i="2" s="1"/>
  <c r="AI923" i="2"/>
  <c r="BB923" i="2" s="1"/>
  <c r="AH929" i="2"/>
  <c r="AJ929" i="2" s="1"/>
  <c r="AI929" i="2"/>
  <c r="BB929" i="2" s="1"/>
  <c r="AI967" i="2"/>
  <c r="BB967" i="2" s="1"/>
  <c r="AH967" i="2"/>
  <c r="AJ967" i="2" s="1"/>
  <c r="AH917" i="2"/>
  <c r="AJ917" i="2" s="1"/>
  <c r="AI917" i="2"/>
  <c r="BB917" i="2" s="1"/>
  <c r="AI888" i="2"/>
  <c r="BB888" i="2" s="1"/>
  <c r="AH888" i="2"/>
  <c r="AJ888" i="2" s="1"/>
  <c r="AI937" i="2"/>
  <c r="BB937" i="2" s="1"/>
  <c r="AH937" i="2"/>
  <c r="AJ937" i="2" s="1"/>
  <c r="AH978" i="2"/>
  <c r="AJ978" i="2" s="1"/>
  <c r="AI978" i="2"/>
  <c r="BB978" i="2" s="1"/>
  <c r="AH854" i="2"/>
  <c r="AJ854" i="2" s="1"/>
  <c r="AI854" i="2"/>
  <c r="BB854" i="2" s="1"/>
  <c r="AI895" i="2"/>
  <c r="BB895" i="2" s="1"/>
  <c r="AH895" i="2"/>
  <c r="AJ895" i="2" s="1"/>
  <c r="AH974" i="2"/>
  <c r="AJ974" i="2" s="1"/>
  <c r="AI974" i="2"/>
  <c r="BB974" i="2" s="1"/>
  <c r="AH995" i="2"/>
  <c r="AJ995" i="2" s="1"/>
  <c r="AI995" i="2"/>
  <c r="BB995" i="2" s="1"/>
  <c r="AH936" i="2"/>
  <c r="AJ936" i="2" s="1"/>
  <c r="AI936" i="2"/>
  <c r="BB936" i="2" s="1"/>
  <c r="AH14" i="2"/>
  <c r="AJ14" i="2" s="1"/>
  <c r="AI14" i="2"/>
  <c r="BB14" i="2" s="1"/>
  <c r="AI879" i="2"/>
  <c r="BB879" i="2" s="1"/>
  <c r="AH879" i="2"/>
  <c r="AJ879" i="2" s="1"/>
  <c r="AI990" i="2"/>
  <c r="BB990" i="2" s="1"/>
  <c r="AH990" i="2"/>
  <c r="AJ990" i="2" s="1"/>
  <c r="AH894" i="2"/>
  <c r="AJ894" i="2" s="1"/>
  <c r="AI894" i="2"/>
  <c r="BB894" i="2" s="1"/>
  <c r="AI1009" i="2"/>
  <c r="BB1009" i="2" s="1"/>
  <c r="AH1009" i="2"/>
  <c r="AJ1009" i="2" s="1"/>
  <c r="AI874" i="2"/>
  <c r="BB874" i="2" s="1"/>
  <c r="AH874" i="2"/>
  <c r="AJ874" i="2" s="1"/>
  <c r="AI1001" i="2"/>
  <c r="BB1001" i="2" s="1"/>
  <c r="AH1001" i="2"/>
  <c r="AJ1001" i="2" s="1"/>
  <c r="AI882" i="2"/>
  <c r="BB882" i="2" s="1"/>
  <c r="AH882" i="2"/>
  <c r="AJ882" i="2" s="1"/>
  <c r="AH1013" i="2"/>
  <c r="AJ1013" i="2" s="1"/>
  <c r="AI1013" i="2"/>
  <c r="BB1013" i="2" s="1"/>
  <c r="AH993" i="2"/>
  <c r="AJ993" i="2" s="1"/>
  <c r="AI993" i="2"/>
  <c r="BB993" i="2" s="1"/>
  <c r="AI881" i="2"/>
  <c r="BB881" i="2" s="1"/>
  <c r="AH881" i="2"/>
  <c r="AJ881" i="2" s="1"/>
  <c r="AH900" i="2"/>
  <c r="AJ900" i="2" s="1"/>
  <c r="AI900" i="2"/>
  <c r="BB900" i="2" s="1"/>
  <c r="AH944" i="2"/>
  <c r="AJ944" i="2" s="1"/>
  <c r="AI944" i="2"/>
  <c r="BB944" i="2" s="1"/>
  <c r="AI969" i="2"/>
  <c r="BB969" i="2" s="1"/>
  <c r="AH969" i="2"/>
  <c r="AJ969" i="2" s="1"/>
  <c r="AH983" i="2"/>
  <c r="AJ983" i="2" s="1"/>
  <c r="AI983" i="2"/>
  <c r="BB983" i="2" s="1"/>
  <c r="AI919" i="2"/>
  <c r="BB919" i="2" s="1"/>
  <c r="AH919" i="2"/>
  <c r="AJ919" i="2" s="1"/>
  <c r="AM255" i="2"/>
  <c r="AL255" i="2"/>
  <c r="AN255" i="2" s="1"/>
  <c r="AP255" i="2" s="1"/>
  <c r="AY256" i="2"/>
  <c r="AA256" i="2"/>
  <c r="AY265" i="2"/>
  <c r="AA265" i="2"/>
  <c r="AM228" i="2"/>
  <c r="AL228" i="2"/>
  <c r="AN228" i="2" s="1"/>
  <c r="AP228" i="2" s="1"/>
  <c r="AM128" i="2"/>
  <c r="AL128" i="2"/>
  <c r="AN128" i="2" s="1"/>
  <c r="AO128" i="2" s="1"/>
  <c r="AY49" i="2"/>
  <c r="AA49" i="2"/>
  <c r="AY292" i="2"/>
  <c r="AA292" i="2"/>
  <c r="AY300" i="2"/>
  <c r="AA300" i="2"/>
  <c r="AM252" i="2"/>
  <c r="AL252" i="2"/>
  <c r="AN252" i="2" s="1"/>
  <c r="AO252" i="2" s="1"/>
  <c r="AL115" i="2"/>
  <c r="AN115" i="2" s="1"/>
  <c r="AO115" i="2" s="1"/>
  <c r="AM115" i="2"/>
  <c r="X152" i="2"/>
  <c r="G152" i="2" s="1"/>
  <c r="AY140" i="2"/>
  <c r="AA140" i="2"/>
  <c r="AY325" i="2"/>
  <c r="AA325" i="2"/>
  <c r="AL225" i="2"/>
  <c r="AN225" i="2" s="1"/>
  <c r="AO225" i="2" s="1"/>
  <c r="AM225" i="2"/>
  <c r="X181" i="2"/>
  <c r="G181" i="2" s="1"/>
  <c r="AM76" i="2"/>
  <c r="AL76" i="2"/>
  <c r="AN76" i="2" s="1"/>
  <c r="AO76" i="2" s="1"/>
  <c r="AM67" i="2"/>
  <c r="AL67" i="2"/>
  <c r="AN67" i="2" s="1"/>
  <c r="AP67" i="2" s="1"/>
  <c r="AY288" i="2"/>
  <c r="AA288" i="2"/>
  <c r="AD33" i="2"/>
  <c r="AE33" i="2"/>
  <c r="AF33" i="2" s="1"/>
  <c r="AG33" i="2" s="1"/>
  <c r="AY190" i="2"/>
  <c r="AA190" i="2"/>
  <c r="X347" i="2"/>
  <c r="G347" i="2" s="1"/>
  <c r="AM360" i="2"/>
  <c r="AL360" i="2"/>
  <c r="AN360" i="2" s="1"/>
  <c r="AP360" i="2" s="1"/>
  <c r="AM336" i="2"/>
  <c r="AL336" i="2"/>
  <c r="AN336" i="2" s="1"/>
  <c r="AP336" i="2" s="1"/>
  <c r="Y504" i="2"/>
  <c r="W504" i="2"/>
  <c r="Z504" i="2" s="1"/>
  <c r="AY378" i="2"/>
  <c r="AA378" i="2"/>
  <c r="X391" i="2"/>
  <c r="G391" i="2" s="1"/>
  <c r="AY91" i="2"/>
  <c r="AA91" i="2"/>
  <c r="X384" i="2"/>
  <c r="G384" i="2" s="1"/>
  <c r="AL200" i="2"/>
  <c r="AN200" i="2" s="1"/>
  <c r="AO200" i="2" s="1"/>
  <c r="AM200" i="2"/>
  <c r="AP200" i="2"/>
  <c r="AM188" i="2"/>
  <c r="AL188" i="2"/>
  <c r="AN188" i="2" s="1"/>
  <c r="AO188" i="2" s="1"/>
  <c r="AY241" i="2"/>
  <c r="AA241" i="2"/>
  <c r="AY204" i="2"/>
  <c r="AA204" i="2"/>
  <c r="AL275" i="2"/>
  <c r="AN275" i="2" s="1"/>
  <c r="AO275" i="2" s="1"/>
  <c r="AM275" i="2"/>
  <c r="X116" i="2"/>
  <c r="G116" i="2" s="1"/>
  <c r="AM189" i="2"/>
  <c r="AL189" i="2"/>
  <c r="AN189" i="2" s="1"/>
  <c r="AP189" i="2" s="1"/>
  <c r="AM224" i="2"/>
  <c r="AL224" i="2"/>
  <c r="AN224" i="2" s="1"/>
  <c r="AO224" i="2" s="1"/>
  <c r="AM381" i="2"/>
  <c r="AL381" i="2"/>
  <c r="AN381" i="2" s="1"/>
  <c r="AP381" i="2" s="1"/>
  <c r="AM346" i="2"/>
  <c r="AL346" i="2"/>
  <c r="AN346" i="2" s="1"/>
  <c r="AP346" i="2" s="1"/>
  <c r="W444" i="2"/>
  <c r="Z444" i="2" s="1"/>
  <c r="Y444" i="2"/>
  <c r="Y686" i="2"/>
  <c r="W686" i="2"/>
  <c r="Z686" i="2" s="1"/>
  <c r="Y598" i="2"/>
  <c r="W598" i="2"/>
  <c r="Z598" i="2" s="1"/>
  <c r="X361" i="2"/>
  <c r="G361" i="2" s="1"/>
  <c r="AL376" i="2"/>
  <c r="AN376" i="2" s="1"/>
  <c r="AO376" i="2" s="1"/>
  <c r="AM376" i="2"/>
  <c r="Y613" i="2"/>
  <c r="W613" i="2"/>
  <c r="Z613" i="2" s="1"/>
  <c r="W439" i="2"/>
  <c r="Z439" i="2" s="1"/>
  <c r="Y439" i="2"/>
  <c r="AL377" i="2"/>
  <c r="AN377" i="2" s="1"/>
  <c r="AP377" i="2" s="1"/>
  <c r="AM377" i="2"/>
  <c r="AL390" i="2"/>
  <c r="AN390" i="2" s="1"/>
  <c r="AO390" i="2" s="1"/>
  <c r="AM390" i="2"/>
  <c r="AY68" i="2"/>
  <c r="AA68" i="2"/>
  <c r="AL240" i="2"/>
  <c r="AN240" i="2" s="1"/>
  <c r="AP240" i="2" s="1"/>
  <c r="AM240" i="2"/>
  <c r="AY161" i="2"/>
  <c r="AA161" i="2"/>
  <c r="AL32" i="2"/>
  <c r="AN32" i="2" s="1"/>
  <c r="AP32" i="2" s="1"/>
  <c r="AM32" i="2"/>
  <c r="AY33" i="2"/>
  <c r="AA33" i="2"/>
  <c r="AM169" i="2"/>
  <c r="AL169" i="2"/>
  <c r="AN169" i="2" s="1"/>
  <c r="AO169" i="2" s="1"/>
  <c r="AM393" i="2"/>
  <c r="AL393" i="2"/>
  <c r="AN393" i="2" s="1"/>
  <c r="AO393" i="2" s="1"/>
  <c r="AY394" i="2"/>
  <c r="AA394" i="2"/>
  <c r="AM435" i="2"/>
  <c r="AL435" i="2"/>
  <c r="AN435" i="2" s="1"/>
  <c r="AP435" i="2" s="1"/>
  <c r="AD548" i="2"/>
  <c r="AM388" i="2"/>
  <c r="AL388" i="2"/>
  <c r="AN388" i="2" s="1"/>
  <c r="AL324" i="2"/>
  <c r="AN324" i="2" s="1"/>
  <c r="AM324" i="2"/>
  <c r="AY337" i="2"/>
  <c r="AA337" i="2"/>
  <c r="AL386" i="2"/>
  <c r="AN386" i="2" s="1"/>
  <c r="AP386" i="2" s="1"/>
  <c r="AM386" i="2"/>
  <c r="AM374" i="2"/>
  <c r="AL374" i="2"/>
  <c r="AN374" i="2" s="1"/>
  <c r="AO374" i="2" s="1"/>
  <c r="AM382" i="2"/>
  <c r="AL382" i="2"/>
  <c r="AN382" i="2" s="1"/>
  <c r="AP382" i="2" s="1"/>
  <c r="B602" i="1"/>
  <c r="B647" i="1"/>
  <c r="B618" i="1"/>
  <c r="B539" i="1"/>
  <c r="B711" i="1"/>
  <c r="B629" i="1"/>
  <c r="B531" i="1"/>
  <c r="B449" i="1"/>
  <c r="B536" i="1"/>
  <c r="I703" i="2"/>
  <c r="B701" i="1"/>
  <c r="K701" i="1" s="1"/>
  <c r="H702" i="2"/>
  <c r="C700" i="1" s="1"/>
  <c r="V702" i="2"/>
  <c r="K702" i="2"/>
  <c r="J702" i="2"/>
  <c r="E700" i="1" s="1"/>
  <c r="T702" i="2"/>
  <c r="J700" i="1" s="1"/>
  <c r="F546" i="1"/>
  <c r="K629" i="1"/>
  <c r="K531" i="1"/>
  <c r="K714" i="1"/>
  <c r="L449" i="1"/>
  <c r="L610" i="1"/>
  <c r="L602" i="1"/>
  <c r="S451" i="2"/>
  <c r="S612" i="2"/>
  <c r="L467" i="1"/>
  <c r="R541" i="2"/>
  <c r="B646" i="1"/>
  <c r="K646" i="1" s="1"/>
  <c r="K449" i="1"/>
  <c r="N720" i="2"/>
  <c r="Q720" i="2"/>
  <c r="H720" i="2"/>
  <c r="V720" i="2"/>
  <c r="P720" i="2"/>
  <c r="L720" i="2"/>
  <c r="K602" i="1"/>
  <c r="I730" i="2"/>
  <c r="I621" i="2"/>
  <c r="R629" i="2"/>
  <c r="R703" i="2"/>
  <c r="S703" i="2"/>
  <c r="M702" i="2"/>
  <c r="BA702" i="2"/>
  <c r="Q702" i="2"/>
  <c r="O702" i="2"/>
  <c r="H700" i="1" s="1"/>
  <c r="N702" i="2"/>
  <c r="L702" i="2"/>
  <c r="P702" i="2"/>
  <c r="I700" i="1" s="1"/>
  <c r="F533" i="1"/>
  <c r="K598" i="1"/>
  <c r="K711" i="1"/>
  <c r="S469" i="2"/>
  <c r="R451" i="2"/>
  <c r="R612" i="2"/>
  <c r="R604" i="2"/>
  <c r="S604" i="2" s="1"/>
  <c r="S541" i="2"/>
  <c r="L539" i="1"/>
  <c r="L629" i="1"/>
  <c r="L711" i="1"/>
  <c r="L531" i="1"/>
  <c r="F435" i="1"/>
  <c r="K610" i="1"/>
  <c r="K539" i="1"/>
  <c r="BA720" i="2"/>
  <c r="K720" i="2"/>
  <c r="O720" i="2"/>
  <c r="J720" i="2"/>
  <c r="M720" i="2"/>
  <c r="T720" i="2"/>
  <c r="K467" i="1"/>
  <c r="I635" i="2"/>
  <c r="R621" i="2"/>
  <c r="I475" i="2"/>
  <c r="I629" i="2"/>
  <c r="I535" i="2"/>
  <c r="I548" i="2"/>
  <c r="I439" i="2"/>
  <c r="B170" i="1"/>
  <c r="B89" i="1"/>
  <c r="B600" i="1"/>
  <c r="B708" i="1"/>
  <c r="B545" i="1"/>
  <c r="B721" i="1"/>
  <c r="B599" i="1"/>
  <c r="B716" i="1"/>
  <c r="B464" i="1"/>
  <c r="B532" i="1"/>
  <c r="B335" i="1"/>
  <c r="B719" i="1"/>
  <c r="B538" i="1"/>
  <c r="B722" i="1"/>
  <c r="B683" i="1"/>
  <c r="B725" i="1"/>
  <c r="B472" i="1"/>
  <c r="B591" i="1"/>
  <c r="B720" i="1"/>
  <c r="B704" i="1"/>
  <c r="B448" i="1"/>
  <c r="B697" i="1"/>
  <c r="S466" i="2"/>
  <c r="K616" i="1"/>
  <c r="K715" i="1"/>
  <c r="K720" i="1"/>
  <c r="K851" i="1"/>
  <c r="K468" i="1"/>
  <c r="K860" i="1"/>
  <c r="K867" i="1"/>
  <c r="K601" i="1"/>
  <c r="K538" i="1"/>
  <c r="K600" i="1"/>
  <c r="I599" i="2"/>
  <c r="K603" i="1"/>
  <c r="K859" i="1"/>
  <c r="K604" i="1"/>
  <c r="K702" i="1"/>
  <c r="K622" i="1"/>
  <c r="K857" i="1"/>
  <c r="K854" i="1"/>
  <c r="K466" i="1"/>
  <c r="K465" i="1"/>
  <c r="F612" i="1"/>
  <c r="R547" i="2"/>
  <c r="I609" i="2"/>
  <c r="S718" i="2"/>
  <c r="R714" i="2"/>
  <c r="R685" i="2"/>
  <c r="L599" i="1"/>
  <c r="L632" i="1"/>
  <c r="R538" i="2"/>
  <c r="R620" i="2"/>
  <c r="R710" i="2"/>
  <c r="S516" i="2"/>
  <c r="R699" i="2"/>
  <c r="R474" i="2"/>
  <c r="L441" i="1"/>
  <c r="S597" i="2"/>
  <c r="L626" i="1"/>
  <c r="L727" i="1"/>
  <c r="L436" i="1"/>
  <c r="S649" i="2"/>
  <c r="L501" i="1"/>
  <c r="S593" i="2"/>
  <c r="L446" i="1"/>
  <c r="L696" i="1"/>
  <c r="L865" i="1"/>
  <c r="L601" i="1"/>
  <c r="S728" i="2"/>
  <c r="L726" i="1"/>
  <c r="R539" i="2"/>
  <c r="L537" i="1"/>
  <c r="R449" i="2"/>
  <c r="R725" i="2"/>
  <c r="R467" i="2"/>
  <c r="R601" i="2"/>
  <c r="R634" i="2"/>
  <c r="L464" i="1"/>
  <c r="L536" i="1"/>
  <c r="L618" i="1"/>
  <c r="L708" i="1"/>
  <c r="L514" i="1"/>
  <c r="L697" i="1"/>
  <c r="L472" i="1"/>
  <c r="B441" i="1"/>
  <c r="R443" i="2"/>
  <c r="R628" i="2"/>
  <c r="R729" i="2"/>
  <c r="L532" i="1"/>
  <c r="L721" i="1"/>
  <c r="L647" i="1"/>
  <c r="B501" i="1"/>
  <c r="S503" i="2"/>
  <c r="R448" i="2"/>
  <c r="L720" i="1"/>
  <c r="L719" i="1"/>
  <c r="L704" i="1"/>
  <c r="L851" i="1"/>
  <c r="B696" i="1"/>
  <c r="B865" i="1"/>
  <c r="R602" i="2"/>
  <c r="L600" i="1"/>
  <c r="B537" i="1"/>
  <c r="B723" i="1"/>
  <c r="R715" i="2"/>
  <c r="L722" i="1"/>
  <c r="L465" i="1"/>
  <c r="K599" i="1"/>
  <c r="K595" i="1"/>
  <c r="K532" i="1"/>
  <c r="K647" i="1"/>
  <c r="L731" i="2"/>
  <c r="Q731" i="2"/>
  <c r="V731" i="2"/>
  <c r="K731" i="2"/>
  <c r="N731" i="2"/>
  <c r="M731" i="2"/>
  <c r="O505" i="2"/>
  <c r="P505" i="2"/>
  <c r="H505" i="2"/>
  <c r="M505" i="2"/>
  <c r="N505" i="2"/>
  <c r="V505" i="2"/>
  <c r="M476" i="2"/>
  <c r="N476" i="2"/>
  <c r="Q476" i="2"/>
  <c r="L476" i="2"/>
  <c r="H476" i="2"/>
  <c r="O476" i="2"/>
  <c r="L453" i="2"/>
  <c r="J453" i="2"/>
  <c r="Q453" i="2"/>
  <c r="K453" i="2"/>
  <c r="T453" i="2"/>
  <c r="H453" i="2"/>
  <c r="M549" i="2"/>
  <c r="L549" i="2"/>
  <c r="H549" i="2"/>
  <c r="V549" i="2"/>
  <c r="O549" i="2"/>
  <c r="K549" i="2"/>
  <c r="N651" i="2"/>
  <c r="V651" i="2"/>
  <c r="P651" i="2"/>
  <c r="K651" i="2"/>
  <c r="M651" i="2"/>
  <c r="Q651" i="2"/>
  <c r="O518" i="2"/>
  <c r="BA518" i="2"/>
  <c r="H518" i="2"/>
  <c r="N518" i="2"/>
  <c r="V518" i="2"/>
  <c r="M518" i="2"/>
  <c r="K716" i="1"/>
  <c r="K708" i="1"/>
  <c r="K618" i="1"/>
  <c r="K472" i="1"/>
  <c r="P636" i="2"/>
  <c r="L636" i="2"/>
  <c r="N636" i="2"/>
  <c r="O636" i="2"/>
  <c r="BA636" i="2"/>
  <c r="K636" i="2"/>
  <c r="T701" i="2"/>
  <c r="P701" i="2"/>
  <c r="J701" i="2"/>
  <c r="N701" i="2"/>
  <c r="BA701" i="2"/>
  <c r="O701" i="2"/>
  <c r="Q445" i="2"/>
  <c r="BA445" i="2"/>
  <c r="V445" i="2"/>
  <c r="O445" i="2"/>
  <c r="T445" i="2"/>
  <c r="P445" i="2"/>
  <c r="H687" i="2"/>
  <c r="L687" i="2"/>
  <c r="M687" i="2"/>
  <c r="N687" i="2"/>
  <c r="K687" i="2"/>
  <c r="V687" i="2"/>
  <c r="P440" i="2"/>
  <c r="T440" i="2"/>
  <c r="BA440" i="2"/>
  <c r="M440" i="2"/>
  <c r="V440" i="2"/>
  <c r="Q440" i="2"/>
  <c r="I594" i="2"/>
  <c r="I700" i="2"/>
  <c r="I452" i="2"/>
  <c r="I517" i="2"/>
  <c r="I444" i="2"/>
  <c r="I598" i="2"/>
  <c r="I613" i="2"/>
  <c r="S727" i="2"/>
  <c r="S723" i="2"/>
  <c r="K589" i="1"/>
  <c r="K719" i="1"/>
  <c r="K704" i="1"/>
  <c r="K534" i="1"/>
  <c r="K499" i="1"/>
  <c r="K681" i="1"/>
  <c r="K856" i="1"/>
  <c r="K448" i="1"/>
  <c r="K722" i="1"/>
  <c r="F597" i="1"/>
  <c r="K544" i="1"/>
  <c r="K435" i="1"/>
  <c r="K624" i="1"/>
  <c r="K530" i="1"/>
  <c r="S724" i="2"/>
  <c r="I543" i="2"/>
  <c r="I595" i="2"/>
  <c r="I614" i="2"/>
  <c r="S547" i="2"/>
  <c r="R718" i="2"/>
  <c r="S714" i="2"/>
  <c r="S685" i="2"/>
  <c r="S538" i="2"/>
  <c r="S620" i="2"/>
  <c r="S710" i="2"/>
  <c r="R516" i="2"/>
  <c r="S699" i="2"/>
  <c r="S474" i="2"/>
  <c r="R597" i="2"/>
  <c r="R534" i="2"/>
  <c r="S534" i="2" s="1"/>
  <c r="R649" i="2"/>
  <c r="R593" i="2"/>
  <c r="R540" i="2"/>
  <c r="S540" i="2" s="1"/>
  <c r="R728" i="2"/>
  <c r="S539" i="2"/>
  <c r="S449" i="2"/>
  <c r="S725" i="2"/>
  <c r="L723" i="1"/>
  <c r="R468" i="2"/>
  <c r="S468" i="2" s="1"/>
  <c r="L713" i="1"/>
  <c r="S467" i="2"/>
  <c r="L683" i="1"/>
  <c r="R609" i="2"/>
  <c r="S609" i="2" s="1"/>
  <c r="L716" i="1"/>
  <c r="L712" i="1"/>
  <c r="L725" i="1"/>
  <c r="L545" i="1"/>
  <c r="S601" i="2"/>
  <c r="B632" i="1"/>
  <c r="S634" i="2"/>
  <c r="S443" i="2"/>
  <c r="L595" i="1"/>
  <c r="B626" i="1"/>
  <c r="S628" i="2"/>
  <c r="S729" i="2"/>
  <c r="R438" i="2"/>
  <c r="S438" i="2" s="1"/>
  <c r="R503" i="2"/>
  <c r="L591" i="1"/>
  <c r="B446" i="1"/>
  <c r="S448" i="2"/>
  <c r="R603" i="2"/>
  <c r="S603" i="2" s="1"/>
  <c r="L538" i="1"/>
  <c r="R450" i="2"/>
  <c r="S450" i="2" s="1"/>
  <c r="L448" i="1"/>
  <c r="G713" i="1"/>
  <c r="B726" i="1"/>
  <c r="S602" i="2"/>
  <c r="L447" i="1"/>
  <c r="B447" i="1"/>
  <c r="G723" i="1"/>
  <c r="L466" i="1"/>
  <c r="B713" i="1"/>
  <c r="S715" i="2"/>
  <c r="K683" i="1"/>
  <c r="K545" i="1"/>
  <c r="K464" i="1"/>
  <c r="K436" i="1"/>
  <c r="K721" i="1"/>
  <c r="K591" i="1"/>
  <c r="P731" i="2"/>
  <c r="O731" i="2"/>
  <c r="BA731" i="2"/>
  <c r="H731" i="2"/>
  <c r="T731" i="2"/>
  <c r="J731" i="2"/>
  <c r="Q505" i="2"/>
  <c r="L505" i="2"/>
  <c r="BA505" i="2"/>
  <c r="K505" i="2"/>
  <c r="J505" i="2"/>
  <c r="T505" i="2"/>
  <c r="T476" i="2"/>
  <c r="K476" i="2"/>
  <c r="BA476" i="2"/>
  <c r="J476" i="2"/>
  <c r="P476" i="2"/>
  <c r="V476" i="2"/>
  <c r="V453" i="2"/>
  <c r="P453" i="2"/>
  <c r="N453" i="2"/>
  <c r="M453" i="2"/>
  <c r="BA453" i="2"/>
  <c r="O453" i="2"/>
  <c r="T549" i="2"/>
  <c r="BA549" i="2"/>
  <c r="Q549" i="2"/>
  <c r="J549" i="2"/>
  <c r="N549" i="2"/>
  <c r="P549" i="2"/>
  <c r="L651" i="2"/>
  <c r="BA651" i="2"/>
  <c r="H651" i="2"/>
  <c r="O651" i="2"/>
  <c r="J651" i="2"/>
  <c r="T651" i="2"/>
  <c r="L518" i="2"/>
  <c r="J518" i="2"/>
  <c r="T518" i="2"/>
  <c r="K518" i="2"/>
  <c r="P518" i="2"/>
  <c r="Q518" i="2"/>
  <c r="K725" i="1"/>
  <c r="K712" i="1"/>
  <c r="K536" i="1"/>
  <c r="K514" i="1"/>
  <c r="K697" i="1"/>
  <c r="K727" i="1"/>
  <c r="V636" i="2"/>
  <c r="J636" i="2"/>
  <c r="Q636" i="2"/>
  <c r="T636" i="2"/>
  <c r="M636" i="2"/>
  <c r="H636" i="2"/>
  <c r="H701" i="2"/>
  <c r="V701" i="2"/>
  <c r="M701" i="2"/>
  <c r="Q701" i="2"/>
  <c r="K701" i="2"/>
  <c r="L701" i="2"/>
  <c r="K445" i="2"/>
  <c r="H445" i="2"/>
  <c r="M445" i="2"/>
  <c r="L445" i="2"/>
  <c r="N445" i="2"/>
  <c r="J445" i="2"/>
  <c r="P687" i="2"/>
  <c r="O687" i="2"/>
  <c r="J687" i="2"/>
  <c r="T687" i="2"/>
  <c r="BA687" i="2"/>
  <c r="Q687" i="2"/>
  <c r="N440" i="2"/>
  <c r="J440" i="2"/>
  <c r="K440" i="2"/>
  <c r="O440" i="2"/>
  <c r="L440" i="2"/>
  <c r="H440" i="2"/>
  <c r="I542" i="2"/>
  <c r="R594" i="2"/>
  <c r="I719" i="2"/>
  <c r="I650" i="2"/>
  <c r="I504" i="2"/>
  <c r="I686" i="2"/>
  <c r="B138" i="1"/>
  <c r="B274" i="1"/>
  <c r="B263" i="1"/>
  <c r="B239" i="1"/>
  <c r="B298" i="1"/>
  <c r="B376" i="1"/>
  <c r="B47" i="1"/>
  <c r="B323" i="1"/>
  <c r="B31" i="1"/>
  <c r="E261" i="2"/>
  <c r="P260" i="2"/>
  <c r="J260" i="2"/>
  <c r="K260" i="2"/>
  <c r="T260" i="2"/>
  <c r="J258" i="1" s="1"/>
  <c r="N260" i="2"/>
  <c r="BA260" i="2"/>
  <c r="K259" i="2"/>
  <c r="L259" i="2"/>
  <c r="P259" i="2"/>
  <c r="I257" i="1" s="1"/>
  <c r="H259" i="2"/>
  <c r="C257" i="1" s="1"/>
  <c r="M259" i="2"/>
  <c r="N259" i="2"/>
  <c r="K79" i="1"/>
  <c r="K387" i="1"/>
  <c r="C90" i="1"/>
  <c r="H255" i="1"/>
  <c r="V258" i="2"/>
  <c r="N258" i="2"/>
  <c r="H258" i="2"/>
  <c r="Q258" i="2"/>
  <c r="K258" i="2"/>
  <c r="O258" i="2"/>
  <c r="C264" i="1"/>
  <c r="K263" i="1"/>
  <c r="K298" i="1"/>
  <c r="K138" i="1"/>
  <c r="C180" i="1"/>
  <c r="D179" i="1"/>
  <c r="C67" i="1"/>
  <c r="I230" i="2"/>
  <c r="B228" i="1"/>
  <c r="I130" i="2"/>
  <c r="B128" i="1"/>
  <c r="D127" i="1"/>
  <c r="E193" i="2"/>
  <c r="T192" i="2"/>
  <c r="H192" i="2"/>
  <c r="P192" i="2"/>
  <c r="O192" i="2"/>
  <c r="BA192" i="2"/>
  <c r="K192" i="2"/>
  <c r="E340" i="2"/>
  <c r="P339" i="2"/>
  <c r="I337" i="1" s="1"/>
  <c r="J339" i="2"/>
  <c r="E337" i="1" s="1"/>
  <c r="L339" i="2"/>
  <c r="M339" i="2"/>
  <c r="T339" i="2"/>
  <c r="J337" i="1" s="1"/>
  <c r="BA339" i="2"/>
  <c r="E506" i="2"/>
  <c r="H503" i="1"/>
  <c r="I503" i="1"/>
  <c r="C503" i="1"/>
  <c r="C171" i="1"/>
  <c r="I173" i="2"/>
  <c r="I171" i="1"/>
  <c r="D170" i="1"/>
  <c r="K88" i="1"/>
  <c r="S241" i="2"/>
  <c r="C203" i="1"/>
  <c r="O206" i="2"/>
  <c r="T206" i="2"/>
  <c r="J204" i="1" s="1"/>
  <c r="BA206" i="2"/>
  <c r="V206" i="2"/>
  <c r="H206" i="2"/>
  <c r="N206" i="2"/>
  <c r="D87" i="1"/>
  <c r="H291" i="1"/>
  <c r="E303" i="2"/>
  <c r="N302" i="2"/>
  <c r="T302" i="2"/>
  <c r="J300" i="1" s="1"/>
  <c r="H302" i="2"/>
  <c r="K302" i="2"/>
  <c r="M302" i="2"/>
  <c r="Q302" i="2"/>
  <c r="D114" i="1"/>
  <c r="I153" i="2"/>
  <c r="H151" i="1"/>
  <c r="J218" i="2"/>
  <c r="Q218" i="2"/>
  <c r="BA218" i="2"/>
  <c r="K218" i="2"/>
  <c r="N218" i="2"/>
  <c r="O218" i="2"/>
  <c r="D214" i="1"/>
  <c r="E477" i="2"/>
  <c r="C474" i="1"/>
  <c r="H474" i="1"/>
  <c r="E454" i="2"/>
  <c r="I451" i="1"/>
  <c r="H451" i="1"/>
  <c r="H718" i="1"/>
  <c r="E718" i="1"/>
  <c r="J718" i="1"/>
  <c r="I362" i="2"/>
  <c r="B360" i="1"/>
  <c r="E364" i="2"/>
  <c r="M363" i="2"/>
  <c r="P363" i="2"/>
  <c r="Q363" i="2"/>
  <c r="O363" i="2"/>
  <c r="J363" i="2"/>
  <c r="V363" i="2"/>
  <c r="E328" i="2"/>
  <c r="O327" i="2"/>
  <c r="H325" i="1" s="1"/>
  <c r="T327" i="2"/>
  <c r="J325" i="1" s="1"/>
  <c r="L327" i="2"/>
  <c r="BA327" i="2"/>
  <c r="P327" i="2"/>
  <c r="I325" i="1" s="1"/>
  <c r="J327" i="2"/>
  <c r="E325" i="1" s="1"/>
  <c r="K381" i="1"/>
  <c r="I160" i="1"/>
  <c r="I162" i="2"/>
  <c r="C160" i="1"/>
  <c r="K227" i="1"/>
  <c r="C146" i="1"/>
  <c r="E146" i="1"/>
  <c r="D145" i="1"/>
  <c r="F32" i="1"/>
  <c r="I34" i="2"/>
  <c r="K31" i="1"/>
  <c r="K55" i="1"/>
  <c r="J275" i="1"/>
  <c r="D274" i="1"/>
  <c r="I348" i="2"/>
  <c r="C346" i="1"/>
  <c r="E550" i="2"/>
  <c r="C547" i="1"/>
  <c r="H547" i="1"/>
  <c r="E652" i="2"/>
  <c r="C649" i="1"/>
  <c r="H649" i="1"/>
  <c r="E649" i="1"/>
  <c r="J649" i="1"/>
  <c r="K335" i="1"/>
  <c r="H516" i="1"/>
  <c r="C516" i="1"/>
  <c r="I379" i="2"/>
  <c r="C377" i="1"/>
  <c r="E72" i="2"/>
  <c r="P71" i="2"/>
  <c r="K71" i="2"/>
  <c r="M71" i="2"/>
  <c r="Q71" i="2"/>
  <c r="BA71" i="2"/>
  <c r="J71" i="2"/>
  <c r="K221" i="1"/>
  <c r="K123" i="1"/>
  <c r="J90" i="1"/>
  <c r="I92" i="2"/>
  <c r="B90" i="1"/>
  <c r="E94" i="2"/>
  <c r="BA93" i="2"/>
  <c r="K93" i="2"/>
  <c r="Q93" i="2"/>
  <c r="J93" i="2"/>
  <c r="E91" i="1" s="1"/>
  <c r="V93" i="2"/>
  <c r="P93" i="2"/>
  <c r="I91" i="1" s="1"/>
  <c r="I257" i="2"/>
  <c r="B255" i="1"/>
  <c r="J255" i="1"/>
  <c r="D254" i="1"/>
  <c r="E264" i="1"/>
  <c r="I266" i="2"/>
  <c r="J264" i="1"/>
  <c r="N267" i="2"/>
  <c r="Q267" i="2"/>
  <c r="H267" i="2"/>
  <c r="J267" i="2"/>
  <c r="P267" i="2"/>
  <c r="V267" i="2"/>
  <c r="D290" i="1"/>
  <c r="D298" i="1"/>
  <c r="I117" i="2"/>
  <c r="B115" i="1"/>
  <c r="V118" i="2"/>
  <c r="J118" i="2"/>
  <c r="L118" i="2"/>
  <c r="O118" i="2"/>
  <c r="M118" i="2"/>
  <c r="T118" i="2"/>
  <c r="D138" i="1"/>
  <c r="D323" i="1"/>
  <c r="J180" i="1"/>
  <c r="I182" i="2"/>
  <c r="I180" i="1"/>
  <c r="E184" i="2"/>
  <c r="H183" i="2"/>
  <c r="J183" i="2"/>
  <c r="T183" i="2"/>
  <c r="J181" i="1" s="1"/>
  <c r="Q183" i="2"/>
  <c r="BA183" i="2"/>
  <c r="N183" i="2"/>
  <c r="H228" i="1"/>
  <c r="C228" i="1"/>
  <c r="E232" i="2"/>
  <c r="M231" i="2"/>
  <c r="K231" i="2"/>
  <c r="BA231" i="2"/>
  <c r="J231" i="2"/>
  <c r="H231" i="2"/>
  <c r="P231" i="2"/>
  <c r="C128" i="1"/>
  <c r="K286" i="1"/>
  <c r="C189" i="1"/>
  <c r="K188" i="1"/>
  <c r="J393" i="1"/>
  <c r="Q396" i="2"/>
  <c r="H396" i="2"/>
  <c r="M396" i="2"/>
  <c r="T396" i="2"/>
  <c r="J394" i="1" s="1"/>
  <c r="N396" i="2"/>
  <c r="BA396" i="2"/>
  <c r="I634" i="1"/>
  <c r="H634" i="1"/>
  <c r="I338" i="2"/>
  <c r="B336" i="1"/>
  <c r="J699" i="1"/>
  <c r="I699" i="1"/>
  <c r="E699" i="1"/>
  <c r="H699" i="1"/>
  <c r="E171" i="1"/>
  <c r="E175" i="2"/>
  <c r="J174" i="2"/>
  <c r="O174" i="2"/>
  <c r="H174" i="2"/>
  <c r="K174" i="2"/>
  <c r="P174" i="2"/>
  <c r="K89" i="1"/>
  <c r="I205" i="2"/>
  <c r="E203" i="1"/>
  <c r="D202" i="1"/>
  <c r="C48" i="1"/>
  <c r="I50" i="2"/>
  <c r="E299" i="1"/>
  <c r="C299" i="1"/>
  <c r="I151" i="1"/>
  <c r="E155" i="2"/>
  <c r="T154" i="2"/>
  <c r="J154" i="2"/>
  <c r="H154" i="2"/>
  <c r="K154" i="2"/>
  <c r="N154" i="2"/>
  <c r="L154" i="2"/>
  <c r="H215" i="1"/>
  <c r="C443" i="1"/>
  <c r="E443" i="1"/>
  <c r="C685" i="1"/>
  <c r="C324" i="1"/>
  <c r="I438" i="1"/>
  <c r="J163" i="2"/>
  <c r="E161" i="1" s="1"/>
  <c r="L163" i="2"/>
  <c r="P163" i="2"/>
  <c r="I161" i="1" s="1"/>
  <c r="T163" i="2"/>
  <c r="J161" i="1" s="1"/>
  <c r="H163" i="2"/>
  <c r="C161" i="1" s="1"/>
  <c r="K159" i="1"/>
  <c r="F212" i="1"/>
  <c r="F22" i="1"/>
  <c r="F107" i="1"/>
  <c r="S49" i="2"/>
  <c r="S300" i="2"/>
  <c r="R140" i="2"/>
  <c r="S325" i="2"/>
  <c r="L127" i="1"/>
  <c r="B619" i="1"/>
  <c r="S378" i="2"/>
  <c r="L382" i="1"/>
  <c r="L114" i="1"/>
  <c r="R161" i="2"/>
  <c r="L55" i="1"/>
  <c r="S394" i="2"/>
  <c r="S337" i="2"/>
  <c r="F85" i="1"/>
  <c r="F288" i="1"/>
  <c r="F284" i="1"/>
  <c r="F225" i="1"/>
  <c r="F43" i="1"/>
  <c r="F197" i="1"/>
  <c r="F165" i="1"/>
  <c r="F141" i="1"/>
  <c r="F272" i="1"/>
  <c r="F78" i="1"/>
  <c r="F306" i="1"/>
  <c r="F73" i="1"/>
  <c r="F237" i="1"/>
  <c r="F136" i="1"/>
  <c r="R152" i="2"/>
  <c r="L138" i="1"/>
  <c r="R172" i="2"/>
  <c r="B389" i="1"/>
  <c r="L202" i="1"/>
  <c r="R116" i="2"/>
  <c r="S216" i="2"/>
  <c r="B359" i="1"/>
  <c r="S229" i="2"/>
  <c r="S147" i="2"/>
  <c r="S57" i="2"/>
  <c r="L335" i="1"/>
  <c r="V260" i="2"/>
  <c r="O260" i="2"/>
  <c r="Q260" i="2"/>
  <c r="M260" i="2"/>
  <c r="L260" i="2"/>
  <c r="H260" i="2"/>
  <c r="O259" i="2"/>
  <c r="H257" i="1" s="1"/>
  <c r="T259" i="2"/>
  <c r="J257" i="1" s="1"/>
  <c r="J259" i="2"/>
  <c r="E257" i="1" s="1"/>
  <c r="BA259" i="2"/>
  <c r="V259" i="2"/>
  <c r="Q259" i="2"/>
  <c r="K380" i="1"/>
  <c r="K250" i="1"/>
  <c r="K137" i="1"/>
  <c r="I90" i="1"/>
  <c r="I255" i="1"/>
  <c r="E255" i="1"/>
  <c r="T258" i="2"/>
  <c r="J256" i="1" s="1"/>
  <c r="J258" i="2"/>
  <c r="P258" i="2"/>
  <c r="L258" i="2"/>
  <c r="BA258" i="2"/>
  <c r="M258" i="2"/>
  <c r="H264" i="1"/>
  <c r="I264" i="1"/>
  <c r="K47" i="1"/>
  <c r="D150" i="1"/>
  <c r="E139" i="1"/>
  <c r="I141" i="2"/>
  <c r="I139" i="1"/>
  <c r="E732" i="2"/>
  <c r="I729" i="1"/>
  <c r="H729" i="1"/>
  <c r="C729" i="1"/>
  <c r="J729" i="1"/>
  <c r="E729" i="1"/>
  <c r="K323" i="1"/>
  <c r="E180" i="1"/>
  <c r="H180" i="1"/>
  <c r="J228" i="1"/>
  <c r="R130" i="2"/>
  <c r="K127" i="1"/>
  <c r="E189" i="1"/>
  <c r="I191" i="2"/>
  <c r="I189" i="1"/>
  <c r="M192" i="2"/>
  <c r="J192" i="2"/>
  <c r="L192" i="2"/>
  <c r="V192" i="2"/>
  <c r="Q192" i="2"/>
  <c r="N192" i="2"/>
  <c r="I393" i="1"/>
  <c r="C393" i="1"/>
  <c r="C336" i="1"/>
  <c r="V339" i="2"/>
  <c r="H339" i="2"/>
  <c r="N339" i="2"/>
  <c r="O339" i="2"/>
  <c r="H337" i="1" s="1"/>
  <c r="Q339" i="2"/>
  <c r="K339" i="2"/>
  <c r="E503" i="1"/>
  <c r="J503" i="1"/>
  <c r="H171" i="1"/>
  <c r="K170" i="1"/>
  <c r="K239" i="1"/>
  <c r="I203" i="1"/>
  <c r="H203" i="1"/>
  <c r="E207" i="2"/>
  <c r="J206" i="2"/>
  <c r="K206" i="2"/>
  <c r="L206" i="2"/>
  <c r="M206" i="2"/>
  <c r="Q206" i="2"/>
  <c r="P206" i="2"/>
  <c r="K87" i="1"/>
  <c r="H299" i="1"/>
  <c r="I299" i="1"/>
  <c r="J302" i="2"/>
  <c r="BA302" i="2"/>
  <c r="P302" i="2"/>
  <c r="O302" i="2"/>
  <c r="V302" i="2"/>
  <c r="L302" i="2"/>
  <c r="I215" i="1"/>
  <c r="I217" i="2"/>
  <c r="E219" i="2"/>
  <c r="V218" i="2"/>
  <c r="T218" i="2"/>
  <c r="J216" i="1" s="1"/>
  <c r="P218" i="2"/>
  <c r="L218" i="2"/>
  <c r="M218" i="2"/>
  <c r="H218" i="2"/>
  <c r="K214" i="1"/>
  <c r="J474" i="1"/>
  <c r="E474" i="1"/>
  <c r="I474" i="1"/>
  <c r="E451" i="1"/>
  <c r="J451" i="1"/>
  <c r="C451" i="1"/>
  <c r="C718" i="1"/>
  <c r="I718" i="1"/>
  <c r="I360" i="1"/>
  <c r="C360" i="1"/>
  <c r="H363" i="2"/>
  <c r="K363" i="2"/>
  <c r="BA363" i="2"/>
  <c r="L363" i="2"/>
  <c r="T363" i="2"/>
  <c r="J361" i="1" s="1"/>
  <c r="N363" i="2"/>
  <c r="I326" i="2"/>
  <c r="B324" i="1"/>
  <c r="H327" i="2"/>
  <c r="K327" i="2"/>
  <c r="N327" i="2"/>
  <c r="Q327" i="2"/>
  <c r="M327" i="2"/>
  <c r="V327" i="2"/>
  <c r="R162" i="2"/>
  <c r="H160" i="1"/>
  <c r="D227" i="1"/>
  <c r="I146" i="1"/>
  <c r="H146" i="1"/>
  <c r="K145" i="1"/>
  <c r="I58" i="2"/>
  <c r="B56" i="1"/>
  <c r="D55" i="1"/>
  <c r="H275" i="1"/>
  <c r="I275" i="1"/>
  <c r="J547" i="1"/>
  <c r="E547" i="1"/>
  <c r="I547" i="1"/>
  <c r="I649" i="1"/>
  <c r="E519" i="2"/>
  <c r="E516" i="1"/>
  <c r="J516" i="1"/>
  <c r="I516" i="1"/>
  <c r="R379" i="2"/>
  <c r="I70" i="2"/>
  <c r="B68" i="1"/>
  <c r="O71" i="2"/>
  <c r="H69" i="1" s="1"/>
  <c r="T71" i="2"/>
  <c r="J69" i="1" s="1"/>
  <c r="H71" i="2"/>
  <c r="V71" i="2"/>
  <c r="N71" i="2"/>
  <c r="L71" i="2"/>
  <c r="F49" i="1"/>
  <c r="I294" i="2"/>
  <c r="K238" i="1"/>
  <c r="K372" i="1"/>
  <c r="K99" i="1"/>
  <c r="E90" i="1"/>
  <c r="R92" i="2"/>
  <c r="H90" i="1"/>
  <c r="T93" i="2"/>
  <c r="J91" i="1" s="1"/>
  <c r="O93" i="2"/>
  <c r="H91" i="1" s="1"/>
  <c r="H93" i="2"/>
  <c r="C91" i="1" s="1"/>
  <c r="N93" i="2"/>
  <c r="M93" i="2"/>
  <c r="L93" i="2"/>
  <c r="C255" i="1"/>
  <c r="K254" i="1"/>
  <c r="E268" i="2"/>
  <c r="L267" i="2"/>
  <c r="T267" i="2"/>
  <c r="BA267" i="2"/>
  <c r="M267" i="2"/>
  <c r="O267" i="2"/>
  <c r="K267" i="2"/>
  <c r="D263" i="1"/>
  <c r="D47" i="1"/>
  <c r="K290" i="1"/>
  <c r="C115" i="1"/>
  <c r="E119" i="2"/>
  <c r="K118" i="2"/>
  <c r="BA118" i="2"/>
  <c r="Q118" i="2"/>
  <c r="H118" i="2"/>
  <c r="N118" i="2"/>
  <c r="P118" i="2"/>
  <c r="H139" i="1"/>
  <c r="C139" i="1"/>
  <c r="M183" i="2"/>
  <c r="K183" i="2"/>
  <c r="P183" i="2"/>
  <c r="V183" i="2"/>
  <c r="L183" i="2"/>
  <c r="O183" i="2"/>
  <c r="I69" i="2"/>
  <c r="I228" i="1"/>
  <c r="E228" i="1"/>
  <c r="N231" i="2"/>
  <c r="O231" i="2"/>
  <c r="V231" i="2"/>
  <c r="T231" i="2"/>
  <c r="L231" i="2"/>
  <c r="Q231" i="2"/>
  <c r="H128" i="1"/>
  <c r="D286" i="1"/>
  <c r="H189" i="1"/>
  <c r="J189" i="1"/>
  <c r="D188" i="1"/>
  <c r="H393" i="1"/>
  <c r="I395" i="2"/>
  <c r="E393" i="1"/>
  <c r="E397" i="2"/>
  <c r="K396" i="2"/>
  <c r="P396" i="2"/>
  <c r="O396" i="2"/>
  <c r="J396" i="2"/>
  <c r="L396" i="2"/>
  <c r="V396" i="2"/>
  <c r="E637" i="2"/>
  <c r="E634" i="1"/>
  <c r="J634" i="1"/>
  <c r="C634" i="1"/>
  <c r="F336" i="1"/>
  <c r="C699" i="1"/>
  <c r="N174" i="2"/>
  <c r="M174" i="2"/>
  <c r="Q174" i="2"/>
  <c r="T174" i="2"/>
  <c r="L174" i="2"/>
  <c r="V174" i="2"/>
  <c r="S391" i="2"/>
  <c r="D89" i="1"/>
  <c r="D239" i="1"/>
  <c r="K202" i="1"/>
  <c r="E291" i="1"/>
  <c r="I293" i="2"/>
  <c r="I291" i="1"/>
  <c r="I301" i="2"/>
  <c r="B299" i="1"/>
  <c r="E151" i="1"/>
  <c r="C151" i="1"/>
  <c r="M154" i="2"/>
  <c r="Q154" i="2"/>
  <c r="P154" i="2"/>
  <c r="O154" i="2"/>
  <c r="BA154" i="2"/>
  <c r="V154" i="2"/>
  <c r="C215" i="1"/>
  <c r="E215" i="1"/>
  <c r="H443" i="1"/>
  <c r="J443" i="1"/>
  <c r="I443" i="1"/>
  <c r="E688" i="2"/>
  <c r="I685" i="1"/>
  <c r="H685" i="1"/>
  <c r="E685" i="1"/>
  <c r="J685" i="1"/>
  <c r="H360" i="1"/>
  <c r="E438" i="1"/>
  <c r="H438" i="1"/>
  <c r="C438" i="1"/>
  <c r="K66" i="1"/>
  <c r="E160" i="1"/>
  <c r="V163" i="2"/>
  <c r="O163" i="2"/>
  <c r="H161" i="1" s="1"/>
  <c r="K163" i="2"/>
  <c r="N163" i="2"/>
  <c r="Q163" i="2"/>
  <c r="M163" i="2"/>
  <c r="D159" i="1"/>
  <c r="I148" i="2"/>
  <c r="J146" i="1"/>
  <c r="E36" i="2"/>
  <c r="L35" i="2"/>
  <c r="K35" i="2"/>
  <c r="Q35" i="2"/>
  <c r="T35" i="2"/>
  <c r="J33" i="1" s="1"/>
  <c r="N35" i="2"/>
  <c r="V35" i="2"/>
  <c r="L59" i="2"/>
  <c r="P59" i="2"/>
  <c r="I57" i="1" s="1"/>
  <c r="N59" i="2"/>
  <c r="O59" i="2"/>
  <c r="H57" i="1" s="1"/>
  <c r="K59" i="2"/>
  <c r="BA59" i="2"/>
  <c r="I277" i="2"/>
  <c r="C275" i="1"/>
  <c r="E279" i="2"/>
  <c r="T278" i="2"/>
  <c r="K278" i="2"/>
  <c r="Q278" i="2"/>
  <c r="P278" i="2"/>
  <c r="L278" i="2"/>
  <c r="BA278" i="2"/>
  <c r="K274" i="1"/>
  <c r="O349" i="2"/>
  <c r="H347" i="1" s="1"/>
  <c r="BA349" i="2"/>
  <c r="J349" i="2"/>
  <c r="E347" i="1" s="1"/>
  <c r="H349" i="2"/>
  <c r="K349" i="2"/>
  <c r="P349" i="2"/>
  <c r="I347" i="1" s="1"/>
  <c r="E296" i="2"/>
  <c r="T295" i="2"/>
  <c r="J293" i="1" s="1"/>
  <c r="M295" i="2"/>
  <c r="P295" i="2"/>
  <c r="BA295" i="2"/>
  <c r="N295" i="2"/>
  <c r="K295" i="2"/>
  <c r="F185" i="1"/>
  <c r="F132" i="1"/>
  <c r="F241" i="1"/>
  <c r="F236" i="1"/>
  <c r="F252" i="1"/>
  <c r="F296" i="1"/>
  <c r="F125" i="1"/>
  <c r="F23" i="1"/>
  <c r="F164" i="1"/>
  <c r="F175" i="1"/>
  <c r="F94" i="1"/>
  <c r="R256" i="2"/>
  <c r="S265" i="2"/>
  <c r="R49" i="2"/>
  <c r="S292" i="2"/>
  <c r="R300" i="2"/>
  <c r="L150" i="1"/>
  <c r="S140" i="2"/>
  <c r="R325" i="2"/>
  <c r="S190" i="2"/>
  <c r="L345" i="1"/>
  <c r="B633" i="1"/>
  <c r="R378" i="2"/>
  <c r="L389" i="1"/>
  <c r="R91" i="2"/>
  <c r="S204" i="2"/>
  <c r="L214" i="1"/>
  <c r="L381" i="1"/>
  <c r="G533" i="1"/>
  <c r="R68" i="2"/>
  <c r="S161" i="2"/>
  <c r="R33" i="2"/>
  <c r="R394" i="2"/>
  <c r="B546" i="1"/>
  <c r="R337" i="2"/>
  <c r="F311" i="1"/>
  <c r="F309" i="1"/>
  <c r="F307" i="1"/>
  <c r="F148" i="1"/>
  <c r="F315" i="1"/>
  <c r="F4" i="1"/>
  <c r="F249" i="1"/>
  <c r="F24" i="1"/>
  <c r="F105" i="1"/>
  <c r="F20" i="1"/>
  <c r="F18" i="1"/>
  <c r="F45" i="1"/>
  <c r="L254" i="1"/>
  <c r="L263" i="1"/>
  <c r="L290" i="1"/>
  <c r="L298" i="1"/>
  <c r="B150" i="1"/>
  <c r="S152" i="2"/>
  <c r="B179" i="1"/>
  <c r="S181" i="2"/>
  <c r="S129" i="2"/>
  <c r="L188" i="1"/>
  <c r="B345" i="1"/>
  <c r="R347" i="2"/>
  <c r="S172" i="2"/>
  <c r="S90" i="2"/>
  <c r="R384" i="2"/>
  <c r="L239" i="1"/>
  <c r="R89" i="2"/>
  <c r="S116" i="2"/>
  <c r="R216" i="2"/>
  <c r="R361" i="2"/>
  <c r="S383" i="2"/>
  <c r="L159" i="1"/>
  <c r="R229" i="2"/>
  <c r="R147" i="2"/>
  <c r="L31" i="1"/>
  <c r="R57" i="2"/>
  <c r="R276" i="2"/>
  <c r="L392" i="1"/>
  <c r="G546" i="1"/>
  <c r="C291" i="1"/>
  <c r="E360" i="1"/>
  <c r="J438" i="1"/>
  <c r="D66" i="1"/>
  <c r="E164" i="2"/>
  <c r="BA163" i="2"/>
  <c r="C32" i="1"/>
  <c r="P35" i="2"/>
  <c r="I33" i="1" s="1"/>
  <c r="BA35" i="2"/>
  <c r="H35" i="2"/>
  <c r="O35" i="2"/>
  <c r="H33" i="1" s="1"/>
  <c r="M35" i="2"/>
  <c r="J35" i="2"/>
  <c r="E33" i="1" s="1"/>
  <c r="D31" i="1"/>
  <c r="C56" i="1"/>
  <c r="E60" i="2"/>
  <c r="V59" i="2"/>
  <c r="T59" i="2"/>
  <c r="J57" i="1" s="1"/>
  <c r="H59" i="2"/>
  <c r="J59" i="2"/>
  <c r="E57" i="1" s="1"/>
  <c r="Q59" i="2"/>
  <c r="M59" i="2"/>
  <c r="E275" i="1"/>
  <c r="M278" i="2"/>
  <c r="V278" i="2"/>
  <c r="J278" i="2"/>
  <c r="N278" i="2"/>
  <c r="H278" i="2"/>
  <c r="O278" i="2"/>
  <c r="E350" i="2"/>
  <c r="N349" i="2"/>
  <c r="Q349" i="2"/>
  <c r="T349" i="2"/>
  <c r="J347" i="1" s="1"/>
  <c r="M349" i="2"/>
  <c r="L349" i="2"/>
  <c r="V349" i="2"/>
  <c r="I51" i="2"/>
  <c r="L295" i="2"/>
  <c r="O295" i="2"/>
  <c r="V295" i="2"/>
  <c r="Q295" i="2"/>
  <c r="H295" i="2"/>
  <c r="J295" i="2"/>
  <c r="F112" i="1"/>
  <c r="F81" i="1"/>
  <c r="F97" i="1"/>
  <c r="F134" i="1"/>
  <c r="F51" i="1"/>
  <c r="F157" i="1"/>
  <c r="F76" i="1"/>
  <c r="S256" i="2"/>
  <c r="R265" i="2"/>
  <c r="R292" i="2"/>
  <c r="L179" i="1"/>
  <c r="R288" i="2"/>
  <c r="S288" i="2" s="1"/>
  <c r="R190" i="2"/>
  <c r="L170" i="1"/>
  <c r="S91" i="2"/>
  <c r="L88" i="1"/>
  <c r="R204" i="2"/>
  <c r="L87" i="1"/>
  <c r="L359" i="1"/>
  <c r="S68" i="2"/>
  <c r="L227" i="1"/>
  <c r="L145" i="1"/>
  <c r="S33" i="2"/>
  <c r="L274" i="1"/>
  <c r="B392" i="1"/>
  <c r="F6" i="1"/>
  <c r="F313" i="1"/>
  <c r="F200" i="1"/>
  <c r="F176" i="1"/>
  <c r="L47" i="1"/>
  <c r="L323" i="1"/>
  <c r="R181" i="2"/>
  <c r="R129" i="2"/>
  <c r="L286" i="1"/>
  <c r="G31" i="1"/>
  <c r="S347" i="2"/>
  <c r="L376" i="1"/>
  <c r="L89" i="1"/>
  <c r="R90" i="2"/>
  <c r="B382" i="1"/>
  <c r="S384" i="2"/>
  <c r="S89" i="2"/>
  <c r="B114" i="1"/>
  <c r="S361" i="2"/>
  <c r="R383" i="2"/>
  <c r="L66" i="1"/>
  <c r="S276" i="2"/>
  <c r="BA174" i="2"/>
  <c r="BA861" i="2"/>
  <c r="E304" i="2"/>
  <c r="D360" i="1"/>
  <c r="D346" i="1"/>
  <c r="D377" i="1"/>
  <c r="D336" i="1"/>
  <c r="D324" i="1"/>
  <c r="D68" i="1"/>
  <c r="D292" i="1"/>
  <c r="D393" i="1"/>
  <c r="D49" i="1"/>
  <c r="D597" i="1"/>
  <c r="D607" i="1"/>
  <c r="D592" i="1"/>
  <c r="D698" i="1"/>
  <c r="D450" i="1"/>
  <c r="D515" i="1"/>
  <c r="D442" i="1"/>
  <c r="D596" i="1"/>
  <c r="D611" i="1"/>
  <c r="D541" i="1"/>
  <c r="D593" i="1"/>
  <c r="D612" i="1"/>
  <c r="D540" i="1"/>
  <c r="D717" i="1"/>
  <c r="D648" i="1"/>
  <c r="D502" i="1"/>
  <c r="D684" i="1"/>
  <c r="D701" i="1"/>
  <c r="D728" i="1"/>
  <c r="D619" i="1"/>
  <c r="D633" i="1"/>
  <c r="D473" i="1"/>
  <c r="D627" i="1"/>
  <c r="D533" i="1"/>
  <c r="D546" i="1"/>
  <c r="D437" i="1"/>
  <c r="X517" i="2" l="1"/>
  <c r="G517" i="2" s="1"/>
  <c r="X439" i="2"/>
  <c r="AQ377" i="2"/>
  <c r="X535" i="2"/>
  <c r="G535" i="2" s="1"/>
  <c r="X629" i="2"/>
  <c r="G629" i="2" s="1"/>
  <c r="X444" i="2"/>
  <c r="G444" i="2" s="1"/>
  <c r="AO151" i="2"/>
  <c r="AO377" i="2"/>
  <c r="G439" i="2"/>
  <c r="X650" i="2"/>
  <c r="G650" i="2" s="1"/>
  <c r="AR107" i="2"/>
  <c r="AS107" i="2"/>
  <c r="AT107" i="2" s="1"/>
  <c r="AU107" i="2" s="1"/>
  <c r="AW107" i="2" s="1"/>
  <c r="AS251" i="2"/>
  <c r="AT251" i="2" s="1"/>
  <c r="AU251" i="2" s="1"/>
  <c r="AW251" i="2" s="1"/>
  <c r="AR251" i="2"/>
  <c r="AV251" i="2" s="1"/>
  <c r="AS103" i="2"/>
  <c r="AT103" i="2" s="1"/>
  <c r="AU103" i="2" s="1"/>
  <c r="AW103" i="2" s="1"/>
  <c r="AR103" i="2"/>
  <c r="AQ600" i="2"/>
  <c r="AO600" i="2"/>
  <c r="AZ600" i="2" s="1"/>
  <c r="AQ615" i="2"/>
  <c r="AP709" i="2"/>
  <c r="AQ709" i="2" s="1"/>
  <c r="AR709" i="2" s="1"/>
  <c r="AO709" i="2"/>
  <c r="X475" i="2"/>
  <c r="G475" i="2" s="1"/>
  <c r="AO726" i="2"/>
  <c r="AQ726" i="2"/>
  <c r="AR726" i="2" s="1"/>
  <c r="AQ596" i="2"/>
  <c r="AO596" i="2"/>
  <c r="AZ596" i="2" s="1"/>
  <c r="AQ531" i="2"/>
  <c r="AK439" i="2"/>
  <c r="AK548" i="2"/>
  <c r="AK535" i="2"/>
  <c r="AK629" i="2"/>
  <c r="AK475" i="2"/>
  <c r="AK635" i="2"/>
  <c r="AK621" i="2"/>
  <c r="AK730" i="2"/>
  <c r="AC720" i="2"/>
  <c r="W702" i="2"/>
  <c r="Z702" i="2" s="1"/>
  <c r="Y702" i="2"/>
  <c r="X702" i="2"/>
  <c r="G702" i="2" s="1"/>
  <c r="AK703" i="2"/>
  <c r="AC544" i="2"/>
  <c r="AZ544" i="2"/>
  <c r="AP623" i="2"/>
  <c r="AQ623" i="2" s="1"/>
  <c r="AO623" i="2"/>
  <c r="AP619" i="2"/>
  <c r="AQ619" i="2" s="1"/>
  <c r="AO619" i="2"/>
  <c r="AS709" i="2"/>
  <c r="AT709" i="2" s="1"/>
  <c r="AU709" i="2" s="1"/>
  <c r="AW709" i="2" s="1"/>
  <c r="AR531" i="2"/>
  <c r="AS531" i="2"/>
  <c r="AT531" i="2" s="1"/>
  <c r="AU531" i="2" s="1"/>
  <c r="AW531" i="2" s="1"/>
  <c r="AY439" i="2"/>
  <c r="AA439" i="2"/>
  <c r="AP376" i="2"/>
  <c r="AQ376" i="2" s="1"/>
  <c r="X686" i="2"/>
  <c r="G686" i="2" s="1"/>
  <c r="X504" i="2"/>
  <c r="G504" i="2" s="1"/>
  <c r="AY548" i="2"/>
  <c r="AA548" i="2"/>
  <c r="AY535" i="2"/>
  <c r="AA535" i="2"/>
  <c r="X719" i="2"/>
  <c r="G719" i="2" s="1"/>
  <c r="AY629" i="2"/>
  <c r="AA629" i="2"/>
  <c r="AY475" i="2"/>
  <c r="AA475" i="2"/>
  <c r="X542" i="2"/>
  <c r="G542" i="2" s="1"/>
  <c r="AY635" i="2"/>
  <c r="AA635" i="2"/>
  <c r="X730" i="2"/>
  <c r="G730" i="2" s="1"/>
  <c r="AV6" i="2"/>
  <c r="AV309" i="2"/>
  <c r="AQ617" i="2"/>
  <c r="AS617" i="2" s="1"/>
  <c r="AT617" i="2" s="1"/>
  <c r="AU617" i="2" s="1"/>
  <c r="AW617" i="2" s="1"/>
  <c r="AQ606" i="2"/>
  <c r="AP544" i="2"/>
  <c r="AQ544" i="2" s="1"/>
  <c r="AP716" i="2"/>
  <c r="AQ716" i="2" s="1"/>
  <c r="AQ465" i="2"/>
  <c r="AO465" i="2"/>
  <c r="AQ627" i="2"/>
  <c r="AC627" i="2"/>
  <c r="AZ627" i="2"/>
  <c r="AO537" i="2"/>
  <c r="AQ537" i="2"/>
  <c r="AC531" i="2"/>
  <c r="AZ531" i="2"/>
  <c r="AL533" i="2"/>
  <c r="AN533" i="2" s="1"/>
  <c r="AM533" i="2"/>
  <c r="AM631" i="2"/>
  <c r="AL631" i="2"/>
  <c r="AN631" i="2" s="1"/>
  <c r="AO631" i="2" s="1"/>
  <c r="AL604" i="2"/>
  <c r="AN604" i="2" s="1"/>
  <c r="AO604" i="2" s="1"/>
  <c r="AM604" i="2"/>
  <c r="AL451" i="2"/>
  <c r="AN451" i="2" s="1"/>
  <c r="AO451" i="2" s="1"/>
  <c r="AM451" i="2"/>
  <c r="AY621" i="2"/>
  <c r="AA621" i="2"/>
  <c r="AY730" i="2"/>
  <c r="AA730" i="2"/>
  <c r="AC716" i="2"/>
  <c r="AZ716" i="2"/>
  <c r="AZ726" i="2"/>
  <c r="AC726" i="2"/>
  <c r="AS726" i="2"/>
  <c r="AT726" i="2" s="1"/>
  <c r="AU726" i="2" s="1"/>
  <c r="AW726" i="2" s="1"/>
  <c r="AR596" i="2"/>
  <c r="AS596" i="2"/>
  <c r="AT596" i="2" s="1"/>
  <c r="AU596" i="2" s="1"/>
  <c r="AW596" i="2" s="1"/>
  <c r="AC596" i="2"/>
  <c r="AS600" i="2"/>
  <c r="AT600" i="2" s="1"/>
  <c r="AU600" i="2" s="1"/>
  <c r="AW600" i="2" s="1"/>
  <c r="AR600" i="2"/>
  <c r="AC600" i="2"/>
  <c r="AR615" i="2"/>
  <c r="AS615" i="2"/>
  <c r="AT615" i="2" s="1"/>
  <c r="AU615" i="2" s="1"/>
  <c r="AW615" i="2" s="1"/>
  <c r="AZ615" i="2"/>
  <c r="AZ709" i="2"/>
  <c r="AL713" i="2"/>
  <c r="AN713" i="2" s="1"/>
  <c r="AO713" i="2" s="1"/>
  <c r="AM713" i="2"/>
  <c r="AM541" i="2"/>
  <c r="AL541" i="2"/>
  <c r="AN541" i="2" s="1"/>
  <c r="AO541" i="2" s="1"/>
  <c r="AL469" i="2"/>
  <c r="AN469" i="2" s="1"/>
  <c r="AO469" i="2" s="1"/>
  <c r="AM469" i="2"/>
  <c r="AP469" i="2"/>
  <c r="AL612" i="2"/>
  <c r="AN612" i="2" s="1"/>
  <c r="AO612" i="2" s="1"/>
  <c r="AM612" i="2"/>
  <c r="AY703" i="2"/>
  <c r="X69" i="2"/>
  <c r="G69" i="2" s="1"/>
  <c r="AP322" i="2"/>
  <c r="AV311" i="2"/>
  <c r="AM648" i="2"/>
  <c r="AP371" i="2"/>
  <c r="AP291" i="2"/>
  <c r="AP372" i="2"/>
  <c r="AP125" i="2"/>
  <c r="AO648" i="2"/>
  <c r="AZ648" i="2" s="1"/>
  <c r="AO203" i="2"/>
  <c r="AV22" i="2"/>
  <c r="AV239" i="2"/>
  <c r="AV107" i="2"/>
  <c r="AP708" i="2"/>
  <c r="AQ708" i="2" s="1"/>
  <c r="AR708" i="2" s="1"/>
  <c r="AQ529" i="2"/>
  <c r="AS529" i="2" s="1"/>
  <c r="AT529" i="2" s="1"/>
  <c r="AU529" i="2" s="1"/>
  <c r="AW529" i="2" s="1"/>
  <c r="AQ434" i="2"/>
  <c r="AP625" i="2"/>
  <c r="AQ625" i="2" s="1"/>
  <c r="AR625" i="2" s="1"/>
  <c r="AP437" i="2"/>
  <c r="AQ437" i="2" s="1"/>
  <c r="AE437" i="2" s="1"/>
  <c r="AQ707" i="2"/>
  <c r="AR707" i="2" s="1"/>
  <c r="AO707" i="2"/>
  <c r="AZ707" i="2" s="1"/>
  <c r="AP546" i="2"/>
  <c r="AQ546" i="2" s="1"/>
  <c r="AR546" i="2" s="1"/>
  <c r="AQ530" i="2"/>
  <c r="AS530" i="2" s="1"/>
  <c r="AT530" i="2" s="1"/>
  <c r="AU530" i="2" s="1"/>
  <c r="AW530" i="2" s="1"/>
  <c r="AP502" i="2"/>
  <c r="AQ502" i="2" s="1"/>
  <c r="AR502" i="2" s="1"/>
  <c r="AP473" i="2"/>
  <c r="AQ473" i="2" s="1"/>
  <c r="AS473" i="2" s="1"/>
  <c r="AT473" i="2" s="1"/>
  <c r="AU473" i="2" s="1"/>
  <c r="AW473" i="2" s="1"/>
  <c r="AQ624" i="2"/>
  <c r="AS624" i="2" s="1"/>
  <c r="AT624" i="2" s="1"/>
  <c r="AU624" i="2" s="1"/>
  <c r="AW624" i="2" s="1"/>
  <c r="AQ611" i="2"/>
  <c r="AS611" i="2" s="1"/>
  <c r="AT611" i="2" s="1"/>
  <c r="AU611" i="2" s="1"/>
  <c r="AW611" i="2" s="1"/>
  <c r="AO611" i="2"/>
  <c r="AZ611" i="2" s="1"/>
  <c r="AQ630" i="2"/>
  <c r="AR630" i="2" s="1"/>
  <c r="AQ616" i="2"/>
  <c r="AS616" i="2" s="1"/>
  <c r="AT616" i="2" s="1"/>
  <c r="AU616" i="2" s="1"/>
  <c r="AW616" i="2" s="1"/>
  <c r="AO592" i="2"/>
  <c r="AZ592" i="2" s="1"/>
  <c r="AQ592" i="2"/>
  <c r="AS592" i="2" s="1"/>
  <c r="AT592" i="2" s="1"/>
  <c r="AU592" i="2" s="1"/>
  <c r="AW592" i="2" s="1"/>
  <c r="AP717" i="2"/>
  <c r="AQ717" i="2" s="1"/>
  <c r="AS717" i="2" s="1"/>
  <c r="AT717" i="2" s="1"/>
  <c r="AU717" i="2" s="1"/>
  <c r="AW717" i="2" s="1"/>
  <c r="AQ605" i="2"/>
  <c r="AR605" i="2" s="1"/>
  <c r="AQ648" i="2"/>
  <c r="AS648" i="2" s="1"/>
  <c r="AT648" i="2" s="1"/>
  <c r="AU648" i="2" s="1"/>
  <c r="AW648" i="2" s="1"/>
  <c r="AO434" i="2"/>
  <c r="AZ434" i="2" s="1"/>
  <c r="AO530" i="2"/>
  <c r="X614" i="2"/>
  <c r="G614" i="2" s="1"/>
  <c r="X595" i="2"/>
  <c r="G595" i="2" s="1"/>
  <c r="X543" i="2"/>
  <c r="G543" i="2" s="1"/>
  <c r="AK686" i="2"/>
  <c r="AK504" i="2"/>
  <c r="AK650" i="2"/>
  <c r="AK719" i="2"/>
  <c r="AK542" i="2"/>
  <c r="AC505" i="2"/>
  <c r="AK614" i="2"/>
  <c r="AK595" i="2"/>
  <c r="AK543" i="2"/>
  <c r="AK613" i="2"/>
  <c r="AK598" i="2"/>
  <c r="AK444" i="2"/>
  <c r="AK517" i="2"/>
  <c r="AK452" i="2"/>
  <c r="AK700" i="2"/>
  <c r="AK594" i="2"/>
  <c r="AK609" i="2"/>
  <c r="AK599" i="2"/>
  <c r="AO608" i="2"/>
  <c r="AP608" i="2"/>
  <c r="AQ608" i="2" s="1"/>
  <c r="AQ869" i="2"/>
  <c r="AC859" i="2"/>
  <c r="AZ859" i="2"/>
  <c r="AC864" i="2"/>
  <c r="AZ864" i="2"/>
  <c r="AP705" i="2"/>
  <c r="AQ705" i="2" s="1"/>
  <c r="AO705" i="2"/>
  <c r="AC860" i="2"/>
  <c r="AZ860" i="2"/>
  <c r="AP861" i="2"/>
  <c r="AO861" i="2"/>
  <c r="AO697" i="2"/>
  <c r="AP697" i="2"/>
  <c r="AQ697" i="2" s="1"/>
  <c r="AO863" i="2"/>
  <c r="AP863" i="2"/>
  <c r="AQ863" i="2" s="1"/>
  <c r="AP622" i="2"/>
  <c r="AO622" i="2"/>
  <c r="AR617" i="2"/>
  <c r="AO862" i="2"/>
  <c r="AP862" i="2"/>
  <c r="AO532" i="2"/>
  <c r="AP532" i="2"/>
  <c r="AC827" i="2"/>
  <c r="AZ827" i="2"/>
  <c r="AP856" i="2"/>
  <c r="AQ856" i="2" s="1"/>
  <c r="AO856" i="2"/>
  <c r="AR855" i="2"/>
  <c r="AS855" i="2"/>
  <c r="AT855" i="2" s="1"/>
  <c r="AU855" i="2" s="1"/>
  <c r="AW855" i="2" s="1"/>
  <c r="AP683" i="2"/>
  <c r="AO683" i="2"/>
  <c r="AO626" i="2"/>
  <c r="AP626" i="2"/>
  <c r="AQ626" i="2" s="1"/>
  <c r="AC857" i="2"/>
  <c r="AZ857" i="2"/>
  <c r="AO471" i="2"/>
  <c r="AC471" i="2" s="1"/>
  <c r="AP471" i="2"/>
  <c r="AQ471" i="2" s="1"/>
  <c r="AC618" i="2"/>
  <c r="AZ618" i="2"/>
  <c r="AR858" i="2"/>
  <c r="AS858" i="2"/>
  <c r="AT858" i="2" s="1"/>
  <c r="AU858" i="2" s="1"/>
  <c r="AW858" i="2" s="1"/>
  <c r="AC708" i="2"/>
  <c r="AZ708" i="2"/>
  <c r="AV708" i="2"/>
  <c r="AO632" i="2"/>
  <c r="AP632" i="2"/>
  <c r="AP447" i="2"/>
  <c r="AQ447" i="2" s="1"/>
  <c r="AO447" i="2"/>
  <c r="AO870" i="2"/>
  <c r="AP870" i="2"/>
  <c r="AQ870" i="2" s="1"/>
  <c r="AO545" i="2"/>
  <c r="AP545" i="2"/>
  <c r="AO684" i="2"/>
  <c r="AP684" i="2"/>
  <c r="AQ684" i="2" s="1"/>
  <c r="AO591" i="2"/>
  <c r="AP591" i="2"/>
  <c r="X613" i="2"/>
  <c r="G613" i="2" s="1"/>
  <c r="X598" i="2"/>
  <c r="G598" i="2" s="1"/>
  <c r="AY686" i="2"/>
  <c r="AA686" i="2"/>
  <c r="AY504" i="2"/>
  <c r="AA504" i="2"/>
  <c r="AY650" i="2"/>
  <c r="AA650" i="2"/>
  <c r="AY719" i="2"/>
  <c r="AA719" i="2"/>
  <c r="X452" i="2"/>
  <c r="G452" i="2" s="1"/>
  <c r="X700" i="2"/>
  <c r="G700" i="2" s="1"/>
  <c r="X594" i="2"/>
  <c r="G594" i="2" s="1"/>
  <c r="AY542" i="2"/>
  <c r="AA542" i="2"/>
  <c r="AC855" i="2"/>
  <c r="AZ855" i="2"/>
  <c r="AV855" i="2"/>
  <c r="AQ683" i="2"/>
  <c r="AN501" i="2"/>
  <c r="AC707" i="2"/>
  <c r="AR473" i="2"/>
  <c r="AV473" i="2" s="1"/>
  <c r="AO869" i="2"/>
  <c r="AP859" i="2"/>
  <c r="AQ859" i="2" s="1"/>
  <c r="AC624" i="2"/>
  <c r="AZ624" i="2"/>
  <c r="AP864" i="2"/>
  <c r="AQ864" i="2" s="1"/>
  <c r="AR857" i="2"/>
  <c r="AV857" i="2" s="1"/>
  <c r="AS857" i="2"/>
  <c r="AT857" i="2" s="1"/>
  <c r="AU857" i="2" s="1"/>
  <c r="AW857" i="2" s="1"/>
  <c r="AQ861" i="2"/>
  <c r="AC611" i="2"/>
  <c r="AO616" i="2"/>
  <c r="AC633" i="2"/>
  <c r="AZ633" i="2"/>
  <c r="AB725" i="2"/>
  <c r="AC592" i="2"/>
  <c r="AC717" i="2"/>
  <c r="AZ717" i="2"/>
  <c r="AC546" i="2"/>
  <c r="AZ546" i="2"/>
  <c r="AB715" i="2"/>
  <c r="AN470" i="2"/>
  <c r="AQ622" i="2"/>
  <c r="AN704" i="2"/>
  <c r="AC529" i="2"/>
  <c r="AZ529" i="2"/>
  <c r="AQ632" i="2"/>
  <c r="AQ862" i="2"/>
  <c r="AQ532" i="2"/>
  <c r="AN536" i="2"/>
  <c r="AC606" i="2"/>
  <c r="AZ606" i="2"/>
  <c r="AN868" i="2"/>
  <c r="AP827" i="2"/>
  <c r="AQ827" i="2" s="1"/>
  <c r="AO712" i="2"/>
  <c r="AC712" i="2" s="1"/>
  <c r="AQ712" i="2"/>
  <c r="AP515" i="2"/>
  <c r="AQ515" i="2" s="1"/>
  <c r="AC625" i="2"/>
  <c r="AZ625" i="2"/>
  <c r="AQ591" i="2"/>
  <c r="G609" i="2"/>
  <c r="AY614" i="2"/>
  <c r="AA614" i="2"/>
  <c r="AY595" i="2"/>
  <c r="AA595" i="2"/>
  <c r="AY543" i="2"/>
  <c r="AA543" i="2"/>
  <c r="AL467" i="2"/>
  <c r="AN467" i="2" s="1"/>
  <c r="AP467" i="2" s="1"/>
  <c r="AM467" i="2"/>
  <c r="AL468" i="2"/>
  <c r="AN468" i="2" s="1"/>
  <c r="AP468" i="2" s="1"/>
  <c r="AM468" i="2"/>
  <c r="AO468" i="2"/>
  <c r="AC468" i="2" s="1"/>
  <c r="AM602" i="2"/>
  <c r="AL602" i="2"/>
  <c r="AM450" i="2"/>
  <c r="AL450" i="2"/>
  <c r="AN450" i="2" s="1"/>
  <c r="AO450" i="2" s="1"/>
  <c r="AO853" i="2"/>
  <c r="AL853" i="2"/>
  <c r="AQ853" i="2" s="1"/>
  <c r="AM853" i="2"/>
  <c r="AN853" i="2"/>
  <c r="AP853" i="2" s="1"/>
  <c r="AL722" i="2"/>
  <c r="AN722" i="2" s="1"/>
  <c r="AO722" i="2" s="1"/>
  <c r="AM722" i="2"/>
  <c r="AM593" i="2"/>
  <c r="AL593" i="2"/>
  <c r="AN593" i="2" s="1"/>
  <c r="AO593" i="2" s="1"/>
  <c r="AL723" i="2"/>
  <c r="AN723" i="2" s="1"/>
  <c r="AP723" i="2" s="1"/>
  <c r="AM723" i="2"/>
  <c r="AL597" i="2"/>
  <c r="AN597" i="2" s="1"/>
  <c r="AP597" i="2" s="1"/>
  <c r="AM597" i="2"/>
  <c r="AL699" i="2"/>
  <c r="AN699" i="2" s="1"/>
  <c r="AO699" i="2" s="1"/>
  <c r="AM699" i="2"/>
  <c r="AP699" i="2"/>
  <c r="AM710" i="2"/>
  <c r="AL710" i="2"/>
  <c r="AN710" i="2" s="1"/>
  <c r="AO710" i="2" s="1"/>
  <c r="AM538" i="2"/>
  <c r="AL538" i="2"/>
  <c r="AN538" i="2" s="1"/>
  <c r="AP538" i="2" s="1"/>
  <c r="AL547" i="2"/>
  <c r="AN547" i="2" s="1"/>
  <c r="AO547" i="2" s="1"/>
  <c r="AM547" i="2"/>
  <c r="AM714" i="2"/>
  <c r="AL714" i="2"/>
  <c r="AN714" i="2" s="1"/>
  <c r="AP714" i="2" s="1"/>
  <c r="AM685" i="2"/>
  <c r="AL685" i="2"/>
  <c r="AN685" i="2" s="1"/>
  <c r="AO685" i="2" s="1"/>
  <c r="X599" i="2"/>
  <c r="G599" i="2" s="1"/>
  <c r="AD599" i="2"/>
  <c r="AE599" i="2" s="1"/>
  <c r="AL725" i="2"/>
  <c r="AN725" i="2" s="1"/>
  <c r="AP725" i="2" s="1"/>
  <c r="AM725" i="2"/>
  <c r="AL539" i="2"/>
  <c r="AN539" i="2" s="1"/>
  <c r="AM539" i="2"/>
  <c r="AL728" i="2"/>
  <c r="AN728" i="2" s="1"/>
  <c r="AO728" i="2" s="1"/>
  <c r="AM728" i="2"/>
  <c r="AL603" i="2"/>
  <c r="AN603" i="2" s="1"/>
  <c r="AP603" i="2" s="1"/>
  <c r="AM603" i="2"/>
  <c r="AL448" i="2"/>
  <c r="AN448" i="2" s="1"/>
  <c r="AP448" i="2" s="1"/>
  <c r="AM448" i="2"/>
  <c r="AL729" i="2"/>
  <c r="AN729" i="2" s="1"/>
  <c r="AO729" i="2" s="1"/>
  <c r="AM729" i="2"/>
  <c r="AP729" i="2"/>
  <c r="AL443" i="2"/>
  <c r="AN443" i="2" s="1"/>
  <c r="AO443" i="2" s="1"/>
  <c r="AM443" i="2"/>
  <c r="AP443" i="2"/>
  <c r="AL634" i="2"/>
  <c r="AN634" i="2" s="1"/>
  <c r="AP634" i="2" s="1"/>
  <c r="AM634" i="2"/>
  <c r="AY613" i="2"/>
  <c r="AA613" i="2"/>
  <c r="AY598" i="2"/>
  <c r="AA598" i="2"/>
  <c r="AY444" i="2"/>
  <c r="AA444" i="2"/>
  <c r="AY517" i="2"/>
  <c r="AA517" i="2"/>
  <c r="AY452" i="2"/>
  <c r="AA452" i="2"/>
  <c r="AY700" i="2"/>
  <c r="AA700" i="2"/>
  <c r="AY594" i="2"/>
  <c r="AA594" i="2"/>
  <c r="AC502" i="2"/>
  <c r="AZ502" i="2"/>
  <c r="AC473" i="2"/>
  <c r="AZ473" i="2"/>
  <c r="AQ442" i="2"/>
  <c r="AO442" i="2"/>
  <c r="AQ387" i="2"/>
  <c r="AC387" i="2"/>
  <c r="AZ387" i="2"/>
  <c r="AP860" i="2"/>
  <c r="AQ860" i="2" s="1"/>
  <c r="AO630" i="2"/>
  <c r="AN647" i="2"/>
  <c r="AP633" i="2"/>
  <c r="AQ633" i="2" s="1"/>
  <c r="AE725" i="2"/>
  <c r="AF725" i="2" s="1"/>
  <c r="AG725" i="2" s="1"/>
  <c r="AN605" i="2"/>
  <c r="AP618" i="2"/>
  <c r="AQ618" i="2" s="1"/>
  <c r="AE715" i="2"/>
  <c r="AC858" i="2"/>
  <c r="AV858" i="2"/>
  <c r="AZ858" i="2"/>
  <c r="AR648" i="2"/>
  <c r="AC434" i="2"/>
  <c r="AR434" i="2"/>
  <c r="AS434" i="2"/>
  <c r="AT434" i="2" s="1"/>
  <c r="AU434" i="2" s="1"/>
  <c r="AW434" i="2" s="1"/>
  <c r="AC617" i="2"/>
  <c r="AZ617" i="2"/>
  <c r="AR606" i="2"/>
  <c r="AS606" i="2"/>
  <c r="AT606" i="2" s="1"/>
  <c r="AU606" i="2" s="1"/>
  <c r="AW606" i="2" s="1"/>
  <c r="AS866" i="2"/>
  <c r="AT866" i="2" s="1"/>
  <c r="AU866" i="2" s="1"/>
  <c r="AW866" i="2" s="1"/>
  <c r="AR866" i="2"/>
  <c r="AC866" i="2"/>
  <c r="AZ866" i="2"/>
  <c r="AQ545" i="2"/>
  <c r="AC515" i="2"/>
  <c r="AZ515" i="2"/>
  <c r="AC530" i="2"/>
  <c r="AV530" i="2"/>
  <c r="AZ530" i="2"/>
  <c r="AS437" i="2"/>
  <c r="AT437" i="2" s="1"/>
  <c r="AU437" i="2" s="1"/>
  <c r="AW437" i="2" s="1"/>
  <c r="AR437" i="2"/>
  <c r="AZ437" i="2"/>
  <c r="AY609" i="2"/>
  <c r="AA609" i="2"/>
  <c r="AD614" i="2"/>
  <c r="AE614" i="2"/>
  <c r="AL724" i="2"/>
  <c r="AN724" i="2" s="1"/>
  <c r="AP724" i="2" s="1"/>
  <c r="AM724" i="2"/>
  <c r="AM449" i="2"/>
  <c r="AL449" i="2"/>
  <c r="AN449" i="2"/>
  <c r="AO449" i="2" s="1"/>
  <c r="AM540" i="2"/>
  <c r="AL540" i="2"/>
  <c r="AN540" i="2" s="1"/>
  <c r="AO540" i="2" s="1"/>
  <c r="AC540" i="2" s="1"/>
  <c r="AM706" i="2"/>
  <c r="AL706" i="2"/>
  <c r="AN706" i="2" s="1"/>
  <c r="AP706" i="2" s="1"/>
  <c r="AL721" i="2"/>
  <c r="AM721" i="2"/>
  <c r="AN721" i="2"/>
  <c r="AO721" i="2" s="1"/>
  <c r="AL649" i="2"/>
  <c r="AN649" i="2" s="1"/>
  <c r="AO649" i="2" s="1"/>
  <c r="AC649" i="2" s="1"/>
  <c r="AM649" i="2"/>
  <c r="AP649" i="2"/>
  <c r="AL534" i="2"/>
  <c r="AN534" i="2" s="1"/>
  <c r="AM534" i="2"/>
  <c r="AL474" i="2"/>
  <c r="AN474" i="2" s="1"/>
  <c r="AP474" i="2" s="1"/>
  <c r="AM474" i="2"/>
  <c r="AL516" i="2"/>
  <c r="AN516" i="2" s="1"/>
  <c r="AP516" i="2" s="1"/>
  <c r="AM516" i="2"/>
  <c r="AL620" i="2"/>
  <c r="AN620" i="2" s="1"/>
  <c r="AO620" i="2" s="1"/>
  <c r="AC620" i="2" s="1"/>
  <c r="AM620" i="2"/>
  <c r="AL466" i="2"/>
  <c r="AN466" i="2" s="1"/>
  <c r="AO466" i="2" s="1"/>
  <c r="AM466" i="2"/>
  <c r="AL727" i="2"/>
  <c r="AN727" i="2" s="1"/>
  <c r="AO727" i="2" s="1"/>
  <c r="AM727" i="2"/>
  <c r="AL718" i="2"/>
  <c r="AN718" i="2" s="1"/>
  <c r="AP718" i="2" s="1"/>
  <c r="AM718" i="2"/>
  <c r="AY599" i="2"/>
  <c r="AA599" i="2"/>
  <c r="AL715" i="2"/>
  <c r="AN715" i="2" s="1"/>
  <c r="AP715" i="2" s="1"/>
  <c r="AM715" i="2"/>
  <c r="AM867" i="2"/>
  <c r="AN867" i="2"/>
  <c r="AO867" i="2" s="1"/>
  <c r="AL867" i="2"/>
  <c r="AM698" i="2"/>
  <c r="AL698" i="2"/>
  <c r="AN698" i="2" s="1"/>
  <c r="AO698" i="2" s="1"/>
  <c r="AM503" i="2"/>
  <c r="AL503" i="2"/>
  <c r="AN503" i="2" s="1"/>
  <c r="AO503" i="2" s="1"/>
  <c r="AM438" i="2"/>
  <c r="AL438" i="2"/>
  <c r="AN438" i="2" s="1"/>
  <c r="AO438" i="2" s="1"/>
  <c r="AC438" i="2" s="1"/>
  <c r="AM628" i="2"/>
  <c r="AL628" i="2"/>
  <c r="AN628" i="2" s="1"/>
  <c r="AO628" i="2" s="1"/>
  <c r="AM601" i="2"/>
  <c r="AL601" i="2"/>
  <c r="AN601" i="2" s="1"/>
  <c r="AO601" i="2" s="1"/>
  <c r="AO324" i="2"/>
  <c r="AP324" i="2"/>
  <c r="AP115" i="2"/>
  <c r="AQ115" i="2" s="1"/>
  <c r="AP374" i="2"/>
  <c r="AQ360" i="2"/>
  <c r="AP81" i="2"/>
  <c r="AQ81" i="2" s="1"/>
  <c r="AQ240" i="2"/>
  <c r="AO346" i="2"/>
  <c r="AQ346" i="2"/>
  <c r="AP188" i="2"/>
  <c r="AO255" i="2"/>
  <c r="AQ125" i="2"/>
  <c r="AP56" i="2"/>
  <c r="AQ56" i="2" s="1"/>
  <c r="AQ299" i="2"/>
  <c r="AV320" i="2"/>
  <c r="AR138" i="2"/>
  <c r="AS138" i="2"/>
  <c r="AT138" i="2" s="1"/>
  <c r="AU138" i="2" s="1"/>
  <c r="AW138" i="2" s="1"/>
  <c r="AO32" i="2"/>
  <c r="AQ32" i="2"/>
  <c r="AQ188" i="2"/>
  <c r="AV317" i="2"/>
  <c r="AV18" i="2"/>
  <c r="AV13" i="2"/>
  <c r="AV114" i="2"/>
  <c r="AQ372" i="2"/>
  <c r="AO146" i="2"/>
  <c r="AQ146" i="2"/>
  <c r="AQ203" i="2"/>
  <c r="AQ180" i="2"/>
  <c r="AP358" i="2"/>
  <c r="AQ358" i="2" s="1"/>
  <c r="AQ88" i="2"/>
  <c r="AV202" i="2"/>
  <c r="AV83" i="2"/>
  <c r="AV199" i="2"/>
  <c r="AV25" i="2"/>
  <c r="AV4" i="2"/>
  <c r="AV286" i="2"/>
  <c r="AV290" i="2"/>
  <c r="AV87" i="2"/>
  <c r="X293" i="2"/>
  <c r="G293" i="2" s="1"/>
  <c r="X191" i="2"/>
  <c r="G191" i="2" s="1"/>
  <c r="AO388" i="2"/>
  <c r="AP388" i="2"/>
  <c r="AQ388" i="2" s="1"/>
  <c r="AS243" i="2"/>
  <c r="AT243" i="2" s="1"/>
  <c r="AU243" i="2" s="1"/>
  <c r="AW243" i="2" s="1"/>
  <c r="AR243" i="2"/>
  <c r="AP390" i="2"/>
  <c r="AO124" i="2"/>
  <c r="AV124" i="2" s="1"/>
  <c r="AP124" i="2"/>
  <c r="AQ382" i="2"/>
  <c r="AO381" i="2"/>
  <c r="AQ381" i="2"/>
  <c r="AQ189" i="2"/>
  <c r="AQ336" i="2"/>
  <c r="AQ67" i="2"/>
  <c r="AP76" i="2"/>
  <c r="AQ76" i="2" s="1"/>
  <c r="AQ128" i="2"/>
  <c r="AQ255" i="2"/>
  <c r="AV227" i="2"/>
  <c r="AQ389" i="2"/>
  <c r="AQ48" i="2"/>
  <c r="AQ264" i="2"/>
  <c r="AQ139" i="2"/>
  <c r="AO84" i="2"/>
  <c r="AQ84" i="2"/>
  <c r="AQ151" i="2"/>
  <c r="AP223" i="2"/>
  <c r="AQ223" i="2" s="1"/>
  <c r="AV132" i="2"/>
  <c r="AV96" i="2"/>
  <c r="AV315" i="2"/>
  <c r="AV103" i="2"/>
  <c r="AV274" i="2"/>
  <c r="AE251" i="2"/>
  <c r="X277" i="2"/>
  <c r="G277" i="2" s="1"/>
  <c r="X148" i="2"/>
  <c r="G148" i="2" s="1"/>
  <c r="X395" i="2"/>
  <c r="G395" i="2" s="1"/>
  <c r="X294" i="2"/>
  <c r="G294" i="2" s="1"/>
  <c r="X217" i="2"/>
  <c r="G217" i="2" s="1"/>
  <c r="X141" i="2"/>
  <c r="G141" i="2" s="1"/>
  <c r="C304" i="2"/>
  <c r="Y295" i="2"/>
  <c r="W295" i="2"/>
  <c r="Z295" i="2" s="1"/>
  <c r="AK51" i="2"/>
  <c r="W349" i="2"/>
  <c r="Z349" i="2" s="1"/>
  <c r="Y349" i="2"/>
  <c r="X349" i="2"/>
  <c r="G349" i="2" s="1"/>
  <c r="C350" i="2"/>
  <c r="W278" i="2"/>
  <c r="Z278" i="2" s="1"/>
  <c r="Y278" i="2"/>
  <c r="X278" i="2"/>
  <c r="G278" i="2" s="1"/>
  <c r="W59" i="2"/>
  <c r="Z59" i="2" s="1"/>
  <c r="Y59" i="2"/>
  <c r="X59" i="2"/>
  <c r="G59" i="2" s="1"/>
  <c r="C60" i="2"/>
  <c r="C164" i="2"/>
  <c r="C296" i="2"/>
  <c r="C279" i="2"/>
  <c r="AK277" i="2"/>
  <c r="W35" i="2"/>
  <c r="Z35" i="2" s="1"/>
  <c r="Y35" i="2"/>
  <c r="X35" i="2"/>
  <c r="G35" i="2" s="1"/>
  <c r="AC35" i="2"/>
  <c r="C36" i="2"/>
  <c r="AK148" i="2"/>
  <c r="W163" i="2"/>
  <c r="Z163" i="2" s="1"/>
  <c r="Y163" i="2"/>
  <c r="C688" i="2"/>
  <c r="Y154" i="2"/>
  <c r="W154" i="2"/>
  <c r="Z154" i="2" s="1"/>
  <c r="AK301" i="2"/>
  <c r="AK293" i="2"/>
  <c r="Y174" i="2"/>
  <c r="W174" i="2"/>
  <c r="Z174" i="2" s="1"/>
  <c r="C637" i="2"/>
  <c r="W396" i="2"/>
  <c r="Z396" i="2" s="1"/>
  <c r="Y396" i="2"/>
  <c r="X396" i="2"/>
  <c r="G396" i="2" s="1"/>
  <c r="C397" i="2"/>
  <c r="AK395" i="2"/>
  <c r="W231" i="2"/>
  <c r="Z231" i="2" s="1"/>
  <c r="Y231" i="2"/>
  <c r="X231" i="2"/>
  <c r="G231" i="2" s="1"/>
  <c r="AK69" i="2"/>
  <c r="Y183" i="2"/>
  <c r="W183" i="2"/>
  <c r="Z183" i="2" s="1"/>
  <c r="C119" i="2"/>
  <c r="C268" i="2"/>
  <c r="AK294" i="2"/>
  <c r="W71" i="2"/>
  <c r="Z71" i="2" s="1"/>
  <c r="Y71" i="2"/>
  <c r="X71" i="2"/>
  <c r="G71" i="2" s="1"/>
  <c r="AK70" i="2"/>
  <c r="C519" i="2"/>
  <c r="AK58" i="2"/>
  <c r="W327" i="2"/>
  <c r="Z327" i="2" s="1"/>
  <c r="Y327" i="2"/>
  <c r="X327" i="2"/>
  <c r="G327" i="2" s="1"/>
  <c r="AK326" i="2"/>
  <c r="W218" i="2"/>
  <c r="Z218" i="2" s="1"/>
  <c r="Y218" i="2"/>
  <c r="X218" i="2"/>
  <c r="G218" i="2" s="1"/>
  <c r="C219" i="2"/>
  <c r="AK217" i="2"/>
  <c r="Y302" i="2"/>
  <c r="W302" i="2"/>
  <c r="Z302" i="2" s="1"/>
  <c r="C207" i="2"/>
  <c r="AC339" i="2"/>
  <c r="W339" i="2"/>
  <c r="Z339" i="2" s="1"/>
  <c r="Y339" i="2"/>
  <c r="X339" i="2"/>
  <c r="G339" i="2" s="1"/>
  <c r="Y192" i="2"/>
  <c r="W192" i="2"/>
  <c r="Z192" i="2" s="1"/>
  <c r="AK191" i="2"/>
  <c r="C732" i="2"/>
  <c r="AK141" i="2"/>
  <c r="AC259" i="2"/>
  <c r="Y259" i="2"/>
  <c r="W259" i="2"/>
  <c r="Z259" i="2" s="1"/>
  <c r="W260" i="2"/>
  <c r="Z260" i="2" s="1"/>
  <c r="Y260" i="2"/>
  <c r="X260" i="2"/>
  <c r="G260" i="2" s="1"/>
  <c r="C155" i="2"/>
  <c r="AK50" i="2"/>
  <c r="AK205" i="2"/>
  <c r="C175" i="2"/>
  <c r="AK338" i="2"/>
  <c r="C232" i="2"/>
  <c r="C184" i="2"/>
  <c r="AK182" i="2"/>
  <c r="Y118" i="2"/>
  <c r="W118" i="2"/>
  <c r="Z118" i="2" s="1"/>
  <c r="AK117" i="2"/>
  <c r="Y267" i="2"/>
  <c r="W267" i="2"/>
  <c r="Z267" i="2" s="1"/>
  <c r="AK266" i="2"/>
  <c r="AK257" i="2"/>
  <c r="Y93" i="2"/>
  <c r="W93" i="2"/>
  <c r="Z93" i="2" s="1"/>
  <c r="C94" i="2"/>
  <c r="AK92" i="2"/>
  <c r="C72" i="2"/>
  <c r="AK379" i="2"/>
  <c r="C652" i="2"/>
  <c r="C550" i="2"/>
  <c r="AK348" i="2"/>
  <c r="AK34" i="2"/>
  <c r="AK162" i="2"/>
  <c r="C328" i="2"/>
  <c r="Y363" i="2"/>
  <c r="W363" i="2"/>
  <c r="Z363" i="2" s="1"/>
  <c r="C364" i="2"/>
  <c r="AK362" i="2"/>
  <c r="C454" i="2"/>
  <c r="C477" i="2"/>
  <c r="AK153" i="2"/>
  <c r="C303" i="2"/>
  <c r="Y206" i="2"/>
  <c r="W206" i="2"/>
  <c r="Z206" i="2" s="1"/>
  <c r="AK173" i="2"/>
  <c r="C506" i="2"/>
  <c r="C340" i="2"/>
  <c r="C193" i="2"/>
  <c r="AK130" i="2"/>
  <c r="AK230" i="2"/>
  <c r="Y258" i="2"/>
  <c r="W258" i="2"/>
  <c r="Z258" i="2" s="1"/>
  <c r="C261" i="2"/>
  <c r="AZ388" i="2"/>
  <c r="AC388" i="2"/>
  <c r="AR381" i="2"/>
  <c r="AS381" i="2"/>
  <c r="AT381" i="2" s="1"/>
  <c r="AU381" i="2" s="1"/>
  <c r="AW381" i="2" s="1"/>
  <c r="AS67" i="2"/>
  <c r="AT67" i="2" s="1"/>
  <c r="AU67" i="2" s="1"/>
  <c r="AW67" i="2" s="1"/>
  <c r="AR67" i="2"/>
  <c r="AR346" i="2"/>
  <c r="AS346" i="2"/>
  <c r="AT346" i="2" s="1"/>
  <c r="AU346" i="2" s="1"/>
  <c r="AW346" i="2" s="1"/>
  <c r="AS360" i="2"/>
  <c r="AT360" i="2" s="1"/>
  <c r="AU360" i="2" s="1"/>
  <c r="AW360" i="2" s="1"/>
  <c r="AR360" i="2"/>
  <c r="AZ128" i="2"/>
  <c r="AC128" i="2"/>
  <c r="AR125" i="2"/>
  <c r="AS125" i="2"/>
  <c r="AT125" i="2" s="1"/>
  <c r="AU125" i="2" s="1"/>
  <c r="AW125" i="2" s="1"/>
  <c r="AS146" i="2"/>
  <c r="AT146" i="2" s="1"/>
  <c r="AU146" i="2" s="1"/>
  <c r="AW146" i="2" s="1"/>
  <c r="AR146" i="2"/>
  <c r="AS203" i="2"/>
  <c r="AT203" i="2" s="1"/>
  <c r="AU203" i="2" s="1"/>
  <c r="AW203" i="2" s="1"/>
  <c r="AR203" i="2"/>
  <c r="AC168" i="2"/>
  <c r="AZ168" i="2"/>
  <c r="AR180" i="2"/>
  <c r="AS180" i="2"/>
  <c r="AT180" i="2" s="1"/>
  <c r="AU180" i="2" s="1"/>
  <c r="AW180" i="2" s="1"/>
  <c r="AZ101" i="2"/>
  <c r="AR145" i="2"/>
  <c r="AS145" i="2"/>
  <c r="AT145" i="2" s="1"/>
  <c r="AU145" i="2" s="1"/>
  <c r="AW145" i="2" s="1"/>
  <c r="AR389" i="2"/>
  <c r="AS389" i="2"/>
  <c r="AT389" i="2" s="1"/>
  <c r="AU389" i="2" s="1"/>
  <c r="AW389" i="2" s="1"/>
  <c r="AS48" i="2"/>
  <c r="AT48" i="2" s="1"/>
  <c r="AU48" i="2" s="1"/>
  <c r="AW48" i="2" s="1"/>
  <c r="AR48" i="2"/>
  <c r="AZ287" i="2"/>
  <c r="AC287" i="2"/>
  <c r="AS139" i="2"/>
  <c r="AT139" i="2" s="1"/>
  <c r="AU139" i="2" s="1"/>
  <c r="AW139" i="2" s="1"/>
  <c r="AR139" i="2"/>
  <c r="AS84" i="2"/>
  <c r="AT84" i="2" s="1"/>
  <c r="AU84" i="2" s="1"/>
  <c r="AW84" i="2" s="1"/>
  <c r="AR84" i="2"/>
  <c r="AO171" i="2"/>
  <c r="AP171" i="2"/>
  <c r="AQ171" i="2" s="1"/>
  <c r="AS151" i="2"/>
  <c r="AT151" i="2" s="1"/>
  <c r="AU151" i="2" s="1"/>
  <c r="AW151" i="2" s="1"/>
  <c r="AR151" i="2"/>
  <c r="AS388" i="2"/>
  <c r="AT388" i="2" s="1"/>
  <c r="AU388" i="2" s="1"/>
  <c r="AW388" i="2" s="1"/>
  <c r="AR388" i="2"/>
  <c r="AR240" i="2"/>
  <c r="AS240" i="2"/>
  <c r="AT240" i="2" s="1"/>
  <c r="AU240" i="2" s="1"/>
  <c r="AW240" i="2" s="1"/>
  <c r="AZ390" i="2"/>
  <c r="AC390" i="2"/>
  <c r="AZ377" i="2"/>
  <c r="AC377" i="2"/>
  <c r="AR377" i="2"/>
  <c r="AS377" i="2"/>
  <c r="AT377" i="2" s="1"/>
  <c r="AU377" i="2" s="1"/>
  <c r="AW377" i="2" s="1"/>
  <c r="AZ376" i="2"/>
  <c r="AC376" i="2"/>
  <c r="AS188" i="2"/>
  <c r="AT188" i="2" s="1"/>
  <c r="AU188" i="2" s="1"/>
  <c r="AW188" i="2" s="1"/>
  <c r="AR188" i="2"/>
  <c r="AZ188" i="2"/>
  <c r="AC188" i="2"/>
  <c r="AO360" i="2"/>
  <c r="AB33" i="2"/>
  <c r="AR76" i="2"/>
  <c r="AS76" i="2"/>
  <c r="AT76" i="2" s="1"/>
  <c r="AU76" i="2" s="1"/>
  <c r="AW76" i="2" s="1"/>
  <c r="AP225" i="2"/>
  <c r="AQ225" i="2" s="1"/>
  <c r="AZ252" i="2"/>
  <c r="AC252" i="2"/>
  <c r="AS55" i="2"/>
  <c r="AT55" i="2" s="1"/>
  <c r="AU55" i="2" s="1"/>
  <c r="AW55" i="2" s="1"/>
  <c r="AR55" i="2"/>
  <c r="AE178" i="2"/>
  <c r="AD178" i="2"/>
  <c r="AS177" i="2"/>
  <c r="AT177" i="2" s="1"/>
  <c r="AU177" i="2" s="1"/>
  <c r="AW177" i="2" s="1"/>
  <c r="AR177" i="2"/>
  <c r="AR109" i="2"/>
  <c r="AS109" i="2"/>
  <c r="AT109" i="2" s="1"/>
  <c r="AU109" i="2" s="1"/>
  <c r="AW109" i="2" s="1"/>
  <c r="AS24" i="2"/>
  <c r="AT24" i="2" s="1"/>
  <c r="AU24" i="2" s="1"/>
  <c r="AW24" i="2" s="1"/>
  <c r="AR24" i="2"/>
  <c r="AS15" i="2"/>
  <c r="AT15" i="2" s="1"/>
  <c r="AU15" i="2" s="1"/>
  <c r="AW15" i="2" s="1"/>
  <c r="AR15" i="2"/>
  <c r="AE202" i="2"/>
  <c r="AD202" i="2"/>
  <c r="AR100" i="2"/>
  <c r="AS100" i="2"/>
  <c r="AT100" i="2" s="1"/>
  <c r="AU100" i="2" s="1"/>
  <c r="AW100" i="2" s="1"/>
  <c r="AS17" i="2"/>
  <c r="AT17" i="2" s="1"/>
  <c r="AU17" i="2" s="1"/>
  <c r="AW17" i="2" s="1"/>
  <c r="AR17" i="2"/>
  <c r="AF547" i="2"/>
  <c r="AG547" i="2" s="1"/>
  <c r="AD315" i="2"/>
  <c r="AE315" i="2"/>
  <c r="AE8" i="2"/>
  <c r="AD8" i="2"/>
  <c r="AR313" i="2"/>
  <c r="AS313" i="2"/>
  <c r="AT313" i="2" s="1"/>
  <c r="AU313" i="2" s="1"/>
  <c r="AW313" i="2" s="1"/>
  <c r="AZ263" i="2"/>
  <c r="AC263" i="2"/>
  <c r="AQ170" i="2"/>
  <c r="AZ291" i="2"/>
  <c r="AC291" i="2"/>
  <c r="AP287" i="2"/>
  <c r="AG535" i="2"/>
  <c r="AF535" i="2"/>
  <c r="AZ146" i="2"/>
  <c r="AC146" i="2"/>
  <c r="AZ203" i="2"/>
  <c r="AC203" i="2"/>
  <c r="AP168" i="2"/>
  <c r="AQ168" i="2" s="1"/>
  <c r="AZ151" i="2"/>
  <c r="AC151" i="2"/>
  <c r="AP112" i="2"/>
  <c r="AQ112" i="2" s="1"/>
  <c r="AS299" i="2"/>
  <c r="AT299" i="2" s="1"/>
  <c r="AU299" i="2" s="1"/>
  <c r="AW299" i="2" s="1"/>
  <c r="AR299" i="2"/>
  <c r="AR88" i="2"/>
  <c r="AS88" i="2"/>
  <c r="AT88" i="2" s="1"/>
  <c r="AU88" i="2" s="1"/>
  <c r="AW88" i="2" s="1"/>
  <c r="AP160" i="2"/>
  <c r="AQ160" i="2" s="1"/>
  <c r="AI335" i="2"/>
  <c r="BB335" i="2" s="1"/>
  <c r="AH335" i="2"/>
  <c r="AJ335" i="2" s="1"/>
  <c r="AE78" i="2"/>
  <c r="AD78" i="2"/>
  <c r="AE159" i="2"/>
  <c r="AD159" i="2"/>
  <c r="AD53" i="2"/>
  <c r="AE53" i="2"/>
  <c r="AI31" i="2"/>
  <c r="BB31" i="2" s="1"/>
  <c r="AH31" i="2"/>
  <c r="AJ31" i="2" s="1"/>
  <c r="AS179" i="2"/>
  <c r="AT179" i="2" s="1"/>
  <c r="AU179" i="2" s="1"/>
  <c r="AW179" i="2" s="1"/>
  <c r="AR179" i="2"/>
  <c r="AE136" i="2"/>
  <c r="AD136" i="2"/>
  <c r="AR263" i="2"/>
  <c r="AS263" i="2"/>
  <c r="AT263" i="2" s="1"/>
  <c r="AU263" i="2" s="1"/>
  <c r="AW263" i="2" s="1"/>
  <c r="AZ12" i="2"/>
  <c r="AE99" i="2"/>
  <c r="AD99" i="2"/>
  <c r="AS66" i="2"/>
  <c r="AT66" i="2" s="1"/>
  <c r="AU66" i="2" s="1"/>
  <c r="AW66" i="2" s="1"/>
  <c r="AR66" i="2"/>
  <c r="AD83" i="2"/>
  <c r="AE83" i="2"/>
  <c r="AZ97" i="2"/>
  <c r="AC97" i="2"/>
  <c r="AR212" i="2"/>
  <c r="AS212" i="2"/>
  <c r="AT212" i="2" s="1"/>
  <c r="AU212" i="2" s="1"/>
  <c r="AW212" i="2" s="1"/>
  <c r="AZ245" i="2"/>
  <c r="AC245" i="2"/>
  <c r="AV134" i="2"/>
  <c r="AD114" i="2"/>
  <c r="AE114" i="2"/>
  <c r="AY51" i="2"/>
  <c r="AA51" i="2"/>
  <c r="AM337" i="2"/>
  <c r="AL337" i="2"/>
  <c r="AN337" i="2" s="1"/>
  <c r="AO337" i="2" s="1"/>
  <c r="AL161" i="2"/>
  <c r="AN161" i="2" s="1"/>
  <c r="AP161" i="2" s="1"/>
  <c r="AM161" i="2"/>
  <c r="Y440" i="2"/>
  <c r="W440" i="2"/>
  <c r="Z440" i="2" s="1"/>
  <c r="Y687" i="2"/>
  <c r="W687" i="2"/>
  <c r="Z687" i="2" s="1"/>
  <c r="AO382" i="2"/>
  <c r="AQ374" i="2"/>
  <c r="AQ386" i="2"/>
  <c r="AQ324" i="2"/>
  <c r="AE548" i="2"/>
  <c r="AB548" i="2"/>
  <c r="AO435" i="2"/>
  <c r="AP393" i="2"/>
  <c r="AQ393" i="2" s="1"/>
  <c r="AP169" i="2"/>
  <c r="AQ169" i="2" s="1"/>
  <c r="AZ32" i="2"/>
  <c r="AO240" i="2"/>
  <c r="AQ390" i="2"/>
  <c r="AP224" i="2"/>
  <c r="AQ224" i="2" s="1"/>
  <c r="AO189" i="2"/>
  <c r="AQ275" i="2"/>
  <c r="AP275" i="2"/>
  <c r="AQ200" i="2"/>
  <c r="AZ200" i="2"/>
  <c r="AC200" i="2"/>
  <c r="AO336" i="2"/>
  <c r="AH33" i="2"/>
  <c r="AJ33" i="2" s="1"/>
  <c r="AI33" i="2"/>
  <c r="BB33" i="2" s="1"/>
  <c r="AO67" i="2"/>
  <c r="AC76" i="2"/>
  <c r="AZ76" i="2"/>
  <c r="AP252" i="2"/>
  <c r="AQ252" i="2" s="1"/>
  <c r="AP128" i="2"/>
  <c r="AQ228" i="2"/>
  <c r="AZ255" i="2"/>
  <c r="AC255" i="2"/>
  <c r="AZ55" i="2"/>
  <c r="AC55" i="2"/>
  <c r="AD47" i="2"/>
  <c r="AE20" i="2"/>
  <c r="AD20" i="2"/>
  <c r="AD22" i="2"/>
  <c r="AE22" i="2"/>
  <c r="AI101" i="2"/>
  <c r="BB101" i="2" s="1"/>
  <c r="AH101" i="2"/>
  <c r="AJ101" i="2" s="1"/>
  <c r="AV178" i="2"/>
  <c r="AE107" i="2"/>
  <c r="AD107" i="2"/>
  <c r="AC86" i="2"/>
  <c r="AZ86" i="2"/>
  <c r="AV86" i="2"/>
  <c r="AV75" i="2"/>
  <c r="AE26" i="2"/>
  <c r="AD26" i="2"/>
  <c r="AS16" i="2"/>
  <c r="AT16" i="2" s="1"/>
  <c r="AU16" i="2" s="1"/>
  <c r="AW16" i="2" s="1"/>
  <c r="AR16" i="2"/>
  <c r="AZ198" i="2"/>
  <c r="AV198" i="2"/>
  <c r="AC198" i="2"/>
  <c r="AD251" i="2"/>
  <c r="AS78" i="2"/>
  <c r="AT78" i="2" s="1"/>
  <c r="AU78" i="2" s="1"/>
  <c r="AW78" i="2" s="1"/>
  <c r="AR78" i="2"/>
  <c r="AD6" i="2"/>
  <c r="AE6" i="2"/>
  <c r="AS29" i="2"/>
  <c r="AT29" i="2" s="1"/>
  <c r="AU29" i="2" s="1"/>
  <c r="AW29" i="2" s="1"/>
  <c r="AR29" i="2"/>
  <c r="AR99" i="2"/>
  <c r="AS99" i="2"/>
  <c r="AT99" i="2" s="1"/>
  <c r="AU99" i="2" s="1"/>
  <c r="AW99" i="2" s="1"/>
  <c r="AZ222" i="2"/>
  <c r="AC222" i="2"/>
  <c r="AR53" i="2"/>
  <c r="AS53" i="2"/>
  <c r="AT53" i="2" s="1"/>
  <c r="AU53" i="2" s="1"/>
  <c r="AW53" i="2" s="1"/>
  <c r="AR11" i="2"/>
  <c r="AS11" i="2"/>
  <c r="AT11" i="2" s="1"/>
  <c r="AU11" i="2" s="1"/>
  <c r="AW11" i="2" s="1"/>
  <c r="AE317" i="2"/>
  <c r="AD317" i="2"/>
  <c r="AZ249" i="2"/>
  <c r="AV249" i="2"/>
  <c r="AC249" i="2"/>
  <c r="AZ179" i="2"/>
  <c r="AC179" i="2"/>
  <c r="AV308" i="2"/>
  <c r="AE80" i="2"/>
  <c r="AF80" i="2" s="1"/>
  <c r="AG80" i="2" s="1"/>
  <c r="AR80" i="2"/>
  <c r="AS80" i="2"/>
  <c r="AT80" i="2" s="1"/>
  <c r="AU80" i="2" s="1"/>
  <c r="AW80" i="2" s="1"/>
  <c r="AS8" i="2"/>
  <c r="AT8" i="2" s="1"/>
  <c r="AU8" i="2" s="1"/>
  <c r="AW8" i="2" s="1"/>
  <c r="AR8" i="2"/>
  <c r="AV31" i="2"/>
  <c r="AR14" i="2"/>
  <c r="AS14" i="2"/>
  <c r="AT14" i="2" s="1"/>
  <c r="AU14" i="2" s="1"/>
  <c r="AW14" i="2" s="1"/>
  <c r="AD150" i="2"/>
  <c r="AS254" i="2"/>
  <c r="AT254" i="2" s="1"/>
  <c r="AU254" i="2" s="1"/>
  <c r="AW254" i="2" s="1"/>
  <c r="AR254" i="2"/>
  <c r="AV28" i="2"/>
  <c r="AD309" i="2"/>
  <c r="AE309" i="2"/>
  <c r="AR143" i="2"/>
  <c r="AS143" i="2"/>
  <c r="AT143" i="2" s="1"/>
  <c r="AU143" i="2" s="1"/>
  <c r="AW143" i="2" s="1"/>
  <c r="AS238" i="2"/>
  <c r="AT238" i="2" s="1"/>
  <c r="AU238" i="2" s="1"/>
  <c r="AW238" i="2" s="1"/>
  <c r="AR238" i="2"/>
  <c r="AV167" i="2"/>
  <c r="AS111" i="2"/>
  <c r="AT111" i="2" s="1"/>
  <c r="AU111" i="2" s="1"/>
  <c r="AW111" i="2" s="1"/>
  <c r="AR111" i="2"/>
  <c r="AE311" i="2"/>
  <c r="AD311" i="2"/>
  <c r="AF112" i="2"/>
  <c r="AG112" i="2"/>
  <c r="AS136" i="2"/>
  <c r="AT136" i="2" s="1"/>
  <c r="AU136" i="2" s="1"/>
  <c r="AW136" i="2" s="1"/>
  <c r="AR136" i="2"/>
  <c r="AE313" i="2"/>
  <c r="AD313" i="2"/>
  <c r="AS187" i="2"/>
  <c r="AT187" i="2" s="1"/>
  <c r="AU187" i="2" s="1"/>
  <c r="AW187" i="2" s="1"/>
  <c r="AR187" i="2"/>
  <c r="AQ371" i="2"/>
  <c r="AZ371" i="2"/>
  <c r="AC371" i="2"/>
  <c r="AO170" i="2"/>
  <c r="AQ291" i="2"/>
  <c r="AO48" i="2"/>
  <c r="AQ287" i="2"/>
  <c r="AC81" i="2"/>
  <c r="AE81" i="2" s="1"/>
  <c r="AF81" i="2" s="1"/>
  <c r="AG81" i="2" s="1"/>
  <c r="AZ81" i="2"/>
  <c r="AB535" i="2"/>
  <c r="AQ322" i="2"/>
  <c r="AZ322" i="2"/>
  <c r="AC322" i="2"/>
  <c r="AO264" i="2"/>
  <c r="AZ372" i="2"/>
  <c r="AC372" i="2"/>
  <c r="AP215" i="2"/>
  <c r="AQ215" i="2" s="1"/>
  <c r="AO139" i="2"/>
  <c r="AZ125" i="2"/>
  <c r="AC125" i="2"/>
  <c r="AZ56" i="2"/>
  <c r="AC56" i="2"/>
  <c r="AO180" i="2"/>
  <c r="AZ358" i="2"/>
  <c r="AC358" i="2"/>
  <c r="AZ299" i="2"/>
  <c r="AC299" i="2"/>
  <c r="AZ223" i="2"/>
  <c r="AC223" i="2"/>
  <c r="AC88" i="2"/>
  <c r="AZ88" i="2"/>
  <c r="AP101" i="2"/>
  <c r="AQ101" i="2" s="1"/>
  <c r="AH615" i="2"/>
  <c r="AJ615" i="2" s="1"/>
  <c r="AI615" i="2"/>
  <c r="BB615" i="2" s="1"/>
  <c r="AI29" i="2"/>
  <c r="BB29" i="2" s="1"/>
  <c r="AH29" i="2"/>
  <c r="AJ29" i="2" s="1"/>
  <c r="AD96" i="2"/>
  <c r="AV319" i="2"/>
  <c r="AV10" i="2"/>
  <c r="AE177" i="2"/>
  <c r="AD177" i="2"/>
  <c r="AV26" i="2"/>
  <c r="AE166" i="2"/>
  <c r="AD166" i="2"/>
  <c r="AD25" i="2"/>
  <c r="AV214" i="2"/>
  <c r="AD127" i="2"/>
  <c r="AV159" i="2"/>
  <c r="AE298" i="2"/>
  <c r="AD298" i="2"/>
  <c r="AZ105" i="2"/>
  <c r="AV105" i="2"/>
  <c r="AC105" i="2"/>
  <c r="AD254" i="2"/>
  <c r="AD238" i="2"/>
  <c r="AE238" i="2"/>
  <c r="AF238" i="2" s="1"/>
  <c r="AG238" i="2" s="1"/>
  <c r="AE25" i="2"/>
  <c r="AR12" i="2"/>
  <c r="AS12" i="2"/>
  <c r="AT12" i="2" s="1"/>
  <c r="AU12" i="2" s="1"/>
  <c r="AW12" i="2" s="1"/>
  <c r="AZ15" i="2"/>
  <c r="AZ66" i="2"/>
  <c r="AC66" i="2"/>
  <c r="AZ145" i="2"/>
  <c r="AC145" i="2"/>
  <c r="AD243" i="2"/>
  <c r="AE243" i="2"/>
  <c r="AF243" i="2" s="1"/>
  <c r="AG243" i="2" s="1"/>
  <c r="AV45" i="2"/>
  <c r="AR97" i="2"/>
  <c r="AS97" i="2"/>
  <c r="AT97" i="2" s="1"/>
  <c r="AU97" i="2" s="1"/>
  <c r="AW97" i="2" s="1"/>
  <c r="AZ212" i="2"/>
  <c r="AC212" i="2"/>
  <c r="AR245" i="2"/>
  <c r="AS245" i="2"/>
  <c r="AT245" i="2" s="1"/>
  <c r="AU245" i="2" s="1"/>
  <c r="AW245" i="2" s="1"/>
  <c r="AE134" i="2"/>
  <c r="AD134" i="2"/>
  <c r="AE187" i="2"/>
  <c r="AD187" i="2"/>
  <c r="X51" i="2"/>
  <c r="G51" i="2" s="1"/>
  <c r="AM394" i="2"/>
  <c r="AL394" i="2"/>
  <c r="AN394" i="2" s="1"/>
  <c r="AO394" i="2" s="1"/>
  <c r="AY277" i="2"/>
  <c r="AA277" i="2"/>
  <c r="AM33" i="2"/>
  <c r="AL33" i="2"/>
  <c r="AN33" i="2" s="1"/>
  <c r="AO33" i="2" s="1"/>
  <c r="AY148" i="2"/>
  <c r="AA148" i="2"/>
  <c r="AM68" i="2"/>
  <c r="AL68" i="2"/>
  <c r="AN68" i="2" s="1"/>
  <c r="AP68" i="2" s="1"/>
  <c r="Y445" i="2"/>
  <c r="W445" i="2"/>
  <c r="Z445" i="2" s="1"/>
  <c r="AY301" i="2"/>
  <c r="AA301" i="2"/>
  <c r="AY293" i="2"/>
  <c r="AA293" i="2"/>
  <c r="X50" i="2"/>
  <c r="G50" i="2" s="1"/>
  <c r="AM204" i="2"/>
  <c r="AL204" i="2"/>
  <c r="AN204" i="2" s="1"/>
  <c r="AO204" i="2" s="1"/>
  <c r="X205" i="2"/>
  <c r="G205" i="2" s="1"/>
  <c r="Y701" i="2"/>
  <c r="W701" i="2"/>
  <c r="Z701" i="2" s="1"/>
  <c r="AD338" i="2"/>
  <c r="Y636" i="2"/>
  <c r="W636" i="2"/>
  <c r="Z636" i="2" s="1"/>
  <c r="AY395" i="2"/>
  <c r="AA395" i="2"/>
  <c r="AY69" i="2"/>
  <c r="AA69" i="2"/>
  <c r="X182" i="2"/>
  <c r="G182" i="2" s="1"/>
  <c r="AM325" i="2"/>
  <c r="AL325" i="2"/>
  <c r="AN325" i="2" s="1"/>
  <c r="AP325" i="2" s="1"/>
  <c r="AL140" i="2"/>
  <c r="AN140" i="2" s="1"/>
  <c r="AO140" i="2" s="1"/>
  <c r="AM140" i="2"/>
  <c r="AP140" i="2"/>
  <c r="AL300" i="2"/>
  <c r="AN300" i="2" s="1"/>
  <c r="AO300" i="2" s="1"/>
  <c r="AM300" i="2"/>
  <c r="AP300" i="2"/>
  <c r="AM292" i="2"/>
  <c r="AL292" i="2"/>
  <c r="AN292" i="2" s="1"/>
  <c r="AP292" i="2" s="1"/>
  <c r="X266" i="2"/>
  <c r="G266" i="2" s="1"/>
  <c r="AM256" i="2"/>
  <c r="AL256" i="2"/>
  <c r="AN256" i="2" s="1"/>
  <c r="AP256" i="2" s="1"/>
  <c r="AY294" i="2"/>
  <c r="AA294" i="2"/>
  <c r="AD51" i="2"/>
  <c r="AE51" i="2" s="1"/>
  <c r="AF51" i="2" s="1"/>
  <c r="AG51" i="2" s="1"/>
  <c r="AY70" i="2"/>
  <c r="AA70" i="2"/>
  <c r="X379" i="2"/>
  <c r="G379" i="2" s="1"/>
  <c r="Y651" i="2"/>
  <c r="W651" i="2"/>
  <c r="Z651" i="2" s="1"/>
  <c r="X348" i="2"/>
  <c r="G348" i="2" s="1"/>
  <c r="AL276" i="2"/>
  <c r="AN276" i="2" s="1"/>
  <c r="AO276" i="2" s="1"/>
  <c r="AM276" i="2"/>
  <c r="AY58" i="2"/>
  <c r="AA58" i="2"/>
  <c r="X34" i="2"/>
  <c r="G34" i="2" s="1"/>
  <c r="AL147" i="2"/>
  <c r="AN147" i="2" s="1"/>
  <c r="AO147" i="2" s="1"/>
  <c r="AM147" i="2"/>
  <c r="X162" i="2"/>
  <c r="G162" i="2" s="1"/>
  <c r="AL383" i="2"/>
  <c r="AN383" i="2" s="1"/>
  <c r="AO383" i="2" s="1"/>
  <c r="AM383" i="2"/>
  <c r="AP383" i="2"/>
  <c r="AY326" i="2"/>
  <c r="AA326" i="2"/>
  <c r="Y720" i="2"/>
  <c r="W720" i="2"/>
  <c r="Z720" i="2" s="1"/>
  <c r="W476" i="2"/>
  <c r="Z476" i="2" s="1"/>
  <c r="Y476" i="2"/>
  <c r="X476" i="2"/>
  <c r="G476" i="2" s="1"/>
  <c r="AL216" i="2"/>
  <c r="AN216" i="2" s="1"/>
  <c r="AP216" i="2" s="1"/>
  <c r="AM216" i="2"/>
  <c r="AY217" i="2"/>
  <c r="AA217" i="2"/>
  <c r="X153" i="2"/>
  <c r="G153" i="2" s="1"/>
  <c r="AL116" i="2"/>
  <c r="AN116" i="2" s="1"/>
  <c r="AP116" i="2" s="1"/>
  <c r="AM116" i="2"/>
  <c r="AL89" i="2"/>
  <c r="AN89" i="2" s="1"/>
  <c r="AO89" i="2" s="1"/>
  <c r="AM89" i="2"/>
  <c r="AL90" i="2"/>
  <c r="AM90" i="2"/>
  <c r="AN90" i="2"/>
  <c r="AP90" i="2" s="1"/>
  <c r="AL391" i="2"/>
  <c r="AN391" i="2" s="1"/>
  <c r="AO391" i="2" s="1"/>
  <c r="AM391" i="2"/>
  <c r="AP391" i="2"/>
  <c r="AL172" i="2"/>
  <c r="AN172" i="2" s="1"/>
  <c r="AO172" i="2" s="1"/>
  <c r="AM172" i="2"/>
  <c r="X173" i="2"/>
  <c r="G173" i="2" s="1"/>
  <c r="AD505" i="2"/>
  <c r="AY191" i="2"/>
  <c r="AA191" i="2"/>
  <c r="AM129" i="2"/>
  <c r="AL129" i="2"/>
  <c r="AN129" i="2" s="1"/>
  <c r="AP129" i="2" s="1"/>
  <c r="AL181" i="2"/>
  <c r="AN181" i="2" s="1"/>
  <c r="AO181" i="2" s="1"/>
  <c r="AM181" i="2"/>
  <c r="AP181" i="2"/>
  <c r="AY141" i="2"/>
  <c r="AA141" i="2"/>
  <c r="AR382" i="2"/>
  <c r="AS382" i="2"/>
  <c r="AT382" i="2" s="1"/>
  <c r="AU382" i="2" s="1"/>
  <c r="AW382" i="2" s="1"/>
  <c r="AZ374" i="2"/>
  <c r="AC374" i="2"/>
  <c r="AO386" i="2"/>
  <c r="AZ324" i="2"/>
  <c r="AC324" i="2"/>
  <c r="AQ435" i="2"/>
  <c r="AZ393" i="2"/>
  <c r="AC393" i="2"/>
  <c r="AZ169" i="2"/>
  <c r="AC169" i="2"/>
  <c r="AR32" i="2"/>
  <c r="AS32" i="2"/>
  <c r="AT32" i="2" s="1"/>
  <c r="AU32" i="2" s="1"/>
  <c r="AW32" i="2" s="1"/>
  <c r="AZ346" i="2"/>
  <c r="AC346" i="2"/>
  <c r="AZ381" i="2"/>
  <c r="AV381" i="2"/>
  <c r="AC381" i="2"/>
  <c r="AZ224" i="2"/>
  <c r="AC224" i="2"/>
  <c r="AR189" i="2"/>
  <c r="AS189" i="2"/>
  <c r="AT189" i="2" s="1"/>
  <c r="AU189" i="2" s="1"/>
  <c r="AW189" i="2" s="1"/>
  <c r="AZ275" i="2"/>
  <c r="AC275" i="2"/>
  <c r="AR336" i="2"/>
  <c r="AS336" i="2"/>
  <c r="AT336" i="2" s="1"/>
  <c r="AU336" i="2" s="1"/>
  <c r="AW336" i="2" s="1"/>
  <c r="AZ225" i="2"/>
  <c r="AC225" i="2"/>
  <c r="AZ115" i="2"/>
  <c r="AC115" i="2"/>
  <c r="AS128" i="2"/>
  <c r="AT128" i="2" s="1"/>
  <c r="AU128" i="2" s="1"/>
  <c r="AW128" i="2" s="1"/>
  <c r="AR128" i="2"/>
  <c r="AO228" i="2"/>
  <c r="AR255" i="2"/>
  <c r="AS255" i="2"/>
  <c r="AT255" i="2" s="1"/>
  <c r="AU255" i="2" s="1"/>
  <c r="AW255" i="2" s="1"/>
  <c r="AH111" i="2"/>
  <c r="AJ111" i="2" s="1"/>
  <c r="AI111" i="2"/>
  <c r="BB111" i="2" s="1"/>
  <c r="AS47" i="2"/>
  <c r="AT47" i="2" s="1"/>
  <c r="AU47" i="2" s="1"/>
  <c r="AW47" i="2" s="1"/>
  <c r="AR47" i="2"/>
  <c r="AR20" i="2"/>
  <c r="AS20" i="2"/>
  <c r="AT20" i="2" s="1"/>
  <c r="AU20" i="2" s="1"/>
  <c r="AW20" i="2" s="1"/>
  <c r="AE138" i="2"/>
  <c r="AD138" i="2"/>
  <c r="AE239" i="2"/>
  <c r="AD239" i="2"/>
  <c r="AE75" i="2"/>
  <c r="AD75" i="2"/>
  <c r="AR166" i="2"/>
  <c r="AS166" i="2"/>
  <c r="AT166" i="2" s="1"/>
  <c r="AU166" i="2" s="1"/>
  <c r="AW166" i="2" s="1"/>
  <c r="AS127" i="2"/>
  <c r="AT127" i="2" s="1"/>
  <c r="AU127" i="2" s="1"/>
  <c r="AW127" i="2" s="1"/>
  <c r="AR127" i="2"/>
  <c r="AR298" i="2"/>
  <c r="AS298" i="2"/>
  <c r="AT298" i="2" s="1"/>
  <c r="AU298" i="2" s="1"/>
  <c r="AW298" i="2" s="1"/>
  <c r="AR222" i="2"/>
  <c r="AS222" i="2"/>
  <c r="AT222" i="2" s="1"/>
  <c r="AU222" i="2" s="1"/>
  <c r="AW222" i="2" s="1"/>
  <c r="AZ247" i="2"/>
  <c r="AV247" i="2"/>
  <c r="AC247" i="2"/>
  <c r="AE308" i="2"/>
  <c r="AD308" i="2"/>
  <c r="AD80" i="2"/>
  <c r="AR30" i="2"/>
  <c r="AS30" i="2"/>
  <c r="AT30" i="2" s="1"/>
  <c r="AU30" i="2" s="1"/>
  <c r="AW30" i="2" s="1"/>
  <c r="AR150" i="2"/>
  <c r="AS150" i="2"/>
  <c r="AT150" i="2" s="1"/>
  <c r="AU150" i="2" s="1"/>
  <c r="AW150" i="2" s="1"/>
  <c r="AE274" i="2"/>
  <c r="AD274" i="2"/>
  <c r="AE143" i="2"/>
  <c r="AD143" i="2"/>
  <c r="AD167" i="2"/>
  <c r="AE167" i="2"/>
  <c r="AD199" i="2"/>
  <c r="AE199" i="2"/>
  <c r="AD45" i="2"/>
  <c r="AE45" i="2"/>
  <c r="AF45" i="2" s="1"/>
  <c r="AG45" i="2" s="1"/>
  <c r="AD227" i="2"/>
  <c r="AE227" i="2"/>
  <c r="AD286" i="2"/>
  <c r="AE286" i="2"/>
  <c r="AE290" i="2"/>
  <c r="AD290" i="2"/>
  <c r="AD87" i="2"/>
  <c r="AE87" i="2"/>
  <c r="AZ389" i="2"/>
  <c r="AV389" i="2"/>
  <c r="AC389" i="2"/>
  <c r="AS81" i="2"/>
  <c r="AT81" i="2" s="1"/>
  <c r="AU81" i="2" s="1"/>
  <c r="AW81" i="2" s="1"/>
  <c r="AR81" i="2"/>
  <c r="AS264" i="2"/>
  <c r="AT264" i="2" s="1"/>
  <c r="AU264" i="2" s="1"/>
  <c r="AW264" i="2" s="1"/>
  <c r="AR264" i="2"/>
  <c r="AR372" i="2"/>
  <c r="AS372" i="2"/>
  <c r="AT372" i="2" s="1"/>
  <c r="AU372" i="2" s="1"/>
  <c r="AW372" i="2" s="1"/>
  <c r="AZ215" i="2"/>
  <c r="AC215" i="2"/>
  <c r="AR56" i="2"/>
  <c r="AS56" i="2"/>
  <c r="AT56" i="2" s="1"/>
  <c r="AU56" i="2" s="1"/>
  <c r="AW56" i="2" s="1"/>
  <c r="AC84" i="2"/>
  <c r="AZ84" i="2"/>
  <c r="AV84" i="2"/>
  <c r="AR358" i="2"/>
  <c r="AS358" i="2"/>
  <c r="AT358" i="2" s="1"/>
  <c r="AU358" i="2" s="1"/>
  <c r="AW358" i="2" s="1"/>
  <c r="AZ112" i="2"/>
  <c r="AS223" i="2"/>
  <c r="AT223" i="2" s="1"/>
  <c r="AU223" i="2" s="1"/>
  <c r="AW223" i="2" s="1"/>
  <c r="AR223" i="2"/>
  <c r="AZ160" i="2"/>
  <c r="AC160" i="2"/>
  <c r="AD109" i="2"/>
  <c r="AE109" i="2"/>
  <c r="AF109" i="2" s="1"/>
  <c r="AG109" i="2" s="1"/>
  <c r="AD24" i="2"/>
  <c r="AE24" i="2"/>
  <c r="AF24" i="2" s="1"/>
  <c r="AG24" i="2" s="1"/>
  <c r="AD214" i="2"/>
  <c r="AE214" i="2"/>
  <c r="AY50" i="2"/>
  <c r="AA50" i="2"/>
  <c r="AY205" i="2"/>
  <c r="AA205" i="2"/>
  <c r="AM241" i="2"/>
  <c r="AL241" i="2"/>
  <c r="AN241" i="2" s="1"/>
  <c r="AO241" i="2" s="1"/>
  <c r="AL91" i="2"/>
  <c r="AN91" i="2" s="1"/>
  <c r="AO91" i="2" s="1"/>
  <c r="AM91" i="2"/>
  <c r="AL378" i="2"/>
  <c r="AN378" i="2" s="1"/>
  <c r="AP378" i="2" s="1"/>
  <c r="AM378" i="2"/>
  <c r="AY338" i="2"/>
  <c r="AA338" i="2"/>
  <c r="AL190" i="2"/>
  <c r="AN190" i="2" s="1"/>
  <c r="AO190" i="2" s="1"/>
  <c r="AM190" i="2"/>
  <c r="AL288" i="2"/>
  <c r="AN288" i="2" s="1"/>
  <c r="AP288" i="2" s="1"/>
  <c r="AM288" i="2"/>
  <c r="AY182" i="2"/>
  <c r="AA182" i="2"/>
  <c r="AY117" i="2"/>
  <c r="AA117" i="2"/>
  <c r="AL49" i="2"/>
  <c r="AN49" i="2" s="1"/>
  <c r="AO49" i="2" s="1"/>
  <c r="AM49" i="2"/>
  <c r="AL265" i="2"/>
  <c r="AN265" i="2" s="1"/>
  <c r="AO265" i="2" s="1"/>
  <c r="AM265" i="2"/>
  <c r="AY266" i="2"/>
  <c r="AA266" i="2"/>
  <c r="AY257" i="2"/>
  <c r="AA257" i="2"/>
  <c r="AY92" i="2"/>
  <c r="AA92" i="2"/>
  <c r="AY379" i="2"/>
  <c r="AA379" i="2"/>
  <c r="Y518" i="2"/>
  <c r="W518" i="2"/>
  <c r="Z518" i="2" s="1"/>
  <c r="Y549" i="2"/>
  <c r="W549" i="2"/>
  <c r="Z549" i="2" s="1"/>
  <c r="AY348" i="2"/>
  <c r="AA348" i="2"/>
  <c r="AL57" i="2"/>
  <c r="AN57" i="2" s="1"/>
  <c r="AO57" i="2" s="1"/>
  <c r="AM57" i="2"/>
  <c r="AY34" i="2"/>
  <c r="AA34" i="2"/>
  <c r="AE34" i="2"/>
  <c r="AF34" i="2" s="1"/>
  <c r="AG34" i="2" s="1"/>
  <c r="AD34" i="2"/>
  <c r="AM229" i="2"/>
  <c r="AL229" i="2"/>
  <c r="AN229" i="2" s="1"/>
  <c r="AP229" i="2" s="1"/>
  <c r="AY162" i="2"/>
  <c r="AA162" i="2"/>
  <c r="AM361" i="2"/>
  <c r="AL361" i="2"/>
  <c r="AN361" i="2" s="1"/>
  <c r="AP361" i="2" s="1"/>
  <c r="AY362" i="2"/>
  <c r="AA362" i="2"/>
  <c r="AD720" i="2"/>
  <c r="Y453" i="2"/>
  <c r="W453" i="2"/>
  <c r="Z453" i="2" s="1"/>
  <c r="AY153" i="2"/>
  <c r="AA153" i="2"/>
  <c r="AL384" i="2"/>
  <c r="AN384" i="2" s="1"/>
  <c r="AO384" i="2" s="1"/>
  <c r="AM384" i="2"/>
  <c r="AY173" i="2"/>
  <c r="AA173" i="2"/>
  <c r="W505" i="2"/>
  <c r="Z505" i="2" s="1"/>
  <c r="Y505" i="2"/>
  <c r="X505" i="2"/>
  <c r="G505" i="2" s="1"/>
  <c r="AL347" i="2"/>
  <c r="AN347" i="2" s="1"/>
  <c r="AO347" i="2" s="1"/>
  <c r="AM347" i="2"/>
  <c r="AY130" i="2"/>
  <c r="AA130" i="2"/>
  <c r="AY230" i="2"/>
  <c r="AA230" i="2"/>
  <c r="W731" i="2"/>
  <c r="Z731" i="2" s="1"/>
  <c r="Y731" i="2"/>
  <c r="X731" i="2"/>
  <c r="G731" i="2" s="1"/>
  <c r="AL152" i="2"/>
  <c r="AN152" i="2" s="1"/>
  <c r="AO152" i="2" s="1"/>
  <c r="AM152" i="2"/>
  <c r="B515" i="1"/>
  <c r="B533" i="1"/>
  <c r="B442" i="1"/>
  <c r="B627" i="1"/>
  <c r="B437" i="1"/>
  <c r="B648" i="1"/>
  <c r="B473" i="1"/>
  <c r="S629" i="2"/>
  <c r="I702" i="2"/>
  <c r="B700" i="1"/>
  <c r="R548" i="2"/>
  <c r="L437" i="1"/>
  <c r="B502" i="1"/>
  <c r="L627" i="1"/>
  <c r="L473" i="1"/>
  <c r="B540" i="1"/>
  <c r="S730" i="2"/>
  <c r="F625" i="1"/>
  <c r="R439" i="2"/>
  <c r="R475" i="2"/>
  <c r="L619" i="1"/>
  <c r="S635" i="2"/>
  <c r="L728" i="1"/>
  <c r="F714" i="1"/>
  <c r="F594" i="1"/>
  <c r="L701" i="1"/>
  <c r="F710" i="1"/>
  <c r="F466" i="1"/>
  <c r="F538" i="1"/>
  <c r="F647" i="1"/>
  <c r="F436" i="1"/>
  <c r="K376" i="1"/>
  <c r="K533" i="1"/>
  <c r="K633" i="1"/>
  <c r="J688" i="2"/>
  <c r="H688" i="2"/>
  <c r="P688" i="2"/>
  <c r="V688" i="2"/>
  <c r="BA688" i="2"/>
  <c r="Q688" i="2"/>
  <c r="P637" i="2"/>
  <c r="K637" i="2"/>
  <c r="N637" i="2"/>
  <c r="V637" i="2"/>
  <c r="M637" i="2"/>
  <c r="Q637" i="2"/>
  <c r="P519" i="2"/>
  <c r="V519" i="2"/>
  <c r="BA519" i="2"/>
  <c r="N519" i="2"/>
  <c r="K519" i="2"/>
  <c r="L519" i="2"/>
  <c r="K619" i="1"/>
  <c r="P652" i="2"/>
  <c r="K652" i="2"/>
  <c r="M652" i="2"/>
  <c r="BA652" i="2"/>
  <c r="T652" i="2"/>
  <c r="L652" i="2"/>
  <c r="V550" i="2"/>
  <c r="P550" i="2"/>
  <c r="K550" i="2"/>
  <c r="H550" i="2"/>
  <c r="N550" i="2"/>
  <c r="T550" i="2"/>
  <c r="O454" i="2"/>
  <c r="BA454" i="2"/>
  <c r="K454" i="2"/>
  <c r="N454" i="2"/>
  <c r="Q454" i="2"/>
  <c r="H454" i="2"/>
  <c r="V477" i="2"/>
  <c r="Q477" i="2"/>
  <c r="T477" i="2"/>
  <c r="N477" i="2"/>
  <c r="M477" i="2"/>
  <c r="BA477" i="2"/>
  <c r="N506" i="2"/>
  <c r="J506" i="2"/>
  <c r="BA506" i="2"/>
  <c r="H506" i="2"/>
  <c r="O506" i="2"/>
  <c r="V506" i="2"/>
  <c r="S621" i="2"/>
  <c r="F718" i="1"/>
  <c r="F542" i="1"/>
  <c r="S548" i="2"/>
  <c r="R535" i="2"/>
  <c r="S535" i="2" s="1"/>
  <c r="B684" i="1"/>
  <c r="L546" i="1"/>
  <c r="L533" i="1"/>
  <c r="B717" i="1"/>
  <c r="L633" i="1"/>
  <c r="B728" i="1"/>
  <c r="R730" i="2"/>
  <c r="F529" i="1"/>
  <c r="S439" i="2"/>
  <c r="S475" i="2"/>
  <c r="R635" i="2"/>
  <c r="F724" i="1"/>
  <c r="F598" i="1"/>
  <c r="F469" i="1"/>
  <c r="F618" i="1"/>
  <c r="K437" i="1"/>
  <c r="K546" i="1"/>
  <c r="K473" i="1"/>
  <c r="M688" i="2"/>
  <c r="L688" i="2"/>
  <c r="O688" i="2"/>
  <c r="N688" i="2"/>
  <c r="K688" i="2"/>
  <c r="T688" i="2"/>
  <c r="BA637" i="2"/>
  <c r="J637" i="2"/>
  <c r="L637" i="2"/>
  <c r="O637" i="2"/>
  <c r="H637" i="2"/>
  <c r="T637" i="2"/>
  <c r="H519" i="2"/>
  <c r="Q519" i="2"/>
  <c r="T519" i="2"/>
  <c r="M519" i="2"/>
  <c r="J519" i="2"/>
  <c r="O519" i="2"/>
  <c r="K627" i="1"/>
  <c r="Q652" i="2"/>
  <c r="V652" i="2"/>
  <c r="J652" i="2"/>
  <c r="N652" i="2"/>
  <c r="O652" i="2"/>
  <c r="H652" i="2"/>
  <c r="Q550" i="2"/>
  <c r="M550" i="2"/>
  <c r="O550" i="2"/>
  <c r="BA550" i="2"/>
  <c r="L550" i="2"/>
  <c r="J550" i="2"/>
  <c r="T454" i="2"/>
  <c r="L454" i="2"/>
  <c r="J454" i="2"/>
  <c r="M454" i="2"/>
  <c r="P454" i="2"/>
  <c r="V454" i="2"/>
  <c r="O477" i="2"/>
  <c r="K477" i="2"/>
  <c r="H477" i="2"/>
  <c r="L477" i="2"/>
  <c r="J477" i="2"/>
  <c r="P477" i="2"/>
  <c r="K506" i="2"/>
  <c r="L506" i="2"/>
  <c r="T506" i="2"/>
  <c r="P506" i="2"/>
  <c r="Q506" i="2"/>
  <c r="M506" i="2"/>
  <c r="I720" i="2"/>
  <c r="B67" i="1"/>
  <c r="B593" i="1"/>
  <c r="B612" i="1"/>
  <c r="B541" i="1"/>
  <c r="K713" i="1"/>
  <c r="K726" i="1"/>
  <c r="K446" i="1"/>
  <c r="K632" i="1"/>
  <c r="K723" i="1"/>
  <c r="K865" i="1"/>
  <c r="K501" i="1"/>
  <c r="K593" i="1"/>
  <c r="F862" i="1"/>
  <c r="F825" i="1"/>
  <c r="F855" i="1"/>
  <c r="F616" i="1"/>
  <c r="F706" i="1"/>
  <c r="S686" i="2"/>
  <c r="B611" i="1"/>
  <c r="R613" i="2"/>
  <c r="R598" i="2"/>
  <c r="L684" i="1"/>
  <c r="S444" i="2"/>
  <c r="L502" i="1"/>
  <c r="S517" i="2"/>
  <c r="L648" i="1"/>
  <c r="L717" i="1"/>
  <c r="B450" i="1"/>
  <c r="R452" i="2"/>
  <c r="S700" i="2"/>
  <c r="B592" i="1"/>
  <c r="F853" i="1"/>
  <c r="F705" i="1"/>
  <c r="F622" i="1"/>
  <c r="F715" i="1"/>
  <c r="F604" i="1"/>
  <c r="F623" i="1"/>
  <c r="B607" i="1"/>
  <c r="R614" i="2"/>
  <c r="B597" i="1"/>
  <c r="G597" i="1"/>
  <c r="S504" i="2"/>
  <c r="R650" i="2"/>
  <c r="R542" i="2"/>
  <c r="F500" i="1"/>
  <c r="F471" i="1"/>
  <c r="F856" i="1"/>
  <c r="F864" i="1"/>
  <c r="F528" i="1"/>
  <c r="L597" i="1"/>
  <c r="R599" i="2"/>
  <c r="K502" i="1"/>
  <c r="K717" i="1"/>
  <c r="N732" i="2"/>
  <c r="Q732" i="2"/>
  <c r="L732" i="2"/>
  <c r="BA732" i="2"/>
  <c r="M732" i="2"/>
  <c r="J732" i="2"/>
  <c r="K442" i="1"/>
  <c r="K648" i="1"/>
  <c r="I687" i="2"/>
  <c r="I445" i="2"/>
  <c r="I636" i="2"/>
  <c r="I518" i="2"/>
  <c r="I453" i="2"/>
  <c r="I505" i="2"/>
  <c r="S594" i="2"/>
  <c r="F503" i="1"/>
  <c r="K447" i="1"/>
  <c r="K626" i="1"/>
  <c r="K537" i="1"/>
  <c r="K696" i="1"/>
  <c r="K441" i="1"/>
  <c r="K612" i="1"/>
  <c r="K541" i="1"/>
  <c r="F857" i="1"/>
  <c r="F858" i="1"/>
  <c r="R686" i="2"/>
  <c r="S613" i="2"/>
  <c r="B596" i="1"/>
  <c r="S598" i="2"/>
  <c r="R444" i="2"/>
  <c r="R517" i="2"/>
  <c r="S452" i="2"/>
  <c r="B698" i="1"/>
  <c r="R700" i="2"/>
  <c r="L540" i="1"/>
  <c r="F609" i="1"/>
  <c r="F631" i="1"/>
  <c r="F590" i="1"/>
  <c r="F544" i="1"/>
  <c r="F527" i="1"/>
  <c r="S614" i="2"/>
  <c r="L612" i="1"/>
  <c r="L593" i="1"/>
  <c r="R595" i="2"/>
  <c r="S595" i="2" s="1"/>
  <c r="L541" i="1"/>
  <c r="L611" i="1"/>
  <c r="L596" i="1"/>
  <c r="L442" i="1"/>
  <c r="R504" i="2"/>
  <c r="L515" i="1"/>
  <c r="S650" i="2"/>
  <c r="R719" i="2"/>
  <c r="S719" i="2" s="1"/>
  <c r="L450" i="1"/>
  <c r="L698" i="1"/>
  <c r="L592" i="1"/>
  <c r="S542" i="2"/>
  <c r="F385" i="1"/>
  <c r="F432" i="1"/>
  <c r="F615" i="1"/>
  <c r="F513" i="1"/>
  <c r="L607" i="1"/>
  <c r="G612" i="1"/>
  <c r="R543" i="2"/>
  <c r="S543" i="2" s="1"/>
  <c r="S599" i="2"/>
  <c r="K540" i="1"/>
  <c r="H732" i="2"/>
  <c r="T732" i="2"/>
  <c r="O732" i="2"/>
  <c r="V732" i="2"/>
  <c r="K732" i="2"/>
  <c r="P732" i="2"/>
  <c r="K684" i="1"/>
  <c r="K515" i="1"/>
  <c r="I440" i="2"/>
  <c r="I701" i="2"/>
  <c r="I651" i="2"/>
  <c r="I476" i="2"/>
  <c r="I549" i="2"/>
  <c r="I731" i="2"/>
  <c r="B291" i="1"/>
  <c r="B189" i="1"/>
  <c r="B146" i="1"/>
  <c r="B292" i="1"/>
  <c r="B139" i="1"/>
  <c r="B275" i="1"/>
  <c r="B393" i="1"/>
  <c r="B215" i="1"/>
  <c r="E305" i="2"/>
  <c r="BA304" i="2"/>
  <c r="N304" i="2"/>
  <c r="Q304" i="2"/>
  <c r="H304" i="2"/>
  <c r="C302" i="1" s="1"/>
  <c r="V304" i="2"/>
  <c r="T304" i="2"/>
  <c r="J302" i="1" s="1"/>
  <c r="K114" i="1"/>
  <c r="C293" i="1"/>
  <c r="P350" i="2"/>
  <c r="I348" i="1" s="1"/>
  <c r="M350" i="2"/>
  <c r="K350" i="2"/>
  <c r="BA350" i="2"/>
  <c r="L350" i="2"/>
  <c r="N350" i="2"/>
  <c r="C276" i="1"/>
  <c r="I278" i="2"/>
  <c r="B276" i="1"/>
  <c r="I59" i="2"/>
  <c r="B57" i="1"/>
  <c r="O60" i="2"/>
  <c r="H58" i="1" s="1"/>
  <c r="H60" i="2"/>
  <c r="Q60" i="2"/>
  <c r="M60" i="2"/>
  <c r="BA60" i="2"/>
  <c r="K60" i="2"/>
  <c r="N164" i="2"/>
  <c r="H164" i="2"/>
  <c r="L164" i="2"/>
  <c r="V164" i="2"/>
  <c r="T164" i="2"/>
  <c r="BA164" i="2"/>
  <c r="K291" i="1"/>
  <c r="K345" i="1"/>
  <c r="K150" i="1"/>
  <c r="P296" i="2"/>
  <c r="M296" i="2"/>
  <c r="N296" i="2"/>
  <c r="O296" i="2"/>
  <c r="H296" i="2"/>
  <c r="T296" i="2"/>
  <c r="J294" i="1" s="1"/>
  <c r="I276" i="1"/>
  <c r="J276" i="1"/>
  <c r="H279" i="2"/>
  <c r="Q279" i="2"/>
  <c r="O279" i="2"/>
  <c r="N279" i="2"/>
  <c r="T279" i="2"/>
  <c r="K279" i="2"/>
  <c r="F33" i="1"/>
  <c r="K36" i="2"/>
  <c r="J36" i="2"/>
  <c r="E34" i="1" s="1"/>
  <c r="T36" i="2"/>
  <c r="J34" i="1" s="1"/>
  <c r="H36" i="2"/>
  <c r="V36" i="2"/>
  <c r="Q36" i="2"/>
  <c r="I163" i="2"/>
  <c r="E686" i="1"/>
  <c r="C686" i="1"/>
  <c r="I686" i="1"/>
  <c r="I154" i="2"/>
  <c r="H152" i="1"/>
  <c r="D299" i="1"/>
  <c r="D291" i="1"/>
  <c r="I635" i="1"/>
  <c r="E394" i="1"/>
  <c r="I394" i="1"/>
  <c r="T397" i="2"/>
  <c r="N397" i="2"/>
  <c r="V397" i="2"/>
  <c r="L397" i="2"/>
  <c r="H397" i="2"/>
  <c r="Q397" i="2"/>
  <c r="I231" i="2"/>
  <c r="B229" i="1"/>
  <c r="D67" i="1"/>
  <c r="H181" i="1"/>
  <c r="I183" i="2"/>
  <c r="I181" i="1"/>
  <c r="C116" i="1"/>
  <c r="E120" i="2"/>
  <c r="V119" i="2"/>
  <c r="H119" i="2"/>
  <c r="T119" i="2"/>
  <c r="N119" i="2"/>
  <c r="K119" i="2"/>
  <c r="M119" i="2"/>
  <c r="H265" i="1"/>
  <c r="E269" i="2"/>
  <c r="O268" i="2"/>
  <c r="P268" i="2"/>
  <c r="M268" i="2"/>
  <c r="N268" i="2"/>
  <c r="H268" i="2"/>
  <c r="L268" i="2"/>
  <c r="S92" i="2"/>
  <c r="I71" i="2"/>
  <c r="B69" i="1"/>
  <c r="K68" i="1"/>
  <c r="S379" i="2"/>
  <c r="I517" i="1"/>
  <c r="D56" i="1"/>
  <c r="S162" i="2"/>
  <c r="K324" i="1"/>
  <c r="C361" i="1"/>
  <c r="I216" i="1"/>
  <c r="E220" i="2"/>
  <c r="P219" i="2"/>
  <c r="J219" i="2"/>
  <c r="M219" i="2"/>
  <c r="H219" i="2"/>
  <c r="O219" i="2"/>
  <c r="V219" i="2"/>
  <c r="D215" i="1"/>
  <c r="I300" i="1"/>
  <c r="I204" i="1"/>
  <c r="E204" i="1"/>
  <c r="M207" i="2"/>
  <c r="J207" i="2"/>
  <c r="O207" i="2"/>
  <c r="N207" i="2"/>
  <c r="P207" i="2"/>
  <c r="H207" i="2"/>
  <c r="F337" i="1"/>
  <c r="I339" i="2"/>
  <c r="B337" i="1"/>
  <c r="D189" i="1"/>
  <c r="S130" i="2"/>
  <c r="E730" i="1"/>
  <c r="E256" i="1"/>
  <c r="I260" i="2"/>
  <c r="B258" i="1"/>
  <c r="C152" i="1"/>
  <c r="J152" i="1"/>
  <c r="BA155" i="2"/>
  <c r="P155" i="2"/>
  <c r="O155" i="2"/>
  <c r="Q155" i="2"/>
  <c r="J155" i="2"/>
  <c r="H155" i="2"/>
  <c r="C172" i="1"/>
  <c r="E172" i="1"/>
  <c r="O175" i="2"/>
  <c r="Q175" i="2"/>
  <c r="N175" i="2"/>
  <c r="L175" i="2"/>
  <c r="J175" i="2"/>
  <c r="P175" i="2"/>
  <c r="I229" i="1"/>
  <c r="E229" i="1"/>
  <c r="O232" i="2"/>
  <c r="N232" i="2"/>
  <c r="L232" i="2"/>
  <c r="H232" i="2"/>
  <c r="T232" i="2"/>
  <c r="P232" i="2"/>
  <c r="C181" i="1"/>
  <c r="K184" i="2"/>
  <c r="H184" i="2"/>
  <c r="P184" i="2"/>
  <c r="Q184" i="2"/>
  <c r="J184" i="2"/>
  <c r="M184" i="2"/>
  <c r="H116" i="1"/>
  <c r="D115" i="1"/>
  <c r="E265" i="1"/>
  <c r="D255" i="1"/>
  <c r="N94" i="2"/>
  <c r="T94" i="2"/>
  <c r="V94" i="2"/>
  <c r="Q94" i="2"/>
  <c r="M94" i="2"/>
  <c r="H94" i="2"/>
  <c r="D90" i="1"/>
  <c r="K292" i="1"/>
  <c r="I69" i="1"/>
  <c r="N72" i="2"/>
  <c r="V72" i="2"/>
  <c r="J72" i="2"/>
  <c r="E70" i="1" s="1"/>
  <c r="H72" i="2"/>
  <c r="Q72" i="2"/>
  <c r="M72" i="2"/>
  <c r="E653" i="2"/>
  <c r="E654" i="2" s="1"/>
  <c r="E650" i="1"/>
  <c r="H650" i="1"/>
  <c r="C650" i="1"/>
  <c r="E551" i="2"/>
  <c r="I548" i="1"/>
  <c r="C548" i="1"/>
  <c r="J548" i="1"/>
  <c r="BA328" i="2"/>
  <c r="H328" i="2"/>
  <c r="L328" i="2"/>
  <c r="J328" i="2"/>
  <c r="E326" i="1" s="1"/>
  <c r="M328" i="2"/>
  <c r="K328" i="2"/>
  <c r="I363" i="2"/>
  <c r="E361" i="1"/>
  <c r="E365" i="2"/>
  <c r="V364" i="2"/>
  <c r="Q364" i="2"/>
  <c r="K364" i="2"/>
  <c r="J364" i="2"/>
  <c r="O364" i="2"/>
  <c r="T364" i="2"/>
  <c r="J362" i="1" s="1"/>
  <c r="K360" i="1"/>
  <c r="E455" i="2"/>
  <c r="J452" i="1"/>
  <c r="E452" i="1"/>
  <c r="I452" i="1"/>
  <c r="E478" i="2"/>
  <c r="J475" i="1"/>
  <c r="H216" i="1"/>
  <c r="E216" i="1"/>
  <c r="D151" i="1"/>
  <c r="P303" i="2"/>
  <c r="N303" i="2"/>
  <c r="L303" i="2"/>
  <c r="K303" i="2"/>
  <c r="V303" i="2"/>
  <c r="Q303" i="2"/>
  <c r="C204" i="1"/>
  <c r="I206" i="2"/>
  <c r="H204" i="1"/>
  <c r="J504" i="1"/>
  <c r="I504" i="1"/>
  <c r="M340" i="2"/>
  <c r="H340" i="2"/>
  <c r="BA340" i="2"/>
  <c r="V340" i="2"/>
  <c r="P340" i="2"/>
  <c r="I338" i="1" s="1"/>
  <c r="N340" i="2"/>
  <c r="I190" i="1"/>
  <c r="J190" i="1"/>
  <c r="P193" i="2"/>
  <c r="Q193" i="2"/>
  <c r="BA193" i="2"/>
  <c r="H193" i="2"/>
  <c r="J193" i="2"/>
  <c r="N193" i="2"/>
  <c r="K128" i="1"/>
  <c r="D228" i="1"/>
  <c r="K139" i="1"/>
  <c r="C256" i="1"/>
  <c r="I258" i="2"/>
  <c r="E258" i="1"/>
  <c r="BA261" i="2"/>
  <c r="L261" i="2"/>
  <c r="P261" i="2"/>
  <c r="J261" i="2"/>
  <c r="M261" i="2"/>
  <c r="T261" i="2"/>
  <c r="J259" i="1" s="1"/>
  <c r="F386" i="1"/>
  <c r="F166" i="1"/>
  <c r="F285" i="1"/>
  <c r="F375" i="1"/>
  <c r="F374" i="1"/>
  <c r="F186" i="1"/>
  <c r="F250" i="1"/>
  <c r="G313" i="1"/>
  <c r="F261" i="1"/>
  <c r="F144" i="1"/>
  <c r="F149" i="1"/>
  <c r="G51" i="1"/>
  <c r="G134" i="1"/>
  <c r="G81" i="1"/>
  <c r="F95" i="1"/>
  <c r="S277" i="2"/>
  <c r="S293" i="2"/>
  <c r="F198" i="1"/>
  <c r="F253" i="1"/>
  <c r="G45" i="1"/>
  <c r="G18" i="1"/>
  <c r="F84" i="1"/>
  <c r="F196" i="1"/>
  <c r="G4" i="1"/>
  <c r="F220" i="1"/>
  <c r="F247" i="1"/>
  <c r="F320" i="1"/>
  <c r="F54" i="1"/>
  <c r="F297" i="1"/>
  <c r="F86" i="1"/>
  <c r="G94" i="1"/>
  <c r="G175" i="1"/>
  <c r="G164" i="1"/>
  <c r="G125" i="1"/>
  <c r="G252" i="1"/>
  <c r="F64" i="1"/>
  <c r="G241" i="1"/>
  <c r="B49" i="1"/>
  <c r="R51" i="2"/>
  <c r="L146" i="1"/>
  <c r="L299" i="1"/>
  <c r="L291" i="1"/>
  <c r="B48" i="1"/>
  <c r="R50" i="2"/>
  <c r="B203" i="1"/>
  <c r="R34" i="2"/>
  <c r="B160" i="1"/>
  <c r="L324" i="1"/>
  <c r="S362" i="2"/>
  <c r="B474" i="1"/>
  <c r="S153" i="2"/>
  <c r="R173" i="2"/>
  <c r="G503" i="1"/>
  <c r="S230" i="2"/>
  <c r="F391" i="1"/>
  <c r="F379" i="1"/>
  <c r="F273" i="1"/>
  <c r="F223" i="1"/>
  <c r="F245" i="1"/>
  <c r="G197" i="1"/>
  <c r="G225" i="1"/>
  <c r="G107" i="1"/>
  <c r="G22" i="1"/>
  <c r="G212" i="1"/>
  <c r="L48" i="1"/>
  <c r="S395" i="2"/>
  <c r="L115" i="1"/>
  <c r="L255" i="1"/>
  <c r="R294" i="2"/>
  <c r="R70" i="2"/>
  <c r="L377" i="1"/>
  <c r="S58" i="2"/>
  <c r="G32" i="1"/>
  <c r="R326" i="2"/>
  <c r="L360" i="1"/>
  <c r="S217" i="2"/>
  <c r="L151" i="1"/>
  <c r="S191" i="2"/>
  <c r="L128" i="1"/>
  <c r="B729" i="1"/>
  <c r="R141" i="2"/>
  <c r="L304" i="2"/>
  <c r="M304" i="2"/>
  <c r="O304" i="2"/>
  <c r="H302" i="1" s="1"/>
  <c r="P304" i="2"/>
  <c r="I302" i="1" s="1"/>
  <c r="J304" i="2"/>
  <c r="E302" i="1" s="1"/>
  <c r="K304" i="2"/>
  <c r="K382" i="1"/>
  <c r="K392" i="1"/>
  <c r="E293" i="1"/>
  <c r="I295" i="2"/>
  <c r="H293" i="1"/>
  <c r="I349" i="2"/>
  <c r="B347" i="1"/>
  <c r="E351" i="2"/>
  <c r="Q350" i="2"/>
  <c r="O350" i="2"/>
  <c r="H348" i="1" s="1"/>
  <c r="J350" i="2"/>
  <c r="E348" i="1" s="1"/>
  <c r="T350" i="2"/>
  <c r="V350" i="2"/>
  <c r="H350" i="2"/>
  <c r="H276" i="1"/>
  <c r="E276" i="1"/>
  <c r="K275" i="1"/>
  <c r="C57" i="1"/>
  <c r="E61" i="2"/>
  <c r="P60" i="2"/>
  <c r="I58" i="1" s="1"/>
  <c r="T60" i="2"/>
  <c r="J58" i="1" s="1"/>
  <c r="V60" i="2"/>
  <c r="L60" i="2"/>
  <c r="J60" i="2"/>
  <c r="E58" i="1" s="1"/>
  <c r="N60" i="2"/>
  <c r="C33" i="1"/>
  <c r="O164" i="2"/>
  <c r="K164" i="2"/>
  <c r="J164" i="2"/>
  <c r="M164" i="2"/>
  <c r="P164" i="2"/>
  <c r="Q164" i="2"/>
  <c r="K179" i="1"/>
  <c r="I293" i="1"/>
  <c r="J296" i="2"/>
  <c r="Q296" i="2"/>
  <c r="K296" i="2"/>
  <c r="V296" i="2"/>
  <c r="L296" i="2"/>
  <c r="BA296" i="2"/>
  <c r="C347" i="1"/>
  <c r="E280" i="2"/>
  <c r="J279" i="2"/>
  <c r="L279" i="2"/>
  <c r="P279" i="2"/>
  <c r="BA279" i="2"/>
  <c r="V279" i="2"/>
  <c r="M279" i="2"/>
  <c r="D275" i="1"/>
  <c r="I35" i="2"/>
  <c r="B33" i="1"/>
  <c r="E37" i="2"/>
  <c r="O36" i="2"/>
  <c r="H34" i="1" s="1"/>
  <c r="BA36" i="2"/>
  <c r="M36" i="2"/>
  <c r="L36" i="2"/>
  <c r="N36" i="2"/>
  <c r="P36" i="2"/>
  <c r="I34" i="1" s="1"/>
  <c r="D146" i="1"/>
  <c r="E689" i="2"/>
  <c r="H686" i="1"/>
  <c r="J686" i="1"/>
  <c r="I152" i="1"/>
  <c r="K299" i="1"/>
  <c r="I174" i="2"/>
  <c r="J172" i="1"/>
  <c r="E638" i="2"/>
  <c r="E635" i="1"/>
  <c r="H635" i="1"/>
  <c r="C635" i="1"/>
  <c r="J635" i="1"/>
  <c r="I396" i="2"/>
  <c r="B394" i="1"/>
  <c r="H394" i="1"/>
  <c r="E398" i="2"/>
  <c r="P397" i="2"/>
  <c r="M397" i="2"/>
  <c r="J397" i="2"/>
  <c r="BA397" i="2"/>
  <c r="O397" i="2"/>
  <c r="K397" i="2"/>
  <c r="J229" i="1"/>
  <c r="H229" i="1"/>
  <c r="I116" i="1"/>
  <c r="L119" i="2"/>
  <c r="Q119" i="2"/>
  <c r="J119" i="2"/>
  <c r="O119" i="2"/>
  <c r="H117" i="1" s="1"/>
  <c r="BA119" i="2"/>
  <c r="P119" i="2"/>
  <c r="J265" i="1"/>
  <c r="Q268" i="2"/>
  <c r="T268" i="2"/>
  <c r="J266" i="1" s="1"/>
  <c r="K268" i="2"/>
  <c r="J268" i="2"/>
  <c r="V268" i="2"/>
  <c r="BA268" i="2"/>
  <c r="C69" i="1"/>
  <c r="E520" i="2"/>
  <c r="C517" i="1"/>
  <c r="J517" i="1"/>
  <c r="E517" i="1"/>
  <c r="H517" i="1"/>
  <c r="K56" i="1"/>
  <c r="I327" i="2"/>
  <c r="B325" i="1"/>
  <c r="C325" i="1"/>
  <c r="C216" i="1"/>
  <c r="I218" i="2"/>
  <c r="B216" i="1"/>
  <c r="Q219" i="2"/>
  <c r="N219" i="2"/>
  <c r="BA219" i="2"/>
  <c r="K219" i="2"/>
  <c r="T219" i="2"/>
  <c r="L219" i="2"/>
  <c r="I302" i="2"/>
  <c r="H300" i="1"/>
  <c r="E300" i="1"/>
  <c r="E208" i="2"/>
  <c r="Q207" i="2"/>
  <c r="K207" i="2"/>
  <c r="BA207" i="2"/>
  <c r="V207" i="2"/>
  <c r="L207" i="2"/>
  <c r="T207" i="2"/>
  <c r="J205" i="1" s="1"/>
  <c r="C337" i="1"/>
  <c r="I192" i="2"/>
  <c r="E190" i="1"/>
  <c r="E733" i="2"/>
  <c r="C730" i="1"/>
  <c r="J730" i="1"/>
  <c r="H730" i="1"/>
  <c r="I730" i="1"/>
  <c r="D139" i="1"/>
  <c r="I256" i="1"/>
  <c r="F257" i="1"/>
  <c r="I259" i="2"/>
  <c r="C258" i="1"/>
  <c r="H258" i="1"/>
  <c r="K359" i="1"/>
  <c r="K389" i="1"/>
  <c r="K146" i="1"/>
  <c r="E152" i="1"/>
  <c r="E156" i="2"/>
  <c r="L155" i="2"/>
  <c r="V155" i="2"/>
  <c r="M155" i="2"/>
  <c r="K155" i="2"/>
  <c r="N155" i="2"/>
  <c r="T155" i="2"/>
  <c r="D48" i="1"/>
  <c r="D203" i="1"/>
  <c r="I172" i="1"/>
  <c r="H172" i="1"/>
  <c r="K175" i="2"/>
  <c r="T175" i="2"/>
  <c r="M175" i="2"/>
  <c r="V175" i="2"/>
  <c r="H175" i="2"/>
  <c r="K336" i="1"/>
  <c r="C394" i="1"/>
  <c r="K393" i="1"/>
  <c r="C229" i="1"/>
  <c r="E233" i="2"/>
  <c r="K232" i="2"/>
  <c r="V232" i="2"/>
  <c r="Q232" i="2"/>
  <c r="M232" i="2"/>
  <c r="J232" i="2"/>
  <c r="BA232" i="2"/>
  <c r="K67" i="1"/>
  <c r="E181" i="1"/>
  <c r="E185" i="2"/>
  <c r="BA184" i="2"/>
  <c r="L184" i="2"/>
  <c r="V184" i="2"/>
  <c r="N184" i="2"/>
  <c r="O184" i="2"/>
  <c r="T184" i="2"/>
  <c r="J182" i="1" s="1"/>
  <c r="D180" i="1"/>
  <c r="J116" i="1"/>
  <c r="E116" i="1"/>
  <c r="I118" i="2"/>
  <c r="K115" i="1"/>
  <c r="I267" i="2"/>
  <c r="I265" i="1"/>
  <c r="C265" i="1"/>
  <c r="D264" i="1"/>
  <c r="K255" i="1"/>
  <c r="I93" i="2"/>
  <c r="O94" i="2"/>
  <c r="P94" i="2"/>
  <c r="K94" i="2"/>
  <c r="J94" i="2"/>
  <c r="L94" i="2"/>
  <c r="BA94" i="2"/>
  <c r="K90" i="1"/>
  <c r="E69" i="1"/>
  <c r="E73" i="2"/>
  <c r="L72" i="2"/>
  <c r="T72" i="2"/>
  <c r="J70" i="1" s="1"/>
  <c r="O72" i="2"/>
  <c r="H70" i="1" s="1"/>
  <c r="P72" i="2"/>
  <c r="I70" i="1" s="1"/>
  <c r="BA72" i="2"/>
  <c r="K72" i="2"/>
  <c r="I650" i="1"/>
  <c r="J650" i="1"/>
  <c r="H548" i="1"/>
  <c r="E548" i="1"/>
  <c r="D32" i="1"/>
  <c r="D160" i="1"/>
  <c r="E329" i="2"/>
  <c r="T328" i="2"/>
  <c r="J326" i="1" s="1"/>
  <c r="N328" i="2"/>
  <c r="O328" i="2"/>
  <c r="H326" i="1" s="1"/>
  <c r="Q328" i="2"/>
  <c r="V328" i="2"/>
  <c r="P328" i="2"/>
  <c r="I326" i="1" s="1"/>
  <c r="H361" i="1"/>
  <c r="I361" i="1"/>
  <c r="H364" i="2"/>
  <c r="BA364" i="2"/>
  <c r="L364" i="2"/>
  <c r="P364" i="2"/>
  <c r="N364" i="2"/>
  <c r="M364" i="2"/>
  <c r="H452" i="1"/>
  <c r="C452" i="1"/>
  <c r="H475" i="1"/>
  <c r="C475" i="1"/>
  <c r="E475" i="1"/>
  <c r="I475" i="1"/>
  <c r="K215" i="1"/>
  <c r="C300" i="1"/>
  <c r="O303" i="2"/>
  <c r="M303" i="2"/>
  <c r="J303" i="2"/>
  <c r="H303" i="2"/>
  <c r="T303" i="2"/>
  <c r="J301" i="1" s="1"/>
  <c r="BA303" i="2"/>
  <c r="D171" i="1"/>
  <c r="E507" i="2"/>
  <c r="E504" i="1"/>
  <c r="C504" i="1"/>
  <c r="H504" i="1"/>
  <c r="E341" i="2"/>
  <c r="O340" i="2"/>
  <c r="H338" i="1" s="1"/>
  <c r="Q340" i="2"/>
  <c r="K340" i="2"/>
  <c r="J340" i="2"/>
  <c r="E338" i="1" s="1"/>
  <c r="L340" i="2"/>
  <c r="T340" i="2"/>
  <c r="J338" i="1" s="1"/>
  <c r="H190" i="1"/>
  <c r="C190" i="1"/>
  <c r="E194" i="2"/>
  <c r="V193" i="2"/>
  <c r="M193" i="2"/>
  <c r="K193" i="2"/>
  <c r="T193" i="2"/>
  <c r="J191" i="1" s="1"/>
  <c r="L193" i="2"/>
  <c r="O193" i="2"/>
  <c r="K189" i="1"/>
  <c r="D128" i="1"/>
  <c r="K228" i="1"/>
  <c r="H256" i="1"/>
  <c r="I258" i="1"/>
  <c r="V261" i="2"/>
  <c r="O261" i="2"/>
  <c r="K261" i="2"/>
  <c r="H261" i="2"/>
  <c r="Q261" i="2"/>
  <c r="N261" i="2"/>
  <c r="F126" i="1"/>
  <c r="F388" i="1"/>
  <c r="G176" i="1"/>
  <c r="G200" i="1"/>
  <c r="G6" i="1"/>
  <c r="F289" i="1"/>
  <c r="F201" i="1"/>
  <c r="G76" i="1"/>
  <c r="G157" i="1"/>
  <c r="G97" i="1"/>
  <c r="F243" i="1"/>
  <c r="G112" i="1"/>
  <c r="L49" i="1"/>
  <c r="R277" i="2"/>
  <c r="R293" i="2"/>
  <c r="F74" i="1"/>
  <c r="F53" i="1"/>
  <c r="G20" i="1"/>
  <c r="G105" i="1"/>
  <c r="G24" i="1"/>
  <c r="G249" i="1"/>
  <c r="G315" i="1"/>
  <c r="F177" i="1"/>
  <c r="G148" i="1"/>
  <c r="G307" i="1"/>
  <c r="G309" i="1"/>
  <c r="G311" i="1"/>
  <c r="F369" i="1"/>
  <c r="F79" i="1"/>
  <c r="F370" i="1"/>
  <c r="F123" i="1"/>
  <c r="F356" i="1"/>
  <c r="F221" i="1"/>
  <c r="G23" i="1"/>
  <c r="G296" i="1"/>
  <c r="F103" i="1"/>
  <c r="G236" i="1"/>
  <c r="F143" i="1"/>
  <c r="F210" i="1"/>
  <c r="G132" i="1"/>
  <c r="G185" i="1"/>
  <c r="S51" i="2"/>
  <c r="L275" i="1"/>
  <c r="S50" i="2"/>
  <c r="S205" i="2"/>
  <c r="R338" i="2"/>
  <c r="G336" i="1"/>
  <c r="L393" i="1"/>
  <c r="L67" i="1"/>
  <c r="B180" i="1"/>
  <c r="R182" i="2"/>
  <c r="R117" i="2"/>
  <c r="B264" i="1"/>
  <c r="S266" i="2"/>
  <c r="S257" i="2"/>
  <c r="G49" i="1"/>
  <c r="L68" i="1"/>
  <c r="B377" i="1"/>
  <c r="B346" i="1"/>
  <c r="S348" i="2"/>
  <c r="S34" i="2"/>
  <c r="R362" i="2"/>
  <c r="L215" i="1"/>
  <c r="B151" i="1"/>
  <c r="R153" i="2"/>
  <c r="B171" i="1"/>
  <c r="S173" i="2"/>
  <c r="L189" i="1"/>
  <c r="R230" i="2"/>
  <c r="L139" i="1"/>
  <c r="F372" i="1"/>
  <c r="F322" i="1"/>
  <c r="F167" i="1"/>
  <c r="F344" i="1"/>
  <c r="F222" i="1"/>
  <c r="G136" i="1"/>
  <c r="G237" i="1"/>
  <c r="G73" i="1"/>
  <c r="G78" i="1"/>
  <c r="G272" i="1"/>
  <c r="G141" i="1"/>
  <c r="G288" i="1"/>
  <c r="F387" i="1"/>
  <c r="F213" i="1"/>
  <c r="F158" i="1"/>
  <c r="R301" i="2"/>
  <c r="L336" i="1"/>
  <c r="R395" i="2"/>
  <c r="S69" i="2"/>
  <c r="L180" i="1"/>
  <c r="L264" i="1"/>
  <c r="L90" i="1"/>
  <c r="S294" i="2"/>
  <c r="S70" i="2"/>
  <c r="L346" i="1"/>
  <c r="R58" i="2"/>
  <c r="L32" i="1"/>
  <c r="L160" i="1"/>
  <c r="S326" i="2"/>
  <c r="G718" i="1"/>
  <c r="R217" i="2"/>
  <c r="L171" i="1"/>
  <c r="B503" i="1"/>
  <c r="R191" i="2"/>
  <c r="L228" i="1"/>
  <c r="S141" i="2"/>
  <c r="R205" i="2"/>
  <c r="S338" i="2"/>
  <c r="S182" i="2"/>
  <c r="S117" i="2"/>
  <c r="R266" i="2"/>
  <c r="R257" i="2"/>
  <c r="L292" i="1"/>
  <c r="R348" i="2"/>
  <c r="L56" i="1"/>
  <c r="B32" i="1"/>
  <c r="F113" i="1"/>
  <c r="G306" i="1"/>
  <c r="G165" i="1"/>
  <c r="G43" i="1"/>
  <c r="G284" i="1"/>
  <c r="G85" i="1"/>
  <c r="F82" i="1"/>
  <c r="R148" i="2"/>
  <c r="S148" i="2" s="1"/>
  <c r="S301" i="2"/>
  <c r="L203" i="1"/>
  <c r="R69" i="2"/>
  <c r="BA175" i="2"/>
  <c r="BA862" i="2"/>
  <c r="D161" i="1"/>
  <c r="E270" i="2"/>
  <c r="D337" i="1"/>
  <c r="D361" i="1"/>
  <c r="D347" i="1"/>
  <c r="J348" i="1"/>
  <c r="D394" i="1"/>
  <c r="D325" i="1"/>
  <c r="D257" i="1"/>
  <c r="E234" i="2"/>
  <c r="D91" i="1"/>
  <c r="E342" i="2"/>
  <c r="E271" i="2"/>
  <c r="E343" i="2"/>
  <c r="D685" i="1"/>
  <c r="D443" i="1"/>
  <c r="D634" i="1"/>
  <c r="D516" i="1"/>
  <c r="D451" i="1"/>
  <c r="D503" i="1"/>
  <c r="D438" i="1"/>
  <c r="D699" i="1"/>
  <c r="D649" i="1"/>
  <c r="D474" i="1"/>
  <c r="D547" i="1"/>
  <c r="D729" i="1"/>
  <c r="E655" i="2"/>
  <c r="E562" i="2"/>
  <c r="E656" i="2"/>
  <c r="E563" i="2"/>
  <c r="E657" i="2"/>
  <c r="E564" i="2"/>
  <c r="E658" i="2"/>
  <c r="E659" i="2" s="1"/>
  <c r="E565" i="2"/>
  <c r="E566" i="2" s="1"/>
  <c r="D700" i="1"/>
  <c r="D718" i="1"/>
  <c r="E660" i="2"/>
  <c r="E567" i="2"/>
  <c r="E568" i="2"/>
  <c r="H567" i="2"/>
  <c r="C565" i="1" s="1"/>
  <c r="N567" i="2"/>
  <c r="BA567" i="2"/>
  <c r="L567" i="2"/>
  <c r="T567" i="2"/>
  <c r="J565" i="1" s="1"/>
  <c r="J567" i="2"/>
  <c r="E565" i="1" s="1"/>
  <c r="O567" i="2"/>
  <c r="H565" i="1" s="1"/>
  <c r="Q567" i="2"/>
  <c r="V567" i="2"/>
  <c r="P567" i="2"/>
  <c r="I565" i="1" s="1"/>
  <c r="M567" i="2"/>
  <c r="K567" i="2"/>
  <c r="E569" i="2"/>
  <c r="M568" i="2"/>
  <c r="V568" i="2"/>
  <c r="J568" i="2"/>
  <c r="E566" i="1" s="1"/>
  <c r="O568" i="2"/>
  <c r="H566" i="1" s="1"/>
  <c r="H568" i="2"/>
  <c r="C566" i="1" s="1"/>
  <c r="T568" i="2"/>
  <c r="J566" i="1" s="1"/>
  <c r="BA568" i="2"/>
  <c r="L568" i="2"/>
  <c r="Q568" i="2"/>
  <c r="K568" i="2"/>
  <c r="P568" i="2"/>
  <c r="I566" i="1" s="1"/>
  <c r="N568" i="2"/>
  <c r="E570" i="2"/>
  <c r="AC648" i="2" l="1"/>
  <c r="AS707" i="2"/>
  <c r="AT707" i="2" s="1"/>
  <c r="AU707" i="2" s="1"/>
  <c r="AW707" i="2" s="1"/>
  <c r="AR624" i="2"/>
  <c r="AR717" i="2"/>
  <c r="AR611" i="2"/>
  <c r="AR530" i="2"/>
  <c r="AS708" i="2"/>
  <c r="AT708" i="2" s="1"/>
  <c r="AU708" i="2" s="1"/>
  <c r="AW708" i="2" s="1"/>
  <c r="AV596" i="2"/>
  <c r="AV709" i="2"/>
  <c r="AV617" i="2"/>
  <c r="AS625" i="2"/>
  <c r="AT625" i="2" s="1"/>
  <c r="AU625" i="2" s="1"/>
  <c r="AW625" i="2" s="1"/>
  <c r="AS546" i="2"/>
  <c r="AT546" i="2" s="1"/>
  <c r="AU546" i="2" s="1"/>
  <c r="AW546" i="2" s="1"/>
  <c r="AR592" i="2"/>
  <c r="AV531" i="2"/>
  <c r="AV377" i="2"/>
  <c r="AO718" i="2"/>
  <c r="AQ724" i="2"/>
  <c r="AS724" i="2" s="1"/>
  <c r="AT724" i="2" s="1"/>
  <c r="AU724" i="2" s="1"/>
  <c r="AW724" i="2" s="1"/>
  <c r="AS605" i="2"/>
  <c r="AT605" i="2" s="1"/>
  <c r="AU605" i="2" s="1"/>
  <c r="AV346" i="2"/>
  <c r="AO597" i="2"/>
  <c r="AC597" i="2" s="1"/>
  <c r="AQ597" i="2"/>
  <c r="AQ723" i="2"/>
  <c r="AR616" i="2"/>
  <c r="AS502" i="2"/>
  <c r="AT502" i="2" s="1"/>
  <c r="AR529" i="2"/>
  <c r="AV529" i="2" s="1"/>
  <c r="AP612" i="2"/>
  <c r="AQ612" i="2" s="1"/>
  <c r="AQ469" i="2"/>
  <c r="AR469" i="2" s="1"/>
  <c r="AV615" i="2"/>
  <c r="AV600" i="2"/>
  <c r="Y568" i="2"/>
  <c r="W568" i="2"/>
  <c r="Z568" i="2" s="1"/>
  <c r="AA568" i="2" s="1"/>
  <c r="C569" i="2"/>
  <c r="Y567" i="2"/>
  <c r="W567" i="2"/>
  <c r="Z567" i="2" s="1"/>
  <c r="AA567" i="2" s="1"/>
  <c r="C568" i="2"/>
  <c r="C567" i="2"/>
  <c r="C566" i="2"/>
  <c r="C659" i="2"/>
  <c r="AK720" i="2"/>
  <c r="AC506" i="2"/>
  <c r="AC550" i="2"/>
  <c r="AC688" i="2"/>
  <c r="AK702" i="2"/>
  <c r="AS469" i="2"/>
  <c r="AT469" i="2" s="1"/>
  <c r="AU469" i="2" s="1"/>
  <c r="AW469" i="2" s="1"/>
  <c r="AC713" i="2"/>
  <c r="AZ713" i="2"/>
  <c r="AP533" i="2"/>
  <c r="AQ533" i="2" s="1"/>
  <c r="AO533" i="2"/>
  <c r="AS376" i="2"/>
  <c r="AT376" i="2" s="1"/>
  <c r="AU376" i="2" s="1"/>
  <c r="AW376" i="2" s="1"/>
  <c r="AR376" i="2"/>
  <c r="AC604" i="2"/>
  <c r="AZ604" i="2"/>
  <c r="AR544" i="2"/>
  <c r="AS544" i="2"/>
  <c r="AT544" i="2" s="1"/>
  <c r="AU544" i="2" s="1"/>
  <c r="AW544" i="2" s="1"/>
  <c r="AY720" i="2"/>
  <c r="AA720" i="2"/>
  <c r="X549" i="2"/>
  <c r="G549" i="2" s="1"/>
  <c r="AQ378" i="2"/>
  <c r="AO378" i="2"/>
  <c r="X720" i="2"/>
  <c r="G720" i="2" s="1"/>
  <c r="AS630" i="2"/>
  <c r="AT630" i="2" s="1"/>
  <c r="AU630" i="2" s="1"/>
  <c r="AW630" i="2" s="1"/>
  <c r="AD471" i="2"/>
  <c r="AC612" i="2"/>
  <c r="AZ612" i="2"/>
  <c r="AC469" i="2"/>
  <c r="AZ469" i="2"/>
  <c r="AP541" i="2"/>
  <c r="AQ541" i="2" s="1"/>
  <c r="AP713" i="2"/>
  <c r="AQ713" i="2" s="1"/>
  <c r="AE600" i="2"/>
  <c r="AD600" i="2"/>
  <c r="AD726" i="2"/>
  <c r="AE726" i="2"/>
  <c r="AP451" i="2"/>
  <c r="AQ451" i="2" s="1"/>
  <c r="AP604" i="2"/>
  <c r="AQ604" i="2" s="1"/>
  <c r="AP631" i="2"/>
  <c r="AQ631" i="2" s="1"/>
  <c r="AE531" i="2"/>
  <c r="AD531" i="2"/>
  <c r="AC537" i="2"/>
  <c r="AZ537" i="2"/>
  <c r="AR627" i="2"/>
  <c r="AS627" i="2"/>
  <c r="AT627" i="2" s="1"/>
  <c r="AU627" i="2" s="1"/>
  <c r="AW627" i="2" s="1"/>
  <c r="AZ465" i="2"/>
  <c r="AS716" i="2"/>
  <c r="AT716" i="2" s="1"/>
  <c r="AU716" i="2" s="1"/>
  <c r="AW716" i="2" s="1"/>
  <c r="AR716" i="2"/>
  <c r="AD437" i="2"/>
  <c r="AC619" i="2"/>
  <c r="AZ619" i="2"/>
  <c r="AZ623" i="2"/>
  <c r="AC623" i="2"/>
  <c r="AD544" i="2"/>
  <c r="AE544" i="2"/>
  <c r="AL703" i="2"/>
  <c r="AN703" i="2" s="1"/>
  <c r="AM703" i="2"/>
  <c r="AL621" i="2"/>
  <c r="AN621" i="2" s="1"/>
  <c r="AO621" i="2" s="1"/>
  <c r="AM621" i="2"/>
  <c r="AM629" i="2"/>
  <c r="AL629" i="2"/>
  <c r="AN629" i="2" s="1"/>
  <c r="AO629" i="2" s="1"/>
  <c r="AM548" i="2"/>
  <c r="AL548" i="2"/>
  <c r="AN548" i="2" s="1"/>
  <c r="AP548" i="2" s="1"/>
  <c r="AD649" i="2"/>
  <c r="AD597" i="2"/>
  <c r="AD468" i="2"/>
  <c r="AD712" i="2"/>
  <c r="AR612" i="2"/>
  <c r="AS612" i="2"/>
  <c r="AT612" i="2" s="1"/>
  <c r="AU612" i="2" s="1"/>
  <c r="AW612" i="2" s="1"/>
  <c r="AC541" i="2"/>
  <c r="AZ541" i="2"/>
  <c r="AD596" i="2"/>
  <c r="AE596" i="2"/>
  <c r="AV726" i="2"/>
  <c r="AE716" i="2"/>
  <c r="AD716" i="2"/>
  <c r="AC451" i="2"/>
  <c r="AZ451" i="2"/>
  <c r="AC631" i="2"/>
  <c r="AZ631" i="2"/>
  <c r="AR537" i="2"/>
  <c r="AS537" i="2"/>
  <c r="AT537" i="2" s="1"/>
  <c r="AU537" i="2" s="1"/>
  <c r="AW537" i="2" s="1"/>
  <c r="AD627" i="2"/>
  <c r="AE627" i="2"/>
  <c r="AS623" i="2"/>
  <c r="AT623" i="2" s="1"/>
  <c r="AU623" i="2" s="1"/>
  <c r="AW623" i="2" s="1"/>
  <c r="AR623" i="2"/>
  <c r="AS465" i="2"/>
  <c r="AT465" i="2" s="1"/>
  <c r="AU465" i="2" s="1"/>
  <c r="AW465" i="2" s="1"/>
  <c r="AR465" i="2"/>
  <c r="AS619" i="2"/>
  <c r="AT619" i="2" s="1"/>
  <c r="AU619" i="2" s="1"/>
  <c r="AW619" i="2" s="1"/>
  <c r="AR619" i="2"/>
  <c r="AY702" i="2"/>
  <c r="AA702" i="2"/>
  <c r="AL730" i="2"/>
  <c r="AN730" i="2" s="1"/>
  <c r="AO730" i="2" s="1"/>
  <c r="AM730" i="2"/>
  <c r="AL635" i="2"/>
  <c r="AN635" i="2" s="1"/>
  <c r="AO635" i="2" s="1"/>
  <c r="AM635" i="2"/>
  <c r="AL475" i="2"/>
  <c r="AN475" i="2" s="1"/>
  <c r="AO475" i="2" s="1"/>
  <c r="AM475" i="2"/>
  <c r="AP475" i="2"/>
  <c r="AL535" i="2"/>
  <c r="AN535" i="2" s="1"/>
  <c r="AO535" i="2" s="1"/>
  <c r="AM535" i="2"/>
  <c r="AL439" i="2"/>
  <c r="AN439" i="2" s="1"/>
  <c r="AP439" i="2" s="1"/>
  <c r="AM439" i="2"/>
  <c r="AP276" i="2"/>
  <c r="AP147" i="2"/>
  <c r="AE358" i="2"/>
  <c r="AO161" i="2"/>
  <c r="AO216" i="2"/>
  <c r="AP539" i="2"/>
  <c r="AQ539" i="2" s="1"/>
  <c r="AO539" i="2"/>
  <c r="AV539" i="2" s="1"/>
  <c r="AP190" i="2"/>
  <c r="AO90" i="2"/>
  <c r="X651" i="2"/>
  <c r="G651" i="2" s="1"/>
  <c r="AV625" i="2"/>
  <c r="AV606" i="2"/>
  <c r="AV648" i="2"/>
  <c r="AQ729" i="2"/>
  <c r="AQ603" i="2"/>
  <c r="AR603" i="2" s="1"/>
  <c r="AQ725" i="2"/>
  <c r="AP450" i="2"/>
  <c r="AQ450" i="2" s="1"/>
  <c r="AQ467" i="2"/>
  <c r="AO534" i="2"/>
  <c r="AC534" i="2" s="1"/>
  <c r="AP534" i="2"/>
  <c r="AQ534" i="2" s="1"/>
  <c r="X295" i="2"/>
  <c r="G295" i="2" s="1"/>
  <c r="AP438" i="2"/>
  <c r="AQ438" i="2" s="1"/>
  <c r="AE438" i="2" s="1"/>
  <c r="AP503" i="2"/>
  <c r="AQ503" i="2"/>
  <c r="AP698" i="2"/>
  <c r="AQ698" i="2" s="1"/>
  <c r="AS698" i="2" s="1"/>
  <c r="AT698" i="2" s="1"/>
  <c r="AU698" i="2" s="1"/>
  <c r="AW698" i="2" s="1"/>
  <c r="AQ718" i="2"/>
  <c r="AP727" i="2"/>
  <c r="AQ727" i="2" s="1"/>
  <c r="AS727" i="2" s="1"/>
  <c r="AT727" i="2" s="1"/>
  <c r="AU727" i="2" s="1"/>
  <c r="AW727" i="2" s="1"/>
  <c r="AP466" i="2"/>
  <c r="AQ466" i="2" s="1"/>
  <c r="AP620" i="2"/>
  <c r="AQ620" i="2" s="1"/>
  <c r="AS620" i="2" s="1"/>
  <c r="AT620" i="2" s="1"/>
  <c r="AU620" i="2" s="1"/>
  <c r="AW620" i="2" s="1"/>
  <c r="AO516" i="2"/>
  <c r="AQ516" i="2"/>
  <c r="AR516" i="2" s="1"/>
  <c r="AQ474" i="2"/>
  <c r="AP721" i="2"/>
  <c r="AQ721" i="2" s="1"/>
  <c r="AO724" i="2"/>
  <c r="AV437" i="2"/>
  <c r="AO448" i="2"/>
  <c r="AQ448" i="2"/>
  <c r="AR448" i="2" s="1"/>
  <c r="AO603" i="2"/>
  <c r="AQ714" i="2"/>
  <c r="AS714" i="2" s="1"/>
  <c r="AT714" i="2" s="1"/>
  <c r="AU714" i="2" s="1"/>
  <c r="AW714" i="2" s="1"/>
  <c r="AO714" i="2"/>
  <c r="AC714" i="2" s="1"/>
  <c r="AO538" i="2"/>
  <c r="AZ538" i="2" s="1"/>
  <c r="AQ538" i="2"/>
  <c r="AO723" i="2"/>
  <c r="AC723" i="2" s="1"/>
  <c r="AP593" i="2"/>
  <c r="AQ593" i="2"/>
  <c r="AR593" i="2" s="1"/>
  <c r="AV546" i="2"/>
  <c r="AV717" i="2"/>
  <c r="AQ292" i="2"/>
  <c r="AO325" i="2"/>
  <c r="X701" i="2"/>
  <c r="G701" i="2" s="1"/>
  <c r="X440" i="2"/>
  <c r="G440" i="2" s="1"/>
  <c r="AQ706" i="2"/>
  <c r="AR706" i="2" s="1"/>
  <c r="C565" i="2"/>
  <c r="C658" i="2"/>
  <c r="C564" i="2"/>
  <c r="C657" i="2"/>
  <c r="C563" i="2"/>
  <c r="C656" i="2"/>
  <c r="C562" i="2"/>
  <c r="C655" i="2"/>
  <c r="C654" i="2"/>
  <c r="AK731" i="2"/>
  <c r="AK549" i="2"/>
  <c r="AK476" i="2"/>
  <c r="AK651" i="2"/>
  <c r="AK701" i="2"/>
  <c r="AK440" i="2"/>
  <c r="AK505" i="2"/>
  <c r="AK453" i="2"/>
  <c r="AK518" i="2"/>
  <c r="AK636" i="2"/>
  <c r="AK445" i="2"/>
  <c r="AK687" i="2"/>
  <c r="AS115" i="2"/>
  <c r="AT115" i="2" s="1"/>
  <c r="AU115" i="2" s="1"/>
  <c r="AW115" i="2" s="1"/>
  <c r="AR115" i="2"/>
  <c r="AC867" i="2"/>
  <c r="AZ867" i="2"/>
  <c r="AR718" i="2"/>
  <c r="AS718" i="2"/>
  <c r="AT718" i="2" s="1"/>
  <c r="AU718" i="2" s="1"/>
  <c r="AW718" i="2" s="1"/>
  <c r="AS474" i="2"/>
  <c r="AT474" i="2" s="1"/>
  <c r="AU474" i="2" s="1"/>
  <c r="AW474" i="2" s="1"/>
  <c r="AR474" i="2"/>
  <c r="AZ534" i="2"/>
  <c r="AR724" i="2"/>
  <c r="AV724" i="2" s="1"/>
  <c r="AC685" i="2"/>
  <c r="AZ685" i="2"/>
  <c r="AR467" i="2"/>
  <c r="AS467" i="2"/>
  <c r="AT467" i="2" s="1"/>
  <c r="AU467" i="2" s="1"/>
  <c r="AW467" i="2" s="1"/>
  <c r="AR626" i="2"/>
  <c r="AS626" i="2"/>
  <c r="AT626" i="2" s="1"/>
  <c r="AU626" i="2" s="1"/>
  <c r="AW626" i="2" s="1"/>
  <c r="AC721" i="2"/>
  <c r="AZ721" i="2"/>
  <c r="AS706" i="2"/>
  <c r="AT706" i="2" s="1"/>
  <c r="AU706" i="2" s="1"/>
  <c r="AW706" i="2" s="1"/>
  <c r="AC449" i="2"/>
  <c r="AZ449" i="2"/>
  <c r="AS729" i="2"/>
  <c r="AT729" i="2" s="1"/>
  <c r="AU729" i="2" s="1"/>
  <c r="AW729" i="2" s="1"/>
  <c r="AR729" i="2"/>
  <c r="AC728" i="2"/>
  <c r="AZ728" i="2"/>
  <c r="AR539" i="2"/>
  <c r="AS539" i="2"/>
  <c r="AT539" i="2" s="1"/>
  <c r="AU539" i="2" s="1"/>
  <c r="AW539" i="2" s="1"/>
  <c r="AR723" i="2"/>
  <c r="AS723" i="2"/>
  <c r="AT723" i="2" s="1"/>
  <c r="AU723" i="2" s="1"/>
  <c r="AW723" i="2" s="1"/>
  <c r="AS853" i="2"/>
  <c r="AT853" i="2" s="1"/>
  <c r="AU853" i="2" s="1"/>
  <c r="AW853" i="2" s="1"/>
  <c r="AR853" i="2"/>
  <c r="AR827" i="2"/>
  <c r="AS827" i="2"/>
  <c r="AT827" i="2" s="1"/>
  <c r="AU827" i="2" s="1"/>
  <c r="AW827" i="2" s="1"/>
  <c r="AS859" i="2"/>
  <c r="AT859" i="2" s="1"/>
  <c r="AU859" i="2" s="1"/>
  <c r="AW859" i="2" s="1"/>
  <c r="AR859" i="2"/>
  <c r="AV859" i="2" s="1"/>
  <c r="AP49" i="2"/>
  <c r="AO116" i="2"/>
  <c r="AY731" i="2"/>
  <c r="AA731" i="2"/>
  <c r="X453" i="2"/>
  <c r="G453" i="2" s="1"/>
  <c r="AY549" i="2"/>
  <c r="AA549" i="2"/>
  <c r="X518" i="2"/>
  <c r="G518" i="2" s="1"/>
  <c r="AY476" i="2"/>
  <c r="AA476" i="2"/>
  <c r="AQ276" i="2"/>
  <c r="AY651" i="2"/>
  <c r="AA651" i="2"/>
  <c r="AQ140" i="2"/>
  <c r="AQ325" i="2"/>
  <c r="X636" i="2"/>
  <c r="G636" i="2" s="1"/>
  <c r="AY568" i="2"/>
  <c r="AY701" i="2"/>
  <c r="AA701" i="2"/>
  <c r="X445" i="2"/>
  <c r="G445" i="2" s="1"/>
  <c r="X687" i="2"/>
  <c r="G687" i="2" s="1"/>
  <c r="AY440" i="2"/>
  <c r="AA440" i="2"/>
  <c r="AV55" i="2"/>
  <c r="AV125" i="2"/>
  <c r="X267" i="2"/>
  <c r="G267" i="2" s="1"/>
  <c r="X118" i="2"/>
  <c r="G118" i="2" s="1"/>
  <c r="X259" i="2"/>
  <c r="G259" i="2" s="1"/>
  <c r="AP601" i="2"/>
  <c r="AQ601" i="2" s="1"/>
  <c r="AZ628" i="2"/>
  <c r="AC628" i="2"/>
  <c r="AP628" i="2"/>
  <c r="AQ628" i="2" s="1"/>
  <c r="AZ438" i="2"/>
  <c r="AC503" i="2"/>
  <c r="AZ503" i="2"/>
  <c r="AC698" i="2"/>
  <c r="AZ698" i="2"/>
  <c r="AP867" i="2"/>
  <c r="AQ867" i="2" s="1"/>
  <c r="AO715" i="2"/>
  <c r="AQ715" i="2"/>
  <c r="AC727" i="2"/>
  <c r="AZ727" i="2"/>
  <c r="AO474" i="2"/>
  <c r="AQ649" i="2"/>
  <c r="AE649" i="2" s="1"/>
  <c r="AZ649" i="2"/>
  <c r="AO706" i="2"/>
  <c r="AP540" i="2"/>
  <c r="AQ540" i="2" s="1"/>
  <c r="AP449" i="2"/>
  <c r="AQ449" i="2" s="1"/>
  <c r="AB614" i="2"/>
  <c r="AD515" i="2"/>
  <c r="AE515" i="2"/>
  <c r="AV866" i="2"/>
  <c r="AD617" i="2"/>
  <c r="AE617" i="2"/>
  <c r="AV434" i="2"/>
  <c r="AE434" i="2"/>
  <c r="AD434" i="2"/>
  <c r="AF715" i="2"/>
  <c r="AG715" i="2" s="1"/>
  <c r="AP605" i="2"/>
  <c r="AW605" i="2" s="1"/>
  <c r="AO605" i="2"/>
  <c r="AR633" i="2"/>
  <c r="AS633" i="2"/>
  <c r="AT633" i="2" s="1"/>
  <c r="AU633" i="2" s="1"/>
  <c r="AW633" i="2" s="1"/>
  <c r="AC630" i="2"/>
  <c r="AZ630" i="2"/>
  <c r="AV630" i="2"/>
  <c r="AS860" i="2"/>
  <c r="AT860" i="2" s="1"/>
  <c r="AU860" i="2" s="1"/>
  <c r="AW860" i="2" s="1"/>
  <c r="AR860" i="2"/>
  <c r="AE387" i="2"/>
  <c r="AD387" i="2"/>
  <c r="AC442" i="2"/>
  <c r="AZ442" i="2"/>
  <c r="AO634" i="2"/>
  <c r="AC448" i="2"/>
  <c r="AZ448" i="2"/>
  <c r="AS448" i="2"/>
  <c r="AT448" i="2" s="1"/>
  <c r="AU448" i="2" s="1"/>
  <c r="AW448" i="2" s="1"/>
  <c r="AZ603" i="2"/>
  <c r="AC603" i="2"/>
  <c r="AS603" i="2"/>
  <c r="AT603" i="2" s="1"/>
  <c r="AU603" i="2" s="1"/>
  <c r="AW603" i="2" s="1"/>
  <c r="AC539" i="2"/>
  <c r="AS725" i="2"/>
  <c r="AT725" i="2" s="1"/>
  <c r="AU725" i="2" s="1"/>
  <c r="AW725" i="2" s="1"/>
  <c r="AR725" i="2"/>
  <c r="AF599" i="2"/>
  <c r="AG599" i="2"/>
  <c r="AP685" i="2"/>
  <c r="AQ685" i="2" s="1"/>
  <c r="AR714" i="2"/>
  <c r="AZ714" i="2"/>
  <c r="AC538" i="2"/>
  <c r="AR538" i="2"/>
  <c r="AS538" i="2"/>
  <c r="AT538" i="2" s="1"/>
  <c r="AU538" i="2" s="1"/>
  <c r="AW538" i="2" s="1"/>
  <c r="AC710" i="2"/>
  <c r="AZ710" i="2"/>
  <c r="AZ597" i="2"/>
  <c r="AR597" i="2"/>
  <c r="AS597" i="2"/>
  <c r="AT597" i="2" s="1"/>
  <c r="AU597" i="2" s="1"/>
  <c r="AW597" i="2" s="1"/>
  <c r="AS593" i="2"/>
  <c r="AT593" i="2" s="1"/>
  <c r="AU593" i="2" s="1"/>
  <c r="AW593" i="2" s="1"/>
  <c r="AC722" i="2"/>
  <c r="AZ722" i="2"/>
  <c r="AC853" i="2"/>
  <c r="AZ853" i="2"/>
  <c r="AV853" i="2"/>
  <c r="AZ468" i="2"/>
  <c r="AO467" i="2"/>
  <c r="AS515" i="2"/>
  <c r="AT515" i="2" s="1"/>
  <c r="AU515" i="2" s="1"/>
  <c r="AW515" i="2" s="1"/>
  <c r="AR515" i="2"/>
  <c r="AZ712" i="2"/>
  <c r="AP868" i="2"/>
  <c r="AQ868" i="2" s="1"/>
  <c r="AO868" i="2"/>
  <c r="AP536" i="2"/>
  <c r="AQ536" i="2" s="1"/>
  <c r="AO536" i="2"/>
  <c r="AR632" i="2"/>
  <c r="AS632" i="2"/>
  <c r="AT632" i="2" s="1"/>
  <c r="AU632" i="2" s="1"/>
  <c r="AW632" i="2" s="1"/>
  <c r="AD529" i="2"/>
  <c r="AE529" i="2"/>
  <c r="AS622" i="2"/>
  <c r="AT622" i="2" s="1"/>
  <c r="AU622" i="2" s="1"/>
  <c r="AW622" i="2" s="1"/>
  <c r="AR622" i="2"/>
  <c r="AD546" i="2"/>
  <c r="AE546" i="2" s="1"/>
  <c r="AV592" i="2"/>
  <c r="AD592" i="2"/>
  <c r="AE592" i="2" s="1"/>
  <c r="AE633" i="2"/>
  <c r="AD633" i="2"/>
  <c r="AE611" i="2"/>
  <c r="AD611" i="2"/>
  <c r="AS861" i="2"/>
  <c r="AT861" i="2" s="1"/>
  <c r="AU861" i="2" s="1"/>
  <c r="AW861" i="2" s="1"/>
  <c r="AR861" i="2"/>
  <c r="AV624" i="2"/>
  <c r="AC869" i="2"/>
  <c r="AZ869" i="2"/>
  <c r="AV707" i="2"/>
  <c r="AR683" i="2"/>
  <c r="AS683" i="2"/>
  <c r="AT683" i="2" s="1"/>
  <c r="AU683" i="2" s="1"/>
  <c r="AW683" i="2" s="1"/>
  <c r="AS684" i="2"/>
  <c r="AT684" i="2" s="1"/>
  <c r="AU684" i="2" s="1"/>
  <c r="AW684" i="2" s="1"/>
  <c r="AR684" i="2"/>
  <c r="AC870" i="2"/>
  <c r="AZ870" i="2"/>
  <c r="AR447" i="2"/>
  <c r="AS447" i="2"/>
  <c r="AT447" i="2" s="1"/>
  <c r="AU447" i="2" s="1"/>
  <c r="AW447" i="2" s="1"/>
  <c r="AC632" i="2"/>
  <c r="AZ632" i="2"/>
  <c r="AV632" i="2"/>
  <c r="AR471" i="2"/>
  <c r="AS471" i="2"/>
  <c r="AT471" i="2" s="1"/>
  <c r="AU471" i="2" s="1"/>
  <c r="AW471" i="2" s="1"/>
  <c r="AS856" i="2"/>
  <c r="AT856" i="2" s="1"/>
  <c r="AU856" i="2" s="1"/>
  <c r="AW856" i="2" s="1"/>
  <c r="AR856" i="2"/>
  <c r="AV856" i="2" s="1"/>
  <c r="AC532" i="2"/>
  <c r="AZ532" i="2"/>
  <c r="AC862" i="2"/>
  <c r="AZ862" i="2"/>
  <c r="AC622" i="2"/>
  <c r="AV622" i="2"/>
  <c r="AZ622" i="2"/>
  <c r="AR863" i="2"/>
  <c r="AS863" i="2"/>
  <c r="AT863" i="2" s="1"/>
  <c r="AU863" i="2" s="1"/>
  <c r="AW863" i="2" s="1"/>
  <c r="AC697" i="2"/>
  <c r="AZ697" i="2"/>
  <c r="AC861" i="2"/>
  <c r="AZ861" i="2"/>
  <c r="AE860" i="2"/>
  <c r="AD860" i="2"/>
  <c r="AR705" i="2"/>
  <c r="AS705" i="2"/>
  <c r="AT705" i="2" s="1"/>
  <c r="AU705" i="2" s="1"/>
  <c r="AW705" i="2" s="1"/>
  <c r="AD859" i="2"/>
  <c r="AE859" i="2"/>
  <c r="AR608" i="2"/>
  <c r="AS608" i="2"/>
  <c r="AT608" i="2" s="1"/>
  <c r="AU608" i="2" s="1"/>
  <c r="AW608" i="2" s="1"/>
  <c r="AL700" i="2"/>
  <c r="AN700" i="2" s="1"/>
  <c r="AP700" i="2" s="1"/>
  <c r="AM700" i="2"/>
  <c r="AM517" i="2"/>
  <c r="AL517" i="2"/>
  <c r="AN517" i="2" s="1"/>
  <c r="AO517" i="2" s="1"/>
  <c r="AL598" i="2"/>
  <c r="AN598" i="2" s="1"/>
  <c r="AO598" i="2" s="1"/>
  <c r="AC598" i="2" s="1"/>
  <c r="AM598" i="2"/>
  <c r="AL543" i="2"/>
  <c r="AM543" i="2"/>
  <c r="AM614" i="2"/>
  <c r="AL614" i="2"/>
  <c r="AN614" i="2" s="1"/>
  <c r="AP614" i="2" s="1"/>
  <c r="AQ614" i="2" s="1"/>
  <c r="AL719" i="2"/>
  <c r="AN719" i="2" s="1"/>
  <c r="AP719" i="2" s="1"/>
  <c r="AM719" i="2"/>
  <c r="AL504" i="2"/>
  <c r="AN504" i="2" s="1"/>
  <c r="AP504" i="2" s="1"/>
  <c r="AM504" i="2"/>
  <c r="AY505" i="2"/>
  <c r="AA505" i="2"/>
  <c r="AY453" i="2"/>
  <c r="AA453" i="2"/>
  <c r="AY518" i="2"/>
  <c r="AA518" i="2"/>
  <c r="AY636" i="2"/>
  <c r="AA636" i="2"/>
  <c r="AY445" i="2"/>
  <c r="AA445" i="2"/>
  <c r="AY687" i="2"/>
  <c r="AA687" i="2"/>
  <c r="AC601" i="2"/>
  <c r="AZ601" i="2"/>
  <c r="AR438" i="2"/>
  <c r="AS438" i="2"/>
  <c r="AT438" i="2" s="1"/>
  <c r="AU438" i="2" s="1"/>
  <c r="AW438" i="2" s="1"/>
  <c r="AS503" i="2"/>
  <c r="AT503" i="2" s="1"/>
  <c r="AU503" i="2" s="1"/>
  <c r="AW503" i="2" s="1"/>
  <c r="AR503" i="2"/>
  <c r="AR698" i="2"/>
  <c r="AC718" i="2"/>
  <c r="AZ718" i="2"/>
  <c r="AV718" i="2"/>
  <c r="AR727" i="2"/>
  <c r="AR466" i="2"/>
  <c r="AS466" i="2"/>
  <c r="AT466" i="2" s="1"/>
  <c r="AU466" i="2" s="1"/>
  <c r="AW466" i="2" s="1"/>
  <c r="AC466" i="2"/>
  <c r="AZ466" i="2"/>
  <c r="AR620" i="2"/>
  <c r="AZ620" i="2"/>
  <c r="AC516" i="2"/>
  <c r="AZ516" i="2"/>
  <c r="AS516" i="2"/>
  <c r="AT516" i="2" s="1"/>
  <c r="AU516" i="2" s="1"/>
  <c r="AW516" i="2" s="1"/>
  <c r="AS534" i="2"/>
  <c r="AT534" i="2" s="1"/>
  <c r="AU534" i="2" s="1"/>
  <c r="AW534" i="2" s="1"/>
  <c r="AR534" i="2"/>
  <c r="AZ540" i="2"/>
  <c r="AC724" i="2"/>
  <c r="AZ724" i="2"/>
  <c r="AF614" i="2"/>
  <c r="AG614" i="2"/>
  <c r="AE530" i="2"/>
  <c r="AD530" i="2"/>
  <c r="AR545" i="2"/>
  <c r="AS545" i="2"/>
  <c r="AT545" i="2" s="1"/>
  <c r="AU545" i="2" s="1"/>
  <c r="AW545" i="2" s="1"/>
  <c r="AE866" i="2"/>
  <c r="AD866" i="2"/>
  <c r="AE858" i="2"/>
  <c r="AD858" i="2"/>
  <c r="AS618" i="2"/>
  <c r="AT618" i="2" s="1"/>
  <c r="AU618" i="2" s="1"/>
  <c r="AW618" i="2" s="1"/>
  <c r="AR618" i="2"/>
  <c r="AV618" i="2" s="1"/>
  <c r="AH725" i="2"/>
  <c r="AJ725" i="2" s="1"/>
  <c r="AI725" i="2"/>
  <c r="BB725" i="2" s="1"/>
  <c r="AP647" i="2"/>
  <c r="AQ647" i="2" s="1"/>
  <c r="AO647" i="2"/>
  <c r="AR387" i="2"/>
  <c r="AS387" i="2"/>
  <c r="AT387" i="2" s="1"/>
  <c r="AU387" i="2" s="1"/>
  <c r="AW387" i="2" s="1"/>
  <c r="AS442" i="2"/>
  <c r="AT442" i="2" s="1"/>
  <c r="AU442" i="2" s="1"/>
  <c r="AW442" i="2" s="1"/>
  <c r="AR442" i="2"/>
  <c r="AE473" i="2"/>
  <c r="AD473" i="2"/>
  <c r="AD502" i="2"/>
  <c r="AE502" i="2"/>
  <c r="AQ634" i="2"/>
  <c r="AQ443" i="2"/>
  <c r="AC443" i="2"/>
  <c r="AZ443" i="2"/>
  <c r="AC729" i="2"/>
  <c r="AZ729" i="2"/>
  <c r="AV729" i="2"/>
  <c r="AP728" i="2"/>
  <c r="AQ728" i="2" s="1"/>
  <c r="AO725" i="2"/>
  <c r="AB599" i="2"/>
  <c r="AZ547" i="2"/>
  <c r="AP547" i="2"/>
  <c r="AQ547" i="2" s="1"/>
  <c r="AP710" i="2"/>
  <c r="AQ710" i="2" s="1"/>
  <c r="AQ699" i="2"/>
  <c r="AC699" i="2"/>
  <c r="AZ699" i="2"/>
  <c r="AZ723" i="2"/>
  <c r="AV723" i="2"/>
  <c r="AC593" i="2"/>
  <c r="AZ593" i="2"/>
  <c r="AP722" i="2"/>
  <c r="AQ722" i="2" s="1"/>
  <c r="AC450" i="2"/>
  <c r="AZ450" i="2"/>
  <c r="AN602" i="2"/>
  <c r="AQ468" i="2"/>
  <c r="AE468" i="2" s="1"/>
  <c r="AR591" i="2"/>
  <c r="AS591" i="2"/>
  <c r="AT591" i="2" s="1"/>
  <c r="AU591" i="2" s="1"/>
  <c r="AW591" i="2" s="1"/>
  <c r="AD625" i="2"/>
  <c r="AE625" i="2"/>
  <c r="AR712" i="2"/>
  <c r="AS712" i="2"/>
  <c r="AT712" i="2" s="1"/>
  <c r="AU712" i="2" s="1"/>
  <c r="AW712" i="2" s="1"/>
  <c r="AD606" i="2"/>
  <c r="AE606" i="2"/>
  <c r="AS532" i="2"/>
  <c r="AT532" i="2" s="1"/>
  <c r="AU532" i="2" s="1"/>
  <c r="AW532" i="2" s="1"/>
  <c r="AR532" i="2"/>
  <c r="AV532" i="2" s="1"/>
  <c r="AS862" i="2"/>
  <c r="AT862" i="2" s="1"/>
  <c r="AU862" i="2" s="1"/>
  <c r="AW862" i="2" s="1"/>
  <c r="AR862" i="2"/>
  <c r="AV862" i="2" s="1"/>
  <c r="AE648" i="2"/>
  <c r="AD648" i="2"/>
  <c r="AP704" i="2"/>
  <c r="AQ704" i="2" s="1"/>
  <c r="AO704" i="2"/>
  <c r="AP470" i="2"/>
  <c r="AQ470" i="2" s="1"/>
  <c r="AO470" i="2"/>
  <c r="AD717" i="2"/>
  <c r="AE717" i="2"/>
  <c r="AF717" i="2" s="1"/>
  <c r="AG717" i="2" s="1"/>
  <c r="AC616" i="2"/>
  <c r="AZ616" i="2"/>
  <c r="AV616" i="2"/>
  <c r="AV611" i="2"/>
  <c r="AR864" i="2"/>
  <c r="AS864" i="2"/>
  <c r="AT864" i="2" s="1"/>
  <c r="AU864" i="2" s="1"/>
  <c r="AW864" i="2" s="1"/>
  <c r="AE624" i="2"/>
  <c r="AD624" i="2"/>
  <c r="AD707" i="2"/>
  <c r="AE707" i="2" s="1"/>
  <c r="AF707" i="2" s="1"/>
  <c r="AG707" i="2" s="1"/>
  <c r="AO501" i="2"/>
  <c r="AP501" i="2"/>
  <c r="AQ501" i="2" s="1"/>
  <c r="AD855" i="2"/>
  <c r="AE855" i="2"/>
  <c r="AC591" i="2"/>
  <c r="AZ591" i="2"/>
  <c r="AC684" i="2"/>
  <c r="AZ684" i="2"/>
  <c r="AC545" i="2"/>
  <c r="AZ545" i="2"/>
  <c r="AS870" i="2"/>
  <c r="AT870" i="2" s="1"/>
  <c r="AU870" i="2" s="1"/>
  <c r="AW870" i="2" s="1"/>
  <c r="AR870" i="2"/>
  <c r="AV870" i="2" s="1"/>
  <c r="AC447" i="2"/>
  <c r="AZ447" i="2"/>
  <c r="AD708" i="2"/>
  <c r="AE708" i="2"/>
  <c r="AD618" i="2"/>
  <c r="AE618" i="2"/>
  <c r="AZ471" i="2"/>
  <c r="AE857" i="2"/>
  <c r="AD857" i="2"/>
  <c r="AC626" i="2"/>
  <c r="AZ626" i="2"/>
  <c r="AV626" i="2"/>
  <c r="AC683" i="2"/>
  <c r="AZ683" i="2"/>
  <c r="AZ856" i="2"/>
  <c r="AC856" i="2"/>
  <c r="AD827" i="2"/>
  <c r="AE827" i="2"/>
  <c r="AC863" i="2"/>
  <c r="AZ863" i="2"/>
  <c r="AV863" i="2"/>
  <c r="AS697" i="2"/>
  <c r="AT697" i="2" s="1"/>
  <c r="AU697" i="2" s="1"/>
  <c r="AW697" i="2" s="1"/>
  <c r="AR697" i="2"/>
  <c r="AC705" i="2"/>
  <c r="AZ705" i="2"/>
  <c r="AE864" i="2"/>
  <c r="AD864" i="2"/>
  <c r="AS869" i="2"/>
  <c r="AT869" i="2" s="1"/>
  <c r="AU869" i="2" s="1"/>
  <c r="AW869" i="2" s="1"/>
  <c r="AR869" i="2"/>
  <c r="AV869" i="2" s="1"/>
  <c r="AC608" i="2"/>
  <c r="AZ608" i="2"/>
  <c r="AL599" i="2"/>
  <c r="AN599" i="2" s="1"/>
  <c r="AM599" i="2"/>
  <c r="AQ599" i="2" s="1"/>
  <c r="AL609" i="2"/>
  <c r="AN609" i="2" s="1"/>
  <c r="AM609" i="2"/>
  <c r="AL594" i="2"/>
  <c r="AN594" i="2" s="1"/>
  <c r="AO594" i="2" s="1"/>
  <c r="AM594" i="2"/>
  <c r="AP594" i="2"/>
  <c r="AL452" i="2"/>
  <c r="AN452" i="2" s="1"/>
  <c r="AP452" i="2" s="1"/>
  <c r="AM452" i="2"/>
  <c r="AM444" i="2"/>
  <c r="AL444" i="2"/>
  <c r="AN444" i="2" s="1"/>
  <c r="AP444" i="2" s="1"/>
  <c r="AM613" i="2"/>
  <c r="AL613" i="2"/>
  <c r="AN613" i="2" s="1"/>
  <c r="AP613" i="2" s="1"/>
  <c r="AM595" i="2"/>
  <c r="AL595" i="2"/>
  <c r="AN595" i="2" s="1"/>
  <c r="AL542" i="2"/>
  <c r="AN542" i="2" s="1"/>
  <c r="AP542" i="2" s="1"/>
  <c r="AM542" i="2"/>
  <c r="AO542" i="2"/>
  <c r="AM650" i="2"/>
  <c r="AL650" i="2"/>
  <c r="AN650" i="2" s="1"/>
  <c r="AO650" i="2" s="1"/>
  <c r="AL686" i="2"/>
  <c r="AN686" i="2" s="1"/>
  <c r="AO686" i="2" s="1"/>
  <c r="AM686" i="2"/>
  <c r="AP89" i="2"/>
  <c r="AQ89" i="2" s="1"/>
  <c r="AQ216" i="2"/>
  <c r="AP347" i="2"/>
  <c r="AV138" i="2"/>
  <c r="AQ347" i="2"/>
  <c r="AQ361" i="2"/>
  <c r="AV99" i="2"/>
  <c r="AF26" i="2"/>
  <c r="AG26" i="2" s="1"/>
  <c r="AF107" i="2"/>
  <c r="AG107" i="2" s="1"/>
  <c r="AF22" i="2"/>
  <c r="AG22" i="2" s="1"/>
  <c r="AV212" i="2"/>
  <c r="AV88" i="2"/>
  <c r="AO288" i="2"/>
  <c r="AP57" i="2"/>
  <c r="AQ57" i="2" s="1"/>
  <c r="AP265" i="2"/>
  <c r="AP172" i="2"/>
  <c r="AQ172" i="2" s="1"/>
  <c r="AQ49" i="2"/>
  <c r="AV56" i="2"/>
  <c r="AV32" i="2"/>
  <c r="AF187" i="2"/>
  <c r="AG187" i="2" s="1"/>
  <c r="AF134" i="2"/>
  <c r="AG134" i="2" s="1"/>
  <c r="AV245" i="2"/>
  <c r="AF25" i="2"/>
  <c r="AG25" i="2" s="1"/>
  <c r="AF313" i="2"/>
  <c r="AG313" i="2" s="1"/>
  <c r="AF311" i="2"/>
  <c r="AG311" i="2" s="1"/>
  <c r="AV238" i="2"/>
  <c r="AQ161" i="2"/>
  <c r="AV263" i="2"/>
  <c r="AV76" i="2"/>
  <c r="AV243" i="2"/>
  <c r="AO229" i="2"/>
  <c r="AP241" i="2"/>
  <c r="AQ241" i="2" s="1"/>
  <c r="AV223" i="2"/>
  <c r="AV372" i="2"/>
  <c r="AV81" i="2"/>
  <c r="AF290" i="2"/>
  <c r="AG290" i="2" s="1"/>
  <c r="AF143" i="2"/>
  <c r="AG143" i="2" s="1"/>
  <c r="AF274" i="2"/>
  <c r="AG274" i="2" s="1"/>
  <c r="AV150" i="2"/>
  <c r="AV30" i="2"/>
  <c r="AV222" i="2"/>
  <c r="AV298" i="2"/>
  <c r="AV166" i="2"/>
  <c r="AF75" i="2"/>
  <c r="AG75" i="2" s="1"/>
  <c r="AF138" i="2"/>
  <c r="AG138" i="2" s="1"/>
  <c r="AV20" i="2"/>
  <c r="AV255" i="2"/>
  <c r="AV128" i="2"/>
  <c r="AQ129" i="2"/>
  <c r="AQ90" i="2"/>
  <c r="AQ383" i="2"/>
  <c r="AO256" i="2"/>
  <c r="AQ256" i="2"/>
  <c r="AR256" i="2" s="1"/>
  <c r="AO292" i="2"/>
  <c r="AO68" i="2"/>
  <c r="AQ68" i="2"/>
  <c r="AV97" i="2"/>
  <c r="AV12" i="2"/>
  <c r="AF298" i="2"/>
  <c r="AG298" i="2" s="1"/>
  <c r="AV80" i="2"/>
  <c r="AV179" i="2"/>
  <c r="AF114" i="2"/>
  <c r="AG114" i="2" s="1"/>
  <c r="AF159" i="2"/>
  <c r="AG159" i="2" s="1"/>
  <c r="AF78" i="2"/>
  <c r="AG78" i="2" s="1"/>
  <c r="AV313" i="2"/>
  <c r="AF8" i="2"/>
  <c r="AG8" i="2" s="1"/>
  <c r="AV100" i="2"/>
  <c r="AF202" i="2"/>
  <c r="AG202" i="2" s="1"/>
  <c r="AV109" i="2"/>
  <c r="AF178" i="2"/>
  <c r="AG178" i="2" s="1"/>
  <c r="AV388" i="2"/>
  <c r="AE125" i="2"/>
  <c r="X93" i="2"/>
  <c r="G93" i="2" s="1"/>
  <c r="X192" i="2"/>
  <c r="G192" i="2" s="1"/>
  <c r="X302" i="2"/>
  <c r="G302" i="2" s="1"/>
  <c r="AZ124" i="2"/>
  <c r="AC124" i="2"/>
  <c r="AP384" i="2"/>
  <c r="AQ384" i="2" s="1"/>
  <c r="X174" i="2"/>
  <c r="G174" i="2" s="1"/>
  <c r="C343" i="2"/>
  <c r="C271" i="2"/>
  <c r="C342" i="2"/>
  <c r="C234" i="2"/>
  <c r="C270" i="2"/>
  <c r="AC261" i="2"/>
  <c r="Y261" i="2"/>
  <c r="W261" i="2"/>
  <c r="Z261" i="2" s="1"/>
  <c r="W193" i="2"/>
  <c r="Z193" i="2" s="1"/>
  <c r="Y193" i="2"/>
  <c r="X193" i="2"/>
  <c r="G193" i="2" s="1"/>
  <c r="C194" i="2"/>
  <c r="AC340" i="2"/>
  <c r="C341" i="2"/>
  <c r="C507" i="2"/>
  <c r="W328" i="2"/>
  <c r="Z328" i="2" s="1"/>
  <c r="Y328" i="2"/>
  <c r="X328" i="2"/>
  <c r="G328" i="2" s="1"/>
  <c r="C329" i="2"/>
  <c r="C73" i="2"/>
  <c r="AK93" i="2"/>
  <c r="AK267" i="2"/>
  <c r="AK118" i="2"/>
  <c r="Y184" i="2"/>
  <c r="W184" i="2"/>
  <c r="Z184" i="2" s="1"/>
  <c r="C185" i="2"/>
  <c r="Y232" i="2"/>
  <c r="W232" i="2"/>
  <c r="Z232" i="2" s="1"/>
  <c r="C233" i="2"/>
  <c r="W175" i="2"/>
  <c r="Z175" i="2" s="1"/>
  <c r="Y175" i="2"/>
  <c r="X175" i="2"/>
  <c r="G175" i="2" s="1"/>
  <c r="Y155" i="2"/>
  <c r="W155" i="2"/>
  <c r="Z155" i="2" s="1"/>
  <c r="C156" i="2"/>
  <c r="AK259" i="2"/>
  <c r="C733" i="2"/>
  <c r="AK192" i="2"/>
  <c r="Y207" i="2"/>
  <c r="W207" i="2"/>
  <c r="Z207" i="2" s="1"/>
  <c r="C208" i="2"/>
  <c r="AK302" i="2"/>
  <c r="AK218" i="2"/>
  <c r="AK327" i="2"/>
  <c r="C520" i="2"/>
  <c r="Y268" i="2"/>
  <c r="W268" i="2"/>
  <c r="Z268" i="2" s="1"/>
  <c r="C398" i="2"/>
  <c r="AK396" i="2"/>
  <c r="C638" i="2"/>
  <c r="C570" i="2"/>
  <c r="AK174" i="2"/>
  <c r="C689" i="2"/>
  <c r="C37" i="2"/>
  <c r="AK35" i="2"/>
  <c r="Y279" i="2"/>
  <c r="W279" i="2"/>
  <c r="Z279" i="2" s="1"/>
  <c r="C280" i="2"/>
  <c r="Y296" i="2"/>
  <c r="W296" i="2"/>
  <c r="Z296" i="2" s="1"/>
  <c r="W60" i="2"/>
  <c r="Z60" i="2" s="1"/>
  <c r="Y60" i="2"/>
  <c r="X60" i="2"/>
  <c r="G60" i="2" s="1"/>
  <c r="C61" i="2"/>
  <c r="Y350" i="2"/>
  <c r="W350" i="2"/>
  <c r="Z350" i="2" s="1"/>
  <c r="AC350" i="2"/>
  <c r="C351" i="2"/>
  <c r="AK349" i="2"/>
  <c r="AK295" i="2"/>
  <c r="AK258" i="2"/>
  <c r="Y340" i="2"/>
  <c r="W340" i="2"/>
  <c r="Z340" i="2" s="1"/>
  <c r="AK206" i="2"/>
  <c r="W303" i="2"/>
  <c r="Z303" i="2" s="1"/>
  <c r="Y303" i="2"/>
  <c r="X303" i="2"/>
  <c r="G303" i="2" s="1"/>
  <c r="C478" i="2"/>
  <c r="C455" i="2"/>
  <c r="C660" i="2"/>
  <c r="W364" i="2"/>
  <c r="Z364" i="2" s="1"/>
  <c r="Y364" i="2"/>
  <c r="X364" i="2"/>
  <c r="G364" i="2" s="1"/>
  <c r="C365" i="2"/>
  <c r="AK363" i="2"/>
  <c r="C551" i="2"/>
  <c r="C653" i="2"/>
  <c r="W72" i="2"/>
  <c r="Z72" i="2" s="1"/>
  <c r="Y72" i="2"/>
  <c r="X72" i="2"/>
  <c r="G72" i="2" s="1"/>
  <c r="Y94" i="2"/>
  <c r="W94" i="2"/>
  <c r="Z94" i="2" s="1"/>
  <c r="AK260" i="2"/>
  <c r="AK339" i="2"/>
  <c r="W219" i="2"/>
  <c r="Z219" i="2" s="1"/>
  <c r="Y219" i="2"/>
  <c r="X219" i="2"/>
  <c r="G219" i="2" s="1"/>
  <c r="C220" i="2"/>
  <c r="AK71" i="2"/>
  <c r="C269" i="2"/>
  <c r="W119" i="2"/>
  <c r="Z119" i="2" s="1"/>
  <c r="Y119" i="2"/>
  <c r="X119" i="2"/>
  <c r="G119" i="2" s="1"/>
  <c r="C120" i="2"/>
  <c r="AK183" i="2"/>
  <c r="AK231" i="2"/>
  <c r="Y397" i="2"/>
  <c r="W397" i="2"/>
  <c r="Z397" i="2" s="1"/>
  <c r="AK154" i="2"/>
  <c r="AK163" i="2"/>
  <c r="AC36" i="2"/>
  <c r="W36" i="2"/>
  <c r="Z36" i="2" s="1"/>
  <c r="Y36" i="2"/>
  <c r="X36" i="2"/>
  <c r="G36" i="2" s="1"/>
  <c r="Y164" i="2"/>
  <c r="W164" i="2"/>
  <c r="Z164" i="2" s="1"/>
  <c r="AK59" i="2"/>
  <c r="AK278" i="2"/>
  <c r="Y304" i="2"/>
  <c r="W304" i="2"/>
  <c r="Z304" i="2" s="1"/>
  <c r="C305" i="2"/>
  <c r="AR90" i="2"/>
  <c r="AV90" i="2" s="1"/>
  <c r="AS90" i="2"/>
  <c r="AT90" i="2" s="1"/>
  <c r="AU90" i="2" s="1"/>
  <c r="AW90" i="2" s="1"/>
  <c r="AZ89" i="2"/>
  <c r="AC89" i="2"/>
  <c r="AS216" i="2"/>
  <c r="AT216" i="2" s="1"/>
  <c r="AU216" i="2" s="1"/>
  <c r="AW216" i="2" s="1"/>
  <c r="AR216" i="2"/>
  <c r="AS292" i="2"/>
  <c r="AT292" i="2" s="1"/>
  <c r="AU292" i="2" s="1"/>
  <c r="AW292" i="2" s="1"/>
  <c r="AR292" i="2"/>
  <c r="AZ276" i="2"/>
  <c r="AC276" i="2"/>
  <c r="AS256" i="2"/>
  <c r="AT256" i="2" s="1"/>
  <c r="AU256" i="2" s="1"/>
  <c r="AW256" i="2" s="1"/>
  <c r="AR68" i="2"/>
  <c r="AS68" i="2"/>
  <c r="AT68" i="2" s="1"/>
  <c r="AU68" i="2" s="1"/>
  <c r="AW68" i="2" s="1"/>
  <c r="AZ152" i="2"/>
  <c r="AC152" i="2"/>
  <c r="AZ288" i="2"/>
  <c r="AC288" i="2"/>
  <c r="AD84" i="2"/>
  <c r="AB87" i="2"/>
  <c r="AB286" i="2"/>
  <c r="AB45" i="2"/>
  <c r="AB167" i="2"/>
  <c r="AH274" i="2"/>
  <c r="AJ274" i="2" s="1"/>
  <c r="AI274" i="2"/>
  <c r="BB274" i="2" s="1"/>
  <c r="AB308" i="2"/>
  <c r="AI75" i="2"/>
  <c r="BB75" i="2" s="1"/>
  <c r="AH75" i="2"/>
  <c r="AJ75" i="2" s="1"/>
  <c r="AF239" i="2"/>
  <c r="AG239" i="2"/>
  <c r="AD115" i="2"/>
  <c r="AE115" i="2"/>
  <c r="AR276" i="2"/>
  <c r="AS276" i="2"/>
  <c r="AT276" i="2" s="1"/>
  <c r="AU276" i="2" s="1"/>
  <c r="AW276" i="2" s="1"/>
  <c r="AI51" i="2"/>
  <c r="BB51" i="2" s="1"/>
  <c r="AH51" i="2"/>
  <c r="AJ51" i="2" s="1"/>
  <c r="AC256" i="2"/>
  <c r="AZ256" i="2"/>
  <c r="AZ292" i="2"/>
  <c r="AC292" i="2"/>
  <c r="AS140" i="2"/>
  <c r="AT140" i="2" s="1"/>
  <c r="AU140" i="2" s="1"/>
  <c r="AW140" i="2" s="1"/>
  <c r="AR140" i="2"/>
  <c r="AZ140" i="2"/>
  <c r="AC140" i="2"/>
  <c r="AS325" i="2"/>
  <c r="AT325" i="2" s="1"/>
  <c r="AU325" i="2" s="1"/>
  <c r="AW325" i="2" s="1"/>
  <c r="AR325" i="2"/>
  <c r="AC347" i="2"/>
  <c r="AD347" i="2" s="1"/>
  <c r="AZ347" i="2"/>
  <c r="AE720" i="2"/>
  <c r="AF720" i="2" s="1"/>
  <c r="AG720" i="2" s="1"/>
  <c r="AB720" i="2"/>
  <c r="AO361" i="2"/>
  <c r="AQ229" i="2"/>
  <c r="AH34" i="2"/>
  <c r="AJ34" i="2" s="1"/>
  <c r="AI34" i="2"/>
  <c r="BB34" i="2" s="1"/>
  <c r="AZ57" i="2"/>
  <c r="AC57" i="2"/>
  <c r="AQ265" i="2"/>
  <c r="AQ288" i="2"/>
  <c r="AQ190" i="2"/>
  <c r="AZ190" i="2"/>
  <c r="AC190" i="2"/>
  <c r="AS378" i="2"/>
  <c r="AT378" i="2" s="1"/>
  <c r="AU378" i="2" s="1"/>
  <c r="AW378" i="2" s="1"/>
  <c r="AR378" i="2"/>
  <c r="AZ378" i="2"/>
  <c r="AC378" i="2"/>
  <c r="AP91" i="2"/>
  <c r="AQ91" i="2" s="1"/>
  <c r="AZ241" i="2"/>
  <c r="AC241" i="2"/>
  <c r="AF214" i="2"/>
  <c r="AG214" i="2" s="1"/>
  <c r="AI24" i="2"/>
  <c r="BB24" i="2" s="1"/>
  <c r="AH24" i="2"/>
  <c r="AJ24" i="2" s="1"/>
  <c r="AI109" i="2"/>
  <c r="BB109" i="2" s="1"/>
  <c r="AH109" i="2"/>
  <c r="AJ109" i="2" s="1"/>
  <c r="AE160" i="2"/>
  <c r="AD160" i="2"/>
  <c r="AD215" i="2"/>
  <c r="AE215" i="2"/>
  <c r="AD389" i="2"/>
  <c r="AE389" i="2"/>
  <c r="AF87" i="2"/>
  <c r="AG87" i="2" s="1"/>
  <c r="AB290" i="2"/>
  <c r="AF286" i="2"/>
  <c r="AG286" i="2" s="1"/>
  <c r="AF227" i="2"/>
  <c r="AG227" i="2" s="1"/>
  <c r="AH45" i="2"/>
  <c r="AJ45" i="2" s="1"/>
  <c r="AI45" i="2"/>
  <c r="BB45" i="2" s="1"/>
  <c r="AF199" i="2"/>
  <c r="AG199" i="2" s="1"/>
  <c r="AG167" i="2"/>
  <c r="AF167" i="2"/>
  <c r="AB143" i="2"/>
  <c r="AB274" i="2"/>
  <c r="AB80" i="2"/>
  <c r="AF308" i="2"/>
  <c r="AG308" i="2" s="1"/>
  <c r="AV127" i="2"/>
  <c r="AB75" i="2"/>
  <c r="AB239" i="2"/>
  <c r="AB138" i="2"/>
  <c r="AE47" i="2"/>
  <c r="AF47" i="2" s="1"/>
  <c r="AG47" i="2" s="1"/>
  <c r="AV47" i="2"/>
  <c r="AZ228" i="2"/>
  <c r="AC228" i="2"/>
  <c r="AE224" i="2"/>
  <c r="AD224" i="2"/>
  <c r="AD346" i="2"/>
  <c r="AE169" i="2"/>
  <c r="AD169" i="2"/>
  <c r="AD324" i="2"/>
  <c r="AE324" i="2"/>
  <c r="AD374" i="2"/>
  <c r="AE374" i="2"/>
  <c r="AQ181" i="2"/>
  <c r="AZ181" i="2"/>
  <c r="AC181" i="2"/>
  <c r="AO129" i="2"/>
  <c r="AQ391" i="2"/>
  <c r="AZ391" i="2"/>
  <c r="AC391" i="2"/>
  <c r="AQ116" i="2"/>
  <c r="AQ147" i="2"/>
  <c r="AZ147" i="2"/>
  <c r="AC147" i="2"/>
  <c r="AB51" i="2"/>
  <c r="AQ300" i="2"/>
  <c r="AZ300" i="2"/>
  <c r="AC300" i="2"/>
  <c r="AZ325" i="2"/>
  <c r="AC325" i="2"/>
  <c r="AE338" i="2"/>
  <c r="AB338" i="2"/>
  <c r="AP204" i="2"/>
  <c r="AQ204" i="2" s="1"/>
  <c r="AP33" i="2"/>
  <c r="AQ33" i="2" s="1"/>
  <c r="AP394" i="2"/>
  <c r="AQ394" i="2" s="1"/>
  <c r="AB187" i="2"/>
  <c r="AB134" i="2"/>
  <c r="AD212" i="2"/>
  <c r="AE212" i="2"/>
  <c r="AH243" i="2"/>
  <c r="AJ243" i="2" s="1"/>
  <c r="AI243" i="2"/>
  <c r="BB243" i="2" s="1"/>
  <c r="AD145" i="2"/>
  <c r="AE145" i="2"/>
  <c r="AV145" i="2"/>
  <c r="AV66" i="2"/>
  <c r="AV15" i="2"/>
  <c r="AI25" i="2"/>
  <c r="BB25" i="2" s="1"/>
  <c r="AH25" i="2"/>
  <c r="AJ25" i="2" s="1"/>
  <c r="AB238" i="2"/>
  <c r="AD105" i="2"/>
  <c r="AE105" i="2"/>
  <c r="AB298" i="2"/>
  <c r="AE127" i="2"/>
  <c r="AF127" i="2" s="1"/>
  <c r="AG127" i="2" s="1"/>
  <c r="AB25" i="2"/>
  <c r="AF166" i="2"/>
  <c r="AG166" i="2" s="1"/>
  <c r="AF177" i="2"/>
  <c r="AG177" i="2" s="1"/>
  <c r="AR101" i="2"/>
  <c r="AS101" i="2"/>
  <c r="AT101" i="2" s="1"/>
  <c r="AU101" i="2" s="1"/>
  <c r="AW101" i="2" s="1"/>
  <c r="AD223" i="2"/>
  <c r="AE223" i="2"/>
  <c r="AV299" i="2"/>
  <c r="AD358" i="2"/>
  <c r="AZ180" i="2"/>
  <c r="AV180" i="2"/>
  <c r="AC180" i="2"/>
  <c r="AD125" i="2"/>
  <c r="AF125" i="2" s="1"/>
  <c r="AG125" i="2" s="1"/>
  <c r="AR215" i="2"/>
  <c r="AS215" i="2"/>
  <c r="AT215" i="2" s="1"/>
  <c r="AU215" i="2" s="1"/>
  <c r="AW215" i="2" s="1"/>
  <c r="AD372" i="2"/>
  <c r="AE372" i="2"/>
  <c r="AZ264" i="2"/>
  <c r="AV264" i="2"/>
  <c r="AC264" i="2"/>
  <c r="AS322" i="2"/>
  <c r="AT322" i="2" s="1"/>
  <c r="AU322" i="2" s="1"/>
  <c r="AW322" i="2" s="1"/>
  <c r="AR322" i="2"/>
  <c r="AD81" i="2"/>
  <c r="AZ48" i="2"/>
  <c r="AV48" i="2"/>
  <c r="AC48" i="2"/>
  <c r="AC170" i="2"/>
  <c r="AZ170" i="2"/>
  <c r="AE371" i="2"/>
  <c r="AD371" i="2"/>
  <c r="AV187" i="2"/>
  <c r="AB313" i="2"/>
  <c r="AV136" i="2"/>
  <c r="AI112" i="2"/>
  <c r="BB112" i="2" s="1"/>
  <c r="AH112" i="2"/>
  <c r="AJ112" i="2" s="1"/>
  <c r="AB311" i="2"/>
  <c r="AV111" i="2"/>
  <c r="AV143" i="2"/>
  <c r="AB309" i="2"/>
  <c r="AE254" i="2"/>
  <c r="AF254" i="2" s="1"/>
  <c r="AG254" i="2" s="1"/>
  <c r="AV254" i="2"/>
  <c r="AB150" i="2"/>
  <c r="AV14" i="2"/>
  <c r="AV8" i="2"/>
  <c r="AI80" i="2"/>
  <c r="BB80" i="2" s="1"/>
  <c r="AH80" i="2"/>
  <c r="AJ80" i="2" s="1"/>
  <c r="AD179" i="2"/>
  <c r="AE179" i="2"/>
  <c r="AB317" i="2"/>
  <c r="AV11" i="2"/>
  <c r="AV53" i="2"/>
  <c r="AV29" i="2"/>
  <c r="AG6" i="2"/>
  <c r="AF6" i="2"/>
  <c r="AV78" i="2"/>
  <c r="AB251" i="2"/>
  <c r="AV16" i="2"/>
  <c r="AB26" i="2"/>
  <c r="AB107" i="2"/>
  <c r="AB22" i="2"/>
  <c r="AF20" i="2"/>
  <c r="AG20" i="2" s="1"/>
  <c r="AD55" i="2"/>
  <c r="AE55" i="2"/>
  <c r="AS228" i="2"/>
  <c r="AT228" i="2" s="1"/>
  <c r="AU228" i="2" s="1"/>
  <c r="AW228" i="2" s="1"/>
  <c r="AR228" i="2"/>
  <c r="AR252" i="2"/>
  <c r="AS252" i="2"/>
  <c r="AT252" i="2" s="1"/>
  <c r="AU252" i="2" s="1"/>
  <c r="AW252" i="2" s="1"/>
  <c r="AD76" i="2"/>
  <c r="AR200" i="2"/>
  <c r="AS200" i="2"/>
  <c r="AT200" i="2" s="1"/>
  <c r="AU200" i="2" s="1"/>
  <c r="AW200" i="2" s="1"/>
  <c r="AR275" i="2"/>
  <c r="AS275" i="2"/>
  <c r="AT275" i="2" s="1"/>
  <c r="AU275" i="2" s="1"/>
  <c r="AW275" i="2" s="1"/>
  <c r="AR224" i="2"/>
  <c r="AS224" i="2"/>
  <c r="AT224" i="2" s="1"/>
  <c r="AU224" i="2" s="1"/>
  <c r="AW224" i="2" s="1"/>
  <c r="AZ240" i="2"/>
  <c r="AV240" i="2"/>
  <c r="AC240" i="2"/>
  <c r="AR386" i="2"/>
  <c r="AS386" i="2"/>
  <c r="AT386" i="2" s="1"/>
  <c r="AU386" i="2" s="1"/>
  <c r="AW386" i="2" s="1"/>
  <c r="AZ161" i="2"/>
  <c r="AC161" i="2"/>
  <c r="AP337" i="2"/>
  <c r="AQ337" i="2" s="1"/>
  <c r="AB114" i="2"/>
  <c r="AD245" i="2"/>
  <c r="AE245" i="2"/>
  <c r="AF245" i="2" s="1"/>
  <c r="AG245" i="2" s="1"/>
  <c r="AF83" i="2"/>
  <c r="AG83" i="2" s="1"/>
  <c r="AB99" i="2"/>
  <c r="AF251" i="2"/>
  <c r="AG251" i="2" s="1"/>
  <c r="AF136" i="2"/>
  <c r="AG136" i="2" s="1"/>
  <c r="AF53" i="2"/>
  <c r="AG53" i="2" s="1"/>
  <c r="AB159" i="2"/>
  <c r="AB78" i="2"/>
  <c r="AR112" i="2"/>
  <c r="AS112" i="2"/>
  <c r="AT112" i="2" s="1"/>
  <c r="AU112" i="2" s="1"/>
  <c r="AW112" i="2" s="1"/>
  <c r="AV151" i="2"/>
  <c r="AE203" i="2"/>
  <c r="AF203" i="2" s="1"/>
  <c r="AG203" i="2" s="1"/>
  <c r="AD203" i="2"/>
  <c r="AV203" i="2"/>
  <c r="AV146" i="2"/>
  <c r="AI535" i="2"/>
  <c r="BB535" i="2" s="1"/>
  <c r="AH535" i="2"/>
  <c r="AJ535" i="2" s="1"/>
  <c r="AD291" i="2"/>
  <c r="AB8" i="2"/>
  <c r="AF315" i="2"/>
  <c r="AG315" i="2" s="1"/>
  <c r="AI547" i="2"/>
  <c r="BB547" i="2" s="1"/>
  <c r="AH547" i="2"/>
  <c r="AJ547" i="2" s="1"/>
  <c r="AV17" i="2"/>
  <c r="AB202" i="2"/>
  <c r="AV24" i="2"/>
  <c r="AV177" i="2"/>
  <c r="AB178" i="2"/>
  <c r="AE76" i="2"/>
  <c r="AV188" i="2"/>
  <c r="AE390" i="2"/>
  <c r="AD390" i="2"/>
  <c r="AR171" i="2"/>
  <c r="AS171" i="2"/>
  <c r="AT171" i="2" s="1"/>
  <c r="AU171" i="2" s="1"/>
  <c r="AW171" i="2" s="1"/>
  <c r="AE84" i="2"/>
  <c r="AD128" i="2"/>
  <c r="AE128" i="2"/>
  <c r="AE346" i="2"/>
  <c r="X258" i="2"/>
  <c r="G258" i="2" s="1"/>
  <c r="AM230" i="2"/>
  <c r="AL230" i="2"/>
  <c r="AN230" i="2" s="1"/>
  <c r="AP230" i="2" s="1"/>
  <c r="W506" i="2"/>
  <c r="Z506" i="2" s="1"/>
  <c r="Y506" i="2"/>
  <c r="X206" i="2"/>
  <c r="G206" i="2" s="1"/>
  <c r="AL153" i="2"/>
  <c r="AN153" i="2" s="1"/>
  <c r="AP153" i="2" s="1"/>
  <c r="AM153" i="2"/>
  <c r="AL362" i="2"/>
  <c r="AN362" i="2" s="1"/>
  <c r="AP362" i="2" s="1"/>
  <c r="AM362" i="2"/>
  <c r="AO362" i="2"/>
  <c r="X363" i="2"/>
  <c r="G363" i="2" s="1"/>
  <c r="AD550" i="2"/>
  <c r="AE550" i="2" s="1"/>
  <c r="AL379" i="2"/>
  <c r="AN379" i="2" s="1"/>
  <c r="AP379" i="2" s="1"/>
  <c r="AM379" i="2"/>
  <c r="AM92" i="2"/>
  <c r="AL92" i="2"/>
  <c r="AN92" i="2" s="1"/>
  <c r="AO92" i="2" s="1"/>
  <c r="AY93" i="2"/>
  <c r="AA93" i="2"/>
  <c r="AL257" i="2"/>
  <c r="AN257" i="2" s="1"/>
  <c r="AO257" i="2" s="1"/>
  <c r="AM257" i="2"/>
  <c r="AY267" i="2"/>
  <c r="AA267" i="2"/>
  <c r="AM117" i="2"/>
  <c r="AL117" i="2"/>
  <c r="AN117" i="2" s="1"/>
  <c r="AO117" i="2" s="1"/>
  <c r="AY118" i="2"/>
  <c r="AA118" i="2"/>
  <c r="AY259" i="2"/>
  <c r="AA259" i="2"/>
  <c r="AD259" i="2"/>
  <c r="W732" i="2"/>
  <c r="Z732" i="2" s="1"/>
  <c r="Y732" i="2"/>
  <c r="AL191" i="2"/>
  <c r="AN191" i="2" s="1"/>
  <c r="AO191" i="2" s="1"/>
  <c r="AM191" i="2"/>
  <c r="AY192" i="2"/>
  <c r="AA192" i="2"/>
  <c r="AY302" i="2"/>
  <c r="AA302" i="2"/>
  <c r="AM217" i="2"/>
  <c r="AL217" i="2"/>
  <c r="AN217" i="2" s="1"/>
  <c r="AP217" i="2" s="1"/>
  <c r="AY218" i="2"/>
  <c r="AA218" i="2"/>
  <c r="AM326" i="2"/>
  <c r="AL326" i="2"/>
  <c r="AN326" i="2" s="1"/>
  <c r="AO326" i="2" s="1"/>
  <c r="AY327" i="2"/>
  <c r="AA327" i="2"/>
  <c r="AL58" i="2"/>
  <c r="AN58" i="2" s="1"/>
  <c r="AP58" i="2" s="1"/>
  <c r="AM58" i="2"/>
  <c r="AM70" i="2"/>
  <c r="AL70" i="2"/>
  <c r="AN70" i="2" s="1"/>
  <c r="AO70" i="2" s="1"/>
  <c r="AL294" i="2"/>
  <c r="AN294" i="2" s="1"/>
  <c r="AO294" i="2" s="1"/>
  <c r="AM294" i="2"/>
  <c r="X183" i="2"/>
  <c r="G183" i="2" s="1"/>
  <c r="AM69" i="2"/>
  <c r="AL69" i="2"/>
  <c r="AN69" i="2" s="1"/>
  <c r="AO69" i="2" s="1"/>
  <c r="AL395" i="2"/>
  <c r="AN395" i="2" s="1"/>
  <c r="AO395" i="2" s="1"/>
  <c r="AM395" i="2"/>
  <c r="AY396" i="2"/>
  <c r="AA396" i="2"/>
  <c r="AY174" i="2"/>
  <c r="AA174" i="2"/>
  <c r="AM293" i="2"/>
  <c r="AL293" i="2"/>
  <c r="AN293" i="2" s="1"/>
  <c r="AO293" i="2" s="1"/>
  <c r="AM301" i="2"/>
  <c r="AL301" i="2"/>
  <c r="AN301" i="2" s="1"/>
  <c r="AO301" i="2" s="1"/>
  <c r="X154" i="2"/>
  <c r="G154" i="2" s="1"/>
  <c r="X163" i="2"/>
  <c r="G163" i="2" s="1"/>
  <c r="AY35" i="2"/>
  <c r="AA35" i="2"/>
  <c r="AY349" i="2"/>
  <c r="AA349" i="2"/>
  <c r="AY295" i="2"/>
  <c r="AA295" i="2"/>
  <c r="AP152" i="2"/>
  <c r="AQ152" i="2" s="1"/>
  <c r="AR347" i="2"/>
  <c r="AS347" i="2"/>
  <c r="AT347" i="2" s="1"/>
  <c r="AU347" i="2" s="1"/>
  <c r="AW347" i="2" s="1"/>
  <c r="AS384" i="2"/>
  <c r="AT384" i="2" s="1"/>
  <c r="AU384" i="2" s="1"/>
  <c r="AW384" i="2" s="1"/>
  <c r="AR384" i="2"/>
  <c r="AZ384" i="2"/>
  <c r="AC384" i="2"/>
  <c r="AR361" i="2"/>
  <c r="AS361" i="2"/>
  <c r="AT361" i="2" s="1"/>
  <c r="AU361" i="2" s="1"/>
  <c r="AW361" i="2" s="1"/>
  <c r="AZ229" i="2"/>
  <c r="AC229" i="2"/>
  <c r="AB34" i="2"/>
  <c r="AZ265" i="2"/>
  <c r="AC265" i="2"/>
  <c r="AS49" i="2"/>
  <c r="AT49" i="2" s="1"/>
  <c r="AU49" i="2" s="1"/>
  <c r="AW49" i="2" s="1"/>
  <c r="AR49" i="2"/>
  <c r="AZ49" i="2"/>
  <c r="AC49" i="2"/>
  <c r="AZ91" i="2"/>
  <c r="AC91" i="2"/>
  <c r="AB214" i="2"/>
  <c r="AB24" i="2"/>
  <c r="AB109" i="2"/>
  <c r="AI81" i="2"/>
  <c r="BB81" i="2" s="1"/>
  <c r="AH81" i="2"/>
  <c r="AH290" i="2"/>
  <c r="AJ290" i="2" s="1"/>
  <c r="AI290" i="2"/>
  <c r="BB290" i="2" s="1"/>
  <c r="AB227" i="2"/>
  <c r="AB199" i="2"/>
  <c r="AI143" i="2"/>
  <c r="BB143" i="2" s="1"/>
  <c r="AH143" i="2"/>
  <c r="AJ143" i="2" s="1"/>
  <c r="AE247" i="2"/>
  <c r="AF247" i="2" s="1"/>
  <c r="AG247" i="2" s="1"/>
  <c r="AD247" i="2"/>
  <c r="AI138" i="2"/>
  <c r="BB138" i="2" s="1"/>
  <c r="AH138" i="2"/>
  <c r="AJ138" i="2" s="1"/>
  <c r="AD225" i="2"/>
  <c r="AD275" i="2"/>
  <c r="AE381" i="2"/>
  <c r="AD381" i="2"/>
  <c r="AE393" i="2"/>
  <c r="AD393" i="2"/>
  <c r="AS435" i="2"/>
  <c r="AT435" i="2" s="1"/>
  <c r="AU435" i="2" s="1"/>
  <c r="AW435" i="2" s="1"/>
  <c r="AR435" i="2"/>
  <c r="AZ386" i="2"/>
  <c r="AC386" i="2"/>
  <c r="AR129" i="2"/>
  <c r="AS129" i="2"/>
  <c r="AT129" i="2" s="1"/>
  <c r="AU129" i="2" s="1"/>
  <c r="AW129" i="2" s="1"/>
  <c r="AE505" i="2"/>
  <c r="AB505" i="2"/>
  <c r="AS172" i="2"/>
  <c r="AT172" i="2" s="1"/>
  <c r="AU172" i="2" s="1"/>
  <c r="AW172" i="2" s="1"/>
  <c r="AR172" i="2"/>
  <c r="AZ172" i="2"/>
  <c r="AC172" i="2"/>
  <c r="AZ90" i="2"/>
  <c r="AC90" i="2"/>
  <c r="AS89" i="2"/>
  <c r="AT89" i="2" s="1"/>
  <c r="AU89" i="2" s="1"/>
  <c r="AW89" i="2" s="1"/>
  <c r="AR89" i="2"/>
  <c r="AZ116" i="2"/>
  <c r="AC116" i="2"/>
  <c r="AZ216" i="2"/>
  <c r="AC216" i="2"/>
  <c r="AS383" i="2"/>
  <c r="AT383" i="2" s="1"/>
  <c r="AU383" i="2" s="1"/>
  <c r="AW383" i="2" s="1"/>
  <c r="AR383" i="2"/>
  <c r="AZ383" i="2"/>
  <c r="AC383" i="2"/>
  <c r="AZ204" i="2"/>
  <c r="AC204" i="2"/>
  <c r="AZ68" i="2"/>
  <c r="AC68" i="2"/>
  <c r="AZ33" i="2"/>
  <c r="AZ394" i="2"/>
  <c r="AC394" i="2"/>
  <c r="AH187" i="2"/>
  <c r="AJ187" i="2" s="1"/>
  <c r="AI187" i="2"/>
  <c r="BB187" i="2" s="1"/>
  <c r="AH134" i="2"/>
  <c r="AJ134" i="2" s="1"/>
  <c r="AI134" i="2"/>
  <c r="BB134" i="2" s="1"/>
  <c r="AB243" i="2"/>
  <c r="AD66" i="2"/>
  <c r="AE66" i="2"/>
  <c r="AH238" i="2"/>
  <c r="AJ238" i="2" s="1"/>
  <c r="AI238" i="2"/>
  <c r="BB238" i="2" s="1"/>
  <c r="AB254" i="2"/>
  <c r="AI298" i="2"/>
  <c r="BB298" i="2" s="1"/>
  <c r="AH298" i="2"/>
  <c r="AJ298" i="2" s="1"/>
  <c r="AB127" i="2"/>
  <c r="AB166" i="2"/>
  <c r="AB177" i="2"/>
  <c r="AB96" i="2"/>
  <c r="AE88" i="2"/>
  <c r="AD88" i="2"/>
  <c r="AD299" i="2"/>
  <c r="AE299" i="2"/>
  <c r="AV358" i="2"/>
  <c r="AE56" i="2"/>
  <c r="AD56" i="2"/>
  <c r="AZ139" i="2"/>
  <c r="AC139" i="2"/>
  <c r="AE322" i="2"/>
  <c r="AD322" i="2"/>
  <c r="AS287" i="2"/>
  <c r="AT287" i="2" s="1"/>
  <c r="AU287" i="2" s="1"/>
  <c r="AW287" i="2" s="1"/>
  <c r="AR287" i="2"/>
  <c r="AE287" i="2" s="1"/>
  <c r="AR291" i="2"/>
  <c r="AS291" i="2"/>
  <c r="AT291" i="2" s="1"/>
  <c r="AU291" i="2" s="1"/>
  <c r="AW291" i="2" s="1"/>
  <c r="AS371" i="2"/>
  <c r="AT371" i="2" s="1"/>
  <c r="AU371" i="2" s="1"/>
  <c r="AW371" i="2" s="1"/>
  <c r="AR371" i="2"/>
  <c r="AI313" i="2"/>
  <c r="BB313" i="2" s="1"/>
  <c r="AH313" i="2"/>
  <c r="AJ313" i="2" s="1"/>
  <c r="AH311" i="2"/>
  <c r="AJ311" i="2" s="1"/>
  <c r="AI311" i="2"/>
  <c r="BB311" i="2" s="1"/>
  <c r="AF309" i="2"/>
  <c r="AG309" i="2" s="1"/>
  <c r="AE150" i="2"/>
  <c r="AF150" i="2" s="1"/>
  <c r="AG150" i="2" s="1"/>
  <c r="AD249" i="2"/>
  <c r="AE249" i="2"/>
  <c r="AF249" i="2" s="1"/>
  <c r="AG249" i="2" s="1"/>
  <c r="AG317" i="2"/>
  <c r="AF317" i="2"/>
  <c r="AE222" i="2"/>
  <c r="AD222" i="2"/>
  <c r="AB6" i="2"/>
  <c r="AE198" i="2"/>
  <c r="AD198" i="2"/>
  <c r="AI26" i="2"/>
  <c r="BB26" i="2" s="1"/>
  <c r="AH26" i="2"/>
  <c r="AJ26" i="2" s="1"/>
  <c r="AD86" i="2"/>
  <c r="AE86" i="2"/>
  <c r="AH107" i="2"/>
  <c r="AJ107" i="2" s="1"/>
  <c r="AI107" i="2"/>
  <c r="BB107" i="2" s="1"/>
  <c r="AI22" i="2"/>
  <c r="BB22" i="2" s="1"/>
  <c r="AH22" i="2"/>
  <c r="AJ22" i="2" s="1"/>
  <c r="AB20" i="2"/>
  <c r="AB47" i="2"/>
  <c r="AD255" i="2"/>
  <c r="AE255" i="2"/>
  <c r="AF255" i="2" s="1"/>
  <c r="AG255" i="2" s="1"/>
  <c r="AZ67" i="2"/>
  <c r="AV67" i="2"/>
  <c r="AC67" i="2"/>
  <c r="AC336" i="2"/>
  <c r="AZ336" i="2"/>
  <c r="AV336" i="2"/>
  <c r="AE200" i="2"/>
  <c r="AD200" i="2"/>
  <c r="AZ189" i="2"/>
  <c r="AV189" i="2"/>
  <c r="AC189" i="2"/>
  <c r="AR390" i="2"/>
  <c r="AS390" i="2"/>
  <c r="AT390" i="2" s="1"/>
  <c r="AU390" i="2" s="1"/>
  <c r="AW390" i="2" s="1"/>
  <c r="AR169" i="2"/>
  <c r="AS169" i="2"/>
  <c r="AT169" i="2" s="1"/>
  <c r="AU169" i="2" s="1"/>
  <c r="AW169" i="2" s="1"/>
  <c r="AZ435" i="2"/>
  <c r="AC435" i="2"/>
  <c r="AG548" i="2"/>
  <c r="AF548" i="2"/>
  <c r="AR324" i="2"/>
  <c r="AS324" i="2"/>
  <c r="AT324" i="2" s="1"/>
  <c r="AU324" i="2" s="1"/>
  <c r="AW324" i="2" s="1"/>
  <c r="AR374" i="2"/>
  <c r="AS374" i="2"/>
  <c r="AT374" i="2" s="1"/>
  <c r="AU374" i="2" s="1"/>
  <c r="AW374" i="2" s="1"/>
  <c r="AV382" i="2"/>
  <c r="AZ382" i="2"/>
  <c r="AC382" i="2"/>
  <c r="AS161" i="2"/>
  <c r="AT161" i="2" s="1"/>
  <c r="AU161" i="2" s="1"/>
  <c r="AW161" i="2" s="1"/>
  <c r="AR161" i="2"/>
  <c r="AC337" i="2"/>
  <c r="AZ337" i="2"/>
  <c r="AI114" i="2"/>
  <c r="BB114" i="2" s="1"/>
  <c r="AH114" i="2"/>
  <c r="AJ114" i="2" s="1"/>
  <c r="AE97" i="2"/>
  <c r="AD97" i="2"/>
  <c r="AB83" i="2"/>
  <c r="AF99" i="2"/>
  <c r="AG99" i="2" s="1"/>
  <c r="AB136" i="2"/>
  <c r="AB53" i="2"/>
  <c r="AI159" i="2"/>
  <c r="BB159" i="2" s="1"/>
  <c r="AH159" i="2"/>
  <c r="AJ159" i="2" s="1"/>
  <c r="AI78" i="2"/>
  <c r="BB78" i="2" s="1"/>
  <c r="AH78" i="2"/>
  <c r="AJ78" i="2" s="1"/>
  <c r="AF96" i="2"/>
  <c r="AG96" i="2" s="1"/>
  <c r="AS160" i="2"/>
  <c r="AT160" i="2" s="1"/>
  <c r="AU160" i="2" s="1"/>
  <c r="AW160" i="2" s="1"/>
  <c r="AR160" i="2"/>
  <c r="AE151" i="2"/>
  <c r="AD151" i="2"/>
  <c r="AR168" i="2"/>
  <c r="AS168" i="2"/>
  <c r="AT168" i="2" s="1"/>
  <c r="AU168" i="2" s="1"/>
  <c r="AW168" i="2" s="1"/>
  <c r="AD146" i="2"/>
  <c r="AE146" i="2"/>
  <c r="AS170" i="2"/>
  <c r="AT170" i="2" s="1"/>
  <c r="AU170" i="2" s="1"/>
  <c r="AW170" i="2" s="1"/>
  <c r="AR170" i="2"/>
  <c r="AE263" i="2"/>
  <c r="AD263" i="2"/>
  <c r="AH8" i="2"/>
  <c r="AJ8" i="2" s="1"/>
  <c r="AI8" i="2"/>
  <c r="BB8" i="2" s="1"/>
  <c r="AB315" i="2"/>
  <c r="AI202" i="2"/>
  <c r="BB202" i="2" s="1"/>
  <c r="AH202" i="2"/>
  <c r="AJ202" i="2" s="1"/>
  <c r="AH178" i="2"/>
  <c r="AJ178" i="2" s="1"/>
  <c r="AI178" i="2"/>
  <c r="BB178" i="2" s="1"/>
  <c r="AE252" i="2"/>
  <c r="AD252" i="2"/>
  <c r="AR225" i="2"/>
  <c r="AS225" i="2"/>
  <c r="AT225" i="2" s="1"/>
  <c r="AU225" i="2" s="1"/>
  <c r="AW225" i="2" s="1"/>
  <c r="AZ360" i="2"/>
  <c r="AV360" i="2"/>
  <c r="AC360" i="2"/>
  <c r="AE188" i="2"/>
  <c r="AD188" i="2"/>
  <c r="AE376" i="2"/>
  <c r="AD376" i="2"/>
  <c r="AE377" i="2"/>
  <c r="AD377" i="2"/>
  <c r="AS393" i="2"/>
  <c r="AT393" i="2" s="1"/>
  <c r="AU393" i="2" s="1"/>
  <c r="AW393" i="2" s="1"/>
  <c r="AR393" i="2"/>
  <c r="AZ171" i="2"/>
  <c r="AC171" i="2"/>
  <c r="AV139" i="2"/>
  <c r="AD287" i="2"/>
  <c r="AD168" i="2"/>
  <c r="AE168" i="2"/>
  <c r="AE388" i="2"/>
  <c r="AD388" i="2"/>
  <c r="AY258" i="2"/>
  <c r="AA258" i="2"/>
  <c r="AL130" i="2"/>
  <c r="AN130" i="2" s="1"/>
  <c r="AP130" i="2" s="1"/>
  <c r="AM130" i="2"/>
  <c r="AD506" i="2"/>
  <c r="AL173" i="2"/>
  <c r="AN173" i="2" s="1"/>
  <c r="AP173" i="2" s="1"/>
  <c r="AM173" i="2"/>
  <c r="AY206" i="2"/>
  <c r="AA206" i="2"/>
  <c r="W477" i="2"/>
  <c r="Z477" i="2" s="1"/>
  <c r="Y477" i="2"/>
  <c r="W454" i="2"/>
  <c r="Z454" i="2" s="1"/>
  <c r="Y454" i="2"/>
  <c r="X454" i="2"/>
  <c r="AY363" i="2"/>
  <c r="AA363" i="2"/>
  <c r="AM162" i="2"/>
  <c r="AL162" i="2"/>
  <c r="AN162" i="2" s="1"/>
  <c r="AO162" i="2" s="1"/>
  <c r="AL34" i="2"/>
  <c r="AN34" i="2" s="1"/>
  <c r="AO34" i="2" s="1"/>
  <c r="AM34" i="2"/>
  <c r="AL348" i="2"/>
  <c r="AN348" i="2" s="1"/>
  <c r="AO348" i="2" s="1"/>
  <c r="AM348" i="2"/>
  <c r="AP348" i="2"/>
  <c r="W550" i="2"/>
  <c r="Z550" i="2" s="1"/>
  <c r="Y550" i="2"/>
  <c r="Y652" i="2"/>
  <c r="W652" i="2"/>
  <c r="Z652" i="2" s="1"/>
  <c r="AL266" i="2"/>
  <c r="AN266" i="2" s="1"/>
  <c r="AP266" i="2" s="1"/>
  <c r="AM266" i="2"/>
  <c r="AL182" i="2"/>
  <c r="AN182" i="2" s="1"/>
  <c r="AP182" i="2" s="1"/>
  <c r="AM182" i="2"/>
  <c r="AM338" i="2"/>
  <c r="AL338" i="2"/>
  <c r="AN338" i="2" s="1"/>
  <c r="AO338" i="2" s="1"/>
  <c r="AM205" i="2"/>
  <c r="AL205" i="2"/>
  <c r="AN205" i="2" s="1"/>
  <c r="AP205" i="2" s="1"/>
  <c r="AM50" i="2"/>
  <c r="AL50" i="2"/>
  <c r="AN50" i="2" s="1"/>
  <c r="AP50" i="2" s="1"/>
  <c r="AY260" i="2"/>
  <c r="AA260" i="2"/>
  <c r="AM141" i="2"/>
  <c r="AL141" i="2"/>
  <c r="AN141" i="2" s="1"/>
  <c r="AP141" i="2" s="1"/>
  <c r="AY339" i="2"/>
  <c r="AA339" i="2"/>
  <c r="AD339" i="2"/>
  <c r="Y519" i="2"/>
  <c r="W519" i="2"/>
  <c r="Z519" i="2" s="1"/>
  <c r="AY71" i="2"/>
  <c r="AA71" i="2"/>
  <c r="AY183" i="2"/>
  <c r="AA183" i="2"/>
  <c r="AY231" i="2"/>
  <c r="AA231" i="2"/>
  <c r="Y637" i="2"/>
  <c r="W637" i="2"/>
  <c r="Z637" i="2" s="1"/>
  <c r="AY154" i="2"/>
  <c r="AA154" i="2"/>
  <c r="AD688" i="2"/>
  <c r="AE688" i="2"/>
  <c r="W688" i="2"/>
  <c r="Z688" i="2" s="1"/>
  <c r="Y688" i="2"/>
  <c r="AY163" i="2"/>
  <c r="AA163" i="2"/>
  <c r="AL148" i="2"/>
  <c r="AN148" i="2" s="1"/>
  <c r="AO148" i="2" s="1"/>
  <c r="AM148" i="2"/>
  <c r="AD35" i="2"/>
  <c r="AE35" i="2"/>
  <c r="AF35" i="2" s="1"/>
  <c r="AG35" i="2" s="1"/>
  <c r="AL277" i="2"/>
  <c r="AN277" i="2" s="1"/>
  <c r="AP277" i="2" s="1"/>
  <c r="AM277" i="2"/>
  <c r="AY59" i="2"/>
  <c r="AA59" i="2"/>
  <c r="AY278" i="2"/>
  <c r="AA278" i="2"/>
  <c r="AL51" i="2"/>
  <c r="AN51" i="2" s="1"/>
  <c r="AO51" i="2" s="1"/>
  <c r="AM51" i="2"/>
  <c r="F646" i="1"/>
  <c r="F595" i="1"/>
  <c r="BA569" i="2"/>
  <c r="J569" i="2"/>
  <c r="E567" i="1" s="1"/>
  <c r="K569" i="2"/>
  <c r="H569" i="2"/>
  <c r="C567" i="1" s="1"/>
  <c r="P569" i="2"/>
  <c r="I567" i="1" s="1"/>
  <c r="T569" i="2"/>
  <c r="J567" i="1" s="1"/>
  <c r="S567" i="2"/>
  <c r="R567" i="2"/>
  <c r="I567" i="2"/>
  <c r="J566" i="2"/>
  <c r="E564" i="1" s="1"/>
  <c r="BA566" i="2"/>
  <c r="T566" i="2"/>
  <c r="J564" i="1" s="1"/>
  <c r="H566" i="2"/>
  <c r="C564" i="1" s="1"/>
  <c r="Q566" i="2"/>
  <c r="K566" i="2"/>
  <c r="Q659" i="2"/>
  <c r="N659" i="2"/>
  <c r="V659" i="2"/>
  <c r="K659" i="2"/>
  <c r="L659" i="2"/>
  <c r="O659" i="2"/>
  <c r="H657" i="1" s="1"/>
  <c r="F548" i="1"/>
  <c r="K700" i="1"/>
  <c r="F602" i="1"/>
  <c r="B718" i="1"/>
  <c r="F610" i="1"/>
  <c r="G724" i="1"/>
  <c r="F535" i="1"/>
  <c r="F617" i="1"/>
  <c r="F621" i="1"/>
  <c r="S702" i="2"/>
  <c r="G647" i="1"/>
  <c r="G595" i="1"/>
  <c r="G466" i="1"/>
  <c r="F539" i="1"/>
  <c r="F449" i="1"/>
  <c r="G625" i="1"/>
  <c r="L700" i="1"/>
  <c r="F596" i="1"/>
  <c r="K377" i="1"/>
  <c r="I506" i="2"/>
  <c r="I454" i="2"/>
  <c r="I637" i="2"/>
  <c r="I652" i="2"/>
  <c r="I519" i="2"/>
  <c r="I568" i="2"/>
  <c r="Q569" i="2"/>
  <c r="O569" i="2"/>
  <c r="H567" i="1" s="1"/>
  <c r="M569" i="2"/>
  <c r="V569" i="2"/>
  <c r="N569" i="2"/>
  <c r="L569" i="2"/>
  <c r="L566" i="2"/>
  <c r="N566" i="2"/>
  <c r="O566" i="2"/>
  <c r="H564" i="1" s="1"/>
  <c r="P566" i="2"/>
  <c r="I564" i="1" s="1"/>
  <c r="M566" i="2"/>
  <c r="V566" i="2"/>
  <c r="T659" i="2"/>
  <c r="J657" i="1" s="1"/>
  <c r="BA659" i="2"/>
  <c r="H659" i="2"/>
  <c r="C657" i="1" s="1"/>
  <c r="J659" i="2"/>
  <c r="E657" i="1" s="1"/>
  <c r="M659" i="2"/>
  <c r="P659" i="2"/>
  <c r="I657" i="1" s="1"/>
  <c r="F504" i="1"/>
  <c r="K728" i="1"/>
  <c r="F686" i="1"/>
  <c r="F711" i="1"/>
  <c r="L718" i="1"/>
  <c r="B547" i="1"/>
  <c r="R720" i="2"/>
  <c r="S720" i="2" s="1"/>
  <c r="G469" i="1"/>
  <c r="F467" i="1"/>
  <c r="G598" i="1"/>
  <c r="G529" i="1"/>
  <c r="G435" i="1"/>
  <c r="G542" i="1"/>
  <c r="R702" i="2"/>
  <c r="G710" i="1"/>
  <c r="G594" i="1"/>
  <c r="G714" i="1"/>
  <c r="F629" i="1"/>
  <c r="F712" i="1"/>
  <c r="I477" i="2"/>
  <c r="I550" i="2"/>
  <c r="I688" i="2"/>
  <c r="B649" i="1"/>
  <c r="B293" i="1"/>
  <c r="B438" i="1"/>
  <c r="B699" i="1"/>
  <c r="P565" i="2"/>
  <c r="I563" i="1" s="1"/>
  <c r="K565" i="2"/>
  <c r="BA565" i="2"/>
  <c r="Q565" i="2"/>
  <c r="M565" i="2"/>
  <c r="H565" i="2"/>
  <c r="C563" i="1" s="1"/>
  <c r="P658" i="2"/>
  <c r="I656" i="1" s="1"/>
  <c r="M658" i="2"/>
  <c r="N658" i="2"/>
  <c r="V658" i="2"/>
  <c r="O658" i="2"/>
  <c r="H656" i="1" s="1"/>
  <c r="BA658" i="2"/>
  <c r="L564" i="2"/>
  <c r="K564" i="2"/>
  <c r="O564" i="2"/>
  <c r="H562" i="1" s="1"/>
  <c r="P564" i="2"/>
  <c r="I562" i="1" s="1"/>
  <c r="N564" i="2"/>
  <c r="V564" i="2"/>
  <c r="J564" i="2"/>
  <c r="E562" i="1" s="1"/>
  <c r="BA564" i="2"/>
  <c r="M564" i="2"/>
  <c r="J657" i="2"/>
  <c r="E655" i="1" s="1"/>
  <c r="H657" i="2"/>
  <c r="C655" i="1" s="1"/>
  <c r="M657" i="2"/>
  <c r="N657" i="2"/>
  <c r="BA657" i="2"/>
  <c r="K657" i="2"/>
  <c r="P563" i="2"/>
  <c r="I561" i="1" s="1"/>
  <c r="H563" i="2"/>
  <c r="C561" i="1" s="1"/>
  <c r="N563" i="2"/>
  <c r="Q563" i="2"/>
  <c r="O563" i="2"/>
  <c r="H561" i="1" s="1"/>
  <c r="M563" i="2"/>
  <c r="P656" i="2"/>
  <c r="I654" i="1" s="1"/>
  <c r="K656" i="2"/>
  <c r="L656" i="2"/>
  <c r="V656" i="2"/>
  <c r="O656" i="2"/>
  <c r="H654" i="1" s="1"/>
  <c r="N656" i="2"/>
  <c r="P562" i="2"/>
  <c r="I560" i="1" s="1"/>
  <c r="N562" i="2"/>
  <c r="L562" i="2"/>
  <c r="K562" i="2"/>
  <c r="J562" i="2"/>
  <c r="E560" i="1" s="1"/>
  <c r="V562" i="2"/>
  <c r="K655" i="2"/>
  <c r="Q655" i="2"/>
  <c r="P655" i="2"/>
  <c r="I653" i="1" s="1"/>
  <c r="V655" i="2"/>
  <c r="N655" i="2"/>
  <c r="T655" i="2"/>
  <c r="J653" i="1" s="1"/>
  <c r="BA654" i="2"/>
  <c r="N654" i="2"/>
  <c r="J654" i="2"/>
  <c r="E652" i="1" s="1"/>
  <c r="O654" i="2"/>
  <c r="H652" i="1" s="1"/>
  <c r="V654" i="2"/>
  <c r="K596" i="1"/>
  <c r="K597" i="1"/>
  <c r="K592" i="1"/>
  <c r="K611" i="1"/>
  <c r="F532" i="1"/>
  <c r="F719" i="1"/>
  <c r="F726" i="1"/>
  <c r="R731" i="2"/>
  <c r="R549" i="2"/>
  <c r="R505" i="2"/>
  <c r="R453" i="2"/>
  <c r="L547" i="1"/>
  <c r="B516" i="1"/>
  <c r="R518" i="2"/>
  <c r="L649" i="1"/>
  <c r="B634" i="1"/>
  <c r="R636" i="2"/>
  <c r="R445" i="2"/>
  <c r="B685" i="1"/>
  <c r="R687" i="2"/>
  <c r="B116" i="1"/>
  <c r="F696" i="1"/>
  <c r="F725" i="1"/>
  <c r="G513" i="1"/>
  <c r="G615" i="1"/>
  <c r="G432" i="1"/>
  <c r="F440" i="1"/>
  <c r="F601" i="1"/>
  <c r="F536" i="1"/>
  <c r="F720" i="1"/>
  <c r="F851" i="1"/>
  <c r="G544" i="1"/>
  <c r="G590" i="1"/>
  <c r="F630" i="1"/>
  <c r="F860" i="1"/>
  <c r="F695" i="1"/>
  <c r="G857" i="1"/>
  <c r="L503" i="1"/>
  <c r="L451" i="1"/>
  <c r="L516" i="1"/>
  <c r="R476" i="2"/>
  <c r="L634" i="1"/>
  <c r="L443" i="1"/>
  <c r="L685" i="1"/>
  <c r="R440" i="2"/>
  <c r="F599" i="1"/>
  <c r="F464" i="1"/>
  <c r="G528" i="1"/>
  <c r="G864" i="1"/>
  <c r="G856" i="1"/>
  <c r="G471" i="1"/>
  <c r="F727" i="1"/>
  <c r="F697" i="1"/>
  <c r="F721" i="1"/>
  <c r="F591" i="1"/>
  <c r="F448" i="1"/>
  <c r="G646" i="1"/>
  <c r="G622" i="1"/>
  <c r="G705" i="1"/>
  <c r="G853" i="1"/>
  <c r="F589" i="1"/>
  <c r="F543" i="1"/>
  <c r="G706" i="1"/>
  <c r="G855" i="1"/>
  <c r="F681" i="1"/>
  <c r="F854" i="1"/>
  <c r="G825" i="1"/>
  <c r="F861" i="1"/>
  <c r="F703" i="1"/>
  <c r="G862" i="1"/>
  <c r="K649" i="1"/>
  <c r="K699" i="1"/>
  <c r="K438" i="1"/>
  <c r="N507" i="2"/>
  <c r="O507" i="2"/>
  <c r="T507" i="2"/>
  <c r="L507" i="2"/>
  <c r="M507" i="2"/>
  <c r="BA507" i="2"/>
  <c r="V733" i="2"/>
  <c r="T733" i="2"/>
  <c r="N733" i="2"/>
  <c r="P733" i="2"/>
  <c r="O733" i="2"/>
  <c r="BA733" i="2"/>
  <c r="V520" i="2"/>
  <c r="BA520" i="2"/>
  <c r="P520" i="2"/>
  <c r="J520" i="2"/>
  <c r="L520" i="2"/>
  <c r="Q520" i="2"/>
  <c r="J638" i="2"/>
  <c r="M638" i="2"/>
  <c r="N638" i="2"/>
  <c r="L638" i="2"/>
  <c r="V638" i="2"/>
  <c r="P638" i="2"/>
  <c r="H570" i="2"/>
  <c r="Q570" i="2"/>
  <c r="O570" i="2"/>
  <c r="V570" i="2"/>
  <c r="J570" i="2"/>
  <c r="BA570" i="2"/>
  <c r="L689" i="2"/>
  <c r="O689" i="2"/>
  <c r="J689" i="2"/>
  <c r="T689" i="2"/>
  <c r="Q689" i="2"/>
  <c r="BA689" i="2"/>
  <c r="K474" i="1"/>
  <c r="H478" i="2"/>
  <c r="Q478" i="2"/>
  <c r="N478" i="2"/>
  <c r="T478" i="2"/>
  <c r="BA478" i="2"/>
  <c r="L478" i="2"/>
  <c r="H455" i="2"/>
  <c r="V455" i="2"/>
  <c r="J455" i="2"/>
  <c r="T455" i="2"/>
  <c r="Q455" i="2"/>
  <c r="N455" i="2"/>
  <c r="H660" i="2"/>
  <c r="N660" i="2"/>
  <c r="T660" i="2"/>
  <c r="L660" i="2"/>
  <c r="Q660" i="2"/>
  <c r="K660" i="2"/>
  <c r="P551" i="2"/>
  <c r="L551" i="2"/>
  <c r="N551" i="2"/>
  <c r="BA551" i="2"/>
  <c r="T551" i="2"/>
  <c r="Q551" i="2"/>
  <c r="N653" i="2"/>
  <c r="Q653" i="2"/>
  <c r="L653" i="2"/>
  <c r="T653" i="2"/>
  <c r="M653" i="2"/>
  <c r="H653" i="2"/>
  <c r="J565" i="2"/>
  <c r="E563" i="1" s="1"/>
  <c r="L565" i="2"/>
  <c r="N565" i="2"/>
  <c r="T565" i="2"/>
  <c r="J563" i="1" s="1"/>
  <c r="O565" i="2"/>
  <c r="H563" i="1" s="1"/>
  <c r="V565" i="2"/>
  <c r="L658" i="2"/>
  <c r="K658" i="2"/>
  <c r="T658" i="2"/>
  <c r="J656" i="1" s="1"/>
  <c r="Q658" i="2"/>
  <c r="H658" i="2"/>
  <c r="C656" i="1" s="1"/>
  <c r="J658" i="2"/>
  <c r="E656" i="1" s="1"/>
  <c r="T564" i="2"/>
  <c r="J562" i="1" s="1"/>
  <c r="H564" i="2"/>
  <c r="C562" i="1" s="1"/>
  <c r="Q564" i="2"/>
  <c r="L657" i="2"/>
  <c r="Q657" i="2"/>
  <c r="V657" i="2"/>
  <c r="P657" i="2"/>
  <c r="I655" i="1" s="1"/>
  <c r="O657" i="2"/>
  <c r="H655" i="1" s="1"/>
  <c r="T657" i="2"/>
  <c r="J655" i="1" s="1"/>
  <c r="V563" i="2"/>
  <c r="L563" i="2"/>
  <c r="K563" i="2"/>
  <c r="T563" i="2"/>
  <c r="J561" i="1" s="1"/>
  <c r="BA563" i="2"/>
  <c r="J563" i="2"/>
  <c r="E561" i="1" s="1"/>
  <c r="J656" i="2"/>
  <c r="E654" i="1" s="1"/>
  <c r="T656" i="2"/>
  <c r="J654" i="1" s="1"/>
  <c r="Q656" i="2"/>
  <c r="M656" i="2"/>
  <c r="BA656" i="2"/>
  <c r="H656" i="2"/>
  <c r="C654" i="1" s="1"/>
  <c r="M562" i="2"/>
  <c r="O562" i="2"/>
  <c r="H560" i="1" s="1"/>
  <c r="T562" i="2"/>
  <c r="J560" i="1" s="1"/>
  <c r="Q562" i="2"/>
  <c r="H562" i="2"/>
  <c r="C560" i="1" s="1"/>
  <c r="BA562" i="2"/>
  <c r="BA655" i="2"/>
  <c r="J655" i="2"/>
  <c r="E653" i="1" s="1"/>
  <c r="H655" i="2"/>
  <c r="C653" i="1" s="1"/>
  <c r="L655" i="2"/>
  <c r="O655" i="2"/>
  <c r="H653" i="1" s="1"/>
  <c r="M655" i="2"/>
  <c r="M654" i="2"/>
  <c r="P654" i="2"/>
  <c r="I652" i="1" s="1"/>
  <c r="Q654" i="2"/>
  <c r="T654" i="2"/>
  <c r="J652" i="1" s="1"/>
  <c r="L654" i="2"/>
  <c r="K654" i="2"/>
  <c r="H654" i="2"/>
  <c r="C652" i="1" s="1"/>
  <c r="K698" i="1"/>
  <c r="K607" i="1"/>
  <c r="K450" i="1"/>
  <c r="F865" i="1"/>
  <c r="F683" i="1"/>
  <c r="F447" i="1"/>
  <c r="S731" i="2"/>
  <c r="S549" i="2"/>
  <c r="L729" i="1"/>
  <c r="S505" i="2"/>
  <c r="B451" i="1"/>
  <c r="S453" i="2"/>
  <c r="S518" i="2"/>
  <c r="L474" i="1"/>
  <c r="S636" i="2"/>
  <c r="L566" i="1"/>
  <c r="L699" i="1"/>
  <c r="B443" i="1"/>
  <c r="S445" i="2"/>
  <c r="S687" i="2"/>
  <c r="L438" i="1"/>
  <c r="B265" i="1"/>
  <c r="B257" i="1"/>
  <c r="F626" i="1"/>
  <c r="F501" i="1"/>
  <c r="F628" i="1"/>
  <c r="G385" i="1"/>
  <c r="F446" i="1"/>
  <c r="F537" i="1"/>
  <c r="F708" i="1"/>
  <c r="G527" i="1"/>
  <c r="G631" i="1"/>
  <c r="G609" i="1"/>
  <c r="F867" i="1"/>
  <c r="F868" i="1"/>
  <c r="F530" i="1"/>
  <c r="F620" i="1"/>
  <c r="F859" i="1"/>
  <c r="G858" i="1"/>
  <c r="S476" i="2"/>
  <c r="R651" i="2"/>
  <c r="S651" i="2" s="1"/>
  <c r="R568" i="2"/>
  <c r="S568" i="2" s="1"/>
  <c r="R701" i="2"/>
  <c r="S701" i="2" s="1"/>
  <c r="S440" i="2"/>
  <c r="F716" i="1"/>
  <c r="F514" i="1"/>
  <c r="F722" i="1"/>
  <c r="G500" i="1"/>
  <c r="F441" i="1"/>
  <c r="G623" i="1"/>
  <c r="G604" i="1"/>
  <c r="G715" i="1"/>
  <c r="F614" i="1"/>
  <c r="F682" i="1"/>
  <c r="F445" i="1"/>
  <c r="G616" i="1"/>
  <c r="F624" i="1"/>
  <c r="F606" i="1"/>
  <c r="K503" i="1"/>
  <c r="J507" i="2"/>
  <c r="K507" i="2"/>
  <c r="Q507" i="2"/>
  <c r="V507" i="2"/>
  <c r="H507" i="2"/>
  <c r="P507" i="2"/>
  <c r="M733" i="2"/>
  <c r="L733" i="2"/>
  <c r="Q733" i="2"/>
  <c r="K733" i="2"/>
  <c r="H733" i="2"/>
  <c r="J733" i="2"/>
  <c r="H520" i="2"/>
  <c r="O520" i="2"/>
  <c r="M520" i="2"/>
  <c r="K520" i="2"/>
  <c r="T520" i="2"/>
  <c r="N520" i="2"/>
  <c r="O638" i="2"/>
  <c r="T638" i="2"/>
  <c r="Q638" i="2"/>
  <c r="K638" i="2"/>
  <c r="BA638" i="2"/>
  <c r="H638" i="2"/>
  <c r="M570" i="2"/>
  <c r="L570" i="2"/>
  <c r="P570" i="2"/>
  <c r="T570" i="2"/>
  <c r="N570" i="2"/>
  <c r="K570" i="2"/>
  <c r="H689" i="2"/>
  <c r="M689" i="2"/>
  <c r="P689" i="2"/>
  <c r="N689" i="2"/>
  <c r="K689" i="2"/>
  <c r="V689" i="2"/>
  <c r="K729" i="1"/>
  <c r="K547" i="1"/>
  <c r="P478" i="2"/>
  <c r="O478" i="2"/>
  <c r="M478" i="2"/>
  <c r="J478" i="2"/>
  <c r="K478" i="2"/>
  <c r="V478" i="2"/>
  <c r="L455" i="2"/>
  <c r="O455" i="2"/>
  <c r="K455" i="2"/>
  <c r="P455" i="2"/>
  <c r="BA455" i="2"/>
  <c r="M455" i="2"/>
  <c r="M660" i="2"/>
  <c r="V660" i="2"/>
  <c r="O660" i="2"/>
  <c r="J660" i="2"/>
  <c r="P660" i="2"/>
  <c r="BA660" i="2"/>
  <c r="O551" i="2"/>
  <c r="J551" i="2"/>
  <c r="H551" i="2"/>
  <c r="M551" i="2"/>
  <c r="K551" i="2"/>
  <c r="V551" i="2"/>
  <c r="J653" i="2"/>
  <c r="V653" i="2"/>
  <c r="O653" i="2"/>
  <c r="K653" i="2"/>
  <c r="P653" i="2"/>
  <c r="BA653" i="2"/>
  <c r="I732" i="2"/>
  <c r="B91" i="1"/>
  <c r="B300" i="1"/>
  <c r="F122" i="1"/>
  <c r="B172" i="1"/>
  <c r="B190" i="1"/>
  <c r="E344" i="2"/>
  <c r="T343" i="2"/>
  <c r="H343" i="2"/>
  <c r="L343" i="2"/>
  <c r="K343" i="2"/>
  <c r="N343" i="2"/>
  <c r="Q343" i="2"/>
  <c r="E272" i="2"/>
  <c r="L271" i="2"/>
  <c r="T271" i="2"/>
  <c r="J269" i="1" s="1"/>
  <c r="V271" i="2"/>
  <c r="BA271" i="2"/>
  <c r="N271" i="2"/>
  <c r="K271" i="2"/>
  <c r="H342" i="2"/>
  <c r="C340" i="1" s="1"/>
  <c r="M342" i="2"/>
  <c r="L342" i="2"/>
  <c r="K342" i="2"/>
  <c r="N342" i="2"/>
  <c r="J342" i="2"/>
  <c r="E340" i="1" s="1"/>
  <c r="V234" i="2"/>
  <c r="O234" i="2"/>
  <c r="H232" i="1" s="1"/>
  <c r="H234" i="2"/>
  <c r="C232" i="1" s="1"/>
  <c r="T234" i="2"/>
  <c r="J232" i="1" s="1"/>
  <c r="P234" i="2"/>
  <c r="I232" i="1" s="1"/>
  <c r="M234" i="2"/>
  <c r="J270" i="2"/>
  <c r="E268" i="1" s="1"/>
  <c r="P270" i="2"/>
  <c r="I268" i="1" s="1"/>
  <c r="V270" i="2"/>
  <c r="Q270" i="2"/>
  <c r="T270" i="2"/>
  <c r="J268" i="1" s="1"/>
  <c r="BA270" i="2"/>
  <c r="K32" i="1"/>
  <c r="K151" i="1"/>
  <c r="K346" i="1"/>
  <c r="K264" i="1"/>
  <c r="C259" i="1"/>
  <c r="R261" i="2"/>
  <c r="I193" i="2"/>
  <c r="B191" i="1"/>
  <c r="L194" i="2"/>
  <c r="T194" i="2"/>
  <c r="J192" i="1" s="1"/>
  <c r="V194" i="2"/>
  <c r="M194" i="2"/>
  <c r="P194" i="2"/>
  <c r="K194" i="2"/>
  <c r="J341" i="2"/>
  <c r="E339" i="1" s="1"/>
  <c r="V341" i="2"/>
  <c r="L341" i="2"/>
  <c r="K341" i="2"/>
  <c r="M341" i="2"/>
  <c r="N341" i="2"/>
  <c r="H505" i="1"/>
  <c r="J505" i="1"/>
  <c r="E301" i="1"/>
  <c r="I362" i="1"/>
  <c r="I328" i="2"/>
  <c r="B326" i="1"/>
  <c r="E330" i="2"/>
  <c r="K329" i="2"/>
  <c r="V329" i="2"/>
  <c r="T329" i="2"/>
  <c r="J327" i="1" s="1"/>
  <c r="M329" i="2"/>
  <c r="N329" i="2"/>
  <c r="L329" i="2"/>
  <c r="L73" i="2"/>
  <c r="P73" i="2"/>
  <c r="I71" i="1" s="1"/>
  <c r="K73" i="2"/>
  <c r="O73" i="2"/>
  <c r="H71" i="1" s="1"/>
  <c r="M73" i="2"/>
  <c r="N73" i="2"/>
  <c r="I92" i="1"/>
  <c r="V185" i="2"/>
  <c r="N185" i="2"/>
  <c r="T185" i="2"/>
  <c r="P185" i="2"/>
  <c r="L185" i="2"/>
  <c r="J185" i="2"/>
  <c r="I232" i="2"/>
  <c r="H233" i="2"/>
  <c r="K233" i="2"/>
  <c r="BA233" i="2"/>
  <c r="P233" i="2"/>
  <c r="M233" i="2"/>
  <c r="Q233" i="2"/>
  <c r="I175" i="2"/>
  <c r="B173" i="1"/>
  <c r="J153" i="1"/>
  <c r="I155" i="2"/>
  <c r="E157" i="2"/>
  <c r="M156" i="2"/>
  <c r="P156" i="2"/>
  <c r="BA156" i="2"/>
  <c r="K156" i="2"/>
  <c r="H156" i="2"/>
  <c r="N156" i="2"/>
  <c r="C731" i="1"/>
  <c r="E731" i="1"/>
  <c r="I207" i="2"/>
  <c r="E209" i="2"/>
  <c r="H208" i="2"/>
  <c r="O208" i="2"/>
  <c r="Q208" i="2"/>
  <c r="M208" i="2"/>
  <c r="L208" i="2"/>
  <c r="J208" i="2"/>
  <c r="D300" i="1"/>
  <c r="J217" i="1"/>
  <c r="K216" i="1"/>
  <c r="C518" i="1"/>
  <c r="H518" i="1"/>
  <c r="J518" i="1"/>
  <c r="I268" i="2"/>
  <c r="E266" i="1"/>
  <c r="I117" i="1"/>
  <c r="H395" i="1"/>
  <c r="I395" i="1"/>
  <c r="M398" i="2"/>
  <c r="BA398" i="2"/>
  <c r="Q398" i="2"/>
  <c r="K398" i="2"/>
  <c r="O398" i="2"/>
  <c r="V398" i="2"/>
  <c r="E636" i="1"/>
  <c r="I636" i="1"/>
  <c r="I568" i="1"/>
  <c r="J568" i="1"/>
  <c r="C687" i="1"/>
  <c r="I687" i="1"/>
  <c r="E38" i="2"/>
  <c r="N37" i="2"/>
  <c r="J37" i="2"/>
  <c r="E35" i="1" s="1"/>
  <c r="O37" i="2"/>
  <c r="H35" i="1" s="1"/>
  <c r="L37" i="2"/>
  <c r="H37" i="2"/>
  <c r="M37" i="2"/>
  <c r="K33" i="1"/>
  <c r="I279" i="2"/>
  <c r="I277" i="1"/>
  <c r="E281" i="2"/>
  <c r="T280" i="2"/>
  <c r="O280" i="2"/>
  <c r="L280" i="2"/>
  <c r="P280" i="2"/>
  <c r="BA280" i="2"/>
  <c r="N280" i="2"/>
  <c r="E294" i="1"/>
  <c r="I162" i="1"/>
  <c r="H162" i="1"/>
  <c r="E62" i="2"/>
  <c r="T61" i="2"/>
  <c r="J59" i="1" s="1"/>
  <c r="Q61" i="2"/>
  <c r="O61" i="2"/>
  <c r="H59" i="1" s="1"/>
  <c r="J61" i="2"/>
  <c r="E59" i="1" s="1"/>
  <c r="M61" i="2"/>
  <c r="L61" i="2"/>
  <c r="C348" i="1"/>
  <c r="I350" i="2"/>
  <c r="E352" i="2"/>
  <c r="P351" i="2"/>
  <c r="I349" i="1" s="1"/>
  <c r="M351" i="2"/>
  <c r="O351" i="2"/>
  <c r="H349" i="1" s="1"/>
  <c r="H351" i="2"/>
  <c r="Q351" i="2"/>
  <c r="V351" i="2"/>
  <c r="K347" i="1"/>
  <c r="D293" i="1"/>
  <c r="K160" i="1"/>
  <c r="K48" i="1"/>
  <c r="K49" i="1"/>
  <c r="E259" i="1"/>
  <c r="D256" i="1"/>
  <c r="E191" i="1"/>
  <c r="D204" i="1"/>
  <c r="R303" i="2"/>
  <c r="I301" i="1"/>
  <c r="C476" i="1"/>
  <c r="J476" i="1"/>
  <c r="H453" i="1"/>
  <c r="I453" i="1"/>
  <c r="E661" i="2"/>
  <c r="H658" i="1"/>
  <c r="E658" i="1"/>
  <c r="I658" i="1"/>
  <c r="H362" i="1"/>
  <c r="E366" i="2"/>
  <c r="BA365" i="2"/>
  <c r="K365" i="2"/>
  <c r="T365" i="2"/>
  <c r="M365" i="2"/>
  <c r="J365" i="2"/>
  <c r="P365" i="2"/>
  <c r="E552" i="2"/>
  <c r="H549" i="1"/>
  <c r="E549" i="1"/>
  <c r="C549" i="1"/>
  <c r="E651" i="1"/>
  <c r="H651" i="1"/>
  <c r="I651" i="1"/>
  <c r="C70" i="1"/>
  <c r="C92" i="1"/>
  <c r="K91" i="1"/>
  <c r="K116" i="1"/>
  <c r="C182" i="1"/>
  <c r="J230" i="1"/>
  <c r="H230" i="1"/>
  <c r="I173" i="1"/>
  <c r="C153" i="1"/>
  <c r="I153" i="1"/>
  <c r="D258" i="1"/>
  <c r="K257" i="1"/>
  <c r="K337" i="1"/>
  <c r="C205" i="1"/>
  <c r="H205" i="1"/>
  <c r="K300" i="1"/>
  <c r="H217" i="1"/>
  <c r="E217" i="1"/>
  <c r="T220" i="2"/>
  <c r="J218" i="1" s="1"/>
  <c r="P220" i="2"/>
  <c r="N220" i="2"/>
  <c r="BA220" i="2"/>
  <c r="J220" i="2"/>
  <c r="L220" i="2"/>
  <c r="K69" i="1"/>
  <c r="I266" i="1"/>
  <c r="T269" i="2"/>
  <c r="O269" i="2"/>
  <c r="H269" i="2"/>
  <c r="L269" i="2"/>
  <c r="BA269" i="2"/>
  <c r="J269" i="2"/>
  <c r="C117" i="1"/>
  <c r="E121" i="2"/>
  <c r="N120" i="2"/>
  <c r="T120" i="2"/>
  <c r="P120" i="2"/>
  <c r="J120" i="2"/>
  <c r="E118" i="1" s="1"/>
  <c r="K120" i="2"/>
  <c r="O120" i="2"/>
  <c r="D181" i="1"/>
  <c r="K229" i="1"/>
  <c r="K172" i="1"/>
  <c r="F34" i="1"/>
  <c r="C34" i="1"/>
  <c r="H277" i="1"/>
  <c r="C277" i="1"/>
  <c r="H294" i="1"/>
  <c r="J162" i="1"/>
  <c r="I164" i="2"/>
  <c r="C162" i="1"/>
  <c r="C58" i="1"/>
  <c r="D57" i="1"/>
  <c r="K276" i="1"/>
  <c r="I304" i="2"/>
  <c r="E306" i="2"/>
  <c r="N305" i="2"/>
  <c r="Q305" i="2"/>
  <c r="O305" i="2"/>
  <c r="K305" i="2"/>
  <c r="J305" i="2"/>
  <c r="T305" i="2"/>
  <c r="J303" i="1" s="1"/>
  <c r="F87" i="1"/>
  <c r="F286" i="1"/>
  <c r="G82" i="1"/>
  <c r="G113" i="1"/>
  <c r="F290" i="1"/>
  <c r="F345" i="1"/>
  <c r="F239" i="1"/>
  <c r="G213" i="1"/>
  <c r="G387" i="1"/>
  <c r="F226" i="1"/>
  <c r="G222" i="1"/>
  <c r="G167" i="1"/>
  <c r="F179" i="1"/>
  <c r="F145" i="1"/>
  <c r="F298" i="1"/>
  <c r="G221" i="1"/>
  <c r="F178" i="1"/>
  <c r="F262" i="1"/>
  <c r="F46" i="1"/>
  <c r="G74" i="1"/>
  <c r="F238" i="1"/>
  <c r="F159" i="1"/>
  <c r="G201" i="1"/>
  <c r="G289" i="1"/>
  <c r="B256" i="1"/>
  <c r="S258" i="2"/>
  <c r="R206" i="2"/>
  <c r="S363" i="2"/>
  <c r="L91" i="1"/>
  <c r="L116" i="1"/>
  <c r="R260" i="2"/>
  <c r="S339" i="2"/>
  <c r="L216" i="1"/>
  <c r="L325" i="1"/>
  <c r="R71" i="2"/>
  <c r="B181" i="1"/>
  <c r="R183" i="2"/>
  <c r="R231" i="2"/>
  <c r="L394" i="1"/>
  <c r="L172" i="1"/>
  <c r="B152" i="1"/>
  <c r="S154" i="2"/>
  <c r="B161" i="1"/>
  <c r="L33" i="1"/>
  <c r="R59" i="2"/>
  <c r="R278" i="2"/>
  <c r="L347" i="1"/>
  <c r="L293" i="1"/>
  <c r="F382" i="1"/>
  <c r="F47" i="1"/>
  <c r="G223" i="1"/>
  <c r="G391" i="1"/>
  <c r="F88" i="1"/>
  <c r="F214" i="1"/>
  <c r="F202" i="1"/>
  <c r="F66" i="1"/>
  <c r="G64" i="1"/>
  <c r="G297" i="1"/>
  <c r="G54" i="1"/>
  <c r="F137" i="1"/>
  <c r="G320" i="1"/>
  <c r="G220" i="1"/>
  <c r="G84" i="1"/>
  <c r="G253" i="1"/>
  <c r="F65" i="1"/>
  <c r="F187" i="1"/>
  <c r="F433" i="1"/>
  <c r="F335" i="1"/>
  <c r="G95" i="1"/>
  <c r="G149" i="1"/>
  <c r="G250" i="1"/>
  <c r="G374" i="1"/>
  <c r="G504" i="1"/>
  <c r="R93" i="2"/>
  <c r="R267" i="2"/>
  <c r="R118" i="2"/>
  <c r="S259" i="2"/>
  <c r="S192" i="2"/>
  <c r="L337" i="1"/>
  <c r="G337" i="1"/>
  <c r="R218" i="2"/>
  <c r="L181" i="1"/>
  <c r="R396" i="2"/>
  <c r="S174" i="2"/>
  <c r="S163" i="2"/>
  <c r="G33" i="1"/>
  <c r="L276" i="1"/>
  <c r="S349" i="2"/>
  <c r="R295" i="2"/>
  <c r="J343" i="2"/>
  <c r="E341" i="1" s="1"/>
  <c r="P343" i="2"/>
  <c r="I341" i="1" s="1"/>
  <c r="V343" i="2"/>
  <c r="M343" i="2"/>
  <c r="BA343" i="2"/>
  <c r="O343" i="2"/>
  <c r="H341" i="1" s="1"/>
  <c r="P271" i="2"/>
  <c r="J271" i="2"/>
  <c r="H271" i="2"/>
  <c r="M271" i="2"/>
  <c r="Q271" i="2"/>
  <c r="O271" i="2"/>
  <c r="P342" i="2"/>
  <c r="I340" i="1" s="1"/>
  <c r="Q342" i="2"/>
  <c r="V342" i="2"/>
  <c r="BA342" i="2"/>
  <c r="T342" i="2"/>
  <c r="J340" i="1" s="1"/>
  <c r="O342" i="2"/>
  <c r="H340" i="1" s="1"/>
  <c r="E235" i="2"/>
  <c r="Q234" i="2"/>
  <c r="L234" i="2"/>
  <c r="N234" i="2"/>
  <c r="BA234" i="2"/>
  <c r="J234" i="2"/>
  <c r="E232" i="1" s="1"/>
  <c r="K234" i="2"/>
  <c r="N270" i="2"/>
  <c r="M270" i="2"/>
  <c r="O270" i="2"/>
  <c r="H268" i="1" s="1"/>
  <c r="K270" i="2"/>
  <c r="L270" i="2"/>
  <c r="H270" i="2"/>
  <c r="C268" i="1" s="1"/>
  <c r="K171" i="1"/>
  <c r="K180" i="1"/>
  <c r="F259" i="1"/>
  <c r="H259" i="1"/>
  <c r="I261" i="2"/>
  <c r="H191" i="1"/>
  <c r="E195" i="2"/>
  <c r="O194" i="2"/>
  <c r="J194" i="2"/>
  <c r="BA194" i="2"/>
  <c r="N194" i="2"/>
  <c r="Q194" i="2"/>
  <c r="H194" i="2"/>
  <c r="F338" i="1"/>
  <c r="P341" i="2"/>
  <c r="I339" i="1" s="1"/>
  <c r="T341" i="2"/>
  <c r="J339" i="1" s="1"/>
  <c r="O341" i="2"/>
  <c r="H339" i="1" s="1"/>
  <c r="BA341" i="2"/>
  <c r="H341" i="2"/>
  <c r="Q341" i="2"/>
  <c r="E508" i="2"/>
  <c r="E509" i="2" s="1"/>
  <c r="E505" i="1"/>
  <c r="C505" i="1"/>
  <c r="I505" i="1"/>
  <c r="C301" i="1"/>
  <c r="H301" i="1"/>
  <c r="C362" i="1"/>
  <c r="Q329" i="2"/>
  <c r="P329" i="2"/>
  <c r="I327" i="1" s="1"/>
  <c r="J329" i="2"/>
  <c r="E327" i="1" s="1"/>
  <c r="O329" i="2"/>
  <c r="H327" i="1" s="1"/>
  <c r="BA329" i="2"/>
  <c r="H329" i="2"/>
  <c r="BA73" i="2"/>
  <c r="Q73" i="2"/>
  <c r="T73" i="2"/>
  <c r="J71" i="1" s="1"/>
  <c r="V73" i="2"/>
  <c r="H73" i="2"/>
  <c r="J73" i="2"/>
  <c r="E71" i="1" s="1"/>
  <c r="E92" i="1"/>
  <c r="H92" i="1"/>
  <c r="D265" i="1"/>
  <c r="D116" i="1"/>
  <c r="H182" i="1"/>
  <c r="I184" i="2"/>
  <c r="H185" i="2"/>
  <c r="Q185" i="2"/>
  <c r="K185" i="2"/>
  <c r="O185" i="2"/>
  <c r="BA185" i="2"/>
  <c r="M185" i="2"/>
  <c r="E230" i="1"/>
  <c r="L233" i="2"/>
  <c r="O233" i="2"/>
  <c r="J233" i="2"/>
  <c r="T233" i="2"/>
  <c r="V233" i="2"/>
  <c r="N233" i="2"/>
  <c r="C173" i="1"/>
  <c r="R175" i="2"/>
  <c r="J173" i="1"/>
  <c r="J156" i="2"/>
  <c r="L156" i="2"/>
  <c r="Q156" i="2"/>
  <c r="O156" i="2"/>
  <c r="T156" i="2"/>
  <c r="J154" i="1" s="1"/>
  <c r="V156" i="2"/>
  <c r="E734" i="2"/>
  <c r="J731" i="1"/>
  <c r="I731" i="1"/>
  <c r="H731" i="1"/>
  <c r="D190" i="1"/>
  <c r="BA208" i="2"/>
  <c r="V208" i="2"/>
  <c r="P208" i="2"/>
  <c r="K208" i="2"/>
  <c r="N208" i="2"/>
  <c r="T208" i="2"/>
  <c r="J206" i="1" s="1"/>
  <c r="D216" i="1"/>
  <c r="K325" i="1"/>
  <c r="E521" i="2"/>
  <c r="I518" i="1"/>
  <c r="E518" i="1"/>
  <c r="E117" i="1"/>
  <c r="E395" i="1"/>
  <c r="E399" i="2"/>
  <c r="L398" i="2"/>
  <c r="H398" i="2"/>
  <c r="T398" i="2"/>
  <c r="J396" i="1" s="1"/>
  <c r="P398" i="2"/>
  <c r="N398" i="2"/>
  <c r="J398" i="2"/>
  <c r="K394" i="1"/>
  <c r="E639" i="2"/>
  <c r="H636" i="1"/>
  <c r="J636" i="1"/>
  <c r="C636" i="1"/>
  <c r="E571" i="2"/>
  <c r="C568" i="1"/>
  <c r="H568" i="1"/>
  <c r="E568" i="1"/>
  <c r="D172" i="1"/>
  <c r="E690" i="2"/>
  <c r="E691" i="2" s="1"/>
  <c r="H687" i="1"/>
  <c r="E687" i="1"/>
  <c r="J687" i="1"/>
  <c r="V37" i="2"/>
  <c r="T37" i="2"/>
  <c r="J35" i="1" s="1"/>
  <c r="BA37" i="2"/>
  <c r="Q37" i="2"/>
  <c r="K37" i="2"/>
  <c r="P37" i="2"/>
  <c r="I35" i="1" s="1"/>
  <c r="D33" i="1"/>
  <c r="E277" i="1"/>
  <c r="K280" i="2"/>
  <c r="M280" i="2"/>
  <c r="V280" i="2"/>
  <c r="Q280" i="2"/>
  <c r="H280" i="2"/>
  <c r="J280" i="2"/>
  <c r="I296" i="2"/>
  <c r="E162" i="1"/>
  <c r="I60" i="2"/>
  <c r="B58" i="1"/>
  <c r="K61" i="2"/>
  <c r="H61" i="2"/>
  <c r="P61" i="2"/>
  <c r="I59" i="1" s="1"/>
  <c r="BA61" i="2"/>
  <c r="V61" i="2"/>
  <c r="N61" i="2"/>
  <c r="F348" i="1"/>
  <c r="N351" i="2"/>
  <c r="T351" i="2"/>
  <c r="BA351" i="2"/>
  <c r="K351" i="2"/>
  <c r="L351" i="2"/>
  <c r="J351" i="2"/>
  <c r="E349" i="1" s="1"/>
  <c r="K203" i="1"/>
  <c r="I259" i="1"/>
  <c r="C191" i="1"/>
  <c r="I191" i="1"/>
  <c r="I340" i="2"/>
  <c r="C338" i="1"/>
  <c r="I303" i="2"/>
  <c r="B301" i="1"/>
  <c r="E479" i="2"/>
  <c r="I476" i="1"/>
  <c r="H476" i="1"/>
  <c r="E476" i="1"/>
  <c r="E456" i="2"/>
  <c r="C453" i="1"/>
  <c r="E453" i="1"/>
  <c r="J453" i="1"/>
  <c r="C658" i="1"/>
  <c r="J658" i="1"/>
  <c r="E362" i="1"/>
  <c r="I364" i="2"/>
  <c r="B362" i="1"/>
  <c r="Q365" i="2"/>
  <c r="H365" i="2"/>
  <c r="L365" i="2"/>
  <c r="V365" i="2"/>
  <c r="O365" i="2"/>
  <c r="N365" i="2"/>
  <c r="C326" i="1"/>
  <c r="I549" i="1"/>
  <c r="J549" i="1"/>
  <c r="J651" i="1"/>
  <c r="C651" i="1"/>
  <c r="I72" i="2"/>
  <c r="B70" i="1"/>
  <c r="I94" i="2"/>
  <c r="J92" i="1"/>
  <c r="K265" i="1"/>
  <c r="E182" i="1"/>
  <c r="I182" i="1"/>
  <c r="I230" i="1"/>
  <c r="C230" i="1"/>
  <c r="E173" i="1"/>
  <c r="H173" i="1"/>
  <c r="E153" i="1"/>
  <c r="H153" i="1"/>
  <c r="K258" i="1"/>
  <c r="K190" i="1"/>
  <c r="I205" i="1"/>
  <c r="E205" i="1"/>
  <c r="I219" i="2"/>
  <c r="B217" i="1"/>
  <c r="C217" i="1"/>
  <c r="I217" i="1"/>
  <c r="K220" i="2"/>
  <c r="V220" i="2"/>
  <c r="Q220" i="2"/>
  <c r="M220" i="2"/>
  <c r="H220" i="2"/>
  <c r="O220" i="2"/>
  <c r="D69" i="1"/>
  <c r="C266" i="1"/>
  <c r="H266" i="1"/>
  <c r="V269" i="2"/>
  <c r="Q269" i="2"/>
  <c r="P269" i="2"/>
  <c r="K269" i="2"/>
  <c r="N269" i="2"/>
  <c r="M269" i="2"/>
  <c r="J117" i="1"/>
  <c r="I119" i="2"/>
  <c r="B117" i="1"/>
  <c r="Q120" i="2"/>
  <c r="BA120" i="2"/>
  <c r="V120" i="2"/>
  <c r="H120" i="2"/>
  <c r="M120" i="2"/>
  <c r="L120" i="2"/>
  <c r="D229" i="1"/>
  <c r="C395" i="1"/>
  <c r="I397" i="2"/>
  <c r="J395" i="1"/>
  <c r="D152" i="1"/>
  <c r="I36" i="2"/>
  <c r="B34" i="1"/>
  <c r="J277" i="1"/>
  <c r="C294" i="1"/>
  <c r="I294" i="1"/>
  <c r="K57" i="1"/>
  <c r="D276" i="1"/>
  <c r="K293" i="1"/>
  <c r="BA305" i="2"/>
  <c r="L305" i="2"/>
  <c r="M305" i="2"/>
  <c r="H305" i="2"/>
  <c r="P305" i="2"/>
  <c r="V305" i="2"/>
  <c r="F274" i="1"/>
  <c r="F150" i="1"/>
  <c r="F254" i="1"/>
  <c r="F138" i="1"/>
  <c r="G345" i="1"/>
  <c r="F55" i="1"/>
  <c r="F188" i="1"/>
  <c r="F376" i="1"/>
  <c r="G158" i="1"/>
  <c r="G344" i="1"/>
  <c r="G322" i="1"/>
  <c r="G372" i="1"/>
  <c r="F389" i="1"/>
  <c r="F323" i="1"/>
  <c r="G210" i="1"/>
  <c r="G143" i="1"/>
  <c r="G103" i="1"/>
  <c r="G356" i="1"/>
  <c r="G123" i="1"/>
  <c r="G370" i="1"/>
  <c r="G79" i="1"/>
  <c r="F168" i="1"/>
  <c r="G369" i="1"/>
  <c r="G177" i="1"/>
  <c r="G53" i="1"/>
  <c r="G243" i="1"/>
  <c r="G388" i="1"/>
  <c r="G126" i="1"/>
  <c r="R258" i="2"/>
  <c r="B204" i="1"/>
  <c r="S206" i="2"/>
  <c r="B361" i="1"/>
  <c r="R363" i="2"/>
  <c r="G548" i="1"/>
  <c r="L265" i="1"/>
  <c r="S260" i="2"/>
  <c r="L257" i="1"/>
  <c r="G257" i="1"/>
  <c r="L190" i="1"/>
  <c r="R339" i="2"/>
  <c r="L300" i="1"/>
  <c r="S71" i="2"/>
  <c r="S183" i="2"/>
  <c r="S231" i="2"/>
  <c r="R154" i="2"/>
  <c r="S59" i="2"/>
  <c r="S278" i="2"/>
  <c r="F227" i="1"/>
  <c r="F263" i="1"/>
  <c r="F89" i="1"/>
  <c r="G245" i="1"/>
  <c r="G273" i="1"/>
  <c r="G379" i="1"/>
  <c r="F384" i="1"/>
  <c r="F170" i="1"/>
  <c r="F114" i="1"/>
  <c r="F381" i="1"/>
  <c r="F392" i="1"/>
  <c r="G86" i="1"/>
  <c r="G247" i="1"/>
  <c r="G196" i="1"/>
  <c r="F334" i="1"/>
  <c r="G198" i="1"/>
  <c r="F380" i="1"/>
  <c r="G144" i="1"/>
  <c r="G261" i="1"/>
  <c r="F358" i="1"/>
  <c r="G375" i="1"/>
  <c r="L256" i="1"/>
  <c r="S93" i="2"/>
  <c r="S267" i="2"/>
  <c r="S118" i="2"/>
  <c r="L258" i="1"/>
  <c r="R259" i="2"/>
  <c r="R192" i="2"/>
  <c r="S302" i="2"/>
  <c r="S218" i="2"/>
  <c r="S327" i="2"/>
  <c r="L229" i="1"/>
  <c r="S396" i="2"/>
  <c r="R174" i="2"/>
  <c r="R163" i="2"/>
  <c r="L161" i="1"/>
  <c r="R35" i="2"/>
  <c r="L57" i="1"/>
  <c r="R349" i="2"/>
  <c r="S295" i="2"/>
  <c r="G186" i="1"/>
  <c r="F169" i="1"/>
  <c r="G285" i="1"/>
  <c r="G166" i="1"/>
  <c r="G386" i="1"/>
  <c r="L204" i="1"/>
  <c r="L361" i="1"/>
  <c r="R302" i="2"/>
  <c r="R327" i="2"/>
  <c r="L69" i="1"/>
  <c r="L152" i="1"/>
  <c r="G686" i="1"/>
  <c r="S35" i="2"/>
  <c r="BA863" i="2"/>
  <c r="J341" i="1"/>
  <c r="D326" i="1"/>
  <c r="E210" i="2"/>
  <c r="E282" i="2"/>
  <c r="D348" i="1"/>
  <c r="E367" i="2"/>
  <c r="D302" i="1"/>
  <c r="J349" i="1"/>
  <c r="D338" i="1"/>
  <c r="D362" i="1"/>
  <c r="D395" i="1"/>
  <c r="E283" i="2"/>
  <c r="D730" i="1"/>
  <c r="E510" i="2"/>
  <c r="E692" i="2"/>
  <c r="E511" i="2"/>
  <c r="E693" i="2"/>
  <c r="E512" i="2"/>
  <c r="E694" i="2"/>
  <c r="E513" i="2"/>
  <c r="E695" i="2"/>
  <c r="E696" i="2" s="1"/>
  <c r="D565" i="1"/>
  <c r="D504" i="1"/>
  <c r="D452" i="1"/>
  <c r="D635" i="1"/>
  <c r="D650" i="1"/>
  <c r="D517" i="1"/>
  <c r="D566" i="1"/>
  <c r="D475" i="1"/>
  <c r="D548" i="1"/>
  <c r="D686" i="1"/>
  <c r="AO379" i="2" l="1"/>
  <c r="X506" i="2"/>
  <c r="G506" i="2" s="1"/>
  <c r="G454" i="2"/>
  <c r="AJ81" i="2"/>
  <c r="AQ379" i="2"/>
  <c r="X688" i="2"/>
  <c r="G688" i="2" s="1"/>
  <c r="X732" i="2"/>
  <c r="G732" i="2" s="1"/>
  <c r="AP257" i="2"/>
  <c r="AF468" i="2"/>
  <c r="AG468" i="2" s="1"/>
  <c r="AZ539" i="2"/>
  <c r="AQ548" i="2"/>
  <c r="AO548" i="2"/>
  <c r="AZ548" i="2" s="1"/>
  <c r="AP629" i="2"/>
  <c r="AQ629" i="2" s="1"/>
  <c r="AP621" i="2"/>
  <c r="AQ621" i="2" s="1"/>
  <c r="AS621" i="2" s="1"/>
  <c r="AT621" i="2" s="1"/>
  <c r="AU621" i="2" s="1"/>
  <c r="AW621" i="2" s="1"/>
  <c r="AF600" i="2"/>
  <c r="AG600" i="2" s="1"/>
  <c r="X550" i="2"/>
  <c r="G550" i="2" s="1"/>
  <c r="AV684" i="2"/>
  <c r="X477" i="2"/>
  <c r="G477" i="2" s="1"/>
  <c r="AV619" i="2"/>
  <c r="AV465" i="2"/>
  <c r="AV612" i="2"/>
  <c r="AS57" i="2"/>
  <c r="AT57" i="2" s="1"/>
  <c r="AU57" i="2" s="1"/>
  <c r="AW57" i="2" s="1"/>
  <c r="AR57" i="2"/>
  <c r="X261" i="2"/>
  <c r="G261" i="2" s="1"/>
  <c r="AV714" i="2"/>
  <c r="AV115" i="2"/>
  <c r="AQ439" i="2"/>
  <c r="AQ475" i="2"/>
  <c r="AS475" i="2" s="1"/>
  <c r="AT475" i="2" s="1"/>
  <c r="AU475" i="2" s="1"/>
  <c r="AW475" i="2" s="1"/>
  <c r="AV537" i="2"/>
  <c r="AF716" i="2"/>
  <c r="AG716" i="2" s="1"/>
  <c r="AH716" i="2" s="1"/>
  <c r="AJ716" i="2" s="1"/>
  <c r="AV716" i="2"/>
  <c r="AV469" i="2"/>
  <c r="X568" i="2"/>
  <c r="G568" i="2" s="1"/>
  <c r="AU502" i="2"/>
  <c r="AW502" i="2" s="1"/>
  <c r="AV502" i="2"/>
  <c r="X637" i="2"/>
  <c r="G637" i="2" s="1"/>
  <c r="AV325" i="2"/>
  <c r="C696" i="2"/>
  <c r="AK688" i="2"/>
  <c r="AK550" i="2"/>
  <c r="AK477" i="2"/>
  <c r="Y566" i="2"/>
  <c r="W566" i="2"/>
  <c r="Z566" i="2" s="1"/>
  <c r="Y569" i="2"/>
  <c r="W569" i="2"/>
  <c r="Z569" i="2" s="1"/>
  <c r="AK568" i="2"/>
  <c r="AM568" i="2" s="1"/>
  <c r="AK519" i="2"/>
  <c r="AK652" i="2"/>
  <c r="AK637" i="2"/>
  <c r="AK454" i="2"/>
  <c r="AK506" i="2"/>
  <c r="Y659" i="2"/>
  <c r="W659" i="2"/>
  <c r="Z659" i="2" s="1"/>
  <c r="AC566" i="2"/>
  <c r="AK567" i="2"/>
  <c r="AI468" i="2"/>
  <c r="BB468" i="2" s="1"/>
  <c r="AH468" i="2"/>
  <c r="AJ468" i="2" s="1"/>
  <c r="AS451" i="2"/>
  <c r="AT451" i="2" s="1"/>
  <c r="AU451" i="2" s="1"/>
  <c r="AW451" i="2" s="1"/>
  <c r="AR451" i="2"/>
  <c r="AF649" i="2"/>
  <c r="AG649" i="2"/>
  <c r="AR439" i="2"/>
  <c r="AS439" i="2"/>
  <c r="AT439" i="2" s="1"/>
  <c r="AU439" i="2" s="1"/>
  <c r="AW439" i="2" s="1"/>
  <c r="AZ535" i="2"/>
  <c r="AC635" i="2"/>
  <c r="AZ635" i="2"/>
  <c r="AY688" i="2"/>
  <c r="AA688" i="2"/>
  <c r="AY550" i="2"/>
  <c r="AA550" i="2"/>
  <c r="AY477" i="2"/>
  <c r="AA477" i="2"/>
  <c r="AV378" i="2"/>
  <c r="AF502" i="2"/>
  <c r="AG502" i="2" s="1"/>
  <c r="AI502" i="2" s="1"/>
  <c r="BB502" i="2" s="1"/>
  <c r="AV442" i="2"/>
  <c r="AV534" i="2"/>
  <c r="AV620" i="2"/>
  <c r="AV466" i="2"/>
  <c r="AV503" i="2"/>
  <c r="AP598" i="2"/>
  <c r="AQ598" i="2" s="1"/>
  <c r="AP517" i="2"/>
  <c r="AQ517" i="2" s="1"/>
  <c r="AV608" i="2"/>
  <c r="AV705" i="2"/>
  <c r="AV447" i="2"/>
  <c r="AV603" i="2"/>
  <c r="AV448" i="2"/>
  <c r="AD714" i="2"/>
  <c r="AO439" i="2"/>
  <c r="AP535" i="2"/>
  <c r="AQ535" i="2" s="1"/>
  <c r="AP635" i="2"/>
  <c r="AQ635" i="2" s="1"/>
  <c r="AV623" i="2"/>
  <c r="AF627" i="2"/>
  <c r="AG627" i="2" s="1"/>
  <c r="AE631" i="2"/>
  <c r="AD631" i="2"/>
  <c r="AB716" i="2"/>
  <c r="AB596" i="2"/>
  <c r="AE712" i="2"/>
  <c r="AF712" i="2" s="1"/>
  <c r="AG712" i="2" s="1"/>
  <c r="AB712" i="2"/>
  <c r="AD540" i="2"/>
  <c r="AD438" i="2"/>
  <c r="AF438" i="2" s="1"/>
  <c r="AG438" i="2" s="1"/>
  <c r="AO703" i="2"/>
  <c r="AP703" i="2"/>
  <c r="AQ703" i="2" s="1"/>
  <c r="AB544" i="2"/>
  <c r="AB437" i="2"/>
  <c r="AV627" i="2"/>
  <c r="AB531" i="2"/>
  <c r="AS631" i="2"/>
  <c r="AT631" i="2" s="1"/>
  <c r="AU631" i="2" s="1"/>
  <c r="AW631" i="2" s="1"/>
  <c r="AR631" i="2"/>
  <c r="AF726" i="2"/>
  <c r="AG726" i="2" s="1"/>
  <c r="AB600" i="2"/>
  <c r="AS713" i="2"/>
  <c r="AT713" i="2" s="1"/>
  <c r="AU713" i="2" s="1"/>
  <c r="AW713" i="2" s="1"/>
  <c r="AR713" i="2"/>
  <c r="AE469" i="2"/>
  <c r="AD469" i="2"/>
  <c r="AE471" i="2"/>
  <c r="AF471" i="2" s="1"/>
  <c r="AG471" i="2" s="1"/>
  <c r="AB471" i="2"/>
  <c r="AD620" i="2"/>
  <c r="AV544" i="2"/>
  <c r="AV376" i="2"/>
  <c r="AC533" i="2"/>
  <c r="AZ533" i="2"/>
  <c r="AD713" i="2"/>
  <c r="AE713" i="2"/>
  <c r="AM702" i="2"/>
  <c r="AL702" i="2"/>
  <c r="AN702" i="2" s="1"/>
  <c r="AO702" i="2" s="1"/>
  <c r="X567" i="2"/>
  <c r="G567" i="2" s="1"/>
  <c r="AY519" i="2"/>
  <c r="AA519" i="2"/>
  <c r="AY652" i="2"/>
  <c r="AA652" i="2"/>
  <c r="AY637" i="2"/>
  <c r="AA637" i="2"/>
  <c r="X519" i="2"/>
  <c r="G519" i="2" s="1"/>
  <c r="X652" i="2"/>
  <c r="G652" i="2" s="1"/>
  <c r="AY454" i="2"/>
  <c r="AA454" i="2"/>
  <c r="AY506" i="2"/>
  <c r="AA506" i="2"/>
  <c r="AC475" i="2"/>
  <c r="AZ475" i="2"/>
  <c r="AC730" i="2"/>
  <c r="AZ730" i="2"/>
  <c r="AP730" i="2"/>
  <c r="AQ730" i="2" s="1"/>
  <c r="AB627" i="2"/>
  <c r="AE451" i="2"/>
  <c r="AD451" i="2"/>
  <c r="AI716" i="2"/>
  <c r="BB716" i="2" s="1"/>
  <c r="AG596" i="2"/>
  <c r="AF596" i="2"/>
  <c r="AE541" i="2"/>
  <c r="AD541" i="2"/>
  <c r="AB468" i="2"/>
  <c r="AE597" i="2"/>
  <c r="AF597" i="2" s="1"/>
  <c r="AG597" i="2" s="1"/>
  <c r="AB597" i="2"/>
  <c r="AB649" i="2"/>
  <c r="AR548" i="2"/>
  <c r="AS548" i="2"/>
  <c r="AT548" i="2" s="1"/>
  <c r="AU548" i="2" s="1"/>
  <c r="AW548" i="2" s="1"/>
  <c r="AR629" i="2"/>
  <c r="AS629" i="2"/>
  <c r="AT629" i="2" s="1"/>
  <c r="AU629" i="2" s="1"/>
  <c r="AW629" i="2" s="1"/>
  <c r="AC629" i="2"/>
  <c r="AZ629" i="2"/>
  <c r="AC621" i="2"/>
  <c r="AZ621" i="2"/>
  <c r="AG544" i="2"/>
  <c r="AF544" i="2"/>
  <c r="AE623" i="2"/>
  <c r="AD623" i="2"/>
  <c r="AD619" i="2"/>
  <c r="AE619" i="2"/>
  <c r="AD537" i="2"/>
  <c r="AE537" i="2"/>
  <c r="AG531" i="2"/>
  <c r="AF531" i="2"/>
  <c r="AS604" i="2"/>
  <c r="AT604" i="2" s="1"/>
  <c r="AU604" i="2" s="1"/>
  <c r="AW604" i="2" s="1"/>
  <c r="AR604" i="2"/>
  <c r="AB726" i="2"/>
  <c r="AH600" i="2"/>
  <c r="AJ600" i="2" s="1"/>
  <c r="AI600" i="2"/>
  <c r="BB600" i="2" s="1"/>
  <c r="AS541" i="2"/>
  <c r="AT541" i="2" s="1"/>
  <c r="AU541" i="2" s="1"/>
  <c r="AW541" i="2" s="1"/>
  <c r="AR541" i="2"/>
  <c r="AD612" i="2"/>
  <c r="AE612" i="2"/>
  <c r="AE604" i="2"/>
  <c r="AD604" i="2"/>
  <c r="AS533" i="2"/>
  <c r="AT533" i="2" s="1"/>
  <c r="AU533" i="2" s="1"/>
  <c r="AW533" i="2" s="1"/>
  <c r="AR533" i="2"/>
  <c r="AF437" i="2"/>
  <c r="AG437" i="2" s="1"/>
  <c r="AL720" i="2"/>
  <c r="AN720" i="2" s="1"/>
  <c r="AP720" i="2" s="1"/>
  <c r="AM720" i="2"/>
  <c r="AY567" i="2"/>
  <c r="AV252" i="2"/>
  <c r="AR450" i="2"/>
  <c r="AS450" i="2"/>
  <c r="AT450" i="2" s="1"/>
  <c r="AU450" i="2" s="1"/>
  <c r="AW450" i="2" s="1"/>
  <c r="AF387" i="2"/>
  <c r="AG387" i="2" s="1"/>
  <c r="AH387" i="2" s="1"/>
  <c r="AJ387" i="2" s="1"/>
  <c r="AP595" i="2"/>
  <c r="AO595" i="2"/>
  <c r="AZ595" i="2" s="1"/>
  <c r="AR721" i="2"/>
  <c r="AS721" i="2"/>
  <c r="AT721" i="2" s="1"/>
  <c r="AU721" i="2" s="1"/>
  <c r="AW721" i="2" s="1"/>
  <c r="AV171" i="2"/>
  <c r="AF76" i="2"/>
  <c r="AG76" i="2" s="1"/>
  <c r="AH76" i="2" s="1"/>
  <c r="AJ76" i="2" s="1"/>
  <c r="AF224" i="2"/>
  <c r="AG224" i="2" s="1"/>
  <c r="AF389" i="2"/>
  <c r="AG389" i="2" s="1"/>
  <c r="AH389" i="2" s="1"/>
  <c r="AJ389" i="2" s="1"/>
  <c r="AF215" i="2"/>
  <c r="AG215" i="2" s="1"/>
  <c r="AV68" i="2"/>
  <c r="AQ542" i="2"/>
  <c r="AR542" i="2" s="1"/>
  <c r="AO613" i="2"/>
  <c r="AQ613" i="2"/>
  <c r="AS613" i="2" s="1"/>
  <c r="AT613" i="2" s="1"/>
  <c r="AU613" i="2" s="1"/>
  <c r="AW613" i="2" s="1"/>
  <c r="AO444" i="2"/>
  <c r="AC444" i="2" s="1"/>
  <c r="AQ444" i="2"/>
  <c r="AR444" i="2" s="1"/>
  <c r="AQ452" i="2"/>
  <c r="AS452" i="2" s="1"/>
  <c r="AT452" i="2" s="1"/>
  <c r="AU452" i="2" s="1"/>
  <c r="AW452" i="2" s="1"/>
  <c r="AQ594" i="2"/>
  <c r="AR594" i="2" s="1"/>
  <c r="AV697" i="2"/>
  <c r="AV712" i="2"/>
  <c r="AV727" i="2"/>
  <c r="AF633" i="2"/>
  <c r="AG633" i="2" s="1"/>
  <c r="AI633" i="2" s="1"/>
  <c r="BB633" i="2" s="1"/>
  <c r="AV515" i="2"/>
  <c r="AV593" i="2"/>
  <c r="AV597" i="2"/>
  <c r="C695" i="2"/>
  <c r="C513" i="2"/>
  <c r="C694" i="2"/>
  <c r="C512" i="2"/>
  <c r="C693" i="2"/>
  <c r="C511" i="2"/>
  <c r="C692" i="2"/>
  <c r="C510" i="2"/>
  <c r="C691" i="2"/>
  <c r="C509" i="2"/>
  <c r="AK732" i="2"/>
  <c r="Y563" i="2"/>
  <c r="W563" i="2"/>
  <c r="Z563" i="2" s="1"/>
  <c r="Y657" i="2"/>
  <c r="W657" i="2"/>
  <c r="Z657" i="2" s="1"/>
  <c r="AC564" i="2"/>
  <c r="W565" i="2"/>
  <c r="Z565" i="2" s="1"/>
  <c r="Y565" i="2"/>
  <c r="AC551" i="2"/>
  <c r="AC689" i="2"/>
  <c r="AE689" i="2" s="1"/>
  <c r="W654" i="2"/>
  <c r="Z654" i="2" s="1"/>
  <c r="Y654" i="2"/>
  <c r="X654" i="2"/>
  <c r="G654" i="2" s="1"/>
  <c r="W655" i="2"/>
  <c r="Z655" i="2" s="1"/>
  <c r="Y655" i="2"/>
  <c r="X655" i="2"/>
  <c r="G655" i="2" s="1"/>
  <c r="W562" i="2"/>
  <c r="Z562" i="2" s="1"/>
  <c r="Y562" i="2"/>
  <c r="Y656" i="2"/>
  <c r="W656" i="2"/>
  <c r="Z656" i="2" s="1"/>
  <c r="W564" i="2"/>
  <c r="Z564" i="2" s="1"/>
  <c r="Y564" i="2"/>
  <c r="X564" i="2"/>
  <c r="G564" i="2" s="1"/>
  <c r="Y658" i="2"/>
  <c r="W658" i="2"/>
  <c r="Z658" i="2" s="1"/>
  <c r="AQ595" i="2"/>
  <c r="AO599" i="2"/>
  <c r="AP599" i="2"/>
  <c r="AH715" i="2"/>
  <c r="AJ715" i="2" s="1"/>
  <c r="AI715" i="2"/>
  <c r="BB715" i="2" s="1"/>
  <c r="AR449" i="2"/>
  <c r="AS449" i="2"/>
  <c r="AT449" i="2" s="1"/>
  <c r="AU449" i="2" s="1"/>
  <c r="AW449" i="2" s="1"/>
  <c r="AR601" i="2"/>
  <c r="AE601" i="2" s="1"/>
  <c r="AS601" i="2"/>
  <c r="AT601" i="2" s="1"/>
  <c r="AU601" i="2" s="1"/>
  <c r="AW601" i="2" s="1"/>
  <c r="AP609" i="2"/>
  <c r="AQ609" i="2" s="1"/>
  <c r="AO609" i="2"/>
  <c r="AS547" i="2"/>
  <c r="AT547" i="2" s="1"/>
  <c r="AU547" i="2" s="1"/>
  <c r="AW547" i="2" s="1"/>
  <c r="AR547" i="2"/>
  <c r="AS614" i="2"/>
  <c r="AT614" i="2" s="1"/>
  <c r="AU614" i="2" s="1"/>
  <c r="AW614" i="2" s="1"/>
  <c r="AR614" i="2"/>
  <c r="AY732" i="2"/>
  <c r="AA732" i="2"/>
  <c r="X184" i="2"/>
  <c r="G184" i="2" s="1"/>
  <c r="AP686" i="2"/>
  <c r="AQ686" i="2" s="1"/>
  <c r="AP650" i="2"/>
  <c r="AQ650" i="2" s="1"/>
  <c r="AZ542" i="2"/>
  <c r="AC542" i="2"/>
  <c r="AO452" i="2"/>
  <c r="AC594" i="2"/>
  <c r="AZ594" i="2"/>
  <c r="AE608" i="2"/>
  <c r="AD608" i="2"/>
  <c r="AF864" i="2"/>
  <c r="AG864" i="2"/>
  <c r="AF827" i="2"/>
  <c r="AG827" i="2" s="1"/>
  <c r="AV683" i="2"/>
  <c r="AD626" i="2"/>
  <c r="AE626" i="2"/>
  <c r="AF857" i="2"/>
  <c r="AG857" i="2" s="1"/>
  <c r="AV471" i="2"/>
  <c r="AB618" i="2"/>
  <c r="AG708" i="2"/>
  <c r="AF708" i="2"/>
  <c r="AE447" i="2"/>
  <c r="AD447" i="2"/>
  <c r="AV545" i="2"/>
  <c r="AE684" i="2"/>
  <c r="AD684" i="2"/>
  <c r="AV591" i="2"/>
  <c r="AF855" i="2"/>
  <c r="AG855" i="2"/>
  <c r="AS501" i="2"/>
  <c r="AT501" i="2" s="1"/>
  <c r="AU501" i="2" s="1"/>
  <c r="AW501" i="2" s="1"/>
  <c r="AR501" i="2"/>
  <c r="AI707" i="2"/>
  <c r="BB707" i="2" s="1"/>
  <c r="AH707" i="2"/>
  <c r="AJ707" i="2" s="1"/>
  <c r="AF624" i="2"/>
  <c r="AG624" i="2"/>
  <c r="AV864" i="2"/>
  <c r="AE616" i="2"/>
  <c r="AD616" i="2"/>
  <c r="AB717" i="2"/>
  <c r="AS470" i="2"/>
  <c r="AT470" i="2" s="1"/>
  <c r="AU470" i="2" s="1"/>
  <c r="AW470" i="2" s="1"/>
  <c r="AR470" i="2"/>
  <c r="AV470" i="2" s="1"/>
  <c r="AR704" i="2"/>
  <c r="AS704" i="2"/>
  <c r="AT704" i="2" s="1"/>
  <c r="AU704" i="2" s="1"/>
  <c r="AW704" i="2" s="1"/>
  <c r="AF648" i="2"/>
  <c r="AG648" i="2" s="1"/>
  <c r="AB606" i="2"/>
  <c r="AB625" i="2"/>
  <c r="AO602" i="2"/>
  <c r="AP602" i="2"/>
  <c r="AQ602" i="2" s="1"/>
  <c r="AS722" i="2"/>
  <c r="AT722" i="2" s="1"/>
  <c r="AU722" i="2" s="1"/>
  <c r="AW722" i="2" s="1"/>
  <c r="AR722" i="2"/>
  <c r="AR699" i="2"/>
  <c r="AS699" i="2"/>
  <c r="AT699" i="2" s="1"/>
  <c r="AU699" i="2" s="1"/>
  <c r="AW699" i="2" s="1"/>
  <c r="AZ725" i="2"/>
  <c r="AV725" i="2"/>
  <c r="AE443" i="2"/>
  <c r="AD443" i="2"/>
  <c r="AR634" i="2"/>
  <c r="AS634" i="2"/>
  <c r="AT634" i="2" s="1"/>
  <c r="AU634" i="2" s="1"/>
  <c r="AW634" i="2" s="1"/>
  <c r="AB502" i="2"/>
  <c r="AF473" i="2"/>
  <c r="AG473" i="2" s="1"/>
  <c r="AV387" i="2"/>
  <c r="AS647" i="2"/>
  <c r="AT647" i="2" s="1"/>
  <c r="AU647" i="2" s="1"/>
  <c r="AW647" i="2" s="1"/>
  <c r="AR647" i="2"/>
  <c r="AG858" i="2"/>
  <c r="AF858" i="2"/>
  <c r="AG866" i="2"/>
  <c r="AF866" i="2"/>
  <c r="AF530" i="2"/>
  <c r="AG530" i="2" s="1"/>
  <c r="AD724" i="2"/>
  <c r="AE724" i="2"/>
  <c r="AD516" i="2"/>
  <c r="AE516" i="2"/>
  <c r="AE718" i="2"/>
  <c r="AD718" i="2"/>
  <c r="AO504" i="2"/>
  <c r="AQ504" i="2"/>
  <c r="AO719" i="2"/>
  <c r="AQ719" i="2"/>
  <c r="AO614" i="2"/>
  <c r="AN543" i="2"/>
  <c r="AZ598" i="2"/>
  <c r="AC517" i="2"/>
  <c r="AZ517" i="2"/>
  <c r="AO700" i="2"/>
  <c r="AQ700" i="2"/>
  <c r="AG859" i="2"/>
  <c r="AF859" i="2"/>
  <c r="AB860" i="2"/>
  <c r="AV861" i="2"/>
  <c r="AD861" i="2"/>
  <c r="AE861" i="2"/>
  <c r="AE622" i="2"/>
  <c r="AD622" i="2"/>
  <c r="AE532" i="2"/>
  <c r="AD532" i="2"/>
  <c r="AD870" i="2"/>
  <c r="AE870" i="2"/>
  <c r="AE869" i="2"/>
  <c r="AD869" i="2"/>
  <c r="AB611" i="2"/>
  <c r="AB633" i="2"/>
  <c r="AF592" i="2"/>
  <c r="AG592" i="2" s="1"/>
  <c r="AF546" i="2"/>
  <c r="AG546" i="2" s="1"/>
  <c r="AB529" i="2"/>
  <c r="AC536" i="2"/>
  <c r="AZ536" i="2"/>
  <c r="AR868" i="2"/>
  <c r="AV868" i="2" s="1"/>
  <c r="AS868" i="2"/>
  <c r="AT868" i="2" s="1"/>
  <c r="AU868" i="2" s="1"/>
  <c r="AW868" i="2" s="1"/>
  <c r="AD710" i="2"/>
  <c r="AE710" i="2" s="1"/>
  <c r="AF710" i="2" s="1"/>
  <c r="AG710" i="2" s="1"/>
  <c r="AS685" i="2"/>
  <c r="AT685" i="2" s="1"/>
  <c r="AU685" i="2" s="1"/>
  <c r="AW685" i="2" s="1"/>
  <c r="AR685" i="2"/>
  <c r="AD539" i="2"/>
  <c r="AE539" i="2"/>
  <c r="AE448" i="2"/>
  <c r="AD448" i="2"/>
  <c r="AB387" i="2"/>
  <c r="AV860" i="2"/>
  <c r="AD630" i="2"/>
  <c r="AE630" i="2"/>
  <c r="AV633" i="2"/>
  <c r="AF434" i="2"/>
  <c r="AG434" i="2" s="1"/>
  <c r="AF617" i="2"/>
  <c r="AG617" i="2"/>
  <c r="AF515" i="2"/>
  <c r="AG515" i="2" s="1"/>
  <c r="AC706" i="2"/>
  <c r="AV706" i="2"/>
  <c r="AZ706" i="2"/>
  <c r="AC474" i="2"/>
  <c r="AZ474" i="2"/>
  <c r="AV474" i="2"/>
  <c r="AR715" i="2"/>
  <c r="AS715" i="2"/>
  <c r="AT715" i="2" s="1"/>
  <c r="AU715" i="2" s="1"/>
  <c r="AW715" i="2" s="1"/>
  <c r="AS867" i="2"/>
  <c r="AT867" i="2" s="1"/>
  <c r="AU867" i="2" s="1"/>
  <c r="AW867" i="2" s="1"/>
  <c r="AR867" i="2"/>
  <c r="AE503" i="2"/>
  <c r="AD503" i="2"/>
  <c r="AE628" i="2"/>
  <c r="AD628" i="2"/>
  <c r="AV827" i="2"/>
  <c r="AD449" i="2"/>
  <c r="AE449" i="2"/>
  <c r="AE685" i="2"/>
  <c r="AD685" i="2"/>
  <c r="AE867" i="2"/>
  <c r="AD867" i="2"/>
  <c r="AL445" i="2"/>
  <c r="AN445" i="2" s="1"/>
  <c r="AO445" i="2" s="1"/>
  <c r="AM445" i="2"/>
  <c r="AP445" i="2"/>
  <c r="AL518" i="2"/>
  <c r="AN518" i="2" s="1"/>
  <c r="AO518" i="2" s="1"/>
  <c r="AC518" i="2" s="1"/>
  <c r="AM518" i="2"/>
  <c r="AP518" i="2"/>
  <c r="AM505" i="2"/>
  <c r="AL505" i="2"/>
  <c r="AN505" i="2" s="1"/>
  <c r="AO505" i="2" s="1"/>
  <c r="AM701" i="2"/>
  <c r="AL701" i="2"/>
  <c r="AN701" i="2" s="1"/>
  <c r="AP701" i="2" s="1"/>
  <c r="AM651" i="2"/>
  <c r="AL651" i="2"/>
  <c r="AN651" i="2" s="1"/>
  <c r="AP651" i="2" s="1"/>
  <c r="AM549" i="2"/>
  <c r="AL549" i="2"/>
  <c r="AN549" i="2" s="1"/>
  <c r="AP549" i="2" s="1"/>
  <c r="AC686" i="2"/>
  <c r="AZ686" i="2"/>
  <c r="AC650" i="2"/>
  <c r="AZ650" i="2"/>
  <c r="AS542" i="2"/>
  <c r="AT542" i="2" s="1"/>
  <c r="AU542" i="2" s="1"/>
  <c r="AW542" i="2" s="1"/>
  <c r="AC595" i="2"/>
  <c r="AR613" i="2"/>
  <c r="AZ444" i="2"/>
  <c r="AS444" i="2"/>
  <c r="AT444" i="2" s="1"/>
  <c r="AU444" i="2" s="1"/>
  <c r="AW444" i="2" s="1"/>
  <c r="AR599" i="2"/>
  <c r="AS599" i="2"/>
  <c r="AT599" i="2" s="1"/>
  <c r="AU599" i="2" s="1"/>
  <c r="AB864" i="2"/>
  <c r="AE705" i="2"/>
  <c r="AD705" i="2"/>
  <c r="AE863" i="2"/>
  <c r="AD863" i="2"/>
  <c r="AB827" i="2"/>
  <c r="AE856" i="2"/>
  <c r="AD856" i="2"/>
  <c r="AD683" i="2"/>
  <c r="AE683" i="2"/>
  <c r="AB857" i="2"/>
  <c r="AF618" i="2"/>
  <c r="AG618" i="2"/>
  <c r="AB708" i="2"/>
  <c r="AD545" i="2"/>
  <c r="AE545" i="2"/>
  <c r="AE591" i="2"/>
  <c r="AD591" i="2"/>
  <c r="AB855" i="2"/>
  <c r="AC501" i="2"/>
  <c r="AZ501" i="2"/>
  <c r="AB707" i="2"/>
  <c r="AB624" i="2"/>
  <c r="AH717" i="2"/>
  <c r="AJ717" i="2" s="1"/>
  <c r="AI717" i="2"/>
  <c r="BB717" i="2" s="1"/>
  <c r="AZ470" i="2"/>
  <c r="AC704" i="2"/>
  <c r="AZ704" i="2"/>
  <c r="AB648" i="2"/>
  <c r="AF606" i="2"/>
  <c r="AG606" i="2" s="1"/>
  <c r="AG625" i="2"/>
  <c r="AF625" i="2"/>
  <c r="AS468" i="2"/>
  <c r="AT468" i="2" s="1"/>
  <c r="AU468" i="2" s="1"/>
  <c r="AW468" i="2" s="1"/>
  <c r="AR468" i="2"/>
  <c r="AE450" i="2"/>
  <c r="AD450" i="2"/>
  <c r="AD593" i="2"/>
  <c r="AE593" i="2" s="1"/>
  <c r="AE723" i="2"/>
  <c r="AD723" i="2"/>
  <c r="AE699" i="2"/>
  <c r="AD699" i="2"/>
  <c r="AR710" i="2"/>
  <c r="AS710" i="2"/>
  <c r="AT710" i="2" s="1"/>
  <c r="AU710" i="2" s="1"/>
  <c r="AW710" i="2" s="1"/>
  <c r="AS728" i="2"/>
  <c r="AT728" i="2" s="1"/>
  <c r="AU728" i="2" s="1"/>
  <c r="AW728" i="2" s="1"/>
  <c r="AR728" i="2"/>
  <c r="AD729" i="2"/>
  <c r="AE729" i="2"/>
  <c r="AS443" i="2"/>
  <c r="AT443" i="2" s="1"/>
  <c r="AU443" i="2" s="1"/>
  <c r="AW443" i="2" s="1"/>
  <c r="AR443" i="2"/>
  <c r="AH502" i="2"/>
  <c r="AJ502" i="2" s="1"/>
  <c r="AB473" i="2"/>
  <c r="AC647" i="2"/>
  <c r="AZ647" i="2"/>
  <c r="AV647" i="2"/>
  <c r="AB858" i="2"/>
  <c r="AB866" i="2"/>
  <c r="AB530" i="2"/>
  <c r="AI614" i="2"/>
  <c r="BB614" i="2" s="1"/>
  <c r="AH614" i="2"/>
  <c r="AJ614" i="2" s="1"/>
  <c r="AV516" i="2"/>
  <c r="AD466" i="2"/>
  <c r="AE466" i="2" s="1"/>
  <c r="AD601" i="2"/>
  <c r="AS517" i="2"/>
  <c r="AT517" i="2" s="1"/>
  <c r="AU517" i="2" s="1"/>
  <c r="AW517" i="2" s="1"/>
  <c r="AR517" i="2"/>
  <c r="AB859" i="2"/>
  <c r="AG860" i="2"/>
  <c r="AF860" i="2"/>
  <c r="AE697" i="2"/>
  <c r="AD697" i="2"/>
  <c r="AD862" i="2"/>
  <c r="AE862" i="2"/>
  <c r="AE632" i="2"/>
  <c r="AD632" i="2"/>
  <c r="AF611" i="2"/>
  <c r="AG611" i="2"/>
  <c r="AH633" i="2"/>
  <c r="AJ633" i="2" s="1"/>
  <c r="AB592" i="2"/>
  <c r="AB546" i="2"/>
  <c r="AF529" i="2"/>
  <c r="AG529" i="2" s="1"/>
  <c r="AR536" i="2"/>
  <c r="AS536" i="2"/>
  <c r="AT536" i="2" s="1"/>
  <c r="AU536" i="2" s="1"/>
  <c r="AW536" i="2" s="1"/>
  <c r="AC868" i="2"/>
  <c r="AZ868" i="2"/>
  <c r="AZ467" i="2"/>
  <c r="AC467" i="2"/>
  <c r="AV467" i="2"/>
  <c r="AD853" i="2"/>
  <c r="AE853" i="2"/>
  <c r="AD722" i="2"/>
  <c r="AE722" i="2"/>
  <c r="AV538" i="2"/>
  <c r="AE538" i="2"/>
  <c r="AD538" i="2"/>
  <c r="AH599" i="2"/>
  <c r="AJ599" i="2" s="1"/>
  <c r="AI599" i="2"/>
  <c r="BB599" i="2" s="1"/>
  <c r="AE603" i="2"/>
  <c r="AD603" i="2"/>
  <c r="AZ634" i="2"/>
  <c r="AC634" i="2"/>
  <c r="AD442" i="2"/>
  <c r="AE442" i="2"/>
  <c r="AI387" i="2"/>
  <c r="BB387" i="2" s="1"/>
  <c r="AC605" i="2"/>
  <c r="AV605" i="2"/>
  <c r="AZ605" i="2"/>
  <c r="AB434" i="2"/>
  <c r="AB617" i="2"/>
  <c r="AB515" i="2"/>
  <c r="AR540" i="2"/>
  <c r="AS540" i="2"/>
  <c r="AT540" i="2" s="1"/>
  <c r="AU540" i="2" s="1"/>
  <c r="AW540" i="2" s="1"/>
  <c r="AS649" i="2"/>
  <c r="AT649" i="2" s="1"/>
  <c r="AU649" i="2" s="1"/>
  <c r="AW649" i="2" s="1"/>
  <c r="AR649" i="2"/>
  <c r="AE727" i="2"/>
  <c r="AD727" i="2"/>
  <c r="AZ715" i="2"/>
  <c r="AV698" i="2"/>
  <c r="AD698" i="2"/>
  <c r="AE698" i="2"/>
  <c r="AV438" i="2"/>
  <c r="AR628" i="2"/>
  <c r="AS628" i="2"/>
  <c r="AT628" i="2" s="1"/>
  <c r="AU628" i="2" s="1"/>
  <c r="AW628" i="2" s="1"/>
  <c r="AE728" i="2"/>
  <c r="AD728" i="2"/>
  <c r="AD721" i="2"/>
  <c r="AE721" i="2"/>
  <c r="AD534" i="2"/>
  <c r="AE534" i="2"/>
  <c r="AM687" i="2"/>
  <c r="AL687" i="2"/>
  <c r="AN687" i="2" s="1"/>
  <c r="AL636" i="2"/>
  <c r="AN636" i="2" s="1"/>
  <c r="AP636" i="2" s="1"/>
  <c r="AM636" i="2"/>
  <c r="AO636" i="2"/>
  <c r="AL453" i="2"/>
  <c r="AN453" i="2" s="1"/>
  <c r="AO453" i="2" s="1"/>
  <c r="AM453" i="2"/>
  <c r="AM440" i="2"/>
  <c r="AL440" i="2"/>
  <c r="AN440" i="2" s="1"/>
  <c r="AO440" i="2" s="1"/>
  <c r="AL476" i="2"/>
  <c r="AN476" i="2" s="1"/>
  <c r="AP476" i="2" s="1"/>
  <c r="AM476" i="2"/>
  <c r="AM731" i="2"/>
  <c r="AL731" i="2"/>
  <c r="AN731" i="2" s="1"/>
  <c r="AP731" i="2" s="1"/>
  <c r="AO58" i="2"/>
  <c r="AP395" i="2"/>
  <c r="AP294" i="2"/>
  <c r="AQ294" i="2" s="1"/>
  <c r="AP191" i="2"/>
  <c r="AQ191" i="2" s="1"/>
  <c r="AQ58" i="2"/>
  <c r="AO141" i="2"/>
  <c r="AC141" i="2" s="1"/>
  <c r="AO217" i="2"/>
  <c r="AC217" i="2" s="1"/>
  <c r="AP148" i="2"/>
  <c r="AP338" i="2"/>
  <c r="AQ338" i="2" s="1"/>
  <c r="AQ50" i="2"/>
  <c r="AS50" i="2" s="1"/>
  <c r="AT50" i="2" s="1"/>
  <c r="AU50" i="2" s="1"/>
  <c r="AW50" i="2" s="1"/>
  <c r="AO205" i="2"/>
  <c r="AC205" i="2" s="1"/>
  <c r="AQ205" i="2"/>
  <c r="AR205" i="2" s="1"/>
  <c r="AQ266" i="2"/>
  <c r="AS266" i="2" s="1"/>
  <c r="AT266" i="2" s="1"/>
  <c r="AU266" i="2" s="1"/>
  <c r="AW266" i="2" s="1"/>
  <c r="AQ348" i="2"/>
  <c r="AR348" i="2" s="1"/>
  <c r="AV216" i="2"/>
  <c r="AV386" i="2"/>
  <c r="AP117" i="2"/>
  <c r="AQ117" i="2" s="1"/>
  <c r="AS117" i="2" s="1"/>
  <c r="AT117" i="2" s="1"/>
  <c r="AU117" i="2" s="1"/>
  <c r="AW117" i="2" s="1"/>
  <c r="AQ257" i="2"/>
  <c r="AR257" i="2" s="1"/>
  <c r="AP92" i="2"/>
  <c r="AQ92" i="2" s="1"/>
  <c r="AR92" i="2" s="1"/>
  <c r="AQ153" i="2"/>
  <c r="AR153" i="2" s="1"/>
  <c r="AQ141" i="2"/>
  <c r="AR141" i="2" s="1"/>
  <c r="AV170" i="2"/>
  <c r="AV160" i="2"/>
  <c r="AV161" i="2"/>
  <c r="AV435" i="2"/>
  <c r="AF200" i="2"/>
  <c r="AG200" i="2" s="1"/>
  <c r="AH200" i="2" s="1"/>
  <c r="AJ200" i="2" s="1"/>
  <c r="AF198" i="2"/>
  <c r="AG198" i="2" s="1"/>
  <c r="AV291" i="2"/>
  <c r="AV347" i="2"/>
  <c r="AP301" i="2"/>
  <c r="AQ301" i="2" s="1"/>
  <c r="AP69" i="2"/>
  <c r="AQ69" i="2" s="1"/>
  <c r="AS69" i="2" s="1"/>
  <c r="AT69" i="2" s="1"/>
  <c r="AU69" i="2" s="1"/>
  <c r="AW69" i="2" s="1"/>
  <c r="AV276" i="2"/>
  <c r="AV256" i="2"/>
  <c r="AV292" i="2"/>
  <c r="X397" i="2"/>
  <c r="G397" i="2" s="1"/>
  <c r="AR241" i="2"/>
  <c r="AS241" i="2"/>
  <c r="AT241" i="2" s="1"/>
  <c r="AU241" i="2" s="1"/>
  <c r="AW241" i="2" s="1"/>
  <c r="AQ173" i="2"/>
  <c r="AS173" i="2" s="1"/>
  <c r="AT173" i="2" s="1"/>
  <c r="AU173" i="2" s="1"/>
  <c r="AW173" i="2" s="1"/>
  <c r="AQ130" i="2"/>
  <c r="AS130" i="2" s="1"/>
  <c r="AT130" i="2" s="1"/>
  <c r="AU130" i="2" s="1"/>
  <c r="AW130" i="2" s="1"/>
  <c r="AF263" i="2"/>
  <c r="AG263" i="2" s="1"/>
  <c r="AH263" i="2" s="1"/>
  <c r="AJ263" i="2" s="1"/>
  <c r="AV169" i="2"/>
  <c r="AV390" i="2"/>
  <c r="AV371" i="2"/>
  <c r="AF88" i="2"/>
  <c r="AG88" i="2" s="1"/>
  <c r="AV383" i="2"/>
  <c r="AV89" i="2"/>
  <c r="AV172" i="2"/>
  <c r="AF381" i="2"/>
  <c r="AG381" i="2" s="1"/>
  <c r="AP70" i="2"/>
  <c r="AQ217" i="2"/>
  <c r="AO230" i="2"/>
  <c r="AZ230" i="2" s="1"/>
  <c r="AQ230" i="2"/>
  <c r="AF346" i="2"/>
  <c r="AG346" i="2" s="1"/>
  <c r="AH346" i="2" s="1"/>
  <c r="AJ346" i="2" s="1"/>
  <c r="AF223" i="2"/>
  <c r="AG223" i="2" s="1"/>
  <c r="AF169" i="2"/>
  <c r="AG169" i="2" s="1"/>
  <c r="AH169" i="2" s="1"/>
  <c r="AJ169" i="2" s="1"/>
  <c r="X164" i="2"/>
  <c r="G164" i="2" s="1"/>
  <c r="X94" i="2"/>
  <c r="G94" i="2" s="1"/>
  <c r="X340" i="2"/>
  <c r="G340" i="2" s="1"/>
  <c r="X296" i="2"/>
  <c r="G296" i="2" s="1"/>
  <c r="AP34" i="2"/>
  <c r="AQ34" i="2" s="1"/>
  <c r="AD124" i="2"/>
  <c r="AE124" i="2"/>
  <c r="C283" i="2"/>
  <c r="C367" i="2"/>
  <c r="C282" i="2"/>
  <c r="C210" i="2"/>
  <c r="W305" i="2"/>
  <c r="Z305" i="2" s="1"/>
  <c r="Y305" i="2"/>
  <c r="X305" i="2"/>
  <c r="G305" i="2" s="1"/>
  <c r="AK36" i="2"/>
  <c r="AK397" i="2"/>
  <c r="Y120" i="2"/>
  <c r="W120" i="2"/>
  <c r="Z120" i="2" s="1"/>
  <c r="AK119" i="2"/>
  <c r="Y269" i="2"/>
  <c r="W269" i="2"/>
  <c r="Z269" i="2" s="1"/>
  <c r="Y220" i="2"/>
  <c r="W220" i="2"/>
  <c r="Z220" i="2" s="1"/>
  <c r="AK219" i="2"/>
  <c r="AK94" i="2"/>
  <c r="AK72" i="2"/>
  <c r="W365" i="2"/>
  <c r="Z365" i="2" s="1"/>
  <c r="Y365" i="2"/>
  <c r="X365" i="2"/>
  <c r="G365" i="2" s="1"/>
  <c r="AK364" i="2"/>
  <c r="C456" i="2"/>
  <c r="C479" i="2"/>
  <c r="AK303" i="2"/>
  <c r="AK340" i="2"/>
  <c r="Y61" i="2"/>
  <c r="W61" i="2"/>
  <c r="Z61" i="2" s="1"/>
  <c r="AK60" i="2"/>
  <c r="AK296" i="2"/>
  <c r="Y280" i="2"/>
  <c r="W280" i="2"/>
  <c r="Z280" i="2" s="1"/>
  <c r="AC37" i="2"/>
  <c r="W37" i="2"/>
  <c r="Z37" i="2" s="1"/>
  <c r="Y37" i="2"/>
  <c r="X37" i="2"/>
  <c r="G37" i="2" s="1"/>
  <c r="C690" i="2"/>
  <c r="C571" i="2"/>
  <c r="C639" i="2"/>
  <c r="C399" i="2"/>
  <c r="C521" i="2"/>
  <c r="W208" i="2"/>
  <c r="Z208" i="2" s="1"/>
  <c r="Y208" i="2"/>
  <c r="X208" i="2"/>
  <c r="G208" i="2" s="1"/>
  <c r="C734" i="2"/>
  <c r="W156" i="2"/>
  <c r="Z156" i="2" s="1"/>
  <c r="Y156" i="2"/>
  <c r="X156" i="2"/>
  <c r="G156" i="2" s="1"/>
  <c r="W233" i="2"/>
  <c r="Z233" i="2" s="1"/>
  <c r="Y233" i="2"/>
  <c r="X233" i="2"/>
  <c r="G233" i="2" s="1"/>
  <c r="AK184" i="2"/>
  <c r="W73" i="2"/>
  <c r="Z73" i="2" s="1"/>
  <c r="Y73" i="2"/>
  <c r="X73" i="2"/>
  <c r="G73" i="2" s="1"/>
  <c r="C508" i="2"/>
  <c r="AC341" i="2"/>
  <c r="C195" i="2"/>
  <c r="AK261" i="2"/>
  <c r="C235" i="2"/>
  <c r="W342" i="2"/>
  <c r="Z342" i="2" s="1"/>
  <c r="Y342" i="2"/>
  <c r="W343" i="2"/>
  <c r="Z343" i="2" s="1"/>
  <c r="Y343" i="2"/>
  <c r="X343" i="2"/>
  <c r="G343" i="2" s="1"/>
  <c r="C306" i="2"/>
  <c r="AK304" i="2"/>
  <c r="AK164" i="2"/>
  <c r="C121" i="2"/>
  <c r="C552" i="2"/>
  <c r="C366" i="2"/>
  <c r="C661" i="2"/>
  <c r="Y351" i="2"/>
  <c r="W351" i="2"/>
  <c r="Z351" i="2" s="1"/>
  <c r="AC351" i="2"/>
  <c r="C352" i="2"/>
  <c r="AK350" i="2"/>
  <c r="C62" i="2"/>
  <c r="C281" i="2"/>
  <c r="AK279" i="2"/>
  <c r="C38" i="2"/>
  <c r="W398" i="2"/>
  <c r="Z398" i="2" s="1"/>
  <c r="Y398" i="2"/>
  <c r="X398" i="2"/>
  <c r="G398" i="2" s="1"/>
  <c r="AK268" i="2"/>
  <c r="C209" i="2"/>
  <c r="AK207" i="2"/>
  <c r="C157" i="2"/>
  <c r="AK155" i="2"/>
  <c r="AK175" i="2"/>
  <c r="AK232" i="2"/>
  <c r="Y185" i="2"/>
  <c r="W185" i="2"/>
  <c r="Z185" i="2" s="1"/>
  <c r="W329" i="2"/>
  <c r="Z329" i="2" s="1"/>
  <c r="Y329" i="2"/>
  <c r="X329" i="2"/>
  <c r="G329" i="2" s="1"/>
  <c r="C330" i="2"/>
  <c r="AK328" i="2"/>
  <c r="W341" i="2"/>
  <c r="Z341" i="2" s="1"/>
  <c r="Y341" i="2"/>
  <c r="X341" i="2"/>
  <c r="G341" i="2" s="1"/>
  <c r="W194" i="2"/>
  <c r="Z194" i="2" s="1"/>
  <c r="Y194" i="2"/>
  <c r="X194" i="2"/>
  <c r="AK193" i="2"/>
  <c r="W270" i="2"/>
  <c r="Z270" i="2" s="1"/>
  <c r="Y270" i="2"/>
  <c r="W234" i="2"/>
  <c r="Z234" i="2" s="1"/>
  <c r="Y234" i="2"/>
  <c r="X234" i="2"/>
  <c r="Y271" i="2"/>
  <c r="W271" i="2"/>
  <c r="Z271" i="2" s="1"/>
  <c r="C272" i="2"/>
  <c r="C344" i="2"/>
  <c r="AR91" i="2"/>
  <c r="AS91" i="2"/>
  <c r="AT91" i="2" s="1"/>
  <c r="AU91" i="2" s="1"/>
  <c r="AW91" i="2" s="1"/>
  <c r="AZ51" i="2"/>
  <c r="AS205" i="2"/>
  <c r="AT205" i="2" s="1"/>
  <c r="AU205" i="2" s="1"/>
  <c r="AW205" i="2" s="1"/>
  <c r="AS348" i="2"/>
  <c r="AT348" i="2" s="1"/>
  <c r="AU348" i="2" s="1"/>
  <c r="AW348" i="2" s="1"/>
  <c r="AZ70" i="2"/>
  <c r="AC70" i="2"/>
  <c r="AR173" i="2"/>
  <c r="AR130" i="2"/>
  <c r="AH309" i="2"/>
  <c r="AJ309" i="2" s="1"/>
  <c r="AI309" i="2"/>
  <c r="BB309" i="2" s="1"/>
  <c r="AS230" i="2"/>
  <c r="AT230" i="2" s="1"/>
  <c r="AU230" i="2" s="1"/>
  <c r="AW230" i="2" s="1"/>
  <c r="AR230" i="2"/>
  <c r="AI214" i="2"/>
  <c r="BB214" i="2" s="1"/>
  <c r="AH214" i="2"/>
  <c r="AJ214" i="2" s="1"/>
  <c r="AO277" i="2"/>
  <c r="AB688" i="2"/>
  <c r="AZ205" i="2"/>
  <c r="AZ338" i="2"/>
  <c r="AR34" i="2"/>
  <c r="AS34" i="2"/>
  <c r="AT34" i="2" s="1"/>
  <c r="AU34" i="2" s="1"/>
  <c r="AW34" i="2" s="1"/>
  <c r="AZ162" i="2"/>
  <c r="AC162" i="2"/>
  <c r="AO130" i="2"/>
  <c r="AB388" i="2"/>
  <c r="AB168" i="2"/>
  <c r="AB287" i="2"/>
  <c r="AD171" i="2"/>
  <c r="AE171" i="2"/>
  <c r="AB188" i="2"/>
  <c r="AP51" i="2"/>
  <c r="AQ51" i="2" s="1"/>
  <c r="AQ277" i="2"/>
  <c r="AI35" i="2"/>
  <c r="BB35" i="2" s="1"/>
  <c r="AH35" i="2"/>
  <c r="AJ35" i="2" s="1"/>
  <c r="AQ148" i="2"/>
  <c r="AZ148" i="2"/>
  <c r="AC148" i="2"/>
  <c r="AG688" i="2"/>
  <c r="AF688" i="2"/>
  <c r="AZ141" i="2"/>
  <c r="AO50" i="2"/>
  <c r="AQ182" i="2"/>
  <c r="AO182" i="2"/>
  <c r="AO266" i="2"/>
  <c r="AC348" i="2"/>
  <c r="AD348" i="2" s="1"/>
  <c r="AZ348" i="2"/>
  <c r="AP162" i="2"/>
  <c r="AQ162" i="2" s="1"/>
  <c r="AO173" i="2"/>
  <c r="AF388" i="2"/>
  <c r="AG388" i="2" s="1"/>
  <c r="AF168" i="2"/>
  <c r="AG168" i="2" s="1"/>
  <c r="AF287" i="2"/>
  <c r="AG287" i="2" s="1"/>
  <c r="AV393" i="2"/>
  <c r="AB377" i="2"/>
  <c r="AF376" i="2"/>
  <c r="AG376" i="2" s="1"/>
  <c r="AF188" i="2"/>
  <c r="AG188" i="2" s="1"/>
  <c r="AD360" i="2"/>
  <c r="AE360" i="2"/>
  <c r="AE225" i="2"/>
  <c r="AF225" i="2" s="1"/>
  <c r="AG225" i="2" s="1"/>
  <c r="AV225" i="2"/>
  <c r="AF252" i="2"/>
  <c r="AG252" i="2" s="1"/>
  <c r="AB263" i="2"/>
  <c r="AB146" i="2"/>
  <c r="AV168" i="2"/>
  <c r="AF151" i="2"/>
  <c r="AG151" i="2" s="1"/>
  <c r="AF97" i="2"/>
  <c r="AG97" i="2" s="1"/>
  <c r="AE382" i="2"/>
  <c r="AD382" i="2"/>
  <c r="AV374" i="2"/>
  <c r="AV324" i="2"/>
  <c r="AI548" i="2"/>
  <c r="BB548" i="2" s="1"/>
  <c r="AH548" i="2"/>
  <c r="AJ548" i="2" s="1"/>
  <c r="AB200" i="2"/>
  <c r="AD336" i="2"/>
  <c r="AE336" i="2"/>
  <c r="AH255" i="2"/>
  <c r="AJ255" i="2" s="1"/>
  <c r="AI255" i="2"/>
  <c r="BB255" i="2" s="1"/>
  <c r="AF86" i="2"/>
  <c r="AG86" i="2" s="1"/>
  <c r="AB198" i="2"/>
  <c r="AF222" i="2"/>
  <c r="AG222" i="2" s="1"/>
  <c r="AI317" i="2"/>
  <c r="BB317" i="2" s="1"/>
  <c r="AH317" i="2"/>
  <c r="AJ317" i="2" s="1"/>
  <c r="AB249" i="2"/>
  <c r="AV287" i="2"/>
  <c r="AF322" i="2"/>
  <c r="AG322" i="2"/>
  <c r="AF56" i="2"/>
  <c r="AG56" i="2" s="1"/>
  <c r="AF299" i="2"/>
  <c r="AG299" i="2" s="1"/>
  <c r="AB88" i="2"/>
  <c r="AF66" i="2"/>
  <c r="AG66" i="2" s="1"/>
  <c r="AD394" i="2"/>
  <c r="AE394" i="2"/>
  <c r="AE383" i="2"/>
  <c r="AD383" i="2"/>
  <c r="AD116" i="2"/>
  <c r="AE172" i="2"/>
  <c r="AF172" i="2" s="1"/>
  <c r="AG172" i="2" s="1"/>
  <c r="AD172" i="2"/>
  <c r="AG505" i="2"/>
  <c r="AF505" i="2"/>
  <c r="AE386" i="2"/>
  <c r="AD386" i="2"/>
  <c r="AF393" i="2"/>
  <c r="AG393" i="2" s="1"/>
  <c r="AB381" i="2"/>
  <c r="AB275" i="2"/>
  <c r="AB247" i="2"/>
  <c r="AE91" i="2"/>
  <c r="AF91" i="2" s="1"/>
  <c r="AG91" i="2" s="1"/>
  <c r="AD91" i="2"/>
  <c r="AV49" i="2"/>
  <c r="AE49" i="2"/>
  <c r="AD265" i="2"/>
  <c r="AD229" i="2"/>
  <c r="AV384" i="2"/>
  <c r="AS301" i="2"/>
  <c r="AT301" i="2" s="1"/>
  <c r="AU301" i="2" s="1"/>
  <c r="AW301" i="2" s="1"/>
  <c r="AR301" i="2"/>
  <c r="AZ293" i="2"/>
  <c r="AC293" i="2"/>
  <c r="AR69" i="2"/>
  <c r="AZ294" i="2"/>
  <c r="AC294" i="2"/>
  <c r="AR58" i="2"/>
  <c r="AS58" i="2"/>
  <c r="AT58" i="2" s="1"/>
  <c r="AU58" i="2" s="1"/>
  <c r="AW58" i="2" s="1"/>
  <c r="AZ326" i="2"/>
  <c r="AC326" i="2"/>
  <c r="AS217" i="2"/>
  <c r="AT217" i="2" s="1"/>
  <c r="AU217" i="2" s="1"/>
  <c r="AW217" i="2" s="1"/>
  <c r="AR217" i="2"/>
  <c r="AZ191" i="2"/>
  <c r="AC191" i="2"/>
  <c r="AE259" i="2"/>
  <c r="AB259" i="2"/>
  <c r="AR117" i="2"/>
  <c r="AS257" i="2"/>
  <c r="AT257" i="2" s="1"/>
  <c r="AU257" i="2" s="1"/>
  <c r="AW257" i="2" s="1"/>
  <c r="AS92" i="2"/>
  <c r="AT92" i="2" s="1"/>
  <c r="AU92" i="2" s="1"/>
  <c r="AW92" i="2" s="1"/>
  <c r="AR379" i="2"/>
  <c r="AS379" i="2"/>
  <c r="AT379" i="2" s="1"/>
  <c r="AU379" i="2" s="1"/>
  <c r="AW379" i="2" s="1"/>
  <c r="AB550" i="2"/>
  <c r="AZ362" i="2"/>
  <c r="AC362" i="2"/>
  <c r="AS153" i="2"/>
  <c r="AT153" i="2" s="1"/>
  <c r="AU153" i="2" s="1"/>
  <c r="AW153" i="2" s="1"/>
  <c r="AC230" i="2"/>
  <c r="AB128" i="2"/>
  <c r="AB390" i="2"/>
  <c r="AI76" i="2"/>
  <c r="BB76" i="2" s="1"/>
  <c r="AH315" i="2"/>
  <c r="AJ315" i="2" s="1"/>
  <c r="AI315" i="2"/>
  <c r="BB315" i="2" s="1"/>
  <c r="AE291" i="2"/>
  <c r="AF291" i="2" s="1"/>
  <c r="AG291" i="2" s="1"/>
  <c r="AH203" i="2"/>
  <c r="AJ203" i="2" s="1"/>
  <c r="AI203" i="2"/>
  <c r="BB203" i="2" s="1"/>
  <c r="AI53" i="2"/>
  <c r="BB53" i="2" s="1"/>
  <c r="AH53" i="2"/>
  <c r="AJ53" i="2" s="1"/>
  <c r="AI83" i="2"/>
  <c r="BB83" i="2" s="1"/>
  <c r="AH83" i="2"/>
  <c r="AJ83" i="2" s="1"/>
  <c r="AB245" i="2"/>
  <c r="AR337" i="2"/>
  <c r="AE337" i="2" s="1"/>
  <c r="AS337" i="2"/>
  <c r="AT337" i="2" s="1"/>
  <c r="AU337" i="2" s="1"/>
  <c r="AW337" i="2" s="1"/>
  <c r="AB55" i="2"/>
  <c r="AI6" i="2"/>
  <c r="BB6" i="2" s="1"/>
  <c r="AH6" i="2"/>
  <c r="AJ6" i="2" s="1"/>
  <c r="AB179" i="2"/>
  <c r="AH254" i="2"/>
  <c r="AJ254" i="2" s="1"/>
  <c r="AI254" i="2"/>
  <c r="BB254" i="2" s="1"/>
  <c r="AB371" i="2"/>
  <c r="AD170" i="2"/>
  <c r="AE170" i="2"/>
  <c r="AB81" i="2"/>
  <c r="AB372" i="2"/>
  <c r="AB125" i="2"/>
  <c r="AB358" i="2"/>
  <c r="AH223" i="2"/>
  <c r="AJ223" i="2" s="1"/>
  <c r="AI223" i="2"/>
  <c r="BB223" i="2" s="1"/>
  <c r="AH177" i="2"/>
  <c r="AJ177" i="2" s="1"/>
  <c r="AI177" i="2"/>
  <c r="BB177" i="2" s="1"/>
  <c r="AB105" i="2"/>
  <c r="AB145" i="2"/>
  <c r="AB212" i="2"/>
  <c r="AR33" i="2"/>
  <c r="AS33" i="2"/>
  <c r="AT33" i="2" s="1"/>
  <c r="AU33" i="2" s="1"/>
  <c r="AW33" i="2" s="1"/>
  <c r="AS204" i="2"/>
  <c r="AT204" i="2" s="1"/>
  <c r="AU204" i="2" s="1"/>
  <c r="AW204" i="2" s="1"/>
  <c r="AR204" i="2"/>
  <c r="AG338" i="2"/>
  <c r="AF338" i="2"/>
  <c r="AE325" i="2"/>
  <c r="AF325" i="2" s="1"/>
  <c r="AG325" i="2" s="1"/>
  <c r="AD325" i="2"/>
  <c r="AS300" i="2"/>
  <c r="AT300" i="2" s="1"/>
  <c r="AU300" i="2" s="1"/>
  <c r="AW300" i="2" s="1"/>
  <c r="AR300" i="2"/>
  <c r="AS147" i="2"/>
  <c r="AT147" i="2" s="1"/>
  <c r="AU147" i="2" s="1"/>
  <c r="AW147" i="2" s="1"/>
  <c r="AR147" i="2"/>
  <c r="AD391" i="2"/>
  <c r="AE391" i="2"/>
  <c r="AZ129" i="2"/>
  <c r="AV129" i="2"/>
  <c r="AC129" i="2"/>
  <c r="AS181" i="2"/>
  <c r="AT181" i="2" s="1"/>
  <c r="AU181" i="2" s="1"/>
  <c r="AW181" i="2" s="1"/>
  <c r="AR181" i="2"/>
  <c r="AB374" i="2"/>
  <c r="AB324" i="2"/>
  <c r="AB346" i="2"/>
  <c r="AI224" i="2"/>
  <c r="BB224" i="2" s="1"/>
  <c r="AH224" i="2"/>
  <c r="AJ224" i="2" s="1"/>
  <c r="AH47" i="2"/>
  <c r="AJ47" i="2" s="1"/>
  <c r="AI47" i="2"/>
  <c r="BB47" i="2" s="1"/>
  <c r="AH167" i="2"/>
  <c r="AJ167" i="2" s="1"/>
  <c r="AI167" i="2"/>
  <c r="BB167" i="2" s="1"/>
  <c r="AH227" i="2"/>
  <c r="AJ227" i="2" s="1"/>
  <c r="AI227" i="2"/>
  <c r="BB227" i="2" s="1"/>
  <c r="AI389" i="2"/>
  <c r="BB389" i="2" s="1"/>
  <c r="AI215" i="2"/>
  <c r="BB215" i="2" s="1"/>
  <c r="AH215" i="2"/>
  <c r="AJ215" i="2" s="1"/>
  <c r="AB160" i="2"/>
  <c r="AE378" i="2"/>
  <c r="AD378" i="2"/>
  <c r="AD190" i="2"/>
  <c r="AR288" i="2"/>
  <c r="AE288" i="2" s="1"/>
  <c r="AS288" i="2"/>
  <c r="AT288" i="2" s="1"/>
  <c r="AU288" i="2" s="1"/>
  <c r="AW288" i="2" s="1"/>
  <c r="AS265" i="2"/>
  <c r="AT265" i="2" s="1"/>
  <c r="AU265" i="2" s="1"/>
  <c r="AW265" i="2" s="1"/>
  <c r="AR265" i="2"/>
  <c r="AE265" i="2" s="1"/>
  <c r="AE57" i="2"/>
  <c r="AD57" i="2"/>
  <c r="AC361" i="2"/>
  <c r="AZ361" i="2"/>
  <c r="AV361" i="2"/>
  <c r="AB347" i="2"/>
  <c r="AD140" i="2"/>
  <c r="AE140" i="2"/>
  <c r="AD256" i="2"/>
  <c r="AE256" i="2"/>
  <c r="AF115" i="2"/>
  <c r="AG115" i="2"/>
  <c r="AI239" i="2"/>
  <c r="BB239" i="2" s="1"/>
  <c r="AH239" i="2"/>
  <c r="AJ239" i="2" s="1"/>
  <c r="AD152" i="2"/>
  <c r="AD276" i="2"/>
  <c r="AE276" i="2"/>
  <c r="AM59" i="2"/>
  <c r="AL59" i="2"/>
  <c r="AN59" i="2" s="1"/>
  <c r="AY36" i="2"/>
  <c r="AA36" i="2"/>
  <c r="AM163" i="2"/>
  <c r="AL163" i="2"/>
  <c r="AN163" i="2" s="1"/>
  <c r="AY397" i="2"/>
  <c r="AA397" i="2"/>
  <c r="AL183" i="2"/>
  <c r="AN183" i="2" s="1"/>
  <c r="AO183" i="2" s="1"/>
  <c r="AM183" i="2"/>
  <c r="AY119" i="2"/>
  <c r="AA119" i="2"/>
  <c r="AY219" i="2"/>
  <c r="AA219" i="2"/>
  <c r="AL339" i="2"/>
  <c r="AN339" i="2" s="1"/>
  <c r="AO339" i="2" s="1"/>
  <c r="AM339" i="2"/>
  <c r="AL260" i="2"/>
  <c r="AN260" i="2" s="1"/>
  <c r="AP260" i="2" s="1"/>
  <c r="AM260" i="2"/>
  <c r="AY94" i="2"/>
  <c r="AA94" i="2"/>
  <c r="AY72" i="2"/>
  <c r="AA72" i="2"/>
  <c r="AD551" i="2"/>
  <c r="AY364" i="2"/>
  <c r="AA364" i="2"/>
  <c r="Y455" i="2"/>
  <c r="W455" i="2"/>
  <c r="Z455" i="2" s="1"/>
  <c r="Y478" i="2"/>
  <c r="W478" i="2"/>
  <c r="Z478" i="2" s="1"/>
  <c r="AY303" i="2"/>
  <c r="AA303" i="2"/>
  <c r="AL206" i="2"/>
  <c r="AN206" i="2" s="1"/>
  <c r="AP206" i="2" s="1"/>
  <c r="AM206" i="2"/>
  <c r="AY340" i="2"/>
  <c r="AA340" i="2"/>
  <c r="AM258" i="2"/>
  <c r="AL258" i="2"/>
  <c r="AN258" i="2" s="1"/>
  <c r="AP258" i="2" s="1"/>
  <c r="AM295" i="2"/>
  <c r="AL295" i="2"/>
  <c r="AN295" i="2" s="1"/>
  <c r="AO295" i="2" s="1"/>
  <c r="AL349" i="2"/>
  <c r="AM349" i="2"/>
  <c r="AN349" i="2"/>
  <c r="AP349" i="2" s="1"/>
  <c r="AD350" i="2"/>
  <c r="X350" i="2"/>
  <c r="G350" i="2" s="1"/>
  <c r="AY60" i="2"/>
  <c r="AA60" i="2"/>
  <c r="AY296" i="2"/>
  <c r="AA296" i="2"/>
  <c r="X279" i="2"/>
  <c r="G279" i="2" s="1"/>
  <c r="W570" i="2"/>
  <c r="Z570" i="2" s="1"/>
  <c r="Y570" i="2"/>
  <c r="X570" i="2"/>
  <c r="X268" i="2"/>
  <c r="G268" i="2" s="1"/>
  <c r="Y520" i="2"/>
  <c r="W520" i="2"/>
  <c r="Z520" i="2" s="1"/>
  <c r="AM302" i="2"/>
  <c r="AL302" i="2"/>
  <c r="AN302" i="2" s="1"/>
  <c r="AP302" i="2" s="1"/>
  <c r="X207" i="2"/>
  <c r="G207" i="2" s="1"/>
  <c r="W733" i="2"/>
  <c r="Z733" i="2" s="1"/>
  <c r="Y733" i="2"/>
  <c r="X733" i="2"/>
  <c r="G733" i="2" s="1"/>
  <c r="X155" i="2"/>
  <c r="G155" i="2" s="1"/>
  <c r="X232" i="2"/>
  <c r="G232" i="2" s="1"/>
  <c r="AY184" i="2"/>
  <c r="AA184" i="2"/>
  <c r="Y507" i="2"/>
  <c r="W507" i="2"/>
  <c r="Z507" i="2" s="1"/>
  <c r="AD340" i="2"/>
  <c r="AY261" i="2"/>
  <c r="AA261" i="2"/>
  <c r="AD261" i="2"/>
  <c r="AB35" i="2"/>
  <c r="AE339" i="2"/>
  <c r="AF339" i="2" s="1"/>
  <c r="AG339" i="2" s="1"/>
  <c r="AB339" i="2"/>
  <c r="AR50" i="2"/>
  <c r="AZ34" i="2"/>
  <c r="AE506" i="2"/>
  <c r="AB506" i="2"/>
  <c r="AH125" i="2"/>
  <c r="AJ125" i="2" s="1"/>
  <c r="AI125" i="2"/>
  <c r="BB125" i="2" s="1"/>
  <c r="AF377" i="2"/>
  <c r="AG377" i="2" s="1"/>
  <c r="AB376" i="2"/>
  <c r="AB252" i="2"/>
  <c r="AI263" i="2"/>
  <c r="BB263" i="2" s="1"/>
  <c r="AF146" i="2"/>
  <c r="AG146" i="2"/>
  <c r="AB151" i="2"/>
  <c r="AI96" i="2"/>
  <c r="BB96" i="2" s="1"/>
  <c r="AH96" i="2"/>
  <c r="AJ96" i="2" s="1"/>
  <c r="AH99" i="2"/>
  <c r="AJ99" i="2" s="1"/>
  <c r="AI99" i="2"/>
  <c r="BB99" i="2" s="1"/>
  <c r="AB97" i="2"/>
  <c r="AD337" i="2"/>
  <c r="AE435" i="2"/>
  <c r="AD435" i="2"/>
  <c r="AE189" i="2"/>
  <c r="AD189" i="2"/>
  <c r="AI200" i="2"/>
  <c r="BB200" i="2" s="1"/>
  <c r="AE67" i="2"/>
  <c r="AD67" i="2"/>
  <c r="AB255" i="2"/>
  <c r="AB86" i="2"/>
  <c r="AI198" i="2"/>
  <c r="BB198" i="2" s="1"/>
  <c r="AH198" i="2"/>
  <c r="AJ198" i="2" s="1"/>
  <c r="AB222" i="2"/>
  <c r="AH249" i="2"/>
  <c r="AJ249" i="2" s="1"/>
  <c r="AI249" i="2"/>
  <c r="BB249" i="2" s="1"/>
  <c r="AH150" i="2"/>
  <c r="AJ150" i="2" s="1"/>
  <c r="AI150" i="2"/>
  <c r="BB150" i="2" s="1"/>
  <c r="AB322" i="2"/>
  <c r="AE139" i="2"/>
  <c r="AD139" i="2"/>
  <c r="AB56" i="2"/>
  <c r="AB299" i="2"/>
  <c r="AI88" i="2"/>
  <c r="BB88" i="2" s="1"/>
  <c r="AH88" i="2"/>
  <c r="AJ88" i="2" s="1"/>
  <c r="AB66" i="2"/>
  <c r="AD68" i="2"/>
  <c r="AE68" i="2"/>
  <c r="AE204" i="2"/>
  <c r="AD204" i="2"/>
  <c r="AD216" i="2"/>
  <c r="AE216" i="2"/>
  <c r="AD90" i="2"/>
  <c r="AE90" i="2"/>
  <c r="AB393" i="2"/>
  <c r="AI381" i="2"/>
  <c r="BB381" i="2" s="1"/>
  <c r="AH381" i="2"/>
  <c r="AJ381" i="2" s="1"/>
  <c r="AB225" i="2"/>
  <c r="AH247" i="2"/>
  <c r="AJ247" i="2" s="1"/>
  <c r="AI247" i="2"/>
  <c r="BB247" i="2" s="1"/>
  <c r="AD49" i="2"/>
  <c r="AD384" i="2"/>
  <c r="AE384" i="2"/>
  <c r="AS152" i="2"/>
  <c r="AT152" i="2" s="1"/>
  <c r="AU152" i="2" s="1"/>
  <c r="AW152" i="2" s="1"/>
  <c r="AR152" i="2"/>
  <c r="AZ301" i="2"/>
  <c r="AC301" i="2"/>
  <c r="AP293" i="2"/>
  <c r="AQ293" i="2" s="1"/>
  <c r="AQ395" i="2"/>
  <c r="AZ395" i="2"/>
  <c r="AC395" i="2"/>
  <c r="AZ69" i="2"/>
  <c r="AC69" i="2"/>
  <c r="AQ70" i="2"/>
  <c r="AZ58" i="2"/>
  <c r="AC58" i="2"/>
  <c r="AP326" i="2"/>
  <c r="AQ326" i="2" s="1"/>
  <c r="AZ217" i="2"/>
  <c r="AZ117" i="2"/>
  <c r="AC117" i="2"/>
  <c r="AC257" i="2"/>
  <c r="AZ257" i="2"/>
  <c r="AZ92" i="2"/>
  <c r="AC92" i="2"/>
  <c r="AZ379" i="2"/>
  <c r="AC379" i="2"/>
  <c r="AF550" i="2"/>
  <c r="AG550" i="2"/>
  <c r="AQ362" i="2"/>
  <c r="AO153" i="2"/>
  <c r="AF128" i="2"/>
  <c r="AG128" i="2" s="1"/>
  <c r="AF84" i="2"/>
  <c r="AG84" i="2" s="1"/>
  <c r="AF390" i="2"/>
  <c r="AG390" i="2" s="1"/>
  <c r="AB291" i="2"/>
  <c r="AB203" i="2"/>
  <c r="AV112" i="2"/>
  <c r="AI136" i="2"/>
  <c r="BB136" i="2" s="1"/>
  <c r="AH136" i="2"/>
  <c r="AJ136" i="2" s="1"/>
  <c r="AH251" i="2"/>
  <c r="AJ251" i="2" s="1"/>
  <c r="AI251" i="2"/>
  <c r="BB251" i="2" s="1"/>
  <c r="AI245" i="2"/>
  <c r="BB245" i="2" s="1"/>
  <c r="AH245" i="2"/>
  <c r="AJ245" i="2" s="1"/>
  <c r="AE161" i="2"/>
  <c r="AD161" i="2"/>
  <c r="AE240" i="2"/>
  <c r="AF240" i="2" s="1"/>
  <c r="AG240" i="2" s="1"/>
  <c r="AD240" i="2"/>
  <c r="AV224" i="2"/>
  <c r="AE275" i="2"/>
  <c r="AF275" i="2" s="1"/>
  <c r="AG275" i="2" s="1"/>
  <c r="AV275" i="2"/>
  <c r="AV200" i="2"/>
  <c r="AB76" i="2"/>
  <c r="AV228" i="2"/>
  <c r="AF55" i="2"/>
  <c r="AG55" i="2" s="1"/>
  <c r="AH20" i="2"/>
  <c r="AJ20" i="2" s="1"/>
  <c r="AI20" i="2"/>
  <c r="BB20" i="2" s="1"/>
  <c r="AF179" i="2"/>
  <c r="AG179" i="2" s="1"/>
  <c r="AF371" i="2"/>
  <c r="AG371" i="2" s="1"/>
  <c r="AE48" i="2"/>
  <c r="AD48" i="2"/>
  <c r="AV322" i="2"/>
  <c r="AD264" i="2"/>
  <c r="AE264" i="2"/>
  <c r="AF372" i="2"/>
  <c r="AG372" i="2" s="1"/>
  <c r="AV215" i="2"/>
  <c r="AD180" i="2"/>
  <c r="AE180" i="2"/>
  <c r="AB223" i="2"/>
  <c r="AV101" i="2"/>
  <c r="AI166" i="2"/>
  <c r="BB166" i="2" s="1"/>
  <c r="AH166" i="2"/>
  <c r="AJ166" i="2" s="1"/>
  <c r="AH127" i="2"/>
  <c r="AJ127" i="2" s="1"/>
  <c r="AI127" i="2"/>
  <c r="BB127" i="2" s="1"/>
  <c r="AF105" i="2"/>
  <c r="AG105" i="2"/>
  <c r="AG145" i="2"/>
  <c r="AF145" i="2"/>
  <c r="AF212" i="2"/>
  <c r="AG212" i="2" s="1"/>
  <c r="AR394" i="2"/>
  <c r="AS394" i="2"/>
  <c r="AT394" i="2" s="1"/>
  <c r="AU394" i="2" s="1"/>
  <c r="AW394" i="2" s="1"/>
  <c r="AD300" i="2"/>
  <c r="AD147" i="2"/>
  <c r="AE147" i="2"/>
  <c r="AR116" i="2"/>
  <c r="AS116" i="2"/>
  <c r="AT116" i="2" s="1"/>
  <c r="AU116" i="2" s="1"/>
  <c r="AW116" i="2" s="1"/>
  <c r="AS391" i="2"/>
  <c r="AT391" i="2" s="1"/>
  <c r="AU391" i="2" s="1"/>
  <c r="AW391" i="2" s="1"/>
  <c r="AR391" i="2"/>
  <c r="AE181" i="2"/>
  <c r="AF181" i="2" s="1"/>
  <c r="AG181" i="2" s="1"/>
  <c r="AD181" i="2"/>
  <c r="AF374" i="2"/>
  <c r="AG374" i="2" s="1"/>
  <c r="AF324" i="2"/>
  <c r="AG324" i="2" s="1"/>
  <c r="AB169" i="2"/>
  <c r="AB224" i="2"/>
  <c r="AE228" i="2"/>
  <c r="AD228" i="2"/>
  <c r="AH308" i="2"/>
  <c r="AJ308" i="2" s="1"/>
  <c r="AI308" i="2"/>
  <c r="BB308" i="2" s="1"/>
  <c r="AI199" i="2"/>
  <c r="BB199" i="2" s="1"/>
  <c r="AH199" i="2"/>
  <c r="AJ199" i="2" s="1"/>
  <c r="AI286" i="2"/>
  <c r="BB286" i="2" s="1"/>
  <c r="AH286" i="2"/>
  <c r="AJ286" i="2" s="1"/>
  <c r="AH87" i="2"/>
  <c r="AJ87" i="2" s="1"/>
  <c r="AI87" i="2"/>
  <c r="BB87" i="2" s="1"/>
  <c r="AB389" i="2"/>
  <c r="AB215" i="2"/>
  <c r="AF358" i="2"/>
  <c r="AG358" i="2" s="1"/>
  <c r="AF160" i="2"/>
  <c r="AG160" i="2" s="1"/>
  <c r="AE241" i="2"/>
  <c r="AF241" i="2" s="1"/>
  <c r="AG241" i="2" s="1"/>
  <c r="AD241" i="2"/>
  <c r="AS190" i="2"/>
  <c r="AT190" i="2" s="1"/>
  <c r="AU190" i="2" s="1"/>
  <c r="AW190" i="2" s="1"/>
  <c r="AR190" i="2"/>
  <c r="AS229" i="2"/>
  <c r="AT229" i="2" s="1"/>
  <c r="AU229" i="2" s="1"/>
  <c r="AW229" i="2" s="1"/>
  <c r="AR229" i="2"/>
  <c r="AH720" i="2"/>
  <c r="AJ720" i="2" s="1"/>
  <c r="AI720" i="2"/>
  <c r="BB720" i="2" s="1"/>
  <c r="AE347" i="2"/>
  <c r="AF347" i="2" s="1"/>
  <c r="AG347" i="2" s="1"/>
  <c r="AV140" i="2"/>
  <c r="AD292" i="2"/>
  <c r="AE292" i="2"/>
  <c r="AB115" i="2"/>
  <c r="AB84" i="2"/>
  <c r="AD288" i="2"/>
  <c r="AE89" i="2"/>
  <c r="AD89" i="2"/>
  <c r="AY304" i="2"/>
  <c r="AA304" i="2"/>
  <c r="X304" i="2"/>
  <c r="G304" i="2" s="1"/>
  <c r="AM278" i="2"/>
  <c r="AL278" i="2"/>
  <c r="AN278" i="2" s="1"/>
  <c r="AP278" i="2" s="1"/>
  <c r="AY164" i="2"/>
  <c r="AA164" i="2"/>
  <c r="AD36" i="2"/>
  <c r="AL154" i="2"/>
  <c r="AN154" i="2" s="1"/>
  <c r="AP154" i="2" s="1"/>
  <c r="AM154" i="2"/>
  <c r="AM231" i="2"/>
  <c r="AL231" i="2"/>
  <c r="AN231" i="2" s="1"/>
  <c r="AO231" i="2" s="1"/>
  <c r="AM71" i="2"/>
  <c r="AL71" i="2"/>
  <c r="AN71" i="2" s="1"/>
  <c r="AO71" i="2" s="1"/>
  <c r="Y653" i="2"/>
  <c r="W653" i="2"/>
  <c r="Z653" i="2" s="1"/>
  <c r="W551" i="2"/>
  <c r="Z551" i="2" s="1"/>
  <c r="Y551" i="2"/>
  <c r="AL363" i="2"/>
  <c r="AN363" i="2" s="1"/>
  <c r="AO363" i="2" s="1"/>
  <c r="AM363" i="2"/>
  <c r="W660" i="2"/>
  <c r="Z660" i="2" s="1"/>
  <c r="Y660" i="2"/>
  <c r="X660" i="2"/>
  <c r="G660" i="2" s="1"/>
  <c r="AY350" i="2"/>
  <c r="AA350" i="2"/>
  <c r="AY279" i="2"/>
  <c r="AA279" i="2"/>
  <c r="AM35" i="2"/>
  <c r="AL35" i="2"/>
  <c r="AN35" i="2" s="1"/>
  <c r="AP35" i="2" s="1"/>
  <c r="AD689" i="2"/>
  <c r="Y689" i="2"/>
  <c r="W689" i="2"/>
  <c r="Z689" i="2" s="1"/>
  <c r="AL174" i="2"/>
  <c r="AN174" i="2" s="1"/>
  <c r="AO174" i="2" s="1"/>
  <c r="AM174" i="2"/>
  <c r="Y638" i="2"/>
  <c r="W638" i="2"/>
  <c r="Z638" i="2" s="1"/>
  <c r="AM396" i="2"/>
  <c r="AL396" i="2"/>
  <c r="AN396" i="2" s="1"/>
  <c r="AO396" i="2" s="1"/>
  <c r="AY268" i="2"/>
  <c r="AA268" i="2"/>
  <c r="AL327" i="2"/>
  <c r="AN327" i="2" s="1"/>
  <c r="AP327" i="2" s="1"/>
  <c r="AM327" i="2"/>
  <c r="AM218" i="2"/>
  <c r="AL218" i="2"/>
  <c r="AN218" i="2" s="1"/>
  <c r="AO218" i="2" s="1"/>
  <c r="AY207" i="2"/>
  <c r="AA207" i="2"/>
  <c r="AM192" i="2"/>
  <c r="AL192" i="2"/>
  <c r="AN192" i="2" s="1"/>
  <c r="AO192" i="2" s="1"/>
  <c r="AM259" i="2"/>
  <c r="AL259" i="2"/>
  <c r="AN259" i="2" s="1"/>
  <c r="AP259" i="2" s="1"/>
  <c r="AY155" i="2"/>
  <c r="AA155" i="2"/>
  <c r="AY175" i="2"/>
  <c r="AA175" i="2"/>
  <c r="AY232" i="2"/>
  <c r="AA232" i="2"/>
  <c r="AL118" i="2"/>
  <c r="AN118" i="2" s="1"/>
  <c r="AP118" i="2" s="1"/>
  <c r="AM118" i="2"/>
  <c r="AM267" i="2"/>
  <c r="AL267" i="2"/>
  <c r="AN267" i="2" s="1"/>
  <c r="AP267" i="2" s="1"/>
  <c r="AL93" i="2"/>
  <c r="AN93" i="2" s="1"/>
  <c r="AO93" i="2" s="1"/>
  <c r="AM93" i="2"/>
  <c r="AY328" i="2"/>
  <c r="AA328" i="2"/>
  <c r="AY193" i="2"/>
  <c r="AA193" i="2"/>
  <c r="B504" i="1"/>
  <c r="B452" i="1"/>
  <c r="B686" i="1"/>
  <c r="B730" i="1"/>
  <c r="B548" i="1"/>
  <c r="B475" i="1"/>
  <c r="B259" i="1"/>
  <c r="B635" i="1"/>
  <c r="B566" i="1"/>
  <c r="K566" i="1" s="1"/>
  <c r="H696" i="2"/>
  <c r="C694" i="1" s="1"/>
  <c r="Q696" i="2"/>
  <c r="J696" i="2"/>
  <c r="E694" i="1" s="1"/>
  <c r="L696" i="2"/>
  <c r="V696" i="2"/>
  <c r="P696" i="2"/>
  <c r="I694" i="1" s="1"/>
  <c r="I566" i="2"/>
  <c r="L686" i="1"/>
  <c r="L548" i="1"/>
  <c r="R454" i="2"/>
  <c r="L475" i="1"/>
  <c r="S506" i="2"/>
  <c r="G538" i="1"/>
  <c r="G618" i="1"/>
  <c r="G711" i="1"/>
  <c r="R637" i="2"/>
  <c r="L517" i="1"/>
  <c r="L650" i="1"/>
  <c r="S688" i="2"/>
  <c r="L635" i="1"/>
  <c r="B517" i="1"/>
  <c r="R519" i="2"/>
  <c r="R652" i="2"/>
  <c r="S550" i="2"/>
  <c r="L452" i="1"/>
  <c r="R477" i="2"/>
  <c r="L504" i="1"/>
  <c r="F728" i="1"/>
  <c r="G449" i="1"/>
  <c r="G539" i="1"/>
  <c r="F627" i="1"/>
  <c r="G617" i="1"/>
  <c r="G535" i="1"/>
  <c r="G602" i="1"/>
  <c r="L565" i="1"/>
  <c r="F516" i="1"/>
  <c r="K548" i="1"/>
  <c r="K452" i="1"/>
  <c r="K686" i="1"/>
  <c r="BA696" i="2"/>
  <c r="O696" i="2"/>
  <c r="H694" i="1" s="1"/>
  <c r="N696" i="2"/>
  <c r="M696" i="2"/>
  <c r="T696" i="2"/>
  <c r="J694" i="1" s="1"/>
  <c r="K696" i="2"/>
  <c r="I569" i="2"/>
  <c r="K718" i="1"/>
  <c r="I659" i="2"/>
  <c r="F564" i="1"/>
  <c r="F633" i="1"/>
  <c r="S454" i="2"/>
  <c r="R506" i="2"/>
  <c r="G712" i="1"/>
  <c r="G629" i="1"/>
  <c r="G436" i="1"/>
  <c r="G467" i="1"/>
  <c r="F531" i="1"/>
  <c r="B565" i="1"/>
  <c r="K565" i="1" s="1"/>
  <c r="S637" i="2"/>
  <c r="R688" i="2"/>
  <c r="S519" i="2"/>
  <c r="B650" i="1"/>
  <c r="S652" i="2"/>
  <c r="R550" i="2"/>
  <c r="S477" i="2"/>
  <c r="F473" i="1"/>
  <c r="F619" i="1"/>
  <c r="G621" i="1"/>
  <c r="G610" i="1"/>
  <c r="K635" i="1"/>
  <c r="K475" i="1"/>
  <c r="K504" i="1"/>
  <c r="P695" i="2"/>
  <c r="I693" i="1" s="1"/>
  <c r="L695" i="2"/>
  <c r="M695" i="2"/>
  <c r="Q695" i="2"/>
  <c r="N695" i="2"/>
  <c r="BA695" i="2"/>
  <c r="J513" i="2"/>
  <c r="E511" i="1" s="1"/>
  <c r="O513" i="2"/>
  <c r="H511" i="1" s="1"/>
  <c r="V513" i="2"/>
  <c r="BA513" i="2"/>
  <c r="N513" i="2"/>
  <c r="L513" i="2"/>
  <c r="J694" i="2"/>
  <c r="E692" i="1" s="1"/>
  <c r="BA694" i="2"/>
  <c r="T694" i="2"/>
  <c r="J692" i="1" s="1"/>
  <c r="K694" i="2"/>
  <c r="H694" i="2"/>
  <c r="C692" i="1" s="1"/>
  <c r="P694" i="2"/>
  <c r="I692" i="1" s="1"/>
  <c r="M512" i="2"/>
  <c r="P512" i="2"/>
  <c r="I510" i="1" s="1"/>
  <c r="V512" i="2"/>
  <c r="O512" i="2"/>
  <c r="H510" i="1" s="1"/>
  <c r="H512" i="2"/>
  <c r="C510" i="1" s="1"/>
  <c r="N512" i="2"/>
  <c r="M693" i="2"/>
  <c r="Q693" i="2"/>
  <c r="H693" i="2"/>
  <c r="C691" i="1" s="1"/>
  <c r="L693" i="2"/>
  <c r="O693" i="2"/>
  <c r="H691" i="1" s="1"/>
  <c r="J693" i="2"/>
  <c r="E691" i="1" s="1"/>
  <c r="M511" i="2"/>
  <c r="Q511" i="2"/>
  <c r="T511" i="2"/>
  <c r="J509" i="1" s="1"/>
  <c r="V511" i="2"/>
  <c r="BA511" i="2"/>
  <c r="O511" i="2"/>
  <c r="H509" i="1" s="1"/>
  <c r="Q692" i="2"/>
  <c r="L692" i="2"/>
  <c r="J692" i="2"/>
  <c r="E690" i="1" s="1"/>
  <c r="N692" i="2"/>
  <c r="O692" i="2"/>
  <c r="H690" i="1" s="1"/>
  <c r="M692" i="2"/>
  <c r="K510" i="2"/>
  <c r="H510" i="2"/>
  <c r="C508" i="1" s="1"/>
  <c r="O510" i="2"/>
  <c r="H508" i="1" s="1"/>
  <c r="T510" i="2"/>
  <c r="J508" i="1" s="1"/>
  <c r="L510" i="2"/>
  <c r="P510" i="2"/>
  <c r="I508" i="1" s="1"/>
  <c r="M691" i="2"/>
  <c r="H691" i="2"/>
  <c r="C689" i="1" s="1"/>
  <c r="K691" i="2"/>
  <c r="N691" i="2"/>
  <c r="Q691" i="2"/>
  <c r="BA509" i="2"/>
  <c r="T509" i="2"/>
  <c r="J507" i="1" s="1"/>
  <c r="M509" i="2"/>
  <c r="O509" i="2"/>
  <c r="H507" i="1" s="1"/>
  <c r="K443" i="1"/>
  <c r="I563" i="2"/>
  <c r="I657" i="2"/>
  <c r="K634" i="1"/>
  <c r="I654" i="2"/>
  <c r="B652" i="1"/>
  <c r="I655" i="2"/>
  <c r="B653" i="1"/>
  <c r="I562" i="2"/>
  <c r="I658" i="2"/>
  <c r="S732" i="2"/>
  <c r="L730" i="1"/>
  <c r="B182" i="1"/>
  <c r="F540" i="1"/>
  <c r="F592" i="1"/>
  <c r="G606" i="1"/>
  <c r="G445" i="1"/>
  <c r="G716" i="1"/>
  <c r="F515" i="1"/>
  <c r="G537" i="1"/>
  <c r="G628" i="1"/>
  <c r="F704" i="1"/>
  <c r="G683" i="1"/>
  <c r="G865" i="1"/>
  <c r="F648" i="1"/>
  <c r="G703" i="1"/>
  <c r="G861" i="1"/>
  <c r="G681" i="1"/>
  <c r="G543" i="1"/>
  <c r="F499" i="1"/>
  <c r="F702" i="1"/>
  <c r="G727" i="1"/>
  <c r="F645" i="1"/>
  <c r="G464" i="1"/>
  <c r="G630" i="1"/>
  <c r="F866" i="1"/>
  <c r="F465" i="1"/>
  <c r="G851" i="1"/>
  <c r="G720" i="1"/>
  <c r="G536" i="1"/>
  <c r="G601" i="1"/>
  <c r="F632" i="1"/>
  <c r="G440" i="1"/>
  <c r="G719" i="1"/>
  <c r="G532" i="1"/>
  <c r="V456" i="2"/>
  <c r="Q456" i="2"/>
  <c r="K456" i="2"/>
  <c r="T456" i="2"/>
  <c r="BA456" i="2"/>
  <c r="J456" i="2"/>
  <c r="P479" i="2"/>
  <c r="BA479" i="2"/>
  <c r="T479" i="2"/>
  <c r="V479" i="2"/>
  <c r="M479" i="2"/>
  <c r="O479" i="2"/>
  <c r="Q690" i="2"/>
  <c r="N690" i="2"/>
  <c r="P690" i="2"/>
  <c r="J690" i="2"/>
  <c r="O690" i="2"/>
  <c r="H690" i="2"/>
  <c r="BA571" i="2"/>
  <c r="Q571" i="2"/>
  <c r="J571" i="2"/>
  <c r="P571" i="2"/>
  <c r="M571" i="2"/>
  <c r="V571" i="2"/>
  <c r="BA639" i="2"/>
  <c r="N639" i="2"/>
  <c r="J639" i="2"/>
  <c r="M639" i="2"/>
  <c r="H639" i="2"/>
  <c r="V639" i="2"/>
  <c r="J521" i="2"/>
  <c r="BA521" i="2"/>
  <c r="N521" i="2"/>
  <c r="P521" i="2"/>
  <c r="L521" i="2"/>
  <c r="V521" i="2"/>
  <c r="BA734" i="2"/>
  <c r="T734" i="2"/>
  <c r="M734" i="2"/>
  <c r="O734" i="2"/>
  <c r="L734" i="2"/>
  <c r="V734" i="2"/>
  <c r="N508" i="2"/>
  <c r="BA508" i="2"/>
  <c r="T508" i="2"/>
  <c r="P508" i="2"/>
  <c r="M508" i="2"/>
  <c r="K508" i="2"/>
  <c r="K730" i="1"/>
  <c r="O552" i="2"/>
  <c r="H552" i="2"/>
  <c r="N552" i="2"/>
  <c r="V552" i="2"/>
  <c r="M552" i="2"/>
  <c r="Q552" i="2"/>
  <c r="BA661" i="2"/>
  <c r="T661" i="2"/>
  <c r="K661" i="2"/>
  <c r="P661" i="2"/>
  <c r="Q661" i="2"/>
  <c r="N661" i="2"/>
  <c r="I455" i="2"/>
  <c r="I520" i="2"/>
  <c r="I660" i="2"/>
  <c r="I638" i="2"/>
  <c r="T695" i="2"/>
  <c r="J693" i="1" s="1"/>
  <c r="V695" i="2"/>
  <c r="O695" i="2"/>
  <c r="H693" i="1" s="1"/>
  <c r="J695" i="2"/>
  <c r="E693" i="1" s="1"/>
  <c r="K695" i="2"/>
  <c r="H695" i="2"/>
  <c r="C693" i="1" s="1"/>
  <c r="M513" i="2"/>
  <c r="H513" i="2"/>
  <c r="C511" i="1" s="1"/>
  <c r="K513" i="2"/>
  <c r="T513" i="2"/>
  <c r="J511" i="1" s="1"/>
  <c r="P513" i="2"/>
  <c r="I511" i="1" s="1"/>
  <c r="Q513" i="2"/>
  <c r="O694" i="2"/>
  <c r="H692" i="1" s="1"/>
  <c r="Q694" i="2"/>
  <c r="N694" i="2"/>
  <c r="M694" i="2"/>
  <c r="V694" i="2"/>
  <c r="L694" i="2"/>
  <c r="BA512" i="2"/>
  <c r="Q512" i="2"/>
  <c r="L512" i="2"/>
  <c r="T512" i="2"/>
  <c r="J510" i="1" s="1"/>
  <c r="J512" i="2"/>
  <c r="E510" i="1" s="1"/>
  <c r="K512" i="2"/>
  <c r="K693" i="2"/>
  <c r="N693" i="2"/>
  <c r="T693" i="2"/>
  <c r="J691" i="1" s="1"/>
  <c r="V693" i="2"/>
  <c r="BA693" i="2"/>
  <c r="P693" i="2"/>
  <c r="I691" i="1" s="1"/>
  <c r="K511" i="2"/>
  <c r="N511" i="2"/>
  <c r="H511" i="2"/>
  <c r="C509" i="1" s="1"/>
  <c r="P511" i="2"/>
  <c r="I509" i="1" s="1"/>
  <c r="L511" i="2"/>
  <c r="J511" i="2"/>
  <c r="E509" i="1" s="1"/>
  <c r="H692" i="2"/>
  <c r="C690" i="1" s="1"/>
  <c r="T692" i="2"/>
  <c r="J690" i="1" s="1"/>
  <c r="V692" i="2"/>
  <c r="BA692" i="2"/>
  <c r="P692" i="2"/>
  <c r="I690" i="1" s="1"/>
  <c r="K692" i="2"/>
  <c r="BA510" i="2"/>
  <c r="Q510" i="2"/>
  <c r="V510" i="2"/>
  <c r="J510" i="2"/>
  <c r="E508" i="1" s="1"/>
  <c r="M510" i="2"/>
  <c r="N510" i="2"/>
  <c r="J691" i="2"/>
  <c r="E689" i="1" s="1"/>
  <c r="V691" i="2"/>
  <c r="T691" i="2"/>
  <c r="J689" i="1" s="1"/>
  <c r="O691" i="2"/>
  <c r="H689" i="1" s="1"/>
  <c r="BA691" i="2"/>
  <c r="L691" i="2"/>
  <c r="P691" i="2"/>
  <c r="I689" i="1" s="1"/>
  <c r="N509" i="2"/>
  <c r="K509" i="2"/>
  <c r="Q509" i="2"/>
  <c r="P509" i="2"/>
  <c r="I507" i="1" s="1"/>
  <c r="J509" i="2"/>
  <c r="E507" i="1" s="1"/>
  <c r="V509" i="2"/>
  <c r="L509" i="2"/>
  <c r="H509" i="2"/>
  <c r="C507" i="1" s="1"/>
  <c r="K451" i="1"/>
  <c r="F562" i="1"/>
  <c r="I565" i="2"/>
  <c r="F549" i="1"/>
  <c r="F687" i="1"/>
  <c r="K685" i="1"/>
  <c r="K516" i="1"/>
  <c r="I656" i="2"/>
  <c r="I564" i="2"/>
  <c r="B562" i="1"/>
  <c r="R732" i="2"/>
  <c r="G624" i="1"/>
  <c r="G682" i="1"/>
  <c r="G614" i="1"/>
  <c r="G441" i="1"/>
  <c r="G722" i="1"/>
  <c r="G514" i="1"/>
  <c r="G859" i="1"/>
  <c r="G620" i="1"/>
  <c r="G530" i="1"/>
  <c r="G868" i="1"/>
  <c r="G867" i="1"/>
  <c r="F534" i="1"/>
  <c r="G708" i="1"/>
  <c r="G446" i="1"/>
  <c r="F472" i="1"/>
  <c r="G501" i="1"/>
  <c r="G626" i="1"/>
  <c r="G447" i="1"/>
  <c r="F684" i="1"/>
  <c r="F593" i="1"/>
  <c r="F442" i="1"/>
  <c r="G854" i="1"/>
  <c r="G589" i="1"/>
  <c r="G448" i="1"/>
  <c r="G591" i="1"/>
  <c r="G721" i="1"/>
  <c r="G697" i="1"/>
  <c r="G599" i="1"/>
  <c r="G695" i="1"/>
  <c r="G860" i="1"/>
  <c r="F603" i="1"/>
  <c r="G725" i="1"/>
  <c r="G696" i="1"/>
  <c r="G726" i="1"/>
  <c r="N456" i="2"/>
  <c r="H456" i="2"/>
  <c r="P456" i="2"/>
  <c r="O456" i="2"/>
  <c r="L456" i="2"/>
  <c r="M456" i="2"/>
  <c r="H479" i="2"/>
  <c r="K479" i="2"/>
  <c r="J479" i="2"/>
  <c r="L479" i="2"/>
  <c r="Q479" i="2"/>
  <c r="N479" i="2"/>
  <c r="K690" i="2"/>
  <c r="L690" i="2"/>
  <c r="V690" i="2"/>
  <c r="BA690" i="2"/>
  <c r="T690" i="2"/>
  <c r="M690" i="2"/>
  <c r="H571" i="2"/>
  <c r="T571" i="2"/>
  <c r="L571" i="2"/>
  <c r="K571" i="2"/>
  <c r="N571" i="2"/>
  <c r="O571" i="2"/>
  <c r="O639" i="2"/>
  <c r="L639" i="2"/>
  <c r="P639" i="2"/>
  <c r="T639" i="2"/>
  <c r="K639" i="2"/>
  <c r="Q639" i="2"/>
  <c r="K521" i="2"/>
  <c r="H521" i="2"/>
  <c r="Q521" i="2"/>
  <c r="T521" i="2"/>
  <c r="O521" i="2"/>
  <c r="M521" i="2"/>
  <c r="K734" i="2"/>
  <c r="Q734" i="2"/>
  <c r="P734" i="2"/>
  <c r="N734" i="2"/>
  <c r="J734" i="2"/>
  <c r="H734" i="2"/>
  <c r="Q508" i="2"/>
  <c r="O508" i="2"/>
  <c r="J508" i="2"/>
  <c r="H508" i="2"/>
  <c r="L508" i="2"/>
  <c r="V508" i="2"/>
  <c r="J552" i="2"/>
  <c r="P552" i="2"/>
  <c r="BA552" i="2"/>
  <c r="K552" i="2"/>
  <c r="L552" i="2"/>
  <c r="T552" i="2"/>
  <c r="J661" i="2"/>
  <c r="V661" i="2"/>
  <c r="H661" i="2"/>
  <c r="O661" i="2"/>
  <c r="L661" i="2"/>
  <c r="M661" i="2"/>
  <c r="I478" i="2"/>
  <c r="I570" i="2"/>
  <c r="I733" i="2"/>
  <c r="I507" i="2"/>
  <c r="I551" i="2"/>
  <c r="I689" i="2"/>
  <c r="I653" i="2"/>
  <c r="B395" i="1"/>
  <c r="B92" i="1"/>
  <c r="B294" i="1"/>
  <c r="G122" i="1"/>
  <c r="B162" i="1"/>
  <c r="B338" i="1"/>
  <c r="E284" i="2"/>
  <c r="O283" i="2"/>
  <c r="T283" i="2"/>
  <c r="J281" i="1" s="1"/>
  <c r="N283" i="2"/>
  <c r="J283" i="2"/>
  <c r="Q283" i="2"/>
  <c r="M283" i="2"/>
  <c r="E368" i="2"/>
  <c r="H367" i="2"/>
  <c r="C365" i="1" s="1"/>
  <c r="O367" i="2"/>
  <c r="H365" i="1" s="1"/>
  <c r="V367" i="2"/>
  <c r="M367" i="2"/>
  <c r="L367" i="2"/>
  <c r="P367" i="2"/>
  <c r="I365" i="1" s="1"/>
  <c r="M282" i="2"/>
  <c r="N282" i="2"/>
  <c r="J282" i="2"/>
  <c r="E280" i="1" s="1"/>
  <c r="Q282" i="2"/>
  <c r="O282" i="2"/>
  <c r="H280" i="1" s="1"/>
  <c r="K282" i="2"/>
  <c r="BA210" i="2"/>
  <c r="H210" i="2"/>
  <c r="C208" i="1" s="1"/>
  <c r="N210" i="2"/>
  <c r="M210" i="2"/>
  <c r="L210" i="2"/>
  <c r="O210" i="2"/>
  <c r="H208" i="1" s="1"/>
  <c r="K204" i="1"/>
  <c r="I303" i="1"/>
  <c r="K162" i="1"/>
  <c r="D34" i="1"/>
  <c r="C118" i="1"/>
  <c r="I120" i="2"/>
  <c r="D117" i="1"/>
  <c r="I267" i="1"/>
  <c r="I269" i="2"/>
  <c r="H218" i="1"/>
  <c r="I220" i="2"/>
  <c r="K217" i="1"/>
  <c r="D70" i="1"/>
  <c r="H363" i="1"/>
  <c r="C363" i="1"/>
  <c r="K362" i="1"/>
  <c r="E457" i="2"/>
  <c r="C454" i="1"/>
  <c r="I454" i="1"/>
  <c r="H454" i="1"/>
  <c r="E480" i="2"/>
  <c r="I477" i="1"/>
  <c r="J477" i="1"/>
  <c r="H477" i="1"/>
  <c r="K301" i="1"/>
  <c r="I61" i="2"/>
  <c r="C59" i="1"/>
  <c r="D58" i="1"/>
  <c r="D294" i="1"/>
  <c r="E278" i="1"/>
  <c r="I280" i="2"/>
  <c r="F35" i="1"/>
  <c r="J688" i="1"/>
  <c r="E569" i="1"/>
  <c r="I569" i="1"/>
  <c r="H637" i="1"/>
  <c r="I637" i="1"/>
  <c r="J637" i="1"/>
  <c r="I396" i="1"/>
  <c r="E400" i="2"/>
  <c r="V399" i="2"/>
  <c r="P399" i="2"/>
  <c r="O399" i="2"/>
  <c r="T399" i="2"/>
  <c r="BA399" i="2"/>
  <c r="M399" i="2"/>
  <c r="E522" i="2"/>
  <c r="E523" i="2" s="1"/>
  <c r="E519" i="1"/>
  <c r="I519" i="1"/>
  <c r="I206" i="1"/>
  <c r="E735" i="2"/>
  <c r="E736" i="2" s="1"/>
  <c r="J732" i="1"/>
  <c r="H732" i="1"/>
  <c r="I156" i="2"/>
  <c r="B154" i="1"/>
  <c r="S175" i="2"/>
  <c r="R233" i="2"/>
  <c r="J231" i="1"/>
  <c r="H231" i="1"/>
  <c r="D182" i="1"/>
  <c r="C71" i="1"/>
  <c r="H506" i="1"/>
  <c r="E506" i="1"/>
  <c r="C506" i="1"/>
  <c r="F339" i="1"/>
  <c r="C192" i="1"/>
  <c r="E192" i="1"/>
  <c r="E196" i="2"/>
  <c r="M195" i="2"/>
  <c r="Q195" i="2"/>
  <c r="V195" i="2"/>
  <c r="L195" i="2"/>
  <c r="N195" i="2"/>
  <c r="J195" i="2"/>
  <c r="D259" i="1"/>
  <c r="T235" i="2"/>
  <c r="L235" i="2"/>
  <c r="O235" i="2"/>
  <c r="M235" i="2"/>
  <c r="BA235" i="2"/>
  <c r="V235" i="2"/>
  <c r="E269" i="1"/>
  <c r="I343" i="2"/>
  <c r="B341" i="1"/>
  <c r="K161" i="1"/>
  <c r="K181" i="1"/>
  <c r="E303" i="1"/>
  <c r="K306" i="2"/>
  <c r="M306" i="2"/>
  <c r="N306" i="2"/>
  <c r="P306" i="2"/>
  <c r="L306" i="2"/>
  <c r="J306" i="2"/>
  <c r="I118" i="1"/>
  <c r="E122" i="2"/>
  <c r="T121" i="2"/>
  <c r="H121" i="2"/>
  <c r="V121" i="2"/>
  <c r="N121" i="2"/>
  <c r="M121" i="2"/>
  <c r="P121" i="2"/>
  <c r="E267" i="1"/>
  <c r="H267" i="1"/>
  <c r="E218" i="1"/>
  <c r="K92" i="1"/>
  <c r="E550" i="1"/>
  <c r="I550" i="1"/>
  <c r="J550" i="1"/>
  <c r="E363" i="1"/>
  <c r="P366" i="2"/>
  <c r="I364" i="1" s="1"/>
  <c r="BA366" i="2"/>
  <c r="Q366" i="2"/>
  <c r="J366" i="2"/>
  <c r="E364" i="1" s="1"/>
  <c r="O366" i="2"/>
  <c r="H364" i="1" s="1"/>
  <c r="T366" i="2"/>
  <c r="J364" i="1" s="1"/>
  <c r="E659" i="1"/>
  <c r="C659" i="1"/>
  <c r="K338" i="1"/>
  <c r="I351" i="2"/>
  <c r="F349" i="1"/>
  <c r="E353" i="2"/>
  <c r="H352" i="2"/>
  <c r="V352" i="2"/>
  <c r="T352" i="2"/>
  <c r="J350" i="1" s="1"/>
  <c r="M352" i="2"/>
  <c r="Q352" i="2"/>
  <c r="BA352" i="2"/>
  <c r="E63" i="2"/>
  <c r="Q62" i="2"/>
  <c r="O62" i="2"/>
  <c r="H60" i="1" s="1"/>
  <c r="V62" i="2"/>
  <c r="K62" i="2"/>
  <c r="J62" i="2"/>
  <c r="E60" i="1" s="1"/>
  <c r="T62" i="2"/>
  <c r="J60" i="1" s="1"/>
  <c r="K294" i="1"/>
  <c r="H278" i="1"/>
  <c r="J281" i="2"/>
  <c r="H281" i="2"/>
  <c r="V281" i="2"/>
  <c r="BA281" i="2"/>
  <c r="O281" i="2"/>
  <c r="Q281" i="2"/>
  <c r="E39" i="2"/>
  <c r="BA38" i="2"/>
  <c r="T38" i="2"/>
  <c r="J36" i="1" s="1"/>
  <c r="J38" i="2"/>
  <c r="E36" i="1" s="1"/>
  <c r="P38" i="2"/>
  <c r="I36" i="1" s="1"/>
  <c r="H38" i="2"/>
  <c r="V38" i="2"/>
  <c r="I398" i="2"/>
  <c r="B396" i="1"/>
  <c r="C206" i="1"/>
  <c r="N209" i="2"/>
  <c r="H209" i="2"/>
  <c r="BA209" i="2"/>
  <c r="J209" i="2"/>
  <c r="Q209" i="2"/>
  <c r="M209" i="2"/>
  <c r="D205" i="1"/>
  <c r="C154" i="1"/>
  <c r="P157" i="2"/>
  <c r="J157" i="2"/>
  <c r="N157" i="2"/>
  <c r="BA157" i="2"/>
  <c r="H157" i="2"/>
  <c r="T157" i="2"/>
  <c r="D173" i="1"/>
  <c r="I231" i="1"/>
  <c r="D230" i="1"/>
  <c r="E183" i="1"/>
  <c r="J183" i="1"/>
  <c r="I185" i="2"/>
  <c r="K182" i="1"/>
  <c r="E331" i="2"/>
  <c r="M330" i="2"/>
  <c r="Q330" i="2"/>
  <c r="V330" i="2"/>
  <c r="P330" i="2"/>
  <c r="I328" i="1" s="1"/>
  <c r="L330" i="2"/>
  <c r="J330" i="2"/>
  <c r="E328" i="1" s="1"/>
  <c r="K326" i="1"/>
  <c r="I341" i="2"/>
  <c r="B339" i="1"/>
  <c r="I194" i="2"/>
  <c r="D191" i="1"/>
  <c r="K259" i="1"/>
  <c r="I234" i="2"/>
  <c r="I271" i="2"/>
  <c r="H272" i="2"/>
  <c r="J272" i="2"/>
  <c r="T272" i="2"/>
  <c r="J270" i="1" s="1"/>
  <c r="O272" i="2"/>
  <c r="K272" i="2"/>
  <c r="Q272" i="2"/>
  <c r="V344" i="2"/>
  <c r="M344" i="2"/>
  <c r="Q344" i="2"/>
  <c r="T344" i="2"/>
  <c r="J342" i="1" s="1"/>
  <c r="BA344" i="2"/>
  <c r="O344" i="2"/>
  <c r="H342" i="1" s="1"/>
  <c r="F68" i="1"/>
  <c r="F203" i="1"/>
  <c r="F160" i="1"/>
  <c r="F146" i="1"/>
  <c r="F139" i="1"/>
  <c r="G380" i="1"/>
  <c r="G334" i="1"/>
  <c r="G392" i="1"/>
  <c r="G114" i="1"/>
  <c r="G263" i="1"/>
  <c r="G227" i="1"/>
  <c r="F292" i="1"/>
  <c r="F189" i="1"/>
  <c r="G168" i="1"/>
  <c r="G323" i="1"/>
  <c r="G188" i="1"/>
  <c r="G55" i="1"/>
  <c r="R304" i="2"/>
  <c r="L34" i="1"/>
  <c r="L395" i="1"/>
  <c r="L217" i="1"/>
  <c r="L70" i="1"/>
  <c r="G549" i="1"/>
  <c r="L362" i="1"/>
  <c r="B348" i="1"/>
  <c r="S350" i="2"/>
  <c r="L58" i="1"/>
  <c r="L294" i="1"/>
  <c r="B277" i="1"/>
  <c r="S279" i="2"/>
  <c r="B266" i="1"/>
  <c r="R268" i="2"/>
  <c r="B205" i="1"/>
  <c r="R207" i="2"/>
  <c r="B153" i="1"/>
  <c r="S155" i="2"/>
  <c r="S232" i="2"/>
  <c r="L182" i="1"/>
  <c r="S328" i="2"/>
  <c r="G338" i="1"/>
  <c r="S193" i="2"/>
  <c r="G433" i="1"/>
  <c r="G187" i="1"/>
  <c r="G65" i="1"/>
  <c r="G137" i="1"/>
  <c r="G66" i="1"/>
  <c r="G214" i="1"/>
  <c r="G88" i="1"/>
  <c r="G47" i="1"/>
  <c r="F299" i="1"/>
  <c r="F67" i="1"/>
  <c r="F255" i="1"/>
  <c r="F377" i="1"/>
  <c r="G159" i="1"/>
  <c r="G238" i="1"/>
  <c r="G298" i="1"/>
  <c r="G179" i="1"/>
  <c r="G34" i="1"/>
  <c r="R397" i="2"/>
  <c r="R119" i="2"/>
  <c r="S219" i="2"/>
  <c r="R94" i="2"/>
  <c r="R72" i="2"/>
  <c r="R340" i="2"/>
  <c r="S60" i="2"/>
  <c r="R296" i="2"/>
  <c r="L277" i="1"/>
  <c r="J659" i="1"/>
  <c r="L230" i="1"/>
  <c r="R184" i="2"/>
  <c r="L326" i="1"/>
  <c r="L191" i="1"/>
  <c r="L283" i="2"/>
  <c r="K283" i="2"/>
  <c r="BA283" i="2"/>
  <c r="P283" i="2"/>
  <c r="V283" i="2"/>
  <c r="H283" i="2"/>
  <c r="Q367" i="2"/>
  <c r="K367" i="2"/>
  <c r="BA367" i="2"/>
  <c r="T367" i="2"/>
  <c r="J365" i="1" s="1"/>
  <c r="J367" i="2"/>
  <c r="E365" i="1" s="1"/>
  <c r="N367" i="2"/>
  <c r="BA282" i="2"/>
  <c r="H282" i="2"/>
  <c r="C280" i="1" s="1"/>
  <c r="T282" i="2"/>
  <c r="J280" i="1" s="1"/>
  <c r="P282" i="2"/>
  <c r="I280" i="1" s="1"/>
  <c r="L282" i="2"/>
  <c r="V282" i="2"/>
  <c r="V210" i="2"/>
  <c r="J210" i="2"/>
  <c r="E208" i="1" s="1"/>
  <c r="P210" i="2"/>
  <c r="I208" i="1" s="1"/>
  <c r="T210" i="2"/>
  <c r="J208" i="1" s="1"/>
  <c r="K210" i="2"/>
  <c r="Q210" i="2"/>
  <c r="K361" i="1"/>
  <c r="I305" i="2"/>
  <c r="B303" i="1"/>
  <c r="C303" i="1"/>
  <c r="K34" i="1"/>
  <c r="K117" i="1"/>
  <c r="R269" i="2"/>
  <c r="C218" i="1"/>
  <c r="R220" i="2"/>
  <c r="D217" i="1"/>
  <c r="D92" i="1"/>
  <c r="K70" i="1"/>
  <c r="I365" i="2"/>
  <c r="B363" i="1"/>
  <c r="J454" i="1"/>
  <c r="E454" i="1"/>
  <c r="C477" i="1"/>
  <c r="E477" i="1"/>
  <c r="D301" i="1"/>
  <c r="K58" i="1"/>
  <c r="C278" i="1"/>
  <c r="I37" i="2"/>
  <c r="B35" i="1"/>
  <c r="I688" i="1"/>
  <c r="E688" i="1"/>
  <c r="H688" i="1"/>
  <c r="C688" i="1"/>
  <c r="E572" i="2"/>
  <c r="E573" i="2" s="1"/>
  <c r="C569" i="1"/>
  <c r="J569" i="1"/>
  <c r="H569" i="1"/>
  <c r="E640" i="2"/>
  <c r="E641" i="2" s="1"/>
  <c r="E637" i="1"/>
  <c r="C637" i="1"/>
  <c r="E396" i="1"/>
  <c r="C396" i="1"/>
  <c r="L399" i="2"/>
  <c r="H399" i="2"/>
  <c r="N399" i="2"/>
  <c r="J399" i="2"/>
  <c r="K399" i="2"/>
  <c r="Q399" i="2"/>
  <c r="C519" i="1"/>
  <c r="J519" i="1"/>
  <c r="H519" i="1"/>
  <c r="I208" i="2"/>
  <c r="B206" i="1"/>
  <c r="I732" i="1"/>
  <c r="E732" i="1"/>
  <c r="C732" i="1"/>
  <c r="H154" i="1"/>
  <c r="E154" i="1"/>
  <c r="I233" i="2"/>
  <c r="B231" i="1"/>
  <c r="E231" i="1"/>
  <c r="H183" i="1"/>
  <c r="C183" i="1"/>
  <c r="I73" i="2"/>
  <c r="B71" i="1"/>
  <c r="C327" i="1"/>
  <c r="J506" i="1"/>
  <c r="I506" i="1"/>
  <c r="C339" i="1"/>
  <c r="H192" i="1"/>
  <c r="K195" i="2"/>
  <c r="O195" i="2"/>
  <c r="BA195" i="2"/>
  <c r="P195" i="2"/>
  <c r="H195" i="2"/>
  <c r="T195" i="2"/>
  <c r="J193" i="1" s="1"/>
  <c r="E236" i="2"/>
  <c r="N235" i="2"/>
  <c r="Q235" i="2"/>
  <c r="H235" i="2"/>
  <c r="K235" i="2"/>
  <c r="J235" i="2"/>
  <c r="P235" i="2"/>
  <c r="I342" i="2"/>
  <c r="H269" i="1"/>
  <c r="C269" i="1"/>
  <c r="I269" i="1"/>
  <c r="K152" i="1"/>
  <c r="K256" i="1"/>
  <c r="H303" i="1"/>
  <c r="H306" i="2"/>
  <c r="BA306" i="2"/>
  <c r="T306" i="2"/>
  <c r="O306" i="2"/>
  <c r="V306" i="2"/>
  <c r="Q306" i="2"/>
  <c r="D162" i="1"/>
  <c r="K395" i="1"/>
  <c r="H118" i="1"/>
  <c r="J118" i="1"/>
  <c r="K121" i="2"/>
  <c r="BA121" i="2"/>
  <c r="O121" i="2"/>
  <c r="Q121" i="2"/>
  <c r="J121" i="2"/>
  <c r="L121" i="2"/>
  <c r="C267" i="1"/>
  <c r="J267" i="1"/>
  <c r="I218" i="1"/>
  <c r="E553" i="2"/>
  <c r="E554" i="2" s="1"/>
  <c r="H550" i="1"/>
  <c r="C550" i="1"/>
  <c r="I363" i="1"/>
  <c r="J363" i="1"/>
  <c r="L366" i="2"/>
  <c r="H366" i="2"/>
  <c r="N366" i="2"/>
  <c r="K366" i="2"/>
  <c r="V366" i="2"/>
  <c r="M366" i="2"/>
  <c r="E662" i="2"/>
  <c r="I659" i="1"/>
  <c r="S303" i="2"/>
  <c r="C349" i="1"/>
  <c r="J352" i="2"/>
  <c r="K352" i="2"/>
  <c r="N352" i="2"/>
  <c r="P352" i="2"/>
  <c r="L352" i="2"/>
  <c r="O352" i="2"/>
  <c r="BA62" i="2"/>
  <c r="H62" i="2"/>
  <c r="M62" i="2"/>
  <c r="L62" i="2"/>
  <c r="N62" i="2"/>
  <c r="P62" i="2"/>
  <c r="I60" i="1" s="1"/>
  <c r="I278" i="1"/>
  <c r="J278" i="1"/>
  <c r="N281" i="2"/>
  <c r="P281" i="2"/>
  <c r="M281" i="2"/>
  <c r="K281" i="2"/>
  <c r="L281" i="2"/>
  <c r="T281" i="2"/>
  <c r="D277" i="1"/>
  <c r="C35" i="1"/>
  <c r="K38" i="2"/>
  <c r="Q38" i="2"/>
  <c r="N38" i="2"/>
  <c r="L38" i="2"/>
  <c r="M38" i="2"/>
  <c r="O38" i="2"/>
  <c r="H36" i="1" s="1"/>
  <c r="H396" i="1"/>
  <c r="D266" i="1"/>
  <c r="E206" i="1"/>
  <c r="H206" i="1"/>
  <c r="L209" i="2"/>
  <c r="P209" i="2"/>
  <c r="K209" i="2"/>
  <c r="O209" i="2"/>
  <c r="V209" i="2"/>
  <c r="T209" i="2"/>
  <c r="I154" i="1"/>
  <c r="M157" i="2"/>
  <c r="V157" i="2"/>
  <c r="Q157" i="2"/>
  <c r="O157" i="2"/>
  <c r="K157" i="2"/>
  <c r="L157" i="2"/>
  <c r="D153" i="1"/>
  <c r="K173" i="1"/>
  <c r="C231" i="1"/>
  <c r="I183" i="1"/>
  <c r="R185" i="2"/>
  <c r="I329" i="2"/>
  <c r="B327" i="1"/>
  <c r="T330" i="2"/>
  <c r="J328" i="1" s="1"/>
  <c r="H330" i="2"/>
  <c r="N330" i="2"/>
  <c r="O330" i="2"/>
  <c r="H328" i="1" s="1"/>
  <c r="K330" i="2"/>
  <c r="BA330" i="2"/>
  <c r="I192" i="1"/>
  <c r="K191" i="1"/>
  <c r="S261" i="2"/>
  <c r="I270" i="2"/>
  <c r="P272" i="2"/>
  <c r="BA272" i="2"/>
  <c r="M272" i="2"/>
  <c r="V272" i="2"/>
  <c r="N272" i="2"/>
  <c r="L272" i="2"/>
  <c r="C341" i="1"/>
  <c r="P344" i="2"/>
  <c r="I342" i="1" s="1"/>
  <c r="H344" i="2"/>
  <c r="J344" i="2"/>
  <c r="E342" i="1" s="1"/>
  <c r="L344" i="2"/>
  <c r="K344" i="2"/>
  <c r="N344" i="2"/>
  <c r="G169" i="1"/>
  <c r="F346" i="1"/>
  <c r="G358" i="1"/>
  <c r="G381" i="1"/>
  <c r="G170" i="1"/>
  <c r="G384" i="1"/>
  <c r="G89" i="1"/>
  <c r="F291" i="1"/>
  <c r="F324" i="1"/>
  <c r="F360" i="1"/>
  <c r="F228" i="1"/>
  <c r="G389" i="1"/>
  <c r="F127" i="1"/>
  <c r="G376" i="1"/>
  <c r="F359" i="1"/>
  <c r="G138" i="1"/>
  <c r="G254" i="1"/>
  <c r="G150" i="1"/>
  <c r="G274" i="1"/>
  <c r="S304" i="2"/>
  <c r="R164" i="2"/>
  <c r="S164" i="2" s="1"/>
  <c r="L117" i="1"/>
  <c r="L92" i="1"/>
  <c r="L301" i="1"/>
  <c r="L338" i="1"/>
  <c r="G348" i="1"/>
  <c r="R350" i="2"/>
  <c r="R279" i="2"/>
  <c r="S268" i="2"/>
  <c r="S207" i="2"/>
  <c r="B731" i="1"/>
  <c r="R155" i="2"/>
  <c r="B230" i="1"/>
  <c r="R232" i="2"/>
  <c r="R328" i="2"/>
  <c r="R193" i="2"/>
  <c r="L259" i="1"/>
  <c r="G259" i="1"/>
  <c r="G346" i="1"/>
  <c r="G335" i="1"/>
  <c r="G202" i="1"/>
  <c r="G382" i="1"/>
  <c r="F393" i="1"/>
  <c r="F56" i="1"/>
  <c r="F215" i="1"/>
  <c r="F115" i="1"/>
  <c r="F90" i="1"/>
  <c r="G46" i="1"/>
  <c r="G262" i="1"/>
  <c r="G178" i="1"/>
  <c r="G145" i="1"/>
  <c r="G290" i="1"/>
  <c r="L302" i="1"/>
  <c r="B302" i="1"/>
  <c r="S36" i="2"/>
  <c r="S397" i="2"/>
  <c r="S119" i="2"/>
  <c r="R219" i="2"/>
  <c r="S94" i="2"/>
  <c r="S72" i="2"/>
  <c r="S364" i="2"/>
  <c r="S340" i="2"/>
  <c r="L348" i="1"/>
  <c r="R60" i="2"/>
  <c r="S296" i="2"/>
  <c r="H659" i="1"/>
  <c r="G687" i="1"/>
  <c r="L266" i="1"/>
  <c r="L205" i="1"/>
  <c r="L153" i="1"/>
  <c r="S184" i="2"/>
  <c r="G226" i="1"/>
  <c r="G239" i="1"/>
  <c r="G286" i="1"/>
  <c r="G87" i="1"/>
  <c r="L162" i="1"/>
  <c r="R36" i="2"/>
  <c r="R364" i="2"/>
  <c r="B658" i="1"/>
  <c r="L173" i="1"/>
  <c r="BA864" i="2"/>
  <c r="D341" i="1"/>
  <c r="D349" i="1"/>
  <c r="E354" i="2"/>
  <c r="D396" i="1"/>
  <c r="E332" i="2"/>
  <c r="D339" i="1"/>
  <c r="D232" i="1"/>
  <c r="D363" i="1"/>
  <c r="D340" i="1"/>
  <c r="D327" i="1"/>
  <c r="D268" i="1"/>
  <c r="E333" i="2"/>
  <c r="D561" i="1"/>
  <c r="D655" i="1"/>
  <c r="D652" i="1"/>
  <c r="D653" i="1"/>
  <c r="D560" i="1"/>
  <c r="D656" i="1"/>
  <c r="D453" i="1"/>
  <c r="D518" i="1"/>
  <c r="D658" i="1"/>
  <c r="D636" i="1"/>
  <c r="D563" i="1"/>
  <c r="D654" i="1"/>
  <c r="D562" i="1"/>
  <c r="D476" i="1"/>
  <c r="D568" i="1"/>
  <c r="D731" i="1"/>
  <c r="D505" i="1"/>
  <c r="D549" i="1"/>
  <c r="D687" i="1"/>
  <c r="D651" i="1"/>
  <c r="E524" i="2"/>
  <c r="E737" i="2"/>
  <c r="E574" i="2"/>
  <c r="E642" i="2"/>
  <c r="E555" i="2"/>
  <c r="E525" i="2"/>
  <c r="E738" i="2"/>
  <c r="E575" i="2"/>
  <c r="E643" i="2"/>
  <c r="E556" i="2"/>
  <c r="E526" i="2"/>
  <c r="E739" i="2"/>
  <c r="E576" i="2"/>
  <c r="E644" i="2"/>
  <c r="E557" i="2"/>
  <c r="E527" i="2"/>
  <c r="E740" i="2"/>
  <c r="E577" i="2"/>
  <c r="E578" i="2" s="1"/>
  <c r="E645" i="2"/>
  <c r="E646" i="2" s="1"/>
  <c r="E558" i="2"/>
  <c r="E559" i="2" s="1"/>
  <c r="E742" i="2"/>
  <c r="D564" i="1"/>
  <c r="D567" i="1"/>
  <c r="D657" i="1"/>
  <c r="E579" i="2"/>
  <c r="E560" i="2"/>
  <c r="E580" i="2"/>
  <c r="K579" i="2"/>
  <c r="H579" i="2"/>
  <c r="C577" i="1" s="1"/>
  <c r="P579" i="2"/>
  <c r="I577" i="1" s="1"/>
  <c r="O579" i="2"/>
  <c r="H577" i="1" s="1"/>
  <c r="L579" i="2"/>
  <c r="J579" i="2"/>
  <c r="E577" i="1" s="1"/>
  <c r="Q579" i="2"/>
  <c r="N579" i="2"/>
  <c r="T579" i="2"/>
  <c r="J577" i="1" s="1"/>
  <c r="V579" i="2"/>
  <c r="M579" i="2"/>
  <c r="BA579" i="2"/>
  <c r="N560" i="2"/>
  <c r="H560" i="2"/>
  <c r="C558" i="1" s="1"/>
  <c r="BA560" i="2"/>
  <c r="P560" i="2"/>
  <c r="I558" i="1" s="1"/>
  <c r="K560" i="2"/>
  <c r="Q560" i="2"/>
  <c r="L560" i="2"/>
  <c r="T560" i="2"/>
  <c r="J558" i="1" s="1"/>
  <c r="O560" i="2"/>
  <c r="H558" i="1" s="1"/>
  <c r="J560" i="2"/>
  <c r="E558" i="1" s="1"/>
  <c r="V560" i="2"/>
  <c r="M560" i="2"/>
  <c r="E561" i="2"/>
  <c r="E581" i="2"/>
  <c r="P580" i="2"/>
  <c r="I578" i="1" s="1"/>
  <c r="T580" i="2"/>
  <c r="J578" i="1" s="1"/>
  <c r="O580" i="2"/>
  <c r="H578" i="1" s="1"/>
  <c r="Q580" i="2"/>
  <c r="M580" i="2"/>
  <c r="L580" i="2"/>
  <c r="J580" i="2"/>
  <c r="E578" i="1" s="1"/>
  <c r="K580" i="2"/>
  <c r="N580" i="2"/>
  <c r="V580" i="2"/>
  <c r="H580" i="2"/>
  <c r="C578" i="1" s="1"/>
  <c r="BA580" i="2"/>
  <c r="I561" i="2"/>
  <c r="V561" i="2"/>
  <c r="M561" i="2"/>
  <c r="H561" i="2"/>
  <c r="C559" i="1" s="1"/>
  <c r="N561" i="2"/>
  <c r="L561" i="2"/>
  <c r="BA561" i="2"/>
  <c r="T561" i="2"/>
  <c r="J559" i="1" s="1"/>
  <c r="P561" i="2"/>
  <c r="I559" i="1" s="1"/>
  <c r="K561" i="2"/>
  <c r="J561" i="2"/>
  <c r="E559" i="1" s="1"/>
  <c r="D559" i="1" s="1"/>
  <c r="O561" i="2"/>
  <c r="H559" i="1" s="1"/>
  <c r="Q561" i="2"/>
  <c r="AS141" i="2" l="1"/>
  <c r="AT141" i="2" s="1"/>
  <c r="AU141" i="2" s="1"/>
  <c r="AW141" i="2" s="1"/>
  <c r="AR266" i="2"/>
  <c r="AL568" i="2"/>
  <c r="AN568" i="2" s="1"/>
  <c r="AP568" i="2" s="1"/>
  <c r="AR452" i="2"/>
  <c r="AR621" i="2"/>
  <c r="AR475" i="2"/>
  <c r="AP183" i="2"/>
  <c r="G570" i="2"/>
  <c r="G234" i="2"/>
  <c r="AV629" i="2"/>
  <c r="G194" i="2"/>
  <c r="X270" i="2"/>
  <c r="G270" i="2" s="1"/>
  <c r="AO154" i="2"/>
  <c r="AS594" i="2"/>
  <c r="AT594" i="2" s="1"/>
  <c r="AU594" i="2" s="1"/>
  <c r="AW594" i="2" s="1"/>
  <c r="AV475" i="2"/>
  <c r="AV57" i="2"/>
  <c r="AV533" i="2"/>
  <c r="AF469" i="2"/>
  <c r="AG469" i="2" s="1"/>
  <c r="AH469" i="2" s="1"/>
  <c r="AJ469" i="2" s="1"/>
  <c r="X569" i="2"/>
  <c r="G569" i="2" s="1"/>
  <c r="AV379" i="2"/>
  <c r="AF601" i="2"/>
  <c r="AG601" i="2" s="1"/>
  <c r="AQ549" i="2"/>
  <c r="AR549" i="2" s="1"/>
  <c r="AQ651" i="2"/>
  <c r="AO651" i="2"/>
  <c r="AC651" i="2" s="1"/>
  <c r="AO701" i="2"/>
  <c r="AQ701" i="2"/>
  <c r="AS701" i="2" s="1"/>
  <c r="AT701" i="2" s="1"/>
  <c r="AU701" i="2" s="1"/>
  <c r="AW701" i="2" s="1"/>
  <c r="AP505" i="2"/>
  <c r="AQ505" i="2" s="1"/>
  <c r="AQ445" i="2"/>
  <c r="AR445" i="2" s="1"/>
  <c r="X656" i="2"/>
  <c r="G656" i="2" s="1"/>
  <c r="AR598" i="2"/>
  <c r="AS598" i="2"/>
  <c r="AT598" i="2" s="1"/>
  <c r="AU598" i="2" s="1"/>
  <c r="AW598" i="2" s="1"/>
  <c r="AV634" i="2"/>
  <c r="AF443" i="2"/>
  <c r="AG443" i="2" s="1"/>
  <c r="AV699" i="2"/>
  <c r="AQ720" i="2"/>
  <c r="AS720" i="2" s="1"/>
  <c r="AT720" i="2" s="1"/>
  <c r="AU720" i="2" s="1"/>
  <c r="AW720" i="2" s="1"/>
  <c r="AO720" i="2"/>
  <c r="AV604" i="2"/>
  <c r="AF537" i="2"/>
  <c r="AG537" i="2" s="1"/>
  <c r="AI537" i="2" s="1"/>
  <c r="BB537" i="2" s="1"/>
  <c r="AF541" i="2"/>
  <c r="AG541" i="2" s="1"/>
  <c r="AH541" i="2" s="1"/>
  <c r="AJ541" i="2" s="1"/>
  <c r="AD598" i="2"/>
  <c r="AP702" i="2"/>
  <c r="AQ702" i="2" s="1"/>
  <c r="AR702" i="2" s="1"/>
  <c r="AV451" i="2"/>
  <c r="X659" i="2"/>
  <c r="G659" i="2" s="1"/>
  <c r="W561" i="2"/>
  <c r="Z561" i="2" s="1"/>
  <c r="Y561" i="2"/>
  <c r="C561" i="2"/>
  <c r="AC561" i="2"/>
  <c r="Y560" i="2"/>
  <c r="W560" i="2"/>
  <c r="Z560" i="2" s="1"/>
  <c r="W579" i="2"/>
  <c r="Z579" i="2" s="1"/>
  <c r="AA579" i="2" s="1"/>
  <c r="Y579" i="2"/>
  <c r="C580" i="2"/>
  <c r="C560" i="2"/>
  <c r="AC560" i="2"/>
  <c r="C579" i="2"/>
  <c r="C559" i="2"/>
  <c r="C646" i="2"/>
  <c r="C578" i="2"/>
  <c r="AK659" i="2"/>
  <c r="AK569" i="2"/>
  <c r="AK566" i="2"/>
  <c r="W696" i="2"/>
  <c r="Z696" i="2" s="1"/>
  <c r="Y696" i="2"/>
  <c r="AR730" i="2"/>
  <c r="AS730" i="2"/>
  <c r="AT730" i="2" s="1"/>
  <c r="AU730" i="2" s="1"/>
  <c r="AW730" i="2" s="1"/>
  <c r="AD651" i="2"/>
  <c r="AR720" i="2"/>
  <c r="AZ720" i="2"/>
  <c r="AH437" i="2"/>
  <c r="AJ437" i="2" s="1"/>
  <c r="AI437" i="2"/>
  <c r="BB437" i="2" s="1"/>
  <c r="AF604" i="2"/>
  <c r="AG604" i="2"/>
  <c r="AB612" i="2"/>
  <c r="AH537" i="2"/>
  <c r="AJ537" i="2" s="1"/>
  <c r="AF619" i="2"/>
  <c r="AG619" i="2"/>
  <c r="AB623" i="2"/>
  <c r="AE621" i="2"/>
  <c r="AD621" i="2"/>
  <c r="AH438" i="2"/>
  <c r="AJ438" i="2" s="1"/>
  <c r="AI438" i="2"/>
  <c r="BB438" i="2" s="1"/>
  <c r="AI541" i="2"/>
  <c r="BB541" i="2" s="1"/>
  <c r="AI596" i="2"/>
  <c r="BB596" i="2" s="1"/>
  <c r="AH596" i="2"/>
  <c r="AJ596" i="2" s="1"/>
  <c r="AF451" i="2"/>
  <c r="AG451" i="2"/>
  <c r="AD475" i="2"/>
  <c r="AE475" i="2"/>
  <c r="AZ702" i="2"/>
  <c r="AC702" i="2"/>
  <c r="AF713" i="2"/>
  <c r="AG713" i="2" s="1"/>
  <c r="AD533" i="2"/>
  <c r="AE533" i="2"/>
  <c r="AB469" i="2"/>
  <c r="AV713" i="2"/>
  <c r="AV631" i="2"/>
  <c r="AS703" i="2"/>
  <c r="AT703" i="2" s="1"/>
  <c r="AU703" i="2" s="1"/>
  <c r="AW703" i="2" s="1"/>
  <c r="AR703" i="2"/>
  <c r="AB438" i="2"/>
  <c r="AB631" i="2"/>
  <c r="AH627" i="2"/>
  <c r="AJ627" i="2" s="1"/>
  <c r="AI627" i="2"/>
  <c r="BB627" i="2" s="1"/>
  <c r="AS535" i="2"/>
  <c r="AT535" i="2" s="1"/>
  <c r="AU535" i="2" s="1"/>
  <c r="AW535" i="2" s="1"/>
  <c r="AR535" i="2"/>
  <c r="AE714" i="2"/>
  <c r="AF714" i="2" s="1"/>
  <c r="AG714" i="2" s="1"/>
  <c r="AB714" i="2"/>
  <c r="AD635" i="2"/>
  <c r="AE635" i="2"/>
  <c r="AD566" i="2"/>
  <c r="AE566" i="2"/>
  <c r="AY659" i="2"/>
  <c r="AA659" i="2"/>
  <c r="AM454" i="2"/>
  <c r="AL454" i="2"/>
  <c r="AN454" i="2" s="1"/>
  <c r="AP454" i="2" s="1"/>
  <c r="AL652" i="2"/>
  <c r="AN652" i="2" s="1"/>
  <c r="AP652" i="2" s="1"/>
  <c r="AM652" i="2"/>
  <c r="AY569" i="2"/>
  <c r="AA569" i="2"/>
  <c r="X566" i="2"/>
  <c r="G566" i="2" s="1"/>
  <c r="AM477" i="2"/>
  <c r="AL477" i="2"/>
  <c r="AN477" i="2" s="1"/>
  <c r="AO477" i="2" s="1"/>
  <c r="AM688" i="2"/>
  <c r="AL688" i="2"/>
  <c r="AN688" i="2" s="1"/>
  <c r="AP688" i="2" s="1"/>
  <c r="AF378" i="2"/>
  <c r="AG378" i="2" s="1"/>
  <c r="AF538" i="2"/>
  <c r="AG538" i="2" s="1"/>
  <c r="AH538" i="2" s="1"/>
  <c r="AJ538" i="2" s="1"/>
  <c r="AF722" i="2"/>
  <c r="AG722" i="2" s="1"/>
  <c r="AD518" i="2"/>
  <c r="AZ613" i="2"/>
  <c r="AC613" i="2"/>
  <c r="AV450" i="2"/>
  <c r="AB604" i="2"/>
  <c r="AG612" i="2"/>
  <c r="AF612" i="2"/>
  <c r="AV541" i="2"/>
  <c r="AI531" i="2"/>
  <c r="BB531" i="2" s="1"/>
  <c r="AH531" i="2"/>
  <c r="AJ531" i="2" s="1"/>
  <c r="AB537" i="2"/>
  <c r="AB619" i="2"/>
  <c r="AF623" i="2"/>
  <c r="AG623" i="2" s="1"/>
  <c r="AH544" i="2"/>
  <c r="AJ544" i="2" s="1"/>
  <c r="AI544" i="2"/>
  <c r="BB544" i="2" s="1"/>
  <c r="AV621" i="2"/>
  <c r="AE629" i="2"/>
  <c r="AD629" i="2"/>
  <c r="AV548" i="2"/>
  <c r="AI597" i="2"/>
  <c r="BB597" i="2" s="1"/>
  <c r="AH597" i="2"/>
  <c r="AJ597" i="2" s="1"/>
  <c r="AB541" i="2"/>
  <c r="AB451" i="2"/>
  <c r="AE730" i="2"/>
  <c r="AD730" i="2"/>
  <c r="AE598" i="2"/>
  <c r="AB598" i="2"/>
  <c r="AS702" i="2"/>
  <c r="AT702" i="2" s="1"/>
  <c r="AU702" i="2" s="1"/>
  <c r="AW702" i="2" s="1"/>
  <c r="AB713" i="2"/>
  <c r="AE620" i="2"/>
  <c r="AB620" i="2"/>
  <c r="AH471" i="2"/>
  <c r="AJ471" i="2" s="1"/>
  <c r="AI471" i="2"/>
  <c r="BB471" i="2" s="1"/>
  <c r="AI469" i="2"/>
  <c r="BB469" i="2" s="1"/>
  <c r="AH726" i="2"/>
  <c r="AJ726" i="2" s="1"/>
  <c r="AI726" i="2"/>
  <c r="BB726" i="2" s="1"/>
  <c r="AC703" i="2"/>
  <c r="AZ703" i="2"/>
  <c r="AE540" i="2"/>
  <c r="AF540" i="2" s="1"/>
  <c r="AG540" i="2" s="1"/>
  <c r="AB540" i="2"/>
  <c r="AH712" i="2"/>
  <c r="AJ712" i="2" s="1"/>
  <c r="AI712" i="2"/>
  <c r="BB712" i="2" s="1"/>
  <c r="AF631" i="2"/>
  <c r="AG631" i="2"/>
  <c r="AR635" i="2"/>
  <c r="AS635" i="2"/>
  <c r="AT635" i="2" s="1"/>
  <c r="AU635" i="2" s="1"/>
  <c r="AW635" i="2" s="1"/>
  <c r="AC439" i="2"/>
  <c r="AV439" i="2"/>
  <c r="AZ439" i="2"/>
  <c r="AI649" i="2"/>
  <c r="BB649" i="2" s="1"/>
  <c r="AH649" i="2"/>
  <c r="AJ649" i="2" s="1"/>
  <c r="AM567" i="2"/>
  <c r="AL567" i="2"/>
  <c r="AN567" i="2" s="1"/>
  <c r="AM506" i="2"/>
  <c r="AL506" i="2"/>
  <c r="AN506" i="2" s="1"/>
  <c r="AO506" i="2" s="1"/>
  <c r="AL637" i="2"/>
  <c r="AN637" i="2" s="1"/>
  <c r="AP637" i="2" s="1"/>
  <c r="AM637" i="2"/>
  <c r="AL519" i="2"/>
  <c r="AN519" i="2" s="1"/>
  <c r="AP519" i="2" s="1"/>
  <c r="AM519" i="2"/>
  <c r="AY566" i="2"/>
  <c r="AA566" i="2"/>
  <c r="AM550" i="2"/>
  <c r="AL550" i="2"/>
  <c r="AN550" i="2" s="1"/>
  <c r="AP550" i="2" s="1"/>
  <c r="AP339" i="2"/>
  <c r="AQ339" i="2" s="1"/>
  <c r="AI169" i="2"/>
  <c r="BB169" i="2" s="1"/>
  <c r="AI346" i="2"/>
  <c r="BB346" i="2" s="1"/>
  <c r="AW599" i="2"/>
  <c r="AP363" i="2"/>
  <c r="AQ363" i="2" s="1"/>
  <c r="AV34" i="2"/>
  <c r="X478" i="2"/>
  <c r="G478" i="2" s="1"/>
  <c r="AV721" i="2"/>
  <c r="AP440" i="2"/>
  <c r="AQ440" i="2" s="1"/>
  <c r="AS440" i="2" s="1"/>
  <c r="AT440" i="2" s="1"/>
  <c r="AU440" i="2" s="1"/>
  <c r="AW440" i="2" s="1"/>
  <c r="AQ453" i="2"/>
  <c r="AS453" i="2" s="1"/>
  <c r="AT453" i="2" s="1"/>
  <c r="AU453" i="2" s="1"/>
  <c r="AW453" i="2" s="1"/>
  <c r="AP453" i="2"/>
  <c r="AF728" i="2"/>
  <c r="AG728" i="2" s="1"/>
  <c r="AH728" i="2" s="1"/>
  <c r="AJ728" i="2" s="1"/>
  <c r="AV628" i="2"/>
  <c r="AV517" i="2"/>
  <c r="AV598" i="2"/>
  <c r="AV710" i="2"/>
  <c r="AF723" i="2"/>
  <c r="AG723" i="2" s="1"/>
  <c r="AH723" i="2" s="1"/>
  <c r="AJ723" i="2" s="1"/>
  <c r="AV444" i="2"/>
  <c r="AF516" i="2"/>
  <c r="AG516" i="2" s="1"/>
  <c r="AH516" i="2" s="1"/>
  <c r="AJ516" i="2" s="1"/>
  <c r="AF724" i="2"/>
  <c r="AG724" i="2" s="1"/>
  <c r="AH724" i="2" s="1"/>
  <c r="AJ724" i="2" s="1"/>
  <c r="AV501" i="2"/>
  <c r="AV601" i="2"/>
  <c r="AV449" i="2"/>
  <c r="AP93" i="2"/>
  <c r="AQ93" i="2" s="1"/>
  <c r="X551" i="2"/>
  <c r="G551" i="2" s="1"/>
  <c r="X689" i="2"/>
  <c r="G689" i="2" s="1"/>
  <c r="X560" i="2"/>
  <c r="G560" i="2" s="1"/>
  <c r="X507" i="2"/>
  <c r="G507" i="2" s="1"/>
  <c r="AQ636" i="2"/>
  <c r="AS636" i="2" s="1"/>
  <c r="AT636" i="2" s="1"/>
  <c r="AU636" i="2" s="1"/>
  <c r="AW636" i="2" s="1"/>
  <c r="AF727" i="2"/>
  <c r="AG727" i="2" s="1"/>
  <c r="AI727" i="2" s="1"/>
  <c r="BB727" i="2" s="1"/>
  <c r="AV540" i="2"/>
  <c r="AV613" i="2"/>
  <c r="AQ518" i="2"/>
  <c r="AR518" i="2" s="1"/>
  <c r="AF628" i="2"/>
  <c r="AG628" i="2" s="1"/>
  <c r="AI628" i="2" s="1"/>
  <c r="BB628" i="2" s="1"/>
  <c r="AF503" i="2"/>
  <c r="AG503" i="2" s="1"/>
  <c r="AI503" i="2" s="1"/>
  <c r="BB503" i="2" s="1"/>
  <c r="AV715" i="2"/>
  <c r="AF448" i="2"/>
  <c r="AG448" i="2" s="1"/>
  <c r="AI448" i="2" s="1"/>
  <c r="BB448" i="2" s="1"/>
  <c r="X562" i="2"/>
  <c r="G562" i="2" s="1"/>
  <c r="X657" i="2"/>
  <c r="G657" i="2" s="1"/>
  <c r="X563" i="2"/>
  <c r="G563" i="2" s="1"/>
  <c r="C742" i="2"/>
  <c r="C558" i="2"/>
  <c r="C645" i="2"/>
  <c r="C577" i="2"/>
  <c r="C740" i="2"/>
  <c r="C527" i="2"/>
  <c r="C557" i="2"/>
  <c r="C644" i="2"/>
  <c r="C576" i="2"/>
  <c r="C739" i="2"/>
  <c r="C526" i="2"/>
  <c r="C556" i="2"/>
  <c r="C643" i="2"/>
  <c r="C575" i="2"/>
  <c r="C738" i="2"/>
  <c r="C525" i="2"/>
  <c r="C555" i="2"/>
  <c r="C642" i="2"/>
  <c r="C574" i="2"/>
  <c r="C737" i="2"/>
  <c r="C524" i="2"/>
  <c r="C554" i="2"/>
  <c r="C641" i="2"/>
  <c r="C573" i="2"/>
  <c r="C736" i="2"/>
  <c r="C523" i="2"/>
  <c r="AK653" i="2"/>
  <c r="AK689" i="2"/>
  <c r="AK551" i="2"/>
  <c r="AK507" i="2"/>
  <c r="AK733" i="2"/>
  <c r="AK570" i="2"/>
  <c r="AK478" i="2"/>
  <c r="AK564" i="2"/>
  <c r="AK656" i="2"/>
  <c r="AK565" i="2"/>
  <c r="AK561" i="2"/>
  <c r="W509" i="2"/>
  <c r="Z509" i="2" s="1"/>
  <c r="X509" i="2"/>
  <c r="Y509" i="2"/>
  <c r="AC509" i="2"/>
  <c r="W691" i="2"/>
  <c r="Z691" i="2" s="1"/>
  <c r="Y691" i="2"/>
  <c r="X691" i="2"/>
  <c r="G691" i="2" s="1"/>
  <c r="Y510" i="2"/>
  <c r="W510" i="2"/>
  <c r="Z510" i="2" s="1"/>
  <c r="Y692" i="2"/>
  <c r="W692" i="2"/>
  <c r="Z692" i="2" s="1"/>
  <c r="W693" i="2"/>
  <c r="Z693" i="2" s="1"/>
  <c r="Y693" i="2"/>
  <c r="Y694" i="2"/>
  <c r="W694" i="2"/>
  <c r="Z694" i="2" s="1"/>
  <c r="Y695" i="2"/>
  <c r="W695" i="2"/>
  <c r="Z695" i="2" s="1"/>
  <c r="AK638" i="2"/>
  <c r="AK660" i="2"/>
  <c r="AK520" i="2"/>
  <c r="AK455" i="2"/>
  <c r="AC552" i="2"/>
  <c r="AC690" i="2"/>
  <c r="AE690" i="2" s="1"/>
  <c r="AK658" i="2"/>
  <c r="AK562" i="2"/>
  <c r="AK655" i="2"/>
  <c r="AK654" i="2"/>
  <c r="AK657" i="2"/>
  <c r="AK563" i="2"/>
  <c r="AC691" i="2"/>
  <c r="W511" i="2"/>
  <c r="Z511" i="2" s="1"/>
  <c r="Y511" i="2"/>
  <c r="X511" i="2"/>
  <c r="G511" i="2" s="1"/>
  <c r="W512" i="2"/>
  <c r="Z512" i="2" s="1"/>
  <c r="Y512" i="2"/>
  <c r="X512" i="2"/>
  <c r="G512" i="2" s="1"/>
  <c r="W513" i="2"/>
  <c r="Z513" i="2" s="1"/>
  <c r="Y513" i="2"/>
  <c r="X513" i="2"/>
  <c r="G513" i="2" s="1"/>
  <c r="AS294" i="2"/>
  <c r="AT294" i="2" s="1"/>
  <c r="AU294" i="2" s="1"/>
  <c r="AW294" i="2" s="1"/>
  <c r="AR294" i="2"/>
  <c r="AS505" i="2"/>
  <c r="AT505" i="2" s="1"/>
  <c r="AU505" i="2" s="1"/>
  <c r="AW505" i="2" s="1"/>
  <c r="AR505" i="2"/>
  <c r="AR636" i="2"/>
  <c r="AV636" i="2" s="1"/>
  <c r="AP687" i="2"/>
  <c r="AQ687" i="2" s="1"/>
  <c r="AO687" i="2"/>
  <c r="AI606" i="2"/>
  <c r="BB606" i="2" s="1"/>
  <c r="AH606" i="2"/>
  <c r="AJ606" i="2" s="1"/>
  <c r="AS518" i="2"/>
  <c r="AT518" i="2" s="1"/>
  <c r="AU518" i="2" s="1"/>
  <c r="AW518" i="2" s="1"/>
  <c r="AI857" i="2"/>
  <c r="BB857" i="2" s="1"/>
  <c r="AH857" i="2"/>
  <c r="AJ857" i="2" s="1"/>
  <c r="AH827" i="2"/>
  <c r="AJ827" i="2" s="1"/>
  <c r="AI827" i="2"/>
  <c r="BB827" i="2" s="1"/>
  <c r="AY653" i="2"/>
  <c r="AA653" i="2"/>
  <c r="X638" i="2"/>
  <c r="G638" i="2" s="1"/>
  <c r="AY689" i="2"/>
  <c r="AA689" i="2"/>
  <c r="AY560" i="2"/>
  <c r="AA560" i="2"/>
  <c r="AY551" i="2"/>
  <c r="AA551" i="2"/>
  <c r="X653" i="2"/>
  <c r="G653" i="2" s="1"/>
  <c r="AV301" i="2"/>
  <c r="AY579" i="2"/>
  <c r="AY507" i="2"/>
  <c r="AA507" i="2"/>
  <c r="AY733" i="2"/>
  <c r="AA733" i="2"/>
  <c r="X520" i="2"/>
  <c r="G520" i="2" s="1"/>
  <c r="AY570" i="2"/>
  <c r="AA570" i="2"/>
  <c r="AY478" i="2"/>
  <c r="AA478" i="2"/>
  <c r="X455" i="2"/>
  <c r="G455" i="2" s="1"/>
  <c r="AQ731" i="2"/>
  <c r="AO731" i="2"/>
  <c r="AQ476" i="2"/>
  <c r="AO476" i="2"/>
  <c r="AO568" i="2"/>
  <c r="AQ568" i="2"/>
  <c r="AC440" i="2"/>
  <c r="AZ440" i="2"/>
  <c r="AC453" i="2"/>
  <c r="AZ453" i="2"/>
  <c r="AF534" i="2"/>
  <c r="AG534" i="2"/>
  <c r="AF721" i="2"/>
  <c r="AG721" i="2" s="1"/>
  <c r="AB728" i="2"/>
  <c r="AB698" i="2"/>
  <c r="AB727" i="2"/>
  <c r="AV649" i="2"/>
  <c r="AD605" i="2"/>
  <c r="AE605" i="2"/>
  <c r="AF442" i="2"/>
  <c r="AG442" i="2" s="1"/>
  <c r="AF603" i="2"/>
  <c r="AG603" i="2" s="1"/>
  <c r="AH722" i="2"/>
  <c r="AJ722" i="2" s="1"/>
  <c r="AI722" i="2"/>
  <c r="BB722" i="2" s="1"/>
  <c r="AF853" i="2"/>
  <c r="AG853" i="2" s="1"/>
  <c r="AI611" i="2"/>
  <c r="BB611" i="2" s="1"/>
  <c r="AH611" i="2"/>
  <c r="AJ611" i="2" s="1"/>
  <c r="AF632" i="2"/>
  <c r="AG632" i="2" s="1"/>
  <c r="AB862" i="2"/>
  <c r="AB697" i="2"/>
  <c r="AB601" i="2"/>
  <c r="AF466" i="2"/>
  <c r="AG466" i="2" s="1"/>
  <c r="AV443" i="2"/>
  <c r="AF729" i="2"/>
  <c r="AG729" i="2" s="1"/>
  <c r="AV728" i="2"/>
  <c r="AB699" i="2"/>
  <c r="AB723" i="2"/>
  <c r="AB593" i="2"/>
  <c r="AB450" i="2"/>
  <c r="AV468" i="2"/>
  <c r="AV704" i="2"/>
  <c r="AB591" i="2"/>
  <c r="AF545" i="2"/>
  <c r="AG545" i="2" s="1"/>
  <c r="AG683" i="2"/>
  <c r="AF683" i="2"/>
  <c r="AB856" i="2"/>
  <c r="AG863" i="2"/>
  <c r="AF863" i="2"/>
  <c r="AG705" i="2"/>
  <c r="AF705" i="2"/>
  <c r="AE444" i="2"/>
  <c r="AD444" i="2"/>
  <c r="AD595" i="2"/>
  <c r="AE595" i="2"/>
  <c r="AV542" i="2"/>
  <c r="AD686" i="2"/>
  <c r="AE686" i="2"/>
  <c r="AZ505" i="2"/>
  <c r="AZ518" i="2"/>
  <c r="AF867" i="2"/>
  <c r="AG867" i="2"/>
  <c r="AG685" i="2"/>
  <c r="AF685" i="2"/>
  <c r="AB449" i="2"/>
  <c r="AB628" i="2"/>
  <c r="AB503" i="2"/>
  <c r="AV867" i="2"/>
  <c r="AE474" i="2"/>
  <c r="AD474" i="2"/>
  <c r="AI515" i="2"/>
  <c r="BB515" i="2" s="1"/>
  <c r="AH515" i="2"/>
  <c r="AJ515" i="2" s="1"/>
  <c r="AH434" i="2"/>
  <c r="AJ434" i="2" s="1"/>
  <c r="AI434" i="2"/>
  <c r="BB434" i="2" s="1"/>
  <c r="AF630" i="2"/>
  <c r="AG630" i="2"/>
  <c r="AB448" i="2"/>
  <c r="AG539" i="2"/>
  <c r="AF539" i="2"/>
  <c r="AV685" i="2"/>
  <c r="AB710" i="2"/>
  <c r="AE536" i="2"/>
  <c r="AD536" i="2"/>
  <c r="AB869" i="2"/>
  <c r="AB870" i="2"/>
  <c r="AB532" i="2"/>
  <c r="AB622" i="2"/>
  <c r="AB861" i="2"/>
  <c r="AH859" i="2"/>
  <c r="AJ859" i="2" s="1"/>
  <c r="AI859" i="2"/>
  <c r="BB859" i="2" s="1"/>
  <c r="AC700" i="2"/>
  <c r="AZ700" i="2"/>
  <c r="AP543" i="2"/>
  <c r="AQ543" i="2" s="1"/>
  <c r="AO543" i="2"/>
  <c r="AC719" i="2"/>
  <c r="AZ719" i="2"/>
  <c r="AC504" i="2"/>
  <c r="AZ504" i="2"/>
  <c r="AF718" i="2"/>
  <c r="AG718" i="2" s="1"/>
  <c r="AB516" i="2"/>
  <c r="AB724" i="2"/>
  <c r="AI866" i="2"/>
  <c r="BB866" i="2" s="1"/>
  <c r="AH866" i="2"/>
  <c r="AJ866" i="2" s="1"/>
  <c r="AB443" i="2"/>
  <c r="AV722" i="2"/>
  <c r="AR602" i="2"/>
  <c r="AS602" i="2"/>
  <c r="AT602" i="2" s="1"/>
  <c r="AU602" i="2" s="1"/>
  <c r="AW602" i="2" s="1"/>
  <c r="AI648" i="2"/>
  <c r="BB648" i="2" s="1"/>
  <c r="AH648" i="2"/>
  <c r="AJ648" i="2" s="1"/>
  <c r="AB616" i="2"/>
  <c r="AI624" i="2"/>
  <c r="BB624" i="2" s="1"/>
  <c r="AH624" i="2"/>
  <c r="AJ624" i="2" s="1"/>
  <c r="AB684" i="2"/>
  <c r="AF447" i="2"/>
  <c r="AG447" i="2" s="1"/>
  <c r="AH708" i="2"/>
  <c r="AJ708" i="2" s="1"/>
  <c r="AI708" i="2"/>
  <c r="BB708" i="2" s="1"/>
  <c r="AB626" i="2"/>
  <c r="AF608" i="2"/>
  <c r="AG608" i="2"/>
  <c r="AC452" i="2"/>
  <c r="AE452" i="2" s="1"/>
  <c r="AZ452" i="2"/>
  <c r="AV452" i="2"/>
  <c r="AS686" i="2"/>
  <c r="AT686" i="2" s="1"/>
  <c r="AU686" i="2" s="1"/>
  <c r="AW686" i="2" s="1"/>
  <c r="AR686" i="2"/>
  <c r="AV547" i="2"/>
  <c r="AC609" i="2"/>
  <c r="AZ609" i="2"/>
  <c r="AR595" i="2"/>
  <c r="AV595" i="2" s="1"/>
  <c r="AS595" i="2"/>
  <c r="AT595" i="2" s="1"/>
  <c r="AU595" i="2" s="1"/>
  <c r="AW595" i="2" s="1"/>
  <c r="X658" i="2"/>
  <c r="G658" i="2" s="1"/>
  <c r="AY564" i="2"/>
  <c r="AA564" i="2"/>
  <c r="AY656" i="2"/>
  <c r="AA656" i="2"/>
  <c r="AD561" i="2"/>
  <c r="AE561" i="2" s="1"/>
  <c r="AY565" i="2"/>
  <c r="AA565" i="2"/>
  <c r="AD564" i="2"/>
  <c r="AE564" i="2" s="1"/>
  <c r="AY561" i="2"/>
  <c r="AA561" i="2"/>
  <c r="X561" i="2"/>
  <c r="G561" i="2" s="1"/>
  <c r="AY638" i="2"/>
  <c r="AA638" i="2"/>
  <c r="AY660" i="2"/>
  <c r="AA660" i="2"/>
  <c r="AY520" i="2"/>
  <c r="AA520" i="2"/>
  <c r="AY455" i="2"/>
  <c r="AA455" i="2"/>
  <c r="AR453" i="2"/>
  <c r="AC636" i="2"/>
  <c r="AZ636" i="2"/>
  <c r="AB534" i="2"/>
  <c r="AB721" i="2"/>
  <c r="AI728" i="2"/>
  <c r="BB728" i="2" s="1"/>
  <c r="AF698" i="2"/>
  <c r="AG698" i="2" s="1"/>
  <c r="AB442" i="2"/>
  <c r="AD634" i="2"/>
  <c r="AE634" i="2"/>
  <c r="AB603" i="2"/>
  <c r="AB538" i="2"/>
  <c r="AB722" i="2"/>
  <c r="AB853" i="2"/>
  <c r="AD467" i="2"/>
  <c r="AE467" i="2"/>
  <c r="AD868" i="2"/>
  <c r="AE868" i="2"/>
  <c r="AI529" i="2"/>
  <c r="BB529" i="2" s="1"/>
  <c r="AH529" i="2"/>
  <c r="AJ529" i="2" s="1"/>
  <c r="AB632" i="2"/>
  <c r="AF862" i="2"/>
  <c r="AG862" i="2"/>
  <c r="AF697" i="2"/>
  <c r="AG697" i="2" s="1"/>
  <c r="AI860" i="2"/>
  <c r="BB860" i="2" s="1"/>
  <c r="AH860" i="2"/>
  <c r="AJ860" i="2" s="1"/>
  <c r="AH601" i="2"/>
  <c r="AJ601" i="2" s="1"/>
  <c r="AI601" i="2"/>
  <c r="BB601" i="2" s="1"/>
  <c r="AB466" i="2"/>
  <c r="AE647" i="2"/>
  <c r="AD647" i="2"/>
  <c r="AB729" i="2"/>
  <c r="AF699" i="2"/>
  <c r="AG699" i="2" s="1"/>
  <c r="AI723" i="2"/>
  <c r="BB723" i="2" s="1"/>
  <c r="AF593" i="2"/>
  <c r="AG593" i="2" s="1"/>
  <c r="AF450" i="2"/>
  <c r="AG450" i="2" s="1"/>
  <c r="AH625" i="2"/>
  <c r="AJ625" i="2" s="1"/>
  <c r="AI625" i="2"/>
  <c r="BB625" i="2" s="1"/>
  <c r="AD704" i="2"/>
  <c r="AE704" i="2"/>
  <c r="AE501" i="2"/>
  <c r="AD501" i="2"/>
  <c r="AF591" i="2"/>
  <c r="AG591" i="2" s="1"/>
  <c r="AB545" i="2"/>
  <c r="AH618" i="2"/>
  <c r="AJ618" i="2" s="1"/>
  <c r="AI618" i="2"/>
  <c r="BB618" i="2" s="1"/>
  <c r="AB683" i="2"/>
  <c r="AF856" i="2"/>
  <c r="AG856" i="2" s="1"/>
  <c r="AB863" i="2"/>
  <c r="AB705" i="2"/>
  <c r="AD650" i="2"/>
  <c r="AE650" i="2"/>
  <c r="AS549" i="2"/>
  <c r="AT549" i="2" s="1"/>
  <c r="AU549" i="2" s="1"/>
  <c r="AW549" i="2" s="1"/>
  <c r="AO549" i="2"/>
  <c r="AS651" i="2"/>
  <c r="AT651" i="2" s="1"/>
  <c r="AU651" i="2" s="1"/>
  <c r="AW651" i="2" s="1"/>
  <c r="AR651" i="2"/>
  <c r="AZ651" i="2"/>
  <c r="AC701" i="2"/>
  <c r="AZ701" i="2"/>
  <c r="AR701" i="2"/>
  <c r="AS445" i="2"/>
  <c r="AT445" i="2" s="1"/>
  <c r="AU445" i="2" s="1"/>
  <c r="AW445" i="2" s="1"/>
  <c r="AC445" i="2"/>
  <c r="AZ445" i="2"/>
  <c r="AB867" i="2"/>
  <c r="AB685" i="2"/>
  <c r="AF449" i="2"/>
  <c r="AG449" i="2" s="1"/>
  <c r="AH628" i="2"/>
  <c r="AJ628" i="2" s="1"/>
  <c r="AH503" i="2"/>
  <c r="AJ503" i="2" s="1"/>
  <c r="AD706" i="2"/>
  <c r="AE706" i="2"/>
  <c r="AH617" i="2"/>
  <c r="AJ617" i="2" s="1"/>
  <c r="AI617" i="2"/>
  <c r="BB617" i="2" s="1"/>
  <c r="AB630" i="2"/>
  <c r="AH448" i="2"/>
  <c r="AJ448" i="2" s="1"/>
  <c r="AB539" i="2"/>
  <c r="AH710" i="2"/>
  <c r="AJ710" i="2" s="1"/>
  <c r="AI710" i="2"/>
  <c r="BB710" i="2" s="1"/>
  <c r="AV536" i="2"/>
  <c r="AH546" i="2"/>
  <c r="AJ546" i="2" s="1"/>
  <c r="AI546" i="2"/>
  <c r="BB546" i="2" s="1"/>
  <c r="AI592" i="2"/>
  <c r="BB592" i="2" s="1"/>
  <c r="AH592" i="2"/>
  <c r="AJ592" i="2" s="1"/>
  <c r="AG869" i="2"/>
  <c r="AF869" i="2"/>
  <c r="AF870" i="2"/>
  <c r="AG870" i="2"/>
  <c r="AG532" i="2"/>
  <c r="AF532" i="2"/>
  <c r="AG622" i="2"/>
  <c r="AF622" i="2"/>
  <c r="AG861" i="2"/>
  <c r="AF861" i="2"/>
  <c r="AS700" i="2"/>
  <c r="AT700" i="2" s="1"/>
  <c r="AU700" i="2" s="1"/>
  <c r="AW700" i="2" s="1"/>
  <c r="AR700" i="2"/>
  <c r="AD517" i="2"/>
  <c r="AE517" i="2"/>
  <c r="AV614" i="2"/>
  <c r="AZ614" i="2"/>
  <c r="AR719" i="2"/>
  <c r="AS719" i="2"/>
  <c r="AT719" i="2" s="1"/>
  <c r="AU719" i="2" s="1"/>
  <c r="AW719" i="2" s="1"/>
  <c r="AS504" i="2"/>
  <c r="AT504" i="2" s="1"/>
  <c r="AU504" i="2" s="1"/>
  <c r="AW504" i="2" s="1"/>
  <c r="AR504" i="2"/>
  <c r="AB718" i="2"/>
  <c r="AI724" i="2"/>
  <c r="BB724" i="2" s="1"/>
  <c r="AH530" i="2"/>
  <c r="AJ530" i="2" s="1"/>
  <c r="AI530" i="2"/>
  <c r="BB530" i="2" s="1"/>
  <c r="AH858" i="2"/>
  <c r="AJ858" i="2" s="1"/>
  <c r="AI858" i="2"/>
  <c r="BB858" i="2" s="1"/>
  <c r="AI473" i="2"/>
  <c r="BB473" i="2" s="1"/>
  <c r="AH473" i="2"/>
  <c r="AJ473" i="2" s="1"/>
  <c r="AH443" i="2"/>
  <c r="AJ443" i="2" s="1"/>
  <c r="AI443" i="2"/>
  <c r="BB443" i="2" s="1"/>
  <c r="AC602" i="2"/>
  <c r="AZ602" i="2"/>
  <c r="AG616" i="2"/>
  <c r="AF616" i="2"/>
  <c r="AI855" i="2"/>
  <c r="BB855" i="2" s="1"/>
  <c r="AH855" i="2"/>
  <c r="AJ855" i="2" s="1"/>
  <c r="AF684" i="2"/>
  <c r="AG684" i="2"/>
  <c r="AB447" i="2"/>
  <c r="AG626" i="2"/>
  <c r="AF626" i="2"/>
  <c r="AH864" i="2"/>
  <c r="AJ864" i="2" s="1"/>
  <c r="AI864" i="2"/>
  <c r="BB864" i="2" s="1"/>
  <c r="AB608" i="2"/>
  <c r="AD594" i="2"/>
  <c r="AE594" i="2" s="1"/>
  <c r="AD542" i="2"/>
  <c r="AE542" i="2" s="1"/>
  <c r="AR650" i="2"/>
  <c r="AS650" i="2"/>
  <c r="AT650" i="2" s="1"/>
  <c r="AU650" i="2" s="1"/>
  <c r="AW650" i="2" s="1"/>
  <c r="AR609" i="2"/>
  <c r="AS609" i="2"/>
  <c r="AT609" i="2" s="1"/>
  <c r="AU609" i="2" s="1"/>
  <c r="AW609" i="2" s="1"/>
  <c r="AZ599" i="2"/>
  <c r="AV599" i="2"/>
  <c r="AY658" i="2"/>
  <c r="AA658" i="2"/>
  <c r="AY562" i="2"/>
  <c r="AA562" i="2"/>
  <c r="AY655" i="2"/>
  <c r="AA655" i="2"/>
  <c r="AY654" i="2"/>
  <c r="AA654" i="2"/>
  <c r="X565" i="2"/>
  <c r="G565" i="2" s="1"/>
  <c r="AY657" i="2"/>
  <c r="AA657" i="2"/>
  <c r="AY563" i="2"/>
  <c r="AA563" i="2"/>
  <c r="AL732" i="2"/>
  <c r="AN732" i="2" s="1"/>
  <c r="AO732" i="2" s="1"/>
  <c r="AM732" i="2"/>
  <c r="AV92" i="2"/>
  <c r="AO349" i="2"/>
  <c r="AC349" i="2" s="1"/>
  <c r="AO258" i="2"/>
  <c r="AZ258" i="2" s="1"/>
  <c r="AQ163" i="2"/>
  <c r="AS163" i="2" s="1"/>
  <c r="AT163" i="2" s="1"/>
  <c r="AU163" i="2" s="1"/>
  <c r="AW163" i="2" s="1"/>
  <c r="AF265" i="2"/>
  <c r="AG265" i="2" s="1"/>
  <c r="AI265" i="2" s="1"/>
  <c r="BB265" i="2" s="1"/>
  <c r="AV58" i="2"/>
  <c r="AF336" i="2"/>
  <c r="AG336" i="2" s="1"/>
  <c r="AI336" i="2" s="1"/>
  <c r="BB336" i="2" s="1"/>
  <c r="AF382" i="2"/>
  <c r="AG382" i="2" s="1"/>
  <c r="AH382" i="2" s="1"/>
  <c r="AJ382" i="2" s="1"/>
  <c r="AV348" i="2"/>
  <c r="X61" i="2"/>
  <c r="G61" i="2" s="1"/>
  <c r="X220" i="2"/>
  <c r="G220" i="2" s="1"/>
  <c r="AF124" i="2"/>
  <c r="AG124" i="2" s="1"/>
  <c r="AH124" i="2" s="1"/>
  <c r="AJ124" i="2" s="1"/>
  <c r="AO302" i="2"/>
  <c r="AZ302" i="2" s="1"/>
  <c r="AV205" i="2"/>
  <c r="AV91" i="2"/>
  <c r="AP218" i="2"/>
  <c r="AQ218" i="2" s="1"/>
  <c r="AR218" i="2" s="1"/>
  <c r="AP396" i="2"/>
  <c r="AQ396" i="2" s="1"/>
  <c r="AS396" i="2" s="1"/>
  <c r="AT396" i="2" s="1"/>
  <c r="AU396" i="2" s="1"/>
  <c r="AW396" i="2" s="1"/>
  <c r="AP231" i="2"/>
  <c r="AQ231" i="2" s="1"/>
  <c r="AQ302" i="2"/>
  <c r="AR302" i="2" s="1"/>
  <c r="AQ349" i="2"/>
  <c r="AR349" i="2" s="1"/>
  <c r="AV141" i="2"/>
  <c r="X185" i="2"/>
  <c r="G185" i="2" s="1"/>
  <c r="X351" i="2"/>
  <c r="G351" i="2" s="1"/>
  <c r="AO35" i="2"/>
  <c r="AZ35" i="2" s="1"/>
  <c r="AQ35" i="2"/>
  <c r="AQ154" i="2"/>
  <c r="AR154" i="2" s="1"/>
  <c r="AO278" i="2"/>
  <c r="AO260" i="2"/>
  <c r="AC260" i="2" s="1"/>
  <c r="AQ267" i="2"/>
  <c r="AS267" i="2" s="1"/>
  <c r="AT267" i="2" s="1"/>
  <c r="AU267" i="2" s="1"/>
  <c r="AW267" i="2" s="1"/>
  <c r="AQ118" i="2"/>
  <c r="AS118" i="2" s="1"/>
  <c r="AT118" i="2" s="1"/>
  <c r="AU118" i="2" s="1"/>
  <c r="AW118" i="2" s="1"/>
  <c r="AO118" i="2"/>
  <c r="AZ118" i="2" s="1"/>
  <c r="AO259" i="2"/>
  <c r="AZ259" i="2" s="1"/>
  <c r="AP174" i="2"/>
  <c r="AQ174" i="2" s="1"/>
  <c r="AS174" i="2" s="1"/>
  <c r="AT174" i="2" s="1"/>
  <c r="AU174" i="2" s="1"/>
  <c r="AW174" i="2" s="1"/>
  <c r="AP71" i="2"/>
  <c r="AQ71" i="2" s="1"/>
  <c r="AS71" i="2" s="1"/>
  <c r="AT71" i="2" s="1"/>
  <c r="AU71" i="2" s="1"/>
  <c r="AW71" i="2" s="1"/>
  <c r="AQ278" i="2"/>
  <c r="AR278" i="2" s="1"/>
  <c r="AF292" i="2"/>
  <c r="AG292" i="2" s="1"/>
  <c r="AH292" i="2" s="1"/>
  <c r="AJ292" i="2" s="1"/>
  <c r="AV229" i="2"/>
  <c r="AV391" i="2"/>
  <c r="AV394" i="2"/>
  <c r="AF264" i="2"/>
  <c r="AG264" i="2" s="1"/>
  <c r="AI264" i="2" s="1"/>
  <c r="BB264" i="2" s="1"/>
  <c r="AF48" i="2"/>
  <c r="AG48" i="2" s="1"/>
  <c r="AH48" i="2" s="1"/>
  <c r="AJ48" i="2" s="1"/>
  <c r="AV257" i="2"/>
  <c r="AV117" i="2"/>
  <c r="AV217" i="2"/>
  <c r="AV69" i="2"/>
  <c r="AV152" i="2"/>
  <c r="AF384" i="2"/>
  <c r="AG384" i="2" s="1"/>
  <c r="AH384" i="2" s="1"/>
  <c r="AJ384" i="2" s="1"/>
  <c r="AF337" i="2"/>
  <c r="AG337" i="2" s="1"/>
  <c r="AI337" i="2" s="1"/>
  <c r="BB337" i="2" s="1"/>
  <c r="AP295" i="2"/>
  <c r="AQ295" i="2" s="1"/>
  <c r="AR295" i="2" s="1"/>
  <c r="AQ258" i="2"/>
  <c r="AR258" i="2" s="1"/>
  <c r="AQ206" i="2"/>
  <c r="AS206" i="2" s="1"/>
  <c r="AT206" i="2" s="1"/>
  <c r="AU206" i="2" s="1"/>
  <c r="AW206" i="2" s="1"/>
  <c r="AO206" i="2"/>
  <c r="AC206" i="2" s="1"/>
  <c r="AQ260" i="2"/>
  <c r="AS260" i="2" s="1"/>
  <c r="AT260" i="2" s="1"/>
  <c r="AU260" i="2" s="1"/>
  <c r="AW260" i="2" s="1"/>
  <c r="AF57" i="2"/>
  <c r="AG57" i="2" s="1"/>
  <c r="AH57" i="2" s="1"/>
  <c r="AJ57" i="2" s="1"/>
  <c r="AV288" i="2"/>
  <c r="AV181" i="2"/>
  <c r="AV33" i="2"/>
  <c r="AF170" i="2"/>
  <c r="AG170" i="2" s="1"/>
  <c r="AI170" i="2" s="1"/>
  <c r="BB170" i="2" s="1"/>
  <c r="AV337" i="2"/>
  <c r="AF394" i="2"/>
  <c r="AG394" i="2" s="1"/>
  <c r="AH394" i="2" s="1"/>
  <c r="AJ394" i="2" s="1"/>
  <c r="X271" i="2"/>
  <c r="G271" i="2" s="1"/>
  <c r="X280" i="2"/>
  <c r="G280" i="2" s="1"/>
  <c r="X269" i="2"/>
  <c r="G269" i="2" s="1"/>
  <c r="X120" i="2"/>
  <c r="G120" i="2" s="1"/>
  <c r="AB124" i="2"/>
  <c r="AV241" i="2"/>
  <c r="C333" i="2"/>
  <c r="C332" i="2"/>
  <c r="C354" i="2"/>
  <c r="Y272" i="2"/>
  <c r="W272" i="2"/>
  <c r="Z272" i="2" s="1"/>
  <c r="AK270" i="2"/>
  <c r="AK329" i="2"/>
  <c r="Y157" i="2"/>
  <c r="W157" i="2"/>
  <c r="Z157" i="2" s="1"/>
  <c r="Y209" i="2"/>
  <c r="W209" i="2"/>
  <c r="Z209" i="2" s="1"/>
  <c r="AC38" i="2"/>
  <c r="C662" i="2"/>
  <c r="Y366" i="2"/>
  <c r="W366" i="2"/>
  <c r="Z366" i="2" s="1"/>
  <c r="C553" i="2"/>
  <c r="W306" i="2"/>
  <c r="Z306" i="2" s="1"/>
  <c r="Y306" i="2"/>
  <c r="X306" i="2"/>
  <c r="G306" i="2" s="1"/>
  <c r="AK342" i="2"/>
  <c r="C236" i="2"/>
  <c r="AK73" i="2"/>
  <c r="AK233" i="2"/>
  <c r="AK208" i="2"/>
  <c r="C640" i="2"/>
  <c r="C572" i="2"/>
  <c r="AK37" i="2"/>
  <c r="AK365" i="2"/>
  <c r="AK305" i="2"/>
  <c r="W210" i="2"/>
  <c r="Z210" i="2" s="1"/>
  <c r="Y210" i="2"/>
  <c r="W282" i="2"/>
  <c r="Z282" i="2" s="1"/>
  <c r="Y282" i="2"/>
  <c r="W283" i="2"/>
  <c r="Z283" i="2" s="1"/>
  <c r="Y283" i="2"/>
  <c r="X283" i="2"/>
  <c r="G283" i="2" s="1"/>
  <c r="Y344" i="2"/>
  <c r="W344" i="2"/>
  <c r="Z344" i="2" s="1"/>
  <c r="AC272" i="2"/>
  <c r="AK271" i="2"/>
  <c r="AK234" i="2"/>
  <c r="AK194" i="2"/>
  <c r="AK341" i="2"/>
  <c r="W330" i="2"/>
  <c r="Z330" i="2" s="1"/>
  <c r="Y330" i="2"/>
  <c r="X330" i="2"/>
  <c r="G330" i="2" s="1"/>
  <c r="C331" i="2"/>
  <c r="AK185" i="2"/>
  <c r="AK398" i="2"/>
  <c r="Y38" i="2"/>
  <c r="W38" i="2"/>
  <c r="Z38" i="2" s="1"/>
  <c r="C39" i="2"/>
  <c r="W281" i="2"/>
  <c r="Z281" i="2" s="1"/>
  <c r="Y281" i="2"/>
  <c r="X281" i="2"/>
  <c r="Y62" i="2"/>
  <c r="W62" i="2"/>
  <c r="Z62" i="2" s="1"/>
  <c r="C63" i="2"/>
  <c r="AC352" i="2"/>
  <c r="W352" i="2"/>
  <c r="Z352" i="2" s="1"/>
  <c r="Y352" i="2"/>
  <c r="X352" i="2"/>
  <c r="G352" i="2" s="1"/>
  <c r="C353" i="2"/>
  <c r="AK351" i="2"/>
  <c r="W121" i="2"/>
  <c r="Z121" i="2" s="1"/>
  <c r="Y121" i="2"/>
  <c r="C122" i="2"/>
  <c r="AK343" i="2"/>
  <c r="W235" i="2"/>
  <c r="Z235" i="2" s="1"/>
  <c r="Y235" i="2"/>
  <c r="X235" i="2"/>
  <c r="Y195" i="2"/>
  <c r="W195" i="2"/>
  <c r="Z195" i="2" s="1"/>
  <c r="C196" i="2"/>
  <c r="C581" i="2"/>
  <c r="AK156" i="2"/>
  <c r="C735" i="2"/>
  <c r="C522" i="2"/>
  <c r="Y399" i="2"/>
  <c r="W399" i="2"/>
  <c r="Z399" i="2" s="1"/>
  <c r="C400" i="2"/>
  <c r="AK280" i="2"/>
  <c r="AK61" i="2"/>
  <c r="C480" i="2"/>
  <c r="C457" i="2"/>
  <c r="AK220" i="2"/>
  <c r="AK269" i="2"/>
  <c r="AK120" i="2"/>
  <c r="W367" i="2"/>
  <c r="Z367" i="2" s="1"/>
  <c r="Y367" i="2"/>
  <c r="C368" i="2"/>
  <c r="C284" i="2"/>
  <c r="AR267" i="2"/>
  <c r="AR174" i="2"/>
  <c r="AR35" i="2"/>
  <c r="AS35" i="2"/>
  <c r="AT35" i="2" s="1"/>
  <c r="AU35" i="2" s="1"/>
  <c r="AW35" i="2" s="1"/>
  <c r="AI84" i="2"/>
  <c r="BB84" i="2" s="1"/>
  <c r="AH84" i="2"/>
  <c r="AJ84" i="2" s="1"/>
  <c r="AZ295" i="2"/>
  <c r="AC295" i="2"/>
  <c r="AH265" i="2"/>
  <c r="AJ265" i="2" s="1"/>
  <c r="AS258" i="2"/>
  <c r="AT258" i="2" s="1"/>
  <c r="AU258" i="2" s="1"/>
  <c r="AW258" i="2" s="1"/>
  <c r="AP163" i="2"/>
  <c r="AO163" i="2"/>
  <c r="AO59" i="2"/>
  <c r="AP59" i="2"/>
  <c r="AQ59" i="2" s="1"/>
  <c r="AH86" i="2"/>
  <c r="AJ86" i="2" s="1"/>
  <c r="AI86" i="2"/>
  <c r="BB86" i="2" s="1"/>
  <c r="AS218" i="2"/>
  <c r="AT218" i="2" s="1"/>
  <c r="AU218" i="2" s="1"/>
  <c r="AW218" i="2" s="1"/>
  <c r="AQ327" i="2"/>
  <c r="AF689" i="2"/>
  <c r="AG689" i="2"/>
  <c r="AZ363" i="2"/>
  <c r="AC363" i="2"/>
  <c r="AR71" i="2"/>
  <c r="AB89" i="2"/>
  <c r="AB288" i="2"/>
  <c r="AB241" i="2"/>
  <c r="AB228" i="2"/>
  <c r="AO267" i="2"/>
  <c r="AQ259" i="2"/>
  <c r="AP192" i="2"/>
  <c r="AQ192" i="2" s="1"/>
  <c r="AZ218" i="2"/>
  <c r="AC218" i="2"/>
  <c r="AO327" i="2"/>
  <c r="AZ396" i="2"/>
  <c r="AC396" i="2"/>
  <c r="AZ174" i="2"/>
  <c r="AC174" i="2"/>
  <c r="AB689" i="2"/>
  <c r="AC71" i="2"/>
  <c r="AZ71" i="2"/>
  <c r="AZ231" i="2"/>
  <c r="AC231" i="2"/>
  <c r="AZ154" i="2"/>
  <c r="AC154" i="2"/>
  <c r="AZ278" i="2"/>
  <c r="AC278" i="2"/>
  <c r="AF89" i="2"/>
  <c r="AG89" i="2" s="1"/>
  <c r="AF288" i="2"/>
  <c r="AG288" i="2" s="1"/>
  <c r="AB292" i="2"/>
  <c r="AI347" i="2"/>
  <c r="BB347" i="2" s="1"/>
  <c r="AH347" i="2"/>
  <c r="AJ347" i="2" s="1"/>
  <c r="AI241" i="2"/>
  <c r="BB241" i="2" s="1"/>
  <c r="AH241" i="2"/>
  <c r="AJ241" i="2" s="1"/>
  <c r="AH358" i="2"/>
  <c r="AJ358" i="2" s="1"/>
  <c r="AI358" i="2"/>
  <c r="BB358" i="2" s="1"/>
  <c r="AF228" i="2"/>
  <c r="AG228" i="2" s="1"/>
  <c r="AI374" i="2"/>
  <c r="BB374" i="2" s="1"/>
  <c r="AH374" i="2"/>
  <c r="AJ374" i="2" s="1"/>
  <c r="AH181" i="2"/>
  <c r="AJ181" i="2" s="1"/>
  <c r="AI181" i="2"/>
  <c r="BB181" i="2" s="1"/>
  <c r="AV116" i="2"/>
  <c r="AB147" i="2"/>
  <c r="AI212" i="2"/>
  <c r="BB212" i="2" s="1"/>
  <c r="AH212" i="2"/>
  <c r="AJ212" i="2" s="1"/>
  <c r="AI145" i="2"/>
  <c r="BB145" i="2" s="1"/>
  <c r="AH145" i="2"/>
  <c r="AJ145" i="2" s="1"/>
  <c r="AB180" i="2"/>
  <c r="AI372" i="2"/>
  <c r="BB372" i="2" s="1"/>
  <c r="AH372" i="2"/>
  <c r="AJ372" i="2" s="1"/>
  <c r="AB264" i="2"/>
  <c r="AB48" i="2"/>
  <c r="AI371" i="2"/>
  <c r="BB371" i="2" s="1"/>
  <c r="AH371" i="2"/>
  <c r="AJ371" i="2" s="1"/>
  <c r="AI55" i="2"/>
  <c r="BB55" i="2" s="1"/>
  <c r="AH55" i="2"/>
  <c r="AJ55" i="2" s="1"/>
  <c r="AH240" i="2"/>
  <c r="AJ240" i="2" s="1"/>
  <c r="AI240" i="2"/>
  <c r="BB240" i="2" s="1"/>
  <c r="AG161" i="2"/>
  <c r="AF161" i="2"/>
  <c r="AI128" i="2"/>
  <c r="BB128" i="2" s="1"/>
  <c r="AH128" i="2"/>
  <c r="AJ128" i="2" s="1"/>
  <c r="AH550" i="2"/>
  <c r="AJ550" i="2" s="1"/>
  <c r="AI550" i="2"/>
  <c r="BB550" i="2" s="1"/>
  <c r="AD92" i="2"/>
  <c r="AE92" i="2"/>
  <c r="AE117" i="2"/>
  <c r="AD117" i="2"/>
  <c r="AE217" i="2"/>
  <c r="AD217" i="2"/>
  <c r="AD58" i="2"/>
  <c r="AE58" i="2"/>
  <c r="AD395" i="2"/>
  <c r="AE395" i="2"/>
  <c r="AR293" i="2"/>
  <c r="AS293" i="2"/>
  <c r="AT293" i="2" s="1"/>
  <c r="AU293" i="2" s="1"/>
  <c r="AW293" i="2" s="1"/>
  <c r="AB384" i="2"/>
  <c r="AG90" i="2"/>
  <c r="AF90" i="2"/>
  <c r="AF216" i="2"/>
  <c r="AG216" i="2" s="1"/>
  <c r="AB204" i="2"/>
  <c r="AF68" i="2"/>
  <c r="AG68" i="2" s="1"/>
  <c r="AF139" i="2"/>
  <c r="AG139" i="2" s="1"/>
  <c r="AF67" i="2"/>
  <c r="AG67" i="2" s="1"/>
  <c r="AF189" i="2"/>
  <c r="AG189" i="2" s="1"/>
  <c r="AF435" i="2"/>
  <c r="AG435" i="2" s="1"/>
  <c r="AB337" i="2"/>
  <c r="AI146" i="2"/>
  <c r="BB146" i="2" s="1"/>
  <c r="AH146" i="2"/>
  <c r="AJ146" i="2" s="1"/>
  <c r="AI377" i="2"/>
  <c r="BB377" i="2" s="1"/>
  <c r="AH377" i="2"/>
  <c r="AJ377" i="2" s="1"/>
  <c r="AB348" i="2"/>
  <c r="AH339" i="2"/>
  <c r="AJ339" i="2" s="1"/>
  <c r="AI339" i="2"/>
  <c r="BB339" i="2" s="1"/>
  <c r="AE261" i="2"/>
  <c r="AF261" i="2" s="1"/>
  <c r="AG261" i="2" s="1"/>
  <c r="AB261" i="2"/>
  <c r="AC302" i="2"/>
  <c r="AE350" i="2"/>
  <c r="AF350" i="2" s="1"/>
  <c r="AG350" i="2" s="1"/>
  <c r="AB350" i="2"/>
  <c r="AZ349" i="2"/>
  <c r="AZ260" i="2"/>
  <c r="AQ183" i="2"/>
  <c r="AZ183" i="2"/>
  <c r="AC183" i="2"/>
  <c r="AR163" i="2"/>
  <c r="AB276" i="2"/>
  <c r="AB152" i="2"/>
  <c r="AB256" i="2"/>
  <c r="AB140" i="2"/>
  <c r="AE361" i="2"/>
  <c r="AD361" i="2"/>
  <c r="AI57" i="2"/>
  <c r="BB57" i="2" s="1"/>
  <c r="AB378" i="2"/>
  <c r="AE129" i="2"/>
  <c r="AD129" i="2"/>
  <c r="AB391" i="2"/>
  <c r="AH325" i="2"/>
  <c r="AJ325" i="2" s="1"/>
  <c r="AI325" i="2"/>
  <c r="BB325" i="2" s="1"/>
  <c r="AI338" i="2"/>
  <c r="BB338" i="2" s="1"/>
  <c r="AH338" i="2"/>
  <c r="AJ338" i="2" s="1"/>
  <c r="AH170" i="2"/>
  <c r="AJ170" i="2" s="1"/>
  <c r="AH291" i="2"/>
  <c r="AJ291" i="2" s="1"/>
  <c r="AI291" i="2"/>
  <c r="BB291" i="2" s="1"/>
  <c r="AD230" i="2"/>
  <c r="AE230" i="2"/>
  <c r="AD362" i="2"/>
  <c r="AE362" i="2"/>
  <c r="AF259" i="2"/>
  <c r="AG259" i="2"/>
  <c r="AD326" i="2"/>
  <c r="AE326" i="2"/>
  <c r="AD293" i="2"/>
  <c r="AE229" i="2"/>
  <c r="AF229" i="2" s="1"/>
  <c r="AG229" i="2" s="1"/>
  <c r="AF49" i="2"/>
  <c r="AG49" i="2" s="1"/>
  <c r="AB91" i="2"/>
  <c r="AB386" i="2"/>
  <c r="AB172" i="2"/>
  <c r="AE116" i="2"/>
  <c r="AF116" i="2" s="1"/>
  <c r="AG116" i="2" s="1"/>
  <c r="AB383" i="2"/>
  <c r="AI394" i="2"/>
  <c r="BB394" i="2" s="1"/>
  <c r="AI66" i="2"/>
  <c r="BB66" i="2" s="1"/>
  <c r="AH66" i="2"/>
  <c r="AJ66" i="2" s="1"/>
  <c r="AI299" i="2"/>
  <c r="BB299" i="2" s="1"/>
  <c r="AH299" i="2"/>
  <c r="AJ299" i="2" s="1"/>
  <c r="AI322" i="2"/>
  <c r="BB322" i="2" s="1"/>
  <c r="AH322" i="2"/>
  <c r="AJ322" i="2" s="1"/>
  <c r="AI222" i="2"/>
  <c r="BB222" i="2" s="1"/>
  <c r="AH222" i="2"/>
  <c r="AJ222" i="2" s="1"/>
  <c r="AH336" i="2"/>
  <c r="AJ336" i="2" s="1"/>
  <c r="AI382" i="2"/>
  <c r="BB382" i="2" s="1"/>
  <c r="AI151" i="2"/>
  <c r="BB151" i="2" s="1"/>
  <c r="AH151" i="2"/>
  <c r="AJ151" i="2" s="1"/>
  <c r="AI252" i="2"/>
  <c r="BB252" i="2" s="1"/>
  <c r="AH252" i="2"/>
  <c r="AJ252" i="2" s="1"/>
  <c r="AH225" i="2"/>
  <c r="AJ225" i="2" s="1"/>
  <c r="AI225" i="2"/>
  <c r="BB225" i="2" s="1"/>
  <c r="AB360" i="2"/>
  <c r="AI287" i="2"/>
  <c r="BB287" i="2" s="1"/>
  <c r="AH287" i="2"/>
  <c r="AJ287" i="2" s="1"/>
  <c r="AI388" i="2"/>
  <c r="BB388" i="2" s="1"/>
  <c r="AH388" i="2"/>
  <c r="AJ388" i="2" s="1"/>
  <c r="AE348" i="2"/>
  <c r="AF348" i="2" s="1"/>
  <c r="AG348" i="2" s="1"/>
  <c r="AV266" i="2"/>
  <c r="AZ266" i="2"/>
  <c r="AC266" i="2"/>
  <c r="AS182" i="2"/>
  <c r="AT182" i="2" s="1"/>
  <c r="AU182" i="2" s="1"/>
  <c r="AW182" i="2" s="1"/>
  <c r="AR182" i="2"/>
  <c r="AZ50" i="2"/>
  <c r="AV50" i="2"/>
  <c r="AC50" i="2"/>
  <c r="AH688" i="2"/>
  <c r="AJ688" i="2" s="1"/>
  <c r="AI688" i="2"/>
  <c r="BB688" i="2" s="1"/>
  <c r="AR148" i="2"/>
  <c r="AS148" i="2"/>
  <c r="AT148" i="2" s="1"/>
  <c r="AU148" i="2" s="1"/>
  <c r="AW148" i="2" s="1"/>
  <c r="AB171" i="2"/>
  <c r="AV130" i="2"/>
  <c r="AZ130" i="2"/>
  <c r="AC130" i="2"/>
  <c r="AY270" i="2"/>
  <c r="AA270" i="2"/>
  <c r="AM193" i="2"/>
  <c r="AL193" i="2"/>
  <c r="AN193" i="2" s="1"/>
  <c r="AP193" i="2" s="1"/>
  <c r="AL328" i="2"/>
  <c r="AN328" i="2" s="1"/>
  <c r="AO328" i="2" s="1"/>
  <c r="AM328" i="2"/>
  <c r="AY329" i="2"/>
  <c r="AA329" i="2"/>
  <c r="AL232" i="2"/>
  <c r="AN232" i="2" s="1"/>
  <c r="AP232" i="2" s="1"/>
  <c r="AM232" i="2"/>
  <c r="AM175" i="2"/>
  <c r="AL175" i="2"/>
  <c r="AN175" i="2" s="1"/>
  <c r="AP175" i="2" s="1"/>
  <c r="AM207" i="2"/>
  <c r="AL207" i="2"/>
  <c r="AN207" i="2" s="1"/>
  <c r="AP207" i="2" s="1"/>
  <c r="W552" i="2"/>
  <c r="Z552" i="2" s="1"/>
  <c r="Y552" i="2"/>
  <c r="X552" i="2"/>
  <c r="G552" i="2" s="1"/>
  <c r="AY342" i="2"/>
  <c r="AA342" i="2"/>
  <c r="AM261" i="2"/>
  <c r="AL261" i="2"/>
  <c r="AN261" i="2" s="1"/>
  <c r="AP261" i="2" s="1"/>
  <c r="AY73" i="2"/>
  <c r="AA73" i="2"/>
  <c r="AM184" i="2"/>
  <c r="AL184" i="2"/>
  <c r="AN184" i="2" s="1"/>
  <c r="AP184" i="2" s="1"/>
  <c r="AY233" i="2"/>
  <c r="AA233" i="2"/>
  <c r="AY208" i="2"/>
  <c r="AA208" i="2"/>
  <c r="W639" i="2"/>
  <c r="Z639" i="2" s="1"/>
  <c r="Y639" i="2"/>
  <c r="AY37" i="2"/>
  <c r="AA37" i="2"/>
  <c r="AL296" i="2"/>
  <c r="AN296" i="2" s="1"/>
  <c r="AO296" i="2" s="1"/>
  <c r="AM296" i="2"/>
  <c r="AL60" i="2"/>
  <c r="AN60" i="2" s="1"/>
  <c r="AO60" i="2" s="1"/>
  <c r="AM60" i="2"/>
  <c r="AL340" i="2"/>
  <c r="AN340" i="2" s="1"/>
  <c r="AO340" i="2" s="1"/>
  <c r="AM340" i="2"/>
  <c r="W456" i="2"/>
  <c r="Z456" i="2" s="1"/>
  <c r="Y456" i="2"/>
  <c r="X456" i="2"/>
  <c r="AL364" i="2"/>
  <c r="AN364" i="2" s="1"/>
  <c r="AO364" i="2" s="1"/>
  <c r="AM364" i="2"/>
  <c r="AY365" i="2"/>
  <c r="AA365" i="2"/>
  <c r="AM72" i="2"/>
  <c r="AL72" i="2"/>
  <c r="AN72" i="2" s="1"/>
  <c r="AP72" i="2" s="1"/>
  <c r="AM119" i="2"/>
  <c r="AL119" i="2"/>
  <c r="AN119" i="2" s="1"/>
  <c r="AO119" i="2" s="1"/>
  <c r="AL36" i="2"/>
  <c r="AN36" i="2" s="1"/>
  <c r="AP36" i="2" s="1"/>
  <c r="AM36" i="2"/>
  <c r="AY305" i="2"/>
  <c r="AA305" i="2"/>
  <c r="AZ93" i="2"/>
  <c r="AC93" i="2"/>
  <c r="AR118" i="2"/>
  <c r="AC118" i="2"/>
  <c r="AZ192" i="2"/>
  <c r="AC192" i="2"/>
  <c r="AR396" i="2"/>
  <c r="AE36" i="2"/>
  <c r="AF36" i="2" s="1"/>
  <c r="AG36" i="2" s="1"/>
  <c r="AB36" i="2"/>
  <c r="AS278" i="2"/>
  <c r="AT278" i="2" s="1"/>
  <c r="AU278" i="2" s="1"/>
  <c r="AW278" i="2" s="1"/>
  <c r="AI292" i="2"/>
  <c r="BB292" i="2" s="1"/>
  <c r="AE190" i="2"/>
  <c r="AF190" i="2" s="1"/>
  <c r="AG190" i="2" s="1"/>
  <c r="AV190" i="2"/>
  <c r="AH160" i="2"/>
  <c r="AJ160" i="2" s="1"/>
  <c r="AI160" i="2"/>
  <c r="BB160" i="2" s="1"/>
  <c r="AI324" i="2"/>
  <c r="BB324" i="2" s="1"/>
  <c r="AH324" i="2"/>
  <c r="AJ324" i="2" s="1"/>
  <c r="AB181" i="2"/>
  <c r="AG147" i="2"/>
  <c r="AF147" i="2"/>
  <c r="AB300" i="2"/>
  <c r="AH105" i="2"/>
  <c r="AJ105" i="2" s="1"/>
  <c r="AI105" i="2"/>
  <c r="BB105" i="2" s="1"/>
  <c r="AG180" i="2"/>
  <c r="AF180" i="2"/>
  <c r="AH264" i="2"/>
  <c r="AJ264" i="2" s="1"/>
  <c r="AI48" i="2"/>
  <c r="BB48" i="2" s="1"/>
  <c r="AH179" i="2"/>
  <c r="AJ179" i="2" s="1"/>
  <c r="AI179" i="2"/>
  <c r="BB179" i="2" s="1"/>
  <c r="AH275" i="2"/>
  <c r="AJ275" i="2" s="1"/>
  <c r="AI275" i="2"/>
  <c r="BB275" i="2" s="1"/>
  <c r="AB240" i="2"/>
  <c r="AB161" i="2"/>
  <c r="AH390" i="2"/>
  <c r="AJ390" i="2" s="1"/>
  <c r="AI390" i="2"/>
  <c r="BB390" i="2" s="1"/>
  <c r="AZ153" i="2"/>
  <c r="AV153" i="2"/>
  <c r="AC153" i="2"/>
  <c r="AS362" i="2"/>
  <c r="AT362" i="2" s="1"/>
  <c r="AU362" i="2" s="1"/>
  <c r="AW362" i="2" s="1"/>
  <c r="AR362" i="2"/>
  <c r="AD379" i="2"/>
  <c r="AE379" i="2"/>
  <c r="AE257" i="2"/>
  <c r="AF257" i="2" s="1"/>
  <c r="AG257" i="2" s="1"/>
  <c r="AD257" i="2"/>
  <c r="AS191" i="2"/>
  <c r="AT191" i="2" s="1"/>
  <c r="AU191" i="2" s="1"/>
  <c r="AW191" i="2" s="1"/>
  <c r="AR191" i="2"/>
  <c r="AS326" i="2"/>
  <c r="AT326" i="2" s="1"/>
  <c r="AU326" i="2" s="1"/>
  <c r="AW326" i="2" s="1"/>
  <c r="AR326" i="2"/>
  <c r="AS70" i="2"/>
  <c r="AT70" i="2" s="1"/>
  <c r="AU70" i="2" s="1"/>
  <c r="AW70" i="2" s="1"/>
  <c r="AR70" i="2"/>
  <c r="AE69" i="2"/>
  <c r="AD69" i="2"/>
  <c r="AS395" i="2"/>
  <c r="AT395" i="2" s="1"/>
  <c r="AU395" i="2" s="1"/>
  <c r="AW395" i="2" s="1"/>
  <c r="AR395" i="2"/>
  <c r="AE301" i="2"/>
  <c r="AD301" i="2"/>
  <c r="AI384" i="2"/>
  <c r="BB384" i="2" s="1"/>
  <c r="AB49" i="2"/>
  <c r="AB90" i="2"/>
  <c r="AB216" i="2"/>
  <c r="AG204" i="2"/>
  <c r="AF204" i="2"/>
  <c r="AB68" i="2"/>
  <c r="AB139" i="2"/>
  <c r="AB67" i="2"/>
  <c r="AB189" i="2"/>
  <c r="AB435" i="2"/>
  <c r="AH337" i="2"/>
  <c r="AJ337" i="2" s="1"/>
  <c r="AG506" i="2"/>
  <c r="AF506" i="2"/>
  <c r="AE340" i="2"/>
  <c r="AF340" i="2" s="1"/>
  <c r="AG340" i="2" s="1"/>
  <c r="AB340" i="2"/>
  <c r="AS302" i="2"/>
  <c r="AT302" i="2" s="1"/>
  <c r="AU302" i="2" s="1"/>
  <c r="AW302" i="2" s="1"/>
  <c r="AS349" i="2"/>
  <c r="AT349" i="2" s="1"/>
  <c r="AU349" i="2" s="1"/>
  <c r="AW349" i="2" s="1"/>
  <c r="AS295" i="2"/>
  <c r="AT295" i="2" s="1"/>
  <c r="AU295" i="2" s="1"/>
  <c r="AW295" i="2" s="1"/>
  <c r="AC258" i="2"/>
  <c r="AR206" i="2"/>
  <c r="AZ206" i="2"/>
  <c r="AE551" i="2"/>
  <c r="AB551" i="2"/>
  <c r="AR260" i="2"/>
  <c r="AZ339" i="2"/>
  <c r="AF276" i="2"/>
  <c r="AG276" i="2" s="1"/>
  <c r="AE152" i="2"/>
  <c r="AF152" i="2" s="1"/>
  <c r="AG152" i="2" s="1"/>
  <c r="AI115" i="2"/>
  <c r="BB115" i="2" s="1"/>
  <c r="AH115" i="2"/>
  <c r="AJ115" i="2" s="1"/>
  <c r="AF256" i="2"/>
  <c r="AG256" i="2" s="1"/>
  <c r="AF140" i="2"/>
  <c r="AG140" i="2" s="1"/>
  <c r="AB57" i="2"/>
  <c r="AV265" i="2"/>
  <c r="AB190" i="2"/>
  <c r="AI378" i="2"/>
  <c r="BB378" i="2" s="1"/>
  <c r="AH378" i="2"/>
  <c r="AJ378" i="2" s="1"/>
  <c r="AF391" i="2"/>
  <c r="AG391" i="2" s="1"/>
  <c r="AV147" i="2"/>
  <c r="AE300" i="2"/>
  <c r="AF300" i="2" s="1"/>
  <c r="AG300" i="2" s="1"/>
  <c r="AV300" i="2"/>
  <c r="AB325" i="2"/>
  <c r="AV204" i="2"/>
  <c r="AB170" i="2"/>
  <c r="AE191" i="2"/>
  <c r="AF191" i="2" s="1"/>
  <c r="AG191" i="2" s="1"/>
  <c r="AD191" i="2"/>
  <c r="AE294" i="2"/>
  <c r="AD294" i="2"/>
  <c r="AB229" i="2"/>
  <c r="AB265" i="2"/>
  <c r="AI91" i="2"/>
  <c r="BB91" i="2" s="1"/>
  <c r="AH91" i="2"/>
  <c r="AJ91" i="2" s="1"/>
  <c r="AH393" i="2"/>
  <c r="AJ393" i="2" s="1"/>
  <c r="AI393" i="2"/>
  <c r="BB393" i="2" s="1"/>
  <c r="AF386" i="2"/>
  <c r="AG386" i="2" s="1"/>
  <c r="AI505" i="2"/>
  <c r="BB505" i="2" s="1"/>
  <c r="AH505" i="2"/>
  <c r="AJ505" i="2" s="1"/>
  <c r="AH172" i="2"/>
  <c r="AJ172" i="2" s="1"/>
  <c r="AI172" i="2"/>
  <c r="BB172" i="2" s="1"/>
  <c r="AB116" i="2"/>
  <c r="AF383" i="2"/>
  <c r="AG383" i="2" s="1"/>
  <c r="AB394" i="2"/>
  <c r="AI56" i="2"/>
  <c r="BB56" i="2" s="1"/>
  <c r="AH56" i="2"/>
  <c r="AJ56" i="2" s="1"/>
  <c r="AB336" i="2"/>
  <c r="AB382" i="2"/>
  <c r="AI97" i="2"/>
  <c r="BB97" i="2" s="1"/>
  <c r="AH97" i="2"/>
  <c r="AJ97" i="2" s="1"/>
  <c r="AF360" i="2"/>
  <c r="AG360" i="2" s="1"/>
  <c r="AI188" i="2"/>
  <c r="BB188" i="2" s="1"/>
  <c r="AH188" i="2"/>
  <c r="AJ188" i="2" s="1"/>
  <c r="AH376" i="2"/>
  <c r="AJ376" i="2" s="1"/>
  <c r="AI376" i="2"/>
  <c r="BB376" i="2" s="1"/>
  <c r="AH168" i="2"/>
  <c r="AJ168" i="2" s="1"/>
  <c r="AI168" i="2"/>
  <c r="BB168" i="2" s="1"/>
  <c r="AZ173" i="2"/>
  <c r="AV173" i="2"/>
  <c r="AC173" i="2"/>
  <c r="AR162" i="2"/>
  <c r="AS162" i="2"/>
  <c r="AT162" i="2" s="1"/>
  <c r="AU162" i="2" s="1"/>
  <c r="AW162" i="2" s="1"/>
  <c r="AZ182" i="2"/>
  <c r="AC182" i="2"/>
  <c r="AR338" i="2"/>
  <c r="AS338" i="2"/>
  <c r="AT338" i="2" s="1"/>
  <c r="AU338" i="2" s="1"/>
  <c r="AW338" i="2" s="1"/>
  <c r="AE141" i="2"/>
  <c r="AD141" i="2"/>
  <c r="AE148" i="2"/>
  <c r="AD148" i="2"/>
  <c r="AR277" i="2"/>
  <c r="AS277" i="2"/>
  <c r="AT277" i="2" s="1"/>
  <c r="AU277" i="2" s="1"/>
  <c r="AW277" i="2" s="1"/>
  <c r="AS51" i="2"/>
  <c r="AT51" i="2" s="1"/>
  <c r="AU51" i="2" s="1"/>
  <c r="AW51" i="2" s="1"/>
  <c r="AR51" i="2"/>
  <c r="AF171" i="2"/>
  <c r="AG171" i="2" s="1"/>
  <c r="AD162" i="2"/>
  <c r="AE205" i="2"/>
  <c r="AD205" i="2"/>
  <c r="AC277" i="2"/>
  <c r="AZ277" i="2"/>
  <c r="AV230" i="2"/>
  <c r="AD70" i="2"/>
  <c r="AE70" i="2"/>
  <c r="AY271" i="2"/>
  <c r="AA271" i="2"/>
  <c r="AY234" i="2"/>
  <c r="AA234" i="2"/>
  <c r="AY194" i="2"/>
  <c r="AA194" i="2"/>
  <c r="AY341" i="2"/>
  <c r="AA341" i="2"/>
  <c r="AY185" i="2"/>
  <c r="AA185" i="2"/>
  <c r="AM155" i="2"/>
  <c r="AL155" i="2"/>
  <c r="AN155" i="2" s="1"/>
  <c r="AO155" i="2" s="1"/>
  <c r="AM268" i="2"/>
  <c r="AL268" i="2"/>
  <c r="AN268" i="2" s="1"/>
  <c r="AY398" i="2"/>
  <c r="AA398" i="2"/>
  <c r="AM279" i="2"/>
  <c r="AL279" i="2"/>
  <c r="AN279" i="2" s="1"/>
  <c r="AO279" i="2" s="1"/>
  <c r="AL350" i="2"/>
  <c r="AN350" i="2" s="1"/>
  <c r="AP350" i="2" s="1"/>
  <c r="AM350" i="2"/>
  <c r="AD351" i="2"/>
  <c r="AE351" i="2" s="1"/>
  <c r="AY351" i="2"/>
  <c r="AA351" i="2"/>
  <c r="W661" i="2"/>
  <c r="Z661" i="2" s="1"/>
  <c r="Y661" i="2"/>
  <c r="AD552" i="2"/>
  <c r="AE552" i="2" s="1"/>
  <c r="AL164" i="2"/>
  <c r="AN164" i="2" s="1"/>
  <c r="AP164" i="2" s="1"/>
  <c r="AM164" i="2"/>
  <c r="AM304" i="2"/>
  <c r="AL304" i="2"/>
  <c r="AN304" i="2" s="1"/>
  <c r="AP304" i="2" s="1"/>
  <c r="AY343" i="2"/>
  <c r="AA343" i="2"/>
  <c r="X342" i="2"/>
  <c r="G342" i="2" s="1"/>
  <c r="AD341" i="2"/>
  <c r="W580" i="2"/>
  <c r="Z580" i="2" s="1"/>
  <c r="Y580" i="2"/>
  <c r="X580" i="2"/>
  <c r="G580" i="2" s="1"/>
  <c r="Y508" i="2"/>
  <c r="W508" i="2"/>
  <c r="Z508" i="2" s="1"/>
  <c r="AY156" i="2"/>
  <c r="AA156" i="2"/>
  <c r="W734" i="2"/>
  <c r="Z734" i="2" s="1"/>
  <c r="Y734" i="2"/>
  <c r="X734" i="2"/>
  <c r="G734" i="2" s="1"/>
  <c r="W521" i="2"/>
  <c r="Z521" i="2" s="1"/>
  <c r="Y521" i="2"/>
  <c r="X521" i="2"/>
  <c r="W571" i="2"/>
  <c r="Z571" i="2" s="1"/>
  <c r="Y571" i="2"/>
  <c r="X571" i="2"/>
  <c r="AD690" i="2"/>
  <c r="W690" i="2"/>
  <c r="Z690" i="2" s="1"/>
  <c r="Y690" i="2"/>
  <c r="AD37" i="2"/>
  <c r="AE37" i="2" s="1"/>
  <c r="AF37" i="2" s="1"/>
  <c r="AG37" i="2" s="1"/>
  <c r="AY280" i="2"/>
  <c r="AA280" i="2"/>
  <c r="AY61" i="2"/>
  <c r="AA61" i="2"/>
  <c r="AM303" i="2"/>
  <c r="AL303" i="2"/>
  <c r="AN303" i="2" s="1"/>
  <c r="AO303" i="2" s="1"/>
  <c r="W479" i="2"/>
  <c r="Z479" i="2" s="1"/>
  <c r="Y479" i="2"/>
  <c r="X479" i="2"/>
  <c r="G479" i="2" s="1"/>
  <c r="AL94" i="2"/>
  <c r="AN94" i="2" s="1"/>
  <c r="AP94" i="2" s="1"/>
  <c r="AM94" i="2"/>
  <c r="AL219" i="2"/>
  <c r="AN219" i="2" s="1"/>
  <c r="AO219" i="2" s="1"/>
  <c r="AM219" i="2"/>
  <c r="AP219" i="2"/>
  <c r="AY220" i="2"/>
  <c r="AA220" i="2"/>
  <c r="AY269" i="2"/>
  <c r="AA269" i="2"/>
  <c r="AY120" i="2"/>
  <c r="AA120" i="2"/>
  <c r="AL397" i="2"/>
  <c r="AN397" i="2" s="1"/>
  <c r="AO397" i="2" s="1"/>
  <c r="AM397" i="2"/>
  <c r="B568" i="1"/>
  <c r="B232" i="1"/>
  <c r="B192" i="1"/>
  <c r="B268" i="1"/>
  <c r="F649" i="1"/>
  <c r="B654" i="1"/>
  <c r="G596" i="1"/>
  <c r="B567" i="1"/>
  <c r="B657" i="1"/>
  <c r="I579" i="2"/>
  <c r="N559" i="2"/>
  <c r="H559" i="2"/>
  <c r="C557" i="1" s="1"/>
  <c r="BA559" i="2"/>
  <c r="K559" i="2"/>
  <c r="L559" i="2"/>
  <c r="T559" i="2"/>
  <c r="J557" i="1" s="1"/>
  <c r="N646" i="2"/>
  <c r="K646" i="2"/>
  <c r="BA646" i="2"/>
  <c r="M646" i="2"/>
  <c r="L646" i="2"/>
  <c r="Q646" i="2"/>
  <c r="BA578" i="2"/>
  <c r="V578" i="2"/>
  <c r="L578" i="2"/>
  <c r="K578" i="2"/>
  <c r="H578" i="2"/>
  <c r="C576" i="1" s="1"/>
  <c r="P578" i="2"/>
  <c r="I576" i="1" s="1"/>
  <c r="K517" i="1"/>
  <c r="K567" i="1"/>
  <c r="I696" i="2"/>
  <c r="G649" i="1"/>
  <c r="G619" i="1"/>
  <c r="G633" i="1"/>
  <c r="G564" i="1"/>
  <c r="L657" i="1"/>
  <c r="L567" i="1"/>
  <c r="S569" i="2"/>
  <c r="B564" i="1"/>
  <c r="G627" i="1"/>
  <c r="S659" i="2"/>
  <c r="R566" i="2"/>
  <c r="F559" i="1"/>
  <c r="I560" i="2"/>
  <c r="F558" i="1"/>
  <c r="J559" i="2"/>
  <c r="E557" i="1" s="1"/>
  <c r="O559" i="2"/>
  <c r="H557" i="1" s="1"/>
  <c r="P559" i="2"/>
  <c r="I557" i="1" s="1"/>
  <c r="V559" i="2"/>
  <c r="M559" i="2"/>
  <c r="Q559" i="2"/>
  <c r="H646" i="2"/>
  <c r="C644" i="1" s="1"/>
  <c r="V646" i="2"/>
  <c r="J646" i="2"/>
  <c r="E644" i="1" s="1"/>
  <c r="T646" i="2"/>
  <c r="J644" i="1" s="1"/>
  <c r="P646" i="2"/>
  <c r="I644" i="1" s="1"/>
  <c r="O646" i="2"/>
  <c r="H644" i="1" s="1"/>
  <c r="T578" i="2"/>
  <c r="J576" i="1" s="1"/>
  <c r="J578" i="2"/>
  <c r="E576" i="1" s="1"/>
  <c r="M578" i="2"/>
  <c r="N578" i="2"/>
  <c r="Q578" i="2"/>
  <c r="O578" i="2"/>
  <c r="H576" i="1" s="1"/>
  <c r="K650" i="1"/>
  <c r="K657" i="1"/>
  <c r="G473" i="1"/>
  <c r="F700" i="1"/>
  <c r="G531" i="1"/>
  <c r="R569" i="2"/>
  <c r="G516" i="1"/>
  <c r="F611" i="1"/>
  <c r="G728" i="1"/>
  <c r="F701" i="1"/>
  <c r="F437" i="1"/>
  <c r="R659" i="2"/>
  <c r="L564" i="1"/>
  <c r="S566" i="2"/>
  <c r="B476" i="1"/>
  <c r="B558" i="1"/>
  <c r="B561" i="1"/>
  <c r="B549" i="1"/>
  <c r="B687" i="1"/>
  <c r="B505" i="1"/>
  <c r="B655" i="1"/>
  <c r="M742" i="2"/>
  <c r="H742" i="2"/>
  <c r="C740" i="1" s="1"/>
  <c r="BA742" i="2"/>
  <c r="J742" i="2"/>
  <c r="E740" i="1" s="1"/>
  <c r="N742" i="2"/>
  <c r="K558" i="2"/>
  <c r="M558" i="2"/>
  <c r="T558" i="2"/>
  <c r="J556" i="1" s="1"/>
  <c r="N558" i="2"/>
  <c r="L558" i="2"/>
  <c r="J558" i="2"/>
  <c r="E556" i="1" s="1"/>
  <c r="Q645" i="2"/>
  <c r="J645" i="2"/>
  <c r="E643" i="1" s="1"/>
  <c r="T645" i="2"/>
  <c r="J643" i="1" s="1"/>
  <c r="O645" i="2"/>
  <c r="H643" i="1" s="1"/>
  <c r="M645" i="2"/>
  <c r="N645" i="2"/>
  <c r="P577" i="2"/>
  <c r="I575" i="1" s="1"/>
  <c r="N577" i="2"/>
  <c r="BA577" i="2"/>
  <c r="T577" i="2"/>
  <c r="J575" i="1" s="1"/>
  <c r="Q577" i="2"/>
  <c r="O577" i="2"/>
  <c r="H575" i="1" s="1"/>
  <c r="H740" i="2"/>
  <c r="C738" i="1" s="1"/>
  <c r="BA740" i="2"/>
  <c r="V740" i="2"/>
  <c r="M740" i="2"/>
  <c r="K740" i="2"/>
  <c r="N740" i="2"/>
  <c r="J527" i="2"/>
  <c r="E525" i="1" s="1"/>
  <c r="V527" i="2"/>
  <c r="BA527" i="2"/>
  <c r="H527" i="2"/>
  <c r="C525" i="1" s="1"/>
  <c r="Q527" i="2"/>
  <c r="N527" i="2"/>
  <c r="T527" i="2"/>
  <c r="J525" i="1" s="1"/>
  <c r="K557" i="2"/>
  <c r="BA557" i="2"/>
  <c r="P557" i="2"/>
  <c r="I555" i="1" s="1"/>
  <c r="T557" i="2"/>
  <c r="J555" i="1" s="1"/>
  <c r="O557" i="2"/>
  <c r="H555" i="1" s="1"/>
  <c r="M557" i="2"/>
  <c r="Q644" i="2"/>
  <c r="V644" i="2"/>
  <c r="T644" i="2"/>
  <c r="J642" i="1" s="1"/>
  <c r="L644" i="2"/>
  <c r="BA644" i="2"/>
  <c r="M644" i="2"/>
  <c r="N576" i="2"/>
  <c r="M576" i="2"/>
  <c r="V576" i="2"/>
  <c r="L576" i="2"/>
  <c r="H576" i="2"/>
  <c r="C574" i="1" s="1"/>
  <c r="J576" i="2"/>
  <c r="E574" i="1" s="1"/>
  <c r="V739" i="2"/>
  <c r="P739" i="2"/>
  <c r="I737" i="1" s="1"/>
  <c r="Q739" i="2"/>
  <c r="K739" i="2"/>
  <c r="N739" i="2"/>
  <c r="H739" i="2"/>
  <c r="C737" i="1" s="1"/>
  <c r="Q526" i="2"/>
  <c r="N526" i="2"/>
  <c r="K526" i="2"/>
  <c r="L526" i="2"/>
  <c r="M526" i="2"/>
  <c r="T526" i="2"/>
  <c r="J524" i="1" s="1"/>
  <c r="H526" i="2"/>
  <c r="C524" i="1" s="1"/>
  <c r="H556" i="2"/>
  <c r="C554" i="1" s="1"/>
  <c r="T556" i="2"/>
  <c r="J554" i="1" s="1"/>
  <c r="Q556" i="2"/>
  <c r="L556" i="2"/>
  <c r="K556" i="2"/>
  <c r="BA556" i="2"/>
  <c r="Q643" i="2"/>
  <c r="L643" i="2"/>
  <c r="M643" i="2"/>
  <c r="N643" i="2"/>
  <c r="K643" i="2"/>
  <c r="T643" i="2"/>
  <c r="J641" i="1" s="1"/>
  <c r="N575" i="2"/>
  <c r="V575" i="2"/>
  <c r="K575" i="2"/>
  <c r="Q575" i="2"/>
  <c r="M575" i="2"/>
  <c r="H575" i="2"/>
  <c r="C573" i="1" s="1"/>
  <c r="Q738" i="2"/>
  <c r="N738" i="2"/>
  <c r="J738" i="2"/>
  <c r="E736" i="1" s="1"/>
  <c r="L738" i="2"/>
  <c r="O738" i="2"/>
  <c r="H736" i="1" s="1"/>
  <c r="BA738" i="2"/>
  <c r="T525" i="2"/>
  <c r="J523" i="1" s="1"/>
  <c r="K525" i="2"/>
  <c r="M525" i="2"/>
  <c r="BA525" i="2"/>
  <c r="J525" i="2"/>
  <c r="E523" i="1" s="1"/>
  <c r="P525" i="2"/>
  <c r="I523" i="1" s="1"/>
  <c r="J555" i="2"/>
  <c r="E553" i="1" s="1"/>
  <c r="O555" i="2"/>
  <c r="H553" i="1" s="1"/>
  <c r="T555" i="2"/>
  <c r="J553" i="1" s="1"/>
  <c r="L555" i="2"/>
  <c r="K555" i="2"/>
  <c r="P555" i="2"/>
  <c r="I553" i="1" s="1"/>
  <c r="Q642" i="2"/>
  <c r="P642" i="2"/>
  <c r="I640" i="1" s="1"/>
  <c r="M642" i="2"/>
  <c r="H642" i="2"/>
  <c r="C640" i="1" s="1"/>
  <c r="K642" i="2"/>
  <c r="Q574" i="2"/>
  <c r="L574" i="2"/>
  <c r="BA574" i="2"/>
  <c r="J574" i="2"/>
  <c r="E572" i="1" s="1"/>
  <c r="P574" i="2"/>
  <c r="I572" i="1" s="1"/>
  <c r="O574" i="2"/>
  <c r="H572" i="1" s="1"/>
  <c r="BA737" i="2"/>
  <c r="L737" i="2"/>
  <c r="V737" i="2"/>
  <c r="M737" i="2"/>
  <c r="N737" i="2"/>
  <c r="H737" i="2"/>
  <c r="C735" i="1" s="1"/>
  <c r="M524" i="2"/>
  <c r="J524" i="2"/>
  <c r="E522" i="1" s="1"/>
  <c r="K524" i="2"/>
  <c r="L524" i="2"/>
  <c r="BA524" i="2"/>
  <c r="O524" i="2"/>
  <c r="H522" i="1" s="1"/>
  <c r="O554" i="2"/>
  <c r="H552" i="1" s="1"/>
  <c r="H554" i="2"/>
  <c r="C552" i="1" s="1"/>
  <c r="M554" i="2"/>
  <c r="Q554" i="2"/>
  <c r="K554" i="2"/>
  <c r="H641" i="2"/>
  <c r="C639" i="1" s="1"/>
  <c r="L641" i="2"/>
  <c r="N641" i="2"/>
  <c r="O641" i="2"/>
  <c r="H639" i="1" s="1"/>
  <c r="Q641" i="2"/>
  <c r="BA573" i="2"/>
  <c r="Q573" i="2"/>
  <c r="V573" i="2"/>
  <c r="O573" i="2"/>
  <c r="H571" i="1" s="1"/>
  <c r="J573" i="2"/>
  <c r="E571" i="1" s="1"/>
  <c r="P736" i="2"/>
  <c r="I734" i="1" s="1"/>
  <c r="V736" i="2"/>
  <c r="N736" i="2"/>
  <c r="BA736" i="2"/>
  <c r="K736" i="2"/>
  <c r="L736" i="2"/>
  <c r="H523" i="2"/>
  <c r="C521" i="1" s="1"/>
  <c r="V523" i="2"/>
  <c r="P523" i="2"/>
  <c r="I521" i="1" s="1"/>
  <c r="BA523" i="2"/>
  <c r="K523" i="2"/>
  <c r="K561" i="1"/>
  <c r="I509" i="2"/>
  <c r="I691" i="2"/>
  <c r="B689" i="1"/>
  <c r="I510" i="2"/>
  <c r="I693" i="2"/>
  <c r="F550" i="1"/>
  <c r="F688" i="1"/>
  <c r="I512" i="2"/>
  <c r="B510" i="1"/>
  <c r="R689" i="2"/>
  <c r="S733" i="2"/>
  <c r="R570" i="2"/>
  <c r="S638" i="2"/>
  <c r="L687" i="1"/>
  <c r="L558" i="1"/>
  <c r="S660" i="2"/>
  <c r="L549" i="1"/>
  <c r="B651" i="1"/>
  <c r="R653" i="2"/>
  <c r="L577" i="1"/>
  <c r="L505" i="1"/>
  <c r="L731" i="1"/>
  <c r="B518" i="1"/>
  <c r="R520" i="2"/>
  <c r="S455" i="2"/>
  <c r="F438" i="1"/>
  <c r="G593" i="1"/>
  <c r="G472" i="1"/>
  <c r="F717" i="1"/>
  <c r="F450" i="1"/>
  <c r="F607" i="1"/>
  <c r="B656" i="1"/>
  <c r="S656" i="2"/>
  <c r="R655" i="2"/>
  <c r="G559" i="1"/>
  <c r="S654" i="2"/>
  <c r="R565" i="2"/>
  <c r="L563" i="1"/>
  <c r="R657" i="2"/>
  <c r="L559" i="1"/>
  <c r="B559" i="1"/>
  <c r="S551" i="2"/>
  <c r="R579" i="2"/>
  <c r="R507" i="2"/>
  <c r="S478" i="2"/>
  <c r="G465" i="1"/>
  <c r="G866" i="1"/>
  <c r="G702" i="1"/>
  <c r="F699" i="1"/>
  <c r="G515" i="1"/>
  <c r="G540" i="1"/>
  <c r="L656" i="1"/>
  <c r="R564" i="2"/>
  <c r="S562" i="2"/>
  <c r="L560" i="1"/>
  <c r="L653" i="1"/>
  <c r="L652" i="1"/>
  <c r="B563" i="1"/>
  <c r="R563" i="2"/>
  <c r="R561" i="2"/>
  <c r="K687" i="1"/>
  <c r="K549" i="1"/>
  <c r="K476" i="1"/>
  <c r="BA662" i="2"/>
  <c r="O662" i="2"/>
  <c r="J662" i="2"/>
  <c r="Q662" i="2"/>
  <c r="K662" i="2"/>
  <c r="T662" i="2"/>
  <c r="V553" i="2"/>
  <c r="BA553" i="2"/>
  <c r="H553" i="2"/>
  <c r="N553" i="2"/>
  <c r="L553" i="2"/>
  <c r="P553" i="2"/>
  <c r="O640" i="2"/>
  <c r="V640" i="2"/>
  <c r="T640" i="2"/>
  <c r="M640" i="2"/>
  <c r="N640" i="2"/>
  <c r="Q640" i="2"/>
  <c r="L572" i="2"/>
  <c r="N572" i="2"/>
  <c r="P572" i="2"/>
  <c r="H572" i="2"/>
  <c r="O572" i="2"/>
  <c r="K572" i="2"/>
  <c r="K558" i="1"/>
  <c r="T581" i="2"/>
  <c r="P581" i="2"/>
  <c r="O581" i="2"/>
  <c r="BA581" i="2"/>
  <c r="H581" i="2"/>
  <c r="J581" i="2"/>
  <c r="P735" i="2"/>
  <c r="K735" i="2"/>
  <c r="Q735" i="2"/>
  <c r="L735" i="2"/>
  <c r="N735" i="2"/>
  <c r="BA735" i="2"/>
  <c r="V522" i="2"/>
  <c r="H522" i="2"/>
  <c r="T522" i="2"/>
  <c r="M522" i="2"/>
  <c r="Q522" i="2"/>
  <c r="L522" i="2"/>
  <c r="K480" i="2"/>
  <c r="L480" i="2"/>
  <c r="BA480" i="2"/>
  <c r="Q480" i="2"/>
  <c r="H480" i="2"/>
  <c r="O480" i="2"/>
  <c r="P457" i="2"/>
  <c r="T457" i="2"/>
  <c r="J457" i="2"/>
  <c r="N457" i="2"/>
  <c r="V457" i="2"/>
  <c r="H457" i="2"/>
  <c r="I661" i="2"/>
  <c r="I734" i="2"/>
  <c r="I690" i="2"/>
  <c r="I639" i="2"/>
  <c r="I580" i="2"/>
  <c r="I508" i="2"/>
  <c r="I571" i="2"/>
  <c r="L742" i="2"/>
  <c r="O742" i="2"/>
  <c r="H740" i="1" s="1"/>
  <c r="P742" i="2"/>
  <c r="I740" i="1" s="1"/>
  <c r="V742" i="2"/>
  <c r="T742" i="2"/>
  <c r="J740" i="1" s="1"/>
  <c r="Q742" i="2"/>
  <c r="K742" i="2"/>
  <c r="H558" i="2"/>
  <c r="C556" i="1" s="1"/>
  <c r="V558" i="2"/>
  <c r="O558" i="2"/>
  <c r="H556" i="1" s="1"/>
  <c r="P558" i="2"/>
  <c r="I556" i="1" s="1"/>
  <c r="Q558" i="2"/>
  <c r="BA558" i="2"/>
  <c r="BA645" i="2"/>
  <c r="K645" i="2"/>
  <c r="H645" i="2"/>
  <c r="C643" i="1" s="1"/>
  <c r="V645" i="2"/>
  <c r="P645" i="2"/>
  <c r="I643" i="1" s="1"/>
  <c r="L645" i="2"/>
  <c r="H577" i="2"/>
  <c r="C575" i="1" s="1"/>
  <c r="M577" i="2"/>
  <c r="J577" i="2"/>
  <c r="E575" i="1" s="1"/>
  <c r="K577" i="2"/>
  <c r="L577" i="2"/>
  <c r="V577" i="2"/>
  <c r="P740" i="2"/>
  <c r="I738" i="1" s="1"/>
  <c r="L740" i="2"/>
  <c r="J740" i="2"/>
  <c r="E738" i="1" s="1"/>
  <c r="O740" i="2"/>
  <c r="H738" i="1" s="1"/>
  <c r="T740" i="2"/>
  <c r="J738" i="1" s="1"/>
  <c r="Q740" i="2"/>
  <c r="L527" i="2"/>
  <c r="K527" i="2"/>
  <c r="P527" i="2"/>
  <c r="I525" i="1" s="1"/>
  <c r="O527" i="2"/>
  <c r="H525" i="1" s="1"/>
  <c r="M527" i="2"/>
  <c r="V557" i="2"/>
  <c r="Q557" i="2"/>
  <c r="J557" i="2"/>
  <c r="E555" i="1" s="1"/>
  <c r="N557" i="2"/>
  <c r="H557" i="2"/>
  <c r="C555" i="1" s="1"/>
  <c r="L557" i="2"/>
  <c r="P644" i="2"/>
  <c r="I642" i="1" s="1"/>
  <c r="J644" i="2"/>
  <c r="E642" i="1" s="1"/>
  <c r="O644" i="2"/>
  <c r="H642" i="1" s="1"/>
  <c r="H644" i="2"/>
  <c r="C642" i="1" s="1"/>
  <c r="K644" i="2"/>
  <c r="N644" i="2"/>
  <c r="K576" i="2"/>
  <c r="P576" i="2"/>
  <c r="I574" i="1" s="1"/>
  <c r="BA576" i="2"/>
  <c r="T576" i="2"/>
  <c r="J574" i="1" s="1"/>
  <c r="O576" i="2"/>
  <c r="H574" i="1" s="1"/>
  <c r="Q576" i="2"/>
  <c r="L739" i="2"/>
  <c r="J739" i="2"/>
  <c r="E737" i="1" s="1"/>
  <c r="T739" i="2"/>
  <c r="J737" i="1" s="1"/>
  <c r="M739" i="2"/>
  <c r="O739" i="2"/>
  <c r="H737" i="1" s="1"/>
  <c r="BA739" i="2"/>
  <c r="BA526" i="2"/>
  <c r="J526" i="2"/>
  <c r="E524" i="1" s="1"/>
  <c r="O526" i="2"/>
  <c r="H524" i="1" s="1"/>
  <c r="P526" i="2"/>
  <c r="I524" i="1" s="1"/>
  <c r="V526" i="2"/>
  <c r="J556" i="2"/>
  <c r="E554" i="1" s="1"/>
  <c r="N556" i="2"/>
  <c r="O556" i="2"/>
  <c r="H554" i="1" s="1"/>
  <c r="P556" i="2"/>
  <c r="I554" i="1" s="1"/>
  <c r="M556" i="2"/>
  <c r="V556" i="2"/>
  <c r="P643" i="2"/>
  <c r="I641" i="1" s="1"/>
  <c r="BA643" i="2"/>
  <c r="J643" i="2"/>
  <c r="E641" i="1" s="1"/>
  <c r="V643" i="2"/>
  <c r="O643" i="2"/>
  <c r="H641" i="1" s="1"/>
  <c r="H643" i="2"/>
  <c r="C641" i="1" s="1"/>
  <c r="L575" i="2"/>
  <c r="J575" i="2"/>
  <c r="E573" i="1" s="1"/>
  <c r="P575" i="2"/>
  <c r="I573" i="1" s="1"/>
  <c r="O575" i="2"/>
  <c r="H573" i="1" s="1"/>
  <c r="T575" i="2"/>
  <c r="J573" i="1" s="1"/>
  <c r="BA575" i="2"/>
  <c r="M738" i="2"/>
  <c r="V738" i="2"/>
  <c r="T738" i="2"/>
  <c r="J736" i="1" s="1"/>
  <c r="K738" i="2"/>
  <c r="H738" i="2"/>
  <c r="C736" i="1" s="1"/>
  <c r="P738" i="2"/>
  <c r="I736" i="1" s="1"/>
  <c r="H525" i="2"/>
  <c r="C523" i="1" s="1"/>
  <c r="N525" i="2"/>
  <c r="O525" i="2"/>
  <c r="H523" i="1" s="1"/>
  <c r="V525" i="2"/>
  <c r="Q525" i="2"/>
  <c r="L525" i="2"/>
  <c r="V555" i="2"/>
  <c r="N555" i="2"/>
  <c r="H555" i="2"/>
  <c r="C553" i="1" s="1"/>
  <c r="Q555" i="2"/>
  <c r="M555" i="2"/>
  <c r="BA555" i="2"/>
  <c r="L642" i="2"/>
  <c r="T642" i="2"/>
  <c r="J640" i="1" s="1"/>
  <c r="N642" i="2"/>
  <c r="J642" i="2"/>
  <c r="E640" i="1" s="1"/>
  <c r="V642" i="2"/>
  <c r="O642" i="2"/>
  <c r="H640" i="1" s="1"/>
  <c r="BA642" i="2"/>
  <c r="K574" i="2"/>
  <c r="H574" i="2"/>
  <c r="C572" i="1" s="1"/>
  <c r="T574" i="2"/>
  <c r="J572" i="1" s="1"/>
  <c r="M574" i="2"/>
  <c r="V574" i="2"/>
  <c r="N574" i="2"/>
  <c r="K737" i="2"/>
  <c r="P737" i="2"/>
  <c r="I735" i="1" s="1"/>
  <c r="T737" i="2"/>
  <c r="J735" i="1" s="1"/>
  <c r="Q737" i="2"/>
  <c r="J737" i="2"/>
  <c r="E735" i="1" s="1"/>
  <c r="O737" i="2"/>
  <c r="H735" i="1" s="1"/>
  <c r="T524" i="2"/>
  <c r="J522" i="1" s="1"/>
  <c r="N524" i="2"/>
  <c r="H524" i="2"/>
  <c r="C522" i="1" s="1"/>
  <c r="Q524" i="2"/>
  <c r="V524" i="2"/>
  <c r="P524" i="2"/>
  <c r="I522" i="1" s="1"/>
  <c r="V554" i="2"/>
  <c r="BA554" i="2"/>
  <c r="T554" i="2"/>
  <c r="J552" i="1" s="1"/>
  <c r="N554" i="2"/>
  <c r="P554" i="2"/>
  <c r="I552" i="1" s="1"/>
  <c r="J554" i="2"/>
  <c r="E552" i="1" s="1"/>
  <c r="L554" i="2"/>
  <c r="BA641" i="2"/>
  <c r="T641" i="2"/>
  <c r="J639" i="1" s="1"/>
  <c r="V641" i="2"/>
  <c r="K641" i="2"/>
  <c r="J641" i="2"/>
  <c r="E639" i="1" s="1"/>
  <c r="M641" i="2"/>
  <c r="P641" i="2"/>
  <c r="I639" i="1" s="1"/>
  <c r="H573" i="2"/>
  <c r="C571" i="1" s="1"/>
  <c r="K573" i="2"/>
  <c r="P573" i="2"/>
  <c r="I571" i="1" s="1"/>
  <c r="M573" i="2"/>
  <c r="T573" i="2"/>
  <c r="J571" i="1" s="1"/>
  <c r="N573" i="2"/>
  <c r="L573" i="2"/>
  <c r="Q736" i="2"/>
  <c r="J736" i="2"/>
  <c r="E734" i="1" s="1"/>
  <c r="T736" i="2"/>
  <c r="J734" i="1" s="1"/>
  <c r="M736" i="2"/>
  <c r="O736" i="2"/>
  <c r="H734" i="1" s="1"/>
  <c r="H736" i="2"/>
  <c r="C734" i="1" s="1"/>
  <c r="L523" i="2"/>
  <c r="M523" i="2"/>
  <c r="T523" i="2"/>
  <c r="J521" i="1" s="1"/>
  <c r="O523" i="2"/>
  <c r="H521" i="1" s="1"/>
  <c r="Q523" i="2"/>
  <c r="N523" i="2"/>
  <c r="J523" i="2"/>
  <c r="E521" i="1" s="1"/>
  <c r="K562" i="1"/>
  <c r="K655" i="1"/>
  <c r="F507" i="1"/>
  <c r="I692" i="2"/>
  <c r="I694" i="2"/>
  <c r="I695" i="2"/>
  <c r="K654" i="1"/>
  <c r="K653" i="1"/>
  <c r="K652" i="1"/>
  <c r="F689" i="1"/>
  <c r="I511" i="2"/>
  <c r="B509" i="1"/>
  <c r="I513" i="2"/>
  <c r="B511" i="1"/>
  <c r="S689" i="2"/>
  <c r="L651" i="1"/>
  <c r="R733" i="2"/>
  <c r="S570" i="2"/>
  <c r="B636" i="1"/>
  <c r="R638" i="2"/>
  <c r="R660" i="2"/>
  <c r="S653" i="2"/>
  <c r="S520" i="2"/>
  <c r="L568" i="1"/>
  <c r="L476" i="1"/>
  <c r="B453" i="1"/>
  <c r="R455" i="2"/>
  <c r="F451" i="1"/>
  <c r="G603" i="1"/>
  <c r="G442" i="1"/>
  <c r="G684" i="1"/>
  <c r="G534" i="1"/>
  <c r="F698" i="1"/>
  <c r="F502" i="1"/>
  <c r="L562" i="1"/>
  <c r="L654" i="1"/>
  <c r="R656" i="2"/>
  <c r="B560" i="1"/>
  <c r="S655" i="2"/>
  <c r="R654" i="2"/>
  <c r="S565" i="2"/>
  <c r="G562" i="1"/>
  <c r="S657" i="2"/>
  <c r="L636" i="1"/>
  <c r="R560" i="2"/>
  <c r="S560" i="2" s="1"/>
  <c r="L658" i="1"/>
  <c r="R551" i="2"/>
  <c r="S579" i="2"/>
  <c r="S507" i="2"/>
  <c r="L518" i="1"/>
  <c r="R478" i="2"/>
  <c r="L453" i="1"/>
  <c r="F634" i="1"/>
  <c r="G632" i="1"/>
  <c r="G645" i="1"/>
  <c r="G499" i="1"/>
  <c r="G648" i="1"/>
  <c r="F443" i="1"/>
  <c r="G704" i="1"/>
  <c r="F600" i="1"/>
  <c r="G592" i="1"/>
  <c r="R658" i="2"/>
  <c r="S658" i="2" s="1"/>
  <c r="S564" i="2"/>
  <c r="R562" i="2"/>
  <c r="L655" i="1"/>
  <c r="L561" i="1"/>
  <c r="S563" i="2"/>
  <c r="S561" i="2"/>
  <c r="K658" i="1"/>
  <c r="K731" i="1"/>
  <c r="K568" i="1"/>
  <c r="L662" i="2"/>
  <c r="V662" i="2"/>
  <c r="H662" i="2"/>
  <c r="N662" i="2"/>
  <c r="P662" i="2"/>
  <c r="M662" i="2"/>
  <c r="J553" i="2"/>
  <c r="K553" i="2"/>
  <c r="M553" i="2"/>
  <c r="T553" i="2"/>
  <c r="O553" i="2"/>
  <c r="Q553" i="2"/>
  <c r="BA640" i="2"/>
  <c r="K640" i="2"/>
  <c r="P640" i="2"/>
  <c r="L640" i="2"/>
  <c r="H640" i="2"/>
  <c r="J640" i="2"/>
  <c r="BA572" i="2"/>
  <c r="T572" i="2"/>
  <c r="J572" i="2"/>
  <c r="M572" i="2"/>
  <c r="V572" i="2"/>
  <c r="Q572" i="2"/>
  <c r="K505" i="1"/>
  <c r="V581" i="2"/>
  <c r="N581" i="2"/>
  <c r="Q581" i="2"/>
  <c r="K581" i="2"/>
  <c r="L581" i="2"/>
  <c r="M581" i="2"/>
  <c r="V735" i="2"/>
  <c r="H735" i="2"/>
  <c r="O735" i="2"/>
  <c r="T735" i="2"/>
  <c r="J735" i="2"/>
  <c r="M735" i="2"/>
  <c r="K522" i="2"/>
  <c r="N522" i="2"/>
  <c r="P522" i="2"/>
  <c r="O522" i="2"/>
  <c r="J522" i="2"/>
  <c r="BA522" i="2"/>
  <c r="J480" i="2"/>
  <c r="V480" i="2"/>
  <c r="T480" i="2"/>
  <c r="N480" i="2"/>
  <c r="P480" i="2"/>
  <c r="M480" i="2"/>
  <c r="L457" i="2"/>
  <c r="K457" i="2"/>
  <c r="Q457" i="2"/>
  <c r="O457" i="2"/>
  <c r="M457" i="2"/>
  <c r="BA457" i="2"/>
  <c r="I552" i="2"/>
  <c r="I456" i="2"/>
  <c r="I521" i="2"/>
  <c r="I479" i="2"/>
  <c r="B59" i="1"/>
  <c r="B218" i="1"/>
  <c r="B349" i="1"/>
  <c r="B183" i="1"/>
  <c r="B118" i="1"/>
  <c r="B269" i="1"/>
  <c r="B267" i="1"/>
  <c r="E334" i="2"/>
  <c r="J333" i="2"/>
  <c r="O333" i="2"/>
  <c r="N333" i="2"/>
  <c r="L333" i="2"/>
  <c r="V333" i="2"/>
  <c r="M333" i="2"/>
  <c r="L332" i="2"/>
  <c r="O332" i="2"/>
  <c r="H330" i="1" s="1"/>
  <c r="P332" i="2"/>
  <c r="I330" i="1" s="1"/>
  <c r="J332" i="2"/>
  <c r="E330" i="1" s="1"/>
  <c r="H332" i="2"/>
  <c r="C330" i="1" s="1"/>
  <c r="BA332" i="2"/>
  <c r="O354" i="2"/>
  <c r="H352" i="1" s="1"/>
  <c r="M354" i="2"/>
  <c r="Q354" i="2"/>
  <c r="V354" i="2"/>
  <c r="T354" i="2"/>
  <c r="J352" i="1" s="1"/>
  <c r="P354" i="2"/>
  <c r="I352" i="1" s="1"/>
  <c r="R272" i="2"/>
  <c r="K269" i="1"/>
  <c r="K327" i="1"/>
  <c r="K183" i="1"/>
  <c r="H155" i="1"/>
  <c r="I207" i="1"/>
  <c r="J279" i="1"/>
  <c r="C60" i="1"/>
  <c r="I350" i="1"/>
  <c r="K349" i="1"/>
  <c r="H660" i="1"/>
  <c r="E660" i="1"/>
  <c r="J660" i="1"/>
  <c r="I366" i="2"/>
  <c r="C364" i="1"/>
  <c r="C551" i="1"/>
  <c r="I551" i="1"/>
  <c r="H304" i="1"/>
  <c r="C304" i="1"/>
  <c r="I233" i="1"/>
  <c r="C233" i="1"/>
  <c r="J236" i="2"/>
  <c r="P236" i="2"/>
  <c r="K236" i="2"/>
  <c r="V236" i="2"/>
  <c r="T236" i="2"/>
  <c r="J234" i="1" s="1"/>
  <c r="M236" i="2"/>
  <c r="C193" i="1"/>
  <c r="H193" i="1"/>
  <c r="D71" i="1"/>
  <c r="K231" i="1"/>
  <c r="D206" i="1"/>
  <c r="C397" i="1"/>
  <c r="I638" i="1"/>
  <c r="C638" i="1"/>
  <c r="E638" i="1"/>
  <c r="J570" i="1"/>
  <c r="E570" i="1"/>
  <c r="K35" i="1"/>
  <c r="K363" i="1"/>
  <c r="K218" i="1"/>
  <c r="K267" i="1"/>
  <c r="K118" i="1"/>
  <c r="D303" i="1"/>
  <c r="C281" i="1"/>
  <c r="I281" i="1"/>
  <c r="K205" i="1"/>
  <c r="K277" i="1"/>
  <c r="I344" i="2"/>
  <c r="F270" i="1"/>
  <c r="E270" i="1"/>
  <c r="D269" i="1"/>
  <c r="K232" i="1"/>
  <c r="K192" i="1"/>
  <c r="K331" i="2"/>
  <c r="T331" i="2"/>
  <c r="J329" i="1" s="1"/>
  <c r="L331" i="2"/>
  <c r="O331" i="2"/>
  <c r="Q331" i="2"/>
  <c r="N331" i="2"/>
  <c r="C155" i="1"/>
  <c r="I155" i="1"/>
  <c r="E207" i="1"/>
  <c r="K396" i="1"/>
  <c r="E40" i="2"/>
  <c r="P39" i="2"/>
  <c r="I37" i="1" s="1"/>
  <c r="M39" i="2"/>
  <c r="V39" i="2"/>
  <c r="K39" i="2"/>
  <c r="L39" i="2"/>
  <c r="J39" i="2"/>
  <c r="E37" i="1" s="1"/>
  <c r="I281" i="2"/>
  <c r="E279" i="1"/>
  <c r="I62" i="2"/>
  <c r="P63" i="2"/>
  <c r="I61" i="1" s="1"/>
  <c r="V63" i="2"/>
  <c r="Q63" i="2"/>
  <c r="N63" i="2"/>
  <c r="L63" i="2"/>
  <c r="M63" i="2"/>
  <c r="I352" i="2"/>
  <c r="B350" i="1"/>
  <c r="P353" i="2"/>
  <c r="M353" i="2"/>
  <c r="J353" i="2"/>
  <c r="N353" i="2"/>
  <c r="T353" i="2"/>
  <c r="J351" i="1" s="1"/>
  <c r="L353" i="2"/>
  <c r="I121" i="2"/>
  <c r="J119" i="1"/>
  <c r="J122" i="2"/>
  <c r="N122" i="2"/>
  <c r="BA122" i="2"/>
  <c r="Q122" i="2"/>
  <c r="V122" i="2"/>
  <c r="K122" i="2"/>
  <c r="E304" i="1"/>
  <c r="K341" i="1"/>
  <c r="I235" i="2"/>
  <c r="J233" i="1"/>
  <c r="L196" i="2"/>
  <c r="O196" i="2"/>
  <c r="M196" i="2"/>
  <c r="P196" i="2"/>
  <c r="H196" i="2"/>
  <c r="V196" i="2"/>
  <c r="E582" i="2"/>
  <c r="S233" i="2"/>
  <c r="D154" i="1"/>
  <c r="I733" i="1"/>
  <c r="I520" i="1"/>
  <c r="H520" i="1"/>
  <c r="E520" i="1"/>
  <c r="H397" i="1"/>
  <c r="N400" i="2"/>
  <c r="V400" i="2"/>
  <c r="Q400" i="2"/>
  <c r="T400" i="2"/>
  <c r="M400" i="2"/>
  <c r="O400" i="2"/>
  <c r="C478" i="1"/>
  <c r="H478" i="1"/>
  <c r="E458" i="2"/>
  <c r="H455" i="1"/>
  <c r="D218" i="1"/>
  <c r="D267" i="1"/>
  <c r="D118" i="1"/>
  <c r="E369" i="2"/>
  <c r="T368" i="2"/>
  <c r="J366" i="1" s="1"/>
  <c r="K368" i="2"/>
  <c r="P368" i="2"/>
  <c r="Q368" i="2"/>
  <c r="O368" i="2"/>
  <c r="J368" i="2"/>
  <c r="H281" i="1"/>
  <c r="V284" i="2"/>
  <c r="J284" i="2"/>
  <c r="P284" i="2"/>
  <c r="M284" i="2"/>
  <c r="Q284" i="2"/>
  <c r="L284" i="2"/>
  <c r="F216" i="1"/>
  <c r="F394" i="1"/>
  <c r="F172" i="1"/>
  <c r="F229" i="1"/>
  <c r="F276" i="1"/>
  <c r="G115" i="1"/>
  <c r="G215" i="1"/>
  <c r="F347" i="1"/>
  <c r="G127" i="1"/>
  <c r="F264" i="1"/>
  <c r="R271" i="2"/>
  <c r="S234" i="2"/>
  <c r="L268" i="1"/>
  <c r="S194" i="2"/>
  <c r="S341" i="2"/>
  <c r="R398" i="2"/>
  <c r="S351" i="2"/>
  <c r="R343" i="2"/>
  <c r="S342" i="2"/>
  <c r="L71" i="1"/>
  <c r="S156" i="2"/>
  <c r="L206" i="1"/>
  <c r="R280" i="2"/>
  <c r="S61" i="2"/>
  <c r="L363" i="1"/>
  <c r="R120" i="2"/>
  <c r="L303" i="1"/>
  <c r="F91" i="1"/>
  <c r="F190" i="1"/>
  <c r="F151" i="1"/>
  <c r="G255" i="1"/>
  <c r="G67" i="1"/>
  <c r="G299" i="1"/>
  <c r="F256" i="1"/>
  <c r="F171" i="1"/>
  <c r="F275" i="1"/>
  <c r="G68" i="1"/>
  <c r="L269" i="1"/>
  <c r="R270" i="2"/>
  <c r="L192" i="1"/>
  <c r="S329" i="2"/>
  <c r="G349" i="1"/>
  <c r="L349" i="1"/>
  <c r="G550" i="1"/>
  <c r="L341" i="1"/>
  <c r="B340" i="1"/>
  <c r="BA333" i="2"/>
  <c r="P333" i="2"/>
  <c r="T333" i="2"/>
  <c r="H333" i="2"/>
  <c r="K333" i="2"/>
  <c r="Q333" i="2"/>
  <c r="N332" i="2"/>
  <c r="Q332" i="2"/>
  <c r="V332" i="2"/>
  <c r="T332" i="2"/>
  <c r="J330" i="1" s="1"/>
  <c r="M332" i="2"/>
  <c r="K332" i="2"/>
  <c r="E355" i="2"/>
  <c r="L354" i="2"/>
  <c r="K354" i="2"/>
  <c r="N354" i="2"/>
  <c r="J354" i="2"/>
  <c r="E352" i="1" s="1"/>
  <c r="H354" i="2"/>
  <c r="C352" i="1" s="1"/>
  <c r="BA354" i="2"/>
  <c r="K302" i="1"/>
  <c r="K230" i="1"/>
  <c r="C342" i="1"/>
  <c r="I272" i="2"/>
  <c r="I270" i="1"/>
  <c r="K268" i="1"/>
  <c r="C328" i="1"/>
  <c r="S185" i="2"/>
  <c r="I157" i="2"/>
  <c r="J207" i="1"/>
  <c r="I209" i="2"/>
  <c r="H207" i="1"/>
  <c r="F36" i="1"/>
  <c r="I279" i="1"/>
  <c r="H350" i="1"/>
  <c r="E350" i="1"/>
  <c r="E663" i="2"/>
  <c r="C660" i="1"/>
  <c r="I660" i="1"/>
  <c r="E551" i="1"/>
  <c r="J551" i="1"/>
  <c r="H551" i="1"/>
  <c r="E119" i="1"/>
  <c r="H119" i="1"/>
  <c r="I306" i="2"/>
  <c r="B304" i="1"/>
  <c r="J304" i="1"/>
  <c r="E233" i="1"/>
  <c r="N236" i="2"/>
  <c r="BA236" i="2"/>
  <c r="Q236" i="2"/>
  <c r="O236" i="2"/>
  <c r="L236" i="2"/>
  <c r="H236" i="2"/>
  <c r="I193" i="1"/>
  <c r="K71" i="1"/>
  <c r="D231" i="1"/>
  <c r="K206" i="1"/>
  <c r="E397" i="1"/>
  <c r="H638" i="1"/>
  <c r="J638" i="1"/>
  <c r="I570" i="1"/>
  <c r="C570" i="1"/>
  <c r="H570" i="1"/>
  <c r="D35" i="1"/>
  <c r="K59" i="1"/>
  <c r="S220" i="2"/>
  <c r="S269" i="2"/>
  <c r="K303" i="1"/>
  <c r="I210" i="2"/>
  <c r="I282" i="2"/>
  <c r="I283" i="2"/>
  <c r="B281" i="1"/>
  <c r="K153" i="1"/>
  <c r="K266" i="1"/>
  <c r="K348" i="1"/>
  <c r="R344" i="2"/>
  <c r="H270" i="1"/>
  <c r="C270" i="1"/>
  <c r="D192" i="1"/>
  <c r="K339" i="1"/>
  <c r="I330" i="2"/>
  <c r="B328" i="1"/>
  <c r="M331" i="2"/>
  <c r="P331" i="2"/>
  <c r="BA331" i="2"/>
  <c r="J331" i="2"/>
  <c r="H331" i="2"/>
  <c r="V331" i="2"/>
  <c r="D183" i="1"/>
  <c r="J155" i="1"/>
  <c r="E155" i="1"/>
  <c r="C207" i="1"/>
  <c r="I38" i="2"/>
  <c r="C36" i="1"/>
  <c r="O39" i="2"/>
  <c r="H37" i="1" s="1"/>
  <c r="T39" i="2"/>
  <c r="J37" i="1" s="1"/>
  <c r="BA39" i="2"/>
  <c r="H39" i="2"/>
  <c r="Q39" i="2"/>
  <c r="N39" i="2"/>
  <c r="H279" i="1"/>
  <c r="C279" i="1"/>
  <c r="E64" i="2"/>
  <c r="J63" i="2"/>
  <c r="E61" i="1" s="1"/>
  <c r="T63" i="2"/>
  <c r="J61" i="1" s="1"/>
  <c r="H63" i="2"/>
  <c r="O63" i="2"/>
  <c r="H61" i="1" s="1"/>
  <c r="K63" i="2"/>
  <c r="BA63" i="2"/>
  <c r="F350" i="1"/>
  <c r="C350" i="1"/>
  <c r="V353" i="2"/>
  <c r="K353" i="2"/>
  <c r="H353" i="2"/>
  <c r="Q353" i="2"/>
  <c r="BA353" i="2"/>
  <c r="O353" i="2"/>
  <c r="I119" i="1"/>
  <c r="C119" i="1"/>
  <c r="T122" i="2"/>
  <c r="M122" i="2"/>
  <c r="O122" i="2"/>
  <c r="P122" i="2"/>
  <c r="L122" i="2"/>
  <c r="H122" i="2"/>
  <c r="I304" i="1"/>
  <c r="H233" i="1"/>
  <c r="E193" i="1"/>
  <c r="I195" i="2"/>
  <c r="N196" i="2"/>
  <c r="K196" i="2"/>
  <c r="T196" i="2"/>
  <c r="J196" i="2"/>
  <c r="BA196" i="2"/>
  <c r="Q196" i="2"/>
  <c r="J579" i="1"/>
  <c r="I579" i="1"/>
  <c r="H579" i="1"/>
  <c r="C579" i="1"/>
  <c r="E579" i="1"/>
  <c r="K154" i="1"/>
  <c r="C733" i="1"/>
  <c r="H733" i="1"/>
  <c r="J733" i="1"/>
  <c r="E733" i="1"/>
  <c r="C520" i="1"/>
  <c r="J520" i="1"/>
  <c r="J397" i="1"/>
  <c r="I397" i="1"/>
  <c r="I399" i="2"/>
  <c r="E401" i="2"/>
  <c r="L400" i="2"/>
  <c r="K400" i="2"/>
  <c r="BA400" i="2"/>
  <c r="H400" i="2"/>
  <c r="P400" i="2"/>
  <c r="J400" i="2"/>
  <c r="D278" i="1"/>
  <c r="D59" i="1"/>
  <c r="E481" i="2"/>
  <c r="E478" i="1"/>
  <c r="J478" i="1"/>
  <c r="I478" i="1"/>
  <c r="I455" i="1"/>
  <c r="J455" i="1"/>
  <c r="E455" i="1"/>
  <c r="C455" i="1"/>
  <c r="I367" i="2"/>
  <c r="BA368" i="2"/>
  <c r="N368" i="2"/>
  <c r="M368" i="2"/>
  <c r="L368" i="2"/>
  <c r="H368" i="2"/>
  <c r="V368" i="2"/>
  <c r="E281" i="1"/>
  <c r="BA284" i="2"/>
  <c r="N284" i="2"/>
  <c r="O284" i="2"/>
  <c r="K284" i="2"/>
  <c r="H284" i="2"/>
  <c r="T284" i="2"/>
  <c r="J282" i="1" s="1"/>
  <c r="F293" i="1"/>
  <c r="F361" i="1"/>
  <c r="F69" i="1"/>
  <c r="F152" i="1"/>
  <c r="G90" i="1"/>
  <c r="G56" i="1"/>
  <c r="G393" i="1"/>
  <c r="F300" i="1"/>
  <c r="F258" i="1"/>
  <c r="F181" i="1"/>
  <c r="G359" i="1"/>
  <c r="G228" i="1"/>
  <c r="G360" i="1"/>
  <c r="G324" i="1"/>
  <c r="G291" i="1"/>
  <c r="F48" i="1"/>
  <c r="F128" i="1"/>
  <c r="S271" i="2"/>
  <c r="R234" i="2"/>
  <c r="R194" i="2"/>
  <c r="R341" i="2"/>
  <c r="L327" i="1"/>
  <c r="S398" i="2"/>
  <c r="R351" i="2"/>
  <c r="B550" i="1"/>
  <c r="S343" i="2"/>
  <c r="R342" i="2"/>
  <c r="L340" i="1"/>
  <c r="L231" i="1"/>
  <c r="R156" i="2"/>
  <c r="L35" i="1"/>
  <c r="B278" i="1"/>
  <c r="S280" i="2"/>
  <c r="R61" i="2"/>
  <c r="S120" i="2"/>
  <c r="F116" i="1"/>
  <c r="G377" i="1"/>
  <c r="F204" i="1"/>
  <c r="G189" i="1"/>
  <c r="G292" i="1"/>
  <c r="F180" i="1"/>
  <c r="G139" i="1"/>
  <c r="G146" i="1"/>
  <c r="G160" i="1"/>
  <c r="G203" i="1"/>
  <c r="L232" i="1"/>
  <c r="S270" i="2"/>
  <c r="L339" i="1"/>
  <c r="R329" i="2"/>
  <c r="L183" i="1"/>
  <c r="L396" i="1"/>
  <c r="G339" i="1"/>
  <c r="R73" i="2"/>
  <c r="L154" i="1"/>
  <c r="R208" i="2"/>
  <c r="G688" i="1"/>
  <c r="R37" i="2"/>
  <c r="G35" i="1"/>
  <c r="B477" i="1"/>
  <c r="S365" i="2"/>
  <c r="R305" i="2"/>
  <c r="B578" i="1"/>
  <c r="S73" i="2"/>
  <c r="B732" i="1"/>
  <c r="S208" i="2"/>
  <c r="S37" i="2"/>
  <c r="L278" i="1"/>
  <c r="L59" i="1"/>
  <c r="R365" i="2"/>
  <c r="L218" i="1"/>
  <c r="L267" i="1"/>
  <c r="L118" i="1"/>
  <c r="S305" i="2"/>
  <c r="D364" i="1"/>
  <c r="D342" i="1"/>
  <c r="D350" i="1"/>
  <c r="D208" i="1"/>
  <c r="D280" i="1"/>
  <c r="D328" i="1"/>
  <c r="D397" i="1"/>
  <c r="D365" i="1"/>
  <c r="D507" i="1"/>
  <c r="D689" i="1"/>
  <c r="D508" i="1"/>
  <c r="D691" i="1"/>
  <c r="D510" i="1"/>
  <c r="D659" i="1"/>
  <c r="D732" i="1"/>
  <c r="D688" i="1"/>
  <c r="D637" i="1"/>
  <c r="D578" i="1"/>
  <c r="D506" i="1"/>
  <c r="D569" i="1"/>
  <c r="D690" i="1"/>
  <c r="D692" i="1"/>
  <c r="D693" i="1"/>
  <c r="D509" i="1"/>
  <c r="D511" i="1"/>
  <c r="D550" i="1"/>
  <c r="D454" i="1"/>
  <c r="D519" i="1"/>
  <c r="D477" i="1"/>
  <c r="D577" i="1"/>
  <c r="D694" i="1"/>
  <c r="D558" i="1"/>
  <c r="G571" i="2" l="1"/>
  <c r="AR339" i="2"/>
  <c r="AS339" i="2"/>
  <c r="AT339" i="2" s="1"/>
  <c r="AU339" i="2" s="1"/>
  <c r="AW339" i="2" s="1"/>
  <c r="AI516" i="2"/>
  <c r="BB516" i="2" s="1"/>
  <c r="AH727" i="2"/>
  <c r="AJ727" i="2" s="1"/>
  <c r="AR440" i="2"/>
  <c r="AI538" i="2"/>
  <c r="BB538" i="2" s="1"/>
  <c r="AV594" i="2"/>
  <c r="AF598" i="2"/>
  <c r="AG598" i="2" s="1"/>
  <c r="AS154" i="2"/>
  <c r="AT154" i="2" s="1"/>
  <c r="AU154" i="2" s="1"/>
  <c r="AW154" i="2" s="1"/>
  <c r="AV719" i="2"/>
  <c r="AV445" i="2"/>
  <c r="X690" i="2"/>
  <c r="G690" i="2" s="1"/>
  <c r="AF379" i="2"/>
  <c r="AG379" i="2" s="1"/>
  <c r="AV635" i="2"/>
  <c r="AF629" i="2"/>
  <c r="AG629" i="2" s="1"/>
  <c r="AO688" i="2"/>
  <c r="AZ688" i="2" s="1"/>
  <c r="AQ688" i="2"/>
  <c r="AP477" i="2"/>
  <c r="X696" i="2"/>
  <c r="G696" i="2" s="1"/>
  <c r="AI124" i="2"/>
  <c r="BB124" i="2" s="1"/>
  <c r="AV686" i="2"/>
  <c r="G281" i="2"/>
  <c r="AV702" i="2"/>
  <c r="AQ652" i="2"/>
  <c r="AR652" i="2" s="1"/>
  <c r="AO652" i="2"/>
  <c r="AQ454" i="2"/>
  <c r="AR454" i="2" s="1"/>
  <c r="AO454" i="2"/>
  <c r="AF635" i="2"/>
  <c r="AG635" i="2" s="1"/>
  <c r="AH635" i="2" s="1"/>
  <c r="AJ635" i="2" s="1"/>
  <c r="AV535" i="2"/>
  <c r="AV703" i="2"/>
  <c r="X579" i="2"/>
  <c r="G579" i="2" s="1"/>
  <c r="Y646" i="2"/>
  <c r="W646" i="2"/>
  <c r="Z646" i="2" s="1"/>
  <c r="AC559" i="2"/>
  <c r="Y559" i="2"/>
  <c r="W559" i="2"/>
  <c r="Z559" i="2" s="1"/>
  <c r="AK560" i="2"/>
  <c r="AK696" i="2"/>
  <c r="W578" i="2"/>
  <c r="Z578" i="2" s="1"/>
  <c r="Y578" i="2"/>
  <c r="X578" i="2"/>
  <c r="G578" i="2" s="1"/>
  <c r="AC646" i="2"/>
  <c r="AK579" i="2"/>
  <c r="X661" i="2"/>
  <c r="G661" i="2" s="1"/>
  <c r="AZ506" i="2"/>
  <c r="AO567" i="2"/>
  <c r="AP567" i="2"/>
  <c r="AQ567" i="2" s="1"/>
  <c r="AD439" i="2"/>
  <c r="AE439" i="2"/>
  <c r="AH540" i="2"/>
  <c r="AJ540" i="2" s="1"/>
  <c r="AI540" i="2"/>
  <c r="BB540" i="2" s="1"/>
  <c r="AE703" i="2"/>
  <c r="AD703" i="2"/>
  <c r="AF620" i="2"/>
  <c r="AG620" i="2"/>
  <c r="AB730" i="2"/>
  <c r="AH629" i="2"/>
  <c r="AJ629" i="2" s="1"/>
  <c r="AI629" i="2"/>
  <c r="BB629" i="2" s="1"/>
  <c r="AH623" i="2"/>
  <c r="AJ623" i="2" s="1"/>
  <c r="AI623" i="2"/>
  <c r="BB623" i="2" s="1"/>
  <c r="AE613" i="2"/>
  <c r="AD613" i="2"/>
  <c r="AE518" i="2"/>
  <c r="AF518" i="2" s="1"/>
  <c r="AG518" i="2" s="1"/>
  <c r="AB518" i="2"/>
  <c r="AR688" i="2"/>
  <c r="AS688" i="2"/>
  <c r="AT688" i="2" s="1"/>
  <c r="AU688" i="2" s="1"/>
  <c r="AW688" i="2" s="1"/>
  <c r="AC477" i="2"/>
  <c r="AZ477" i="2"/>
  <c r="AS652" i="2"/>
  <c r="AT652" i="2" s="1"/>
  <c r="AU652" i="2" s="1"/>
  <c r="AW652" i="2" s="1"/>
  <c r="AC652" i="2"/>
  <c r="AZ652" i="2"/>
  <c r="AS454" i="2"/>
  <c r="AT454" i="2" s="1"/>
  <c r="AU454" i="2" s="1"/>
  <c r="AW454" i="2" s="1"/>
  <c r="AC454" i="2"/>
  <c r="AZ454" i="2"/>
  <c r="AG566" i="2"/>
  <c r="AF566" i="2"/>
  <c r="AI635" i="2"/>
  <c r="BB635" i="2" s="1"/>
  <c r="AB533" i="2"/>
  <c r="AE702" i="2"/>
  <c r="AD702" i="2"/>
  <c r="AB475" i="2"/>
  <c r="AG621" i="2"/>
  <c r="AF621" i="2"/>
  <c r="AH619" i="2"/>
  <c r="AJ619" i="2" s="1"/>
  <c r="AI619" i="2"/>
  <c r="BB619" i="2" s="1"/>
  <c r="AL566" i="2"/>
  <c r="AN566" i="2" s="1"/>
  <c r="AO566" i="2" s="1"/>
  <c r="AM566" i="2"/>
  <c r="AM569" i="2"/>
  <c r="AL569" i="2"/>
  <c r="AN569" i="2" s="1"/>
  <c r="AO569" i="2" s="1"/>
  <c r="AD560" i="2"/>
  <c r="AQ550" i="2"/>
  <c r="AO550" i="2"/>
  <c r="AZ550" i="2" s="1"/>
  <c r="AQ519" i="2"/>
  <c r="AO519" i="2"/>
  <c r="AQ637" i="2"/>
  <c r="AO637" i="2"/>
  <c r="AQ506" i="2"/>
  <c r="AP506" i="2"/>
  <c r="AI631" i="2"/>
  <c r="BB631" i="2" s="1"/>
  <c r="AH631" i="2"/>
  <c r="AJ631" i="2" s="1"/>
  <c r="AI598" i="2"/>
  <c r="BB598" i="2" s="1"/>
  <c r="AH598" i="2"/>
  <c r="AJ598" i="2" s="1"/>
  <c r="AF730" i="2"/>
  <c r="AG730" i="2" s="1"/>
  <c r="AB629" i="2"/>
  <c r="AI612" i="2"/>
  <c r="BB612" i="2" s="1"/>
  <c r="AH612" i="2"/>
  <c r="AJ612" i="2" s="1"/>
  <c r="AQ477" i="2"/>
  <c r="AB566" i="2"/>
  <c r="AB635" i="2"/>
  <c r="AH714" i="2"/>
  <c r="AJ714" i="2" s="1"/>
  <c r="AI714" i="2"/>
  <c r="BB714" i="2" s="1"/>
  <c r="AG533" i="2"/>
  <c r="AF533" i="2"/>
  <c r="AH713" i="2"/>
  <c r="AJ713" i="2" s="1"/>
  <c r="AI713" i="2"/>
  <c r="BB713" i="2" s="1"/>
  <c r="AF475" i="2"/>
  <c r="AG475" i="2" s="1"/>
  <c r="AI451" i="2"/>
  <c r="BB451" i="2" s="1"/>
  <c r="AH451" i="2"/>
  <c r="AJ451" i="2" s="1"/>
  <c r="AB621" i="2"/>
  <c r="AH604" i="2"/>
  <c r="AJ604" i="2" s="1"/>
  <c r="AI604" i="2"/>
  <c r="BB604" i="2" s="1"/>
  <c r="AV720" i="2"/>
  <c r="AE651" i="2"/>
  <c r="AB651" i="2"/>
  <c r="AV730" i="2"/>
  <c r="AY696" i="2"/>
  <c r="AA696" i="2"/>
  <c r="AL659" i="2"/>
  <c r="AN659" i="2" s="1"/>
  <c r="AP659" i="2" s="1"/>
  <c r="AM659" i="2"/>
  <c r="X210" i="2"/>
  <c r="G210" i="2" s="1"/>
  <c r="AR231" i="2"/>
  <c r="AS231" i="2"/>
  <c r="AT231" i="2" s="1"/>
  <c r="AU231" i="2" s="1"/>
  <c r="AW231" i="2" s="1"/>
  <c r="AV339" i="2"/>
  <c r="AO36" i="2"/>
  <c r="AF634" i="2"/>
  <c r="AG634" i="2" s="1"/>
  <c r="AH634" i="2" s="1"/>
  <c r="AJ634" i="2" s="1"/>
  <c r="AV518" i="2"/>
  <c r="AV505" i="2"/>
  <c r="AV294" i="2"/>
  <c r="X695" i="2"/>
  <c r="G695" i="2" s="1"/>
  <c r="AV609" i="2"/>
  <c r="AV650" i="2"/>
  <c r="AV700" i="2"/>
  <c r="AV701" i="2"/>
  <c r="AE453" i="2"/>
  <c r="AV602" i="2"/>
  <c r="AF444" i="2"/>
  <c r="AG444" i="2" s="1"/>
  <c r="AH444" i="2" s="1"/>
  <c r="AJ444" i="2" s="1"/>
  <c r="X694" i="2"/>
  <c r="G694" i="2" s="1"/>
  <c r="X692" i="2"/>
  <c r="G692" i="2" s="1"/>
  <c r="AK479" i="2"/>
  <c r="AK521" i="2"/>
  <c r="AK456" i="2"/>
  <c r="AK552" i="2"/>
  <c r="AC553" i="2"/>
  <c r="AK513" i="2"/>
  <c r="AK511" i="2"/>
  <c r="AK695" i="2"/>
  <c r="AK694" i="2"/>
  <c r="AK692" i="2"/>
  <c r="W641" i="2"/>
  <c r="Z641" i="2" s="1"/>
  <c r="Y641" i="2"/>
  <c r="Y554" i="2"/>
  <c r="W554" i="2"/>
  <c r="Z554" i="2" s="1"/>
  <c r="W524" i="2"/>
  <c r="Z524" i="2" s="1"/>
  <c r="Y524" i="2"/>
  <c r="Y574" i="2"/>
  <c r="W574" i="2"/>
  <c r="Z574" i="2" s="1"/>
  <c r="W642" i="2"/>
  <c r="Z642" i="2" s="1"/>
  <c r="Y642" i="2"/>
  <c r="AC555" i="2"/>
  <c r="Y555" i="2"/>
  <c r="W555" i="2"/>
  <c r="Z555" i="2" s="1"/>
  <c r="Y525" i="2"/>
  <c r="W525" i="2"/>
  <c r="Z525" i="2" s="1"/>
  <c r="W738" i="2"/>
  <c r="Z738" i="2" s="1"/>
  <c r="Y738" i="2"/>
  <c r="Y643" i="2"/>
  <c r="W643" i="2"/>
  <c r="Z643" i="2" s="1"/>
  <c r="Y556" i="2"/>
  <c r="W556" i="2"/>
  <c r="Z556" i="2" s="1"/>
  <c r="W526" i="2"/>
  <c r="Z526" i="2" s="1"/>
  <c r="Y526" i="2"/>
  <c r="AC557" i="2"/>
  <c r="Y557" i="2"/>
  <c r="W557" i="2"/>
  <c r="Z557" i="2" s="1"/>
  <c r="AC740" i="2"/>
  <c r="W577" i="2"/>
  <c r="Z577" i="2" s="1"/>
  <c r="Y577" i="2"/>
  <c r="W645" i="2"/>
  <c r="Z645" i="2" s="1"/>
  <c r="Y645" i="2"/>
  <c r="X645" i="2"/>
  <c r="G645" i="2" s="1"/>
  <c r="AC558" i="2"/>
  <c r="Y558" i="2"/>
  <c r="W558" i="2"/>
  <c r="Z558" i="2" s="1"/>
  <c r="Y742" i="2"/>
  <c r="W742" i="2"/>
  <c r="Z742" i="2" s="1"/>
  <c r="AK571" i="2"/>
  <c r="AK508" i="2"/>
  <c r="AK580" i="2"/>
  <c r="AK639" i="2"/>
  <c r="AK690" i="2"/>
  <c r="AK734" i="2"/>
  <c r="AK661" i="2"/>
  <c r="AK512" i="2"/>
  <c r="AK693" i="2"/>
  <c r="AK510" i="2"/>
  <c r="AK691" i="2"/>
  <c r="AK509" i="2"/>
  <c r="W523" i="2"/>
  <c r="Z523" i="2" s="1"/>
  <c r="Y523" i="2"/>
  <c r="W736" i="2"/>
  <c r="Z736" i="2" s="1"/>
  <c r="Y736" i="2"/>
  <c r="W573" i="2"/>
  <c r="Z573" i="2" s="1"/>
  <c r="X573" i="2"/>
  <c r="G573" i="2" s="1"/>
  <c r="Y573" i="2"/>
  <c r="AC554" i="2"/>
  <c r="W737" i="2"/>
  <c r="Z737" i="2" s="1"/>
  <c r="Y737" i="2"/>
  <c r="W575" i="2"/>
  <c r="Z575" i="2" s="1"/>
  <c r="Y575" i="2"/>
  <c r="AC556" i="2"/>
  <c r="Y739" i="2"/>
  <c r="W739" i="2"/>
  <c r="Z739" i="2" s="1"/>
  <c r="W576" i="2"/>
  <c r="Z576" i="2" s="1"/>
  <c r="Y576" i="2"/>
  <c r="W644" i="2"/>
  <c r="Z644" i="2" s="1"/>
  <c r="Y644" i="2"/>
  <c r="X644" i="2"/>
  <c r="G644" i="2" s="1"/>
  <c r="Y527" i="2"/>
  <c r="W527" i="2"/>
  <c r="Z527" i="2" s="1"/>
  <c r="Y740" i="2"/>
  <c r="X740" i="2"/>
  <c r="G740" i="2" s="1"/>
  <c r="W740" i="2"/>
  <c r="Z740" i="2" s="1"/>
  <c r="AI856" i="2"/>
  <c r="BB856" i="2" s="1"/>
  <c r="AH856" i="2"/>
  <c r="AJ856" i="2" s="1"/>
  <c r="AI591" i="2"/>
  <c r="BB591" i="2" s="1"/>
  <c r="AH591" i="2"/>
  <c r="AJ591" i="2" s="1"/>
  <c r="AH450" i="2"/>
  <c r="AJ450" i="2" s="1"/>
  <c r="AI450" i="2"/>
  <c r="BB450" i="2" s="1"/>
  <c r="AH697" i="2"/>
  <c r="AJ697" i="2" s="1"/>
  <c r="AI697" i="2"/>
  <c r="BB697" i="2" s="1"/>
  <c r="AI698" i="2"/>
  <c r="BB698" i="2" s="1"/>
  <c r="AH698" i="2"/>
  <c r="AJ698" i="2" s="1"/>
  <c r="AH449" i="2"/>
  <c r="AJ449" i="2" s="1"/>
  <c r="AI449" i="2"/>
  <c r="BB449" i="2" s="1"/>
  <c r="AI593" i="2"/>
  <c r="BB593" i="2" s="1"/>
  <c r="AH593" i="2"/>
  <c r="AJ593" i="2" s="1"/>
  <c r="AF561" i="2"/>
  <c r="AG561" i="2"/>
  <c r="AI603" i="2"/>
  <c r="BB603" i="2" s="1"/>
  <c r="AH603" i="2"/>
  <c r="AJ603" i="2" s="1"/>
  <c r="AY479" i="2"/>
  <c r="AA479" i="2"/>
  <c r="AY521" i="2"/>
  <c r="AA521" i="2"/>
  <c r="AY456" i="2"/>
  <c r="AA456" i="2"/>
  <c r="X639" i="2"/>
  <c r="G639" i="2" s="1"/>
  <c r="AY552" i="2"/>
  <c r="AA552" i="2"/>
  <c r="AC732" i="2"/>
  <c r="AZ732" i="2"/>
  <c r="AP732" i="2"/>
  <c r="AQ732" i="2" s="1"/>
  <c r="AF542" i="2"/>
  <c r="AG542" i="2" s="1"/>
  <c r="AB594" i="2"/>
  <c r="AI616" i="2"/>
  <c r="BB616" i="2" s="1"/>
  <c r="AH616" i="2"/>
  <c r="AJ616" i="2" s="1"/>
  <c r="AD602" i="2"/>
  <c r="AE602" i="2"/>
  <c r="AF517" i="2"/>
  <c r="AG517" i="2" s="1"/>
  <c r="AH870" i="2"/>
  <c r="AJ870" i="2" s="1"/>
  <c r="AI870" i="2"/>
  <c r="BB870" i="2" s="1"/>
  <c r="AB706" i="2"/>
  <c r="AD445" i="2"/>
  <c r="AE445" i="2"/>
  <c r="AV651" i="2"/>
  <c r="AC549" i="2"/>
  <c r="AZ549" i="2"/>
  <c r="AV549" i="2"/>
  <c r="AB650" i="2"/>
  <c r="AB501" i="2"/>
  <c r="AG704" i="2"/>
  <c r="AF704" i="2"/>
  <c r="AB647" i="2"/>
  <c r="AF868" i="2"/>
  <c r="AG868" i="2" s="1"/>
  <c r="AF467" i="2"/>
  <c r="AG467" i="2" s="1"/>
  <c r="AB634" i="2"/>
  <c r="AD636" i="2"/>
  <c r="AE636" i="2"/>
  <c r="AB564" i="2"/>
  <c r="AI608" i="2"/>
  <c r="BB608" i="2" s="1"/>
  <c r="AH608" i="2"/>
  <c r="AJ608" i="2" s="1"/>
  <c r="AI447" i="2"/>
  <c r="BB447" i="2" s="1"/>
  <c r="AH447" i="2"/>
  <c r="AJ447" i="2" s="1"/>
  <c r="AD504" i="2"/>
  <c r="AE504" i="2" s="1"/>
  <c r="AZ543" i="2"/>
  <c r="AC543" i="2"/>
  <c r="AD700" i="2"/>
  <c r="AE700" i="2"/>
  <c r="AB536" i="2"/>
  <c r="AH630" i="2"/>
  <c r="AJ630" i="2" s="1"/>
  <c r="AI630" i="2"/>
  <c r="BB630" i="2" s="1"/>
  <c r="AF474" i="2"/>
  <c r="AG474" i="2" s="1"/>
  <c r="AI685" i="2"/>
  <c r="BB685" i="2" s="1"/>
  <c r="AH685" i="2"/>
  <c r="AJ685" i="2" s="1"/>
  <c r="AB686" i="2"/>
  <c r="AG595" i="2"/>
  <c r="AF595" i="2"/>
  <c r="AB444" i="2"/>
  <c r="AH683" i="2"/>
  <c r="AJ683" i="2" s="1"/>
  <c r="AI683" i="2"/>
  <c r="BB683" i="2" s="1"/>
  <c r="AI466" i="2"/>
  <c r="BB466" i="2" s="1"/>
  <c r="AH466" i="2"/>
  <c r="AJ466" i="2" s="1"/>
  <c r="AH442" i="2"/>
  <c r="AJ442" i="2" s="1"/>
  <c r="AI442" i="2"/>
  <c r="BB442" i="2" s="1"/>
  <c r="AB605" i="2"/>
  <c r="AH534" i="2"/>
  <c r="AJ534" i="2" s="1"/>
  <c r="AI534" i="2"/>
  <c r="BB534" i="2" s="1"/>
  <c r="AD453" i="2"/>
  <c r="AF453" i="2" s="1"/>
  <c r="AG453" i="2" s="1"/>
  <c r="AS568" i="2"/>
  <c r="AT568" i="2" s="1"/>
  <c r="AU568" i="2" s="1"/>
  <c r="AW568" i="2" s="1"/>
  <c r="AR568" i="2"/>
  <c r="AC476" i="2"/>
  <c r="AZ476" i="2"/>
  <c r="AC731" i="2"/>
  <c r="AZ731" i="2"/>
  <c r="AS687" i="2"/>
  <c r="AT687" i="2" s="1"/>
  <c r="AU687" i="2" s="1"/>
  <c r="AW687" i="2" s="1"/>
  <c r="AR687" i="2"/>
  <c r="AY513" i="2"/>
  <c r="AA513" i="2"/>
  <c r="AY511" i="2"/>
  <c r="AA511" i="2"/>
  <c r="AD691" i="2"/>
  <c r="AE691" i="2"/>
  <c r="AM657" i="2"/>
  <c r="AL657" i="2"/>
  <c r="AN657" i="2" s="1"/>
  <c r="AM455" i="2"/>
  <c r="AL455" i="2"/>
  <c r="AN455" i="2" s="1"/>
  <c r="AP455" i="2" s="1"/>
  <c r="AL660" i="2"/>
  <c r="AN660" i="2" s="1"/>
  <c r="AM660" i="2"/>
  <c r="AY695" i="2"/>
  <c r="AA695" i="2"/>
  <c r="AY694" i="2"/>
  <c r="AA694" i="2"/>
  <c r="X693" i="2"/>
  <c r="G693" i="2" s="1"/>
  <c r="AY692" i="2"/>
  <c r="AA692" i="2"/>
  <c r="X510" i="2"/>
  <c r="G510" i="2" s="1"/>
  <c r="AD509" i="2"/>
  <c r="AE509" i="2" s="1"/>
  <c r="G509" i="2"/>
  <c r="AM561" i="2"/>
  <c r="AL561" i="2"/>
  <c r="AM656" i="2"/>
  <c r="AL656" i="2"/>
  <c r="AN656" i="2" s="1"/>
  <c r="AO656" i="2" s="1"/>
  <c r="AM570" i="2"/>
  <c r="AL570" i="2"/>
  <c r="AL507" i="2"/>
  <c r="AN507" i="2" s="1"/>
  <c r="AP507" i="2" s="1"/>
  <c r="AM507" i="2"/>
  <c r="AM551" i="2"/>
  <c r="AL551" i="2"/>
  <c r="AN551" i="2" s="1"/>
  <c r="AP551" i="2" s="1"/>
  <c r="AL653" i="2"/>
  <c r="AN653" i="2" s="1"/>
  <c r="AP653" i="2" s="1"/>
  <c r="AM653" i="2"/>
  <c r="AY571" i="2"/>
  <c r="AA571" i="2"/>
  <c r="G521" i="2"/>
  <c r="AY508" i="2"/>
  <c r="AA508" i="2"/>
  <c r="AY580" i="2"/>
  <c r="AA580" i="2"/>
  <c r="G456" i="2"/>
  <c r="AY639" i="2"/>
  <c r="AA639" i="2"/>
  <c r="AY690" i="2"/>
  <c r="AA690" i="2"/>
  <c r="AY734" i="2"/>
  <c r="AA734" i="2"/>
  <c r="X508" i="2"/>
  <c r="G508" i="2" s="1"/>
  <c r="AY661" i="2"/>
  <c r="AA661" i="2"/>
  <c r="AB542" i="2"/>
  <c r="AF594" i="2"/>
  <c r="AG594" i="2" s="1"/>
  <c r="AH626" i="2"/>
  <c r="AJ626" i="2" s="1"/>
  <c r="AI626" i="2"/>
  <c r="BB626" i="2" s="1"/>
  <c r="AI684" i="2"/>
  <c r="BB684" i="2" s="1"/>
  <c r="AH684" i="2"/>
  <c r="AJ684" i="2" s="1"/>
  <c r="AB517" i="2"/>
  <c r="AI861" i="2"/>
  <c r="BB861" i="2" s="1"/>
  <c r="AH861" i="2"/>
  <c r="AJ861" i="2" s="1"/>
  <c r="AH622" i="2"/>
  <c r="AJ622" i="2" s="1"/>
  <c r="AI622" i="2"/>
  <c r="BB622" i="2" s="1"/>
  <c r="AI532" i="2"/>
  <c r="BB532" i="2" s="1"/>
  <c r="AH532" i="2"/>
  <c r="AJ532" i="2" s="1"/>
  <c r="AI869" i="2"/>
  <c r="BB869" i="2" s="1"/>
  <c r="AH869" i="2"/>
  <c r="AJ869" i="2" s="1"/>
  <c r="AG706" i="2"/>
  <c r="AF706" i="2"/>
  <c r="AD701" i="2"/>
  <c r="AE701" i="2"/>
  <c r="AF650" i="2"/>
  <c r="AG650" i="2" s="1"/>
  <c r="AF501" i="2"/>
  <c r="AG501" i="2" s="1"/>
  <c r="AB704" i="2"/>
  <c r="AI699" i="2"/>
  <c r="BB699" i="2" s="1"/>
  <c r="AH699" i="2"/>
  <c r="AJ699" i="2" s="1"/>
  <c r="AF647" i="2"/>
  <c r="AG647" i="2" s="1"/>
  <c r="AI862" i="2"/>
  <c r="BB862" i="2" s="1"/>
  <c r="AH862" i="2"/>
  <c r="AJ862" i="2" s="1"/>
  <c r="AB868" i="2"/>
  <c r="AB467" i="2"/>
  <c r="AI634" i="2"/>
  <c r="BB634" i="2" s="1"/>
  <c r="AG564" i="2"/>
  <c r="AF564" i="2"/>
  <c r="AB561" i="2"/>
  <c r="AD609" i="2"/>
  <c r="AE609" i="2"/>
  <c r="AD452" i="2"/>
  <c r="AF452" i="2" s="1"/>
  <c r="AG452" i="2" s="1"/>
  <c r="AI718" i="2"/>
  <c r="BB718" i="2" s="1"/>
  <c r="AH718" i="2"/>
  <c r="AJ718" i="2" s="1"/>
  <c r="AV504" i="2"/>
  <c r="AD719" i="2"/>
  <c r="AE719" i="2"/>
  <c r="AS543" i="2"/>
  <c r="AT543" i="2" s="1"/>
  <c r="AU543" i="2" s="1"/>
  <c r="AW543" i="2" s="1"/>
  <c r="AR543" i="2"/>
  <c r="AG536" i="2"/>
  <c r="AF536" i="2"/>
  <c r="AI539" i="2"/>
  <c r="BB539" i="2" s="1"/>
  <c r="AH539" i="2"/>
  <c r="AJ539" i="2" s="1"/>
  <c r="AB474" i="2"/>
  <c r="AH867" i="2"/>
  <c r="AJ867" i="2" s="1"/>
  <c r="AI867" i="2"/>
  <c r="BB867" i="2" s="1"/>
  <c r="AF686" i="2"/>
  <c r="AG686" i="2"/>
  <c r="AB595" i="2"/>
  <c r="AI444" i="2"/>
  <c r="BB444" i="2" s="1"/>
  <c r="AH705" i="2"/>
  <c r="AJ705" i="2" s="1"/>
  <c r="AI705" i="2"/>
  <c r="BB705" i="2" s="1"/>
  <c r="AI863" i="2"/>
  <c r="BB863" i="2" s="1"/>
  <c r="AH863" i="2"/>
  <c r="AJ863" i="2" s="1"/>
  <c r="AH545" i="2"/>
  <c r="AJ545" i="2" s="1"/>
  <c r="AI545" i="2"/>
  <c r="BB545" i="2" s="1"/>
  <c r="AH729" i="2"/>
  <c r="AJ729" i="2" s="1"/>
  <c r="AI729" i="2"/>
  <c r="BB729" i="2" s="1"/>
  <c r="AH632" i="2"/>
  <c r="AJ632" i="2" s="1"/>
  <c r="AI632" i="2"/>
  <c r="BB632" i="2" s="1"/>
  <c r="AH853" i="2"/>
  <c r="AJ853" i="2" s="1"/>
  <c r="AI853" i="2"/>
  <c r="BB853" i="2" s="1"/>
  <c r="AF605" i="2"/>
  <c r="AG605" i="2"/>
  <c r="AI721" i="2"/>
  <c r="BB721" i="2" s="1"/>
  <c r="AH721" i="2"/>
  <c r="AJ721" i="2" s="1"/>
  <c r="AV453" i="2"/>
  <c r="AV440" i="2"/>
  <c r="AD440" i="2"/>
  <c r="AE440" i="2"/>
  <c r="AC568" i="2"/>
  <c r="AZ568" i="2"/>
  <c r="AR476" i="2"/>
  <c r="AS476" i="2"/>
  <c r="AT476" i="2" s="1"/>
  <c r="AU476" i="2" s="1"/>
  <c r="AW476" i="2" s="1"/>
  <c r="AS731" i="2"/>
  <c r="AT731" i="2" s="1"/>
  <c r="AU731" i="2" s="1"/>
  <c r="AW731" i="2" s="1"/>
  <c r="AR731" i="2"/>
  <c r="AC687" i="2"/>
  <c r="AZ687" i="2"/>
  <c r="AY512" i="2"/>
  <c r="AA512" i="2"/>
  <c r="AL563" i="2"/>
  <c r="AN563" i="2" s="1"/>
  <c r="AO563" i="2" s="1"/>
  <c r="AC563" i="2" s="1"/>
  <c r="AM563" i="2"/>
  <c r="AM654" i="2"/>
  <c r="AL654" i="2"/>
  <c r="AL655" i="2"/>
  <c r="AN655" i="2" s="1"/>
  <c r="AO655" i="2" s="1"/>
  <c r="AM655" i="2"/>
  <c r="AP655" i="2"/>
  <c r="AL562" i="2"/>
  <c r="AN562" i="2" s="1"/>
  <c r="AP562" i="2" s="1"/>
  <c r="AM562" i="2"/>
  <c r="AO562" i="2"/>
  <c r="AC562" i="2" s="1"/>
  <c r="AM658" i="2"/>
  <c r="AL658" i="2"/>
  <c r="AN658" i="2" s="1"/>
  <c r="AO658" i="2" s="1"/>
  <c r="AL520" i="2"/>
  <c r="AN520" i="2" s="1"/>
  <c r="AO520" i="2" s="1"/>
  <c r="AM520" i="2"/>
  <c r="AL638" i="2"/>
  <c r="AN638" i="2" s="1"/>
  <c r="AM638" i="2"/>
  <c r="AY693" i="2"/>
  <c r="AA693" i="2"/>
  <c r="AY510" i="2"/>
  <c r="AA510" i="2"/>
  <c r="AY691" i="2"/>
  <c r="AA691" i="2"/>
  <c r="AY509" i="2"/>
  <c r="AA509" i="2"/>
  <c r="AM565" i="2"/>
  <c r="AL565" i="2"/>
  <c r="AN565" i="2" s="1"/>
  <c r="AO565" i="2" s="1"/>
  <c r="AC565" i="2" s="1"/>
  <c r="AM564" i="2"/>
  <c r="AL564" i="2"/>
  <c r="AN564" i="2" s="1"/>
  <c r="AL478" i="2"/>
  <c r="AM478" i="2"/>
  <c r="AN478" i="2"/>
  <c r="AP478" i="2" s="1"/>
  <c r="AL733" i="2"/>
  <c r="AN733" i="2" s="1"/>
  <c r="AO733" i="2" s="1"/>
  <c r="AM733" i="2"/>
  <c r="AM579" i="2"/>
  <c r="AL579" i="2"/>
  <c r="AN579" i="2" s="1"/>
  <c r="AM560" i="2"/>
  <c r="AL560" i="2"/>
  <c r="AN560" i="2" s="1"/>
  <c r="AO560" i="2" s="1"/>
  <c r="AL689" i="2"/>
  <c r="AN689" i="2" s="1"/>
  <c r="AP689" i="2" s="1"/>
  <c r="AM689" i="2"/>
  <c r="AQ304" i="2"/>
  <c r="AS304" i="2" s="1"/>
  <c r="AT304" i="2" s="1"/>
  <c r="AU304" i="2" s="1"/>
  <c r="AW304" i="2" s="1"/>
  <c r="AO164" i="2"/>
  <c r="AZ164" i="2" s="1"/>
  <c r="AP340" i="2"/>
  <c r="AP364" i="2"/>
  <c r="AQ364" i="2" s="1"/>
  <c r="AV118" i="2"/>
  <c r="AO72" i="2"/>
  <c r="AC72" i="2" s="1"/>
  <c r="AQ193" i="2"/>
  <c r="AR193" i="2" s="1"/>
  <c r="AV258" i="2"/>
  <c r="AO232" i="2"/>
  <c r="AQ232" i="2"/>
  <c r="AS232" i="2" s="1"/>
  <c r="AT232" i="2" s="1"/>
  <c r="AU232" i="2" s="1"/>
  <c r="AW232" i="2" s="1"/>
  <c r="AV182" i="2"/>
  <c r="AF129" i="2"/>
  <c r="AG129" i="2" s="1"/>
  <c r="AI129" i="2" s="1"/>
  <c r="BB129" i="2" s="1"/>
  <c r="AV71" i="2"/>
  <c r="AP296" i="2"/>
  <c r="AP328" i="2"/>
  <c r="AQ328" i="2" s="1"/>
  <c r="X121" i="2"/>
  <c r="AP397" i="2"/>
  <c r="AQ397" i="2" s="1"/>
  <c r="AP60" i="2"/>
  <c r="AQ60" i="2" s="1"/>
  <c r="AO261" i="2"/>
  <c r="AV206" i="2"/>
  <c r="AV295" i="2"/>
  <c r="AV302" i="2"/>
  <c r="AV395" i="2"/>
  <c r="AV70" i="2"/>
  <c r="AV326" i="2"/>
  <c r="AV191" i="2"/>
  <c r="AV362" i="2"/>
  <c r="AV278" i="2"/>
  <c r="AQ36" i="2"/>
  <c r="AP119" i="2"/>
  <c r="AQ119" i="2" s="1"/>
  <c r="AQ340" i="2"/>
  <c r="AO184" i="2"/>
  <c r="AZ184" i="2" s="1"/>
  <c r="AQ261" i="2"/>
  <c r="AR261" i="2" s="1"/>
  <c r="AO207" i="2"/>
  <c r="AC207" i="2" s="1"/>
  <c r="AV218" i="2"/>
  <c r="AV35" i="2"/>
  <c r="AV174" i="2"/>
  <c r="X209" i="2"/>
  <c r="G209" i="2" s="1"/>
  <c r="AO350" i="2"/>
  <c r="X367" i="2"/>
  <c r="G367" i="2" s="1"/>
  <c r="G235" i="2"/>
  <c r="G121" i="2"/>
  <c r="X272" i="2"/>
  <c r="G272" i="2" s="1"/>
  <c r="AQ94" i="2"/>
  <c r="AS94" i="2" s="1"/>
  <c r="AT94" i="2" s="1"/>
  <c r="AU94" i="2" s="1"/>
  <c r="AW94" i="2" s="1"/>
  <c r="AO94" i="2"/>
  <c r="AZ94" i="2" s="1"/>
  <c r="AP303" i="2"/>
  <c r="AQ303" i="2" s="1"/>
  <c r="AS303" i="2" s="1"/>
  <c r="AT303" i="2" s="1"/>
  <c r="AU303" i="2" s="1"/>
  <c r="AW303" i="2" s="1"/>
  <c r="AO304" i="2"/>
  <c r="AZ304" i="2" s="1"/>
  <c r="AP155" i="2"/>
  <c r="AQ155" i="2" s="1"/>
  <c r="AR155" i="2" s="1"/>
  <c r="AV277" i="2"/>
  <c r="AF141" i="2"/>
  <c r="AG141" i="2" s="1"/>
  <c r="AI141" i="2" s="1"/>
  <c r="BB141" i="2" s="1"/>
  <c r="AV338" i="2"/>
  <c r="AV260" i="2"/>
  <c r="AV349" i="2"/>
  <c r="AV396" i="2"/>
  <c r="AQ72" i="2"/>
  <c r="AR72" i="2" s="1"/>
  <c r="AQ184" i="2"/>
  <c r="AR184" i="2" s="1"/>
  <c r="AO175" i="2"/>
  <c r="AZ175" i="2" s="1"/>
  <c r="AV293" i="2"/>
  <c r="AF217" i="2"/>
  <c r="AG217" i="2" s="1"/>
  <c r="AH217" i="2" s="1"/>
  <c r="AJ217" i="2" s="1"/>
  <c r="AV154" i="2"/>
  <c r="X62" i="2"/>
  <c r="G62" i="2" s="1"/>
  <c r="X344" i="2"/>
  <c r="G344" i="2" s="1"/>
  <c r="X157" i="2"/>
  <c r="G157" i="2" s="1"/>
  <c r="Y368" i="2"/>
  <c r="W368" i="2"/>
  <c r="Z368" i="2" s="1"/>
  <c r="AK367" i="2"/>
  <c r="C481" i="2"/>
  <c r="C401" i="2"/>
  <c r="AK399" i="2"/>
  <c r="AK195" i="2"/>
  <c r="Y353" i="2"/>
  <c r="W353" i="2"/>
  <c r="Z353" i="2" s="1"/>
  <c r="C64" i="2"/>
  <c r="AC39" i="2"/>
  <c r="AK38" i="2"/>
  <c r="W331" i="2"/>
  <c r="Z331" i="2" s="1"/>
  <c r="Y331" i="2"/>
  <c r="X331" i="2"/>
  <c r="G331" i="2" s="1"/>
  <c r="AK330" i="2"/>
  <c r="AK283" i="2"/>
  <c r="AK282" i="2"/>
  <c r="AK210" i="2"/>
  <c r="AK306" i="2"/>
  <c r="C663" i="2"/>
  <c r="AK209" i="2"/>
  <c r="AK157" i="2"/>
  <c r="AK272" i="2"/>
  <c r="C355" i="2"/>
  <c r="Y332" i="2"/>
  <c r="W332" i="2"/>
  <c r="Z332" i="2" s="1"/>
  <c r="Y284" i="2"/>
  <c r="W284" i="2"/>
  <c r="Z284" i="2" s="1"/>
  <c r="C369" i="2"/>
  <c r="C458" i="2"/>
  <c r="W400" i="2"/>
  <c r="Z400" i="2" s="1"/>
  <c r="Y400" i="2"/>
  <c r="X400" i="2"/>
  <c r="G400" i="2" s="1"/>
  <c r="C582" i="2"/>
  <c r="Y196" i="2"/>
  <c r="W196" i="2"/>
  <c r="Z196" i="2" s="1"/>
  <c r="AK235" i="2"/>
  <c r="W122" i="2"/>
  <c r="Z122" i="2" s="1"/>
  <c r="Y122" i="2"/>
  <c r="X122" i="2"/>
  <c r="G122" i="2" s="1"/>
  <c r="AC122" i="2"/>
  <c r="AK121" i="2"/>
  <c r="AK352" i="2"/>
  <c r="W63" i="2"/>
  <c r="Z63" i="2" s="1"/>
  <c r="Y63" i="2"/>
  <c r="X63" i="2"/>
  <c r="G63" i="2" s="1"/>
  <c r="AK62" i="2"/>
  <c r="AK281" i="2"/>
  <c r="W39" i="2"/>
  <c r="Z39" i="2" s="1"/>
  <c r="Y39" i="2"/>
  <c r="X39" i="2"/>
  <c r="G39" i="2" s="1"/>
  <c r="C40" i="2"/>
  <c r="AK344" i="2"/>
  <c r="W236" i="2"/>
  <c r="Z236" i="2" s="1"/>
  <c r="Y236" i="2"/>
  <c r="X236" i="2"/>
  <c r="AK366" i="2"/>
  <c r="W354" i="2"/>
  <c r="Z354" i="2" s="1"/>
  <c r="Y354" i="2"/>
  <c r="X354" i="2"/>
  <c r="AC354" i="2"/>
  <c r="Y333" i="2"/>
  <c r="W333" i="2"/>
  <c r="Z333" i="2" s="1"/>
  <c r="C334" i="2"/>
  <c r="AF351" i="2"/>
  <c r="AG351" i="2"/>
  <c r="AP268" i="2"/>
  <c r="AQ268" i="2" s="1"/>
  <c r="AO268" i="2"/>
  <c r="AR304" i="2"/>
  <c r="AZ155" i="2"/>
  <c r="AC155" i="2"/>
  <c r="AS184" i="2"/>
  <c r="AT184" i="2" s="1"/>
  <c r="AU184" i="2" s="1"/>
  <c r="AW184" i="2" s="1"/>
  <c r="AZ397" i="2"/>
  <c r="AC397" i="2"/>
  <c r="AC94" i="2"/>
  <c r="AH37" i="2"/>
  <c r="AJ37" i="2" s="1"/>
  <c r="AI37" i="2"/>
  <c r="BB37" i="2" s="1"/>
  <c r="AF690" i="2"/>
  <c r="AG690" i="2"/>
  <c r="AQ219" i="2"/>
  <c r="AZ219" i="2"/>
  <c r="AC219" i="2"/>
  <c r="AZ303" i="2"/>
  <c r="AC303" i="2"/>
  <c r="AB37" i="2"/>
  <c r="AB690" i="2"/>
  <c r="AE341" i="2"/>
  <c r="AF341" i="2" s="1"/>
  <c r="AG341" i="2" s="1"/>
  <c r="AB341" i="2"/>
  <c r="AQ164" i="2"/>
  <c r="AG552" i="2"/>
  <c r="AF552" i="2"/>
  <c r="AQ350" i="2"/>
  <c r="AP279" i="2"/>
  <c r="AQ279" i="2" s="1"/>
  <c r="AF70" i="2"/>
  <c r="AG70" i="2" s="1"/>
  <c r="AB205" i="2"/>
  <c r="AB162" i="2"/>
  <c r="AV51" i="2"/>
  <c r="AB148" i="2"/>
  <c r="AB141" i="2"/>
  <c r="AE182" i="2"/>
  <c r="AF182" i="2" s="1"/>
  <c r="AG182" i="2" s="1"/>
  <c r="AD182" i="2"/>
  <c r="AE162" i="2"/>
  <c r="AF162" i="2" s="1"/>
  <c r="AG162" i="2" s="1"/>
  <c r="AV162" i="2"/>
  <c r="AI360" i="2"/>
  <c r="BB360" i="2" s="1"/>
  <c r="AH360" i="2"/>
  <c r="AJ360" i="2" s="1"/>
  <c r="AH383" i="2"/>
  <c r="AJ383" i="2" s="1"/>
  <c r="AI383" i="2"/>
  <c r="BB383" i="2" s="1"/>
  <c r="AH386" i="2"/>
  <c r="AJ386" i="2" s="1"/>
  <c r="AI386" i="2"/>
  <c r="BB386" i="2" s="1"/>
  <c r="AB294" i="2"/>
  <c r="AB191" i="2"/>
  <c r="AI300" i="2"/>
  <c r="BB300" i="2" s="1"/>
  <c r="AH300" i="2"/>
  <c r="AJ300" i="2" s="1"/>
  <c r="AI391" i="2"/>
  <c r="BB391" i="2" s="1"/>
  <c r="AH391" i="2"/>
  <c r="AJ391" i="2" s="1"/>
  <c r="AH140" i="2"/>
  <c r="AJ140" i="2" s="1"/>
  <c r="AI140" i="2"/>
  <c r="BB140" i="2" s="1"/>
  <c r="AH152" i="2"/>
  <c r="AJ152" i="2" s="1"/>
  <c r="AI152" i="2"/>
  <c r="BB152" i="2" s="1"/>
  <c r="AD206" i="2"/>
  <c r="AE206" i="2"/>
  <c r="AI340" i="2"/>
  <c r="BB340" i="2" s="1"/>
  <c r="AH340" i="2"/>
  <c r="AJ340" i="2" s="1"/>
  <c r="AI506" i="2"/>
  <c r="BB506" i="2" s="1"/>
  <c r="AH506" i="2"/>
  <c r="AJ506" i="2" s="1"/>
  <c r="AF301" i="2"/>
  <c r="AG301" i="2" s="1"/>
  <c r="AF69" i="2"/>
  <c r="AG69" i="2" s="1"/>
  <c r="AH257" i="2"/>
  <c r="AJ257" i="2" s="1"/>
  <c r="AI257" i="2"/>
  <c r="BB257" i="2" s="1"/>
  <c r="AB379" i="2"/>
  <c r="AH147" i="2"/>
  <c r="AJ147" i="2" s="1"/>
  <c r="AI147" i="2"/>
  <c r="BB147" i="2" s="1"/>
  <c r="AD118" i="2"/>
  <c r="AE118" i="2"/>
  <c r="AZ36" i="2"/>
  <c r="AQ296" i="2"/>
  <c r="AS261" i="2"/>
  <c r="AT261" i="2" s="1"/>
  <c r="AU261" i="2" s="1"/>
  <c r="AW261" i="2" s="1"/>
  <c r="AR232" i="2"/>
  <c r="AS193" i="2"/>
  <c r="AT193" i="2" s="1"/>
  <c r="AU193" i="2" s="1"/>
  <c r="AW193" i="2" s="1"/>
  <c r="AE130" i="2"/>
  <c r="AD130" i="2"/>
  <c r="AE50" i="2"/>
  <c r="AD50" i="2"/>
  <c r="AI348" i="2"/>
  <c r="BB348" i="2" s="1"/>
  <c r="AH348" i="2"/>
  <c r="AJ348" i="2" s="1"/>
  <c r="AH229" i="2"/>
  <c r="AJ229" i="2" s="1"/>
  <c r="AI229" i="2"/>
  <c r="BB229" i="2" s="1"/>
  <c r="AB293" i="2"/>
  <c r="AB326" i="2"/>
  <c r="AB362" i="2"/>
  <c r="AB230" i="2"/>
  <c r="AH129" i="2"/>
  <c r="AJ129" i="2" s="1"/>
  <c r="AB361" i="2"/>
  <c r="AD183" i="2"/>
  <c r="AD260" i="2"/>
  <c r="AE260" i="2"/>
  <c r="AE302" i="2"/>
  <c r="AD302" i="2"/>
  <c r="AI435" i="2"/>
  <c r="BB435" i="2" s="1"/>
  <c r="AH435" i="2"/>
  <c r="AJ435" i="2" s="1"/>
  <c r="AH189" i="2"/>
  <c r="AJ189" i="2" s="1"/>
  <c r="AI189" i="2"/>
  <c r="BB189" i="2" s="1"/>
  <c r="AH139" i="2"/>
  <c r="AJ139" i="2" s="1"/>
  <c r="AI139" i="2"/>
  <c r="BB139" i="2" s="1"/>
  <c r="AB395" i="2"/>
  <c r="AB58" i="2"/>
  <c r="AI217" i="2"/>
  <c r="BB217" i="2" s="1"/>
  <c r="AG117" i="2"/>
  <c r="AF117" i="2"/>
  <c r="AB92" i="2"/>
  <c r="AI161" i="2"/>
  <c r="BB161" i="2" s="1"/>
  <c r="AH161" i="2"/>
  <c r="AJ161" i="2" s="1"/>
  <c r="AH228" i="2"/>
  <c r="AJ228" i="2" s="1"/>
  <c r="AI228" i="2"/>
  <c r="BB228" i="2" s="1"/>
  <c r="AI288" i="2"/>
  <c r="BB288" i="2" s="1"/>
  <c r="AH288" i="2"/>
  <c r="AJ288" i="2" s="1"/>
  <c r="AD154" i="2"/>
  <c r="AE154" i="2"/>
  <c r="AD71" i="2"/>
  <c r="AS363" i="2"/>
  <c r="AT363" i="2" s="1"/>
  <c r="AU363" i="2" s="1"/>
  <c r="AW363" i="2" s="1"/>
  <c r="AR363" i="2"/>
  <c r="AZ327" i="2"/>
  <c r="AC327" i="2"/>
  <c r="AS192" i="2"/>
  <c r="AT192" i="2" s="1"/>
  <c r="AU192" i="2" s="1"/>
  <c r="AW192" i="2" s="1"/>
  <c r="AR192" i="2"/>
  <c r="AR259" i="2"/>
  <c r="AS259" i="2"/>
  <c r="AT259" i="2" s="1"/>
  <c r="AU259" i="2" s="1"/>
  <c r="AW259" i="2" s="1"/>
  <c r="AS93" i="2"/>
  <c r="AT93" i="2" s="1"/>
  <c r="AU93" i="2" s="1"/>
  <c r="AW93" i="2" s="1"/>
  <c r="AR93" i="2"/>
  <c r="AE363" i="2"/>
  <c r="AD363" i="2"/>
  <c r="AS59" i="2"/>
  <c r="AT59" i="2" s="1"/>
  <c r="AU59" i="2" s="1"/>
  <c r="AW59" i="2" s="1"/>
  <c r="AR59" i="2"/>
  <c r="AV163" i="2"/>
  <c r="AZ163" i="2"/>
  <c r="AC163" i="2"/>
  <c r="AD295" i="2"/>
  <c r="AE295" i="2"/>
  <c r="AF295" i="2" s="1"/>
  <c r="AG295" i="2" s="1"/>
  <c r="AY367" i="2"/>
  <c r="AA367" i="2"/>
  <c r="AL120" i="2"/>
  <c r="AN120" i="2" s="1"/>
  <c r="AO120" i="2" s="1"/>
  <c r="AM120" i="2"/>
  <c r="AP120" i="2"/>
  <c r="AL269" i="2"/>
  <c r="AN269" i="2" s="1"/>
  <c r="AP269" i="2" s="1"/>
  <c r="AM269" i="2"/>
  <c r="AL220" i="2"/>
  <c r="AM220" i="2"/>
  <c r="AN220" i="2"/>
  <c r="AP220" i="2" s="1"/>
  <c r="Y457" i="2"/>
  <c r="W457" i="2"/>
  <c r="Z457" i="2" s="1"/>
  <c r="Y480" i="2"/>
  <c r="W480" i="2"/>
  <c r="Z480" i="2" s="1"/>
  <c r="AY399" i="2"/>
  <c r="AA399" i="2"/>
  <c r="W522" i="2"/>
  <c r="Z522" i="2" s="1"/>
  <c r="Y522" i="2"/>
  <c r="X522" i="2"/>
  <c r="G522" i="2" s="1"/>
  <c r="Y735" i="2"/>
  <c r="W735" i="2"/>
  <c r="Z735" i="2" s="1"/>
  <c r="AL156" i="2"/>
  <c r="AN156" i="2" s="1"/>
  <c r="AP156" i="2" s="1"/>
  <c r="AM156" i="2"/>
  <c r="AO156" i="2"/>
  <c r="AY195" i="2"/>
  <c r="AA195" i="2"/>
  <c r="AM343" i="2"/>
  <c r="AL343" i="2"/>
  <c r="AN343" i="2" s="1"/>
  <c r="AP343" i="2" s="1"/>
  <c r="AL351" i="2"/>
  <c r="AM351" i="2"/>
  <c r="AN351" i="2"/>
  <c r="AO351" i="2" s="1"/>
  <c r="AD352" i="2"/>
  <c r="AY38" i="2"/>
  <c r="AA38" i="2"/>
  <c r="AM398" i="2"/>
  <c r="AL398" i="2"/>
  <c r="AN398" i="2" s="1"/>
  <c r="AO398" i="2" s="1"/>
  <c r="AY330" i="2"/>
  <c r="AA330" i="2"/>
  <c r="AL234" i="2"/>
  <c r="AN234" i="2" s="1"/>
  <c r="AM234" i="2"/>
  <c r="AL271" i="2"/>
  <c r="AN271" i="2" s="1"/>
  <c r="AP271" i="2" s="1"/>
  <c r="AM271" i="2"/>
  <c r="AY283" i="2"/>
  <c r="AA283" i="2"/>
  <c r="AY282" i="2"/>
  <c r="AA282" i="2"/>
  <c r="AY210" i="2"/>
  <c r="AA210" i="2"/>
  <c r="AL305" i="2"/>
  <c r="AN305" i="2" s="1"/>
  <c r="AO305" i="2" s="1"/>
  <c r="AM305" i="2"/>
  <c r="AL365" i="2"/>
  <c r="AN365" i="2" s="1"/>
  <c r="AP365" i="2" s="1"/>
  <c r="AM365" i="2"/>
  <c r="W640" i="2"/>
  <c r="Z640" i="2" s="1"/>
  <c r="Y640" i="2"/>
  <c r="AM208" i="2"/>
  <c r="AL208" i="2"/>
  <c r="AN208" i="2" s="1"/>
  <c r="AP208" i="2" s="1"/>
  <c r="AM73" i="2"/>
  <c r="AL73" i="2"/>
  <c r="AN73" i="2" s="1"/>
  <c r="AP73" i="2" s="1"/>
  <c r="AL342" i="2"/>
  <c r="AN342" i="2" s="1"/>
  <c r="AO342" i="2" s="1"/>
  <c r="AM342" i="2"/>
  <c r="AP342" i="2"/>
  <c r="AY306" i="2"/>
  <c r="AA306" i="2"/>
  <c r="X366" i="2"/>
  <c r="G366" i="2" s="1"/>
  <c r="W662" i="2"/>
  <c r="Z662" i="2" s="1"/>
  <c r="Y662" i="2"/>
  <c r="X662" i="2"/>
  <c r="AD38" i="2"/>
  <c r="AY209" i="2"/>
  <c r="AA209" i="2"/>
  <c r="AY157" i="2"/>
  <c r="AA157" i="2"/>
  <c r="AL329" i="2"/>
  <c r="AN329" i="2" s="1"/>
  <c r="AO329" i="2" s="1"/>
  <c r="AM329" i="2"/>
  <c r="AY272" i="2"/>
  <c r="AA272" i="2"/>
  <c r="AC304" i="2"/>
  <c r="AC164" i="2"/>
  <c r="AB552" i="2"/>
  <c r="AB351" i="2"/>
  <c r="AZ350" i="2"/>
  <c r="AZ279" i="2"/>
  <c r="AC279" i="2"/>
  <c r="AS155" i="2"/>
  <c r="AT155" i="2" s="1"/>
  <c r="AU155" i="2" s="1"/>
  <c r="AW155" i="2" s="1"/>
  <c r="AB70" i="2"/>
  <c r="AE277" i="2"/>
  <c r="AD277" i="2"/>
  <c r="AF205" i="2"/>
  <c r="AG205" i="2" s="1"/>
  <c r="AH171" i="2"/>
  <c r="AJ171" i="2" s="1"/>
  <c r="AI171" i="2"/>
  <c r="BB171" i="2" s="1"/>
  <c r="AG148" i="2"/>
  <c r="AF148" i="2"/>
  <c r="AH141" i="2"/>
  <c r="AJ141" i="2" s="1"/>
  <c r="AE173" i="2"/>
  <c r="AF173" i="2" s="1"/>
  <c r="AG173" i="2" s="1"/>
  <c r="AD173" i="2"/>
  <c r="AF294" i="2"/>
  <c r="AG294" i="2"/>
  <c r="AH191" i="2"/>
  <c r="AJ191" i="2" s="1"/>
  <c r="AI191" i="2"/>
  <c r="BB191" i="2" s="1"/>
  <c r="AI256" i="2"/>
  <c r="BB256" i="2" s="1"/>
  <c r="AH256" i="2"/>
  <c r="AJ256" i="2" s="1"/>
  <c r="AI276" i="2"/>
  <c r="BB276" i="2" s="1"/>
  <c r="AH276" i="2"/>
  <c r="AJ276" i="2" s="1"/>
  <c r="AF551" i="2"/>
  <c r="AG551" i="2"/>
  <c r="AD258" i="2"/>
  <c r="AE258" i="2"/>
  <c r="AH204" i="2"/>
  <c r="AJ204" i="2" s="1"/>
  <c r="AI204" i="2"/>
  <c r="BB204" i="2" s="1"/>
  <c r="AB301" i="2"/>
  <c r="AB69" i="2"/>
  <c r="AB257" i="2"/>
  <c r="AI379" i="2"/>
  <c r="BB379" i="2" s="1"/>
  <c r="AH379" i="2"/>
  <c r="AJ379" i="2" s="1"/>
  <c r="AD153" i="2"/>
  <c r="AE153" i="2"/>
  <c r="AH180" i="2"/>
  <c r="AJ180" i="2" s="1"/>
  <c r="AI180" i="2"/>
  <c r="BB180" i="2" s="1"/>
  <c r="AH190" i="2"/>
  <c r="AJ190" i="2" s="1"/>
  <c r="AI190" i="2"/>
  <c r="BB190" i="2" s="1"/>
  <c r="AH36" i="2"/>
  <c r="AJ36" i="2" s="1"/>
  <c r="AI36" i="2"/>
  <c r="BB36" i="2" s="1"/>
  <c r="AE192" i="2"/>
  <c r="AF192" i="2" s="1"/>
  <c r="AG192" i="2" s="1"/>
  <c r="AD192" i="2"/>
  <c r="AE93" i="2"/>
  <c r="AD93" i="2"/>
  <c r="AS36" i="2"/>
  <c r="AT36" i="2" s="1"/>
  <c r="AU36" i="2" s="1"/>
  <c r="AW36" i="2" s="1"/>
  <c r="AR36" i="2"/>
  <c r="AZ119" i="2"/>
  <c r="AC119" i="2"/>
  <c r="AS72" i="2"/>
  <c r="AT72" i="2" s="1"/>
  <c r="AU72" i="2" s="1"/>
  <c r="AW72" i="2" s="1"/>
  <c r="AZ364" i="2"/>
  <c r="AC364" i="2"/>
  <c r="AS340" i="2"/>
  <c r="AT340" i="2" s="1"/>
  <c r="AU340" i="2" s="1"/>
  <c r="AW340" i="2" s="1"/>
  <c r="AR340" i="2"/>
  <c r="AZ340" i="2"/>
  <c r="AZ60" i="2"/>
  <c r="AC60" i="2"/>
  <c r="AZ296" i="2"/>
  <c r="AC296" i="2"/>
  <c r="AZ261" i="2"/>
  <c r="AQ207" i="2"/>
  <c r="AQ175" i="2"/>
  <c r="AZ232" i="2"/>
  <c r="AC232" i="2"/>
  <c r="AZ328" i="2"/>
  <c r="AC328" i="2"/>
  <c r="AO193" i="2"/>
  <c r="AV148" i="2"/>
  <c r="AD266" i="2"/>
  <c r="AE266" i="2"/>
  <c r="AH116" i="2"/>
  <c r="AJ116" i="2" s="1"/>
  <c r="AI116" i="2"/>
  <c r="BB116" i="2" s="1"/>
  <c r="AH49" i="2"/>
  <c r="AJ49" i="2" s="1"/>
  <c r="AI49" i="2"/>
  <c r="BB49" i="2" s="1"/>
  <c r="AE293" i="2"/>
  <c r="AF293" i="2" s="1"/>
  <c r="AG293" i="2" s="1"/>
  <c r="AF326" i="2"/>
  <c r="AG326" i="2" s="1"/>
  <c r="AH259" i="2"/>
  <c r="AJ259" i="2" s="1"/>
  <c r="AI259" i="2"/>
  <c r="BB259" i="2" s="1"/>
  <c r="AF362" i="2"/>
  <c r="AG362" i="2" s="1"/>
  <c r="AF230" i="2"/>
  <c r="AG230" i="2" s="1"/>
  <c r="AB129" i="2"/>
  <c r="AG361" i="2"/>
  <c r="AF361" i="2"/>
  <c r="AS183" i="2"/>
  <c r="AT183" i="2" s="1"/>
  <c r="AU183" i="2" s="1"/>
  <c r="AW183" i="2" s="1"/>
  <c r="AR183" i="2"/>
  <c r="AE349" i="2"/>
  <c r="AD349" i="2"/>
  <c r="AH350" i="2"/>
  <c r="AJ350" i="2" s="1"/>
  <c r="AI350" i="2"/>
  <c r="BB350" i="2" s="1"/>
  <c r="AH261" i="2"/>
  <c r="AJ261" i="2" s="1"/>
  <c r="AI261" i="2"/>
  <c r="BB261" i="2" s="1"/>
  <c r="AH67" i="2"/>
  <c r="AJ67" i="2" s="1"/>
  <c r="AI67" i="2"/>
  <c r="BB67" i="2" s="1"/>
  <c r="AH68" i="2"/>
  <c r="AJ68" i="2" s="1"/>
  <c r="AI68" i="2"/>
  <c r="BB68" i="2" s="1"/>
  <c r="AH216" i="2"/>
  <c r="AJ216" i="2" s="1"/>
  <c r="AI216" i="2"/>
  <c r="BB216" i="2" s="1"/>
  <c r="AI90" i="2"/>
  <c r="BB90" i="2" s="1"/>
  <c r="AH90" i="2"/>
  <c r="AJ90" i="2" s="1"/>
  <c r="AF395" i="2"/>
  <c r="AG395" i="2" s="1"/>
  <c r="AF58" i="2"/>
  <c r="AG58" i="2" s="1"/>
  <c r="AB217" i="2"/>
  <c r="AB117" i="2"/>
  <c r="AF92" i="2"/>
  <c r="AG92" i="2" s="1"/>
  <c r="AH89" i="2"/>
  <c r="AJ89" i="2" s="1"/>
  <c r="AI89" i="2"/>
  <c r="BB89" i="2" s="1"/>
  <c r="AD278" i="2"/>
  <c r="AE278" i="2"/>
  <c r="AD231" i="2"/>
  <c r="AE231" i="2"/>
  <c r="AE174" i="2"/>
  <c r="AD174" i="2"/>
  <c r="AD396" i="2"/>
  <c r="AE396" i="2"/>
  <c r="AE218" i="2"/>
  <c r="AD218" i="2"/>
  <c r="AZ267" i="2"/>
  <c r="AV267" i="2"/>
  <c r="AC267" i="2"/>
  <c r="AE71" i="2"/>
  <c r="AH689" i="2"/>
  <c r="AJ689" i="2" s="1"/>
  <c r="AI689" i="2"/>
  <c r="BB689" i="2" s="1"/>
  <c r="AR327" i="2"/>
  <c r="AS327" i="2"/>
  <c r="AT327" i="2" s="1"/>
  <c r="AU327" i="2" s="1"/>
  <c r="AW327" i="2" s="1"/>
  <c r="AZ59" i="2"/>
  <c r="AC59" i="2"/>
  <c r="AM61" i="2"/>
  <c r="AL61" i="2"/>
  <c r="AN61" i="2" s="1"/>
  <c r="AO61" i="2" s="1"/>
  <c r="AM280" i="2"/>
  <c r="AL280" i="2"/>
  <c r="AN280" i="2" s="1"/>
  <c r="AO280" i="2" s="1"/>
  <c r="X399" i="2"/>
  <c r="G399" i="2" s="1"/>
  <c r="Y581" i="2"/>
  <c r="W581" i="2"/>
  <c r="Z581" i="2" s="1"/>
  <c r="X195" i="2"/>
  <c r="G195" i="2" s="1"/>
  <c r="AY235" i="2"/>
  <c r="AA235" i="2"/>
  <c r="AY121" i="2"/>
  <c r="AA121" i="2"/>
  <c r="AY352" i="2"/>
  <c r="AA352" i="2"/>
  <c r="AY62" i="2"/>
  <c r="AA62" i="2"/>
  <c r="AY281" i="2"/>
  <c r="AA281" i="2"/>
  <c r="X38" i="2"/>
  <c r="G38" i="2" s="1"/>
  <c r="AL185" i="2"/>
  <c r="AN185" i="2" s="1"/>
  <c r="AO185" i="2" s="1"/>
  <c r="AM185" i="2"/>
  <c r="AP185" i="2"/>
  <c r="AL341" i="2"/>
  <c r="AN341" i="2" s="1"/>
  <c r="AO341" i="2" s="1"/>
  <c r="AM341" i="2"/>
  <c r="AL194" i="2"/>
  <c r="AN194" i="2" s="1"/>
  <c r="AO194" i="2" s="1"/>
  <c r="AM194" i="2"/>
  <c r="AP194" i="2"/>
  <c r="AD272" i="2"/>
  <c r="AE272" i="2" s="1"/>
  <c r="AF272" i="2" s="1"/>
  <c r="AG272" i="2" s="1"/>
  <c r="AY344" i="2"/>
  <c r="AA344" i="2"/>
  <c r="X282" i="2"/>
  <c r="G282" i="2" s="1"/>
  <c r="AM37" i="2"/>
  <c r="AL37" i="2"/>
  <c r="AN37" i="2" s="1"/>
  <c r="Y572" i="2"/>
  <c r="W572" i="2"/>
  <c r="Z572" i="2" s="1"/>
  <c r="AL233" i="2"/>
  <c r="AN233" i="2" s="1"/>
  <c r="AO233" i="2" s="1"/>
  <c r="AM233" i="2"/>
  <c r="AP233" i="2"/>
  <c r="AD553" i="2"/>
  <c r="AE553" i="2" s="1"/>
  <c r="Y553" i="2"/>
  <c r="W553" i="2"/>
  <c r="Z553" i="2" s="1"/>
  <c r="AY366" i="2"/>
  <c r="AA366" i="2"/>
  <c r="AM270" i="2"/>
  <c r="AL270" i="2"/>
  <c r="AN270" i="2" s="1"/>
  <c r="B569" i="1"/>
  <c r="B688" i="1"/>
  <c r="B694" i="1"/>
  <c r="B279" i="1"/>
  <c r="B577" i="1"/>
  <c r="K577" i="1" s="1"/>
  <c r="K694" i="1"/>
  <c r="R646" i="2"/>
  <c r="I559" i="2"/>
  <c r="K564" i="1"/>
  <c r="I578" i="2"/>
  <c r="B576" i="1"/>
  <c r="G437" i="1"/>
  <c r="G611" i="1"/>
  <c r="F650" i="1"/>
  <c r="G700" i="1"/>
  <c r="G558" i="1"/>
  <c r="R696" i="2"/>
  <c r="L694" i="1"/>
  <c r="F560" i="1"/>
  <c r="I646" i="2"/>
  <c r="F557" i="1"/>
  <c r="F644" i="1"/>
  <c r="B659" i="1"/>
  <c r="G701" i="1"/>
  <c r="F475" i="1"/>
  <c r="F452" i="1"/>
  <c r="S696" i="2"/>
  <c r="F561" i="1"/>
  <c r="F563" i="1"/>
  <c r="B208" i="1"/>
  <c r="B693" i="1"/>
  <c r="B690" i="1"/>
  <c r="B692" i="1"/>
  <c r="F551" i="1"/>
  <c r="K560" i="1"/>
  <c r="K636" i="1"/>
  <c r="I641" i="2"/>
  <c r="I524" i="2"/>
  <c r="I642" i="2"/>
  <c r="I555" i="2"/>
  <c r="I525" i="2"/>
  <c r="I643" i="2"/>
  <c r="I556" i="2"/>
  <c r="I526" i="2"/>
  <c r="F555" i="1"/>
  <c r="I557" i="2"/>
  <c r="F738" i="1"/>
  <c r="I645" i="2"/>
  <c r="B643" i="1"/>
  <c r="K563" i="1"/>
  <c r="K656" i="1"/>
  <c r="K651" i="1"/>
  <c r="K692" i="1"/>
  <c r="K690" i="1"/>
  <c r="K689" i="1"/>
  <c r="I736" i="2"/>
  <c r="B571" i="1"/>
  <c r="F552" i="1"/>
  <c r="I575" i="2"/>
  <c r="F554" i="1"/>
  <c r="I739" i="2"/>
  <c r="I576" i="2"/>
  <c r="R527" i="2"/>
  <c r="B738" i="1"/>
  <c r="L477" i="1"/>
  <c r="L519" i="1"/>
  <c r="R734" i="2"/>
  <c r="L454" i="1"/>
  <c r="B637" i="1"/>
  <c r="G600" i="1"/>
  <c r="G443" i="1"/>
  <c r="F541" i="1"/>
  <c r="F474" i="1"/>
  <c r="L511" i="1"/>
  <c r="S512" i="2"/>
  <c r="L509" i="1"/>
  <c r="G689" i="1"/>
  <c r="R695" i="2"/>
  <c r="L690" i="1"/>
  <c r="R692" i="2"/>
  <c r="B508" i="1"/>
  <c r="R510" i="2"/>
  <c r="S691" i="2"/>
  <c r="G507" i="1"/>
  <c r="L569" i="1"/>
  <c r="B519" i="1"/>
  <c r="R661" i="2"/>
  <c r="L637" i="1"/>
  <c r="S479" i="2"/>
  <c r="L688" i="1"/>
  <c r="S571" i="2"/>
  <c r="S521" i="2"/>
  <c r="L732" i="1"/>
  <c r="B506" i="1"/>
  <c r="R508" i="2"/>
  <c r="R580" i="2"/>
  <c r="S456" i="2"/>
  <c r="R639" i="2"/>
  <c r="S552" i="2"/>
  <c r="G699" i="1"/>
  <c r="G607" i="1"/>
  <c r="G450" i="1"/>
  <c r="G717" i="1"/>
  <c r="F685" i="1"/>
  <c r="R513" i="2"/>
  <c r="R511" i="2"/>
  <c r="S694" i="2"/>
  <c r="S693" i="2"/>
  <c r="L691" i="1"/>
  <c r="L508" i="1"/>
  <c r="L689" i="1"/>
  <c r="R509" i="2"/>
  <c r="L507" i="1"/>
  <c r="K688" i="1"/>
  <c r="K578" i="1"/>
  <c r="K659" i="1"/>
  <c r="O481" i="2"/>
  <c r="K481" i="2"/>
  <c r="H481" i="2"/>
  <c r="Q481" i="2"/>
  <c r="BA481" i="2"/>
  <c r="V481" i="2"/>
  <c r="V663" i="2"/>
  <c r="H663" i="2"/>
  <c r="L663" i="2"/>
  <c r="O663" i="2"/>
  <c r="BA663" i="2"/>
  <c r="K663" i="2"/>
  <c r="V458" i="2"/>
  <c r="BA458" i="2"/>
  <c r="O458" i="2"/>
  <c r="H458" i="2"/>
  <c r="N458" i="2"/>
  <c r="L458" i="2"/>
  <c r="P582" i="2"/>
  <c r="T582" i="2"/>
  <c r="N582" i="2"/>
  <c r="H582" i="2"/>
  <c r="K582" i="2"/>
  <c r="O582" i="2"/>
  <c r="I480" i="2"/>
  <c r="I522" i="2"/>
  <c r="R735" i="2"/>
  <c r="I662" i="2"/>
  <c r="I572" i="2"/>
  <c r="R553" i="2"/>
  <c r="K453" i="1"/>
  <c r="K511" i="1"/>
  <c r="K509" i="1"/>
  <c r="I554" i="2"/>
  <c r="I574" i="2"/>
  <c r="F553" i="1"/>
  <c r="I738" i="2"/>
  <c r="I577" i="2"/>
  <c r="F556" i="1"/>
  <c r="I558" i="2"/>
  <c r="I742" i="2"/>
  <c r="K559" i="1"/>
  <c r="K518" i="1"/>
  <c r="K510" i="1"/>
  <c r="K693" i="1"/>
  <c r="I523" i="2"/>
  <c r="I573" i="2"/>
  <c r="I737" i="2"/>
  <c r="R737" i="2"/>
  <c r="R739" i="2"/>
  <c r="I644" i="2"/>
  <c r="B642" i="1"/>
  <c r="I527" i="2"/>
  <c r="I740" i="2"/>
  <c r="S734" i="2"/>
  <c r="L550" i="1"/>
  <c r="F730" i="1"/>
  <c r="F547" i="1"/>
  <c r="G634" i="1"/>
  <c r="G502" i="1"/>
  <c r="G698" i="1"/>
  <c r="G451" i="1"/>
  <c r="F729" i="1"/>
  <c r="R512" i="2"/>
  <c r="L693" i="1"/>
  <c r="S695" i="2"/>
  <c r="L692" i="1"/>
  <c r="B691" i="1"/>
  <c r="S692" i="2"/>
  <c r="S510" i="2"/>
  <c r="R691" i="2"/>
  <c r="B507" i="1"/>
  <c r="R690" i="2"/>
  <c r="S690" i="2" s="1"/>
  <c r="L506" i="1"/>
  <c r="L578" i="1"/>
  <c r="S661" i="2"/>
  <c r="B454" i="1"/>
  <c r="R479" i="2"/>
  <c r="R571" i="2"/>
  <c r="R521" i="2"/>
  <c r="S508" i="2"/>
  <c r="S580" i="2"/>
  <c r="L659" i="1"/>
  <c r="R456" i="2"/>
  <c r="S639" i="2"/>
  <c r="R552" i="2"/>
  <c r="G438" i="1"/>
  <c r="F566" i="1"/>
  <c r="S513" i="2"/>
  <c r="L510" i="1"/>
  <c r="S511" i="2"/>
  <c r="R694" i="2"/>
  <c r="R693" i="2"/>
  <c r="S509" i="2"/>
  <c r="K732" i="1"/>
  <c r="K477" i="1"/>
  <c r="K569" i="1"/>
  <c r="K550" i="1"/>
  <c r="M481" i="2"/>
  <c r="J481" i="2"/>
  <c r="P481" i="2"/>
  <c r="N481" i="2"/>
  <c r="L481" i="2"/>
  <c r="T481" i="2"/>
  <c r="P663" i="2"/>
  <c r="T663" i="2"/>
  <c r="Q663" i="2"/>
  <c r="M663" i="2"/>
  <c r="J663" i="2"/>
  <c r="N663" i="2"/>
  <c r="J458" i="2"/>
  <c r="M458" i="2"/>
  <c r="K458" i="2"/>
  <c r="T458" i="2"/>
  <c r="Q458" i="2"/>
  <c r="P458" i="2"/>
  <c r="Q582" i="2"/>
  <c r="V582" i="2"/>
  <c r="BA582" i="2"/>
  <c r="L582" i="2"/>
  <c r="M582" i="2"/>
  <c r="J582" i="2"/>
  <c r="I457" i="2"/>
  <c r="R522" i="2"/>
  <c r="I735" i="2"/>
  <c r="I640" i="2"/>
  <c r="I581" i="2"/>
  <c r="R572" i="2"/>
  <c r="I553" i="2"/>
  <c r="B207" i="1"/>
  <c r="B365" i="1"/>
  <c r="B119" i="1"/>
  <c r="B233" i="1"/>
  <c r="B270" i="1"/>
  <c r="B342" i="1"/>
  <c r="B60" i="1"/>
  <c r="B155" i="1"/>
  <c r="K278" i="1"/>
  <c r="C282" i="1"/>
  <c r="K365" i="1"/>
  <c r="E482" i="2"/>
  <c r="H479" i="1"/>
  <c r="C479" i="1"/>
  <c r="E398" i="1"/>
  <c r="C398" i="1"/>
  <c r="J401" i="2"/>
  <c r="N401" i="2"/>
  <c r="T401" i="2"/>
  <c r="J399" i="1" s="1"/>
  <c r="L401" i="2"/>
  <c r="V401" i="2"/>
  <c r="O401" i="2"/>
  <c r="E194" i="1"/>
  <c r="D193" i="1"/>
  <c r="C120" i="1"/>
  <c r="H120" i="1"/>
  <c r="H351" i="1"/>
  <c r="C351" i="1"/>
  <c r="I353" i="2"/>
  <c r="C61" i="1"/>
  <c r="H64" i="2"/>
  <c r="C62" i="1" s="1"/>
  <c r="Q64" i="2"/>
  <c r="L64" i="2"/>
  <c r="J64" i="2"/>
  <c r="E62" i="1" s="1"/>
  <c r="P64" i="2"/>
  <c r="I62" i="1" s="1"/>
  <c r="T64" i="2"/>
  <c r="J62" i="1" s="1"/>
  <c r="K60" i="1"/>
  <c r="C37" i="1"/>
  <c r="R331" i="2"/>
  <c r="C329" i="1"/>
  <c r="I329" i="1"/>
  <c r="S344" i="2"/>
  <c r="D281" i="1"/>
  <c r="H234" i="1"/>
  <c r="K304" i="1"/>
  <c r="I661" i="1"/>
  <c r="J661" i="1"/>
  <c r="E661" i="1"/>
  <c r="M355" i="2"/>
  <c r="K355" i="2"/>
  <c r="P355" i="2"/>
  <c r="H355" i="2"/>
  <c r="BA355" i="2"/>
  <c r="T355" i="2"/>
  <c r="J331" i="1"/>
  <c r="K340" i="1"/>
  <c r="I282" i="1"/>
  <c r="R284" i="2"/>
  <c r="H366" i="1"/>
  <c r="I366" i="1"/>
  <c r="J369" i="2"/>
  <c r="P369" i="2"/>
  <c r="M369" i="2"/>
  <c r="O369" i="2"/>
  <c r="L369" i="2"/>
  <c r="K369" i="2"/>
  <c r="E459" i="2"/>
  <c r="E460" i="2" s="1"/>
  <c r="E456" i="1"/>
  <c r="J456" i="1"/>
  <c r="I456" i="1"/>
  <c r="H398" i="1"/>
  <c r="E583" i="2"/>
  <c r="E580" i="1"/>
  <c r="R196" i="2"/>
  <c r="I194" i="1"/>
  <c r="K233" i="1"/>
  <c r="R122" i="2"/>
  <c r="F120" i="1"/>
  <c r="K119" i="1"/>
  <c r="I351" i="1"/>
  <c r="I63" i="2"/>
  <c r="B61" i="1"/>
  <c r="D279" i="1"/>
  <c r="I39" i="2"/>
  <c r="B37" i="1"/>
  <c r="BA40" i="2"/>
  <c r="J40" i="2"/>
  <c r="E38" i="1" s="1"/>
  <c r="P40" i="2"/>
  <c r="I38" i="1" s="1"/>
  <c r="M40" i="2"/>
  <c r="H40" i="2"/>
  <c r="V40" i="2"/>
  <c r="R236" i="2"/>
  <c r="I234" i="1"/>
  <c r="K207" i="1"/>
  <c r="K270" i="1"/>
  <c r="I354" i="2"/>
  <c r="E331" i="1"/>
  <c r="V334" i="2"/>
  <c r="BA334" i="2"/>
  <c r="H334" i="2"/>
  <c r="K334" i="2"/>
  <c r="N334" i="2"/>
  <c r="J334" i="2"/>
  <c r="F153" i="1"/>
  <c r="F92" i="1"/>
  <c r="G180" i="1"/>
  <c r="G204" i="1"/>
  <c r="G116" i="1"/>
  <c r="F205" i="1"/>
  <c r="G128" i="1"/>
  <c r="G48" i="1"/>
  <c r="G181" i="1"/>
  <c r="G300" i="1"/>
  <c r="G152" i="1"/>
  <c r="G69" i="1"/>
  <c r="F161" i="1"/>
  <c r="L365" i="1"/>
  <c r="L397" i="1"/>
  <c r="B520" i="1"/>
  <c r="L193" i="1"/>
  <c r="R235" i="2"/>
  <c r="R121" i="2"/>
  <c r="R352" i="2"/>
  <c r="G350" i="1"/>
  <c r="R62" i="2"/>
  <c r="R281" i="2"/>
  <c r="L36" i="1"/>
  <c r="L328" i="1"/>
  <c r="L208" i="1"/>
  <c r="R366" i="2"/>
  <c r="L207" i="1"/>
  <c r="L155" i="1"/>
  <c r="L270" i="1"/>
  <c r="F162" i="1"/>
  <c r="F277" i="1"/>
  <c r="G171" i="1"/>
  <c r="G256" i="1"/>
  <c r="F117" i="1"/>
  <c r="F294" i="1"/>
  <c r="F230" i="1"/>
  <c r="G264" i="1"/>
  <c r="G394" i="1"/>
  <c r="F265" i="1"/>
  <c r="F57" i="1"/>
  <c r="R367" i="2"/>
  <c r="R399" i="2"/>
  <c r="S195" i="2"/>
  <c r="L119" i="1"/>
  <c r="L279" i="1"/>
  <c r="B36" i="1"/>
  <c r="S38" i="2"/>
  <c r="S330" i="2"/>
  <c r="L342" i="1"/>
  <c r="R282" i="2"/>
  <c r="R306" i="2"/>
  <c r="H282" i="1"/>
  <c r="I368" i="2"/>
  <c r="C366" i="1"/>
  <c r="E479" i="1"/>
  <c r="I479" i="1"/>
  <c r="J479" i="1"/>
  <c r="I398" i="1"/>
  <c r="E402" i="2"/>
  <c r="M401" i="2"/>
  <c r="P401" i="2"/>
  <c r="H401" i="2"/>
  <c r="Q401" i="2"/>
  <c r="K401" i="2"/>
  <c r="BA401" i="2"/>
  <c r="J194" i="1"/>
  <c r="I120" i="1"/>
  <c r="J120" i="1"/>
  <c r="BA64" i="2"/>
  <c r="O64" i="2"/>
  <c r="H62" i="1" s="1"/>
  <c r="V64" i="2"/>
  <c r="K64" i="2"/>
  <c r="N64" i="2"/>
  <c r="M64" i="2"/>
  <c r="F37" i="1"/>
  <c r="D36" i="1"/>
  <c r="I331" i="2"/>
  <c r="B329" i="1"/>
  <c r="E329" i="1"/>
  <c r="K328" i="1"/>
  <c r="K342" i="1"/>
  <c r="K281" i="1"/>
  <c r="K208" i="1"/>
  <c r="C234" i="1"/>
  <c r="D304" i="1"/>
  <c r="E664" i="2"/>
  <c r="C661" i="1"/>
  <c r="H661" i="1"/>
  <c r="D207" i="1"/>
  <c r="D155" i="1"/>
  <c r="D270" i="1"/>
  <c r="E356" i="2"/>
  <c r="O355" i="2"/>
  <c r="J355" i="2"/>
  <c r="V355" i="2"/>
  <c r="Q355" i="2"/>
  <c r="L355" i="2"/>
  <c r="N355" i="2"/>
  <c r="I332" i="2"/>
  <c r="C331" i="1"/>
  <c r="I331" i="1"/>
  <c r="E282" i="1"/>
  <c r="I284" i="2"/>
  <c r="E366" i="1"/>
  <c r="BA369" i="2"/>
  <c r="Q369" i="2"/>
  <c r="N369" i="2"/>
  <c r="H369" i="2"/>
  <c r="T369" i="2"/>
  <c r="V369" i="2"/>
  <c r="H456" i="1"/>
  <c r="C456" i="1"/>
  <c r="J398" i="1"/>
  <c r="I400" i="2"/>
  <c r="B398" i="1"/>
  <c r="I580" i="1"/>
  <c r="J580" i="1"/>
  <c r="C580" i="1"/>
  <c r="H580" i="1"/>
  <c r="I196" i="2"/>
  <c r="C194" i="1"/>
  <c r="H194" i="1"/>
  <c r="D233" i="1"/>
  <c r="I122" i="2"/>
  <c r="B120" i="1"/>
  <c r="E120" i="1"/>
  <c r="D119" i="1"/>
  <c r="E351" i="1"/>
  <c r="K350" i="1"/>
  <c r="D60" i="1"/>
  <c r="K279" i="1"/>
  <c r="E41" i="2"/>
  <c r="N40" i="2"/>
  <c r="K40" i="2"/>
  <c r="L40" i="2"/>
  <c r="O40" i="2"/>
  <c r="H38" i="1" s="1"/>
  <c r="Q40" i="2"/>
  <c r="T40" i="2"/>
  <c r="J38" i="1" s="1"/>
  <c r="H329" i="1"/>
  <c r="I236" i="2"/>
  <c r="E234" i="1"/>
  <c r="K155" i="1"/>
  <c r="S272" i="2"/>
  <c r="F352" i="1"/>
  <c r="I333" i="2"/>
  <c r="H331" i="1"/>
  <c r="T334" i="2"/>
  <c r="O334" i="2"/>
  <c r="L334" i="2"/>
  <c r="P334" i="2"/>
  <c r="Q334" i="2"/>
  <c r="M334" i="2"/>
  <c r="F395" i="1"/>
  <c r="F217" i="1"/>
  <c r="F301" i="1"/>
  <c r="F70" i="1"/>
  <c r="G258" i="1"/>
  <c r="F325" i="1"/>
  <c r="G361" i="1"/>
  <c r="G293" i="1"/>
  <c r="S235" i="2"/>
  <c r="S121" i="2"/>
  <c r="S352" i="2"/>
  <c r="S62" i="2"/>
  <c r="S281" i="2"/>
  <c r="L281" i="1"/>
  <c r="L280" i="1"/>
  <c r="L304" i="1"/>
  <c r="B364" i="1"/>
  <c r="S366" i="2"/>
  <c r="G36" i="1"/>
  <c r="F302" i="1"/>
  <c r="G275" i="1"/>
  <c r="G151" i="1"/>
  <c r="G190" i="1"/>
  <c r="G91" i="1"/>
  <c r="F362" i="1"/>
  <c r="F58" i="1"/>
  <c r="F326" i="1"/>
  <c r="G347" i="1"/>
  <c r="G276" i="1"/>
  <c r="G229" i="1"/>
  <c r="G172" i="1"/>
  <c r="G216" i="1"/>
  <c r="S367" i="2"/>
  <c r="B397" i="1"/>
  <c r="S399" i="2"/>
  <c r="B193" i="1"/>
  <c r="R195" i="2"/>
  <c r="L233" i="1"/>
  <c r="L350" i="1"/>
  <c r="L60" i="1"/>
  <c r="R38" i="2"/>
  <c r="R330" i="2"/>
  <c r="G270" i="1"/>
  <c r="R283" i="2"/>
  <c r="S282" i="2"/>
  <c r="R210" i="2"/>
  <c r="S210" i="2" s="1"/>
  <c r="S306" i="2"/>
  <c r="G551" i="1"/>
  <c r="S209" i="2"/>
  <c r="S283" i="2"/>
  <c r="B280" i="1"/>
  <c r="L364" i="1"/>
  <c r="R209" i="2"/>
  <c r="R157" i="2"/>
  <c r="S157" i="2" s="1"/>
  <c r="D351" i="1"/>
  <c r="D352" i="1"/>
  <c r="D366" i="1"/>
  <c r="D329" i="1"/>
  <c r="D330" i="1"/>
  <c r="D398" i="1"/>
  <c r="D331" i="1"/>
  <c r="D639" i="1"/>
  <c r="D522" i="1"/>
  <c r="D640" i="1"/>
  <c r="D553" i="1"/>
  <c r="D523" i="1"/>
  <c r="D641" i="1"/>
  <c r="D554" i="1"/>
  <c r="D524" i="1"/>
  <c r="D555" i="1"/>
  <c r="D643" i="1"/>
  <c r="D734" i="1"/>
  <c r="D573" i="1"/>
  <c r="D737" i="1"/>
  <c r="D574" i="1"/>
  <c r="D478" i="1"/>
  <c r="D520" i="1"/>
  <c r="D660" i="1"/>
  <c r="D570" i="1"/>
  <c r="D552" i="1"/>
  <c r="D572" i="1"/>
  <c r="D736" i="1"/>
  <c r="D575" i="1"/>
  <c r="D556" i="1"/>
  <c r="D740" i="1"/>
  <c r="D521" i="1"/>
  <c r="D571" i="1"/>
  <c r="D735" i="1"/>
  <c r="D642" i="1"/>
  <c r="D525" i="1"/>
  <c r="D738" i="1"/>
  <c r="D455" i="1"/>
  <c r="D733" i="1"/>
  <c r="D638" i="1"/>
  <c r="D579" i="1"/>
  <c r="D551" i="1"/>
  <c r="E678" i="2"/>
  <c r="E461" i="2"/>
  <c r="E496" i="2"/>
  <c r="E679" i="2"/>
  <c r="E462" i="2"/>
  <c r="E497" i="2"/>
  <c r="E680" i="2"/>
  <c r="E463" i="2"/>
  <c r="E498" i="2"/>
  <c r="E681" i="2"/>
  <c r="E682" i="2" s="1"/>
  <c r="E464" i="2"/>
  <c r="E499" i="2"/>
  <c r="E500" i="2" s="1"/>
  <c r="D557" i="1"/>
  <c r="D576" i="1"/>
  <c r="D644" i="1"/>
  <c r="G354" i="2" l="1"/>
  <c r="G236" i="2"/>
  <c r="AR303" i="2"/>
  <c r="AR94" i="2"/>
  <c r="AV652" i="2"/>
  <c r="AZ207" i="2"/>
  <c r="AC184" i="2"/>
  <c r="AZ72" i="2"/>
  <c r="X558" i="2"/>
  <c r="G558" i="2" s="1"/>
  <c r="X577" i="2"/>
  <c r="G577" i="2" s="1"/>
  <c r="AC175" i="2"/>
  <c r="AQ659" i="2"/>
  <c r="AS659" i="2" s="1"/>
  <c r="AT659" i="2" s="1"/>
  <c r="AU659" i="2" s="1"/>
  <c r="AW659" i="2" s="1"/>
  <c r="AV454" i="2"/>
  <c r="AV688" i="2"/>
  <c r="G662" i="2"/>
  <c r="AS397" i="2"/>
  <c r="AT397" i="2" s="1"/>
  <c r="AU397" i="2" s="1"/>
  <c r="AW397" i="2" s="1"/>
  <c r="AR397" i="2"/>
  <c r="X640" i="2"/>
  <c r="G640" i="2" s="1"/>
  <c r="X646" i="2"/>
  <c r="G646" i="2" s="1"/>
  <c r="C500" i="2"/>
  <c r="C682" i="2"/>
  <c r="AK646" i="2"/>
  <c r="AK578" i="2"/>
  <c r="AK559" i="2"/>
  <c r="AR659" i="2"/>
  <c r="AV231" i="2"/>
  <c r="AO659" i="2"/>
  <c r="AF651" i="2"/>
  <c r="AG651" i="2"/>
  <c r="AS477" i="2"/>
  <c r="AT477" i="2" s="1"/>
  <c r="AU477" i="2" s="1"/>
  <c r="AW477" i="2" s="1"/>
  <c r="AR477" i="2"/>
  <c r="AH730" i="2"/>
  <c r="AJ730" i="2" s="1"/>
  <c r="AI730" i="2"/>
  <c r="BB730" i="2" s="1"/>
  <c r="AS506" i="2"/>
  <c r="AT506" i="2" s="1"/>
  <c r="AU506" i="2" s="1"/>
  <c r="AW506" i="2" s="1"/>
  <c r="AR506" i="2"/>
  <c r="AS637" i="2"/>
  <c r="AT637" i="2" s="1"/>
  <c r="AU637" i="2" s="1"/>
  <c r="AW637" i="2" s="1"/>
  <c r="AR637" i="2"/>
  <c r="AR519" i="2"/>
  <c r="AS519" i="2"/>
  <c r="AT519" i="2" s="1"/>
  <c r="AU519" i="2" s="1"/>
  <c r="AW519" i="2" s="1"/>
  <c r="AS550" i="2"/>
  <c r="AT550" i="2" s="1"/>
  <c r="AU550" i="2" s="1"/>
  <c r="AW550" i="2" s="1"/>
  <c r="AR550" i="2"/>
  <c r="AQ569" i="2"/>
  <c r="AP569" i="2"/>
  <c r="AP566" i="2"/>
  <c r="AQ566" i="2" s="1"/>
  <c r="AF702" i="2"/>
  <c r="AG702" i="2"/>
  <c r="AD454" i="2"/>
  <c r="AE454" i="2"/>
  <c r="AD477" i="2"/>
  <c r="AI518" i="2"/>
  <c r="BB518" i="2" s="1"/>
  <c r="AH518" i="2"/>
  <c r="AJ518" i="2" s="1"/>
  <c r="AF613" i="2"/>
  <c r="AG613" i="2"/>
  <c r="AI620" i="2"/>
  <c r="BB620" i="2" s="1"/>
  <c r="AH620" i="2"/>
  <c r="AJ620" i="2" s="1"/>
  <c r="AB703" i="2"/>
  <c r="AF439" i="2"/>
  <c r="AG439" i="2" s="1"/>
  <c r="AS567" i="2"/>
  <c r="AT567" i="2" s="1"/>
  <c r="AU567" i="2" s="1"/>
  <c r="AW567" i="2" s="1"/>
  <c r="AR567" i="2"/>
  <c r="AD646" i="2"/>
  <c r="AE646" i="2" s="1"/>
  <c r="AM696" i="2"/>
  <c r="AL696" i="2"/>
  <c r="AN696" i="2" s="1"/>
  <c r="AP696" i="2" s="1"/>
  <c r="X559" i="2"/>
  <c r="G559" i="2" s="1"/>
  <c r="AD559" i="2"/>
  <c r="AE559" i="2"/>
  <c r="AY646" i="2"/>
  <c r="AA646" i="2"/>
  <c r="AD562" i="2"/>
  <c r="AV476" i="2"/>
  <c r="AV568" i="2"/>
  <c r="AF440" i="2"/>
  <c r="AG440" i="2" s="1"/>
  <c r="AQ455" i="2"/>
  <c r="AF636" i="2"/>
  <c r="AG636" i="2" s="1"/>
  <c r="X527" i="2"/>
  <c r="G527" i="2" s="1"/>
  <c r="X737" i="2"/>
  <c r="G737" i="2" s="1"/>
  <c r="AH475" i="2"/>
  <c r="AJ475" i="2" s="1"/>
  <c r="AI475" i="2"/>
  <c r="BB475" i="2" s="1"/>
  <c r="AH533" i="2"/>
  <c r="AJ533" i="2" s="1"/>
  <c r="AI533" i="2"/>
  <c r="BB533" i="2" s="1"/>
  <c r="AC637" i="2"/>
  <c r="AZ637" i="2"/>
  <c r="AC519" i="2"/>
  <c r="AZ519" i="2"/>
  <c r="AE560" i="2"/>
  <c r="AB560" i="2"/>
  <c r="AC569" i="2"/>
  <c r="AZ569" i="2"/>
  <c r="AZ566" i="2"/>
  <c r="AH621" i="2"/>
  <c r="AJ621" i="2" s="1"/>
  <c r="AI621" i="2"/>
  <c r="BB621" i="2" s="1"/>
  <c r="AB702" i="2"/>
  <c r="AI566" i="2"/>
  <c r="BB566" i="2" s="1"/>
  <c r="AH566" i="2"/>
  <c r="AJ566" i="2" s="1"/>
  <c r="AD652" i="2"/>
  <c r="AE652" i="2"/>
  <c r="AB613" i="2"/>
  <c r="AF703" i="2"/>
  <c r="AG703" i="2"/>
  <c r="AB439" i="2"/>
  <c r="AC567" i="2"/>
  <c r="AZ567" i="2"/>
  <c r="AY578" i="2"/>
  <c r="AA578" i="2"/>
  <c r="AY559" i="2"/>
  <c r="AA559" i="2"/>
  <c r="AF71" i="2"/>
  <c r="AG71" i="2" s="1"/>
  <c r="AR60" i="2"/>
  <c r="AS60" i="2"/>
  <c r="AT60" i="2" s="1"/>
  <c r="AU60" i="2" s="1"/>
  <c r="AW60" i="2" s="1"/>
  <c r="AV184" i="2"/>
  <c r="AP520" i="2"/>
  <c r="AQ520" i="2" s="1"/>
  <c r="AP658" i="2"/>
  <c r="AQ658" i="2" s="1"/>
  <c r="X581" i="2"/>
  <c r="G581" i="2" s="1"/>
  <c r="X735" i="2"/>
  <c r="G735" i="2" s="1"/>
  <c r="X553" i="2"/>
  <c r="G553" i="2" s="1"/>
  <c r="X457" i="2"/>
  <c r="G457" i="2" s="1"/>
  <c r="AO689" i="2"/>
  <c r="AQ689" i="2"/>
  <c r="AP560" i="2"/>
  <c r="AQ560" i="2" s="1"/>
  <c r="AP563" i="2"/>
  <c r="AD563" i="2" s="1"/>
  <c r="AV731" i="2"/>
  <c r="AV543" i="2"/>
  <c r="AO507" i="2"/>
  <c r="AQ507" i="2"/>
  <c r="AO455" i="2"/>
  <c r="X523" i="2"/>
  <c r="G523" i="2" s="1"/>
  <c r="X742" i="2"/>
  <c r="G742" i="2" s="1"/>
  <c r="X738" i="2"/>
  <c r="G738" i="2" s="1"/>
  <c r="X574" i="2"/>
  <c r="G574" i="2" s="1"/>
  <c r="X554" i="2"/>
  <c r="G554" i="2" s="1"/>
  <c r="C499" i="2"/>
  <c r="C464" i="2"/>
  <c r="C681" i="2"/>
  <c r="C498" i="2"/>
  <c r="C463" i="2"/>
  <c r="C680" i="2"/>
  <c r="C497" i="2"/>
  <c r="C462" i="2"/>
  <c r="C679" i="2"/>
  <c r="C496" i="2"/>
  <c r="C461" i="2"/>
  <c r="C678" i="2"/>
  <c r="C460" i="2"/>
  <c r="AK553" i="2"/>
  <c r="AK581" i="2"/>
  <c r="AK640" i="2"/>
  <c r="AK735" i="2"/>
  <c r="AK457" i="2"/>
  <c r="AK740" i="2"/>
  <c r="AK527" i="2"/>
  <c r="AK644" i="2"/>
  <c r="AK737" i="2"/>
  <c r="AK573" i="2"/>
  <c r="AK523" i="2"/>
  <c r="AK742" i="2"/>
  <c r="AK558" i="2"/>
  <c r="AK577" i="2"/>
  <c r="AK738" i="2"/>
  <c r="AK574" i="2"/>
  <c r="AK554" i="2"/>
  <c r="AK572" i="2"/>
  <c r="AK662" i="2"/>
  <c r="AK522" i="2"/>
  <c r="AK480" i="2"/>
  <c r="AK576" i="2"/>
  <c r="AK739" i="2"/>
  <c r="AK575" i="2"/>
  <c r="AK736" i="2"/>
  <c r="AK645" i="2"/>
  <c r="AK557" i="2"/>
  <c r="AK526" i="2"/>
  <c r="AK556" i="2"/>
  <c r="AK643" i="2"/>
  <c r="AK525" i="2"/>
  <c r="AK555" i="2"/>
  <c r="AK642" i="2"/>
  <c r="AK524" i="2"/>
  <c r="AK641" i="2"/>
  <c r="AC733" i="2"/>
  <c r="AZ733" i="2"/>
  <c r="AP564" i="2"/>
  <c r="AO564" i="2"/>
  <c r="AZ565" i="2"/>
  <c r="AP638" i="2"/>
  <c r="AQ638" i="2" s="1"/>
  <c r="AO638" i="2"/>
  <c r="AH452" i="2"/>
  <c r="AJ452" i="2" s="1"/>
  <c r="AI452" i="2"/>
  <c r="BB452" i="2" s="1"/>
  <c r="AI647" i="2"/>
  <c r="BB647" i="2" s="1"/>
  <c r="AH647" i="2"/>
  <c r="AJ647" i="2" s="1"/>
  <c r="AH594" i="2"/>
  <c r="AJ594" i="2" s="1"/>
  <c r="AI594" i="2"/>
  <c r="BB594" i="2" s="1"/>
  <c r="AF509" i="2"/>
  <c r="AG509" i="2"/>
  <c r="AO660" i="2"/>
  <c r="AP660" i="2"/>
  <c r="AQ660" i="2" s="1"/>
  <c r="AH868" i="2"/>
  <c r="AJ868" i="2" s="1"/>
  <c r="AI868" i="2"/>
  <c r="BB868" i="2" s="1"/>
  <c r="AS364" i="2"/>
  <c r="AT364" i="2" s="1"/>
  <c r="AU364" i="2" s="1"/>
  <c r="AW364" i="2" s="1"/>
  <c r="AR364" i="2"/>
  <c r="AO579" i="2"/>
  <c r="AP579" i="2"/>
  <c r="AQ579" i="2" s="1"/>
  <c r="AQ478" i="2"/>
  <c r="AR455" i="2"/>
  <c r="AS455" i="2"/>
  <c r="AT455" i="2" s="1"/>
  <c r="AU455" i="2" s="1"/>
  <c r="AW455" i="2" s="1"/>
  <c r="AP657" i="2"/>
  <c r="AQ657" i="2" s="1"/>
  <c r="AO657" i="2"/>
  <c r="AH467" i="2"/>
  <c r="AJ467" i="2" s="1"/>
  <c r="AI467" i="2"/>
  <c r="BB467" i="2" s="1"/>
  <c r="AR732" i="2"/>
  <c r="AS732" i="2"/>
  <c r="AT732" i="2" s="1"/>
  <c r="AU732" i="2" s="1"/>
  <c r="AW732" i="2" s="1"/>
  <c r="AY553" i="2"/>
  <c r="AA553" i="2"/>
  <c r="X572" i="2"/>
  <c r="G572" i="2" s="1"/>
  <c r="AY581" i="2"/>
  <c r="AA581" i="2"/>
  <c r="AY640" i="2"/>
  <c r="AA640" i="2"/>
  <c r="AY735" i="2"/>
  <c r="AA735" i="2"/>
  <c r="X480" i="2"/>
  <c r="G480" i="2" s="1"/>
  <c r="AY457" i="2"/>
  <c r="AA457" i="2"/>
  <c r="AQ220" i="2"/>
  <c r="AV259" i="2"/>
  <c r="AV304" i="2"/>
  <c r="X333" i="2"/>
  <c r="G333" i="2" s="1"/>
  <c r="X368" i="2"/>
  <c r="G368" i="2" s="1"/>
  <c r="AZ560" i="2"/>
  <c r="AP733" i="2"/>
  <c r="AQ733" i="2" s="1"/>
  <c r="AO478" i="2"/>
  <c r="AQ564" i="2"/>
  <c r="AP565" i="2"/>
  <c r="AQ565" i="2" s="1"/>
  <c r="AE565" i="2" s="1"/>
  <c r="AC520" i="2"/>
  <c r="AZ520" i="2"/>
  <c r="AZ658" i="2"/>
  <c r="AC658" i="2"/>
  <c r="AQ562" i="2"/>
  <c r="AQ655" i="2"/>
  <c r="AZ655" i="2"/>
  <c r="AC655" i="2"/>
  <c r="AN654" i="2"/>
  <c r="AZ563" i="2"/>
  <c r="AV687" i="2"/>
  <c r="AE568" i="2"/>
  <c r="AD568" i="2"/>
  <c r="AB440" i="2"/>
  <c r="AH686" i="2"/>
  <c r="AJ686" i="2" s="1"/>
  <c r="AI686" i="2"/>
  <c r="BB686" i="2" s="1"/>
  <c r="AF719" i="2"/>
  <c r="AG719" i="2" s="1"/>
  <c r="AG609" i="2"/>
  <c r="AF609" i="2"/>
  <c r="AI564" i="2"/>
  <c r="BB564" i="2" s="1"/>
  <c r="AH564" i="2"/>
  <c r="AJ564" i="2" s="1"/>
  <c r="AF701" i="2"/>
  <c r="AG701" i="2" s="1"/>
  <c r="AO653" i="2"/>
  <c r="AQ653" i="2"/>
  <c r="AQ551" i="2"/>
  <c r="AO551" i="2"/>
  <c r="AN570" i="2"/>
  <c r="AZ656" i="2"/>
  <c r="AC656" i="2"/>
  <c r="AP656" i="2"/>
  <c r="AQ656" i="2" s="1"/>
  <c r="AN561" i="2"/>
  <c r="AG691" i="2"/>
  <c r="AF691" i="2"/>
  <c r="AD731" i="2"/>
  <c r="AE731" i="2"/>
  <c r="AB453" i="2"/>
  <c r="AB700" i="2"/>
  <c r="AB504" i="2"/>
  <c r="AB636" i="2"/>
  <c r="AD549" i="2"/>
  <c r="AE549" i="2" s="1"/>
  <c r="AF445" i="2"/>
  <c r="AG445" i="2" s="1"/>
  <c r="AF602" i="2"/>
  <c r="AG602" i="2" s="1"/>
  <c r="AD732" i="2"/>
  <c r="AE732" i="2" s="1"/>
  <c r="AY740" i="2"/>
  <c r="AA740" i="2"/>
  <c r="AY527" i="2"/>
  <c r="AA527" i="2"/>
  <c r="AY644" i="2"/>
  <c r="AA644" i="2"/>
  <c r="X576" i="2"/>
  <c r="G576" i="2" s="1"/>
  <c r="X739" i="2"/>
  <c r="G739" i="2" s="1"/>
  <c r="X575" i="2"/>
  <c r="G575" i="2" s="1"/>
  <c r="AY737" i="2"/>
  <c r="AA737" i="2"/>
  <c r="AY573" i="2"/>
  <c r="AA573" i="2"/>
  <c r="X736" i="2"/>
  <c r="G736" i="2" s="1"/>
  <c r="AY523" i="2"/>
  <c r="AA523" i="2"/>
  <c r="AM691" i="2"/>
  <c r="AL691" i="2"/>
  <c r="AL510" i="2"/>
  <c r="AN510" i="2" s="1"/>
  <c r="AO510" i="2" s="1"/>
  <c r="AC510" i="2" s="1"/>
  <c r="AM510" i="2"/>
  <c r="AL693" i="2"/>
  <c r="AN693" i="2" s="1"/>
  <c r="AP693" i="2" s="1"/>
  <c r="AM693" i="2"/>
  <c r="AM734" i="2"/>
  <c r="AL734" i="2"/>
  <c r="AN734" i="2" s="1"/>
  <c r="AO734" i="2" s="1"/>
  <c r="AL580" i="2"/>
  <c r="AM580" i="2"/>
  <c r="AN580" i="2"/>
  <c r="AP580" i="2" s="1"/>
  <c r="AM571" i="2"/>
  <c r="AL571" i="2"/>
  <c r="AN571" i="2" s="1"/>
  <c r="AO571" i="2" s="1"/>
  <c r="AC571" i="2" s="1"/>
  <c r="AY742" i="2"/>
  <c r="AA742" i="2"/>
  <c r="AY558" i="2"/>
  <c r="AA558" i="2"/>
  <c r="AD558" i="2"/>
  <c r="AE558" i="2" s="1"/>
  <c r="AY577" i="2"/>
  <c r="AA577" i="2"/>
  <c r="X557" i="2"/>
  <c r="G557" i="2" s="1"/>
  <c r="X526" i="2"/>
  <c r="G526" i="2" s="1"/>
  <c r="X556" i="2"/>
  <c r="G556" i="2" s="1"/>
  <c r="X643" i="2"/>
  <c r="G643" i="2" s="1"/>
  <c r="AY738" i="2"/>
  <c r="AA738" i="2"/>
  <c r="X525" i="2"/>
  <c r="G525" i="2" s="1"/>
  <c r="X555" i="2"/>
  <c r="G555" i="2" s="1"/>
  <c r="AD555" i="2"/>
  <c r="AE555" i="2" s="1"/>
  <c r="X642" i="2"/>
  <c r="G642" i="2" s="1"/>
  <c r="AY574" i="2"/>
  <c r="AA574" i="2"/>
  <c r="X524" i="2"/>
  <c r="G524" i="2" s="1"/>
  <c r="AY554" i="2"/>
  <c r="AA554" i="2"/>
  <c r="X641" i="2"/>
  <c r="G641" i="2" s="1"/>
  <c r="AL692" i="2"/>
  <c r="AN692" i="2" s="1"/>
  <c r="AO692" i="2" s="1"/>
  <c r="AC692" i="2" s="1"/>
  <c r="AM692" i="2"/>
  <c r="AP692" i="2"/>
  <c r="AM695" i="2"/>
  <c r="AL695" i="2"/>
  <c r="AN695" i="2" s="1"/>
  <c r="AO695" i="2" s="1"/>
  <c r="AC695" i="2" s="1"/>
  <c r="AL552" i="2"/>
  <c r="AN552" i="2" s="1"/>
  <c r="AO552" i="2" s="1"/>
  <c r="AM552" i="2"/>
  <c r="AL521" i="2"/>
  <c r="AN521" i="2" s="1"/>
  <c r="AO521" i="2" s="1"/>
  <c r="AM521" i="2"/>
  <c r="AY572" i="2"/>
  <c r="AA572" i="2"/>
  <c r="AY662" i="2"/>
  <c r="AA662" i="2"/>
  <c r="AY522" i="2"/>
  <c r="AA522" i="2"/>
  <c r="AY480" i="2"/>
  <c r="AA480" i="2"/>
  <c r="AZ689" i="2"/>
  <c r="AR689" i="2"/>
  <c r="AS689" i="2"/>
  <c r="AT689" i="2" s="1"/>
  <c r="AU689" i="2" s="1"/>
  <c r="AW689" i="2" s="1"/>
  <c r="AR520" i="2"/>
  <c r="AS520" i="2"/>
  <c r="AT520" i="2" s="1"/>
  <c r="AU520" i="2" s="1"/>
  <c r="AW520" i="2" s="1"/>
  <c r="AS658" i="2"/>
  <c r="AT658" i="2" s="1"/>
  <c r="AU658" i="2" s="1"/>
  <c r="AW658" i="2" s="1"/>
  <c r="AR658" i="2"/>
  <c r="AZ562" i="2"/>
  <c r="AE687" i="2"/>
  <c r="AD687" i="2"/>
  <c r="AI440" i="2"/>
  <c r="BB440" i="2" s="1"/>
  <c r="AH440" i="2"/>
  <c r="AJ440" i="2" s="1"/>
  <c r="AI605" i="2"/>
  <c r="BB605" i="2" s="1"/>
  <c r="AH605" i="2"/>
  <c r="AJ605" i="2" s="1"/>
  <c r="AH536" i="2"/>
  <c r="AJ536" i="2" s="1"/>
  <c r="AI536" i="2"/>
  <c r="BB536" i="2" s="1"/>
  <c r="AB719" i="2"/>
  <c r="AB452" i="2"/>
  <c r="AB609" i="2"/>
  <c r="AH453" i="2"/>
  <c r="AJ453" i="2" s="1"/>
  <c r="AI453" i="2"/>
  <c r="BB453" i="2" s="1"/>
  <c r="AI501" i="2"/>
  <c r="BB501" i="2" s="1"/>
  <c r="AH501" i="2"/>
  <c r="AJ501" i="2" s="1"/>
  <c r="AH650" i="2"/>
  <c r="AJ650" i="2" s="1"/>
  <c r="AI650" i="2"/>
  <c r="BB650" i="2" s="1"/>
  <c r="AB701" i="2"/>
  <c r="AH706" i="2"/>
  <c r="AJ706" i="2" s="1"/>
  <c r="AI706" i="2"/>
  <c r="BB706" i="2" s="1"/>
  <c r="AC507" i="2"/>
  <c r="AZ507" i="2"/>
  <c r="AR507" i="2"/>
  <c r="AS507" i="2"/>
  <c r="AT507" i="2" s="1"/>
  <c r="AU507" i="2" s="1"/>
  <c r="AW507" i="2" s="1"/>
  <c r="AB509" i="2"/>
  <c r="AZ455" i="2"/>
  <c r="AC455" i="2"/>
  <c r="AV455" i="2"/>
  <c r="AB691" i="2"/>
  <c r="AE476" i="2"/>
  <c r="AD476" i="2"/>
  <c r="AI595" i="2"/>
  <c r="BB595" i="2" s="1"/>
  <c r="AH595" i="2"/>
  <c r="AJ595" i="2" s="1"/>
  <c r="AI474" i="2"/>
  <c r="BB474" i="2" s="1"/>
  <c r="AH474" i="2"/>
  <c r="AJ474" i="2" s="1"/>
  <c r="AF700" i="2"/>
  <c r="AG700" i="2" s="1"/>
  <c r="AE543" i="2"/>
  <c r="AD543" i="2"/>
  <c r="AF504" i="2"/>
  <c r="AG504" i="2" s="1"/>
  <c r="AH636" i="2"/>
  <c r="AJ636" i="2" s="1"/>
  <c r="AI636" i="2"/>
  <c r="BB636" i="2" s="1"/>
  <c r="AH704" i="2"/>
  <c r="AJ704" i="2" s="1"/>
  <c r="AI704" i="2"/>
  <c r="BB704" i="2" s="1"/>
  <c r="AB445" i="2"/>
  <c r="AH517" i="2"/>
  <c r="AJ517" i="2" s="1"/>
  <c r="AI517" i="2"/>
  <c r="BB517" i="2" s="1"/>
  <c r="AB602" i="2"/>
  <c r="AI542" i="2"/>
  <c r="BB542" i="2" s="1"/>
  <c r="AH542" i="2"/>
  <c r="AJ542" i="2" s="1"/>
  <c r="AI561" i="2"/>
  <c r="BB561" i="2" s="1"/>
  <c r="AH561" i="2"/>
  <c r="AJ561" i="2" s="1"/>
  <c r="AY576" i="2"/>
  <c r="AA576" i="2"/>
  <c r="AY739" i="2"/>
  <c r="AA739" i="2"/>
  <c r="AD556" i="2"/>
  <c r="AE556" i="2" s="1"/>
  <c r="AY575" i="2"/>
  <c r="AA575" i="2"/>
  <c r="AD554" i="2"/>
  <c r="AE554" i="2" s="1"/>
  <c r="AY736" i="2"/>
  <c r="AA736" i="2"/>
  <c r="AM509" i="2"/>
  <c r="AL509" i="2"/>
  <c r="AN509" i="2" s="1"/>
  <c r="AL512" i="2"/>
  <c r="AN512" i="2" s="1"/>
  <c r="AP512" i="2" s="1"/>
  <c r="AM512" i="2"/>
  <c r="AL661" i="2"/>
  <c r="AM661" i="2"/>
  <c r="AN661" i="2"/>
  <c r="AO661" i="2" s="1"/>
  <c r="AL690" i="2"/>
  <c r="AN690" i="2" s="1"/>
  <c r="AP690" i="2" s="1"/>
  <c r="AM690" i="2"/>
  <c r="AM639" i="2"/>
  <c r="AL639" i="2"/>
  <c r="AN639" i="2" s="1"/>
  <c r="AO639" i="2" s="1"/>
  <c r="AL508" i="2"/>
  <c r="AN508" i="2" s="1"/>
  <c r="AO508" i="2" s="1"/>
  <c r="AM508" i="2"/>
  <c r="AY645" i="2"/>
  <c r="AA645" i="2"/>
  <c r="AD740" i="2"/>
  <c r="AE740" i="2" s="1"/>
  <c r="AF740" i="2" s="1"/>
  <c r="AG740" i="2" s="1"/>
  <c r="AY557" i="2"/>
  <c r="AA557" i="2"/>
  <c r="AD557" i="2"/>
  <c r="AE557" i="2" s="1"/>
  <c r="AY526" i="2"/>
  <c r="AA526" i="2"/>
  <c r="AY556" i="2"/>
  <c r="AA556" i="2"/>
  <c r="AY643" i="2"/>
  <c r="AA643" i="2"/>
  <c r="AY525" i="2"/>
  <c r="AA525" i="2"/>
  <c r="AY555" i="2"/>
  <c r="AA555" i="2"/>
  <c r="AY642" i="2"/>
  <c r="AA642" i="2"/>
  <c r="AY524" i="2"/>
  <c r="AA524" i="2"/>
  <c r="AY641" i="2"/>
  <c r="AA641" i="2"/>
  <c r="AL694" i="2"/>
  <c r="AN694" i="2" s="1"/>
  <c r="AP694" i="2" s="1"/>
  <c r="AM694" i="2"/>
  <c r="AM511" i="2"/>
  <c r="AL511" i="2"/>
  <c r="AN511" i="2" s="1"/>
  <c r="AL513" i="2"/>
  <c r="AN513" i="2" s="1"/>
  <c r="AP513" i="2" s="1"/>
  <c r="AM513" i="2"/>
  <c r="AL456" i="2"/>
  <c r="AN456" i="2" s="1"/>
  <c r="AP456" i="2" s="1"/>
  <c r="AM456" i="2"/>
  <c r="AM479" i="2"/>
  <c r="AL479" i="2"/>
  <c r="AN479" i="2" s="1"/>
  <c r="AP479" i="2" s="1"/>
  <c r="AO343" i="2"/>
  <c r="AR328" i="2"/>
  <c r="AS328" i="2"/>
  <c r="AT328" i="2" s="1"/>
  <c r="AU328" i="2" s="1"/>
  <c r="AW328" i="2" s="1"/>
  <c r="AV60" i="2"/>
  <c r="AF93" i="2"/>
  <c r="AG93" i="2" s="1"/>
  <c r="AQ342" i="2"/>
  <c r="AS342" i="2" s="1"/>
  <c r="AT342" i="2" s="1"/>
  <c r="AU342" i="2" s="1"/>
  <c r="AW342" i="2" s="1"/>
  <c r="AO73" i="2"/>
  <c r="AQ365" i="2"/>
  <c r="AS365" i="2" s="1"/>
  <c r="AT365" i="2" s="1"/>
  <c r="AU365" i="2" s="1"/>
  <c r="AW365" i="2" s="1"/>
  <c r="AQ271" i="2"/>
  <c r="AO271" i="2"/>
  <c r="AZ271" i="2" s="1"/>
  <c r="AP398" i="2"/>
  <c r="AQ398" i="2" s="1"/>
  <c r="AP351" i="2"/>
  <c r="AQ343" i="2"/>
  <c r="AR343" i="2" s="1"/>
  <c r="AV327" i="2"/>
  <c r="AF218" i="2"/>
  <c r="AG218" i="2" s="1"/>
  <c r="AF174" i="2"/>
  <c r="AG174" i="2" s="1"/>
  <c r="AI174" i="2" s="1"/>
  <c r="BB174" i="2" s="1"/>
  <c r="AF231" i="2"/>
  <c r="AG231" i="2" s="1"/>
  <c r="AF278" i="2"/>
  <c r="AG278" i="2" s="1"/>
  <c r="AI278" i="2" s="1"/>
  <c r="BB278" i="2" s="1"/>
  <c r="AF349" i="2"/>
  <c r="AG349" i="2" s="1"/>
  <c r="AV261" i="2"/>
  <c r="AQ351" i="2"/>
  <c r="AO220" i="2"/>
  <c r="AC220" i="2" s="1"/>
  <c r="AV303" i="2"/>
  <c r="AQ233" i="2"/>
  <c r="AS233" i="2" s="1"/>
  <c r="AT233" i="2" s="1"/>
  <c r="AU233" i="2" s="1"/>
  <c r="AW233" i="2" s="1"/>
  <c r="AP280" i="2"/>
  <c r="AQ280" i="2" s="1"/>
  <c r="AV59" i="2"/>
  <c r="AV340" i="2"/>
  <c r="AV364" i="2"/>
  <c r="AV72" i="2"/>
  <c r="AV36" i="2"/>
  <c r="AF153" i="2"/>
  <c r="AG153" i="2" s="1"/>
  <c r="AF277" i="2"/>
  <c r="AG277" i="2" s="1"/>
  <c r="AI277" i="2" s="1"/>
  <c r="BB277" i="2" s="1"/>
  <c r="AV155" i="2"/>
  <c r="AQ208" i="2"/>
  <c r="AS208" i="2" s="1"/>
  <c r="AT208" i="2" s="1"/>
  <c r="AU208" i="2" s="1"/>
  <c r="AW208" i="2" s="1"/>
  <c r="AQ156" i="2"/>
  <c r="AS156" i="2" s="1"/>
  <c r="AT156" i="2" s="1"/>
  <c r="AU156" i="2" s="1"/>
  <c r="AW156" i="2" s="1"/>
  <c r="AQ269" i="2"/>
  <c r="AS269" i="2" s="1"/>
  <c r="AT269" i="2" s="1"/>
  <c r="AU269" i="2" s="1"/>
  <c r="AW269" i="2" s="1"/>
  <c r="AO269" i="2"/>
  <c r="AQ120" i="2"/>
  <c r="AS120" i="2" s="1"/>
  <c r="AT120" i="2" s="1"/>
  <c r="AU120" i="2" s="1"/>
  <c r="AW120" i="2" s="1"/>
  <c r="AV363" i="2"/>
  <c r="AF260" i="2"/>
  <c r="AG260" i="2" s="1"/>
  <c r="AI260" i="2" s="1"/>
  <c r="BB260" i="2" s="1"/>
  <c r="AV232" i="2"/>
  <c r="AV94" i="2"/>
  <c r="AV397" i="2"/>
  <c r="AK333" i="2"/>
  <c r="AK236" i="2"/>
  <c r="AC40" i="2"/>
  <c r="C41" i="2"/>
  <c r="AK122" i="2"/>
  <c r="AK196" i="2"/>
  <c r="AK400" i="2"/>
  <c r="W369" i="2"/>
  <c r="Z369" i="2" s="1"/>
  <c r="Y369" i="2"/>
  <c r="X369" i="2"/>
  <c r="G369" i="2" s="1"/>
  <c r="AK284" i="2"/>
  <c r="AK332" i="2"/>
  <c r="AC355" i="2"/>
  <c r="Y355" i="2"/>
  <c r="W355" i="2"/>
  <c r="Z355" i="2" s="1"/>
  <c r="C356" i="2"/>
  <c r="C664" i="2"/>
  <c r="AK331" i="2"/>
  <c r="Y64" i="2"/>
  <c r="W64" i="2"/>
  <c r="Z64" i="2" s="1"/>
  <c r="C402" i="2"/>
  <c r="AK368" i="2"/>
  <c r="W334" i="2"/>
  <c r="Z334" i="2" s="1"/>
  <c r="Y334" i="2"/>
  <c r="X334" i="2"/>
  <c r="G334" i="2" s="1"/>
  <c r="AK354" i="2"/>
  <c r="Y40" i="2"/>
  <c r="W40" i="2"/>
  <c r="Z40" i="2" s="1"/>
  <c r="AK39" i="2"/>
  <c r="AK63" i="2"/>
  <c r="C583" i="2"/>
  <c r="C459" i="2"/>
  <c r="AK353" i="2"/>
  <c r="W401" i="2"/>
  <c r="Z401" i="2" s="1"/>
  <c r="Y401" i="2"/>
  <c r="X401" i="2"/>
  <c r="G401" i="2" s="1"/>
  <c r="C482" i="2"/>
  <c r="AO234" i="2"/>
  <c r="AP234" i="2"/>
  <c r="AQ234" i="2" s="1"/>
  <c r="AP270" i="2"/>
  <c r="AQ270" i="2" s="1"/>
  <c r="AO270" i="2"/>
  <c r="AP37" i="2"/>
  <c r="AQ37" i="2" s="1"/>
  <c r="AO37" i="2"/>
  <c r="AS343" i="2"/>
  <c r="AT343" i="2" s="1"/>
  <c r="AU343" i="2" s="1"/>
  <c r="AW343" i="2" s="1"/>
  <c r="AR156" i="2"/>
  <c r="AF553" i="2"/>
  <c r="AG553" i="2"/>
  <c r="AH272" i="2"/>
  <c r="AJ272" i="2" s="1"/>
  <c r="AI272" i="2"/>
  <c r="BB272" i="2" s="1"/>
  <c r="AP341" i="2"/>
  <c r="AQ341" i="2" s="1"/>
  <c r="AB553" i="2"/>
  <c r="AC233" i="2"/>
  <c r="AZ233" i="2"/>
  <c r="AB272" i="2"/>
  <c r="AQ194" i="2"/>
  <c r="AZ194" i="2"/>
  <c r="AC194" i="2"/>
  <c r="AQ185" i="2"/>
  <c r="AZ185" i="2"/>
  <c r="AC185" i="2"/>
  <c r="AZ280" i="2"/>
  <c r="AC280" i="2"/>
  <c r="AP61" i="2"/>
  <c r="AQ61" i="2" s="1"/>
  <c r="AH71" i="2"/>
  <c r="AJ71" i="2" s="1"/>
  <c r="AI71" i="2"/>
  <c r="BB71" i="2" s="1"/>
  <c r="AB218" i="2"/>
  <c r="AF396" i="2"/>
  <c r="AG396" i="2" s="1"/>
  <c r="AB174" i="2"/>
  <c r="AB231" i="2"/>
  <c r="AB278" i="2"/>
  <c r="AI58" i="2"/>
  <c r="BB58" i="2" s="1"/>
  <c r="AH58" i="2"/>
  <c r="AJ58" i="2" s="1"/>
  <c r="AB349" i="2"/>
  <c r="AE183" i="2"/>
  <c r="AF183" i="2" s="1"/>
  <c r="AG183" i="2" s="1"/>
  <c r="AV183" i="2"/>
  <c r="AI361" i="2"/>
  <c r="BB361" i="2" s="1"/>
  <c r="AH361" i="2"/>
  <c r="AJ361" i="2" s="1"/>
  <c r="AI230" i="2"/>
  <c r="BB230" i="2" s="1"/>
  <c r="AH230" i="2"/>
  <c r="AJ230" i="2" s="1"/>
  <c r="AI326" i="2"/>
  <c r="BB326" i="2" s="1"/>
  <c r="AH326" i="2"/>
  <c r="AJ326" i="2" s="1"/>
  <c r="AF266" i="2"/>
  <c r="AG266" i="2" s="1"/>
  <c r="AE328" i="2"/>
  <c r="AD328" i="2"/>
  <c r="AS207" i="2"/>
  <c r="AT207" i="2" s="1"/>
  <c r="AU207" i="2" s="1"/>
  <c r="AW207" i="2" s="1"/>
  <c r="AR207" i="2"/>
  <c r="AD60" i="2"/>
  <c r="AE60" i="2"/>
  <c r="AE364" i="2"/>
  <c r="AD364" i="2"/>
  <c r="AB93" i="2"/>
  <c r="AB192" i="2"/>
  <c r="AB153" i="2"/>
  <c r="AF258" i="2"/>
  <c r="AG258" i="2" s="1"/>
  <c r="AI551" i="2"/>
  <c r="BB551" i="2" s="1"/>
  <c r="AH551" i="2"/>
  <c r="AJ551" i="2" s="1"/>
  <c r="AI294" i="2"/>
  <c r="BB294" i="2" s="1"/>
  <c r="AH294" i="2"/>
  <c r="AJ294" i="2" s="1"/>
  <c r="AI173" i="2"/>
  <c r="BB173" i="2" s="1"/>
  <c r="AH173" i="2"/>
  <c r="AJ173" i="2" s="1"/>
  <c r="AB277" i="2"/>
  <c r="AD304" i="2"/>
  <c r="AE304" i="2"/>
  <c r="AQ329" i="2"/>
  <c r="AP329" i="2"/>
  <c r="AE38" i="2"/>
  <c r="AF38" i="2" s="1"/>
  <c r="AG38" i="2" s="1"/>
  <c r="AB38" i="2"/>
  <c r="AZ342" i="2"/>
  <c r="AC342" i="2"/>
  <c r="AQ73" i="2"/>
  <c r="AO208" i="2"/>
  <c r="AO365" i="2"/>
  <c r="AP305" i="2"/>
  <c r="AQ305" i="2" s="1"/>
  <c r="AZ398" i="2"/>
  <c r="AC398" i="2"/>
  <c r="AZ351" i="2"/>
  <c r="AZ156" i="2"/>
  <c r="AC156" i="2"/>
  <c r="AZ220" i="2"/>
  <c r="AB295" i="2"/>
  <c r="AB363" i="2"/>
  <c r="AV93" i="2"/>
  <c r="AV192" i="2"/>
  <c r="AE327" i="2"/>
  <c r="AD327" i="2"/>
  <c r="AF154" i="2"/>
  <c r="AG154" i="2" s="1"/>
  <c r="AI117" i="2"/>
  <c r="BB117" i="2" s="1"/>
  <c r="AH117" i="2"/>
  <c r="AJ117" i="2" s="1"/>
  <c r="AF302" i="2"/>
  <c r="AG302" i="2" s="1"/>
  <c r="AB260" i="2"/>
  <c r="AF50" i="2"/>
  <c r="AG50" i="2" s="1"/>
  <c r="AF130" i="2"/>
  <c r="AG130" i="2" s="1"/>
  <c r="AD72" i="2"/>
  <c r="AE72" i="2"/>
  <c r="AF118" i="2"/>
  <c r="AG118" i="2" s="1"/>
  <c r="AI69" i="2"/>
  <c r="BB69" i="2" s="1"/>
  <c r="AH69" i="2"/>
  <c r="AJ69" i="2" s="1"/>
  <c r="AF206" i="2"/>
  <c r="AG206" i="2" s="1"/>
  <c r="AH162" i="2"/>
  <c r="AJ162" i="2" s="1"/>
  <c r="AI162" i="2"/>
  <c r="BB162" i="2" s="1"/>
  <c r="AI182" i="2"/>
  <c r="BB182" i="2" s="1"/>
  <c r="AH182" i="2"/>
  <c r="AJ182" i="2" s="1"/>
  <c r="AH70" i="2"/>
  <c r="AJ70" i="2" s="1"/>
  <c r="AI70" i="2"/>
  <c r="BB70" i="2" s="1"/>
  <c r="AS279" i="2"/>
  <c r="AT279" i="2" s="1"/>
  <c r="AU279" i="2" s="1"/>
  <c r="AW279" i="2" s="1"/>
  <c r="AR279" i="2"/>
  <c r="AH552" i="2"/>
  <c r="AJ552" i="2" s="1"/>
  <c r="AI552" i="2"/>
  <c r="BB552" i="2" s="1"/>
  <c r="AE303" i="2"/>
  <c r="AF303" i="2" s="1"/>
  <c r="AG303" i="2" s="1"/>
  <c r="AD303" i="2"/>
  <c r="AD219" i="2"/>
  <c r="AE219" i="2"/>
  <c r="AH690" i="2"/>
  <c r="AJ690" i="2" s="1"/>
  <c r="AI690" i="2"/>
  <c r="BB690" i="2" s="1"/>
  <c r="AE397" i="2"/>
  <c r="AD397" i="2"/>
  <c r="AY333" i="2"/>
  <c r="AA333" i="2"/>
  <c r="AD354" i="2"/>
  <c r="AL366" i="2"/>
  <c r="AN366" i="2" s="1"/>
  <c r="AO366" i="2" s="1"/>
  <c r="AM366" i="2"/>
  <c r="AP366" i="2"/>
  <c r="AY236" i="2"/>
  <c r="AA236" i="2"/>
  <c r="AL281" i="2"/>
  <c r="AN281" i="2" s="1"/>
  <c r="AO281" i="2" s="1"/>
  <c r="AM281" i="2"/>
  <c r="AY122" i="2"/>
  <c r="AA122" i="2"/>
  <c r="AY196" i="2"/>
  <c r="AA196" i="2"/>
  <c r="AY400" i="2"/>
  <c r="AA400" i="2"/>
  <c r="W458" i="2"/>
  <c r="Z458" i="2" s="1"/>
  <c r="Y458" i="2"/>
  <c r="X458" i="2"/>
  <c r="G458" i="2" s="1"/>
  <c r="AY284" i="2"/>
  <c r="AA284" i="2"/>
  <c r="AY332" i="2"/>
  <c r="AA332" i="2"/>
  <c r="W663" i="2"/>
  <c r="Z663" i="2" s="1"/>
  <c r="Y663" i="2"/>
  <c r="X663" i="2"/>
  <c r="G663" i="2" s="1"/>
  <c r="AM283" i="2"/>
  <c r="AL283" i="2"/>
  <c r="AN283" i="2" s="1"/>
  <c r="AP283" i="2" s="1"/>
  <c r="AY331" i="2"/>
  <c r="AA331" i="2"/>
  <c r="AD39" i="2"/>
  <c r="X353" i="2"/>
  <c r="G353" i="2" s="1"/>
  <c r="AM195" i="2"/>
  <c r="AL195" i="2"/>
  <c r="AN195" i="2" s="1"/>
  <c r="AP195" i="2" s="1"/>
  <c r="AL367" i="2"/>
  <c r="AN367" i="2" s="1"/>
  <c r="AM367" i="2"/>
  <c r="AY368" i="2"/>
  <c r="AA368" i="2"/>
  <c r="AR233" i="2"/>
  <c r="AZ341" i="2"/>
  <c r="AR280" i="2"/>
  <c r="AS280" i="2"/>
  <c r="AT280" i="2" s="1"/>
  <c r="AU280" i="2" s="1"/>
  <c r="AW280" i="2" s="1"/>
  <c r="AZ61" i="2"/>
  <c r="AC61" i="2"/>
  <c r="AD59" i="2"/>
  <c r="AE59" i="2"/>
  <c r="AE267" i="2"/>
  <c r="AD267" i="2"/>
  <c r="AH218" i="2"/>
  <c r="AJ218" i="2" s="1"/>
  <c r="AI218" i="2"/>
  <c r="BB218" i="2" s="1"/>
  <c r="AB396" i="2"/>
  <c r="AH174" i="2"/>
  <c r="AJ174" i="2" s="1"/>
  <c r="AH231" i="2"/>
  <c r="AJ231" i="2" s="1"/>
  <c r="AI231" i="2"/>
  <c r="BB231" i="2" s="1"/>
  <c r="AH278" i="2"/>
  <c r="AJ278" i="2" s="1"/>
  <c r="AH92" i="2"/>
  <c r="AJ92" i="2" s="1"/>
  <c r="AI92" i="2"/>
  <c r="BB92" i="2" s="1"/>
  <c r="AI395" i="2"/>
  <c r="BB395" i="2" s="1"/>
  <c r="AH395" i="2"/>
  <c r="AJ395" i="2" s="1"/>
  <c r="AH349" i="2"/>
  <c r="AJ349" i="2" s="1"/>
  <c r="AI349" i="2"/>
  <c r="BB349" i="2" s="1"/>
  <c r="AI362" i="2"/>
  <c r="BB362" i="2" s="1"/>
  <c r="AH362" i="2"/>
  <c r="AJ362" i="2" s="1"/>
  <c r="AH293" i="2"/>
  <c r="AJ293" i="2" s="1"/>
  <c r="AI293" i="2"/>
  <c r="BB293" i="2" s="1"/>
  <c r="AB266" i="2"/>
  <c r="AZ193" i="2"/>
  <c r="AV193" i="2"/>
  <c r="AC193" i="2"/>
  <c r="AD232" i="2"/>
  <c r="AE232" i="2"/>
  <c r="AR175" i="2"/>
  <c r="AS175" i="2"/>
  <c r="AT175" i="2" s="1"/>
  <c r="AU175" i="2" s="1"/>
  <c r="AW175" i="2" s="1"/>
  <c r="AE296" i="2"/>
  <c r="AD296" i="2"/>
  <c r="AD119" i="2"/>
  <c r="AE119" i="2"/>
  <c r="AI93" i="2"/>
  <c r="BB93" i="2" s="1"/>
  <c r="AH93" i="2"/>
  <c r="AJ93" i="2" s="1"/>
  <c r="AI192" i="2"/>
  <c r="BB192" i="2" s="1"/>
  <c r="AH192" i="2"/>
  <c r="AJ192" i="2" s="1"/>
  <c r="AI153" i="2"/>
  <c r="BB153" i="2" s="1"/>
  <c r="AH153" i="2"/>
  <c r="AJ153" i="2" s="1"/>
  <c r="AB258" i="2"/>
  <c r="AB173" i="2"/>
  <c r="AI148" i="2"/>
  <c r="BB148" i="2" s="1"/>
  <c r="AH148" i="2"/>
  <c r="AJ148" i="2" s="1"/>
  <c r="AI205" i="2"/>
  <c r="BB205" i="2" s="1"/>
  <c r="AH205" i="2"/>
  <c r="AJ205" i="2" s="1"/>
  <c r="AH277" i="2"/>
  <c r="AJ277" i="2" s="1"/>
  <c r="AD279" i="2"/>
  <c r="AE279" i="2"/>
  <c r="AD164" i="2"/>
  <c r="AE164" i="2"/>
  <c r="AZ329" i="2"/>
  <c r="AC329" i="2"/>
  <c r="AR342" i="2"/>
  <c r="AZ73" i="2"/>
  <c r="AC73" i="2"/>
  <c r="AR208" i="2"/>
  <c r="AR365" i="2"/>
  <c r="AZ305" i="2"/>
  <c r="AC305" i="2"/>
  <c r="AS271" i="2"/>
  <c r="AT271" i="2" s="1"/>
  <c r="AU271" i="2" s="1"/>
  <c r="AW271" i="2" s="1"/>
  <c r="AR271" i="2"/>
  <c r="AC271" i="2"/>
  <c r="AR398" i="2"/>
  <c r="AS398" i="2"/>
  <c r="AT398" i="2" s="1"/>
  <c r="AU398" i="2" s="1"/>
  <c r="AW398" i="2" s="1"/>
  <c r="AE352" i="2"/>
  <c r="AB352" i="2"/>
  <c r="AS351" i="2"/>
  <c r="AT351" i="2" s="1"/>
  <c r="AU351" i="2" s="1"/>
  <c r="AW351" i="2" s="1"/>
  <c r="AR351" i="2"/>
  <c r="AZ343" i="2"/>
  <c r="AC343" i="2"/>
  <c r="AR220" i="2"/>
  <c r="AS220" i="2"/>
  <c r="AT220" i="2" s="1"/>
  <c r="AU220" i="2" s="1"/>
  <c r="AW220" i="2" s="1"/>
  <c r="AR269" i="2"/>
  <c r="AC269" i="2"/>
  <c r="AZ269" i="2"/>
  <c r="AR120" i="2"/>
  <c r="AZ120" i="2"/>
  <c r="AC120" i="2"/>
  <c r="AI295" i="2"/>
  <c r="BB295" i="2" s="1"/>
  <c r="AH295" i="2"/>
  <c r="AJ295" i="2" s="1"/>
  <c r="AD163" i="2"/>
  <c r="AE163" i="2"/>
  <c r="AG363" i="2"/>
  <c r="AF363" i="2"/>
  <c r="AB71" i="2"/>
  <c r="AB154" i="2"/>
  <c r="AB302" i="2"/>
  <c r="AH260" i="2"/>
  <c r="AJ260" i="2" s="1"/>
  <c r="AB183" i="2"/>
  <c r="AB50" i="2"/>
  <c r="AB130" i="2"/>
  <c r="AE175" i="2"/>
  <c r="AD175" i="2"/>
  <c r="AE207" i="2"/>
  <c r="AD207" i="2"/>
  <c r="AE184" i="2"/>
  <c r="AD184" i="2"/>
  <c r="AR296" i="2"/>
  <c r="AS296" i="2"/>
  <c r="AT296" i="2" s="1"/>
  <c r="AU296" i="2" s="1"/>
  <c r="AW296" i="2" s="1"/>
  <c r="AS119" i="2"/>
  <c r="AT119" i="2" s="1"/>
  <c r="AU119" i="2" s="1"/>
  <c r="AW119" i="2" s="1"/>
  <c r="AR119" i="2"/>
  <c r="AB118" i="2"/>
  <c r="AH301" i="2"/>
  <c r="AJ301" i="2" s="1"/>
  <c r="AI301" i="2"/>
  <c r="BB301" i="2" s="1"/>
  <c r="AB206" i="2"/>
  <c r="AB182" i="2"/>
  <c r="AR268" i="2"/>
  <c r="AS268" i="2"/>
  <c r="AT268" i="2" s="1"/>
  <c r="AU268" i="2" s="1"/>
  <c r="AW268" i="2" s="1"/>
  <c r="AR350" i="2"/>
  <c r="AS350" i="2"/>
  <c r="AT350" i="2" s="1"/>
  <c r="AU350" i="2" s="1"/>
  <c r="AW350" i="2" s="1"/>
  <c r="AR164" i="2"/>
  <c r="AS164" i="2"/>
  <c r="AT164" i="2" s="1"/>
  <c r="AU164" i="2" s="1"/>
  <c r="AW164" i="2" s="1"/>
  <c r="AI341" i="2"/>
  <c r="BB341" i="2" s="1"/>
  <c r="AH341" i="2"/>
  <c r="AJ341" i="2" s="1"/>
  <c r="AS219" i="2"/>
  <c r="AT219" i="2" s="1"/>
  <c r="AU219" i="2" s="1"/>
  <c r="AW219" i="2" s="1"/>
  <c r="AR219" i="2"/>
  <c r="AD94" i="2"/>
  <c r="AE94" i="2"/>
  <c r="AD155" i="2"/>
  <c r="AE155" i="2"/>
  <c r="AZ268" i="2"/>
  <c r="AC268" i="2"/>
  <c r="AH351" i="2"/>
  <c r="AJ351" i="2" s="1"/>
  <c r="AI351" i="2"/>
  <c r="BB351" i="2" s="1"/>
  <c r="AY354" i="2"/>
  <c r="AA354" i="2"/>
  <c r="AL344" i="2"/>
  <c r="AN344" i="2" s="1"/>
  <c r="AO344" i="2" s="1"/>
  <c r="AM344" i="2"/>
  <c r="AY39" i="2"/>
  <c r="AA39" i="2"/>
  <c r="AM62" i="2"/>
  <c r="AL62" i="2"/>
  <c r="AN62" i="2" s="1"/>
  <c r="AP62" i="2" s="1"/>
  <c r="AY63" i="2"/>
  <c r="AA63" i="2"/>
  <c r="AL352" i="2"/>
  <c r="AN352" i="2" s="1"/>
  <c r="AO352" i="2" s="1"/>
  <c r="AM352" i="2"/>
  <c r="AL121" i="2"/>
  <c r="AM121" i="2"/>
  <c r="AN121" i="2"/>
  <c r="AP121" i="2" s="1"/>
  <c r="AD122" i="2"/>
  <c r="AM235" i="2"/>
  <c r="AL235" i="2"/>
  <c r="AN235" i="2" s="1"/>
  <c r="AP235" i="2" s="1"/>
  <c r="X196" i="2"/>
  <c r="G196" i="2" s="1"/>
  <c r="Y582" i="2"/>
  <c r="W582" i="2"/>
  <c r="Z582" i="2" s="1"/>
  <c r="X284" i="2"/>
  <c r="G284" i="2" s="1"/>
  <c r="X332" i="2"/>
  <c r="G332" i="2" s="1"/>
  <c r="AL272" i="2"/>
  <c r="AM272" i="2"/>
  <c r="AN272" i="2"/>
  <c r="AP272" i="2" s="1"/>
  <c r="AL157" i="2"/>
  <c r="AM157" i="2"/>
  <c r="AN157" i="2"/>
  <c r="AO157" i="2" s="1"/>
  <c r="AL209" i="2"/>
  <c r="AN209" i="2" s="1"/>
  <c r="AP209" i="2" s="1"/>
  <c r="AM209" i="2"/>
  <c r="AO209" i="2"/>
  <c r="AL306" i="2"/>
  <c r="AN306" i="2" s="1"/>
  <c r="AP306" i="2" s="1"/>
  <c r="AM306" i="2"/>
  <c r="AL210" i="2"/>
  <c r="AN210" i="2" s="1"/>
  <c r="AO210" i="2" s="1"/>
  <c r="AM210" i="2"/>
  <c r="AP210" i="2"/>
  <c r="AL282" i="2"/>
  <c r="AN282" i="2" s="1"/>
  <c r="AM282" i="2"/>
  <c r="AL330" i="2"/>
  <c r="AN330" i="2" s="1"/>
  <c r="AO330" i="2" s="1"/>
  <c r="AM330" i="2"/>
  <c r="AM38" i="2"/>
  <c r="AL38" i="2"/>
  <c r="AN38" i="2" s="1"/>
  <c r="AO38" i="2" s="1"/>
  <c r="AY353" i="2"/>
  <c r="AA353" i="2"/>
  <c r="AM399" i="2"/>
  <c r="AL399" i="2"/>
  <c r="AN399" i="2" s="1"/>
  <c r="AP399" i="2" s="1"/>
  <c r="W481" i="2"/>
  <c r="Z481" i="2" s="1"/>
  <c r="Y481" i="2"/>
  <c r="X481" i="2"/>
  <c r="B352" i="1"/>
  <c r="B234" i="1"/>
  <c r="B575" i="1"/>
  <c r="F182" i="1"/>
  <c r="B556" i="1"/>
  <c r="F173" i="1"/>
  <c r="B660" i="1"/>
  <c r="B638" i="1"/>
  <c r="B644" i="1"/>
  <c r="BA500" i="2"/>
  <c r="O500" i="2"/>
  <c r="H498" i="1" s="1"/>
  <c r="J500" i="2"/>
  <c r="E498" i="1" s="1"/>
  <c r="P500" i="2"/>
  <c r="I498" i="1" s="1"/>
  <c r="V500" i="2"/>
  <c r="M500" i="2"/>
  <c r="Q682" i="2"/>
  <c r="N682" i="2"/>
  <c r="J682" i="2"/>
  <c r="E680" i="1" s="1"/>
  <c r="M682" i="2"/>
  <c r="L682" i="2"/>
  <c r="BA682" i="2"/>
  <c r="K644" i="1"/>
  <c r="S578" i="2"/>
  <c r="G557" i="1"/>
  <c r="L644" i="1"/>
  <c r="G560" i="1"/>
  <c r="B525" i="1"/>
  <c r="F635" i="1"/>
  <c r="F567" i="1"/>
  <c r="G650" i="1"/>
  <c r="F565" i="1"/>
  <c r="L576" i="1"/>
  <c r="L557" i="1"/>
  <c r="R559" i="2"/>
  <c r="F508" i="1"/>
  <c r="Q500" i="2"/>
  <c r="L500" i="2"/>
  <c r="H500" i="2"/>
  <c r="C498" i="1" s="1"/>
  <c r="K500" i="2"/>
  <c r="N500" i="2"/>
  <c r="T500" i="2"/>
  <c r="J498" i="1" s="1"/>
  <c r="P682" i="2"/>
  <c r="I680" i="1" s="1"/>
  <c r="O682" i="2"/>
  <c r="H680" i="1" s="1"/>
  <c r="H682" i="2"/>
  <c r="C680" i="1" s="1"/>
  <c r="V682" i="2"/>
  <c r="K682" i="2"/>
  <c r="T682" i="2"/>
  <c r="J680" i="1" s="1"/>
  <c r="K576" i="1"/>
  <c r="S646" i="2"/>
  <c r="G452" i="1"/>
  <c r="G475" i="1"/>
  <c r="G644" i="1"/>
  <c r="R578" i="2"/>
  <c r="B557" i="1"/>
  <c r="B735" i="1"/>
  <c r="F517" i="1"/>
  <c r="S559" i="2"/>
  <c r="F569" i="1"/>
  <c r="F690" i="1"/>
  <c r="F693" i="1"/>
  <c r="G561" i="1"/>
  <c r="B579" i="1"/>
  <c r="B733" i="1"/>
  <c r="B551" i="1"/>
  <c r="B740" i="1"/>
  <c r="B572" i="1"/>
  <c r="B455" i="1"/>
  <c r="B521" i="1"/>
  <c r="B736" i="1"/>
  <c r="B552" i="1"/>
  <c r="P499" i="2"/>
  <c r="I497" i="1" s="1"/>
  <c r="BA499" i="2"/>
  <c r="T499" i="2"/>
  <c r="J497" i="1" s="1"/>
  <c r="L499" i="2"/>
  <c r="O499" i="2"/>
  <c r="H497" i="1" s="1"/>
  <c r="J499" i="2"/>
  <c r="E497" i="1" s="1"/>
  <c r="N464" i="2"/>
  <c r="BA464" i="2"/>
  <c r="M464" i="2"/>
  <c r="O464" i="2"/>
  <c r="H462" i="1" s="1"/>
  <c r="H464" i="2"/>
  <c r="C462" i="1" s="1"/>
  <c r="K464" i="2"/>
  <c r="M681" i="2"/>
  <c r="N681" i="2"/>
  <c r="T681" i="2"/>
  <c r="J679" i="1" s="1"/>
  <c r="V681" i="2"/>
  <c r="L681" i="2"/>
  <c r="O681" i="2"/>
  <c r="H679" i="1" s="1"/>
  <c r="P498" i="2"/>
  <c r="I496" i="1" s="1"/>
  <c r="Q498" i="2"/>
  <c r="V498" i="2"/>
  <c r="J498" i="2"/>
  <c r="E496" i="1" s="1"/>
  <c r="L498" i="2"/>
  <c r="BA498" i="2"/>
  <c r="V463" i="2"/>
  <c r="O463" i="2"/>
  <c r="H461" i="1" s="1"/>
  <c r="Q463" i="2"/>
  <c r="T463" i="2"/>
  <c r="J461" i="1" s="1"/>
  <c r="P463" i="2"/>
  <c r="I461" i="1" s="1"/>
  <c r="N463" i="2"/>
  <c r="J680" i="2"/>
  <c r="E678" i="1" s="1"/>
  <c r="V680" i="2"/>
  <c r="O680" i="2"/>
  <c r="H678" i="1" s="1"/>
  <c r="K680" i="2"/>
  <c r="P680" i="2"/>
  <c r="I678" i="1" s="1"/>
  <c r="L680" i="2"/>
  <c r="K497" i="2"/>
  <c r="J497" i="2"/>
  <c r="E495" i="1" s="1"/>
  <c r="Q497" i="2"/>
  <c r="N497" i="2"/>
  <c r="L497" i="2"/>
  <c r="H497" i="2"/>
  <c r="C495" i="1" s="1"/>
  <c r="V462" i="2"/>
  <c r="O462" i="2"/>
  <c r="H460" i="1" s="1"/>
  <c r="BA462" i="2"/>
  <c r="L462" i="2"/>
  <c r="H462" i="2"/>
  <c r="C460" i="1" s="1"/>
  <c r="M462" i="2"/>
  <c r="P679" i="2"/>
  <c r="I677" i="1" s="1"/>
  <c r="T679" i="2"/>
  <c r="J677" i="1" s="1"/>
  <c r="M679" i="2"/>
  <c r="L679" i="2"/>
  <c r="J679" i="2"/>
  <c r="E677" i="1" s="1"/>
  <c r="BA679" i="2"/>
  <c r="L496" i="2"/>
  <c r="M496" i="2"/>
  <c r="J496" i="2"/>
  <c r="E494" i="1" s="1"/>
  <c r="Q496" i="2"/>
  <c r="V496" i="2"/>
  <c r="BA496" i="2"/>
  <c r="K461" i="2"/>
  <c r="P461" i="2"/>
  <c r="I459" i="1" s="1"/>
  <c r="H461" i="2"/>
  <c r="C459" i="1" s="1"/>
  <c r="Q461" i="2"/>
  <c r="V461" i="2"/>
  <c r="N678" i="2"/>
  <c r="V678" i="2"/>
  <c r="L678" i="2"/>
  <c r="K678" i="2"/>
  <c r="H678" i="2"/>
  <c r="C676" i="1" s="1"/>
  <c r="P678" i="2"/>
  <c r="I676" i="1" s="1"/>
  <c r="T678" i="2"/>
  <c r="J676" i="1" s="1"/>
  <c r="O460" i="2"/>
  <c r="H458" i="1" s="1"/>
  <c r="P460" i="2"/>
  <c r="I458" i="1" s="1"/>
  <c r="T460" i="2"/>
  <c r="J458" i="1" s="1"/>
  <c r="J460" i="2"/>
  <c r="E458" i="1" s="1"/>
  <c r="L460" i="2"/>
  <c r="K460" i="2"/>
  <c r="S572" i="2"/>
  <c r="S522" i="2"/>
  <c r="K507" i="1"/>
  <c r="K642" i="1"/>
  <c r="S739" i="2"/>
  <c r="S553" i="2"/>
  <c r="K506" i="1"/>
  <c r="K508" i="1"/>
  <c r="K738" i="1"/>
  <c r="S527" i="2"/>
  <c r="K735" i="1"/>
  <c r="K556" i="1"/>
  <c r="K736" i="1"/>
  <c r="K572" i="1"/>
  <c r="K552" i="1"/>
  <c r="F731" i="1"/>
  <c r="L551" i="1"/>
  <c r="B570" i="1"/>
  <c r="R662" i="2"/>
  <c r="S480" i="2"/>
  <c r="L455" i="1"/>
  <c r="B366" i="1"/>
  <c r="F656" i="1"/>
  <c r="G566" i="1"/>
  <c r="F654" i="1"/>
  <c r="G730" i="1"/>
  <c r="S740" i="2"/>
  <c r="B737" i="1"/>
  <c r="L735" i="1"/>
  <c r="S573" i="2"/>
  <c r="L571" i="1"/>
  <c r="B734" i="1"/>
  <c r="S523" i="2"/>
  <c r="L740" i="1"/>
  <c r="L556" i="1"/>
  <c r="G556" i="1"/>
  <c r="R645" i="2"/>
  <c r="R577" i="2"/>
  <c r="L575" i="1"/>
  <c r="B555" i="1"/>
  <c r="R557" i="2"/>
  <c r="B554" i="1"/>
  <c r="R556" i="2"/>
  <c r="R738" i="2"/>
  <c r="L736" i="1"/>
  <c r="B523" i="1"/>
  <c r="G553" i="1"/>
  <c r="B640" i="1"/>
  <c r="S574" i="2"/>
  <c r="L552" i="1"/>
  <c r="S554" i="2"/>
  <c r="B639" i="1"/>
  <c r="R581" i="2"/>
  <c r="R457" i="2"/>
  <c r="F453" i="1"/>
  <c r="G474" i="1"/>
  <c r="G541" i="1"/>
  <c r="R644" i="2"/>
  <c r="S576" i="2"/>
  <c r="R575" i="2"/>
  <c r="G552" i="1"/>
  <c r="S736" i="2"/>
  <c r="S742" i="2"/>
  <c r="L643" i="1"/>
  <c r="G738" i="1"/>
  <c r="L555" i="1"/>
  <c r="G555" i="1"/>
  <c r="S526" i="2"/>
  <c r="L524" i="1"/>
  <c r="L554" i="1"/>
  <c r="L641" i="1"/>
  <c r="S643" i="2"/>
  <c r="L523" i="1"/>
  <c r="R525" i="2"/>
  <c r="L553" i="1"/>
  <c r="R555" i="2"/>
  <c r="R642" i="2"/>
  <c r="L640" i="1"/>
  <c r="R524" i="2"/>
  <c r="L522" i="1"/>
  <c r="S641" i="2"/>
  <c r="L639" i="1"/>
  <c r="J664" i="2"/>
  <c r="V664" i="2"/>
  <c r="N664" i="2"/>
  <c r="Q664" i="2"/>
  <c r="L664" i="2"/>
  <c r="BA664" i="2"/>
  <c r="K660" i="1"/>
  <c r="K733" i="1"/>
  <c r="K455" i="1"/>
  <c r="BA583" i="2"/>
  <c r="N583" i="2"/>
  <c r="T583" i="2"/>
  <c r="M583" i="2"/>
  <c r="K583" i="2"/>
  <c r="L583" i="2"/>
  <c r="N459" i="2"/>
  <c r="P459" i="2"/>
  <c r="M459" i="2"/>
  <c r="T459" i="2"/>
  <c r="V459" i="2"/>
  <c r="Q459" i="2"/>
  <c r="BA482" i="2"/>
  <c r="O482" i="2"/>
  <c r="V482" i="2"/>
  <c r="Q482" i="2"/>
  <c r="P482" i="2"/>
  <c r="N482" i="2"/>
  <c r="I582" i="2"/>
  <c r="I481" i="2"/>
  <c r="I663" i="2"/>
  <c r="N499" i="2"/>
  <c r="H499" i="2"/>
  <c r="C497" i="1" s="1"/>
  <c r="Q499" i="2"/>
  <c r="K499" i="2"/>
  <c r="V499" i="2"/>
  <c r="M499" i="2"/>
  <c r="P464" i="2"/>
  <c r="I462" i="1" s="1"/>
  <c r="V464" i="2"/>
  <c r="L464" i="2"/>
  <c r="T464" i="2"/>
  <c r="J462" i="1" s="1"/>
  <c r="Q464" i="2"/>
  <c r="J464" i="2"/>
  <c r="E462" i="1" s="1"/>
  <c r="Q681" i="2"/>
  <c r="H681" i="2"/>
  <c r="C679" i="1" s="1"/>
  <c r="J681" i="2"/>
  <c r="E679" i="1" s="1"/>
  <c r="BA681" i="2"/>
  <c r="P681" i="2"/>
  <c r="I679" i="1" s="1"/>
  <c r="K681" i="2"/>
  <c r="M498" i="2"/>
  <c r="N498" i="2"/>
  <c r="T498" i="2"/>
  <c r="J496" i="1" s="1"/>
  <c r="O498" i="2"/>
  <c r="H496" i="1" s="1"/>
  <c r="K498" i="2"/>
  <c r="H498" i="2"/>
  <c r="C496" i="1" s="1"/>
  <c r="H463" i="2"/>
  <c r="C461" i="1" s="1"/>
  <c r="L463" i="2"/>
  <c r="BA463" i="2"/>
  <c r="M463" i="2"/>
  <c r="K463" i="2"/>
  <c r="J463" i="2"/>
  <c r="E461" i="1" s="1"/>
  <c r="N680" i="2"/>
  <c r="T680" i="2"/>
  <c r="J678" i="1" s="1"/>
  <c r="M680" i="2"/>
  <c r="BA680" i="2"/>
  <c r="Q680" i="2"/>
  <c r="H680" i="2"/>
  <c r="C678" i="1" s="1"/>
  <c r="P497" i="2"/>
  <c r="I495" i="1" s="1"/>
  <c r="M497" i="2"/>
  <c r="BA497" i="2"/>
  <c r="V497" i="2"/>
  <c r="T497" i="2"/>
  <c r="J495" i="1" s="1"/>
  <c r="O497" i="2"/>
  <c r="H495" i="1" s="1"/>
  <c r="N462" i="2"/>
  <c r="T462" i="2"/>
  <c r="J460" i="1" s="1"/>
  <c r="K462" i="2"/>
  <c r="J462" i="2"/>
  <c r="E460" i="1" s="1"/>
  <c r="P462" i="2"/>
  <c r="I460" i="1" s="1"/>
  <c r="Q462" i="2"/>
  <c r="H679" i="2"/>
  <c r="C677" i="1" s="1"/>
  <c r="O679" i="2"/>
  <c r="H677" i="1" s="1"/>
  <c r="V679" i="2"/>
  <c r="Q679" i="2"/>
  <c r="N679" i="2"/>
  <c r="K679" i="2"/>
  <c r="T496" i="2"/>
  <c r="J494" i="1" s="1"/>
  <c r="H496" i="2"/>
  <c r="C494" i="1" s="1"/>
  <c r="P496" i="2"/>
  <c r="I494" i="1" s="1"/>
  <c r="N496" i="2"/>
  <c r="O496" i="2"/>
  <c r="H494" i="1" s="1"/>
  <c r="K496" i="2"/>
  <c r="J461" i="2"/>
  <c r="E459" i="1" s="1"/>
  <c r="M461" i="2"/>
  <c r="BA461" i="2"/>
  <c r="L461" i="2"/>
  <c r="O461" i="2"/>
  <c r="H459" i="1" s="1"/>
  <c r="N461" i="2"/>
  <c r="T461" i="2"/>
  <c r="J459" i="1" s="1"/>
  <c r="J678" i="2"/>
  <c r="E676" i="1" s="1"/>
  <c r="O678" i="2"/>
  <c r="H676" i="1" s="1"/>
  <c r="M678" i="2"/>
  <c r="Q678" i="2"/>
  <c r="BA678" i="2"/>
  <c r="BA460" i="2"/>
  <c r="M460" i="2"/>
  <c r="H460" i="2"/>
  <c r="C458" i="1" s="1"/>
  <c r="Q460" i="2"/>
  <c r="N460" i="2"/>
  <c r="V460" i="2"/>
  <c r="K454" i="1"/>
  <c r="K691" i="1"/>
  <c r="S737" i="2"/>
  <c r="S735" i="2"/>
  <c r="K519" i="1"/>
  <c r="K637" i="1"/>
  <c r="K525" i="1"/>
  <c r="K571" i="1"/>
  <c r="K521" i="1"/>
  <c r="K740" i="1"/>
  <c r="K643" i="1"/>
  <c r="K575" i="1"/>
  <c r="L579" i="1"/>
  <c r="S662" i="2"/>
  <c r="L638" i="1"/>
  <c r="L733" i="1"/>
  <c r="B478" i="1"/>
  <c r="R480" i="2"/>
  <c r="B331" i="1"/>
  <c r="F518" i="1"/>
  <c r="F653" i="1"/>
  <c r="G729" i="1"/>
  <c r="G547" i="1"/>
  <c r="L738" i="1"/>
  <c r="R740" i="2"/>
  <c r="L525" i="1"/>
  <c r="L642" i="1"/>
  <c r="B574" i="1"/>
  <c r="B573" i="1"/>
  <c r="R573" i="2"/>
  <c r="R523" i="2"/>
  <c r="L521" i="1"/>
  <c r="S645" i="2"/>
  <c r="S577" i="2"/>
  <c r="S557" i="2"/>
  <c r="B524" i="1"/>
  <c r="S556" i="2"/>
  <c r="B641" i="1"/>
  <c r="S738" i="2"/>
  <c r="B553" i="1"/>
  <c r="L572" i="1"/>
  <c r="R574" i="2"/>
  <c r="B522" i="1"/>
  <c r="R554" i="2"/>
  <c r="L570" i="1"/>
  <c r="S581" i="2"/>
  <c r="L660" i="1"/>
  <c r="R640" i="2"/>
  <c r="S640" i="2" s="1"/>
  <c r="L520" i="1"/>
  <c r="L478" i="1"/>
  <c r="S457" i="2"/>
  <c r="G685" i="1"/>
  <c r="F505" i="1"/>
  <c r="S644" i="2"/>
  <c r="R576" i="2"/>
  <c r="L574" i="1"/>
  <c r="L737" i="1"/>
  <c r="G554" i="1"/>
  <c r="S575" i="2"/>
  <c r="L573" i="1"/>
  <c r="R736" i="2"/>
  <c r="L734" i="1"/>
  <c r="R742" i="2"/>
  <c r="R558" i="2"/>
  <c r="S558" i="2" s="1"/>
  <c r="R526" i="2"/>
  <c r="R643" i="2"/>
  <c r="S525" i="2"/>
  <c r="S555" i="2"/>
  <c r="S642" i="2"/>
  <c r="S524" i="2"/>
  <c r="R641" i="2"/>
  <c r="K551" i="1"/>
  <c r="K664" i="2"/>
  <c r="M664" i="2"/>
  <c r="O664" i="2"/>
  <c r="H664" i="2"/>
  <c r="P664" i="2"/>
  <c r="T664" i="2"/>
  <c r="K579" i="1"/>
  <c r="K638" i="1"/>
  <c r="K520" i="1"/>
  <c r="V583" i="2"/>
  <c r="Q583" i="2"/>
  <c r="H583" i="2"/>
  <c r="J583" i="2"/>
  <c r="P583" i="2"/>
  <c r="O583" i="2"/>
  <c r="H459" i="2"/>
  <c r="J459" i="2"/>
  <c r="L459" i="2"/>
  <c r="O459" i="2"/>
  <c r="K459" i="2"/>
  <c r="BA459" i="2"/>
  <c r="T482" i="2"/>
  <c r="K482" i="2"/>
  <c r="M482" i="2"/>
  <c r="L482" i="2"/>
  <c r="H482" i="2"/>
  <c r="J482" i="2"/>
  <c r="I458" i="2"/>
  <c r="K397" i="1"/>
  <c r="H332" i="1"/>
  <c r="D234" i="1"/>
  <c r="F38" i="1"/>
  <c r="N41" i="2"/>
  <c r="M41" i="2"/>
  <c r="T41" i="2"/>
  <c r="J39" i="1" s="1"/>
  <c r="O41" i="2"/>
  <c r="H39" i="1" s="1"/>
  <c r="J41" i="2"/>
  <c r="E39" i="1" s="1"/>
  <c r="L41" i="2"/>
  <c r="K120" i="1"/>
  <c r="J367" i="1"/>
  <c r="F353" i="1"/>
  <c r="I355" i="2"/>
  <c r="E353" i="1"/>
  <c r="O356" i="2"/>
  <c r="H354" i="1" s="1"/>
  <c r="H356" i="2"/>
  <c r="C354" i="1" s="1"/>
  <c r="P356" i="2"/>
  <c r="I354" i="1" s="1"/>
  <c r="L356" i="2"/>
  <c r="T356" i="2"/>
  <c r="J354" i="1" s="1"/>
  <c r="M356" i="2"/>
  <c r="E665" i="2"/>
  <c r="E666" i="2" s="1"/>
  <c r="H662" i="1"/>
  <c r="C662" i="1"/>
  <c r="I662" i="1"/>
  <c r="J662" i="1"/>
  <c r="I64" i="2"/>
  <c r="C399" i="1"/>
  <c r="E403" i="2"/>
  <c r="J402" i="2"/>
  <c r="O402" i="2"/>
  <c r="L402" i="2"/>
  <c r="BA402" i="2"/>
  <c r="N402" i="2"/>
  <c r="H402" i="2"/>
  <c r="K36" i="1"/>
  <c r="C332" i="1"/>
  <c r="R334" i="2"/>
  <c r="K331" i="1"/>
  <c r="K37" i="1"/>
  <c r="D61" i="1"/>
  <c r="S122" i="2"/>
  <c r="E584" i="2"/>
  <c r="E585" i="2" s="1"/>
  <c r="C581" i="1"/>
  <c r="E581" i="1"/>
  <c r="I581" i="1"/>
  <c r="H581" i="1"/>
  <c r="C457" i="1"/>
  <c r="E457" i="1"/>
  <c r="H457" i="1"/>
  <c r="I367" i="1"/>
  <c r="S284" i="2"/>
  <c r="C353" i="1"/>
  <c r="S331" i="2"/>
  <c r="I401" i="2"/>
  <c r="B399" i="1"/>
  <c r="J480" i="1"/>
  <c r="C480" i="1"/>
  <c r="E480" i="1"/>
  <c r="F192" i="1"/>
  <c r="F183" i="1"/>
  <c r="G58" i="1"/>
  <c r="F340" i="1"/>
  <c r="F218" i="1"/>
  <c r="G70" i="1"/>
  <c r="G217" i="1"/>
  <c r="G395" i="1"/>
  <c r="R354" i="2"/>
  <c r="L234" i="1"/>
  <c r="S39" i="2"/>
  <c r="S63" i="2"/>
  <c r="L398" i="1"/>
  <c r="B456" i="1"/>
  <c r="B661" i="1"/>
  <c r="L329" i="1"/>
  <c r="G37" i="1"/>
  <c r="R353" i="2"/>
  <c r="L366" i="1"/>
  <c r="F59" i="1"/>
  <c r="G265" i="1"/>
  <c r="G230" i="1"/>
  <c r="G117" i="1"/>
  <c r="F327" i="1"/>
  <c r="F303" i="1"/>
  <c r="F269" i="1"/>
  <c r="F267" i="1"/>
  <c r="F118" i="1"/>
  <c r="G173" i="1"/>
  <c r="G205" i="1"/>
  <c r="G92" i="1"/>
  <c r="G153" i="1"/>
  <c r="F266" i="1"/>
  <c r="R333" i="2"/>
  <c r="L37" i="1"/>
  <c r="G120" i="1"/>
  <c r="R400" i="2"/>
  <c r="B282" i="1"/>
  <c r="S332" i="2"/>
  <c r="S368" i="2"/>
  <c r="G57" i="1"/>
  <c r="G294" i="1"/>
  <c r="F71" i="1"/>
  <c r="F341" i="1"/>
  <c r="G161" i="1"/>
  <c r="S333" i="2"/>
  <c r="L352" i="1"/>
  <c r="B194" i="1"/>
  <c r="R332" i="2"/>
  <c r="L351" i="1"/>
  <c r="R368" i="2"/>
  <c r="K280" i="1"/>
  <c r="K193" i="1"/>
  <c r="K364" i="1"/>
  <c r="I332" i="1"/>
  <c r="J332" i="1"/>
  <c r="K234" i="1"/>
  <c r="E42" i="2"/>
  <c r="V41" i="2"/>
  <c r="P41" i="2"/>
  <c r="I39" i="1" s="1"/>
  <c r="Q41" i="2"/>
  <c r="K41" i="2"/>
  <c r="BA41" i="2"/>
  <c r="H41" i="2"/>
  <c r="D120" i="1"/>
  <c r="D194" i="1"/>
  <c r="K398" i="1"/>
  <c r="I369" i="2"/>
  <c r="B367" i="1"/>
  <c r="C367" i="1"/>
  <c r="D282" i="1"/>
  <c r="R355" i="2"/>
  <c r="H353" i="1"/>
  <c r="Q356" i="2"/>
  <c r="V356" i="2"/>
  <c r="BA356" i="2"/>
  <c r="N356" i="2"/>
  <c r="K356" i="2"/>
  <c r="J356" i="2"/>
  <c r="E354" i="1" s="1"/>
  <c r="E662" i="1"/>
  <c r="K329" i="1"/>
  <c r="I399" i="1"/>
  <c r="T402" i="2"/>
  <c r="M402" i="2"/>
  <c r="V402" i="2"/>
  <c r="P402" i="2"/>
  <c r="K402" i="2"/>
  <c r="Q402" i="2"/>
  <c r="E332" i="1"/>
  <c r="I334" i="2"/>
  <c r="B332" i="1"/>
  <c r="K352" i="1"/>
  <c r="S236" i="2"/>
  <c r="I40" i="2"/>
  <c r="C38" i="1"/>
  <c r="D37" i="1"/>
  <c r="K61" i="1"/>
  <c r="S196" i="2"/>
  <c r="J581" i="1"/>
  <c r="I457" i="1"/>
  <c r="J457" i="1"/>
  <c r="H367" i="1"/>
  <c r="E367" i="1"/>
  <c r="J353" i="1"/>
  <c r="I353" i="1"/>
  <c r="H399" i="1"/>
  <c r="E399" i="1"/>
  <c r="E483" i="2"/>
  <c r="E484" i="2" s="1"/>
  <c r="H480" i="1"/>
  <c r="I480" i="1"/>
  <c r="K366" i="1"/>
  <c r="F231" i="1"/>
  <c r="F278" i="1"/>
  <c r="G326" i="1"/>
  <c r="G362" i="1"/>
  <c r="G302" i="1"/>
  <c r="F396" i="1"/>
  <c r="F154" i="1"/>
  <c r="G325" i="1"/>
  <c r="G301" i="1"/>
  <c r="L331" i="1"/>
  <c r="G352" i="1"/>
  <c r="S354" i="2"/>
  <c r="R39" i="2"/>
  <c r="R63" i="2"/>
  <c r="L120" i="1"/>
  <c r="L194" i="1"/>
  <c r="L282" i="1"/>
  <c r="L330" i="1"/>
  <c r="B351" i="1"/>
  <c r="S353" i="2"/>
  <c r="F191" i="1"/>
  <c r="G277" i="1"/>
  <c r="G162" i="1"/>
  <c r="G182" i="1"/>
  <c r="L61" i="1"/>
  <c r="S400" i="2"/>
  <c r="B330" i="1"/>
  <c r="D353" i="1"/>
  <c r="D62" i="1"/>
  <c r="D399" i="1"/>
  <c r="D367" i="1"/>
  <c r="D332" i="1"/>
  <c r="D580" i="1"/>
  <c r="D479" i="1"/>
  <c r="D661" i="1"/>
  <c r="D456" i="1"/>
  <c r="E667" i="2"/>
  <c r="E586" i="2"/>
  <c r="E485" i="2"/>
  <c r="E668" i="2"/>
  <c r="E587" i="2"/>
  <c r="E486" i="2"/>
  <c r="E669" i="2"/>
  <c r="E588" i="2"/>
  <c r="E487" i="2"/>
  <c r="E670" i="2"/>
  <c r="E671" i="2" s="1"/>
  <c r="E589" i="2"/>
  <c r="E590" i="2" s="1"/>
  <c r="E488" i="2"/>
  <c r="E489" i="2" s="1"/>
  <c r="E672" i="2"/>
  <c r="E490" i="2"/>
  <c r="E673" i="2"/>
  <c r="M672" i="2"/>
  <c r="H672" i="2"/>
  <c r="C670" i="1" s="1"/>
  <c r="K672" i="2"/>
  <c r="Q672" i="2"/>
  <c r="J672" i="2"/>
  <c r="E670" i="1" s="1"/>
  <c r="L672" i="2"/>
  <c r="O672" i="2"/>
  <c r="H670" i="1" s="1"/>
  <c r="BA672" i="2"/>
  <c r="V672" i="2"/>
  <c r="P672" i="2"/>
  <c r="I670" i="1" s="1"/>
  <c r="N672" i="2"/>
  <c r="T672" i="2"/>
  <c r="J670" i="1" s="1"/>
  <c r="E491" i="2"/>
  <c r="V490" i="2"/>
  <c r="T490" i="2"/>
  <c r="J488" i="1" s="1"/>
  <c r="N490" i="2"/>
  <c r="P490" i="2"/>
  <c r="I488" i="1" s="1"/>
  <c r="K490" i="2"/>
  <c r="J490" i="2"/>
  <c r="E488" i="1" s="1"/>
  <c r="H490" i="2"/>
  <c r="C488" i="1" s="1"/>
  <c r="M490" i="2"/>
  <c r="BA490" i="2"/>
  <c r="L490" i="2"/>
  <c r="O490" i="2"/>
  <c r="H488" i="1" s="1"/>
  <c r="Q490" i="2"/>
  <c r="E674" i="2"/>
  <c r="J673" i="2"/>
  <c r="E671" i="1" s="1"/>
  <c r="Q673" i="2"/>
  <c r="V673" i="2"/>
  <c r="M673" i="2"/>
  <c r="N673" i="2"/>
  <c r="K673" i="2"/>
  <c r="T673" i="2"/>
  <c r="J671" i="1" s="1"/>
  <c r="P673" i="2"/>
  <c r="I671" i="1" s="1"/>
  <c r="H673" i="2"/>
  <c r="C671" i="1" s="1"/>
  <c r="L673" i="2"/>
  <c r="O673" i="2"/>
  <c r="H671" i="1" s="1"/>
  <c r="BA673" i="2"/>
  <c r="E492" i="2"/>
  <c r="BA491" i="2"/>
  <c r="N491" i="2"/>
  <c r="M491" i="2"/>
  <c r="T491" i="2"/>
  <c r="J489" i="1" s="1"/>
  <c r="L491" i="2"/>
  <c r="V491" i="2"/>
  <c r="O491" i="2"/>
  <c r="H489" i="1" s="1"/>
  <c r="Q491" i="2"/>
  <c r="J491" i="2"/>
  <c r="E489" i="1" s="1"/>
  <c r="K491" i="2"/>
  <c r="H491" i="2"/>
  <c r="C489" i="1" s="1"/>
  <c r="P491" i="2"/>
  <c r="I489" i="1" s="1"/>
  <c r="E675" i="2"/>
  <c r="K674" i="2"/>
  <c r="N674" i="2"/>
  <c r="T674" i="2"/>
  <c r="J672" i="1" s="1"/>
  <c r="O674" i="2"/>
  <c r="H672" i="1" s="1"/>
  <c r="M674" i="2"/>
  <c r="L674" i="2"/>
  <c r="BA674" i="2"/>
  <c r="H674" i="2"/>
  <c r="C672" i="1" s="1"/>
  <c r="P674" i="2"/>
  <c r="I672" i="1" s="1"/>
  <c r="V674" i="2"/>
  <c r="J674" i="2"/>
  <c r="E672" i="1" s="1"/>
  <c r="Q674" i="2"/>
  <c r="E493" i="2"/>
  <c r="P492" i="2"/>
  <c r="I490" i="1" s="1"/>
  <c r="T492" i="2"/>
  <c r="J490" i="1" s="1"/>
  <c r="N492" i="2"/>
  <c r="K492" i="2"/>
  <c r="Q492" i="2"/>
  <c r="V492" i="2"/>
  <c r="BA492" i="2"/>
  <c r="H492" i="2"/>
  <c r="C490" i="1" s="1"/>
  <c r="J492" i="2"/>
  <c r="E490" i="1" s="1"/>
  <c r="O492" i="2"/>
  <c r="H490" i="1" s="1"/>
  <c r="M492" i="2"/>
  <c r="L492" i="2"/>
  <c r="E676" i="2"/>
  <c r="H675" i="2"/>
  <c r="C673" i="1" s="1"/>
  <c r="N675" i="2"/>
  <c r="K675" i="2"/>
  <c r="T675" i="2"/>
  <c r="J673" i="1" s="1"/>
  <c r="BA675" i="2"/>
  <c r="V675" i="2"/>
  <c r="J675" i="2"/>
  <c r="E673" i="1" s="1"/>
  <c r="L675" i="2"/>
  <c r="Q675" i="2"/>
  <c r="M675" i="2"/>
  <c r="O675" i="2"/>
  <c r="H673" i="1" s="1"/>
  <c r="P675" i="2"/>
  <c r="I673" i="1" s="1"/>
  <c r="E494" i="2"/>
  <c r="Q493" i="2"/>
  <c r="V493" i="2"/>
  <c r="M493" i="2"/>
  <c r="BA493" i="2"/>
  <c r="H493" i="2"/>
  <c r="C491" i="1" s="1"/>
  <c r="O493" i="2"/>
  <c r="H491" i="1" s="1"/>
  <c r="L493" i="2"/>
  <c r="K493" i="2"/>
  <c r="N493" i="2"/>
  <c r="P493" i="2"/>
  <c r="I491" i="1" s="1"/>
  <c r="J493" i="2"/>
  <c r="E491" i="1" s="1"/>
  <c r="T493" i="2"/>
  <c r="J491" i="1" s="1"/>
  <c r="N676" i="2"/>
  <c r="T676" i="2"/>
  <c r="J674" i="1" s="1"/>
  <c r="Q676" i="2"/>
  <c r="P676" i="2"/>
  <c r="I674" i="1" s="1"/>
  <c r="J676" i="2"/>
  <c r="E674" i="1" s="1"/>
  <c r="L676" i="2"/>
  <c r="BA676" i="2"/>
  <c r="H676" i="2"/>
  <c r="C674" i="1" s="1"/>
  <c r="V676" i="2"/>
  <c r="K676" i="2"/>
  <c r="O676" i="2"/>
  <c r="H674" i="1" s="1"/>
  <c r="M676" i="2"/>
  <c r="E677" i="2"/>
  <c r="T494" i="2"/>
  <c r="J492" i="1" s="1"/>
  <c r="H494" i="2"/>
  <c r="C492" i="1" s="1"/>
  <c r="L494" i="2"/>
  <c r="O494" i="2"/>
  <c r="H492" i="1" s="1"/>
  <c r="K494" i="2"/>
  <c r="M494" i="2"/>
  <c r="V494" i="2"/>
  <c r="P494" i="2"/>
  <c r="I492" i="1" s="1"/>
  <c r="Q494" i="2"/>
  <c r="BA494" i="2"/>
  <c r="N494" i="2"/>
  <c r="J494" i="2"/>
  <c r="E492" i="1" s="1"/>
  <c r="E495" i="2"/>
  <c r="P677" i="2"/>
  <c r="I675" i="1" s="1"/>
  <c r="Q677" i="2"/>
  <c r="L677" i="2"/>
  <c r="BA677" i="2"/>
  <c r="K677" i="2"/>
  <c r="M677" i="2"/>
  <c r="T677" i="2"/>
  <c r="J675" i="1" s="1"/>
  <c r="N677" i="2"/>
  <c r="J677" i="2"/>
  <c r="E675" i="1" s="1"/>
  <c r="H677" i="2"/>
  <c r="C675" i="1" s="1"/>
  <c r="O677" i="2"/>
  <c r="H675" i="1" s="1"/>
  <c r="V677" i="2"/>
  <c r="T495" i="2"/>
  <c r="J493" i="1" s="1"/>
  <c r="L495" i="2"/>
  <c r="K495" i="2"/>
  <c r="N495" i="2"/>
  <c r="H495" i="2"/>
  <c r="C493" i="1" s="1"/>
  <c r="J495" i="2"/>
  <c r="E493" i="1" s="1"/>
  <c r="V495" i="2"/>
  <c r="O495" i="2"/>
  <c r="H493" i="1" s="1"/>
  <c r="BA495" i="2"/>
  <c r="P495" i="2"/>
  <c r="I493" i="1" s="1"/>
  <c r="M495" i="2"/>
  <c r="Q495" i="2"/>
  <c r="AV637" i="2" l="1"/>
  <c r="AV519" i="2"/>
  <c r="AV550" i="2"/>
  <c r="AV506" i="2"/>
  <c r="AV477" i="2"/>
  <c r="AF476" i="2"/>
  <c r="AG476" i="2" s="1"/>
  <c r="AI476" i="2" s="1"/>
  <c r="BB476" i="2" s="1"/>
  <c r="AV520" i="2"/>
  <c r="AE477" i="2"/>
  <c r="AV567" i="2"/>
  <c r="AF477" i="2"/>
  <c r="AG477" i="2" s="1"/>
  <c r="AH477" i="2" s="1"/>
  <c r="AJ477" i="2" s="1"/>
  <c r="AF454" i="2"/>
  <c r="AG454" i="2" s="1"/>
  <c r="AV268" i="2"/>
  <c r="AE233" i="2"/>
  <c r="AV343" i="2"/>
  <c r="AQ661" i="2"/>
  <c r="AP695" i="2"/>
  <c r="AQ695" i="2" s="1"/>
  <c r="AE695" i="2" s="1"/>
  <c r="AQ571" i="2"/>
  <c r="AP571" i="2"/>
  <c r="AD571" i="2" s="1"/>
  <c r="AO580" i="2"/>
  <c r="AQ580" i="2"/>
  <c r="AR580" i="2" s="1"/>
  <c r="AP734" i="2"/>
  <c r="AQ734" i="2" s="1"/>
  <c r="AF568" i="2"/>
  <c r="AG568" i="2" s="1"/>
  <c r="AI568" i="2" s="1"/>
  <c r="BB568" i="2" s="1"/>
  <c r="C495" i="2"/>
  <c r="C677" i="2"/>
  <c r="W493" i="2"/>
  <c r="Z493" i="2" s="1"/>
  <c r="Y493" i="2"/>
  <c r="C494" i="2"/>
  <c r="W675" i="2"/>
  <c r="Z675" i="2" s="1"/>
  <c r="AA675" i="2" s="1"/>
  <c r="Y675" i="2"/>
  <c r="C676" i="2"/>
  <c r="Y492" i="2"/>
  <c r="W492" i="2"/>
  <c r="Z492" i="2" s="1"/>
  <c r="C493" i="2"/>
  <c r="Y674" i="2"/>
  <c r="W674" i="2"/>
  <c r="Z674" i="2" s="1"/>
  <c r="C675" i="2"/>
  <c r="Y491" i="2"/>
  <c r="W491" i="2"/>
  <c r="Z491" i="2" s="1"/>
  <c r="C492" i="2"/>
  <c r="AA492" i="2"/>
  <c r="W673" i="2"/>
  <c r="Z673" i="2" s="1"/>
  <c r="AA673" i="2" s="1"/>
  <c r="Y673" i="2"/>
  <c r="X673" i="2"/>
  <c r="G673" i="2" s="1"/>
  <c r="C674" i="2"/>
  <c r="AA674" i="2"/>
  <c r="W490" i="2"/>
  <c r="Z490" i="2" s="1"/>
  <c r="AA490" i="2" s="1"/>
  <c r="Y490" i="2"/>
  <c r="X490" i="2"/>
  <c r="G490" i="2" s="1"/>
  <c r="C491" i="2"/>
  <c r="AA491" i="2"/>
  <c r="W672" i="2"/>
  <c r="Z672" i="2" s="1"/>
  <c r="AA672" i="2" s="1"/>
  <c r="Y672" i="2"/>
  <c r="C673" i="2"/>
  <c r="C490" i="2"/>
  <c r="C672" i="2"/>
  <c r="C489" i="2"/>
  <c r="C590" i="2"/>
  <c r="C671" i="2"/>
  <c r="Y682" i="2"/>
  <c r="W682" i="2"/>
  <c r="Z682" i="2" s="1"/>
  <c r="AC500" i="2"/>
  <c r="Y500" i="2"/>
  <c r="W500" i="2"/>
  <c r="Z500" i="2" s="1"/>
  <c r="AR560" i="2"/>
  <c r="AS560" i="2"/>
  <c r="AT560" i="2" s="1"/>
  <c r="AU560" i="2" s="1"/>
  <c r="AW560" i="2" s="1"/>
  <c r="AR566" i="2"/>
  <c r="AS566" i="2"/>
  <c r="AT566" i="2" s="1"/>
  <c r="AU566" i="2" s="1"/>
  <c r="AW566" i="2" s="1"/>
  <c r="AB563" i="2"/>
  <c r="AD695" i="2"/>
  <c r="AD692" i="2"/>
  <c r="AQ563" i="2"/>
  <c r="AE563" i="2" s="1"/>
  <c r="AF652" i="2"/>
  <c r="AG652" i="2"/>
  <c r="AD519" i="2"/>
  <c r="AE519" i="2"/>
  <c r="AF559" i="2"/>
  <c r="AG559" i="2"/>
  <c r="AO696" i="2"/>
  <c r="AB646" i="2"/>
  <c r="AB477" i="2"/>
  <c r="AB454" i="2"/>
  <c r="AR569" i="2"/>
  <c r="AS569" i="2"/>
  <c r="AT569" i="2" s="1"/>
  <c r="AU569" i="2" s="1"/>
  <c r="AW569" i="2" s="1"/>
  <c r="AD565" i="2"/>
  <c r="AF565" i="2" s="1"/>
  <c r="AG565" i="2" s="1"/>
  <c r="AL559" i="2"/>
  <c r="AN559" i="2" s="1"/>
  <c r="AP559" i="2" s="1"/>
  <c r="AM559" i="2"/>
  <c r="AD567" i="2"/>
  <c r="AE567" i="2"/>
  <c r="AI703" i="2"/>
  <c r="BB703" i="2" s="1"/>
  <c r="AH703" i="2"/>
  <c r="AJ703" i="2" s="1"/>
  <c r="AB652" i="2"/>
  <c r="AD569" i="2"/>
  <c r="AF560" i="2"/>
  <c r="AG560" i="2"/>
  <c r="AD637" i="2"/>
  <c r="AE637" i="2"/>
  <c r="AE562" i="2"/>
  <c r="AB562" i="2"/>
  <c r="AB559" i="2"/>
  <c r="AQ696" i="2"/>
  <c r="AG646" i="2"/>
  <c r="AF646" i="2"/>
  <c r="AI439" i="2"/>
  <c r="BB439" i="2" s="1"/>
  <c r="AH439" i="2"/>
  <c r="AJ439" i="2" s="1"/>
  <c r="AI613" i="2"/>
  <c r="BB613" i="2" s="1"/>
  <c r="AH613" i="2"/>
  <c r="AJ613" i="2" s="1"/>
  <c r="AI477" i="2"/>
  <c r="BB477" i="2" s="1"/>
  <c r="AH454" i="2"/>
  <c r="AJ454" i="2" s="1"/>
  <c r="AI454" i="2"/>
  <c r="BB454" i="2" s="1"/>
  <c r="AI702" i="2"/>
  <c r="BB702" i="2" s="1"/>
  <c r="AH702" i="2"/>
  <c r="AJ702" i="2" s="1"/>
  <c r="AI651" i="2"/>
  <c r="BB651" i="2" s="1"/>
  <c r="AH651" i="2"/>
  <c r="AJ651" i="2" s="1"/>
  <c r="AC659" i="2"/>
  <c r="AV659" i="2"/>
  <c r="AZ659" i="2"/>
  <c r="AM578" i="2"/>
  <c r="AL578" i="2"/>
  <c r="AN578" i="2" s="1"/>
  <c r="AM646" i="2"/>
  <c r="AL646" i="2"/>
  <c r="AN646" i="2" s="1"/>
  <c r="AP646" i="2" s="1"/>
  <c r="AV328" i="2"/>
  <c r="AP330" i="2"/>
  <c r="AQ330" i="2" s="1"/>
  <c r="AS330" i="2" s="1"/>
  <c r="AT330" i="2" s="1"/>
  <c r="AU330" i="2" s="1"/>
  <c r="AW330" i="2" s="1"/>
  <c r="AO306" i="2"/>
  <c r="AQ512" i="2"/>
  <c r="AR512" i="2" s="1"/>
  <c r="G481" i="2"/>
  <c r="AQ456" i="2"/>
  <c r="AR456" i="2" s="1"/>
  <c r="AQ157" i="2"/>
  <c r="AR157" i="2" s="1"/>
  <c r="X582" i="2"/>
  <c r="G582" i="2" s="1"/>
  <c r="X355" i="2"/>
  <c r="G355" i="2" s="1"/>
  <c r="AO456" i="2"/>
  <c r="AZ456" i="2" s="1"/>
  <c r="AQ513" i="2"/>
  <c r="AR513" i="2" s="1"/>
  <c r="AO513" i="2"/>
  <c r="AQ509" i="2"/>
  <c r="AS509" i="2" s="1"/>
  <c r="AT509" i="2" s="1"/>
  <c r="AU509" i="2" s="1"/>
  <c r="AV507" i="2"/>
  <c r="AV658" i="2"/>
  <c r="C488" i="2"/>
  <c r="C589" i="2"/>
  <c r="C670" i="2"/>
  <c r="C487" i="2"/>
  <c r="C588" i="2"/>
  <c r="C669" i="2"/>
  <c r="C486" i="2"/>
  <c r="C587" i="2"/>
  <c r="C668" i="2"/>
  <c r="C485" i="2"/>
  <c r="C586" i="2"/>
  <c r="C667" i="2"/>
  <c r="C484" i="2"/>
  <c r="C585" i="2"/>
  <c r="C666" i="2"/>
  <c r="AK458" i="2"/>
  <c r="W460" i="2"/>
  <c r="Z460" i="2" s="1"/>
  <c r="Y460" i="2"/>
  <c r="Y495" i="2"/>
  <c r="W495" i="2"/>
  <c r="Z495" i="2" s="1"/>
  <c r="W679" i="2"/>
  <c r="Z679" i="2" s="1"/>
  <c r="Y679" i="2"/>
  <c r="W497" i="2"/>
  <c r="Z497" i="2" s="1"/>
  <c r="Y497" i="2"/>
  <c r="Y464" i="2"/>
  <c r="W464" i="2"/>
  <c r="Z464" i="2" s="1"/>
  <c r="W499" i="2"/>
  <c r="Z499" i="2" s="1"/>
  <c r="Y499" i="2"/>
  <c r="X499" i="2"/>
  <c r="G499" i="2" s="1"/>
  <c r="AK663" i="2"/>
  <c r="AK481" i="2"/>
  <c r="AK582" i="2"/>
  <c r="W677" i="2"/>
  <c r="Z677" i="2" s="1"/>
  <c r="Y677" i="2"/>
  <c r="W678" i="2"/>
  <c r="Z678" i="2" s="1"/>
  <c r="Y678" i="2"/>
  <c r="W461" i="2"/>
  <c r="Z461" i="2" s="1"/>
  <c r="Y461" i="2"/>
  <c r="Y496" i="2"/>
  <c r="W496" i="2"/>
  <c r="Z496" i="2" s="1"/>
  <c r="W462" i="2"/>
  <c r="Z462" i="2" s="1"/>
  <c r="Y462" i="2"/>
  <c r="W680" i="2"/>
  <c r="Z680" i="2" s="1"/>
  <c r="Y680" i="2"/>
  <c r="X680" i="2"/>
  <c r="G680" i="2" s="1"/>
  <c r="W463" i="2"/>
  <c r="Z463" i="2" s="1"/>
  <c r="Y463" i="2"/>
  <c r="Y498" i="2"/>
  <c r="X498" i="2"/>
  <c r="G498" i="2" s="1"/>
  <c r="W498" i="2"/>
  <c r="Z498" i="2" s="1"/>
  <c r="Y681" i="2"/>
  <c r="W681" i="2"/>
  <c r="Z681" i="2" s="1"/>
  <c r="AO511" i="2"/>
  <c r="AC511" i="2" s="1"/>
  <c r="AP511" i="2"/>
  <c r="AQ511" i="2" s="1"/>
  <c r="AS456" i="2"/>
  <c r="AT456" i="2" s="1"/>
  <c r="AU456" i="2" s="1"/>
  <c r="AW456" i="2" s="1"/>
  <c r="AG557" i="2"/>
  <c r="AF557" i="2"/>
  <c r="AO509" i="2"/>
  <c r="AP509" i="2"/>
  <c r="AZ552" i="2"/>
  <c r="AI740" i="2"/>
  <c r="BB740" i="2" s="1"/>
  <c r="AH740" i="2"/>
  <c r="AJ740" i="2" s="1"/>
  <c r="AF554" i="2"/>
  <c r="AG554" i="2"/>
  <c r="AS580" i="2"/>
  <c r="AT580" i="2" s="1"/>
  <c r="AU580" i="2" s="1"/>
  <c r="AW580" i="2" s="1"/>
  <c r="AH602" i="2"/>
  <c r="AJ602" i="2" s="1"/>
  <c r="AI602" i="2"/>
  <c r="BB602" i="2" s="1"/>
  <c r="AY493" i="2"/>
  <c r="AA493" i="2"/>
  <c r="AY458" i="2"/>
  <c r="AA458" i="2"/>
  <c r="AQ479" i="2"/>
  <c r="AO479" i="2"/>
  <c r="AO694" i="2"/>
  <c r="AC694" i="2" s="1"/>
  <c r="AQ694" i="2"/>
  <c r="AP508" i="2"/>
  <c r="AQ508" i="2"/>
  <c r="AP639" i="2"/>
  <c r="AQ639" i="2" s="1"/>
  <c r="AQ690" i="2"/>
  <c r="AO690" i="2"/>
  <c r="AR661" i="2"/>
  <c r="AS661" i="2"/>
  <c r="AT661" i="2" s="1"/>
  <c r="AU661" i="2" s="1"/>
  <c r="AO512" i="2"/>
  <c r="AB556" i="2"/>
  <c r="AF543" i="2"/>
  <c r="AG543" i="2" s="1"/>
  <c r="AH476" i="2"/>
  <c r="AJ476" i="2" s="1"/>
  <c r="AD507" i="2"/>
  <c r="AE507" i="2"/>
  <c r="AB687" i="2"/>
  <c r="AP521" i="2"/>
  <c r="AQ521" i="2" s="1"/>
  <c r="AP552" i="2"/>
  <c r="AQ552" i="2" s="1"/>
  <c r="AZ695" i="2"/>
  <c r="AQ692" i="2"/>
  <c r="AE692" i="2" s="1"/>
  <c r="AZ692" i="2"/>
  <c r="AF555" i="2"/>
  <c r="AG555" i="2"/>
  <c r="AF558" i="2"/>
  <c r="AG558" i="2"/>
  <c r="AS571" i="2"/>
  <c r="AT571" i="2" s="1"/>
  <c r="AU571" i="2" s="1"/>
  <c r="AW571" i="2" s="1"/>
  <c r="AR571" i="2"/>
  <c r="AE571" i="2" s="1"/>
  <c r="AC580" i="2"/>
  <c r="AZ580" i="2"/>
  <c r="AS734" i="2"/>
  <c r="AT734" i="2" s="1"/>
  <c r="AU734" i="2" s="1"/>
  <c r="AW734" i="2" s="1"/>
  <c r="AR734" i="2"/>
  <c r="AZ510" i="2"/>
  <c r="AF732" i="2"/>
  <c r="AG732" i="2" s="1"/>
  <c r="AI445" i="2"/>
  <c r="BB445" i="2" s="1"/>
  <c r="AH445" i="2"/>
  <c r="AJ445" i="2" s="1"/>
  <c r="AB549" i="2"/>
  <c r="AB731" i="2"/>
  <c r="AR656" i="2"/>
  <c r="AE656" i="2" s="1"/>
  <c r="AS656" i="2"/>
  <c r="AT656" i="2" s="1"/>
  <c r="AU656" i="2" s="1"/>
  <c r="AW656" i="2" s="1"/>
  <c r="AO570" i="2"/>
  <c r="AP570" i="2"/>
  <c r="AQ570" i="2" s="1"/>
  <c r="AS551" i="2"/>
  <c r="AT551" i="2" s="1"/>
  <c r="AU551" i="2" s="1"/>
  <c r="AW551" i="2" s="1"/>
  <c r="AR551" i="2"/>
  <c r="AC653" i="2"/>
  <c r="AZ653" i="2"/>
  <c r="AI701" i="2"/>
  <c r="BB701" i="2" s="1"/>
  <c r="AH701" i="2"/>
  <c r="AJ701" i="2" s="1"/>
  <c r="AH609" i="2"/>
  <c r="AJ609" i="2" s="1"/>
  <c r="AI609" i="2"/>
  <c r="BB609" i="2" s="1"/>
  <c r="AH568" i="2"/>
  <c r="AJ568" i="2" s="1"/>
  <c r="AE655" i="2"/>
  <c r="AD655" i="2"/>
  <c r="AR562" i="2"/>
  <c r="AS562" i="2"/>
  <c r="AT562" i="2" s="1"/>
  <c r="AU562" i="2" s="1"/>
  <c r="AW562" i="2" s="1"/>
  <c r="AE520" i="2"/>
  <c r="AD520" i="2"/>
  <c r="AR564" i="2"/>
  <c r="AS564" i="2"/>
  <c r="AT564" i="2" s="1"/>
  <c r="AU564" i="2" s="1"/>
  <c r="AW564" i="2" s="1"/>
  <c r="AS733" i="2"/>
  <c r="AT733" i="2" s="1"/>
  <c r="AU733" i="2" s="1"/>
  <c r="AW733" i="2" s="1"/>
  <c r="AR733" i="2"/>
  <c r="AV732" i="2"/>
  <c r="AS657" i="2"/>
  <c r="AT657" i="2" s="1"/>
  <c r="AU657" i="2" s="1"/>
  <c r="AW657" i="2" s="1"/>
  <c r="AR657" i="2"/>
  <c r="AS478" i="2"/>
  <c r="AT478" i="2" s="1"/>
  <c r="AU478" i="2" s="1"/>
  <c r="AW478" i="2" s="1"/>
  <c r="AR478" i="2"/>
  <c r="AC579" i="2"/>
  <c r="AZ579" i="2"/>
  <c r="AC660" i="2"/>
  <c r="AZ660" i="2"/>
  <c r="AS638" i="2"/>
  <c r="AT638" i="2" s="1"/>
  <c r="AU638" i="2" s="1"/>
  <c r="AW638" i="2" s="1"/>
  <c r="AR638" i="2"/>
  <c r="AL641" i="2"/>
  <c r="AN641" i="2" s="1"/>
  <c r="AP641" i="2" s="1"/>
  <c r="AQ641" i="2" s="1"/>
  <c r="AM641" i="2"/>
  <c r="AL524" i="2"/>
  <c r="AN524" i="2" s="1"/>
  <c r="AM524" i="2"/>
  <c r="AM642" i="2"/>
  <c r="AL642" i="2"/>
  <c r="AN642" i="2" s="1"/>
  <c r="AO642" i="2" s="1"/>
  <c r="AM525" i="2"/>
  <c r="AL525" i="2"/>
  <c r="AN525" i="2" s="1"/>
  <c r="AP525" i="2" s="1"/>
  <c r="AL643" i="2"/>
  <c r="AN643" i="2" s="1"/>
  <c r="AP643" i="2" s="1"/>
  <c r="AM643" i="2"/>
  <c r="AM526" i="2"/>
  <c r="AL526" i="2"/>
  <c r="AN526" i="2" s="1"/>
  <c r="AP526" i="2" s="1"/>
  <c r="AM575" i="2"/>
  <c r="AL575" i="2"/>
  <c r="AN575" i="2" s="1"/>
  <c r="AO575" i="2" s="1"/>
  <c r="AM576" i="2"/>
  <c r="AL576" i="2"/>
  <c r="AN576" i="2" s="1"/>
  <c r="AO576" i="2" s="1"/>
  <c r="AM480" i="2"/>
  <c r="AL480" i="2"/>
  <c r="AN480" i="2" s="1"/>
  <c r="AP480" i="2" s="1"/>
  <c r="AL572" i="2"/>
  <c r="AN572" i="2" s="1"/>
  <c r="AO572" i="2" s="1"/>
  <c r="AM572" i="2"/>
  <c r="AL554" i="2"/>
  <c r="AM554" i="2"/>
  <c r="AN554" i="2"/>
  <c r="AO554" i="2" s="1"/>
  <c r="AL738" i="2"/>
  <c r="AM738" i="2"/>
  <c r="AN738" i="2"/>
  <c r="AP738" i="2" s="1"/>
  <c r="AL558" i="2"/>
  <c r="AN558" i="2" s="1"/>
  <c r="AO558" i="2" s="1"/>
  <c r="AM558" i="2"/>
  <c r="AL573" i="2"/>
  <c r="AN573" i="2" s="1"/>
  <c r="AM573" i="2"/>
  <c r="AL644" i="2"/>
  <c r="AN644" i="2" s="1"/>
  <c r="AO644" i="2" s="1"/>
  <c r="AM644" i="2"/>
  <c r="AM527" i="2"/>
  <c r="AL527" i="2"/>
  <c r="AN527" i="2" s="1"/>
  <c r="AO527" i="2" s="1"/>
  <c r="AL735" i="2"/>
  <c r="AN735" i="2" s="1"/>
  <c r="AP735" i="2" s="1"/>
  <c r="AM735" i="2"/>
  <c r="AM581" i="2"/>
  <c r="AL581" i="2"/>
  <c r="AN581" i="2" s="1"/>
  <c r="AO581" i="2" s="1"/>
  <c r="AL553" i="2"/>
  <c r="AM553" i="2"/>
  <c r="AN553" i="2"/>
  <c r="AP553" i="2" s="1"/>
  <c r="AY675" i="2"/>
  <c r="AY663" i="2"/>
  <c r="AA663" i="2"/>
  <c r="AY481" i="2"/>
  <c r="AA481" i="2"/>
  <c r="AY582" i="2"/>
  <c r="AA582" i="2"/>
  <c r="X493" i="2"/>
  <c r="G493" i="2" s="1"/>
  <c r="AS513" i="2"/>
  <c r="AT513" i="2" s="1"/>
  <c r="AU513" i="2" s="1"/>
  <c r="AW513" i="2" s="1"/>
  <c r="AZ513" i="2"/>
  <c r="AC513" i="2"/>
  <c r="AB557" i="2"/>
  <c r="AB740" i="2"/>
  <c r="AC508" i="2"/>
  <c r="AZ508" i="2"/>
  <c r="AC639" i="2"/>
  <c r="AZ639" i="2"/>
  <c r="AC661" i="2"/>
  <c r="AZ661" i="2"/>
  <c r="AP661" i="2"/>
  <c r="AR509" i="2"/>
  <c r="AB554" i="2"/>
  <c r="AG556" i="2"/>
  <c r="AF556" i="2"/>
  <c r="AI504" i="2"/>
  <c r="BB504" i="2" s="1"/>
  <c r="AH504" i="2"/>
  <c r="AJ504" i="2" s="1"/>
  <c r="AB543" i="2"/>
  <c r="AH700" i="2"/>
  <c r="AJ700" i="2" s="1"/>
  <c r="AI700" i="2"/>
  <c r="BB700" i="2" s="1"/>
  <c r="AB476" i="2"/>
  <c r="AD455" i="2"/>
  <c r="AE455" i="2"/>
  <c r="AF687" i="2"/>
  <c r="AG687" i="2"/>
  <c r="AV689" i="2"/>
  <c r="AC521" i="2"/>
  <c r="AZ521" i="2"/>
  <c r="AS695" i="2"/>
  <c r="AT695" i="2" s="1"/>
  <c r="AU695" i="2" s="1"/>
  <c r="AW695" i="2" s="1"/>
  <c r="AB555" i="2"/>
  <c r="AB558" i="2"/>
  <c r="AZ571" i="2"/>
  <c r="AC734" i="2"/>
  <c r="AZ734" i="2"/>
  <c r="AQ693" i="2"/>
  <c r="AO693" i="2"/>
  <c r="AC693" i="2" s="1"/>
  <c r="AP510" i="2"/>
  <c r="AD510" i="2" s="1"/>
  <c r="AN691" i="2"/>
  <c r="AB732" i="2"/>
  <c r="AF549" i="2"/>
  <c r="AG549" i="2"/>
  <c r="AF731" i="2"/>
  <c r="AG731" i="2" s="1"/>
  <c r="AI691" i="2"/>
  <c r="BB691" i="2" s="1"/>
  <c r="AH691" i="2"/>
  <c r="AJ691" i="2" s="1"/>
  <c r="AO561" i="2"/>
  <c r="AP561" i="2"/>
  <c r="AQ561" i="2" s="1"/>
  <c r="AD656" i="2"/>
  <c r="AZ551" i="2"/>
  <c r="AR653" i="2"/>
  <c r="AS653" i="2"/>
  <c r="AT653" i="2" s="1"/>
  <c r="AU653" i="2" s="1"/>
  <c r="AW653" i="2" s="1"/>
  <c r="AI719" i="2"/>
  <c r="BB719" i="2" s="1"/>
  <c r="AH719" i="2"/>
  <c r="AJ719" i="2" s="1"/>
  <c r="AB568" i="2"/>
  <c r="AP654" i="2"/>
  <c r="AQ654" i="2" s="1"/>
  <c r="AO654" i="2"/>
  <c r="AS655" i="2"/>
  <c r="AT655" i="2" s="1"/>
  <c r="AU655" i="2" s="1"/>
  <c r="AW655" i="2" s="1"/>
  <c r="AR655" i="2"/>
  <c r="AE658" i="2"/>
  <c r="AD658" i="2"/>
  <c r="AS565" i="2"/>
  <c r="AT565" i="2" s="1"/>
  <c r="AU565" i="2" s="1"/>
  <c r="AW565" i="2" s="1"/>
  <c r="AR565" i="2"/>
  <c r="AC478" i="2"/>
  <c r="AZ478" i="2"/>
  <c r="AZ657" i="2"/>
  <c r="AC657" i="2"/>
  <c r="AR579" i="2"/>
  <c r="AS579" i="2"/>
  <c r="AT579" i="2" s="1"/>
  <c r="AU579" i="2" s="1"/>
  <c r="AW579" i="2" s="1"/>
  <c r="AR660" i="2"/>
  <c r="AS660" i="2"/>
  <c r="AT660" i="2" s="1"/>
  <c r="AU660" i="2" s="1"/>
  <c r="AW660" i="2" s="1"/>
  <c r="AH509" i="2"/>
  <c r="AJ509" i="2" s="1"/>
  <c r="AI509" i="2"/>
  <c r="BB509" i="2" s="1"/>
  <c r="AC638" i="2"/>
  <c r="AZ638" i="2"/>
  <c r="AZ564" i="2"/>
  <c r="AD733" i="2"/>
  <c r="AE733" i="2"/>
  <c r="AL555" i="2"/>
  <c r="AN555" i="2" s="1"/>
  <c r="AM555" i="2"/>
  <c r="AL556" i="2"/>
  <c r="AN556" i="2" s="1"/>
  <c r="AO556" i="2" s="1"/>
  <c r="AM556" i="2"/>
  <c r="AL557" i="2"/>
  <c r="AN557" i="2" s="1"/>
  <c r="AO557" i="2" s="1"/>
  <c r="AM557" i="2"/>
  <c r="AP557" i="2"/>
  <c r="AL645" i="2"/>
  <c r="AN645" i="2" s="1"/>
  <c r="AO645" i="2" s="1"/>
  <c r="AC645" i="2" s="1"/>
  <c r="AM645" i="2"/>
  <c r="AM736" i="2"/>
  <c r="AL736" i="2"/>
  <c r="AN736" i="2" s="1"/>
  <c r="AO736" i="2" s="1"/>
  <c r="AL739" i="2"/>
  <c r="AN739" i="2" s="1"/>
  <c r="AO739" i="2" s="1"/>
  <c r="AM739" i="2"/>
  <c r="AM522" i="2"/>
  <c r="AL522" i="2"/>
  <c r="AN522" i="2" s="1"/>
  <c r="AL662" i="2"/>
  <c r="AN662" i="2" s="1"/>
  <c r="AP662" i="2" s="1"/>
  <c r="AM662" i="2"/>
  <c r="AL574" i="2"/>
  <c r="AN574" i="2" s="1"/>
  <c r="AO574" i="2" s="1"/>
  <c r="AM574" i="2"/>
  <c r="AP574" i="2"/>
  <c r="AL577" i="2"/>
  <c r="AN577" i="2" s="1"/>
  <c r="AO577" i="2" s="1"/>
  <c r="AC577" i="2" s="1"/>
  <c r="AM577" i="2"/>
  <c r="AM742" i="2"/>
  <c r="AL742" i="2"/>
  <c r="AN742" i="2" s="1"/>
  <c r="AL523" i="2"/>
  <c r="AQ523" i="2" s="1"/>
  <c r="AM523" i="2"/>
  <c r="AN523" i="2"/>
  <c r="AO523" i="2" s="1"/>
  <c r="AL737" i="2"/>
  <c r="AN737" i="2" s="1"/>
  <c r="AO737" i="2" s="1"/>
  <c r="AC737" i="2" s="1"/>
  <c r="AM737" i="2"/>
  <c r="AM740" i="2"/>
  <c r="AL740" i="2"/>
  <c r="AN740" i="2" s="1"/>
  <c r="AO740" i="2" s="1"/>
  <c r="AP740" i="2"/>
  <c r="AQ740" i="2" s="1"/>
  <c r="AM457" i="2"/>
  <c r="AL457" i="2"/>
  <c r="AN457" i="2" s="1"/>
  <c r="AO457" i="2" s="1"/>
  <c r="AM640" i="2"/>
  <c r="AL640" i="2"/>
  <c r="AN640" i="2" s="1"/>
  <c r="AP640" i="2" s="1"/>
  <c r="AP282" i="2"/>
  <c r="AQ282" i="2" s="1"/>
  <c r="AS282" i="2" s="1"/>
  <c r="AT282" i="2" s="1"/>
  <c r="AU282" i="2" s="1"/>
  <c r="AW282" i="2" s="1"/>
  <c r="AO282" i="2"/>
  <c r="AC282" i="2" s="1"/>
  <c r="AO399" i="2"/>
  <c r="AZ399" i="2" s="1"/>
  <c r="AQ399" i="2"/>
  <c r="AR399" i="2" s="1"/>
  <c r="AQ210" i="2"/>
  <c r="AS210" i="2" s="1"/>
  <c r="AT210" i="2" s="1"/>
  <c r="AU210" i="2" s="1"/>
  <c r="AW210" i="2" s="1"/>
  <c r="AO235" i="2"/>
  <c r="AC235" i="2" s="1"/>
  <c r="AQ235" i="2"/>
  <c r="AR235" i="2" s="1"/>
  <c r="AO121" i="2"/>
  <c r="AC121" i="2" s="1"/>
  <c r="AV342" i="2"/>
  <c r="AP281" i="2"/>
  <c r="AP157" i="2"/>
  <c r="AO272" i="2"/>
  <c r="AZ272" i="2" s="1"/>
  <c r="AF155" i="2"/>
  <c r="AG155" i="2" s="1"/>
  <c r="AH155" i="2" s="1"/>
  <c r="AJ155" i="2" s="1"/>
  <c r="AF94" i="2"/>
  <c r="AG94" i="2" s="1"/>
  <c r="AH94" i="2" s="1"/>
  <c r="AJ94" i="2" s="1"/>
  <c r="AV296" i="2"/>
  <c r="AF207" i="2"/>
  <c r="AG207" i="2" s="1"/>
  <c r="AI207" i="2" s="1"/>
  <c r="BB207" i="2" s="1"/>
  <c r="AF175" i="2"/>
  <c r="AG175" i="2" s="1"/>
  <c r="AI175" i="2" s="1"/>
  <c r="BB175" i="2" s="1"/>
  <c r="AV220" i="2"/>
  <c r="AV351" i="2"/>
  <c r="AE280" i="2"/>
  <c r="AO283" i="2"/>
  <c r="AZ283" i="2" s="1"/>
  <c r="AQ283" i="2"/>
  <c r="AR283" i="2" s="1"/>
  <c r="AQ281" i="2"/>
  <c r="AR281" i="2" s="1"/>
  <c r="AF219" i="2"/>
  <c r="AG219" i="2" s="1"/>
  <c r="AH219" i="2" s="1"/>
  <c r="AJ219" i="2" s="1"/>
  <c r="AV279" i="2"/>
  <c r="AF72" i="2"/>
  <c r="AG72" i="2" s="1"/>
  <c r="AH72" i="2" s="1"/>
  <c r="AJ72" i="2" s="1"/>
  <c r="AV156" i="2"/>
  <c r="AQ272" i="2"/>
  <c r="AR272" i="2" s="1"/>
  <c r="AQ209" i="2"/>
  <c r="AR209" i="2" s="1"/>
  <c r="AQ121" i="2"/>
  <c r="AR121" i="2" s="1"/>
  <c r="AV164" i="2"/>
  <c r="AV350" i="2"/>
  <c r="AV119" i="2"/>
  <c r="AV120" i="2"/>
  <c r="AV269" i="2"/>
  <c r="AV398" i="2"/>
  <c r="AV271" i="2"/>
  <c r="AF119" i="2"/>
  <c r="AG119" i="2" s="1"/>
  <c r="AI119" i="2" s="1"/>
  <c r="BB119" i="2" s="1"/>
  <c r="AF232" i="2"/>
  <c r="AG232" i="2" s="1"/>
  <c r="AH232" i="2" s="1"/>
  <c r="AJ232" i="2" s="1"/>
  <c r="AF267" i="2"/>
  <c r="AG267" i="2" s="1"/>
  <c r="AH267" i="2" s="1"/>
  <c r="AJ267" i="2" s="1"/>
  <c r="AQ195" i="2"/>
  <c r="AR195" i="2" s="1"/>
  <c r="AF397" i="2"/>
  <c r="AG397" i="2" s="1"/>
  <c r="AI397" i="2" s="1"/>
  <c r="BB397" i="2" s="1"/>
  <c r="AF60" i="2"/>
  <c r="AG60" i="2" s="1"/>
  <c r="AI60" i="2" s="1"/>
  <c r="BB60" i="2" s="1"/>
  <c r="AV207" i="2"/>
  <c r="X64" i="2"/>
  <c r="G64" i="2" s="1"/>
  <c r="AP344" i="2"/>
  <c r="AQ344" i="2" s="1"/>
  <c r="C483" i="2"/>
  <c r="AK40" i="2"/>
  <c r="AK334" i="2"/>
  <c r="Y402" i="2"/>
  <c r="W402" i="2"/>
  <c r="Z402" i="2" s="1"/>
  <c r="Y356" i="2"/>
  <c r="W356" i="2"/>
  <c r="Z356" i="2" s="1"/>
  <c r="AC356" i="2"/>
  <c r="AK369" i="2"/>
  <c r="AC41" i="2"/>
  <c r="Y41" i="2"/>
  <c r="W41" i="2"/>
  <c r="Z41" i="2" s="1"/>
  <c r="C42" i="2"/>
  <c r="AK401" i="2"/>
  <c r="C584" i="2"/>
  <c r="C403" i="2"/>
  <c r="AK64" i="2"/>
  <c r="C665" i="2"/>
  <c r="AK355" i="2"/>
  <c r="AS121" i="2"/>
  <c r="AT121" i="2" s="1"/>
  <c r="AU121" i="2" s="1"/>
  <c r="AW121" i="2" s="1"/>
  <c r="AR282" i="2"/>
  <c r="AS283" i="2"/>
  <c r="AT283" i="2" s="1"/>
  <c r="AU283" i="2" s="1"/>
  <c r="AW283" i="2" s="1"/>
  <c r="AO367" i="2"/>
  <c r="AP367" i="2"/>
  <c r="AQ367" i="2" s="1"/>
  <c r="AS305" i="2"/>
  <c r="AT305" i="2" s="1"/>
  <c r="AU305" i="2" s="1"/>
  <c r="AW305" i="2" s="1"/>
  <c r="AR305" i="2"/>
  <c r="AO62" i="2"/>
  <c r="AB184" i="2"/>
  <c r="AF352" i="2"/>
  <c r="AG352" i="2"/>
  <c r="AB164" i="2"/>
  <c r="AB279" i="2"/>
  <c r="AD193" i="2"/>
  <c r="AE193" i="2"/>
  <c r="AE354" i="2"/>
  <c r="AB354" i="2"/>
  <c r="AI219" i="2"/>
  <c r="BB219" i="2" s="1"/>
  <c r="AB303" i="2"/>
  <c r="AH206" i="2"/>
  <c r="AJ206" i="2" s="1"/>
  <c r="AI206" i="2"/>
  <c r="BB206" i="2" s="1"/>
  <c r="AI72" i="2"/>
  <c r="BB72" i="2" s="1"/>
  <c r="AH130" i="2"/>
  <c r="AJ130" i="2" s="1"/>
  <c r="AI130" i="2"/>
  <c r="BB130" i="2" s="1"/>
  <c r="AH154" i="2"/>
  <c r="AJ154" i="2" s="1"/>
  <c r="AI154" i="2"/>
  <c r="BB154" i="2" s="1"/>
  <c r="AB327" i="2"/>
  <c r="AD156" i="2"/>
  <c r="AE156" i="2"/>
  <c r="AE398" i="2"/>
  <c r="AD398" i="2"/>
  <c r="AZ365" i="2"/>
  <c r="AV365" i="2"/>
  <c r="AC365" i="2"/>
  <c r="AR73" i="2"/>
  <c r="AS73" i="2"/>
  <c r="AT73" i="2" s="1"/>
  <c r="AU73" i="2" s="1"/>
  <c r="AW73" i="2" s="1"/>
  <c r="AH38" i="2"/>
  <c r="AJ38" i="2" s="1"/>
  <c r="AI38" i="2"/>
  <c r="BB38" i="2" s="1"/>
  <c r="AS329" i="2"/>
  <c r="AT329" i="2" s="1"/>
  <c r="AU329" i="2" s="1"/>
  <c r="AW329" i="2" s="1"/>
  <c r="AR329" i="2"/>
  <c r="AB304" i="2"/>
  <c r="AB364" i="2"/>
  <c r="AB328" i="2"/>
  <c r="AH266" i="2"/>
  <c r="AJ266" i="2" s="1"/>
  <c r="AI266" i="2"/>
  <c r="BB266" i="2" s="1"/>
  <c r="AH183" i="2"/>
  <c r="AJ183" i="2" s="1"/>
  <c r="AI183" i="2"/>
  <c r="BB183" i="2" s="1"/>
  <c r="AH396" i="2"/>
  <c r="AJ396" i="2" s="1"/>
  <c r="AI396" i="2"/>
  <c r="BB396" i="2" s="1"/>
  <c r="AD280" i="2"/>
  <c r="AF280" i="2" s="1"/>
  <c r="AG280" i="2" s="1"/>
  <c r="AS185" i="2"/>
  <c r="AT185" i="2" s="1"/>
  <c r="AU185" i="2" s="1"/>
  <c r="AW185" i="2" s="1"/>
  <c r="AR185" i="2"/>
  <c r="AS194" i="2"/>
  <c r="AT194" i="2" s="1"/>
  <c r="AU194" i="2" s="1"/>
  <c r="AW194" i="2" s="1"/>
  <c r="AR194" i="2"/>
  <c r="AV233" i="2"/>
  <c r="AD233" i="2"/>
  <c r="AS37" i="2"/>
  <c r="AT37" i="2" s="1"/>
  <c r="AU37" i="2" s="1"/>
  <c r="AW37" i="2" s="1"/>
  <c r="AR37" i="2"/>
  <c r="AS270" i="2"/>
  <c r="AT270" i="2" s="1"/>
  <c r="AU270" i="2" s="1"/>
  <c r="AW270" i="2" s="1"/>
  <c r="AR270" i="2"/>
  <c r="AZ234" i="2"/>
  <c r="AC234" i="2"/>
  <c r="W482" i="2"/>
  <c r="Z482" i="2" s="1"/>
  <c r="Y482" i="2"/>
  <c r="Y459" i="2"/>
  <c r="W459" i="2"/>
  <c r="Z459" i="2" s="1"/>
  <c r="AL63" i="2"/>
  <c r="AN63" i="2" s="1"/>
  <c r="AP63" i="2" s="1"/>
  <c r="AM63" i="2"/>
  <c r="AY40" i="2"/>
  <c r="AA40" i="2"/>
  <c r="AY334" i="2"/>
  <c r="AA334" i="2"/>
  <c r="Y664" i="2"/>
  <c r="W664" i="2"/>
  <c r="Z664" i="2" s="1"/>
  <c r="AM332" i="2"/>
  <c r="AL332" i="2"/>
  <c r="AN332" i="2" s="1"/>
  <c r="AP332" i="2" s="1"/>
  <c r="AY369" i="2"/>
  <c r="AA369" i="2"/>
  <c r="AM236" i="2"/>
  <c r="AL236" i="2"/>
  <c r="AN236" i="2" s="1"/>
  <c r="AP236" i="2" s="1"/>
  <c r="AZ38" i="2"/>
  <c r="AZ330" i="2"/>
  <c r="AC330" i="2"/>
  <c r="AZ210" i="2"/>
  <c r="AC210" i="2"/>
  <c r="AZ306" i="2"/>
  <c r="AC306" i="2"/>
  <c r="AZ157" i="2"/>
  <c r="AC157" i="2"/>
  <c r="AS157" i="2"/>
  <c r="AT157" i="2" s="1"/>
  <c r="AU157" i="2" s="1"/>
  <c r="AW157" i="2" s="1"/>
  <c r="AZ352" i="2"/>
  <c r="AI155" i="2"/>
  <c r="BB155" i="2" s="1"/>
  <c r="AH363" i="2"/>
  <c r="AJ363" i="2" s="1"/>
  <c r="AI363" i="2"/>
  <c r="BB363" i="2" s="1"/>
  <c r="AB163" i="2"/>
  <c r="AD343" i="2"/>
  <c r="AE343" i="2"/>
  <c r="AE73" i="2"/>
  <c r="AD73" i="2"/>
  <c r="AB296" i="2"/>
  <c r="AB59" i="2"/>
  <c r="AP38" i="2"/>
  <c r="AQ38" i="2" s="1"/>
  <c r="AQ306" i="2"/>
  <c r="AZ209" i="2"/>
  <c r="AC209" i="2"/>
  <c r="AE122" i="2"/>
  <c r="AF122" i="2" s="1"/>
  <c r="AG122" i="2" s="1"/>
  <c r="AB122" i="2"/>
  <c r="AQ352" i="2"/>
  <c r="AP352" i="2"/>
  <c r="AQ62" i="2"/>
  <c r="AZ344" i="2"/>
  <c r="AC344" i="2"/>
  <c r="AE268" i="2"/>
  <c r="AD268" i="2"/>
  <c r="AB155" i="2"/>
  <c r="AB94" i="2"/>
  <c r="AV219" i="2"/>
  <c r="AF184" i="2"/>
  <c r="AG184" i="2" s="1"/>
  <c r="AB207" i="2"/>
  <c r="AB175" i="2"/>
  <c r="AF163" i="2"/>
  <c r="AG163" i="2" s="1"/>
  <c r="AD120" i="2"/>
  <c r="AE120" i="2"/>
  <c r="AD269" i="2"/>
  <c r="AE269" i="2"/>
  <c r="AE271" i="2"/>
  <c r="AD271" i="2"/>
  <c r="AD305" i="2"/>
  <c r="AE305" i="2"/>
  <c r="AF305" i="2" s="1"/>
  <c r="AG305" i="2" s="1"/>
  <c r="AD329" i="2"/>
  <c r="AF164" i="2"/>
  <c r="AG164" i="2" s="1"/>
  <c r="AF279" i="2"/>
  <c r="AG279" i="2" s="1"/>
  <c r="AB119" i="2"/>
  <c r="AF296" i="2"/>
  <c r="AG296" i="2" s="1"/>
  <c r="AV175" i="2"/>
  <c r="AB232" i="2"/>
  <c r="AB267" i="2"/>
  <c r="AF59" i="2"/>
  <c r="AG59" i="2" s="1"/>
  <c r="AE61" i="2"/>
  <c r="AD61" i="2"/>
  <c r="AO195" i="2"/>
  <c r="AE39" i="2"/>
  <c r="AF39" i="2" s="1"/>
  <c r="AG39" i="2" s="1"/>
  <c r="AB39" i="2"/>
  <c r="AZ281" i="2"/>
  <c r="AC281" i="2"/>
  <c r="AQ366" i="2"/>
  <c r="AZ366" i="2"/>
  <c r="AC366" i="2"/>
  <c r="AB397" i="2"/>
  <c r="AB219" i="2"/>
  <c r="AI303" i="2"/>
  <c r="BB303" i="2" s="1"/>
  <c r="AH303" i="2"/>
  <c r="AJ303" i="2" s="1"/>
  <c r="AI118" i="2"/>
  <c r="BB118" i="2" s="1"/>
  <c r="AH118" i="2"/>
  <c r="AJ118" i="2" s="1"/>
  <c r="AB72" i="2"/>
  <c r="AI50" i="2"/>
  <c r="BB50" i="2" s="1"/>
  <c r="AH50" i="2"/>
  <c r="AJ50" i="2" s="1"/>
  <c r="AH302" i="2"/>
  <c r="AJ302" i="2" s="1"/>
  <c r="AI302" i="2"/>
  <c r="BB302" i="2" s="1"/>
  <c r="AF327" i="2"/>
  <c r="AG327" i="2" s="1"/>
  <c r="AD220" i="2"/>
  <c r="AE220" i="2"/>
  <c r="AV208" i="2"/>
  <c r="AZ208" i="2"/>
  <c r="AC208" i="2"/>
  <c r="AD342" i="2"/>
  <c r="AE342" i="2"/>
  <c r="AG304" i="2"/>
  <c r="AF304" i="2"/>
  <c r="AH258" i="2"/>
  <c r="AJ258" i="2" s="1"/>
  <c r="AI258" i="2"/>
  <c r="BB258" i="2" s="1"/>
  <c r="AF364" i="2"/>
  <c r="AG364" i="2"/>
  <c r="AB60" i="2"/>
  <c r="AF328" i="2"/>
  <c r="AG328" i="2" s="1"/>
  <c r="AS61" i="2"/>
  <c r="AT61" i="2" s="1"/>
  <c r="AU61" i="2" s="1"/>
  <c r="AW61" i="2" s="1"/>
  <c r="AR61" i="2"/>
  <c r="AV280" i="2"/>
  <c r="AE185" i="2"/>
  <c r="AD185" i="2"/>
  <c r="AE194" i="2"/>
  <c r="AD194" i="2"/>
  <c r="AS341" i="2"/>
  <c r="AT341" i="2" s="1"/>
  <c r="AU341" i="2" s="1"/>
  <c r="AW341" i="2" s="1"/>
  <c r="AR341" i="2"/>
  <c r="AH553" i="2"/>
  <c r="AJ553" i="2" s="1"/>
  <c r="AI553" i="2"/>
  <c r="BB553" i="2" s="1"/>
  <c r="AZ37" i="2"/>
  <c r="AZ270" i="2"/>
  <c r="AC270" i="2"/>
  <c r="AR234" i="2"/>
  <c r="AS234" i="2"/>
  <c r="AT234" i="2" s="1"/>
  <c r="AU234" i="2" s="1"/>
  <c r="AW234" i="2" s="1"/>
  <c r="Y676" i="2"/>
  <c r="W676" i="2"/>
  <c r="Z676" i="2" s="1"/>
  <c r="AY401" i="2"/>
  <c r="AA401" i="2"/>
  <c r="AM353" i="2"/>
  <c r="AL353" i="2"/>
  <c r="AN353" i="2" s="1"/>
  <c r="AP353" i="2" s="1"/>
  <c r="Y583" i="2"/>
  <c r="W583" i="2"/>
  <c r="Z583" i="2" s="1"/>
  <c r="AL39" i="2"/>
  <c r="AN39" i="2" s="1"/>
  <c r="AP39" i="2" s="1"/>
  <c r="AM39" i="2"/>
  <c r="X40" i="2"/>
  <c r="G40" i="2" s="1"/>
  <c r="AM354" i="2"/>
  <c r="AL354" i="2"/>
  <c r="AN354" i="2" s="1"/>
  <c r="AL368" i="2"/>
  <c r="AN368" i="2" s="1"/>
  <c r="AO368" i="2" s="1"/>
  <c r="AM368" i="2"/>
  <c r="AY64" i="2"/>
  <c r="AA64" i="2"/>
  <c r="AL331" i="2"/>
  <c r="AN331" i="2" s="1"/>
  <c r="AP331" i="2" s="1"/>
  <c r="AM331" i="2"/>
  <c r="W494" i="2"/>
  <c r="Z494" i="2" s="1"/>
  <c r="Y494" i="2"/>
  <c r="AY355" i="2"/>
  <c r="AA355" i="2"/>
  <c r="AD355" i="2"/>
  <c r="AM284" i="2"/>
  <c r="AL284" i="2"/>
  <c r="AN284" i="2" s="1"/>
  <c r="AO284" i="2" s="1"/>
  <c r="AM400" i="2"/>
  <c r="AL400" i="2"/>
  <c r="AN400" i="2" s="1"/>
  <c r="AO400" i="2" s="1"/>
  <c r="AM196" i="2"/>
  <c r="AL196" i="2"/>
  <c r="AN196" i="2" s="1"/>
  <c r="AO196" i="2" s="1"/>
  <c r="AL122" i="2"/>
  <c r="AN122" i="2" s="1"/>
  <c r="AO122" i="2" s="1"/>
  <c r="AM122" i="2"/>
  <c r="AE40" i="2"/>
  <c r="AD40" i="2"/>
  <c r="AL333" i="2"/>
  <c r="AN333" i="2" s="1"/>
  <c r="AP333" i="2" s="1"/>
  <c r="AM333" i="2"/>
  <c r="I493" i="2"/>
  <c r="R492" i="2"/>
  <c r="S492" i="2"/>
  <c r="R674" i="2"/>
  <c r="S674" i="2"/>
  <c r="R491" i="2"/>
  <c r="S491" i="2"/>
  <c r="I673" i="2"/>
  <c r="B671" i="1"/>
  <c r="K671" i="1" s="1"/>
  <c r="I490" i="2"/>
  <c r="B488" i="1"/>
  <c r="K488" i="1" s="1"/>
  <c r="I672" i="2"/>
  <c r="S672" i="2"/>
  <c r="R672" i="2"/>
  <c r="V489" i="2"/>
  <c r="L489" i="2"/>
  <c r="N489" i="2"/>
  <c r="P489" i="2"/>
  <c r="I487" i="1" s="1"/>
  <c r="K489" i="2"/>
  <c r="M489" i="2"/>
  <c r="L590" i="2"/>
  <c r="H590" i="2"/>
  <c r="C588" i="1" s="1"/>
  <c r="O590" i="2"/>
  <c r="H588" i="1" s="1"/>
  <c r="J590" i="2"/>
  <c r="E588" i="1" s="1"/>
  <c r="P590" i="2"/>
  <c r="I588" i="1" s="1"/>
  <c r="K590" i="2"/>
  <c r="H671" i="2"/>
  <c r="C669" i="1" s="1"/>
  <c r="O671" i="2"/>
  <c r="H669" i="1" s="1"/>
  <c r="J671" i="2"/>
  <c r="E669" i="1" s="1"/>
  <c r="N671" i="2"/>
  <c r="BA671" i="2"/>
  <c r="V671" i="2"/>
  <c r="K557" i="1"/>
  <c r="F498" i="1"/>
  <c r="R500" i="2"/>
  <c r="I500" i="2"/>
  <c r="G693" i="1"/>
  <c r="G569" i="1"/>
  <c r="G517" i="1"/>
  <c r="G563" i="1"/>
  <c r="G565" i="1"/>
  <c r="G567" i="1"/>
  <c r="F509" i="1"/>
  <c r="F692" i="1"/>
  <c r="F575" i="1"/>
  <c r="I675" i="2"/>
  <c r="I492" i="2"/>
  <c r="I674" i="2"/>
  <c r="I491" i="2"/>
  <c r="S673" i="2"/>
  <c r="R673" i="2"/>
  <c r="R490" i="2"/>
  <c r="S490" i="2"/>
  <c r="O489" i="2"/>
  <c r="H487" i="1" s="1"/>
  <c r="BA489" i="2"/>
  <c r="J489" i="2"/>
  <c r="E487" i="1" s="1"/>
  <c r="Q489" i="2"/>
  <c r="H489" i="2"/>
  <c r="C487" i="1" s="1"/>
  <c r="T489" i="2"/>
  <c r="J487" i="1" s="1"/>
  <c r="Q590" i="2"/>
  <c r="T590" i="2"/>
  <c r="J588" i="1" s="1"/>
  <c r="BA590" i="2"/>
  <c r="M590" i="2"/>
  <c r="N590" i="2"/>
  <c r="V590" i="2"/>
  <c r="P671" i="2"/>
  <c r="I669" i="1" s="1"/>
  <c r="K671" i="2"/>
  <c r="T671" i="2"/>
  <c r="J669" i="1" s="1"/>
  <c r="L671" i="2"/>
  <c r="Q671" i="2"/>
  <c r="M671" i="2"/>
  <c r="R682" i="2"/>
  <c r="I682" i="2"/>
  <c r="G690" i="1"/>
  <c r="G635" i="1"/>
  <c r="F657" i="1"/>
  <c r="F691" i="1"/>
  <c r="F643" i="1"/>
  <c r="F735" i="1"/>
  <c r="G508" i="1"/>
  <c r="B479" i="1"/>
  <c r="B353" i="1"/>
  <c r="B580" i="1"/>
  <c r="H488" i="2"/>
  <c r="C486" i="1" s="1"/>
  <c r="V488" i="2"/>
  <c r="N488" i="2"/>
  <c r="L488" i="2"/>
  <c r="BA488" i="2"/>
  <c r="J488" i="2"/>
  <c r="E486" i="1" s="1"/>
  <c r="BA589" i="2"/>
  <c r="H589" i="2"/>
  <c r="C587" i="1" s="1"/>
  <c r="Q589" i="2"/>
  <c r="T589" i="2"/>
  <c r="J587" i="1" s="1"/>
  <c r="K589" i="2"/>
  <c r="M589" i="2"/>
  <c r="J670" i="2"/>
  <c r="E668" i="1" s="1"/>
  <c r="K670" i="2"/>
  <c r="P670" i="2"/>
  <c r="I668" i="1" s="1"/>
  <c r="H670" i="2"/>
  <c r="C668" i="1" s="1"/>
  <c r="N670" i="2"/>
  <c r="Q670" i="2"/>
  <c r="N487" i="2"/>
  <c r="T487" i="2"/>
  <c r="J485" i="1" s="1"/>
  <c r="P487" i="2"/>
  <c r="I485" i="1" s="1"/>
  <c r="L487" i="2"/>
  <c r="M487" i="2"/>
  <c r="V487" i="2"/>
  <c r="M588" i="2"/>
  <c r="T588" i="2"/>
  <c r="J586" i="1" s="1"/>
  <c r="L588" i="2"/>
  <c r="K588" i="2"/>
  <c r="H588" i="2"/>
  <c r="C586" i="1" s="1"/>
  <c r="O588" i="2"/>
  <c r="H586" i="1" s="1"/>
  <c r="J669" i="2"/>
  <c r="E667" i="1" s="1"/>
  <c r="V669" i="2"/>
  <c r="O669" i="2"/>
  <c r="H667" i="1" s="1"/>
  <c r="Q669" i="2"/>
  <c r="T669" i="2"/>
  <c r="J667" i="1" s="1"/>
  <c r="BA669" i="2"/>
  <c r="L486" i="2"/>
  <c r="T486" i="2"/>
  <c r="J484" i="1" s="1"/>
  <c r="J486" i="2"/>
  <c r="E484" i="1" s="1"/>
  <c r="K486" i="2"/>
  <c r="P486" i="2"/>
  <c r="I484" i="1" s="1"/>
  <c r="M486" i="2"/>
  <c r="M587" i="2"/>
  <c r="N587" i="2"/>
  <c r="P587" i="2"/>
  <c r="I585" i="1" s="1"/>
  <c r="L587" i="2"/>
  <c r="O587" i="2"/>
  <c r="H585" i="1" s="1"/>
  <c r="K587" i="2"/>
  <c r="O668" i="2"/>
  <c r="H666" i="1" s="1"/>
  <c r="V668" i="2"/>
  <c r="Q668" i="2"/>
  <c r="H668" i="2"/>
  <c r="C666" i="1" s="1"/>
  <c r="K668" i="2"/>
  <c r="T668" i="2"/>
  <c r="J666" i="1" s="1"/>
  <c r="Q485" i="2"/>
  <c r="P485" i="2"/>
  <c r="I483" i="1" s="1"/>
  <c r="J485" i="2"/>
  <c r="E483" i="1" s="1"/>
  <c r="K485" i="2"/>
  <c r="N485" i="2"/>
  <c r="M485" i="2"/>
  <c r="M586" i="2"/>
  <c r="K586" i="2"/>
  <c r="O586" i="2"/>
  <c r="H584" i="1" s="1"/>
  <c r="P586" i="2"/>
  <c r="I584" i="1" s="1"/>
  <c r="J586" i="2"/>
  <c r="E584" i="1" s="1"/>
  <c r="N586" i="2"/>
  <c r="J667" i="2"/>
  <c r="E665" i="1" s="1"/>
  <c r="N667" i="2"/>
  <c r="K667" i="2"/>
  <c r="P667" i="2"/>
  <c r="I665" i="1" s="1"/>
  <c r="T667" i="2"/>
  <c r="J665" i="1" s="1"/>
  <c r="V667" i="2"/>
  <c r="O484" i="2"/>
  <c r="H482" i="1" s="1"/>
  <c r="P484" i="2"/>
  <c r="I482" i="1" s="1"/>
  <c r="H484" i="2"/>
  <c r="C482" i="1" s="1"/>
  <c r="T484" i="2"/>
  <c r="J482" i="1" s="1"/>
  <c r="J484" i="2"/>
  <c r="E482" i="1" s="1"/>
  <c r="V484" i="2"/>
  <c r="V585" i="2"/>
  <c r="J585" i="2"/>
  <c r="E583" i="1" s="1"/>
  <c r="Q585" i="2"/>
  <c r="BA585" i="2"/>
  <c r="O585" i="2"/>
  <c r="H583" i="1" s="1"/>
  <c r="M585" i="2"/>
  <c r="N585" i="2"/>
  <c r="H585" i="2"/>
  <c r="C583" i="1" s="1"/>
  <c r="L666" i="2"/>
  <c r="N666" i="2"/>
  <c r="V666" i="2"/>
  <c r="J666" i="2"/>
  <c r="E664" i="1" s="1"/>
  <c r="Q666" i="2"/>
  <c r="K666" i="2"/>
  <c r="K553" i="1"/>
  <c r="K524" i="1"/>
  <c r="K574" i="1"/>
  <c r="I460" i="2"/>
  <c r="I495" i="2"/>
  <c r="I499" i="2"/>
  <c r="B497" i="1"/>
  <c r="K639" i="1"/>
  <c r="K523" i="1"/>
  <c r="K555" i="1"/>
  <c r="K737" i="1"/>
  <c r="K570" i="1"/>
  <c r="I677" i="2"/>
  <c r="I461" i="2"/>
  <c r="I462" i="2"/>
  <c r="I680" i="2"/>
  <c r="B678" i="1"/>
  <c r="I463" i="2"/>
  <c r="R463" i="2"/>
  <c r="B496" i="1"/>
  <c r="I681" i="2"/>
  <c r="R481" i="2"/>
  <c r="R582" i="2"/>
  <c r="L491" i="1"/>
  <c r="L456" i="1"/>
  <c r="F658" i="1"/>
  <c r="S675" i="2"/>
  <c r="S663" i="2"/>
  <c r="R493" i="2"/>
  <c r="S458" i="2"/>
  <c r="F511" i="1"/>
  <c r="F637" i="1"/>
  <c r="F519" i="1"/>
  <c r="G656" i="1"/>
  <c r="F655" i="1"/>
  <c r="G731" i="1"/>
  <c r="K580" i="1"/>
  <c r="O483" i="2"/>
  <c r="J483" i="2"/>
  <c r="Q483" i="2"/>
  <c r="L483" i="2"/>
  <c r="BA483" i="2"/>
  <c r="K483" i="2"/>
  <c r="K479" i="1"/>
  <c r="K456" i="1"/>
  <c r="Q584" i="2"/>
  <c r="T584" i="2"/>
  <c r="O584" i="2"/>
  <c r="M584" i="2"/>
  <c r="H584" i="2"/>
  <c r="K584" i="2"/>
  <c r="M665" i="2"/>
  <c r="H665" i="2"/>
  <c r="J665" i="2"/>
  <c r="T665" i="2"/>
  <c r="K665" i="2"/>
  <c r="Q488" i="2"/>
  <c r="P488" i="2"/>
  <c r="I486" i="1" s="1"/>
  <c r="K488" i="2"/>
  <c r="M488" i="2"/>
  <c r="O488" i="2"/>
  <c r="H486" i="1" s="1"/>
  <c r="T488" i="2"/>
  <c r="J486" i="1" s="1"/>
  <c r="N589" i="2"/>
  <c r="J589" i="2"/>
  <c r="E587" i="1" s="1"/>
  <c r="L589" i="2"/>
  <c r="V589" i="2"/>
  <c r="O589" i="2"/>
  <c r="H587" i="1" s="1"/>
  <c r="P589" i="2"/>
  <c r="I587" i="1" s="1"/>
  <c r="T670" i="2"/>
  <c r="J668" i="1" s="1"/>
  <c r="V670" i="2"/>
  <c r="BA670" i="2"/>
  <c r="M670" i="2"/>
  <c r="L670" i="2"/>
  <c r="O670" i="2"/>
  <c r="H668" i="1" s="1"/>
  <c r="H487" i="2"/>
  <c r="C485" i="1" s="1"/>
  <c r="O487" i="2"/>
  <c r="H485" i="1" s="1"/>
  <c r="K487" i="2"/>
  <c r="Q487" i="2"/>
  <c r="BA487" i="2"/>
  <c r="J487" i="2"/>
  <c r="E485" i="1" s="1"/>
  <c r="BA588" i="2"/>
  <c r="Q588" i="2"/>
  <c r="V588" i="2"/>
  <c r="N588" i="2"/>
  <c r="P588" i="2"/>
  <c r="I586" i="1" s="1"/>
  <c r="J588" i="2"/>
  <c r="E586" i="1" s="1"/>
  <c r="H669" i="2"/>
  <c r="C667" i="1" s="1"/>
  <c r="K669" i="2"/>
  <c r="M669" i="2"/>
  <c r="L669" i="2"/>
  <c r="P669" i="2"/>
  <c r="I667" i="1" s="1"/>
  <c r="N669" i="2"/>
  <c r="O486" i="2"/>
  <c r="H484" i="1" s="1"/>
  <c r="H486" i="2"/>
  <c r="C484" i="1" s="1"/>
  <c r="N486" i="2"/>
  <c r="BA486" i="2"/>
  <c r="Q486" i="2"/>
  <c r="V486" i="2"/>
  <c r="T587" i="2"/>
  <c r="J585" i="1" s="1"/>
  <c r="H587" i="2"/>
  <c r="C585" i="1" s="1"/>
  <c r="V587" i="2"/>
  <c r="J587" i="2"/>
  <c r="E585" i="1" s="1"/>
  <c r="Q587" i="2"/>
  <c r="BA587" i="2"/>
  <c r="BA668" i="2"/>
  <c r="L668" i="2"/>
  <c r="N668" i="2"/>
  <c r="J668" i="2"/>
  <c r="E666" i="1" s="1"/>
  <c r="M668" i="2"/>
  <c r="P668" i="2"/>
  <c r="I666" i="1" s="1"/>
  <c r="L485" i="2"/>
  <c r="BA485" i="2"/>
  <c r="H485" i="2"/>
  <c r="C483" i="1" s="1"/>
  <c r="T485" i="2"/>
  <c r="J483" i="1" s="1"/>
  <c r="V485" i="2"/>
  <c r="O485" i="2"/>
  <c r="H483" i="1" s="1"/>
  <c r="T586" i="2"/>
  <c r="J584" i="1" s="1"/>
  <c r="H586" i="2"/>
  <c r="C584" i="1" s="1"/>
  <c r="L586" i="2"/>
  <c r="BA586" i="2"/>
  <c r="Q586" i="2"/>
  <c r="V586" i="2"/>
  <c r="L667" i="2"/>
  <c r="BA667" i="2"/>
  <c r="Q667" i="2"/>
  <c r="H667" i="2"/>
  <c r="C665" i="1" s="1"/>
  <c r="O667" i="2"/>
  <c r="H665" i="1" s="1"/>
  <c r="M667" i="2"/>
  <c r="BA484" i="2"/>
  <c r="M484" i="2"/>
  <c r="N484" i="2"/>
  <c r="Q484" i="2"/>
  <c r="L484" i="2"/>
  <c r="K484" i="2"/>
  <c r="L585" i="2"/>
  <c r="K585" i="2"/>
  <c r="P585" i="2"/>
  <c r="I583" i="1" s="1"/>
  <c r="T585" i="2"/>
  <c r="J583" i="1" s="1"/>
  <c r="H666" i="2"/>
  <c r="C664" i="1" s="1"/>
  <c r="O666" i="2"/>
  <c r="H664" i="1" s="1"/>
  <c r="P666" i="2"/>
  <c r="I664" i="1" s="1"/>
  <c r="M666" i="2"/>
  <c r="BA666" i="2"/>
  <c r="T666" i="2"/>
  <c r="J664" i="1" s="1"/>
  <c r="K522" i="1"/>
  <c r="K641" i="1"/>
  <c r="K573" i="1"/>
  <c r="K478" i="1"/>
  <c r="I679" i="2"/>
  <c r="I497" i="2"/>
  <c r="I464" i="2"/>
  <c r="K640" i="1"/>
  <c r="K554" i="1"/>
  <c r="K734" i="1"/>
  <c r="I678" i="2"/>
  <c r="I496" i="2"/>
  <c r="I498" i="2"/>
  <c r="S481" i="2"/>
  <c r="S582" i="2"/>
  <c r="G505" i="1"/>
  <c r="F578" i="1"/>
  <c r="F651" i="1"/>
  <c r="G653" i="1"/>
  <c r="G518" i="1"/>
  <c r="F577" i="1"/>
  <c r="L673" i="1"/>
  <c r="L661" i="1"/>
  <c r="L479" i="1"/>
  <c r="R675" i="2"/>
  <c r="L580" i="1"/>
  <c r="R663" i="2"/>
  <c r="B491" i="1"/>
  <c r="S493" i="2"/>
  <c r="R458" i="2"/>
  <c r="F506" i="1"/>
  <c r="F659" i="1"/>
  <c r="G453" i="1"/>
  <c r="F732" i="1"/>
  <c r="G654" i="1"/>
  <c r="F476" i="1"/>
  <c r="F636" i="1"/>
  <c r="N483" i="2"/>
  <c r="P483" i="2"/>
  <c r="V483" i="2"/>
  <c r="H483" i="2"/>
  <c r="M483" i="2"/>
  <c r="T483" i="2"/>
  <c r="K661" i="1"/>
  <c r="P584" i="2"/>
  <c r="BA584" i="2"/>
  <c r="V584" i="2"/>
  <c r="N584" i="2"/>
  <c r="J584" i="2"/>
  <c r="L584" i="2"/>
  <c r="Q665" i="2"/>
  <c r="V665" i="2"/>
  <c r="O665" i="2"/>
  <c r="BA665" i="2"/>
  <c r="N665" i="2"/>
  <c r="P665" i="2"/>
  <c r="I482" i="2"/>
  <c r="I459" i="2"/>
  <c r="I676" i="2"/>
  <c r="I583" i="2"/>
  <c r="I494" i="2"/>
  <c r="L665" i="2"/>
  <c r="I664" i="2"/>
  <c r="B62" i="1"/>
  <c r="K330" i="1"/>
  <c r="K351" i="1"/>
  <c r="H481" i="1"/>
  <c r="E481" i="1"/>
  <c r="I400" i="1"/>
  <c r="I402" i="2"/>
  <c r="J400" i="1"/>
  <c r="I356" i="2"/>
  <c r="F354" i="1"/>
  <c r="S355" i="2"/>
  <c r="F39" i="1"/>
  <c r="I41" i="2"/>
  <c r="E43" i="2"/>
  <c r="K42" i="2"/>
  <c r="M42" i="2"/>
  <c r="BA42" i="2"/>
  <c r="L42" i="2"/>
  <c r="O42" i="2"/>
  <c r="H40" i="1" s="1"/>
  <c r="Q42" i="2"/>
  <c r="K194" i="1"/>
  <c r="K282" i="1"/>
  <c r="I582" i="1"/>
  <c r="E582" i="1"/>
  <c r="C400" i="1"/>
  <c r="E400" i="1"/>
  <c r="L403" i="2"/>
  <c r="K403" i="2"/>
  <c r="N403" i="2"/>
  <c r="Q403" i="2"/>
  <c r="T403" i="2"/>
  <c r="J401" i="1" s="1"/>
  <c r="O403" i="2"/>
  <c r="H663" i="1"/>
  <c r="I663" i="1"/>
  <c r="F233" i="1"/>
  <c r="G154" i="1"/>
  <c r="F363" i="1"/>
  <c r="F232" i="1"/>
  <c r="S401" i="2"/>
  <c r="L332" i="1"/>
  <c r="R64" i="2"/>
  <c r="F328" i="1"/>
  <c r="F304" i="1"/>
  <c r="G71" i="1"/>
  <c r="F342" i="1"/>
  <c r="G266" i="1"/>
  <c r="G118" i="1"/>
  <c r="G267" i="1"/>
  <c r="G303" i="1"/>
  <c r="G327" i="1"/>
  <c r="G59" i="1"/>
  <c r="F279" i="1"/>
  <c r="F364" i="1"/>
  <c r="G340" i="1"/>
  <c r="F268" i="1"/>
  <c r="S40" i="2"/>
  <c r="L62" i="1"/>
  <c r="R369" i="2"/>
  <c r="G38" i="1"/>
  <c r="G218" i="1"/>
  <c r="G192" i="1"/>
  <c r="R40" i="2"/>
  <c r="L353" i="1"/>
  <c r="G353" i="1"/>
  <c r="S369" i="2"/>
  <c r="I481" i="1"/>
  <c r="C481" i="1"/>
  <c r="J481" i="1"/>
  <c r="D38" i="1"/>
  <c r="K332" i="1"/>
  <c r="K62" i="1"/>
  <c r="K353" i="1"/>
  <c r="K367" i="1"/>
  <c r="C39" i="1"/>
  <c r="P42" i="2"/>
  <c r="I40" i="1" s="1"/>
  <c r="V42" i="2"/>
  <c r="H42" i="2"/>
  <c r="C40" i="1" s="1"/>
  <c r="J42" i="2"/>
  <c r="E40" i="1" s="1"/>
  <c r="N42" i="2"/>
  <c r="T42" i="2"/>
  <c r="J40" i="1" s="1"/>
  <c r="K399" i="1"/>
  <c r="J582" i="1"/>
  <c r="H582" i="1"/>
  <c r="C582" i="1"/>
  <c r="S334" i="2"/>
  <c r="H400" i="1"/>
  <c r="E404" i="2"/>
  <c r="BA403" i="2"/>
  <c r="P403" i="2"/>
  <c r="J403" i="2"/>
  <c r="M403" i="2"/>
  <c r="H403" i="2"/>
  <c r="V403" i="2"/>
  <c r="C663" i="1"/>
  <c r="E663" i="1"/>
  <c r="J663" i="1"/>
  <c r="G191" i="1"/>
  <c r="G396" i="1"/>
  <c r="G278" i="1"/>
  <c r="G231" i="1"/>
  <c r="R401" i="2"/>
  <c r="L38" i="1"/>
  <c r="S64" i="2"/>
  <c r="L367" i="1"/>
  <c r="F280" i="1"/>
  <c r="F208" i="1"/>
  <c r="F155" i="1"/>
  <c r="F119" i="1"/>
  <c r="G341" i="1"/>
  <c r="F207" i="1"/>
  <c r="G269" i="1"/>
  <c r="F206" i="1"/>
  <c r="G183" i="1"/>
  <c r="L399" i="1"/>
  <c r="B38" i="1"/>
  <c r="D400" i="1"/>
  <c r="D354" i="1"/>
  <c r="D458" i="1"/>
  <c r="D493" i="1"/>
  <c r="D497" i="1"/>
  <c r="D675" i="1"/>
  <c r="D459" i="1"/>
  <c r="D460" i="1"/>
  <c r="D678" i="1"/>
  <c r="D461" i="1"/>
  <c r="D679" i="1"/>
  <c r="D677" i="1"/>
  <c r="D495" i="1"/>
  <c r="D462" i="1"/>
  <c r="D676" i="1"/>
  <c r="D494" i="1"/>
  <c r="D496" i="1"/>
  <c r="D480" i="1"/>
  <c r="D457" i="1"/>
  <c r="D674" i="1"/>
  <c r="D581" i="1"/>
  <c r="D492" i="1"/>
  <c r="D662" i="1"/>
  <c r="D491" i="1"/>
  <c r="D671" i="1"/>
  <c r="D488" i="1"/>
  <c r="D670" i="1"/>
  <c r="D498" i="1"/>
  <c r="D673" i="1"/>
  <c r="D490" i="1"/>
  <c r="D672" i="1"/>
  <c r="D489" i="1"/>
  <c r="D680" i="1"/>
  <c r="AP737" i="2" l="1"/>
  <c r="AR210" i="2"/>
  <c r="AC399" i="2"/>
  <c r="AP572" i="2"/>
  <c r="AS272" i="2"/>
  <c r="AT272" i="2" s="1"/>
  <c r="AU272" i="2" s="1"/>
  <c r="AW272" i="2" s="1"/>
  <c r="AI267" i="2"/>
  <c r="BB267" i="2" s="1"/>
  <c r="AC456" i="2"/>
  <c r="AH175" i="2"/>
  <c r="AJ175" i="2" s="1"/>
  <c r="AR695" i="2"/>
  <c r="AF692" i="2"/>
  <c r="AG692" i="2" s="1"/>
  <c r="X675" i="2"/>
  <c r="G675" i="2" s="1"/>
  <c r="AS512" i="2"/>
  <c r="AT512" i="2" s="1"/>
  <c r="AU512" i="2" s="1"/>
  <c r="AW512" i="2" s="1"/>
  <c r="AZ282" i="2"/>
  <c r="AH397" i="2"/>
  <c r="AJ397" i="2" s="1"/>
  <c r="AH119" i="2"/>
  <c r="AJ119" i="2" s="1"/>
  <c r="AF637" i="2"/>
  <c r="AG637" i="2" s="1"/>
  <c r="AQ559" i="2"/>
  <c r="AO559" i="2"/>
  <c r="AV569" i="2"/>
  <c r="X482" i="2"/>
  <c r="G482" i="2" s="1"/>
  <c r="X583" i="2"/>
  <c r="G583" i="2" s="1"/>
  <c r="AQ640" i="2"/>
  <c r="AV638" i="2"/>
  <c r="AF655" i="2"/>
  <c r="AG655" i="2" s="1"/>
  <c r="AF656" i="2"/>
  <c r="AG656" i="2" s="1"/>
  <c r="X682" i="2"/>
  <c r="G682" i="2" s="1"/>
  <c r="AS511" i="2"/>
  <c r="AT511" i="2" s="1"/>
  <c r="AU511" i="2" s="1"/>
  <c r="AW511" i="2" s="1"/>
  <c r="AR511" i="2"/>
  <c r="AS235" i="2"/>
  <c r="AT235" i="2" s="1"/>
  <c r="AU235" i="2" s="1"/>
  <c r="AW235" i="2" s="1"/>
  <c r="AO640" i="2"/>
  <c r="AP457" i="2"/>
  <c r="AQ457" i="2" s="1"/>
  <c r="AP736" i="2"/>
  <c r="AQ736" i="2" s="1"/>
  <c r="AQ557" i="2"/>
  <c r="AP556" i="2"/>
  <c r="AQ556" i="2" s="1"/>
  <c r="AV565" i="2"/>
  <c r="AV655" i="2"/>
  <c r="AV653" i="2"/>
  <c r="AV551" i="2"/>
  <c r="AV695" i="2"/>
  <c r="AW509" i="2"/>
  <c r="AO646" i="2"/>
  <c r="AQ646" i="2"/>
  <c r="AK682" i="2"/>
  <c r="Y590" i="2"/>
  <c r="W590" i="2"/>
  <c r="Z590" i="2" s="1"/>
  <c r="AK491" i="2"/>
  <c r="AK674" i="2"/>
  <c r="AK492" i="2"/>
  <c r="AK675" i="2"/>
  <c r="AK500" i="2"/>
  <c r="W671" i="2"/>
  <c r="Z671" i="2" s="1"/>
  <c r="Y671" i="2"/>
  <c r="X671" i="2"/>
  <c r="G671" i="2" s="1"/>
  <c r="W489" i="2"/>
  <c r="Z489" i="2" s="1"/>
  <c r="Y489" i="2"/>
  <c r="X489" i="2"/>
  <c r="G489" i="2" s="1"/>
  <c r="AK672" i="2"/>
  <c r="AK490" i="2"/>
  <c r="AK673" i="2"/>
  <c r="AK493" i="2"/>
  <c r="AI692" i="2"/>
  <c r="BB692" i="2" s="1"/>
  <c r="AH692" i="2"/>
  <c r="AJ692" i="2" s="1"/>
  <c r="AH565" i="2"/>
  <c r="AJ565" i="2" s="1"/>
  <c r="AI565" i="2"/>
  <c r="BB565" i="2" s="1"/>
  <c r="AB510" i="2"/>
  <c r="AO578" i="2"/>
  <c r="AP578" i="2"/>
  <c r="AI232" i="2"/>
  <c r="BB232" i="2" s="1"/>
  <c r="X459" i="2"/>
  <c r="G459" i="2" s="1"/>
  <c r="AH60" i="2"/>
  <c r="AJ60" i="2" s="1"/>
  <c r="AH207" i="2"/>
  <c r="AJ207" i="2" s="1"/>
  <c r="AI94" i="2"/>
  <c r="BB94" i="2" s="1"/>
  <c r="AZ235" i="2"/>
  <c r="AD737" i="2"/>
  <c r="AQ510" i="2"/>
  <c r="AE510" i="2" s="1"/>
  <c r="AF510" i="2" s="1"/>
  <c r="AG510" i="2" s="1"/>
  <c r="AD693" i="2"/>
  <c r="AE693" i="2"/>
  <c r="AF455" i="2"/>
  <c r="AG455" i="2" s="1"/>
  <c r="AP581" i="2"/>
  <c r="AQ581" i="2" s="1"/>
  <c r="AO735" i="2"/>
  <c r="AQ735" i="2"/>
  <c r="AQ738" i="2"/>
  <c r="AV734" i="2"/>
  <c r="AF571" i="2"/>
  <c r="AG571" i="2" s="1"/>
  <c r="X679" i="2"/>
  <c r="G679" i="2" s="1"/>
  <c r="AQ578" i="2"/>
  <c r="AE659" i="2"/>
  <c r="AD659" i="2"/>
  <c r="AH646" i="2"/>
  <c r="AJ646" i="2" s="1"/>
  <c r="AI646" i="2"/>
  <c r="BB646" i="2" s="1"/>
  <c r="AG562" i="2"/>
  <c r="AF562" i="2"/>
  <c r="AB637" i="2"/>
  <c r="AE569" i="2"/>
  <c r="AF569" i="2" s="1"/>
  <c r="AG569" i="2" s="1"/>
  <c r="AF567" i="2"/>
  <c r="AG567" i="2" s="1"/>
  <c r="AH559" i="2"/>
  <c r="AJ559" i="2" s="1"/>
  <c r="AI559" i="2"/>
  <c r="BB559" i="2" s="1"/>
  <c r="AF519" i="2"/>
  <c r="AG519" i="2" s="1"/>
  <c r="AI652" i="2"/>
  <c r="BB652" i="2" s="1"/>
  <c r="AH652" i="2"/>
  <c r="AJ652" i="2" s="1"/>
  <c r="AR563" i="2"/>
  <c r="AS563" i="2"/>
  <c r="AT563" i="2" s="1"/>
  <c r="AU563" i="2" s="1"/>
  <c r="AW563" i="2" s="1"/>
  <c r="AB692" i="2"/>
  <c r="AF695" i="2"/>
  <c r="AG695" i="2" s="1"/>
  <c r="AV566" i="2"/>
  <c r="AV560" i="2"/>
  <c r="X500" i="2"/>
  <c r="G500" i="2" s="1"/>
  <c r="AY682" i="2"/>
  <c r="AA682" i="2"/>
  <c r="X672" i="2"/>
  <c r="G672" i="2" s="1"/>
  <c r="AY491" i="2"/>
  <c r="AY674" i="2"/>
  <c r="AY492" i="2"/>
  <c r="X494" i="2"/>
  <c r="G494" i="2" s="1"/>
  <c r="AE694" i="2"/>
  <c r="AD694" i="2"/>
  <c r="AD511" i="2"/>
  <c r="AV513" i="2"/>
  <c r="AZ646" i="2"/>
  <c r="AS646" i="2"/>
  <c r="AT646" i="2" s="1"/>
  <c r="AU646" i="2" s="1"/>
  <c r="AW646" i="2" s="1"/>
  <c r="AR646" i="2"/>
  <c r="AR696" i="2"/>
  <c r="AS696" i="2"/>
  <c r="AT696" i="2" s="1"/>
  <c r="AU696" i="2" s="1"/>
  <c r="AW696" i="2" s="1"/>
  <c r="AI637" i="2"/>
  <c r="BB637" i="2" s="1"/>
  <c r="AH637" i="2"/>
  <c r="AJ637" i="2" s="1"/>
  <c r="AI560" i="2"/>
  <c r="BB560" i="2" s="1"/>
  <c r="AH560" i="2"/>
  <c r="AJ560" i="2" s="1"/>
  <c r="AB569" i="2"/>
  <c r="AB567" i="2"/>
  <c r="AR559" i="2"/>
  <c r="AS559" i="2"/>
  <c r="AT559" i="2" s="1"/>
  <c r="AU559" i="2" s="1"/>
  <c r="AW559" i="2" s="1"/>
  <c r="AZ559" i="2"/>
  <c r="AB565" i="2"/>
  <c r="AZ696" i="2"/>
  <c r="AC696" i="2"/>
  <c r="AB519" i="2"/>
  <c r="AB571" i="2"/>
  <c r="AB695" i="2"/>
  <c r="AG563" i="2"/>
  <c r="AF563" i="2"/>
  <c r="AY500" i="2"/>
  <c r="AA500" i="2"/>
  <c r="AD500" i="2"/>
  <c r="AE500" i="2"/>
  <c r="AY672" i="2"/>
  <c r="AY490" i="2"/>
  <c r="AY673" i="2"/>
  <c r="X491" i="2"/>
  <c r="G491" i="2" s="1"/>
  <c r="X674" i="2"/>
  <c r="G674" i="2" s="1"/>
  <c r="X492" i="2"/>
  <c r="G492" i="2" s="1"/>
  <c r="AQ63" i="2"/>
  <c r="AV270" i="2"/>
  <c r="AV37" i="2"/>
  <c r="AV194" i="2"/>
  <c r="AV185" i="2"/>
  <c r="AV282" i="2"/>
  <c r="AW661" i="2"/>
  <c r="AZ121" i="2"/>
  <c r="AV272" i="2"/>
  <c r="AC283" i="2"/>
  <c r="AD283" i="2" s="1"/>
  <c r="AP642" i="2"/>
  <c r="AQ642" i="2" s="1"/>
  <c r="AO331" i="2"/>
  <c r="AZ331" i="2" s="1"/>
  <c r="AP400" i="2"/>
  <c r="X676" i="2"/>
  <c r="G676" i="2" s="1"/>
  <c r="AS209" i="2"/>
  <c r="AT209" i="2" s="1"/>
  <c r="AU209" i="2" s="1"/>
  <c r="AW209" i="2" s="1"/>
  <c r="AR330" i="2"/>
  <c r="AV330" i="2" s="1"/>
  <c r="AO236" i="2"/>
  <c r="AQ236" i="2"/>
  <c r="AS236" i="2" s="1"/>
  <c r="AT236" i="2" s="1"/>
  <c r="AU236" i="2" s="1"/>
  <c r="AW236" i="2" s="1"/>
  <c r="AV73" i="2"/>
  <c r="AF156" i="2"/>
  <c r="AG156" i="2" s="1"/>
  <c r="AI156" i="2" s="1"/>
  <c r="BB156" i="2" s="1"/>
  <c r="AS281" i="2"/>
  <c r="AT281" i="2" s="1"/>
  <c r="AU281" i="2" s="1"/>
  <c r="AW281" i="2" s="1"/>
  <c r="AS195" i="2"/>
  <c r="AT195" i="2" s="1"/>
  <c r="AU195" i="2" s="1"/>
  <c r="AW195" i="2" s="1"/>
  <c r="AS399" i="2"/>
  <c r="AT399" i="2" s="1"/>
  <c r="AU399" i="2" s="1"/>
  <c r="AW399" i="2" s="1"/>
  <c r="AP577" i="2"/>
  <c r="AQ577" i="2" s="1"/>
  <c r="AQ574" i="2"/>
  <c r="AV579" i="2"/>
  <c r="AV661" i="2"/>
  <c r="AQ553" i="2"/>
  <c r="AP575" i="2"/>
  <c r="AQ575" i="2" s="1"/>
  <c r="AR575" i="2" s="1"/>
  <c r="AV478" i="2"/>
  <c r="AV657" i="2"/>
  <c r="AV564" i="2"/>
  <c r="AF520" i="2"/>
  <c r="AG520" i="2" s="1"/>
  <c r="AH520" i="2" s="1"/>
  <c r="AJ520" i="2" s="1"/>
  <c r="AV562" i="2"/>
  <c r="AV580" i="2"/>
  <c r="AF507" i="2"/>
  <c r="AG507" i="2" s="1"/>
  <c r="AH507" i="2" s="1"/>
  <c r="AJ507" i="2" s="1"/>
  <c r="AV456" i="2"/>
  <c r="X496" i="2"/>
  <c r="G496" i="2" s="1"/>
  <c r="X678" i="2"/>
  <c r="G678" i="2" s="1"/>
  <c r="X497" i="2"/>
  <c r="G497" i="2" s="1"/>
  <c r="AK664" i="2"/>
  <c r="AK494" i="2"/>
  <c r="AK583" i="2"/>
  <c r="AK676" i="2"/>
  <c r="AK459" i="2"/>
  <c r="AK482" i="2"/>
  <c r="AK498" i="2"/>
  <c r="AK496" i="2"/>
  <c r="AK678" i="2"/>
  <c r="AK464" i="2"/>
  <c r="AK497" i="2"/>
  <c r="AK679" i="2"/>
  <c r="W586" i="2"/>
  <c r="Z586" i="2" s="1"/>
  <c r="Y586" i="2"/>
  <c r="X586" i="2"/>
  <c r="G586" i="2" s="1"/>
  <c r="W485" i="2"/>
  <c r="Z485" i="2" s="1"/>
  <c r="Y485" i="2"/>
  <c r="X485" i="2"/>
  <c r="G485" i="2" s="1"/>
  <c r="Y587" i="2"/>
  <c r="W587" i="2"/>
  <c r="Z587" i="2" s="1"/>
  <c r="W486" i="2"/>
  <c r="Z486" i="2" s="1"/>
  <c r="Y486" i="2"/>
  <c r="X486" i="2"/>
  <c r="G486" i="2" s="1"/>
  <c r="W588" i="2"/>
  <c r="Z588" i="2" s="1"/>
  <c r="Y588" i="2"/>
  <c r="X588" i="2"/>
  <c r="G588" i="2" s="1"/>
  <c r="W670" i="2"/>
  <c r="Z670" i="2" s="1"/>
  <c r="Y670" i="2"/>
  <c r="X670" i="2"/>
  <c r="G670" i="2" s="1"/>
  <c r="W589" i="2"/>
  <c r="Z589" i="2" s="1"/>
  <c r="Y589" i="2"/>
  <c r="AK681" i="2"/>
  <c r="AK463" i="2"/>
  <c r="AK680" i="2"/>
  <c r="AK462" i="2"/>
  <c r="AK461" i="2"/>
  <c r="AK677" i="2"/>
  <c r="AK499" i="2"/>
  <c r="AK495" i="2"/>
  <c r="AK460" i="2"/>
  <c r="W666" i="2"/>
  <c r="Z666" i="2" s="1"/>
  <c r="Y666" i="2"/>
  <c r="Y585" i="2"/>
  <c r="W585" i="2"/>
  <c r="Z585" i="2" s="1"/>
  <c r="Y484" i="2"/>
  <c r="W484" i="2"/>
  <c r="Z484" i="2" s="1"/>
  <c r="W667" i="2"/>
  <c r="Z667" i="2" s="1"/>
  <c r="Y667" i="2"/>
  <c r="X667" i="2"/>
  <c r="G667" i="2" s="1"/>
  <c r="Y668" i="2"/>
  <c r="W668" i="2"/>
  <c r="Z668" i="2" s="1"/>
  <c r="Y669" i="2"/>
  <c r="W669" i="2"/>
  <c r="Z669" i="2" s="1"/>
  <c r="W487" i="2"/>
  <c r="Z487" i="2" s="1"/>
  <c r="Y487" i="2"/>
  <c r="W488" i="2"/>
  <c r="Z488" i="2" s="1"/>
  <c r="Y488" i="2"/>
  <c r="AZ523" i="2"/>
  <c r="AC523" i="2"/>
  <c r="AP742" i="2"/>
  <c r="AQ742" i="2" s="1"/>
  <c r="AO742" i="2"/>
  <c r="AO555" i="2"/>
  <c r="AP555" i="2"/>
  <c r="AQ555" i="2" s="1"/>
  <c r="AP573" i="2"/>
  <c r="AQ573" i="2" s="1"/>
  <c r="AO573" i="2"/>
  <c r="AZ554" i="2"/>
  <c r="AP524" i="2"/>
  <c r="AQ524" i="2" s="1"/>
  <c r="AO524" i="2"/>
  <c r="AS641" i="2"/>
  <c r="AT641" i="2" s="1"/>
  <c r="AU641" i="2" s="1"/>
  <c r="AW641" i="2" s="1"/>
  <c r="AR641" i="2"/>
  <c r="AH543" i="2"/>
  <c r="AJ543" i="2" s="1"/>
  <c r="AI543" i="2"/>
  <c r="BB543" i="2" s="1"/>
  <c r="AR523" i="2"/>
  <c r="AS523" i="2"/>
  <c r="AT523" i="2" s="1"/>
  <c r="AU523" i="2" s="1"/>
  <c r="AO522" i="2"/>
  <c r="AP522" i="2"/>
  <c r="AQ522" i="2" s="1"/>
  <c r="AS736" i="2"/>
  <c r="AT736" i="2" s="1"/>
  <c r="AU736" i="2" s="1"/>
  <c r="AW736" i="2" s="1"/>
  <c r="AR736" i="2"/>
  <c r="AZ527" i="2"/>
  <c r="AC527" i="2"/>
  <c r="AS738" i="2"/>
  <c r="AT738" i="2" s="1"/>
  <c r="AU738" i="2" s="1"/>
  <c r="AW738" i="2" s="1"/>
  <c r="AR738" i="2"/>
  <c r="AC572" i="2"/>
  <c r="AZ572" i="2"/>
  <c r="AQ526" i="2"/>
  <c r="AH732" i="2"/>
  <c r="AJ732" i="2" s="1"/>
  <c r="AI732" i="2"/>
  <c r="BB732" i="2" s="1"/>
  <c r="AY664" i="2"/>
  <c r="AA664" i="2"/>
  <c r="AP196" i="2"/>
  <c r="AY494" i="2"/>
  <c r="AA494" i="2"/>
  <c r="AY583" i="2"/>
  <c r="AA583" i="2"/>
  <c r="AY676" i="2"/>
  <c r="AA676" i="2"/>
  <c r="X664" i="2"/>
  <c r="G664" i="2" s="1"/>
  <c r="AY459" i="2"/>
  <c r="AA459" i="2"/>
  <c r="AY482" i="2"/>
  <c r="AA482" i="2"/>
  <c r="AZ740" i="2"/>
  <c r="AQ737" i="2"/>
  <c r="AZ737" i="2"/>
  <c r="AZ577" i="2"/>
  <c r="AO662" i="2"/>
  <c r="AQ662" i="2"/>
  <c r="AP739" i="2"/>
  <c r="AQ739" i="2" s="1"/>
  <c r="AZ645" i="2"/>
  <c r="AP645" i="2"/>
  <c r="AQ645" i="2" s="1"/>
  <c r="AZ556" i="2"/>
  <c r="AF733" i="2"/>
  <c r="AG733" i="2" s="1"/>
  <c r="AE638" i="2"/>
  <c r="AD638" i="2"/>
  <c r="AD478" i="2"/>
  <c r="AE478" i="2"/>
  <c r="AG658" i="2"/>
  <c r="AF658" i="2"/>
  <c r="AR654" i="2"/>
  <c r="AV654" i="2" s="1"/>
  <c r="AS654" i="2"/>
  <c r="AT654" i="2" s="1"/>
  <c r="AU654" i="2" s="1"/>
  <c r="AW654" i="2" s="1"/>
  <c r="AB656" i="2"/>
  <c r="AS561" i="2"/>
  <c r="AT561" i="2" s="1"/>
  <c r="AU561" i="2" s="1"/>
  <c r="AW561" i="2" s="1"/>
  <c r="AR561" i="2"/>
  <c r="AV561" i="2" s="1"/>
  <c r="AH731" i="2"/>
  <c r="AJ731" i="2" s="1"/>
  <c r="AI731" i="2"/>
  <c r="BB731" i="2" s="1"/>
  <c r="AS510" i="2"/>
  <c r="AT510" i="2" s="1"/>
  <c r="AU510" i="2" s="1"/>
  <c r="AW510" i="2" s="1"/>
  <c r="AR510" i="2"/>
  <c r="AZ693" i="2"/>
  <c r="AD734" i="2"/>
  <c r="AE734" i="2"/>
  <c r="AV571" i="2"/>
  <c r="AB455" i="2"/>
  <c r="AD661" i="2"/>
  <c r="AE661" i="2"/>
  <c r="AD508" i="2"/>
  <c r="AP527" i="2"/>
  <c r="AQ527" i="2" s="1"/>
  <c r="AP644" i="2"/>
  <c r="AQ644" i="2" s="1"/>
  <c r="AP558" i="2"/>
  <c r="AQ558" i="2" s="1"/>
  <c r="AO738" i="2"/>
  <c r="AP554" i="2"/>
  <c r="AQ554" i="2" s="1"/>
  <c r="AQ572" i="2"/>
  <c r="AO480" i="2"/>
  <c r="AQ480" i="2"/>
  <c r="AP576" i="2"/>
  <c r="AQ576" i="2" s="1"/>
  <c r="AZ575" i="2"/>
  <c r="AC575" i="2"/>
  <c r="AO526" i="2"/>
  <c r="AQ643" i="2"/>
  <c r="AO643" i="2"/>
  <c r="AO525" i="2"/>
  <c r="AQ525" i="2"/>
  <c r="AZ642" i="2"/>
  <c r="AC642" i="2"/>
  <c r="AO641" i="2"/>
  <c r="AD579" i="2"/>
  <c r="AE579" i="2"/>
  <c r="AV733" i="2"/>
  <c r="AB520" i="2"/>
  <c r="AB655" i="2"/>
  <c r="AE653" i="2"/>
  <c r="AD653" i="2"/>
  <c r="AC570" i="2"/>
  <c r="AZ570" i="2"/>
  <c r="AV656" i="2"/>
  <c r="AD580" i="2"/>
  <c r="AE580" i="2"/>
  <c r="AR552" i="2"/>
  <c r="AS552" i="2"/>
  <c r="AT552" i="2" s="1"/>
  <c r="AU552" i="2" s="1"/>
  <c r="AW552" i="2" s="1"/>
  <c r="AB507" i="2"/>
  <c r="AZ512" i="2"/>
  <c r="AV512" i="2"/>
  <c r="AC512" i="2"/>
  <c r="AS690" i="2"/>
  <c r="AT690" i="2" s="1"/>
  <c r="AU690" i="2" s="1"/>
  <c r="AW690" i="2" s="1"/>
  <c r="AR690" i="2"/>
  <c r="AZ694" i="2"/>
  <c r="AC479" i="2"/>
  <c r="AZ479" i="2"/>
  <c r="AH554" i="2"/>
  <c r="AJ554" i="2" s="1"/>
  <c r="AI554" i="2"/>
  <c r="BB554" i="2" s="1"/>
  <c r="AZ509" i="2"/>
  <c r="AV509" i="2"/>
  <c r="AH557" i="2"/>
  <c r="AJ557" i="2" s="1"/>
  <c r="AI557" i="2"/>
  <c r="BB557" i="2" s="1"/>
  <c r="AZ511" i="2"/>
  <c r="AV511" i="2"/>
  <c r="X681" i="2"/>
  <c r="G681" i="2" s="1"/>
  <c r="AY498" i="2"/>
  <c r="AA498" i="2"/>
  <c r="X463" i="2"/>
  <c r="G463" i="2" s="1"/>
  <c r="X462" i="2"/>
  <c r="G462" i="2" s="1"/>
  <c r="AY496" i="2"/>
  <c r="AA496" i="2"/>
  <c r="X461" i="2"/>
  <c r="G461" i="2" s="1"/>
  <c r="AY678" i="2"/>
  <c r="AA678" i="2"/>
  <c r="X677" i="2"/>
  <c r="G677" i="2" s="1"/>
  <c r="AL582" i="2"/>
  <c r="AN582" i="2" s="1"/>
  <c r="AO582" i="2" s="1"/>
  <c r="AM582" i="2"/>
  <c r="AL663" i="2"/>
  <c r="AN663" i="2" s="1"/>
  <c r="AO663" i="2" s="1"/>
  <c r="AM663" i="2"/>
  <c r="AY464" i="2"/>
  <c r="AA464" i="2"/>
  <c r="X464" i="2"/>
  <c r="G464" i="2" s="1"/>
  <c r="AY497" i="2"/>
  <c r="AA497" i="2"/>
  <c r="AY679" i="2"/>
  <c r="AA679" i="2"/>
  <c r="X460" i="2"/>
  <c r="G460" i="2" s="1"/>
  <c r="AL493" i="2"/>
  <c r="AN493" i="2" s="1"/>
  <c r="AP493" i="2" s="1"/>
  <c r="AM493" i="2"/>
  <c r="AC640" i="2"/>
  <c r="AZ640" i="2"/>
  <c r="AR640" i="2"/>
  <c r="AS640" i="2"/>
  <c r="AT640" i="2" s="1"/>
  <c r="AU640" i="2" s="1"/>
  <c r="AW640" i="2" s="1"/>
  <c r="AR457" i="2"/>
  <c r="AS457" i="2"/>
  <c r="AT457" i="2" s="1"/>
  <c r="AU457" i="2" s="1"/>
  <c r="AW457" i="2" s="1"/>
  <c r="AZ457" i="2"/>
  <c r="AC457" i="2"/>
  <c r="AS740" i="2"/>
  <c r="AT740" i="2" s="1"/>
  <c r="AU740" i="2" s="1"/>
  <c r="AW740" i="2" s="1"/>
  <c r="AR740" i="2"/>
  <c r="AV740" i="2" s="1"/>
  <c r="AP523" i="2"/>
  <c r="AR574" i="2"/>
  <c r="AS574" i="2"/>
  <c r="AT574" i="2" s="1"/>
  <c r="AU574" i="2" s="1"/>
  <c r="AW574" i="2" s="1"/>
  <c r="AZ574" i="2"/>
  <c r="AC574" i="2"/>
  <c r="AZ739" i="2"/>
  <c r="AC739" i="2"/>
  <c r="AZ736" i="2"/>
  <c r="AC736" i="2"/>
  <c r="AS557" i="2"/>
  <c r="AT557" i="2" s="1"/>
  <c r="AU557" i="2" s="1"/>
  <c r="AW557" i="2" s="1"/>
  <c r="AR557" i="2"/>
  <c r="AZ557" i="2"/>
  <c r="AR556" i="2"/>
  <c r="AS556" i="2"/>
  <c r="AT556" i="2" s="1"/>
  <c r="AU556" i="2" s="1"/>
  <c r="AW556" i="2" s="1"/>
  <c r="AB733" i="2"/>
  <c r="AD657" i="2"/>
  <c r="AE657" i="2"/>
  <c r="AB658" i="2"/>
  <c r="AZ654" i="2"/>
  <c r="AC654" i="2"/>
  <c r="AH656" i="2"/>
  <c r="AJ656" i="2" s="1"/>
  <c r="AI656" i="2"/>
  <c r="BB656" i="2" s="1"/>
  <c r="AZ561" i="2"/>
  <c r="AI549" i="2"/>
  <c r="BB549" i="2" s="1"/>
  <c r="AH549" i="2"/>
  <c r="AJ549" i="2" s="1"/>
  <c r="AO691" i="2"/>
  <c r="AP691" i="2"/>
  <c r="AQ691" i="2" s="1"/>
  <c r="AR693" i="2"/>
  <c r="AS693" i="2"/>
  <c r="AT693" i="2" s="1"/>
  <c r="AU693" i="2" s="1"/>
  <c r="AW693" i="2" s="1"/>
  <c r="AD521" i="2"/>
  <c r="AE521" i="2"/>
  <c r="AH687" i="2"/>
  <c r="AJ687" i="2" s="1"/>
  <c r="AI687" i="2"/>
  <c r="BB687" i="2" s="1"/>
  <c r="AI455" i="2"/>
  <c r="BB455" i="2" s="1"/>
  <c r="AH455" i="2"/>
  <c r="AJ455" i="2" s="1"/>
  <c r="AI556" i="2"/>
  <c r="BB556" i="2" s="1"/>
  <c r="AH556" i="2"/>
  <c r="AJ556" i="2" s="1"/>
  <c r="AD639" i="2"/>
  <c r="AD513" i="2"/>
  <c r="AE513" i="2" s="1"/>
  <c r="AS553" i="2"/>
  <c r="AT553" i="2" s="1"/>
  <c r="AU553" i="2" s="1"/>
  <c r="AW553" i="2" s="1"/>
  <c r="AR553" i="2"/>
  <c r="AO553" i="2"/>
  <c r="AS581" i="2"/>
  <c r="AT581" i="2" s="1"/>
  <c r="AU581" i="2" s="1"/>
  <c r="AW581" i="2" s="1"/>
  <c r="AR581" i="2"/>
  <c r="AC581" i="2"/>
  <c r="AZ581" i="2"/>
  <c r="AC735" i="2"/>
  <c r="AZ735" i="2"/>
  <c r="AR735" i="2"/>
  <c r="AS735" i="2"/>
  <c r="AT735" i="2" s="1"/>
  <c r="AU735" i="2" s="1"/>
  <c r="AW735" i="2" s="1"/>
  <c r="AZ644" i="2"/>
  <c r="AC644" i="2"/>
  <c r="AZ558" i="2"/>
  <c r="AZ576" i="2"/>
  <c r="AC576" i="2"/>
  <c r="AS575" i="2"/>
  <c r="AT575" i="2" s="1"/>
  <c r="AU575" i="2" s="1"/>
  <c r="AW575" i="2" s="1"/>
  <c r="AR642" i="2"/>
  <c r="AS642" i="2"/>
  <c r="AT642" i="2" s="1"/>
  <c r="AU642" i="2" s="1"/>
  <c r="AW642" i="2" s="1"/>
  <c r="AV660" i="2"/>
  <c r="AD660" i="2"/>
  <c r="AE660" i="2"/>
  <c r="AI520" i="2"/>
  <c r="BB520" i="2" s="1"/>
  <c r="AI655" i="2"/>
  <c r="BB655" i="2" s="1"/>
  <c r="AH655" i="2"/>
  <c r="AJ655" i="2" s="1"/>
  <c r="AR570" i="2"/>
  <c r="AS570" i="2"/>
  <c r="AT570" i="2" s="1"/>
  <c r="AU570" i="2" s="1"/>
  <c r="AW570" i="2" s="1"/>
  <c r="AH571" i="2"/>
  <c r="AJ571" i="2" s="1"/>
  <c r="AI571" i="2"/>
  <c r="BB571" i="2" s="1"/>
  <c r="AI558" i="2"/>
  <c r="BB558" i="2" s="1"/>
  <c r="AH558" i="2"/>
  <c r="AJ558" i="2" s="1"/>
  <c r="AH555" i="2"/>
  <c r="AJ555" i="2" s="1"/>
  <c r="AI555" i="2"/>
  <c r="BB555" i="2" s="1"/>
  <c r="AS692" i="2"/>
  <c r="AT692" i="2" s="1"/>
  <c r="AU692" i="2" s="1"/>
  <c r="AW692" i="2" s="1"/>
  <c r="AR692" i="2"/>
  <c r="AR521" i="2"/>
  <c r="AS521" i="2"/>
  <c r="AT521" i="2" s="1"/>
  <c r="AU521" i="2" s="1"/>
  <c r="AW521" i="2" s="1"/>
  <c r="AI507" i="2"/>
  <c r="BB507" i="2" s="1"/>
  <c r="AZ690" i="2"/>
  <c r="AR639" i="2"/>
  <c r="AE639" i="2" s="1"/>
  <c r="AS639" i="2"/>
  <c r="AT639" i="2" s="1"/>
  <c r="AU639" i="2" s="1"/>
  <c r="AW639" i="2" s="1"/>
  <c r="AR508" i="2"/>
  <c r="AS508" i="2"/>
  <c r="AT508" i="2" s="1"/>
  <c r="AU508" i="2" s="1"/>
  <c r="AW508" i="2" s="1"/>
  <c r="AS694" i="2"/>
  <c r="AT694" i="2" s="1"/>
  <c r="AU694" i="2" s="1"/>
  <c r="AW694" i="2" s="1"/>
  <c r="AR694" i="2"/>
  <c r="AE456" i="2"/>
  <c r="AD456" i="2"/>
  <c r="AS479" i="2"/>
  <c r="AT479" i="2" s="1"/>
  <c r="AU479" i="2" s="1"/>
  <c r="AW479" i="2" s="1"/>
  <c r="AR479" i="2"/>
  <c r="AY681" i="2"/>
  <c r="AA681" i="2"/>
  <c r="AY463" i="2"/>
  <c r="AA463" i="2"/>
  <c r="AY680" i="2"/>
  <c r="AA680" i="2"/>
  <c r="AY462" i="2"/>
  <c r="AA462" i="2"/>
  <c r="AY461" i="2"/>
  <c r="AA461" i="2"/>
  <c r="AY677" i="2"/>
  <c r="AA677" i="2"/>
  <c r="AM481" i="2"/>
  <c r="AL481" i="2"/>
  <c r="AN481" i="2" s="1"/>
  <c r="AP481" i="2" s="1"/>
  <c r="AL675" i="2"/>
  <c r="AN675" i="2" s="1"/>
  <c r="AP675" i="2" s="1"/>
  <c r="AM675" i="2"/>
  <c r="AY499" i="2"/>
  <c r="AA499" i="2"/>
  <c r="AY495" i="2"/>
  <c r="AA495" i="2"/>
  <c r="X495" i="2"/>
  <c r="G495" i="2" s="1"/>
  <c r="AY460" i="2"/>
  <c r="AA460" i="2"/>
  <c r="AL458" i="2"/>
  <c r="AN458" i="2" s="1"/>
  <c r="AP458" i="2" s="1"/>
  <c r="AM458" i="2"/>
  <c r="AQ333" i="2"/>
  <c r="AS333" i="2" s="1"/>
  <c r="AT333" i="2" s="1"/>
  <c r="AU333" i="2" s="1"/>
  <c r="AW333" i="2" s="1"/>
  <c r="AQ331" i="2"/>
  <c r="AR331" i="2" s="1"/>
  <c r="AV234" i="2"/>
  <c r="AV341" i="2"/>
  <c r="AF342" i="2"/>
  <c r="AG342" i="2" s="1"/>
  <c r="AH342" i="2" s="1"/>
  <c r="AJ342" i="2" s="1"/>
  <c r="AP354" i="2"/>
  <c r="AO354" i="2"/>
  <c r="AZ354" i="2" s="1"/>
  <c r="AQ354" i="2"/>
  <c r="AS354" i="2" s="1"/>
  <c r="AT354" i="2" s="1"/>
  <c r="AU354" i="2" s="1"/>
  <c r="AW354" i="2" s="1"/>
  <c r="AQ353" i="2"/>
  <c r="AS353" i="2" s="1"/>
  <c r="AT353" i="2" s="1"/>
  <c r="AU353" i="2" s="1"/>
  <c r="AW353" i="2" s="1"/>
  <c r="AV157" i="2"/>
  <c r="AQ332" i="2"/>
  <c r="AS332" i="2" s="1"/>
  <c r="AT332" i="2" s="1"/>
  <c r="AU332" i="2" s="1"/>
  <c r="AW332" i="2" s="1"/>
  <c r="AV283" i="2"/>
  <c r="AV121" i="2"/>
  <c r="X41" i="2"/>
  <c r="G41" i="2" s="1"/>
  <c r="X356" i="2"/>
  <c r="G356" i="2" s="1"/>
  <c r="AQ196" i="2"/>
  <c r="AS196" i="2" s="1"/>
  <c r="AT196" i="2" s="1"/>
  <c r="AU196" i="2" s="1"/>
  <c r="AW196" i="2" s="1"/>
  <c r="AP368" i="2"/>
  <c r="AQ368" i="2" s="1"/>
  <c r="AR368" i="2" s="1"/>
  <c r="AP284" i="2"/>
  <c r="AQ284" i="2" s="1"/>
  <c r="AV281" i="2"/>
  <c r="AF61" i="2"/>
  <c r="AG61" i="2" s="1"/>
  <c r="AH61" i="2" s="1"/>
  <c r="AJ61" i="2" s="1"/>
  <c r="AF269" i="2"/>
  <c r="AG269" i="2" s="1"/>
  <c r="AI269" i="2" s="1"/>
  <c r="BB269" i="2" s="1"/>
  <c r="AF120" i="2"/>
  <c r="AG120" i="2" s="1"/>
  <c r="AI120" i="2" s="1"/>
  <c r="BB120" i="2" s="1"/>
  <c r="AF268" i="2"/>
  <c r="AG268" i="2" s="1"/>
  <c r="AI268" i="2" s="1"/>
  <c r="BB268" i="2" s="1"/>
  <c r="AF73" i="2"/>
  <c r="AG73" i="2" s="1"/>
  <c r="AH73" i="2" s="1"/>
  <c r="AJ73" i="2" s="1"/>
  <c r="AV210" i="2"/>
  <c r="AO332" i="2"/>
  <c r="AZ332" i="2" s="1"/>
  <c r="Y403" i="2"/>
  <c r="W403" i="2"/>
  <c r="Z403" i="2" s="1"/>
  <c r="C404" i="2"/>
  <c r="Y42" i="2"/>
  <c r="W42" i="2"/>
  <c r="Z42" i="2" s="1"/>
  <c r="AC42" i="2"/>
  <c r="C43" i="2"/>
  <c r="AK41" i="2"/>
  <c r="AK356" i="2"/>
  <c r="AK402" i="2"/>
  <c r="AR236" i="2"/>
  <c r="AR332" i="2"/>
  <c r="AB185" i="2"/>
  <c r="AI342" i="2"/>
  <c r="BB342" i="2" s="1"/>
  <c r="AE208" i="2"/>
  <c r="AD208" i="2"/>
  <c r="AH280" i="2"/>
  <c r="AJ280" i="2" s="1"/>
  <c r="AI280" i="2"/>
  <c r="BB280" i="2" s="1"/>
  <c r="AH164" i="2"/>
  <c r="AJ164" i="2" s="1"/>
  <c r="AI164" i="2"/>
  <c r="BB164" i="2" s="1"/>
  <c r="AH305" i="2"/>
  <c r="AJ305" i="2" s="1"/>
  <c r="AI305" i="2"/>
  <c r="BB305" i="2" s="1"/>
  <c r="AB271" i="2"/>
  <c r="AH269" i="2"/>
  <c r="AJ269" i="2" s="1"/>
  <c r="AH163" i="2"/>
  <c r="AJ163" i="2" s="1"/>
  <c r="AI163" i="2"/>
  <c r="BB163" i="2" s="1"/>
  <c r="AH268" i="2"/>
  <c r="AJ268" i="2" s="1"/>
  <c r="AS62" i="2"/>
  <c r="AT62" i="2" s="1"/>
  <c r="AU62" i="2" s="1"/>
  <c r="AW62" i="2" s="1"/>
  <c r="AR62" i="2"/>
  <c r="AS352" i="2"/>
  <c r="AT352" i="2" s="1"/>
  <c r="AU352" i="2" s="1"/>
  <c r="AW352" i="2" s="1"/>
  <c r="AR352" i="2"/>
  <c r="AI122" i="2"/>
  <c r="BB122" i="2" s="1"/>
  <c r="AH122" i="2"/>
  <c r="AJ122" i="2" s="1"/>
  <c r="AD209" i="2"/>
  <c r="AE209" i="2"/>
  <c r="AS306" i="2"/>
  <c r="AT306" i="2" s="1"/>
  <c r="AU306" i="2" s="1"/>
  <c r="AW306" i="2" s="1"/>
  <c r="AR306" i="2"/>
  <c r="AB343" i="2"/>
  <c r="AD121" i="2"/>
  <c r="AE121" i="2"/>
  <c r="AD157" i="2"/>
  <c r="AE157" i="2"/>
  <c r="AE210" i="2"/>
  <c r="AD210" i="2"/>
  <c r="AD282" i="2"/>
  <c r="AE282" i="2"/>
  <c r="AD399" i="2"/>
  <c r="AE399" i="2"/>
  <c r="AZ236" i="2"/>
  <c r="AC236" i="2"/>
  <c r="AS63" i="2"/>
  <c r="AT63" i="2" s="1"/>
  <c r="AU63" i="2" s="1"/>
  <c r="AW63" i="2" s="1"/>
  <c r="AR63" i="2"/>
  <c r="AB233" i="2"/>
  <c r="AB280" i="2"/>
  <c r="AB398" i="2"/>
  <c r="AH156" i="2"/>
  <c r="AJ156" i="2" s="1"/>
  <c r="AF233" i="2"/>
  <c r="AG233" i="2" s="1"/>
  <c r="AB193" i="2"/>
  <c r="AZ62" i="2"/>
  <c r="AC62" i="2"/>
  <c r="AZ367" i="2"/>
  <c r="AC367" i="2"/>
  <c r="AM64" i="2"/>
  <c r="AL64" i="2"/>
  <c r="AN64" i="2" s="1"/>
  <c r="AP64" i="2" s="1"/>
  <c r="X402" i="2"/>
  <c r="G402" i="2" s="1"/>
  <c r="Y483" i="2"/>
  <c r="W483" i="2"/>
  <c r="Z483" i="2" s="1"/>
  <c r="AR333" i="2"/>
  <c r="AG40" i="2"/>
  <c r="AF40" i="2"/>
  <c r="AZ122" i="2"/>
  <c r="AZ400" i="2"/>
  <c r="AC400" i="2"/>
  <c r="AB355" i="2"/>
  <c r="AS368" i="2"/>
  <c r="AT368" i="2" s="1"/>
  <c r="AU368" i="2" s="1"/>
  <c r="AW368" i="2" s="1"/>
  <c r="AZ368" i="2"/>
  <c r="AC368" i="2"/>
  <c r="AR353" i="2"/>
  <c r="AB194" i="2"/>
  <c r="AB220" i="2"/>
  <c r="AS366" i="2"/>
  <c r="AT366" i="2" s="1"/>
  <c r="AU366" i="2" s="1"/>
  <c r="AW366" i="2" s="1"/>
  <c r="AR366" i="2"/>
  <c r="AZ195" i="2"/>
  <c r="AV195" i="2"/>
  <c r="AC195" i="2"/>
  <c r="AO333" i="2"/>
  <c r="AB40" i="2"/>
  <c r="AP122" i="2"/>
  <c r="AQ122" i="2" s="1"/>
  <c r="AZ196" i="2"/>
  <c r="AC196" i="2"/>
  <c r="AQ400" i="2"/>
  <c r="AZ284" i="2"/>
  <c r="AC284" i="2"/>
  <c r="AE355" i="2"/>
  <c r="AF355" i="2" s="1"/>
  <c r="AG355" i="2" s="1"/>
  <c r="AC331" i="2"/>
  <c r="AQ39" i="2"/>
  <c r="AO39" i="2"/>
  <c r="AZ39" i="2" s="1"/>
  <c r="AO353" i="2"/>
  <c r="AD270" i="2"/>
  <c r="AE270" i="2"/>
  <c r="AF194" i="2"/>
  <c r="AG194" i="2" s="1"/>
  <c r="AF185" i="2"/>
  <c r="AG185" i="2" s="1"/>
  <c r="AV61" i="2"/>
  <c r="AH328" i="2"/>
  <c r="AJ328" i="2" s="1"/>
  <c r="AI328" i="2"/>
  <c r="BB328" i="2" s="1"/>
  <c r="AI364" i="2"/>
  <c r="BB364" i="2" s="1"/>
  <c r="AH364" i="2"/>
  <c r="AJ364" i="2" s="1"/>
  <c r="AH304" i="2"/>
  <c r="AJ304" i="2" s="1"/>
  <c r="AI304" i="2"/>
  <c r="BB304" i="2" s="1"/>
  <c r="AB342" i="2"/>
  <c r="AF220" i="2"/>
  <c r="AG220" i="2" s="1"/>
  <c r="AI327" i="2"/>
  <c r="BB327" i="2" s="1"/>
  <c r="AH327" i="2"/>
  <c r="AJ327" i="2" s="1"/>
  <c r="AE366" i="2"/>
  <c r="AD366" i="2"/>
  <c r="AD281" i="2"/>
  <c r="AH39" i="2"/>
  <c r="AJ39" i="2" s="1"/>
  <c r="AI39" i="2"/>
  <c r="BB39" i="2" s="1"/>
  <c r="AB61" i="2"/>
  <c r="AI59" i="2"/>
  <c r="BB59" i="2" s="1"/>
  <c r="AH59" i="2"/>
  <c r="AJ59" i="2" s="1"/>
  <c r="AI296" i="2"/>
  <c r="BB296" i="2" s="1"/>
  <c r="AH296" i="2"/>
  <c r="AJ296" i="2" s="1"/>
  <c r="AI279" i="2"/>
  <c r="BB279" i="2" s="1"/>
  <c r="AH279" i="2"/>
  <c r="AJ279" i="2" s="1"/>
  <c r="AB329" i="2"/>
  <c r="AB305" i="2"/>
  <c r="AF271" i="2"/>
  <c r="AG271" i="2" s="1"/>
  <c r="AB269" i="2"/>
  <c r="AB120" i="2"/>
  <c r="AI184" i="2"/>
  <c r="BB184" i="2" s="1"/>
  <c r="AH184" i="2"/>
  <c r="AJ184" i="2" s="1"/>
  <c r="AB268" i="2"/>
  <c r="AD344" i="2"/>
  <c r="AE344" i="2"/>
  <c r="AS344" i="2"/>
  <c r="AT344" i="2" s="1"/>
  <c r="AU344" i="2" s="1"/>
  <c r="AW344" i="2" s="1"/>
  <c r="AR344" i="2"/>
  <c r="AV209" i="2"/>
  <c r="AR38" i="2"/>
  <c r="AS38" i="2"/>
  <c r="AT38" i="2" s="1"/>
  <c r="AU38" i="2" s="1"/>
  <c r="AW38" i="2" s="1"/>
  <c r="AB73" i="2"/>
  <c r="AF343" i="2"/>
  <c r="AG343" i="2" s="1"/>
  <c r="AD306" i="2"/>
  <c r="AE306" i="2"/>
  <c r="AE330" i="2"/>
  <c r="AF330" i="2" s="1"/>
  <c r="AG330" i="2" s="1"/>
  <c r="AD330" i="2"/>
  <c r="AO63" i="2"/>
  <c r="AD234" i="2"/>
  <c r="AE234" i="2"/>
  <c r="AE329" i="2"/>
  <c r="AF329" i="2" s="1"/>
  <c r="AG329" i="2" s="1"/>
  <c r="AV329" i="2"/>
  <c r="AD365" i="2"/>
  <c r="AE365" i="2"/>
  <c r="AF398" i="2"/>
  <c r="AG398" i="2" s="1"/>
  <c r="AB156" i="2"/>
  <c r="AF354" i="2"/>
  <c r="AG354" i="2"/>
  <c r="AE281" i="2"/>
  <c r="AF193" i="2"/>
  <c r="AG193" i="2"/>
  <c r="AH352" i="2"/>
  <c r="AJ352" i="2" s="1"/>
  <c r="AI352" i="2"/>
  <c r="BB352" i="2" s="1"/>
  <c r="AD235" i="2"/>
  <c r="AE235" i="2"/>
  <c r="AV305" i="2"/>
  <c r="AR367" i="2"/>
  <c r="AS367" i="2"/>
  <c r="AT367" i="2" s="1"/>
  <c r="AU367" i="2" s="1"/>
  <c r="AW367" i="2" s="1"/>
  <c r="AV235" i="2"/>
  <c r="AV399" i="2"/>
  <c r="AL355" i="2"/>
  <c r="AN355" i="2" s="1"/>
  <c r="AO355" i="2" s="1"/>
  <c r="AM355" i="2"/>
  <c r="Y665" i="2"/>
  <c r="W665" i="2"/>
  <c r="Z665" i="2" s="1"/>
  <c r="W584" i="2"/>
  <c r="Z584" i="2" s="1"/>
  <c r="Y584" i="2"/>
  <c r="AM401" i="2"/>
  <c r="AL401" i="2"/>
  <c r="AN401" i="2" s="1"/>
  <c r="AP401" i="2" s="1"/>
  <c r="AY41" i="2"/>
  <c r="AA41" i="2"/>
  <c r="AD41" i="2"/>
  <c r="AE41" i="2"/>
  <c r="AL369" i="2"/>
  <c r="AN369" i="2" s="1"/>
  <c r="AP369" i="2" s="1"/>
  <c r="AM369" i="2"/>
  <c r="AD356" i="2"/>
  <c r="AY356" i="2"/>
  <c r="AA356" i="2"/>
  <c r="AY402" i="2"/>
  <c r="AA402" i="2"/>
  <c r="AL334" i="2"/>
  <c r="AN334" i="2" s="1"/>
  <c r="AP334" i="2" s="1"/>
  <c r="AM334" i="2"/>
  <c r="AM40" i="2"/>
  <c r="AL40" i="2"/>
  <c r="AN40" i="2" s="1"/>
  <c r="AO40" i="2" s="1"/>
  <c r="F397" i="1"/>
  <c r="F454" i="1"/>
  <c r="B673" i="1"/>
  <c r="B480" i="1"/>
  <c r="B680" i="1"/>
  <c r="B581" i="1"/>
  <c r="I590" i="2"/>
  <c r="K680" i="1"/>
  <c r="I489" i="2"/>
  <c r="B487" i="1"/>
  <c r="B457" i="1"/>
  <c r="G691" i="1"/>
  <c r="G657" i="1"/>
  <c r="L680" i="1"/>
  <c r="B670" i="1"/>
  <c r="K670" i="1" s="1"/>
  <c r="L672" i="1"/>
  <c r="B492" i="1"/>
  <c r="G509" i="1"/>
  <c r="L488" i="1"/>
  <c r="B489" i="1"/>
  <c r="K489" i="1" s="1"/>
  <c r="B490" i="1"/>
  <c r="K490" i="1" s="1"/>
  <c r="S682" i="2"/>
  <c r="S500" i="2"/>
  <c r="I671" i="2"/>
  <c r="B669" i="1"/>
  <c r="G735" i="1"/>
  <c r="B677" i="1"/>
  <c r="B498" i="1"/>
  <c r="L489" i="1"/>
  <c r="L490" i="1"/>
  <c r="G692" i="1"/>
  <c r="F694" i="1"/>
  <c r="L498" i="1"/>
  <c r="G498" i="1"/>
  <c r="L670" i="1"/>
  <c r="L671" i="1"/>
  <c r="B672" i="1"/>
  <c r="K672" i="1" s="1"/>
  <c r="F281" i="1"/>
  <c r="B674" i="1"/>
  <c r="B676" i="1"/>
  <c r="B494" i="1"/>
  <c r="B495" i="1"/>
  <c r="I586" i="2"/>
  <c r="B584" i="1"/>
  <c r="I485" i="2"/>
  <c r="B483" i="1"/>
  <c r="I587" i="2"/>
  <c r="I670" i="2"/>
  <c r="B668" i="1"/>
  <c r="S463" i="2"/>
  <c r="K678" i="1"/>
  <c r="K677" i="1"/>
  <c r="I585" i="2"/>
  <c r="I667" i="2"/>
  <c r="B665" i="1"/>
  <c r="I487" i="2"/>
  <c r="F521" i="1"/>
  <c r="F525" i="1"/>
  <c r="S583" i="2"/>
  <c r="R676" i="2"/>
  <c r="R482" i="2"/>
  <c r="L492" i="1"/>
  <c r="L581" i="1"/>
  <c r="L674" i="1"/>
  <c r="B662" i="1"/>
  <c r="S664" i="2"/>
  <c r="G636" i="1"/>
  <c r="G732" i="1"/>
  <c r="F510" i="1"/>
  <c r="B679" i="1"/>
  <c r="R681" i="2"/>
  <c r="S498" i="2"/>
  <c r="S680" i="2"/>
  <c r="B460" i="1"/>
  <c r="S678" i="2"/>
  <c r="L676" i="1"/>
  <c r="S677" i="2"/>
  <c r="B675" i="1"/>
  <c r="L462" i="1"/>
  <c r="B462" i="1"/>
  <c r="S679" i="2"/>
  <c r="S495" i="2"/>
  <c r="F574" i="1"/>
  <c r="L679" i="1"/>
  <c r="L461" i="1"/>
  <c r="L678" i="1"/>
  <c r="L460" i="1"/>
  <c r="S461" i="2"/>
  <c r="L675" i="1"/>
  <c r="R464" i="2"/>
  <c r="R460" i="2"/>
  <c r="L458" i="1"/>
  <c r="K480" i="1"/>
  <c r="K674" i="1"/>
  <c r="K581" i="1"/>
  <c r="K457" i="1"/>
  <c r="I665" i="2"/>
  <c r="K491" i="1"/>
  <c r="I486" i="2"/>
  <c r="B484" i="1"/>
  <c r="I588" i="2"/>
  <c r="B586" i="1"/>
  <c r="I589" i="2"/>
  <c r="K673" i="1"/>
  <c r="K496" i="1"/>
  <c r="K494" i="1"/>
  <c r="K676" i="1"/>
  <c r="K497" i="1"/>
  <c r="K495" i="1"/>
  <c r="I666" i="2"/>
  <c r="I484" i="2"/>
  <c r="I668" i="2"/>
  <c r="I669" i="2"/>
  <c r="I488" i="2"/>
  <c r="F570" i="1"/>
  <c r="R583" i="2"/>
  <c r="S676" i="2"/>
  <c r="L662" i="1"/>
  <c r="S482" i="2"/>
  <c r="R664" i="2"/>
  <c r="L457" i="1"/>
  <c r="L480" i="1"/>
  <c r="G476" i="1"/>
  <c r="G659" i="1"/>
  <c r="G506" i="1"/>
  <c r="F573" i="1"/>
  <c r="F640" i="1"/>
  <c r="G577" i="1"/>
  <c r="G651" i="1"/>
  <c r="F568" i="1"/>
  <c r="G578" i="1"/>
  <c r="F477" i="1"/>
  <c r="S681" i="2"/>
  <c r="L496" i="1"/>
  <c r="R498" i="2"/>
  <c r="B461" i="1"/>
  <c r="R680" i="2"/>
  <c r="L494" i="1"/>
  <c r="B459" i="1"/>
  <c r="R678" i="2"/>
  <c r="R677" i="2"/>
  <c r="R499" i="2"/>
  <c r="S499" i="2" s="1"/>
  <c r="R497" i="2"/>
  <c r="L495" i="1"/>
  <c r="R679" i="2"/>
  <c r="L677" i="1"/>
  <c r="R495" i="2"/>
  <c r="B458" i="1"/>
  <c r="R494" i="2"/>
  <c r="F572" i="1"/>
  <c r="F734" i="1"/>
  <c r="G655" i="1"/>
  <c r="G519" i="1"/>
  <c r="G637" i="1"/>
  <c r="G511" i="1"/>
  <c r="F733" i="1"/>
  <c r="F642" i="1"/>
  <c r="G454" i="1"/>
  <c r="R462" i="2"/>
  <c r="R496" i="2"/>
  <c r="R461" i="2"/>
  <c r="L497" i="1"/>
  <c r="S464" i="2"/>
  <c r="L493" i="1"/>
  <c r="B493" i="1"/>
  <c r="S460" i="2"/>
  <c r="K492" i="1"/>
  <c r="I483" i="2"/>
  <c r="I584" i="2"/>
  <c r="S497" i="2"/>
  <c r="S494" i="2"/>
  <c r="R459" i="2"/>
  <c r="S459" i="2" s="1"/>
  <c r="F638" i="1"/>
  <c r="F455" i="1"/>
  <c r="F737" i="1"/>
  <c r="F652" i="1"/>
  <c r="F579" i="1"/>
  <c r="G658" i="1"/>
  <c r="S462" i="2"/>
  <c r="S496" i="2"/>
  <c r="L459" i="1"/>
  <c r="R584" i="2"/>
  <c r="B39" i="1"/>
  <c r="B354" i="1"/>
  <c r="K38" i="1"/>
  <c r="E401" i="1"/>
  <c r="E405" i="2"/>
  <c r="H404" i="2"/>
  <c r="T404" i="2"/>
  <c r="J402" i="1" s="1"/>
  <c r="V404" i="2"/>
  <c r="BA404" i="2"/>
  <c r="L404" i="2"/>
  <c r="O404" i="2"/>
  <c r="K354" i="1"/>
  <c r="H401" i="1"/>
  <c r="F40" i="1"/>
  <c r="H43" i="2"/>
  <c r="T43" i="2"/>
  <c r="J41" i="1" s="1"/>
  <c r="BA43" i="2"/>
  <c r="V43" i="2"/>
  <c r="P43" i="2"/>
  <c r="I41" i="1" s="1"/>
  <c r="K43" i="2"/>
  <c r="G206" i="1"/>
  <c r="G207" i="1"/>
  <c r="G119" i="1"/>
  <c r="G155" i="1"/>
  <c r="G280" i="1"/>
  <c r="G397" i="1"/>
  <c r="S41" i="2"/>
  <c r="R356" i="2"/>
  <c r="R402" i="2"/>
  <c r="F193" i="1"/>
  <c r="F329" i="1"/>
  <c r="G268" i="1"/>
  <c r="G279" i="1"/>
  <c r="G328" i="1"/>
  <c r="G232" i="1"/>
  <c r="G281" i="1"/>
  <c r="L354" i="1"/>
  <c r="G363" i="1"/>
  <c r="G354" i="1"/>
  <c r="L400" i="1"/>
  <c r="I403" i="2"/>
  <c r="C401" i="1"/>
  <c r="I401" i="1"/>
  <c r="Q404" i="2"/>
  <c r="K404" i="2"/>
  <c r="N404" i="2"/>
  <c r="M404" i="2"/>
  <c r="P404" i="2"/>
  <c r="J404" i="2"/>
  <c r="I42" i="2"/>
  <c r="K39" i="1"/>
  <c r="Q43" i="2"/>
  <c r="O43" i="2"/>
  <c r="N43" i="2"/>
  <c r="M43" i="2"/>
  <c r="L43" i="2"/>
  <c r="J43" i="2"/>
  <c r="E41" i="1" s="1"/>
  <c r="D39" i="1"/>
  <c r="G208" i="1"/>
  <c r="F234" i="1"/>
  <c r="F60" i="1"/>
  <c r="F365" i="1"/>
  <c r="R41" i="2"/>
  <c r="S356" i="2"/>
  <c r="B400" i="1"/>
  <c r="S402" i="2"/>
  <c r="F398" i="1"/>
  <c r="F366" i="1"/>
  <c r="F194" i="1"/>
  <c r="F282" i="1"/>
  <c r="G364" i="1"/>
  <c r="G342" i="1"/>
  <c r="G304" i="1"/>
  <c r="G233" i="1"/>
  <c r="L39" i="1"/>
  <c r="G39" i="1"/>
  <c r="D401" i="1"/>
  <c r="D40" i="1"/>
  <c r="D584" i="1"/>
  <c r="D483" i="1"/>
  <c r="D585" i="1"/>
  <c r="D668" i="1"/>
  <c r="D583" i="1"/>
  <c r="D665" i="1"/>
  <c r="D485" i="1"/>
  <c r="D663" i="1"/>
  <c r="D484" i="1"/>
  <c r="D586" i="1"/>
  <c r="D587" i="1"/>
  <c r="D664" i="1"/>
  <c r="D482" i="1"/>
  <c r="D666" i="1"/>
  <c r="D667" i="1"/>
  <c r="D486" i="1"/>
  <c r="D481" i="1"/>
  <c r="D582" i="1"/>
  <c r="D588" i="1"/>
  <c r="D487" i="1"/>
  <c r="D669" i="1"/>
  <c r="AV690" i="2" l="1"/>
  <c r="AV696" i="2"/>
  <c r="AR354" i="2"/>
  <c r="AS331" i="2"/>
  <c r="AT331" i="2" s="1"/>
  <c r="AU331" i="2" s="1"/>
  <c r="AW331" i="2" s="1"/>
  <c r="AF661" i="2"/>
  <c r="AG661" i="2" s="1"/>
  <c r="AF694" i="2"/>
  <c r="AG694" i="2" s="1"/>
  <c r="AI694" i="2" s="1"/>
  <c r="BB694" i="2" s="1"/>
  <c r="X584" i="2"/>
  <c r="G584" i="2" s="1"/>
  <c r="AR196" i="2"/>
  <c r="AV196" i="2" s="1"/>
  <c r="AO675" i="2"/>
  <c r="AQ675" i="2"/>
  <c r="AR675" i="2" s="1"/>
  <c r="AQ481" i="2"/>
  <c r="AP582" i="2"/>
  <c r="AQ582" i="2" s="1"/>
  <c r="AS582" i="2" s="1"/>
  <c r="AT582" i="2" s="1"/>
  <c r="AU582" i="2" s="1"/>
  <c r="AW582" i="2" s="1"/>
  <c r="AV559" i="2"/>
  <c r="AK671" i="2"/>
  <c r="AK489" i="2"/>
  <c r="AK590" i="2"/>
  <c r="AI510" i="2"/>
  <c r="BB510" i="2" s="1"/>
  <c r="AH510" i="2"/>
  <c r="AJ510" i="2" s="1"/>
  <c r="X669" i="2"/>
  <c r="G669" i="2" s="1"/>
  <c r="AB500" i="2"/>
  <c r="AH563" i="2"/>
  <c r="AJ563" i="2" s="1"/>
  <c r="AI563" i="2"/>
  <c r="BB563" i="2" s="1"/>
  <c r="AE696" i="2"/>
  <c r="AD696" i="2"/>
  <c r="AB694" i="2"/>
  <c r="AD577" i="2"/>
  <c r="AV563" i="2"/>
  <c r="AH567" i="2"/>
  <c r="AJ567" i="2" s="1"/>
  <c r="AI567" i="2"/>
  <c r="BB567" i="2" s="1"/>
  <c r="AH562" i="2"/>
  <c r="AJ562" i="2" s="1"/>
  <c r="AI562" i="2"/>
  <c r="BB562" i="2" s="1"/>
  <c r="AG659" i="2"/>
  <c r="AF659" i="2"/>
  <c r="AF693" i="2"/>
  <c r="AG693" i="2" s="1"/>
  <c r="AE737" i="2"/>
  <c r="AF737" i="2" s="1"/>
  <c r="AG737" i="2" s="1"/>
  <c r="AB737" i="2"/>
  <c r="AZ578" i="2"/>
  <c r="AC578" i="2"/>
  <c r="AM673" i="2"/>
  <c r="AL673" i="2"/>
  <c r="AN673" i="2" s="1"/>
  <c r="AP673" i="2" s="1"/>
  <c r="AM672" i="2"/>
  <c r="AL672" i="2"/>
  <c r="AN672" i="2" s="1"/>
  <c r="AO672" i="2" s="1"/>
  <c r="AY671" i="2"/>
  <c r="AA671" i="2"/>
  <c r="AM674" i="2"/>
  <c r="AL674" i="2"/>
  <c r="AN674" i="2" s="1"/>
  <c r="X590" i="2"/>
  <c r="G590" i="2" s="1"/>
  <c r="AF456" i="2"/>
  <c r="AG456" i="2" s="1"/>
  <c r="AH456" i="2" s="1"/>
  <c r="AJ456" i="2" s="1"/>
  <c r="AV581" i="2"/>
  <c r="AV574" i="2"/>
  <c r="AF500" i="2"/>
  <c r="AG500" i="2"/>
  <c r="AV646" i="2"/>
  <c r="AE511" i="2"/>
  <c r="AF511" i="2" s="1"/>
  <c r="AG511" i="2" s="1"/>
  <c r="AB511" i="2"/>
  <c r="AH694" i="2"/>
  <c r="AJ694" i="2" s="1"/>
  <c r="AH695" i="2"/>
  <c r="AJ695" i="2" s="1"/>
  <c r="AI695" i="2"/>
  <c r="BB695" i="2" s="1"/>
  <c r="AH519" i="2"/>
  <c r="AJ519" i="2" s="1"/>
  <c r="AI519" i="2"/>
  <c r="BB519" i="2" s="1"/>
  <c r="AI569" i="2"/>
  <c r="BB569" i="2" s="1"/>
  <c r="AH569" i="2"/>
  <c r="AJ569" i="2" s="1"/>
  <c r="AB659" i="2"/>
  <c r="AS578" i="2"/>
  <c r="AT578" i="2" s="1"/>
  <c r="AU578" i="2" s="1"/>
  <c r="AW578" i="2" s="1"/>
  <c r="AR578" i="2"/>
  <c r="AB693" i="2"/>
  <c r="AD645" i="2"/>
  <c r="AM490" i="2"/>
  <c r="AL490" i="2"/>
  <c r="AN490" i="2" s="1"/>
  <c r="AP490" i="2" s="1"/>
  <c r="AQ490" i="2" s="1"/>
  <c r="AY489" i="2"/>
  <c r="AA489" i="2"/>
  <c r="AM500" i="2"/>
  <c r="AL500" i="2"/>
  <c r="AN500" i="2" s="1"/>
  <c r="AP500" i="2" s="1"/>
  <c r="AL492" i="2"/>
  <c r="AN492" i="2" s="1"/>
  <c r="AP492" i="2" s="1"/>
  <c r="AM492" i="2"/>
  <c r="AM491" i="2"/>
  <c r="AL491" i="2"/>
  <c r="AN491" i="2" s="1"/>
  <c r="AO491" i="2" s="1"/>
  <c r="AY590" i="2"/>
  <c r="AA590" i="2"/>
  <c r="AL682" i="2"/>
  <c r="AN682" i="2" s="1"/>
  <c r="AP682" i="2" s="1"/>
  <c r="AM682" i="2"/>
  <c r="AE283" i="2"/>
  <c r="AF283" i="2" s="1"/>
  <c r="AG283" i="2" s="1"/>
  <c r="AI283" i="2" s="1"/>
  <c r="BB283" i="2" s="1"/>
  <c r="AW523" i="2"/>
  <c r="AR577" i="2"/>
  <c r="AS577" i="2"/>
  <c r="AT577" i="2" s="1"/>
  <c r="AU577" i="2" s="1"/>
  <c r="AW577" i="2" s="1"/>
  <c r="AV508" i="2"/>
  <c r="AV639" i="2"/>
  <c r="AV521" i="2"/>
  <c r="AV570" i="2"/>
  <c r="AV735" i="2"/>
  <c r="AF580" i="2"/>
  <c r="AG580" i="2" s="1"/>
  <c r="AV523" i="2"/>
  <c r="X589" i="2"/>
  <c r="G589" i="2" s="1"/>
  <c r="X483" i="2"/>
  <c r="G483" i="2" s="1"/>
  <c r="AH120" i="2"/>
  <c r="AJ120" i="2" s="1"/>
  <c r="AI61" i="2"/>
  <c r="BB61" i="2" s="1"/>
  <c r="AO481" i="2"/>
  <c r="AC481" i="2" s="1"/>
  <c r="AV694" i="2"/>
  <c r="AV575" i="2"/>
  <c r="AF639" i="2"/>
  <c r="AG639" i="2" s="1"/>
  <c r="AH639" i="2" s="1"/>
  <c r="AJ639" i="2" s="1"/>
  <c r="AF521" i="2"/>
  <c r="AG521" i="2" s="1"/>
  <c r="AI521" i="2" s="1"/>
  <c r="BB521" i="2" s="1"/>
  <c r="AV556" i="2"/>
  <c r="AV640" i="2"/>
  <c r="AF579" i="2"/>
  <c r="AG579" i="2" s="1"/>
  <c r="AI579" i="2" s="1"/>
  <c r="BB579" i="2" s="1"/>
  <c r="AF478" i="2"/>
  <c r="AG478" i="2" s="1"/>
  <c r="AI478" i="2" s="1"/>
  <c r="BB478" i="2" s="1"/>
  <c r="AV736" i="2"/>
  <c r="X488" i="2"/>
  <c r="G488" i="2" s="1"/>
  <c r="X668" i="2"/>
  <c r="G668" i="2" s="1"/>
  <c r="X484" i="2"/>
  <c r="G484" i="2" s="1"/>
  <c r="X666" i="2"/>
  <c r="G666" i="2" s="1"/>
  <c r="AP355" i="2"/>
  <c r="AK584" i="2"/>
  <c r="AK483" i="2"/>
  <c r="AK488" i="2"/>
  <c r="AK669" i="2"/>
  <c r="AK668" i="2"/>
  <c r="AK484" i="2"/>
  <c r="AK666" i="2"/>
  <c r="AK589" i="2"/>
  <c r="AK588" i="2"/>
  <c r="AK486" i="2"/>
  <c r="AK665" i="2"/>
  <c r="AK487" i="2"/>
  <c r="AK667" i="2"/>
  <c r="AK585" i="2"/>
  <c r="AK670" i="2"/>
  <c r="AK587" i="2"/>
  <c r="AK485" i="2"/>
  <c r="AK586" i="2"/>
  <c r="AS645" i="2"/>
  <c r="AT645" i="2" s="1"/>
  <c r="AU645" i="2" s="1"/>
  <c r="AW645" i="2" s="1"/>
  <c r="AR645" i="2"/>
  <c r="AS481" i="2"/>
  <c r="AT481" i="2" s="1"/>
  <c r="AU481" i="2" s="1"/>
  <c r="AW481" i="2" s="1"/>
  <c r="AR481" i="2"/>
  <c r="AS675" i="2"/>
  <c r="AT675" i="2" s="1"/>
  <c r="AU675" i="2" s="1"/>
  <c r="AW675" i="2" s="1"/>
  <c r="AB660" i="2"/>
  <c r="AD581" i="2"/>
  <c r="AE581" i="2"/>
  <c r="AI639" i="2"/>
  <c r="BB639" i="2" s="1"/>
  <c r="AE654" i="2"/>
  <c r="AD654" i="2"/>
  <c r="AG657" i="2"/>
  <c r="AF657" i="2"/>
  <c r="AD739" i="2"/>
  <c r="AE739" i="2" s="1"/>
  <c r="AD457" i="2"/>
  <c r="AE457" i="2"/>
  <c r="AD640" i="2"/>
  <c r="AE640" i="2" s="1"/>
  <c r="AQ401" i="2"/>
  <c r="AR401" i="2" s="1"/>
  <c r="AY584" i="2"/>
  <c r="AA584" i="2"/>
  <c r="X665" i="2"/>
  <c r="G665" i="2" s="1"/>
  <c r="AQ355" i="2"/>
  <c r="AS355" i="2" s="1"/>
  <c r="AT355" i="2" s="1"/>
  <c r="AU355" i="2" s="1"/>
  <c r="AW355" i="2" s="1"/>
  <c r="AV367" i="2"/>
  <c r="AF234" i="2"/>
  <c r="AG234" i="2" s="1"/>
  <c r="AI234" i="2" s="1"/>
  <c r="BB234" i="2" s="1"/>
  <c r="AY483" i="2"/>
  <c r="AA483" i="2"/>
  <c r="AI73" i="2"/>
  <c r="BB73" i="2" s="1"/>
  <c r="AO458" i="2"/>
  <c r="AQ458" i="2"/>
  <c r="AB456" i="2"/>
  <c r="AV692" i="2"/>
  <c r="AF660" i="2"/>
  <c r="AG660" i="2" s="1"/>
  <c r="AD644" i="2"/>
  <c r="AD735" i="2"/>
  <c r="AE735" i="2" s="1"/>
  <c r="AV553" i="2"/>
  <c r="AZ553" i="2"/>
  <c r="AB513" i="2"/>
  <c r="AB639" i="2"/>
  <c r="AB521" i="2"/>
  <c r="AZ691" i="2"/>
  <c r="AB657" i="2"/>
  <c r="AD736" i="2"/>
  <c r="AE736" i="2"/>
  <c r="AD574" i="2"/>
  <c r="AE574" i="2"/>
  <c r="AV457" i="2"/>
  <c r="AO493" i="2"/>
  <c r="AQ493" i="2"/>
  <c r="AC582" i="2"/>
  <c r="AZ582" i="2"/>
  <c r="AD479" i="2"/>
  <c r="AE479" i="2"/>
  <c r="AV552" i="2"/>
  <c r="AB580" i="2"/>
  <c r="AE570" i="2"/>
  <c r="AD570" i="2"/>
  <c r="AB653" i="2"/>
  <c r="AB579" i="2"/>
  <c r="AD642" i="2"/>
  <c r="AE642" i="2"/>
  <c r="AZ525" i="2"/>
  <c r="AC525" i="2"/>
  <c r="AS643" i="2"/>
  <c r="AT643" i="2" s="1"/>
  <c r="AU643" i="2" s="1"/>
  <c r="AW643" i="2" s="1"/>
  <c r="AR643" i="2"/>
  <c r="AE575" i="2"/>
  <c r="AD575" i="2"/>
  <c r="AR480" i="2"/>
  <c r="AS480" i="2"/>
  <c r="AT480" i="2" s="1"/>
  <c r="AU480" i="2" s="1"/>
  <c r="AW480" i="2" s="1"/>
  <c r="AS572" i="2"/>
  <c r="AT572" i="2" s="1"/>
  <c r="AU572" i="2" s="1"/>
  <c r="AW572" i="2" s="1"/>
  <c r="AR572" i="2"/>
  <c r="AZ738" i="2"/>
  <c r="AV738" i="2"/>
  <c r="AC738" i="2"/>
  <c r="AR527" i="2"/>
  <c r="AS527" i="2"/>
  <c r="AT527" i="2" s="1"/>
  <c r="AU527" i="2" s="1"/>
  <c r="AW527" i="2" s="1"/>
  <c r="AB508" i="2"/>
  <c r="AB661" i="2"/>
  <c r="AF734" i="2"/>
  <c r="AG734" i="2" s="1"/>
  <c r="AV510" i="2"/>
  <c r="AH658" i="2"/>
  <c r="AJ658" i="2" s="1"/>
  <c r="AI658" i="2"/>
  <c r="BB658" i="2" s="1"/>
  <c r="AB478" i="2"/>
  <c r="AF638" i="2"/>
  <c r="AG638" i="2" s="1"/>
  <c r="AZ662" i="2"/>
  <c r="AC662" i="2"/>
  <c r="AR737" i="2"/>
  <c r="AS737" i="2"/>
  <c r="AT737" i="2" s="1"/>
  <c r="AU737" i="2" s="1"/>
  <c r="AW737" i="2" s="1"/>
  <c r="AD572" i="2"/>
  <c r="AE572" i="2" s="1"/>
  <c r="AC522" i="2"/>
  <c r="AZ522" i="2"/>
  <c r="AS524" i="2"/>
  <c r="AT524" i="2" s="1"/>
  <c r="AU524" i="2" s="1"/>
  <c r="AW524" i="2" s="1"/>
  <c r="AR524" i="2"/>
  <c r="AR573" i="2"/>
  <c r="AV573" i="2" s="1"/>
  <c r="AS573" i="2"/>
  <c r="AT573" i="2" s="1"/>
  <c r="AU573" i="2" s="1"/>
  <c r="AW573" i="2" s="1"/>
  <c r="AZ555" i="2"/>
  <c r="AY488" i="2"/>
  <c r="AA488" i="2"/>
  <c r="X487" i="2"/>
  <c r="G487" i="2" s="1"/>
  <c r="AY669" i="2"/>
  <c r="AA669" i="2"/>
  <c r="AY668" i="2"/>
  <c r="AA668" i="2"/>
  <c r="AY484" i="2"/>
  <c r="AA484" i="2"/>
  <c r="AY666" i="2"/>
  <c r="AA666" i="2"/>
  <c r="AM495" i="2"/>
  <c r="AL495" i="2"/>
  <c r="AN495" i="2"/>
  <c r="AP495" i="2" s="1"/>
  <c r="AM680" i="2"/>
  <c r="AL680" i="2"/>
  <c r="AN680" i="2" s="1"/>
  <c r="AP680" i="2" s="1"/>
  <c r="AL463" i="2"/>
  <c r="AN463" i="2" s="1"/>
  <c r="AO463" i="2" s="1"/>
  <c r="AM463" i="2"/>
  <c r="AY589" i="2"/>
  <c r="AA589" i="2"/>
  <c r="AY588" i="2"/>
  <c r="AA588" i="2"/>
  <c r="AY486" i="2"/>
  <c r="AA486" i="2"/>
  <c r="X587" i="2"/>
  <c r="G587" i="2" s="1"/>
  <c r="AL679" i="2"/>
  <c r="AN679" i="2" s="1"/>
  <c r="AP679" i="2" s="1"/>
  <c r="AM679" i="2"/>
  <c r="AO679" i="2"/>
  <c r="AL464" i="2"/>
  <c r="AM464" i="2"/>
  <c r="AN464" i="2"/>
  <c r="AP464" i="2" s="1"/>
  <c r="AM496" i="2"/>
  <c r="AL496" i="2"/>
  <c r="AN496" i="2" s="1"/>
  <c r="AP496" i="2" s="1"/>
  <c r="AL482" i="2"/>
  <c r="AM482" i="2"/>
  <c r="AN482" i="2"/>
  <c r="AO482" i="2" s="1"/>
  <c r="AM676" i="2"/>
  <c r="AL676" i="2"/>
  <c r="AN676" i="2" s="1"/>
  <c r="AO676" i="2" s="1"/>
  <c r="AL494" i="2"/>
  <c r="AN494" i="2" s="1"/>
  <c r="AO494" i="2" s="1"/>
  <c r="AM494" i="2"/>
  <c r="AY665" i="2"/>
  <c r="AA665" i="2"/>
  <c r="AZ675" i="2"/>
  <c r="AC675" i="2"/>
  <c r="AI456" i="2"/>
  <c r="BB456" i="2" s="1"/>
  <c r="AD576" i="2"/>
  <c r="AF513" i="2"/>
  <c r="AG513" i="2" s="1"/>
  <c r="AS691" i="2"/>
  <c r="AT691" i="2" s="1"/>
  <c r="AU691" i="2" s="1"/>
  <c r="AW691" i="2" s="1"/>
  <c r="AR691" i="2"/>
  <c r="AV557" i="2"/>
  <c r="AC663" i="2"/>
  <c r="AZ663" i="2"/>
  <c r="AP663" i="2"/>
  <c r="AQ663" i="2" s="1"/>
  <c r="AR582" i="2"/>
  <c r="AV479" i="2"/>
  <c r="AD512" i="2"/>
  <c r="AE512" i="2"/>
  <c r="AI580" i="2"/>
  <c r="BB580" i="2" s="1"/>
  <c r="AH580" i="2"/>
  <c r="AJ580" i="2" s="1"/>
  <c r="AF653" i="2"/>
  <c r="AG653" i="2" s="1"/>
  <c r="AH579" i="2"/>
  <c r="AJ579" i="2" s="1"/>
  <c r="AZ641" i="2"/>
  <c r="AV641" i="2"/>
  <c r="AC641" i="2"/>
  <c r="AV642" i="2"/>
  <c r="AR525" i="2"/>
  <c r="AS525" i="2"/>
  <c r="AT525" i="2" s="1"/>
  <c r="AU525" i="2" s="1"/>
  <c r="AW525" i="2" s="1"/>
  <c r="AZ643" i="2"/>
  <c r="AC643" i="2"/>
  <c r="AZ526" i="2"/>
  <c r="AC526" i="2"/>
  <c r="AR576" i="2"/>
  <c r="AS576" i="2"/>
  <c r="AT576" i="2" s="1"/>
  <c r="AU576" i="2" s="1"/>
  <c r="AW576" i="2" s="1"/>
  <c r="AZ480" i="2"/>
  <c r="AC480" i="2"/>
  <c r="AR554" i="2"/>
  <c r="AS554" i="2"/>
  <c r="AT554" i="2" s="1"/>
  <c r="AU554" i="2" s="1"/>
  <c r="AW554" i="2" s="1"/>
  <c r="AS558" i="2"/>
  <c r="AT558" i="2" s="1"/>
  <c r="AU558" i="2" s="1"/>
  <c r="AW558" i="2" s="1"/>
  <c r="AR558" i="2"/>
  <c r="AS644" i="2"/>
  <c r="AT644" i="2" s="1"/>
  <c r="AU644" i="2" s="1"/>
  <c r="AW644" i="2" s="1"/>
  <c r="AR644" i="2"/>
  <c r="AE508" i="2"/>
  <c r="AF508" i="2" s="1"/>
  <c r="AG508" i="2" s="1"/>
  <c r="AH661" i="2"/>
  <c r="AJ661" i="2" s="1"/>
  <c r="AI661" i="2"/>
  <c r="BB661" i="2" s="1"/>
  <c r="AB734" i="2"/>
  <c r="AV693" i="2"/>
  <c r="AB638" i="2"/>
  <c r="AI733" i="2"/>
  <c r="BB733" i="2" s="1"/>
  <c r="AH733" i="2"/>
  <c r="AJ733" i="2" s="1"/>
  <c r="AS739" i="2"/>
  <c r="AT739" i="2" s="1"/>
  <c r="AU739" i="2" s="1"/>
  <c r="AW739" i="2" s="1"/>
  <c r="AR739" i="2"/>
  <c r="AR662" i="2"/>
  <c r="AS662" i="2"/>
  <c r="AT662" i="2" s="1"/>
  <c r="AU662" i="2" s="1"/>
  <c r="AW662" i="2" s="1"/>
  <c r="AR742" i="2"/>
  <c r="AS742" i="2"/>
  <c r="AT742" i="2" s="1"/>
  <c r="AU742" i="2" s="1"/>
  <c r="AW742" i="2" s="1"/>
  <c r="AR526" i="2"/>
  <c r="AS526" i="2"/>
  <c r="AT526" i="2" s="1"/>
  <c r="AU526" i="2" s="1"/>
  <c r="AW526" i="2" s="1"/>
  <c r="AD527" i="2"/>
  <c r="AR522" i="2"/>
  <c r="AS522" i="2"/>
  <c r="AT522" i="2" s="1"/>
  <c r="AU522" i="2" s="1"/>
  <c r="AW522" i="2" s="1"/>
  <c r="AZ524" i="2"/>
  <c r="AC524" i="2"/>
  <c r="AZ573" i="2"/>
  <c r="AC573" i="2"/>
  <c r="AR555" i="2"/>
  <c r="AS555" i="2"/>
  <c r="AT555" i="2" s="1"/>
  <c r="AU555" i="2" s="1"/>
  <c r="AW555" i="2" s="1"/>
  <c r="AZ742" i="2"/>
  <c r="AC742" i="2"/>
  <c r="AD523" i="2"/>
  <c r="AE523" i="2"/>
  <c r="AY487" i="2"/>
  <c r="AA487" i="2"/>
  <c r="AY667" i="2"/>
  <c r="AA667" i="2"/>
  <c r="AY585" i="2"/>
  <c r="AA585" i="2"/>
  <c r="X585" i="2"/>
  <c r="G585" i="2" s="1"/>
  <c r="AL460" i="2"/>
  <c r="AM460" i="2"/>
  <c r="AL499" i="2"/>
  <c r="AN499" i="2" s="1"/>
  <c r="AP499" i="2" s="1"/>
  <c r="AM499" i="2"/>
  <c r="AL677" i="2"/>
  <c r="AM677" i="2"/>
  <c r="AN677" i="2"/>
  <c r="AO677" i="2" s="1"/>
  <c r="AM461" i="2"/>
  <c r="AL461" i="2"/>
  <c r="AN461" i="2" s="1"/>
  <c r="AO461" i="2" s="1"/>
  <c r="AM462" i="2"/>
  <c r="AL462" i="2"/>
  <c r="AN462" i="2" s="1"/>
  <c r="AO462" i="2" s="1"/>
  <c r="AL681" i="2"/>
  <c r="AN681" i="2" s="1"/>
  <c r="AP681" i="2" s="1"/>
  <c r="AM681" i="2"/>
  <c r="AY670" i="2"/>
  <c r="AA670" i="2"/>
  <c r="AY587" i="2"/>
  <c r="AA587" i="2"/>
  <c r="AY485" i="2"/>
  <c r="AA485" i="2"/>
  <c r="AY586" i="2"/>
  <c r="AA586" i="2"/>
  <c r="AM497" i="2"/>
  <c r="AL497" i="2"/>
  <c r="AN497" i="2" s="1"/>
  <c r="AO497" i="2" s="1"/>
  <c r="AL678" i="2"/>
  <c r="AN678" i="2" s="1"/>
  <c r="AO678" i="2" s="1"/>
  <c r="AM678" i="2"/>
  <c r="AM498" i="2"/>
  <c r="AL498" i="2"/>
  <c r="AM459" i="2"/>
  <c r="AL459" i="2"/>
  <c r="AN459" i="2" s="1"/>
  <c r="AO459" i="2" s="1"/>
  <c r="AL583" i="2"/>
  <c r="AN583" i="2" s="1"/>
  <c r="AO583" i="2" s="1"/>
  <c r="AM583" i="2"/>
  <c r="AL664" i="2"/>
  <c r="AN664" i="2" s="1"/>
  <c r="AO664" i="2" s="1"/>
  <c r="AM664" i="2"/>
  <c r="AV62" i="2"/>
  <c r="AV332" i="2"/>
  <c r="AQ64" i="2"/>
  <c r="AS64" i="2" s="1"/>
  <c r="AT64" i="2" s="1"/>
  <c r="AU64" i="2" s="1"/>
  <c r="AW64" i="2" s="1"/>
  <c r="AC332" i="2"/>
  <c r="AE332" i="2" s="1"/>
  <c r="AV236" i="2"/>
  <c r="X42" i="2"/>
  <c r="G42" i="2" s="1"/>
  <c r="X403" i="2"/>
  <c r="G403" i="2" s="1"/>
  <c r="AP40" i="2"/>
  <c r="AQ40" i="2" s="1"/>
  <c r="AS40" i="2" s="1"/>
  <c r="AT40" i="2" s="1"/>
  <c r="AU40" i="2" s="1"/>
  <c r="AW40" i="2" s="1"/>
  <c r="AQ334" i="2"/>
  <c r="AR334" i="2" s="1"/>
  <c r="AV368" i="2"/>
  <c r="AV331" i="2"/>
  <c r="AR284" i="2"/>
  <c r="AS284" i="2"/>
  <c r="AT284" i="2" s="1"/>
  <c r="AU284" i="2" s="1"/>
  <c r="AW284" i="2" s="1"/>
  <c r="AF281" i="2"/>
  <c r="AG281" i="2" s="1"/>
  <c r="AH281" i="2" s="1"/>
  <c r="AJ281" i="2" s="1"/>
  <c r="AF270" i="2"/>
  <c r="AG270" i="2" s="1"/>
  <c r="AH270" i="2" s="1"/>
  <c r="AJ270" i="2" s="1"/>
  <c r="AV354" i="2"/>
  <c r="AO64" i="2"/>
  <c r="AC64" i="2" s="1"/>
  <c r="AC43" i="2"/>
  <c r="AK42" i="2"/>
  <c r="AK403" i="2"/>
  <c r="Y43" i="2"/>
  <c r="W43" i="2"/>
  <c r="Z43" i="2" s="1"/>
  <c r="W404" i="2"/>
  <c r="Z404" i="2" s="1"/>
  <c r="Y404" i="2"/>
  <c r="X404" i="2"/>
  <c r="C405" i="2"/>
  <c r="AR40" i="2"/>
  <c r="AO334" i="2"/>
  <c r="AB41" i="2"/>
  <c r="AH283" i="2"/>
  <c r="AJ283" i="2" s="1"/>
  <c r="AB235" i="2"/>
  <c r="AH398" i="2"/>
  <c r="AJ398" i="2" s="1"/>
  <c r="AI398" i="2"/>
  <c r="BB398" i="2" s="1"/>
  <c r="AH234" i="2"/>
  <c r="AJ234" i="2" s="1"/>
  <c r="AI330" i="2"/>
  <c r="BB330" i="2" s="1"/>
  <c r="AH330" i="2"/>
  <c r="AJ330" i="2" s="1"/>
  <c r="AB306" i="2"/>
  <c r="AH343" i="2"/>
  <c r="AJ343" i="2" s="1"/>
  <c r="AI343" i="2"/>
  <c r="BB343" i="2" s="1"/>
  <c r="AB344" i="2"/>
  <c r="AH271" i="2"/>
  <c r="AJ271" i="2" s="1"/>
  <c r="AI271" i="2"/>
  <c r="BB271" i="2" s="1"/>
  <c r="AB366" i="2"/>
  <c r="AH220" i="2"/>
  <c r="AJ220" i="2" s="1"/>
  <c r="AI220" i="2"/>
  <c r="BB220" i="2" s="1"/>
  <c r="AH185" i="2"/>
  <c r="AJ185" i="2" s="1"/>
  <c r="AI185" i="2"/>
  <c r="BB185" i="2" s="1"/>
  <c r="AD284" i="2"/>
  <c r="AE284" i="2"/>
  <c r="AE196" i="2"/>
  <c r="AD196" i="2"/>
  <c r="AS122" i="2"/>
  <c r="AT122" i="2" s="1"/>
  <c r="AU122" i="2" s="1"/>
  <c r="AW122" i="2" s="1"/>
  <c r="AR122" i="2"/>
  <c r="AV333" i="2"/>
  <c r="AZ333" i="2"/>
  <c r="AC333" i="2"/>
  <c r="AE368" i="2"/>
  <c r="AF368" i="2" s="1"/>
  <c r="AG368" i="2" s="1"/>
  <c r="AD368" i="2"/>
  <c r="AE331" i="2"/>
  <c r="AD400" i="2"/>
  <c r="AE400" i="2"/>
  <c r="AI40" i="2"/>
  <c r="BB40" i="2" s="1"/>
  <c r="AH40" i="2"/>
  <c r="AJ40" i="2" s="1"/>
  <c r="AD367" i="2"/>
  <c r="AE367" i="2"/>
  <c r="AD62" i="2"/>
  <c r="AE62" i="2"/>
  <c r="AI233" i="2"/>
  <c r="BB233" i="2" s="1"/>
  <c r="AH233" i="2"/>
  <c r="AJ233" i="2" s="1"/>
  <c r="AD236" i="2"/>
  <c r="AE236" i="2"/>
  <c r="AF399" i="2"/>
  <c r="AG399" i="2" s="1"/>
  <c r="AF282" i="2"/>
  <c r="AG282" i="2"/>
  <c r="AB210" i="2"/>
  <c r="AF157" i="2"/>
  <c r="AG157" i="2" s="1"/>
  <c r="AF121" i="2"/>
  <c r="AG121" i="2" s="1"/>
  <c r="AV306" i="2"/>
  <c r="AF209" i="2"/>
  <c r="AG209" i="2" s="1"/>
  <c r="AV352" i="2"/>
  <c r="AF208" i="2"/>
  <c r="AG208" i="2" s="1"/>
  <c r="AM356" i="2"/>
  <c r="AL356" i="2"/>
  <c r="AN356" i="2" s="1"/>
  <c r="AP356" i="2" s="1"/>
  <c r="AY42" i="2"/>
  <c r="AA42" i="2"/>
  <c r="AY403" i="2"/>
  <c r="AA403" i="2"/>
  <c r="AE356" i="2"/>
  <c r="AB356" i="2"/>
  <c r="AO369" i="2"/>
  <c r="AS401" i="2"/>
  <c r="AT401" i="2" s="1"/>
  <c r="AU401" i="2" s="1"/>
  <c r="AW401" i="2" s="1"/>
  <c r="AB365" i="2"/>
  <c r="AZ40" i="2"/>
  <c r="AQ369" i="2"/>
  <c r="AG41" i="2"/>
  <c r="AF41" i="2"/>
  <c r="AO401" i="2"/>
  <c r="AZ355" i="2"/>
  <c r="AF235" i="2"/>
  <c r="AG235" i="2" s="1"/>
  <c r="AI193" i="2"/>
  <c r="BB193" i="2" s="1"/>
  <c r="AH193" i="2"/>
  <c r="AJ193" i="2" s="1"/>
  <c r="AB283" i="2"/>
  <c r="AH354" i="2"/>
  <c r="AJ354" i="2" s="1"/>
  <c r="AI354" i="2"/>
  <c r="BB354" i="2" s="1"/>
  <c r="AF365" i="2"/>
  <c r="AG365" i="2" s="1"/>
  <c r="AI329" i="2"/>
  <c r="BB329" i="2" s="1"/>
  <c r="AH329" i="2"/>
  <c r="AJ329" i="2" s="1"/>
  <c r="AB234" i="2"/>
  <c r="AZ63" i="2"/>
  <c r="AV63" i="2"/>
  <c r="AC63" i="2"/>
  <c r="AB330" i="2"/>
  <c r="AF306" i="2"/>
  <c r="AG306" i="2" s="1"/>
  <c r="AV38" i="2"/>
  <c r="AV344" i="2"/>
  <c r="AF344" i="2"/>
  <c r="AG344" i="2" s="1"/>
  <c r="AB281" i="2"/>
  <c r="AG366" i="2"/>
  <c r="AF366" i="2"/>
  <c r="AH194" i="2"/>
  <c r="AJ194" i="2" s="1"/>
  <c r="AI194" i="2"/>
  <c r="BB194" i="2" s="1"/>
  <c r="AB270" i="2"/>
  <c r="AV353" i="2"/>
  <c r="AZ353" i="2"/>
  <c r="AC353" i="2"/>
  <c r="AR39" i="2"/>
  <c r="AS39" i="2"/>
  <c r="AT39" i="2" s="1"/>
  <c r="AU39" i="2" s="1"/>
  <c r="AW39" i="2" s="1"/>
  <c r="AD331" i="2"/>
  <c r="AH355" i="2"/>
  <c r="AJ355" i="2" s="1"/>
  <c r="AI355" i="2"/>
  <c r="BB355" i="2" s="1"/>
  <c r="AS400" i="2"/>
  <c r="AT400" i="2" s="1"/>
  <c r="AU400" i="2" s="1"/>
  <c r="AW400" i="2" s="1"/>
  <c r="AR400" i="2"/>
  <c r="AE195" i="2"/>
  <c r="AD195" i="2"/>
  <c r="AV366" i="2"/>
  <c r="AB399" i="2"/>
  <c r="AB282" i="2"/>
  <c r="AF210" i="2"/>
  <c r="AG210" i="2" s="1"/>
  <c r="AB157" i="2"/>
  <c r="AB121" i="2"/>
  <c r="AB209" i="2"/>
  <c r="AB208" i="2"/>
  <c r="AL402" i="2"/>
  <c r="AN402" i="2" s="1"/>
  <c r="AP402" i="2" s="1"/>
  <c r="AM402" i="2"/>
  <c r="AM41" i="2"/>
  <c r="AL41" i="2"/>
  <c r="AN41" i="2" s="1"/>
  <c r="AO41" i="2" s="1"/>
  <c r="AE42" i="2"/>
  <c r="AD42" i="2"/>
  <c r="B582" i="1"/>
  <c r="K498" i="1"/>
  <c r="B667" i="1"/>
  <c r="F576" i="1"/>
  <c r="R489" i="2"/>
  <c r="L669" i="1"/>
  <c r="B588" i="1"/>
  <c r="L487" i="1"/>
  <c r="R671" i="2"/>
  <c r="K669" i="1"/>
  <c r="K487" i="1"/>
  <c r="G694" i="1"/>
  <c r="G575" i="1"/>
  <c r="S489" i="2"/>
  <c r="R590" i="2"/>
  <c r="S590" i="2" s="1"/>
  <c r="G643" i="1"/>
  <c r="S671" i="2"/>
  <c r="L588" i="1"/>
  <c r="B587" i="1"/>
  <c r="B481" i="1"/>
  <c r="B486" i="1"/>
  <c r="B482" i="1"/>
  <c r="B666" i="1"/>
  <c r="B664" i="1"/>
  <c r="S584" i="2"/>
  <c r="K458" i="1"/>
  <c r="K461" i="1"/>
  <c r="K462" i="1"/>
  <c r="K460" i="1"/>
  <c r="K662" i="1"/>
  <c r="K666" i="1"/>
  <c r="K587" i="1"/>
  <c r="K483" i="1"/>
  <c r="K584" i="1"/>
  <c r="G652" i="1"/>
  <c r="G737" i="1"/>
  <c r="G638" i="1"/>
  <c r="L582" i="1"/>
  <c r="B663" i="1"/>
  <c r="R665" i="2"/>
  <c r="L481" i="1"/>
  <c r="G642" i="1"/>
  <c r="G733" i="1"/>
  <c r="G734" i="1"/>
  <c r="G572" i="1"/>
  <c r="F580" i="1"/>
  <c r="G640" i="1"/>
  <c r="F523" i="1"/>
  <c r="G573" i="1"/>
  <c r="F660" i="1"/>
  <c r="G570" i="1"/>
  <c r="F520" i="1"/>
  <c r="L667" i="1"/>
  <c r="S669" i="2"/>
  <c r="L666" i="1"/>
  <c r="R668" i="2"/>
  <c r="S667" i="2"/>
  <c r="L482" i="1"/>
  <c r="R484" i="2"/>
  <c r="S585" i="2"/>
  <c r="L664" i="1"/>
  <c r="R589" i="2"/>
  <c r="L587" i="1"/>
  <c r="L586" i="1"/>
  <c r="L484" i="1"/>
  <c r="B585" i="1"/>
  <c r="S485" i="2"/>
  <c r="R586" i="2"/>
  <c r="R483" i="2"/>
  <c r="F673" i="1"/>
  <c r="F661" i="1"/>
  <c r="F639" i="1"/>
  <c r="F641" i="1"/>
  <c r="G525" i="1"/>
  <c r="F571" i="1"/>
  <c r="G521" i="1"/>
  <c r="S487" i="2"/>
  <c r="L485" i="1"/>
  <c r="L665" i="1"/>
  <c r="L583" i="1"/>
  <c r="B583" i="1"/>
  <c r="S666" i="2"/>
  <c r="S588" i="2"/>
  <c r="R486" i="2"/>
  <c r="S587" i="2"/>
  <c r="K493" i="1"/>
  <c r="K459" i="1"/>
  <c r="K586" i="1"/>
  <c r="K484" i="1"/>
  <c r="K675" i="1"/>
  <c r="K679" i="1"/>
  <c r="K486" i="1"/>
  <c r="K667" i="1"/>
  <c r="K665" i="1"/>
  <c r="K482" i="1"/>
  <c r="K664" i="1"/>
  <c r="K668" i="1"/>
  <c r="G579" i="1"/>
  <c r="G455" i="1"/>
  <c r="S665" i="2"/>
  <c r="G477" i="1"/>
  <c r="G568" i="1"/>
  <c r="F736" i="1"/>
  <c r="R488" i="2"/>
  <c r="S488" i="2" s="1"/>
  <c r="L486" i="1"/>
  <c r="B485" i="1"/>
  <c r="R669" i="2"/>
  <c r="S668" i="2"/>
  <c r="R667" i="2"/>
  <c r="S484" i="2"/>
  <c r="R585" i="2"/>
  <c r="S589" i="2"/>
  <c r="R670" i="2"/>
  <c r="S670" i="2" s="1"/>
  <c r="R485" i="2"/>
  <c r="S586" i="2"/>
  <c r="L663" i="1"/>
  <c r="S483" i="2"/>
  <c r="F479" i="1"/>
  <c r="G574" i="1"/>
  <c r="G510" i="1"/>
  <c r="F524" i="1"/>
  <c r="F478" i="1"/>
  <c r="F522" i="1"/>
  <c r="F740" i="1"/>
  <c r="R487" i="2"/>
  <c r="R666" i="2"/>
  <c r="L668" i="1"/>
  <c r="R588" i="2"/>
  <c r="S486" i="2"/>
  <c r="L585" i="1"/>
  <c r="R587" i="2"/>
  <c r="L483" i="1"/>
  <c r="L584" i="1"/>
  <c r="K582" i="1"/>
  <c r="K481" i="1"/>
  <c r="B40" i="1"/>
  <c r="F330" i="1"/>
  <c r="B401" i="1"/>
  <c r="K400" i="1"/>
  <c r="H41" i="1"/>
  <c r="I402" i="1"/>
  <c r="H402" i="1"/>
  <c r="C402" i="1"/>
  <c r="J405" i="2"/>
  <c r="Q405" i="2"/>
  <c r="H405" i="2"/>
  <c r="T405" i="2"/>
  <c r="J403" i="1" s="1"/>
  <c r="K405" i="2"/>
  <c r="V405" i="2"/>
  <c r="G194" i="1"/>
  <c r="L40" i="1"/>
  <c r="L401" i="1"/>
  <c r="F61" i="1"/>
  <c r="G329" i="1"/>
  <c r="G193" i="1"/>
  <c r="R42" i="2"/>
  <c r="R403" i="2"/>
  <c r="F41" i="1"/>
  <c r="E402" i="1"/>
  <c r="I43" i="2"/>
  <c r="C41" i="1"/>
  <c r="K40" i="1"/>
  <c r="I404" i="2"/>
  <c r="E406" i="2"/>
  <c r="BA405" i="2"/>
  <c r="P405" i="2"/>
  <c r="L405" i="2"/>
  <c r="N405" i="2"/>
  <c r="M405" i="2"/>
  <c r="O405" i="2"/>
  <c r="K401" i="1"/>
  <c r="G282" i="1"/>
  <c r="F331" i="1"/>
  <c r="G366" i="1"/>
  <c r="G398" i="1"/>
  <c r="G365" i="1"/>
  <c r="G60" i="1"/>
  <c r="G234" i="1"/>
  <c r="F351" i="1"/>
  <c r="F62" i="1"/>
  <c r="G40" i="1"/>
  <c r="S42" i="2"/>
  <c r="S403" i="2"/>
  <c r="D402" i="1"/>
  <c r="E407" i="2"/>
  <c r="AO490" i="2" l="1"/>
  <c r="AF457" i="2"/>
  <c r="AG457" i="2" s="1"/>
  <c r="AQ682" i="2"/>
  <c r="AO682" i="2"/>
  <c r="AP491" i="2"/>
  <c r="AQ491" i="2" s="1"/>
  <c r="AO681" i="2"/>
  <c r="AO499" i="2"/>
  <c r="AP494" i="2"/>
  <c r="AI270" i="2"/>
  <c r="BB270" i="2" s="1"/>
  <c r="AZ64" i="2"/>
  <c r="AF696" i="2"/>
  <c r="AG696" i="2" s="1"/>
  <c r="AI696" i="2" s="1"/>
  <c r="BB696" i="2" s="1"/>
  <c r="AR64" i="2"/>
  <c r="AH478" i="2"/>
  <c r="AJ478" i="2" s="1"/>
  <c r="AH521" i="2"/>
  <c r="AJ521" i="2" s="1"/>
  <c r="AD332" i="2"/>
  <c r="AI281" i="2"/>
  <c r="BB281" i="2" s="1"/>
  <c r="AR355" i="2"/>
  <c r="AV355" i="2" s="1"/>
  <c r="AF512" i="2"/>
  <c r="AG512" i="2" s="1"/>
  <c r="AZ481" i="2"/>
  <c r="AF570" i="2"/>
  <c r="AG570" i="2" s="1"/>
  <c r="AV481" i="2"/>
  <c r="AV527" i="2"/>
  <c r="AV572" i="2"/>
  <c r="AV643" i="2"/>
  <c r="AF479" i="2"/>
  <c r="AG479" i="2" s="1"/>
  <c r="AH479" i="2" s="1"/>
  <c r="AJ479" i="2" s="1"/>
  <c r="AP459" i="2"/>
  <c r="AQ459" i="2" s="1"/>
  <c r="AR459" i="2" s="1"/>
  <c r="AQ681" i="2"/>
  <c r="AP462" i="2"/>
  <c r="AQ462" i="2" s="1"/>
  <c r="AS462" i="2" s="1"/>
  <c r="AT462" i="2" s="1"/>
  <c r="AU462" i="2" s="1"/>
  <c r="AW462" i="2" s="1"/>
  <c r="AQ499" i="2"/>
  <c r="AV555" i="2"/>
  <c r="AV577" i="2"/>
  <c r="AZ491" i="2"/>
  <c r="AC491" i="2"/>
  <c r="AO492" i="2"/>
  <c r="AO500" i="2"/>
  <c r="AQ500" i="2"/>
  <c r="AZ490" i="2"/>
  <c r="AC490" i="2"/>
  <c r="AE645" i="2"/>
  <c r="AF645" i="2" s="1"/>
  <c r="AG645" i="2" s="1"/>
  <c r="AB645" i="2"/>
  <c r="AI511" i="2"/>
  <c r="BB511" i="2" s="1"/>
  <c r="AH511" i="2"/>
  <c r="AJ511" i="2" s="1"/>
  <c r="AI500" i="2"/>
  <c r="BB500" i="2" s="1"/>
  <c r="AH500" i="2"/>
  <c r="AJ500" i="2" s="1"/>
  <c r="AO674" i="2"/>
  <c r="AP674" i="2"/>
  <c r="AQ674" i="2" s="1"/>
  <c r="AP672" i="2"/>
  <c r="AQ672" i="2" s="1"/>
  <c r="AQ673" i="2"/>
  <c r="AH693" i="2"/>
  <c r="AJ693" i="2" s="1"/>
  <c r="AI693" i="2"/>
  <c r="BB693" i="2" s="1"/>
  <c r="AI659" i="2"/>
  <c r="BB659" i="2" s="1"/>
  <c r="AH659" i="2"/>
  <c r="AJ659" i="2" s="1"/>
  <c r="AE577" i="2"/>
  <c r="AF577" i="2" s="1"/>
  <c r="AG577" i="2" s="1"/>
  <c r="AB577" i="2"/>
  <c r="AB696" i="2"/>
  <c r="AM590" i="2"/>
  <c r="AL590" i="2"/>
  <c r="AN590" i="2" s="1"/>
  <c r="AO590" i="2" s="1"/>
  <c r="AS682" i="2"/>
  <c r="AT682" i="2" s="1"/>
  <c r="AU682" i="2" s="1"/>
  <c r="AW682" i="2" s="1"/>
  <c r="AR682" i="2"/>
  <c r="AZ682" i="2"/>
  <c r="AC682" i="2"/>
  <c r="AS491" i="2"/>
  <c r="AT491" i="2" s="1"/>
  <c r="AU491" i="2" s="1"/>
  <c r="AW491" i="2" s="1"/>
  <c r="AR491" i="2"/>
  <c r="AQ492" i="2"/>
  <c r="AS490" i="2"/>
  <c r="AT490" i="2" s="1"/>
  <c r="AU490" i="2" s="1"/>
  <c r="AW490" i="2" s="1"/>
  <c r="AR490" i="2"/>
  <c r="AZ672" i="2"/>
  <c r="AC672" i="2"/>
  <c r="AO673" i="2"/>
  <c r="AD578" i="2"/>
  <c r="AE578" i="2"/>
  <c r="AV578" i="2"/>
  <c r="AI737" i="2"/>
  <c r="BB737" i="2" s="1"/>
  <c r="AH737" i="2"/>
  <c r="AJ737" i="2" s="1"/>
  <c r="AH696" i="2"/>
  <c r="AJ696" i="2" s="1"/>
  <c r="AL489" i="2"/>
  <c r="AN489" i="2" s="1"/>
  <c r="AO489" i="2" s="1"/>
  <c r="AM489" i="2"/>
  <c r="AM671" i="2"/>
  <c r="AL671" i="2"/>
  <c r="AN671" i="2" s="1"/>
  <c r="AO671" i="2" s="1"/>
  <c r="AS334" i="2"/>
  <c r="AT334" i="2" s="1"/>
  <c r="AU334" i="2" s="1"/>
  <c r="AW334" i="2" s="1"/>
  <c r="AV558" i="2"/>
  <c r="AV480" i="2"/>
  <c r="AV576" i="2"/>
  <c r="AQ494" i="2"/>
  <c r="AP676" i="2"/>
  <c r="AQ676" i="2" s="1"/>
  <c r="AR676" i="2" s="1"/>
  <c r="AP482" i="2"/>
  <c r="AQ482" i="2"/>
  <c r="AS482" i="2" s="1"/>
  <c r="AT482" i="2" s="1"/>
  <c r="AU482" i="2" s="1"/>
  <c r="AO496" i="2"/>
  <c r="AQ496" i="2"/>
  <c r="AR496" i="2" s="1"/>
  <c r="AF236" i="2"/>
  <c r="AG236" i="2" s="1"/>
  <c r="AF62" i="2"/>
  <c r="AG62" i="2" s="1"/>
  <c r="AH62" i="2" s="1"/>
  <c r="AJ62" i="2" s="1"/>
  <c r="AQ460" i="2"/>
  <c r="AS460" i="2" s="1"/>
  <c r="AT460" i="2" s="1"/>
  <c r="AU460" i="2" s="1"/>
  <c r="AV522" i="2"/>
  <c r="AV525" i="2"/>
  <c r="AV582" i="2"/>
  <c r="AV691" i="2"/>
  <c r="AQ679" i="2"/>
  <c r="AR679" i="2" s="1"/>
  <c r="AV524" i="2"/>
  <c r="AZ677" i="2"/>
  <c r="AC677" i="2"/>
  <c r="AI653" i="2"/>
  <c r="BB653" i="2" s="1"/>
  <c r="AH653" i="2"/>
  <c r="AJ653" i="2" s="1"/>
  <c r="AR663" i="2"/>
  <c r="AS663" i="2"/>
  <c r="AT663" i="2" s="1"/>
  <c r="AU663" i="2" s="1"/>
  <c r="AW663" i="2" s="1"/>
  <c r="AC482" i="2"/>
  <c r="AZ482" i="2"/>
  <c r="AQ464" i="2"/>
  <c r="AQ495" i="2"/>
  <c r="AR482" i="2"/>
  <c r="AC583" i="2"/>
  <c r="AZ583" i="2"/>
  <c r="AZ678" i="2"/>
  <c r="AC678" i="2"/>
  <c r="AP664" i="2"/>
  <c r="AQ664" i="2" s="1"/>
  <c r="AP583" i="2"/>
  <c r="AQ583" i="2"/>
  <c r="AC459" i="2"/>
  <c r="AZ459" i="2"/>
  <c r="AN498" i="2"/>
  <c r="AP497" i="2"/>
  <c r="AQ497" i="2" s="1"/>
  <c r="AZ681" i="2"/>
  <c r="AC681" i="2"/>
  <c r="AZ462" i="2"/>
  <c r="AC462" i="2"/>
  <c r="AP461" i="2"/>
  <c r="AQ461" i="2" s="1"/>
  <c r="AP677" i="2"/>
  <c r="AQ677" i="2" s="1"/>
  <c r="AZ499" i="2"/>
  <c r="AC499" i="2"/>
  <c r="AN460" i="2"/>
  <c r="AF523" i="2"/>
  <c r="AG523" i="2" s="1"/>
  <c r="AD742" i="2"/>
  <c r="AE742" i="2"/>
  <c r="AV742" i="2"/>
  <c r="AE524" i="2"/>
  <c r="AD524" i="2"/>
  <c r="AE527" i="2"/>
  <c r="AV662" i="2"/>
  <c r="AV739" i="2"/>
  <c r="AV644" i="2"/>
  <c r="AV554" i="2"/>
  <c r="AE480" i="2"/>
  <c r="AD480" i="2"/>
  <c r="AE526" i="2"/>
  <c r="AD526" i="2"/>
  <c r="AB512" i="2"/>
  <c r="AB576" i="2"/>
  <c r="AD481" i="2"/>
  <c r="AE481" i="2"/>
  <c r="AC494" i="2"/>
  <c r="AZ494" i="2"/>
  <c r="AO464" i="2"/>
  <c r="AZ679" i="2"/>
  <c r="AC679" i="2"/>
  <c r="AO680" i="2"/>
  <c r="AQ680" i="2"/>
  <c r="AO495" i="2"/>
  <c r="AF572" i="2"/>
  <c r="AG572" i="2"/>
  <c r="AV737" i="2"/>
  <c r="AD738" i="2"/>
  <c r="AE738" i="2"/>
  <c r="AF575" i="2"/>
  <c r="AG575" i="2" s="1"/>
  <c r="AF642" i="2"/>
  <c r="AG642" i="2" s="1"/>
  <c r="AB570" i="2"/>
  <c r="AB479" i="2"/>
  <c r="AC493" i="2"/>
  <c r="AZ493" i="2"/>
  <c r="AF574" i="2"/>
  <c r="AG574" i="2" s="1"/>
  <c r="AF736" i="2"/>
  <c r="AG736" i="2" s="1"/>
  <c r="AF735" i="2"/>
  <c r="AG735" i="2" s="1"/>
  <c r="AE644" i="2"/>
  <c r="AH660" i="2"/>
  <c r="AJ660" i="2" s="1"/>
  <c r="AI660" i="2"/>
  <c r="BB660" i="2" s="1"/>
  <c r="AC458" i="2"/>
  <c r="AZ458" i="2"/>
  <c r="AF640" i="2"/>
  <c r="AG640" i="2" s="1"/>
  <c r="AB457" i="2"/>
  <c r="AF739" i="2"/>
  <c r="AG739" i="2" s="1"/>
  <c r="AI657" i="2"/>
  <c r="BB657" i="2" s="1"/>
  <c r="AH657" i="2"/>
  <c r="AJ657" i="2" s="1"/>
  <c r="AF654" i="2"/>
  <c r="AG654" i="2"/>
  <c r="AB581" i="2"/>
  <c r="AV675" i="2"/>
  <c r="AV645" i="2"/>
  <c r="AM586" i="2"/>
  <c r="AL586" i="2"/>
  <c r="AN586" i="2" s="1"/>
  <c r="AO586" i="2" s="1"/>
  <c r="AL485" i="2"/>
  <c r="AM485" i="2"/>
  <c r="AN485" i="2"/>
  <c r="AP485" i="2" s="1"/>
  <c r="AM587" i="2"/>
  <c r="AL587" i="2"/>
  <c r="AN587" i="2" s="1"/>
  <c r="AO587" i="2" s="1"/>
  <c r="AM665" i="2"/>
  <c r="AL665" i="2"/>
  <c r="AN665" i="2" s="1"/>
  <c r="AO665" i="2" s="1"/>
  <c r="AL666" i="2"/>
  <c r="AN666" i="2" s="1"/>
  <c r="AO666" i="2" s="1"/>
  <c r="AM666" i="2"/>
  <c r="AM668" i="2"/>
  <c r="AL668" i="2"/>
  <c r="AN668" i="2" s="1"/>
  <c r="AL488" i="2"/>
  <c r="AN488" i="2" s="1"/>
  <c r="AP488" i="2" s="1"/>
  <c r="AM488" i="2"/>
  <c r="AM584" i="2"/>
  <c r="AL584" i="2"/>
  <c r="AN584" i="2" s="1"/>
  <c r="AP584" i="2" s="1"/>
  <c r="AV64" i="2"/>
  <c r="G404" i="2"/>
  <c r="AC664" i="2"/>
  <c r="AZ664" i="2"/>
  <c r="AS459" i="2"/>
  <c r="AT459" i="2" s="1"/>
  <c r="AU459" i="2" s="1"/>
  <c r="AW459" i="2" s="1"/>
  <c r="AP678" i="2"/>
  <c r="AQ678" i="2" s="1"/>
  <c r="AZ497" i="2"/>
  <c r="AC497" i="2"/>
  <c r="AS681" i="2"/>
  <c r="AT681" i="2" s="1"/>
  <c r="AU681" i="2" s="1"/>
  <c r="AW681" i="2" s="1"/>
  <c r="AR681" i="2"/>
  <c r="AR462" i="2"/>
  <c r="AZ461" i="2"/>
  <c r="AC461" i="2"/>
  <c r="AS499" i="2"/>
  <c r="AT499" i="2" s="1"/>
  <c r="AU499" i="2" s="1"/>
  <c r="AW499" i="2" s="1"/>
  <c r="AR499" i="2"/>
  <c r="AB523" i="2"/>
  <c r="AD573" i="2"/>
  <c r="AE573" i="2"/>
  <c r="AB527" i="2"/>
  <c r="AH508" i="2"/>
  <c r="AJ508" i="2" s="1"/>
  <c r="AI508" i="2"/>
  <c r="BB508" i="2" s="1"/>
  <c r="AV526" i="2"/>
  <c r="AD643" i="2"/>
  <c r="AE643" i="2"/>
  <c r="AE641" i="2"/>
  <c r="AD641" i="2"/>
  <c r="AI512" i="2"/>
  <c r="BB512" i="2" s="1"/>
  <c r="AH512" i="2"/>
  <c r="AJ512" i="2" s="1"/>
  <c r="AD663" i="2"/>
  <c r="AE663" i="2"/>
  <c r="AI513" i="2"/>
  <c r="BB513" i="2" s="1"/>
  <c r="AH513" i="2"/>
  <c r="AJ513" i="2" s="1"/>
  <c r="AE576" i="2"/>
  <c r="AF576" i="2" s="1"/>
  <c r="AG576" i="2" s="1"/>
  <c r="AE675" i="2"/>
  <c r="AD675" i="2"/>
  <c r="AR494" i="2"/>
  <c r="AS494" i="2"/>
  <c r="AT494" i="2" s="1"/>
  <c r="AU494" i="2" s="1"/>
  <c r="AW494" i="2" s="1"/>
  <c r="AS676" i="2"/>
  <c r="AT676" i="2" s="1"/>
  <c r="AU676" i="2" s="1"/>
  <c r="AW676" i="2" s="1"/>
  <c r="AC676" i="2"/>
  <c r="AZ676" i="2"/>
  <c r="AZ496" i="2"/>
  <c r="AC496" i="2"/>
  <c r="AS496" i="2"/>
  <c r="AT496" i="2" s="1"/>
  <c r="AU496" i="2" s="1"/>
  <c r="AW496" i="2" s="1"/>
  <c r="AS679" i="2"/>
  <c r="AT679" i="2" s="1"/>
  <c r="AU679" i="2" s="1"/>
  <c r="AW679" i="2" s="1"/>
  <c r="AZ463" i="2"/>
  <c r="AC463" i="2"/>
  <c r="AP463" i="2"/>
  <c r="AQ463" i="2" s="1"/>
  <c r="AD522" i="2"/>
  <c r="AE522" i="2"/>
  <c r="AB572" i="2"/>
  <c r="AE662" i="2"/>
  <c r="AD662" i="2"/>
  <c r="AH638" i="2"/>
  <c r="AJ638" i="2" s="1"/>
  <c r="AI638" i="2"/>
  <c r="BB638" i="2" s="1"/>
  <c r="AI734" i="2"/>
  <c r="BB734" i="2" s="1"/>
  <c r="AH734" i="2"/>
  <c r="AJ734" i="2" s="1"/>
  <c r="AB575" i="2"/>
  <c r="AD525" i="2"/>
  <c r="AE525" i="2"/>
  <c r="AB642" i="2"/>
  <c r="AI570" i="2"/>
  <c r="BB570" i="2" s="1"/>
  <c r="AH570" i="2"/>
  <c r="AJ570" i="2" s="1"/>
  <c r="AI479" i="2"/>
  <c r="BB479" i="2" s="1"/>
  <c r="AE582" i="2"/>
  <c r="AD582" i="2"/>
  <c r="AS493" i="2"/>
  <c r="AT493" i="2" s="1"/>
  <c r="AU493" i="2" s="1"/>
  <c r="AW493" i="2" s="1"/>
  <c r="AR493" i="2"/>
  <c r="AB574" i="2"/>
  <c r="AB736" i="2"/>
  <c r="AB735" i="2"/>
  <c r="AB644" i="2"/>
  <c r="AR458" i="2"/>
  <c r="AS458" i="2"/>
  <c r="AT458" i="2" s="1"/>
  <c r="AU458" i="2" s="1"/>
  <c r="AW458" i="2" s="1"/>
  <c r="AB640" i="2"/>
  <c r="AH457" i="2"/>
  <c r="AJ457" i="2" s="1"/>
  <c r="AI457" i="2"/>
  <c r="BB457" i="2" s="1"/>
  <c r="AB739" i="2"/>
  <c r="AB654" i="2"/>
  <c r="AF581" i="2"/>
  <c r="AG581" i="2" s="1"/>
  <c r="AM670" i="2"/>
  <c r="AL670" i="2"/>
  <c r="AN670" i="2" s="1"/>
  <c r="AO670" i="2" s="1"/>
  <c r="AL585" i="2"/>
  <c r="AQ585" i="2" s="1"/>
  <c r="AM585" i="2"/>
  <c r="AL667" i="2"/>
  <c r="AN667" i="2" s="1"/>
  <c r="AO667" i="2" s="1"/>
  <c r="AM667" i="2"/>
  <c r="AM487" i="2"/>
  <c r="AL487" i="2"/>
  <c r="AN487" i="2" s="1"/>
  <c r="AO487" i="2" s="1"/>
  <c r="AL486" i="2"/>
  <c r="AN486" i="2" s="1"/>
  <c r="AP486" i="2" s="1"/>
  <c r="AM486" i="2"/>
  <c r="AL588" i="2"/>
  <c r="AN588" i="2" s="1"/>
  <c r="AO588" i="2" s="1"/>
  <c r="AM588" i="2"/>
  <c r="AL589" i="2"/>
  <c r="AM589" i="2"/>
  <c r="AN589" i="2"/>
  <c r="AO589" i="2" s="1"/>
  <c r="AL484" i="2"/>
  <c r="AM484" i="2"/>
  <c r="AL669" i="2"/>
  <c r="AM669" i="2"/>
  <c r="AN669" i="2"/>
  <c r="AO669" i="2" s="1"/>
  <c r="AL483" i="2"/>
  <c r="AN483" i="2" s="1"/>
  <c r="AO483" i="2" s="1"/>
  <c r="AM483" i="2"/>
  <c r="AO402" i="2"/>
  <c r="AC402" i="2" s="1"/>
  <c r="AQ402" i="2"/>
  <c r="AF332" i="2"/>
  <c r="AG332" i="2" s="1"/>
  <c r="AI332" i="2" s="1"/>
  <c r="BB332" i="2" s="1"/>
  <c r="AV40" i="2"/>
  <c r="AV284" i="2"/>
  <c r="AP41" i="2"/>
  <c r="AQ41" i="2" s="1"/>
  <c r="AV400" i="2"/>
  <c r="AV39" i="2"/>
  <c r="AQ356" i="2"/>
  <c r="AF400" i="2"/>
  <c r="AG400" i="2" s="1"/>
  <c r="AI400" i="2" s="1"/>
  <c r="BB400" i="2" s="1"/>
  <c r="AV122" i="2"/>
  <c r="AF284" i="2"/>
  <c r="AG284" i="2" s="1"/>
  <c r="AI284" i="2" s="1"/>
  <c r="BB284" i="2" s="1"/>
  <c r="X43" i="2"/>
  <c r="G43" i="2" s="1"/>
  <c r="C407" i="2"/>
  <c r="C406" i="2"/>
  <c r="AK404" i="2"/>
  <c r="AK43" i="2"/>
  <c r="W405" i="2"/>
  <c r="Z405" i="2" s="1"/>
  <c r="Y405" i="2"/>
  <c r="AH210" i="2"/>
  <c r="AJ210" i="2" s="1"/>
  <c r="AI210" i="2"/>
  <c r="BB210" i="2" s="1"/>
  <c r="AF42" i="2"/>
  <c r="AG42" i="2"/>
  <c r="AB42" i="2"/>
  <c r="AZ402" i="2"/>
  <c r="AB332" i="2"/>
  <c r="AD64" i="2"/>
  <c r="AE64" i="2"/>
  <c r="AF195" i="2"/>
  <c r="AG195" i="2"/>
  <c r="AE353" i="2"/>
  <c r="AD353" i="2"/>
  <c r="AS369" i="2"/>
  <c r="AT369" i="2" s="1"/>
  <c r="AU369" i="2" s="1"/>
  <c r="AW369" i="2" s="1"/>
  <c r="AR369" i="2"/>
  <c r="AO356" i="2"/>
  <c r="AI157" i="2"/>
  <c r="BB157" i="2" s="1"/>
  <c r="AH157" i="2"/>
  <c r="AJ157" i="2" s="1"/>
  <c r="AI282" i="2"/>
  <c r="BB282" i="2" s="1"/>
  <c r="AH282" i="2"/>
  <c r="AJ282" i="2" s="1"/>
  <c r="AH399" i="2"/>
  <c r="AJ399" i="2" s="1"/>
  <c r="AI399" i="2"/>
  <c r="BB399" i="2" s="1"/>
  <c r="AB236" i="2"/>
  <c r="AB62" i="2"/>
  <c r="AB367" i="2"/>
  <c r="AB400" i="2"/>
  <c r="AB368" i="2"/>
  <c r="AD333" i="2"/>
  <c r="AE333" i="2"/>
  <c r="AF196" i="2"/>
  <c r="AG196" i="2" s="1"/>
  <c r="AB284" i="2"/>
  <c r="AY404" i="2"/>
  <c r="AA404" i="2"/>
  <c r="AY43" i="2"/>
  <c r="AA43" i="2"/>
  <c r="AD43" i="2"/>
  <c r="AE43" i="2"/>
  <c r="AF43" i="2" s="1"/>
  <c r="AG43" i="2" s="1"/>
  <c r="AZ41" i="2"/>
  <c r="AS402" i="2"/>
  <c r="AT402" i="2" s="1"/>
  <c r="AU402" i="2" s="1"/>
  <c r="AW402" i="2" s="1"/>
  <c r="AR402" i="2"/>
  <c r="AH332" i="2"/>
  <c r="AJ332" i="2" s="1"/>
  <c r="AB195" i="2"/>
  <c r="AB331" i="2"/>
  <c r="AH366" i="2"/>
  <c r="AJ366" i="2" s="1"/>
  <c r="AI366" i="2"/>
  <c r="BB366" i="2" s="1"/>
  <c r="AI344" i="2"/>
  <c r="BB344" i="2" s="1"/>
  <c r="AH344" i="2"/>
  <c r="AJ344" i="2" s="1"/>
  <c r="AH306" i="2"/>
  <c r="AJ306" i="2" s="1"/>
  <c r="AI306" i="2"/>
  <c r="BB306" i="2" s="1"/>
  <c r="AD63" i="2"/>
  <c r="AE63" i="2"/>
  <c r="AF63" i="2" s="1"/>
  <c r="AG63" i="2" s="1"/>
  <c r="AI365" i="2"/>
  <c r="BB365" i="2" s="1"/>
  <c r="AH365" i="2"/>
  <c r="AJ365" i="2" s="1"/>
  <c r="AH235" i="2"/>
  <c r="AJ235" i="2" s="1"/>
  <c r="AI235" i="2"/>
  <c r="BB235" i="2" s="1"/>
  <c r="AC401" i="2"/>
  <c r="AV401" i="2"/>
  <c r="AZ401" i="2"/>
  <c r="AI41" i="2"/>
  <c r="BB41" i="2" s="1"/>
  <c r="AH41" i="2"/>
  <c r="AJ41" i="2" s="1"/>
  <c r="AZ369" i="2"/>
  <c r="AC369" i="2"/>
  <c r="AG356" i="2"/>
  <c r="AF356" i="2"/>
  <c r="AS356" i="2"/>
  <c r="AT356" i="2" s="1"/>
  <c r="AU356" i="2" s="1"/>
  <c r="AW356" i="2" s="1"/>
  <c r="AR356" i="2"/>
  <c r="AI208" i="2"/>
  <c r="BB208" i="2" s="1"/>
  <c r="AH208" i="2"/>
  <c r="AJ208" i="2" s="1"/>
  <c r="AI209" i="2"/>
  <c r="BB209" i="2" s="1"/>
  <c r="AH209" i="2"/>
  <c r="AJ209" i="2" s="1"/>
  <c r="AI121" i="2"/>
  <c r="BB121" i="2" s="1"/>
  <c r="AH121" i="2"/>
  <c r="AJ121" i="2" s="1"/>
  <c r="AI236" i="2"/>
  <c r="BB236" i="2" s="1"/>
  <c r="AH236" i="2"/>
  <c r="AJ236" i="2" s="1"/>
  <c r="AI62" i="2"/>
  <c r="BB62" i="2" s="1"/>
  <c r="AF367" i="2"/>
  <c r="AG367" i="2"/>
  <c r="AH400" i="2"/>
  <c r="AJ400" i="2" s="1"/>
  <c r="AF331" i="2"/>
  <c r="AG331" i="2" s="1"/>
  <c r="AI368" i="2"/>
  <c r="BB368" i="2" s="1"/>
  <c r="AH368" i="2"/>
  <c r="AJ368" i="2" s="1"/>
  <c r="AB196" i="2"/>
  <c r="AH284" i="2"/>
  <c r="AJ284" i="2" s="1"/>
  <c r="AZ334" i="2"/>
  <c r="AV334" i="2"/>
  <c r="AC334" i="2"/>
  <c r="AM403" i="2"/>
  <c r="AL403" i="2"/>
  <c r="AN403" i="2" s="1"/>
  <c r="AP403" i="2" s="1"/>
  <c r="AM42" i="2"/>
  <c r="AL42" i="2"/>
  <c r="AN42" i="2" s="1"/>
  <c r="AO42" i="2" s="1"/>
  <c r="G330" i="1"/>
  <c r="K588" i="1"/>
  <c r="F489" i="1"/>
  <c r="F670" i="1"/>
  <c r="F488" i="1"/>
  <c r="F680" i="1"/>
  <c r="G576" i="1"/>
  <c r="K485" i="1"/>
  <c r="K585" i="1"/>
  <c r="F675" i="1"/>
  <c r="F676" i="1"/>
  <c r="F679" i="1"/>
  <c r="F497" i="1"/>
  <c r="G740" i="1"/>
  <c r="G522" i="1"/>
  <c r="G479" i="1"/>
  <c r="F492" i="1"/>
  <c r="F677" i="1"/>
  <c r="F456" i="1"/>
  <c r="B402" i="1"/>
  <c r="F459" i="1"/>
  <c r="G571" i="1"/>
  <c r="G641" i="1"/>
  <c r="G661" i="1"/>
  <c r="F674" i="1"/>
  <c r="F461" i="1"/>
  <c r="G520" i="1"/>
  <c r="G660" i="1"/>
  <c r="G523" i="1"/>
  <c r="G580" i="1"/>
  <c r="K583" i="1"/>
  <c r="K663" i="1"/>
  <c r="F480" i="1"/>
  <c r="F581" i="1"/>
  <c r="F457" i="1"/>
  <c r="F460" i="1"/>
  <c r="G478" i="1"/>
  <c r="G524" i="1"/>
  <c r="G736" i="1"/>
  <c r="F491" i="1"/>
  <c r="F662" i="1"/>
  <c r="F495" i="1"/>
  <c r="G639" i="1"/>
  <c r="G673" i="1"/>
  <c r="F494" i="1"/>
  <c r="B41" i="1"/>
  <c r="L407" i="2"/>
  <c r="V407" i="2"/>
  <c r="Q407" i="2"/>
  <c r="J407" i="2"/>
  <c r="E405" i="1" s="1"/>
  <c r="K407" i="2"/>
  <c r="BA407" i="2"/>
  <c r="H403" i="1"/>
  <c r="N406" i="2"/>
  <c r="O406" i="2"/>
  <c r="Q406" i="2"/>
  <c r="H406" i="2"/>
  <c r="M406" i="2"/>
  <c r="V406" i="2"/>
  <c r="K402" i="1"/>
  <c r="C403" i="1"/>
  <c r="E403" i="1"/>
  <c r="K41" i="1"/>
  <c r="F400" i="1"/>
  <c r="G62" i="1"/>
  <c r="G351" i="1"/>
  <c r="L402" i="1"/>
  <c r="L41" i="1"/>
  <c r="G41" i="1"/>
  <c r="F332" i="1"/>
  <c r="S404" i="2"/>
  <c r="R43" i="2"/>
  <c r="S43" i="2" s="1"/>
  <c r="E408" i="2"/>
  <c r="O407" i="2"/>
  <c r="H405" i="1" s="1"/>
  <c r="T407" i="2"/>
  <c r="J405" i="1" s="1"/>
  <c r="H407" i="2"/>
  <c r="C405" i="1" s="1"/>
  <c r="M407" i="2"/>
  <c r="N407" i="2"/>
  <c r="P407" i="2"/>
  <c r="I405" i="1" s="1"/>
  <c r="I403" i="1"/>
  <c r="K406" i="2"/>
  <c r="J406" i="2"/>
  <c r="P406" i="2"/>
  <c r="L406" i="2"/>
  <c r="BA406" i="2"/>
  <c r="T406" i="2"/>
  <c r="J404" i="1" s="1"/>
  <c r="D41" i="1"/>
  <c r="I405" i="2"/>
  <c r="G331" i="1"/>
  <c r="G61" i="1"/>
  <c r="F399" i="1"/>
  <c r="F367" i="1"/>
  <c r="R404" i="2"/>
  <c r="D403" i="1"/>
  <c r="E429" i="2"/>
  <c r="M429" i="2"/>
  <c r="K429" i="2"/>
  <c r="T429" i="2"/>
  <c r="J427" i="1" s="1"/>
  <c r="V429" i="2"/>
  <c r="L429" i="2"/>
  <c r="P429" i="2"/>
  <c r="I427" i="1" s="1"/>
  <c r="Q429" i="2"/>
  <c r="N429" i="2"/>
  <c r="J429" i="2"/>
  <c r="E427" i="1" s="1"/>
  <c r="BA429" i="2"/>
  <c r="O429" i="2"/>
  <c r="H427" i="1" s="1"/>
  <c r="H429" i="2"/>
  <c r="C427" i="1" s="1"/>
  <c r="E430" i="2"/>
  <c r="J430" i="2"/>
  <c r="E428" i="1" s="1"/>
  <c r="V430" i="2"/>
  <c r="BA430" i="2"/>
  <c r="T430" i="2"/>
  <c r="J428" i="1" s="1"/>
  <c r="M430" i="2"/>
  <c r="L430" i="2"/>
  <c r="H430" i="2"/>
  <c r="C428" i="1" s="1"/>
  <c r="K430" i="2"/>
  <c r="Q430" i="2"/>
  <c r="P430" i="2"/>
  <c r="I428" i="1" s="1"/>
  <c r="N430" i="2"/>
  <c r="O430" i="2"/>
  <c r="H428" i="1" s="1"/>
  <c r="E431" i="2"/>
  <c r="E432" i="2"/>
  <c r="E433" i="2" s="1"/>
  <c r="T432" i="2"/>
  <c r="J430" i="1" s="1"/>
  <c r="Q432" i="2"/>
  <c r="N432" i="2"/>
  <c r="BA432" i="2"/>
  <c r="J432" i="2"/>
  <c r="E430" i="1" s="1"/>
  <c r="M432" i="2"/>
  <c r="V432" i="2"/>
  <c r="P432" i="2"/>
  <c r="I430" i="1" s="1"/>
  <c r="K432" i="2"/>
  <c r="O432" i="2"/>
  <c r="H430" i="1" s="1"/>
  <c r="H432" i="2"/>
  <c r="C430" i="1" s="1"/>
  <c r="L432" i="2"/>
  <c r="BA433" i="2"/>
  <c r="T433" i="2"/>
  <c r="J431" i="1" s="1"/>
  <c r="M433" i="2"/>
  <c r="P433" i="2"/>
  <c r="I431" i="1" s="1"/>
  <c r="Q433" i="2"/>
  <c r="L433" i="2"/>
  <c r="J433" i="2"/>
  <c r="E431" i="1" s="1"/>
  <c r="K433" i="2"/>
  <c r="N433" i="2"/>
  <c r="V433" i="2"/>
  <c r="H433" i="2"/>
  <c r="C431" i="1" s="1"/>
  <c r="O433" i="2"/>
  <c r="H431" i="1" s="1"/>
  <c r="AP671" i="2" l="1"/>
  <c r="AQ671" i="2" s="1"/>
  <c r="AS671" i="2" s="1"/>
  <c r="AT671" i="2" s="1"/>
  <c r="AU671" i="2" s="1"/>
  <c r="AW671" i="2" s="1"/>
  <c r="AV490" i="2"/>
  <c r="AP590" i="2"/>
  <c r="AQ590" i="2" s="1"/>
  <c r="AR590" i="2" s="1"/>
  <c r="AV458" i="2"/>
  <c r="AF662" i="2"/>
  <c r="AG662" i="2" s="1"/>
  <c r="AV491" i="2"/>
  <c r="W433" i="2"/>
  <c r="Z433" i="2" s="1"/>
  <c r="AA433" i="2" s="1"/>
  <c r="Y433" i="2"/>
  <c r="C433" i="2"/>
  <c r="AC433" i="2"/>
  <c r="AR671" i="2"/>
  <c r="AB578" i="2"/>
  <c r="AE682" i="2"/>
  <c r="AD682" i="2"/>
  <c r="AS590" i="2"/>
  <c r="AT590" i="2" s="1"/>
  <c r="AU590" i="2" s="1"/>
  <c r="AW590" i="2" s="1"/>
  <c r="AI577" i="2"/>
  <c r="BB577" i="2" s="1"/>
  <c r="AH577" i="2"/>
  <c r="AJ577" i="2" s="1"/>
  <c r="AR672" i="2"/>
  <c r="AS672" i="2"/>
  <c r="AT672" i="2" s="1"/>
  <c r="AU672" i="2" s="1"/>
  <c r="AW672" i="2" s="1"/>
  <c r="AZ674" i="2"/>
  <c r="AC674" i="2"/>
  <c r="AI645" i="2"/>
  <c r="BB645" i="2" s="1"/>
  <c r="AH645" i="2"/>
  <c r="AJ645" i="2" s="1"/>
  <c r="AD490" i="2"/>
  <c r="AE490" i="2"/>
  <c r="AF490" i="2" s="1"/>
  <c r="AG490" i="2" s="1"/>
  <c r="AS500" i="2"/>
  <c r="AT500" i="2" s="1"/>
  <c r="AU500" i="2" s="1"/>
  <c r="AW500" i="2" s="1"/>
  <c r="AR500" i="2"/>
  <c r="AZ492" i="2"/>
  <c r="AC492" i="2"/>
  <c r="AF663" i="2"/>
  <c r="AG663" i="2" s="1"/>
  <c r="AH663" i="2" s="1"/>
  <c r="AJ663" i="2" s="1"/>
  <c r="AZ671" i="2"/>
  <c r="AC671" i="2"/>
  <c r="AZ489" i="2"/>
  <c r="AC489" i="2"/>
  <c r="AP489" i="2"/>
  <c r="AQ489" i="2" s="1"/>
  <c r="AF578" i="2"/>
  <c r="AG578" i="2" s="1"/>
  <c r="AC673" i="2"/>
  <c r="AZ673" i="2"/>
  <c r="AD672" i="2"/>
  <c r="AE672" i="2"/>
  <c r="AS492" i="2"/>
  <c r="AT492" i="2" s="1"/>
  <c r="AU492" i="2" s="1"/>
  <c r="AW492" i="2" s="1"/>
  <c r="AR492" i="2"/>
  <c r="AV682" i="2"/>
  <c r="AZ590" i="2"/>
  <c r="AC590" i="2"/>
  <c r="AR673" i="2"/>
  <c r="AS673" i="2"/>
  <c r="AT673" i="2" s="1"/>
  <c r="AU673" i="2" s="1"/>
  <c r="AW673" i="2" s="1"/>
  <c r="AS674" i="2"/>
  <c r="AT674" i="2" s="1"/>
  <c r="AU674" i="2" s="1"/>
  <c r="AW674" i="2" s="1"/>
  <c r="AR674" i="2"/>
  <c r="AZ500" i="2"/>
  <c r="AE491" i="2"/>
  <c r="AD491" i="2"/>
  <c r="AW482" i="2"/>
  <c r="AR460" i="2"/>
  <c r="AV676" i="2"/>
  <c r="AV462" i="2"/>
  <c r="AO584" i="2"/>
  <c r="AQ488" i="2"/>
  <c r="AR488" i="2" s="1"/>
  <c r="AQ666" i="2"/>
  <c r="AP665" i="2"/>
  <c r="AQ665" i="2" s="1"/>
  <c r="AS665" i="2" s="1"/>
  <c r="AT665" i="2" s="1"/>
  <c r="AU665" i="2" s="1"/>
  <c r="AW665" i="2" s="1"/>
  <c r="AQ485" i="2"/>
  <c r="AP588" i="2"/>
  <c r="AQ588" i="2"/>
  <c r="AQ486" i="2"/>
  <c r="AR486" i="2" s="1"/>
  <c r="AO486" i="2"/>
  <c r="AQ487" i="2"/>
  <c r="AR487" i="2" s="1"/>
  <c r="AP487" i="2"/>
  <c r="AN585" i="2"/>
  <c r="AO585" i="2" s="1"/>
  <c r="AV493" i="2"/>
  <c r="AV679" i="2"/>
  <c r="AV496" i="2"/>
  <c r="AV494" i="2"/>
  <c r="AV499" i="2"/>
  <c r="AV681" i="2"/>
  <c r="AV459" i="2"/>
  <c r="AF480" i="2"/>
  <c r="AG480" i="2" s="1"/>
  <c r="AI480" i="2" s="1"/>
  <c r="BB480" i="2" s="1"/>
  <c r="Y432" i="2"/>
  <c r="W432" i="2"/>
  <c r="Z432" i="2" s="1"/>
  <c r="C432" i="2"/>
  <c r="AA432" i="2"/>
  <c r="C431" i="2"/>
  <c r="W430" i="2"/>
  <c r="Z430" i="2" s="1"/>
  <c r="AA430" i="2" s="1"/>
  <c r="Y430" i="2"/>
  <c r="C430" i="2"/>
  <c r="Y429" i="2"/>
  <c r="W429" i="2"/>
  <c r="Z429" i="2" s="1"/>
  <c r="AA429" i="2" s="1"/>
  <c r="C429" i="2"/>
  <c r="AZ585" i="2"/>
  <c r="AC585" i="2"/>
  <c r="AI640" i="2"/>
  <c r="BB640" i="2" s="1"/>
  <c r="AH640" i="2"/>
  <c r="AJ640" i="2" s="1"/>
  <c r="AZ589" i="2"/>
  <c r="AC589" i="2"/>
  <c r="AS585" i="2"/>
  <c r="AT585" i="2" s="1"/>
  <c r="AU585" i="2" s="1"/>
  <c r="AR585" i="2"/>
  <c r="AR463" i="2"/>
  <c r="AS463" i="2"/>
  <c r="AT463" i="2" s="1"/>
  <c r="AU463" i="2" s="1"/>
  <c r="AW463" i="2" s="1"/>
  <c r="AP668" i="2"/>
  <c r="AQ668" i="2" s="1"/>
  <c r="AO668" i="2"/>
  <c r="AZ666" i="2"/>
  <c r="AC666" i="2"/>
  <c r="AR485" i="2"/>
  <c r="AS485" i="2"/>
  <c r="AT485" i="2" s="1"/>
  <c r="AU485" i="2" s="1"/>
  <c r="AW485" i="2" s="1"/>
  <c r="AI523" i="2"/>
  <c r="BB523" i="2" s="1"/>
  <c r="AH523" i="2"/>
  <c r="AJ523" i="2" s="1"/>
  <c r="AS664" i="2"/>
  <c r="AT664" i="2" s="1"/>
  <c r="AU664" i="2" s="1"/>
  <c r="AW664" i="2" s="1"/>
  <c r="AR664" i="2"/>
  <c r="AQ483" i="2"/>
  <c r="AP669" i="2"/>
  <c r="AQ669" i="2" s="1"/>
  <c r="AN484" i="2"/>
  <c r="AP589" i="2"/>
  <c r="AQ589" i="2" s="1"/>
  <c r="AZ588" i="2"/>
  <c r="AC588" i="2"/>
  <c r="AZ487" i="2"/>
  <c r="AC487" i="2"/>
  <c r="AZ667" i="2"/>
  <c r="AC667" i="2"/>
  <c r="AP667" i="2"/>
  <c r="AQ667" i="2" s="1"/>
  <c r="AP585" i="2"/>
  <c r="AP670" i="2"/>
  <c r="AQ670" i="2" s="1"/>
  <c r="AF582" i="2"/>
  <c r="AG582" i="2" s="1"/>
  <c r="AF525" i="2"/>
  <c r="AG525" i="2" s="1"/>
  <c r="AI662" i="2"/>
  <c r="BB662" i="2" s="1"/>
  <c r="AH662" i="2"/>
  <c r="AJ662" i="2" s="1"/>
  <c r="AF522" i="2"/>
  <c r="AG522" i="2" s="1"/>
  <c r="AE496" i="2"/>
  <c r="AD496" i="2"/>
  <c r="AB675" i="2"/>
  <c r="AI576" i="2"/>
  <c r="BB576" i="2" s="1"/>
  <c r="AH576" i="2"/>
  <c r="AJ576" i="2" s="1"/>
  <c r="AI663" i="2"/>
  <c r="BB663" i="2" s="1"/>
  <c r="AB641" i="2"/>
  <c r="AF643" i="2"/>
  <c r="AG643" i="2" s="1"/>
  <c r="AF573" i="2"/>
  <c r="AG573" i="2" s="1"/>
  <c r="AE497" i="2"/>
  <c r="AD497" i="2"/>
  <c r="AE664" i="2"/>
  <c r="AD664" i="2"/>
  <c r="AQ584" i="2"/>
  <c r="AO488" i="2"/>
  <c r="AP666" i="2"/>
  <c r="AC665" i="2"/>
  <c r="AZ665" i="2"/>
  <c r="AP587" i="2"/>
  <c r="AQ587" i="2" s="1"/>
  <c r="AO485" i="2"/>
  <c r="AP586" i="2"/>
  <c r="AQ586" i="2" s="1"/>
  <c r="AF644" i="2"/>
  <c r="AG644" i="2" s="1"/>
  <c r="AH574" i="2"/>
  <c r="AJ574" i="2" s="1"/>
  <c r="AI574" i="2"/>
  <c r="BB574" i="2" s="1"/>
  <c r="AD493" i="2"/>
  <c r="AE493" i="2"/>
  <c r="AH575" i="2"/>
  <c r="AJ575" i="2" s="1"/>
  <c r="AI575" i="2"/>
  <c r="BB575" i="2" s="1"/>
  <c r="AB738" i="2"/>
  <c r="AS680" i="2"/>
  <c r="AT680" i="2" s="1"/>
  <c r="AU680" i="2" s="1"/>
  <c r="AW680" i="2" s="1"/>
  <c r="AR680" i="2"/>
  <c r="AZ464" i="2"/>
  <c r="AC464" i="2"/>
  <c r="AF481" i="2"/>
  <c r="AG481" i="2" s="1"/>
  <c r="AB526" i="2"/>
  <c r="AB480" i="2"/>
  <c r="AF527" i="2"/>
  <c r="AG527" i="2" s="1"/>
  <c r="AF524" i="2"/>
  <c r="AG524" i="2" s="1"/>
  <c r="AF742" i="2"/>
  <c r="AG742" i="2" s="1"/>
  <c r="AO460" i="2"/>
  <c r="AP460" i="2"/>
  <c r="AW460" i="2" s="1"/>
  <c r="AS677" i="2"/>
  <c r="AT677" i="2" s="1"/>
  <c r="AU677" i="2" s="1"/>
  <c r="AW677" i="2" s="1"/>
  <c r="AR677" i="2"/>
  <c r="AD462" i="2"/>
  <c r="AE462" i="2"/>
  <c r="AS497" i="2"/>
  <c r="AT497" i="2" s="1"/>
  <c r="AU497" i="2" s="1"/>
  <c r="AW497" i="2" s="1"/>
  <c r="AR497" i="2"/>
  <c r="AE459" i="2"/>
  <c r="AD459" i="2"/>
  <c r="AD583" i="2"/>
  <c r="AR495" i="2"/>
  <c r="AS495" i="2"/>
  <c r="AT495" i="2" s="1"/>
  <c r="AU495" i="2" s="1"/>
  <c r="AW495" i="2" s="1"/>
  <c r="AE482" i="2"/>
  <c r="AD482" i="2"/>
  <c r="AV663" i="2"/>
  <c r="AQ403" i="2"/>
  <c r="AR403" i="2" s="1"/>
  <c r="AV402" i="2"/>
  <c r="AF353" i="2"/>
  <c r="AG353" i="2" s="1"/>
  <c r="AI353" i="2" s="1"/>
  <c r="BB353" i="2" s="1"/>
  <c r="AC483" i="2"/>
  <c r="AZ483" i="2"/>
  <c r="AP483" i="2"/>
  <c r="AZ669" i="2"/>
  <c r="AC669" i="2"/>
  <c r="AR588" i="2"/>
  <c r="AS588" i="2"/>
  <c r="AT588" i="2" s="1"/>
  <c r="AU588" i="2" s="1"/>
  <c r="AW588" i="2" s="1"/>
  <c r="AS486" i="2"/>
  <c r="AT486" i="2" s="1"/>
  <c r="AU486" i="2" s="1"/>
  <c r="AW486" i="2" s="1"/>
  <c r="AZ486" i="2"/>
  <c r="AC486" i="2"/>
  <c r="AS487" i="2"/>
  <c r="AT487" i="2" s="1"/>
  <c r="AU487" i="2" s="1"/>
  <c r="AW487" i="2" s="1"/>
  <c r="AZ670" i="2"/>
  <c r="AC670" i="2"/>
  <c r="AI581" i="2"/>
  <c r="BB581" i="2" s="1"/>
  <c r="AH581" i="2"/>
  <c r="AJ581" i="2" s="1"/>
  <c r="AB582" i="2"/>
  <c r="AB525" i="2"/>
  <c r="AB662" i="2"/>
  <c r="AB522" i="2"/>
  <c r="AE463" i="2"/>
  <c r="AD463" i="2"/>
  <c r="AE676" i="2"/>
  <c r="AD676" i="2"/>
  <c r="AG675" i="2"/>
  <c r="AF675" i="2"/>
  <c r="AB663" i="2"/>
  <c r="AF641" i="2"/>
  <c r="AG641" i="2" s="1"/>
  <c r="AB643" i="2"/>
  <c r="AB573" i="2"/>
  <c r="AD461" i="2"/>
  <c r="AR678" i="2"/>
  <c r="AS678" i="2"/>
  <c r="AT678" i="2" s="1"/>
  <c r="AU678" i="2" s="1"/>
  <c r="AW678" i="2" s="1"/>
  <c r="AC584" i="2"/>
  <c r="AZ584" i="2"/>
  <c r="AS488" i="2"/>
  <c r="AT488" i="2" s="1"/>
  <c r="AU488" i="2" s="1"/>
  <c r="AW488" i="2" s="1"/>
  <c r="AR666" i="2"/>
  <c r="AS666" i="2"/>
  <c r="AT666" i="2" s="1"/>
  <c r="AU666" i="2" s="1"/>
  <c r="AR665" i="2"/>
  <c r="AZ587" i="2"/>
  <c r="AC587" i="2"/>
  <c r="AZ586" i="2"/>
  <c r="AC586" i="2"/>
  <c r="AH654" i="2"/>
  <c r="AJ654" i="2" s="1"/>
  <c r="AI654" i="2"/>
  <c r="BB654" i="2" s="1"/>
  <c r="AH739" i="2"/>
  <c r="AJ739" i="2" s="1"/>
  <c r="AI739" i="2"/>
  <c r="BB739" i="2" s="1"/>
  <c r="AD458" i="2"/>
  <c r="AE458" i="2"/>
  <c r="AI735" i="2"/>
  <c r="BB735" i="2" s="1"/>
  <c r="AH735" i="2"/>
  <c r="AJ735" i="2" s="1"/>
  <c r="AH736" i="2"/>
  <c r="AJ736" i="2" s="1"/>
  <c r="AI736" i="2"/>
  <c r="BB736" i="2" s="1"/>
  <c r="AH642" i="2"/>
  <c r="AJ642" i="2" s="1"/>
  <c r="AI642" i="2"/>
  <c r="BB642" i="2" s="1"/>
  <c r="AF738" i="2"/>
  <c r="AG738" i="2" s="1"/>
  <c r="AI572" i="2"/>
  <c r="BB572" i="2" s="1"/>
  <c r="AH572" i="2"/>
  <c r="AJ572" i="2" s="1"/>
  <c r="AZ495" i="2"/>
  <c r="AV495" i="2"/>
  <c r="AC495" i="2"/>
  <c r="AZ680" i="2"/>
  <c r="AC680" i="2"/>
  <c r="AE679" i="2"/>
  <c r="AD679" i="2"/>
  <c r="AD494" i="2"/>
  <c r="AE494" i="2"/>
  <c r="AB481" i="2"/>
  <c r="AF526" i="2"/>
  <c r="AG526" i="2" s="1"/>
  <c r="AH480" i="2"/>
  <c r="AJ480" i="2" s="1"/>
  <c r="AB524" i="2"/>
  <c r="AB742" i="2"/>
  <c r="AE499" i="2"/>
  <c r="AD499" i="2"/>
  <c r="AS461" i="2"/>
  <c r="AT461" i="2" s="1"/>
  <c r="AU461" i="2" s="1"/>
  <c r="AW461" i="2" s="1"/>
  <c r="AR461" i="2"/>
  <c r="AE461" i="2" s="1"/>
  <c r="AE681" i="2"/>
  <c r="AD681" i="2"/>
  <c r="AP498" i="2"/>
  <c r="AQ498" i="2" s="1"/>
  <c r="AO498" i="2"/>
  <c r="AS583" i="2"/>
  <c r="AT583" i="2" s="1"/>
  <c r="AU583" i="2" s="1"/>
  <c r="AW583" i="2" s="1"/>
  <c r="AR583" i="2"/>
  <c r="AE583" i="2" s="1"/>
  <c r="AD678" i="2"/>
  <c r="AE678" i="2"/>
  <c r="AS464" i="2"/>
  <c r="AT464" i="2" s="1"/>
  <c r="AU464" i="2" s="1"/>
  <c r="AW464" i="2" s="1"/>
  <c r="AR464" i="2"/>
  <c r="AV482" i="2"/>
  <c r="AD677" i="2"/>
  <c r="AE677" i="2"/>
  <c r="X405" i="2"/>
  <c r="G405" i="2" s="1"/>
  <c r="AO403" i="2"/>
  <c r="AZ403" i="2" s="1"/>
  <c r="AP42" i="2"/>
  <c r="AQ42" i="2" s="1"/>
  <c r="AK405" i="2"/>
  <c r="C408" i="2"/>
  <c r="W406" i="2"/>
  <c r="Z406" i="2" s="1"/>
  <c r="Y406" i="2"/>
  <c r="Y407" i="2"/>
  <c r="W407" i="2"/>
  <c r="Z407" i="2" s="1"/>
  <c r="AI367" i="2"/>
  <c r="BB367" i="2" s="1"/>
  <c r="AH367" i="2"/>
  <c r="AJ367" i="2" s="1"/>
  <c r="AD369" i="2"/>
  <c r="AE369" i="2"/>
  <c r="AF369" i="2" s="1"/>
  <c r="AG369" i="2" s="1"/>
  <c r="AD401" i="2"/>
  <c r="AE401" i="2"/>
  <c r="AB63" i="2"/>
  <c r="AI43" i="2"/>
  <c r="BB43" i="2" s="1"/>
  <c r="AH43" i="2"/>
  <c r="AJ43" i="2" s="1"/>
  <c r="AH196" i="2"/>
  <c r="AJ196" i="2" s="1"/>
  <c r="AI196" i="2"/>
  <c r="BB196" i="2" s="1"/>
  <c r="AB333" i="2"/>
  <c r="AV356" i="2"/>
  <c r="AZ356" i="2"/>
  <c r="AH353" i="2"/>
  <c r="AJ353" i="2" s="1"/>
  <c r="AF64" i="2"/>
  <c r="AG64" i="2"/>
  <c r="AS41" i="2"/>
  <c r="AT41" i="2" s="1"/>
  <c r="AU41" i="2" s="1"/>
  <c r="AW41" i="2" s="1"/>
  <c r="AR41" i="2"/>
  <c r="AI42" i="2"/>
  <c r="BB42" i="2" s="1"/>
  <c r="AH42" i="2"/>
  <c r="AJ42" i="2" s="1"/>
  <c r="AY405" i="2"/>
  <c r="AA405" i="2"/>
  <c r="AM404" i="2"/>
  <c r="AL404" i="2"/>
  <c r="AN404" i="2" s="1"/>
  <c r="AP404" i="2" s="1"/>
  <c r="AS403" i="2"/>
  <c r="AT403" i="2" s="1"/>
  <c r="AU403" i="2" s="1"/>
  <c r="AW403" i="2" s="1"/>
  <c r="AZ42" i="2"/>
  <c r="AC403" i="2"/>
  <c r="AD334" i="2"/>
  <c r="AE334" i="2"/>
  <c r="AI331" i="2"/>
  <c r="BB331" i="2" s="1"/>
  <c r="AH331" i="2"/>
  <c r="AJ331" i="2" s="1"/>
  <c r="AH356" i="2"/>
  <c r="AJ356" i="2" s="1"/>
  <c r="AI356" i="2"/>
  <c r="BB356" i="2" s="1"/>
  <c r="AH63" i="2"/>
  <c r="AJ63" i="2" s="1"/>
  <c r="AI63" i="2"/>
  <c r="BB63" i="2" s="1"/>
  <c r="AB43" i="2"/>
  <c r="AF333" i="2"/>
  <c r="AG333" i="2" s="1"/>
  <c r="AV369" i="2"/>
  <c r="AB353" i="2"/>
  <c r="AH195" i="2"/>
  <c r="AJ195" i="2" s="1"/>
  <c r="AI195" i="2"/>
  <c r="BB195" i="2" s="1"/>
  <c r="AB64" i="2"/>
  <c r="AE402" i="2"/>
  <c r="AD402" i="2"/>
  <c r="AL43" i="2"/>
  <c r="AN43" i="2" s="1"/>
  <c r="AO43" i="2" s="1"/>
  <c r="AM43" i="2"/>
  <c r="I433" i="2"/>
  <c r="R433" i="2"/>
  <c r="S433" i="2" s="1"/>
  <c r="F431" i="1"/>
  <c r="G680" i="1"/>
  <c r="F672" i="1"/>
  <c r="F490" i="1"/>
  <c r="F671" i="1"/>
  <c r="F588" i="1"/>
  <c r="G489" i="1"/>
  <c r="G488" i="1"/>
  <c r="F669" i="1"/>
  <c r="F487" i="1"/>
  <c r="G670" i="1"/>
  <c r="R432" i="2"/>
  <c r="S432" i="2"/>
  <c r="Q431" i="2"/>
  <c r="H431" i="2"/>
  <c r="C429" i="1" s="1"/>
  <c r="P431" i="2"/>
  <c r="I429" i="1" s="1"/>
  <c r="T431" i="2"/>
  <c r="J429" i="1" s="1"/>
  <c r="N431" i="2"/>
  <c r="I430" i="2"/>
  <c r="R430" i="2"/>
  <c r="S430" i="2"/>
  <c r="I429" i="2"/>
  <c r="F587" i="1"/>
  <c r="F665" i="1"/>
  <c r="G491" i="1"/>
  <c r="G457" i="1"/>
  <c r="G581" i="1"/>
  <c r="G480" i="1"/>
  <c r="F481" i="1"/>
  <c r="F667" i="1"/>
  <c r="F668" i="1"/>
  <c r="G461" i="1"/>
  <c r="G674" i="1"/>
  <c r="G459" i="1"/>
  <c r="F585" i="1"/>
  <c r="G456" i="1"/>
  <c r="F493" i="1"/>
  <c r="G492" i="1"/>
  <c r="G497" i="1"/>
  <c r="G679" i="1"/>
  <c r="G675" i="1"/>
  <c r="I432" i="2"/>
  <c r="M431" i="2"/>
  <c r="V431" i="2"/>
  <c r="K431" i="2"/>
  <c r="BA431" i="2"/>
  <c r="J431" i="2"/>
  <c r="E429" i="1" s="1"/>
  <c r="O431" i="2"/>
  <c r="H429" i="1" s="1"/>
  <c r="L431" i="2"/>
  <c r="R429" i="2"/>
  <c r="S429" i="2"/>
  <c r="F583" i="1"/>
  <c r="F664" i="1"/>
  <c r="F586" i="1"/>
  <c r="F485" i="1"/>
  <c r="G494" i="1"/>
  <c r="G495" i="1"/>
  <c r="G662" i="1"/>
  <c r="F663" i="1"/>
  <c r="F462" i="1"/>
  <c r="G460" i="1"/>
  <c r="F484" i="1"/>
  <c r="F582" i="1"/>
  <c r="F584" i="1"/>
  <c r="F678" i="1"/>
  <c r="G677" i="1"/>
  <c r="G676" i="1"/>
  <c r="B403" i="1"/>
  <c r="K403" i="1"/>
  <c r="E404" i="1"/>
  <c r="E409" i="2"/>
  <c r="E410" i="2" s="1"/>
  <c r="K408" i="2"/>
  <c r="T408" i="2"/>
  <c r="J406" i="1" s="1"/>
  <c r="M408" i="2"/>
  <c r="N408" i="2"/>
  <c r="BA408" i="2"/>
  <c r="V408" i="2"/>
  <c r="I406" i="2"/>
  <c r="H404" i="1"/>
  <c r="G367" i="1"/>
  <c r="G399" i="1"/>
  <c r="I404" i="1"/>
  <c r="L408" i="2"/>
  <c r="O408" i="2"/>
  <c r="P408" i="2"/>
  <c r="J408" i="2"/>
  <c r="Q408" i="2"/>
  <c r="H408" i="2"/>
  <c r="C404" i="1"/>
  <c r="I407" i="2"/>
  <c r="L403" i="1"/>
  <c r="G332" i="1"/>
  <c r="S405" i="2"/>
  <c r="F401" i="1"/>
  <c r="G400" i="1"/>
  <c r="R405" i="2"/>
  <c r="D404" i="1"/>
  <c r="D405" i="1"/>
  <c r="D428" i="1"/>
  <c r="D427" i="1"/>
  <c r="D430" i="1"/>
  <c r="E411" i="2"/>
  <c r="K411" i="2"/>
  <c r="M411" i="2"/>
  <c r="Q411" i="2"/>
  <c r="T411" i="2"/>
  <c r="J409" i="1" s="1"/>
  <c r="J411" i="2"/>
  <c r="E409" i="1" s="1"/>
  <c r="V411" i="2"/>
  <c r="N411" i="2"/>
  <c r="O411" i="2"/>
  <c r="H409" i="1" s="1"/>
  <c r="H411" i="2"/>
  <c r="C409" i="1" s="1"/>
  <c r="L411" i="2"/>
  <c r="P411" i="2"/>
  <c r="I409" i="1" s="1"/>
  <c r="BA411" i="2"/>
  <c r="E412" i="2"/>
  <c r="L412" i="2"/>
  <c r="O412" i="2"/>
  <c r="H410" i="1" s="1"/>
  <c r="V412" i="2"/>
  <c r="N412" i="2"/>
  <c r="P412" i="2"/>
  <c r="I410" i="1" s="1"/>
  <c r="M412" i="2"/>
  <c r="H412" i="2"/>
  <c r="C410" i="1" s="1"/>
  <c r="Q412" i="2"/>
  <c r="BA412" i="2"/>
  <c r="J412" i="2"/>
  <c r="E410" i="1" s="1"/>
  <c r="K412" i="2"/>
  <c r="T412" i="2"/>
  <c r="J410" i="1" s="1"/>
  <c r="E413" i="2"/>
  <c r="BA413" i="2"/>
  <c r="V413" i="2"/>
  <c r="M413" i="2"/>
  <c r="L413" i="2"/>
  <c r="T413" i="2"/>
  <c r="J411" i="1" s="1"/>
  <c r="Q413" i="2"/>
  <c r="K413" i="2"/>
  <c r="N413" i="2"/>
  <c r="P413" i="2"/>
  <c r="I411" i="1" s="1"/>
  <c r="J413" i="2"/>
  <c r="E411" i="1" s="1"/>
  <c r="O413" i="2"/>
  <c r="H411" i="1" s="1"/>
  <c r="H413" i="2"/>
  <c r="C411" i="1" s="1"/>
  <c r="E414" i="2"/>
  <c r="E415" i="2" s="1"/>
  <c r="BA414" i="2"/>
  <c r="T414" i="2"/>
  <c r="J412" i="1" s="1"/>
  <c r="P414" i="2"/>
  <c r="I412" i="1" s="1"/>
  <c r="M414" i="2"/>
  <c r="Q414" i="2"/>
  <c r="N414" i="2"/>
  <c r="O414" i="2"/>
  <c r="H412" i="1" s="1"/>
  <c r="L414" i="2"/>
  <c r="K414" i="2"/>
  <c r="V414" i="2"/>
  <c r="J414" i="2"/>
  <c r="E412" i="1" s="1"/>
  <c r="H414" i="2"/>
  <c r="C412" i="1" s="1"/>
  <c r="D431" i="1"/>
  <c r="P415" i="2"/>
  <c r="I413" i="1" s="1"/>
  <c r="Q415" i="2"/>
  <c r="BA415" i="2"/>
  <c r="N415" i="2"/>
  <c r="L415" i="2"/>
  <c r="J415" i="2"/>
  <c r="E413" i="1" s="1"/>
  <c r="V415" i="2"/>
  <c r="O415" i="2"/>
  <c r="H413" i="1" s="1"/>
  <c r="T415" i="2"/>
  <c r="J413" i="1" s="1"/>
  <c r="M415" i="2"/>
  <c r="K415" i="2"/>
  <c r="H415" i="2"/>
  <c r="C413" i="1" s="1"/>
  <c r="E416" i="2"/>
  <c r="L416" i="2"/>
  <c r="BA416" i="2"/>
  <c r="P416" i="2"/>
  <c r="I414" i="1" s="1"/>
  <c r="H416" i="2"/>
  <c r="C414" i="1" s="1"/>
  <c r="J416" i="2"/>
  <c r="E414" i="1" s="1"/>
  <c r="K416" i="2"/>
  <c r="T416" i="2"/>
  <c r="J414" i="1" s="1"/>
  <c r="M416" i="2"/>
  <c r="N416" i="2"/>
  <c r="Q416" i="2"/>
  <c r="V416" i="2"/>
  <c r="O416" i="2"/>
  <c r="H414" i="1" s="1"/>
  <c r="E417" i="2"/>
  <c r="H417" i="2"/>
  <c r="C415" i="1" s="1"/>
  <c r="K417" i="2"/>
  <c r="T417" i="2"/>
  <c r="J415" i="1" s="1"/>
  <c r="P417" i="2"/>
  <c r="I415" i="1" s="1"/>
  <c r="Q417" i="2"/>
  <c r="V417" i="2"/>
  <c r="E418" i="2"/>
  <c r="J417" i="2"/>
  <c r="E415" i="1" s="1"/>
  <c r="N417" i="2"/>
  <c r="L417" i="2"/>
  <c r="O417" i="2"/>
  <c r="H415" i="1" s="1"/>
  <c r="BA417" i="2"/>
  <c r="M417" i="2"/>
  <c r="P418" i="2"/>
  <c r="I416" i="1" s="1"/>
  <c r="N418" i="2"/>
  <c r="Q418" i="2"/>
  <c r="T418" i="2"/>
  <c r="J416" i="1" s="1"/>
  <c r="L418" i="2"/>
  <c r="K418" i="2"/>
  <c r="E419" i="2"/>
  <c r="BA418" i="2"/>
  <c r="M418" i="2"/>
  <c r="V418" i="2"/>
  <c r="H418" i="2"/>
  <c r="C416" i="1" s="1"/>
  <c r="J418" i="2"/>
  <c r="E416" i="1" s="1"/>
  <c r="O418" i="2"/>
  <c r="H416" i="1" s="1"/>
  <c r="Q419" i="2"/>
  <c r="M419" i="2"/>
  <c r="J419" i="2"/>
  <c r="E417" i="1" s="1"/>
  <c r="L419" i="2"/>
  <c r="V419" i="2"/>
  <c r="P419" i="2"/>
  <c r="I417" i="1" s="1"/>
  <c r="E420" i="2"/>
  <c r="BA419" i="2"/>
  <c r="O419" i="2"/>
  <c r="H417" i="1" s="1"/>
  <c r="H419" i="2"/>
  <c r="C417" i="1" s="1"/>
  <c r="K419" i="2"/>
  <c r="N419" i="2"/>
  <c r="T419" i="2"/>
  <c r="J417" i="1" s="1"/>
  <c r="V420" i="2"/>
  <c r="J420" i="2"/>
  <c r="E418" i="1" s="1"/>
  <c r="N420" i="2"/>
  <c r="O420" i="2"/>
  <c r="H418" i="1" s="1"/>
  <c r="K420" i="2"/>
  <c r="L420" i="2"/>
  <c r="E421" i="2"/>
  <c r="M420" i="2"/>
  <c r="P420" i="2"/>
  <c r="I418" i="1" s="1"/>
  <c r="BA420" i="2"/>
  <c r="H420" i="2"/>
  <c r="C418" i="1" s="1"/>
  <c r="Q420" i="2"/>
  <c r="T420" i="2"/>
  <c r="J418" i="1" s="1"/>
  <c r="H421" i="2"/>
  <c r="C419" i="1" s="1"/>
  <c r="J421" i="2"/>
  <c r="E419" i="1" s="1"/>
  <c r="P421" i="2"/>
  <c r="I419" i="1" s="1"/>
  <c r="N421" i="2"/>
  <c r="BA421" i="2"/>
  <c r="K421" i="2"/>
  <c r="E422" i="2"/>
  <c r="M421" i="2"/>
  <c r="V421" i="2"/>
  <c r="Q421" i="2"/>
  <c r="T421" i="2"/>
  <c r="J419" i="1" s="1"/>
  <c r="O421" i="2"/>
  <c r="H419" i="1" s="1"/>
  <c r="L421" i="2"/>
  <c r="M422" i="2"/>
  <c r="P422" i="2"/>
  <c r="I420" i="1" s="1"/>
  <c r="O422" i="2"/>
  <c r="H420" i="1" s="1"/>
  <c r="N422" i="2"/>
  <c r="H422" i="2"/>
  <c r="C420" i="1" s="1"/>
  <c r="T422" i="2"/>
  <c r="J420" i="1" s="1"/>
  <c r="K422" i="2"/>
  <c r="L422" i="2"/>
  <c r="J422" i="2"/>
  <c r="E420" i="1" s="1"/>
  <c r="Q422" i="2"/>
  <c r="BA422" i="2"/>
  <c r="V422" i="2"/>
  <c r="E423" i="2"/>
  <c r="H423" i="2"/>
  <c r="C421" i="1" s="1"/>
  <c r="P423" i="2"/>
  <c r="I421" i="1" s="1"/>
  <c r="BA423" i="2"/>
  <c r="T423" i="2"/>
  <c r="J421" i="1" s="1"/>
  <c r="N423" i="2"/>
  <c r="O423" i="2"/>
  <c r="H421" i="1" s="1"/>
  <c r="E424" i="2"/>
  <c r="V423" i="2"/>
  <c r="Q423" i="2"/>
  <c r="M423" i="2"/>
  <c r="J423" i="2"/>
  <c r="E421" i="1" s="1"/>
  <c r="K423" i="2"/>
  <c r="L423" i="2"/>
  <c r="T424" i="2"/>
  <c r="J422" i="1" s="1"/>
  <c r="K424" i="2"/>
  <c r="BA424" i="2"/>
  <c r="J424" i="2"/>
  <c r="E422" i="1" s="1"/>
  <c r="P424" i="2"/>
  <c r="I422" i="1" s="1"/>
  <c r="M424" i="2"/>
  <c r="N424" i="2"/>
  <c r="O424" i="2"/>
  <c r="H422" i="1" s="1"/>
  <c r="L424" i="2"/>
  <c r="Q424" i="2"/>
  <c r="H424" i="2"/>
  <c r="C422" i="1" s="1"/>
  <c r="V424" i="2"/>
  <c r="E425" i="2"/>
  <c r="Q425" i="2"/>
  <c r="J425" i="2"/>
  <c r="E423" i="1" s="1"/>
  <c r="T425" i="2"/>
  <c r="J423" i="1" s="1"/>
  <c r="P425" i="2"/>
  <c r="I423" i="1" s="1"/>
  <c r="M425" i="2"/>
  <c r="O425" i="2"/>
  <c r="H423" i="1" s="1"/>
  <c r="K425" i="2"/>
  <c r="L425" i="2"/>
  <c r="H425" i="2"/>
  <c r="C423" i="1" s="1"/>
  <c r="N425" i="2"/>
  <c r="V425" i="2"/>
  <c r="BA425" i="2"/>
  <c r="E426" i="2"/>
  <c r="M426" i="2"/>
  <c r="K426" i="2"/>
  <c r="L426" i="2"/>
  <c r="J426" i="2"/>
  <c r="E424" i="1" s="1"/>
  <c r="BA426" i="2"/>
  <c r="P426" i="2"/>
  <c r="I424" i="1" s="1"/>
  <c r="V426" i="2"/>
  <c r="H426" i="2"/>
  <c r="C424" i="1" s="1"/>
  <c r="T426" i="2"/>
  <c r="J424" i="1" s="1"/>
  <c r="N426" i="2"/>
  <c r="O426" i="2"/>
  <c r="H424" i="1" s="1"/>
  <c r="Q426" i="2"/>
  <c r="E427" i="2"/>
  <c r="L427" i="2"/>
  <c r="H427" i="2"/>
  <c r="N427" i="2"/>
  <c r="O427" i="2"/>
  <c r="K427" i="2"/>
  <c r="M427" i="2"/>
  <c r="P427" i="2"/>
  <c r="J427" i="2"/>
  <c r="BA427" i="2"/>
  <c r="V427" i="2"/>
  <c r="Q427" i="2"/>
  <c r="T427" i="2"/>
  <c r="J425" i="1" s="1"/>
  <c r="E428" i="2"/>
  <c r="T428" i="2"/>
  <c r="J426" i="1" s="1"/>
  <c r="H428" i="2"/>
  <c r="C426" i="1" s="1"/>
  <c r="Q428" i="2"/>
  <c r="M428" i="2"/>
  <c r="L428" i="2"/>
  <c r="P428" i="2"/>
  <c r="I426" i="1" s="1"/>
  <c r="K428" i="2"/>
  <c r="V428" i="2"/>
  <c r="BA428" i="2"/>
  <c r="O428" i="2"/>
  <c r="H426" i="1" s="1"/>
  <c r="J428" i="2"/>
  <c r="E426" i="1" s="1"/>
  <c r="N428" i="2"/>
  <c r="AV500" i="2" l="1"/>
  <c r="AV671" i="2"/>
  <c r="AV674" i="2"/>
  <c r="AV590" i="2"/>
  <c r="AV492" i="2"/>
  <c r="X406" i="2"/>
  <c r="G406" i="2" s="1"/>
  <c r="AV680" i="2"/>
  <c r="C428" i="2"/>
  <c r="C427" i="2"/>
  <c r="W426" i="2"/>
  <c r="Z426" i="2" s="1"/>
  <c r="AA426" i="2" s="1"/>
  <c r="Y426" i="2"/>
  <c r="C426" i="2"/>
  <c r="Y425" i="2"/>
  <c r="W425" i="2"/>
  <c r="Z425" i="2" s="1"/>
  <c r="C425" i="2"/>
  <c r="Y424" i="2"/>
  <c r="W424" i="2"/>
  <c r="Z424" i="2" s="1"/>
  <c r="AA424" i="2" s="1"/>
  <c r="W423" i="2"/>
  <c r="Z423" i="2" s="1"/>
  <c r="Y423" i="2"/>
  <c r="C424" i="2"/>
  <c r="C423" i="2"/>
  <c r="AA423" i="2"/>
  <c r="W422" i="2"/>
  <c r="Z422" i="2" s="1"/>
  <c r="AA422" i="2" s="1"/>
  <c r="Y422" i="2"/>
  <c r="Y421" i="2"/>
  <c r="W421" i="2"/>
  <c r="Z421" i="2" s="1"/>
  <c r="AA421" i="2" s="1"/>
  <c r="C422" i="2"/>
  <c r="C421" i="2"/>
  <c r="W420" i="2"/>
  <c r="Z420" i="2" s="1"/>
  <c r="Y420" i="2"/>
  <c r="X420" i="2"/>
  <c r="G420" i="2" s="1"/>
  <c r="C420" i="2"/>
  <c r="W419" i="2"/>
  <c r="Z419" i="2" s="1"/>
  <c r="AA419" i="2" s="1"/>
  <c r="Y419" i="2"/>
  <c r="Y418" i="2"/>
  <c r="W418" i="2"/>
  <c r="Z418" i="2" s="1"/>
  <c r="AA418" i="2" s="1"/>
  <c r="C419" i="2"/>
  <c r="C418" i="2"/>
  <c r="W417" i="2"/>
  <c r="Z417" i="2" s="1"/>
  <c r="Y417" i="2"/>
  <c r="X417" i="2"/>
  <c r="G417" i="2" s="1"/>
  <c r="C417" i="2"/>
  <c r="AA417" i="2"/>
  <c r="W416" i="2"/>
  <c r="Z416" i="2" s="1"/>
  <c r="Y416" i="2"/>
  <c r="X416" i="2"/>
  <c r="G416" i="2" s="1"/>
  <c r="C416" i="2"/>
  <c r="Y415" i="2"/>
  <c r="W415" i="2"/>
  <c r="Z415" i="2" s="1"/>
  <c r="AA415" i="2" s="1"/>
  <c r="C415" i="2"/>
  <c r="AK433" i="2"/>
  <c r="AR489" i="2"/>
  <c r="AS489" i="2"/>
  <c r="AT489" i="2" s="1"/>
  <c r="AU489" i="2" s="1"/>
  <c r="AW489" i="2" s="1"/>
  <c r="AF491" i="2"/>
  <c r="AG491" i="2" s="1"/>
  <c r="AB672" i="2"/>
  <c r="AH578" i="2"/>
  <c r="AJ578" i="2" s="1"/>
  <c r="AI578" i="2"/>
  <c r="BB578" i="2" s="1"/>
  <c r="AE489" i="2"/>
  <c r="AD489" i="2"/>
  <c r="AD671" i="2"/>
  <c r="AE671" i="2"/>
  <c r="AB490" i="2"/>
  <c r="AV672" i="2"/>
  <c r="AG682" i="2"/>
  <c r="AF682" i="2"/>
  <c r="X433" i="2"/>
  <c r="G433" i="2" s="1"/>
  <c r="AW666" i="2"/>
  <c r="AV487" i="2"/>
  <c r="AB491" i="2"/>
  <c r="AE590" i="2"/>
  <c r="AD590" i="2"/>
  <c r="AG672" i="2"/>
  <c r="AF672" i="2"/>
  <c r="AV673" i="2"/>
  <c r="AE673" i="2"/>
  <c r="AD673" i="2"/>
  <c r="AE492" i="2"/>
  <c r="AD492" i="2"/>
  <c r="AH490" i="2"/>
  <c r="AJ490" i="2" s="1"/>
  <c r="AI490" i="2"/>
  <c r="BB490" i="2" s="1"/>
  <c r="AD674" i="2"/>
  <c r="AE674" i="2"/>
  <c r="AB682" i="2"/>
  <c r="AE433" i="2"/>
  <c r="AD433" i="2"/>
  <c r="AY433" i="2"/>
  <c r="AW585" i="2"/>
  <c r="AV464" i="2"/>
  <c r="AF494" i="2"/>
  <c r="AG494" i="2" s="1"/>
  <c r="AH494" i="2" s="1"/>
  <c r="AJ494" i="2" s="1"/>
  <c r="AV678" i="2"/>
  <c r="AV664" i="2"/>
  <c r="AF499" i="2"/>
  <c r="AG499" i="2" s="1"/>
  <c r="AI499" i="2" s="1"/>
  <c r="BB499" i="2" s="1"/>
  <c r="AF458" i="2"/>
  <c r="AG458" i="2" s="1"/>
  <c r="AI458" i="2" s="1"/>
  <c r="BB458" i="2" s="1"/>
  <c r="AV665" i="2"/>
  <c r="AV588" i="2"/>
  <c r="AF482" i="2"/>
  <c r="AG482" i="2" s="1"/>
  <c r="AI482" i="2" s="1"/>
  <c r="BB482" i="2" s="1"/>
  <c r="AF459" i="2"/>
  <c r="AG459" i="2" s="1"/>
  <c r="AH459" i="2" s="1"/>
  <c r="AJ459" i="2" s="1"/>
  <c r="AV463" i="2"/>
  <c r="X429" i="2"/>
  <c r="G429" i="2" s="1"/>
  <c r="X430" i="2"/>
  <c r="G430" i="2" s="1"/>
  <c r="Y414" i="2"/>
  <c r="W414" i="2"/>
  <c r="Z414" i="2" s="1"/>
  <c r="AA414" i="2" s="1"/>
  <c r="C414" i="2"/>
  <c r="Y413" i="2"/>
  <c r="W413" i="2"/>
  <c r="Z413" i="2" s="1"/>
  <c r="AA413" i="2" s="1"/>
  <c r="C413" i="2"/>
  <c r="Y412" i="2"/>
  <c r="W412" i="2"/>
  <c r="Z412" i="2" s="1"/>
  <c r="AA412" i="2" s="1"/>
  <c r="C412" i="2"/>
  <c r="W411" i="2"/>
  <c r="Z411" i="2" s="1"/>
  <c r="AA411" i="2" s="1"/>
  <c r="Y411" i="2"/>
  <c r="C411" i="2"/>
  <c r="C410" i="2"/>
  <c r="W431" i="2"/>
  <c r="Z431" i="2" s="1"/>
  <c r="Y431" i="2"/>
  <c r="AK432" i="2"/>
  <c r="Y428" i="2"/>
  <c r="W428" i="2"/>
  <c r="Z428" i="2" s="1"/>
  <c r="AK429" i="2"/>
  <c r="AK430" i="2"/>
  <c r="AI526" i="2"/>
  <c r="BB526" i="2" s="1"/>
  <c r="AH526" i="2"/>
  <c r="AJ526" i="2" s="1"/>
  <c r="AI738" i="2"/>
  <c r="BB738" i="2" s="1"/>
  <c r="AH738" i="2"/>
  <c r="AJ738" i="2" s="1"/>
  <c r="AI641" i="2"/>
  <c r="BB641" i="2" s="1"/>
  <c r="AH641" i="2"/>
  <c r="AJ641" i="2" s="1"/>
  <c r="AH582" i="2"/>
  <c r="AJ582" i="2" s="1"/>
  <c r="AI582" i="2"/>
  <c r="BB582" i="2" s="1"/>
  <c r="AH573" i="2"/>
  <c r="AJ573" i="2" s="1"/>
  <c r="AI573" i="2"/>
  <c r="BB573" i="2" s="1"/>
  <c r="AR667" i="2"/>
  <c r="AS667" i="2"/>
  <c r="AT667" i="2" s="1"/>
  <c r="AU667" i="2" s="1"/>
  <c r="AW667" i="2" s="1"/>
  <c r="AF677" i="2"/>
  <c r="AG677" i="2"/>
  <c r="AB678" i="2"/>
  <c r="AR498" i="2"/>
  <c r="AS498" i="2"/>
  <c r="AT498" i="2" s="1"/>
  <c r="AU498" i="2" s="1"/>
  <c r="AW498" i="2" s="1"/>
  <c r="AG681" i="2"/>
  <c r="AF681" i="2"/>
  <c r="AB679" i="2"/>
  <c r="AD680" i="2"/>
  <c r="AE680" i="2"/>
  <c r="AE586" i="2"/>
  <c r="AD586" i="2"/>
  <c r="AD584" i="2"/>
  <c r="AF461" i="2"/>
  <c r="AG461" i="2" s="1"/>
  <c r="AH675" i="2"/>
  <c r="AJ675" i="2" s="1"/>
  <c r="AI675" i="2"/>
  <c r="BB675" i="2" s="1"/>
  <c r="AF676" i="2"/>
  <c r="AG676" i="2"/>
  <c r="AF463" i="2"/>
  <c r="AG463" i="2" s="1"/>
  <c r="AD486" i="2"/>
  <c r="AE486" i="2"/>
  <c r="AH482" i="2"/>
  <c r="AJ482" i="2" s="1"/>
  <c r="AF583" i="2"/>
  <c r="AG583" i="2" s="1"/>
  <c r="AB462" i="2"/>
  <c r="AV460" i="2"/>
  <c r="AZ460" i="2"/>
  <c r="AC460" i="2"/>
  <c r="AI742" i="2"/>
  <c r="BB742" i="2" s="1"/>
  <c r="AH742" i="2"/>
  <c r="AJ742" i="2" s="1"/>
  <c r="AI527" i="2"/>
  <c r="BB527" i="2" s="1"/>
  <c r="AH527" i="2"/>
  <c r="AJ527" i="2" s="1"/>
  <c r="AD464" i="2"/>
  <c r="AE464" i="2"/>
  <c r="AF493" i="2"/>
  <c r="AG493" i="2" s="1"/>
  <c r="AI644" i="2"/>
  <c r="BB644" i="2" s="1"/>
  <c r="AH644" i="2"/>
  <c r="AJ644" i="2" s="1"/>
  <c r="AS586" i="2"/>
  <c r="AT586" i="2" s="1"/>
  <c r="AU586" i="2" s="1"/>
  <c r="AW586" i="2" s="1"/>
  <c r="AR586" i="2"/>
  <c r="AR587" i="2"/>
  <c r="AS587" i="2"/>
  <c r="AT587" i="2" s="1"/>
  <c r="AU587" i="2" s="1"/>
  <c r="AW587" i="2" s="1"/>
  <c r="AD665" i="2"/>
  <c r="AE665" i="2"/>
  <c r="AZ488" i="2"/>
  <c r="AV488" i="2"/>
  <c r="AC488" i="2"/>
  <c r="AB664" i="2"/>
  <c r="AB497" i="2"/>
  <c r="AB496" i="2"/>
  <c r="AI522" i="2"/>
  <c r="BB522" i="2" s="1"/>
  <c r="AH522" i="2"/>
  <c r="AJ522" i="2" s="1"/>
  <c r="AS670" i="2"/>
  <c r="AT670" i="2" s="1"/>
  <c r="AU670" i="2" s="1"/>
  <c r="AW670" i="2" s="1"/>
  <c r="AR670" i="2"/>
  <c r="AD487" i="2"/>
  <c r="AE487" i="2"/>
  <c r="AE588" i="2"/>
  <c r="AD588" i="2"/>
  <c r="AR589" i="2"/>
  <c r="AS589" i="2"/>
  <c r="AT589" i="2" s="1"/>
  <c r="AU589" i="2" s="1"/>
  <c r="AW589" i="2" s="1"/>
  <c r="AS669" i="2"/>
  <c r="AT669" i="2" s="1"/>
  <c r="AU669" i="2" s="1"/>
  <c r="AW669" i="2" s="1"/>
  <c r="AR669" i="2"/>
  <c r="AD666" i="2"/>
  <c r="AE666" i="2"/>
  <c r="AV666" i="2"/>
  <c r="AR668" i="2"/>
  <c r="AS668" i="2"/>
  <c r="AT668" i="2" s="1"/>
  <c r="AU668" i="2" s="1"/>
  <c r="AW668" i="2" s="1"/>
  <c r="AE585" i="2"/>
  <c r="AD585" i="2"/>
  <c r="AV585" i="2"/>
  <c r="AY432" i="2"/>
  <c r="AB677" i="2"/>
  <c r="AF678" i="2"/>
  <c r="AG678" i="2"/>
  <c r="AV583" i="2"/>
  <c r="AZ498" i="2"/>
  <c r="AC498" i="2"/>
  <c r="AB681" i="2"/>
  <c r="AV461" i="2"/>
  <c r="AB499" i="2"/>
  <c r="AB494" i="2"/>
  <c r="AF679" i="2"/>
  <c r="AG679" i="2"/>
  <c r="AE495" i="2"/>
  <c r="AD495" i="2"/>
  <c r="AB458" i="2"/>
  <c r="AD587" i="2"/>
  <c r="AB461" i="2"/>
  <c r="AB676" i="2"/>
  <c r="AB463" i="2"/>
  <c r="AE670" i="2"/>
  <c r="AD670" i="2"/>
  <c r="AV486" i="2"/>
  <c r="AE669" i="2"/>
  <c r="AD669" i="2"/>
  <c r="AD483" i="2"/>
  <c r="AB482" i="2"/>
  <c r="AB583" i="2"/>
  <c r="AB459" i="2"/>
  <c r="AV497" i="2"/>
  <c r="AF462" i="2"/>
  <c r="AG462" i="2" s="1"/>
  <c r="AV677" i="2"/>
  <c r="AI524" i="2"/>
  <c r="BB524" i="2" s="1"/>
  <c r="AH524" i="2"/>
  <c r="AJ524" i="2" s="1"/>
  <c r="AI481" i="2"/>
  <c r="BB481" i="2" s="1"/>
  <c r="AH481" i="2"/>
  <c r="AJ481" i="2" s="1"/>
  <c r="AB493" i="2"/>
  <c r="AZ485" i="2"/>
  <c r="AC485" i="2"/>
  <c r="AR584" i="2"/>
  <c r="AE584" i="2" s="1"/>
  <c r="AS584" i="2"/>
  <c r="AT584" i="2" s="1"/>
  <c r="AU584" i="2" s="1"/>
  <c r="AW584" i="2" s="1"/>
  <c r="AG664" i="2"/>
  <c r="AF664" i="2"/>
  <c r="AF497" i="2"/>
  <c r="AG497" i="2" s="1"/>
  <c r="AH643" i="2"/>
  <c r="AJ643" i="2" s="1"/>
  <c r="AI643" i="2"/>
  <c r="BB643" i="2" s="1"/>
  <c r="AF496" i="2"/>
  <c r="AG496" i="2" s="1"/>
  <c r="AH525" i="2"/>
  <c r="AJ525" i="2" s="1"/>
  <c r="AI525" i="2"/>
  <c r="BB525" i="2" s="1"/>
  <c r="AD667" i="2"/>
  <c r="AE667" i="2"/>
  <c r="AP484" i="2"/>
  <c r="AQ484" i="2" s="1"/>
  <c r="AO484" i="2"/>
  <c r="AR483" i="2"/>
  <c r="AE483" i="2" s="1"/>
  <c r="AS483" i="2"/>
  <c r="AT483" i="2" s="1"/>
  <c r="AU483" i="2" s="1"/>
  <c r="AW483" i="2" s="1"/>
  <c r="AV485" i="2"/>
  <c r="AZ668" i="2"/>
  <c r="AC668" i="2"/>
  <c r="AD589" i="2"/>
  <c r="AE589" i="2"/>
  <c r="AY429" i="2"/>
  <c r="AY430" i="2"/>
  <c r="X432" i="2"/>
  <c r="G432" i="2" s="1"/>
  <c r="AF401" i="2"/>
  <c r="AG401" i="2" s="1"/>
  <c r="AI401" i="2" s="1"/>
  <c r="BB401" i="2" s="1"/>
  <c r="AP43" i="2"/>
  <c r="AQ43" i="2" s="1"/>
  <c r="AF334" i="2"/>
  <c r="AG334" i="2" s="1"/>
  <c r="AH334" i="2" s="1"/>
  <c r="AJ334" i="2" s="1"/>
  <c r="AV403" i="2"/>
  <c r="AQ404" i="2"/>
  <c r="AR404" i="2" s="1"/>
  <c r="AV41" i="2"/>
  <c r="AK407" i="2"/>
  <c r="W427" i="2"/>
  <c r="Z427" i="2" s="1"/>
  <c r="Y427" i="2"/>
  <c r="X427" i="2"/>
  <c r="AK406" i="2"/>
  <c r="W408" i="2"/>
  <c r="Z408" i="2" s="1"/>
  <c r="Y408" i="2"/>
  <c r="X408" i="2"/>
  <c r="G408" i="2" s="1"/>
  <c r="C409" i="2"/>
  <c r="AB402" i="2"/>
  <c r="AI334" i="2"/>
  <c r="BB334" i="2" s="1"/>
  <c r="AD403" i="2"/>
  <c r="AE403" i="2"/>
  <c r="AZ43" i="2"/>
  <c r="AF402" i="2"/>
  <c r="AG402" i="2" s="1"/>
  <c r="AI333" i="2"/>
  <c r="BB333" i="2" s="1"/>
  <c r="AH333" i="2"/>
  <c r="AJ333" i="2" s="1"/>
  <c r="AB334" i="2"/>
  <c r="AS42" i="2"/>
  <c r="AT42" i="2" s="1"/>
  <c r="AU42" i="2" s="1"/>
  <c r="AW42" i="2" s="1"/>
  <c r="AR42" i="2"/>
  <c r="AO404" i="2"/>
  <c r="AI369" i="2"/>
  <c r="BB369" i="2" s="1"/>
  <c r="AH369" i="2"/>
  <c r="AJ369" i="2" s="1"/>
  <c r="AY407" i="2"/>
  <c r="AA407" i="2"/>
  <c r="X407" i="2"/>
  <c r="G407" i="2" s="1"/>
  <c r="AY425" i="2"/>
  <c r="AA425" i="2"/>
  <c r="AL405" i="2"/>
  <c r="AN405" i="2" s="1"/>
  <c r="AO405" i="2" s="1"/>
  <c r="AM405" i="2"/>
  <c r="AI64" i="2"/>
  <c r="BB64" i="2" s="1"/>
  <c r="AH64" i="2"/>
  <c r="AJ64" i="2" s="1"/>
  <c r="AB401" i="2"/>
  <c r="AB369" i="2"/>
  <c r="AY426" i="2"/>
  <c r="AY406" i="2"/>
  <c r="AA406" i="2"/>
  <c r="B404" i="1"/>
  <c r="I426" i="2"/>
  <c r="I422" i="2"/>
  <c r="S422" i="2"/>
  <c r="R422" i="2"/>
  <c r="I421" i="2"/>
  <c r="R420" i="2"/>
  <c r="S420" i="2"/>
  <c r="I419" i="2"/>
  <c r="S419" i="2"/>
  <c r="R419" i="2"/>
  <c r="I418" i="2"/>
  <c r="I417" i="2"/>
  <c r="B415" i="1"/>
  <c r="K415" i="1" s="1"/>
  <c r="S416" i="2"/>
  <c r="R416" i="2"/>
  <c r="S415" i="2"/>
  <c r="R415" i="2"/>
  <c r="G669" i="1"/>
  <c r="B431" i="1"/>
  <c r="K431" i="1" s="1"/>
  <c r="G671" i="1"/>
  <c r="G490" i="1"/>
  <c r="L431" i="1"/>
  <c r="I425" i="2"/>
  <c r="I424" i="2"/>
  <c r="I423" i="2"/>
  <c r="S423" i="2"/>
  <c r="R423" i="2"/>
  <c r="S421" i="2"/>
  <c r="R421" i="2"/>
  <c r="I420" i="2"/>
  <c r="B418" i="1"/>
  <c r="K418" i="1" s="1"/>
  <c r="S418" i="2"/>
  <c r="R418" i="2"/>
  <c r="R417" i="2"/>
  <c r="S417" i="2"/>
  <c r="I416" i="2"/>
  <c r="B414" i="1"/>
  <c r="K414" i="1" s="1"/>
  <c r="I415" i="2"/>
  <c r="G487" i="1"/>
  <c r="G588" i="1"/>
  <c r="G672" i="1"/>
  <c r="G431" i="1"/>
  <c r="B428" i="1"/>
  <c r="K428" i="1" s="1"/>
  <c r="B427" i="1"/>
  <c r="K427" i="1" s="1"/>
  <c r="R414" i="2"/>
  <c r="S414" i="2" s="1"/>
  <c r="I413" i="2"/>
  <c r="S412" i="2"/>
  <c r="R412" i="2"/>
  <c r="Q410" i="2"/>
  <c r="K410" i="2"/>
  <c r="T410" i="2"/>
  <c r="J408" i="1" s="1"/>
  <c r="H410" i="2"/>
  <c r="C408" i="1" s="1"/>
  <c r="N410" i="2"/>
  <c r="BA410" i="2"/>
  <c r="M410" i="2"/>
  <c r="I428" i="2"/>
  <c r="G678" i="1"/>
  <c r="G582" i="1"/>
  <c r="G462" i="1"/>
  <c r="G663" i="1"/>
  <c r="F486" i="1"/>
  <c r="G485" i="1"/>
  <c r="G664" i="1"/>
  <c r="G583" i="1"/>
  <c r="L430" i="1"/>
  <c r="G668" i="1"/>
  <c r="F483" i="1"/>
  <c r="F666" i="1"/>
  <c r="L428" i="1"/>
  <c r="I414" i="2"/>
  <c r="R413" i="2"/>
  <c r="S413" i="2"/>
  <c r="I412" i="2"/>
  <c r="I411" i="2"/>
  <c r="R411" i="2"/>
  <c r="S411" i="2"/>
  <c r="O410" i="2"/>
  <c r="H408" i="1" s="1"/>
  <c r="J410" i="2"/>
  <c r="E408" i="1" s="1"/>
  <c r="V410" i="2"/>
  <c r="P410" i="2"/>
  <c r="I408" i="1" s="1"/>
  <c r="L410" i="2"/>
  <c r="I431" i="2"/>
  <c r="G584" i="1"/>
  <c r="G484" i="1"/>
  <c r="F458" i="1"/>
  <c r="G586" i="1"/>
  <c r="F496" i="1"/>
  <c r="G493" i="1"/>
  <c r="G585" i="1"/>
  <c r="G667" i="1"/>
  <c r="G481" i="1"/>
  <c r="G665" i="1"/>
  <c r="G587" i="1"/>
  <c r="L427" i="1"/>
  <c r="B430" i="1"/>
  <c r="K430" i="1" s="1"/>
  <c r="H425" i="1"/>
  <c r="C406" i="1"/>
  <c r="E406" i="1"/>
  <c r="H406" i="1"/>
  <c r="E425" i="1"/>
  <c r="V409" i="2"/>
  <c r="M409" i="2"/>
  <c r="L409" i="2"/>
  <c r="P409" i="2"/>
  <c r="BA409" i="2"/>
  <c r="T409" i="2"/>
  <c r="G401" i="1"/>
  <c r="S426" i="2"/>
  <c r="L405" i="1"/>
  <c r="B405" i="1"/>
  <c r="L423" i="1"/>
  <c r="R406" i="2"/>
  <c r="L424" i="1"/>
  <c r="R407" i="2"/>
  <c r="S425" i="2"/>
  <c r="L404" i="1"/>
  <c r="S424" i="2"/>
  <c r="C425" i="1"/>
  <c r="I406" i="1"/>
  <c r="I425" i="1"/>
  <c r="I427" i="2"/>
  <c r="K404" i="1"/>
  <c r="I408" i="2"/>
  <c r="B406" i="1"/>
  <c r="N409" i="2"/>
  <c r="J409" i="2"/>
  <c r="O409" i="2"/>
  <c r="Q409" i="2"/>
  <c r="K409" i="2"/>
  <c r="H409" i="2"/>
  <c r="R426" i="2"/>
  <c r="S406" i="2"/>
  <c r="S407" i="2"/>
  <c r="R425" i="2"/>
  <c r="R424" i="2"/>
  <c r="D425" i="1"/>
  <c r="D406" i="1"/>
  <c r="D411" i="1"/>
  <c r="D426" i="1"/>
  <c r="D412" i="1"/>
  <c r="D410" i="1"/>
  <c r="D409" i="1"/>
  <c r="D429" i="1"/>
  <c r="D424" i="1"/>
  <c r="D420" i="1"/>
  <c r="D419" i="1"/>
  <c r="D417" i="1"/>
  <c r="D416" i="1"/>
  <c r="D415" i="1"/>
  <c r="D423" i="1"/>
  <c r="D422" i="1"/>
  <c r="D421" i="1"/>
  <c r="D418" i="1"/>
  <c r="D414" i="1"/>
  <c r="D413" i="1"/>
  <c r="AY424" i="2" l="1"/>
  <c r="AH401" i="2"/>
  <c r="AJ401" i="2" s="1"/>
  <c r="AI459" i="2"/>
  <c r="BB459" i="2" s="1"/>
  <c r="AH458" i="2"/>
  <c r="AJ458" i="2" s="1"/>
  <c r="AI494" i="2"/>
  <c r="BB494" i="2" s="1"/>
  <c r="G427" i="2"/>
  <c r="AH499" i="2"/>
  <c r="AJ499" i="2" s="1"/>
  <c r="AF492" i="2"/>
  <c r="AG492" i="2" s="1"/>
  <c r="AH492" i="2" s="1"/>
  <c r="AJ492" i="2" s="1"/>
  <c r="X418" i="2"/>
  <c r="G418" i="2" s="1"/>
  <c r="X419" i="2"/>
  <c r="G419" i="2" s="1"/>
  <c r="X421" i="2"/>
  <c r="G421" i="2" s="1"/>
  <c r="X422" i="2"/>
  <c r="G422" i="2" s="1"/>
  <c r="X426" i="2"/>
  <c r="G426" i="2" s="1"/>
  <c r="AK415" i="2"/>
  <c r="AK416" i="2"/>
  <c r="AK420" i="2"/>
  <c r="AK423" i="2"/>
  <c r="AK424" i="2"/>
  <c r="AM424" i="2" s="1"/>
  <c r="AK425" i="2"/>
  <c r="AK417" i="2"/>
  <c r="AK418" i="2"/>
  <c r="AK419" i="2"/>
  <c r="AK421" i="2"/>
  <c r="AK422" i="2"/>
  <c r="AK426" i="2"/>
  <c r="AB433" i="2"/>
  <c r="AB674" i="2"/>
  <c r="AI492" i="2"/>
  <c r="BB492" i="2" s="1"/>
  <c r="AG673" i="2"/>
  <c r="AF673" i="2"/>
  <c r="AB590" i="2"/>
  <c r="AG671" i="2"/>
  <c r="AF671" i="2"/>
  <c r="AB489" i="2"/>
  <c r="AM433" i="2"/>
  <c r="AL433" i="2"/>
  <c r="AN433" i="2" s="1"/>
  <c r="AP433" i="2" s="1"/>
  <c r="AY415" i="2"/>
  <c r="AY416" i="2"/>
  <c r="AY420" i="2"/>
  <c r="AY423" i="2"/>
  <c r="AS404" i="2"/>
  <c r="AT404" i="2" s="1"/>
  <c r="AU404" i="2" s="1"/>
  <c r="AW404" i="2" s="1"/>
  <c r="AV498" i="2"/>
  <c r="AF586" i="2"/>
  <c r="AG586" i="2" s="1"/>
  <c r="AI586" i="2" s="1"/>
  <c r="BB586" i="2" s="1"/>
  <c r="AG433" i="2"/>
  <c r="AF433" i="2"/>
  <c r="AF674" i="2"/>
  <c r="AG674" i="2"/>
  <c r="AB492" i="2"/>
  <c r="AB673" i="2"/>
  <c r="AH672" i="2"/>
  <c r="AJ672" i="2" s="1"/>
  <c r="AI672" i="2"/>
  <c r="BB672" i="2" s="1"/>
  <c r="AF590" i="2"/>
  <c r="AG590" i="2" s="1"/>
  <c r="AH682" i="2"/>
  <c r="AJ682" i="2" s="1"/>
  <c r="AI682" i="2"/>
  <c r="BB682" i="2" s="1"/>
  <c r="AB671" i="2"/>
  <c r="AF489" i="2"/>
  <c r="AG489" i="2" s="1"/>
  <c r="AI491" i="2"/>
  <c r="BB491" i="2" s="1"/>
  <c r="AH491" i="2"/>
  <c r="AJ491" i="2" s="1"/>
  <c r="AV489" i="2"/>
  <c r="X415" i="2"/>
  <c r="G415" i="2" s="1"/>
  <c r="AA416" i="2"/>
  <c r="AY417" i="2"/>
  <c r="AY418" i="2"/>
  <c r="AY419" i="2"/>
  <c r="AA420" i="2"/>
  <c r="AY421" i="2"/>
  <c r="AY422" i="2"/>
  <c r="X423" i="2"/>
  <c r="G423" i="2" s="1"/>
  <c r="X424" i="2"/>
  <c r="G424" i="2" s="1"/>
  <c r="X425" i="2"/>
  <c r="G425" i="2" s="1"/>
  <c r="AF589" i="2"/>
  <c r="AG589" i="2" s="1"/>
  <c r="AH589" i="2" s="1"/>
  <c r="AJ589" i="2" s="1"/>
  <c r="AV667" i="2"/>
  <c r="X431" i="2"/>
  <c r="G431" i="2" s="1"/>
  <c r="AV589" i="2"/>
  <c r="AF588" i="2"/>
  <c r="AG588" i="2" s="1"/>
  <c r="AH588" i="2" s="1"/>
  <c r="AJ588" i="2" s="1"/>
  <c r="X411" i="2"/>
  <c r="G411" i="2" s="1"/>
  <c r="X412" i="2"/>
  <c r="G412" i="2" s="1"/>
  <c r="X414" i="2"/>
  <c r="G414" i="2" s="1"/>
  <c r="AK431" i="2"/>
  <c r="Y410" i="2"/>
  <c r="W410" i="2"/>
  <c r="Z410" i="2" s="1"/>
  <c r="AK411" i="2"/>
  <c r="AK412" i="2"/>
  <c r="AK414" i="2"/>
  <c r="AK428" i="2"/>
  <c r="AK413" i="2"/>
  <c r="AI463" i="2"/>
  <c r="BB463" i="2" s="1"/>
  <c r="AH463" i="2"/>
  <c r="AJ463" i="2" s="1"/>
  <c r="AB589" i="2"/>
  <c r="AV668" i="2"/>
  <c r="AV483" i="2"/>
  <c r="AS484" i="2"/>
  <c r="AT484" i="2" s="1"/>
  <c r="AU484" i="2" s="1"/>
  <c r="AW484" i="2" s="1"/>
  <c r="AR484" i="2"/>
  <c r="AB667" i="2"/>
  <c r="AH497" i="2"/>
  <c r="AJ497" i="2" s="1"/>
  <c r="AI497" i="2"/>
  <c r="BB497" i="2" s="1"/>
  <c r="AI664" i="2"/>
  <c r="BB664" i="2" s="1"/>
  <c r="AH664" i="2"/>
  <c r="AJ664" i="2" s="1"/>
  <c r="AV584" i="2"/>
  <c r="AB483" i="2"/>
  <c r="AB669" i="2"/>
  <c r="AG670" i="2"/>
  <c r="AF670" i="2"/>
  <c r="AB587" i="2"/>
  <c r="AB495" i="2"/>
  <c r="AH679" i="2"/>
  <c r="AJ679" i="2" s="1"/>
  <c r="AI679" i="2"/>
  <c r="BB679" i="2" s="1"/>
  <c r="AD498" i="2"/>
  <c r="AE498" i="2"/>
  <c r="AI678" i="2"/>
  <c r="BB678" i="2" s="1"/>
  <c r="AH678" i="2"/>
  <c r="AJ678" i="2" s="1"/>
  <c r="AF585" i="2"/>
  <c r="AG585" i="2" s="1"/>
  <c r="AF666" i="2"/>
  <c r="AG666" i="2" s="1"/>
  <c r="AV669" i="2"/>
  <c r="AB588" i="2"/>
  <c r="AF487" i="2"/>
  <c r="AG487" i="2" s="1"/>
  <c r="AV670" i="2"/>
  <c r="AF665" i="2"/>
  <c r="AG665" i="2" s="1"/>
  <c r="AV586" i="2"/>
  <c r="AF464" i="2"/>
  <c r="AG464" i="2" s="1"/>
  <c r="AD460" i="2"/>
  <c r="AE460" i="2"/>
  <c r="AH583" i="2"/>
  <c r="AJ583" i="2" s="1"/>
  <c r="AI583" i="2"/>
  <c r="BB583" i="2" s="1"/>
  <c r="AB486" i="2"/>
  <c r="AF584" i="2"/>
  <c r="AG584" i="2" s="1"/>
  <c r="AB586" i="2"/>
  <c r="AF680" i="2"/>
  <c r="AG680" i="2"/>
  <c r="AH681" i="2"/>
  <c r="AJ681" i="2" s="1"/>
  <c r="AI681" i="2"/>
  <c r="BB681" i="2" s="1"/>
  <c r="AI677" i="2"/>
  <c r="BB677" i="2" s="1"/>
  <c r="AH677" i="2"/>
  <c r="AJ677" i="2" s="1"/>
  <c r="AM429" i="2"/>
  <c r="AL429" i="2"/>
  <c r="AN429" i="2" s="1"/>
  <c r="AO429" i="2" s="1"/>
  <c r="AL432" i="2"/>
  <c r="AN432" i="2" s="1"/>
  <c r="AP432" i="2" s="1"/>
  <c r="AM432" i="2"/>
  <c r="AY431" i="2"/>
  <c r="AA431" i="2"/>
  <c r="AY411" i="2"/>
  <c r="AY412" i="2"/>
  <c r="X413" i="2"/>
  <c r="G413" i="2" s="1"/>
  <c r="AY414" i="2"/>
  <c r="AI589" i="2"/>
  <c r="BB589" i="2" s="1"/>
  <c r="AE668" i="2"/>
  <c r="AD668" i="2"/>
  <c r="AV484" i="2"/>
  <c r="AZ484" i="2"/>
  <c r="AC484" i="2"/>
  <c r="AF667" i="2"/>
  <c r="AG667" i="2" s="1"/>
  <c r="AH496" i="2"/>
  <c r="AJ496" i="2" s="1"/>
  <c r="AI496" i="2"/>
  <c r="BB496" i="2" s="1"/>
  <c r="AD485" i="2"/>
  <c r="AE485" i="2"/>
  <c r="AH462" i="2"/>
  <c r="AJ462" i="2" s="1"/>
  <c r="AI462" i="2"/>
  <c r="BB462" i="2" s="1"/>
  <c r="AF483" i="2"/>
  <c r="AG483" i="2" s="1"/>
  <c r="AG669" i="2"/>
  <c r="AF669" i="2"/>
  <c r="AB670" i="2"/>
  <c r="AF495" i="2"/>
  <c r="AG495" i="2"/>
  <c r="AB585" i="2"/>
  <c r="AB666" i="2"/>
  <c r="AI588" i="2"/>
  <c r="BB588" i="2" s="1"/>
  <c r="AB487" i="2"/>
  <c r="AD488" i="2"/>
  <c r="AE488" i="2"/>
  <c r="AB665" i="2"/>
  <c r="AE587" i="2"/>
  <c r="AF587" i="2" s="1"/>
  <c r="AG587" i="2" s="1"/>
  <c r="AV587" i="2"/>
  <c r="AH493" i="2"/>
  <c r="AJ493" i="2" s="1"/>
  <c r="AI493" i="2"/>
  <c r="BB493" i="2" s="1"/>
  <c r="AB464" i="2"/>
  <c r="AF486" i="2"/>
  <c r="AG486" i="2" s="1"/>
  <c r="AI676" i="2"/>
  <c r="BB676" i="2" s="1"/>
  <c r="AH676" i="2"/>
  <c r="AJ676" i="2" s="1"/>
  <c r="AI461" i="2"/>
  <c r="BB461" i="2" s="1"/>
  <c r="AH461" i="2"/>
  <c r="AJ461" i="2" s="1"/>
  <c r="AB584" i="2"/>
  <c r="AH586" i="2"/>
  <c r="AJ586" i="2" s="1"/>
  <c r="AB680" i="2"/>
  <c r="AL430" i="2"/>
  <c r="AN430" i="2" s="1"/>
  <c r="AP430" i="2" s="1"/>
  <c r="AM430" i="2"/>
  <c r="AO430" i="2"/>
  <c r="AY428" i="2"/>
  <c r="AA428" i="2"/>
  <c r="X428" i="2"/>
  <c r="G428" i="2" s="1"/>
  <c r="AY413" i="2"/>
  <c r="AS43" i="2"/>
  <c r="AT43" i="2" s="1"/>
  <c r="AU43" i="2" s="1"/>
  <c r="AW43" i="2" s="1"/>
  <c r="AR43" i="2"/>
  <c r="AP405" i="2"/>
  <c r="AQ405" i="2" s="1"/>
  <c r="AV42" i="2"/>
  <c r="AF403" i="2"/>
  <c r="AG403" i="2" s="1"/>
  <c r="AI403" i="2" s="1"/>
  <c r="BB403" i="2" s="1"/>
  <c r="AK408" i="2"/>
  <c r="AK427" i="2"/>
  <c r="Y409" i="2"/>
  <c r="W409" i="2"/>
  <c r="Z409" i="2" s="1"/>
  <c r="D30" i="4"/>
  <c r="D21" i="4"/>
  <c r="D34" i="4"/>
  <c r="D33" i="4"/>
  <c r="AZ405" i="2"/>
  <c r="AC405" i="2"/>
  <c r="AY408" i="2"/>
  <c r="AA408" i="2"/>
  <c r="AY427" i="2"/>
  <c r="AA427" i="2"/>
  <c r="AL425" i="2"/>
  <c r="AN425" i="2" s="1"/>
  <c r="AO425" i="2" s="1"/>
  <c r="AM425" i="2"/>
  <c r="AL407" i="2"/>
  <c r="AM407" i="2"/>
  <c r="AN407" i="2"/>
  <c r="AP407" i="2" s="1"/>
  <c r="AZ404" i="2"/>
  <c r="AC404" i="2"/>
  <c r="AH402" i="2"/>
  <c r="AJ402" i="2" s="1"/>
  <c r="AI402" i="2"/>
  <c r="BB402" i="2" s="1"/>
  <c r="AB403" i="2"/>
  <c r="AM406" i="2"/>
  <c r="AL406" i="2"/>
  <c r="AN406" i="2" s="1"/>
  <c r="AO406" i="2" s="1"/>
  <c r="AM426" i="2"/>
  <c r="AL426" i="2"/>
  <c r="AN426" i="2" s="1"/>
  <c r="AP426" i="2" s="1"/>
  <c r="L422" i="1"/>
  <c r="B425" i="1"/>
  <c r="B417" i="1"/>
  <c r="K417" i="1" s="1"/>
  <c r="B420" i="1"/>
  <c r="K420" i="1" s="1"/>
  <c r="B416" i="1"/>
  <c r="K416" i="1" s="1"/>
  <c r="B419" i="1"/>
  <c r="K419" i="1" s="1"/>
  <c r="B424" i="1"/>
  <c r="K424" i="1" s="1"/>
  <c r="L413" i="1"/>
  <c r="L418" i="1"/>
  <c r="L416" i="1"/>
  <c r="L420" i="1"/>
  <c r="B422" i="1"/>
  <c r="K422" i="1" s="1"/>
  <c r="L414" i="1"/>
  <c r="L421" i="1"/>
  <c r="B413" i="1"/>
  <c r="K413" i="1" s="1"/>
  <c r="L415" i="1"/>
  <c r="L417" i="1"/>
  <c r="L419" i="1"/>
  <c r="B421" i="1"/>
  <c r="K421" i="1" s="1"/>
  <c r="B423" i="1"/>
  <c r="K423" i="1" s="1"/>
  <c r="B429" i="1"/>
  <c r="B409" i="1"/>
  <c r="K409" i="1" s="1"/>
  <c r="B412" i="1"/>
  <c r="K412" i="1" s="1"/>
  <c r="B410" i="1"/>
  <c r="K410" i="1" s="1"/>
  <c r="I410" i="2"/>
  <c r="K429" i="1"/>
  <c r="G496" i="1"/>
  <c r="S428" i="2"/>
  <c r="L410" i="1"/>
  <c r="L412" i="1"/>
  <c r="G666" i="1"/>
  <c r="G483" i="1"/>
  <c r="R431" i="2"/>
  <c r="L411" i="1"/>
  <c r="G458" i="1"/>
  <c r="R428" i="2"/>
  <c r="L429" i="1"/>
  <c r="L409" i="1"/>
  <c r="B411" i="1"/>
  <c r="K411" i="1" s="1"/>
  <c r="F482" i="1"/>
  <c r="G486" i="1"/>
  <c r="L426" i="1"/>
  <c r="B426" i="1"/>
  <c r="S431" i="2"/>
  <c r="C407" i="1"/>
  <c r="H407" i="1"/>
  <c r="K406" i="1"/>
  <c r="K425" i="1"/>
  <c r="K405" i="1"/>
  <c r="I407" i="1"/>
  <c r="I409" i="2"/>
  <c r="R30" i="4"/>
  <c r="AG30" i="4"/>
  <c r="O30" i="4"/>
  <c r="Q30" i="4"/>
  <c r="AH30" i="4"/>
  <c r="AJ30" i="4"/>
  <c r="I30" i="4"/>
  <c r="N30" i="4"/>
  <c r="AE30" i="4"/>
  <c r="U30" i="4"/>
  <c r="K30" i="4"/>
  <c r="AF30" i="4"/>
  <c r="AI30" i="4"/>
  <c r="AK30" i="4"/>
  <c r="J30" i="4"/>
  <c r="P30" i="4"/>
  <c r="L30" i="4"/>
  <c r="M30" i="4"/>
  <c r="AD30" i="4"/>
  <c r="M34" i="4"/>
  <c r="L34" i="4"/>
  <c r="N34" i="4"/>
  <c r="J34" i="4"/>
  <c r="AK34" i="4"/>
  <c r="AH34" i="4"/>
  <c r="AF34" i="4"/>
  <c r="O34" i="4"/>
  <c r="AG34" i="4"/>
  <c r="AE34" i="4"/>
  <c r="AD34" i="4"/>
  <c r="I34" i="4"/>
  <c r="AJ34" i="4"/>
  <c r="P34" i="4"/>
  <c r="Q34" i="4"/>
  <c r="U34" i="4"/>
  <c r="AI34" i="4"/>
  <c r="R34" i="4"/>
  <c r="K34" i="4"/>
  <c r="AG33" i="4"/>
  <c r="AD33" i="4"/>
  <c r="J33" i="4"/>
  <c r="P33" i="4"/>
  <c r="AI33" i="4"/>
  <c r="AF33" i="4"/>
  <c r="U33" i="4"/>
  <c r="O33" i="4"/>
  <c r="I33" i="4"/>
  <c r="AH33" i="4"/>
  <c r="N33" i="4"/>
  <c r="K33" i="4"/>
  <c r="M33" i="4"/>
  <c r="AJ33" i="4"/>
  <c r="L33" i="4"/>
  <c r="AE33" i="4"/>
  <c r="Q33" i="4"/>
  <c r="AK33" i="4"/>
  <c r="R33" i="4"/>
  <c r="L406" i="1"/>
  <c r="F402" i="1"/>
  <c r="S408" i="2"/>
  <c r="R427" i="2"/>
  <c r="R408" i="2"/>
  <c r="E407" i="1"/>
  <c r="J407" i="1"/>
  <c r="P21" i="4"/>
  <c r="Q21" i="4"/>
  <c r="AF21" i="4"/>
  <c r="K21" i="4"/>
  <c r="U21" i="4"/>
  <c r="AK21" i="4"/>
  <c r="I21" i="4"/>
  <c r="J21" i="4"/>
  <c r="R21" i="4"/>
  <c r="AI21" i="4"/>
  <c r="AG21" i="4"/>
  <c r="AD21" i="4"/>
  <c r="O21" i="4"/>
  <c r="N21" i="4"/>
  <c r="AE21" i="4"/>
  <c r="M21" i="4"/>
  <c r="AH21" i="4"/>
  <c r="AJ21" i="4"/>
  <c r="L21" i="4"/>
  <c r="F403" i="1"/>
  <c r="L425" i="1"/>
  <c r="S427" i="2"/>
  <c r="D407" i="1"/>
  <c r="D408" i="1"/>
  <c r="AS405" i="2" l="1"/>
  <c r="AT405" i="2" s="1"/>
  <c r="AU405" i="2" s="1"/>
  <c r="AW405" i="2" s="1"/>
  <c r="AR405" i="2"/>
  <c r="AL424" i="2"/>
  <c r="AN424" i="2" s="1"/>
  <c r="AP424" i="2" s="1"/>
  <c r="AV404" i="2"/>
  <c r="AQ433" i="2"/>
  <c r="AR433" i="2" s="1"/>
  <c r="AP425" i="2"/>
  <c r="AQ425" i="2" s="1"/>
  <c r="AO432" i="2"/>
  <c r="AH489" i="2"/>
  <c r="AJ489" i="2" s="1"/>
  <c r="AI489" i="2"/>
  <c r="BB489" i="2" s="1"/>
  <c r="AI590" i="2"/>
  <c r="BB590" i="2" s="1"/>
  <c r="AH590" i="2"/>
  <c r="AJ590" i="2" s="1"/>
  <c r="AI433" i="2"/>
  <c r="BB433" i="2" s="1"/>
  <c r="AH433" i="2"/>
  <c r="AJ433" i="2" s="1"/>
  <c r="AS433" i="2"/>
  <c r="AT433" i="2" s="1"/>
  <c r="AU433" i="2" s="1"/>
  <c r="AW433" i="2" s="1"/>
  <c r="AI671" i="2"/>
  <c r="BB671" i="2" s="1"/>
  <c r="AH671" i="2"/>
  <c r="AJ671" i="2" s="1"/>
  <c r="AL421" i="2"/>
  <c r="AN421" i="2" s="1"/>
  <c r="AO421" i="2" s="1"/>
  <c r="AM421" i="2"/>
  <c r="AP421" i="2"/>
  <c r="AL418" i="2"/>
  <c r="AN418" i="2" s="1"/>
  <c r="AO418" i="2" s="1"/>
  <c r="AM418" i="2"/>
  <c r="AP418" i="2"/>
  <c r="AL423" i="2"/>
  <c r="AN423" i="2" s="1"/>
  <c r="AM423" i="2"/>
  <c r="AL416" i="2"/>
  <c r="AN416" i="2" s="1"/>
  <c r="AP416" i="2" s="1"/>
  <c r="AM416" i="2"/>
  <c r="AF498" i="2"/>
  <c r="AG498" i="2" s="1"/>
  <c r="AH498" i="2" s="1"/>
  <c r="AJ498" i="2" s="1"/>
  <c r="AH674" i="2"/>
  <c r="AJ674" i="2" s="1"/>
  <c r="AI674" i="2"/>
  <c r="BB674" i="2" s="1"/>
  <c r="AO433" i="2"/>
  <c r="AH673" i="2"/>
  <c r="AJ673" i="2" s="1"/>
  <c r="AI673" i="2"/>
  <c r="BB673" i="2" s="1"/>
  <c r="AM422" i="2"/>
  <c r="AL422" i="2"/>
  <c r="AN422" i="2" s="1"/>
  <c r="AP422" i="2" s="1"/>
  <c r="AM419" i="2"/>
  <c r="AL419" i="2"/>
  <c r="AN419" i="2" s="1"/>
  <c r="AO419" i="2" s="1"/>
  <c r="AM417" i="2"/>
  <c r="AL417" i="2"/>
  <c r="AN417" i="2" s="1"/>
  <c r="AO417" i="2" s="1"/>
  <c r="AM420" i="2"/>
  <c r="AL420" i="2"/>
  <c r="AN420" i="2" s="1"/>
  <c r="AO420" i="2" s="1"/>
  <c r="AL415" i="2"/>
  <c r="AN415" i="2" s="1"/>
  <c r="AP415" i="2" s="1"/>
  <c r="AM415" i="2"/>
  <c r="AO415" i="2"/>
  <c r="AH403" i="2"/>
  <c r="AJ403" i="2" s="1"/>
  <c r="AQ430" i="2"/>
  <c r="AR430" i="2" s="1"/>
  <c r="X410" i="2"/>
  <c r="G410" i="2" s="1"/>
  <c r="AF485" i="2"/>
  <c r="AG485" i="2" s="1"/>
  <c r="AH485" i="2" s="1"/>
  <c r="AJ485" i="2" s="1"/>
  <c r="AK410" i="2"/>
  <c r="AS430" i="2"/>
  <c r="AT430" i="2" s="1"/>
  <c r="AU430" i="2" s="1"/>
  <c r="AW430" i="2" s="1"/>
  <c r="AH486" i="2"/>
  <c r="AJ486" i="2" s="1"/>
  <c r="AI486" i="2"/>
  <c r="BB486" i="2" s="1"/>
  <c r="AH667" i="2"/>
  <c r="AJ667" i="2" s="1"/>
  <c r="AI667" i="2"/>
  <c r="BB667" i="2" s="1"/>
  <c r="AZ430" i="2"/>
  <c r="AC430" i="2"/>
  <c r="AB488" i="2"/>
  <c r="AH495" i="2"/>
  <c r="AJ495" i="2" s="1"/>
  <c r="AI495" i="2"/>
  <c r="BB495" i="2" s="1"/>
  <c r="AI669" i="2"/>
  <c r="BB669" i="2" s="1"/>
  <c r="AH669" i="2"/>
  <c r="AJ669" i="2" s="1"/>
  <c r="AI485" i="2"/>
  <c r="BB485" i="2" s="1"/>
  <c r="AD484" i="2"/>
  <c r="AE484" i="2"/>
  <c r="AF668" i="2"/>
  <c r="AG668" i="2" s="1"/>
  <c r="AZ432" i="2"/>
  <c r="AC432" i="2"/>
  <c r="AZ429" i="2"/>
  <c r="AC429" i="2"/>
  <c r="AH680" i="2"/>
  <c r="AJ680" i="2" s="1"/>
  <c r="AI680" i="2"/>
  <c r="BB680" i="2" s="1"/>
  <c r="AB460" i="2"/>
  <c r="AI464" i="2"/>
  <c r="BB464" i="2" s="1"/>
  <c r="AH464" i="2"/>
  <c r="AJ464" i="2" s="1"/>
  <c r="AI665" i="2"/>
  <c r="BB665" i="2" s="1"/>
  <c r="AH665" i="2"/>
  <c r="AJ665" i="2" s="1"/>
  <c r="AI666" i="2"/>
  <c r="BB666" i="2" s="1"/>
  <c r="AH666" i="2"/>
  <c r="AJ666" i="2" s="1"/>
  <c r="AI585" i="2"/>
  <c r="BB585" i="2" s="1"/>
  <c r="AH585" i="2"/>
  <c r="AJ585" i="2" s="1"/>
  <c r="AI498" i="2"/>
  <c r="BB498" i="2" s="1"/>
  <c r="AL428" i="2"/>
  <c r="AN428" i="2" s="1"/>
  <c r="AM428" i="2"/>
  <c r="AL412" i="2"/>
  <c r="AN412" i="2" s="1"/>
  <c r="AO412" i="2" s="1"/>
  <c r="AM412" i="2"/>
  <c r="AP412" i="2"/>
  <c r="AO407" i="2"/>
  <c r="AZ407" i="2" s="1"/>
  <c r="AQ407" i="2"/>
  <c r="AR407" i="2" s="1"/>
  <c r="AV405" i="2"/>
  <c r="AH587" i="2"/>
  <c r="AJ587" i="2" s="1"/>
  <c r="AI587" i="2"/>
  <c r="BB587" i="2" s="1"/>
  <c r="AF488" i="2"/>
  <c r="AG488" i="2" s="1"/>
  <c r="AH483" i="2"/>
  <c r="AJ483" i="2" s="1"/>
  <c r="AI483" i="2"/>
  <c r="BB483" i="2" s="1"/>
  <c r="AB485" i="2"/>
  <c r="AB668" i="2"/>
  <c r="AQ432" i="2"/>
  <c r="AP429" i="2"/>
  <c r="AQ429" i="2" s="1"/>
  <c r="AH584" i="2"/>
  <c r="AJ584" i="2" s="1"/>
  <c r="AI584" i="2"/>
  <c r="BB584" i="2" s="1"/>
  <c r="AF460" i="2"/>
  <c r="AG460" i="2" s="1"/>
  <c r="AI487" i="2"/>
  <c r="BB487" i="2" s="1"/>
  <c r="AH487" i="2"/>
  <c r="AJ487" i="2" s="1"/>
  <c r="AB498" i="2"/>
  <c r="AH670" i="2"/>
  <c r="AJ670" i="2" s="1"/>
  <c r="AI670" i="2"/>
  <c r="BB670" i="2" s="1"/>
  <c r="AM413" i="2"/>
  <c r="AL413" i="2"/>
  <c r="AN413" i="2" s="1"/>
  <c r="AO413" i="2" s="1"/>
  <c r="AM414" i="2"/>
  <c r="AL414" i="2"/>
  <c r="AN414" i="2" s="1"/>
  <c r="AP414" i="2" s="1"/>
  <c r="AM411" i="2"/>
  <c r="AL411" i="2"/>
  <c r="AN411" i="2" s="1"/>
  <c r="AP411" i="2" s="1"/>
  <c r="AY410" i="2"/>
  <c r="AA410" i="2"/>
  <c r="AL431" i="2"/>
  <c r="AM431" i="2"/>
  <c r="AO424" i="2"/>
  <c r="AZ424" i="2" s="1"/>
  <c r="AV43" i="2"/>
  <c r="AO426" i="2"/>
  <c r="AC426" i="2" s="1"/>
  <c r="AQ426" i="2"/>
  <c r="AR426" i="2" s="1"/>
  <c r="AP406" i="2"/>
  <c r="AQ406" i="2" s="1"/>
  <c r="AR406" i="2" s="1"/>
  <c r="AQ424" i="2"/>
  <c r="AS424" i="2" s="1"/>
  <c r="AT424" i="2" s="1"/>
  <c r="AU424" i="2" s="1"/>
  <c r="AW424" i="2" s="1"/>
  <c r="X409" i="2"/>
  <c r="G409" i="2" s="1"/>
  <c r="H21" i="4"/>
  <c r="AL21" i="4"/>
  <c r="AL33" i="4"/>
  <c r="H33" i="4"/>
  <c r="AL34" i="4"/>
  <c r="H34" i="4"/>
  <c r="H30" i="4"/>
  <c r="AL30" i="4"/>
  <c r="AK409" i="2"/>
  <c r="AR424" i="2"/>
  <c r="AV424" i="2" s="1"/>
  <c r="AC407" i="2"/>
  <c r="AE405" i="2"/>
  <c r="AD405" i="2"/>
  <c r="AL427" i="2"/>
  <c r="AN427" i="2" s="1"/>
  <c r="AP427" i="2" s="1"/>
  <c r="AM427" i="2"/>
  <c r="AL408" i="2"/>
  <c r="AN408" i="2" s="1"/>
  <c r="AP408" i="2" s="1"/>
  <c r="AM408" i="2"/>
  <c r="AO408" i="2"/>
  <c r="AZ426" i="2"/>
  <c r="AC406" i="2"/>
  <c r="AZ406" i="2"/>
  <c r="AE404" i="2"/>
  <c r="AD404" i="2"/>
  <c r="AS407" i="2"/>
  <c r="AT407" i="2" s="1"/>
  <c r="AU407" i="2" s="1"/>
  <c r="AW407" i="2" s="1"/>
  <c r="AZ425" i="2"/>
  <c r="AC425" i="2"/>
  <c r="AC424" i="2"/>
  <c r="AY409" i="2"/>
  <c r="AA409" i="2"/>
  <c r="B408" i="1"/>
  <c r="K426" i="1"/>
  <c r="F427" i="1"/>
  <c r="R410" i="2"/>
  <c r="L408" i="1"/>
  <c r="K408" i="1"/>
  <c r="F428" i="1"/>
  <c r="G482" i="1"/>
  <c r="F430" i="1"/>
  <c r="S410" i="2"/>
  <c r="B407" i="1"/>
  <c r="F405" i="1"/>
  <c r="F404" i="1"/>
  <c r="G402" i="1"/>
  <c r="K407" i="1"/>
  <c r="G403" i="1"/>
  <c r="R409" i="2"/>
  <c r="S409" i="2" s="1"/>
  <c r="F424" i="1"/>
  <c r="F423" i="1"/>
  <c r="L407" i="1"/>
  <c r="F422" i="1"/>
  <c r="AS406" i="2" l="1"/>
  <c r="AT406" i="2" s="1"/>
  <c r="AU406" i="2" s="1"/>
  <c r="AW406" i="2" s="1"/>
  <c r="AS426" i="2"/>
  <c r="AT426" i="2" s="1"/>
  <c r="AU426" i="2" s="1"/>
  <c r="AW426" i="2" s="1"/>
  <c r="AQ416" i="2"/>
  <c r="AO416" i="2"/>
  <c r="AC416" i="2" s="1"/>
  <c r="AQ418" i="2"/>
  <c r="AP417" i="2"/>
  <c r="AQ417" i="2" s="1"/>
  <c r="AS417" i="2" s="1"/>
  <c r="AT417" i="2" s="1"/>
  <c r="AU417" i="2" s="1"/>
  <c r="AW417" i="2" s="1"/>
  <c r="AO411" i="2"/>
  <c r="AC411" i="2" s="1"/>
  <c r="AV430" i="2"/>
  <c r="AQ422" i="2"/>
  <c r="AS422" i="2" s="1"/>
  <c r="AT422" i="2" s="1"/>
  <c r="AU422" i="2" s="1"/>
  <c r="AW422" i="2" s="1"/>
  <c r="AQ415" i="2"/>
  <c r="AP420" i="2"/>
  <c r="AQ420" i="2" s="1"/>
  <c r="AZ417" i="2"/>
  <c r="AC417" i="2"/>
  <c r="AP419" i="2"/>
  <c r="AQ419" i="2" s="1"/>
  <c r="AO422" i="2"/>
  <c r="AO423" i="2"/>
  <c r="AP423" i="2"/>
  <c r="AQ423" i="2" s="1"/>
  <c r="AQ421" i="2"/>
  <c r="AZ421" i="2"/>
  <c r="AC421" i="2"/>
  <c r="AZ415" i="2"/>
  <c r="AC415" i="2"/>
  <c r="AZ420" i="2"/>
  <c r="AC420" i="2"/>
  <c r="AR417" i="2"/>
  <c r="AZ419" i="2"/>
  <c r="AC419" i="2"/>
  <c r="AR422" i="2"/>
  <c r="AZ433" i="2"/>
  <c r="AV433" i="2"/>
  <c r="AS416" i="2"/>
  <c r="AT416" i="2" s="1"/>
  <c r="AU416" i="2" s="1"/>
  <c r="AW416" i="2" s="1"/>
  <c r="AR416" i="2"/>
  <c r="AZ416" i="2"/>
  <c r="AR418" i="2"/>
  <c r="AS418" i="2"/>
  <c r="AT418" i="2" s="1"/>
  <c r="AU418" i="2" s="1"/>
  <c r="AW418" i="2" s="1"/>
  <c r="AZ418" i="2"/>
  <c r="AC418" i="2"/>
  <c r="AV426" i="2"/>
  <c r="AV406" i="2"/>
  <c r="AQ411" i="2"/>
  <c r="AR411" i="2" s="1"/>
  <c r="AQ412" i="2"/>
  <c r="AR412" i="2" s="1"/>
  <c r="AO414" i="2"/>
  <c r="AC414" i="2" s="1"/>
  <c r="AQ414" i="2"/>
  <c r="AR414" i="2" s="1"/>
  <c r="AH460" i="2"/>
  <c r="AJ460" i="2" s="1"/>
  <c r="AI460" i="2"/>
  <c r="BB460" i="2" s="1"/>
  <c r="AO428" i="2"/>
  <c r="AP428" i="2"/>
  <c r="AQ428" i="2" s="1"/>
  <c r="AI668" i="2"/>
  <c r="BB668" i="2" s="1"/>
  <c r="AH668" i="2"/>
  <c r="AJ668" i="2" s="1"/>
  <c r="AN431" i="2"/>
  <c r="AZ411" i="2"/>
  <c r="AP413" i="2"/>
  <c r="AQ413" i="2" s="1"/>
  <c r="AR429" i="2"/>
  <c r="AS429" i="2"/>
  <c r="AT429" i="2" s="1"/>
  <c r="AU429" i="2" s="1"/>
  <c r="AW429" i="2" s="1"/>
  <c r="AI488" i="2"/>
  <c r="BB488" i="2" s="1"/>
  <c r="AH488" i="2"/>
  <c r="AJ488" i="2" s="1"/>
  <c r="AE432" i="2"/>
  <c r="AD432" i="2"/>
  <c r="AB484" i="2"/>
  <c r="AD430" i="2"/>
  <c r="AE430" i="2"/>
  <c r="AS411" i="2"/>
  <c r="AT411" i="2" s="1"/>
  <c r="AU411" i="2" s="1"/>
  <c r="AW411" i="2" s="1"/>
  <c r="AZ414" i="2"/>
  <c r="AZ413" i="2"/>
  <c r="AC413" i="2"/>
  <c r="AR432" i="2"/>
  <c r="AS432" i="2"/>
  <c r="AT432" i="2" s="1"/>
  <c r="AU432" i="2" s="1"/>
  <c r="AW432" i="2" s="1"/>
  <c r="AZ412" i="2"/>
  <c r="AC412" i="2"/>
  <c r="AE429" i="2"/>
  <c r="AD429" i="2"/>
  <c r="AF484" i="2"/>
  <c r="AG484" i="2" s="1"/>
  <c r="AL410" i="2"/>
  <c r="AN410" i="2" s="1"/>
  <c r="AP410" i="2" s="1"/>
  <c r="AM410" i="2"/>
  <c r="AQ408" i="2"/>
  <c r="AS408" i="2" s="1"/>
  <c r="AT408" i="2" s="1"/>
  <c r="AU408" i="2" s="1"/>
  <c r="AW408" i="2" s="1"/>
  <c r="AO427" i="2"/>
  <c r="AC427" i="2" s="1"/>
  <c r="AV407" i="2"/>
  <c r="AQ427" i="2"/>
  <c r="AR427" i="2" s="1"/>
  <c r="AE424" i="2"/>
  <c r="AD424" i="2"/>
  <c r="AD425" i="2"/>
  <c r="AE425" i="2"/>
  <c r="AF404" i="2"/>
  <c r="AG404" i="2" s="1"/>
  <c r="AD426" i="2"/>
  <c r="AE426" i="2"/>
  <c r="AZ408" i="2"/>
  <c r="AC408" i="2"/>
  <c r="AB405" i="2"/>
  <c r="AR425" i="2"/>
  <c r="AS425" i="2"/>
  <c r="AT425" i="2" s="1"/>
  <c r="AU425" i="2" s="1"/>
  <c r="AW425" i="2" s="1"/>
  <c r="AB404" i="2"/>
  <c r="AD406" i="2"/>
  <c r="AZ427" i="2"/>
  <c r="AF405" i="2"/>
  <c r="AG405" i="2" s="1"/>
  <c r="AE407" i="2"/>
  <c r="AD407" i="2"/>
  <c r="AE406" i="2"/>
  <c r="AL409" i="2"/>
  <c r="AN409" i="2" s="1"/>
  <c r="AO409" i="2" s="1"/>
  <c r="AC409" i="2" s="1"/>
  <c r="AM409" i="2"/>
  <c r="F415" i="1"/>
  <c r="F418" i="1"/>
  <c r="F414" i="1"/>
  <c r="F412" i="1"/>
  <c r="F419" i="1"/>
  <c r="F413" i="1"/>
  <c r="F417" i="1"/>
  <c r="F416" i="1"/>
  <c r="F409" i="1"/>
  <c r="G430" i="1"/>
  <c r="G428" i="1"/>
  <c r="F411" i="1"/>
  <c r="F407" i="1"/>
  <c r="F410" i="1"/>
  <c r="G427" i="1"/>
  <c r="G423" i="1"/>
  <c r="F406" i="1"/>
  <c r="F425" i="1"/>
  <c r="G422" i="1"/>
  <c r="G424" i="1"/>
  <c r="G404" i="1"/>
  <c r="G405" i="1"/>
  <c r="AV418" i="2" l="1"/>
  <c r="AS427" i="2"/>
  <c r="AT427" i="2" s="1"/>
  <c r="AU427" i="2" s="1"/>
  <c r="AW427" i="2" s="1"/>
  <c r="AS412" i="2"/>
  <c r="AT412" i="2" s="1"/>
  <c r="AU412" i="2" s="1"/>
  <c r="AW412" i="2" s="1"/>
  <c r="AV432" i="2"/>
  <c r="AV417" i="2"/>
  <c r="AV412" i="2"/>
  <c r="AD418" i="2"/>
  <c r="AE418" i="2"/>
  <c r="AV416" i="2"/>
  <c r="AD419" i="2"/>
  <c r="AE419" i="2"/>
  <c r="AD415" i="2"/>
  <c r="AE415" i="2"/>
  <c r="AE421" i="2"/>
  <c r="AD421" i="2"/>
  <c r="AS421" i="2"/>
  <c r="AT421" i="2" s="1"/>
  <c r="AU421" i="2" s="1"/>
  <c r="AW421" i="2" s="1"/>
  <c r="AR421" i="2"/>
  <c r="AZ423" i="2"/>
  <c r="AC423" i="2"/>
  <c r="AR419" i="2"/>
  <c r="AS419" i="2"/>
  <c r="AT419" i="2" s="1"/>
  <c r="AU419" i="2" s="1"/>
  <c r="AW419" i="2" s="1"/>
  <c r="AR420" i="2"/>
  <c r="AS420" i="2"/>
  <c r="AT420" i="2" s="1"/>
  <c r="AU420" i="2" s="1"/>
  <c r="AW420" i="2" s="1"/>
  <c r="AD414" i="2"/>
  <c r="AE414" i="2"/>
  <c r="AE416" i="2"/>
  <c r="AD416" i="2"/>
  <c r="AD420" i="2"/>
  <c r="AE420" i="2"/>
  <c r="AR423" i="2"/>
  <c r="AS423" i="2"/>
  <c r="AT423" i="2" s="1"/>
  <c r="AU423" i="2" s="1"/>
  <c r="AW423" i="2" s="1"/>
  <c r="AZ422" i="2"/>
  <c r="AC422" i="2"/>
  <c r="AV422" i="2"/>
  <c r="AD417" i="2"/>
  <c r="AE417" i="2"/>
  <c r="AS415" i="2"/>
  <c r="AT415" i="2" s="1"/>
  <c r="AU415" i="2" s="1"/>
  <c r="AW415" i="2" s="1"/>
  <c r="AR415" i="2"/>
  <c r="AR408" i="2"/>
  <c r="AS414" i="2"/>
  <c r="AT414" i="2" s="1"/>
  <c r="AU414" i="2" s="1"/>
  <c r="AW414" i="2" s="1"/>
  <c r="AO410" i="2"/>
  <c r="AZ410" i="2" s="1"/>
  <c r="AQ410" i="2"/>
  <c r="AR410" i="2" s="1"/>
  <c r="AV411" i="2"/>
  <c r="AF430" i="2"/>
  <c r="AG430" i="2" s="1"/>
  <c r="AI430" i="2" s="1"/>
  <c r="BB430" i="2" s="1"/>
  <c r="AF432" i="2"/>
  <c r="AG432" i="2" s="1"/>
  <c r="AH432" i="2" s="1"/>
  <c r="AJ432" i="2" s="1"/>
  <c r="AS428" i="2"/>
  <c r="AT428" i="2" s="1"/>
  <c r="AU428" i="2" s="1"/>
  <c r="AW428" i="2" s="1"/>
  <c r="AR428" i="2"/>
  <c r="AC410" i="2"/>
  <c r="AS410" i="2"/>
  <c r="AT410" i="2" s="1"/>
  <c r="AU410" i="2" s="1"/>
  <c r="AW410" i="2" s="1"/>
  <c r="AH484" i="2"/>
  <c r="AJ484" i="2" s="1"/>
  <c r="AI484" i="2"/>
  <c r="BB484" i="2" s="1"/>
  <c r="AB429" i="2"/>
  <c r="AE412" i="2"/>
  <c r="AD412" i="2"/>
  <c r="AH430" i="2"/>
  <c r="AJ430" i="2" s="1"/>
  <c r="AR413" i="2"/>
  <c r="AS413" i="2"/>
  <c r="AT413" i="2" s="1"/>
  <c r="AU413" i="2" s="1"/>
  <c r="AW413" i="2" s="1"/>
  <c r="AO431" i="2"/>
  <c r="AP431" i="2"/>
  <c r="AQ431" i="2" s="1"/>
  <c r="AF429" i="2"/>
  <c r="AG429" i="2" s="1"/>
  <c r="AD413" i="2"/>
  <c r="AE413" i="2"/>
  <c r="AB430" i="2"/>
  <c r="AB432" i="2"/>
  <c r="AV429" i="2"/>
  <c r="AD411" i="2"/>
  <c r="AE411" i="2"/>
  <c r="AV428" i="2"/>
  <c r="AZ428" i="2"/>
  <c r="AC428" i="2"/>
  <c r="AP409" i="2"/>
  <c r="AD409" i="2" s="1"/>
  <c r="AF406" i="2"/>
  <c r="AG406" i="2" s="1"/>
  <c r="AI406" i="2" s="1"/>
  <c r="BB406" i="2" s="1"/>
  <c r="AF425" i="2"/>
  <c r="AG425" i="2" s="1"/>
  <c r="AH425" i="2" s="1"/>
  <c r="AJ425" i="2" s="1"/>
  <c r="AV427" i="2"/>
  <c r="AV408" i="2"/>
  <c r="AH406" i="2"/>
  <c r="AJ406" i="2" s="1"/>
  <c r="AB407" i="2"/>
  <c r="AI405" i="2"/>
  <c r="BB405" i="2" s="1"/>
  <c r="AH405" i="2"/>
  <c r="AJ405" i="2" s="1"/>
  <c r="AB406" i="2"/>
  <c r="AB426" i="2"/>
  <c r="AB424" i="2"/>
  <c r="AQ409" i="2"/>
  <c r="AE409" i="2" s="1"/>
  <c r="AF409" i="2" s="1"/>
  <c r="AG409" i="2" s="1"/>
  <c r="AZ409" i="2"/>
  <c r="AF407" i="2"/>
  <c r="AG407" i="2" s="1"/>
  <c r="AE427" i="2"/>
  <c r="AD427" i="2"/>
  <c r="AV425" i="2"/>
  <c r="AD408" i="2"/>
  <c r="AE408" i="2"/>
  <c r="AF426" i="2"/>
  <c r="AG426" i="2" s="1"/>
  <c r="AH404" i="2"/>
  <c r="AJ404" i="2" s="1"/>
  <c r="AI404" i="2"/>
  <c r="BB404" i="2" s="1"/>
  <c r="AB425" i="2"/>
  <c r="AF424" i="2"/>
  <c r="AG424" i="2" s="1"/>
  <c r="G417" i="1"/>
  <c r="G413" i="1"/>
  <c r="G412" i="1"/>
  <c r="G418" i="1"/>
  <c r="G416" i="1"/>
  <c r="G419" i="1"/>
  <c r="F421" i="1"/>
  <c r="G414" i="1"/>
  <c r="F420" i="1"/>
  <c r="G415" i="1"/>
  <c r="F408" i="1"/>
  <c r="G409" i="1"/>
  <c r="F426" i="1"/>
  <c r="G410" i="1"/>
  <c r="G411" i="1"/>
  <c r="G407" i="1"/>
  <c r="G425" i="1"/>
  <c r="G406" i="1"/>
  <c r="AI425" i="2" l="1"/>
  <c r="BB425" i="2" s="1"/>
  <c r="AV415" i="2"/>
  <c r="AF417" i="2"/>
  <c r="AG417" i="2" s="1"/>
  <c r="AV423" i="2"/>
  <c r="AF416" i="2"/>
  <c r="AG416" i="2" s="1"/>
  <c r="AV420" i="2"/>
  <c r="AV419" i="2"/>
  <c r="AF421" i="2"/>
  <c r="AG421" i="2" s="1"/>
  <c r="AH421" i="2" s="1"/>
  <c r="AJ421" i="2" s="1"/>
  <c r="AF418" i="2"/>
  <c r="AG418" i="2" s="1"/>
  <c r="AV414" i="2"/>
  <c r="AB417" i="2"/>
  <c r="AD422" i="2"/>
  <c r="AE422" i="2"/>
  <c r="AF420" i="2"/>
  <c r="AG420" i="2" s="1"/>
  <c r="AB416" i="2"/>
  <c r="AF414" i="2"/>
  <c r="AG414" i="2" s="1"/>
  <c r="AD423" i="2"/>
  <c r="AE423" i="2"/>
  <c r="AF423" i="2" s="1"/>
  <c r="AG423" i="2" s="1"/>
  <c r="AV421" i="2"/>
  <c r="AB421" i="2"/>
  <c r="AF415" i="2"/>
  <c r="AG415" i="2" s="1"/>
  <c r="AF419" i="2"/>
  <c r="AG419" i="2" s="1"/>
  <c r="AB418" i="2"/>
  <c r="AI417" i="2"/>
  <c r="BB417" i="2" s="1"/>
  <c r="AH417" i="2"/>
  <c r="AJ417" i="2" s="1"/>
  <c r="AB420" i="2"/>
  <c r="AH416" i="2"/>
  <c r="AJ416" i="2" s="1"/>
  <c r="AI416" i="2"/>
  <c r="BB416" i="2" s="1"/>
  <c r="AB414" i="2"/>
  <c r="AI421" i="2"/>
  <c r="BB421" i="2" s="1"/>
  <c r="AB415" i="2"/>
  <c r="AB419" i="2"/>
  <c r="AH418" i="2"/>
  <c r="AJ418" i="2" s="1"/>
  <c r="AI418" i="2"/>
  <c r="BB418" i="2" s="1"/>
  <c r="AI432" i="2"/>
  <c r="BB432" i="2" s="1"/>
  <c r="AV410" i="2"/>
  <c r="AF413" i="2"/>
  <c r="AG413" i="2" s="1"/>
  <c r="AH413" i="2" s="1"/>
  <c r="AJ413" i="2" s="1"/>
  <c r="AV413" i="2"/>
  <c r="AF412" i="2"/>
  <c r="AG412" i="2" s="1"/>
  <c r="AH412" i="2" s="1"/>
  <c r="AJ412" i="2" s="1"/>
  <c r="AH409" i="2"/>
  <c r="AJ409" i="2" s="1"/>
  <c r="AI409" i="2"/>
  <c r="BB409" i="2" s="1"/>
  <c r="AB409" i="2"/>
  <c r="AF411" i="2"/>
  <c r="AG411" i="2" s="1"/>
  <c r="AB413" i="2"/>
  <c r="AR431" i="2"/>
  <c r="AS431" i="2"/>
  <c r="AT431" i="2" s="1"/>
  <c r="AU431" i="2" s="1"/>
  <c r="AW431" i="2" s="1"/>
  <c r="AB412" i="2"/>
  <c r="AE428" i="2"/>
  <c r="AD428" i="2"/>
  <c r="AB411" i="2"/>
  <c r="AI413" i="2"/>
  <c r="BB413" i="2" s="1"/>
  <c r="AH429" i="2"/>
  <c r="AJ429" i="2" s="1"/>
  <c r="AI429" i="2"/>
  <c r="BB429" i="2" s="1"/>
  <c r="AV431" i="2"/>
  <c r="AZ431" i="2"/>
  <c r="AC431" i="2"/>
  <c r="AI412" i="2"/>
  <c r="BB412" i="2" s="1"/>
  <c r="AE410" i="2"/>
  <c r="AD410" i="2"/>
  <c r="AH424" i="2"/>
  <c r="AJ424" i="2" s="1"/>
  <c r="AI424" i="2"/>
  <c r="BB424" i="2" s="1"/>
  <c r="AH426" i="2"/>
  <c r="AJ426" i="2" s="1"/>
  <c r="AI426" i="2"/>
  <c r="BB426" i="2" s="1"/>
  <c r="AB408" i="2"/>
  <c r="AB427" i="2"/>
  <c r="AI407" i="2"/>
  <c r="BB407" i="2" s="1"/>
  <c r="AH407" i="2"/>
  <c r="AJ407" i="2" s="1"/>
  <c r="AF408" i="2"/>
  <c r="AG408" i="2" s="1"/>
  <c r="AF427" i="2"/>
  <c r="AG427" i="2" s="1"/>
  <c r="AS409" i="2"/>
  <c r="AT409" i="2" s="1"/>
  <c r="AU409" i="2" s="1"/>
  <c r="AW409" i="2" s="1"/>
  <c r="AR409" i="2"/>
  <c r="G420" i="1"/>
  <c r="G421" i="1"/>
  <c r="G426" i="1"/>
  <c r="F429" i="1"/>
  <c r="G408" i="1"/>
  <c r="AH415" i="2" l="1"/>
  <c r="AJ415" i="2" s="1"/>
  <c r="AI415" i="2"/>
  <c r="BB415" i="2" s="1"/>
  <c r="AB423" i="2"/>
  <c r="AF422" i="2"/>
  <c r="AG422" i="2" s="1"/>
  <c r="AH419" i="2"/>
  <c r="AJ419" i="2" s="1"/>
  <c r="AI419" i="2"/>
  <c r="BB419" i="2" s="1"/>
  <c r="AH423" i="2"/>
  <c r="AJ423" i="2" s="1"/>
  <c r="AI423" i="2"/>
  <c r="BB423" i="2" s="1"/>
  <c r="AH414" i="2"/>
  <c r="AJ414" i="2" s="1"/>
  <c r="AI414" i="2"/>
  <c r="BB414" i="2" s="1"/>
  <c r="AH420" i="2"/>
  <c r="AJ420" i="2" s="1"/>
  <c r="AI420" i="2"/>
  <c r="BB420" i="2" s="1"/>
  <c r="AB422" i="2"/>
  <c r="AB410" i="2"/>
  <c r="AD431" i="2"/>
  <c r="AE431" i="2"/>
  <c r="AB428" i="2"/>
  <c r="AH411" i="2"/>
  <c r="AJ411" i="2" s="1"/>
  <c r="AI411" i="2"/>
  <c r="BB411" i="2" s="1"/>
  <c r="AF410" i="2"/>
  <c r="AG410" i="2" s="1"/>
  <c r="AF428" i="2"/>
  <c r="AG428" i="2" s="1"/>
  <c r="AV409" i="2"/>
  <c r="AI427" i="2"/>
  <c r="BB427" i="2" s="1"/>
  <c r="AH427" i="2"/>
  <c r="AJ427" i="2" s="1"/>
  <c r="AI408" i="2"/>
  <c r="BB408" i="2" s="1"/>
  <c r="AH408" i="2"/>
  <c r="AJ408" i="2" s="1"/>
  <c r="G429" i="1"/>
  <c r="AI422" i="2" l="1"/>
  <c r="BB422" i="2" s="1"/>
  <c r="AH422" i="2"/>
  <c r="AJ422" i="2" s="1"/>
  <c r="AB431" i="2"/>
  <c r="AH428" i="2"/>
  <c r="AJ428" i="2" s="1"/>
  <c r="AI428" i="2"/>
  <c r="BB428" i="2" s="1"/>
  <c r="AH410" i="2"/>
  <c r="AJ410" i="2" s="1"/>
  <c r="AI410" i="2"/>
  <c r="BB410" i="2" s="1"/>
  <c r="AF431" i="2"/>
  <c r="AG431" i="2" s="1"/>
  <c r="D29" i="4"/>
  <c r="D18" i="4"/>
  <c r="D17" i="4"/>
  <c r="D12" i="4"/>
  <c r="D16" i="4"/>
  <c r="D19" i="4"/>
  <c r="D13" i="4"/>
  <c r="D35" i="4"/>
  <c r="D20" i="4"/>
  <c r="R29" i="4"/>
  <c r="P29" i="4"/>
  <c r="AF29" i="4"/>
  <c r="AE29" i="4"/>
  <c r="AG29" i="4"/>
  <c r="N29" i="4"/>
  <c r="M29" i="4"/>
  <c r="Q29" i="4"/>
  <c r="O29" i="4"/>
  <c r="AH29" i="4"/>
  <c r="AJ29" i="4"/>
  <c r="AI29" i="4"/>
  <c r="L29" i="4"/>
  <c r="U29" i="4"/>
  <c r="AD29" i="4"/>
  <c r="K29" i="4"/>
  <c r="J29" i="4"/>
  <c r="AK29" i="4"/>
  <c r="I29" i="4"/>
  <c r="AK18" i="4"/>
  <c r="Q18" i="4"/>
  <c r="K18" i="4"/>
  <c r="AF18" i="4"/>
  <c r="AJ18" i="4"/>
  <c r="U18" i="4"/>
  <c r="AE18" i="4"/>
  <c r="AD18" i="4"/>
  <c r="P18" i="4"/>
  <c r="AG18" i="4"/>
  <c r="I18" i="4"/>
  <c r="AH18" i="4"/>
  <c r="O18" i="4"/>
  <c r="J18" i="4"/>
  <c r="N18" i="4"/>
  <c r="AI18" i="4"/>
  <c r="R18" i="4"/>
  <c r="M18" i="4"/>
  <c r="L18" i="4"/>
  <c r="N12" i="4"/>
  <c r="AI12" i="4"/>
  <c r="AF12" i="4"/>
  <c r="O12" i="4"/>
  <c r="AD12" i="4"/>
  <c r="AE12" i="4"/>
  <c r="K12" i="4"/>
  <c r="R12" i="4"/>
  <c r="AJ12" i="4"/>
  <c r="J12" i="4"/>
  <c r="P12" i="4"/>
  <c r="L12" i="4"/>
  <c r="AG12" i="4"/>
  <c r="U12" i="4"/>
  <c r="AH12" i="4"/>
  <c r="AK12" i="4"/>
  <c r="M12" i="4"/>
  <c r="Q12" i="4"/>
  <c r="I12" i="4"/>
  <c r="AE16" i="4"/>
  <c r="AH16" i="4"/>
  <c r="AJ16" i="4"/>
  <c r="AD16" i="4"/>
  <c r="P16" i="4"/>
  <c r="Q16" i="4"/>
  <c r="I16" i="4"/>
  <c r="AF16" i="4"/>
  <c r="U16" i="4"/>
  <c r="AK16" i="4"/>
  <c r="J16" i="4"/>
  <c r="AG16" i="4"/>
  <c r="R16" i="4"/>
  <c r="AI16" i="4"/>
  <c r="M16" i="4"/>
  <c r="K16" i="4"/>
  <c r="O16" i="4"/>
  <c r="L16" i="4"/>
  <c r="N16" i="4"/>
  <c r="AD19" i="4"/>
  <c r="AG19" i="4"/>
  <c r="J19" i="4"/>
  <c r="Q19" i="4"/>
  <c r="N19" i="4"/>
  <c r="AI19" i="4"/>
  <c r="U19" i="4"/>
  <c r="AK19" i="4"/>
  <c r="L19" i="4"/>
  <c r="AE19" i="4"/>
  <c r="AH19" i="4"/>
  <c r="I19" i="4"/>
  <c r="M19" i="4"/>
  <c r="K19" i="4"/>
  <c r="O19" i="4"/>
  <c r="P19" i="4"/>
  <c r="AF19" i="4"/>
  <c r="AJ19" i="4"/>
  <c r="R19" i="4"/>
  <c r="AI20" i="4"/>
  <c r="I20" i="4"/>
  <c r="N20" i="4"/>
  <c r="O20" i="4"/>
  <c r="AK20" i="4"/>
  <c r="M20" i="4"/>
  <c r="AG20" i="4"/>
  <c r="R20" i="4"/>
  <c r="AJ20" i="4"/>
  <c r="J20" i="4"/>
  <c r="U20" i="4"/>
  <c r="Q20" i="4"/>
  <c r="L20" i="4"/>
  <c r="AE20" i="4"/>
  <c r="K20" i="4"/>
  <c r="AH20" i="4"/>
  <c r="AF20" i="4"/>
  <c r="AD20" i="4"/>
  <c r="P20" i="4"/>
  <c r="AE17" i="4"/>
  <c r="AI17" i="4"/>
  <c r="U17" i="4"/>
  <c r="AG17" i="4"/>
  <c r="L17" i="4"/>
  <c r="P17" i="4"/>
  <c r="Q17" i="4"/>
  <c r="AD17" i="4"/>
  <c r="AJ17" i="4"/>
  <c r="AH17" i="4"/>
  <c r="I17" i="4"/>
  <c r="K17" i="4"/>
  <c r="AF17" i="4"/>
  <c r="R17" i="4"/>
  <c r="N17" i="4"/>
  <c r="J17" i="4"/>
  <c r="AK17" i="4"/>
  <c r="O17" i="4"/>
  <c r="M17" i="4"/>
  <c r="O13" i="4"/>
  <c r="AK13" i="4"/>
  <c r="AD13" i="4"/>
  <c r="N13" i="4"/>
  <c r="R13" i="4"/>
  <c r="AJ13" i="4"/>
  <c r="AE13" i="4"/>
  <c r="U13" i="4"/>
  <c r="Q13" i="4"/>
  <c r="J13" i="4"/>
  <c r="M13" i="4"/>
  <c r="K13" i="4"/>
  <c r="AH13" i="4"/>
  <c r="AG13" i="4"/>
  <c r="L13" i="4"/>
  <c r="P13" i="4"/>
  <c r="AI13" i="4"/>
  <c r="AF13" i="4"/>
  <c r="I13" i="4"/>
  <c r="AG35" i="4"/>
  <c r="AJ35" i="4"/>
  <c r="N35" i="4"/>
  <c r="I35" i="4"/>
  <c r="O35" i="4"/>
  <c r="AH35" i="4"/>
  <c r="L35" i="4"/>
  <c r="AE35" i="4"/>
  <c r="K35" i="4"/>
  <c r="AK35" i="4"/>
  <c r="R35" i="4"/>
  <c r="Q35" i="4"/>
  <c r="AD35" i="4"/>
  <c r="J35" i="4"/>
  <c r="P35" i="4"/>
  <c r="AI35" i="4"/>
  <c r="AF35" i="4"/>
  <c r="U35" i="4"/>
  <c r="M35" i="4"/>
  <c r="AH431" i="2" l="1"/>
  <c r="AJ431" i="2" s="1"/>
  <c r="AI431" i="2"/>
  <c r="BB431" i="2" s="1"/>
  <c r="AL35" i="4"/>
  <c r="H35" i="4"/>
  <c r="H13" i="4"/>
  <c r="AL13" i="4"/>
  <c r="H17" i="4"/>
  <c r="AL17" i="4"/>
  <c r="AL20" i="4"/>
  <c r="H20" i="4"/>
  <c r="H19" i="4"/>
  <c r="AL19" i="4"/>
  <c r="H16" i="4"/>
  <c r="AL16" i="4"/>
  <c r="H12" i="4"/>
  <c r="AL12" i="4"/>
  <c r="H18" i="4"/>
  <c r="AL18" i="4"/>
  <c r="H29" i="4"/>
  <c r="AL29" i="4"/>
  <c r="D15" i="4" l="1"/>
  <c r="D28" i="4"/>
  <c r="D11" i="4"/>
  <c r="O15" i="4"/>
  <c r="N15" i="4"/>
  <c r="M15" i="4"/>
  <c r="L15" i="4"/>
  <c r="AH15" i="4"/>
  <c r="AJ15" i="4"/>
  <c r="AD15" i="4"/>
  <c r="P15" i="4"/>
  <c r="Q15" i="4"/>
  <c r="I15" i="4"/>
  <c r="AE15" i="4"/>
  <c r="U15" i="4"/>
  <c r="AK15" i="4"/>
  <c r="AF15" i="4"/>
  <c r="AG15" i="4"/>
  <c r="R15" i="4"/>
  <c r="AI15" i="4"/>
  <c r="J15" i="4"/>
  <c r="K15" i="4"/>
  <c r="AI11" i="4"/>
  <c r="I11" i="4"/>
  <c r="U11" i="4"/>
  <c r="O11" i="4"/>
  <c r="M11" i="4"/>
  <c r="N11" i="4"/>
  <c r="AD11" i="4"/>
  <c r="AH11" i="4"/>
  <c r="AG11" i="4"/>
  <c r="AF11" i="4"/>
  <c r="P11" i="4"/>
  <c r="K11" i="4"/>
  <c r="J11" i="4"/>
  <c r="L11" i="4"/>
  <c r="AJ11" i="4"/>
  <c r="AK11" i="4"/>
  <c r="AE11" i="4"/>
  <c r="Q11" i="4"/>
  <c r="R11" i="4"/>
  <c r="AD28" i="4"/>
  <c r="AE28" i="4"/>
  <c r="K28" i="4"/>
  <c r="Q28" i="4"/>
  <c r="U28" i="4"/>
  <c r="J28" i="4"/>
  <c r="AF28" i="4"/>
  <c r="AJ28" i="4"/>
  <c r="R28" i="4"/>
  <c r="N28" i="4"/>
  <c r="M28" i="4"/>
  <c r="AK28" i="4"/>
  <c r="AH28" i="4"/>
  <c r="P28" i="4"/>
  <c r="AG28" i="4"/>
  <c r="O28" i="4"/>
  <c r="I28" i="4"/>
  <c r="L28" i="4"/>
  <c r="AI28" i="4"/>
  <c r="H28" i="4" l="1"/>
  <c r="AL28" i="4"/>
  <c r="AL11" i="4"/>
  <c r="H11" i="4"/>
  <c r="H15" i="4"/>
  <c r="AL15" i="4"/>
  <c r="E771" i="2" l="1"/>
  <c r="E773" i="2"/>
  <c r="E746" i="2"/>
  <c r="E747" i="2" s="1"/>
  <c r="E751" i="2"/>
  <c r="E757" i="2"/>
  <c r="H771" i="2"/>
  <c r="C769" i="1" s="1"/>
  <c r="N771" i="2"/>
  <c r="J771" i="2"/>
  <c r="E769" i="1" s="1"/>
  <c r="K771" i="2"/>
  <c r="V771" i="2"/>
  <c r="BA771" i="2"/>
  <c r="L771" i="2"/>
  <c r="Q771" i="2"/>
  <c r="T771" i="2"/>
  <c r="J769" i="1" s="1"/>
  <c r="P771" i="2"/>
  <c r="I769" i="1" s="1"/>
  <c r="O771" i="2"/>
  <c r="H769" i="1" s="1"/>
  <c r="M771" i="2"/>
  <c r="N773" i="2"/>
  <c r="K773" i="2"/>
  <c r="P773" i="2"/>
  <c r="I771" i="1" s="1"/>
  <c r="BA773" i="2"/>
  <c r="M773" i="2"/>
  <c r="V773" i="2"/>
  <c r="T773" i="2"/>
  <c r="J771" i="1" s="1"/>
  <c r="H773" i="2"/>
  <c r="C771" i="1" s="1"/>
  <c r="O773" i="2"/>
  <c r="H771" i="1" s="1"/>
  <c r="Q773" i="2"/>
  <c r="L773" i="2"/>
  <c r="J773" i="2"/>
  <c r="E771" i="1" s="1"/>
  <c r="E774" i="2"/>
  <c r="N746" i="2"/>
  <c r="J746" i="2"/>
  <c r="E744" i="1" s="1"/>
  <c r="O746" i="2"/>
  <c r="H744" i="1" s="1"/>
  <c r="V746" i="2"/>
  <c r="M746" i="2"/>
  <c r="H746" i="2"/>
  <c r="C744" i="1" s="1"/>
  <c r="L746" i="2"/>
  <c r="BA746" i="2"/>
  <c r="T746" i="2"/>
  <c r="J744" i="1" s="1"/>
  <c r="P746" i="2"/>
  <c r="I744" i="1" s="1"/>
  <c r="Q746" i="2"/>
  <c r="K746" i="2"/>
  <c r="E752" i="2"/>
  <c r="O751" i="2"/>
  <c r="H749" i="1" s="1"/>
  <c r="T751" i="2"/>
  <c r="J749" i="1" s="1"/>
  <c r="M751" i="2"/>
  <c r="K751" i="2"/>
  <c r="BA751" i="2"/>
  <c r="Q751" i="2"/>
  <c r="J751" i="2"/>
  <c r="E749" i="1" s="1"/>
  <c r="P751" i="2"/>
  <c r="I749" i="1" s="1"/>
  <c r="N751" i="2"/>
  <c r="L751" i="2"/>
  <c r="H751" i="2"/>
  <c r="C749" i="1" s="1"/>
  <c r="V751" i="2"/>
  <c r="K757" i="2"/>
  <c r="H757" i="2"/>
  <c r="C755" i="1" s="1"/>
  <c r="L757" i="2"/>
  <c r="M757" i="2"/>
  <c r="O757" i="2"/>
  <c r="H755" i="1" s="1"/>
  <c r="V757" i="2"/>
  <c r="BA757" i="2"/>
  <c r="J757" i="2"/>
  <c r="E755" i="1" s="1"/>
  <c r="Q757" i="2"/>
  <c r="P757" i="2"/>
  <c r="I755" i="1" s="1"/>
  <c r="T757" i="2"/>
  <c r="J755" i="1" s="1"/>
  <c r="N757" i="2"/>
  <c r="Q774" i="2"/>
  <c r="V774" i="2"/>
  <c r="T774" i="2"/>
  <c r="J772" i="1" s="1"/>
  <c r="L774" i="2"/>
  <c r="K774" i="2"/>
  <c r="BA774" i="2"/>
  <c r="J774" i="2"/>
  <c r="E772" i="1" s="1"/>
  <c r="M774" i="2"/>
  <c r="P774" i="2"/>
  <c r="I772" i="1" s="1"/>
  <c r="N774" i="2"/>
  <c r="H774" i="2"/>
  <c r="C772" i="1" s="1"/>
  <c r="O774" i="2"/>
  <c r="H772" i="1" s="1"/>
  <c r="E775" i="2"/>
  <c r="E765" i="2"/>
  <c r="K752" i="2"/>
  <c r="T752" i="2"/>
  <c r="J750" i="1" s="1"/>
  <c r="N752" i="2"/>
  <c r="J752" i="2"/>
  <c r="E750" i="1" s="1"/>
  <c r="BA752" i="2"/>
  <c r="V752" i="2"/>
  <c r="L752" i="2"/>
  <c r="M752" i="2"/>
  <c r="H752" i="2"/>
  <c r="C750" i="1" s="1"/>
  <c r="P752" i="2"/>
  <c r="I750" i="1" s="1"/>
  <c r="Q752" i="2"/>
  <c r="O752" i="2"/>
  <c r="H750" i="1" s="1"/>
  <c r="E753" i="2"/>
  <c r="BA775" i="2"/>
  <c r="N775" i="2"/>
  <c r="K775" i="2"/>
  <c r="J775" i="2"/>
  <c r="E773" i="1" s="1"/>
  <c r="L775" i="2"/>
  <c r="H775" i="2"/>
  <c r="C773" i="1" s="1"/>
  <c r="Q775" i="2"/>
  <c r="P775" i="2"/>
  <c r="I773" i="1" s="1"/>
  <c r="T775" i="2"/>
  <c r="J773" i="1" s="1"/>
  <c r="V775" i="2"/>
  <c r="M775" i="2"/>
  <c r="O775" i="2"/>
  <c r="H773" i="1" s="1"/>
  <c r="T765" i="2"/>
  <c r="J763" i="1" s="1"/>
  <c r="N765" i="2"/>
  <c r="Q765" i="2"/>
  <c r="K765" i="2"/>
  <c r="L765" i="2"/>
  <c r="V765" i="2"/>
  <c r="M765" i="2"/>
  <c r="H765" i="2"/>
  <c r="C763" i="1" s="1"/>
  <c r="BA765" i="2"/>
  <c r="O765" i="2"/>
  <c r="H763" i="1" s="1"/>
  <c r="P765" i="2"/>
  <c r="I763" i="1" s="1"/>
  <c r="J765" i="2"/>
  <c r="E763" i="1" s="1"/>
  <c r="E766" i="2"/>
  <c r="Q753" i="2"/>
  <c r="L753" i="2"/>
  <c r="N753" i="2"/>
  <c r="J753" i="2"/>
  <c r="E751" i="1" s="1"/>
  <c r="M753" i="2"/>
  <c r="K753" i="2"/>
  <c r="O753" i="2"/>
  <c r="H751" i="1" s="1"/>
  <c r="V753" i="2"/>
  <c r="BA753" i="2"/>
  <c r="H753" i="2"/>
  <c r="C751" i="1" s="1"/>
  <c r="P753" i="2"/>
  <c r="I751" i="1" s="1"/>
  <c r="T753" i="2"/>
  <c r="J751" i="1" s="1"/>
  <c r="E754" i="2"/>
  <c r="E755" i="2" s="1"/>
  <c r="BA766" i="2"/>
  <c r="N766" i="2"/>
  <c r="J766" i="2"/>
  <c r="E764" i="1" s="1"/>
  <c r="L766" i="2"/>
  <c r="H766" i="2"/>
  <c r="C764" i="1" s="1"/>
  <c r="K766" i="2"/>
  <c r="T766" i="2"/>
  <c r="J764" i="1" s="1"/>
  <c r="Q766" i="2"/>
  <c r="O766" i="2"/>
  <c r="H764" i="1" s="1"/>
  <c r="V766" i="2"/>
  <c r="P766" i="2"/>
  <c r="I764" i="1" s="1"/>
  <c r="M766" i="2"/>
  <c r="E767" i="2"/>
  <c r="BA754" i="2"/>
  <c r="O754" i="2"/>
  <c r="H752" i="1" s="1"/>
  <c r="P754" i="2"/>
  <c r="I752" i="1" s="1"/>
  <c r="L754" i="2"/>
  <c r="Q754" i="2"/>
  <c r="T754" i="2"/>
  <c r="J752" i="1" s="1"/>
  <c r="V754" i="2"/>
  <c r="K754" i="2"/>
  <c r="M754" i="2"/>
  <c r="N754" i="2"/>
  <c r="H754" i="2"/>
  <c r="C752" i="1" s="1"/>
  <c r="J754" i="2"/>
  <c r="E752" i="1" s="1"/>
  <c r="BA767" i="2"/>
  <c r="O767" i="2"/>
  <c r="H765" i="1" s="1"/>
  <c r="N767" i="2"/>
  <c r="M767" i="2"/>
  <c r="T767" i="2"/>
  <c r="J765" i="1" s="1"/>
  <c r="Q767" i="2"/>
  <c r="L767" i="2"/>
  <c r="K767" i="2"/>
  <c r="H767" i="2"/>
  <c r="C765" i="1" s="1"/>
  <c r="V767" i="2"/>
  <c r="J767" i="2"/>
  <c r="E765" i="1" s="1"/>
  <c r="P767" i="2"/>
  <c r="I765" i="1" s="1"/>
  <c r="E768" i="2"/>
  <c r="BA768" i="2"/>
  <c r="Q768" i="2"/>
  <c r="M768" i="2"/>
  <c r="V768" i="2"/>
  <c r="O768" i="2"/>
  <c r="H766" i="1" s="1"/>
  <c r="K768" i="2"/>
  <c r="J768" i="2"/>
  <c r="E766" i="1" s="1"/>
  <c r="H768" i="2"/>
  <c r="C766" i="1" s="1"/>
  <c r="L768" i="2"/>
  <c r="N768" i="2"/>
  <c r="P768" i="2"/>
  <c r="I766" i="1" s="1"/>
  <c r="T768" i="2"/>
  <c r="J766" i="1" s="1"/>
  <c r="E769" i="2"/>
  <c r="E770" i="2" s="1"/>
  <c r="BA769" i="2"/>
  <c r="L769" i="2"/>
  <c r="H769" i="2"/>
  <c r="C767" i="1" s="1"/>
  <c r="O769" i="2"/>
  <c r="H767" i="1" s="1"/>
  <c r="Q769" i="2"/>
  <c r="T769" i="2"/>
  <c r="J767" i="1" s="1"/>
  <c r="P769" i="2"/>
  <c r="I767" i="1" s="1"/>
  <c r="J769" i="2"/>
  <c r="E767" i="1" s="1"/>
  <c r="M769" i="2"/>
  <c r="N769" i="2"/>
  <c r="V769" i="2"/>
  <c r="K769" i="2"/>
  <c r="E828" i="2"/>
  <c r="E848" i="2"/>
  <c r="P828" i="2"/>
  <c r="I826" i="1" s="1"/>
  <c r="L828" i="2"/>
  <c r="N828" i="2"/>
  <c r="T828" i="2"/>
  <c r="J826" i="1" s="1"/>
  <c r="O828" i="2"/>
  <c r="H826" i="1" s="1"/>
  <c r="Q828" i="2"/>
  <c r="H828" i="2"/>
  <c r="C826" i="1" s="1"/>
  <c r="K828" i="2"/>
  <c r="V828" i="2"/>
  <c r="J828" i="2"/>
  <c r="E826" i="1" s="1"/>
  <c r="M828" i="2"/>
  <c r="BA828" i="2"/>
  <c r="E829" i="2"/>
  <c r="K848" i="2"/>
  <c r="N848" i="2"/>
  <c r="V848" i="2"/>
  <c r="Q848" i="2"/>
  <c r="O848" i="2"/>
  <c r="H846" i="1" s="1"/>
  <c r="T848" i="2"/>
  <c r="J846" i="1" s="1"/>
  <c r="M848" i="2"/>
  <c r="P848" i="2"/>
  <c r="I846" i="1" s="1"/>
  <c r="BA848" i="2"/>
  <c r="L848" i="2"/>
  <c r="J848" i="2"/>
  <c r="E846" i="1" s="1"/>
  <c r="H848" i="2"/>
  <c r="C846" i="1" s="1"/>
  <c r="E849" i="2"/>
  <c r="E825" i="2"/>
  <c r="BA829" i="2"/>
  <c r="O829" i="2"/>
  <c r="H827" i="1" s="1"/>
  <c r="H829" i="2"/>
  <c r="C827" i="1" s="1"/>
  <c r="J829" i="2"/>
  <c r="E827" i="1" s="1"/>
  <c r="P829" i="2"/>
  <c r="I827" i="1" s="1"/>
  <c r="M829" i="2"/>
  <c r="K829" i="2"/>
  <c r="Q829" i="2"/>
  <c r="T829" i="2"/>
  <c r="J827" i="1" s="1"/>
  <c r="N829" i="2"/>
  <c r="L829" i="2"/>
  <c r="V829" i="2"/>
  <c r="E830" i="2"/>
  <c r="BA849" i="2"/>
  <c r="J849" i="2"/>
  <c r="E847" i="1" s="1"/>
  <c r="V849" i="2"/>
  <c r="H849" i="2"/>
  <c r="C847" i="1" s="1"/>
  <c r="P849" i="2"/>
  <c r="I847" i="1" s="1"/>
  <c r="K849" i="2"/>
  <c r="T849" i="2"/>
  <c r="J847" i="1" s="1"/>
  <c r="M849" i="2"/>
  <c r="Q849" i="2"/>
  <c r="L849" i="2"/>
  <c r="N849" i="2"/>
  <c r="O849" i="2"/>
  <c r="H847" i="1" s="1"/>
  <c r="E850" i="2"/>
  <c r="E826" i="2"/>
  <c r="BA830" i="2"/>
  <c r="H830" i="2"/>
  <c r="C828" i="1" s="1"/>
  <c r="T830" i="2"/>
  <c r="J828" i="1" s="1"/>
  <c r="P830" i="2"/>
  <c r="I828" i="1" s="1"/>
  <c r="J830" i="2"/>
  <c r="E828" i="1" s="1"/>
  <c r="Q830" i="2"/>
  <c r="N830" i="2"/>
  <c r="K830" i="2"/>
  <c r="L830" i="2"/>
  <c r="M830" i="2"/>
  <c r="V830" i="2"/>
  <c r="O830" i="2"/>
  <c r="H828" i="1" s="1"/>
  <c r="E831" i="2"/>
  <c r="E851" i="2"/>
  <c r="Q826" i="2"/>
  <c r="H826" i="2"/>
  <c r="C824" i="1" s="1"/>
  <c r="BA826" i="2"/>
  <c r="O826" i="2"/>
  <c r="H824" i="1" s="1"/>
  <c r="V826" i="2"/>
  <c r="N826" i="2"/>
  <c r="K826" i="2"/>
  <c r="J826" i="2"/>
  <c r="E824" i="1" s="1"/>
  <c r="P826" i="2"/>
  <c r="I824" i="1" s="1"/>
  <c r="L826" i="2"/>
  <c r="T826" i="2"/>
  <c r="J824" i="1" s="1"/>
  <c r="M826" i="2"/>
  <c r="BA831" i="2"/>
  <c r="M831" i="2"/>
  <c r="O831" i="2"/>
  <c r="H829" i="1" s="1"/>
  <c r="P831" i="2"/>
  <c r="I829" i="1" s="1"/>
  <c r="V831" i="2"/>
  <c r="T831" i="2"/>
  <c r="J829" i="1" s="1"/>
  <c r="K831" i="2"/>
  <c r="J831" i="2"/>
  <c r="E829" i="1" s="1"/>
  <c r="N831" i="2"/>
  <c r="L831" i="2"/>
  <c r="H831" i="2"/>
  <c r="C829" i="1" s="1"/>
  <c r="Q831" i="2"/>
  <c r="O851" i="2"/>
  <c r="H849" i="1" s="1"/>
  <c r="T851" i="2"/>
  <c r="J849" i="1" s="1"/>
  <c r="P851" i="2"/>
  <c r="I849" i="1" s="1"/>
  <c r="L851" i="2"/>
  <c r="N851" i="2"/>
  <c r="V851" i="2"/>
  <c r="M851" i="2"/>
  <c r="Q851" i="2"/>
  <c r="H851" i="2"/>
  <c r="C849" i="1" s="1"/>
  <c r="BA851" i="2"/>
  <c r="J851" i="2"/>
  <c r="E849" i="1" s="1"/>
  <c r="K851" i="2"/>
  <c r="E852" i="2"/>
  <c r="E815" i="2"/>
  <c r="BA815" i="2"/>
  <c r="L815" i="2"/>
  <c r="O815" i="2"/>
  <c r="H813" i="1" s="1"/>
  <c r="J815" i="2"/>
  <c r="E813" i="1" s="1"/>
  <c r="K815" i="2"/>
  <c r="T815" i="2"/>
  <c r="J813" i="1" s="1"/>
  <c r="M815" i="2"/>
  <c r="Q815" i="2"/>
  <c r="V815" i="2"/>
  <c r="H815" i="2"/>
  <c r="C813" i="1" s="1"/>
  <c r="N815" i="2"/>
  <c r="P815" i="2"/>
  <c r="I813" i="1" s="1"/>
  <c r="E816" i="2"/>
  <c r="BA816" i="2"/>
  <c r="O816" i="2"/>
  <c r="H814" i="1" s="1"/>
  <c r="P816" i="2"/>
  <c r="I814" i="1" s="1"/>
  <c r="K816" i="2"/>
  <c r="V816" i="2"/>
  <c r="T816" i="2"/>
  <c r="J814" i="1" s="1"/>
  <c r="Q816" i="2"/>
  <c r="N816" i="2"/>
  <c r="H816" i="2"/>
  <c r="C814" i="1" s="1"/>
  <c r="M816" i="2"/>
  <c r="J816" i="2"/>
  <c r="E814" i="1" s="1"/>
  <c r="L816" i="2"/>
  <c r="E817" i="2"/>
  <c r="BA817" i="2"/>
  <c r="M817" i="2"/>
  <c r="N817" i="2"/>
  <c r="O817" i="2"/>
  <c r="H815" i="1" s="1"/>
  <c r="J817" i="2"/>
  <c r="E815" i="1" s="1"/>
  <c r="Q817" i="2"/>
  <c r="V817" i="2"/>
  <c r="H817" i="2"/>
  <c r="C815" i="1" s="1"/>
  <c r="K817" i="2"/>
  <c r="T817" i="2"/>
  <c r="J815" i="1" s="1"/>
  <c r="P817" i="2"/>
  <c r="I815" i="1" s="1"/>
  <c r="L817" i="2"/>
  <c r="E818" i="2"/>
  <c r="E793" i="2"/>
  <c r="E819" i="2"/>
  <c r="E846" i="2"/>
  <c r="E847" i="2" s="1"/>
  <c r="BA793" i="2"/>
  <c r="P793" i="2"/>
  <c r="I791" i="1" s="1"/>
  <c r="J793" i="2"/>
  <c r="E791" i="1" s="1"/>
  <c r="N793" i="2"/>
  <c r="L793" i="2"/>
  <c r="Q793" i="2"/>
  <c r="O793" i="2"/>
  <c r="H791" i="1" s="1"/>
  <c r="V793" i="2"/>
  <c r="K793" i="2"/>
  <c r="M793" i="2"/>
  <c r="T793" i="2"/>
  <c r="J791" i="1" s="1"/>
  <c r="H793" i="2"/>
  <c r="C791" i="1" s="1"/>
  <c r="E794" i="2"/>
  <c r="L819" i="2"/>
  <c r="K819" i="2"/>
  <c r="P819" i="2"/>
  <c r="I817" i="1" s="1"/>
  <c r="T819" i="2"/>
  <c r="J817" i="1" s="1"/>
  <c r="V819" i="2"/>
  <c r="J819" i="2"/>
  <c r="E817" i="1" s="1"/>
  <c r="N819" i="2"/>
  <c r="O819" i="2"/>
  <c r="H817" i="1" s="1"/>
  <c r="M819" i="2"/>
  <c r="Q819" i="2"/>
  <c r="BA819" i="2"/>
  <c r="H819" i="2"/>
  <c r="C817" i="1" s="1"/>
  <c r="E820" i="2"/>
  <c r="L846" i="2"/>
  <c r="P846" i="2"/>
  <c r="I844" i="1" s="1"/>
  <c r="H846" i="2"/>
  <c r="C844" i="1" s="1"/>
  <c r="M846" i="2"/>
  <c r="BA846" i="2"/>
  <c r="Q846" i="2"/>
  <c r="J846" i="2"/>
  <c r="E844" i="1" s="1"/>
  <c r="T846" i="2"/>
  <c r="J844" i="1" s="1"/>
  <c r="V846" i="2"/>
  <c r="O846" i="2"/>
  <c r="H844" i="1" s="1"/>
  <c r="N846" i="2"/>
  <c r="K846" i="2"/>
  <c r="BA794" i="2"/>
  <c r="Q794" i="2"/>
  <c r="M794" i="2"/>
  <c r="J794" i="2"/>
  <c r="E792" i="1" s="1"/>
  <c r="P794" i="2"/>
  <c r="I792" i="1" s="1"/>
  <c r="K794" i="2"/>
  <c r="N794" i="2"/>
  <c r="T794" i="2"/>
  <c r="J792" i="1" s="1"/>
  <c r="H794" i="2"/>
  <c r="C792" i="1" s="1"/>
  <c r="L794" i="2"/>
  <c r="V794" i="2"/>
  <c r="O794" i="2"/>
  <c r="H792" i="1" s="1"/>
  <c r="E795" i="2"/>
  <c r="E821" i="2"/>
  <c r="E822" i="2" s="1"/>
  <c r="BA795" i="2"/>
  <c r="L795" i="2"/>
  <c r="V795" i="2"/>
  <c r="T795" i="2"/>
  <c r="J793" i="1" s="1"/>
  <c r="P795" i="2"/>
  <c r="I793" i="1" s="1"/>
  <c r="H795" i="2"/>
  <c r="C793" i="1" s="1"/>
  <c r="Q795" i="2"/>
  <c r="O795" i="2"/>
  <c r="H793" i="1" s="1"/>
  <c r="J795" i="2"/>
  <c r="E793" i="1" s="1"/>
  <c r="N795" i="2"/>
  <c r="M795" i="2"/>
  <c r="K795" i="2"/>
  <c r="E796" i="2"/>
  <c r="Q821" i="2"/>
  <c r="O821" i="2"/>
  <c r="H819" i="1" s="1"/>
  <c r="P821" i="2"/>
  <c r="I819" i="1" s="1"/>
  <c r="H821" i="2"/>
  <c r="C819" i="1" s="1"/>
  <c r="V821" i="2"/>
  <c r="M821" i="2"/>
  <c r="J821" i="2"/>
  <c r="E819" i="1" s="1"/>
  <c r="BA821" i="2"/>
  <c r="L821" i="2"/>
  <c r="N821" i="2"/>
  <c r="T821" i="2"/>
  <c r="J819" i="1" s="1"/>
  <c r="K821" i="2"/>
  <c r="BA796" i="2"/>
  <c r="N796" i="2"/>
  <c r="L796" i="2"/>
  <c r="Q796" i="2"/>
  <c r="V796" i="2"/>
  <c r="M796" i="2"/>
  <c r="O796" i="2"/>
  <c r="H794" i="1" s="1"/>
  <c r="J796" i="2"/>
  <c r="E794" i="1" s="1"/>
  <c r="P796" i="2"/>
  <c r="I794" i="1" s="1"/>
  <c r="T796" i="2"/>
  <c r="J794" i="1" s="1"/>
  <c r="H796" i="2"/>
  <c r="C794" i="1" s="1"/>
  <c r="K796" i="2"/>
  <c r="E797" i="2"/>
  <c r="BA797" i="2"/>
  <c r="N797" i="2"/>
  <c r="K797" i="2"/>
  <c r="J797" i="2"/>
  <c r="E795" i="1" s="1"/>
  <c r="P797" i="2"/>
  <c r="I795" i="1" s="1"/>
  <c r="Q797" i="2"/>
  <c r="H797" i="2"/>
  <c r="C795" i="1" s="1"/>
  <c r="L797" i="2"/>
  <c r="O797" i="2"/>
  <c r="H795" i="1" s="1"/>
  <c r="V797" i="2"/>
  <c r="T797" i="2"/>
  <c r="J795" i="1" s="1"/>
  <c r="M797" i="2"/>
  <c r="E798" i="2"/>
  <c r="E799" i="2"/>
  <c r="L799" i="2"/>
  <c r="H799" i="2"/>
  <c r="C797" i="1" s="1"/>
  <c r="V799" i="2"/>
  <c r="T799" i="2"/>
  <c r="J797" i="1" s="1"/>
  <c r="Q799" i="2"/>
  <c r="J799" i="2"/>
  <c r="E797" i="1" s="1"/>
  <c r="N799" i="2"/>
  <c r="O799" i="2"/>
  <c r="H797" i="1" s="1"/>
  <c r="P799" i="2"/>
  <c r="I797" i="1" s="1"/>
  <c r="M799" i="2"/>
  <c r="BA799" i="2"/>
  <c r="K799" i="2"/>
  <c r="E741" i="2"/>
  <c r="E743" i="2"/>
  <c r="E800" i="2"/>
  <c r="E832" i="2"/>
  <c r="E772" i="2"/>
  <c r="E776" i="2"/>
  <c r="E777" i="2" s="1"/>
  <c r="E758" i="2"/>
  <c r="E748" i="2"/>
  <c r="E756" i="2"/>
  <c r="E808" i="2"/>
  <c r="E809" i="2" s="1"/>
  <c r="O847" i="2"/>
  <c r="H845" i="1" s="1"/>
  <c r="T847" i="2"/>
  <c r="J845" i="1" s="1"/>
  <c r="Q847" i="2"/>
  <c r="BA847" i="2"/>
  <c r="J847" i="2"/>
  <c r="E845" i="1" s="1"/>
  <c r="K847" i="2"/>
  <c r="P847" i="2"/>
  <c r="I845" i="1" s="1"/>
  <c r="M847" i="2"/>
  <c r="N847" i="2"/>
  <c r="V847" i="2"/>
  <c r="L847" i="2"/>
  <c r="H847" i="2"/>
  <c r="C845" i="1" s="1"/>
  <c r="P741" i="2"/>
  <c r="I739" i="1" s="1"/>
  <c r="L741" i="2"/>
  <c r="T741" i="2"/>
  <c r="J739" i="1" s="1"/>
  <c r="M741" i="2"/>
  <c r="K741" i="2"/>
  <c r="H741" i="2"/>
  <c r="C739" i="1" s="1"/>
  <c r="J741" i="2"/>
  <c r="E739" i="1" s="1"/>
  <c r="O741" i="2"/>
  <c r="H739" i="1" s="1"/>
  <c r="V741" i="2"/>
  <c r="N741" i="2"/>
  <c r="Q741" i="2"/>
  <c r="BA741" i="2"/>
  <c r="N743" i="2"/>
  <c r="V743" i="2"/>
  <c r="Q743" i="2"/>
  <c r="K743" i="2"/>
  <c r="L743" i="2"/>
  <c r="T743" i="2"/>
  <c r="J741" i="1" s="1"/>
  <c r="M743" i="2"/>
  <c r="P743" i="2"/>
  <c r="I741" i="1" s="1"/>
  <c r="O743" i="2"/>
  <c r="H741" i="1" s="1"/>
  <c r="BA743" i="2"/>
  <c r="J743" i="2"/>
  <c r="E741" i="1" s="1"/>
  <c r="H743" i="2"/>
  <c r="C741" i="1" s="1"/>
  <c r="E744" i="2"/>
  <c r="E801" i="2"/>
  <c r="E802" i="2" s="1"/>
  <c r="E833" i="2"/>
  <c r="E759" i="2"/>
  <c r="J748" i="2"/>
  <c r="E746" i="1" s="1"/>
  <c r="P748" i="2"/>
  <c r="I746" i="1" s="1"/>
  <c r="V748" i="2"/>
  <c r="T748" i="2"/>
  <c r="J746" i="1" s="1"/>
  <c r="L748" i="2"/>
  <c r="H748" i="2"/>
  <c r="C746" i="1" s="1"/>
  <c r="M748" i="2"/>
  <c r="Q748" i="2"/>
  <c r="BA748" i="2"/>
  <c r="K748" i="2"/>
  <c r="O748" i="2"/>
  <c r="H746" i="1" s="1"/>
  <c r="N748" i="2"/>
  <c r="E749" i="2"/>
  <c r="N756" i="2"/>
  <c r="P756" i="2"/>
  <c r="I754" i="1" s="1"/>
  <c r="O756" i="2"/>
  <c r="H754" i="1" s="1"/>
  <c r="J756" i="2"/>
  <c r="E754" i="1" s="1"/>
  <c r="Q756" i="2"/>
  <c r="BA756" i="2"/>
  <c r="K756" i="2"/>
  <c r="T756" i="2"/>
  <c r="J754" i="1" s="1"/>
  <c r="M756" i="2"/>
  <c r="L756" i="2"/>
  <c r="H756" i="2"/>
  <c r="C754" i="1" s="1"/>
  <c r="V756" i="2"/>
  <c r="O808" i="2"/>
  <c r="H806" i="1" s="1"/>
  <c r="M808" i="2"/>
  <c r="P808" i="2"/>
  <c r="I806" i="1" s="1"/>
  <c r="L808" i="2"/>
  <c r="BA808" i="2"/>
  <c r="V808" i="2"/>
  <c r="J808" i="2"/>
  <c r="E806" i="1" s="1"/>
  <c r="T808" i="2"/>
  <c r="J806" i="1" s="1"/>
  <c r="H808" i="2"/>
  <c r="C806" i="1" s="1"/>
  <c r="N808" i="2"/>
  <c r="K808" i="2"/>
  <c r="Q808" i="2"/>
  <c r="BA744" i="2"/>
  <c r="V744" i="2"/>
  <c r="Q744" i="2"/>
  <c r="M744" i="2"/>
  <c r="T744" i="2"/>
  <c r="J742" i="1" s="1"/>
  <c r="H744" i="2"/>
  <c r="C742" i="1" s="1"/>
  <c r="L744" i="2"/>
  <c r="O744" i="2"/>
  <c r="H742" i="1" s="1"/>
  <c r="J744" i="2"/>
  <c r="E742" i="1" s="1"/>
  <c r="K744" i="2"/>
  <c r="P744" i="2"/>
  <c r="I742" i="1" s="1"/>
  <c r="N744" i="2"/>
  <c r="BA801" i="2"/>
  <c r="H801" i="2"/>
  <c r="C799" i="1" s="1"/>
  <c r="K801" i="2"/>
  <c r="M801" i="2"/>
  <c r="Q801" i="2"/>
  <c r="O801" i="2"/>
  <c r="H799" i="1" s="1"/>
  <c r="T801" i="2"/>
  <c r="J799" i="1" s="1"/>
  <c r="N801" i="2"/>
  <c r="J801" i="2"/>
  <c r="E799" i="1" s="1"/>
  <c r="L801" i="2"/>
  <c r="V801" i="2"/>
  <c r="P801" i="2"/>
  <c r="I799" i="1" s="1"/>
  <c r="E834" i="2"/>
  <c r="K833" i="2"/>
  <c r="T833" i="2"/>
  <c r="J831" i="1" s="1"/>
  <c r="N833" i="2"/>
  <c r="O833" i="2"/>
  <c r="H831" i="1" s="1"/>
  <c r="V833" i="2"/>
  <c r="BA833" i="2"/>
  <c r="Q833" i="2"/>
  <c r="M833" i="2"/>
  <c r="L833" i="2"/>
  <c r="J833" i="2"/>
  <c r="E831" i="1" s="1"/>
  <c r="P833" i="2"/>
  <c r="I831" i="1" s="1"/>
  <c r="H833" i="2"/>
  <c r="C831" i="1" s="1"/>
  <c r="E760" i="2"/>
  <c r="T759" i="2"/>
  <c r="J757" i="1" s="1"/>
  <c r="V759" i="2"/>
  <c r="O759" i="2"/>
  <c r="H757" i="1" s="1"/>
  <c r="K759" i="2"/>
  <c r="P759" i="2"/>
  <c r="I757" i="1" s="1"/>
  <c r="J759" i="2"/>
  <c r="E757" i="1" s="1"/>
  <c r="BA759" i="2"/>
  <c r="Q759" i="2"/>
  <c r="M759" i="2"/>
  <c r="H759" i="2"/>
  <c r="C757" i="1" s="1"/>
  <c r="L759" i="2"/>
  <c r="N759" i="2"/>
  <c r="K749" i="2"/>
  <c r="H749" i="2"/>
  <c r="C747" i="1" s="1"/>
  <c r="P749" i="2"/>
  <c r="I747" i="1" s="1"/>
  <c r="N749" i="2"/>
  <c r="BA749" i="2"/>
  <c r="L749" i="2"/>
  <c r="J749" i="2"/>
  <c r="E747" i="1" s="1"/>
  <c r="Q749" i="2"/>
  <c r="M749" i="2"/>
  <c r="T749" i="2"/>
  <c r="J747" i="1" s="1"/>
  <c r="V749" i="2"/>
  <c r="O749" i="2"/>
  <c r="H747" i="1" s="1"/>
  <c r="T834" i="2"/>
  <c r="J832" i="1" s="1"/>
  <c r="Q834" i="2"/>
  <c r="O834" i="2"/>
  <c r="H832" i="1" s="1"/>
  <c r="J834" i="2"/>
  <c r="E832" i="1" s="1"/>
  <c r="L834" i="2"/>
  <c r="M834" i="2"/>
  <c r="P834" i="2"/>
  <c r="I832" i="1" s="1"/>
  <c r="BA834" i="2"/>
  <c r="V834" i="2"/>
  <c r="K834" i="2"/>
  <c r="N834" i="2"/>
  <c r="H834" i="2"/>
  <c r="C832" i="1" s="1"/>
  <c r="E835" i="2"/>
  <c r="E761" i="2"/>
  <c r="Q760" i="2"/>
  <c r="N760" i="2"/>
  <c r="H760" i="2"/>
  <c r="C758" i="1" s="1"/>
  <c r="P760" i="2"/>
  <c r="I758" i="1" s="1"/>
  <c r="V760" i="2"/>
  <c r="L760" i="2"/>
  <c r="T760" i="2"/>
  <c r="J758" i="1" s="1"/>
  <c r="J760" i="2"/>
  <c r="E758" i="1" s="1"/>
  <c r="K760" i="2"/>
  <c r="BA760" i="2"/>
  <c r="M760" i="2"/>
  <c r="O760" i="2"/>
  <c r="H758" i="1" s="1"/>
  <c r="E782" i="2"/>
  <c r="E836" i="2"/>
  <c r="T835" i="2"/>
  <c r="J833" i="1" s="1"/>
  <c r="Q835" i="2"/>
  <c r="J835" i="2"/>
  <c r="E833" i="1" s="1"/>
  <c r="O835" i="2"/>
  <c r="H833" i="1" s="1"/>
  <c r="N835" i="2"/>
  <c r="M835" i="2"/>
  <c r="L835" i="2"/>
  <c r="K835" i="2"/>
  <c r="P835" i="2"/>
  <c r="I833" i="1" s="1"/>
  <c r="H835" i="2"/>
  <c r="C833" i="1" s="1"/>
  <c r="BA835" i="2"/>
  <c r="V835" i="2"/>
  <c r="K761" i="2"/>
  <c r="BA761" i="2"/>
  <c r="L761" i="2"/>
  <c r="M761" i="2"/>
  <c r="H761" i="2"/>
  <c r="C759" i="1" s="1"/>
  <c r="Q761" i="2"/>
  <c r="N761" i="2"/>
  <c r="V761" i="2"/>
  <c r="P761" i="2"/>
  <c r="I759" i="1" s="1"/>
  <c r="T761" i="2"/>
  <c r="J759" i="1" s="1"/>
  <c r="O761" i="2"/>
  <c r="H759" i="1" s="1"/>
  <c r="J761" i="2"/>
  <c r="E759" i="1" s="1"/>
  <c r="E762" i="2"/>
  <c r="E783" i="2"/>
  <c r="E784" i="2" s="1"/>
  <c r="N782" i="2"/>
  <c r="P782" i="2"/>
  <c r="I780" i="1" s="1"/>
  <c r="H782" i="2"/>
  <c r="C780" i="1" s="1"/>
  <c r="BA782" i="2"/>
  <c r="M782" i="2"/>
  <c r="K782" i="2"/>
  <c r="J782" i="2"/>
  <c r="E780" i="1" s="1"/>
  <c r="L782" i="2"/>
  <c r="O782" i="2"/>
  <c r="H780" i="1" s="1"/>
  <c r="V782" i="2"/>
  <c r="T782" i="2"/>
  <c r="J780" i="1" s="1"/>
  <c r="Q782" i="2"/>
  <c r="E837" i="2"/>
  <c r="T836" i="2"/>
  <c r="J834" i="1" s="1"/>
  <c r="V836" i="2"/>
  <c r="L836" i="2"/>
  <c r="H836" i="2"/>
  <c r="C834" i="1" s="1"/>
  <c r="O836" i="2"/>
  <c r="H834" i="1" s="1"/>
  <c r="M836" i="2"/>
  <c r="Q836" i="2"/>
  <c r="J836" i="2"/>
  <c r="E834" i="1" s="1"/>
  <c r="N836" i="2"/>
  <c r="K836" i="2"/>
  <c r="P836" i="2"/>
  <c r="I834" i="1" s="1"/>
  <c r="BA836" i="2"/>
  <c r="E763" i="2"/>
  <c r="N783" i="2"/>
  <c r="P783" i="2"/>
  <c r="I781" i="1" s="1"/>
  <c r="J783" i="2"/>
  <c r="E781" i="1" s="1"/>
  <c r="Q783" i="2"/>
  <c r="H783" i="2"/>
  <c r="C781" i="1" s="1"/>
  <c r="L783" i="2"/>
  <c r="BA783" i="2"/>
  <c r="K783" i="2"/>
  <c r="T783" i="2"/>
  <c r="J781" i="1" s="1"/>
  <c r="M783" i="2"/>
  <c r="O783" i="2"/>
  <c r="H781" i="1" s="1"/>
  <c r="V783" i="2"/>
  <c r="E838" i="2"/>
  <c r="J837" i="2"/>
  <c r="E835" i="1" s="1"/>
  <c r="Q837" i="2"/>
  <c r="L837" i="2"/>
  <c r="K837" i="2"/>
  <c r="T837" i="2"/>
  <c r="J835" i="1" s="1"/>
  <c r="O837" i="2"/>
  <c r="H835" i="1" s="1"/>
  <c r="N837" i="2"/>
  <c r="V837" i="2"/>
  <c r="M837" i="2"/>
  <c r="P837" i="2"/>
  <c r="I835" i="1" s="1"/>
  <c r="H837" i="2"/>
  <c r="C835" i="1" s="1"/>
  <c r="BA837" i="2"/>
  <c r="E764" i="2"/>
  <c r="O763" i="2"/>
  <c r="H761" i="1" s="1"/>
  <c r="Q763" i="2"/>
  <c r="P763" i="2"/>
  <c r="I761" i="1" s="1"/>
  <c r="K763" i="2"/>
  <c r="T763" i="2"/>
  <c r="J761" i="1" s="1"/>
  <c r="L763" i="2"/>
  <c r="BA763" i="2"/>
  <c r="V763" i="2"/>
  <c r="J763" i="2"/>
  <c r="E761" i="1" s="1"/>
  <c r="N763" i="2"/>
  <c r="M763" i="2"/>
  <c r="H763" i="2"/>
  <c r="C761" i="1" s="1"/>
  <c r="E839" i="2"/>
  <c r="J838" i="2"/>
  <c r="E836" i="1" s="1"/>
  <c r="K838" i="2"/>
  <c r="Q838" i="2"/>
  <c r="M838" i="2"/>
  <c r="L838" i="2"/>
  <c r="H838" i="2"/>
  <c r="C836" i="1" s="1"/>
  <c r="T838" i="2"/>
  <c r="J836" i="1" s="1"/>
  <c r="P838" i="2"/>
  <c r="I836" i="1" s="1"/>
  <c r="N838" i="2"/>
  <c r="O838" i="2"/>
  <c r="H836" i="1" s="1"/>
  <c r="V838" i="2"/>
  <c r="BA838" i="2"/>
  <c r="O764" i="2"/>
  <c r="H762" i="1" s="1"/>
  <c r="V764" i="2"/>
  <c r="M764" i="2"/>
  <c r="K764" i="2"/>
  <c r="P764" i="2"/>
  <c r="I762" i="1" s="1"/>
  <c r="J764" i="2"/>
  <c r="E762" i="1" s="1"/>
  <c r="Q764" i="2"/>
  <c r="BA764" i="2"/>
  <c r="L764" i="2"/>
  <c r="T764" i="2"/>
  <c r="J762" i="1" s="1"/>
  <c r="H764" i="2"/>
  <c r="C762" i="1" s="1"/>
  <c r="N764" i="2"/>
  <c r="E840" i="2"/>
  <c r="E841" i="2" s="1"/>
  <c r="E842" i="2" s="1"/>
  <c r="V839" i="2"/>
  <c r="N839" i="2"/>
  <c r="O839" i="2"/>
  <c r="H837" i="1" s="1"/>
  <c r="H839" i="2"/>
  <c r="C837" i="1" s="1"/>
  <c r="M839" i="2"/>
  <c r="L839" i="2"/>
  <c r="K839" i="2"/>
  <c r="P839" i="2"/>
  <c r="I837" i="1" s="1"/>
  <c r="J839" i="2"/>
  <c r="E837" i="1" s="1"/>
  <c r="Q839" i="2"/>
  <c r="T839" i="2"/>
  <c r="J837" i="1" s="1"/>
  <c r="BA839" i="2"/>
  <c r="J841" i="2"/>
  <c r="E839" i="1" s="1"/>
  <c r="N841" i="2"/>
  <c r="L841" i="2"/>
  <c r="V841" i="2"/>
  <c r="H841" i="2"/>
  <c r="C839" i="1" s="1"/>
  <c r="BA841" i="2"/>
  <c r="M841" i="2"/>
  <c r="T841" i="2"/>
  <c r="J839" i="1" s="1"/>
  <c r="P841" i="2"/>
  <c r="I839" i="1" s="1"/>
  <c r="Q841" i="2"/>
  <c r="O841" i="2"/>
  <c r="H839" i="1" s="1"/>
  <c r="K841" i="2"/>
  <c r="E823" i="2"/>
  <c r="E778" i="2"/>
  <c r="E779" i="2" s="1"/>
  <c r="N777" i="2"/>
  <c r="T777" i="2"/>
  <c r="J775" i="1" s="1"/>
  <c r="O777" i="2"/>
  <c r="H775" i="1" s="1"/>
  <c r="J777" i="2"/>
  <c r="E775" i="1" s="1"/>
  <c r="P777" i="2"/>
  <c r="I775" i="1" s="1"/>
  <c r="M777" i="2"/>
  <c r="K777" i="2"/>
  <c r="V777" i="2"/>
  <c r="Q777" i="2"/>
  <c r="H777" i="2"/>
  <c r="C775" i="1" s="1"/>
  <c r="L777" i="2"/>
  <c r="BA777" i="2"/>
  <c r="E810" i="2"/>
  <c r="H809" i="2"/>
  <c r="C807" i="1" s="1"/>
  <c r="T809" i="2"/>
  <c r="J807" i="1" s="1"/>
  <c r="O809" i="2"/>
  <c r="H807" i="1" s="1"/>
  <c r="L809" i="2"/>
  <c r="P809" i="2"/>
  <c r="I807" i="1" s="1"/>
  <c r="BA809" i="2"/>
  <c r="Q809" i="2"/>
  <c r="K809" i="2"/>
  <c r="M809" i="2"/>
  <c r="N809" i="2"/>
  <c r="V809" i="2"/>
  <c r="J809" i="2"/>
  <c r="E807" i="1" s="1"/>
  <c r="E803" i="2"/>
  <c r="N802" i="2"/>
  <c r="T802" i="2"/>
  <c r="J800" i="1" s="1"/>
  <c r="BA802" i="2"/>
  <c r="O802" i="2"/>
  <c r="H800" i="1" s="1"/>
  <c r="L802" i="2"/>
  <c r="J802" i="2"/>
  <c r="E800" i="1" s="1"/>
  <c r="K802" i="2"/>
  <c r="H802" i="2"/>
  <c r="C800" i="1" s="1"/>
  <c r="V802" i="2"/>
  <c r="M802" i="2"/>
  <c r="Q802" i="2"/>
  <c r="P802" i="2"/>
  <c r="I800" i="1" s="1"/>
  <c r="E785" i="2"/>
  <c r="V784" i="2"/>
  <c r="H784" i="2"/>
  <c r="C782" i="1" s="1"/>
  <c r="T784" i="2"/>
  <c r="J782" i="1" s="1"/>
  <c r="M784" i="2"/>
  <c r="O784" i="2"/>
  <c r="H782" i="1" s="1"/>
  <c r="L784" i="2"/>
  <c r="K784" i="2"/>
  <c r="P784" i="2"/>
  <c r="I782" i="1" s="1"/>
  <c r="N784" i="2"/>
  <c r="Q784" i="2"/>
  <c r="J784" i="2"/>
  <c r="E782" i="1" s="1"/>
  <c r="BA784" i="2"/>
  <c r="E843" i="2"/>
  <c r="V842" i="2"/>
  <c r="T842" i="2"/>
  <c r="J840" i="1" s="1"/>
  <c r="N842" i="2"/>
  <c r="P842" i="2"/>
  <c r="I840" i="1" s="1"/>
  <c r="O842" i="2"/>
  <c r="H840" i="1" s="1"/>
  <c r="L842" i="2"/>
  <c r="K842" i="2"/>
  <c r="M842" i="2"/>
  <c r="H842" i="2"/>
  <c r="C840" i="1" s="1"/>
  <c r="BA842" i="2"/>
  <c r="J842" i="2"/>
  <c r="E840" i="1" s="1"/>
  <c r="Q842" i="2"/>
  <c r="E824" i="2"/>
  <c r="T823" i="2"/>
  <c r="J821" i="1" s="1"/>
  <c r="L823" i="2"/>
  <c r="K823" i="2"/>
  <c r="P823" i="2"/>
  <c r="I821" i="1" s="1"/>
  <c r="O823" i="2"/>
  <c r="H821" i="1" s="1"/>
  <c r="J823" i="2"/>
  <c r="E821" i="1" s="1"/>
  <c r="Q823" i="2"/>
  <c r="BA823" i="2"/>
  <c r="H823" i="2"/>
  <c r="C821" i="1" s="1"/>
  <c r="N823" i="2"/>
  <c r="V823" i="2"/>
  <c r="M823" i="2"/>
  <c r="E780" i="2"/>
  <c r="E781" i="2" s="1"/>
  <c r="T779" i="2"/>
  <c r="J777" i="1" s="1"/>
  <c r="H779" i="2"/>
  <c r="C777" i="1" s="1"/>
  <c r="N779" i="2"/>
  <c r="P779" i="2"/>
  <c r="I777" i="1" s="1"/>
  <c r="J779" i="2"/>
  <c r="E777" i="1" s="1"/>
  <c r="O779" i="2"/>
  <c r="H777" i="1" s="1"/>
  <c r="BA779" i="2"/>
  <c r="K779" i="2"/>
  <c r="V779" i="2"/>
  <c r="M779" i="2"/>
  <c r="L779" i="2"/>
  <c r="Q779" i="2"/>
  <c r="E811" i="2"/>
  <c r="K810" i="2"/>
  <c r="M810" i="2"/>
  <c r="L810" i="2"/>
  <c r="T810" i="2"/>
  <c r="J808" i="1" s="1"/>
  <c r="O810" i="2"/>
  <c r="H808" i="1" s="1"/>
  <c r="P810" i="2"/>
  <c r="I808" i="1" s="1"/>
  <c r="N810" i="2"/>
  <c r="BA810" i="2"/>
  <c r="H810" i="2"/>
  <c r="C808" i="1" s="1"/>
  <c r="V810" i="2"/>
  <c r="Q810" i="2"/>
  <c r="J810" i="2"/>
  <c r="E808" i="1" s="1"/>
  <c r="E804" i="2"/>
  <c r="Q803" i="2"/>
  <c r="V803" i="2"/>
  <c r="J803" i="2"/>
  <c r="E801" i="1" s="1"/>
  <c r="N803" i="2"/>
  <c r="P803" i="2"/>
  <c r="I801" i="1" s="1"/>
  <c r="K803" i="2"/>
  <c r="O803" i="2"/>
  <c r="H801" i="1" s="1"/>
  <c r="L803" i="2"/>
  <c r="BA803" i="2"/>
  <c r="H803" i="2"/>
  <c r="C801" i="1" s="1"/>
  <c r="T803" i="2"/>
  <c r="J801" i="1" s="1"/>
  <c r="M803" i="2"/>
  <c r="E786" i="2"/>
  <c r="K785" i="2"/>
  <c r="O785" i="2"/>
  <c r="H783" i="1" s="1"/>
  <c r="N785" i="2"/>
  <c r="T785" i="2"/>
  <c r="J783" i="1" s="1"/>
  <c r="P785" i="2"/>
  <c r="I783" i="1" s="1"/>
  <c r="V785" i="2"/>
  <c r="L785" i="2"/>
  <c r="H785" i="2"/>
  <c r="C783" i="1" s="1"/>
  <c r="M785" i="2"/>
  <c r="Q785" i="2"/>
  <c r="J785" i="2"/>
  <c r="E783" i="1" s="1"/>
  <c r="BA785" i="2"/>
  <c r="E844" i="2"/>
  <c r="M843" i="2"/>
  <c r="J843" i="2"/>
  <c r="E841" i="1" s="1"/>
  <c r="O843" i="2"/>
  <c r="H841" i="1" s="1"/>
  <c r="BA843" i="2"/>
  <c r="Q843" i="2"/>
  <c r="N843" i="2"/>
  <c r="K843" i="2"/>
  <c r="T843" i="2"/>
  <c r="J841" i="1" s="1"/>
  <c r="H843" i="2"/>
  <c r="C841" i="1" s="1"/>
  <c r="L843" i="2"/>
  <c r="P843" i="2"/>
  <c r="I841" i="1" s="1"/>
  <c r="V843" i="2"/>
  <c r="P824" i="2"/>
  <c r="I822" i="1" s="1"/>
  <c r="M824" i="2"/>
  <c r="Q824" i="2"/>
  <c r="H824" i="2"/>
  <c r="C822" i="1" s="1"/>
  <c r="N824" i="2"/>
  <c r="O824" i="2"/>
  <c r="H822" i="1" s="1"/>
  <c r="J824" i="2"/>
  <c r="E822" i="1" s="1"/>
  <c r="L824" i="2"/>
  <c r="V824" i="2"/>
  <c r="BA824" i="2"/>
  <c r="K824" i="2"/>
  <c r="T824" i="2"/>
  <c r="J822" i="1" s="1"/>
  <c r="H781" i="2"/>
  <c r="C779" i="1" s="1"/>
  <c r="BA781" i="2"/>
  <c r="O781" i="2"/>
  <c r="H779" i="1" s="1"/>
  <c r="P781" i="2"/>
  <c r="I779" i="1" s="1"/>
  <c r="T781" i="2"/>
  <c r="J779" i="1" s="1"/>
  <c r="N781" i="2"/>
  <c r="K781" i="2"/>
  <c r="M781" i="2"/>
  <c r="J781" i="2"/>
  <c r="E779" i="1" s="1"/>
  <c r="Q781" i="2"/>
  <c r="L781" i="2"/>
  <c r="V781" i="2"/>
  <c r="E812" i="2"/>
  <c r="O811" i="2"/>
  <c r="H809" i="1" s="1"/>
  <c r="N811" i="2"/>
  <c r="K811" i="2"/>
  <c r="M811" i="2"/>
  <c r="J811" i="2"/>
  <c r="E809" i="1" s="1"/>
  <c r="L811" i="2"/>
  <c r="H811" i="2"/>
  <c r="C809" i="1" s="1"/>
  <c r="T811" i="2"/>
  <c r="J809" i="1" s="1"/>
  <c r="V811" i="2"/>
  <c r="Q811" i="2"/>
  <c r="P811" i="2"/>
  <c r="I809" i="1" s="1"/>
  <c r="BA811" i="2"/>
  <c r="E805" i="2"/>
  <c r="J804" i="2"/>
  <c r="E802" i="1" s="1"/>
  <c r="P804" i="2"/>
  <c r="I802" i="1" s="1"/>
  <c r="H804" i="2"/>
  <c r="C802" i="1" s="1"/>
  <c r="K804" i="2"/>
  <c r="V804" i="2"/>
  <c r="O804" i="2"/>
  <c r="H802" i="1" s="1"/>
  <c r="M804" i="2"/>
  <c r="N804" i="2"/>
  <c r="T804" i="2"/>
  <c r="J802" i="1" s="1"/>
  <c r="L804" i="2"/>
  <c r="Q804" i="2"/>
  <c r="BA804" i="2"/>
  <c r="E787" i="2"/>
  <c r="E788" i="2" s="1"/>
  <c r="Q786" i="2"/>
  <c r="N786" i="2"/>
  <c r="T786" i="2"/>
  <c r="J784" i="1" s="1"/>
  <c r="V786" i="2"/>
  <c r="H786" i="2"/>
  <c r="C784" i="1" s="1"/>
  <c r="J786" i="2"/>
  <c r="E784" i="1" s="1"/>
  <c r="L786" i="2"/>
  <c r="O786" i="2"/>
  <c r="H784" i="1" s="1"/>
  <c r="K786" i="2"/>
  <c r="M786" i="2"/>
  <c r="P786" i="2"/>
  <c r="I784" i="1" s="1"/>
  <c r="BA786" i="2"/>
  <c r="E845" i="2"/>
  <c r="T844" i="2"/>
  <c r="J842" i="1" s="1"/>
  <c r="O844" i="2"/>
  <c r="H842" i="1" s="1"/>
  <c r="N844" i="2"/>
  <c r="M844" i="2"/>
  <c r="K844" i="2"/>
  <c r="Q844" i="2"/>
  <c r="P844" i="2"/>
  <c r="I842" i="1" s="1"/>
  <c r="V844" i="2"/>
  <c r="H844" i="2"/>
  <c r="C842" i="1" s="1"/>
  <c r="L844" i="2"/>
  <c r="J844" i="2"/>
  <c r="E842" i="1" s="1"/>
  <c r="BA844" i="2"/>
  <c r="E813" i="2"/>
  <c r="L812" i="2"/>
  <c r="Q812" i="2"/>
  <c r="J812" i="2"/>
  <c r="E810" i="1" s="1"/>
  <c r="H812" i="2"/>
  <c r="C810" i="1" s="1"/>
  <c r="P812" i="2"/>
  <c r="I810" i="1" s="1"/>
  <c r="O812" i="2"/>
  <c r="H810" i="1" s="1"/>
  <c r="N812" i="2"/>
  <c r="K812" i="2"/>
  <c r="T812" i="2"/>
  <c r="J810" i="1" s="1"/>
  <c r="M812" i="2"/>
  <c r="V812" i="2"/>
  <c r="BA812" i="2"/>
  <c r="E806" i="2"/>
  <c r="Q805" i="2"/>
  <c r="N805" i="2"/>
  <c r="V805" i="2"/>
  <c r="O805" i="2"/>
  <c r="H803" i="1" s="1"/>
  <c r="J805" i="2"/>
  <c r="E803" i="1" s="1"/>
  <c r="T805" i="2"/>
  <c r="J803" i="1" s="1"/>
  <c r="M805" i="2"/>
  <c r="K805" i="2"/>
  <c r="H805" i="2"/>
  <c r="C803" i="1" s="1"/>
  <c r="P805" i="2"/>
  <c r="I803" i="1" s="1"/>
  <c r="L805" i="2"/>
  <c r="BA805" i="2"/>
  <c r="E789" i="2"/>
  <c r="O788" i="2"/>
  <c r="H786" i="1" s="1"/>
  <c r="M788" i="2"/>
  <c r="N788" i="2"/>
  <c r="T788" i="2"/>
  <c r="J786" i="1" s="1"/>
  <c r="V788" i="2"/>
  <c r="H788" i="2"/>
  <c r="C786" i="1" s="1"/>
  <c r="J788" i="2"/>
  <c r="E786" i="1" s="1"/>
  <c r="P788" i="2"/>
  <c r="I786" i="1" s="1"/>
  <c r="L788" i="2"/>
  <c r="Q788" i="2"/>
  <c r="K788" i="2"/>
  <c r="BA788" i="2"/>
  <c r="E814" i="2"/>
  <c r="J813" i="2"/>
  <c r="E811" i="1" s="1"/>
  <c r="L813" i="2"/>
  <c r="M813" i="2"/>
  <c r="V813" i="2"/>
  <c r="O813" i="2"/>
  <c r="H811" i="1" s="1"/>
  <c r="K813" i="2"/>
  <c r="T813" i="2"/>
  <c r="J811" i="1" s="1"/>
  <c r="Q813" i="2"/>
  <c r="P813" i="2"/>
  <c r="I811" i="1" s="1"/>
  <c r="N813" i="2"/>
  <c r="H813" i="2"/>
  <c r="C811" i="1" s="1"/>
  <c r="BA813" i="2"/>
  <c r="P806" i="2"/>
  <c r="I804" i="1" s="1"/>
  <c r="V806" i="2"/>
  <c r="N806" i="2"/>
  <c r="J806" i="2"/>
  <c r="E804" i="1" s="1"/>
  <c r="Q806" i="2"/>
  <c r="M806" i="2"/>
  <c r="L806" i="2"/>
  <c r="T806" i="2"/>
  <c r="J804" i="1" s="1"/>
  <c r="K806" i="2"/>
  <c r="O806" i="2"/>
  <c r="H804" i="1" s="1"/>
  <c r="H806" i="2"/>
  <c r="C804" i="1" s="1"/>
  <c r="BA806" i="2"/>
  <c r="E807" i="2"/>
  <c r="E790" i="2"/>
  <c r="O789" i="2"/>
  <c r="H787" i="1" s="1"/>
  <c r="H789" i="2"/>
  <c r="C787" i="1" s="1"/>
  <c r="J789" i="2"/>
  <c r="E787" i="1" s="1"/>
  <c r="L789" i="2"/>
  <c r="Q789" i="2"/>
  <c r="N789" i="2"/>
  <c r="T789" i="2"/>
  <c r="J787" i="1" s="1"/>
  <c r="V789" i="2"/>
  <c r="M789" i="2"/>
  <c r="P789" i="2"/>
  <c r="I787" i="1" s="1"/>
  <c r="K789" i="2"/>
  <c r="BA789" i="2"/>
  <c r="H814" i="2"/>
  <c r="C812" i="1" s="1"/>
  <c r="K814" i="2"/>
  <c r="T814" i="2"/>
  <c r="J812" i="1" s="1"/>
  <c r="O814" i="2"/>
  <c r="H812" i="1" s="1"/>
  <c r="L814" i="2"/>
  <c r="M814" i="2"/>
  <c r="V814" i="2"/>
  <c r="Q814" i="2"/>
  <c r="N814" i="2"/>
  <c r="J814" i="2"/>
  <c r="E812" i="1" s="1"/>
  <c r="P814" i="2"/>
  <c r="I812" i="1" s="1"/>
  <c r="BA814" i="2"/>
  <c r="E791" i="2"/>
  <c r="P790" i="2"/>
  <c r="I788" i="1" s="1"/>
  <c r="L790" i="2"/>
  <c r="H790" i="2"/>
  <c r="C788" i="1" s="1"/>
  <c r="M790" i="2"/>
  <c r="V790" i="2"/>
  <c r="T790" i="2"/>
  <c r="J788" i="1" s="1"/>
  <c r="K790" i="2"/>
  <c r="O790" i="2"/>
  <c r="H788" i="1" s="1"/>
  <c r="BA790" i="2"/>
  <c r="N790" i="2"/>
  <c r="J790" i="2"/>
  <c r="E788" i="1" s="1"/>
  <c r="Q790" i="2"/>
  <c r="E792" i="2"/>
  <c r="K791" i="2"/>
  <c r="Q791" i="2"/>
  <c r="N791" i="2"/>
  <c r="V791" i="2"/>
  <c r="O791" i="2"/>
  <c r="H789" i="1" s="1"/>
  <c r="J791" i="2"/>
  <c r="E789" i="1" s="1"/>
  <c r="P791" i="2"/>
  <c r="I789" i="1" s="1"/>
  <c r="M791" i="2"/>
  <c r="H791" i="2"/>
  <c r="C789" i="1" s="1"/>
  <c r="L791" i="2"/>
  <c r="T791" i="2"/>
  <c r="J789" i="1" s="1"/>
  <c r="BA791" i="2"/>
  <c r="P792" i="2"/>
  <c r="I790" i="1" s="1"/>
  <c r="L792" i="2"/>
  <c r="N792" i="2"/>
  <c r="T792" i="2"/>
  <c r="J790" i="1" s="1"/>
  <c r="V792" i="2"/>
  <c r="H792" i="2"/>
  <c r="C790" i="1" s="1"/>
  <c r="J792" i="2"/>
  <c r="E790" i="1" s="1"/>
  <c r="K792" i="2"/>
  <c r="Q792" i="2"/>
  <c r="O792" i="2"/>
  <c r="H790" i="1" s="1"/>
  <c r="M792" i="2"/>
  <c r="BA792" i="2"/>
  <c r="W802" i="2" l="1"/>
  <c r="Z802" i="2" s="1"/>
  <c r="AA802" i="2" s="1"/>
  <c r="Y802" i="2"/>
  <c r="X802" i="2"/>
  <c r="G802" i="2" s="1"/>
  <c r="C802" i="2"/>
  <c r="C822" i="2"/>
  <c r="W782" i="2"/>
  <c r="Z782" i="2" s="1"/>
  <c r="Y782" i="2"/>
  <c r="X782" i="2"/>
  <c r="G782" i="2" s="1"/>
  <c r="C762" i="2"/>
  <c r="C782" i="2"/>
  <c r="AA782" i="2"/>
  <c r="C780" i="2"/>
  <c r="Y744" i="2"/>
  <c r="W744" i="2"/>
  <c r="Z744" i="2" s="1"/>
  <c r="C744" i="2"/>
  <c r="AA744" i="2"/>
  <c r="W743" i="2"/>
  <c r="Z743" i="2" s="1"/>
  <c r="Y743" i="2"/>
  <c r="Y741" i="2"/>
  <c r="W741" i="2"/>
  <c r="Z741" i="2" s="1"/>
  <c r="AA741" i="2" s="1"/>
  <c r="W847" i="2"/>
  <c r="Z847" i="2" s="1"/>
  <c r="Y847" i="2"/>
  <c r="X847" i="2"/>
  <c r="G847" i="2" s="1"/>
  <c r="C758" i="2"/>
  <c r="C776" i="2"/>
  <c r="C772" i="2"/>
  <c r="C832" i="2"/>
  <c r="C800" i="2"/>
  <c r="C778" i="2"/>
  <c r="C743" i="2"/>
  <c r="AA743" i="2"/>
  <c r="C741" i="2"/>
  <c r="C847" i="2"/>
  <c r="AA847" i="2"/>
  <c r="C807" i="2"/>
  <c r="C770" i="2"/>
  <c r="C755" i="2"/>
  <c r="C747" i="2"/>
  <c r="W799" i="2"/>
  <c r="Z799" i="2" s="1"/>
  <c r="AA799" i="2" s="1"/>
  <c r="Y799" i="2"/>
  <c r="C799" i="2"/>
  <c r="C798" i="2"/>
  <c r="W797" i="2"/>
  <c r="Z797" i="2" s="1"/>
  <c r="Y797" i="2"/>
  <c r="C797" i="2"/>
  <c r="AA797" i="2"/>
  <c r="W796" i="2"/>
  <c r="Z796" i="2" s="1"/>
  <c r="AA796" i="2" s="1"/>
  <c r="Y796" i="2"/>
  <c r="X796" i="2"/>
  <c r="G796" i="2" s="1"/>
  <c r="Y821" i="2"/>
  <c r="W821" i="2"/>
  <c r="Z821" i="2" s="1"/>
  <c r="C796" i="2"/>
  <c r="W795" i="2"/>
  <c r="Z795" i="2" s="1"/>
  <c r="Y795" i="2"/>
  <c r="X795" i="2"/>
  <c r="G795" i="2" s="1"/>
  <c r="C821" i="2"/>
  <c r="AA821" i="2"/>
  <c r="C795" i="2"/>
  <c r="AA795" i="2"/>
  <c r="W794" i="2"/>
  <c r="Z794" i="2" s="1"/>
  <c r="AA794" i="2" s="1"/>
  <c r="Y794" i="2"/>
  <c r="X794" i="2"/>
  <c r="G794" i="2" s="1"/>
  <c r="Y846" i="2"/>
  <c r="X846" i="2"/>
  <c r="G846" i="2" s="1"/>
  <c r="W846" i="2"/>
  <c r="Z846" i="2" s="1"/>
  <c r="C820" i="2"/>
  <c r="W819" i="2"/>
  <c r="Z819" i="2" s="1"/>
  <c r="Y819" i="2"/>
  <c r="X819" i="2"/>
  <c r="G819" i="2" s="1"/>
  <c r="C794" i="2"/>
  <c r="Y793" i="2"/>
  <c r="W793" i="2"/>
  <c r="Z793" i="2" s="1"/>
  <c r="X793" i="2"/>
  <c r="G793" i="2" s="1"/>
  <c r="C846" i="2"/>
  <c r="AA846" i="2"/>
  <c r="C819" i="2"/>
  <c r="AA819" i="2"/>
  <c r="C793" i="2"/>
  <c r="AA793" i="2"/>
  <c r="W792" i="2"/>
  <c r="Z792" i="2" s="1"/>
  <c r="AA792" i="2" s="1"/>
  <c r="Y792" i="2"/>
  <c r="C845" i="2"/>
  <c r="W844" i="2"/>
  <c r="Z844" i="2" s="1"/>
  <c r="AA844" i="2" s="1"/>
  <c r="Y844" i="2"/>
  <c r="C818" i="2"/>
  <c r="Y817" i="2"/>
  <c r="W817" i="2"/>
  <c r="Z817" i="2" s="1"/>
  <c r="AA817" i="2" s="1"/>
  <c r="C792" i="2"/>
  <c r="Y791" i="2"/>
  <c r="W791" i="2"/>
  <c r="Z791" i="2" s="1"/>
  <c r="AA791" i="2" s="1"/>
  <c r="C844" i="2"/>
  <c r="W843" i="2"/>
  <c r="Z843" i="2" s="1"/>
  <c r="AA843" i="2" s="1"/>
  <c r="Y843" i="2"/>
  <c r="X843" i="2"/>
  <c r="G843" i="2" s="1"/>
  <c r="C817" i="2"/>
  <c r="Y816" i="2"/>
  <c r="W816" i="2"/>
  <c r="Z816" i="2" s="1"/>
  <c r="AA816" i="2" s="1"/>
  <c r="C791" i="2"/>
  <c r="Y790" i="2"/>
  <c r="W790" i="2"/>
  <c r="Z790" i="2" s="1"/>
  <c r="AA790" i="2" s="1"/>
  <c r="C843" i="2"/>
  <c r="Y842" i="2"/>
  <c r="W842" i="2"/>
  <c r="Z842" i="2" s="1"/>
  <c r="AA842" i="2" s="1"/>
  <c r="C816" i="2"/>
  <c r="W815" i="2"/>
  <c r="Z815" i="2" s="1"/>
  <c r="AA815" i="2" s="1"/>
  <c r="Y815" i="2"/>
  <c r="X815" i="2"/>
  <c r="G815" i="2" s="1"/>
  <c r="C790" i="2"/>
  <c r="Y789" i="2"/>
  <c r="W789" i="2"/>
  <c r="Z789" i="2" s="1"/>
  <c r="AA789" i="2" s="1"/>
  <c r="C842" i="2"/>
  <c r="W841" i="2"/>
  <c r="Z841" i="2" s="1"/>
  <c r="AA841" i="2" s="1"/>
  <c r="Y841" i="2"/>
  <c r="X841" i="2"/>
  <c r="G841" i="2" s="1"/>
  <c r="C815" i="2"/>
  <c r="Y814" i="2"/>
  <c r="W814" i="2"/>
  <c r="Z814" i="2" s="1"/>
  <c r="AA814" i="2" s="1"/>
  <c r="C789" i="2"/>
  <c r="W788" i="2"/>
  <c r="Z788" i="2" s="1"/>
  <c r="AA788" i="2" s="1"/>
  <c r="Y788" i="2"/>
  <c r="C841" i="2"/>
  <c r="C814" i="2"/>
  <c r="W813" i="2"/>
  <c r="Z813" i="2" s="1"/>
  <c r="AA813" i="2" s="1"/>
  <c r="Y813" i="2"/>
  <c r="C788" i="2"/>
  <c r="C840" i="2"/>
  <c r="Y839" i="2"/>
  <c r="W839" i="2"/>
  <c r="Z839" i="2" s="1"/>
  <c r="AA839" i="2" s="1"/>
  <c r="C813" i="2"/>
  <c r="Y812" i="2"/>
  <c r="W812" i="2"/>
  <c r="Z812" i="2" s="1"/>
  <c r="AA812" i="2" s="1"/>
  <c r="C787" i="2"/>
  <c r="Y786" i="2"/>
  <c r="W786" i="2"/>
  <c r="Z786" i="2" s="1"/>
  <c r="AA786" i="2" s="1"/>
  <c r="W806" i="2"/>
  <c r="Z806" i="2" s="1"/>
  <c r="AA806" i="2" s="1"/>
  <c r="Y806" i="2"/>
  <c r="X806" i="2"/>
  <c r="G806" i="2" s="1"/>
  <c r="C852" i="2"/>
  <c r="W851" i="2"/>
  <c r="Z851" i="2" s="1"/>
  <c r="Y851" i="2"/>
  <c r="X851" i="2"/>
  <c r="G851" i="2" s="1"/>
  <c r="C839" i="2"/>
  <c r="Y838" i="2"/>
  <c r="W838" i="2"/>
  <c r="Z838" i="2" s="1"/>
  <c r="Y831" i="2"/>
  <c r="W831" i="2"/>
  <c r="Z831" i="2" s="1"/>
  <c r="AA831" i="2" s="1"/>
  <c r="Y826" i="2"/>
  <c r="W826" i="2"/>
  <c r="Z826" i="2" s="1"/>
  <c r="AA826" i="2" s="1"/>
  <c r="C812" i="2"/>
  <c r="Y811" i="2"/>
  <c r="W811" i="2"/>
  <c r="Z811" i="2" s="1"/>
  <c r="AA811" i="2" s="1"/>
  <c r="C786" i="2"/>
  <c r="Y785" i="2"/>
  <c r="W785" i="2"/>
  <c r="Z785" i="2" s="1"/>
  <c r="AA785" i="2" s="1"/>
  <c r="C806" i="2"/>
  <c r="W805" i="2"/>
  <c r="Z805" i="2" s="1"/>
  <c r="AA805" i="2" s="1"/>
  <c r="Y805" i="2"/>
  <c r="X805" i="2"/>
  <c r="G805" i="2" s="1"/>
  <c r="C851" i="2"/>
  <c r="AA851" i="2"/>
  <c r="C838" i="2"/>
  <c r="AA838" i="2"/>
  <c r="Y837" i="2"/>
  <c r="W837" i="2"/>
  <c r="Z837" i="2" s="1"/>
  <c r="AA837" i="2" s="1"/>
  <c r="C831" i="2"/>
  <c r="W830" i="2"/>
  <c r="Z830" i="2" s="1"/>
  <c r="AA830" i="2" s="1"/>
  <c r="Y830" i="2"/>
  <c r="C826" i="2"/>
  <c r="C811" i="2"/>
  <c r="Y810" i="2"/>
  <c r="W810" i="2"/>
  <c r="Z810" i="2" s="1"/>
  <c r="AA810" i="2" s="1"/>
  <c r="C785" i="2"/>
  <c r="W784" i="2"/>
  <c r="Z784" i="2" s="1"/>
  <c r="Y784" i="2"/>
  <c r="X784" i="2"/>
  <c r="G784" i="2" s="1"/>
  <c r="C805" i="2"/>
  <c r="Y804" i="2"/>
  <c r="W804" i="2"/>
  <c r="Z804" i="2" s="1"/>
  <c r="AA804" i="2" s="1"/>
  <c r="C850" i="2"/>
  <c r="W849" i="2"/>
  <c r="Z849" i="2" s="1"/>
  <c r="AA849" i="2" s="1"/>
  <c r="Y849" i="2"/>
  <c r="X849" i="2"/>
  <c r="G849" i="2" s="1"/>
  <c r="C837" i="2"/>
  <c r="W836" i="2"/>
  <c r="Z836" i="2" s="1"/>
  <c r="Y836" i="2"/>
  <c r="C830" i="2"/>
  <c r="W829" i="2"/>
  <c r="Z829" i="2" s="1"/>
  <c r="AA829" i="2" s="1"/>
  <c r="Y829" i="2"/>
  <c r="X829" i="2"/>
  <c r="G829" i="2" s="1"/>
  <c r="C825" i="2"/>
  <c r="W824" i="2"/>
  <c r="Z824" i="2" s="1"/>
  <c r="AA824" i="2" s="1"/>
  <c r="Y824" i="2"/>
  <c r="C810" i="2"/>
  <c r="W809" i="2"/>
  <c r="Z809" i="2" s="1"/>
  <c r="AA809" i="2" s="1"/>
  <c r="Y809" i="2"/>
  <c r="Y834" i="2"/>
  <c r="W834" i="2"/>
  <c r="Z834" i="2" s="1"/>
  <c r="W781" i="2"/>
  <c r="Z781" i="2" s="1"/>
  <c r="AA781" i="2" s="1"/>
  <c r="Y781" i="2"/>
  <c r="X781" i="2"/>
  <c r="G781" i="2" s="1"/>
  <c r="C784" i="2"/>
  <c r="AA784" i="2"/>
  <c r="Y783" i="2"/>
  <c r="W783" i="2"/>
  <c r="Z783" i="2" s="1"/>
  <c r="AA783" i="2" s="1"/>
  <c r="C804" i="2"/>
  <c r="W803" i="2"/>
  <c r="Z803" i="2" s="1"/>
  <c r="AA803" i="2" s="1"/>
  <c r="Y803" i="2"/>
  <c r="X803" i="2"/>
  <c r="G803" i="2" s="1"/>
  <c r="C849" i="2"/>
  <c r="Y848" i="2"/>
  <c r="W848" i="2"/>
  <c r="Z848" i="2" s="1"/>
  <c r="X848" i="2"/>
  <c r="G848" i="2" s="1"/>
  <c r="C836" i="2"/>
  <c r="AA836" i="2"/>
  <c r="W835" i="2"/>
  <c r="Z835" i="2" s="1"/>
  <c r="AA835" i="2" s="1"/>
  <c r="Y835" i="2"/>
  <c r="X835" i="2"/>
  <c r="G835" i="2" s="1"/>
  <c r="C829" i="2"/>
  <c r="Y828" i="2"/>
  <c r="W828" i="2"/>
  <c r="Z828" i="2" s="1"/>
  <c r="AA828" i="2" s="1"/>
  <c r="C824" i="2"/>
  <c r="Y823" i="2"/>
  <c r="W823" i="2"/>
  <c r="Z823" i="2" s="1"/>
  <c r="AA823" i="2" s="1"/>
  <c r="C809" i="2"/>
  <c r="Y808" i="2"/>
  <c r="W808" i="2"/>
  <c r="Z808" i="2" s="1"/>
  <c r="AA808" i="2" s="1"/>
  <c r="C834" i="2"/>
  <c r="AA834" i="2"/>
  <c r="W833" i="2"/>
  <c r="Z833" i="2" s="1"/>
  <c r="AA833" i="2" s="1"/>
  <c r="Y833" i="2"/>
  <c r="Y801" i="2"/>
  <c r="W801" i="2"/>
  <c r="Z801" i="2" s="1"/>
  <c r="AA801" i="2" s="1"/>
  <c r="C781" i="2"/>
  <c r="C783" i="2"/>
  <c r="C803" i="2"/>
  <c r="C848" i="2"/>
  <c r="AA848" i="2"/>
  <c r="C835" i="2"/>
  <c r="C828" i="2"/>
  <c r="C823" i="2"/>
  <c r="C808" i="2"/>
  <c r="C833" i="2"/>
  <c r="C801" i="2"/>
  <c r="W769" i="2"/>
  <c r="Z769" i="2" s="1"/>
  <c r="AA769" i="2" s="1"/>
  <c r="Y769" i="2"/>
  <c r="C769" i="2"/>
  <c r="W768" i="2"/>
  <c r="Z768" i="2" s="1"/>
  <c r="AA768" i="2" s="1"/>
  <c r="Y768" i="2"/>
  <c r="C768" i="2"/>
  <c r="W767" i="2"/>
  <c r="Z767" i="2" s="1"/>
  <c r="AA767" i="2" s="1"/>
  <c r="Y767" i="2"/>
  <c r="X767" i="2"/>
  <c r="G767" i="2" s="1"/>
  <c r="W754" i="2"/>
  <c r="Z754" i="2" s="1"/>
  <c r="AA754" i="2" s="1"/>
  <c r="Y754" i="2"/>
  <c r="X754" i="2"/>
  <c r="G754" i="2" s="1"/>
  <c r="C767" i="2"/>
  <c r="Y766" i="2"/>
  <c r="W766" i="2"/>
  <c r="Z766" i="2" s="1"/>
  <c r="AA766" i="2" s="1"/>
  <c r="C754" i="2"/>
  <c r="W753" i="2"/>
  <c r="Z753" i="2" s="1"/>
  <c r="AA753" i="2" s="1"/>
  <c r="Y753" i="2"/>
  <c r="C766" i="2"/>
  <c r="Y765" i="2"/>
  <c r="W765" i="2"/>
  <c r="Z765" i="2" s="1"/>
  <c r="X765" i="2"/>
  <c r="G765" i="2" s="1"/>
  <c r="W761" i="2"/>
  <c r="Z761" i="2" s="1"/>
  <c r="Y761" i="2"/>
  <c r="Y775" i="2"/>
  <c r="W775" i="2"/>
  <c r="Z775" i="2" s="1"/>
  <c r="X775" i="2"/>
  <c r="G775" i="2" s="1"/>
  <c r="C753" i="2"/>
  <c r="Y752" i="2"/>
  <c r="W752" i="2"/>
  <c r="Z752" i="2" s="1"/>
  <c r="AA752" i="2" s="1"/>
  <c r="C765" i="2"/>
  <c r="AA765" i="2"/>
  <c r="W764" i="2"/>
  <c r="Z764" i="2" s="1"/>
  <c r="Y764" i="2"/>
  <c r="X764" i="2"/>
  <c r="G764" i="2" s="1"/>
  <c r="C761" i="2"/>
  <c r="AA761" i="2"/>
  <c r="W760" i="2"/>
  <c r="Z760" i="2" s="1"/>
  <c r="Y760" i="2"/>
  <c r="X760" i="2"/>
  <c r="G760" i="2" s="1"/>
  <c r="C775" i="2"/>
  <c r="AC775" i="2"/>
  <c r="AA775" i="2"/>
  <c r="Y774" i="2"/>
  <c r="W774" i="2"/>
  <c r="Z774" i="2" s="1"/>
  <c r="AA774" i="2" s="1"/>
  <c r="W757" i="2"/>
  <c r="Z757" i="2" s="1"/>
  <c r="Y757" i="2"/>
  <c r="X757" i="2"/>
  <c r="G757" i="2" s="1"/>
  <c r="W749" i="2"/>
  <c r="Z749" i="2" s="1"/>
  <c r="AA749" i="2" s="1"/>
  <c r="Y749" i="2"/>
  <c r="X749" i="2"/>
  <c r="G749" i="2" s="1"/>
  <c r="W751" i="2"/>
  <c r="Z751" i="2" s="1"/>
  <c r="Y751" i="2"/>
  <c r="X751" i="2"/>
  <c r="G751" i="2" s="1"/>
  <c r="C752" i="2"/>
  <c r="Y746" i="2"/>
  <c r="W746" i="2"/>
  <c r="Z746" i="2" s="1"/>
  <c r="AA746" i="2" s="1"/>
  <c r="C764" i="2"/>
  <c r="AA764" i="2"/>
  <c r="Y763" i="2"/>
  <c r="W763" i="2"/>
  <c r="Z763" i="2" s="1"/>
  <c r="AA763" i="2" s="1"/>
  <c r="Y779" i="2"/>
  <c r="W779" i="2"/>
  <c r="Z779" i="2" s="1"/>
  <c r="AA779" i="2" s="1"/>
  <c r="C760" i="2"/>
  <c r="AA760" i="2"/>
  <c r="W759" i="2"/>
  <c r="Z759" i="2" s="1"/>
  <c r="AA759" i="2" s="1"/>
  <c r="Y759" i="2"/>
  <c r="X759" i="2"/>
  <c r="G759" i="2" s="1"/>
  <c r="Y777" i="2"/>
  <c r="W777" i="2"/>
  <c r="Z777" i="2" s="1"/>
  <c r="AA777" i="2" s="1"/>
  <c r="C774" i="2"/>
  <c r="W773" i="2"/>
  <c r="Z773" i="2" s="1"/>
  <c r="Y773" i="2"/>
  <c r="W771" i="2"/>
  <c r="Z771" i="2" s="1"/>
  <c r="AA771" i="2" s="1"/>
  <c r="Y771" i="2"/>
  <c r="X771" i="2"/>
  <c r="G771" i="2" s="1"/>
  <c r="C757" i="2"/>
  <c r="AC757" i="2"/>
  <c r="AA757" i="2"/>
  <c r="Y756" i="2"/>
  <c r="W756" i="2"/>
  <c r="Z756" i="2" s="1"/>
  <c r="AA756" i="2" s="1"/>
  <c r="Y748" i="2"/>
  <c r="W748" i="2"/>
  <c r="Z748" i="2" s="1"/>
  <c r="C749" i="2"/>
  <c r="C751" i="2"/>
  <c r="AA751" i="2"/>
  <c r="C746" i="2"/>
  <c r="M1" i="1"/>
  <c r="C763" i="2"/>
  <c r="C779" i="2"/>
  <c r="C759" i="2"/>
  <c r="C777" i="2"/>
  <c r="C773" i="2"/>
  <c r="AC773" i="2"/>
  <c r="AA773" i="2"/>
  <c r="C771" i="2"/>
  <c r="AC771" i="2"/>
  <c r="C756" i="2"/>
  <c r="AC756" i="2"/>
  <c r="C748" i="2"/>
  <c r="AA748" i="2"/>
  <c r="I802" i="2"/>
  <c r="B800" i="1"/>
  <c r="K800" i="1" s="1"/>
  <c r="M822" i="2"/>
  <c r="Q822" i="2"/>
  <c r="V822" i="2"/>
  <c r="H822" i="2"/>
  <c r="C820" i="1" s="1"/>
  <c r="K822" i="2"/>
  <c r="P822" i="2"/>
  <c r="I820" i="1" s="1"/>
  <c r="R802" i="2"/>
  <c r="S802" i="2"/>
  <c r="J822" i="2"/>
  <c r="E820" i="1" s="1"/>
  <c r="O822" i="2"/>
  <c r="H820" i="1" s="1"/>
  <c r="BA822" i="2"/>
  <c r="L822" i="2"/>
  <c r="N822" i="2"/>
  <c r="T822" i="2"/>
  <c r="J820" i="1" s="1"/>
  <c r="I782" i="2"/>
  <c r="B780" i="1"/>
  <c r="O762" i="2"/>
  <c r="H760" i="1" s="1"/>
  <c r="J762" i="2"/>
  <c r="E760" i="1" s="1"/>
  <c r="L762" i="2"/>
  <c r="V762" i="2"/>
  <c r="K762" i="2"/>
  <c r="J780" i="2"/>
  <c r="E778" i="1" s="1"/>
  <c r="V780" i="2"/>
  <c r="M780" i="2"/>
  <c r="P780" i="2"/>
  <c r="I778" i="1" s="1"/>
  <c r="H780" i="2"/>
  <c r="C778" i="1" s="1"/>
  <c r="BA780" i="2"/>
  <c r="I744" i="2"/>
  <c r="I743" i="2"/>
  <c r="S743" i="2"/>
  <c r="R743" i="2"/>
  <c r="I741" i="2"/>
  <c r="I847" i="2"/>
  <c r="B845" i="1"/>
  <c r="K845" i="1" s="1"/>
  <c r="L758" i="2"/>
  <c r="M758" i="2"/>
  <c r="T758" i="2"/>
  <c r="J756" i="1" s="1"/>
  <c r="P758" i="2"/>
  <c r="I756" i="1" s="1"/>
  <c r="J758" i="2"/>
  <c r="E756" i="1" s="1"/>
  <c r="BA758" i="2"/>
  <c r="T776" i="2"/>
  <c r="J774" i="1" s="1"/>
  <c r="N776" i="2"/>
  <c r="M776" i="2"/>
  <c r="J776" i="2"/>
  <c r="E774" i="1" s="1"/>
  <c r="K776" i="2"/>
  <c r="P776" i="2"/>
  <c r="I774" i="1" s="1"/>
  <c r="K772" i="2"/>
  <c r="M772" i="2"/>
  <c r="T772" i="2"/>
  <c r="J770" i="1" s="1"/>
  <c r="L772" i="2"/>
  <c r="Q772" i="2"/>
  <c r="H772" i="2"/>
  <c r="C770" i="1" s="1"/>
  <c r="J772" i="2"/>
  <c r="E770" i="1" s="1"/>
  <c r="N832" i="2"/>
  <c r="H832" i="2"/>
  <c r="C830" i="1" s="1"/>
  <c r="Q832" i="2"/>
  <c r="T832" i="2"/>
  <c r="J830" i="1" s="1"/>
  <c r="M832" i="2"/>
  <c r="V832" i="2"/>
  <c r="J832" i="2"/>
  <c r="E830" i="1" s="1"/>
  <c r="O800" i="2"/>
  <c r="H798" i="1" s="1"/>
  <c r="J800" i="2"/>
  <c r="E798" i="1" s="1"/>
  <c r="L800" i="2"/>
  <c r="P800" i="2"/>
  <c r="I798" i="1" s="1"/>
  <c r="V800" i="2"/>
  <c r="H800" i="2"/>
  <c r="C798" i="1" s="1"/>
  <c r="N778" i="2"/>
  <c r="K778" i="2"/>
  <c r="O778" i="2"/>
  <c r="H776" i="1" s="1"/>
  <c r="H778" i="2"/>
  <c r="C776" i="1" s="1"/>
  <c r="J778" i="2"/>
  <c r="E776" i="1" s="1"/>
  <c r="BA778" i="2"/>
  <c r="L778" i="2"/>
  <c r="BA807" i="2"/>
  <c r="V807" i="2"/>
  <c r="J807" i="2"/>
  <c r="E805" i="1" s="1"/>
  <c r="K807" i="2"/>
  <c r="L807" i="2"/>
  <c r="P807" i="2"/>
  <c r="I805" i="1" s="1"/>
  <c r="M807" i="2"/>
  <c r="V770" i="2"/>
  <c r="K770" i="2"/>
  <c r="P770" i="2"/>
  <c r="I768" i="1" s="1"/>
  <c r="M770" i="2"/>
  <c r="J770" i="2"/>
  <c r="E768" i="1" s="1"/>
  <c r="L755" i="2"/>
  <c r="K755" i="2"/>
  <c r="Q755" i="2"/>
  <c r="H755" i="2"/>
  <c r="C753" i="1" s="1"/>
  <c r="P755" i="2"/>
  <c r="I753" i="1" s="1"/>
  <c r="O755" i="2"/>
  <c r="H753" i="1" s="1"/>
  <c r="H747" i="2"/>
  <c r="C745" i="1" s="1"/>
  <c r="V747" i="2"/>
  <c r="P747" i="2"/>
  <c r="I745" i="1" s="1"/>
  <c r="J747" i="2"/>
  <c r="E745" i="1" s="1"/>
  <c r="L747" i="2"/>
  <c r="S789" i="2"/>
  <c r="R789" i="2"/>
  <c r="R814" i="2"/>
  <c r="S814" i="2" s="1"/>
  <c r="I814" i="2"/>
  <c r="I836" i="2"/>
  <c r="R836" i="2"/>
  <c r="S836" i="2"/>
  <c r="S834" i="2"/>
  <c r="R834" i="2"/>
  <c r="S782" i="2"/>
  <c r="R782" i="2"/>
  <c r="T762" i="2"/>
  <c r="J760" i="1" s="1"/>
  <c r="Q762" i="2"/>
  <c r="H762" i="2"/>
  <c r="C760" i="1" s="1"/>
  <c r="M762" i="2"/>
  <c r="N762" i="2"/>
  <c r="BA762" i="2"/>
  <c r="P762" i="2"/>
  <c r="I760" i="1" s="1"/>
  <c r="L780" i="2"/>
  <c r="O780" i="2"/>
  <c r="H778" i="1" s="1"/>
  <c r="N780" i="2"/>
  <c r="K780" i="2"/>
  <c r="T780" i="2"/>
  <c r="J778" i="1" s="1"/>
  <c r="Q780" i="2"/>
  <c r="R744" i="2"/>
  <c r="S744" i="2"/>
  <c r="R741" i="2"/>
  <c r="S741" i="2"/>
  <c r="R847" i="2"/>
  <c r="S847" i="2"/>
  <c r="Q758" i="2"/>
  <c r="N758" i="2"/>
  <c r="H758" i="2"/>
  <c r="C756" i="1" s="1"/>
  <c r="V758" i="2"/>
  <c r="K758" i="2"/>
  <c r="O758" i="2"/>
  <c r="H756" i="1" s="1"/>
  <c r="H776" i="2"/>
  <c r="C774" i="1" s="1"/>
  <c r="O776" i="2"/>
  <c r="H774" i="1" s="1"/>
  <c r="Q776" i="2"/>
  <c r="L776" i="2"/>
  <c r="V776" i="2"/>
  <c r="BA776" i="2"/>
  <c r="BA772" i="2"/>
  <c r="N772" i="2"/>
  <c r="O772" i="2"/>
  <c r="H770" i="1" s="1"/>
  <c r="P772" i="2"/>
  <c r="I770" i="1" s="1"/>
  <c r="V772" i="2"/>
  <c r="L832" i="2"/>
  <c r="O832" i="2"/>
  <c r="H830" i="1" s="1"/>
  <c r="BA832" i="2"/>
  <c r="P832" i="2"/>
  <c r="I830" i="1" s="1"/>
  <c r="K832" i="2"/>
  <c r="K800" i="2"/>
  <c r="N800" i="2"/>
  <c r="BA800" i="2"/>
  <c r="T800" i="2"/>
  <c r="J798" i="1" s="1"/>
  <c r="Q800" i="2"/>
  <c r="M800" i="2"/>
  <c r="P778" i="2"/>
  <c r="I776" i="1" s="1"/>
  <c r="Q778" i="2"/>
  <c r="V778" i="2"/>
  <c r="M778" i="2"/>
  <c r="T778" i="2"/>
  <c r="J776" i="1" s="1"/>
  <c r="T807" i="2"/>
  <c r="J805" i="1" s="1"/>
  <c r="O807" i="2"/>
  <c r="H805" i="1" s="1"/>
  <c r="N807" i="2"/>
  <c r="Q807" i="2"/>
  <c r="H807" i="2"/>
  <c r="C805" i="1" s="1"/>
  <c r="N770" i="2"/>
  <c r="BA770" i="2"/>
  <c r="L770" i="2"/>
  <c r="H770" i="2"/>
  <c r="C768" i="1" s="1"/>
  <c r="Q770" i="2"/>
  <c r="O770" i="2"/>
  <c r="H768" i="1" s="1"/>
  <c r="T770" i="2"/>
  <c r="J768" i="1" s="1"/>
  <c r="N755" i="2"/>
  <c r="V755" i="2"/>
  <c r="M755" i="2"/>
  <c r="J755" i="2"/>
  <c r="E753" i="1" s="1"/>
  <c r="BA755" i="2"/>
  <c r="T755" i="2"/>
  <c r="J753" i="1" s="1"/>
  <c r="BA747" i="2"/>
  <c r="K747" i="2"/>
  <c r="T747" i="2"/>
  <c r="J745" i="1" s="1"/>
  <c r="O747" i="2"/>
  <c r="H745" i="1" s="1"/>
  <c r="M747" i="2"/>
  <c r="Q747" i="2"/>
  <c r="N747" i="2"/>
  <c r="I789" i="2"/>
  <c r="S804" i="2"/>
  <c r="R804" i="2"/>
  <c r="I804" i="2"/>
  <c r="I834" i="2"/>
  <c r="I799" i="2"/>
  <c r="R799" i="2"/>
  <c r="S799" i="2" s="1"/>
  <c r="K798" i="2"/>
  <c r="N798" i="2"/>
  <c r="O798" i="2"/>
  <c r="H796" i="1" s="1"/>
  <c r="L798" i="2"/>
  <c r="Q798" i="2"/>
  <c r="I797" i="2"/>
  <c r="R797" i="2"/>
  <c r="S797" i="2"/>
  <c r="R796" i="2"/>
  <c r="S796" i="2" s="1"/>
  <c r="R821" i="2"/>
  <c r="S821" i="2" s="1"/>
  <c r="R795" i="2"/>
  <c r="S795" i="2"/>
  <c r="I794" i="2"/>
  <c r="B792" i="1"/>
  <c r="B844" i="1"/>
  <c r="K844" i="1" s="1"/>
  <c r="L820" i="2"/>
  <c r="K820" i="2"/>
  <c r="H820" i="2"/>
  <c r="C818" i="1" s="1"/>
  <c r="BA820" i="2"/>
  <c r="J820" i="2"/>
  <c r="E818" i="1" s="1"/>
  <c r="Q820" i="2"/>
  <c r="T820" i="2"/>
  <c r="J818" i="1" s="1"/>
  <c r="R819" i="2"/>
  <c r="S819" i="2" s="1"/>
  <c r="R793" i="2"/>
  <c r="S793" i="2"/>
  <c r="B791" i="1"/>
  <c r="O845" i="2"/>
  <c r="H843" i="1" s="1"/>
  <c r="BA845" i="2"/>
  <c r="N845" i="2"/>
  <c r="K845" i="2"/>
  <c r="T845" i="2"/>
  <c r="J843" i="1" s="1"/>
  <c r="I844" i="2"/>
  <c r="R844" i="2"/>
  <c r="S844" i="2" s="1"/>
  <c r="L818" i="2"/>
  <c r="N818" i="2"/>
  <c r="BA818" i="2"/>
  <c r="M818" i="2"/>
  <c r="P818" i="2"/>
  <c r="I816" i="1" s="1"/>
  <c r="H818" i="2"/>
  <c r="C816" i="1" s="1"/>
  <c r="R817" i="2"/>
  <c r="S817" i="2" s="1"/>
  <c r="I817" i="2"/>
  <c r="I791" i="2"/>
  <c r="I843" i="2"/>
  <c r="B841" i="1"/>
  <c r="K841" i="1" s="1"/>
  <c r="S790" i="2"/>
  <c r="R790" i="2"/>
  <c r="I842" i="2"/>
  <c r="I815" i="2"/>
  <c r="B813" i="1"/>
  <c r="K813" i="1" s="1"/>
  <c r="I841" i="2"/>
  <c r="B839" i="1"/>
  <c r="K839" i="1" s="1"/>
  <c r="I788" i="2"/>
  <c r="R788" i="2"/>
  <c r="S788" i="2"/>
  <c r="V840" i="2"/>
  <c r="Q840" i="2"/>
  <c r="M840" i="2"/>
  <c r="T840" i="2"/>
  <c r="J838" i="1" s="1"/>
  <c r="L840" i="2"/>
  <c r="P840" i="2"/>
  <c r="I838" i="1" s="1"/>
  <c r="K840" i="2"/>
  <c r="I839" i="2"/>
  <c r="S812" i="2"/>
  <c r="R812" i="2"/>
  <c r="I812" i="2"/>
  <c r="O787" i="2"/>
  <c r="H785" i="1" s="1"/>
  <c r="H787" i="2"/>
  <c r="C785" i="1" s="1"/>
  <c r="BA787" i="2"/>
  <c r="M787" i="2"/>
  <c r="V787" i="2"/>
  <c r="L787" i="2"/>
  <c r="K787" i="2"/>
  <c r="R786" i="2"/>
  <c r="S786" i="2" s="1"/>
  <c r="R806" i="2"/>
  <c r="S806" i="2"/>
  <c r="N852" i="2"/>
  <c r="O852" i="2"/>
  <c r="H850" i="1" s="1"/>
  <c r="BA852" i="2"/>
  <c r="T852" i="2"/>
  <c r="J850" i="1" s="1"/>
  <c r="V852" i="2"/>
  <c r="Q852" i="2"/>
  <c r="H852" i="2"/>
  <c r="C850" i="1" s="1"/>
  <c r="R851" i="2"/>
  <c r="S851" i="2" s="1"/>
  <c r="R838" i="2"/>
  <c r="S838" i="2"/>
  <c r="I838" i="2"/>
  <c r="R826" i="2"/>
  <c r="S826" i="2" s="1"/>
  <c r="I826" i="2"/>
  <c r="I811" i="2"/>
  <c r="R785" i="2"/>
  <c r="S785" i="2"/>
  <c r="R805" i="2"/>
  <c r="S805" i="2"/>
  <c r="S837" i="2"/>
  <c r="R837" i="2"/>
  <c r="S810" i="2"/>
  <c r="R810" i="2"/>
  <c r="R784" i="2"/>
  <c r="S784" i="2"/>
  <c r="M850" i="2"/>
  <c r="N850" i="2"/>
  <c r="V850" i="2"/>
  <c r="K850" i="2"/>
  <c r="I849" i="2"/>
  <c r="B847" i="1"/>
  <c r="K847" i="1" s="1"/>
  <c r="I829" i="2"/>
  <c r="B827" i="1"/>
  <c r="K827" i="1" s="1"/>
  <c r="Q825" i="2"/>
  <c r="L825" i="2"/>
  <c r="H825" i="2"/>
  <c r="C823" i="1" s="1"/>
  <c r="M825" i="2"/>
  <c r="P825" i="2"/>
  <c r="I823" i="1" s="1"/>
  <c r="K825" i="2"/>
  <c r="I824" i="2"/>
  <c r="R824" i="2"/>
  <c r="S824" i="2"/>
  <c r="R781" i="2"/>
  <c r="S781" i="2"/>
  <c r="R783" i="2"/>
  <c r="S783" i="2" s="1"/>
  <c r="R803" i="2"/>
  <c r="S803" i="2" s="1"/>
  <c r="R848" i="2"/>
  <c r="S848" i="2"/>
  <c r="B846" i="1"/>
  <c r="K846" i="1" s="1"/>
  <c r="R835" i="2"/>
  <c r="S835" i="2" s="1"/>
  <c r="R828" i="2"/>
  <c r="S828" i="2"/>
  <c r="R808" i="2"/>
  <c r="S808" i="2"/>
  <c r="R801" i="2"/>
  <c r="S801" i="2"/>
  <c r="I801" i="2"/>
  <c r="T798" i="2"/>
  <c r="J796" i="1" s="1"/>
  <c r="V798" i="2"/>
  <c r="J798" i="2"/>
  <c r="E796" i="1" s="1"/>
  <c r="P798" i="2"/>
  <c r="I796" i="1" s="1"/>
  <c r="M798" i="2"/>
  <c r="BA798" i="2"/>
  <c r="H798" i="2"/>
  <c r="C796" i="1" s="1"/>
  <c r="I796" i="2"/>
  <c r="B794" i="1"/>
  <c r="I821" i="2"/>
  <c r="I795" i="2"/>
  <c r="B793" i="1"/>
  <c r="R794" i="2"/>
  <c r="S794" i="2" s="1"/>
  <c r="R846" i="2"/>
  <c r="S846" i="2" s="1"/>
  <c r="I846" i="2"/>
  <c r="P820" i="2"/>
  <c r="I818" i="1" s="1"/>
  <c r="M820" i="2"/>
  <c r="N820" i="2"/>
  <c r="V820" i="2"/>
  <c r="O820" i="2"/>
  <c r="H818" i="1" s="1"/>
  <c r="I819" i="2"/>
  <c r="B817" i="1"/>
  <c r="K817" i="1" s="1"/>
  <c r="I793" i="2"/>
  <c r="I792" i="2"/>
  <c r="R792" i="2"/>
  <c r="S792" i="2" s="1"/>
  <c r="L845" i="2"/>
  <c r="Q845" i="2"/>
  <c r="H845" i="2"/>
  <c r="C843" i="1" s="1"/>
  <c r="V845" i="2"/>
  <c r="M845" i="2"/>
  <c r="J845" i="2"/>
  <c r="E843" i="1" s="1"/>
  <c r="P845" i="2"/>
  <c r="I843" i="1" s="1"/>
  <c r="V818" i="2"/>
  <c r="T818" i="2"/>
  <c r="J816" i="1" s="1"/>
  <c r="O818" i="2"/>
  <c r="H816" i="1" s="1"/>
  <c r="Q818" i="2"/>
  <c r="K818" i="2"/>
  <c r="J818" i="2"/>
  <c r="E816" i="1" s="1"/>
  <c r="S791" i="2"/>
  <c r="R791" i="2"/>
  <c r="R843" i="2"/>
  <c r="S843" i="2"/>
  <c r="R816" i="2"/>
  <c r="S816" i="2"/>
  <c r="I816" i="2"/>
  <c r="I790" i="2"/>
  <c r="S842" i="2"/>
  <c r="R842" i="2"/>
  <c r="R815" i="2"/>
  <c r="S815" i="2"/>
  <c r="R841" i="2"/>
  <c r="S841" i="2" s="1"/>
  <c r="I813" i="2"/>
  <c r="R813" i="2"/>
  <c r="S813" i="2"/>
  <c r="H840" i="2"/>
  <c r="C838" i="1" s="1"/>
  <c r="J840" i="2"/>
  <c r="E838" i="1" s="1"/>
  <c r="BA840" i="2"/>
  <c r="O840" i="2"/>
  <c r="H838" i="1" s="1"/>
  <c r="N840" i="2"/>
  <c r="R839" i="2"/>
  <c r="S839" i="2" s="1"/>
  <c r="J787" i="2"/>
  <c r="E785" i="1" s="1"/>
  <c r="N787" i="2"/>
  <c r="P787" i="2"/>
  <c r="I785" i="1" s="1"/>
  <c r="T787" i="2"/>
  <c r="J785" i="1" s="1"/>
  <c r="Q787" i="2"/>
  <c r="I786" i="2"/>
  <c r="I806" i="2"/>
  <c r="B804" i="1"/>
  <c r="K804" i="1" s="1"/>
  <c r="J852" i="2"/>
  <c r="E850" i="1" s="1"/>
  <c r="M852" i="2"/>
  <c r="P852" i="2"/>
  <c r="I850" i="1" s="1"/>
  <c r="L852" i="2"/>
  <c r="K852" i="2"/>
  <c r="I851" i="2"/>
  <c r="B849" i="1"/>
  <c r="K849" i="1" s="1"/>
  <c r="R831" i="2"/>
  <c r="S831" i="2" s="1"/>
  <c r="I831" i="2"/>
  <c r="R811" i="2"/>
  <c r="S811" i="2"/>
  <c r="I785" i="2"/>
  <c r="I805" i="2"/>
  <c r="B803" i="1"/>
  <c r="K803" i="1" s="1"/>
  <c r="I837" i="2"/>
  <c r="I830" i="2"/>
  <c r="R830" i="2"/>
  <c r="S830" i="2" s="1"/>
  <c r="I810" i="2"/>
  <c r="I784" i="2"/>
  <c r="B782" i="1"/>
  <c r="P850" i="2"/>
  <c r="I848" i="1" s="1"/>
  <c r="L850" i="2"/>
  <c r="BA850" i="2"/>
  <c r="T850" i="2"/>
  <c r="J848" i="1" s="1"/>
  <c r="J850" i="2"/>
  <c r="E848" i="1" s="1"/>
  <c r="O850" i="2"/>
  <c r="H848" i="1" s="1"/>
  <c r="Q850" i="2"/>
  <c r="H850" i="2"/>
  <c r="C848" i="1" s="1"/>
  <c r="R849" i="2"/>
  <c r="S849" i="2"/>
  <c r="S829" i="2"/>
  <c r="R829" i="2"/>
  <c r="T825" i="2"/>
  <c r="J823" i="1" s="1"/>
  <c r="V825" i="2"/>
  <c r="O825" i="2"/>
  <c r="H823" i="1" s="1"/>
  <c r="J825" i="2"/>
  <c r="E823" i="1" s="1"/>
  <c r="BA825" i="2"/>
  <c r="N825" i="2"/>
  <c r="I809" i="2"/>
  <c r="S809" i="2"/>
  <c r="R809" i="2"/>
  <c r="I781" i="2"/>
  <c r="B779" i="1"/>
  <c r="I783" i="2"/>
  <c r="I803" i="2"/>
  <c r="B801" i="1"/>
  <c r="K801" i="1" s="1"/>
  <c r="I848" i="2"/>
  <c r="I835" i="2"/>
  <c r="B833" i="1"/>
  <c r="K833" i="1" s="1"/>
  <c r="I828" i="2"/>
  <c r="R823" i="2"/>
  <c r="S823" i="2"/>
  <c r="I823" i="2"/>
  <c r="I808" i="2"/>
  <c r="I833" i="2"/>
  <c r="R833" i="2"/>
  <c r="S833" i="2" s="1"/>
  <c r="I769" i="2"/>
  <c r="R769" i="2"/>
  <c r="S769" i="2" s="1"/>
  <c r="I767" i="2"/>
  <c r="B765" i="1"/>
  <c r="K765" i="1" s="1"/>
  <c r="R754" i="2"/>
  <c r="S754" i="2" s="1"/>
  <c r="R766" i="2"/>
  <c r="S766" i="2"/>
  <c r="I766" i="2"/>
  <c r="I753" i="2"/>
  <c r="R765" i="2"/>
  <c r="S765" i="2"/>
  <c r="B763" i="1"/>
  <c r="K763" i="1" s="1"/>
  <c r="R775" i="2"/>
  <c r="S775" i="2"/>
  <c r="B773" i="1"/>
  <c r="K773" i="1" s="1"/>
  <c r="I764" i="2"/>
  <c r="B762" i="1"/>
  <c r="K762" i="1" s="1"/>
  <c r="S760" i="2"/>
  <c r="R760" i="2"/>
  <c r="R774" i="2"/>
  <c r="S774" i="2"/>
  <c r="I774" i="2"/>
  <c r="R757" i="2"/>
  <c r="S757" i="2"/>
  <c r="I749" i="2"/>
  <c r="B747" i="1"/>
  <c r="K747" i="1" s="1"/>
  <c r="R751" i="2"/>
  <c r="S751" i="2"/>
  <c r="R746" i="2"/>
  <c r="S746" i="2" s="1"/>
  <c r="R779" i="2"/>
  <c r="S779" i="2" s="1"/>
  <c r="I771" i="2"/>
  <c r="F755" i="1"/>
  <c r="I768" i="2"/>
  <c r="S768" i="2"/>
  <c r="R768" i="2"/>
  <c r="S767" i="2"/>
  <c r="R767" i="2"/>
  <c r="I754" i="2"/>
  <c r="B752" i="1"/>
  <c r="K752" i="1" s="1"/>
  <c r="S753" i="2"/>
  <c r="R753" i="2"/>
  <c r="I765" i="2"/>
  <c r="I761" i="2"/>
  <c r="R761" i="2"/>
  <c r="S761" i="2" s="1"/>
  <c r="I775" i="2"/>
  <c r="R752" i="2"/>
  <c r="S752" i="2"/>
  <c r="I752" i="2"/>
  <c r="R764" i="2"/>
  <c r="S764" i="2"/>
  <c r="I760" i="2"/>
  <c r="B758" i="1"/>
  <c r="K758" i="1" s="1"/>
  <c r="F773" i="1"/>
  <c r="I757" i="2"/>
  <c r="B755" i="1"/>
  <c r="K755" i="1" s="1"/>
  <c r="R749" i="2"/>
  <c r="S749" i="2"/>
  <c r="I751" i="2"/>
  <c r="B749" i="1"/>
  <c r="K749" i="1" s="1"/>
  <c r="I746" i="2"/>
  <c r="S763" i="2"/>
  <c r="R763" i="2"/>
  <c r="I779" i="2"/>
  <c r="I759" i="2"/>
  <c r="B757" i="1"/>
  <c r="K757" i="1" s="1"/>
  <c r="I777" i="2"/>
  <c r="I773" i="2"/>
  <c r="R773" i="2"/>
  <c r="S773" i="2"/>
  <c r="R771" i="2"/>
  <c r="S771" i="2"/>
  <c r="R756" i="2"/>
  <c r="S756" i="2"/>
  <c r="I756" i="2"/>
  <c r="I748" i="2"/>
  <c r="F771" i="1"/>
  <c r="F769" i="1"/>
  <c r="F754" i="1"/>
  <c r="I763" i="2"/>
  <c r="R759" i="2"/>
  <c r="S759" i="2"/>
  <c r="R777" i="2"/>
  <c r="S777" i="2"/>
  <c r="B769" i="1"/>
  <c r="K769" i="1" s="1"/>
  <c r="S748" i="2"/>
  <c r="R748" i="2"/>
  <c r="D767" i="1"/>
  <c r="D765" i="1"/>
  <c r="D764" i="1"/>
  <c r="D751" i="1"/>
  <c r="D762" i="1"/>
  <c r="D772" i="1"/>
  <c r="D747" i="1"/>
  <c r="D769" i="1"/>
  <c r="D766" i="1"/>
  <c r="D752" i="1"/>
  <c r="D763" i="1"/>
  <c r="D759" i="1"/>
  <c r="D773" i="1"/>
  <c r="D750" i="1"/>
  <c r="D758" i="1"/>
  <c r="D755" i="1"/>
  <c r="D749" i="1"/>
  <c r="D744" i="1"/>
  <c r="D777" i="1"/>
  <c r="D757" i="1"/>
  <c r="D775" i="1"/>
  <c r="D771" i="1"/>
  <c r="D754" i="1"/>
  <c r="D746" i="1"/>
  <c r="D761" i="1"/>
  <c r="D797" i="1"/>
  <c r="D795" i="1"/>
  <c r="D792" i="1"/>
  <c r="D842" i="1"/>
  <c r="D815" i="1"/>
  <c r="D789" i="1"/>
  <c r="D841" i="1"/>
  <c r="D840" i="1"/>
  <c r="D813" i="1"/>
  <c r="D839" i="1"/>
  <c r="D786" i="1"/>
  <c r="D837" i="1"/>
  <c r="D810" i="1"/>
  <c r="D836" i="1"/>
  <c r="D824" i="1"/>
  <c r="D809" i="1"/>
  <c r="D847" i="1"/>
  <c r="D827" i="1"/>
  <c r="D822" i="1"/>
  <c r="D799" i="1"/>
  <c r="D794" i="1"/>
  <c r="D819" i="1"/>
  <c r="D793" i="1"/>
  <c r="D844" i="1"/>
  <c r="D817" i="1"/>
  <c r="D791" i="1"/>
  <c r="D790" i="1"/>
  <c r="D814" i="1"/>
  <c r="D788" i="1"/>
  <c r="D811" i="1"/>
  <c r="D784" i="1"/>
  <c r="D804" i="1"/>
  <c r="D849" i="1"/>
  <c r="D829" i="1"/>
  <c r="D783" i="1"/>
  <c r="D803" i="1"/>
  <c r="D835" i="1"/>
  <c r="D828" i="1"/>
  <c r="D808" i="1"/>
  <c r="D782" i="1"/>
  <c r="D807" i="1"/>
  <c r="D779" i="1"/>
  <c r="D781" i="1"/>
  <c r="D801" i="1"/>
  <c r="D846" i="1"/>
  <c r="D833" i="1"/>
  <c r="D826" i="1"/>
  <c r="D821" i="1"/>
  <c r="D806" i="1"/>
  <c r="D831" i="1"/>
  <c r="D780" i="1"/>
  <c r="D742" i="1"/>
  <c r="D741" i="1"/>
  <c r="D739" i="1"/>
  <c r="D845" i="1"/>
  <c r="D812" i="1"/>
  <c r="D834" i="1"/>
  <c r="D787" i="1"/>
  <c r="D802" i="1"/>
  <c r="D832" i="1"/>
  <c r="D800" i="1"/>
  <c r="X828" i="2" l="1"/>
  <c r="G828" i="2" s="1"/>
  <c r="X783" i="2"/>
  <c r="G783" i="2" s="1"/>
  <c r="X834" i="2"/>
  <c r="G834" i="2" s="1"/>
  <c r="X809" i="2"/>
  <c r="G809" i="2" s="1"/>
  <c r="X804" i="2"/>
  <c r="G804" i="2" s="1"/>
  <c r="X830" i="2"/>
  <c r="G830" i="2" s="1"/>
  <c r="X821" i="2"/>
  <c r="G821" i="2" s="1"/>
  <c r="W822" i="2"/>
  <c r="Z822" i="2" s="1"/>
  <c r="Y822" i="2"/>
  <c r="AK802" i="2"/>
  <c r="X777" i="2"/>
  <c r="G777" i="2" s="1"/>
  <c r="X833" i="2"/>
  <c r="G833" i="2" s="1"/>
  <c r="X808" i="2"/>
  <c r="G808" i="2" s="1"/>
  <c r="X823" i="2"/>
  <c r="G823" i="2" s="1"/>
  <c r="X831" i="2"/>
  <c r="G831" i="2" s="1"/>
  <c r="X789" i="2"/>
  <c r="G789" i="2" s="1"/>
  <c r="X790" i="2"/>
  <c r="G790" i="2" s="1"/>
  <c r="X816" i="2"/>
  <c r="G816" i="2" s="1"/>
  <c r="X792" i="2"/>
  <c r="G792" i="2" s="1"/>
  <c r="AY802" i="2"/>
  <c r="X748" i="2"/>
  <c r="G748" i="2" s="1"/>
  <c r="X756" i="2"/>
  <c r="G756" i="2" s="1"/>
  <c r="X768" i="2"/>
  <c r="G768" i="2" s="1"/>
  <c r="AK834" i="2"/>
  <c r="AM834" i="2" s="1"/>
  <c r="AK804" i="2"/>
  <c r="AK789" i="2"/>
  <c r="AM789" i="2" s="1"/>
  <c r="W755" i="2"/>
  <c r="Z755" i="2" s="1"/>
  <c r="Y755" i="2"/>
  <c r="AC770" i="2"/>
  <c r="Y778" i="2"/>
  <c r="W778" i="2"/>
  <c r="Z778" i="2" s="1"/>
  <c r="Y772" i="2"/>
  <c r="W772" i="2"/>
  <c r="Z772" i="2" s="1"/>
  <c r="Y776" i="2"/>
  <c r="W776" i="2"/>
  <c r="Z776" i="2" s="1"/>
  <c r="W758" i="2"/>
  <c r="Z758" i="2" s="1"/>
  <c r="Y758" i="2"/>
  <c r="AK836" i="2"/>
  <c r="AM836" i="2" s="1"/>
  <c r="AK814" i="2"/>
  <c r="AM814" i="2" s="1"/>
  <c r="W747" i="2"/>
  <c r="Z747" i="2" s="1"/>
  <c r="Y747" i="2"/>
  <c r="AC755" i="2"/>
  <c r="Y770" i="2"/>
  <c r="W770" i="2"/>
  <c r="Z770" i="2" s="1"/>
  <c r="Y807" i="2"/>
  <c r="W807" i="2"/>
  <c r="Z807" i="2" s="1"/>
  <c r="W800" i="2"/>
  <c r="Z800" i="2" s="1"/>
  <c r="X800" i="2"/>
  <c r="G800" i="2" s="1"/>
  <c r="Y800" i="2"/>
  <c r="Y832" i="2"/>
  <c r="W832" i="2"/>
  <c r="Z832" i="2" s="1"/>
  <c r="AC772" i="2"/>
  <c r="AK847" i="2"/>
  <c r="AK741" i="2"/>
  <c r="AK743" i="2"/>
  <c r="AK744" i="2"/>
  <c r="W780" i="2"/>
  <c r="Z780" i="2" s="1"/>
  <c r="Y780" i="2"/>
  <c r="X780" i="2"/>
  <c r="G780" i="2" s="1"/>
  <c r="W762" i="2"/>
  <c r="Z762" i="2" s="1"/>
  <c r="Y762" i="2"/>
  <c r="AK782" i="2"/>
  <c r="X746" i="2"/>
  <c r="G746" i="2" s="1"/>
  <c r="X761" i="2"/>
  <c r="G761" i="2" s="1"/>
  <c r="AY834" i="2"/>
  <c r="X836" i="2"/>
  <c r="G836" i="2" s="1"/>
  <c r="AY804" i="2"/>
  <c r="X810" i="2"/>
  <c r="G810" i="2" s="1"/>
  <c r="X837" i="2"/>
  <c r="G837" i="2" s="1"/>
  <c r="X785" i="2"/>
  <c r="G785" i="2" s="1"/>
  <c r="X786" i="2"/>
  <c r="G786" i="2" s="1"/>
  <c r="X813" i="2"/>
  <c r="G813" i="2" s="1"/>
  <c r="X814" i="2"/>
  <c r="G814" i="2" s="1"/>
  <c r="AY789" i="2"/>
  <c r="X741" i="2"/>
  <c r="G741" i="2" s="1"/>
  <c r="X743" i="2"/>
  <c r="G743" i="2" s="1"/>
  <c r="X744" i="2"/>
  <c r="G744" i="2" s="1"/>
  <c r="AY836" i="2"/>
  <c r="AY814" i="2"/>
  <c r="AY847" i="2"/>
  <c r="AY741" i="2"/>
  <c r="AY743" i="2"/>
  <c r="AY744" i="2"/>
  <c r="AY782" i="2"/>
  <c r="AK833" i="2"/>
  <c r="AK808" i="2"/>
  <c r="AK823" i="2"/>
  <c r="AK828" i="2"/>
  <c r="AK835" i="2"/>
  <c r="AK848" i="2"/>
  <c r="AK803" i="2"/>
  <c r="AK783" i="2"/>
  <c r="AK781" i="2"/>
  <c r="AK809" i="2"/>
  <c r="W825" i="2"/>
  <c r="Z825" i="2" s="1"/>
  <c r="X825" i="2"/>
  <c r="G825" i="2" s="1"/>
  <c r="Y825" i="2"/>
  <c r="AK784" i="2"/>
  <c r="AK810" i="2"/>
  <c r="AK830" i="2"/>
  <c r="AK837" i="2"/>
  <c r="AK805" i="2"/>
  <c r="AK785" i="2"/>
  <c r="AK831" i="2"/>
  <c r="AK851" i="2"/>
  <c r="AK806" i="2"/>
  <c r="AK786" i="2"/>
  <c r="AK813" i="2"/>
  <c r="AK790" i="2"/>
  <c r="AK816" i="2"/>
  <c r="Y818" i="2"/>
  <c r="W818" i="2"/>
  <c r="Z818" i="2" s="1"/>
  <c r="W845" i="2"/>
  <c r="Z845" i="2" s="1"/>
  <c r="Y845" i="2"/>
  <c r="X845" i="2"/>
  <c r="G845" i="2" s="1"/>
  <c r="AK792" i="2"/>
  <c r="AK793" i="2"/>
  <c r="AK819" i="2"/>
  <c r="Y820" i="2"/>
  <c r="W820" i="2"/>
  <c r="Z820" i="2" s="1"/>
  <c r="AK846" i="2"/>
  <c r="AK795" i="2"/>
  <c r="AK821" i="2"/>
  <c r="AK796" i="2"/>
  <c r="W798" i="2"/>
  <c r="Z798" i="2" s="1"/>
  <c r="Y798" i="2"/>
  <c r="X798" i="2"/>
  <c r="G798" i="2" s="1"/>
  <c r="AK801" i="2"/>
  <c r="AK824" i="2"/>
  <c r="AK829" i="2"/>
  <c r="AK849" i="2"/>
  <c r="W850" i="2"/>
  <c r="Z850" i="2" s="1"/>
  <c r="X850" i="2"/>
  <c r="G850" i="2" s="1"/>
  <c r="Y850" i="2"/>
  <c r="AK811" i="2"/>
  <c r="AK826" i="2"/>
  <c r="AK838" i="2"/>
  <c r="W852" i="2"/>
  <c r="Z852" i="2" s="1"/>
  <c r="Y852" i="2"/>
  <c r="X852" i="2"/>
  <c r="G852" i="2" s="1"/>
  <c r="Y787" i="2"/>
  <c r="W787" i="2"/>
  <c r="Z787" i="2" s="1"/>
  <c r="AK812" i="2"/>
  <c r="AK839" i="2"/>
  <c r="Y840" i="2"/>
  <c r="W840" i="2"/>
  <c r="Z840" i="2" s="1"/>
  <c r="AK788" i="2"/>
  <c r="AK841" i="2"/>
  <c r="AK815" i="2"/>
  <c r="AK842" i="2"/>
  <c r="AK843" i="2"/>
  <c r="AK791" i="2"/>
  <c r="AK817" i="2"/>
  <c r="AK844" i="2"/>
  <c r="AK794" i="2"/>
  <c r="AK797" i="2"/>
  <c r="AK799" i="2"/>
  <c r="X773" i="2"/>
  <c r="G773" i="2" s="1"/>
  <c r="X779" i="2"/>
  <c r="G779" i="2" s="1"/>
  <c r="X752" i="2"/>
  <c r="G752" i="2" s="1"/>
  <c r="X801" i="2"/>
  <c r="G801" i="2" s="1"/>
  <c r="AY833" i="2"/>
  <c r="AY808" i="2"/>
  <c r="AY823" i="2"/>
  <c r="AY828" i="2"/>
  <c r="AY835" i="2"/>
  <c r="AY848" i="2"/>
  <c r="AY803" i="2"/>
  <c r="AY783" i="2"/>
  <c r="AY781" i="2"/>
  <c r="AY809" i="2"/>
  <c r="X824" i="2"/>
  <c r="G824" i="2" s="1"/>
  <c r="AY784" i="2"/>
  <c r="AY810" i="2"/>
  <c r="AY830" i="2"/>
  <c r="AY837" i="2"/>
  <c r="AY805" i="2"/>
  <c r="AY785" i="2"/>
  <c r="X811" i="2"/>
  <c r="G811" i="2" s="1"/>
  <c r="X826" i="2"/>
  <c r="G826" i="2" s="1"/>
  <c r="AY831" i="2"/>
  <c r="X838" i="2"/>
  <c r="G838" i="2" s="1"/>
  <c r="AY851" i="2"/>
  <c r="AY806" i="2"/>
  <c r="AY786" i="2"/>
  <c r="X812" i="2"/>
  <c r="G812" i="2" s="1"/>
  <c r="X839" i="2"/>
  <c r="G839" i="2" s="1"/>
  <c r="AY813" i="2"/>
  <c r="X788" i="2"/>
  <c r="G788" i="2" s="1"/>
  <c r="AL789" i="2"/>
  <c r="AN789" i="2" s="1"/>
  <c r="X842" i="2"/>
  <c r="G842" i="2" s="1"/>
  <c r="AY790" i="2"/>
  <c r="AY816" i="2"/>
  <c r="X791" i="2"/>
  <c r="G791" i="2" s="1"/>
  <c r="X817" i="2"/>
  <c r="G817" i="2" s="1"/>
  <c r="X844" i="2"/>
  <c r="G844" i="2" s="1"/>
  <c r="AY792" i="2"/>
  <c r="AY793" i="2"/>
  <c r="AY819" i="2"/>
  <c r="AY846" i="2"/>
  <c r="AY795" i="2"/>
  <c r="AY821" i="2"/>
  <c r="AY796" i="2"/>
  <c r="X797" i="2"/>
  <c r="G797" i="2" s="1"/>
  <c r="X799" i="2"/>
  <c r="G799" i="2" s="1"/>
  <c r="AY801" i="2"/>
  <c r="AL836" i="2"/>
  <c r="AN836" i="2" s="1"/>
  <c r="AP836" i="2" s="1"/>
  <c r="AM804" i="2"/>
  <c r="AL804" i="2"/>
  <c r="AN804" i="2" s="1"/>
  <c r="AO804" i="2" s="1"/>
  <c r="AC804" i="2" s="1"/>
  <c r="AY824" i="2"/>
  <c r="AY829" i="2"/>
  <c r="AY849" i="2"/>
  <c r="AY811" i="2"/>
  <c r="AY826" i="2"/>
  <c r="AY838" i="2"/>
  <c r="AY812" i="2"/>
  <c r="AY839" i="2"/>
  <c r="AL814" i="2"/>
  <c r="AN814" i="2" s="1"/>
  <c r="AO814" i="2" s="1"/>
  <c r="AY788" i="2"/>
  <c r="AY841" i="2"/>
  <c r="AY815" i="2"/>
  <c r="AY842" i="2"/>
  <c r="AY843" i="2"/>
  <c r="AY791" i="2"/>
  <c r="AY817" i="2"/>
  <c r="AY844" i="2"/>
  <c r="AY794" i="2"/>
  <c r="AY797" i="2"/>
  <c r="AY799" i="2"/>
  <c r="AK763" i="2"/>
  <c r="AK748" i="2"/>
  <c r="AK756" i="2"/>
  <c r="AK773" i="2"/>
  <c r="AK777" i="2"/>
  <c r="AK759" i="2"/>
  <c r="AK779" i="2"/>
  <c r="AK746" i="2"/>
  <c r="AK751" i="2"/>
  <c r="AK757" i="2"/>
  <c r="AK760" i="2"/>
  <c r="AK752" i="2"/>
  <c r="AK775" i="2"/>
  <c r="AK761" i="2"/>
  <c r="AK765" i="2"/>
  <c r="AK754" i="2"/>
  <c r="AK768" i="2"/>
  <c r="AK771" i="2"/>
  <c r="AK749" i="2"/>
  <c r="AK774" i="2"/>
  <c r="AK764" i="2"/>
  <c r="AK753" i="2"/>
  <c r="AK766" i="2"/>
  <c r="AK767" i="2"/>
  <c r="AK769" i="2"/>
  <c r="AY763" i="2"/>
  <c r="AD756" i="2"/>
  <c r="AD771" i="2"/>
  <c r="AD773" i="2"/>
  <c r="AE773" i="2" s="1"/>
  <c r="AY748" i="2"/>
  <c r="AY756" i="2"/>
  <c r="AY773" i="2"/>
  <c r="AY777" i="2"/>
  <c r="AY759" i="2"/>
  <c r="AY779" i="2"/>
  <c r="X763" i="2"/>
  <c r="G763" i="2" s="1"/>
  <c r="AY746" i="2"/>
  <c r="AY751" i="2"/>
  <c r="AY757" i="2"/>
  <c r="X774" i="2"/>
  <c r="G774" i="2" s="1"/>
  <c r="AD775" i="2"/>
  <c r="AE775" i="2" s="1"/>
  <c r="AF775" i="2" s="1"/>
  <c r="AG775" i="2" s="1"/>
  <c r="AY760" i="2"/>
  <c r="AY752" i="2"/>
  <c r="AY775" i="2"/>
  <c r="AY761" i="2"/>
  <c r="AY765" i="2"/>
  <c r="X753" i="2"/>
  <c r="G753" i="2" s="1"/>
  <c r="X766" i="2"/>
  <c r="G766" i="2" s="1"/>
  <c r="AY754" i="2"/>
  <c r="AY768" i="2"/>
  <c r="X769" i="2"/>
  <c r="G769" i="2" s="1"/>
  <c r="AE757" i="2"/>
  <c r="AF757" i="2" s="1"/>
  <c r="AG757" i="2" s="1"/>
  <c r="AD757" i="2"/>
  <c r="AY771" i="2"/>
  <c r="AY749" i="2"/>
  <c r="AY774" i="2"/>
  <c r="AY764" i="2"/>
  <c r="AY753" i="2"/>
  <c r="AY766" i="2"/>
  <c r="AY767" i="2"/>
  <c r="AY769" i="2"/>
  <c r="B826" i="1"/>
  <c r="K826" i="1" s="1"/>
  <c r="B832" i="1"/>
  <c r="K832" i="1" s="1"/>
  <c r="B802" i="1"/>
  <c r="K802" i="1" s="1"/>
  <c r="B819" i="1"/>
  <c r="K819" i="1" s="1"/>
  <c r="B781" i="1"/>
  <c r="B807" i="1"/>
  <c r="K807" i="1" s="1"/>
  <c r="B828" i="1"/>
  <c r="K828" i="1" s="1"/>
  <c r="I822" i="2"/>
  <c r="B831" i="1"/>
  <c r="K831" i="1" s="1"/>
  <c r="B821" i="1"/>
  <c r="K821" i="1" s="1"/>
  <c r="B787" i="1"/>
  <c r="B814" i="1"/>
  <c r="K814" i="1" s="1"/>
  <c r="L800" i="1"/>
  <c r="B775" i="1"/>
  <c r="K775" i="1" s="1"/>
  <c r="B806" i="1"/>
  <c r="K806" i="1" s="1"/>
  <c r="B829" i="1"/>
  <c r="K829" i="1" s="1"/>
  <c r="B788" i="1"/>
  <c r="B790" i="1"/>
  <c r="B746" i="1"/>
  <c r="K746" i="1" s="1"/>
  <c r="B766" i="1"/>
  <c r="K766" i="1" s="1"/>
  <c r="B754" i="1"/>
  <c r="K754" i="1" s="1"/>
  <c r="I755" i="2"/>
  <c r="R772" i="2"/>
  <c r="I772" i="2"/>
  <c r="I776" i="2"/>
  <c r="F753" i="1"/>
  <c r="I807" i="2"/>
  <c r="B798" i="1"/>
  <c r="I832" i="2"/>
  <c r="F770" i="1"/>
  <c r="I762" i="2"/>
  <c r="B759" i="1"/>
  <c r="K759" i="1" s="1"/>
  <c r="B834" i="1"/>
  <c r="K834" i="1" s="1"/>
  <c r="B808" i="1"/>
  <c r="K808" i="1" s="1"/>
  <c r="B783" i="1"/>
  <c r="B811" i="1"/>
  <c r="K811" i="1" s="1"/>
  <c r="L787" i="1"/>
  <c r="B741" i="1"/>
  <c r="K741" i="1" s="1"/>
  <c r="L834" i="1"/>
  <c r="L845" i="1"/>
  <c r="L741" i="1"/>
  <c r="L780" i="1"/>
  <c r="F768" i="1"/>
  <c r="I778" i="2"/>
  <c r="I758" i="2"/>
  <c r="I747" i="2"/>
  <c r="R770" i="2"/>
  <c r="I770" i="2"/>
  <c r="I800" i="2"/>
  <c r="I780" i="2"/>
  <c r="B778" i="1"/>
  <c r="K780" i="1"/>
  <c r="B744" i="1"/>
  <c r="K744" i="1" s="1"/>
  <c r="L832" i="1"/>
  <c r="L802" i="1"/>
  <c r="B835" i="1"/>
  <c r="K835" i="1" s="1"/>
  <c r="B784" i="1"/>
  <c r="B812" i="1"/>
  <c r="K812" i="1" s="1"/>
  <c r="B739" i="1"/>
  <c r="K739" i="1" s="1"/>
  <c r="B742" i="1"/>
  <c r="K742" i="1" s="1"/>
  <c r="L812" i="1"/>
  <c r="L739" i="1"/>
  <c r="L742" i="1"/>
  <c r="K787" i="1"/>
  <c r="F802" i="1"/>
  <c r="K779" i="1"/>
  <c r="B823" i="1"/>
  <c r="I818" i="2"/>
  <c r="R845" i="2"/>
  <c r="I820" i="2"/>
  <c r="K793" i="1"/>
  <c r="I850" i="2"/>
  <c r="I852" i="2"/>
  <c r="B850" i="1"/>
  <c r="I840" i="2"/>
  <c r="K790" i="1"/>
  <c r="B771" i="1"/>
  <c r="K771" i="1" s="1"/>
  <c r="B750" i="1"/>
  <c r="K750" i="1" s="1"/>
  <c r="L831" i="1"/>
  <c r="L821" i="1"/>
  <c r="L833" i="1"/>
  <c r="L801" i="1"/>
  <c r="L779" i="1"/>
  <c r="B822" i="1"/>
  <c r="K822" i="1" s="1"/>
  <c r="L808" i="1"/>
  <c r="L835" i="1"/>
  <c r="L783" i="1"/>
  <c r="B824" i="1"/>
  <c r="K824" i="1" s="1"/>
  <c r="B836" i="1"/>
  <c r="K836" i="1" s="1"/>
  <c r="L804" i="1"/>
  <c r="B810" i="1"/>
  <c r="K810" i="1" s="1"/>
  <c r="L811" i="1"/>
  <c r="B840" i="1"/>
  <c r="K840" i="1" s="1"/>
  <c r="L814" i="1"/>
  <c r="B815" i="1"/>
  <c r="K815" i="1" s="1"/>
  <c r="L790" i="1"/>
  <c r="L817" i="1"/>
  <c r="L793" i="1"/>
  <c r="L794" i="1"/>
  <c r="B797" i="1"/>
  <c r="K797" i="1" s="1"/>
  <c r="L822" i="1"/>
  <c r="L847" i="1"/>
  <c r="L824" i="1"/>
  <c r="L810" i="1"/>
  <c r="L839" i="1"/>
  <c r="L840" i="1"/>
  <c r="L789" i="1"/>
  <c r="L842" i="1"/>
  <c r="L795" i="1"/>
  <c r="I825" i="2"/>
  <c r="K782" i="1"/>
  <c r="I845" i="2"/>
  <c r="B843" i="1"/>
  <c r="K794" i="1"/>
  <c r="I798" i="2"/>
  <c r="B796" i="1"/>
  <c r="K781" i="1"/>
  <c r="B848" i="1"/>
  <c r="K783" i="1"/>
  <c r="K784" i="1"/>
  <c r="I787" i="2"/>
  <c r="K788" i="1"/>
  <c r="K791" i="1"/>
  <c r="K792" i="1"/>
  <c r="B777" i="1"/>
  <c r="B799" i="1"/>
  <c r="K799" i="1" s="1"/>
  <c r="L806" i="1"/>
  <c r="L826" i="1"/>
  <c r="L846" i="1"/>
  <c r="L781" i="1"/>
  <c r="L807" i="1"/>
  <c r="L782" i="1"/>
  <c r="L828" i="1"/>
  <c r="L803" i="1"/>
  <c r="B809" i="1"/>
  <c r="K809" i="1" s="1"/>
  <c r="L829" i="1"/>
  <c r="L849" i="1"/>
  <c r="L784" i="1"/>
  <c r="B837" i="1"/>
  <c r="K837" i="1" s="1"/>
  <c r="B786" i="1"/>
  <c r="L788" i="1"/>
  <c r="B789" i="1"/>
  <c r="B842" i="1"/>
  <c r="K842" i="1" s="1"/>
  <c r="L791" i="1"/>
  <c r="L844" i="1"/>
  <c r="L819" i="1"/>
  <c r="B795" i="1"/>
  <c r="L799" i="1"/>
  <c r="L827" i="1"/>
  <c r="L809" i="1"/>
  <c r="L836" i="1"/>
  <c r="L837" i="1"/>
  <c r="L786" i="1"/>
  <c r="L813" i="1"/>
  <c r="L841" i="1"/>
  <c r="L815" i="1"/>
  <c r="L792" i="1"/>
  <c r="L797" i="1"/>
  <c r="L761" i="1"/>
  <c r="G769" i="1"/>
  <c r="G771" i="1"/>
  <c r="L754" i="1"/>
  <c r="L775" i="1"/>
  <c r="L757" i="1"/>
  <c r="B761" i="1"/>
  <c r="K761" i="1" s="1"/>
  <c r="B772" i="1"/>
  <c r="K772" i="1" s="1"/>
  <c r="L758" i="1"/>
  <c r="L773" i="1"/>
  <c r="L763" i="1"/>
  <c r="B764" i="1"/>
  <c r="K764" i="1" s="1"/>
  <c r="L752" i="1"/>
  <c r="B767" i="1"/>
  <c r="K767" i="1" s="1"/>
  <c r="L769" i="1"/>
  <c r="G754" i="1"/>
  <c r="L746" i="1"/>
  <c r="L771" i="1"/>
  <c r="L777" i="1"/>
  <c r="L744" i="1"/>
  <c r="L749" i="1"/>
  <c r="L755" i="1"/>
  <c r="G773" i="1"/>
  <c r="L750" i="1"/>
  <c r="L759" i="1"/>
  <c r="B751" i="1"/>
  <c r="K751" i="1" s="1"/>
  <c r="L766" i="1"/>
  <c r="G755" i="1"/>
  <c r="L747" i="1"/>
  <c r="L751" i="1"/>
  <c r="L772" i="1"/>
  <c r="L762" i="1"/>
  <c r="L764" i="1"/>
  <c r="L765" i="1"/>
  <c r="L767" i="1"/>
  <c r="D816" i="1"/>
  <c r="D818" i="1"/>
  <c r="D848" i="1"/>
  <c r="D850" i="1"/>
  <c r="D838" i="1"/>
  <c r="D823" i="1"/>
  <c r="D843" i="1"/>
  <c r="D796" i="1"/>
  <c r="D785" i="1"/>
  <c r="D753" i="1"/>
  <c r="D770" i="1"/>
  <c r="D774" i="1"/>
  <c r="D805" i="1"/>
  <c r="D830" i="1"/>
  <c r="D760" i="1"/>
  <c r="D776" i="1"/>
  <c r="D756" i="1"/>
  <c r="D745" i="1"/>
  <c r="D768" i="1"/>
  <c r="D798" i="1"/>
  <c r="D778" i="1"/>
  <c r="D820" i="1"/>
  <c r="AO836" i="2" l="1"/>
  <c r="AL834" i="2"/>
  <c r="AN834" i="2" s="1"/>
  <c r="AO834" i="2" s="1"/>
  <c r="AC834" i="2" s="1"/>
  <c r="AQ836" i="2"/>
  <c r="AR836" i="2" s="1"/>
  <c r="AP834" i="2"/>
  <c r="AQ834" i="2" s="1"/>
  <c r="AK822" i="2"/>
  <c r="AP804" i="2"/>
  <c r="AQ804" i="2" s="1"/>
  <c r="AE834" i="2"/>
  <c r="X778" i="2"/>
  <c r="G778" i="2" s="1"/>
  <c r="X822" i="2"/>
  <c r="G822" i="2" s="1"/>
  <c r="AL802" i="2"/>
  <c r="AM802" i="2"/>
  <c r="AN802" i="2"/>
  <c r="AO802" i="2"/>
  <c r="AP802" i="2"/>
  <c r="AY822" i="2"/>
  <c r="AA822" i="2"/>
  <c r="AP814" i="2"/>
  <c r="AQ814" i="2" s="1"/>
  <c r="AR814" i="2" s="1"/>
  <c r="X770" i="2"/>
  <c r="G770" i="2" s="1"/>
  <c r="X747" i="2"/>
  <c r="G747" i="2" s="1"/>
  <c r="X758" i="2"/>
  <c r="G758" i="2" s="1"/>
  <c r="AK780" i="2"/>
  <c r="AK800" i="2"/>
  <c r="AK770" i="2"/>
  <c r="AK747" i="2"/>
  <c r="AK758" i="2"/>
  <c r="AK778" i="2"/>
  <c r="AK762" i="2"/>
  <c r="AK832" i="2"/>
  <c r="AK807" i="2"/>
  <c r="AK776" i="2"/>
  <c r="AK772" i="2"/>
  <c r="AK755" i="2"/>
  <c r="AP789" i="2"/>
  <c r="AQ789" i="2" s="1"/>
  <c r="AO789" i="2"/>
  <c r="AC789" i="2" s="1"/>
  <c r="AZ814" i="2"/>
  <c r="AC814" i="2"/>
  <c r="AE804" i="2"/>
  <c r="X840" i="2"/>
  <c r="G840" i="2" s="1"/>
  <c r="X820" i="2"/>
  <c r="G820" i="2" s="1"/>
  <c r="X762" i="2"/>
  <c r="G762" i="2" s="1"/>
  <c r="AY780" i="2"/>
  <c r="AA780" i="2"/>
  <c r="AL743" i="2"/>
  <c r="AN743" i="2" s="1"/>
  <c r="AP743" i="2" s="1"/>
  <c r="AM743" i="2"/>
  <c r="AO743" i="2"/>
  <c r="AM847" i="2"/>
  <c r="AO847" i="2"/>
  <c r="AL847" i="2"/>
  <c r="AN847" i="2" s="1"/>
  <c r="AP847" i="2" s="1"/>
  <c r="AQ847" i="2" s="1"/>
  <c r="X832" i="2"/>
  <c r="G832" i="2" s="1"/>
  <c r="AY800" i="2"/>
  <c r="AA800" i="2"/>
  <c r="X807" i="2"/>
  <c r="G807" i="2" s="1"/>
  <c r="AY770" i="2"/>
  <c r="AA770" i="2"/>
  <c r="AY747" i="2"/>
  <c r="AA747" i="2"/>
  <c r="AY758" i="2"/>
  <c r="AA758" i="2"/>
  <c r="X776" i="2"/>
  <c r="G776" i="2" s="1"/>
  <c r="X772" i="2"/>
  <c r="G772" i="2" s="1"/>
  <c r="AY778" i="2"/>
  <c r="AA778" i="2"/>
  <c r="AD770" i="2"/>
  <c r="AE770" i="2" s="1"/>
  <c r="AF770" i="2" s="1"/>
  <c r="AG770" i="2" s="1"/>
  <c r="X755" i="2"/>
  <c r="G755" i="2" s="1"/>
  <c r="AD804" i="2"/>
  <c r="AZ836" i="2"/>
  <c r="AC836" i="2"/>
  <c r="AD834" i="2"/>
  <c r="AB834" i="2" s="1"/>
  <c r="AL782" i="2"/>
  <c r="AN782" i="2"/>
  <c r="AO782" i="2"/>
  <c r="AM782" i="2"/>
  <c r="AQ782" i="2" s="1"/>
  <c r="AP782" i="2"/>
  <c r="AY762" i="2"/>
  <c r="AA762" i="2"/>
  <c r="AM744" i="2"/>
  <c r="AL744" i="2"/>
  <c r="AN744" i="2" s="1"/>
  <c r="AP744" i="2" s="1"/>
  <c r="AL741" i="2"/>
  <c r="AN741" i="2" s="1"/>
  <c r="AP741" i="2" s="1"/>
  <c r="AM741" i="2"/>
  <c r="AO741" i="2"/>
  <c r="AE772" i="2"/>
  <c r="AD772" i="2"/>
  <c r="AY832" i="2"/>
  <c r="AA832" i="2"/>
  <c r="AY807" i="2"/>
  <c r="AA807" i="2"/>
  <c r="AD755" i="2"/>
  <c r="AE755" i="2" s="1"/>
  <c r="AF755" i="2" s="1"/>
  <c r="AG755" i="2" s="1"/>
  <c r="AY776" i="2"/>
  <c r="AA776" i="2"/>
  <c r="AY772" i="2"/>
  <c r="AA772" i="2"/>
  <c r="AY755" i="2"/>
  <c r="AA755" i="2"/>
  <c r="AK787" i="2"/>
  <c r="AK798" i="2"/>
  <c r="AK845" i="2"/>
  <c r="AK825" i="2"/>
  <c r="AK840" i="2"/>
  <c r="AK852" i="2"/>
  <c r="AK850" i="2"/>
  <c r="AK820" i="2"/>
  <c r="AK818" i="2"/>
  <c r="AZ804" i="2"/>
  <c r="AS836" i="2"/>
  <c r="AT836" i="2" s="1"/>
  <c r="AU836" i="2" s="1"/>
  <c r="AW836" i="2" s="1"/>
  <c r="AZ789" i="2"/>
  <c r="AM799" i="2"/>
  <c r="AL799" i="2"/>
  <c r="AN799" i="2" s="1"/>
  <c r="AP799" i="2" s="1"/>
  <c r="AL797" i="2"/>
  <c r="AN797" i="2" s="1"/>
  <c r="AP797" i="2" s="1"/>
  <c r="AM797" i="2"/>
  <c r="AQ797" i="2" s="1"/>
  <c r="AL844" i="2"/>
  <c r="AN844" i="2" s="1"/>
  <c r="AO844" i="2" s="1"/>
  <c r="AM844" i="2"/>
  <c r="AP844" i="2"/>
  <c r="AM791" i="2"/>
  <c r="AL791" i="2"/>
  <c r="AN791" i="2" s="1"/>
  <c r="AM815" i="2"/>
  <c r="AL815" i="2"/>
  <c r="AN815" i="2" s="1"/>
  <c r="AO815" i="2" s="1"/>
  <c r="AL788" i="2"/>
  <c r="AN788" i="2" s="1"/>
  <c r="AO788" i="2" s="1"/>
  <c r="AM788" i="2"/>
  <c r="AL812" i="2"/>
  <c r="AN812" i="2" s="1"/>
  <c r="AO812" i="2" s="1"/>
  <c r="AM812" i="2"/>
  <c r="AP812" i="2"/>
  <c r="AY787" i="2"/>
  <c r="AA787" i="2"/>
  <c r="AM826" i="2"/>
  <c r="AL826" i="2"/>
  <c r="AN826" i="2" s="1"/>
  <c r="AP826" i="2" s="1"/>
  <c r="AM849" i="2"/>
  <c r="AL849" i="2"/>
  <c r="AN849" i="2" s="1"/>
  <c r="AP849" i="2" s="1"/>
  <c r="AQ849" i="2" s="1"/>
  <c r="AY798" i="2"/>
  <c r="AA798" i="2"/>
  <c r="AN795" i="2"/>
  <c r="AP795" i="2" s="1"/>
  <c r="AL795" i="2"/>
  <c r="AO795" i="2"/>
  <c r="AM795" i="2"/>
  <c r="AQ795" i="2" s="1"/>
  <c r="AM846" i="2"/>
  <c r="AL846" i="2"/>
  <c r="AN846" i="2" s="1"/>
  <c r="AO846" i="2" s="1"/>
  <c r="AL819" i="2"/>
  <c r="AN819" i="2" s="1"/>
  <c r="AO819" i="2" s="1"/>
  <c r="AM819" i="2"/>
  <c r="AP819" i="2"/>
  <c r="AL792" i="2"/>
  <c r="AM792" i="2"/>
  <c r="AY845" i="2"/>
  <c r="AA845" i="2"/>
  <c r="X818" i="2"/>
  <c r="G818" i="2" s="1"/>
  <c r="AM790" i="2"/>
  <c r="AL790" i="2"/>
  <c r="AN790" i="2" s="1"/>
  <c r="AL813" i="2"/>
  <c r="AN813" i="2" s="1"/>
  <c r="AO813" i="2" s="1"/>
  <c r="AM813" i="2"/>
  <c r="AP813" i="2"/>
  <c r="AQ813" i="2" s="1"/>
  <c r="AL786" i="2"/>
  <c r="AN786" i="2" s="1"/>
  <c r="AM786" i="2"/>
  <c r="AM851" i="2"/>
  <c r="AL851" i="2"/>
  <c r="AN851" i="2" s="1"/>
  <c r="AO851" i="2" s="1"/>
  <c r="AQ851" i="2"/>
  <c r="AP851" i="2"/>
  <c r="AL785" i="2"/>
  <c r="AN785" i="2" s="1"/>
  <c r="AM785" i="2"/>
  <c r="AL837" i="2"/>
  <c r="AN837" i="2" s="1"/>
  <c r="AO837" i="2" s="1"/>
  <c r="AM837" i="2"/>
  <c r="AP837" i="2"/>
  <c r="AQ837" i="2" s="1"/>
  <c r="AM810" i="2"/>
  <c r="AL810" i="2"/>
  <c r="AN810" i="2" s="1"/>
  <c r="AP810" i="2" s="1"/>
  <c r="AY825" i="2"/>
  <c r="AA825" i="2"/>
  <c r="AL781" i="2"/>
  <c r="AM781" i="2"/>
  <c r="AM783" i="2"/>
  <c r="AL783" i="2"/>
  <c r="AL848" i="2"/>
  <c r="AN848" i="2" s="1"/>
  <c r="AP848" i="2"/>
  <c r="AQ848" i="2" s="1"/>
  <c r="AM848" i="2"/>
  <c r="AO848" i="2"/>
  <c r="AL828" i="2"/>
  <c r="AN828" i="2" s="1"/>
  <c r="AP828" i="2" s="1"/>
  <c r="AM828" i="2"/>
  <c r="AO828" i="2"/>
  <c r="AL808" i="2"/>
  <c r="AN808" i="2" s="1"/>
  <c r="AP808" i="2" s="1"/>
  <c r="AM808" i="2"/>
  <c r="AS814" i="2"/>
  <c r="AT814" i="2" s="1"/>
  <c r="AU814" i="2" s="1"/>
  <c r="AW814" i="2" s="1"/>
  <c r="AR804" i="2"/>
  <c r="AS804" i="2"/>
  <c r="AT804" i="2" s="1"/>
  <c r="AU804" i="2" s="1"/>
  <c r="AW804" i="2" s="1"/>
  <c r="AB804" i="2"/>
  <c r="AS834" i="2"/>
  <c r="AT834" i="2" s="1"/>
  <c r="AU834" i="2" s="1"/>
  <c r="AW834" i="2" s="1"/>
  <c r="AR834" i="2"/>
  <c r="AZ834" i="2"/>
  <c r="AL794" i="2"/>
  <c r="AN794" i="2" s="1"/>
  <c r="AO794" i="2" s="1"/>
  <c r="AM794" i="2"/>
  <c r="AP794" i="2"/>
  <c r="AL817" i="2"/>
  <c r="AM817" i="2"/>
  <c r="AN817" i="2"/>
  <c r="AO817" i="2" s="1"/>
  <c r="AM843" i="2"/>
  <c r="AL843" i="2"/>
  <c r="AN843" i="2" s="1"/>
  <c r="AP843" i="2" s="1"/>
  <c r="AM842" i="2"/>
  <c r="AL842" i="2"/>
  <c r="AN842" i="2" s="1"/>
  <c r="AM841" i="2"/>
  <c r="AL841" i="2"/>
  <c r="AN841" i="2" s="1"/>
  <c r="AP841" i="2" s="1"/>
  <c r="AY840" i="2"/>
  <c r="AA840" i="2"/>
  <c r="AM839" i="2"/>
  <c r="AL839" i="2"/>
  <c r="AN839" i="2" s="1"/>
  <c r="AP839" i="2" s="1"/>
  <c r="X787" i="2"/>
  <c r="G787" i="2" s="1"/>
  <c r="AY852" i="2"/>
  <c r="AA852" i="2"/>
  <c r="AL838" i="2"/>
  <c r="AN838" i="2" s="1"/>
  <c r="AP838" i="2" s="1"/>
  <c r="AM838" i="2"/>
  <c r="AL811" i="2"/>
  <c r="AN811" i="2" s="1"/>
  <c r="AO811" i="2" s="1"/>
  <c r="AM811" i="2"/>
  <c r="AP811" i="2"/>
  <c r="AY850" i="2"/>
  <c r="AA850" i="2"/>
  <c r="AM829" i="2"/>
  <c r="AQ829" i="2" s="1"/>
  <c r="AL829" i="2"/>
  <c r="AN829" i="2" s="1"/>
  <c r="AP829" i="2" s="1"/>
  <c r="AO829" i="2"/>
  <c r="AL824" i="2"/>
  <c r="AN824" i="2" s="1"/>
  <c r="AP824" i="2" s="1"/>
  <c r="AM824" i="2"/>
  <c r="AM801" i="2"/>
  <c r="AL801" i="2"/>
  <c r="AN801" i="2" s="1"/>
  <c r="AP801" i="2" s="1"/>
  <c r="AM796" i="2"/>
  <c r="AL796" i="2"/>
  <c r="AN796" i="2" s="1"/>
  <c r="AO796" i="2" s="1"/>
  <c r="AL821" i="2"/>
  <c r="AN821" i="2" s="1"/>
  <c r="AO821" i="2" s="1"/>
  <c r="AM821" i="2"/>
  <c r="AY820" i="2"/>
  <c r="AA820" i="2"/>
  <c r="AO793" i="2"/>
  <c r="AL793" i="2"/>
  <c r="AM793" i="2"/>
  <c r="AN793" i="2"/>
  <c r="AP793" i="2" s="1"/>
  <c r="AY818" i="2"/>
  <c r="AA818" i="2"/>
  <c r="AL816" i="2"/>
  <c r="AN816" i="2" s="1"/>
  <c r="AO816" i="2" s="1"/>
  <c r="AM816" i="2"/>
  <c r="AP816" i="2"/>
  <c r="AM806" i="2"/>
  <c r="AL806" i="2"/>
  <c r="AN806" i="2" s="1"/>
  <c r="AO806" i="2" s="1"/>
  <c r="AL831" i="2"/>
  <c r="AN831" i="2" s="1"/>
  <c r="AP831" i="2" s="1"/>
  <c r="AM831" i="2"/>
  <c r="AO831" i="2"/>
  <c r="AC831" i="2" s="1"/>
  <c r="AL805" i="2"/>
  <c r="AN805" i="2" s="1"/>
  <c r="AO805" i="2" s="1"/>
  <c r="AM805" i="2"/>
  <c r="AP805" i="2"/>
  <c r="AL830" i="2"/>
  <c r="AN830" i="2" s="1"/>
  <c r="AO830" i="2" s="1"/>
  <c r="AM830" i="2"/>
  <c r="AP830" i="2"/>
  <c r="AL784" i="2"/>
  <c r="AM784" i="2"/>
  <c r="AN784" i="2"/>
  <c r="AO784" i="2" s="1"/>
  <c r="AM809" i="2"/>
  <c r="AL809" i="2"/>
  <c r="AN809" i="2" s="1"/>
  <c r="AP809" i="2" s="1"/>
  <c r="AL803" i="2"/>
  <c r="AN803" i="2" s="1"/>
  <c r="AO803" i="2" s="1"/>
  <c r="AM803" i="2"/>
  <c r="AM835" i="2"/>
  <c r="AL835" i="2"/>
  <c r="AN835" i="2" s="1"/>
  <c r="AO835" i="2" s="1"/>
  <c r="AM823" i="2"/>
  <c r="AL823" i="2"/>
  <c r="AN823" i="2" s="1"/>
  <c r="AO823" i="2" s="1"/>
  <c r="AC823" i="2" s="1"/>
  <c r="AM833" i="2"/>
  <c r="AL833" i="2"/>
  <c r="AN833" i="2" s="1"/>
  <c r="AP833" i="2" s="1"/>
  <c r="AF773" i="2"/>
  <c r="AG773" i="2" s="1"/>
  <c r="AB757" i="2"/>
  <c r="AB775" i="2"/>
  <c r="AE756" i="2"/>
  <c r="AF756" i="2" s="1"/>
  <c r="AG756" i="2" s="1"/>
  <c r="AB756" i="2"/>
  <c r="AL769" i="2"/>
  <c r="AN769" i="2" s="1"/>
  <c r="AP769" i="2" s="1"/>
  <c r="AM769" i="2"/>
  <c r="AO769" i="2"/>
  <c r="AL766" i="2"/>
  <c r="AN766" i="2" s="1"/>
  <c r="AO766" i="2" s="1"/>
  <c r="AM766" i="2"/>
  <c r="AP766" i="2"/>
  <c r="AM764" i="2"/>
  <c r="AL764" i="2"/>
  <c r="AN764" i="2" s="1"/>
  <c r="AP764" i="2" s="1"/>
  <c r="AL749" i="2"/>
  <c r="AN749" i="2" s="1"/>
  <c r="AO749" i="2" s="1"/>
  <c r="AM749" i="2"/>
  <c r="AM771" i="2"/>
  <c r="AL771" i="2"/>
  <c r="AN771" i="2" s="1"/>
  <c r="AL754" i="2"/>
  <c r="AN754" i="2" s="1"/>
  <c r="AP754" i="2" s="1"/>
  <c r="AM754" i="2"/>
  <c r="AO754" i="2"/>
  <c r="AL761" i="2"/>
  <c r="AN761" i="2" s="1"/>
  <c r="AO761" i="2" s="1"/>
  <c r="AC761" i="2" s="1"/>
  <c r="AM761" i="2"/>
  <c r="AP761" i="2"/>
  <c r="AL752" i="2"/>
  <c r="AN752" i="2" s="1"/>
  <c r="AP752" i="2" s="1"/>
  <c r="AM752" i="2"/>
  <c r="AO752" i="2"/>
  <c r="AM757" i="2"/>
  <c r="AL757" i="2"/>
  <c r="AN757" i="2" s="1"/>
  <c r="AP757" i="2" s="1"/>
  <c r="AO757" i="2"/>
  <c r="AL746" i="2"/>
  <c r="AN746" i="2" s="1"/>
  <c r="AM746" i="2"/>
  <c r="AM759" i="2"/>
  <c r="AL759" i="2"/>
  <c r="AN759" i="2" s="1"/>
  <c r="AP759" i="2" s="1"/>
  <c r="AM773" i="2"/>
  <c r="AQ773" i="2" s="1"/>
  <c r="AL773" i="2"/>
  <c r="AN773" i="2" s="1"/>
  <c r="AO773" i="2"/>
  <c r="AZ773" i="2" s="1"/>
  <c r="AP773" i="2"/>
  <c r="AM748" i="2"/>
  <c r="AL748" i="2"/>
  <c r="AN748" i="2" s="1"/>
  <c r="AP748" i="2" s="1"/>
  <c r="AH757" i="2"/>
  <c r="AJ757" i="2" s="1"/>
  <c r="AI757" i="2"/>
  <c r="BB757" i="2" s="1"/>
  <c r="AH775" i="2"/>
  <c r="AJ775" i="2" s="1"/>
  <c r="AI775" i="2"/>
  <c r="BB775" i="2" s="1"/>
  <c r="AB773" i="2"/>
  <c r="AE771" i="2"/>
  <c r="AF771" i="2" s="1"/>
  <c r="AG771" i="2" s="1"/>
  <c r="AB771" i="2"/>
  <c r="AM767" i="2"/>
  <c r="AL767" i="2"/>
  <c r="AN767" i="2" s="1"/>
  <c r="AO767" i="2" s="1"/>
  <c r="AL753" i="2"/>
  <c r="AN753" i="2" s="1"/>
  <c r="AO753" i="2" s="1"/>
  <c r="AM753" i="2"/>
  <c r="AM774" i="2"/>
  <c r="AL774" i="2"/>
  <c r="AN774" i="2" s="1"/>
  <c r="AP774" i="2" s="1"/>
  <c r="AL768" i="2"/>
  <c r="AN768" i="2" s="1"/>
  <c r="AP768" i="2" s="1"/>
  <c r="AM768" i="2"/>
  <c r="AM765" i="2"/>
  <c r="AL765" i="2"/>
  <c r="AN765" i="2" s="1"/>
  <c r="AO765" i="2" s="1"/>
  <c r="AL775" i="2"/>
  <c r="AN775" i="2" s="1"/>
  <c r="AP775" i="2" s="1"/>
  <c r="AM775" i="2"/>
  <c r="AO775" i="2"/>
  <c r="AZ775" i="2" s="1"/>
  <c r="AM760" i="2"/>
  <c r="AL760" i="2"/>
  <c r="AN760" i="2" s="1"/>
  <c r="AO760" i="2" s="1"/>
  <c r="AL751" i="2"/>
  <c r="AM751" i="2"/>
  <c r="AN751" i="2"/>
  <c r="AO751" i="2" s="1"/>
  <c r="AL779" i="2"/>
  <c r="AM779" i="2"/>
  <c r="AL777" i="2"/>
  <c r="AN777" i="2" s="1"/>
  <c r="AP777" i="2" s="1"/>
  <c r="AM777" i="2"/>
  <c r="AO777" i="2"/>
  <c r="AL756" i="2"/>
  <c r="AN756" i="2" s="1"/>
  <c r="AO756" i="2" s="1"/>
  <c r="AM756" i="2"/>
  <c r="AL763" i="2"/>
  <c r="AN763" i="2" s="1"/>
  <c r="AP763" i="2" s="1"/>
  <c r="AM763" i="2"/>
  <c r="F832" i="1"/>
  <c r="B820" i="1"/>
  <c r="R822" i="2"/>
  <c r="L820" i="1"/>
  <c r="F829" i="1"/>
  <c r="B776" i="1"/>
  <c r="S822" i="2"/>
  <c r="B768" i="1"/>
  <c r="B745" i="1"/>
  <c r="B756" i="1"/>
  <c r="K778" i="1"/>
  <c r="S770" i="2"/>
  <c r="K798" i="1"/>
  <c r="K768" i="1"/>
  <c r="K756" i="1"/>
  <c r="K776" i="1"/>
  <c r="F787" i="1"/>
  <c r="F812" i="1"/>
  <c r="B818" i="1"/>
  <c r="L778" i="1"/>
  <c r="R800" i="2"/>
  <c r="L798" i="1"/>
  <c r="B805" i="1"/>
  <c r="R747" i="2"/>
  <c r="S758" i="2"/>
  <c r="B770" i="1"/>
  <c r="S778" i="2"/>
  <c r="G768" i="1"/>
  <c r="G802" i="1"/>
  <c r="F834" i="1"/>
  <c r="S762" i="2"/>
  <c r="L760" i="1"/>
  <c r="S780" i="2"/>
  <c r="L830" i="1"/>
  <c r="R832" i="2"/>
  <c r="L805" i="1"/>
  <c r="S807" i="2"/>
  <c r="G753" i="1"/>
  <c r="L774" i="1"/>
  <c r="L770" i="1"/>
  <c r="S755" i="2"/>
  <c r="L753" i="1"/>
  <c r="K777" i="1"/>
  <c r="F821" i="1"/>
  <c r="K745" i="1"/>
  <c r="S772" i="2"/>
  <c r="B838" i="1"/>
  <c r="B760" i="1"/>
  <c r="B830" i="1"/>
  <c r="S800" i="2"/>
  <c r="L768" i="1"/>
  <c r="S747" i="2"/>
  <c r="L745" i="1"/>
  <c r="R758" i="2"/>
  <c r="L756" i="1"/>
  <c r="B774" i="1"/>
  <c r="R776" i="2"/>
  <c r="S776" i="2" s="1"/>
  <c r="L776" i="1"/>
  <c r="R778" i="2"/>
  <c r="B753" i="1"/>
  <c r="G832" i="1"/>
  <c r="R762" i="2"/>
  <c r="R780" i="2"/>
  <c r="G770" i="1"/>
  <c r="S832" i="2"/>
  <c r="R807" i="2"/>
  <c r="R755" i="2"/>
  <c r="F759" i="1"/>
  <c r="K795" i="1"/>
  <c r="K786" i="1"/>
  <c r="K838" i="1"/>
  <c r="K848" i="1"/>
  <c r="K843" i="1"/>
  <c r="K850" i="1"/>
  <c r="S845" i="2"/>
  <c r="K823" i="1"/>
  <c r="L785" i="1"/>
  <c r="R825" i="2"/>
  <c r="L823" i="1"/>
  <c r="L838" i="1"/>
  <c r="R840" i="2"/>
  <c r="B785" i="1"/>
  <c r="S787" i="2"/>
  <c r="R850" i="2"/>
  <c r="S820" i="2"/>
  <c r="S818" i="2"/>
  <c r="K789" i="1"/>
  <c r="K796" i="1"/>
  <c r="K818" i="1"/>
  <c r="R852" i="2"/>
  <c r="S852" i="2" s="1"/>
  <c r="L796" i="1"/>
  <c r="L843" i="1"/>
  <c r="B816" i="1"/>
  <c r="S825" i="2"/>
  <c r="S840" i="2"/>
  <c r="R787" i="2"/>
  <c r="L850" i="1"/>
  <c r="S850" i="2"/>
  <c r="L848" i="1"/>
  <c r="R798" i="2"/>
  <c r="S798" i="2" s="1"/>
  <c r="L818" i="1"/>
  <c r="R820" i="2"/>
  <c r="L816" i="1"/>
  <c r="R818" i="2"/>
  <c r="AQ816" i="2" l="1"/>
  <c r="AR789" i="2"/>
  <c r="AS789" i="2"/>
  <c r="AT789" i="2" s="1"/>
  <c r="AU789" i="2" s="1"/>
  <c r="AW789" i="2" s="1"/>
  <c r="AP835" i="2"/>
  <c r="AQ801" i="2"/>
  <c r="AV804" i="2"/>
  <c r="AO833" i="2"/>
  <c r="AQ812" i="2"/>
  <c r="AZ777" i="2"/>
  <c r="AC777" i="2"/>
  <c r="AQ802" i="2"/>
  <c r="AQ833" i="2"/>
  <c r="AO809" i="2"/>
  <c r="AQ809" i="2"/>
  <c r="AD831" i="2"/>
  <c r="AO801" i="2"/>
  <c r="AO841" i="2"/>
  <c r="AQ799" i="2"/>
  <c r="AZ802" i="2"/>
  <c r="AC802" i="2"/>
  <c r="AM822" i="2"/>
  <c r="AL822" i="2"/>
  <c r="AN822" i="2" s="1"/>
  <c r="AO822" i="2" s="1"/>
  <c r="U355" i="2"/>
  <c r="U75" i="2"/>
  <c r="U766" i="2"/>
  <c r="U753" i="2"/>
  <c r="AQ743" i="2"/>
  <c r="U401" i="2"/>
  <c r="U763" i="2"/>
  <c r="U365" i="2"/>
  <c r="U571" i="2"/>
  <c r="U409" i="2"/>
  <c r="AQ741" i="2"/>
  <c r="AR741" i="2" s="1"/>
  <c r="AO744" i="2"/>
  <c r="AC744" i="2" s="1"/>
  <c r="AS782" i="2"/>
  <c r="AT782" i="2" s="1"/>
  <c r="AU782" i="2" s="1"/>
  <c r="AW782" i="2" s="1"/>
  <c r="AR782" i="2"/>
  <c r="AZ760" i="2"/>
  <c r="AC760" i="2"/>
  <c r="AS743" i="2"/>
  <c r="AT743" i="2" s="1"/>
  <c r="AU743" i="2" s="1"/>
  <c r="AW743" i="2" s="1"/>
  <c r="AR743" i="2"/>
  <c r="AN779" i="2"/>
  <c r="AD761" i="2"/>
  <c r="AZ801" i="2"/>
  <c r="AC801" i="2"/>
  <c r="AI755" i="2"/>
  <c r="BB755" i="2" s="1"/>
  <c r="AH755" i="2"/>
  <c r="AJ755" i="2" s="1"/>
  <c r="AB772" i="2"/>
  <c r="AZ744" i="2"/>
  <c r="AZ782" i="2"/>
  <c r="AV782" i="2"/>
  <c r="AC782" i="2"/>
  <c r="AI770" i="2"/>
  <c r="BB770" i="2" s="1"/>
  <c r="AH770" i="2"/>
  <c r="AJ770" i="2" s="1"/>
  <c r="AZ847" i="2"/>
  <c r="AC847" i="2"/>
  <c r="AZ743" i="2"/>
  <c r="AC743" i="2"/>
  <c r="AF804" i="2"/>
  <c r="AG804" i="2" s="1"/>
  <c r="AL755" i="2"/>
  <c r="AN755" i="2" s="1"/>
  <c r="AP755" i="2" s="1"/>
  <c r="AM755" i="2"/>
  <c r="AL776" i="2"/>
  <c r="AN776" i="2" s="1"/>
  <c r="AM776" i="2"/>
  <c r="AL807" i="2"/>
  <c r="AN807" i="2" s="1"/>
  <c r="AO807" i="2" s="1"/>
  <c r="AP807" i="2"/>
  <c r="AQ807" i="2" s="1"/>
  <c r="AM807" i="2"/>
  <c r="AM832" i="2"/>
  <c r="AL832" i="2"/>
  <c r="AN832" i="2" s="1"/>
  <c r="AP832" i="2" s="1"/>
  <c r="AM778" i="2"/>
  <c r="AL778" i="2"/>
  <c r="AN778" i="2" s="1"/>
  <c r="AM747" i="2"/>
  <c r="AL747" i="2"/>
  <c r="AN747" i="2" s="1"/>
  <c r="AO747" i="2" s="1"/>
  <c r="AM770" i="2"/>
  <c r="AL770" i="2"/>
  <c r="AN770" i="2" s="1"/>
  <c r="AO770" i="2" s="1"/>
  <c r="AM780" i="2"/>
  <c r="AL780" i="2"/>
  <c r="AN780" i="2" s="1"/>
  <c r="AO780" i="2" s="1"/>
  <c r="AQ763" i="2"/>
  <c r="U773" i="2"/>
  <c r="U757" i="2"/>
  <c r="AO748" i="2"/>
  <c r="AQ752" i="2"/>
  <c r="AQ766" i="2"/>
  <c r="U661" i="2"/>
  <c r="U270" i="2"/>
  <c r="U1009" i="2"/>
  <c r="U552" i="2"/>
  <c r="U126" i="2"/>
  <c r="U580" i="2"/>
  <c r="AQ835" i="2"/>
  <c r="AS835" i="2" s="1"/>
  <c r="AT835" i="2" s="1"/>
  <c r="AU835" i="2" s="1"/>
  <c r="AW835" i="2" s="1"/>
  <c r="AQ805" i="2"/>
  <c r="AP806" i="2"/>
  <c r="AQ806" i="2" s="1"/>
  <c r="AQ793" i="2"/>
  <c r="AP821" i="2"/>
  <c r="AQ821" i="2" s="1"/>
  <c r="AR821" i="2" s="1"/>
  <c r="AP796" i="2"/>
  <c r="AQ796" i="2" s="1"/>
  <c r="AQ839" i="2"/>
  <c r="AS839" i="2" s="1"/>
  <c r="AT839" i="2" s="1"/>
  <c r="AU839" i="2" s="1"/>
  <c r="AW839" i="2" s="1"/>
  <c r="AO843" i="2"/>
  <c r="AV834" i="2"/>
  <c r="AV814" i="2"/>
  <c r="AN783" i="2"/>
  <c r="AQ810" i="2"/>
  <c r="AO826" i="2"/>
  <c r="AP788" i="2"/>
  <c r="AQ788" i="2" s="1"/>
  <c r="AV836" i="2"/>
  <c r="AB755" i="2"/>
  <c r="AF772" i="2"/>
  <c r="AG772" i="2"/>
  <c r="AZ741" i="2"/>
  <c r="AC741" i="2"/>
  <c r="AQ744" i="2"/>
  <c r="AE836" i="2"/>
  <c r="AF836" i="2" s="1"/>
  <c r="AG836" i="2" s="1"/>
  <c r="AD836" i="2"/>
  <c r="AB770" i="2"/>
  <c r="AS847" i="2"/>
  <c r="AT847" i="2" s="1"/>
  <c r="AU847" i="2" s="1"/>
  <c r="AW847" i="2" s="1"/>
  <c r="AR847" i="2"/>
  <c r="AV847" i="2" s="1"/>
  <c r="AE814" i="2"/>
  <c r="AD814" i="2"/>
  <c r="AD789" i="2"/>
  <c r="AE789" i="2"/>
  <c r="AF834" i="2"/>
  <c r="AG834" i="2" s="1"/>
  <c r="AL772" i="2"/>
  <c r="AN772" i="2" s="1"/>
  <c r="AO772" i="2" s="1"/>
  <c r="AM772" i="2"/>
  <c r="AM762" i="2"/>
  <c r="AL762" i="2"/>
  <c r="AN762" i="2" s="1"/>
  <c r="AO762" i="2" s="1"/>
  <c r="AL758" i="2"/>
  <c r="AN758" i="2" s="1"/>
  <c r="AP758" i="2" s="1"/>
  <c r="AM758" i="2"/>
  <c r="AM800" i="2"/>
  <c r="AP800" i="2"/>
  <c r="AQ800" i="2" s="1"/>
  <c r="AL800" i="2"/>
  <c r="AN800" i="2" s="1"/>
  <c r="AO800" i="2"/>
  <c r="U748" i="2"/>
  <c r="U777" i="2"/>
  <c r="U751" i="2"/>
  <c r="U774" i="2"/>
  <c r="U769" i="2"/>
  <c r="U771" i="2"/>
  <c r="U759" i="2"/>
  <c r="U760" i="2"/>
  <c r="U756" i="2"/>
  <c r="U779" i="2"/>
  <c r="T15" i="4"/>
  <c r="U329" i="2"/>
  <c r="U163" i="2"/>
  <c r="U1008" i="2"/>
  <c r="U110" i="2"/>
  <c r="U6" i="2"/>
  <c r="U268" i="2"/>
  <c r="U477" i="2"/>
  <c r="U1011" i="2"/>
  <c r="U135" i="2"/>
  <c r="U1013" i="2"/>
  <c r="U37" i="2"/>
  <c r="U754" i="2"/>
  <c r="T34" i="4"/>
  <c r="AR809" i="2"/>
  <c r="AS809" i="2"/>
  <c r="AT809" i="2" s="1"/>
  <c r="AU809" i="2" s="1"/>
  <c r="AW809" i="2" s="1"/>
  <c r="AZ816" i="2"/>
  <c r="AC816" i="2"/>
  <c r="AR829" i="2"/>
  <c r="AS829" i="2"/>
  <c r="AT829" i="2" s="1"/>
  <c r="AU829" i="2" s="1"/>
  <c r="AW829" i="2" s="1"/>
  <c r="AO785" i="2"/>
  <c r="AP785" i="2"/>
  <c r="AO790" i="2"/>
  <c r="AP790" i="2"/>
  <c r="AS795" i="2"/>
  <c r="AT795" i="2" s="1"/>
  <c r="AU795" i="2" s="1"/>
  <c r="AW795" i="2" s="1"/>
  <c r="AR795" i="2"/>
  <c r="AZ788" i="2"/>
  <c r="AC788" i="2"/>
  <c r="AP791" i="2"/>
  <c r="AQ791" i="2" s="1"/>
  <c r="AO791" i="2"/>
  <c r="AP786" i="2"/>
  <c r="AQ786" i="2" s="1"/>
  <c r="AO786" i="2"/>
  <c r="AZ784" i="2"/>
  <c r="AC784" i="2"/>
  <c r="AR793" i="2"/>
  <c r="AS793" i="2"/>
  <c r="AT793" i="2" s="1"/>
  <c r="AU793" i="2" s="1"/>
  <c r="AW793" i="2" s="1"/>
  <c r="AP842" i="2"/>
  <c r="AQ842" i="2" s="1"/>
  <c r="AO842" i="2"/>
  <c r="AR848" i="2"/>
  <c r="AS848" i="2"/>
  <c r="AT848" i="2" s="1"/>
  <c r="AU848" i="2" s="1"/>
  <c r="AW848" i="2" s="1"/>
  <c r="AR797" i="2"/>
  <c r="AS797" i="2"/>
  <c r="AT797" i="2" s="1"/>
  <c r="AU797" i="2" s="1"/>
  <c r="AW797" i="2" s="1"/>
  <c r="AP756" i="2"/>
  <c r="AQ756" i="2" s="1"/>
  <c r="AQ775" i="2"/>
  <c r="AP753" i="2"/>
  <c r="AQ753" i="2" s="1"/>
  <c r="AP767" i="2"/>
  <c r="AQ767" i="2" s="1"/>
  <c r="AO764" i="2"/>
  <c r="AR833" i="2"/>
  <c r="AS833" i="2"/>
  <c r="AT833" i="2" s="1"/>
  <c r="AU833" i="2" s="1"/>
  <c r="AW833" i="2" s="1"/>
  <c r="AZ823" i="2"/>
  <c r="AR835" i="2"/>
  <c r="AZ835" i="2"/>
  <c r="AC835" i="2"/>
  <c r="AZ803" i="2"/>
  <c r="AC803" i="2"/>
  <c r="AZ809" i="2"/>
  <c r="AC809" i="2"/>
  <c r="AP784" i="2"/>
  <c r="AQ784" i="2" s="1"/>
  <c r="AS805" i="2"/>
  <c r="AT805" i="2" s="1"/>
  <c r="AU805" i="2" s="1"/>
  <c r="AW805" i="2" s="1"/>
  <c r="AR805" i="2"/>
  <c r="AZ805" i="2"/>
  <c r="AC805" i="2"/>
  <c r="AZ831" i="2"/>
  <c r="AS816" i="2"/>
  <c r="AT816" i="2" s="1"/>
  <c r="AU816" i="2" s="1"/>
  <c r="AW816" i="2" s="1"/>
  <c r="AR816" i="2"/>
  <c r="AZ793" i="2"/>
  <c r="AC793" i="2"/>
  <c r="AS821" i="2"/>
  <c r="AT821" i="2" s="1"/>
  <c r="AU821" i="2" s="1"/>
  <c r="AW821" i="2" s="1"/>
  <c r="AS796" i="2"/>
  <c r="AT796" i="2" s="1"/>
  <c r="AU796" i="2" s="1"/>
  <c r="AW796" i="2" s="1"/>
  <c r="AR796" i="2"/>
  <c r="AS801" i="2"/>
  <c r="AT801" i="2" s="1"/>
  <c r="AU801" i="2" s="1"/>
  <c r="AW801" i="2" s="1"/>
  <c r="AR801" i="2"/>
  <c r="AZ829" i="2"/>
  <c r="AC829" i="2"/>
  <c r="AZ811" i="2"/>
  <c r="AC811" i="2"/>
  <c r="AO838" i="2"/>
  <c r="AR839" i="2"/>
  <c r="AZ841" i="2"/>
  <c r="AC841" i="2"/>
  <c r="AZ843" i="2"/>
  <c r="AC843" i="2"/>
  <c r="AZ817" i="2"/>
  <c r="AC817" i="2"/>
  <c r="AQ808" i="2"/>
  <c r="AZ828" i="2"/>
  <c r="AC828" i="2"/>
  <c r="AZ848" i="2"/>
  <c r="AV848" i="2"/>
  <c r="AC848" i="2"/>
  <c r="AR810" i="2"/>
  <c r="AS810" i="2"/>
  <c r="AT810" i="2" s="1"/>
  <c r="AU810" i="2" s="1"/>
  <c r="AW810" i="2" s="1"/>
  <c r="AS837" i="2"/>
  <c r="AT837" i="2" s="1"/>
  <c r="AU837" i="2" s="1"/>
  <c r="AW837" i="2" s="1"/>
  <c r="AR837" i="2"/>
  <c r="AZ837" i="2"/>
  <c r="AC837" i="2"/>
  <c r="AS851" i="2"/>
  <c r="AT851" i="2" s="1"/>
  <c r="AU851" i="2" s="1"/>
  <c r="AW851" i="2" s="1"/>
  <c r="AR851" i="2"/>
  <c r="AV851" i="2" s="1"/>
  <c r="AS813" i="2"/>
  <c r="AT813" i="2" s="1"/>
  <c r="AU813" i="2" s="1"/>
  <c r="AW813" i="2" s="1"/>
  <c r="AR813" i="2"/>
  <c r="U818" i="2"/>
  <c r="AN792" i="2"/>
  <c r="AZ846" i="2"/>
  <c r="AC846" i="2"/>
  <c r="AP846" i="2"/>
  <c r="AQ846" i="2" s="1"/>
  <c r="AZ795" i="2"/>
  <c r="AV795" i="2"/>
  <c r="AC795" i="2"/>
  <c r="AR849" i="2"/>
  <c r="AS849" i="2"/>
  <c r="AT849" i="2" s="1"/>
  <c r="AU849" i="2" s="1"/>
  <c r="AW849" i="2" s="1"/>
  <c r="AS812" i="2"/>
  <c r="AT812" i="2" s="1"/>
  <c r="AU812" i="2" s="1"/>
  <c r="AW812" i="2" s="1"/>
  <c r="AR812" i="2"/>
  <c r="AZ812" i="2"/>
  <c r="AC812" i="2"/>
  <c r="AZ815" i="2"/>
  <c r="AC815" i="2"/>
  <c r="AS799" i="2"/>
  <c r="AT799" i="2" s="1"/>
  <c r="AU799" i="2" s="1"/>
  <c r="AW799" i="2" s="1"/>
  <c r="AR799" i="2"/>
  <c r="AL818" i="2"/>
  <c r="AN818" i="2" s="1"/>
  <c r="AO818" i="2" s="1"/>
  <c r="AM818" i="2"/>
  <c r="AP818" i="2"/>
  <c r="AM820" i="2"/>
  <c r="AL820" i="2"/>
  <c r="AM852" i="2"/>
  <c r="AL852" i="2"/>
  <c r="AN852" i="2" s="1"/>
  <c r="AL840" i="2"/>
  <c r="AN840" i="2" s="1"/>
  <c r="AM840" i="2"/>
  <c r="AL845" i="2"/>
  <c r="AN845" i="2" s="1"/>
  <c r="AO845" i="2" s="1"/>
  <c r="AM845" i="2"/>
  <c r="AL787" i="2"/>
  <c r="AN787" i="2" s="1"/>
  <c r="AM787" i="2"/>
  <c r="AQ748" i="2"/>
  <c r="AO759" i="2"/>
  <c r="AQ759" i="2"/>
  <c r="AQ757" i="2"/>
  <c r="AQ754" i="2"/>
  <c r="AQ769" i="2"/>
  <c r="AZ833" i="2"/>
  <c r="AC833" i="2"/>
  <c r="AP823" i="2"/>
  <c r="AQ823" i="2" s="1"/>
  <c r="AE823" i="2" s="1"/>
  <c r="AF823" i="2" s="1"/>
  <c r="AG823" i="2" s="1"/>
  <c r="AP803" i="2"/>
  <c r="AQ803" i="2" s="1"/>
  <c r="AQ830" i="2"/>
  <c r="AZ830" i="2"/>
  <c r="AC830" i="2"/>
  <c r="AQ831" i="2"/>
  <c r="AE831" i="2" s="1"/>
  <c r="AF831" i="2" s="1"/>
  <c r="AG831" i="2" s="1"/>
  <c r="AZ806" i="2"/>
  <c r="AC806" i="2"/>
  <c r="AV821" i="2"/>
  <c r="AZ821" i="2"/>
  <c r="AC821" i="2"/>
  <c r="AZ796" i="2"/>
  <c r="AC796" i="2"/>
  <c r="AQ824" i="2"/>
  <c r="AO824" i="2"/>
  <c r="AC824" i="2" s="1"/>
  <c r="AQ811" i="2"/>
  <c r="AQ838" i="2"/>
  <c r="T30" i="4"/>
  <c r="U489" i="2"/>
  <c r="U399" i="2"/>
  <c r="U419" i="2"/>
  <c r="U113" i="2"/>
  <c r="U21" i="2"/>
  <c r="U154" i="2"/>
  <c r="U673" i="2"/>
  <c r="U222" i="2"/>
  <c r="U314" i="2"/>
  <c r="U199" i="2"/>
  <c r="U422" i="2"/>
  <c r="U581" i="2"/>
  <c r="U508" i="2"/>
  <c r="U271" i="2"/>
  <c r="U332" i="2"/>
  <c r="U127" i="2"/>
  <c r="U186" i="2"/>
  <c r="U45" i="2"/>
  <c r="U27" i="2"/>
  <c r="U582" i="2"/>
  <c r="U364" i="2"/>
  <c r="U306" i="2"/>
  <c r="U400" i="2"/>
  <c r="U155" i="2"/>
  <c r="U309" i="2"/>
  <c r="F15" i="4"/>
  <c r="S30" i="4"/>
  <c r="V30" i="4" s="1"/>
  <c r="U424" i="2"/>
  <c r="U36" i="2"/>
  <c r="U653" i="2"/>
  <c r="U418" i="2"/>
  <c r="U183" i="2"/>
  <c r="U521" i="2"/>
  <c r="U187" i="2"/>
  <c r="U313" i="2"/>
  <c r="U22" i="2"/>
  <c r="U106" i="2"/>
  <c r="U74" i="2"/>
  <c r="U646" i="2"/>
  <c r="U208" i="2"/>
  <c r="U195" i="2"/>
  <c r="U660" i="2"/>
  <c r="U676" i="2"/>
  <c r="U150" i="2"/>
  <c r="U202" i="2"/>
  <c r="U149" i="2"/>
  <c r="U26" i="2"/>
  <c r="U64" i="2"/>
  <c r="U663" i="2"/>
  <c r="U414" i="2"/>
  <c r="U570" i="2"/>
  <c r="U281" i="2"/>
  <c r="U397" i="2"/>
  <c r="U675" i="2"/>
  <c r="U77" i="2"/>
  <c r="U105" i="2"/>
  <c r="U245" i="2"/>
  <c r="U317" i="2"/>
  <c r="U583" i="2"/>
  <c r="U119" i="2"/>
  <c r="U61" i="2"/>
  <c r="U366" i="2"/>
  <c r="U340" i="2"/>
  <c r="U334" i="2"/>
  <c r="U177" i="2"/>
  <c r="U318" i="2"/>
  <c r="U18" i="2"/>
  <c r="U9" i="2"/>
  <c r="U102" i="2"/>
  <c r="U273" i="2"/>
  <c r="U426" i="2"/>
  <c r="U688" i="2"/>
  <c r="U185" i="2"/>
  <c r="U209" i="2"/>
  <c r="U328" i="2"/>
  <c r="U481" i="2"/>
  <c r="U109" i="2"/>
  <c r="U96" i="2"/>
  <c r="U242" i="2"/>
  <c r="U247" i="2"/>
  <c r="U237" i="2"/>
  <c r="U682" i="2"/>
  <c r="U560" i="2"/>
  <c r="U480" i="2"/>
  <c r="U351" i="2"/>
  <c r="U133" i="2"/>
  <c r="U214" i="2"/>
  <c r="U19" i="2"/>
  <c r="U82" i="2"/>
  <c r="U132" i="2"/>
  <c r="U23" i="2"/>
  <c r="U404" i="2"/>
  <c r="U578" i="2"/>
  <c r="U207" i="2"/>
  <c r="U344" i="2"/>
  <c r="U261" i="2"/>
  <c r="U482" i="2"/>
  <c r="U254" i="2"/>
  <c r="U243" i="2"/>
  <c r="U1016" i="2"/>
  <c r="U144" i="2"/>
  <c r="U664" i="2"/>
  <c r="U500" i="2"/>
  <c r="U415" i="2"/>
  <c r="U280" i="2"/>
  <c r="U733" i="2"/>
  <c r="U41" i="2"/>
  <c r="U85" i="2"/>
  <c r="U248" i="2"/>
  <c r="U1018" i="2"/>
  <c r="U1007" i="2"/>
  <c r="U297" i="2"/>
  <c r="U425" i="2"/>
  <c r="U572" i="2"/>
  <c r="U406" i="2"/>
  <c r="U269" i="2"/>
  <c r="U672" i="2"/>
  <c r="U107" i="2"/>
  <c r="U159" i="2"/>
  <c r="U196" i="2"/>
  <c r="U352" i="2"/>
  <c r="U234" i="2"/>
  <c r="U5" i="2"/>
  <c r="U12" i="2"/>
  <c r="U179" i="2"/>
  <c r="U219" i="2"/>
  <c r="U522" i="2"/>
  <c r="U652" i="2"/>
  <c r="U283" i="2"/>
  <c r="U213" i="2"/>
  <c r="U312" i="2"/>
  <c r="U308" i="2"/>
  <c r="U53" i="2"/>
  <c r="U142" i="2"/>
  <c r="U122" i="2"/>
  <c r="U341" i="2"/>
  <c r="U368" i="2"/>
  <c r="U72" i="2"/>
  <c r="U456" i="2"/>
  <c r="S15" i="4"/>
  <c r="V15" i="4" s="1"/>
  <c r="F30" i="4"/>
  <c r="U272" i="2"/>
  <c r="U94" i="2"/>
  <c r="U640" i="2"/>
  <c r="U236" i="2"/>
  <c r="U220" i="2"/>
  <c r="U356" i="2"/>
  <c r="U307" i="2"/>
  <c r="U1015" i="2"/>
  <c r="U16" i="2"/>
  <c r="U198" i="2"/>
  <c r="U40" i="2"/>
  <c r="U551" i="2"/>
  <c r="U354" i="2"/>
  <c r="U519" i="2"/>
  <c r="U662" i="2"/>
  <c r="U166" i="2"/>
  <c r="U238" i="2"/>
  <c r="U103" i="2"/>
  <c r="U227" i="2"/>
  <c r="U4" i="2"/>
  <c r="U100" i="2"/>
  <c r="U121" i="2"/>
  <c r="U193" i="2"/>
  <c r="U63" i="2"/>
  <c r="U206" i="2"/>
  <c r="U232" i="2"/>
  <c r="U1004" i="2"/>
  <c r="U221" i="2"/>
  <c r="U1014" i="2"/>
  <c r="U29" i="2"/>
  <c r="U285" i="2"/>
  <c r="U210" i="2"/>
  <c r="U184" i="2"/>
  <c r="U507" i="2"/>
  <c r="U258" i="2"/>
  <c r="U73" i="2"/>
  <c r="U134" i="2"/>
  <c r="U83" i="2"/>
  <c r="U244" i="2"/>
  <c r="U44" i="2"/>
  <c r="U1019" i="2"/>
  <c r="U494" i="2"/>
  <c r="U369" i="2"/>
  <c r="U330" i="2"/>
  <c r="U689" i="2"/>
  <c r="U479" i="2"/>
  <c r="U637" i="2"/>
  <c r="U398" i="2"/>
  <c r="U65" i="2"/>
  <c r="U136" i="2"/>
  <c r="U310" i="2"/>
  <c r="U98" i="2"/>
  <c r="U104" i="2"/>
  <c r="U62" i="2"/>
  <c r="U416" i="2"/>
  <c r="U235" i="2"/>
  <c r="U590" i="2"/>
  <c r="U734" i="2"/>
  <c r="U80" i="2"/>
  <c r="U158" i="2"/>
  <c r="U176" i="2"/>
  <c r="U262" i="2"/>
  <c r="U458" i="2"/>
  <c r="U289" i="2"/>
  <c r="U674" i="2"/>
  <c r="U579" i="2"/>
  <c r="U194" i="2"/>
  <c r="U303" i="2"/>
  <c r="U305" i="2"/>
  <c r="U46" i="2"/>
  <c r="U251" i="2"/>
  <c r="U286" i="2"/>
  <c r="U95" i="2"/>
  <c r="U123" i="2"/>
  <c r="U491" i="2"/>
  <c r="U520" i="2"/>
  <c r="U735" i="2"/>
  <c r="U164" i="2"/>
  <c r="U279" i="2"/>
  <c r="U137" i="2"/>
  <c r="U253" i="2"/>
  <c r="U31" i="2"/>
  <c r="U1010" i="2"/>
  <c r="U43" i="2"/>
  <c r="U120" i="2"/>
  <c r="U342" i="2"/>
  <c r="U454" i="2"/>
  <c r="U156" i="2"/>
  <c r="U54" i="2"/>
  <c r="U114" i="2"/>
  <c r="U24" i="2"/>
  <c r="U1003" i="2"/>
  <c r="U11" i="2"/>
  <c r="U569" i="2"/>
  <c r="U304" i="2"/>
  <c r="U282" i="2"/>
  <c r="U296" i="2"/>
  <c r="U493" i="2"/>
  <c r="U17" i="2"/>
  <c r="U1012" i="2"/>
  <c r="U212" i="2"/>
  <c r="U108" i="2"/>
  <c r="U284" i="2"/>
  <c r="U201" i="2"/>
  <c r="U550" i="2"/>
  <c r="U455" i="2"/>
  <c r="U492" i="2"/>
  <c r="U60" i="2"/>
  <c r="U333" i="2"/>
  <c r="U28" i="2"/>
  <c r="U316" i="2"/>
  <c r="U167" i="2"/>
  <c r="U165" i="2"/>
  <c r="U250" i="2"/>
  <c r="U363" i="2"/>
  <c r="U490" i="2"/>
  <c r="U553" i="2"/>
  <c r="U659" i="2"/>
  <c r="U39" i="2"/>
  <c r="U1005" i="2"/>
  <c r="U25" i="2"/>
  <c r="U79" i="2"/>
  <c r="T21" i="4"/>
  <c r="F34" i="4"/>
  <c r="U118" i="2"/>
  <c r="U173" i="2"/>
  <c r="U513" i="2"/>
  <c r="U440" i="2"/>
  <c r="U720" i="2"/>
  <c r="U589" i="2"/>
  <c r="U731" i="2"/>
  <c r="U50" i="2"/>
  <c r="U405" i="2"/>
  <c r="U436" i="2"/>
  <c r="U883" i="2"/>
  <c r="U878" i="2"/>
  <c r="U791" i="2"/>
  <c r="U487" i="2"/>
  <c r="U473" i="2"/>
  <c r="U984" i="2"/>
  <c r="U856" i="2"/>
  <c r="U67" i="2"/>
  <c r="U396" i="2"/>
  <c r="U395" i="2"/>
  <c r="U512" i="2"/>
  <c r="U444" i="2"/>
  <c r="U517" i="2"/>
  <c r="U260" i="2"/>
  <c r="U549" i="2"/>
  <c r="U558" i="2"/>
  <c r="U518" i="2"/>
  <c r="U527" i="2"/>
  <c r="U997" i="2"/>
  <c r="U447" i="2"/>
  <c r="U33" i="2"/>
  <c r="U906" i="2"/>
  <c r="U879" i="2"/>
  <c r="U471" i="2"/>
  <c r="U923" i="2"/>
  <c r="U587" i="2"/>
  <c r="U991" i="2"/>
  <c r="U20" i="2"/>
  <c r="U740" i="2"/>
  <c r="U908" i="2"/>
  <c r="U634" i="2"/>
  <c r="U999" i="2"/>
  <c r="U84" i="2"/>
  <c r="U501" i="2"/>
  <c r="U849" i="2"/>
  <c r="U539" i="2"/>
  <c r="U829" i="2"/>
  <c r="U847" i="2"/>
  <c r="U170" i="2"/>
  <c r="U161" i="2"/>
  <c r="U698" i="2"/>
  <c r="U606" i="2"/>
  <c r="U432" i="2"/>
  <c r="U461" i="2"/>
  <c r="U217" i="2"/>
  <c r="U509" i="2"/>
  <c r="U619" i="2"/>
  <c r="U667" i="2"/>
  <c r="U845" i="2"/>
  <c r="U778" i="2"/>
  <c r="U385" i="2"/>
  <c r="U959" i="2"/>
  <c r="U940" i="2"/>
  <c r="U450" i="2"/>
  <c r="U723" i="2"/>
  <c r="U575" i="2"/>
  <c r="U536" i="2"/>
  <c r="U358" i="2"/>
  <c r="U629" i="2"/>
  <c r="U586" i="2"/>
  <c r="U969" i="2"/>
  <c r="U241" i="2"/>
  <c r="U462" i="2"/>
  <c r="U446" i="2"/>
  <c r="U920" i="2"/>
  <c r="U834" i="2"/>
  <c r="S33" i="4"/>
  <c r="V33" i="4" s="1"/>
  <c r="S21" i="4"/>
  <c r="V21" i="4" s="1"/>
  <c r="U488" i="2"/>
  <c r="U230" i="2"/>
  <c r="U92" i="2"/>
  <c r="U148" i="2"/>
  <c r="U231" i="2"/>
  <c r="U658" i="2"/>
  <c r="U34" i="2"/>
  <c r="U568" i="2"/>
  <c r="U162" i="2"/>
  <c r="U66" i="2"/>
  <c r="U937" i="2"/>
  <c r="U820" i="2"/>
  <c r="U433" i="2"/>
  <c r="U813" i="2"/>
  <c r="U718" i="2"/>
  <c r="U882" i="2"/>
  <c r="U762" i="2"/>
  <c r="U346" i="2"/>
  <c r="U182" i="2"/>
  <c r="U327" i="2"/>
  <c r="U690" i="2"/>
  <c r="U295" i="2"/>
  <c r="U687" i="2"/>
  <c r="U695" i="2"/>
  <c r="U278" i="2"/>
  <c r="U577" i="2"/>
  <c r="U339" i="2"/>
  <c r="U614" i="2"/>
  <c r="U292" i="2"/>
  <c r="U657" i="2"/>
  <c r="U978" i="2"/>
  <c r="U962" i="2"/>
  <c r="U995" i="2"/>
  <c r="U911" i="2"/>
  <c r="U954" i="2"/>
  <c r="U792" i="2"/>
  <c r="U389" i="2"/>
  <c r="U598" i="2"/>
  <c r="U840" i="2"/>
  <c r="U719" i="2"/>
  <c r="U902" i="2"/>
  <c r="U993" i="2"/>
  <c r="U168" i="2"/>
  <c r="U562" i="2"/>
  <c r="U451" i="2"/>
  <c r="U621" i="2"/>
  <c r="U755" i="2"/>
  <c r="U593" i="2"/>
  <c r="U211" i="2"/>
  <c r="U145" i="2"/>
  <c r="U671" i="2"/>
  <c r="U343" i="2"/>
  <c r="U367" i="2"/>
  <c r="U233" i="2"/>
  <c r="U353" i="2"/>
  <c r="U226" i="2"/>
  <c r="U1017" i="2"/>
  <c r="U246" i="2"/>
  <c r="U131" i="2"/>
  <c r="U459" i="2"/>
  <c r="U175" i="2"/>
  <c r="U274" i="2"/>
  <c r="U38" i="2"/>
  <c r="U478" i="2"/>
  <c r="U8" i="2"/>
  <c r="U86" i="2"/>
  <c r="U55" i="2"/>
  <c r="U78" i="2"/>
  <c r="U263" i="2"/>
  <c r="U99" i="2"/>
  <c r="U417" i="2"/>
  <c r="U732" i="2"/>
  <c r="U457" i="2"/>
  <c r="U331" i="2"/>
  <c r="U350" i="2"/>
  <c r="U321" i="2"/>
  <c r="U290" i="2"/>
  <c r="U197" i="2"/>
  <c r="U143" i="2"/>
  <c r="U15" i="2"/>
  <c r="U157" i="2"/>
  <c r="U506" i="2"/>
  <c r="U639" i="2"/>
  <c r="U559" i="2"/>
  <c r="U638" i="2"/>
  <c r="U52" i="2"/>
  <c r="U1006" i="2"/>
  <c r="U239" i="2"/>
  <c r="U7" i="2"/>
  <c r="S34" i="4"/>
  <c r="V34" i="4" s="1"/>
  <c r="F33" i="4"/>
  <c r="U191" i="2"/>
  <c r="U505" i="2"/>
  <c r="U302" i="2"/>
  <c r="U174" i="2"/>
  <c r="U636" i="2"/>
  <c r="U651" i="2"/>
  <c r="U218" i="2"/>
  <c r="U59" i="2"/>
  <c r="U349" i="2"/>
  <c r="U472" i="2"/>
  <c r="U988" i="2"/>
  <c r="U240" i="2"/>
  <c r="U548" i="2"/>
  <c r="U869" i="2"/>
  <c r="U428" i="2"/>
  <c r="U938" i="2"/>
  <c r="U89" i="2"/>
  <c r="U542" i="2"/>
  <c r="U427" i="2"/>
  <c r="U259" i="2"/>
  <c r="U153" i="2"/>
  <c r="U453" i="2"/>
  <c r="U192" i="2"/>
  <c r="U267" i="2"/>
  <c r="U445" i="2"/>
  <c r="U670" i="2"/>
  <c r="U499" i="2"/>
  <c r="U594" i="2"/>
  <c r="U523" i="2"/>
  <c r="U841" i="2"/>
  <c r="U952" i="2"/>
  <c r="U907" i="2"/>
  <c r="U147" i="2"/>
  <c r="U686" i="2"/>
  <c r="U616" i="2"/>
  <c r="U886" i="2"/>
  <c r="U807" i="2"/>
  <c r="U977" i="2"/>
  <c r="U696" i="2"/>
  <c r="U377" i="2"/>
  <c r="U936" i="2"/>
  <c r="U848" i="2"/>
  <c r="U727" i="2"/>
  <c r="U469" i="2"/>
  <c r="U623" i="2"/>
  <c r="U264" i="2"/>
  <c r="U588" i="2"/>
  <c r="U745" i="2"/>
  <c r="U974" i="2"/>
  <c r="U705" i="2"/>
  <c r="U565" i="2"/>
  <c r="U503" i="2"/>
  <c r="U669" i="2"/>
  <c r="U435" i="2"/>
  <c r="U528" i="2"/>
  <c r="U966" i="2"/>
  <c r="U298" i="2"/>
  <c r="U129" i="2"/>
  <c r="U884" i="2"/>
  <c r="U76" i="2"/>
  <c r="U804" i="2"/>
  <c r="U996" i="2"/>
  <c r="U566" i="2"/>
  <c r="U714" i="2"/>
  <c r="U964" i="2"/>
  <c r="U496" i="2"/>
  <c r="U789" i="2"/>
  <c r="U554" i="2"/>
  <c r="U429" i="2"/>
  <c r="U697" i="2"/>
  <c r="U708" i="2"/>
  <c r="U957" i="2"/>
  <c r="U633" i="2"/>
  <c r="U485" i="2"/>
  <c r="U622" i="2"/>
  <c r="U139" i="2"/>
  <c r="U420" i="2"/>
  <c r="T33" i="4"/>
  <c r="F21" i="4"/>
  <c r="U408" i="2"/>
  <c r="U35" i="2"/>
  <c r="U348" i="2"/>
  <c r="U51" i="2"/>
  <c r="U205" i="2"/>
  <c r="U476" i="2"/>
  <c r="U69" i="2"/>
  <c r="U681" i="2"/>
  <c r="U379" i="2"/>
  <c r="U625" i="2"/>
  <c r="U486" i="2"/>
  <c r="U888" i="2"/>
  <c r="U814" i="2"/>
  <c r="U347" i="2"/>
  <c r="U987" i="2"/>
  <c r="U916" i="2"/>
  <c r="U950" i="2"/>
  <c r="U101" i="2"/>
  <c r="U483" i="2"/>
  <c r="U266" i="2"/>
  <c r="U739" i="2"/>
  <c r="U71" i="2"/>
  <c r="U701" i="2"/>
  <c r="U645" i="2"/>
  <c r="U93" i="2"/>
  <c r="U463" i="2"/>
  <c r="U338" i="2"/>
  <c r="U407" i="2"/>
  <c r="U666" i="2"/>
  <c r="U877" i="2"/>
  <c r="U815" i="2"/>
  <c r="U968" i="2"/>
  <c r="U981" i="2"/>
  <c r="U380" i="2"/>
  <c r="U650" i="2"/>
  <c r="U872" i="2"/>
  <c r="U387" i="2"/>
  <c r="U48" i="2"/>
  <c r="U376" i="2"/>
  <c r="U299" i="2"/>
  <c r="U880" i="2"/>
  <c r="U827" i="2"/>
  <c r="U293" i="2"/>
  <c r="U692" i="2"/>
  <c r="U555" i="2"/>
  <c r="U203" i="2"/>
  <c r="U607" i="2"/>
  <c r="U544" i="2"/>
  <c r="U561" i="2"/>
  <c r="U928" i="2"/>
  <c r="U383" i="2"/>
  <c r="U430" i="2"/>
  <c r="U567" i="2"/>
  <c r="U524" i="2"/>
  <c r="U904" i="2"/>
  <c r="U744" i="2"/>
  <c r="U585" i="2"/>
  <c r="U547" i="2"/>
  <c r="U945" i="2"/>
  <c r="U678" i="2"/>
  <c r="U787" i="2"/>
  <c r="U912" i="2"/>
  <c r="U685" i="2"/>
  <c r="U152" i="2"/>
  <c r="U47" i="2"/>
  <c r="U632" i="2"/>
  <c r="U970" i="2"/>
  <c r="U830" i="2"/>
  <c r="U564" i="2"/>
  <c r="U626" i="2"/>
  <c r="U881" i="2"/>
  <c r="U498" i="2"/>
  <c r="U876" i="2"/>
  <c r="U782" i="2"/>
  <c r="U532" i="2"/>
  <c r="U921" i="2"/>
  <c r="U320" i="2"/>
  <c r="U362" i="2"/>
  <c r="U709" i="2"/>
  <c r="U464" i="2"/>
  <c r="U497" i="2"/>
  <c r="U58" i="2"/>
  <c r="U885" i="2"/>
  <c r="U443" i="2"/>
  <c r="U70" i="2"/>
  <c r="U989" i="2"/>
  <c r="U983" i="2"/>
  <c r="U591" i="2"/>
  <c r="U643" i="2"/>
  <c r="U467" i="2"/>
  <c r="U863" i="2"/>
  <c r="U783" i="2"/>
  <c r="U963" i="2"/>
  <c r="U737" i="2"/>
  <c r="U932" i="2"/>
  <c r="U592" i="2"/>
  <c r="U125" i="2"/>
  <c r="U706" i="2"/>
  <c r="U982" i="2"/>
  <c r="U793" i="2"/>
  <c r="U933" i="2"/>
  <c r="U200" i="2"/>
  <c r="U437" i="2"/>
  <c r="U97" i="2"/>
  <c r="U893" i="2"/>
  <c r="U805" i="2"/>
  <c r="U892" i="2"/>
  <c r="U68" i="2"/>
  <c r="U375" i="2"/>
  <c r="U961" i="2"/>
  <c r="U844" i="2"/>
  <c r="U914" i="2"/>
  <c r="U563" i="2"/>
  <c r="U831" i="2"/>
  <c r="U837" i="2"/>
  <c r="U786" i="2"/>
  <c r="U728" i="2"/>
  <c r="U611" i="2"/>
  <c r="U181" i="2"/>
  <c r="U810" i="2"/>
  <c r="U265" i="2"/>
  <c r="U275" i="2"/>
  <c r="U943" i="2"/>
  <c r="U990" i="2"/>
  <c r="U276" i="2"/>
  <c r="U913" i="2"/>
  <c r="U973" i="2"/>
  <c r="U919" i="2"/>
  <c r="U538" i="2"/>
  <c r="U410" i="2"/>
  <c r="U647" i="2"/>
  <c r="U602" i="2"/>
  <c r="U392" i="2"/>
  <c r="U336" i="2"/>
  <c r="U228" i="2"/>
  <c r="U716" i="2"/>
  <c r="U475" i="2"/>
  <c r="U994" i="2"/>
  <c r="U702" i="2"/>
  <c r="U391" i="2"/>
  <c r="U600" i="2"/>
  <c r="U859" i="2"/>
  <c r="U946" i="2"/>
  <c r="U955" i="2"/>
  <c r="U604" i="2"/>
  <c r="U721" i="2"/>
  <c r="U832" i="2"/>
  <c r="U541" i="2"/>
  <c r="U361" i="2"/>
  <c r="U371" i="2"/>
  <c r="U894" i="2"/>
  <c r="U971" i="2"/>
  <c r="U252" i="2"/>
  <c r="U535" i="2"/>
  <c r="U14" i="2"/>
  <c r="U930" i="2"/>
  <c r="U853" i="2"/>
  <c r="U533" i="2"/>
  <c r="U90" i="2"/>
  <c r="U942" i="2"/>
  <c r="U648" i="2"/>
  <c r="U225" i="2"/>
  <c r="U128" i="2"/>
  <c r="U345" i="2"/>
  <c r="U865" i="2"/>
  <c r="U900" i="2"/>
  <c r="U949" i="2"/>
  <c r="U291" i="2"/>
  <c r="U460" i="2"/>
  <c r="U803" i="2"/>
  <c r="U315" i="2"/>
  <c r="U229" i="2"/>
  <c r="U388" i="2"/>
  <c r="U780" i="2"/>
  <c r="U1002" i="2"/>
  <c r="U301" i="2"/>
  <c r="U465" i="2"/>
  <c r="U573" i="2"/>
  <c r="U468" i="2"/>
  <c r="U516" i="2"/>
  <c r="U729" i="2"/>
  <c r="U824" i="2"/>
  <c r="U707" i="2"/>
  <c r="U874" i="2"/>
  <c r="U530" i="2"/>
  <c r="U910" i="2"/>
  <c r="U378" i="2"/>
  <c r="U958" i="2"/>
  <c r="U741" i="2"/>
  <c r="U630" i="2"/>
  <c r="U806" i="2"/>
  <c r="U925" i="2"/>
  <c r="U287" i="2"/>
  <c r="U951" i="2"/>
  <c r="U411" i="2"/>
  <c r="U924" i="2"/>
  <c r="U431" i="2"/>
  <c r="U796" i="2"/>
  <c r="U922" i="2"/>
  <c r="U412" i="2"/>
  <c r="U715" i="2"/>
  <c r="U615" i="2"/>
  <c r="U917" i="2"/>
  <c r="U846" i="2"/>
  <c r="U1001" i="2"/>
  <c r="U495" i="2"/>
  <c r="U612" i="2"/>
  <c r="U438" i="2"/>
  <c r="U875" i="2"/>
  <c r="U189" i="2"/>
  <c r="U529" i="2"/>
  <c r="U515" i="2"/>
  <c r="U725" i="2"/>
  <c r="U180" i="2"/>
  <c r="U998" i="2"/>
  <c r="U909" i="2"/>
  <c r="U641" i="2"/>
  <c r="U215" i="2"/>
  <c r="U311" i="2"/>
  <c r="U649" i="2"/>
  <c r="U811" i="2"/>
  <c r="U835" i="2"/>
  <c r="U372" i="2"/>
  <c r="U948" i="2"/>
  <c r="U373" i="2"/>
  <c r="U466" i="2"/>
  <c r="U439" i="2"/>
  <c r="U724" i="2"/>
  <c r="U146" i="2"/>
  <c r="U941" i="2"/>
  <c r="U864" i="2"/>
  <c r="U337" i="2"/>
  <c r="U613" i="2"/>
  <c r="U967" i="2"/>
  <c r="U772" i="2"/>
  <c r="U873" i="2"/>
  <c r="U112" i="2"/>
  <c r="U700" i="2"/>
  <c r="U825" i="2"/>
  <c r="U890" i="2"/>
  <c r="U800" i="2"/>
  <c r="U319" i="2"/>
  <c r="U584" i="2"/>
  <c r="U861" i="2"/>
  <c r="U870" i="2"/>
  <c r="U742" i="2"/>
  <c r="U992" i="2"/>
  <c r="U525" i="2"/>
  <c r="U939" i="2"/>
  <c r="U750" i="2"/>
  <c r="U801" i="2"/>
  <c r="U817" i="2"/>
  <c r="U862" i="2"/>
  <c r="U828" i="2"/>
  <c r="U802" i="2"/>
  <c r="U816" i="2"/>
  <c r="U979" i="2"/>
  <c r="T35" i="4"/>
  <c r="F13" i="4"/>
  <c r="S28" i="4"/>
  <c r="V28" i="4" s="1"/>
  <c r="S20" i="4"/>
  <c r="V20" i="4" s="1"/>
  <c r="F11" i="4"/>
  <c r="F16" i="4"/>
  <c r="F12" i="4"/>
  <c r="T18" i="4"/>
  <c r="S35" i="4"/>
  <c r="V35" i="4" s="1"/>
  <c r="S13" i="4"/>
  <c r="V13" i="4" s="1"/>
  <c r="F17" i="4"/>
  <c r="F20" i="4"/>
  <c r="T11" i="4"/>
  <c r="F19" i="4"/>
  <c r="S16" i="4"/>
  <c r="V16" i="4" s="1"/>
  <c r="F18" i="4"/>
  <c r="S29" i="4"/>
  <c r="V29" i="4" s="1"/>
  <c r="U765" i="2"/>
  <c r="U335" i="2"/>
  <c r="U976" i="2"/>
  <c r="U510" i="2"/>
  <c r="U889" i="2"/>
  <c r="U736" i="2"/>
  <c r="U360" i="2"/>
  <c r="U514" i="2"/>
  <c r="U860" i="2"/>
  <c r="U665" i="2"/>
  <c r="U370" i="2"/>
  <c r="U953" i="2"/>
  <c r="U115" i="2"/>
  <c r="U91" i="2"/>
  <c r="U325" i="2"/>
  <c r="U116" i="2"/>
  <c r="U809" i="2"/>
  <c r="U781" i="2"/>
  <c r="U618" i="2"/>
  <c r="U1000" i="2"/>
  <c r="U140" i="2"/>
  <c r="U776" i="2"/>
  <c r="U871" i="2"/>
  <c r="U556" i="2"/>
  <c r="U855" i="2"/>
  <c r="U788" i="2"/>
  <c r="U30" i="2"/>
  <c r="U595" i="2"/>
  <c r="U474" i="2"/>
  <c r="U821" i="2"/>
  <c r="U819" i="2"/>
  <c r="U393" i="2"/>
  <c r="U599" i="2"/>
  <c r="U785" i="2"/>
  <c r="U628" i="2"/>
  <c r="U797" i="2"/>
  <c r="U10" i="2"/>
  <c r="U887" i="2"/>
  <c r="U249" i="2"/>
  <c r="U758" i="2"/>
  <c r="U423" i="2"/>
  <c r="U839" i="2"/>
  <c r="U56" i="2"/>
  <c r="U798" i="2"/>
  <c r="U574" i="2"/>
  <c r="U452" i="2"/>
  <c r="U691" i="2"/>
  <c r="U790" i="2"/>
  <c r="U502" i="2"/>
  <c r="U986" i="2"/>
  <c r="U717" i="2"/>
  <c r="U795" i="2"/>
  <c r="U359" i="2"/>
  <c r="U699" i="2"/>
  <c r="U975" i="2"/>
  <c r="U597" i="2"/>
  <c r="U644" i="2"/>
  <c r="U712" i="2"/>
  <c r="U382" i="2"/>
  <c r="U384" i="2"/>
  <c r="U899" i="2"/>
  <c r="U794" i="2"/>
  <c r="U836" i="2"/>
  <c r="U534" i="2"/>
  <c r="U413" i="2"/>
  <c r="U722" i="2"/>
  <c r="U843" i="2"/>
  <c r="U608" i="2"/>
  <c r="U854" i="2"/>
  <c r="U656" i="2"/>
  <c r="U635" i="2"/>
  <c r="U980" i="2"/>
  <c r="U603" i="2"/>
  <c r="U852" i="2"/>
  <c r="U434" i="2"/>
  <c r="U576" i="2"/>
  <c r="U204" i="2"/>
  <c r="U770" i="2"/>
  <c r="U918" i="2"/>
  <c r="U543" i="2"/>
  <c r="U842" i="2"/>
  <c r="U726" i="2"/>
  <c r="U898" i="2"/>
  <c r="U111" i="2"/>
  <c r="U808" i="2"/>
  <c r="U546" i="2"/>
  <c r="U256" i="2"/>
  <c r="U679" i="2"/>
  <c r="U394" i="2"/>
  <c r="U324" i="2"/>
  <c r="U972" i="2"/>
  <c r="U540" i="2"/>
  <c r="U927" i="2"/>
  <c r="U484" i="2"/>
  <c r="U386" i="2"/>
  <c r="U300" i="2"/>
  <c r="U117" i="2"/>
  <c r="U960" i="2"/>
  <c r="U901" i="2"/>
  <c r="U402" i="2"/>
  <c r="U642" i="2"/>
  <c r="U746" i="2"/>
  <c r="U171" i="2"/>
  <c r="U224" i="2"/>
  <c r="U694" i="2"/>
  <c r="U683" i="2"/>
  <c r="U838" i="2"/>
  <c r="U160" i="2"/>
  <c r="U449" i="2"/>
  <c r="U868" i="2"/>
  <c r="U216" i="2"/>
  <c r="U934" i="2"/>
  <c r="U743" i="2"/>
  <c r="U624" i="2"/>
  <c r="U905" i="2"/>
  <c r="U620" i="2"/>
  <c r="U557" i="2"/>
  <c r="U680" i="2"/>
  <c r="U178" i="2"/>
  <c r="U985" i="2"/>
  <c r="U799" i="2"/>
  <c r="U322" i="2"/>
  <c r="U617" i="2"/>
  <c r="U130" i="2"/>
  <c r="U537" i="2"/>
  <c r="U857" i="2"/>
  <c r="U654" i="2"/>
  <c r="U858" i="2"/>
  <c r="U684" i="2"/>
  <c r="U784" i="2"/>
  <c r="U172" i="2"/>
  <c r="U124" i="2"/>
  <c r="U833" i="2"/>
  <c r="U57" i="2"/>
  <c r="U470" i="2"/>
  <c r="U88" i="2"/>
  <c r="U826" i="2"/>
  <c r="U747" i="2"/>
  <c r="U668" i="2"/>
  <c r="U610" i="2"/>
  <c r="U526" i="2"/>
  <c r="U891" i="2"/>
  <c r="U323" i="2"/>
  <c r="U631" i="2"/>
  <c r="U294" i="2"/>
  <c r="U704" i="2"/>
  <c r="U357" i="2"/>
  <c r="U511" i="2"/>
  <c r="U896" i="2"/>
  <c r="U32" i="2"/>
  <c r="U730" i="2"/>
  <c r="U13" i="2"/>
  <c r="U609" i="2"/>
  <c r="U441" i="2"/>
  <c r="U895" i="2"/>
  <c r="U867" i="2"/>
  <c r="U713" i="2"/>
  <c r="U374" i="2"/>
  <c r="U738" i="2"/>
  <c r="U605" i="2"/>
  <c r="U141" i="2"/>
  <c r="U545" i="2"/>
  <c r="U151" i="2"/>
  <c r="U87" i="2"/>
  <c r="U703" i="2"/>
  <c r="U710" i="2"/>
  <c r="U929" i="2"/>
  <c r="U442" i="2"/>
  <c r="U81" i="2"/>
  <c r="U421" i="2"/>
  <c r="U897" i="2"/>
  <c r="U711" i="2"/>
  <c r="U223" i="2"/>
  <c r="U257" i="2"/>
  <c r="U677" i="2"/>
  <c r="U823" i="2"/>
  <c r="U956" i="2"/>
  <c r="U693" i="2"/>
  <c r="U326" i="2"/>
  <c r="U531" i="2"/>
  <c r="U915" i="2"/>
  <c r="U926" i="2"/>
  <c r="U390" i="2"/>
  <c r="U138" i="2"/>
  <c r="U190" i="2"/>
  <c r="U381" i="2"/>
  <c r="U850" i="2"/>
  <c r="U935" i="2"/>
  <c r="U169" i="2"/>
  <c r="U601" i="2"/>
  <c r="U812" i="2"/>
  <c r="U851" i="2"/>
  <c r="U255" i="2"/>
  <c r="U944" i="2"/>
  <c r="U49" i="2"/>
  <c r="U277" i="2"/>
  <c r="U965" i="2"/>
  <c r="U596" i="2"/>
  <c r="U903" i="2"/>
  <c r="U822" i="2"/>
  <c r="U288" i="2"/>
  <c r="U504" i="2"/>
  <c r="U931" i="2"/>
  <c r="U866" i="2"/>
  <c r="U188" i="2"/>
  <c r="U947" i="2"/>
  <c r="U627" i="2"/>
  <c r="U403" i="2"/>
  <c r="U448" i="2"/>
  <c r="U655" i="2"/>
  <c r="U42" i="2"/>
  <c r="T13" i="4"/>
  <c r="F28" i="4"/>
  <c r="S17" i="4"/>
  <c r="V17" i="4" s="1"/>
  <c r="T20" i="4"/>
  <c r="T19" i="4"/>
  <c r="S12" i="4"/>
  <c r="V12" i="4" s="1"/>
  <c r="S18" i="4"/>
  <c r="V18" i="4" s="1"/>
  <c r="T29" i="4"/>
  <c r="F35" i="4"/>
  <c r="T28" i="4"/>
  <c r="T17" i="4"/>
  <c r="S11" i="4"/>
  <c r="V11" i="4" s="1"/>
  <c r="S19" i="4"/>
  <c r="V19" i="4" s="1"/>
  <c r="T16" i="4"/>
  <c r="T12" i="4"/>
  <c r="F29" i="4"/>
  <c r="U749" i="2"/>
  <c r="U764" i="2"/>
  <c r="U752" i="2"/>
  <c r="U761" i="2"/>
  <c r="U767" i="2"/>
  <c r="U768" i="2"/>
  <c r="U775" i="2"/>
  <c r="AO839" i="2"/>
  <c r="AQ841" i="2"/>
  <c r="AQ843" i="2"/>
  <c r="AP817" i="2"/>
  <c r="AQ817" i="2" s="1"/>
  <c r="AQ794" i="2"/>
  <c r="AZ794" i="2"/>
  <c r="AC794" i="2"/>
  <c r="U1020" i="2"/>
  <c r="AO808" i="2"/>
  <c r="AQ828" i="2"/>
  <c r="AN781" i="2"/>
  <c r="AO810" i="2"/>
  <c r="AQ785" i="2"/>
  <c r="AZ851" i="2"/>
  <c r="AC851" i="2"/>
  <c r="AZ813" i="2"/>
  <c r="AV813" i="2"/>
  <c r="AC813" i="2"/>
  <c r="AQ790" i="2"/>
  <c r="AQ819" i="2"/>
  <c r="AZ819" i="2"/>
  <c r="AC819" i="2"/>
  <c r="AO849" i="2"/>
  <c r="AQ826" i="2"/>
  <c r="AP815" i="2"/>
  <c r="AQ815" i="2" s="1"/>
  <c r="AQ844" i="2"/>
  <c r="AZ844" i="2"/>
  <c r="AC844" i="2"/>
  <c r="AO797" i="2"/>
  <c r="AO799" i="2"/>
  <c r="AO850" i="2"/>
  <c r="AM850" i="2"/>
  <c r="AL850" i="2"/>
  <c r="AN850" i="2" s="1"/>
  <c r="AP850" i="2" s="1"/>
  <c r="AQ850" i="2" s="1"/>
  <c r="AL825" i="2"/>
  <c r="AN825" i="2" s="1"/>
  <c r="AP825" i="2" s="1"/>
  <c r="AQ825" i="2" s="1"/>
  <c r="AM825" i="2"/>
  <c r="AM798" i="2"/>
  <c r="AL798" i="2"/>
  <c r="AN798" i="2" s="1"/>
  <c r="AP798" i="2" s="1"/>
  <c r="AS748" i="2"/>
  <c r="AT748" i="2" s="1"/>
  <c r="AU748" i="2" s="1"/>
  <c r="AW748" i="2" s="1"/>
  <c r="AR748" i="2"/>
  <c r="AR759" i="2"/>
  <c r="AS759" i="2"/>
  <c r="AT759" i="2" s="1"/>
  <c r="AU759" i="2" s="1"/>
  <c r="AW759" i="2" s="1"/>
  <c r="AO746" i="2"/>
  <c r="AP746" i="2"/>
  <c r="AQ746" i="2" s="1"/>
  <c r="AR754" i="2"/>
  <c r="AS754" i="2"/>
  <c r="AT754" i="2" s="1"/>
  <c r="AU754" i="2" s="1"/>
  <c r="AW754" i="2" s="1"/>
  <c r="AO771" i="2"/>
  <c r="AP771" i="2"/>
  <c r="AQ771" i="2" s="1"/>
  <c r="AR769" i="2"/>
  <c r="AS769" i="2"/>
  <c r="AT769" i="2" s="1"/>
  <c r="AU769" i="2" s="1"/>
  <c r="AW769" i="2" s="1"/>
  <c r="AR775" i="2"/>
  <c r="AS775" i="2"/>
  <c r="AT775" i="2" s="1"/>
  <c r="AU775" i="2" s="1"/>
  <c r="AW775" i="2" s="1"/>
  <c r="AS773" i="2"/>
  <c r="AT773" i="2" s="1"/>
  <c r="AU773" i="2" s="1"/>
  <c r="AW773" i="2" s="1"/>
  <c r="AR773" i="2"/>
  <c r="AS752" i="2"/>
  <c r="AT752" i="2" s="1"/>
  <c r="AU752" i="2" s="1"/>
  <c r="AW752" i="2" s="1"/>
  <c r="AR752" i="2"/>
  <c r="AI773" i="2"/>
  <c r="BB773" i="2" s="1"/>
  <c r="AH773" i="2"/>
  <c r="AJ773" i="2" s="1"/>
  <c r="AO763" i="2"/>
  <c r="AZ756" i="2"/>
  <c r="AQ777" i="2"/>
  <c r="AP751" i="2"/>
  <c r="AQ751" i="2" s="1"/>
  <c r="AP760" i="2"/>
  <c r="AQ760" i="2" s="1"/>
  <c r="AO768" i="2"/>
  <c r="AO774" i="2"/>
  <c r="AC774" i="2" s="1"/>
  <c r="AQ774" i="2"/>
  <c r="AZ753" i="2"/>
  <c r="AC753" i="2"/>
  <c r="AZ767" i="2"/>
  <c r="AC767" i="2"/>
  <c r="AI771" i="2"/>
  <c r="BB771" i="2" s="1"/>
  <c r="AH771" i="2"/>
  <c r="AJ771" i="2" s="1"/>
  <c r="AZ757" i="2"/>
  <c r="AQ761" i="2"/>
  <c r="AE761" i="2" s="1"/>
  <c r="AF761" i="2" s="1"/>
  <c r="AG761" i="2" s="1"/>
  <c r="AZ761" i="2"/>
  <c r="AP749" i="2"/>
  <c r="AQ749" i="2" s="1"/>
  <c r="AQ764" i="2"/>
  <c r="AZ766" i="2"/>
  <c r="AC766" i="2"/>
  <c r="AR763" i="2"/>
  <c r="AS763" i="2"/>
  <c r="AT763" i="2" s="1"/>
  <c r="AU763" i="2" s="1"/>
  <c r="AW763" i="2" s="1"/>
  <c r="AR756" i="2"/>
  <c r="AS756" i="2"/>
  <c r="AT756" i="2" s="1"/>
  <c r="AU756" i="2" s="1"/>
  <c r="AW756" i="2" s="1"/>
  <c r="AZ751" i="2"/>
  <c r="AC751" i="2"/>
  <c r="AZ765" i="2"/>
  <c r="AC765" i="2"/>
  <c r="AP765" i="2"/>
  <c r="AQ765" i="2" s="1"/>
  <c r="AQ768" i="2"/>
  <c r="AR753" i="2"/>
  <c r="AV753" i="2" s="1"/>
  <c r="AS753" i="2"/>
  <c r="AT753" i="2" s="1"/>
  <c r="AU753" i="2" s="1"/>
  <c r="AW753" i="2" s="1"/>
  <c r="AS767" i="2"/>
  <c r="AT767" i="2" s="1"/>
  <c r="AU767" i="2" s="1"/>
  <c r="AW767" i="2" s="1"/>
  <c r="AR767" i="2"/>
  <c r="AZ748" i="2"/>
  <c r="AC748" i="2"/>
  <c r="AS757" i="2"/>
  <c r="AT757" i="2" s="1"/>
  <c r="AU757" i="2" s="1"/>
  <c r="AW757" i="2" s="1"/>
  <c r="AR757" i="2"/>
  <c r="AZ752" i="2"/>
  <c r="AC752" i="2"/>
  <c r="AZ754" i="2"/>
  <c r="AC754" i="2"/>
  <c r="AZ749" i="2"/>
  <c r="AC749" i="2"/>
  <c r="AZ764" i="2"/>
  <c r="AC764" i="2"/>
  <c r="AS766" i="2"/>
  <c r="AT766" i="2" s="1"/>
  <c r="AU766" i="2" s="1"/>
  <c r="AW766" i="2" s="1"/>
  <c r="AR766" i="2"/>
  <c r="AZ769" i="2"/>
  <c r="AC769" i="2"/>
  <c r="AI756" i="2"/>
  <c r="BB756" i="2" s="1"/>
  <c r="AH756" i="2"/>
  <c r="AJ756" i="2" s="1"/>
  <c r="K820" i="1"/>
  <c r="F775" i="1"/>
  <c r="G829" i="1"/>
  <c r="F800" i="1"/>
  <c r="K753" i="1"/>
  <c r="K830" i="1"/>
  <c r="K770" i="1"/>
  <c r="F799" i="1"/>
  <c r="F780" i="1"/>
  <c r="F741" i="1"/>
  <c r="G834" i="1"/>
  <c r="G787" i="1"/>
  <c r="F772" i="1"/>
  <c r="K774" i="1"/>
  <c r="K760" i="1"/>
  <c r="K805" i="1"/>
  <c r="F758" i="1"/>
  <c r="G759" i="1"/>
  <c r="F742" i="1"/>
  <c r="F845" i="1"/>
  <c r="F739" i="1"/>
  <c r="G812" i="1"/>
  <c r="F822" i="1"/>
  <c r="K816" i="1"/>
  <c r="F814" i="1"/>
  <c r="F782" i="1"/>
  <c r="F833" i="1"/>
  <c r="F791" i="1"/>
  <c r="F827" i="1"/>
  <c r="F839" i="1"/>
  <c r="F815" i="1"/>
  <c r="F846" i="1"/>
  <c r="F835" i="1"/>
  <c r="F810" i="1"/>
  <c r="F813" i="1"/>
  <c r="F828" i="1"/>
  <c r="F804" i="1"/>
  <c r="F794" i="1"/>
  <c r="F792" i="1"/>
  <c r="F849" i="1"/>
  <c r="F817" i="1"/>
  <c r="F842" i="1"/>
  <c r="F811" i="1"/>
  <c r="K785" i="1"/>
  <c r="F786" i="1"/>
  <c r="F801" i="1"/>
  <c r="F807" i="1"/>
  <c r="F803" i="1"/>
  <c r="F809" i="1"/>
  <c r="F841" i="1"/>
  <c r="F826" i="1"/>
  <c r="F844" i="1"/>
  <c r="F793" i="1"/>
  <c r="F831" i="1"/>
  <c r="F819" i="1"/>
  <c r="F765" i="1"/>
  <c r="F764" i="1"/>
  <c r="F763" i="1"/>
  <c r="F746" i="1"/>
  <c r="F750" i="1"/>
  <c r="F747" i="1"/>
  <c r="F762" i="1"/>
  <c r="F767" i="1"/>
  <c r="F751" i="1"/>
  <c r="F749" i="1"/>
  <c r="F752" i="1"/>
  <c r="AV796" i="2" l="1"/>
  <c r="AV789" i="2"/>
  <c r="AO776" i="2"/>
  <c r="AP776" i="2"/>
  <c r="AV809" i="2"/>
  <c r="AF814" i="2"/>
  <c r="AG814" i="2" s="1"/>
  <c r="AH814" i="2" s="1"/>
  <c r="AJ814" i="2" s="1"/>
  <c r="AR784" i="2"/>
  <c r="AS784" i="2"/>
  <c r="AT784" i="2" s="1"/>
  <c r="AU784" i="2" s="1"/>
  <c r="AI831" i="2"/>
  <c r="BB831" i="2" s="1"/>
  <c r="AH831" i="2"/>
  <c r="AJ831" i="2" s="1"/>
  <c r="AO778" i="2"/>
  <c r="AP778" i="2"/>
  <c r="AQ778" i="2" s="1"/>
  <c r="AV812" i="2"/>
  <c r="AV837" i="2"/>
  <c r="AV801" i="2"/>
  <c r="AV833" i="2"/>
  <c r="AQ832" i="2"/>
  <c r="AQ776" i="2"/>
  <c r="AS776" i="2" s="1"/>
  <c r="AT776" i="2" s="1"/>
  <c r="AU776" i="2" s="1"/>
  <c r="AW776" i="2" s="1"/>
  <c r="AZ822" i="2"/>
  <c r="AC822" i="2"/>
  <c r="AE802" i="2"/>
  <c r="AD802" i="2"/>
  <c r="AZ826" i="2"/>
  <c r="AC826" i="2"/>
  <c r="AP822" i="2"/>
  <c r="AQ822" i="2" s="1"/>
  <c r="AB831" i="2"/>
  <c r="AS802" i="2"/>
  <c r="AT802" i="2" s="1"/>
  <c r="AU802" i="2" s="1"/>
  <c r="AW802" i="2" s="1"/>
  <c r="AR802" i="2"/>
  <c r="AD777" i="2"/>
  <c r="AV766" i="2"/>
  <c r="AQ758" i="2"/>
  <c r="AS758" i="2" s="1"/>
  <c r="AT758" i="2" s="1"/>
  <c r="AU758" i="2" s="1"/>
  <c r="AW758" i="2" s="1"/>
  <c r="AS741" i="2"/>
  <c r="AT741" i="2" s="1"/>
  <c r="AU741" i="2" s="1"/>
  <c r="AW741" i="2" s="1"/>
  <c r="AP772" i="2"/>
  <c r="AQ772" i="2" s="1"/>
  <c r="AS772" i="2" s="1"/>
  <c r="AT772" i="2" s="1"/>
  <c r="AU772" i="2" s="1"/>
  <c r="AW772" i="2" s="1"/>
  <c r="AQ755" i="2"/>
  <c r="AO758" i="2"/>
  <c r="AO755" i="2"/>
  <c r="AV743" i="2"/>
  <c r="AS788" i="2"/>
  <c r="AT788" i="2" s="1"/>
  <c r="AU788" i="2" s="1"/>
  <c r="AW788" i="2" s="1"/>
  <c r="AR788" i="2"/>
  <c r="AZ778" i="2"/>
  <c r="AC778" i="2"/>
  <c r="AR776" i="2"/>
  <c r="AV776" i="2" s="1"/>
  <c r="AI761" i="2"/>
  <c r="BB761" i="2" s="1"/>
  <c r="AH761" i="2"/>
  <c r="AJ761" i="2" s="1"/>
  <c r="AH823" i="2"/>
  <c r="AI823" i="2"/>
  <c r="BB823" i="2" s="1"/>
  <c r="AR758" i="2"/>
  <c r="AS806" i="2"/>
  <c r="AT806" i="2" s="1"/>
  <c r="AU806" i="2" s="1"/>
  <c r="AW806" i="2" s="1"/>
  <c r="AR806" i="2"/>
  <c r="AE806" i="2" s="1"/>
  <c r="AZ780" i="2"/>
  <c r="AC780" i="2"/>
  <c r="AZ747" i="2"/>
  <c r="AC747" i="2"/>
  <c r="AZ776" i="2"/>
  <c r="AC776" i="2"/>
  <c r="AS755" i="2"/>
  <c r="AT755" i="2" s="1"/>
  <c r="AU755" i="2" s="1"/>
  <c r="AW755" i="2" s="1"/>
  <c r="AR755" i="2"/>
  <c r="AD824" i="2"/>
  <c r="AE824" i="2" s="1"/>
  <c r="AV793" i="2"/>
  <c r="AV816" i="2"/>
  <c r="AV805" i="2"/>
  <c r="AV835" i="2"/>
  <c r="AP762" i="2"/>
  <c r="AQ762" i="2" s="1"/>
  <c r="AZ772" i="2"/>
  <c r="AF789" i="2"/>
  <c r="AG789" i="2" s="1"/>
  <c r="AB814" i="2"/>
  <c r="AI836" i="2"/>
  <c r="BB836" i="2" s="1"/>
  <c r="AH836" i="2"/>
  <c r="AJ836" i="2" s="1"/>
  <c r="AE741" i="2"/>
  <c r="AF741" i="2" s="1"/>
  <c r="AG741" i="2" s="1"/>
  <c r="AD741" i="2"/>
  <c r="AI772" i="2"/>
  <c r="BB772" i="2" s="1"/>
  <c r="AH772" i="2"/>
  <c r="AJ772" i="2" s="1"/>
  <c r="AD823" i="2"/>
  <c r="AP780" i="2"/>
  <c r="AQ780" i="2" s="1"/>
  <c r="AZ770" i="2"/>
  <c r="AP747" i="2"/>
  <c r="AS832" i="2"/>
  <c r="AT832" i="2" s="1"/>
  <c r="AU832" i="2" s="1"/>
  <c r="AW832" i="2" s="1"/>
  <c r="AR832" i="2"/>
  <c r="AS807" i="2"/>
  <c r="AT807" i="2" s="1"/>
  <c r="AU807" i="2" s="1"/>
  <c r="AW807" i="2" s="1"/>
  <c r="AR807" i="2"/>
  <c r="AI804" i="2"/>
  <c r="BB804" i="2" s="1"/>
  <c r="AH804" i="2"/>
  <c r="AJ804" i="2" s="1"/>
  <c r="AE847" i="2"/>
  <c r="AF847" i="2" s="1"/>
  <c r="AG847" i="2" s="1"/>
  <c r="AD847" i="2"/>
  <c r="AD744" i="2"/>
  <c r="AB761" i="2"/>
  <c r="AD760" i="2"/>
  <c r="AE760" i="2"/>
  <c r="AF760" i="2" s="1"/>
  <c r="AG760" i="2" s="1"/>
  <c r="AD774" i="2"/>
  <c r="AE774" i="2"/>
  <c r="AV754" i="2"/>
  <c r="AZ759" i="2"/>
  <c r="AC759" i="2"/>
  <c r="AQ818" i="2"/>
  <c r="AZ800" i="2"/>
  <c r="AC800" i="2"/>
  <c r="AR800" i="2"/>
  <c r="AV800" i="2" s="1"/>
  <c r="AS800" i="2"/>
  <c r="AT800" i="2" s="1"/>
  <c r="AU800" i="2" s="1"/>
  <c r="AW800" i="2" s="1"/>
  <c r="AZ758" i="2"/>
  <c r="AC758" i="2"/>
  <c r="AZ762" i="2"/>
  <c r="AC762" i="2"/>
  <c r="AR772" i="2"/>
  <c r="AI834" i="2"/>
  <c r="BB834" i="2" s="1"/>
  <c r="AH834" i="2"/>
  <c r="AJ834" i="2" s="1"/>
  <c r="AB789" i="2"/>
  <c r="AI814" i="2"/>
  <c r="BB814" i="2" s="1"/>
  <c r="AB836" i="2"/>
  <c r="AR744" i="2"/>
  <c r="AS744" i="2"/>
  <c r="AT744" i="2" s="1"/>
  <c r="AU744" i="2" s="1"/>
  <c r="AW744" i="2" s="1"/>
  <c r="AP783" i="2"/>
  <c r="AQ783" i="2" s="1"/>
  <c r="AO783" i="2"/>
  <c r="AP770" i="2"/>
  <c r="AQ770" i="2" s="1"/>
  <c r="AQ747" i="2"/>
  <c r="AO832" i="2"/>
  <c r="AZ807" i="2"/>
  <c r="AV807" i="2"/>
  <c r="AC807" i="2"/>
  <c r="AZ755" i="2"/>
  <c r="AD743" i="2"/>
  <c r="AE743" i="2"/>
  <c r="AF743" i="2" s="1"/>
  <c r="AG743" i="2" s="1"/>
  <c r="AE782" i="2"/>
  <c r="AD782" i="2"/>
  <c r="AV741" i="2"/>
  <c r="AE801" i="2"/>
  <c r="AD801" i="2"/>
  <c r="AO779" i="2"/>
  <c r="AP779" i="2"/>
  <c r="AW784" i="2"/>
  <c r="AO787" i="2"/>
  <c r="AP787" i="2"/>
  <c r="AQ787" i="2" s="1"/>
  <c r="AP840" i="2"/>
  <c r="AQ840" i="2" s="1"/>
  <c r="AO840" i="2"/>
  <c r="AS850" i="2"/>
  <c r="AT850" i="2" s="1"/>
  <c r="AU850" i="2" s="1"/>
  <c r="AW850" i="2" s="1"/>
  <c r="AR850" i="2"/>
  <c r="AO852" i="2"/>
  <c r="AP852" i="2"/>
  <c r="AS818" i="2"/>
  <c r="AT818" i="2" s="1"/>
  <c r="AU818" i="2" s="1"/>
  <c r="AW818" i="2" s="1"/>
  <c r="AR818" i="2"/>
  <c r="AS811" i="2"/>
  <c r="AT811" i="2" s="1"/>
  <c r="AU811" i="2" s="1"/>
  <c r="AW811" i="2" s="1"/>
  <c r="AR811" i="2"/>
  <c r="AS824" i="2"/>
  <c r="AT824" i="2" s="1"/>
  <c r="AU824" i="2" s="1"/>
  <c r="AW824" i="2" s="1"/>
  <c r="AR824" i="2"/>
  <c r="AV824" i="2" s="1"/>
  <c r="AE821" i="2"/>
  <c r="AF821" i="2" s="1"/>
  <c r="AG821" i="2" s="1"/>
  <c r="AD821" i="2"/>
  <c r="AS831" i="2"/>
  <c r="AT831" i="2" s="1"/>
  <c r="AU831" i="2" s="1"/>
  <c r="AW831" i="2" s="1"/>
  <c r="AR831" i="2"/>
  <c r="AR803" i="2"/>
  <c r="AS803" i="2"/>
  <c r="AT803" i="2" s="1"/>
  <c r="AU803" i="2" s="1"/>
  <c r="AW803" i="2" s="1"/>
  <c r="AD833" i="2"/>
  <c r="AE833" i="2"/>
  <c r="AP845" i="2"/>
  <c r="AQ845" i="2" s="1"/>
  <c r="AQ852" i="2"/>
  <c r="AN820" i="2"/>
  <c r="AZ818" i="2"/>
  <c r="AC818" i="2"/>
  <c r="AE795" i="2"/>
  <c r="AD795" i="2"/>
  <c r="AE846" i="2"/>
  <c r="AD846" i="2"/>
  <c r="AO792" i="2"/>
  <c r="AP792" i="2"/>
  <c r="AQ792" i="2" s="1"/>
  <c r="AS786" i="2"/>
  <c r="AT786" i="2" s="1"/>
  <c r="AU786" i="2" s="1"/>
  <c r="AW786" i="2" s="1"/>
  <c r="AR786" i="2"/>
  <c r="AD828" i="2"/>
  <c r="AS808" i="2"/>
  <c r="AT808" i="2" s="1"/>
  <c r="AU808" i="2" s="1"/>
  <c r="AW808" i="2" s="1"/>
  <c r="AR808" i="2"/>
  <c r="AE843" i="2"/>
  <c r="AD843" i="2"/>
  <c r="AE811" i="2"/>
  <c r="AD811" i="2"/>
  <c r="AD805" i="2"/>
  <c r="AE805" i="2"/>
  <c r="AD809" i="2"/>
  <c r="AE809" i="2"/>
  <c r="AD803" i="2"/>
  <c r="AE803" i="2"/>
  <c r="AS842" i="2"/>
  <c r="AT842" i="2" s="1"/>
  <c r="AU842" i="2" s="1"/>
  <c r="AW842" i="2" s="1"/>
  <c r="AR842" i="2"/>
  <c r="AZ791" i="2"/>
  <c r="AC791" i="2"/>
  <c r="AD788" i="2"/>
  <c r="AE788" i="2"/>
  <c r="AZ790" i="2"/>
  <c r="AC790" i="2"/>
  <c r="AZ785" i="2"/>
  <c r="AC785" i="2"/>
  <c r="AV829" i="2"/>
  <c r="AS825" i="2"/>
  <c r="AT825" i="2" s="1"/>
  <c r="AU825" i="2" s="1"/>
  <c r="AW825" i="2" s="1"/>
  <c r="AR825" i="2"/>
  <c r="AZ850" i="2"/>
  <c r="AV850" i="2"/>
  <c r="AC850" i="2"/>
  <c r="AZ797" i="2"/>
  <c r="AV797" i="2"/>
  <c r="AC797" i="2"/>
  <c r="AS815" i="2"/>
  <c r="AT815" i="2" s="1"/>
  <c r="AU815" i="2" s="1"/>
  <c r="AW815" i="2" s="1"/>
  <c r="AR815" i="2"/>
  <c r="AS826" i="2"/>
  <c r="AT826" i="2" s="1"/>
  <c r="AU826" i="2" s="1"/>
  <c r="AW826" i="2" s="1"/>
  <c r="AR826" i="2"/>
  <c r="AR819" i="2"/>
  <c r="AS819" i="2"/>
  <c r="AT819" i="2" s="1"/>
  <c r="AU819" i="2" s="1"/>
  <c r="AW819" i="2" s="1"/>
  <c r="AD813" i="2"/>
  <c r="AE813" i="2"/>
  <c r="AZ810" i="2"/>
  <c r="AV810" i="2"/>
  <c r="AC810" i="2"/>
  <c r="AS828" i="2"/>
  <c r="AT828" i="2" s="1"/>
  <c r="AU828" i="2" s="1"/>
  <c r="AW828" i="2" s="1"/>
  <c r="AR828" i="2"/>
  <c r="AE828" i="2" s="1"/>
  <c r="AF828" i="2" s="1"/>
  <c r="AG828" i="2" s="1"/>
  <c r="AS794" i="2"/>
  <c r="AT794" i="2" s="1"/>
  <c r="AU794" i="2" s="1"/>
  <c r="AW794" i="2" s="1"/>
  <c r="AR794" i="2"/>
  <c r="AS843" i="2"/>
  <c r="AT843" i="2" s="1"/>
  <c r="AU843" i="2" s="1"/>
  <c r="AW843" i="2" s="1"/>
  <c r="AR843" i="2"/>
  <c r="AZ839" i="2"/>
  <c r="AV839" i="2"/>
  <c r="AC839" i="2"/>
  <c r="AV757" i="2"/>
  <c r="AV767" i="2"/>
  <c r="AV756" i="2"/>
  <c r="AV752" i="2"/>
  <c r="AV773" i="2"/>
  <c r="AV748" i="2"/>
  <c r="AQ798" i="2"/>
  <c r="AO798" i="2"/>
  <c r="AO825" i="2"/>
  <c r="AC825" i="2" s="1"/>
  <c r="AZ799" i="2"/>
  <c r="AV799" i="2"/>
  <c r="AC799" i="2"/>
  <c r="AD844" i="2"/>
  <c r="AR844" i="2"/>
  <c r="AS844" i="2"/>
  <c r="AT844" i="2" s="1"/>
  <c r="AU844" i="2" s="1"/>
  <c r="AW844" i="2" s="1"/>
  <c r="AZ849" i="2"/>
  <c r="AV849" i="2"/>
  <c r="AC849" i="2"/>
  <c r="AD819" i="2"/>
  <c r="AR790" i="2"/>
  <c r="AS790" i="2"/>
  <c r="AT790" i="2" s="1"/>
  <c r="AU790" i="2" s="1"/>
  <c r="AW790" i="2" s="1"/>
  <c r="AD851" i="2"/>
  <c r="AE851" i="2"/>
  <c r="AS785" i="2"/>
  <c r="AT785" i="2" s="1"/>
  <c r="AU785" i="2" s="1"/>
  <c r="AW785" i="2" s="1"/>
  <c r="AR785" i="2"/>
  <c r="AP781" i="2"/>
  <c r="AQ781" i="2" s="1"/>
  <c r="AO781" i="2"/>
  <c r="AZ808" i="2"/>
  <c r="AC808" i="2"/>
  <c r="AD794" i="2"/>
  <c r="AE794" i="2" s="1"/>
  <c r="AF794" i="2" s="1"/>
  <c r="AG794" i="2" s="1"/>
  <c r="AR817" i="2"/>
  <c r="AS817" i="2"/>
  <c r="AT817" i="2" s="1"/>
  <c r="AU817" i="2" s="1"/>
  <c r="AW817" i="2" s="1"/>
  <c r="AS841" i="2"/>
  <c r="AT841" i="2" s="1"/>
  <c r="AU841" i="2" s="1"/>
  <c r="AW841" i="2" s="1"/>
  <c r="AR841" i="2"/>
  <c r="AR838" i="2"/>
  <c r="AS838" i="2"/>
  <c r="AT838" i="2" s="1"/>
  <c r="AU838" i="2" s="1"/>
  <c r="AW838" i="2" s="1"/>
  <c r="AZ824" i="2"/>
  <c r="AE796" i="2"/>
  <c r="AD796" i="2"/>
  <c r="AD806" i="2"/>
  <c r="AD830" i="2"/>
  <c r="AE830" i="2"/>
  <c r="AR830" i="2"/>
  <c r="AS830" i="2"/>
  <c r="AT830" i="2" s="1"/>
  <c r="AU830" i="2" s="1"/>
  <c r="AW830" i="2" s="1"/>
  <c r="AR823" i="2"/>
  <c r="AS823" i="2"/>
  <c r="AT823" i="2" s="1"/>
  <c r="AU823" i="2" s="1"/>
  <c r="AW823" i="2" s="1"/>
  <c r="AZ845" i="2"/>
  <c r="AC845" i="2"/>
  <c r="AD815" i="2"/>
  <c r="AE815" i="2"/>
  <c r="AE812" i="2"/>
  <c r="AD812" i="2"/>
  <c r="AS846" i="2"/>
  <c r="AT846" i="2" s="1"/>
  <c r="AU846" i="2" s="1"/>
  <c r="AW846" i="2" s="1"/>
  <c r="AR846" i="2"/>
  <c r="AE837" i="2"/>
  <c r="AD837" i="2"/>
  <c r="AD848" i="2"/>
  <c r="AE848" i="2"/>
  <c r="AF848" i="2" s="1"/>
  <c r="AG848" i="2" s="1"/>
  <c r="AD817" i="2"/>
  <c r="AE817" i="2" s="1"/>
  <c r="AD841" i="2"/>
  <c r="AZ838" i="2"/>
  <c r="AV838" i="2"/>
  <c r="AC838" i="2"/>
  <c r="AD829" i="2"/>
  <c r="AE829" i="2"/>
  <c r="AF829" i="2" s="1"/>
  <c r="AG829" i="2" s="1"/>
  <c r="AD793" i="2"/>
  <c r="AE793" i="2"/>
  <c r="AD835" i="2"/>
  <c r="AE835" i="2"/>
  <c r="AZ842" i="2"/>
  <c r="AC842" i="2"/>
  <c r="AD784" i="2"/>
  <c r="AE784" i="2"/>
  <c r="AZ786" i="2"/>
  <c r="AC786" i="2"/>
  <c r="AS791" i="2"/>
  <c r="AT791" i="2" s="1"/>
  <c r="AU791" i="2" s="1"/>
  <c r="AW791" i="2" s="1"/>
  <c r="AR791" i="2"/>
  <c r="AD816" i="2"/>
  <c r="AE816" i="2" s="1"/>
  <c r="AD754" i="2"/>
  <c r="AE754" i="2" s="1"/>
  <c r="AR765" i="2"/>
  <c r="AS765" i="2"/>
  <c r="AT765" i="2" s="1"/>
  <c r="AU765" i="2" s="1"/>
  <c r="AW765" i="2" s="1"/>
  <c r="AD751" i="2"/>
  <c r="AE751" i="2" s="1"/>
  <c r="AR764" i="2"/>
  <c r="AS764" i="2"/>
  <c r="AT764" i="2" s="1"/>
  <c r="AU764" i="2" s="1"/>
  <c r="AW764" i="2" s="1"/>
  <c r="AR761" i="2"/>
  <c r="AS761" i="2"/>
  <c r="AT761" i="2" s="1"/>
  <c r="AU761" i="2" s="1"/>
  <c r="AW761" i="2" s="1"/>
  <c r="AE753" i="2"/>
  <c r="AD753" i="2"/>
  <c r="AZ774" i="2"/>
  <c r="AS760" i="2"/>
  <c r="AT760" i="2" s="1"/>
  <c r="AU760" i="2" s="1"/>
  <c r="AW760" i="2" s="1"/>
  <c r="AR760" i="2"/>
  <c r="AS777" i="2"/>
  <c r="AT777" i="2" s="1"/>
  <c r="AU777" i="2" s="1"/>
  <c r="AW777" i="2" s="1"/>
  <c r="AR777" i="2"/>
  <c r="AE777" i="2" s="1"/>
  <c r="AS771" i="2"/>
  <c r="AT771" i="2" s="1"/>
  <c r="AU771" i="2" s="1"/>
  <c r="AW771" i="2" s="1"/>
  <c r="AR771" i="2"/>
  <c r="AR746" i="2"/>
  <c r="AS746" i="2"/>
  <c r="AT746" i="2" s="1"/>
  <c r="AU746" i="2" s="1"/>
  <c r="AW746" i="2" s="1"/>
  <c r="AD769" i="2"/>
  <c r="AE769" i="2" s="1"/>
  <c r="AF769" i="2" s="1"/>
  <c r="AG769" i="2" s="1"/>
  <c r="AE764" i="2"/>
  <c r="AF764" i="2" s="1"/>
  <c r="AG764" i="2" s="1"/>
  <c r="AD764" i="2"/>
  <c r="AD749" i="2"/>
  <c r="AE749" i="2"/>
  <c r="AD752" i="2"/>
  <c r="AE752" i="2" s="1"/>
  <c r="AD748" i="2"/>
  <c r="AE748" i="2"/>
  <c r="AR768" i="2"/>
  <c r="AS768" i="2"/>
  <c r="AT768" i="2" s="1"/>
  <c r="AU768" i="2" s="1"/>
  <c r="AW768" i="2" s="1"/>
  <c r="AD765" i="2"/>
  <c r="AE765" i="2"/>
  <c r="AF765" i="2" s="1"/>
  <c r="AG765" i="2" s="1"/>
  <c r="AD766" i="2"/>
  <c r="AE766" i="2" s="1"/>
  <c r="AF766" i="2" s="1"/>
  <c r="AG766" i="2" s="1"/>
  <c r="AS749" i="2"/>
  <c r="AT749" i="2" s="1"/>
  <c r="AU749" i="2" s="1"/>
  <c r="AW749" i="2" s="1"/>
  <c r="AR749" i="2"/>
  <c r="AE767" i="2"/>
  <c r="AF767" i="2" s="1"/>
  <c r="AG767" i="2" s="1"/>
  <c r="AD767" i="2"/>
  <c r="AR774" i="2"/>
  <c r="AS774" i="2"/>
  <c r="AT774" i="2" s="1"/>
  <c r="AU774" i="2" s="1"/>
  <c r="AW774" i="2" s="1"/>
  <c r="AZ768" i="2"/>
  <c r="AC768" i="2"/>
  <c r="AS751" i="2"/>
  <c r="AT751" i="2" s="1"/>
  <c r="AU751" i="2" s="1"/>
  <c r="AW751" i="2" s="1"/>
  <c r="AR751" i="2"/>
  <c r="AZ763" i="2"/>
  <c r="AV763" i="2"/>
  <c r="AC763" i="2"/>
  <c r="AV775" i="2"/>
  <c r="AV769" i="2"/>
  <c r="AZ771" i="2"/>
  <c r="AV771" i="2"/>
  <c r="AZ746" i="2"/>
  <c r="AC746" i="2"/>
  <c r="AV759" i="2"/>
  <c r="F820" i="1"/>
  <c r="G800" i="1"/>
  <c r="F824" i="1"/>
  <c r="G775" i="1"/>
  <c r="F778" i="1"/>
  <c r="F774" i="1"/>
  <c r="G739" i="1"/>
  <c r="G742" i="1"/>
  <c r="G758" i="1"/>
  <c r="G772" i="1"/>
  <c r="F757" i="1"/>
  <c r="F756" i="1"/>
  <c r="G741" i="1"/>
  <c r="G799" i="1"/>
  <c r="F776" i="1"/>
  <c r="F745" i="1"/>
  <c r="G822" i="1"/>
  <c r="G821" i="1"/>
  <c r="G845" i="1"/>
  <c r="F798" i="1"/>
  <c r="F760" i="1"/>
  <c r="F805" i="1"/>
  <c r="G780" i="1"/>
  <c r="F823" i="1"/>
  <c r="G819" i="1"/>
  <c r="G803" i="1"/>
  <c r="G807" i="1"/>
  <c r="G801" i="1"/>
  <c r="F789" i="1"/>
  <c r="F783" i="1"/>
  <c r="F848" i="1"/>
  <c r="G811" i="1"/>
  <c r="F808" i="1"/>
  <c r="F797" i="1"/>
  <c r="G817" i="1"/>
  <c r="F806" i="1"/>
  <c r="G792" i="1"/>
  <c r="G794" i="1"/>
  <c r="G804" i="1"/>
  <c r="G813" i="1"/>
  <c r="G846" i="1"/>
  <c r="G815" i="1"/>
  <c r="G839" i="1"/>
  <c r="G827" i="1"/>
  <c r="G791" i="1"/>
  <c r="G833" i="1"/>
  <c r="F840" i="1"/>
  <c r="G814" i="1"/>
  <c r="G831" i="1"/>
  <c r="F816" i="1"/>
  <c r="G793" i="1"/>
  <c r="G844" i="1"/>
  <c r="G826" i="1"/>
  <c r="G841" i="1"/>
  <c r="G809" i="1"/>
  <c r="G786" i="1"/>
  <c r="F788" i="1"/>
  <c r="F795" i="1"/>
  <c r="F837" i="1"/>
  <c r="G842" i="1"/>
  <c r="F847" i="1"/>
  <c r="G849" i="1"/>
  <c r="G828" i="1"/>
  <c r="F843" i="1"/>
  <c r="G810" i="1"/>
  <c r="G835" i="1"/>
  <c r="F836" i="1"/>
  <c r="G782" i="1"/>
  <c r="F784" i="1"/>
  <c r="G749" i="1"/>
  <c r="G767" i="1"/>
  <c r="G747" i="1"/>
  <c r="G750" i="1"/>
  <c r="G746" i="1"/>
  <c r="G763" i="1"/>
  <c r="F761" i="1"/>
  <c r="G752" i="1"/>
  <c r="G751" i="1"/>
  <c r="G762" i="1"/>
  <c r="G764" i="1"/>
  <c r="G765" i="1"/>
  <c r="F766" i="1"/>
  <c r="F744" i="1"/>
  <c r="AV786" i="2" l="1"/>
  <c r="AF806" i="2"/>
  <c r="AG806" i="2" s="1"/>
  <c r="AV758" i="2"/>
  <c r="AS778" i="2"/>
  <c r="AT778" i="2" s="1"/>
  <c r="AU778" i="2" s="1"/>
  <c r="AW778" i="2" s="1"/>
  <c r="AR778" i="2"/>
  <c r="AV774" i="2"/>
  <c r="AV842" i="2"/>
  <c r="AV823" i="2"/>
  <c r="AV830" i="2"/>
  <c r="AF796" i="2"/>
  <c r="AG796" i="2" s="1"/>
  <c r="AV817" i="2"/>
  <c r="AV790" i="2"/>
  <c r="AV844" i="2"/>
  <c r="AV755" i="2"/>
  <c r="AV802" i="2"/>
  <c r="AF777" i="2"/>
  <c r="AG777" i="2" s="1"/>
  <c r="AF809" i="2"/>
  <c r="AG809" i="2" s="1"/>
  <c r="AF805" i="2"/>
  <c r="AG805" i="2" s="1"/>
  <c r="AV808" i="2"/>
  <c r="AV803" i="2"/>
  <c r="AQ779" i="2"/>
  <c r="AF774" i="2"/>
  <c r="AG774" i="2" s="1"/>
  <c r="AV778" i="2"/>
  <c r="AV788" i="2"/>
  <c r="AF802" i="2"/>
  <c r="AG802" i="2" s="1"/>
  <c r="AV746" i="2"/>
  <c r="AB777" i="2"/>
  <c r="AR822" i="2"/>
  <c r="AS822" i="2"/>
  <c r="AT822" i="2" s="1"/>
  <c r="AU822" i="2" s="1"/>
  <c r="AW822" i="2" s="1"/>
  <c r="AD826" i="2"/>
  <c r="AE826" i="2"/>
  <c r="AB802" i="2"/>
  <c r="AE822" i="2"/>
  <c r="AD822" i="2"/>
  <c r="AV784" i="2"/>
  <c r="AF748" i="2"/>
  <c r="AG748" i="2" s="1"/>
  <c r="AF749" i="2"/>
  <c r="AG749" i="2" s="1"/>
  <c r="AV772" i="2"/>
  <c r="AV744" i="2"/>
  <c r="AR780" i="2"/>
  <c r="AS780" i="2"/>
  <c r="AT780" i="2" s="1"/>
  <c r="AU780" i="2" s="1"/>
  <c r="AW780" i="2" s="1"/>
  <c r="AF816" i="2"/>
  <c r="AG816" i="2" s="1"/>
  <c r="AV791" i="2"/>
  <c r="AV846" i="2"/>
  <c r="AF815" i="2"/>
  <c r="AG815" i="2" s="1"/>
  <c r="AF830" i="2"/>
  <c r="AG830" i="2" s="1"/>
  <c r="AV785" i="2"/>
  <c r="AD825" i="2"/>
  <c r="AE825" i="2"/>
  <c r="AF825" i="2" s="1"/>
  <c r="AG825" i="2" s="1"/>
  <c r="AF813" i="2"/>
  <c r="AG813" i="2" s="1"/>
  <c r="AV826" i="2"/>
  <c r="AV815" i="2"/>
  <c r="AF811" i="2"/>
  <c r="AG811" i="2" s="1"/>
  <c r="AV818" i="2"/>
  <c r="AZ779" i="2"/>
  <c r="AC779" i="2"/>
  <c r="AF801" i="2"/>
  <c r="AG801" i="2" s="1"/>
  <c r="AB782" i="2"/>
  <c r="AI743" i="2"/>
  <c r="BB743" i="2" s="1"/>
  <c r="AH743" i="2"/>
  <c r="AJ743" i="2" s="1"/>
  <c r="AE807" i="2"/>
  <c r="AD807" i="2"/>
  <c r="AR747" i="2"/>
  <c r="AS747" i="2"/>
  <c r="AT747" i="2" s="1"/>
  <c r="AU747" i="2" s="1"/>
  <c r="AW747" i="2" s="1"/>
  <c r="AZ783" i="2"/>
  <c r="AC783" i="2"/>
  <c r="AE762" i="2"/>
  <c r="AF762" i="2" s="1"/>
  <c r="AG762" i="2" s="1"/>
  <c r="AD762" i="2"/>
  <c r="AD800" i="2"/>
  <c r="AE800" i="2"/>
  <c r="AF800" i="2" s="1"/>
  <c r="AG800" i="2" s="1"/>
  <c r="AI774" i="2"/>
  <c r="BB774" i="2" s="1"/>
  <c r="AH774" i="2"/>
  <c r="AJ774" i="2" s="1"/>
  <c r="AI760" i="2"/>
  <c r="BB760" i="2" s="1"/>
  <c r="AH760" i="2"/>
  <c r="AJ760" i="2" s="1"/>
  <c r="AB847" i="2"/>
  <c r="AB823" i="2"/>
  <c r="AH741" i="2"/>
  <c r="AJ741" i="2" s="1"/>
  <c r="AI741" i="2"/>
  <c r="BB741" i="2" s="1"/>
  <c r="AR762" i="2"/>
  <c r="AS762" i="2"/>
  <c r="AT762" i="2" s="1"/>
  <c r="AU762" i="2" s="1"/>
  <c r="AW762" i="2" s="1"/>
  <c r="AB824" i="2"/>
  <c r="AD747" i="2"/>
  <c r="AE747" i="2"/>
  <c r="AV806" i="2"/>
  <c r="AE778" i="2"/>
  <c r="AD778" i="2"/>
  <c r="AB801" i="2"/>
  <c r="AF782" i="2"/>
  <c r="AG782" i="2" s="1"/>
  <c r="AB743" i="2"/>
  <c r="AZ832" i="2"/>
  <c r="AV832" i="2"/>
  <c r="AC832" i="2"/>
  <c r="AS770" i="2"/>
  <c r="AT770" i="2" s="1"/>
  <c r="AU770" i="2" s="1"/>
  <c r="AW770" i="2" s="1"/>
  <c r="AR770" i="2"/>
  <c r="AR783" i="2"/>
  <c r="AS783" i="2"/>
  <c r="AT783" i="2" s="1"/>
  <c r="AU783" i="2" s="1"/>
  <c r="AW783" i="2" s="1"/>
  <c r="AD758" i="2"/>
  <c r="AE758" i="2"/>
  <c r="AF758" i="2" s="1"/>
  <c r="AG758" i="2" s="1"/>
  <c r="AE759" i="2"/>
  <c r="AF759" i="2" s="1"/>
  <c r="AG759" i="2" s="1"/>
  <c r="AD759" i="2"/>
  <c r="AB774" i="2"/>
  <c r="AB760" i="2"/>
  <c r="AE744" i="2"/>
  <c r="AF744" i="2" s="1"/>
  <c r="AG744" i="2" s="1"/>
  <c r="AB744" i="2"/>
  <c r="AI847" i="2"/>
  <c r="BB847" i="2" s="1"/>
  <c r="AH847" i="2"/>
  <c r="AJ847" i="2" s="1"/>
  <c r="AB741" i="2"/>
  <c r="AI789" i="2"/>
  <c r="BB789" i="2" s="1"/>
  <c r="AH789" i="2"/>
  <c r="AJ789" i="2" s="1"/>
  <c r="AF824" i="2"/>
  <c r="AG824" i="2" s="1"/>
  <c r="AE776" i="2"/>
  <c r="AD776" i="2"/>
  <c r="AE780" i="2"/>
  <c r="AD780" i="2"/>
  <c r="AJ823" i="2"/>
  <c r="AH816" i="2"/>
  <c r="AJ816" i="2" s="1"/>
  <c r="AI816" i="2"/>
  <c r="BB816" i="2" s="1"/>
  <c r="AE786" i="2"/>
  <c r="AD786" i="2"/>
  <c r="AB784" i="2"/>
  <c r="AF835" i="2"/>
  <c r="AG835" i="2" s="1"/>
  <c r="AF793" i="2"/>
  <c r="AG793" i="2" s="1"/>
  <c r="AH829" i="2"/>
  <c r="AJ829" i="2" s="1"/>
  <c r="AI829" i="2"/>
  <c r="BB829" i="2" s="1"/>
  <c r="AD838" i="2"/>
  <c r="AE838" i="2"/>
  <c r="AF838" i="2" s="1"/>
  <c r="AG838" i="2" s="1"/>
  <c r="AF817" i="2"/>
  <c r="AG817" i="2"/>
  <c r="AH848" i="2"/>
  <c r="AJ848" i="2" s="1"/>
  <c r="AI848" i="2"/>
  <c r="BB848" i="2" s="1"/>
  <c r="AB837" i="2"/>
  <c r="AB812" i="2"/>
  <c r="AI815" i="2"/>
  <c r="BB815" i="2" s="1"/>
  <c r="AH815" i="2"/>
  <c r="AJ815" i="2" s="1"/>
  <c r="AD845" i="2"/>
  <c r="AE845" i="2"/>
  <c r="AF845" i="2" s="1"/>
  <c r="AG845" i="2" s="1"/>
  <c r="AB830" i="2"/>
  <c r="AH806" i="2"/>
  <c r="AJ806" i="2" s="1"/>
  <c r="AI806" i="2"/>
  <c r="BB806" i="2" s="1"/>
  <c r="AI796" i="2"/>
  <c r="BB796" i="2" s="1"/>
  <c r="AH796" i="2"/>
  <c r="AJ796" i="2" s="1"/>
  <c r="AH794" i="2"/>
  <c r="AJ794" i="2" s="1"/>
  <c r="AI794" i="2"/>
  <c r="BB794" i="2" s="1"/>
  <c r="AR781" i="2"/>
  <c r="AS781" i="2"/>
  <c r="AT781" i="2" s="1"/>
  <c r="AU781" i="2" s="1"/>
  <c r="AW781" i="2" s="1"/>
  <c r="AB851" i="2"/>
  <c r="AD849" i="2"/>
  <c r="AB844" i="2"/>
  <c r="AV825" i="2"/>
  <c r="AZ825" i="2"/>
  <c r="AS798" i="2"/>
  <c r="AT798" i="2" s="1"/>
  <c r="AU798" i="2" s="1"/>
  <c r="AW798" i="2" s="1"/>
  <c r="AR798" i="2"/>
  <c r="AD839" i="2"/>
  <c r="AE839" i="2"/>
  <c r="AI813" i="2"/>
  <c r="BB813" i="2" s="1"/>
  <c r="AH813" i="2"/>
  <c r="AJ813" i="2" s="1"/>
  <c r="AE797" i="2"/>
  <c r="AD797" i="2"/>
  <c r="AD790" i="2"/>
  <c r="AE790" i="2"/>
  <c r="AB788" i="2"/>
  <c r="AF803" i="2"/>
  <c r="AG803" i="2" s="1"/>
  <c r="AI809" i="2"/>
  <c r="BB809" i="2" s="1"/>
  <c r="AH809" i="2"/>
  <c r="AJ809" i="2" s="1"/>
  <c r="AI805" i="2"/>
  <c r="BB805" i="2" s="1"/>
  <c r="AH805" i="2"/>
  <c r="AJ805" i="2" s="1"/>
  <c r="AB811" i="2"/>
  <c r="AB843" i="2"/>
  <c r="AB828" i="2"/>
  <c r="AR792" i="2"/>
  <c r="AS792" i="2"/>
  <c r="AT792" i="2" s="1"/>
  <c r="AU792" i="2" s="1"/>
  <c r="AW792" i="2" s="1"/>
  <c r="AB846" i="2"/>
  <c r="AB795" i="2"/>
  <c r="AD818" i="2"/>
  <c r="AE818" i="2" s="1"/>
  <c r="AS852" i="2"/>
  <c r="AT852" i="2" s="1"/>
  <c r="AU852" i="2" s="1"/>
  <c r="AW852" i="2" s="1"/>
  <c r="AR852" i="2"/>
  <c r="AS787" i="2"/>
  <c r="AT787" i="2" s="1"/>
  <c r="AU787" i="2" s="1"/>
  <c r="AW787" i="2" s="1"/>
  <c r="AR787" i="2"/>
  <c r="AB833" i="2"/>
  <c r="AH821" i="2"/>
  <c r="AJ821" i="2" s="1"/>
  <c r="AI821" i="2"/>
  <c r="BB821" i="2" s="1"/>
  <c r="AZ840" i="2"/>
  <c r="AC840" i="2"/>
  <c r="AV751" i="2"/>
  <c r="AV749" i="2"/>
  <c r="AF752" i="2"/>
  <c r="AG752" i="2" s="1"/>
  <c r="AV777" i="2"/>
  <c r="AV760" i="2"/>
  <c r="AB816" i="2"/>
  <c r="AF784" i="2"/>
  <c r="AG784" i="2" s="1"/>
  <c r="AD842" i="2"/>
  <c r="AB835" i="2"/>
  <c r="AB793" i="2"/>
  <c r="AB829" i="2"/>
  <c r="AE841" i="2"/>
  <c r="AF841" i="2" s="1"/>
  <c r="AG841" i="2" s="1"/>
  <c r="AB841" i="2"/>
  <c r="AB817" i="2"/>
  <c r="AB848" i="2"/>
  <c r="AF837" i="2"/>
  <c r="AG837" i="2" s="1"/>
  <c r="AF812" i="2"/>
  <c r="AG812" i="2" s="1"/>
  <c r="AB815" i="2"/>
  <c r="AH830" i="2"/>
  <c r="AJ830" i="2" s="1"/>
  <c r="AI830" i="2"/>
  <c r="BB830" i="2" s="1"/>
  <c r="AB806" i="2"/>
  <c r="AB796" i="2"/>
  <c r="AV841" i="2"/>
  <c r="AB794" i="2"/>
  <c r="AE808" i="2"/>
  <c r="AD808" i="2"/>
  <c r="AZ781" i="2"/>
  <c r="AV781" i="2"/>
  <c r="AC781" i="2"/>
  <c r="AF851" i="2"/>
  <c r="AG851" i="2" s="1"/>
  <c r="AE819" i="2"/>
  <c r="AF819" i="2" s="1"/>
  <c r="AG819" i="2" s="1"/>
  <c r="AB819" i="2"/>
  <c r="AE844" i="2"/>
  <c r="AF844" i="2" s="1"/>
  <c r="AG844" i="2" s="1"/>
  <c r="AD799" i="2"/>
  <c r="AE799" i="2"/>
  <c r="AF799" i="2" s="1"/>
  <c r="AG799" i="2" s="1"/>
  <c r="AV798" i="2"/>
  <c r="AZ798" i="2"/>
  <c r="AC798" i="2"/>
  <c r="AV843" i="2"/>
  <c r="AV794" i="2"/>
  <c r="AV828" i="2"/>
  <c r="AE810" i="2"/>
  <c r="AD810" i="2"/>
  <c r="AB813" i="2"/>
  <c r="AV819" i="2"/>
  <c r="AE850" i="2"/>
  <c r="AD850" i="2"/>
  <c r="AD785" i="2"/>
  <c r="AE785" i="2"/>
  <c r="AF788" i="2"/>
  <c r="AG788" i="2" s="1"/>
  <c r="AE791" i="2"/>
  <c r="AD791" i="2"/>
  <c r="AB803" i="2"/>
  <c r="AB809" i="2"/>
  <c r="AB805" i="2"/>
  <c r="AI811" i="2"/>
  <c r="BB811" i="2" s="1"/>
  <c r="AH811" i="2"/>
  <c r="AJ811" i="2" s="1"/>
  <c r="AF843" i="2"/>
  <c r="AG843" i="2"/>
  <c r="AH828" i="2"/>
  <c r="AJ828" i="2" s="1"/>
  <c r="AI828" i="2"/>
  <c r="BB828" i="2" s="1"/>
  <c r="AZ792" i="2"/>
  <c r="AV792" i="2"/>
  <c r="AC792" i="2"/>
  <c r="AF846" i="2"/>
  <c r="AG846" i="2" s="1"/>
  <c r="AF795" i="2"/>
  <c r="AG795" i="2"/>
  <c r="AP820" i="2"/>
  <c r="AQ820" i="2" s="1"/>
  <c r="AO820" i="2"/>
  <c r="AS845" i="2"/>
  <c r="AT845" i="2" s="1"/>
  <c r="AU845" i="2" s="1"/>
  <c r="AW845" i="2" s="1"/>
  <c r="AR845" i="2"/>
  <c r="AF833" i="2"/>
  <c r="AG833" i="2" s="1"/>
  <c r="AV831" i="2"/>
  <c r="AB821" i="2"/>
  <c r="AV811" i="2"/>
  <c r="AV852" i="2"/>
  <c r="AZ852" i="2"/>
  <c r="AC852" i="2"/>
  <c r="AS840" i="2"/>
  <c r="AT840" i="2" s="1"/>
  <c r="AU840" i="2" s="1"/>
  <c r="AW840" i="2" s="1"/>
  <c r="AR840" i="2"/>
  <c r="AV840" i="2" s="1"/>
  <c r="AV787" i="2"/>
  <c r="AZ787" i="2"/>
  <c r="AC787" i="2"/>
  <c r="AE746" i="2"/>
  <c r="AD746" i="2"/>
  <c r="AD768" i="2"/>
  <c r="AE768" i="2" s="1"/>
  <c r="AF768" i="2" s="1"/>
  <c r="AG768" i="2" s="1"/>
  <c r="AB767" i="2"/>
  <c r="AB766" i="2"/>
  <c r="AI765" i="2"/>
  <c r="BB765" i="2" s="1"/>
  <c r="AH765" i="2"/>
  <c r="AJ765" i="2" s="1"/>
  <c r="AH748" i="2"/>
  <c r="AJ748" i="2" s="1"/>
  <c r="AI748" i="2"/>
  <c r="BB748" i="2" s="1"/>
  <c r="AH752" i="2"/>
  <c r="AJ752" i="2" s="1"/>
  <c r="AI752" i="2"/>
  <c r="BB752" i="2" s="1"/>
  <c r="AI749" i="2"/>
  <c r="BB749" i="2" s="1"/>
  <c r="AH749" i="2"/>
  <c r="AJ749" i="2" s="1"/>
  <c r="AB764" i="2"/>
  <c r="AH769" i="2"/>
  <c r="AJ769" i="2" s="1"/>
  <c r="AI769" i="2"/>
  <c r="BB769" i="2" s="1"/>
  <c r="AB753" i="2"/>
  <c r="AF751" i="2"/>
  <c r="AG751" i="2" s="1"/>
  <c r="AB754" i="2"/>
  <c r="AE763" i="2"/>
  <c r="AF763" i="2" s="1"/>
  <c r="AG763" i="2" s="1"/>
  <c r="AD763" i="2"/>
  <c r="AI767" i="2"/>
  <c r="BB767" i="2" s="1"/>
  <c r="AH767" i="2"/>
  <c r="AJ767" i="2" s="1"/>
  <c r="AH766" i="2"/>
  <c r="AJ766" i="2" s="1"/>
  <c r="AI766" i="2"/>
  <c r="BB766" i="2" s="1"/>
  <c r="AB765" i="2"/>
  <c r="AV768" i="2"/>
  <c r="AB748" i="2"/>
  <c r="AB752" i="2"/>
  <c r="AB749" i="2"/>
  <c r="AI764" i="2"/>
  <c r="BB764" i="2" s="1"/>
  <c r="AH764" i="2"/>
  <c r="AJ764" i="2" s="1"/>
  <c r="AB769" i="2"/>
  <c r="AF753" i="2"/>
  <c r="AG753" i="2" s="1"/>
  <c r="AV761" i="2"/>
  <c r="AV764" i="2"/>
  <c r="AB751" i="2"/>
  <c r="AV765" i="2"/>
  <c r="AF754" i="2"/>
  <c r="AG754" i="2" s="1"/>
  <c r="G824" i="1"/>
  <c r="G820" i="1"/>
  <c r="G823" i="1"/>
  <c r="F777" i="1"/>
  <c r="G760" i="1"/>
  <c r="G745" i="1"/>
  <c r="G776" i="1"/>
  <c r="G756" i="1"/>
  <c r="G774" i="1"/>
  <c r="G778" i="1"/>
  <c r="G805" i="1"/>
  <c r="F781" i="1"/>
  <c r="G798" i="1"/>
  <c r="F830" i="1"/>
  <c r="G757" i="1"/>
  <c r="G795" i="1"/>
  <c r="F838" i="1"/>
  <c r="F779" i="1"/>
  <c r="G808" i="1"/>
  <c r="G848" i="1"/>
  <c r="G789" i="1"/>
  <c r="F785" i="1"/>
  <c r="G784" i="1"/>
  <c r="G836" i="1"/>
  <c r="G843" i="1"/>
  <c r="G847" i="1"/>
  <c r="G837" i="1"/>
  <c r="G788" i="1"/>
  <c r="G816" i="1"/>
  <c r="G840" i="1"/>
  <c r="G806" i="1"/>
  <c r="G797" i="1"/>
  <c r="F796" i="1"/>
  <c r="G783" i="1"/>
  <c r="F790" i="1"/>
  <c r="F850" i="1"/>
  <c r="G766" i="1"/>
  <c r="G761" i="1"/>
  <c r="G744" i="1"/>
  <c r="AF822" i="2" l="1"/>
  <c r="AG822" i="2" s="1"/>
  <c r="AF826" i="2"/>
  <c r="AG826" i="2" s="1"/>
  <c r="AH802" i="2"/>
  <c r="AJ802" i="2" s="1"/>
  <c r="AI802" i="2"/>
  <c r="BB802" i="2" s="1"/>
  <c r="AH777" i="2"/>
  <c r="AJ777" i="2" s="1"/>
  <c r="AI777" i="2"/>
  <c r="BB777" i="2" s="1"/>
  <c r="AF839" i="2"/>
  <c r="AG839" i="2" s="1"/>
  <c r="AV783" i="2"/>
  <c r="AB822" i="2"/>
  <c r="AB826" i="2"/>
  <c r="AV822" i="2"/>
  <c r="AS779" i="2"/>
  <c r="AT779" i="2" s="1"/>
  <c r="AU779" i="2" s="1"/>
  <c r="AW779" i="2" s="1"/>
  <c r="AR779" i="2"/>
  <c r="AI822" i="2"/>
  <c r="BB822" i="2" s="1"/>
  <c r="AH822" i="2"/>
  <c r="AJ822" i="2" s="1"/>
  <c r="AH826" i="2"/>
  <c r="AJ826" i="2" s="1"/>
  <c r="AI826" i="2"/>
  <c r="BB826" i="2" s="1"/>
  <c r="AV770" i="2"/>
  <c r="AF747" i="2"/>
  <c r="AG747" i="2" s="1"/>
  <c r="AH747" i="2" s="1"/>
  <c r="AJ747" i="2" s="1"/>
  <c r="AV762" i="2"/>
  <c r="AV747" i="2"/>
  <c r="AI824" i="2"/>
  <c r="BB824" i="2" s="1"/>
  <c r="AH824" i="2"/>
  <c r="AJ824" i="2" s="1"/>
  <c r="AH782" i="2"/>
  <c r="AJ782" i="2" s="1"/>
  <c r="AI782" i="2"/>
  <c r="BB782" i="2" s="1"/>
  <c r="AF746" i="2"/>
  <c r="AG746" i="2" s="1"/>
  <c r="AF780" i="2"/>
  <c r="AG780" i="2" s="1"/>
  <c r="AF776" i="2"/>
  <c r="AG776" i="2" s="1"/>
  <c r="AB759" i="2"/>
  <c r="AH758" i="2"/>
  <c r="AJ758" i="2" s="1"/>
  <c r="AI758" i="2"/>
  <c r="BB758" i="2" s="1"/>
  <c r="AD832" i="2"/>
  <c r="AE832" i="2"/>
  <c r="AF778" i="2"/>
  <c r="AG778" i="2" s="1"/>
  <c r="AI747" i="2"/>
  <c r="BB747" i="2" s="1"/>
  <c r="AB800" i="2"/>
  <c r="AH762" i="2"/>
  <c r="AJ762" i="2" s="1"/>
  <c r="AI762" i="2"/>
  <c r="BB762" i="2" s="1"/>
  <c r="AE783" i="2"/>
  <c r="AF783" i="2" s="1"/>
  <c r="AG783" i="2" s="1"/>
  <c r="AH783" i="2" s="1"/>
  <c r="AD783" i="2"/>
  <c r="AB807" i="2"/>
  <c r="AI825" i="2"/>
  <c r="BB825" i="2" s="1"/>
  <c r="AH825" i="2"/>
  <c r="AJ825" i="2" s="1"/>
  <c r="AV845" i="2"/>
  <c r="AB780" i="2"/>
  <c r="AB776" i="2"/>
  <c r="AI744" i="2"/>
  <c r="BB744" i="2" s="1"/>
  <c r="AH744" i="2"/>
  <c r="AJ744" i="2" s="1"/>
  <c r="AH759" i="2"/>
  <c r="AJ759" i="2" s="1"/>
  <c r="AI759" i="2"/>
  <c r="BB759" i="2" s="1"/>
  <c r="AB758" i="2"/>
  <c r="AB778" i="2"/>
  <c r="AB747" i="2"/>
  <c r="AI800" i="2"/>
  <c r="BB800" i="2" s="1"/>
  <c r="AH800" i="2"/>
  <c r="AJ800" i="2" s="1"/>
  <c r="AB762" i="2"/>
  <c r="AF807" i="2"/>
  <c r="AG807" i="2" s="1"/>
  <c r="AI801" i="2"/>
  <c r="BB801" i="2" s="1"/>
  <c r="AH801" i="2"/>
  <c r="AJ801" i="2" s="1"/>
  <c r="AD779" i="2"/>
  <c r="AE779" i="2"/>
  <c r="AB825" i="2"/>
  <c r="AV780" i="2"/>
  <c r="AH788" i="2"/>
  <c r="AJ788" i="2" s="1"/>
  <c r="AI788" i="2"/>
  <c r="BB788" i="2" s="1"/>
  <c r="AH835" i="2"/>
  <c r="AJ835" i="2" s="1"/>
  <c r="AI835" i="2"/>
  <c r="BB835" i="2" s="1"/>
  <c r="AH784" i="2"/>
  <c r="AJ784" i="2" s="1"/>
  <c r="AI784" i="2"/>
  <c r="BB784" i="2" s="1"/>
  <c r="AI783" i="2"/>
  <c r="BB783" i="2" s="1"/>
  <c r="AI803" i="2"/>
  <c r="BB803" i="2" s="1"/>
  <c r="AH803" i="2"/>
  <c r="AJ803" i="2" s="1"/>
  <c r="AH793" i="2"/>
  <c r="AJ793" i="2" s="1"/>
  <c r="AI793" i="2"/>
  <c r="BB793" i="2" s="1"/>
  <c r="AE852" i="2"/>
  <c r="AF852" i="2" s="1"/>
  <c r="AG852" i="2" s="1"/>
  <c r="AD852" i="2"/>
  <c r="AI833" i="2"/>
  <c r="BB833" i="2" s="1"/>
  <c r="AH833" i="2"/>
  <c r="AJ833" i="2" s="1"/>
  <c r="AS820" i="2"/>
  <c r="AT820" i="2" s="1"/>
  <c r="AU820" i="2" s="1"/>
  <c r="AW820" i="2" s="1"/>
  <c r="AR820" i="2"/>
  <c r="AE792" i="2"/>
  <c r="AD792" i="2"/>
  <c r="AI843" i="2"/>
  <c r="BB843" i="2" s="1"/>
  <c r="AH843" i="2"/>
  <c r="AJ843" i="2" s="1"/>
  <c r="AF791" i="2"/>
  <c r="AG791" i="2" s="1"/>
  <c r="AB785" i="2"/>
  <c r="AF850" i="2"/>
  <c r="AG850" i="2" s="1"/>
  <c r="AF810" i="2"/>
  <c r="AG810" i="2" s="1"/>
  <c r="AE798" i="2"/>
  <c r="AD798" i="2"/>
  <c r="AB799" i="2"/>
  <c r="AI851" i="2"/>
  <c r="BB851" i="2" s="1"/>
  <c r="AH851" i="2"/>
  <c r="AJ851" i="2" s="1"/>
  <c r="AB808" i="2"/>
  <c r="AI837" i="2"/>
  <c r="BB837" i="2" s="1"/>
  <c r="AH837" i="2"/>
  <c r="AJ837" i="2" s="1"/>
  <c r="AI841" i="2"/>
  <c r="BB841" i="2" s="1"/>
  <c r="AH841" i="2"/>
  <c r="AJ841" i="2" s="1"/>
  <c r="AE842" i="2"/>
  <c r="AF842" i="2" s="1"/>
  <c r="AG842" i="2" s="1"/>
  <c r="AB842" i="2"/>
  <c r="AB818" i="2"/>
  <c r="AB790" i="2"/>
  <c r="AF797" i="2"/>
  <c r="AG797" i="2" s="1"/>
  <c r="AB839" i="2"/>
  <c r="AE849" i="2"/>
  <c r="AF849" i="2" s="1"/>
  <c r="AG849" i="2" s="1"/>
  <c r="AB849" i="2"/>
  <c r="AB845" i="2"/>
  <c r="AB838" i="2"/>
  <c r="AB786" i="2"/>
  <c r="AE787" i="2"/>
  <c r="AD787" i="2"/>
  <c r="AZ820" i="2"/>
  <c r="AV820" i="2"/>
  <c r="AC820" i="2"/>
  <c r="AI795" i="2"/>
  <c r="BB795" i="2" s="1"/>
  <c r="AH795" i="2"/>
  <c r="AJ795" i="2" s="1"/>
  <c r="AI846" i="2"/>
  <c r="BB846" i="2" s="1"/>
  <c r="AH846" i="2"/>
  <c r="AJ846" i="2" s="1"/>
  <c r="AB791" i="2"/>
  <c r="AF785" i="2"/>
  <c r="AG785" i="2" s="1"/>
  <c r="AB850" i="2"/>
  <c r="AB810" i="2"/>
  <c r="AI799" i="2"/>
  <c r="BB799" i="2" s="1"/>
  <c r="AH799" i="2"/>
  <c r="AJ799" i="2" s="1"/>
  <c r="AH844" i="2"/>
  <c r="AJ844" i="2" s="1"/>
  <c r="AI844" i="2"/>
  <c r="BB844" i="2" s="1"/>
  <c r="AH819" i="2"/>
  <c r="AJ819" i="2" s="1"/>
  <c r="AI819" i="2"/>
  <c r="BB819" i="2" s="1"/>
  <c r="AD781" i="2"/>
  <c r="AE781" i="2"/>
  <c r="AF808" i="2"/>
  <c r="AG808" i="2" s="1"/>
  <c r="AH812" i="2"/>
  <c r="AJ812" i="2" s="1"/>
  <c r="AI812" i="2"/>
  <c r="BB812" i="2" s="1"/>
  <c r="AE840" i="2"/>
  <c r="AD840" i="2"/>
  <c r="AF818" i="2"/>
  <c r="AG818" i="2" s="1"/>
  <c r="AF790" i="2"/>
  <c r="AG790" i="2" s="1"/>
  <c r="AB797" i="2"/>
  <c r="AI839" i="2"/>
  <c r="BB839" i="2" s="1"/>
  <c r="AH839" i="2"/>
  <c r="AJ839" i="2" s="1"/>
  <c r="AH845" i="2"/>
  <c r="AJ845" i="2" s="1"/>
  <c r="AI845" i="2"/>
  <c r="BB845" i="2" s="1"/>
  <c r="AH817" i="2"/>
  <c r="AJ817" i="2" s="1"/>
  <c r="AI817" i="2"/>
  <c r="BB817" i="2" s="1"/>
  <c r="AI838" i="2"/>
  <c r="BB838" i="2" s="1"/>
  <c r="AH838" i="2"/>
  <c r="AJ838" i="2" s="1"/>
  <c r="AF786" i="2"/>
  <c r="AG786" i="2" s="1"/>
  <c r="AH751" i="2"/>
  <c r="AJ751" i="2" s="1"/>
  <c r="AI751" i="2"/>
  <c r="BB751" i="2" s="1"/>
  <c r="AH754" i="2"/>
  <c r="AJ754" i="2" s="1"/>
  <c r="AI754" i="2"/>
  <c r="BB754" i="2" s="1"/>
  <c r="AH753" i="2"/>
  <c r="AJ753" i="2" s="1"/>
  <c r="AI753" i="2"/>
  <c r="BB753" i="2" s="1"/>
  <c r="AH763" i="2"/>
  <c r="AJ763" i="2" s="1"/>
  <c r="AI763" i="2"/>
  <c r="BB763" i="2" s="1"/>
  <c r="AH768" i="2"/>
  <c r="AJ768" i="2" s="1"/>
  <c r="AI768" i="2"/>
  <c r="BB768" i="2" s="1"/>
  <c r="AB746" i="2"/>
  <c r="AB763" i="2"/>
  <c r="AB768" i="2"/>
  <c r="AH746" i="2"/>
  <c r="AJ746" i="2" s="1"/>
  <c r="AI746" i="2"/>
  <c r="BB746" i="2" s="1"/>
  <c r="G830" i="1"/>
  <c r="G781" i="1"/>
  <c r="G777" i="1"/>
  <c r="G850" i="1"/>
  <c r="G790" i="1"/>
  <c r="G785" i="1"/>
  <c r="G796" i="1"/>
  <c r="F818" i="1"/>
  <c r="G779" i="1"/>
  <c r="G838" i="1"/>
  <c r="AF832" i="2" l="1"/>
  <c r="AG832" i="2" s="1"/>
  <c r="AV779" i="2"/>
  <c r="AJ783" i="2"/>
  <c r="AI807" i="2"/>
  <c r="BB807" i="2" s="1"/>
  <c r="AH807" i="2"/>
  <c r="AJ807" i="2" s="1"/>
  <c r="AB779" i="2"/>
  <c r="AH778" i="2"/>
  <c r="AJ778" i="2" s="1"/>
  <c r="AI778" i="2"/>
  <c r="BB778" i="2" s="1"/>
  <c r="AI832" i="2"/>
  <c r="BB832" i="2" s="1"/>
  <c r="AH832" i="2"/>
  <c r="AJ832" i="2" s="1"/>
  <c r="AF779" i="2"/>
  <c r="AG779" i="2" s="1"/>
  <c r="AB783" i="2"/>
  <c r="AB832" i="2"/>
  <c r="AH776" i="2"/>
  <c r="AJ776" i="2" s="1"/>
  <c r="AI776" i="2"/>
  <c r="BB776" i="2" s="1"/>
  <c r="AH780" i="2"/>
  <c r="AJ780" i="2" s="1"/>
  <c r="AI780" i="2"/>
  <c r="BB780" i="2" s="1"/>
  <c r="AH786" i="2"/>
  <c r="AJ786" i="2" s="1"/>
  <c r="AI786" i="2"/>
  <c r="BB786" i="2" s="1"/>
  <c r="AI785" i="2"/>
  <c r="BB785" i="2" s="1"/>
  <c r="AH785" i="2"/>
  <c r="AJ785" i="2" s="1"/>
  <c r="AH818" i="2"/>
  <c r="AJ818" i="2" s="1"/>
  <c r="AI818" i="2"/>
  <c r="BB818" i="2" s="1"/>
  <c r="AH790" i="2"/>
  <c r="AJ790" i="2" s="1"/>
  <c r="AI790" i="2"/>
  <c r="BB790" i="2" s="1"/>
  <c r="AB840" i="2"/>
  <c r="AH808" i="2"/>
  <c r="AJ808" i="2" s="1"/>
  <c r="AI808" i="2"/>
  <c r="BB808" i="2" s="1"/>
  <c r="AB781" i="2"/>
  <c r="AD820" i="2"/>
  <c r="AE820" i="2" s="1"/>
  <c r="AF787" i="2"/>
  <c r="AG787" i="2"/>
  <c r="AB798" i="2"/>
  <c r="AI810" i="2"/>
  <c r="BB810" i="2" s="1"/>
  <c r="AH810" i="2"/>
  <c r="AJ810" i="2" s="1"/>
  <c r="AH791" i="2"/>
  <c r="AJ791" i="2" s="1"/>
  <c r="AI791" i="2"/>
  <c r="BB791" i="2" s="1"/>
  <c r="AF792" i="2"/>
  <c r="AG792" i="2" s="1"/>
  <c r="AI852" i="2"/>
  <c r="BB852" i="2" s="1"/>
  <c r="AH852" i="2"/>
  <c r="AJ852" i="2" s="1"/>
  <c r="AF840" i="2"/>
  <c r="AG840" i="2" s="1"/>
  <c r="AF781" i="2"/>
  <c r="AG781" i="2" s="1"/>
  <c r="AB787" i="2"/>
  <c r="AI849" i="2"/>
  <c r="BB849" i="2" s="1"/>
  <c r="AH849" i="2"/>
  <c r="AJ849" i="2" s="1"/>
  <c r="AI797" i="2"/>
  <c r="BB797" i="2" s="1"/>
  <c r="AH797" i="2"/>
  <c r="AJ797" i="2" s="1"/>
  <c r="AH842" i="2"/>
  <c r="AJ842" i="2" s="1"/>
  <c r="AI842" i="2"/>
  <c r="BB842" i="2" s="1"/>
  <c r="AF798" i="2"/>
  <c r="AG798" i="2" s="1"/>
  <c r="AI850" i="2"/>
  <c r="BB850" i="2" s="1"/>
  <c r="AH850" i="2"/>
  <c r="AJ850" i="2" s="1"/>
  <c r="AB792" i="2"/>
  <c r="AB852" i="2"/>
  <c r="G818" i="1"/>
  <c r="D32" i="4" l="1"/>
  <c r="D23" i="4"/>
  <c r="AH779" i="2"/>
  <c r="AJ779" i="2" s="1"/>
  <c r="AI779" i="2"/>
  <c r="BB779" i="2" s="1"/>
  <c r="AH798" i="2"/>
  <c r="AJ798" i="2" s="1"/>
  <c r="AI798" i="2"/>
  <c r="BB798" i="2" s="1"/>
  <c r="AH781" i="2"/>
  <c r="AJ781" i="2" s="1"/>
  <c r="AI781" i="2"/>
  <c r="BB781" i="2" s="1"/>
  <c r="AI840" i="2"/>
  <c r="BB840" i="2" s="1"/>
  <c r="AH840" i="2"/>
  <c r="AJ840" i="2" s="1"/>
  <c r="AI792" i="2"/>
  <c r="BB792" i="2" s="1"/>
  <c r="AH792" i="2"/>
  <c r="AJ792" i="2" s="1"/>
  <c r="AH787" i="2"/>
  <c r="AJ787" i="2" s="1"/>
  <c r="AI787" i="2"/>
  <c r="BB787" i="2" s="1"/>
  <c r="AB820" i="2"/>
  <c r="AF820" i="2"/>
  <c r="AG820" i="2" s="1"/>
  <c r="K23" i="4"/>
  <c r="P23" i="4"/>
  <c r="U23" i="4"/>
  <c r="N23" i="4"/>
  <c r="AH23" i="4"/>
  <c r="Q23" i="4"/>
  <c r="R23" i="4"/>
  <c r="M23" i="4"/>
  <c r="AJ23" i="4"/>
  <c r="AK23" i="4"/>
  <c r="L23" i="4"/>
  <c r="AE23" i="4"/>
  <c r="AG23" i="4"/>
  <c r="O23" i="4"/>
  <c r="I23" i="4"/>
  <c r="AD23" i="4"/>
  <c r="AI23" i="4"/>
  <c r="J23" i="4"/>
  <c r="AF23" i="4"/>
  <c r="AH32" i="4"/>
  <c r="AI32" i="4"/>
  <c r="AJ32" i="4"/>
  <c r="N32" i="4"/>
  <c r="U32" i="4"/>
  <c r="O32" i="4"/>
  <c r="P32" i="4"/>
  <c r="I32" i="4"/>
  <c r="M32" i="4"/>
  <c r="Q32" i="4"/>
  <c r="J32" i="4"/>
  <c r="AE32" i="4"/>
  <c r="AD32" i="4"/>
  <c r="AF32" i="4"/>
  <c r="AG32" i="4"/>
  <c r="AK32" i="4"/>
  <c r="K32" i="4"/>
  <c r="L32" i="4"/>
  <c r="R32" i="4"/>
  <c r="AL32" i="4" l="1"/>
  <c r="H32" i="4"/>
  <c r="T32" i="4"/>
  <c r="S32" i="4"/>
  <c r="V32" i="4" s="1"/>
  <c r="F32" i="4"/>
  <c r="H23" i="4"/>
  <c r="F23" i="4"/>
  <c r="T23" i="4"/>
  <c r="S23" i="4"/>
  <c r="V23" i="4" s="1"/>
  <c r="AL23" i="4"/>
  <c r="AH820" i="2"/>
  <c r="AJ820" i="2" s="1"/>
  <c r="AI820" i="2"/>
  <c r="BB820" i="2" s="1"/>
  <c r="D7" i="4" s="1"/>
  <c r="AG7" i="4"/>
  <c r="N7" i="4"/>
  <c r="AI7" i="4"/>
  <c r="P7" i="4"/>
  <c r="AF7" i="4"/>
  <c r="K7" i="4"/>
  <c r="AJ7" i="4"/>
  <c r="Q7" i="4"/>
  <c r="J7" i="4"/>
  <c r="I7" i="4"/>
  <c r="AH7" i="4"/>
  <c r="R7" i="4"/>
  <c r="L7" i="4"/>
  <c r="AE7" i="4"/>
  <c r="AK7" i="4"/>
  <c r="U7" i="4"/>
  <c r="AD7" i="4"/>
  <c r="M7" i="4"/>
  <c r="O7" i="4"/>
  <c r="D5" i="4" l="1"/>
  <c r="H7" i="4"/>
  <c r="S7" i="4"/>
  <c r="V7" i="4" s="1"/>
  <c r="T7" i="4"/>
  <c r="F7" i="4"/>
  <c r="AL7" i="4"/>
  <c r="D31" i="4"/>
  <c r="D40" i="4"/>
  <c r="D9" i="4"/>
  <c r="D6" i="4"/>
  <c r="D41" i="4"/>
  <c r="D8" i="4"/>
  <c r="D37" i="4"/>
  <c r="D10" i="4"/>
  <c r="D27" i="4"/>
  <c r="D38" i="4"/>
  <c r="D25" i="4"/>
  <c r="D24" i="4"/>
  <c r="D36" i="4"/>
  <c r="D39" i="4"/>
  <c r="D14" i="4"/>
  <c r="D26" i="4"/>
  <c r="D22" i="4"/>
  <c r="AF5" i="4"/>
  <c r="AJ5" i="4"/>
  <c r="R5" i="4"/>
  <c r="AE5" i="4"/>
  <c r="J5" i="4"/>
  <c r="AK5" i="4"/>
  <c r="N5" i="4"/>
  <c r="M5" i="4"/>
  <c r="AI5" i="4"/>
  <c r="O5" i="4"/>
  <c r="U5" i="4"/>
  <c r="K5" i="4"/>
  <c r="AD5" i="4"/>
  <c r="P5" i="4"/>
  <c r="I5" i="4"/>
  <c r="AG5" i="4"/>
  <c r="AH5" i="4"/>
  <c r="Q5" i="4"/>
  <c r="L5" i="4"/>
  <c r="P40" i="4"/>
  <c r="N40" i="4"/>
  <c r="M40" i="4"/>
  <c r="K40" i="4"/>
  <c r="AD40" i="4"/>
  <c r="AK40" i="4"/>
  <c r="U40" i="4"/>
  <c r="Q40" i="4"/>
  <c r="R40" i="4"/>
  <c r="AJ40" i="4"/>
  <c r="I40" i="4"/>
  <c r="AF40" i="4"/>
  <c r="AE40" i="4"/>
  <c r="AG40" i="4"/>
  <c r="O40" i="4"/>
  <c r="AH40" i="4"/>
  <c r="J40" i="4"/>
  <c r="AI40" i="4"/>
  <c r="L40" i="4"/>
  <c r="I6" i="4"/>
  <c r="Q6" i="4"/>
  <c r="AH6" i="4"/>
  <c r="P6" i="4"/>
  <c r="AI6" i="4"/>
  <c r="O6" i="4"/>
  <c r="AG6" i="4"/>
  <c r="AE6" i="4"/>
  <c r="AD6" i="4"/>
  <c r="K6" i="4"/>
  <c r="N6" i="4"/>
  <c r="M6" i="4"/>
  <c r="U6" i="4"/>
  <c r="AJ6" i="4"/>
  <c r="R6" i="4"/>
  <c r="AF6" i="4"/>
  <c r="L6" i="4"/>
  <c r="AK6" i="4"/>
  <c r="J6" i="4"/>
  <c r="U8" i="4"/>
  <c r="K8" i="4"/>
  <c r="AI8" i="4"/>
  <c r="O8" i="4"/>
  <c r="AG8" i="4"/>
  <c r="AF8" i="4"/>
  <c r="L8" i="4"/>
  <c r="P8" i="4"/>
  <c r="M8" i="4"/>
  <c r="I8" i="4"/>
  <c r="AH8" i="4"/>
  <c r="Q8" i="4"/>
  <c r="AD8" i="4"/>
  <c r="J8" i="4"/>
  <c r="AJ8" i="4"/>
  <c r="R8" i="4"/>
  <c r="N8" i="4"/>
  <c r="AE8" i="4"/>
  <c r="AK8" i="4"/>
  <c r="AF10" i="4"/>
  <c r="AK10" i="4"/>
  <c r="AI10" i="4"/>
  <c r="N10" i="4"/>
  <c r="R10" i="4"/>
  <c r="O10" i="4"/>
  <c r="L10" i="4"/>
  <c r="I10" i="4"/>
  <c r="U10" i="4"/>
  <c r="AH10" i="4"/>
  <c r="M10" i="4"/>
  <c r="K10" i="4"/>
  <c r="P10" i="4"/>
  <c r="AJ10" i="4"/>
  <c r="AG10" i="4"/>
  <c r="AD10" i="4"/>
  <c r="Q10" i="4"/>
  <c r="J10" i="4"/>
  <c r="AE10" i="4"/>
  <c r="AG38" i="4"/>
  <c r="R38" i="4"/>
  <c r="O38" i="4"/>
  <c r="U38" i="4"/>
  <c r="L38" i="4"/>
  <c r="AD38" i="4"/>
  <c r="M38" i="4"/>
  <c r="AI38" i="4"/>
  <c r="P38" i="4"/>
  <c r="J38" i="4"/>
  <c r="K38" i="4"/>
  <c r="AK38" i="4"/>
  <c r="AF38" i="4"/>
  <c r="N38" i="4"/>
  <c r="I38" i="4"/>
  <c r="AE38" i="4"/>
  <c r="AH38" i="4"/>
  <c r="Q38" i="4"/>
  <c r="AJ38" i="4"/>
  <c r="AD24" i="4"/>
  <c r="AF24" i="4"/>
  <c r="N24" i="4"/>
  <c r="I24" i="4"/>
  <c r="O24" i="4"/>
  <c r="P24" i="4"/>
  <c r="AK24" i="4"/>
  <c r="U24" i="4"/>
  <c r="K24" i="4"/>
  <c r="R24" i="4"/>
  <c r="L24" i="4"/>
  <c r="M24" i="4"/>
  <c r="J24" i="4"/>
  <c r="AJ24" i="4"/>
  <c r="AE24" i="4"/>
  <c r="AI24" i="4"/>
  <c r="AG24" i="4"/>
  <c r="AH24" i="4"/>
  <c r="Q24" i="4"/>
  <c r="AD39" i="4"/>
  <c r="U39" i="4"/>
  <c r="AE39" i="4"/>
  <c r="AJ39" i="4"/>
  <c r="L39" i="4"/>
  <c r="R39" i="4"/>
  <c r="AH39" i="4"/>
  <c r="P39" i="4"/>
  <c r="J39" i="4"/>
  <c r="Q39" i="4"/>
  <c r="K39" i="4"/>
  <c r="AI39" i="4"/>
  <c r="M39" i="4"/>
  <c r="AF39" i="4"/>
  <c r="I39" i="4"/>
  <c r="AK39" i="4"/>
  <c r="N39" i="4"/>
  <c r="AG39" i="4"/>
  <c r="O39" i="4"/>
  <c r="U26" i="4"/>
  <c r="O26" i="4"/>
  <c r="L26" i="4"/>
  <c r="AD26" i="4"/>
  <c r="AG26" i="4"/>
  <c r="AH26" i="4"/>
  <c r="J26" i="4"/>
  <c r="AF26" i="4"/>
  <c r="P26" i="4"/>
  <c r="K26" i="4"/>
  <c r="I26" i="4"/>
  <c r="M26" i="4"/>
  <c r="AJ26" i="4"/>
  <c r="AK26" i="4"/>
  <c r="AE26" i="4"/>
  <c r="Q26" i="4"/>
  <c r="R26" i="4"/>
  <c r="AI26" i="4"/>
  <c r="N26" i="4"/>
  <c r="Q31" i="4"/>
  <c r="AD31" i="4"/>
  <c r="AF31" i="4"/>
  <c r="P31" i="4"/>
  <c r="AI31" i="4"/>
  <c r="AG31" i="4"/>
  <c r="AJ31" i="4"/>
  <c r="M31" i="4"/>
  <c r="I31" i="4"/>
  <c r="O31" i="4"/>
  <c r="N31" i="4"/>
  <c r="L31" i="4"/>
  <c r="AE31" i="4"/>
  <c r="AH31" i="4"/>
  <c r="U31" i="4"/>
  <c r="R31" i="4"/>
  <c r="K31" i="4"/>
  <c r="AK31" i="4"/>
  <c r="J31" i="4"/>
  <c r="AF9" i="4"/>
  <c r="AD9" i="4"/>
  <c r="R9" i="4"/>
  <c r="N9" i="4"/>
  <c r="AK9" i="4"/>
  <c r="U9" i="4"/>
  <c r="P9" i="4"/>
  <c r="L9" i="4"/>
  <c r="I9" i="4"/>
  <c r="AE9" i="4"/>
  <c r="AH9" i="4"/>
  <c r="O9" i="4"/>
  <c r="J9" i="4"/>
  <c r="AG9" i="4"/>
  <c r="M9" i="4"/>
  <c r="AI9" i="4"/>
  <c r="AJ9" i="4"/>
  <c r="K9" i="4"/>
  <c r="Q9" i="4"/>
  <c r="O41" i="4"/>
  <c r="AJ41" i="4"/>
  <c r="M41" i="4"/>
  <c r="N41" i="4"/>
  <c r="R41" i="4"/>
  <c r="P41" i="4"/>
  <c r="AF41" i="4"/>
  <c r="AG41" i="4"/>
  <c r="J41" i="4"/>
  <c r="AI41" i="4"/>
  <c r="Q41" i="4"/>
  <c r="I41" i="4"/>
  <c r="U41" i="4"/>
  <c r="AK41" i="4"/>
  <c r="AE41" i="4"/>
  <c r="L41" i="4"/>
  <c r="AD41" i="4"/>
  <c r="K41" i="4"/>
  <c r="AH41" i="4"/>
  <c r="AE37" i="4"/>
  <c r="AD37" i="4"/>
  <c r="L37" i="4"/>
  <c r="AI37" i="4"/>
  <c r="Q37" i="4"/>
  <c r="K37" i="4"/>
  <c r="P37" i="4"/>
  <c r="I37" i="4"/>
  <c r="J37" i="4"/>
  <c r="O37" i="4"/>
  <c r="U37" i="4"/>
  <c r="AH37" i="4"/>
  <c r="N37" i="4"/>
  <c r="M37" i="4"/>
  <c r="AJ37" i="4"/>
  <c r="AF37" i="4"/>
  <c r="AG37" i="4"/>
  <c r="R37" i="4"/>
  <c r="AK37" i="4"/>
  <c r="M27" i="4"/>
  <c r="R27" i="4"/>
  <c r="AI27" i="4"/>
  <c r="N27" i="4"/>
  <c r="AD27" i="4"/>
  <c r="O27" i="4"/>
  <c r="AH27" i="4"/>
  <c r="I27" i="4"/>
  <c r="AG27" i="4"/>
  <c r="P27" i="4"/>
  <c r="K27" i="4"/>
  <c r="AF27" i="4"/>
  <c r="U27" i="4"/>
  <c r="AJ27" i="4"/>
  <c r="J27" i="4"/>
  <c r="L27" i="4"/>
  <c r="Q27" i="4"/>
  <c r="AK27" i="4"/>
  <c r="AE27" i="4"/>
  <c r="L25" i="4"/>
  <c r="AI25" i="4"/>
  <c r="AK25" i="4"/>
  <c r="AG25" i="4"/>
  <c r="AE25" i="4"/>
  <c r="J25" i="4"/>
  <c r="Q25" i="4"/>
  <c r="AD25" i="4"/>
  <c r="AF25" i="4"/>
  <c r="AJ25" i="4"/>
  <c r="P25" i="4"/>
  <c r="M25" i="4"/>
  <c r="K25" i="4"/>
  <c r="AH25" i="4"/>
  <c r="U25" i="4"/>
  <c r="I25" i="4"/>
  <c r="N25" i="4"/>
  <c r="O25" i="4"/>
  <c r="R25" i="4"/>
  <c r="U36" i="4"/>
  <c r="O36" i="4"/>
  <c r="AD36" i="4"/>
  <c r="AG36" i="4"/>
  <c r="AJ36" i="4"/>
  <c r="Q36" i="4"/>
  <c r="J36" i="4"/>
  <c r="AE36" i="4"/>
  <c r="I36" i="4"/>
  <c r="P36" i="4"/>
  <c r="AH36" i="4"/>
  <c r="AK36" i="4"/>
  <c r="K36" i="4"/>
  <c r="L36" i="4"/>
  <c r="R36" i="4"/>
  <c r="AI36" i="4"/>
  <c r="M36" i="4"/>
  <c r="AF36" i="4"/>
  <c r="N36" i="4"/>
  <c r="Q14" i="4"/>
  <c r="AD14" i="4"/>
  <c r="M14" i="4"/>
  <c r="AJ14" i="4"/>
  <c r="R14" i="4"/>
  <c r="J14" i="4"/>
  <c r="N14" i="4"/>
  <c r="AK14" i="4"/>
  <c r="AG14" i="4"/>
  <c r="K14" i="4"/>
  <c r="I14" i="4"/>
  <c r="O14" i="4"/>
  <c r="U14" i="4"/>
  <c r="AE14" i="4"/>
  <c r="AI14" i="4"/>
  <c r="P14" i="4"/>
  <c r="L14" i="4"/>
  <c r="AF14" i="4"/>
  <c r="AH14" i="4"/>
  <c r="K22" i="4"/>
  <c r="N22" i="4"/>
  <c r="O22" i="4"/>
  <c r="R22" i="4"/>
  <c r="U22" i="4"/>
  <c r="AI22" i="4"/>
  <c r="J22" i="4"/>
  <c r="AH22" i="4"/>
  <c r="I22" i="4"/>
  <c r="AD22" i="4"/>
  <c r="AE22" i="4"/>
  <c r="L22" i="4"/>
  <c r="Q22" i="4"/>
  <c r="AF22" i="4"/>
  <c r="AG22" i="4"/>
  <c r="AJ22" i="4"/>
  <c r="AK22" i="4"/>
  <c r="P22" i="4"/>
  <c r="M22" i="4"/>
  <c r="AL5" i="4" l="1"/>
  <c r="H5" i="4"/>
  <c r="F5" i="4"/>
  <c r="T5" i="4"/>
  <c r="S5" i="4"/>
  <c r="V5" i="4" s="1"/>
  <c r="AL22" i="4"/>
  <c r="H22" i="4"/>
  <c r="F22" i="4"/>
  <c r="S22" i="4"/>
  <c r="V22" i="4" s="1"/>
  <c r="T22" i="4"/>
  <c r="H14" i="4"/>
  <c r="T14" i="4"/>
  <c r="S14" i="4"/>
  <c r="V14" i="4" s="1"/>
  <c r="F14" i="4"/>
  <c r="AL14" i="4"/>
  <c r="H36" i="4"/>
  <c r="T36" i="4"/>
  <c r="S36" i="4"/>
  <c r="V36" i="4" s="1"/>
  <c r="F36" i="4"/>
  <c r="AL36" i="4"/>
  <c r="H25" i="4"/>
  <c r="F25" i="4"/>
  <c r="S25" i="4"/>
  <c r="V25" i="4" s="1"/>
  <c r="T25" i="4"/>
  <c r="AL25" i="4"/>
  <c r="AL27" i="4"/>
  <c r="H27" i="4"/>
  <c r="S27" i="4"/>
  <c r="V27" i="4" s="1"/>
  <c r="F27" i="4"/>
  <c r="T27" i="4"/>
  <c r="H37" i="4"/>
  <c r="S37" i="4"/>
  <c r="V37" i="4" s="1"/>
  <c r="F37" i="4"/>
  <c r="T37" i="4"/>
  <c r="AL37" i="4"/>
  <c r="H41" i="4"/>
  <c r="S41" i="4"/>
  <c r="V41" i="4" s="1"/>
  <c r="T41" i="4"/>
  <c r="F41" i="4"/>
  <c r="AL41" i="4"/>
  <c r="AL9" i="4"/>
  <c r="H9" i="4"/>
  <c r="F9" i="4"/>
  <c r="S9" i="4"/>
  <c r="V9" i="4" s="1"/>
  <c r="T9" i="4"/>
  <c r="H31" i="4"/>
  <c r="T31" i="4"/>
  <c r="S31" i="4"/>
  <c r="V31" i="4" s="1"/>
  <c r="F31" i="4"/>
  <c r="AL31" i="4"/>
  <c r="AL26" i="4"/>
  <c r="H26" i="4"/>
  <c r="F26" i="4"/>
  <c r="T26" i="4"/>
  <c r="S26" i="4"/>
  <c r="V26" i="4" s="1"/>
  <c r="H39" i="4"/>
  <c r="S39" i="4"/>
  <c r="V39" i="4" s="1"/>
  <c r="T39" i="4"/>
  <c r="F39" i="4"/>
  <c r="AL39" i="4"/>
  <c r="AL24" i="4"/>
  <c r="H24" i="4"/>
  <c r="S24" i="4"/>
  <c r="V24" i="4" s="1"/>
  <c r="F24" i="4"/>
  <c r="T24" i="4"/>
  <c r="AL38" i="4"/>
  <c r="H38" i="4"/>
  <c r="F38" i="4"/>
  <c r="S38" i="4"/>
  <c r="V38" i="4" s="1"/>
  <c r="T38" i="4"/>
  <c r="AL10" i="4"/>
  <c r="H10" i="4"/>
  <c r="T10" i="4"/>
  <c r="S10" i="4"/>
  <c r="V10" i="4" s="1"/>
  <c r="F10" i="4"/>
  <c r="AL8" i="4"/>
  <c r="H8" i="4"/>
  <c r="S8" i="4"/>
  <c r="V8" i="4" s="1"/>
  <c r="F8" i="4"/>
  <c r="T8" i="4"/>
  <c r="AL6" i="4"/>
  <c r="H6" i="4"/>
  <c r="S6" i="4"/>
  <c r="V6" i="4" s="1"/>
  <c r="T6" i="4"/>
  <c r="F6" i="4"/>
  <c r="H40" i="4"/>
  <c r="F40" i="4"/>
  <c r="S40" i="4"/>
  <c r="V40" i="4" s="1"/>
  <c r="T40" i="4"/>
  <c r="AL40" i="4"/>
</calcChain>
</file>

<file path=xl/sharedStrings.xml><?xml version="1.0" encoding="utf-8"?>
<sst xmlns="http://schemas.openxmlformats.org/spreadsheetml/2006/main" count="1547" uniqueCount="582">
  <si>
    <t>HARGA</t>
  </si>
  <si>
    <t>/ STN</t>
  </si>
  <si>
    <t>N_ID</t>
  </si>
  <si>
    <t>ID NOTA</t>
  </si>
  <si>
    <t>&gt;</t>
  </si>
  <si>
    <t>QB</t>
  </si>
  <si>
    <t>//</t>
  </si>
  <si>
    <t>TANGGAL DATANG</t>
  </si>
  <si>
    <t>NAMA BARANG</t>
  </si>
  <si>
    <t>C</t>
  </si>
  <si>
    <t>JMLH BRG</t>
  </si>
  <si>
    <t>SAT</t>
  </si>
  <si>
    <t xml:space="preserve"> HARGA SATUAN </t>
  </si>
  <si>
    <t>DISC 1 (%)</t>
  </si>
  <si>
    <t>DISC 2 (%)</t>
  </si>
  <si>
    <t xml:space="preserve"> JUMLAH </t>
  </si>
  <si>
    <t>DISC TOTAL</t>
  </si>
  <si>
    <t xml:space="preserve"> TOTAL INVOICE </t>
  </si>
  <si>
    <t>KETERANGAN</t>
  </si>
  <si>
    <t>N.B.nota</t>
  </si>
  <si>
    <t>concat</t>
  </si>
  <si>
    <t>stt</t>
  </si>
  <si>
    <t>H_DISC</t>
  </si>
  <si>
    <t>&gt;DB</t>
  </si>
  <si>
    <t>HARGA CTN</t>
  </si>
  <si>
    <t>SUPPLIER</t>
  </si>
  <si>
    <t>QTY/ CTN</t>
  </si>
  <si>
    <t>DB_ROW</t>
  </si>
  <si>
    <t>1</t>
  </si>
  <si>
    <t>2</t>
  </si>
  <si>
    <t>DZ</t>
  </si>
  <si>
    <t>LSN</t>
  </si>
  <si>
    <t>HARGA_1</t>
  </si>
  <si>
    <t>/ STN_1</t>
  </si>
  <si>
    <t>A_</t>
  </si>
  <si>
    <t>A_B</t>
  </si>
  <si>
    <t>A_B_1</t>
  </si>
  <si>
    <t>A_B_2</t>
  </si>
  <si>
    <t>A_1</t>
  </si>
  <si>
    <t>A_2</t>
  </si>
  <si>
    <t>B_</t>
  </si>
  <si>
    <t>B_1</t>
  </si>
  <si>
    <t>B_2</t>
  </si>
  <si>
    <t>/ STN_2</t>
  </si>
  <si>
    <t>JENIS</t>
  </si>
  <si>
    <t>TANGGAL DATANG_H</t>
  </si>
  <si>
    <t>Row Labels</t>
  </si>
  <si>
    <t>99 JAYA UTAMA</t>
  </si>
  <si>
    <t>ANDY</t>
  </si>
  <si>
    <t>ATALI MAKMUR</t>
  </si>
  <si>
    <t>BAHAGIA TEGUH</t>
  </si>
  <si>
    <t>BINTANG JAYA</t>
  </si>
  <si>
    <t>BINTANG SAUDARA</t>
  </si>
  <si>
    <t>COMBI</t>
  </si>
  <si>
    <t>DB STATIONERY</t>
  </si>
  <si>
    <t>D-R ORIGINAL</t>
  </si>
  <si>
    <t>DUTA BUANA</t>
  </si>
  <si>
    <t>ETJ</t>
  </si>
  <si>
    <t>GUNINDO</t>
  </si>
  <si>
    <t>HANSA</t>
  </si>
  <si>
    <t>HTB</t>
  </si>
  <si>
    <t>KALINDO SUKSES</t>
  </si>
  <si>
    <t>KENKO SINAR INDONESIA</t>
  </si>
  <si>
    <t>LAYS</t>
  </si>
  <si>
    <t>LESTARI STATIONERY</t>
  </si>
  <si>
    <t>MEDIA DHARMA</t>
  </si>
  <si>
    <t>MSI/ SURYA PRATAMA</t>
  </si>
  <si>
    <t>PARAMA</t>
  </si>
  <si>
    <t>PELNA INDONESIA</t>
  </si>
  <si>
    <t>PMJP</t>
  </si>
  <si>
    <t>PUTRA SURYA MANDIRI</t>
  </si>
  <si>
    <t>SAPUTRO OFFICE</t>
  </si>
  <si>
    <t>SBS</t>
  </si>
  <si>
    <t>SINAR YOGYAKARTA</t>
  </si>
  <si>
    <t>TFS</t>
  </si>
  <si>
    <t>WIN'S SENTOSA</t>
  </si>
  <si>
    <t>Grand Total</t>
  </si>
  <si>
    <t>ATALI</t>
  </si>
  <si>
    <t>D-R</t>
  </si>
  <si>
    <t>KALINDO</t>
  </si>
  <si>
    <t>KENKO</t>
  </si>
  <si>
    <t>LESTARI</t>
  </si>
  <si>
    <t>MSI</t>
  </si>
  <si>
    <t>PELNA</t>
  </si>
  <si>
    <t>PMS</t>
  </si>
  <si>
    <t>SAPUTRO</t>
  </si>
  <si>
    <t>TOPLA</t>
  </si>
  <si>
    <t xml:space="preserve">ETJ </t>
  </si>
  <si>
    <t>DB</t>
  </si>
  <si>
    <t>SAMUDERA ANGKASA JAYA</t>
  </si>
  <si>
    <t>SAMUDERA ANGKASA</t>
  </si>
  <si>
    <t>ALPINDO</t>
  </si>
  <si>
    <t>SAHABAT REJEKI</t>
  </si>
  <si>
    <t>PPW</t>
  </si>
  <si>
    <t>DOZ</t>
  </si>
  <si>
    <t>GRAFINDO</t>
  </si>
  <si>
    <t>DUTA BAHAGIA</t>
  </si>
  <si>
    <t>GM TDS SURABAYA</t>
  </si>
  <si>
    <t>JEFFRY</t>
  </si>
  <si>
    <t>GADING MURNI</t>
  </si>
  <si>
    <t>HARAPAN JAYA</t>
  </si>
  <si>
    <t>PHS</t>
  </si>
  <si>
    <t>SALIKAH</t>
  </si>
  <si>
    <t>?</t>
  </si>
  <si>
    <t>CAHAYA GEMILANG</t>
  </si>
  <si>
    <t>DWI TUNGGAL INDAH JAYA/ SDI</t>
  </si>
  <si>
    <t>SINAR KOTA</t>
  </si>
  <si>
    <t>SDI</t>
  </si>
  <si>
    <t>ANTON</t>
  </si>
  <si>
    <t>KUNCI MATAHARI</t>
  </si>
  <si>
    <t>EFREM STATIONERY</t>
  </si>
  <si>
    <t>EFREM</t>
  </si>
  <si>
    <t>BINTANG BARU ASIA</t>
  </si>
  <si>
    <t>SURYA PRATAMA</t>
  </si>
  <si>
    <t>YUSHINCA</t>
  </si>
  <si>
    <t>GLORY</t>
  </si>
  <si>
    <t>SAPUTRO OFFICE ST</t>
  </si>
  <si>
    <t>EMICO STATIONERY</t>
  </si>
  <si>
    <t>EMICO</t>
  </si>
  <si>
    <t>HTB STATIONERY</t>
  </si>
  <si>
    <t>LAUTAN MAS ASIA</t>
  </si>
  <si>
    <t>BRAVO</t>
  </si>
  <si>
    <t>TRI MITRA SEJATI</t>
  </si>
  <si>
    <t>Column1</t>
  </si>
  <si>
    <t>DR-STATIONERY</t>
  </si>
  <si>
    <t>HENDA SUKSES ABADI</t>
  </si>
  <si>
    <t>HONG SIAN</t>
  </si>
  <si>
    <t>GRA_0301_LAN-1</t>
  </si>
  <si>
    <t/>
  </si>
  <si>
    <t>BIN_0301_645-1</t>
  </si>
  <si>
    <t>BIN_0301_664-1</t>
  </si>
  <si>
    <t>SBS_0301_LAN-9</t>
  </si>
  <si>
    <t>NAME</t>
  </si>
  <si>
    <t>VALUE</t>
  </si>
  <si>
    <t>PATH</t>
  </si>
  <si>
    <t>D:\kerja\BANK EXP\BARU\</t>
  </si>
  <si>
    <t>YEAR</t>
  </si>
  <si>
    <t>2023</t>
  </si>
  <si>
    <t>MONTH</t>
  </si>
  <si>
    <t>01 JAN</t>
  </si>
  <si>
    <t>FILENAME</t>
  </si>
  <si>
    <t>NOTA</t>
  </si>
  <si>
    <t>FORMAT</t>
  </si>
  <si>
    <t>.XLSX</t>
  </si>
  <si>
    <t>DIR</t>
  </si>
  <si>
    <t>ID_P</t>
  </si>
  <si>
    <t>DB_NAME</t>
  </si>
  <si>
    <t>DB.XLSX</t>
  </si>
  <si>
    <t>DB_PATH</t>
  </si>
  <si>
    <t>ID</t>
  </si>
  <si>
    <t>TANGGAL</t>
  </si>
  <si>
    <t>SUPPLIER_H</t>
  </si>
  <si>
    <t>QTY</t>
  </si>
  <si>
    <t>STN</t>
  </si>
  <si>
    <t>HARGA SATUAN</t>
  </si>
  <si>
    <t>HARGA/ CTN_H</t>
  </si>
  <si>
    <t>DISC 1</t>
  </si>
  <si>
    <t>DISC 2</t>
  </si>
  <si>
    <t>TOTAL</t>
  </si>
  <si>
    <t>ETJ_0401_423-1</t>
  </si>
  <si>
    <t>KUN_0501_341-1</t>
  </si>
  <si>
    <t>ATA_0501_053-5</t>
  </si>
  <si>
    <t>KEN_0501_093-1</t>
  </si>
  <si>
    <t>KEN_0501_016-10</t>
  </si>
  <si>
    <t>KEN_0501_019-8</t>
  </si>
  <si>
    <t>ETJ_0401_323-1</t>
  </si>
  <si>
    <t>ETJ_0401_423-3</t>
  </si>
  <si>
    <t>JAY_0401_702-16</t>
  </si>
  <si>
    <t>GLO_0701_ 08-2</t>
  </si>
  <si>
    <t>COM_0601_111-1</t>
  </si>
  <si>
    <t>SAP_0601_SOS-1</t>
  </si>
  <si>
    <t>FAKTUR</t>
  </si>
  <si>
    <t>FAKTUR_H</t>
  </si>
  <si>
    <t>ARTO MORO</t>
  </si>
  <si>
    <t>A_1T</t>
  </si>
  <si>
    <t>A_2S</t>
  </si>
  <si>
    <t>B_1T</t>
  </si>
  <si>
    <t>B_2S</t>
  </si>
  <si>
    <t>concatnamaharga</t>
  </si>
  <si>
    <t>Column2</t>
  </si>
  <si>
    <t>/ STN_3</t>
  </si>
  <si>
    <t>HARGA_2</t>
  </si>
  <si>
    <t>HARGA_3</t>
  </si>
  <si>
    <t>HARGA_X</t>
  </si>
  <si>
    <t>STN_X</t>
  </si>
  <si>
    <t>C_1</t>
  </si>
  <si>
    <t>C_2</t>
  </si>
  <si>
    <t>X_1</t>
  </si>
  <si>
    <t>X_2</t>
  </si>
  <si>
    <t>C_1T</t>
  </si>
  <si>
    <t>C_2S</t>
  </si>
  <si>
    <t>X_1T</t>
  </si>
  <si>
    <t>X_2S</t>
  </si>
  <si>
    <t>NB PAJAK</t>
  </si>
  <si>
    <t>POINTER</t>
  </si>
  <si>
    <t>PMJ_0601_ 40-2</t>
  </si>
  <si>
    <t>ETJ_0601_223-9</t>
  </si>
  <si>
    <t>DUT_0501_23H-2</t>
  </si>
  <si>
    <t>DUT_0501_23H-1</t>
  </si>
  <si>
    <t>SUR_0501_039-2</t>
  </si>
  <si>
    <t>ATA_0701_214-9</t>
  </si>
  <si>
    <t>ATA_0701_135-2</t>
  </si>
  <si>
    <t>ATA_0701_107-4</t>
  </si>
  <si>
    <t>HAN_0701_081-1</t>
  </si>
  <si>
    <t>DUT_0701_23H-1</t>
  </si>
  <si>
    <t>kenkopunchno85xl59000</t>
  </si>
  <si>
    <t>kenkotapedispensertd3231&amp;3core19250</t>
  </si>
  <si>
    <t>kenkostaplerhd107750</t>
  </si>
  <si>
    <t>kenkopencil2b0810fluorescent800</t>
  </si>
  <si>
    <t>kenkopencil2b6906btkbatik783.333333333333</t>
  </si>
  <si>
    <t>kenkocorrectionfluidke1083925</t>
  </si>
  <si>
    <t>kenkocolorpencilcp12halfclassic6600</t>
  </si>
  <si>
    <t>kenko12colorpencilcp12fclassic10350</t>
  </si>
  <si>
    <t>kenkogelpenke200black2050</t>
  </si>
  <si>
    <t>kenkopencil2b3181hitamcapmerah733.333333333333</t>
  </si>
  <si>
    <t>kenkogelpenke16dotndotblack2175</t>
  </si>
  <si>
    <t>kenkopencil2b3282hitambintang850</t>
  </si>
  <si>
    <t>kenkopencil2b6373metallic750</t>
  </si>
  <si>
    <t>kenkocorrectiontapect802n8mx5mm4250</t>
  </si>
  <si>
    <t>kenkocorrectiontapect90212mx5mm5000</t>
  </si>
  <si>
    <t>kenkogelpenhitechh028mmblue3250</t>
  </si>
  <si>
    <t>kenkogelpentgelerasableke303erblack2000</t>
  </si>
  <si>
    <t>kenkogelpenke303tgeltriangularblack1800</t>
  </si>
  <si>
    <t>Column22</t>
  </si>
  <si>
    <t>bkkasfolio12870PCS</t>
  </si>
  <si>
    <t>oilpastelop36sppcaseseaworldjk41500SET</t>
  </si>
  <si>
    <t>oilpastelop48sppcaseseaworldjk58900SET</t>
  </si>
  <si>
    <t>oilpastelop55sppcaseseaworldjk66900SET</t>
  </si>
  <si>
    <t>oilpastelop72sppcaseseaworldjk96000SET</t>
  </si>
  <si>
    <t>ballpenbp338vocusblackjk1050DZ</t>
  </si>
  <si>
    <t>crayonputartwcr12minijk18600SET</t>
  </si>
  <si>
    <t>correctiontapect520jk11000PCS</t>
  </si>
  <si>
    <t>labellbp2ln2barisjk3050ROL</t>
  </si>
  <si>
    <t>tapecuttertd103jk19000PCS</t>
  </si>
  <si>
    <t>scissorsc828jk4350PCS</t>
  </si>
  <si>
    <t>scissorsc838jk6500PCS</t>
  </si>
  <si>
    <t>scissorsc848jk9750PCS</t>
  </si>
  <si>
    <t>binderclip155jk470.833333333333GRS</t>
  </si>
  <si>
    <t>permanentmarkerpm34blackjk2350PCS</t>
  </si>
  <si>
    <t>eraser526b40pjk707.5BOX</t>
  </si>
  <si>
    <t>eraser526b20jk1705BOX</t>
  </si>
  <si>
    <t>eraser526b40bljk707.5BOX</t>
  </si>
  <si>
    <t>erasererb20bljk1705BOX</t>
  </si>
  <si>
    <t>DZN</t>
  </si>
  <si>
    <t>SET</t>
  </si>
  <si>
    <t>PCS</t>
  </si>
  <si>
    <t>CAH_0901_003-1</t>
  </si>
  <si>
    <t>LES_0901_162-4</t>
  </si>
  <si>
    <t>BIN_0901_694-1</t>
  </si>
  <si>
    <t>DBS_0901_223-4</t>
  </si>
  <si>
    <t>SBS_0901_1B1-8</t>
  </si>
  <si>
    <t>PAR_1001_-4</t>
  </si>
  <si>
    <t>SAP_1001_S03-1</t>
  </si>
  <si>
    <t>MAN_1001_073-1</t>
  </si>
  <si>
    <t>SUR_1001_137-1</t>
  </si>
  <si>
    <t>SUR_1001_232-1</t>
  </si>
  <si>
    <t>KEN_0901_463-6</t>
  </si>
  <si>
    <t>KEN_0901_446-10</t>
  </si>
  <si>
    <t>KEN_0901_447-9</t>
  </si>
  <si>
    <t>KEN_0901_462-10</t>
  </si>
  <si>
    <t>KEN_0901_132-3</t>
  </si>
  <si>
    <t>KEN_0901_152-9</t>
  </si>
  <si>
    <t>KEN_0901_249-1</t>
  </si>
  <si>
    <t>KEN_0901_211-7</t>
  </si>
  <si>
    <t>KEN_0901_343-4</t>
  </si>
  <si>
    <t>KEN_0901_336-10</t>
  </si>
  <si>
    <t>ATA_1101_292-8</t>
  </si>
  <si>
    <t>ATA_1101_352-10</t>
  </si>
  <si>
    <t>ATA_1101_291-11</t>
  </si>
  <si>
    <t>KAL_1101_066-3</t>
  </si>
  <si>
    <t>ATA_1101_433-7</t>
  </si>
  <si>
    <t>KEN_1101_542-9</t>
  </si>
  <si>
    <t>KEN_1101_528-2</t>
  </si>
  <si>
    <t>PPW_1101_I23-1</t>
  </si>
  <si>
    <t>PPW_1101_I22-1</t>
  </si>
  <si>
    <t>GRA_1101_126-1</t>
  </si>
  <si>
    <t>SBS_1101_-2</t>
  </si>
  <si>
    <t>SIN_1201_EDY-1</t>
  </si>
  <si>
    <t>ATA_1201_431-11</t>
  </si>
  <si>
    <t>ATA_1201_432-9</t>
  </si>
  <si>
    <t>KAL_1201_093-11</t>
  </si>
  <si>
    <t>KAL_1201_094-1</t>
  </si>
  <si>
    <t>KEN_1201_574-10</t>
  </si>
  <si>
    <t>KEN_1201_575-2</t>
  </si>
  <si>
    <t>D-R_1201_020-1</t>
  </si>
  <si>
    <t>KEN_1201_775-4</t>
  </si>
  <si>
    <t>ATA_1401_612-1</t>
  </si>
  <si>
    <t>99J_1401_523-4</t>
  </si>
  <si>
    <t>DBS_1401_423-17</t>
  </si>
  <si>
    <t>DBS_1401_323-17</t>
  </si>
  <si>
    <t>DBS_1401_323-2</t>
  </si>
  <si>
    <t>GRA_1401_LAN-2</t>
  </si>
  <si>
    <t>GUN_1401_086-1</t>
  </si>
  <si>
    <t>ETJ_1101_EXP-2</t>
  </si>
  <si>
    <t>KEN_1601_988-4</t>
  </si>
  <si>
    <t>ATA_1601_770-2</t>
  </si>
  <si>
    <t>ATA_1601_693-10</t>
  </si>
  <si>
    <t>ATA_1601_694-3</t>
  </si>
  <si>
    <t>HAN_1601_164-2</t>
  </si>
  <si>
    <t>GUN_1601_095-2</t>
  </si>
  <si>
    <t>DUT_1601_3-H-1</t>
  </si>
  <si>
    <t>ATA_1801_823-11</t>
  </si>
  <si>
    <t>ATA_1801_824-10</t>
  </si>
  <si>
    <t>ATA_1801_825-5</t>
  </si>
  <si>
    <t>KAL_1801_133-7</t>
  </si>
  <si>
    <t>ATA_1801_904-4</t>
  </si>
  <si>
    <t>ATA_1801_903-8</t>
  </si>
  <si>
    <t>KEN_1801_110-2</t>
  </si>
  <si>
    <t>JEF_1801_-1</t>
  </si>
  <si>
    <t>DUT_1801_23C-1</t>
  </si>
  <si>
    <t>ETJ_1801_723-3</t>
  </si>
  <si>
    <t>YUS_1801_055-2</t>
  </si>
  <si>
    <t>COM_1901_125-3</t>
  </si>
  <si>
    <t>DBS_1901_023-1</t>
  </si>
  <si>
    <t>TFS_1901_092-8</t>
  </si>
  <si>
    <t>HAN_1901_198-6</t>
  </si>
  <si>
    <t>A1</t>
  </si>
  <si>
    <t>LAY_2001_055-2</t>
  </si>
  <si>
    <t>ATA_2001_015-8</t>
  </si>
  <si>
    <t>ATA_2001_013-11</t>
  </si>
  <si>
    <t>ATA_2001_014-5</t>
  </si>
  <si>
    <t>KAL_2001_172-3</t>
  </si>
  <si>
    <t>KEN_2001_377-3</t>
  </si>
  <si>
    <t>KEN_2001_158-2</t>
  </si>
  <si>
    <t>ETJ_2001_223-2</t>
  </si>
  <si>
    <t>ETJ_2001_323-1</t>
  </si>
  <si>
    <t>GRA_2001_-2</t>
  </si>
  <si>
    <t>GRA_2001_251-3</t>
  </si>
  <si>
    <t>GLO_2001_B09-1</t>
  </si>
  <si>
    <t>DUT_2001_23H-1</t>
  </si>
  <si>
    <t>WIN_2101_176-3</t>
  </si>
  <si>
    <t>BAH_2101_049-1</t>
  </si>
  <si>
    <t>BAH_2101_053-1</t>
  </si>
  <si>
    <t>GRA_2101_285-3</t>
  </si>
  <si>
    <t>SDI_2101_430-1</t>
  </si>
  <si>
    <t>ATA_2101_066-8</t>
  </si>
  <si>
    <t>ATA_2401_229-5</t>
  </si>
  <si>
    <t>ATA_2401_237-6</t>
  </si>
  <si>
    <t>ATA_2401_228-11</t>
  </si>
  <si>
    <t>WIN_2401_LGS-10</t>
  </si>
  <si>
    <t>SBS_2401_0B1-5</t>
  </si>
  <si>
    <t>SBS_2401_023-7</t>
  </si>
  <si>
    <t>SUR_2401_280-6</t>
  </si>
  <si>
    <t>BIN_2401_353-1</t>
  </si>
  <si>
    <t>GLO_2501_ 17-1</t>
  </si>
  <si>
    <t>GLO_2601_ 19-2</t>
  </si>
  <si>
    <t>SAM_2701_231-1</t>
  </si>
  <si>
    <t>SAL_2701_958-2</t>
  </si>
  <si>
    <t>GUN_2701_157-4</t>
  </si>
  <si>
    <t>HAN_2701_292-2</t>
  </si>
  <si>
    <t>HAN_2701_286-3</t>
  </si>
  <si>
    <t>TFS_2701_117-7</t>
  </si>
  <si>
    <t>HON_2801_014-1</t>
  </si>
  <si>
    <t>HAN_2801_297-3</t>
  </si>
  <si>
    <t>GRA_2601_-3</t>
  </si>
  <si>
    <t>HON_2601_-3</t>
  </si>
  <si>
    <t>DR(_2701_-14</t>
  </si>
  <si>
    <t>DUT_2801_-1</t>
  </si>
  <si>
    <t>ATA_2801_441-1</t>
  </si>
  <si>
    <t>KEN_2801_764-6</t>
  </si>
  <si>
    <t>KEN_2801_733-10</t>
  </si>
  <si>
    <t>GLO_2801_ 26-1</t>
  </si>
  <si>
    <t>ETJ_2801_123-1</t>
  </si>
  <si>
    <t>ATA_3001_591-6</t>
  </si>
  <si>
    <t>KEN_3001_870-7</t>
  </si>
  <si>
    <t>HAN_3101_340-4</t>
  </si>
  <si>
    <t>DR (SS) ORI</t>
  </si>
  <si>
    <t>HONGSIAN</t>
  </si>
  <si>
    <t>WINS SENTOSA</t>
  </si>
  <si>
    <t>SINAR MAS</t>
  </si>
  <si>
    <t>MANDIRI BAHAGIA SEJATI</t>
  </si>
  <si>
    <t>LESTARY STATIONERY</t>
  </si>
  <si>
    <t>JAYA MAKMUR</t>
  </si>
  <si>
    <t>bindera5tsclm401collegejku15800PCS</t>
  </si>
  <si>
    <t>bindera5tsedm503educationjku15800PCS</t>
  </si>
  <si>
    <t>bindera5tsfcm480facultyjku15800PCS</t>
  </si>
  <si>
    <t>bindera5tsfs514friendshipjku15800PCS</t>
  </si>
  <si>
    <t>bindera5tsimm478imagintnjku15800PCS</t>
  </si>
  <si>
    <t>bukutamugb2833r5batikjk20800PCS</t>
  </si>
  <si>
    <t>bulldogclip6145jk9075DZ</t>
  </si>
  <si>
    <t>calculatorjoykocc12coblue56000PCS</t>
  </si>
  <si>
    <t>calculatorjoykocc12cogreen56000PCS</t>
  </si>
  <si>
    <t>calculatorjoykocc12coyellow56000PCS</t>
  </si>
  <si>
    <t>calculatorjoykocc15a47000PCS</t>
  </si>
  <si>
    <t>calculatorjoykocc19a60000PCS</t>
  </si>
  <si>
    <t>calculatorjoykocc3732000PCS</t>
  </si>
  <si>
    <t>calculatorjoykocc3827500PCS</t>
  </si>
  <si>
    <t>calculatorjoykocc4055000PCS</t>
  </si>
  <si>
    <t>calculatorjoykocc4174000PCS</t>
  </si>
  <si>
    <t>calculatorjoykocc4652000PCS</t>
  </si>
  <si>
    <t>calculatorjoykocc47coblue32500PCS</t>
  </si>
  <si>
    <t>calculatorjoykocc47cogreen32500PCS</t>
  </si>
  <si>
    <t>calculatorjoykocc47cored32500PCS</t>
  </si>
  <si>
    <t>calculatorjoykocc5662000PCS</t>
  </si>
  <si>
    <t>calculatorjoykocc5788000PCS</t>
  </si>
  <si>
    <t>calculatorjoykocc800ch79000PCS</t>
  </si>
  <si>
    <t>calculatorjoykocc810ch82000PCS</t>
  </si>
  <si>
    <t>calculatorjoykocc8a47000PCS</t>
  </si>
  <si>
    <t>calculatorjoykocc8coblue47000PCS</t>
  </si>
  <si>
    <t>calculatorjoykocc8cogreen47000PCS</t>
  </si>
  <si>
    <t>calculatorjoykocc8coorange47000PCS</t>
  </si>
  <si>
    <t>cashboxcb21ajk160000PCS</t>
  </si>
  <si>
    <t>cashboxcb26ajk187000PCS</t>
  </si>
  <si>
    <t>colorpencilcp103jk12600SET</t>
  </si>
  <si>
    <t>colorpencilcp107jk5400SET</t>
  </si>
  <si>
    <t>colorpencilcp12pbjk10600SET</t>
  </si>
  <si>
    <t>colorpencilcp24pbjk21200SET</t>
  </si>
  <si>
    <t>colorpencilcps24jk13800SET</t>
  </si>
  <si>
    <t>correctionfluidcfs209ajk3450DZ</t>
  </si>
  <si>
    <t>correctionfluidcfs221jk2950BOX</t>
  </si>
  <si>
    <t>correctionfluidcfs224jk2950BOX</t>
  </si>
  <si>
    <t>correctionfluidcfs225jk2850DZ</t>
  </si>
  <si>
    <t>correctionfluidjk101jk3000DZ</t>
  </si>
  <si>
    <t>correctiontapect507jk4600PCS</t>
  </si>
  <si>
    <t>correctiontapect510ajk5800PCS</t>
  </si>
  <si>
    <t>correctiontapect522jk4800PCS</t>
  </si>
  <si>
    <t>correctiontapect533jk8500PCS</t>
  </si>
  <si>
    <t>correctiontapect549jk10000PCS</t>
  </si>
  <si>
    <t>crayonputartwcr12sjk23900SET</t>
  </si>
  <si>
    <t>crayonputartwcr24sjk47800SET</t>
  </si>
  <si>
    <t>cutterbladel150amljkDZ</t>
  </si>
  <si>
    <t>cutterl500jk13500DZ</t>
  </si>
  <si>
    <t>datestamps68lunasjk8600PCS</t>
  </si>
  <si>
    <t>eraserer30wjk1066.66666666667BOX</t>
  </si>
  <si>
    <t>gelpengp265qgelblackjk2350DZ</t>
  </si>
  <si>
    <t>gelpengp330blackjk1175DZ</t>
  </si>
  <si>
    <t>gelzhixinrefillg30931520.83333333333LSN</t>
  </si>
  <si>
    <t>gelzhixinrefillg31031520.83333333333LSN</t>
  </si>
  <si>
    <t>gelzhixinrefillg31121520.83333333333LSN</t>
  </si>
  <si>
    <t>gelzhixinrefillg31181520.83333333333LSN</t>
  </si>
  <si>
    <t>glueglr35jk1550PCS</t>
  </si>
  <si>
    <t>glueglr50jk2150PCS</t>
  </si>
  <si>
    <t>glueglw01jk2600PCS</t>
  </si>
  <si>
    <t>gluestickgs098gramjk2100PCS</t>
  </si>
  <si>
    <t>gluestickgs1008gramjk2100PCS</t>
  </si>
  <si>
    <t>gluestickgs104animalkingdomjk2450PCS</t>
  </si>
  <si>
    <t>guntackergt700jk34500PCS</t>
  </si>
  <si>
    <t>hdstaplerhd12n13jk97000PCS</t>
  </si>
  <si>
    <t>isigwno1014000PAK</t>
  </si>
  <si>
    <t>isigwno36924000PAK</t>
  </si>
  <si>
    <t>kenko12coloroilpastelgarden12000</t>
  </si>
  <si>
    <t>kenko12colorpencilcp12ftincaseclassic17000</t>
  </si>
  <si>
    <t>kenko18coloroilpastelgarden21500</t>
  </si>
  <si>
    <t>kenko24coloroilpastelgarden28500</t>
  </si>
  <si>
    <t>kenko24colorpencilcp24fclassic20700</t>
  </si>
  <si>
    <t>kenko36coloroilpastelgarden31125</t>
  </si>
  <si>
    <t>kenkobinderclipno105200</t>
  </si>
  <si>
    <t>kenkobinderclipno107220.833333333333</t>
  </si>
  <si>
    <t>kenkobinderclipno111341.666666666667</t>
  </si>
  <si>
    <t>kenkobinderclipno155479.166666666667</t>
  </si>
  <si>
    <t>kenkobinderclipno200833.333333333333</t>
  </si>
  <si>
    <t>kenkobinderclipno2601250</t>
  </si>
  <si>
    <t>kenkoclothtape24mmbluecoreblackbt6350</t>
  </si>
  <si>
    <t>kenkoclothtape36mmbluecoreblackbt9150</t>
  </si>
  <si>
    <t>kenkoclothtape48mmbluecoreblackbt12200</t>
  </si>
  <si>
    <t>kenkocolorclip31003450</t>
  </si>
  <si>
    <t>kenkocorrectionfluidke014525</t>
  </si>
  <si>
    <t>kenkocorrectionfluidke107m4650</t>
  </si>
  <si>
    <t>kenkocorrectionfluidke823m4750</t>
  </si>
  <si>
    <t>kenkocorrectionfluidke826m5025</t>
  </si>
  <si>
    <t>kenkocorrectiontapect1505fc15mx5mm5800</t>
  </si>
  <si>
    <t>kenkocorrectiontapect831*8mx5mm4500</t>
  </si>
  <si>
    <t>kenkocorrectiontapect90312mx5mm5250</t>
  </si>
  <si>
    <t>kenkocorrectiontapect90612mx5mm5200</t>
  </si>
  <si>
    <t>kenkocorrectiontapect90912mx5mm5000</t>
  </si>
  <si>
    <t>kenkocutterbladea1009mm2700</t>
  </si>
  <si>
    <t>kenkocutterbladel15018mm5400</t>
  </si>
  <si>
    <t>kenkocutterk2009mmblade4350</t>
  </si>
  <si>
    <t>kenkocutterl50018mmblade12300</t>
  </si>
  <si>
    <t>kenkodoubletape48mmhgbluecorebt9500</t>
  </si>
  <si>
    <t>kenkoerasererb20sqblack30000</t>
  </si>
  <si>
    <t>kenkoerasererb40sqblack27500</t>
  </si>
  <si>
    <t>kenkoerasererw20sqwhite30000</t>
  </si>
  <si>
    <t>kenkoerasererw40sqwhite27500</t>
  </si>
  <si>
    <t>kenkogelpeneasygelblack2175</t>
  </si>
  <si>
    <t>kenkogelpenhitechh028mmblack3250</t>
  </si>
  <si>
    <t>kenkogelpenk1black3300</t>
  </si>
  <si>
    <t>kenkogelpenke100black1600</t>
  </si>
  <si>
    <t>kenkogelpenmicrotec04mmblack3300</t>
  </si>
  <si>
    <t>kenkogelpensaharablack3050</t>
  </si>
  <si>
    <t>kenkogelpensaharasnackblack3250</t>
  </si>
  <si>
    <t>kenkogluestick15grmedium3600</t>
  </si>
  <si>
    <t>kenkogluestick8grsmall2200</t>
  </si>
  <si>
    <t>kenkoheavydutystaplerhd12l24360000</t>
  </si>
  <si>
    <t>kenkoheavydutystaplerhd12n1384000</t>
  </si>
  <si>
    <t>kenkojumboclipno54300</t>
  </si>
  <si>
    <t>kenkolooseleafa5ll10020708350</t>
  </si>
  <si>
    <t>kenkolooseleafa5ll5020704400</t>
  </si>
  <si>
    <t>kenkolooseleafb5ll100267013000</t>
  </si>
  <si>
    <t>kenkopencil2b6019antibacterial708.333333333333</t>
  </si>
  <si>
    <t>kenkopencil2b6191hijaucaphitam766.666666666667</t>
  </si>
  <si>
    <t>kenkopencil2b6800platinum733.333333333333</t>
  </si>
  <si>
    <t>kenkopencilcasepc0719tk5200</t>
  </si>
  <si>
    <t>kenkopencilleadpl052b05mmhipolymer1875</t>
  </si>
  <si>
    <t>kenkopocketnotepn4035150</t>
  </si>
  <si>
    <t>kenkopocketnotepn4043350</t>
  </si>
  <si>
    <t>kenkopricelabellermx5500eos8digits1line55000</t>
  </si>
  <si>
    <t>kenkopunchno3013000</t>
  </si>
  <si>
    <t>kenkopushpinpn30color2750</t>
  </si>
  <si>
    <t>kenkoscissorsc8284700</t>
  </si>
  <si>
    <t>kenkoscissorsc838n6650</t>
  </si>
  <si>
    <t>kenkoscissorsc848n9900</t>
  </si>
  <si>
    <t>kenkostainlesssteelruler30cm7000</t>
  </si>
  <si>
    <t>kenkostamppadno04950</t>
  </si>
  <si>
    <t>kenkostaplerhd10d9800</t>
  </si>
  <si>
    <t>kenkostaplerhd5019000</t>
  </si>
  <si>
    <t>kenkostaplesno121023104200</t>
  </si>
  <si>
    <t>kenkotrigonalclipno31600</t>
  </si>
  <si>
    <t>keyringkr9jk460DRM</t>
  </si>
  <si>
    <t>labellb2rl1barisjk2050ROL</t>
  </si>
  <si>
    <t>labellbp2cy2barisyellowjk4200ROL</t>
  </si>
  <si>
    <t>labellermx5500m8digitsjk40500PCS</t>
  </si>
  <si>
    <t>lleafa5702050sjk3600PAK</t>
  </si>
  <si>
    <t>mathsetms25jk7350DZ</t>
  </si>
  <si>
    <t>mathsetms402jk12000SET</t>
  </si>
  <si>
    <t>mathsetms75jk7450DZ</t>
  </si>
  <si>
    <t>mechpencilmp21jk3400DZ</t>
  </si>
  <si>
    <t>oilpastelop12crroundjk9000SET</t>
  </si>
  <si>
    <t>oilpastelop12sppcaseseaworldjk11900SET</t>
  </si>
  <si>
    <t>oilpastelop18sppcaseseaworldjk23000SET</t>
  </si>
  <si>
    <t>oilpastelop24sppcaseseaworldjk29600SET</t>
  </si>
  <si>
    <t>pcmagc175822*759500PCS</t>
  </si>
  <si>
    <t>pencilcasepc0618fz1adfruitzy4000PCS</t>
  </si>
  <si>
    <t>pencilcasepc0719ac36afanimalcalenderjk4800PCS</t>
  </si>
  <si>
    <t>pencilcasepc0719pstl35bluejk4800PCS</t>
  </si>
  <si>
    <t>pencilcasepc0719pstl35greenjk4800PCS</t>
  </si>
  <si>
    <t>pencilcasepc0719pstl35pinkjk4800PCS</t>
  </si>
  <si>
    <t>pencilcasepc0719pstl35purplejk4800PCS</t>
  </si>
  <si>
    <t>pencilcasepc0719tv33aftraveljk4800PCS</t>
  </si>
  <si>
    <t>pencilleadpl052bjk1225GRS</t>
  </si>
  <si>
    <t>pencilleadpl10202bjk1650DZ</t>
  </si>
  <si>
    <t>pencilleadpl1120jk3100DZ</t>
  </si>
  <si>
    <t>pencilleadpl1620jk1375GRS</t>
  </si>
  <si>
    <t>pencilleadpl17202bjk3300DZ</t>
  </si>
  <si>
    <t>pencilp882bjk725GRS</t>
  </si>
  <si>
    <t>punch30xljk12950PCS</t>
  </si>
  <si>
    <t>pushpinpp30jk2600BOX</t>
  </si>
  <si>
    <t>scissorsc12jk7200PCS</t>
  </si>
  <si>
    <t>sdistaples1204no33036.04BOX</t>
  </si>
  <si>
    <t>sharpenerb23jk1850BOX</t>
  </si>
  <si>
    <t>sharpenerb24ptljk2625BOX</t>
  </si>
  <si>
    <t>stamppadno1jk5800PCS</t>
  </si>
  <si>
    <t>staplerhd10jk7100DZ</t>
  </si>
  <si>
    <t>staplerhd12n24jk187000PCS</t>
  </si>
  <si>
    <t>tapecuttertc106jk31000PCS</t>
  </si>
  <si>
    <t>tapecuttertc113jk16500PCS</t>
  </si>
  <si>
    <t>tapecuttertd101jk24300PCS</t>
  </si>
  <si>
    <t>tapecuttertd102jk11100PCS</t>
  </si>
  <si>
    <t>trigonalclipno1jk1850BOX</t>
  </si>
  <si>
    <t>trigonalclipno3jk1625BOX</t>
  </si>
  <si>
    <t>DBS_0601_723-2</t>
  </si>
  <si>
    <t>GRA_0601_001-3</t>
  </si>
  <si>
    <t>GRA_0601_014-1</t>
  </si>
  <si>
    <t>TRI_0601_720-1</t>
  </si>
  <si>
    <t>HON_2401_007-5</t>
  </si>
  <si>
    <t>DBS_2901_233-2</t>
  </si>
  <si>
    <t>LAU_0102_160-1</t>
  </si>
  <si>
    <t>KEN_1301_658-4</t>
  </si>
  <si>
    <t>KEN_1601_871-4</t>
  </si>
  <si>
    <t>ATA_2601_296-5</t>
  </si>
  <si>
    <t>SAM_0102_563-4</t>
  </si>
  <si>
    <t>ATA_0202_701-1</t>
  </si>
  <si>
    <t>ATA_0202_817-10</t>
  </si>
  <si>
    <t>ATA_0202_822-5</t>
  </si>
  <si>
    <t>ballpenbp273zetoblackjk510DZ</t>
  </si>
  <si>
    <t>correctionfluidjk101jk3000LSN</t>
  </si>
  <si>
    <t>cutterbladea100amsjk2050DZ</t>
  </si>
  <si>
    <t>desksetds0812jk20500PCS</t>
  </si>
  <si>
    <t>lemcairf503650ml1400PCS</t>
  </si>
  <si>
    <t>longreachstaplerhd35lajk58000PCS</t>
  </si>
  <si>
    <t>paperclipc3100jk3100CAD</t>
  </si>
  <si>
    <t>paperfastenerpf50colorjk8400PAK</t>
  </si>
  <si>
    <t>paperfastenerpf50whitejk8400PAK</t>
  </si>
  <si>
    <t>pcmagc175622*759500PCS</t>
  </si>
  <si>
    <t>pencilp932bjk666.666666666667GRS</t>
  </si>
  <si>
    <t>polarbearwdispmn305638.888888888889BOX</t>
  </si>
  <si>
    <t>scissorsc828sgjk6100PCS</t>
  </si>
  <si>
    <t>scissorsc838sgjk7700PCS</t>
  </si>
  <si>
    <t>sharpenerb82bearjk1325BOX</t>
  </si>
  <si>
    <t>stabillohl52012vanco1583.33333333333DZN</t>
  </si>
  <si>
    <t>staplerhd10mjk5900DZ</t>
  </si>
  <si>
    <t>staplerhd10mpjk5550DZ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</si>
</sst>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41" fontId="0" fillId="0" borderId="0" xfId="0" applyNumberFormat="1" applyAlignment="1">
      <alignment horizontal="right"/>
    </xf>
    <xf numFmtId="43" fontId="0" fillId="0" borderId="0" xfId="0" applyNumberFormat="1" applyAlignment="1">
      <alignment horizontal="center"/>
    </xf>
    <xf numFmtId="43" fontId="0" fillId="0" borderId="0" xfId="0" applyNumberFormat="1" applyAlignment="1">
      <alignment horizontal="right"/>
    </xf>
    <xf numFmtId="43" fontId="0" fillId="0" borderId="0" xfId="0" applyNumberFormat="1" applyAlignment="1">
      <alignment horizontal="left"/>
    </xf>
    <xf numFmtId="41" fontId="0" fillId="0" borderId="0" xfId="0" applyNumberFormat="1" applyAlignment="1">
      <alignment horizontal="left"/>
    </xf>
    <xf numFmtId="14" fontId="0" fillId="0" borderId="0" xfId="0" applyNumberFormat="1"/>
    <xf numFmtId="1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3" fillId="0" borderId="0" xfId="0" applyFont="1"/>
    <xf numFmtId="14" fontId="0" fillId="0" borderId="0" xfId="0" applyNumberFormat="1" applyAlignment="1">
      <alignment horizontal="right"/>
    </xf>
    <xf numFmtId="41" fontId="0" fillId="0" borderId="0" xfId="0" applyNumberFormat="1"/>
    <xf numFmtId="0" fontId="4" fillId="0" borderId="0" xfId="0" applyNumberFormat="1" applyFont="1"/>
    <xf numFmtId="0" fontId="0" fillId="0" borderId="0" xfId="0" pivotButton="1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1" fontId="0" fillId="0" borderId="0" xfId="0" applyNumberFormat="1" applyAlignment="1">
      <alignment horizontal="center"/>
    </xf>
    <xf numFmtId="41" fontId="2" fillId="0" borderId="0" xfId="0" applyNumberFormat="1" applyFont="1" applyAlignment="1">
      <alignment horizontal="center" vertical="center"/>
    </xf>
    <xf numFmtId="43" fontId="0" fillId="0" borderId="0" xfId="0" applyNumberFormat="1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left"/>
    </xf>
    <xf numFmtId="3" fontId="0" fillId="0" borderId="0" xfId="0" applyNumberFormat="1"/>
    <xf numFmtId="2" fontId="0" fillId="0" borderId="0" xfId="0" applyNumberFormat="1" applyAlignment="1">
      <alignment horizontal="center"/>
    </xf>
    <xf numFmtId="43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112">
    <dxf>
      <alignment horizontal="left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4" formatCode="0.00%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33" formatCode="_(* #,##0_);_(* \(#,##0\);_(* &quot;-&quot;_);_(@_)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right" vertical="bottom" textRotation="0" wrapText="0" indent="0" justifyLastLine="0" shrinkToFit="0" readingOrder="0"/>
    </dxf>
    <dxf>
      <numFmt numFmtId="33" formatCode="_(* #,##0_);_(* \(#,##0\);_(* &quot;-&quot;_);_(@_)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4-STOCK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1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</sheetNames>
    <sheetDataSet>
      <sheetData sheetId="0">
        <row r="1">
          <cell r="A1" t="str">
            <v>Stok 2023</v>
          </cell>
        </row>
        <row r="2">
          <cell r="A2" t="str">
            <v>NAMA BARANG</v>
          </cell>
        </row>
        <row r="3">
          <cell r="A3"/>
        </row>
        <row r="4">
          <cell r="A4" t="str">
            <v>ASAHAN / SHARPENER</v>
          </cell>
        </row>
        <row r="5">
          <cell r="A5" t="str">
            <v>ASAHAN MEJA</v>
          </cell>
        </row>
        <row r="6">
          <cell r="A6" t="str">
            <v>ASAHAN MEJA JOYKO A-5M</v>
          </cell>
        </row>
        <row r="7">
          <cell r="A7" t="str">
            <v>ASAHAN MEJA JOYKO A-18 PENGUIN</v>
          </cell>
        </row>
        <row r="8">
          <cell r="A8" t="str">
            <v>ASAHAN MEJA JOYKO A-19 KERETA KECIL</v>
          </cell>
        </row>
        <row r="9">
          <cell r="A9" t="str">
            <v>ASAHAN MEJA JOYKO A-20 RUMAH</v>
          </cell>
        </row>
        <row r="10">
          <cell r="A10" t="str">
            <v>ASAHAN MEJA JOYKO A-30 KUCING</v>
          </cell>
        </row>
        <row r="12">
          <cell r="A12" t="str">
            <v>ASAHAN MEJA KENKO A-1</v>
          </cell>
        </row>
        <row r="13">
          <cell r="A13" t="str">
            <v>ASAHAN MEJA KENKO A-2</v>
          </cell>
        </row>
        <row r="14">
          <cell r="A14" t="str">
            <v>ASAHAN MEJA KENKO A-3</v>
          </cell>
        </row>
        <row r="15">
          <cell r="A15" t="str">
            <v>ASAHAN MEJA KENKO A-5</v>
          </cell>
        </row>
        <row r="16">
          <cell r="A16" t="str">
            <v>ASAHAN MEJA KENKO A-5B</v>
          </cell>
        </row>
        <row r="17">
          <cell r="A17" t="str">
            <v>ASAHAN MEJA KENKO F-4 FT</v>
          </cell>
        </row>
        <row r="18">
          <cell r="A18" t="str">
            <v>ASAHAN MEJA KENKO F-4T</v>
          </cell>
        </row>
        <row r="20">
          <cell r="A20" t="str">
            <v>ASAHAN TANGAN</v>
          </cell>
        </row>
        <row r="21">
          <cell r="A21" t="str">
            <v>ASAHAN JOYKO B-23 (isi 12 pc) TONG 1 LOBANG</v>
          </cell>
        </row>
        <row r="22">
          <cell r="A22" t="str">
            <v>ASAHAN JOYKO B-24 PTL (isi 12 pc)</v>
          </cell>
        </row>
        <row r="23">
          <cell r="A23" t="str">
            <v>ASAHAN JOYKO B-24 (isi 12 pc)</v>
          </cell>
        </row>
        <row r="24">
          <cell r="A24" t="str">
            <v>ASAHAN JOYKO B-75 (isi 24 pc) KAPAL</v>
          </cell>
        </row>
        <row r="25">
          <cell r="A25" t="str">
            <v>ASAHAN JOYKO B-82 BERUANG (isi 24 pc)</v>
          </cell>
        </row>
        <row r="26">
          <cell r="A26" t="str">
            <v>ASAHAN JOYKO SP-362 (isi 24 pc)</v>
          </cell>
        </row>
        <row r="27">
          <cell r="A27" t="str">
            <v>ASAHAN JOYKO B-153 (isi 36 pc)</v>
          </cell>
        </row>
        <row r="29">
          <cell r="A29" t="str">
            <v>ASAHAN KENKO SP-61  (isi 24 pc)</v>
          </cell>
        </row>
        <row r="30">
          <cell r="A30" t="str">
            <v>ASAHAN KENKO SP-71 1 HOLE (isi 12 pc)</v>
          </cell>
        </row>
        <row r="31">
          <cell r="A31" t="str">
            <v>ASAHAN KENKO SP-818 1 HOLE (isi 24 pc)</v>
          </cell>
        </row>
        <row r="33">
          <cell r="A33" t="str">
            <v>BUKU</v>
          </cell>
        </row>
        <row r="34">
          <cell r="A34" t="str">
            <v>BUKU TAMU</v>
          </cell>
        </row>
        <row r="35">
          <cell r="A35" t="str">
            <v>BUKU TAMU JOYKO GB-2833 R-5 (BATIK)</v>
          </cell>
        </row>
        <row r="36">
          <cell r="A36" t="str">
            <v>BUKU TAMU JOYART GB-2833 R-7 (BATIK)</v>
          </cell>
        </row>
        <row r="38">
          <cell r="A38" t="str">
            <v>BUKU TAMU KENKO BT-2920-01/03 (BUNGA)</v>
          </cell>
        </row>
        <row r="39">
          <cell r="A39" t="str">
            <v>BUKU TAMU KENKO BT-2920-BTK02/03 (BATIK)</v>
          </cell>
        </row>
        <row r="40">
          <cell r="A40" t="str">
            <v>BUKU TAMU KENKO BT-3224-01/02 (BUNGA)</v>
          </cell>
        </row>
        <row r="41">
          <cell r="A41" t="str">
            <v>BUKU TAMU KENKO BT-3224-BTK (BATIK)</v>
          </cell>
        </row>
        <row r="42">
          <cell r="A42"/>
        </row>
        <row r="43">
          <cell r="A43" t="str">
            <v>BUKU ADMINISTRASI</v>
          </cell>
        </row>
        <row r="44">
          <cell r="A44" t="str">
            <v>BUKU KAS FOLIO</v>
          </cell>
        </row>
        <row r="45">
          <cell r="A45" t="str">
            <v>BUKU PERSEDIAAN BARANG (BPB) FOLIO</v>
          </cell>
        </row>
        <row r="46">
          <cell r="A46" t="str">
            <v>BUKU NOTA PEMBELIAN DAN PENJUALAN (BNPP) FOLIO</v>
          </cell>
        </row>
        <row r="47">
          <cell r="A47"/>
        </row>
        <row r="48">
          <cell r="A48" t="str">
            <v>CALCULATOR</v>
          </cell>
        </row>
        <row r="49">
          <cell r="A49" t="str">
            <v>CALCULATOR JOYKO CC-6</v>
          </cell>
        </row>
        <row r="50">
          <cell r="A50" t="str">
            <v>CALCULATOR JOYKO CC-8A</v>
          </cell>
        </row>
        <row r="51">
          <cell r="A51" t="str">
            <v>CALCULATOR JOYKO CC-8CO (Br,Hj,Or)</v>
          </cell>
        </row>
        <row r="52">
          <cell r="A52" t="str">
            <v>CALCULATOR JOYKO CC-11A</v>
          </cell>
        </row>
        <row r="53">
          <cell r="A53" t="str">
            <v>CALCULATOR JOYKO CC-12CO</v>
          </cell>
        </row>
        <row r="54">
          <cell r="A54" t="str">
            <v>CALCULATOR JOYKO CC-15A</v>
          </cell>
        </row>
        <row r="55">
          <cell r="A55" t="str">
            <v>CALCULATOR JOYKO CC-19A</v>
          </cell>
        </row>
        <row r="56">
          <cell r="A56" t="str">
            <v>CALCULATOR JOYKO CC-21 WARNA (Ung,Kn,Br)</v>
          </cell>
        </row>
        <row r="57">
          <cell r="A57" t="str">
            <v>CALCULATOR JOYKO CC-23</v>
          </cell>
        </row>
        <row r="58">
          <cell r="A58" t="str">
            <v>CALCULATOR JOYKO CC-23CO</v>
          </cell>
        </row>
        <row r="59">
          <cell r="A59" t="str">
            <v>CALCULATOR JOYKO CC-25</v>
          </cell>
        </row>
        <row r="60">
          <cell r="A60" t="str">
            <v>CALCULATOR JOYKO CC-31</v>
          </cell>
        </row>
        <row r="61">
          <cell r="A61" t="str">
            <v>CALCULATOR JOYKO CC-33</v>
          </cell>
        </row>
        <row r="62">
          <cell r="A62" t="str">
            <v>CALCULATOR JOYKO CC-35</v>
          </cell>
        </row>
        <row r="63">
          <cell r="A63" t="str">
            <v>CALCULATOR JOYKO CC-36 WARNA (Br,Kn,Hj)</v>
          </cell>
        </row>
        <row r="64">
          <cell r="A64" t="str">
            <v>CALCULATOR JOYKO CC-37</v>
          </cell>
        </row>
        <row r="65">
          <cell r="A65" t="str">
            <v>CALCULATOR JOYKO CC-38</v>
          </cell>
        </row>
        <row r="66">
          <cell r="A66" t="str">
            <v>CALCULATOR JOYKO CC-40</v>
          </cell>
        </row>
        <row r="67">
          <cell r="A67" t="str">
            <v>CALCULATOR JOYKO CC-41</v>
          </cell>
        </row>
        <row r="68">
          <cell r="A68" t="str">
            <v>CALCULATOR JOYKO CC-41</v>
          </cell>
        </row>
        <row r="69">
          <cell r="A69" t="str">
            <v>CALCULATOR JOYKO CC-46</v>
          </cell>
        </row>
        <row r="70">
          <cell r="A70" t="str">
            <v>CALCULATOR JOYKO CC-47CO</v>
          </cell>
        </row>
        <row r="71">
          <cell r="A71" t="str">
            <v>CALCULATOR JOYKO CC-56</v>
          </cell>
        </row>
        <row r="72">
          <cell r="A72" t="str">
            <v>CALCULATOR JOYKO CC-57</v>
          </cell>
        </row>
        <row r="73">
          <cell r="A73" t="str">
            <v>CALCULATOR JOYKO CC-800</v>
          </cell>
        </row>
        <row r="74">
          <cell r="A74" t="str">
            <v>CALCULATOR JOYKO CC-800CH</v>
          </cell>
        </row>
        <row r="75">
          <cell r="A75" t="str">
            <v>CALCULATOR JOYKO CC-810CH</v>
          </cell>
        </row>
        <row r="76">
          <cell r="A76" t="str">
            <v>CALCULATOR JOYKO CC-868</v>
          </cell>
        </row>
        <row r="77">
          <cell r="A77" t="str">
            <v>CALCULATOR JOYKO CC-868 CH</v>
          </cell>
        </row>
        <row r="78">
          <cell r="A78" t="str">
            <v>CALCULATOR JOYKO DTC-1313CH</v>
          </cell>
        </row>
        <row r="79">
          <cell r="A79" t="str">
            <v>CALCULATOR JOYKO DTC-1516</v>
          </cell>
        </row>
        <row r="80">
          <cell r="A80" t="str">
            <v>CALCULATOR JOYKO PKC-0711HC</v>
          </cell>
        </row>
        <row r="81">
          <cell r="A81"/>
        </row>
        <row r="82">
          <cell r="A82" t="str">
            <v>CASH BOX</v>
          </cell>
        </row>
        <row r="83">
          <cell r="A83" t="str">
            <v>CASH BOX JOYKO CB-21A</v>
          </cell>
        </row>
        <row r="84">
          <cell r="A84" t="str">
            <v>CASH BOX JOYKO CB-26A</v>
          </cell>
        </row>
        <row r="85">
          <cell r="A85" t="str">
            <v>CASH BOX JOYKO CB-27A</v>
          </cell>
        </row>
        <row r="86">
          <cell r="A86" t="str">
            <v>CASH BOX JOYKO CB-32A</v>
          </cell>
        </row>
        <row r="87">
          <cell r="A87"/>
        </row>
        <row r="88">
          <cell r="A88" t="str">
            <v>CLIP</v>
          </cell>
        </row>
        <row r="89">
          <cell r="A89" t="str">
            <v>CLIP BINDER</v>
          </cell>
        </row>
        <row r="90">
          <cell r="A90" t="str">
            <v>BINDER CLIP JOYKO NO. 105 CD (isi 60pc)</v>
          </cell>
        </row>
        <row r="91">
          <cell r="A91" t="str">
            <v>BINDER CLIP JOYKO NO. 105 PTL (isi 60pc)</v>
          </cell>
        </row>
        <row r="92">
          <cell r="A92" t="str">
            <v>BINDER CLIP JOYKO NO. 107 CD (isi 40 pc)</v>
          </cell>
        </row>
        <row r="93">
          <cell r="A93" t="str">
            <v>BINDER CLIP JOYKO NO. 111 CD (isi 48 pc)</v>
          </cell>
        </row>
        <row r="94">
          <cell r="A94" t="str">
            <v>BINDER CLIP JOYKO NO. 155 CD (isi 24 pc)</v>
          </cell>
        </row>
        <row r="95">
          <cell r="A95" t="str">
            <v>BINDER CLIP JOYKO NO. 200 CD (isi 24 pc)</v>
          </cell>
        </row>
        <row r="96">
          <cell r="A96" t="str">
            <v>BINDER CLIP JOYKO NO. 260 CD (isi 12 pc)</v>
          </cell>
        </row>
        <row r="97">
          <cell r="A97" t="str">
            <v>BINDER CLIP JOYKO NO. 107 FC2 (isi 40 pc)</v>
          </cell>
        </row>
        <row r="98">
          <cell r="A98" t="str">
            <v>BINDER CLIP JOYKO 105</v>
          </cell>
        </row>
        <row r="99">
          <cell r="A99" t="str">
            <v>BINDER CLIP JOYKO 107</v>
          </cell>
        </row>
        <row r="100">
          <cell r="A100" t="str">
            <v>BINDER CLIP JOYKO 111</v>
          </cell>
        </row>
        <row r="101">
          <cell r="A101" t="str">
            <v>BINDER CLIP JOYKO 155</v>
          </cell>
        </row>
        <row r="102">
          <cell r="A102" t="str">
            <v>BINDER CLIP JOYKO 200</v>
          </cell>
        </row>
        <row r="103">
          <cell r="A103" t="str">
            <v>BINDER CLIP JOYKO 260</v>
          </cell>
        </row>
        <row r="104">
          <cell r="A104" t="str">
            <v>BINDER CLIP JOYKO 280</v>
          </cell>
        </row>
        <row r="105">
          <cell r="A105" t="str">
            <v>CLIP BULLDOG JOYKO 6-145</v>
          </cell>
        </row>
        <row r="106">
          <cell r="A106"/>
        </row>
        <row r="107">
          <cell r="A107" t="str">
            <v>BINDER CLIP KENKO NO. 105</v>
          </cell>
        </row>
        <row r="108">
          <cell r="A108" t="str">
            <v>BINDER CLIP KENKO NO. 107</v>
          </cell>
        </row>
        <row r="109">
          <cell r="A109" t="str">
            <v>BINDER CLIP KENKO NO. 111</v>
          </cell>
        </row>
        <row r="110">
          <cell r="A110" t="str">
            <v>BINDER CLIP KENKO NO. 155</v>
          </cell>
        </row>
        <row r="111">
          <cell r="A111" t="str">
            <v>BINDER CLIP KENKO NO. 200</v>
          </cell>
        </row>
        <row r="112">
          <cell r="A112" t="str">
            <v>BINDER CLIP KENKO NO. 260</v>
          </cell>
        </row>
        <row r="113">
          <cell r="A113" t="str">
            <v>BINDER CLIP KENKO NO. 280 (isi 6 pc)</v>
          </cell>
        </row>
        <row r="114">
          <cell r="A114"/>
        </row>
        <row r="115">
          <cell r="A115" t="str">
            <v>CLIP PAPER</v>
          </cell>
        </row>
        <row r="116">
          <cell r="A116" t="str">
            <v>PAPER TRIGONAL CLIP JOYKO NO. 1</v>
          </cell>
        </row>
        <row r="117">
          <cell r="A117" t="str">
            <v>PAPER TRIGONAL CLIP JOYKO NO. 3</v>
          </cell>
        </row>
        <row r="118">
          <cell r="A118" t="str">
            <v>PAPER JUMBO CLIP JOYKO NO. 5</v>
          </cell>
        </row>
        <row r="119">
          <cell r="A119" t="str">
            <v>PAPER CLIP WARNA JOYKO C-3100</v>
          </cell>
        </row>
        <row r="120">
          <cell r="A120"/>
        </row>
        <row r="121">
          <cell r="A121" t="str">
            <v>PAPER TRIGONAL CLIP KENKO NO. 1</v>
          </cell>
        </row>
        <row r="122">
          <cell r="A122" t="str">
            <v>PAPER TRIGONAL CLIP KENKO NO. 3</v>
          </cell>
        </row>
        <row r="123">
          <cell r="A123" t="str">
            <v>PAPER JUMBO CLIP KENKO NO. 5</v>
          </cell>
        </row>
        <row r="124">
          <cell r="A124" t="str">
            <v>PAPER CLIP WARNA KENKO 3100</v>
          </cell>
        </row>
        <row r="125">
          <cell r="A125"/>
        </row>
        <row r="126">
          <cell r="A126" t="str">
            <v>CORRECTION</v>
          </cell>
        </row>
        <row r="127">
          <cell r="A127" t="str">
            <v>CORRECTION FLUID</v>
          </cell>
        </row>
        <row r="128">
          <cell r="A128" t="str">
            <v>CORRECTION FLUID JOYKO JK-01</v>
          </cell>
        </row>
        <row r="129">
          <cell r="A129" t="str">
            <v>CORRECTION FLUID JOYKO JK-101</v>
          </cell>
        </row>
        <row r="130">
          <cell r="A130" t="str">
            <v>CORRECTION FLUID JOYKO JK-101A (BESI)</v>
          </cell>
        </row>
        <row r="131">
          <cell r="A131" t="str">
            <v>CORRECTION FLUID JOYKO CF-P231</v>
          </cell>
        </row>
        <row r="132">
          <cell r="A132" t="str">
            <v>CORRECTION FLUID JOYKO CF-S201PT BESI</v>
          </cell>
        </row>
        <row r="133">
          <cell r="A133" t="str">
            <v>CORRECTION FLUID JOYKO CF-S203A</v>
          </cell>
        </row>
        <row r="134">
          <cell r="A134" t="str">
            <v>CORRECTION FLUID JOYKO CF-S205PT BESI</v>
          </cell>
        </row>
        <row r="135">
          <cell r="A135" t="str">
            <v>CORRECTION FLUID JOYKO CF-S209</v>
          </cell>
        </row>
        <row r="136">
          <cell r="A136" t="str">
            <v>CORRECTION FLUID JOYKO CF-S209A</v>
          </cell>
        </row>
        <row r="137">
          <cell r="A137" t="str">
            <v>CORRECTION FLUID JOYKO CF-S221</v>
          </cell>
        </row>
        <row r="138">
          <cell r="A138" t="str">
            <v>CORRECTION FLUID JOYKO CF-S224</v>
          </cell>
        </row>
        <row r="139">
          <cell r="A139" t="str">
            <v>CORRECTION FLUID JOYKO CF-S225</v>
          </cell>
        </row>
        <row r="140">
          <cell r="A140" t="str">
            <v>CORRECTION FLUID JOYKO CF-S227</v>
          </cell>
        </row>
        <row r="141">
          <cell r="A141" t="str">
            <v>CORRECTION FLUID JOYKO CF-S233</v>
          </cell>
        </row>
        <row r="142">
          <cell r="A142" t="str">
            <v>CORRECTION FLUID JOYKO CF-P235</v>
          </cell>
        </row>
        <row r="143">
          <cell r="A143"/>
        </row>
        <row r="144">
          <cell r="A144" t="str">
            <v>CORRECTION FLUID KENKO BTK-01 BATIK</v>
          </cell>
        </row>
        <row r="145">
          <cell r="A145" t="str">
            <v>CORRECTION FLUID KENKO FANCY-01 (CB/KR/UR/GP/HH)</v>
          </cell>
        </row>
        <row r="146">
          <cell r="A146" t="str">
            <v>CORRECTION FLUID KENKO KE-01</v>
          </cell>
        </row>
        <row r="147">
          <cell r="A147" t="str">
            <v>CORRECTION FLUID KENKO KE-107M</v>
          </cell>
        </row>
        <row r="148">
          <cell r="A148" t="str">
            <v>CORRECTION FLUID KENKO KE-108</v>
          </cell>
        </row>
        <row r="149">
          <cell r="A149" t="str">
            <v>CORRECTION FLUID KENKO KE-301</v>
          </cell>
        </row>
        <row r="150">
          <cell r="A150" t="str">
            <v>CORRECTION FLUID KENKO KE-823M</v>
          </cell>
        </row>
        <row r="151">
          <cell r="A151" t="str">
            <v>CORRECTION FLUID KENKO KE-826M</v>
          </cell>
        </row>
        <row r="152">
          <cell r="A152"/>
        </row>
        <row r="153">
          <cell r="A153" t="str">
            <v>CORRECTION TAPE</v>
          </cell>
        </row>
        <row r="154">
          <cell r="A154" t="str">
            <v>CORRECTION TAPE JOYKO CT-507</v>
          </cell>
        </row>
        <row r="155">
          <cell r="A155" t="str">
            <v>CORRECTION TAPE JOYKO CT-508</v>
          </cell>
        </row>
        <row r="156">
          <cell r="A156" t="str">
            <v>CORRECTION TAPE JOYKO CT-509</v>
          </cell>
        </row>
        <row r="157">
          <cell r="A157" t="str">
            <v>CORRECTION TAPE JOYKO CT-510A</v>
          </cell>
        </row>
        <row r="158">
          <cell r="A158" t="str">
            <v>CORRECTION TAPE JOYKO CT-520</v>
          </cell>
        </row>
        <row r="159">
          <cell r="A159" t="str">
            <v>CORRECTION TAPE JOYKO CT-522</v>
          </cell>
        </row>
        <row r="160">
          <cell r="A160" t="str">
            <v>CORRECTION TAPE JOYKO CT-531</v>
          </cell>
        </row>
        <row r="161">
          <cell r="A161" t="str">
            <v>CORRECTION TAPE JOYKO CT-533</v>
          </cell>
        </row>
        <row r="162">
          <cell r="A162" t="str">
            <v>CORRECTION TAPE JOYKO CT-545</v>
          </cell>
        </row>
        <row r="163">
          <cell r="A163" t="str">
            <v>CORRECTION TAPE JOYKO CT-547 (22M)</v>
          </cell>
        </row>
        <row r="164">
          <cell r="A164" t="str">
            <v>CORRECTION TAPE JOYKO CT-549</v>
          </cell>
        </row>
        <row r="165">
          <cell r="A165" t="str">
            <v>CORRECTION TAPE JOYKO CT-572</v>
          </cell>
        </row>
        <row r="166">
          <cell r="A166" t="str">
            <v>CORRECTION TAPE JOYKO CT-573</v>
          </cell>
        </row>
        <row r="167">
          <cell r="A167"/>
        </row>
        <row r="168">
          <cell r="A168" t="str">
            <v>CORRECTION TAPE KENKO CT-202N (6M x 5MM)</v>
          </cell>
        </row>
        <row r="169">
          <cell r="A169" t="str">
            <v>CORRECTION TAPE KENKO CT-210SL (6M x 5MM)</v>
          </cell>
        </row>
        <row r="170">
          <cell r="A170" t="str">
            <v>CORRECTION TAPE KENKO CT-306 (6M x 5MM)</v>
          </cell>
        </row>
        <row r="171">
          <cell r="A171" t="str">
            <v>CORRECTION TAPE KENKO CT-309 (12M x 5MM)</v>
          </cell>
        </row>
        <row r="172">
          <cell r="A172" t="str">
            <v>CORRECTION TAPE KENKO CT-310SL (12M x 5MM)</v>
          </cell>
        </row>
        <row r="173">
          <cell r="A173" t="str">
            <v>CORRECTION TAPE KENKO CT-363 BTK (6M x 5MM)</v>
          </cell>
        </row>
        <row r="174">
          <cell r="A174" t="str">
            <v>CORRECTION TAPE KENKO CT-634 DT (8M x 5MM)</v>
          </cell>
        </row>
        <row r="175">
          <cell r="A175" t="str">
            <v>CORRECTION TAPE KENKO CT-634N (8M x 5MM)</v>
          </cell>
        </row>
        <row r="176">
          <cell r="A176" t="str">
            <v>CORRECTION TAPE KENKO CT-802N (8M x 5MM)</v>
          </cell>
        </row>
        <row r="177">
          <cell r="A177" t="str">
            <v>CORRECTION TAPE KENKO CT-821N i PUSH (6M x 5MM)</v>
          </cell>
        </row>
        <row r="178">
          <cell r="A178" t="str">
            <v>CORRECTION TAPE KENKO CT-828 BTK (8M x 5MM)</v>
          </cell>
        </row>
        <row r="179">
          <cell r="A179" t="str">
            <v>CORRECTION TAPE KENKO CT-831 (8M x 5MM)</v>
          </cell>
        </row>
        <row r="180">
          <cell r="A180" t="str">
            <v>CORRECTION TAPE KENKO CT-902 (12M x 5MM)</v>
          </cell>
        </row>
        <row r="181">
          <cell r="A181" t="str">
            <v>CORRECTION TAPE KENKO CT-902P (12M x 5MM) TRANSPARAN</v>
          </cell>
        </row>
        <row r="182">
          <cell r="A182" t="str">
            <v>CORRECTION TAPE KENKO CT-902 DT (12M x 5MM)</v>
          </cell>
        </row>
        <row r="183">
          <cell r="A183" t="str">
            <v>CORRECTION TAPE KENKO CT-903 (12M x 5MM)</v>
          </cell>
        </row>
        <row r="184">
          <cell r="A184" t="str">
            <v>CORRECTION TAPE KENKO CT-905 (12M x 5MM)</v>
          </cell>
        </row>
        <row r="185">
          <cell r="A185" t="str">
            <v>CORRECTION TAPE KENKO CT-906 (12M x 5MM)</v>
          </cell>
        </row>
        <row r="186">
          <cell r="A186" t="str">
            <v>CORRECTION TAPE KENKO CT-909 (12M x 5MM)</v>
          </cell>
        </row>
        <row r="187">
          <cell r="A187" t="str">
            <v>CORRECTION TAPE KENKO CT-1505FC (15M X 5MM)</v>
          </cell>
        </row>
        <row r="188">
          <cell r="A188" t="str">
            <v>CORRECTION TAPE KENKO CT-2001 (20M X 5MM)</v>
          </cell>
        </row>
        <row r="189">
          <cell r="A189" t="str">
            <v>CORRECTION TAPE KENKO CT-3001 (30M X 5MM)</v>
          </cell>
        </row>
        <row r="190">
          <cell r="A190"/>
        </row>
        <row r="191">
          <cell r="A191" t="str">
            <v>CRAYON / OIL PASTEL</v>
          </cell>
        </row>
        <row r="192">
          <cell r="A192" t="str">
            <v>CRAYON / OIL PASTEL JOYKO OP-12CH HEXAGONAL</v>
          </cell>
        </row>
        <row r="193">
          <cell r="A193" t="str">
            <v>CRAYON / OIL PASTEL JOYKO OP-12CHC COMPACT</v>
          </cell>
        </row>
        <row r="194">
          <cell r="A194" t="str">
            <v>CRAYON / OIL PASTEL JOYKO OP-12CR ROUND (MINI)</v>
          </cell>
        </row>
        <row r="195">
          <cell r="A195" t="str">
            <v>CRAYON / OIL PASTEL JOYKO OP-12S PP CASE SEA WORLD</v>
          </cell>
        </row>
        <row r="196">
          <cell r="A196" t="str">
            <v>CRAYON / OIL PASTEL JOYKO OP-18S PP CASE SEA WORLD</v>
          </cell>
        </row>
        <row r="197">
          <cell r="A197" t="str">
            <v>CRAYON / OIL PASTEL JOYKO OP-24S PP CASE SEA WORLD</v>
          </cell>
        </row>
        <row r="198">
          <cell r="A198" t="str">
            <v>CRAYON / OIL PASTEL JOYKO OP-36S PP CASE SEA WORLD</v>
          </cell>
        </row>
        <row r="199">
          <cell r="A199" t="str">
            <v>CRAYON / OIL PASTEL JOYKO OP-48S PP CASE SEA WORLD</v>
          </cell>
        </row>
        <row r="200">
          <cell r="A200" t="str">
            <v>CRAYON / OIL PASTEL JOYKO OP-55S PP CASE SEA WORLD</v>
          </cell>
        </row>
        <row r="201">
          <cell r="A201" t="str">
            <v>CRAYON / OIL PASTEL JOYKO OP-72S PP CASE SEA WORLD</v>
          </cell>
        </row>
        <row r="202">
          <cell r="A202"/>
        </row>
        <row r="203">
          <cell r="A203" t="str">
            <v>CRAYON / OIL PASTEL KENKO 12W GARDEN</v>
          </cell>
        </row>
        <row r="204">
          <cell r="A204" t="str">
            <v>CRAYON / OIL PASTEL KENKO 18W GARDEN</v>
          </cell>
        </row>
        <row r="205">
          <cell r="A205" t="str">
            <v>CRAYON / OIL PASTEL KENKO 24W GARDEN</v>
          </cell>
        </row>
        <row r="206">
          <cell r="A206" t="str">
            <v>CRAYON / OIL PASTEL KENKO 36W GARDEN</v>
          </cell>
        </row>
        <row r="207">
          <cell r="A207"/>
        </row>
        <row r="208">
          <cell r="A208" t="str">
            <v>CRAYON / OIL PASTEL TITI PL-12NM NEON METALLIC</v>
          </cell>
        </row>
        <row r="209">
          <cell r="A209" t="str">
            <v>CRAYON / OIL PASTEL TITI OP-12CHC COMPACT/HEXAGONAL</v>
          </cell>
        </row>
        <row r="210">
          <cell r="A210" t="str">
            <v>CRAYON / OIL PASTEL TITI TI-P-12S</v>
          </cell>
        </row>
        <row r="211">
          <cell r="A211" t="str">
            <v>CRAYON / OIL PASTEL TITI TI-P-18S</v>
          </cell>
        </row>
        <row r="212">
          <cell r="A212" t="str">
            <v>CRAYON / OIL PASTEL TITI TI-P-24S</v>
          </cell>
        </row>
        <row r="213">
          <cell r="A213" t="str">
            <v>CRAYON / OIL PASTEL TITI TI-P-36S</v>
          </cell>
        </row>
        <row r="214">
          <cell r="A214" t="str">
            <v>CRAYON / OIL PASTEL TITI TI-P-48S</v>
          </cell>
        </row>
        <row r="215">
          <cell r="A215" t="str">
            <v>CRAYON / OIL PASTEL TITI TI-P-55S</v>
          </cell>
        </row>
        <row r="216">
          <cell r="A216"/>
        </row>
        <row r="217">
          <cell r="A217" t="str">
            <v>CRAYON PUTAR</v>
          </cell>
        </row>
        <row r="218">
          <cell r="A218" t="str">
            <v>CRAYON / OIL PASTEL PUTAR 1012-L PANJANG MIX</v>
          </cell>
        </row>
        <row r="219">
          <cell r="A219"/>
        </row>
        <row r="220">
          <cell r="A220" t="str">
            <v>CRAYON / OIL PASTEL PUTAR JOYKO TWCR-12MINI (PENDEK)</v>
          </cell>
        </row>
        <row r="221">
          <cell r="A221" t="str">
            <v>CRAYON / OIL PASTEL PUTAR JOYKO TWCR-12S (PANJANG)</v>
          </cell>
        </row>
        <row r="222">
          <cell r="A222" t="str">
            <v>CRAYON / OIL PASTEL PUTAR JOYKO TWCR-24S (PANJANG)</v>
          </cell>
        </row>
        <row r="223">
          <cell r="A223"/>
        </row>
        <row r="224">
          <cell r="A224" t="str">
            <v>CRAYON / OIL PASTEL PUTAR KENKO 12 MINI TWIST</v>
          </cell>
        </row>
        <row r="225">
          <cell r="A225" t="str">
            <v>CRAYON / OIL PASTEL PUTAR KENKO 12C TWIST</v>
          </cell>
        </row>
        <row r="226">
          <cell r="A226" t="str">
            <v>CRAYON / OIL PASTEL PUTAR TITI TI-CP-12T TWIST</v>
          </cell>
        </row>
        <row r="227">
          <cell r="A227" t="str">
            <v>CRAYON / OIL PASTEL PUTAR TITI TI-CP-12 MINI</v>
          </cell>
        </row>
        <row r="228">
          <cell r="A228"/>
        </row>
        <row r="229">
          <cell r="A229" t="str">
            <v>COLORING</v>
          </cell>
        </row>
        <row r="230">
          <cell r="A230" t="str">
            <v>CAT ACRYLIC MARIES 12C (12 ML)</v>
          </cell>
        </row>
        <row r="231">
          <cell r="A231"/>
        </row>
        <row r="232">
          <cell r="A232" t="str">
            <v>CAT AIR / WATER COLOR JOYKO WAC-6ML-12C SCREW TYPE</v>
          </cell>
        </row>
        <row r="233">
          <cell r="A233" t="str">
            <v>CAT POSTER / POSTER COLOR JOYKO POC-10ML-12 BOTOL</v>
          </cell>
        </row>
        <row r="234">
          <cell r="A234"/>
        </row>
        <row r="235">
          <cell r="A235" t="str">
            <v>CUTTER &amp; ISI</v>
          </cell>
        </row>
        <row r="236">
          <cell r="A236" t="str">
            <v>CUTTER</v>
          </cell>
        </row>
        <row r="237">
          <cell r="A237" t="str">
            <v>CUTTER JOYKO CU-10BC</v>
          </cell>
        </row>
        <row r="238">
          <cell r="A238" t="str">
            <v>CUTTER JOYKO CU-15BC</v>
          </cell>
        </row>
        <row r="239">
          <cell r="A239" t="str">
            <v>CUTTER 9 MM JOYKO K-200 (KECIL)</v>
          </cell>
        </row>
        <row r="240">
          <cell r="A240" t="str">
            <v>CUTTER 9 MM JOYKO A-300A AUTOLOCK (KECIL)</v>
          </cell>
        </row>
        <row r="241">
          <cell r="A241" t="str">
            <v>CUTTER 18 MM JOYKO L-500-CU</v>
          </cell>
        </row>
        <row r="242">
          <cell r="A242" t="str">
            <v>CUTTER 18 MM JOYKO L-500 + ISI (BESAR)</v>
          </cell>
        </row>
        <row r="243">
          <cell r="A243"/>
        </row>
        <row r="244">
          <cell r="A244" t="str">
            <v>CUTTER 9 MM KENKO K-200 (KECIL)</v>
          </cell>
        </row>
        <row r="245">
          <cell r="A245" t="str">
            <v>CUTTER 9 MM KENKO A-300 (KECIL)</v>
          </cell>
        </row>
        <row r="246">
          <cell r="A246" t="str">
            <v>CUTTER 18 MM KENKO L-500 (BESAR)</v>
          </cell>
        </row>
        <row r="247">
          <cell r="A247"/>
        </row>
        <row r="248">
          <cell r="A248" t="str">
            <v>CUTTER 9 MM ZRM A-300 A.LOCK (KECIL)</v>
          </cell>
        </row>
        <row r="249">
          <cell r="A249"/>
        </row>
        <row r="250">
          <cell r="A250" t="str">
            <v>CUTTER 128 ISI 12 PC TRANSPARAN (KECIL)</v>
          </cell>
        </row>
        <row r="251">
          <cell r="A251" t="str">
            <v>CUTTER VANCO V-750 (BESAR)</v>
          </cell>
        </row>
        <row r="252">
          <cell r="A252"/>
        </row>
        <row r="253">
          <cell r="A253" t="str">
            <v>ISI CUTTER</v>
          </cell>
        </row>
        <row r="254">
          <cell r="A254" t="str">
            <v>ISI CUTTER 18 MM JOYKO A-100 AM (KECIL)</v>
          </cell>
        </row>
        <row r="255">
          <cell r="A255" t="str">
            <v>ISI CUTTER 18 MM JOYKO L-150 AM/MH (BESAR) (BONUS)</v>
          </cell>
        </row>
        <row r="256">
          <cell r="A256" t="str">
            <v>ISI CUTTER 18 MM JOYKO L-150 AM/MH (BESAR)</v>
          </cell>
        </row>
        <row r="257">
          <cell r="A257"/>
        </row>
        <row r="258">
          <cell r="A258" t="str">
            <v>ISI CUTTER 9 MM KENKO A-100 (KECIL)</v>
          </cell>
        </row>
        <row r="259">
          <cell r="A259" t="str">
            <v>ISI CUTTER 18 MM KENKO L-150 (BESAR)</v>
          </cell>
        </row>
        <row r="260">
          <cell r="A260"/>
        </row>
        <row r="261">
          <cell r="A261" t="str">
            <v>PAPER CUTTER</v>
          </cell>
        </row>
        <row r="262">
          <cell r="A262" t="str">
            <v>PAPER CUTTER JOYKO PC-1938 (A4)</v>
          </cell>
        </row>
        <row r="263">
          <cell r="A263" t="str">
            <v>PAPER CUTTER JOYKO PC-2638 (BESI FOLIO)</v>
          </cell>
        </row>
        <row r="264">
          <cell r="A264" t="str">
            <v>PAPER CUTTER JOYKO PC-3038 (BESI B4)</v>
          </cell>
        </row>
        <row r="265">
          <cell r="A265" t="str">
            <v>PAPER CUTTER JOYKO PC-3846 (BESI A3)</v>
          </cell>
        </row>
        <row r="266">
          <cell r="A266"/>
        </row>
        <row r="267">
          <cell r="A267" t="str">
            <v>PAPER TRIMMER KENKO 10"X15" (FC BESI)</v>
          </cell>
        </row>
        <row r="268">
          <cell r="A268" t="str">
            <v>PAPER TRIMMER KENKO 12"X15" (B4 BESI)</v>
          </cell>
        </row>
        <row r="269">
          <cell r="A269" t="str">
            <v>PAPER TRIMMER KENKO 18"X15" (A3 BESI)</v>
          </cell>
        </row>
        <row r="270">
          <cell r="A270"/>
        </row>
        <row r="271">
          <cell r="A271" t="str">
            <v>CUTTING MAT</v>
          </cell>
        </row>
        <row r="272">
          <cell r="A272" t="str">
            <v>CUTTING MAT SDI 1007 (A3/18"X12")</v>
          </cell>
        </row>
        <row r="273">
          <cell r="A273"/>
        </row>
        <row r="274">
          <cell r="A274" t="str">
            <v>DESK SET</v>
          </cell>
        </row>
        <row r="275">
          <cell r="A275" t="str">
            <v>DESK SET JOYKO DS-16 CO (Mr, Hj, Br)</v>
          </cell>
        </row>
        <row r="276">
          <cell r="A276" t="str">
            <v>DESK SET JOYKO DS-1015</v>
          </cell>
        </row>
        <row r="277">
          <cell r="A277" t="str">
            <v>DESK SET JOYKO DS-338</v>
          </cell>
        </row>
        <row r="278">
          <cell r="A278" t="str">
            <v>DESK SET JOYKO DS-0812</v>
          </cell>
        </row>
        <row r="279">
          <cell r="A279"/>
        </row>
        <row r="280">
          <cell r="A280" t="str">
            <v>DESK SET KENKO K-238</v>
          </cell>
        </row>
        <row r="281">
          <cell r="A281" t="str">
            <v>DESK SET KENKO K-8312 ORGANIZER</v>
          </cell>
        </row>
        <row r="282">
          <cell r="A282"/>
        </row>
        <row r="283">
          <cell r="A283" t="str">
            <v>DOKUMEN</v>
          </cell>
        </row>
        <row r="284">
          <cell r="A284" t="str">
            <v>BUSINESS FILE</v>
          </cell>
        </row>
        <row r="285">
          <cell r="A285" t="str">
            <v>BUSINESS FILE KENKO FP320HG-A4 (Br,Hj,Kn,Abu,Mrh)</v>
          </cell>
        </row>
        <row r="286">
          <cell r="A286"/>
        </row>
        <row r="287">
          <cell r="A287" t="str">
            <v>EXPANDING FILE</v>
          </cell>
        </row>
        <row r="288">
          <cell r="A288" t="str">
            <v>EXPANDING FILE JOYKO EF-2638 (Folio)</v>
          </cell>
        </row>
        <row r="289">
          <cell r="A289"/>
        </row>
        <row r="290">
          <cell r="A290" t="str">
            <v>MAP</v>
          </cell>
        </row>
        <row r="291">
          <cell r="A291" t="str">
            <v>MAP TAS / BAG JOYKO B-2637-3 (Br,Mrh,Pth,Kn)</v>
          </cell>
        </row>
        <row r="292">
          <cell r="A292"/>
        </row>
        <row r="293">
          <cell r="A293" t="str">
            <v>GARISAN</v>
          </cell>
        </row>
        <row r="294">
          <cell r="A294" t="str">
            <v>GARISAN BESI</v>
          </cell>
        </row>
        <row r="295">
          <cell r="A295" t="str">
            <v>GARISAN BESI (STAINLESS STEEL) KENKO 15 CM</v>
          </cell>
        </row>
        <row r="296">
          <cell r="A296" t="str">
            <v>GARISAN BESI (STAINLESS STEEL) KENKO 20 CM</v>
          </cell>
        </row>
        <row r="297">
          <cell r="A297" t="str">
            <v>GARISAN BESI (STAINLESS STEEL) KENKO 30 CM</v>
          </cell>
        </row>
        <row r="298">
          <cell r="A298" t="str">
            <v>GARISAN BESI (STAINLESS STEEL) KENKO 40 CM</v>
          </cell>
        </row>
        <row r="299">
          <cell r="A299" t="str">
            <v>GARISAN BESI (STAINLESS STEEL) KENKO 50 CM</v>
          </cell>
        </row>
        <row r="300">
          <cell r="A300" t="str">
            <v>GARISAN BESI (STAINLESS STEEL) KENKO 60 CM</v>
          </cell>
        </row>
        <row r="301">
          <cell r="A301" t="str">
            <v>GARISAN BESI (STAINLESS STEEL) KENKO 100 CM / 1 M</v>
          </cell>
        </row>
        <row r="302">
          <cell r="A302"/>
        </row>
        <row r="303">
          <cell r="A303" t="str">
            <v>GARISAN MIKA</v>
          </cell>
        </row>
        <row r="304">
          <cell r="A304" t="str">
            <v>GARISAN MIKA VANCO VC-084 OFFICE 30 CM</v>
          </cell>
        </row>
        <row r="305">
          <cell r="A305"/>
        </row>
        <row r="306">
          <cell r="A306" t="str">
            <v>GUNTING / SCISSOR</v>
          </cell>
        </row>
        <row r="307">
          <cell r="A307" t="str">
            <v>GUNTING JOYART SC-09</v>
          </cell>
        </row>
        <row r="308">
          <cell r="A308" t="str">
            <v>GUNTING JOYKO SC-12</v>
          </cell>
        </row>
        <row r="309">
          <cell r="A309" t="str">
            <v>GUNTING JOYKO SC-13</v>
          </cell>
        </row>
        <row r="310">
          <cell r="A310" t="str">
            <v>GUNTING JOYKO SC-14</v>
          </cell>
        </row>
        <row r="311">
          <cell r="A311" t="str">
            <v>GUNTING JOYKO SC-828</v>
          </cell>
        </row>
        <row r="312">
          <cell r="A312" t="str">
            <v>GUNTING JOYKO SC-838</v>
          </cell>
        </row>
        <row r="313">
          <cell r="A313" t="str">
            <v>GUNTING JOYKO SC-848</v>
          </cell>
        </row>
        <row r="314">
          <cell r="A314" t="str">
            <v>GUNTING JOYKO SC-868</v>
          </cell>
        </row>
        <row r="315">
          <cell r="A315" t="str">
            <v>GUNTING JOYKO SC-828 SG</v>
          </cell>
        </row>
        <row r="316">
          <cell r="A316" t="str">
            <v>GUNTING JOYKO SC-828 SG</v>
          </cell>
        </row>
        <row r="317">
          <cell r="A317" t="str">
            <v>GUNTING JOYKO SC-838 SG</v>
          </cell>
        </row>
        <row r="318">
          <cell r="A318" t="str">
            <v>GUNTING JOYKO SC-848 SG</v>
          </cell>
        </row>
        <row r="319">
          <cell r="A319" t="str">
            <v>GUNTING JOYKO ZZ-65 (6.5" GERIGI)</v>
          </cell>
        </row>
        <row r="320">
          <cell r="A320" t="str">
            <v>GUNTING JOYKO ZZ-85 (8.5" GERIGI)</v>
          </cell>
        </row>
        <row r="321">
          <cell r="A321"/>
        </row>
        <row r="322">
          <cell r="A322" t="str">
            <v>GUNTING KENKO SC-828</v>
          </cell>
        </row>
        <row r="323">
          <cell r="A323" t="str">
            <v>GUNTING KENKO SC-838N</v>
          </cell>
        </row>
        <row r="324">
          <cell r="A324" t="str">
            <v>GUNTING KENKO SC-848N</v>
          </cell>
        </row>
        <row r="325">
          <cell r="A325" t="str">
            <v>GUNTING KENKO SC-838SG</v>
          </cell>
        </row>
        <row r="326">
          <cell r="A326" t="str">
            <v>GUNTING KENKO SC-848SG</v>
          </cell>
        </row>
        <row r="327">
          <cell r="A327"/>
        </row>
        <row r="328">
          <cell r="A328" t="str">
            <v>HAND TALLY COUNTER</v>
          </cell>
        </row>
        <row r="329">
          <cell r="A329" t="str">
            <v>HAND TALLY COUNTER KENKO HT-302</v>
          </cell>
        </row>
        <row r="330">
          <cell r="A330" t="str">
            <v>HAND TALLY COUNTER KENKO HT-303</v>
          </cell>
        </row>
        <row r="331">
          <cell r="A331"/>
        </row>
        <row r="332">
          <cell r="A332" t="str">
            <v>JANGKA</v>
          </cell>
        </row>
        <row r="333">
          <cell r="A333" t="str">
            <v>JANGKA (MATH SET) JOYKO MS-25</v>
          </cell>
        </row>
        <row r="334">
          <cell r="A334" t="str">
            <v>JANGKA (MATH SET) JOYKO MS-28</v>
          </cell>
        </row>
        <row r="335">
          <cell r="A335" t="str">
            <v>JANGKA (MATH SET) JOYKO MS-55</v>
          </cell>
        </row>
        <row r="336">
          <cell r="A336" t="str">
            <v>JANGKA (MATH SET) JOYKO MS-75</v>
          </cell>
        </row>
        <row r="337">
          <cell r="A337" t="str">
            <v>JANGKA (MATH SET) JOYKO MS-402</v>
          </cell>
        </row>
        <row r="338">
          <cell r="A338" t="str">
            <v>JANGKA (MATH SET) JOYKO MS-403</v>
          </cell>
        </row>
        <row r="339">
          <cell r="A339" t="str">
            <v>JANGKA (MATH SET) JOYKO MS-404</v>
          </cell>
        </row>
        <row r="340">
          <cell r="A340" t="str">
            <v>JANGKA (MATH SET) JOYKO MS-405</v>
          </cell>
        </row>
        <row r="341">
          <cell r="A341" t="str">
            <v>JANGKA (MATH SET) JOYKO MS-406</v>
          </cell>
        </row>
        <row r="342">
          <cell r="A342" t="str">
            <v>JANGKA (MATH SET) JOYKO MS-410</v>
          </cell>
        </row>
        <row r="343">
          <cell r="A343"/>
        </row>
        <row r="344">
          <cell r="A344" t="str">
            <v>JANGKA (COMPASS SET) KENKO C-168 / MS-75</v>
          </cell>
        </row>
        <row r="345">
          <cell r="A345" t="str">
            <v>JANGKA (COMPASS SET) KENKO C-288 / MS-25</v>
          </cell>
        </row>
        <row r="346">
          <cell r="A346" t="str">
            <v>JANGKA (COMPASS SET) KENKO C-528 / MS-55</v>
          </cell>
        </row>
        <row r="347">
          <cell r="A347" t="str">
            <v>JANGKA (COMPASS SET) KENKO C-2011</v>
          </cell>
        </row>
        <row r="348">
          <cell r="A348"/>
        </row>
        <row r="349">
          <cell r="A349" t="str">
            <v>KACA PEMBESAR / MAGNIFIER</v>
          </cell>
        </row>
        <row r="350">
          <cell r="A350" t="str">
            <v>KACA PEMBESAR (MAGNIFIER) JOYKO MF-50</v>
          </cell>
        </row>
        <row r="351">
          <cell r="A351" t="str">
            <v>KACA PEMBESAR (MAGNIFIER) JOYKO MF-60</v>
          </cell>
        </row>
        <row r="352">
          <cell r="A352"/>
        </row>
        <row r="353">
          <cell r="A353" t="str">
            <v>KERTAS</v>
          </cell>
        </row>
        <row r="354">
          <cell r="A354" t="str">
            <v>KERTAS FOTO</v>
          </cell>
        </row>
        <row r="355">
          <cell r="A355" t="str">
            <v>GLOSSY PHOTO PAPER KENKO 230 GSM A4 (isi 100 pc)</v>
          </cell>
        </row>
        <row r="356">
          <cell r="A356" t="str">
            <v>KARBON</v>
          </cell>
        </row>
        <row r="357">
          <cell r="A357" t="str">
            <v>KERTAS KARBON DOUBLE BIRU E-1021</v>
          </cell>
        </row>
        <row r="358">
          <cell r="A358"/>
        </row>
        <row r="359">
          <cell r="A359" t="str">
            <v>KEY RING</v>
          </cell>
        </row>
        <row r="360">
          <cell r="A360" t="str">
            <v>KEY RING JOYKO KR-6</v>
          </cell>
        </row>
        <row r="361">
          <cell r="A361" t="str">
            <v>KEY RING JOYKO KR-8 ISI 50 PC</v>
          </cell>
        </row>
        <row r="362">
          <cell r="A362" t="str">
            <v>KEY RING JOYKO KR-9 ISI 50 PC</v>
          </cell>
        </row>
        <row r="363">
          <cell r="A363"/>
        </row>
        <row r="364">
          <cell r="A364" t="str">
            <v>KEY RING KENKO KR-6 ISI 6 PC</v>
          </cell>
        </row>
        <row r="365">
          <cell r="A365" t="str">
            <v>KEY RING KENKO KR-50 ISI 50 PC</v>
          </cell>
        </row>
        <row r="366">
          <cell r="A366"/>
        </row>
        <row r="367">
          <cell r="A367" t="str">
            <v>KUAS / BRUSH</v>
          </cell>
        </row>
        <row r="368">
          <cell r="A368" t="str">
            <v>KUAS SET JOYKO BR-1</v>
          </cell>
        </row>
        <row r="369">
          <cell r="A369" t="str">
            <v>KUAS SET JOYKO BR-2</v>
          </cell>
        </row>
        <row r="370">
          <cell r="A370" t="str">
            <v>KUAS SET JOYKO BR-3</v>
          </cell>
        </row>
        <row r="371">
          <cell r="A371" t="str">
            <v>KUAS SET JOYKO BR-4 (FLAT)</v>
          </cell>
        </row>
        <row r="372">
          <cell r="A372" t="str">
            <v>KUAS SET JOYKO BR-5</v>
          </cell>
        </row>
        <row r="373">
          <cell r="A373" t="str">
            <v>KUAS SET JOYKO BR-8</v>
          </cell>
        </row>
        <row r="374">
          <cell r="A374" t="str">
            <v>KUAS SET JOYKO BR-9</v>
          </cell>
        </row>
        <row r="375">
          <cell r="A375"/>
        </row>
        <row r="376">
          <cell r="A376" t="str">
            <v>LABEL &amp; LABELLER (MESIN)</v>
          </cell>
        </row>
        <row r="377">
          <cell r="A377" t="str">
            <v>LABEL</v>
          </cell>
        </row>
        <row r="378">
          <cell r="A378" t="str">
            <v>LABEL HARGA JOYKO LB-2RL (1 LINE PUTIH)</v>
          </cell>
        </row>
        <row r="379">
          <cell r="A379" t="str">
            <v>LABEL HARGA JOYKO LB-1LY (1 LINE KUNING)</v>
          </cell>
        </row>
        <row r="380">
          <cell r="A380" t="str">
            <v>LABEL HARGA JOYKO LB-P2LN (2 LINE PUTIH)</v>
          </cell>
        </row>
        <row r="381">
          <cell r="A381" t="str">
            <v>LABEL HARGA JOYKO LB-P2CY (2 LINE KUNING)</v>
          </cell>
        </row>
        <row r="382">
          <cell r="A382" t="str">
            <v>LABEL HARGA JOYKO LB-3 (2 LINE KUNING FLUOR)</v>
          </cell>
        </row>
        <row r="383">
          <cell r="A383" t="str">
            <v>LABEL HARGA JOYKO LB-6 (1 LINE KUNING FLUOR)</v>
          </cell>
        </row>
        <row r="384">
          <cell r="A384" t="str">
            <v>LABEL HARGA JOYKO LB-9 (1 LINE HIJAU FLUOR)</v>
          </cell>
        </row>
        <row r="385">
          <cell r="A385" t="str">
            <v>LABEL HARGA JOYKO LB-10 (2 LINE HIJAU FLUOR)</v>
          </cell>
        </row>
        <row r="386">
          <cell r="A386" t="str">
            <v>LABEL STICKER PAPER JOYKO LSP-09</v>
          </cell>
        </row>
        <row r="387">
          <cell r="A387"/>
        </row>
        <row r="388">
          <cell r="A388" t="str">
            <v>LABEL HARGA KENKO 6001-2R (1 LINE) isi 10 rol</v>
          </cell>
        </row>
        <row r="389">
          <cell r="A389" t="str">
            <v>LABEL HARGA KENKO 5002-2R (2 LINE) isi 10 rol</v>
          </cell>
        </row>
        <row r="390">
          <cell r="A390"/>
        </row>
        <row r="391">
          <cell r="A391" t="str">
            <v>MESIN LABEL</v>
          </cell>
        </row>
        <row r="392">
          <cell r="A392" t="str">
            <v>MESIN LABEL HARGA JOYKO MX-5500M (8 DIGITS, 1 LINE)</v>
          </cell>
        </row>
        <row r="393">
          <cell r="A393"/>
        </row>
        <row r="394">
          <cell r="A394" t="str">
            <v>MESIN LABEL HARGA KENKO MX-5500 (8 DIGITS, 1 LINE)</v>
          </cell>
        </row>
        <row r="395">
          <cell r="A395" t="str">
            <v>MESIN LABEL HARGA KENKO MX-5500EOS (8 DIGITS, 1 LINE)</v>
          </cell>
        </row>
        <row r="396">
          <cell r="A396" t="str">
            <v>MESIN LABEL HARGA KENKO MX-6600N (10 Dgt, 2 Line, A/N-N)</v>
          </cell>
        </row>
        <row r="397">
          <cell r="A397"/>
        </row>
        <row r="398">
          <cell r="A398" t="str">
            <v>LAMINATING FILM</v>
          </cell>
        </row>
        <row r="399">
          <cell r="A399" t="str">
            <v>LAMINATING FILM JOYKO LF100-2231 (A4)</v>
          </cell>
        </row>
        <row r="400">
          <cell r="A400" t="str">
            <v>LAMINATING FILM JOYKO LF100-2234 (F4)</v>
          </cell>
        </row>
        <row r="401">
          <cell r="A401"/>
        </row>
        <row r="402">
          <cell r="A402" t="str">
            <v>LAMINATING FILM KENKO LF100-2234 (FC)</v>
          </cell>
        </row>
        <row r="403">
          <cell r="A403"/>
        </row>
        <row r="404">
          <cell r="A404" t="str">
            <v>LEM / GLUE</v>
          </cell>
        </row>
        <row r="405">
          <cell r="A405" t="str">
            <v>LEM CAIR / LIQUID</v>
          </cell>
        </row>
        <row r="406">
          <cell r="A406" t="str">
            <v>LEM LIQUID (CAIR) JOYKO GL-30</v>
          </cell>
        </row>
        <row r="407">
          <cell r="A407" t="str">
            <v>LEM LIQUID (CAIR) JOYKO GL-50</v>
          </cell>
        </row>
        <row r="408">
          <cell r="A408" t="str">
            <v>LEM LIQUID (CAIR) JOYKO GL-R35 (35 ML)</v>
          </cell>
        </row>
        <row r="409">
          <cell r="A409" t="str">
            <v>LEM LIQUID (CAIR) JOYKO GL-R50 (50 ML)</v>
          </cell>
        </row>
        <row r="410">
          <cell r="A410" t="str">
            <v>LEM LIQUID (CAIR) JOYKO GL-W01</v>
          </cell>
        </row>
        <row r="411">
          <cell r="A411" t="str">
            <v>LEM LIQUID (CAIR) JOYKO GL-W02</v>
          </cell>
        </row>
        <row r="412">
          <cell r="A412"/>
        </row>
        <row r="413">
          <cell r="A413" t="str">
            <v>LEM CAIR 35 ML KENKO LG-35</v>
          </cell>
        </row>
        <row r="414">
          <cell r="A414" t="str">
            <v>LEM CAIR 50 ML KENKO LG-50</v>
          </cell>
        </row>
        <row r="415">
          <cell r="A415" t="str">
            <v>LEM CAIR 50 ML KENKO LG-50A</v>
          </cell>
        </row>
        <row r="416">
          <cell r="A416"/>
        </row>
        <row r="417">
          <cell r="A417" t="str">
            <v>LEM CAIR F-5036 (50 ML)</v>
          </cell>
        </row>
        <row r="418">
          <cell r="A418"/>
        </row>
        <row r="419">
          <cell r="A419" t="str">
            <v>LEM STICK</v>
          </cell>
        </row>
        <row r="420">
          <cell r="A420" t="str">
            <v>LEM STICK JOYKO 8 GR GS-09 isi 12 pc</v>
          </cell>
        </row>
        <row r="421">
          <cell r="A421" t="str">
            <v>LEM STICK JOYKO 8 GR GS-100 isi 24 pc</v>
          </cell>
        </row>
        <row r="422">
          <cell r="A422" t="str">
            <v>LEM STICK JOYKO 8 GR GS-103 (BATIK) isi 24 pc</v>
          </cell>
        </row>
        <row r="423">
          <cell r="A423" t="str">
            <v>LEM STICK JOYART 8 GR GS-108 isi 12 pc</v>
          </cell>
        </row>
        <row r="424">
          <cell r="A424" t="str">
            <v>LEM STICK JOYKO 15 GR GS-15 isi 12 pc</v>
          </cell>
        </row>
        <row r="425">
          <cell r="A425" t="str">
            <v>LEM STICK JOYKO 15 GR GS-102 isi 24 pc</v>
          </cell>
        </row>
        <row r="426">
          <cell r="A426" t="str">
            <v>LEM STICK JOYKO 15 GR GS-104 TG (ANIMAL KINGDOM) isi 24 pc</v>
          </cell>
        </row>
        <row r="427">
          <cell r="A427" t="str">
            <v>LEM STICK JOYKO 25 GR GS-25 isi 12 pc</v>
          </cell>
        </row>
        <row r="428">
          <cell r="A428"/>
        </row>
        <row r="429">
          <cell r="A429" t="str">
            <v>LEM STICK KENKO 8 GR (KECIL) isi 30 pc</v>
          </cell>
        </row>
        <row r="430">
          <cell r="A430" t="str">
            <v>LEM STICK KENKO 15 GR (TANGGUNG) isi 20 pc</v>
          </cell>
        </row>
        <row r="431">
          <cell r="A431" t="str">
            <v>LEM STICK KENKO 25 GR (BESAR) isi 12 pc</v>
          </cell>
        </row>
        <row r="432">
          <cell r="A432"/>
        </row>
        <row r="433">
          <cell r="A433" t="str">
            <v>LEM TUBE / RENTENG</v>
          </cell>
        </row>
        <row r="434">
          <cell r="A434" t="str">
            <v>LEM SUPER 3 GR KENKO SG-03A (isi 12 pc)</v>
          </cell>
        </row>
        <row r="435">
          <cell r="A435"/>
        </row>
        <row r="436">
          <cell r="A436" t="str">
            <v>LEM RENTENG 1588 15 ML (isi 12 pc)</v>
          </cell>
        </row>
        <row r="437">
          <cell r="A437"/>
        </row>
        <row r="438">
          <cell r="A438" t="str">
            <v>LEM TEMBAK / BAKAR</v>
          </cell>
        </row>
        <row r="439">
          <cell r="A439" t="str">
            <v>LEM TEMBAK/BAKAR KECIL ADETECK</v>
          </cell>
        </row>
        <row r="440">
          <cell r="A440"/>
        </row>
        <row r="441">
          <cell r="A441" t="str">
            <v>LOOSE LEAF</v>
          </cell>
        </row>
        <row r="442">
          <cell r="A442" t="str">
            <v>LOOSE LEAF JOYART A5-2070 (50S)</v>
          </cell>
        </row>
        <row r="443">
          <cell r="A443" t="str">
            <v>LOOSE LEAF JOYART B5-2670 (50S)</v>
          </cell>
        </row>
        <row r="444">
          <cell r="A444" t="str">
            <v>LOOSE LEAF JOYKO A5-7020 (50S)</v>
          </cell>
        </row>
        <row r="445">
          <cell r="A445" t="str">
            <v>LOOSE LEAF JOYKO A5-7020 (100S)</v>
          </cell>
        </row>
        <row r="446">
          <cell r="A446" t="str">
            <v>LOOSE LEAF JOYKO B5-7026 (50S)</v>
          </cell>
        </row>
        <row r="447">
          <cell r="A447" t="str">
            <v>LOOSE LEAF JOYKO B5-7026 (100S)</v>
          </cell>
        </row>
        <row r="448">
          <cell r="A448"/>
        </row>
        <row r="449">
          <cell r="A449" t="str">
            <v>LOOSE LEAF KENKO A5-LL 50-2070</v>
          </cell>
        </row>
        <row r="450">
          <cell r="A450" t="str">
            <v>LOOSE LEAF KENKO A5-LL 100-2070</v>
          </cell>
        </row>
        <row r="451">
          <cell r="A451" t="str">
            <v>LOOSE LEAF KENKO B5-LL 50-2670</v>
          </cell>
        </row>
        <row r="452">
          <cell r="A452" t="str">
            <v>LOOSE LEAF KENKO B5-LL 100-2670</v>
          </cell>
        </row>
        <row r="453">
          <cell r="A453"/>
        </row>
        <row r="454">
          <cell r="A454" t="str">
            <v>MEJA</v>
          </cell>
        </row>
        <row r="455">
          <cell r="A455" t="str">
            <v>MEJA LIPAT HANDLE WARNA</v>
          </cell>
        </row>
        <row r="456">
          <cell r="A456"/>
        </row>
        <row r="457">
          <cell r="A457" t="str">
            <v>NOTE</v>
          </cell>
        </row>
        <row r="458">
          <cell r="A458" t="str">
            <v>NOTE BINDER</v>
          </cell>
        </row>
        <row r="459">
          <cell r="A459" t="str">
            <v>BINDER COMPUTER JOYKO SC-1301</v>
          </cell>
        </row>
        <row r="460">
          <cell r="A460" t="str">
            <v>BINDER NOTE JOYKO A5 (CAMPUS/CLASSIC)</v>
          </cell>
        </row>
        <row r="461">
          <cell r="A461" t="str">
            <v>BINDER NOTE JOYKO A5 (FANCY)</v>
          </cell>
        </row>
        <row r="462">
          <cell r="A462" t="str">
            <v>BINDER NOTE JOYKO B5 (CAMPUS/CLASSIC)</v>
          </cell>
        </row>
        <row r="463">
          <cell r="A463" t="str">
            <v>BINDER NOTE JOYKO B5 (FANCY)</v>
          </cell>
        </row>
        <row r="464">
          <cell r="A464"/>
        </row>
        <row r="465">
          <cell r="A465" t="str">
            <v>BINDER NOTE KENKO A5 (CAMPUS/CLASSIC)</v>
          </cell>
        </row>
        <row r="466">
          <cell r="A466" t="str">
            <v>BINDER NOTE KENKO B5 (CAMPUS/CLASSIC)</v>
          </cell>
        </row>
        <row r="467">
          <cell r="A467" t="str">
            <v>BINDER NOTE KENKO A5-BNPC/BNPP (BASIC/POLOS)</v>
          </cell>
        </row>
        <row r="468">
          <cell r="A468" t="str">
            <v>BINDER RING NOTE KENKO A5-RNPP</v>
          </cell>
        </row>
        <row r="469">
          <cell r="A469"/>
        </row>
        <row r="470">
          <cell r="A470" t="str">
            <v>NOTE BOOK</v>
          </cell>
        </row>
        <row r="471">
          <cell r="A471" t="str">
            <v>NOTEBOOK JOYKO A5 NB-661 (Br,Or,Mrh,Kn)</v>
          </cell>
        </row>
        <row r="472">
          <cell r="A472" t="str">
            <v>NOTEBOOK JOYKO A6 NB-665</v>
          </cell>
        </row>
        <row r="473">
          <cell r="A473"/>
        </row>
        <row r="474">
          <cell r="A474" t="str">
            <v>POCKET NOTE SPIRAL KENKO PN-403</v>
          </cell>
        </row>
        <row r="475">
          <cell r="A475" t="str">
            <v>POCKET NOTE SPIRAL KENKO PN-404</v>
          </cell>
        </row>
        <row r="476">
          <cell r="A476" t="str">
            <v>POCKET NOTE SPIRAL KENKO PN-501</v>
          </cell>
        </row>
        <row r="477">
          <cell r="A477"/>
        </row>
        <row r="478">
          <cell r="A478" t="str">
            <v>NOTE STICK</v>
          </cell>
        </row>
        <row r="479">
          <cell r="A479" t="str">
            <v>INDEX MEMO STICK JOYKO IM-43 (Plastik Kotak)</v>
          </cell>
        </row>
        <row r="480">
          <cell r="A480" t="str">
            <v>INDEX MEMO STICK JOYKO IM-45 (Kertas Kotak)</v>
          </cell>
        </row>
        <row r="481">
          <cell r="A481"/>
        </row>
        <row r="482">
          <cell r="A482" t="str">
            <v>PAPER FASTENER / ACCO</v>
          </cell>
        </row>
        <row r="483">
          <cell r="A483" t="str">
            <v>PAPER FASTENER (ACCO) JOYKO PF-50 PUTIH</v>
          </cell>
        </row>
        <row r="484">
          <cell r="A484" t="str">
            <v>PAPER FASTENER (ACCO) JOYKO PF-50 PUTIH</v>
          </cell>
        </row>
        <row r="485">
          <cell r="A485" t="str">
            <v>PAPER FASTENER (ACCO) JOYKO PF-50 WARNA</v>
          </cell>
        </row>
        <row r="486">
          <cell r="A486" t="str">
            <v>PAPER FASTENER (ACCO) JOYKO PF-50 WARNA</v>
          </cell>
        </row>
        <row r="487">
          <cell r="A487"/>
        </row>
        <row r="488">
          <cell r="A488" t="str">
            <v>PAPER FASTENER (ACCO) KENKO PF-508 ISI 50 PC PUTIH</v>
          </cell>
        </row>
        <row r="489">
          <cell r="A489" t="str">
            <v>PAPER FASTENER (ACCO) KENKO PF-508 ISI 50 PC WARNA</v>
          </cell>
        </row>
        <row r="490">
          <cell r="A490"/>
        </row>
        <row r="491">
          <cell r="A491" t="str">
            <v>PEN</v>
          </cell>
        </row>
        <row r="492">
          <cell r="A492" t="str">
            <v>PEN BALL</v>
          </cell>
        </row>
        <row r="493">
          <cell r="A493" t="str">
            <v>BALLPEN JOYKO BP-184 CULTURE</v>
          </cell>
        </row>
        <row r="494">
          <cell r="A494" t="str">
            <v>BALLPEN JOYKO BP-248 SUMA</v>
          </cell>
        </row>
        <row r="495">
          <cell r="A495" t="str">
            <v>BALLPEN JOYKO BP-249 LINO</v>
          </cell>
        </row>
        <row r="496">
          <cell r="A496" t="str">
            <v>BALLPEN JOYKO BP-250 BRIZ</v>
          </cell>
        </row>
        <row r="497">
          <cell r="A497" t="str">
            <v>BALLPEN JOYKO BP-251 FRODO</v>
          </cell>
        </row>
        <row r="498">
          <cell r="A498" t="str">
            <v>BALLPEN JOYKO BP-254 MORA</v>
          </cell>
        </row>
        <row r="499">
          <cell r="A499" t="str">
            <v>BALLPEN JOYKO BP-273 ZETO</v>
          </cell>
        </row>
        <row r="500">
          <cell r="A500" t="str">
            <v>BALLPEN JOYKO BP-273 ZETO</v>
          </cell>
        </row>
        <row r="501">
          <cell r="A501" t="str">
            <v>BALLPEN JOYKO BP-275 TRIS</v>
          </cell>
        </row>
        <row r="502">
          <cell r="A502" t="str">
            <v>BALLPEN JOYKO BP-327 MAZE</v>
          </cell>
        </row>
        <row r="503">
          <cell r="A503" t="str">
            <v>BALLPEN JOYKO BP-338 VOCUS (bonus)</v>
          </cell>
        </row>
        <row r="504">
          <cell r="A504" t="str">
            <v>BALLPEN JOYKO BP-338 VOCUS</v>
          </cell>
        </row>
        <row r="505">
          <cell r="A505"/>
        </row>
        <row r="506">
          <cell r="A506" t="str">
            <v>BALLPEN KENKO EASY FLOW 6</v>
          </cell>
        </row>
        <row r="507">
          <cell r="A507" t="str">
            <v>BALLPEN KENKO NK-7 / 7B</v>
          </cell>
        </row>
        <row r="508">
          <cell r="A508" t="str">
            <v>BALLPEN KENKO NK-7 / 7B  BATIK</v>
          </cell>
        </row>
        <row r="509">
          <cell r="A509" t="str">
            <v>BALLPEN KENKO NK-7 / 7B  DOTS</v>
          </cell>
        </row>
        <row r="510">
          <cell r="A510" t="str">
            <v>BALLPEN KENKO NK-7 / 7B  LOLLIPOP</v>
          </cell>
        </row>
        <row r="511">
          <cell r="A511" t="str">
            <v>BALLPEN KENKO NK-7 SOCUTE</v>
          </cell>
        </row>
        <row r="512">
          <cell r="A512" t="str">
            <v>BALLPEN KENKO NOJI N-9</v>
          </cell>
        </row>
        <row r="513">
          <cell r="A513"/>
        </row>
        <row r="514">
          <cell r="A514" t="str">
            <v>PEN GEL</v>
          </cell>
        </row>
        <row r="515">
          <cell r="A515" t="str">
            <v>GEL PEN AODEMI MASTONA 010 LOL</v>
          </cell>
        </row>
        <row r="516">
          <cell r="A516" t="str">
            <v>GEL PEN AODEMI MASTONA 011 PONY</v>
          </cell>
        </row>
        <row r="517">
          <cell r="A517" t="str">
            <v>GEL PEN AODEMI MASTONA 021 AVENGER</v>
          </cell>
        </row>
        <row r="518">
          <cell r="A518" t="str">
            <v>GEL PEN AODEMI MASTONA 022 BTS-KARAKTER</v>
          </cell>
        </row>
        <row r="519">
          <cell r="A519"/>
        </row>
        <row r="520">
          <cell r="A520" t="str">
            <v>GEL PEN DEBOZZ 0.5 MM DB-G05</v>
          </cell>
        </row>
        <row r="521">
          <cell r="A521" t="str">
            <v>GEL PEN DEBOZZ 0.7 MM DB-530 + REFILL</v>
          </cell>
        </row>
        <row r="522">
          <cell r="A522"/>
        </row>
        <row r="523">
          <cell r="A523" t="str">
            <v>GEL PEN JOYKO GP-100</v>
          </cell>
        </row>
        <row r="524">
          <cell r="A524" t="str">
            <v>GEL PEN JOYKO GP-100NT</v>
          </cell>
        </row>
        <row r="525">
          <cell r="A525" t="str">
            <v>GEL PEN JOYKO GP-147</v>
          </cell>
        </row>
        <row r="526">
          <cell r="A526" t="str">
            <v>GEL PEN JOYKO GP-157</v>
          </cell>
        </row>
        <row r="527">
          <cell r="A527" t="str">
            <v>GEL PEN JOYKO GP-190 PINO</v>
          </cell>
        </row>
        <row r="528">
          <cell r="A528" t="str">
            <v>GEL PEN JOYKO GP-212 I-DIAMOND</v>
          </cell>
        </row>
        <row r="529">
          <cell r="A529" t="str">
            <v>GEL PEN JOYKO GP-237 X-TECH</v>
          </cell>
        </row>
        <row r="530">
          <cell r="A530" t="str">
            <v>GEL PEN JOYKO GP-243 WHIZ GEL</v>
          </cell>
        </row>
        <row r="531">
          <cell r="A531" t="str">
            <v>GEL PEN JOYKO GP-265 Q-GEL</v>
          </cell>
        </row>
        <row r="532">
          <cell r="A532" t="str">
            <v>GEL PEN JOYKO GP-265 Q-GEL</v>
          </cell>
        </row>
        <row r="533">
          <cell r="A533" t="str">
            <v>GEL PEN JOYKO GP-266 ITECH 2</v>
          </cell>
        </row>
        <row r="534">
          <cell r="A534" t="str">
            <v>GEL PEN JOYKO GP-279 ERASABLE</v>
          </cell>
        </row>
        <row r="535">
          <cell r="A535" t="str">
            <v>GEL PEN JOYKO GP-330</v>
          </cell>
        </row>
        <row r="536">
          <cell r="A536" t="str">
            <v>GEL PEN JOYKO GP-337 PASPEM</v>
          </cell>
        </row>
        <row r="537">
          <cell r="A537" t="str">
            <v>GEL PEN JOYKO JK-100 KING JELLER</v>
          </cell>
        </row>
        <row r="538">
          <cell r="A538" t="str">
            <v>GEL PEN JOYKO JK-100SN</v>
          </cell>
        </row>
        <row r="540">
          <cell r="A540" t="str">
            <v>GEL PEN KENKO BG-16 (BATIK)</v>
          </cell>
        </row>
        <row r="541">
          <cell r="A541" t="str">
            <v>GEL PEN KENKO KE-16 DOT N DOT</v>
          </cell>
        </row>
        <row r="542">
          <cell r="A542" t="str">
            <v>GEL PEN KENKO BG-20 (BATIK)</v>
          </cell>
        </row>
        <row r="543">
          <cell r="A543" t="str">
            <v>GEL PEN KENKO KE-20 ZOO N ZOO</v>
          </cell>
        </row>
        <row r="544">
          <cell r="A544" t="str">
            <v>GEL PEN KENKO ERASO 16</v>
          </cell>
        </row>
        <row r="545">
          <cell r="A545" t="str">
            <v>GEL PEN KENKO EASY GEL</v>
          </cell>
        </row>
        <row r="546">
          <cell r="A546" t="str">
            <v>GEL PEN KENKO FUN GEL</v>
          </cell>
        </row>
        <row r="547">
          <cell r="A547" t="str">
            <v>GEL PEN KENKO INDO GEL</v>
          </cell>
        </row>
        <row r="548">
          <cell r="A548" t="str">
            <v>GEL PEN KENKO HI-TECH-H 0.28 MM</v>
          </cell>
        </row>
        <row r="549">
          <cell r="A549" t="str">
            <v>GEL PEN KENKO HI-TECH-H 0.28 MM FUN COLOR</v>
          </cell>
        </row>
        <row r="550">
          <cell r="A550" t="str">
            <v>GEL PEN KENKO HI-TECH-H 0.4 MM (Hj,Or,Pink,Ungu)</v>
          </cell>
        </row>
        <row r="551">
          <cell r="A551" t="str">
            <v>GEL PEN KENKO MICROTECH 0.28 MM</v>
          </cell>
        </row>
        <row r="552">
          <cell r="A552" t="str">
            <v>GEL PEN KENKO MICROTECH 0.4 MM</v>
          </cell>
        </row>
        <row r="553">
          <cell r="A553" t="str">
            <v>GEL PEN KENKO K-1</v>
          </cell>
        </row>
        <row r="554">
          <cell r="A554" t="str">
            <v>GEL PEN KENKO KE-100</v>
          </cell>
        </row>
        <row r="555">
          <cell r="A555" t="str">
            <v>GEL PEN KENKO KE-100 TJ (Tip Jarum)</v>
          </cell>
        </row>
        <row r="556">
          <cell r="A556" t="str">
            <v>GEL PEN KENKO KE-100BTK (Batik)</v>
          </cell>
        </row>
        <row r="557">
          <cell r="A557" t="str">
            <v>GEL PEN KENKO KE-200</v>
          </cell>
        </row>
        <row r="558">
          <cell r="A558" t="str">
            <v>GEL PEN KENKO KE-303 T-GEL TRIANGULAR</v>
          </cell>
        </row>
        <row r="559">
          <cell r="A559" t="str">
            <v>GEL PEN KENKO KE-303ER T-GEL ERASABLE</v>
          </cell>
        </row>
        <row r="560">
          <cell r="A560" t="str">
            <v>GEL PEN KENKO KE-600 WINJELLER</v>
          </cell>
        </row>
        <row r="561">
          <cell r="A561" t="str">
            <v>GEL PEN KENKO KS-97 SIGN PEN HITAM</v>
          </cell>
        </row>
        <row r="562">
          <cell r="A562" t="str">
            <v>GEL PEN KENKO SAHARA (HITAM/BIRU/MERAH)</v>
          </cell>
        </row>
        <row r="563">
          <cell r="A563" t="str">
            <v>GEL PEN KENKO SAHARA DOTS (HITAM/BIRU/MERAH)</v>
          </cell>
        </row>
        <row r="564">
          <cell r="A564" t="str">
            <v>GEL PEN KENKO SAHARA SNACK (HITAM/BIRU/MERAH)</v>
          </cell>
        </row>
        <row r="566">
          <cell r="A566" t="str">
            <v>GEL INK TIANJIAO TZ-501</v>
          </cell>
        </row>
        <row r="567">
          <cell r="A567" t="str">
            <v>GEL PEN TIZO 0.7 MM TG-395-B/D</v>
          </cell>
        </row>
        <row r="568">
          <cell r="A568" t="str">
            <v>GEL PEN TIZO 1.0 MM TG-340</v>
          </cell>
        </row>
        <row r="569">
          <cell r="A569" t="str">
            <v>GEL PEN TIZO TG-30103</v>
          </cell>
        </row>
        <row r="570">
          <cell r="A570" t="str">
            <v>GEL PEN TIZO TG-FANCY</v>
          </cell>
        </row>
        <row r="571">
          <cell r="A571" t="str">
            <v>GEL PEN ZHIXIN G-3093 + ISI</v>
          </cell>
        </row>
        <row r="572">
          <cell r="A572" t="str">
            <v>GEL PEN ZHIXIN G-3103 + ISI</v>
          </cell>
        </row>
        <row r="573">
          <cell r="A573" t="str">
            <v>GEL PEN ZHIXIN G-3112 + ISI</v>
          </cell>
        </row>
        <row r="574">
          <cell r="A574" t="str">
            <v>GEL PEN ZHIXIN G-3118 + ISI</v>
          </cell>
        </row>
        <row r="576">
          <cell r="A576" t="str">
            <v>GEL PEN TRIFELLO HI-TECH TF-1190 (Hitam, Biru)</v>
          </cell>
        </row>
        <row r="578">
          <cell r="A578" t="str">
            <v>GEL PEN VANCO GP-559 HI-TOUCH</v>
          </cell>
        </row>
        <row r="579">
          <cell r="A579" t="str">
            <v>GEL PEN ZUI ZHUA HY-1020</v>
          </cell>
        </row>
        <row r="581">
          <cell r="A581" t="str">
            <v>PEN SET</v>
          </cell>
        </row>
        <row r="582">
          <cell r="A582" t="str">
            <v>GEL PEN SET JOYKO GPC-296 (isi 8 pc)</v>
          </cell>
        </row>
        <row r="583">
          <cell r="A583" t="str">
            <v>GEL PEN SET WARNA JOYKO GPC-315</v>
          </cell>
        </row>
        <row r="584">
          <cell r="A584" t="str">
            <v>GEL PEN SET WARNA JOYKO GPC-316 RETRO GEL</v>
          </cell>
        </row>
        <row r="585">
          <cell r="A585" t="str">
            <v>GEL PEN SET WARNA JOYKO GPC-325 (I Tech 3)</v>
          </cell>
        </row>
        <row r="586">
          <cell r="A586" t="str">
            <v>GEL PEN SET JOYKO GPC-309S DIAMOND ART</v>
          </cell>
        </row>
        <row r="587">
          <cell r="A587" t="str">
            <v>GEL PEN SET JOYKO GPC-310S DIAMOND ART</v>
          </cell>
        </row>
        <row r="588">
          <cell r="A588"/>
        </row>
        <row r="589">
          <cell r="A589" t="str">
            <v>GEL PEN SET KENKO K-1/CS6 (isi 6 pc)</v>
          </cell>
        </row>
        <row r="590">
          <cell r="A590" t="str">
            <v>GEL PEN SET KENKO DM-100S DIAMOND (isi 8 pc)</v>
          </cell>
        </row>
        <row r="592">
          <cell r="A592" t="str">
            <v>PEN STAND</v>
          </cell>
        </row>
        <row r="593">
          <cell r="A593" t="str">
            <v>STAND PEN JOYKO PSGP-147</v>
          </cell>
        </row>
        <row r="595">
          <cell r="A595" t="str">
            <v>STAND PEN SPIRAL KENKO STP-18M2 SMILE</v>
          </cell>
        </row>
        <row r="596">
          <cell r="A596" t="str">
            <v>STAND PEN SPIRAL KENKO STP-100SG</v>
          </cell>
        </row>
        <row r="597">
          <cell r="A597" t="str">
            <v>STAND PEN SPIRAL KENKO STP-300SG</v>
          </cell>
        </row>
        <row r="598">
          <cell r="A598"/>
        </row>
        <row r="599">
          <cell r="A599" t="str">
            <v>REFILL / ISI PEN</v>
          </cell>
        </row>
        <row r="600">
          <cell r="A600" t="str">
            <v>REFILL / ISI GEL PEN JOYKO GPR-263 isi 3pc/24set</v>
          </cell>
        </row>
        <row r="601">
          <cell r="A601" t="str">
            <v>REFILL / ISI GEL PEN JOYKO GPR-267 isi 24 pc</v>
          </cell>
        </row>
        <row r="603">
          <cell r="A603" t="str">
            <v>REFILL / ISI GEL INK TIANJIAO TZ-501R</v>
          </cell>
        </row>
        <row r="605">
          <cell r="A605" t="str">
            <v>REFILL / ISI GEL PEN KENKO K-1</v>
          </cell>
        </row>
        <row r="606">
          <cell r="A606" t="str">
            <v>REFILL / ISI GEL PEN KENKO EASY GEL / KE-SERIES</v>
          </cell>
        </row>
        <row r="608">
          <cell r="A608" t="str">
            <v>REFILL / ISI GEL PEN AODEMI MASTONA 613-OFFC isi 20 pc</v>
          </cell>
        </row>
        <row r="610">
          <cell r="A610" t="str">
            <v>SPIDOL PERMANEN / PERMANENT MARKER</v>
          </cell>
        </row>
        <row r="611">
          <cell r="A611" t="str">
            <v>SPIDOL PERMANENT JOYKO PM-34 (bonus)</v>
          </cell>
        </row>
        <row r="612">
          <cell r="A612" t="str">
            <v>SPIDOL PERMANENT JOYKO PM-34 (bonus)</v>
          </cell>
        </row>
        <row r="613">
          <cell r="A613"/>
        </row>
        <row r="614">
          <cell r="A614" t="str">
            <v>SPIDOL PERMANEN KENKO PM-100</v>
          </cell>
        </row>
        <row r="615">
          <cell r="A615" t="str">
            <v>SPIDOL PERMANEN KENKO KE-10 (KECIL)</v>
          </cell>
        </row>
        <row r="616">
          <cell r="A616"/>
        </row>
        <row r="617">
          <cell r="A617" t="str">
            <v>SPIDOL WHITEBOARD / WHITEBOARD MARKER</v>
          </cell>
        </row>
        <row r="618">
          <cell r="A618" t="str">
            <v>SPIDOL WHITEBOARD KENKO WM-100</v>
          </cell>
        </row>
        <row r="620">
          <cell r="A620" t="str">
            <v>SPIDOL WHITEBOARD SDI S530VP - BIRU</v>
          </cell>
        </row>
        <row r="621">
          <cell r="A621"/>
        </row>
        <row r="622">
          <cell r="A622" t="str">
            <v>SPIDOL WARNA / COLOR MARKER</v>
          </cell>
        </row>
        <row r="623">
          <cell r="A623" t="str">
            <v>COLOR BRUSH PEN JOYKO CLP-04 (12 WARNA)</v>
          </cell>
        </row>
        <row r="624">
          <cell r="A624" t="str">
            <v>COLOR BRUSH PEN JOYKO CLP-05 (24 WARNA)</v>
          </cell>
        </row>
        <row r="625">
          <cell r="A625" t="str">
            <v>COLOR BRUSH PEN JOYKO CLP-06 (12 WARNA)</v>
          </cell>
        </row>
        <row r="626">
          <cell r="A626" t="str">
            <v>COLOR BRUSH PEN JOYKO CLP-07 (24 WARNA)</v>
          </cell>
        </row>
        <row r="627">
          <cell r="A627" t="str">
            <v>COLOR BRUSH PEN JOYKO CLP-08 (12 WARNA)</v>
          </cell>
        </row>
        <row r="629">
          <cell r="A629" t="str">
            <v>PENSIL</v>
          </cell>
        </row>
        <row r="630">
          <cell r="A630" t="str">
            <v>PENSIL JOYKO 2B P-88</v>
          </cell>
        </row>
        <row r="631">
          <cell r="A631" t="str">
            <v>PENSIL JOYKO 2B P-90</v>
          </cell>
        </row>
        <row r="632">
          <cell r="A632" t="str">
            <v>PENSIL JOYKO 2B P-91</v>
          </cell>
        </row>
        <row r="633">
          <cell r="A633" t="str">
            <v>PENSIL JOYKO 2B P-93</v>
          </cell>
        </row>
        <row r="634">
          <cell r="A634" t="str">
            <v>PENSIL JOYKO 2B P-94</v>
          </cell>
        </row>
        <row r="635">
          <cell r="A635" t="str">
            <v>PENSIL JOYKO 2B P-99 ANIMAL KINGDOM 2</v>
          </cell>
        </row>
        <row r="636">
          <cell r="A636" t="str">
            <v>PENSIL JOYKO 2B P-101 ANIMAL KINGDOM 2</v>
          </cell>
        </row>
        <row r="638">
          <cell r="A638" t="str">
            <v>PENSIL KENKO 2B-0192 PEARL</v>
          </cell>
        </row>
        <row r="639">
          <cell r="A639" t="str">
            <v>PENSIL KENKO 2B-0810 FLOURESCENT</v>
          </cell>
        </row>
        <row r="640">
          <cell r="A640" t="str">
            <v>PENSIL KENKO 2B-0820 PELANGI</v>
          </cell>
        </row>
        <row r="641">
          <cell r="A641" t="str">
            <v>PENSIL KENKO 2B-3030 TRIANGULAR</v>
          </cell>
        </row>
        <row r="642">
          <cell r="A642" t="str">
            <v>PENSIL KENKO 2B-3181 TRIANGULAR  HITAM CAP MERAH</v>
          </cell>
        </row>
        <row r="643">
          <cell r="A643" t="str">
            <v>PENSIL KENKO 2B-3282 TRIANGULAR HITAM CAP BINTANG</v>
          </cell>
        </row>
        <row r="644">
          <cell r="A644" t="str">
            <v>PENSIL KENKO 2B-3663 WARNA</v>
          </cell>
        </row>
        <row r="645">
          <cell r="A645" t="str">
            <v>PENSIL KENKO 2B-6019 ANTIBACTERIAL</v>
          </cell>
        </row>
        <row r="646">
          <cell r="A646" t="str">
            <v>PENSIL KENKO HB-6151 MERAH HITAM + ERASER</v>
          </cell>
        </row>
        <row r="647">
          <cell r="A647" t="str">
            <v>PENSIL KENKO 2B-6161 BIRU STRIP HITAM</v>
          </cell>
        </row>
        <row r="648">
          <cell r="A648" t="str">
            <v>PENSIL KENKO 2B-6181 BIRU CAP HITAM</v>
          </cell>
        </row>
        <row r="649">
          <cell r="A649" t="str">
            <v>PENSIL KENKO 2B-6191 HIJAU CAP HITAM</v>
          </cell>
        </row>
        <row r="650">
          <cell r="A650" t="str">
            <v>PENSIL KENKO 2B-6363 MATTE BLACK</v>
          </cell>
        </row>
        <row r="651">
          <cell r="A651" t="str">
            <v>PENSIL KENKO 2B-6371 SILVER CAP BIRU</v>
          </cell>
        </row>
        <row r="652">
          <cell r="A652" t="str">
            <v>PENSIL KENKO 2B-6373 METALLIC</v>
          </cell>
        </row>
        <row r="653">
          <cell r="A653" t="str">
            <v>PENSIL KENKO 2B-6388 ZOO N ZOO</v>
          </cell>
        </row>
        <row r="654">
          <cell r="A654" t="str">
            <v>PENSIL KENKO 2B-6800 PLATINUM</v>
          </cell>
        </row>
        <row r="655">
          <cell r="A655" t="str">
            <v>PENSIL KENKO 2B-6900 FUN COLOR</v>
          </cell>
        </row>
        <row r="656">
          <cell r="A656" t="str">
            <v>PENSIL KENKO 2B-6906 BATIK</v>
          </cell>
        </row>
        <row r="657">
          <cell r="A657"/>
        </row>
        <row r="658">
          <cell r="A658" t="str">
            <v>PENSIL ZHONG HUA M/B CARPENTER 120 KECIL</v>
          </cell>
        </row>
        <row r="659">
          <cell r="A659"/>
        </row>
        <row r="660">
          <cell r="A660" t="str">
            <v>PENSIL BENSIA</v>
          </cell>
        </row>
        <row r="661">
          <cell r="A661" t="str">
            <v>BENSIA SF-9925 A ISI 42 PC (PELUIT)</v>
          </cell>
        </row>
        <row r="662">
          <cell r="A662" t="str">
            <v>BENSIA SF-9925 B ISI 42 PC (TANGAN)</v>
          </cell>
        </row>
        <row r="663">
          <cell r="A663" t="str">
            <v>BENSIA SF-9925 C ISI 42 PC (SENDOK GARPU)</v>
          </cell>
        </row>
        <row r="664">
          <cell r="A664" t="str">
            <v>BENSIA SF-9927 W ISI 42 PC (KIPAS/KINCIR)</v>
          </cell>
        </row>
        <row r="665">
          <cell r="A665" t="str">
            <v>BENSIA SF-9939 A ISI 32 PC (LOVE DADU)</v>
          </cell>
        </row>
        <row r="667">
          <cell r="A667" t="str">
            <v>PENSIL KACA (PENCIL GLASS)</v>
          </cell>
        </row>
        <row r="668">
          <cell r="A668" t="str">
            <v>PENCIL GLASS JOYKO PG-100</v>
          </cell>
        </row>
        <row r="669">
          <cell r="A669" t="str">
            <v>PENCIL GLASS MITSUKO</v>
          </cell>
        </row>
        <row r="670">
          <cell r="A670"/>
        </row>
        <row r="671">
          <cell r="A671" t="str">
            <v>PENSIL MECHANICAL</v>
          </cell>
        </row>
        <row r="672">
          <cell r="A672" t="str">
            <v>MECHANICAL PENCIL 0.5 MM JOYKO MP-01</v>
          </cell>
        </row>
        <row r="673">
          <cell r="A673" t="str">
            <v>MECHANICAL PENCIL 0.5 MM JOYKO MP-07</v>
          </cell>
        </row>
        <row r="674">
          <cell r="A674" t="str">
            <v>MECHANICAL PENCIL 0.5 MM JOYKO MP-15 CRISTAL</v>
          </cell>
        </row>
        <row r="675">
          <cell r="A675" t="str">
            <v>MECHANICAL PENCIL 0.5 MM JOYKO MP-19</v>
          </cell>
        </row>
        <row r="676">
          <cell r="A676" t="str">
            <v>MECHANICAL PENCIL 0.5 MM JOYKO MP-47 SAFARI</v>
          </cell>
        </row>
        <row r="677">
          <cell r="A677" t="str">
            <v>MECHANICAL PENCIL 2.0 MM JOYKO MP-21</v>
          </cell>
        </row>
        <row r="678">
          <cell r="A678" t="str">
            <v>MECHANICAL PENCIL 2.0 MM JOYKO MP-50</v>
          </cell>
        </row>
        <row r="679">
          <cell r="A679"/>
        </row>
        <row r="680">
          <cell r="A680" t="str">
            <v>MECHANICAL PENCIL 0.5 MM KENKO MP-01</v>
          </cell>
        </row>
        <row r="681">
          <cell r="A681" t="str">
            <v>MECHANICAL PENCIL 0.5 MM KENKO MP-07</v>
          </cell>
        </row>
        <row r="682">
          <cell r="A682" t="str">
            <v>MECHANICAL PENCIL 0.5 MM KENKO NOJI MP-07-OJ</v>
          </cell>
        </row>
        <row r="683">
          <cell r="A683" t="str">
            <v>MECHANICAL PENCIL 0.5 MM KENKO MP-070</v>
          </cell>
        </row>
        <row r="684">
          <cell r="A684" t="str">
            <v>MECHANICAL PENCIL 0.5 MM KENKO MP-707</v>
          </cell>
        </row>
        <row r="686">
          <cell r="A686" t="str">
            <v>MECHANICAL PENCIL 0,5 MM TIZO G-9001</v>
          </cell>
        </row>
        <row r="687">
          <cell r="A687" t="str">
            <v>MECHANICAL PENCIL 0,5 MM TIZO G-9004</v>
          </cell>
        </row>
        <row r="688">
          <cell r="A688" t="str">
            <v>MECHANICAL PENCIL 2,0 MM TIZO TM-030</v>
          </cell>
        </row>
        <row r="690">
          <cell r="A690" t="str">
            <v>PENSIL LEAD (ISI PENSIL)</v>
          </cell>
        </row>
        <row r="691">
          <cell r="A691" t="str">
            <v>ISI PENSIL 2B 0.5 MM JOYKO PL-05</v>
          </cell>
        </row>
        <row r="692">
          <cell r="A692" t="str">
            <v>ISI PENSIL 2B 0.7 MM JOYKO PL-07</v>
          </cell>
        </row>
        <row r="693">
          <cell r="A693" t="str">
            <v>ISI PENSIL 2B 2.0 MM JOYKO PL-10</v>
          </cell>
        </row>
        <row r="694">
          <cell r="A694" t="str">
            <v>ISI PENSIL 2B 2.0 MM JOYKO PL-11</v>
          </cell>
        </row>
        <row r="695">
          <cell r="A695" t="str">
            <v>ISI PENSIL 2B 2.0 MM JOYKO PL-16</v>
          </cell>
        </row>
        <row r="696">
          <cell r="A696" t="str">
            <v>ISI PENSIL 2B 2.0 MM JOYKO PL-17</v>
          </cell>
        </row>
        <row r="697">
          <cell r="A697"/>
        </row>
        <row r="698">
          <cell r="A698" t="str">
            <v>ISI PENSIL 2B 0.5 MM KENKO PL-05 HI-POLYMER</v>
          </cell>
        </row>
        <row r="699">
          <cell r="A699" t="str">
            <v>ISI PENSIL 2,0 MM 2B KENKO PL-209</v>
          </cell>
        </row>
        <row r="700">
          <cell r="A700" t="str">
            <v>ISI PENSIL 2,0 MM 2B KENKO PL-212 (12 TUBE)</v>
          </cell>
        </row>
        <row r="702">
          <cell r="A702" t="str">
            <v>ISI BENSIA LANTU LT 11-32 (40 SET)</v>
          </cell>
        </row>
        <row r="704">
          <cell r="A704" t="str">
            <v>PENSIL WARNA</v>
          </cell>
        </row>
        <row r="705">
          <cell r="A705" t="str">
            <v>PENSIL WARNA JOYKO CP-S12 MINI (PENDEK)</v>
          </cell>
        </row>
        <row r="706">
          <cell r="A706" t="str">
            <v>PENSIL WARNA JOYKO CP-S24 MINI (PENDEK)</v>
          </cell>
        </row>
        <row r="707">
          <cell r="A707" t="str">
            <v>PENSIL WARNA JOYKO CP-12PB (PANJANG)</v>
          </cell>
        </row>
        <row r="708">
          <cell r="A708" t="str">
            <v>PENSIL WARNA JOYKO CP-24PB (PANJANG)</v>
          </cell>
        </row>
        <row r="709">
          <cell r="A709" t="str">
            <v>PENSIL WARNA JOYKO CP-36PB (PANJANG)</v>
          </cell>
        </row>
        <row r="710">
          <cell r="A710" t="str">
            <v>PENSIL WARNA JOYKO CP-100 (12W PANJANG)</v>
          </cell>
        </row>
        <row r="711">
          <cell r="A711" t="str">
            <v>PENSIL WARNA JOYKO CP-101 (24W PANJANG)</v>
          </cell>
        </row>
        <row r="712">
          <cell r="A712" t="str">
            <v>PENSIL WARNA JOYKO CP-102 (PENDEK)</v>
          </cell>
        </row>
        <row r="713">
          <cell r="A713" t="str">
            <v>PENSIL WARNA JOYKO CP-103 (12W)</v>
          </cell>
        </row>
        <row r="714">
          <cell r="A714" t="str">
            <v>PENSIL WARNA JOYKO CP-104 (24W)</v>
          </cell>
        </row>
        <row r="715">
          <cell r="A715" t="str">
            <v>PENSIL WARNA JOYKO CP-105 (12W)</v>
          </cell>
        </row>
        <row r="716">
          <cell r="A716" t="str">
            <v>PENSIL WARNA JOYKO CP-107 (12W)</v>
          </cell>
        </row>
        <row r="717">
          <cell r="A717" t="str">
            <v>PENSIL WARNA KALENG JOYKO CP-12TC (PANJANG)</v>
          </cell>
        </row>
        <row r="718">
          <cell r="A718" t="str">
            <v>PENSIL WARNA KALENG JOYKO CP-24TC (PANJANG)</v>
          </cell>
        </row>
        <row r="719">
          <cell r="A719"/>
        </row>
        <row r="720">
          <cell r="A720" t="str">
            <v>PENSIL WARNA KENKO CP-12HALF CLASSIC (PENDEK)</v>
          </cell>
        </row>
        <row r="721">
          <cell r="A721" t="str">
            <v>PENSIL WARNA KENKO CP-12F CLASSIC (PANJANG)</v>
          </cell>
        </row>
        <row r="722">
          <cell r="A722" t="str">
            <v>PENSIL WARNA KENKO CP-24F CLASSIC (PANJANG)</v>
          </cell>
        </row>
        <row r="723">
          <cell r="A723" t="str">
            <v>PENSIL WARNA KENKO CP-36F CLASSIC (PANJANG)</v>
          </cell>
        </row>
        <row r="724">
          <cell r="A724" t="str">
            <v>PENSIL WARNA KENKO CP-12FNW (NON WOOD)</v>
          </cell>
        </row>
        <row r="725">
          <cell r="A725" t="str">
            <v>PENSIL WARNA KENKO CP-12FNWE (NON WOOD ERASABLE)</v>
          </cell>
        </row>
        <row r="726">
          <cell r="A726" t="str">
            <v>PENSIL WARNA KENKO CP-24FNW (NON WOOD)</v>
          </cell>
        </row>
        <row r="727">
          <cell r="A727" t="str">
            <v>PENSIL WARNA KALENG KENKO CP-12F TIN CASE CLASSIC</v>
          </cell>
        </row>
        <row r="728">
          <cell r="A728" t="str">
            <v>PENSIL WARNA KALENG KENKO CP-24F TIN CASE CLASSIC</v>
          </cell>
        </row>
        <row r="729">
          <cell r="A729" t="str">
            <v>PENSIL WARNA KENKO BI-COLOR CP-12FBC (12/24) CLASSIC</v>
          </cell>
        </row>
        <row r="730">
          <cell r="A730" t="str">
            <v>PENSIL WARNA KENKO BI-COLOR CP-18FBC (18/36) CLASSIC</v>
          </cell>
        </row>
        <row r="731">
          <cell r="A731" t="str">
            <v>PENSIL WARNA KENKO BI-COLOR CP-24 FBC (24/48)</v>
          </cell>
        </row>
        <row r="733">
          <cell r="A733" t="str">
            <v>PENCIL CASE</v>
          </cell>
        </row>
        <row r="734">
          <cell r="A734" t="str">
            <v>PENCIL CASE JOYKO PC-0717</v>
          </cell>
        </row>
        <row r="735">
          <cell r="A735" t="str">
            <v>PENCIL CASE JOYKO PC-0618</v>
          </cell>
        </row>
        <row r="736">
          <cell r="A736" t="str">
            <v>PENCIL CASE JOYKO PC-0719</v>
          </cell>
        </row>
        <row r="737">
          <cell r="A737" t="str">
            <v>PENCIL CASE JOYKO PC-0618FZ-1 A/D (FRUITZY)</v>
          </cell>
        </row>
        <row r="738">
          <cell r="A738"/>
        </row>
        <row r="739">
          <cell r="A739" t="str">
            <v>PENCIL CASE KENKO PC-0719</v>
          </cell>
        </row>
        <row r="740">
          <cell r="A740"/>
        </row>
        <row r="741">
          <cell r="A741" t="str">
            <v>PENCIL CASE KLG F-39 MOBIL SUSUN 3 (22x9)</v>
          </cell>
        </row>
        <row r="742">
          <cell r="A742" t="str">
            <v>PENCIL CASE KRT KK-2C 8D S 2 BD</v>
          </cell>
        </row>
        <row r="743">
          <cell r="A743" t="str">
            <v>PENCIL CASE KRT 3320 + LAMPU SUSUN 3</v>
          </cell>
        </row>
        <row r="744">
          <cell r="A744" t="str">
            <v>PENCIL CASE 22 x 7.5 MAGNET LC-1059</v>
          </cell>
        </row>
        <row r="745">
          <cell r="A745" t="str">
            <v>PENCIL CASE 22 x 7.5 MAGNET TC-1057 (LC-10)</v>
          </cell>
        </row>
        <row r="746">
          <cell r="A746" t="str">
            <v>PENCIL CASE 22 x 7.5 MAGNET TC-1756</v>
          </cell>
        </row>
        <row r="747">
          <cell r="A747" t="str">
            <v>PENCIL CASE 22 x 7.5 MAGNET C-1756</v>
          </cell>
        </row>
        <row r="748">
          <cell r="A748" t="str">
            <v>PENCIL CASE 22 x 7.5 MAGNET C-1758</v>
          </cell>
        </row>
        <row r="749">
          <cell r="A749"/>
        </row>
        <row r="750">
          <cell r="A750" t="str">
            <v>PENCIL CASE / TEMPAT PENSIL MAGNET B-3513-15</v>
          </cell>
        </row>
        <row r="751">
          <cell r="A751" t="str">
            <v>PENCIL CASE / TEMPAT PENSIL MAGNET B-35138-21</v>
          </cell>
        </row>
        <row r="752">
          <cell r="A752" t="str">
            <v>PENCIL CASE / TEMPAT PENSIL MAGNET B-35145</v>
          </cell>
        </row>
        <row r="753">
          <cell r="A753" t="str">
            <v>PENCIL CASE / TEMPAT PENSIL MAGNET B-35165</v>
          </cell>
        </row>
        <row r="754">
          <cell r="A754" t="str">
            <v>PENCIL CASE / TEMPAT PENSIL MAGNET OGGY O-022</v>
          </cell>
        </row>
        <row r="756">
          <cell r="A756" t="str">
            <v>PIN</v>
          </cell>
        </row>
        <row r="757">
          <cell r="A757" t="str">
            <v>PUSH PIN</v>
          </cell>
        </row>
        <row r="758">
          <cell r="A758" t="str">
            <v>PUSH PIN JOYKO PP-30</v>
          </cell>
        </row>
        <row r="760">
          <cell r="A760" t="str">
            <v>PUSH PIN KENKO PN-30</v>
          </cell>
        </row>
        <row r="762">
          <cell r="A762" t="str">
            <v>PUNCH / PEMBOLONG</v>
          </cell>
        </row>
        <row r="763">
          <cell r="A763" t="str">
            <v>PUNCH JOYKO 30</v>
          </cell>
        </row>
        <row r="764">
          <cell r="A764" t="str">
            <v>PUNCH JOYKO 30-2T</v>
          </cell>
        </row>
        <row r="765">
          <cell r="A765" t="str">
            <v>PUNCH JOYKO 30XL</v>
          </cell>
        </row>
        <row r="766">
          <cell r="A766" t="str">
            <v>PUNCH JOYKO 40XL</v>
          </cell>
        </row>
        <row r="767">
          <cell r="A767" t="str">
            <v>PUNCH JOYKO 85</v>
          </cell>
        </row>
        <row r="768">
          <cell r="A768" t="str">
            <v>PUNCH JOYKO 85B</v>
          </cell>
        </row>
        <row r="770">
          <cell r="A770" t="str">
            <v>PUNCH NOJI KENKO NO. 30-OJ</v>
          </cell>
        </row>
        <row r="771">
          <cell r="A771" t="str">
            <v>PUNCH KENKO NO. 30</v>
          </cell>
        </row>
        <row r="772">
          <cell r="A772" t="str">
            <v>PUNCH KENKO NO. 30DL</v>
          </cell>
        </row>
        <row r="773">
          <cell r="A773" t="str">
            <v>PUNCH KENKO NO. 30XL</v>
          </cell>
        </row>
        <row r="774">
          <cell r="A774" t="str">
            <v>PUNCH KENKO NO. 40</v>
          </cell>
        </row>
        <row r="775">
          <cell r="A775" t="str">
            <v>PUNCH KENKO NO. 40XL</v>
          </cell>
        </row>
        <row r="776">
          <cell r="A776" t="str">
            <v>PUNCH KENKO NO. 85</v>
          </cell>
        </row>
        <row r="777">
          <cell r="A777" t="str">
            <v>PUNCH KENKO NO. 85N</v>
          </cell>
        </row>
        <row r="778">
          <cell r="A778" t="str">
            <v>PUNCH KENKO NO. 85XL</v>
          </cell>
        </row>
        <row r="781">
          <cell r="A781" t="str">
            <v>STABILLO / HIGHLIGHTER</v>
          </cell>
        </row>
        <row r="782">
          <cell r="A782" t="str">
            <v>HIGHLIGHTER / STABILLO JOYKO HL-1/2/3/4/5 (Kn/Hj/Br/Pink/Or)</v>
          </cell>
        </row>
        <row r="783">
          <cell r="A783" t="str">
            <v>HIGHLIGHTER / STABILLO JOYKO HL-46 (isi 5 pc)</v>
          </cell>
        </row>
        <row r="784">
          <cell r="A784"/>
        </row>
        <row r="785">
          <cell r="A785" t="str">
            <v>HIGHLIGHTER / STABILO KENKO HL-100 (Br,Hj,Or,Pink,Ungu,Kn)</v>
          </cell>
        </row>
        <row r="786">
          <cell r="A786" t="str">
            <v>HIGHLIGHTER / STABILO KENKO PHL-100 PASTEL</v>
          </cell>
        </row>
        <row r="787">
          <cell r="A787" t="str">
            <v>HIGHLIGHTER / STABILO KENKO WINLINER</v>
          </cell>
        </row>
        <row r="789">
          <cell r="A789" t="str">
            <v>HIGHLIGHTER / STABILLO TIZO TF-610 (isi 54 pc)</v>
          </cell>
        </row>
        <row r="790">
          <cell r="A790"/>
        </row>
        <row r="791">
          <cell r="A791" t="str">
            <v>HIGHLIGHTER / STABILLO VANCO HL-510</v>
          </cell>
        </row>
        <row r="792">
          <cell r="A792" t="str">
            <v>HIGHLIGHTER / STABILLO VANCO HL-520</v>
          </cell>
        </row>
        <row r="794">
          <cell r="A794" t="str">
            <v>HIGHLIGHTER / STABILLO ZRM ZH-103 (Br,Hj,Or,Pink,Ungu,Kn)</v>
          </cell>
        </row>
        <row r="796">
          <cell r="A796" t="str">
            <v>STAMP</v>
          </cell>
        </row>
        <row r="797">
          <cell r="A797" t="str">
            <v>STAMP DATE</v>
          </cell>
        </row>
        <row r="798">
          <cell r="A798" t="str">
            <v>DATE STAMP JOYKO D-3</v>
          </cell>
        </row>
        <row r="799">
          <cell r="A799" t="str">
            <v>DATE STAMP JOYKO S-68 (Lunas)</v>
          </cell>
        </row>
        <row r="800">
          <cell r="A800"/>
        </row>
        <row r="801">
          <cell r="A801" t="str">
            <v>DATE STAMP KENKO D-3 (Cap Tanggal 5 Mm)</v>
          </cell>
        </row>
        <row r="802">
          <cell r="A802" t="str">
            <v>DATE STAMP KENKO D-4 (Cap Tanggal 4 Mm)</v>
          </cell>
        </row>
        <row r="803">
          <cell r="A803" t="str">
            <v>NUMERING MACHINE 45 KENKO (6 Digits)</v>
          </cell>
        </row>
        <row r="804">
          <cell r="A804" t="str">
            <v>NUMERING MACHINE 51 KENKO (7 Digits)</v>
          </cell>
        </row>
        <row r="805">
          <cell r="A805" t="str">
            <v>STAMP PLATE NUMBER KENKO N-38 (Cap Nomer)</v>
          </cell>
        </row>
        <row r="806">
          <cell r="A806" t="str">
            <v>STAMP PLATE DATER KENKO S-68 (Cap Lunas)</v>
          </cell>
        </row>
        <row r="807">
          <cell r="A807"/>
        </row>
        <row r="808">
          <cell r="A808" t="str">
            <v>STAMP PAD</v>
          </cell>
        </row>
        <row r="809">
          <cell r="A809" t="str">
            <v>STAMP PAD JOYKO NO. 0</v>
          </cell>
        </row>
        <row r="810">
          <cell r="A810" t="str">
            <v>STAMP PAD JOYKO NO. 00</v>
          </cell>
        </row>
        <row r="811">
          <cell r="A811" t="str">
            <v>STAMP PAD JOYKO NO. 1</v>
          </cell>
        </row>
        <row r="812">
          <cell r="A812" t="str">
            <v>STAMP PAD JOYKO NO. 2</v>
          </cell>
        </row>
        <row r="813">
          <cell r="A813"/>
        </row>
        <row r="814">
          <cell r="A814" t="str">
            <v>STAMP PAD KENKO NO. 0</v>
          </cell>
        </row>
        <row r="815">
          <cell r="A815" t="str">
            <v>STAMP PAD KENKO NO. 1</v>
          </cell>
        </row>
        <row r="817">
          <cell r="A817" t="str">
            <v>STAPLER &amp; STAPLES (ISI)</v>
          </cell>
        </row>
        <row r="818">
          <cell r="A818" t="str">
            <v>GUNTACKER</v>
          </cell>
        </row>
        <row r="819">
          <cell r="A819" t="str">
            <v>STAPLER GUNTACKER JOYKO GT-700</v>
          </cell>
        </row>
        <row r="820">
          <cell r="A820" t="str">
            <v>STAPLER GUNTACKER JOYKO GT-701</v>
          </cell>
        </row>
        <row r="822">
          <cell r="A822" t="str">
            <v>STAPLER GUNTACKER KENKO GT-801</v>
          </cell>
        </row>
        <row r="824">
          <cell r="A824" t="str">
            <v>STAPLER</v>
          </cell>
        </row>
        <row r="825">
          <cell r="A825" t="str">
            <v>STAPLER JOYKO HD-10</v>
          </cell>
        </row>
        <row r="826">
          <cell r="A826" t="str">
            <v>STAPLER JOYKO HD-10D</v>
          </cell>
        </row>
        <row r="827">
          <cell r="A827" t="str">
            <v>STAPLER JOYKO HD-10M (Mini)</v>
          </cell>
        </row>
        <row r="828">
          <cell r="A828" t="str">
            <v>STAPLER JOYKO HD-10MP</v>
          </cell>
        </row>
        <row r="829">
          <cell r="A829" t="str">
            <v>STAPLER JOYKO HD-10CL</v>
          </cell>
        </row>
        <row r="830">
          <cell r="A830" t="str">
            <v>STAPLER JOYKO HD-50</v>
          </cell>
        </row>
        <row r="831">
          <cell r="A831" t="str">
            <v>STAPLER JOYKO HD-50CL</v>
          </cell>
        </row>
        <row r="832">
          <cell r="A832" t="str">
            <v>STAPLER JOYKO HS-6</v>
          </cell>
        </row>
        <row r="833">
          <cell r="A833" t="str">
            <v>STAPLER JOYKO HS-7</v>
          </cell>
        </row>
        <row r="834">
          <cell r="A834" t="str">
            <v>STAPLER LONG REACH JOYKO HD-35LA</v>
          </cell>
        </row>
        <row r="835">
          <cell r="A835" t="str">
            <v>STAPLER HEAVY DUTY JOYKO HD-12A/13</v>
          </cell>
        </row>
        <row r="836">
          <cell r="A836" t="str">
            <v>STAPLER HEAVY DUTY JOYKO HD-12N/13</v>
          </cell>
        </row>
        <row r="837">
          <cell r="A837" t="str">
            <v>STAPLER HEAVY DUTY JOYKO HD-12N/24</v>
          </cell>
        </row>
        <row r="838">
          <cell r="A838" t="str">
            <v>STAPLER HEAVY DUTY JOYKO HD-12L/24</v>
          </cell>
        </row>
        <row r="840">
          <cell r="A840" t="str">
            <v>STAPLER KENKO HD-10</v>
          </cell>
        </row>
        <row r="841">
          <cell r="A841" t="str">
            <v>STAPLER KENKO HD-10 NEW COLOR</v>
          </cell>
        </row>
        <row r="842">
          <cell r="A842" t="str">
            <v>STAPLER KENKO HD-10 PASTEL COLOR</v>
          </cell>
        </row>
        <row r="843">
          <cell r="A843" t="str">
            <v>STAPLER KENKO HD-10D</v>
          </cell>
        </row>
        <row r="844">
          <cell r="A844" t="str">
            <v>STAPLER KENKO HD-10D NEW COLOR</v>
          </cell>
        </row>
        <row r="845">
          <cell r="A845" t="str">
            <v>STAPLER KENKO HD-10D PASTEL COLOR</v>
          </cell>
        </row>
        <row r="846">
          <cell r="A846" t="str">
            <v>STAPLER KENKO HD-10L</v>
          </cell>
        </row>
        <row r="847">
          <cell r="A847" t="str">
            <v>STAPLER KENKO HD-10MP (MINI PLASTIK)</v>
          </cell>
        </row>
        <row r="848">
          <cell r="A848" t="str">
            <v>STAPLER KENKO HD-10N</v>
          </cell>
        </row>
        <row r="849">
          <cell r="A849" t="str">
            <v>STAPLER KENKO HD-10S (MINI)</v>
          </cell>
        </row>
        <row r="850">
          <cell r="A850" t="str">
            <v>STAPLER NOJI KENKO HD-50 OJ</v>
          </cell>
        </row>
        <row r="851">
          <cell r="A851" t="str">
            <v>STAPLER KENKO HD-50</v>
          </cell>
        </row>
        <row r="852">
          <cell r="A852" t="str">
            <v>STAPLER KENKO HD-50 PASTEL COLOR</v>
          </cell>
        </row>
        <row r="853">
          <cell r="A853" t="str">
            <v>STAPLER KENKO HD-50 NEW COLOR</v>
          </cell>
        </row>
        <row r="854">
          <cell r="A854" t="str">
            <v>STAPLER KENKO HD-50N</v>
          </cell>
        </row>
        <row r="855">
          <cell r="A855" t="str">
            <v>STAPLER HEAVY DUTY KENKO HD-12L/24</v>
          </cell>
        </row>
        <row r="856">
          <cell r="A856" t="str">
            <v>STAPLER HEAVY DUTY KENKO HD-12N/24</v>
          </cell>
        </row>
        <row r="857">
          <cell r="A857" t="str">
            <v>STAPLER HEAVY DUTY KENKO HD-12N/13</v>
          </cell>
        </row>
        <row r="858">
          <cell r="A858" t="str">
            <v>STAPLER HEAVY DUTY KENKO HD-120YF/PS</v>
          </cell>
        </row>
        <row r="860">
          <cell r="A860" t="str">
            <v>STAPLER SDI 1102 NO.10 (HD-10)</v>
          </cell>
        </row>
        <row r="861">
          <cell r="A861" t="str">
            <v>STAPLER SDI 1104</v>
          </cell>
        </row>
        <row r="862">
          <cell r="A862" t="str">
            <v>STAPLER SDI 1105</v>
          </cell>
        </row>
        <row r="863">
          <cell r="A863" t="str">
            <v>STAPLER SDI 1106</v>
          </cell>
        </row>
        <row r="864">
          <cell r="A864" t="str">
            <v>STAPLER SDI 1123</v>
          </cell>
        </row>
        <row r="865">
          <cell r="A865"/>
        </row>
        <row r="866">
          <cell r="A866" t="str">
            <v>STAPLER YUAN CHANG 414</v>
          </cell>
        </row>
        <row r="867">
          <cell r="A867"/>
        </row>
        <row r="868">
          <cell r="A868" t="str">
            <v>STAPLES (ISI STAPLER)</v>
          </cell>
        </row>
        <row r="869">
          <cell r="A869" t="str">
            <v>ISI STAPLER (STAPLES) GREATWALL GW-NO. 10 (KECIL)</v>
          </cell>
        </row>
        <row r="870">
          <cell r="A870" t="str">
            <v>ISI STAPLER (STAPLES) GREATWALL GW-369 (BESAR)</v>
          </cell>
        </row>
        <row r="871">
          <cell r="A871"/>
        </row>
        <row r="872">
          <cell r="A872" t="str">
            <v>ISI STAPLER (STAPLES) JOYKO NO. 10S</v>
          </cell>
        </row>
        <row r="874">
          <cell r="A874" t="str">
            <v>ISI STAPLER (STAPLES) KENKO NO. 10 - 1M PREMIUM</v>
          </cell>
        </row>
        <row r="875">
          <cell r="A875" t="str">
            <v>ISI STAPLER (STAPLES) KENKO 1210 PREMIUM (23/10)</v>
          </cell>
        </row>
        <row r="876">
          <cell r="A876" t="str">
            <v>ISI STAPLER (STAPLES) KENKO NO.3 (isi 20 box)</v>
          </cell>
        </row>
        <row r="877">
          <cell r="A877"/>
        </row>
        <row r="878">
          <cell r="A878" t="str">
            <v>ISI STAPLER (STAPLES) SDI 1204 NO. 3</v>
          </cell>
        </row>
        <row r="879">
          <cell r="A879" t="str">
            <v>ISI STAPLER (STAPLES) SDI 1210 (23/10)</v>
          </cell>
        </row>
        <row r="880">
          <cell r="A880" t="str">
            <v>ISI STAPLER (STAPLES) SDI 1213 (23/13)</v>
          </cell>
        </row>
        <row r="881">
          <cell r="A881"/>
        </row>
        <row r="882">
          <cell r="A882" t="str">
            <v>STAPLES REMOVER</v>
          </cell>
        </row>
        <row r="883">
          <cell r="A883" t="str">
            <v>STAPLES REMOVER SDI 1164</v>
          </cell>
        </row>
        <row r="885">
          <cell r="A885" t="str">
            <v>STIP / PENGHAPUS / ERASER</v>
          </cell>
        </row>
        <row r="886">
          <cell r="A886" t="str">
            <v>STIP / PENGHAPUS GOZTAR B-24 WARNA BESAR</v>
          </cell>
        </row>
        <row r="887">
          <cell r="A887"/>
        </row>
        <row r="888">
          <cell r="A888" t="str">
            <v>STIP / PENGHAPUS JOYKO ER-107 ANIMAL (isi 30 pc)</v>
          </cell>
        </row>
        <row r="889">
          <cell r="A889" t="str">
            <v>STIP / PENGHAPUS JOYKO ER-109 (isi 30 pc)</v>
          </cell>
        </row>
        <row r="890">
          <cell r="A890" t="str">
            <v>STIP / PENGHAPUS JOYKO ER-110 (isi 40 pc)</v>
          </cell>
        </row>
        <row r="891">
          <cell r="A891" t="str">
            <v>STIP / PENGHAPUS JOYKO ER-116 (isi 20 pc)</v>
          </cell>
        </row>
        <row r="892">
          <cell r="A892" t="str">
            <v>STIP / PENGHAPUS JOYKO 526-B20 PUTIH</v>
          </cell>
        </row>
        <row r="893">
          <cell r="A893" t="str">
            <v>STIP / PENGHAPUS JOYKO ER-B20BL HITAM</v>
          </cell>
        </row>
        <row r="894">
          <cell r="A894" t="str">
            <v>STIP / PENGHAPUS JOYKO EB-30 HITAM</v>
          </cell>
        </row>
        <row r="895">
          <cell r="A895" t="str">
            <v>STIP / PENGHAPUS JOYKO ER-30W PUTIH</v>
          </cell>
        </row>
        <row r="896">
          <cell r="A896" t="str">
            <v>STIP / PENGHAPUS JOYKO 526-B40P PUTIH</v>
          </cell>
        </row>
        <row r="897">
          <cell r="A897" t="str">
            <v>STIP / PENGHAPUS JOYKO 526-B40BL HITAM</v>
          </cell>
        </row>
        <row r="898">
          <cell r="A898" t="str">
            <v>STIP / PENGHAPUS JOYKO 526-B40CO WARNA</v>
          </cell>
        </row>
        <row r="899">
          <cell r="A899"/>
        </row>
        <row r="900">
          <cell r="A900" t="str">
            <v>STIP / PENGHAPUS KENKO ERW-20SQ PUTIH</v>
          </cell>
        </row>
        <row r="901">
          <cell r="A901" t="str">
            <v>STIP / PENGHAPUS KENKO ERB-20SQ HITAM</v>
          </cell>
        </row>
        <row r="902">
          <cell r="A902" t="str">
            <v>STIP / PENGHAPUS KENKO ER-36BTK BATIK</v>
          </cell>
        </row>
        <row r="903">
          <cell r="A903" t="str">
            <v>STIP / PENGHAPUS KENKO ER-30F FAUNA</v>
          </cell>
        </row>
        <row r="904">
          <cell r="A904" t="str">
            <v>STIP / PENGHAPUS KENKO ERW-40SQ PUTIH</v>
          </cell>
        </row>
        <row r="905">
          <cell r="A905" t="str">
            <v>STIP / PENGHAPUS KENKO ERB-40SQ HITAM</v>
          </cell>
        </row>
        <row r="907">
          <cell r="A907" t="str">
            <v>TALI</v>
          </cell>
        </row>
        <row r="908">
          <cell r="A908" t="str">
            <v>TALI CANTOL PLASTIK 1.0 / TALI JEPITAN PEONY (Mr, Br, Hj)</v>
          </cell>
        </row>
        <row r="910">
          <cell r="A910" t="str">
            <v>TAPE (SELOTIP/PLAKBAND)</v>
          </cell>
        </row>
        <row r="911">
          <cell r="A911" t="str">
            <v>DOUBLE TAPE / FOAM</v>
          </cell>
        </row>
        <row r="912">
          <cell r="A912" t="str">
            <v>DOUBLE FOAM POLAR BEAR SP-015</v>
          </cell>
        </row>
        <row r="913">
          <cell r="A913" t="str">
            <v>DOUBLE FOAM POLAR BEAR SP-016</v>
          </cell>
        </row>
        <row r="914">
          <cell r="A914" t="str">
            <v>DOUBLE FOAM POLAR BEAR SP-017</v>
          </cell>
        </row>
        <row r="915">
          <cell r="A915"/>
        </row>
        <row r="916">
          <cell r="A916" t="str">
            <v>DOUBLE TAPE JOYKO 12 MM x 15 YARDS - CORE BLUE (1/2")</v>
          </cell>
        </row>
        <row r="917">
          <cell r="A917" t="str">
            <v>DOUBLE TAPE JOYKO  24 MM x 15 YARDS - CORE BLUE (1")</v>
          </cell>
        </row>
        <row r="918">
          <cell r="A918"/>
        </row>
        <row r="919">
          <cell r="A919" t="str">
            <v>DOUBLE TAPE KENKO 6 MM - BLUE CORE (1/4")</v>
          </cell>
        </row>
        <row r="920">
          <cell r="A920" t="str">
            <v>DOUBLE TAPE KENKO 12 MM - BLUE CORE (1/2")</v>
          </cell>
        </row>
        <row r="921">
          <cell r="A921" t="str">
            <v>DOUBLE TAPE KENKO 24 MM - BLUE CORE (1")</v>
          </cell>
        </row>
        <row r="922">
          <cell r="A922" t="str">
            <v>DOUBLE TAPE KENKO 48 MM - BLUE CORE (2")</v>
          </cell>
        </row>
        <row r="924">
          <cell r="A924" t="str">
            <v>PLAKBAND KERTAS / MASKING TAPE</v>
          </cell>
        </row>
        <row r="925">
          <cell r="A925" t="str">
            <v>PLAKBAND KERTAS JOYKO 24 MM x 20 M (1")</v>
          </cell>
        </row>
        <row r="926">
          <cell r="A926"/>
        </row>
        <row r="927">
          <cell r="A927" t="str">
            <v>PLAKBAND / OPP TAPE</v>
          </cell>
        </row>
        <row r="928">
          <cell r="A928" t="str">
            <v>PLAKBAND BENING 80 M KENKO 48 MM RED CORE</v>
          </cell>
        </row>
        <row r="929">
          <cell r="A929" t="str">
            <v>PLAKBAND COKLAT 80 M KENKO 48 MM RED CORE</v>
          </cell>
        </row>
        <row r="930">
          <cell r="A930" t="str">
            <v>PLAKBAND BENING KENKO 45 MM x 100 Y GREEN CORE</v>
          </cell>
        </row>
        <row r="931">
          <cell r="A931" t="str">
            <v>PLAKBAND COKLAT KENKO 45 MM x 100 Y GREEN CORE</v>
          </cell>
        </row>
        <row r="933">
          <cell r="A933" t="str">
            <v>PLAKBAND KAIN / CLOTH TAPE</v>
          </cell>
        </row>
        <row r="934">
          <cell r="A934" t="str">
            <v>PLAKBAND KAIN HITAM JOYKO 48 MM (2") ORANGE</v>
          </cell>
        </row>
        <row r="935">
          <cell r="A935"/>
        </row>
        <row r="936">
          <cell r="A936" t="str">
            <v>PLAKBAND KAIN HITAM KENKO 24 MM (1") BLUE CORE</v>
          </cell>
        </row>
        <row r="937">
          <cell r="A937" t="str">
            <v>PLAKBAND KAIN HITAM KENKO 36 MM (1,5") BLUE CORE</v>
          </cell>
        </row>
        <row r="938">
          <cell r="A938" t="str">
            <v>PLAKBAND KAIN HITAM KENKO 48 MM (2") BLUE CORE</v>
          </cell>
        </row>
        <row r="939">
          <cell r="A939" t="str">
            <v>PLAKBAND KAIN HITAM KENKO 36 MM (1,5") RED CORE SQ</v>
          </cell>
        </row>
        <row r="940">
          <cell r="A940" t="str">
            <v>PLAKBAND KAIN HITAM KENKO 48 MM (2") RED CORE SQ</v>
          </cell>
        </row>
        <row r="942">
          <cell r="A942" t="str">
            <v>TAPE DISPENSER / CUTTER</v>
          </cell>
        </row>
        <row r="943">
          <cell r="A943" t="str">
            <v>TAPE CUTTER JOYKO TD-09N</v>
          </cell>
        </row>
        <row r="944">
          <cell r="A944" t="str">
            <v>TAPE CUTTER JOYKO TD-101</v>
          </cell>
        </row>
        <row r="945">
          <cell r="A945" t="str">
            <v>TAPE CUTTER JOYKO TD-102</v>
          </cell>
        </row>
        <row r="946">
          <cell r="A946" t="str">
            <v>TAPE CUTTER JOYKO TD-102</v>
          </cell>
        </row>
        <row r="947">
          <cell r="A947" t="str">
            <v>TAPE CUTTER JOYKO TD-103</v>
          </cell>
        </row>
        <row r="948">
          <cell r="A948" t="str">
            <v>TAPE CUTTER JOYKO TC-106</v>
          </cell>
        </row>
        <row r="949">
          <cell r="A949" t="str">
            <v>TAPE CUTTER JOYKO TC-111</v>
          </cell>
        </row>
        <row r="950">
          <cell r="A950" t="str">
            <v>TAPE CUTTER JOYKO TC-113</v>
          </cell>
        </row>
        <row r="951">
          <cell r="A951" t="str">
            <v>TAPE CUTTER JOYKO TC-114</v>
          </cell>
        </row>
        <row r="952">
          <cell r="A952" t="str">
            <v>TAPE CUTTER JOYKO TC-117</v>
          </cell>
        </row>
        <row r="953">
          <cell r="A953" t="str">
            <v>TAPE CUTTER 2" JOYKO TD-2 PLASTIK</v>
          </cell>
        </row>
        <row r="954">
          <cell r="A954" t="str">
            <v>TAPE CUTTER 2" JOYKO TD-2H HANDLE</v>
          </cell>
        </row>
        <row r="955">
          <cell r="A955" t="str">
            <v>TAPE CUTTER 2" JOYKO TD-2S BESI</v>
          </cell>
        </row>
        <row r="957">
          <cell r="A957" t="str">
            <v>TAPE DISPENSER KENKO TD-201 (1" CORE)</v>
          </cell>
        </row>
        <row r="958">
          <cell r="A958" t="str">
            <v>TAPE DISPENSER KENKO TD-321 (1" &amp; 3" CORE)</v>
          </cell>
        </row>
        <row r="959">
          <cell r="A959" t="str">
            <v>TAPE DISPENSER KENKO TD-323 (1" &amp; 3" CORE)</v>
          </cell>
        </row>
        <row r="960">
          <cell r="A960" t="str">
            <v>TAPE DISPENSER KENKO TD-323 NC (1" &amp; 3" CORE)</v>
          </cell>
        </row>
        <row r="961">
          <cell r="A961" t="str">
            <v>TAPE DISPENSER NOJI KENKO TD-323 OJ (1" &amp; 3" CORE)</v>
          </cell>
        </row>
        <row r="962">
          <cell r="A962" t="str">
            <v>TAPE DISPENSER KENKO TD-501 (1" CORE)</v>
          </cell>
        </row>
        <row r="963">
          <cell r="A963" t="str">
            <v>TAPE DISPENSER KENKO TD-503 (3" CORE)</v>
          </cell>
        </row>
        <row r="964">
          <cell r="A964" t="str">
            <v>TAPE DISPENSER KENKO TD-505 (3" CORE)</v>
          </cell>
        </row>
        <row r="965">
          <cell r="A965" t="str">
            <v>HANDY TAPE DISPENSER KENKO TDB-2 (BESI)</v>
          </cell>
        </row>
        <row r="966">
          <cell r="A966"/>
        </row>
        <row r="967">
          <cell r="A967" t="str">
            <v>TAPE DISPENSER POLAR BEAR MN-305 @12pc</v>
          </cell>
        </row>
        <row r="968">
          <cell r="A968" t="str">
            <v>TAPE DISPENSER POLAR BEAR MN-305 @12pc</v>
          </cell>
        </row>
        <row r="969">
          <cell r="A969"/>
        </row>
        <row r="970">
          <cell r="A970" t="str">
            <v>TAPE DISPENSER ZRM 2066</v>
          </cell>
        </row>
        <row r="972">
          <cell r="A972" t="str">
            <v>TAS</v>
          </cell>
        </row>
        <row r="973">
          <cell r="A973" t="str">
            <v>TAS SHOPING BAG JOYKO SPB-3029CT-29A/B CULTURE</v>
          </cell>
        </row>
        <row r="975">
          <cell r="A975" t="str">
            <v>TIMBANGAN / SCALE</v>
          </cell>
        </row>
        <row r="976">
          <cell r="A976" t="str">
            <v>TIMBANGAN / DIGITAL SCALE JOYKO DSL-A3 (Kitchen Scale) (bonus)</v>
          </cell>
        </row>
        <row r="977">
          <cell r="A977"/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2\09%20SEP\BARANG%20MASUK_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1%20JAN\BARANG%20MASUK_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805.398404050924" createdVersion="5" refreshedVersion="5" minRefreshableVersion="3" recordCount="875">
  <cacheSource type="worksheet">
    <worksheetSource name="B_MSK" r:id="rId2"/>
  </cacheSource>
  <cacheFields count="41">
    <cacheField name="N_ID" numFmtId="0">
      <sharedItems containsNonDate="0" containsString="0" containsBlank="1"/>
    </cacheField>
    <cacheField name="ID NOTA" numFmtId="0">
      <sharedItems/>
    </cacheField>
    <cacheField name="&gt;" numFmtId="0">
      <sharedItems/>
    </cacheField>
    <cacheField name="QB" numFmtId="0">
      <sharedItems/>
    </cacheField>
    <cacheField name="//" numFmtId="0">
      <sharedItems/>
    </cacheField>
    <cacheField name="TANGGAL DATANG" numFmtId="14">
      <sharedItems/>
    </cacheField>
    <cacheField name="NAMA BARANG" numFmtId="0">
      <sharedItems/>
    </cacheField>
    <cacheField name="SUPPLIER" numFmtId="0">
      <sharedItems count="1">
        <s v=""/>
      </sharedItems>
    </cacheField>
    <cacheField name="QTY/ CTN" numFmtId="0">
      <sharedItems/>
    </cacheField>
    <cacheField name="C" numFmtId="0">
      <sharedItems/>
    </cacheField>
    <cacheField name="JMLH BRG" numFmtId="0">
      <sharedItems/>
    </cacheField>
    <cacheField name="SAT" numFmtId="0">
      <sharedItems/>
    </cacheField>
    <cacheField name=" HARGA SATUAN " numFmtId="43">
      <sharedItems/>
    </cacheField>
    <cacheField name="HARGA CTN" numFmtId="43">
      <sharedItems/>
    </cacheField>
    <cacheField name="DISC 1 (%)" numFmtId="10">
      <sharedItems/>
    </cacheField>
    <cacheField name="DISC 2 (%)" numFmtId="10">
      <sharedItems/>
    </cacheField>
    <cacheField name=" JUMLAH " numFmtId="43">
      <sharedItems/>
    </cacheField>
    <cacheField name="DISC TOTAL" numFmtId="43">
      <sharedItems/>
    </cacheField>
    <cacheField name=" TOTAL INVOICE " numFmtId="43">
      <sharedItems/>
    </cacheField>
    <cacheField name="KETERANGAN" numFmtId="0">
      <sharedItems/>
    </cacheField>
    <cacheField name="N.B.nota" numFmtId="0">
      <sharedItems/>
    </cacheField>
    <cacheField name="concat" numFmtId="0">
      <sharedItems/>
    </cacheField>
    <cacheField name="stt" numFmtId="0">
      <sharedItems/>
    </cacheField>
    <cacheField name="H_DISC" numFmtId="0">
      <sharedItems/>
    </cacheField>
    <cacheField name="DB_ROW" numFmtId="0">
      <sharedItems/>
    </cacheField>
    <cacheField name="&gt;DB" numFmtId="0">
      <sharedItems/>
    </cacheField>
    <cacheField name="HARGA_1" numFmtId="41">
      <sharedItems/>
    </cacheField>
    <cacheField name="/ STN_1" numFmtId="0">
      <sharedItems/>
    </cacheField>
    <cacheField name="HARG_2" numFmtId="41">
      <sharedItems/>
    </cacheField>
    <cacheField name="/ STN_2" numFmtId="0">
      <sharedItems/>
    </cacheField>
    <cacheField name="A_B" numFmtId="0">
      <sharedItems/>
    </cacheField>
    <cacheField name="A_B_1" numFmtId="0">
      <sharedItems/>
    </cacheField>
    <cacheField name="A_B_2" numFmtId="0">
      <sharedItems/>
    </cacheField>
    <cacheField name="A_" numFmtId="0">
      <sharedItems/>
    </cacheField>
    <cacheField name="A_1" numFmtId="0">
      <sharedItems/>
    </cacheField>
    <cacheField name="A_2" numFmtId="0">
      <sharedItems/>
    </cacheField>
    <cacheField name="B_" numFmtId="0">
      <sharedItems/>
    </cacheField>
    <cacheField name="B_1" numFmtId="0">
      <sharedItems/>
    </cacheField>
    <cacheField name="B_2" numFmtId="0">
      <sharedItems/>
    </cacheField>
    <cacheField name="TANGGAL DATANG_H" numFmtId="14">
      <sharedItems/>
    </cacheField>
    <cacheField name="JENI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4965.384454629631" createdVersion="5" refreshedVersion="5" minRefreshableVersion="3" recordCount="1017">
  <cacheSource type="worksheet">
    <worksheetSource name="B_MSK" r:id="rId2"/>
  </cacheSource>
  <cacheFields count="54">
    <cacheField name="N_ID" numFmtId="0">
      <sharedItems/>
    </cacheField>
    <cacheField name="ID NOTA" numFmtId="0">
      <sharedItems containsMixedTypes="1" containsNumber="1" containsInteger="1" minValue="1" maxValue="161"/>
    </cacheField>
    <cacheField name="&gt;" numFmtId="0">
      <sharedItems/>
    </cacheField>
    <cacheField name="QB" numFmtId="0">
      <sharedItems containsMixedTypes="1" containsNumber="1" containsInteger="1" minValue="1" maxValue="17"/>
    </cacheField>
    <cacheField name="//" numFmtId="0">
      <sharedItems containsMixedTypes="1" containsNumber="1" containsInteger="1" minValue="1" maxValue="1495" count="1227">
        <n v="1"/>
        <s v=""/>
        <n v="3"/>
        <n v="5"/>
        <n v="7"/>
        <n v="8"/>
        <n v="9"/>
        <n v="10"/>
        <n v="11"/>
        <n v="12"/>
        <n v="13"/>
        <n v="14"/>
        <n v="15"/>
        <n v="17"/>
        <n v="19"/>
        <n v="21"/>
        <n v="22"/>
        <n v="23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2"/>
        <n v="44"/>
        <n v="45"/>
        <n v="46"/>
        <n v="47"/>
        <n v="48"/>
        <n v="50"/>
        <n v="52"/>
        <n v="53"/>
        <n v="54"/>
        <n v="55"/>
        <n v="56"/>
        <n v="57"/>
        <n v="58"/>
        <n v="59"/>
        <n v="60"/>
        <n v="61"/>
        <n v="63"/>
        <n v="64"/>
        <n v="65"/>
        <n v="66"/>
        <n v="67"/>
        <n v="68"/>
        <n v="69"/>
        <n v="70"/>
        <n v="72"/>
        <n v="73"/>
        <n v="75"/>
        <n v="77"/>
        <n v="78"/>
        <n v="80"/>
        <n v="81"/>
        <n v="83"/>
        <n v="84"/>
        <n v="85"/>
        <n v="86"/>
        <n v="87"/>
        <n v="88"/>
        <n v="89"/>
        <n v="90"/>
        <n v="91"/>
        <n v="93"/>
        <n v="94"/>
        <n v="96"/>
        <n v="97"/>
        <n v="98"/>
        <n v="100"/>
        <n v="102"/>
        <n v="104"/>
        <n v="106"/>
        <n v="108"/>
        <n v="109"/>
        <n v="111"/>
        <n v="112"/>
        <n v="113"/>
        <n v="114"/>
        <n v="115"/>
        <n v="116"/>
        <n v="117"/>
        <n v="118"/>
        <n v="119"/>
        <n v="121"/>
        <n v="122"/>
        <n v="124"/>
        <n v="125"/>
        <n v="126"/>
        <n v="127"/>
        <n v="129"/>
        <n v="131"/>
        <n v="133"/>
        <n v="135"/>
        <n v="136"/>
        <n v="137"/>
        <n v="138"/>
        <n v="140"/>
        <n v="142"/>
        <n v="143"/>
        <n v="144"/>
        <n v="145"/>
        <n v="147"/>
        <n v="148"/>
        <n v="149"/>
        <n v="150"/>
        <n v="151"/>
        <n v="152"/>
        <n v="153"/>
        <n v="154"/>
        <n v="156"/>
        <n v="157"/>
        <n v="158"/>
        <n v="159"/>
        <n v="160"/>
        <n v="161"/>
        <n v="163"/>
        <n v="164"/>
        <n v="165"/>
        <n v="166"/>
        <n v="167"/>
        <n v="168"/>
        <n v="169"/>
        <n v="170"/>
        <n v="171"/>
        <n v="172"/>
        <n v="174"/>
        <n v="175"/>
        <n v="176"/>
        <n v="177"/>
        <n v="178"/>
        <n v="179"/>
        <n v="180"/>
        <n v="181"/>
        <n v="182"/>
        <n v="184"/>
        <n v="185"/>
        <n v="186"/>
        <n v="187"/>
        <n v="188"/>
        <n v="189"/>
        <n v="190"/>
        <n v="191"/>
        <n v="192"/>
        <n v="193"/>
        <n v="195"/>
        <n v="196"/>
        <n v="197"/>
        <n v="199"/>
        <n v="200"/>
        <n v="201"/>
        <n v="202"/>
        <n v="203"/>
        <n v="204"/>
        <n v="205"/>
        <n v="206"/>
        <n v="207"/>
        <n v="209"/>
        <n v="211"/>
        <n v="212"/>
        <n v="213"/>
        <n v="214"/>
        <n v="215"/>
        <n v="216"/>
        <n v="217"/>
        <n v="219"/>
        <n v="220"/>
        <n v="221"/>
        <n v="222"/>
        <n v="224"/>
        <n v="225"/>
        <n v="226"/>
        <n v="227"/>
        <n v="228"/>
        <n v="229"/>
        <n v="230"/>
        <n v="231"/>
        <n v="232"/>
        <n v="233"/>
        <n v="235"/>
        <n v="236"/>
        <n v="237"/>
        <n v="238"/>
        <n v="240"/>
        <n v="242"/>
        <n v="244"/>
        <n v="246"/>
        <n v="248"/>
        <n v="249"/>
        <n v="251"/>
        <n v="252"/>
        <n v="253"/>
        <n v="254"/>
        <n v="255"/>
        <n v="256"/>
        <n v="257"/>
        <n v="258"/>
        <n v="260"/>
        <n v="261"/>
        <n v="262"/>
        <n v="263"/>
        <n v="264"/>
        <n v="265"/>
        <n v="266"/>
        <n v="267"/>
        <n v="268"/>
        <n v="269"/>
        <n v="271"/>
        <n v="272"/>
        <n v="273"/>
        <n v="274"/>
        <n v="275"/>
        <n v="276"/>
        <n v="277"/>
        <n v="278"/>
        <n v="279"/>
        <n v="280"/>
        <n v="281"/>
        <n v="283"/>
        <n v="284"/>
        <n v="285"/>
        <n v="287"/>
        <n v="288"/>
        <n v="289"/>
        <n v="290"/>
        <n v="291"/>
        <n v="292"/>
        <n v="293"/>
        <n v="295"/>
        <n v="296"/>
        <n v="297"/>
        <n v="298"/>
        <n v="299"/>
        <n v="300"/>
        <n v="301"/>
        <n v="302"/>
        <n v="303"/>
        <n v="305"/>
        <n v="306"/>
        <n v="308"/>
        <n v="312"/>
        <n v="314"/>
        <n v="316"/>
        <n v="317"/>
        <n v="319"/>
        <n v="321"/>
        <n v="322"/>
        <n v="323"/>
        <n v="324"/>
        <n v="325"/>
        <n v="326"/>
        <n v="327"/>
        <n v="328"/>
        <n v="329"/>
        <n v="330"/>
        <n v="331"/>
        <n v="333"/>
        <n v="334"/>
        <n v="335"/>
        <n v="336"/>
        <n v="337"/>
        <n v="338"/>
        <n v="339"/>
        <n v="340"/>
        <n v="341"/>
        <n v="343"/>
        <n v="344"/>
        <n v="345"/>
        <n v="346"/>
        <n v="347"/>
        <n v="348"/>
        <n v="349"/>
        <n v="350"/>
        <n v="351"/>
        <n v="352"/>
        <n v="353"/>
        <n v="355"/>
        <n v="357"/>
        <n v="358"/>
        <n v="359"/>
        <n v="360"/>
        <n v="361"/>
        <n v="362"/>
        <n v="363"/>
        <n v="364"/>
        <n v="365"/>
        <n v="366"/>
        <n v="368"/>
        <n v="369"/>
        <n v="371"/>
        <n v="373"/>
        <n v="374"/>
        <n v="375"/>
        <n v="376"/>
        <n v="378"/>
        <n v="379"/>
        <n v="380"/>
        <n v="381"/>
        <n v="383"/>
        <n v="385"/>
        <n v="386"/>
        <n v="387"/>
        <n v="388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6"/>
        <n v="427"/>
        <n v="429"/>
        <n v="430"/>
        <n v="432"/>
        <n v="434"/>
        <n v="435"/>
        <n v="436"/>
        <n v="437"/>
        <n v="439"/>
        <n v="440"/>
        <n v="441"/>
        <n v="442"/>
        <n v="444"/>
        <n v="445"/>
        <n v="447"/>
        <n v="448"/>
        <n v="449"/>
        <n v="450"/>
        <n v="451"/>
        <n v="452"/>
        <n v="453"/>
        <n v="454"/>
        <n v="455"/>
        <n v="456"/>
        <n v="458"/>
        <n v="459"/>
        <n v="460"/>
        <n v="462"/>
        <n v="463"/>
        <n v="465"/>
        <n v="466"/>
        <n v="468"/>
        <n v="470"/>
        <n v="471"/>
        <n v="472"/>
        <n v="473"/>
        <n v="474"/>
        <n v="475"/>
        <n v="476"/>
        <n v="477"/>
        <n v="478"/>
        <n v="479"/>
        <n v="480"/>
        <n v="482"/>
        <n v="483"/>
        <n v="484"/>
        <n v="485"/>
        <n v="486"/>
        <n v="487"/>
        <n v="488"/>
        <n v="489"/>
        <n v="490"/>
        <n v="491"/>
        <n v="493"/>
        <n v="494"/>
        <n v="495"/>
        <n v="496"/>
        <n v="497"/>
        <n v="499"/>
        <n v="500"/>
        <n v="501"/>
        <n v="502"/>
        <n v="503"/>
        <n v="504"/>
        <n v="505"/>
        <n v="507"/>
        <n v="508"/>
        <n v="509"/>
        <n v="510"/>
        <n v="512"/>
        <n v="513"/>
        <n v="514"/>
        <n v="515"/>
        <n v="516"/>
        <n v="517"/>
        <n v="518"/>
        <n v="519"/>
        <n v="521"/>
        <n v="522"/>
        <n v="524"/>
        <n v="526"/>
        <n v="530"/>
        <n v="531"/>
        <n v="532"/>
        <n v="534"/>
        <n v="535"/>
        <n v="537"/>
        <n v="538"/>
        <n v="539"/>
        <n v="541"/>
        <n v="543"/>
        <n v="544"/>
        <n v="545"/>
        <n v="546"/>
        <n v="547"/>
        <n v="548"/>
        <n v="549"/>
        <n v="550"/>
        <n v="552"/>
        <n v="553"/>
        <n v="554"/>
        <n v="555"/>
        <n v="556"/>
        <n v="557"/>
        <n v="559"/>
        <n v="560"/>
        <n v="562"/>
        <n v="563"/>
        <n v="564"/>
        <n v="565"/>
        <n v="566"/>
        <n v="567"/>
        <n v="568"/>
        <n v="569"/>
        <n v="571"/>
        <n v="572"/>
        <n v="573"/>
        <n v="574"/>
        <n v="575"/>
        <n v="576"/>
        <n v="577"/>
        <n v="578"/>
        <n v="579"/>
        <n v="580"/>
        <n v="581"/>
        <n v="583"/>
        <n v="584"/>
        <n v="585"/>
        <n v="586"/>
        <n v="587"/>
        <n v="589"/>
        <n v="590"/>
        <n v="591"/>
        <n v="593"/>
        <n v="594"/>
        <n v="595"/>
        <n v="597"/>
        <n v="598"/>
        <n v="600"/>
        <n v="601"/>
        <n v="603"/>
        <n v="605"/>
        <n v="606"/>
        <n v="608"/>
        <n v="609"/>
        <n v="610"/>
        <n v="612"/>
        <n v="614"/>
        <n v="616"/>
        <n v="617"/>
        <n v="618"/>
        <n v="620"/>
        <n v="622"/>
        <n v="624"/>
        <n v="625"/>
        <n v="626"/>
        <n v="628"/>
        <n v="630"/>
        <n v="631"/>
        <n v="632"/>
        <n v="633"/>
        <n v="634"/>
        <n v="635"/>
        <n v="636"/>
        <n v="637"/>
        <n v="639"/>
        <n v="640"/>
        <n v="641"/>
        <n v="642"/>
        <n v="643"/>
        <n v="645"/>
        <n v="646"/>
        <n v="647"/>
        <n v="648"/>
        <n v="649"/>
        <n v="650"/>
        <n v="652"/>
        <n v="653"/>
        <n v="654"/>
        <n v="655"/>
        <n v="656"/>
        <n v="657"/>
        <n v="658"/>
        <n v="659"/>
        <n v="660"/>
        <n v="661"/>
        <n v="662"/>
        <n v="664"/>
        <n v="665"/>
        <n v="666"/>
        <n v="667"/>
        <n v="668"/>
        <n v="669"/>
        <n v="670"/>
        <n v="671"/>
        <n v="672"/>
        <n v="673"/>
        <n v="675"/>
        <n v="676"/>
        <n v="677"/>
        <n v="678"/>
        <n v="679"/>
        <n v="681"/>
        <n v="682"/>
        <n v="683"/>
        <n v="684"/>
        <n v="685"/>
        <n v="686"/>
        <n v="687"/>
        <n v="689"/>
        <n v="690"/>
        <n v="691"/>
        <n v="692"/>
        <n v="693"/>
        <n v="695"/>
        <n v="696"/>
        <n v="697"/>
        <n v="698"/>
        <n v="699"/>
        <n v="700"/>
        <n v="702"/>
        <n v="704"/>
        <n v="706"/>
        <n v="707"/>
        <n v="709"/>
        <n v="710"/>
        <n v="711"/>
        <n v="713"/>
        <n v="714"/>
        <n v="715"/>
        <n v="716"/>
        <n v="717"/>
        <n v="719"/>
        <n v="720"/>
        <n v="721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8"/>
        <n v="740"/>
        <n v="741"/>
        <n v="743"/>
        <n v="744"/>
        <n v="745"/>
        <n v="746"/>
        <n v="748"/>
        <n v="749"/>
        <n v="751"/>
        <n v="752"/>
        <n v="753"/>
        <n v="755"/>
        <n v="756"/>
        <n v="757"/>
        <n v="758"/>
        <n v="759"/>
        <n v="760"/>
        <n v="761"/>
        <n v="763"/>
        <n v="765"/>
        <n v="766"/>
        <n v="767"/>
        <n v="769"/>
        <n v="771"/>
        <n v="773"/>
        <n v="774"/>
        <n v="775"/>
        <n v="776"/>
        <n v="777"/>
        <n v="778"/>
        <n v="780"/>
        <n v="781"/>
        <n v="782"/>
        <n v="783"/>
        <n v="784"/>
        <n v="785"/>
        <n v="786"/>
        <n v="787"/>
        <n v="788"/>
        <n v="789"/>
        <n v="791"/>
        <n v="793"/>
        <n v="795"/>
        <n v="796"/>
        <n v="798"/>
        <n v="799"/>
        <n v="800"/>
        <n v="801"/>
        <n v="802"/>
        <n v="803"/>
        <n v="805"/>
        <n v="806"/>
        <n v="807"/>
        <n v="808"/>
        <n v="809"/>
        <n v="810"/>
        <n v="811"/>
        <n v="813"/>
        <n v="814"/>
        <n v="815"/>
        <n v="816"/>
        <n v="818"/>
        <n v="819"/>
        <n v="820"/>
        <n v="821"/>
        <n v="823"/>
        <n v="825"/>
        <n v="827"/>
        <n v="828"/>
        <n v="829"/>
        <n v="830"/>
        <n v="831"/>
        <n v="832"/>
        <n v="833"/>
        <n v="834"/>
        <n v="835"/>
        <n v="836"/>
        <n v="838"/>
        <n v="839"/>
        <n v="840"/>
        <n v="841"/>
        <n v="842"/>
        <n v="1442" u="1"/>
        <n v="1377" u="1"/>
        <n v="1312" u="1"/>
        <n v="1247" u="1"/>
        <n v="1182" u="1"/>
        <n v="1117" u="1"/>
        <n v="1052" u="1"/>
        <n v="239" u="1"/>
        <n v="1444" u="1"/>
        <n v="1379" u="1"/>
        <n v="1314" u="1"/>
        <n v="320" u="1"/>
        <n v="1249" u="1"/>
        <n v="1184" u="1"/>
        <n v="1119" u="1"/>
        <n v="1054" u="1"/>
        <n v="1446" u="1"/>
        <n v="1381" u="1"/>
        <n v="1316" u="1"/>
        <n v="1251" u="1"/>
        <n v="1186" u="1"/>
        <n v="1121" u="1"/>
        <n v="1056" u="1"/>
        <n v="1448" u="1"/>
        <n v="1383" u="1"/>
        <n v="1318" u="1"/>
        <n v="1253" u="1"/>
        <n v="1188" u="1"/>
        <n v="1123" u="1"/>
        <n v="1058" u="1"/>
        <n v="1450" u="1"/>
        <n v="354" u="1"/>
        <n v="1385" u="1"/>
        <n v="1320" u="1"/>
        <n v="1255" u="1"/>
        <n v="1190" u="1"/>
        <n v="1125" u="1"/>
        <n v="1060" u="1"/>
        <n v="1452" u="1"/>
        <n v="1387" u="1"/>
        <n v="1322" u="1"/>
        <n v="1257" u="1"/>
        <n v="1192" u="1"/>
        <n v="1127" u="1"/>
        <n v="1062" u="1"/>
        <n v="1454" u="1"/>
        <n v="1389" u="1"/>
        <n v="1324" u="1"/>
        <n v="1259" u="1"/>
        <n v="1194" u="1"/>
        <n v="1129" u="1"/>
        <n v="1064" u="1"/>
        <n v="208" u="1"/>
        <n v="103" u="1"/>
        <n v="1456" u="1"/>
        <n v="1391" u="1"/>
        <n v="1326" u="1"/>
        <n v="1261" u="1"/>
        <n v="1196" u="1"/>
        <n v="1131" u="1"/>
        <n v="1066" u="1"/>
        <n v="95" u="1"/>
        <n v="1458" u="1"/>
        <n v="356" u="1"/>
        <n v="1393" u="1"/>
        <n v="1328" u="1"/>
        <n v="1263" u="1"/>
        <n v="1198" u="1"/>
        <n v="1133" u="1"/>
        <n v="1068" u="1"/>
        <n v="241" u="1"/>
        <n v="389" u="1"/>
        <n v="1460" u="1"/>
        <n v="1395" u="1"/>
        <n v="1330" u="1"/>
        <n v="1265" u="1"/>
        <n v="1200" u="1"/>
        <n v="1135" u="1"/>
        <n v="1070" u="1"/>
        <n v="259" u="1"/>
        <n v="722" u="1"/>
        <n v="43" u="1"/>
        <n v="1462" u="1"/>
        <n v="1397" u="1"/>
        <n v="1332" u="1"/>
        <n v="1267" u="1"/>
        <n v="79" u="1"/>
        <n v="1202" u="1"/>
        <n v="1137" u="1"/>
        <n v="1072" u="1"/>
        <n v="1464" u="1"/>
        <n v="1399" u="1"/>
        <n v="1334" u="1"/>
        <n v="1269" u="1"/>
        <n v="1204" u="1"/>
        <n v="1139" u="1"/>
        <n v="71" u="1"/>
        <n v="1074" u="1"/>
        <n v="1466" u="1"/>
        <n v="1401" u="1"/>
        <n v="1336" u="1"/>
        <n v="1271" u="1"/>
        <n v="1206" u="1"/>
        <n v="1141" u="1"/>
        <n v="1076" u="1"/>
        <n v="1468" u="1"/>
        <n v="1403" u="1"/>
        <n v="1338" u="1"/>
        <n v="1273" u="1"/>
        <n v="1208" u="1"/>
        <n v="1143" u="1"/>
        <n v="1078" u="1"/>
        <n v="1470" u="1"/>
        <n v="1405" u="1"/>
        <n v="1340" u="1"/>
        <n v="1275" u="1"/>
        <n v="1210" u="1"/>
        <n v="294" u="1"/>
        <n v="1145" u="1"/>
        <n v="1080" u="1"/>
        <n v="210" u="1"/>
        <n v="1472" u="1"/>
        <n v="1407" u="1"/>
        <n v="1342" u="1"/>
        <n v="1277" u="1"/>
        <n v="1212" u="1"/>
        <n v="1147" u="1"/>
        <n v="1082" u="1"/>
        <n v="194" u="1"/>
        <n v="1474" u="1"/>
        <n v="1409" u="1"/>
        <n v="1344" u="1"/>
        <n v="1279" u="1"/>
        <n v="1214" u="1"/>
        <n v="1149" u="1"/>
        <n v="1084" u="1"/>
        <n v="243" u="1"/>
        <n v="794" u="1"/>
        <n v="1476" u="1"/>
        <n v="1411" u="1"/>
        <n v="1346" u="1"/>
        <n v="1281" u="1"/>
        <n v="1216" u="1"/>
        <n v="1151" u="1"/>
        <n v="1086" u="1"/>
        <n v="1478" u="1"/>
        <n v="1413" u="1"/>
        <n v="1348" u="1"/>
        <n v="1283" u="1"/>
        <n v="1218" u="1"/>
        <n v="1153" u="1"/>
        <n v="1088" u="1"/>
        <n v="1480" u="1"/>
        <n v="1415" u="1"/>
        <n v="1350" u="1"/>
        <n v="1285" u="1"/>
        <n v="1220" u="1"/>
        <n v="1155" u="1"/>
        <n v="1090" u="1"/>
        <n v="1025" u="1"/>
        <n v="797" u="1"/>
        <n v="1482" u="1"/>
        <n v="1417" u="1"/>
        <n v="1352" u="1"/>
        <n v="1287" u="1"/>
        <n v="1222" u="1"/>
        <n v="1157" u="1"/>
        <n v="1092" u="1"/>
        <n v="1027" u="1"/>
        <n v="1484" u="1"/>
        <n v="1419" u="1"/>
        <n v="1354" u="1"/>
        <n v="1289" u="1"/>
        <n v="1224" u="1"/>
        <n v="1159" u="1"/>
        <n v="1094" u="1"/>
        <n v="1029" u="1"/>
        <n v="1486" u="1"/>
        <n v="1421" u="1"/>
        <n v="1356" u="1"/>
        <n v="1291" u="1"/>
        <n v="1226" u="1"/>
        <n v="1161" u="1"/>
        <n v="1096" u="1"/>
        <n v="1031" u="1"/>
        <n v="1488" u="1"/>
        <n v="1423" u="1"/>
        <n v="1358" u="1"/>
        <n v="1293" u="1"/>
        <n v="1228" u="1"/>
        <n v="1163" u="1"/>
        <n v="1098" u="1"/>
        <n v="1033" u="1"/>
        <n v="1490" u="1"/>
        <n v="1425" u="1"/>
        <n v="1360" u="1"/>
        <n v="1295" u="1"/>
        <n v="1230" u="1"/>
        <n v="1165" u="1"/>
        <n v="1100" u="1"/>
        <n v="1035" u="1"/>
        <n v="245" u="1"/>
        <n v="737" u="1"/>
        <n v="1492" u="1"/>
        <n v="1427" u="1"/>
        <n v="1362" u="1"/>
        <n v="332" u="1"/>
        <n v="1297" u="1"/>
        <n v="1232" u="1"/>
        <n v="1167" u="1"/>
        <n v="1102" u="1"/>
        <n v="1037" u="1"/>
        <n v="1494" u="1"/>
        <n v="1429" u="1"/>
        <n v="1364" u="1"/>
        <n v="1299" u="1"/>
        <n v="1234" u="1"/>
        <n v="1169" u="1"/>
        <n v="1104" u="1"/>
        <n v="1039" u="1"/>
        <n v="804" u="1"/>
        <n v="1431" u="1"/>
        <n v="1366" u="1"/>
        <n v="1301" u="1"/>
        <n v="1236" u="1"/>
        <n v="1171" u="1"/>
        <n v="1106" u="1"/>
        <n v="1041" u="1"/>
        <n v="431" u="1"/>
        <n v="1433" u="1"/>
        <n v="1368" u="1"/>
        <n v="1303" u="1"/>
        <n v="1238" u="1"/>
        <n v="1173" u="1"/>
        <n v="1108" u="1"/>
        <n v="1043" u="1"/>
        <n v="1435" u="1"/>
        <n v="1370" u="1"/>
        <n v="1305" u="1"/>
        <n v="1240" u="1"/>
        <n v="1175" u="1"/>
        <n v="1110" u="1"/>
        <n v="1045" u="1"/>
        <n v="742" u="1"/>
        <n v="1437" u="1"/>
        <n v="1372" u="1"/>
        <n v="1307" u="1"/>
        <n v="1242" u="1"/>
        <n v="1177" u="1"/>
        <n v="1112" u="1"/>
        <n v="1047" u="1"/>
        <n v="1439" u="1"/>
        <n v="1374" u="1"/>
        <n v="1309" u="1"/>
        <n v="1244" u="1"/>
        <n v="1179" u="1"/>
        <n v="1114" u="1"/>
        <n v="270" u="1"/>
        <n v="1049" u="1"/>
        <n v="198" u="1"/>
        <n v="1441" u="1"/>
        <n v="1376" u="1"/>
        <n v="1311" u="1"/>
        <n v="1246" u="1"/>
        <n v="1181" u="1"/>
        <n v="1116" u="1"/>
        <n v="1051" u="1"/>
        <n v="24" u="1"/>
        <n v="1443" u="1"/>
        <n v="1378" u="1"/>
        <n v="1313" u="1"/>
        <n v="1248" u="1"/>
        <n v="1183" u="1"/>
        <n v="1118" u="1"/>
        <n v="1053" u="1"/>
        <n v="1445" u="1"/>
        <n v="1380" u="1"/>
        <n v="1315" u="1"/>
        <n v="82" u="1"/>
        <n v="1250" u="1"/>
        <n v="1185" u="1"/>
        <n v="1120" u="1"/>
        <n v="1055" u="1"/>
        <n v="747" u="1"/>
        <n v="1447" u="1"/>
        <n v="1382" u="1"/>
        <n v="1317" u="1"/>
        <n v="1252" u="1"/>
        <n v="1187" u="1"/>
        <n v="74" u="1"/>
        <n v="1122" u="1"/>
        <n v="1057" u="1"/>
        <n v="134" u="1"/>
        <n v="370" u="1"/>
        <n v="1449" u="1"/>
        <n v="1384" u="1"/>
        <n v="1319" u="1"/>
        <n v="1254" u="1"/>
        <n v="1189" u="1"/>
        <n v="1124" u="1"/>
        <n v="1059" u="1"/>
        <n v="183" u="1"/>
        <n v="1451" u="1"/>
        <n v="1386" u="1"/>
        <n v="1321" u="1"/>
        <n v="1256" u="1"/>
        <n v="1191" u="1"/>
        <n v="1126" u="1"/>
        <n v="1061" u="1"/>
        <n v="750" u="1"/>
        <n v="1453" u="1"/>
        <n v="1388" u="1"/>
        <n v="1323" u="1"/>
        <n v="1258" u="1"/>
        <n v="1193" u="1"/>
        <n v="1128" u="1"/>
        <n v="1063" u="1"/>
        <n v="1455" u="1"/>
        <n v="1390" u="1"/>
        <n v="1325" u="1"/>
        <n v="1260" u="1"/>
        <n v="1195" u="1"/>
        <n v="1130" u="1"/>
        <n v="1065" u="1"/>
        <n v="99" u="1"/>
        <n v="372" u="1"/>
        <n v="1457" u="1"/>
        <n v="1392" u="1"/>
        <n v="1327" u="1"/>
        <n v="1262" u="1"/>
        <n v="1197" u="1"/>
        <n v="1132" u="1"/>
        <n v="1067" u="1"/>
        <n v="49" u="1"/>
        <n v="1459" u="1"/>
        <n v="1394" u="1"/>
        <n v="1329" u="1"/>
        <n v="1264" u="1"/>
        <n v="1199" u="1"/>
        <n v="1134" u="1"/>
        <n v="1069" u="1"/>
        <n v="754" u="1"/>
        <n v="1461" u="1"/>
        <n v="1396" u="1"/>
        <n v="1331" u="1"/>
        <n v="1266" u="1"/>
        <n v="1201" u="1"/>
        <n v="1136" u="1"/>
        <n v="1071" u="1"/>
        <n v="41" u="1"/>
        <n v="1463" u="1"/>
        <n v="1398" u="1"/>
        <n v="1333" u="1"/>
        <n v="1268" u="1"/>
        <n v="1203" u="1"/>
        <n v="1138" u="1"/>
        <n v="1073" u="1"/>
        <n v="1465" u="1"/>
        <n v="1400" u="1"/>
        <n v="1335" u="1"/>
        <n v="1270" u="1"/>
        <n v="309" u="1"/>
        <n v="1205" u="1"/>
        <n v="1140" u="1"/>
        <n v="1075" u="1"/>
        <n v="1017" u="1"/>
        <n v="250" u="1"/>
        <n v="822" u="1"/>
        <n v="407" u="1"/>
        <n v="1467" u="1"/>
        <n v="1402" u="1"/>
        <n v="342" u="1"/>
        <n v="1337" u="1"/>
        <n v="1272" u="1"/>
        <n v="1207" u="1"/>
        <n v="1142" u="1"/>
        <n v="1077" u="1"/>
        <n v="1018" u="1"/>
        <n v="234" u="1"/>
        <n v="1469" u="1"/>
        <n v="1404" u="1"/>
        <n v="1339" u="1"/>
        <n v="1274" u="1"/>
        <n v="1209" u="1"/>
        <n v="1144" u="1"/>
        <n v="1079" u="1"/>
        <n v="1019" u="1"/>
        <n v="218" u="1"/>
        <n v="1471" u="1"/>
        <n v="1406" u="1"/>
        <n v="1341" u="1"/>
        <n v="1276" u="1"/>
        <n v="1211" u="1"/>
        <n v="1146" u="1"/>
        <n v="1081" u="1"/>
        <n v="1020" u="1"/>
        <n v="1473" u="1"/>
        <n v="1408" u="1"/>
        <n v="1343" u="1"/>
        <n v="1278" u="1"/>
        <n v="311" u="1"/>
        <n v="1213" u="1"/>
        <n v="1148" u="1"/>
        <n v="1083" u="1"/>
        <n v="1021" u="1"/>
        <n v="826" u="1"/>
        <n v="1475" u="1"/>
        <n v="92" u="1"/>
        <n v="1410" u="1"/>
        <n v="1345" u="1"/>
        <n v="1280" u="1"/>
        <n v="1215" u="1"/>
        <n v="1150" u="1"/>
        <n v="1085" u="1"/>
        <n v="1022" u="1"/>
        <n v="762" u="1"/>
        <n v="377" u="1"/>
        <n v="1477" u="1"/>
        <n v="1412" u="1"/>
        <n v="1347" u="1"/>
        <n v="1282" u="1"/>
        <n v="1217" u="1"/>
        <n v="1152" u="1"/>
        <n v="1087" u="1"/>
        <n v="1023" u="1"/>
        <n v="1479" u="1"/>
        <n v="1414" u="1"/>
        <n v="1349" u="1"/>
        <n v="1284" u="1"/>
        <n v="1219" u="1"/>
        <n v="76" u="1"/>
        <n v="1154" u="1"/>
        <n v="1089" u="1"/>
        <n v="1024" u="1"/>
        <n v="764" u="1"/>
        <n v="1481" u="1"/>
        <n v="1416" u="1"/>
        <n v="1351" u="1"/>
        <n v="1286" u="1"/>
        <n v="313" u="1"/>
        <n v="1221" u="1"/>
        <n v="1156" u="1"/>
        <n v="1091" u="1"/>
        <n v="1026" u="1"/>
        <n v="1483" u="1"/>
        <n v="1418" u="1"/>
        <n v="1353" u="1"/>
        <n v="1288" u="1"/>
        <n v="1223" u="1"/>
        <n v="1158" u="1"/>
        <n v="1093" u="1"/>
        <n v="1028" u="1"/>
        <n v="62" u="1"/>
        <n v="1485" u="1"/>
        <n v="1420" u="1"/>
        <n v="1355" u="1"/>
        <n v="1290" u="1"/>
        <n v="1225" u="1"/>
        <n v="1160" u="1"/>
        <n v="1095" u="1"/>
        <n v="1030" u="1"/>
        <n v="1487" u="1"/>
        <n v="1422" u="1"/>
        <n v="1357" u="1"/>
        <n v="1292" u="1"/>
        <n v="1227" u="1"/>
        <n v="1162" u="1"/>
        <n v="282" u="1"/>
        <n v="1097" u="1"/>
        <n v="1032" u="1"/>
        <n v="139" u="1"/>
        <n v="101" u="1"/>
        <n v="1489" u="1"/>
        <n v="1424" u="1"/>
        <n v="1359" u="1"/>
        <n v="1294" u="1"/>
        <n v="1229" u="1"/>
        <n v="1164" u="1"/>
        <n v="1099" u="1"/>
        <n v="1034" u="1"/>
        <n v="1491" u="1"/>
        <n v="1426" u="1"/>
        <n v="1361" u="1"/>
        <n v="1296" u="1"/>
        <n v="1231" u="1"/>
        <n v="1166" u="1"/>
        <n v="1101" u="1"/>
        <n v="1036" u="1"/>
        <n v="1493" u="1"/>
        <n v="1428" u="1"/>
        <n v="1363" u="1"/>
        <n v="1298" u="1"/>
        <n v="1233" u="1"/>
        <n v="1168" u="1"/>
        <n v="1103" u="1"/>
        <n v="1038" u="1"/>
        <n v="1495" u="1"/>
        <n v="1430" u="1"/>
        <n v="1365" u="1"/>
        <n v="1300" u="1"/>
        <n v="1235" u="1"/>
        <n v="1170" u="1"/>
        <n v="1105" u="1"/>
        <n v="1040" u="1"/>
        <n v="382" u="1"/>
        <n v="1432" u="1"/>
        <n v="1367" u="1"/>
        <n v="1302" u="1"/>
        <n v="1237" u="1"/>
        <n v="1172" u="1"/>
        <n v="1107" u="1"/>
        <n v="1042" u="1"/>
        <n v="1434" u="1"/>
        <n v="1369" u="1"/>
        <n v="1304" u="1"/>
        <n v="1239" u="1"/>
        <n v="1174" u="1"/>
        <n v="1109" u="1"/>
        <n v="1044" u="1"/>
        <n v="173" u="1"/>
        <n v="1436" u="1"/>
        <n v="1371" u="1"/>
        <n v="1306" u="1"/>
        <n v="318" u="1"/>
        <n v="1241" u="1"/>
        <n v="1176" u="1"/>
        <n v="1111" u="1"/>
        <n v="1046" u="1"/>
        <n v="1438" u="1"/>
        <n v="1373" u="1"/>
        <n v="1308" u="1"/>
        <n v="1243" u="1"/>
        <n v="1178" u="1"/>
        <n v="286" u="1"/>
        <n v="1113" u="1"/>
        <n v="1048" u="1"/>
        <n v="141" u="1"/>
        <n v="384" u="1"/>
        <n v="1440" u="1"/>
        <n v="1375" u="1"/>
        <n v="1310" u="1"/>
        <n v="1245" u="1"/>
        <n v="1180" u="1"/>
        <n v="1115" u="1"/>
        <n v="1050" u="1"/>
        <n v="712" u="1"/>
      </sharedItems>
    </cacheField>
    <cacheField name="TANGGAL DATANG" numFmtId="14">
      <sharedItems containsDate="1" containsMixedTypes="1" minDate="2023-01-03T00:00:00" maxDate="2023-02-03T00:00:00"/>
    </cacheField>
    <cacheField name="NAMA BARANG" numFmtId="0">
      <sharedItems/>
    </cacheField>
    <cacheField name="SUPPLIER" numFmtId="0">
      <sharedItems/>
    </cacheField>
    <cacheField name="QTY/ CTN" numFmtId="0">
      <sharedItems containsBlank="1"/>
    </cacheField>
    <cacheField name="C" numFmtId="0">
      <sharedItems containsMixedTypes="1" containsNumber="1" containsInteger="1" minValue="1" maxValue="50"/>
    </cacheField>
    <cacheField name="JMLH BRG" numFmtId="0">
      <sharedItems containsMixedTypes="1" containsNumber="1" containsInteger="1" minValue="1" maxValue="50000"/>
    </cacheField>
    <cacheField name="SAT" numFmtId="0">
      <sharedItems/>
    </cacheField>
    <cacheField name=" HARGA SATUAN " numFmtId="43">
      <sharedItems containsMixedTypes="1" containsNumber="1" minValue="0" maxValue="330000"/>
    </cacheField>
    <cacheField name="HARGA CTN" numFmtId="43">
      <sharedItems containsMixedTypes="1" containsNumber="1" containsInteger="1" minValue="0" maxValue="17250000"/>
    </cacheField>
    <cacheField name="DISC 1 (%)" numFmtId="10">
      <sharedItems containsMixedTypes="1" containsNumber="1" minValue="2.5000000000000001E-2" maxValue="0.27927000000000002"/>
    </cacheField>
    <cacheField name="DISC 2 (%)" numFmtId="10">
      <sharedItems containsMixedTypes="1" containsNumber="1" minValue="2.5000000000000001E-2" maxValue="0.12"/>
    </cacheField>
    <cacheField name=" JUMLAH " numFmtId="43">
      <sharedItems containsMixedTypes="1" containsNumber="1" minValue="0" maxValue="120000000"/>
    </cacheField>
    <cacheField name="DISC TOTAL" numFmtId="43">
      <sharedItems containsMixedTypes="1" containsNumber="1" minValue="0" maxValue="12332563.200000001"/>
    </cacheField>
    <cacheField name=" TOTAL INVOICE " numFmtId="43">
      <sharedItems containsMixedTypes="1" containsNumber="1" minValue="0" maxValue="120000000"/>
    </cacheField>
    <cacheField name="KETERANGAN" numFmtId="43">
      <sharedItems containsMixedTypes="1" containsNumber="1" containsInteger="1" minValue="0" maxValue="0"/>
    </cacheField>
    <cacheField name="A1" numFmtId="0">
      <sharedItems containsMixedTypes="1" containsNumber="1" containsInteger="1" minValue="0" maxValue="100"/>
    </cacheField>
    <cacheField name="N.B.nota" numFmtId="0">
      <sharedItems/>
    </cacheField>
    <cacheField name="concat" numFmtId="0">
      <sharedItems/>
    </cacheField>
    <cacheField name="stt" numFmtId="0">
      <sharedItems/>
    </cacheField>
    <cacheField name="H_DISC" numFmtId="0">
      <sharedItems/>
    </cacheField>
    <cacheField name="DB_ROW" numFmtId="0">
      <sharedItems containsMixedTypes="1" containsNumber="1" containsInteger="1" minValue="21" maxValue="2251"/>
    </cacheField>
    <cacheField name="&gt;DB" numFmtId="0">
      <sharedItems/>
    </cacheField>
    <cacheField name="Column2" numFmtId="41">
      <sharedItems/>
    </cacheField>
    <cacheField name="HARGA_1" numFmtId="41">
      <sharedItems containsMixedTypes="1" containsNumber="1" minValue="0" maxValue="1200000"/>
    </cacheField>
    <cacheField name="/ STN_1" numFmtId="0">
      <sharedItems/>
    </cacheField>
    <cacheField name="HARGA_2" numFmtId="41">
      <sharedItems containsMixedTypes="1" containsNumber="1" minValue="460" maxValue="96000"/>
    </cacheField>
    <cacheField name="/ STN_2" numFmtId="0">
      <sharedItems/>
    </cacheField>
    <cacheField name="HARGA_3" numFmtId="41">
      <sharedItems containsMixedTypes="1" containsNumber="1" minValue="200" maxValue="3300"/>
    </cacheField>
    <cacheField name="/ STN_3" numFmtId="0">
      <sharedItems/>
    </cacheField>
    <cacheField name="HARGA_X" numFmtId="41">
      <sharedItems containsMixedTypes="1" containsNumber="1" minValue="0" maxValue="720000"/>
    </cacheField>
    <cacheField name="STN_X" numFmtId="41">
      <sharedItems/>
    </cacheField>
    <cacheField name="A_B" numFmtId="0">
      <sharedItems/>
    </cacheField>
    <cacheField name="A_B_1" numFmtId="0">
      <sharedItems containsMixedTypes="1" containsNumber="1" containsInteger="1" minValue="6" maxValue="9"/>
    </cacheField>
    <cacheField name="A_B_2" numFmtId="0">
      <sharedItems containsMixedTypes="1" containsNumber="1" containsInteger="1" minValue="6" maxValue="15"/>
    </cacheField>
    <cacheField name="A_" numFmtId="0">
      <sharedItems/>
    </cacheField>
    <cacheField name="A_1" numFmtId="0">
      <sharedItems/>
    </cacheField>
    <cacheField name="A_2" numFmtId="0">
      <sharedItems/>
    </cacheField>
    <cacheField name="B_" numFmtId="0">
      <sharedItems/>
    </cacheField>
    <cacheField name="B_1" numFmtId="0">
      <sharedItems/>
    </cacheField>
    <cacheField name="B_2" numFmtId="0">
      <sharedItems/>
    </cacheField>
    <cacheField name="C_1" numFmtId="0">
      <sharedItems containsMixedTypes="1" containsNumber="1" containsInteger="1" minValue="12" maxValue="12"/>
    </cacheField>
    <cacheField name="C_2" numFmtId="0">
      <sharedItems/>
    </cacheField>
    <cacheField name="X_1" numFmtId="0">
      <sharedItems containsMixedTypes="1" containsNumber="1" containsInteger="1" minValue="1" maxValue="18000"/>
    </cacheField>
    <cacheField name="X_2" numFmtId="0">
      <sharedItems/>
    </cacheField>
    <cacheField name="TANGGAL DATANG_H" numFmtId="14">
      <sharedItems containsSemiMixedTypes="0" containsNonDate="0" containsDate="1" containsString="0" minDate="2023-01-03T00:00:00" maxDate="2023-02-03T00:00:00"/>
    </cacheField>
    <cacheField name="JENIS" numFmtId="0">
      <sharedItems/>
    </cacheField>
    <cacheField name="Column1" numFmtId="0">
      <sharedItems containsMixedTypes="1" containsNumber="1" containsInteger="1" minValue="1" maxValue="3600"/>
    </cacheField>
    <cacheField name="FAKTUR" numFmtId="0">
      <sharedItems count="4">
        <s v="UNTANA"/>
        <s v=""/>
        <s v="ARTO MORO"/>
        <e v="#REF!" u="1"/>
      </sharedItems>
    </cacheField>
    <cacheField name="concatnamaharga" numFmtId="0">
      <sharedItems count="705">
        <s v="clearholderfoliosikaac105fLSN"/>
        <s v=""/>
        <s v="kertascrepepotkreasikoala6500PAK"/>
        <s v="clipboard6688trkoala6833.33333333333LSN"/>
        <s v="paletgambar1011LSN"/>
        <s v="pckxda3348d8x20bentuksetlucuhijauPCS"/>
        <s v="pckxda3348d8x20bentuksetlucubiruPCS"/>
        <s v="pckxda3348d8x20bentuksetlucupinkPCS"/>
        <s v="pckxda3348d8x20bentuksetminionPCS"/>
        <s v="pckxda3348d8x20bentuksetmmPCS"/>
        <s v="pckxda3348d8x20bentuksetkittyPCS"/>
        <s v="pckxda3348d8x20bentuksettsumPCS"/>
        <s v="pcma1151PCS"/>
        <s v="enterwhiteboard802k875DZ"/>
        <s v="entercboardkayu3166.66666666667LSN"/>
        <s v="kojikokabsendmrh17500PAK"/>
        <s v="enterbtamukembang4583.33333333333LSN"/>
        <s v="enterbtamubatik4583.33333333333LSN"/>
        <s v="tapedispenser801biru13000PCS"/>
        <s v="tapedispenser801hijau13000PCS"/>
        <s v="tapedispenser801merah13000PCS"/>
        <s v="tapedispenser801ungu13000PCS"/>
        <s v="tapedispenser801biruPCS"/>
        <s v="tapedispenser801hijauPCS"/>
        <s v="tapedispenser801merahPCS"/>
        <s v="tapedispenser801unguPCS"/>
        <s v="tapedispenser805biru12000PCS"/>
        <s v="tapedispenser805hijau12000PCS"/>
        <s v="tapedispenser805merah12000PCS"/>
        <s v="tapedispenser805ungu12000PCS"/>
        <s v="tapedispenser805biruPCS"/>
        <s v="tapedispenser805hijauPCS"/>
        <s v="tapedispenser805merahPCS"/>
        <s v="tapedispenser805unguPCS"/>
        <s v="bkkasfolio12870PCS"/>
        <s v="oilpastelop36sppcaseseaworldjk41500SET"/>
        <s v="oilpastelop48sppcaseseaworldjk58900SET"/>
        <s v="oilpastelop55sppcaseseaworldjk66900SET"/>
        <s v="oilpastelop72sppcaseseaworldjk96000SET"/>
        <s v="ballpenbp338vocusblackjk1050DZ"/>
        <s v="kenkostaplerhd107750"/>
        <s v="kenkopencil2b0810fluorescent800"/>
        <s v="kenkopencil2b6906btkbatik783.333333333333"/>
        <s v="kenkocorrectionfluidke1083925"/>
        <s v="kenkocolorpencilcp12halfclassic6600"/>
        <s v="kenko12colorpencilcp12fclassic10350"/>
        <s v="kenkogelpenke200black2050"/>
        <s v="kenkopencil2b3181hitamcapmerah733.333333333333"/>
        <s v="kenkogelpenke16dotndotblack2175"/>
        <s v="kenkotapedispensertd3231&amp;3core19250"/>
        <s v="kenkopunchno85xl59000"/>
        <s v="kenkopencil2b3282hitambintang850"/>
        <s v="kenkopencil2b6373metallic750"/>
        <s v="kenkocorrectiontapect802n8mx5mm4250"/>
        <s v="kenkocorrectiontapect90212mx5mm5000"/>
        <s v="kenkogelpenhitechh028mmblue3250"/>
        <s v="kenkogelpentgelerasableke303erblack2000"/>
        <s v="kenkogelpenke303tgeltriangularblack1800"/>
        <s v="garisantf1990busurbolong180degree833.333333333333LSN"/>
        <s v="garisantf1991busur360degreek2083.33333333333LSN"/>
        <s v="ballpengeltf311503mmhightechknock2541.66666666667LSN"/>
        <s v="catairopini110@2169000BOX"/>
        <s v="catairopini120@1449400BOS"/>
        <s v="celenganl6000LSN"/>
        <s v="celenganxl7250LSN"/>
        <s v="enter30cm675729.166666666667LSN"/>
        <s v="enterwbk8021458.33333333333LSN"/>
        <s v="enterwbb8032291.66666666667LSN"/>
        <s v="enterboxfilebentuk10000LSN"/>
        <s v="enterboxfilekcgbf56712000PCS"/>
        <s v="enterbktabungan550PCS"/>
        <s v="palletdopsakura201625LSN"/>
        <s v="palletdopkepiting202625LSN"/>
        <s v="entercboard03antipecah9583.33333333333LSN"/>
        <s v="gelpentizo10tg3402625LSN"/>
        <s v="gel10tg340bibiru2625LSN"/>
        <s v="mapkancingsikaac05kuning1520.83333333333LSN"/>
        <s v="businessfilesikaac106hijauLSN"/>
        <s v="businessfilesikaac106putihLSN"/>
        <s v="elecnational20mx120roll4615ROL"/>
        <s v="docritprestige22750LSN"/>
        <s v="mejaipadimportjumbokarakter48000PCS"/>
        <s v="btbatik13416.6666666667LSN"/>
        <s v="agckpolos13000PCS"/>
        <s v="crayonputartwcr12minijk18600SET"/>
        <s v="correctiontapect520jk11000PCS"/>
        <s v="labellbp2ln2barisjk3050ROL"/>
        <s v="tapecuttertd103jk19000PCS"/>
        <s v="scissorsc828jk4350PCS"/>
        <s v="scissorsc838jk6500PCS"/>
        <s v="scissorsc848jk9750PCS"/>
        <s v="binderclip155jk470.833333333333GRS"/>
        <s v="permanentmarkerpm34blackjk2350PCS"/>
        <s v="eraser526b40pjk707.5BOX"/>
        <s v="eraser526b20jk1705BOX"/>
        <s v="eraser526b40bljk707.5BOX"/>
        <s v="erasererb20bljk1705BOX"/>
        <s v="lilinangkashintoeng1083.33333333333LSN"/>
        <s v="ballpengeltf1190htm03mmhightech2208.33333333333LSN"/>
        <s v="paletcatairbiasadof06013583.333333333333LSN"/>
        <s v="bag35*40*20beltbg150259708.33333333333LSN"/>
        <s v="bag40*45*20beltbg1502610875LSN"/>
        <s v="bag45*50*20beltbg1502712291.6666666667LSN"/>
        <s v="bag60*70*25beltbg1502920166.6666666667LSN"/>
        <s v="paperbagcoklatbesartebal2125LSN"/>
        <s v="tpbd1912616800PCS"/>
        <s v="tpbd93324500PCS"/>
        <s v="tpensilbdxlgbd1802611000PCS"/>
        <s v="tpbdbd93118000PCS"/>
        <s v="penggarissetpayups880120cmpkdino2950BOX"/>
        <s v="penggarissetpayups880220cmpkastro2950BOX"/>
        <s v="penggarissetpayups880320cmpkmilk2950BOX"/>
        <s v="penggarissetpayups880420cmpkbear2950BOX"/>
        <s v="penggarissetpayups880520cmpklucu2950BOX"/>
        <s v="penggarissetps981020cmppkunicorn2950BOX"/>
        <s v="penggarissetps981120cmppkbt212950BOX"/>
        <s v="penggarissetps981220cmppkd2950BOX"/>
        <s v="kenkocutterbladel15018mm5400"/>
        <s v="kenkogelpenhitechh028mmblack3250"/>
        <s v="kenkotrigonalclipno31600"/>
        <s v="kenkojumboclipno54300"/>
        <s v="kenkogelpensaharablack3050"/>
        <s v="kenkopunchno3013000"/>
        <s v="kenkoheavydutystaplerhd12l24360000"/>
        <s v="kenkostamppadno04950"/>
        <s v="kenko12colorpencilcp12ftincaseclassic17000"/>
        <s v="kenkopricelabellermx5500eos8digits1line55000"/>
        <s v="kenkoerasererw20sqwhite30000"/>
        <s v="kenkostaplerhd10d9800"/>
        <s v="kenkocolorclip31003450"/>
        <s v="kenkopushpinpn30color2750"/>
        <s v="kenkoerasererb20sqblack30000"/>
        <s v="kenkoerasererb40sqblack27500"/>
        <s v="kenkoerasererw40sqwhite27500"/>
        <s v="kenkocutterk2009mmblade4350"/>
        <s v="kenkoscissorsc8284700"/>
        <s v="kenkoscissorsc838n6650"/>
        <s v="kenkoscissorsc848n9900"/>
        <s v="kenkostaplerhd5019000"/>
        <s v="kenkoheavydutystaplerhd12n1384000"/>
        <s v="kenkopocketnotepn4035150"/>
        <s v="kenkobinderclipno111341.666666666667"/>
        <s v="kenkostainlesssteelruler30cm7000"/>
        <s v="kenkocorrectionfluidke826m5025"/>
        <s v="kenkopencil2b6191hijaucaphitam766.666666666667"/>
        <s v="kenkocorrectiontapect90612mx5mm5200"/>
        <s v="kenkogelpenmicrotec04mmblack3300"/>
        <s v="kenkopencil2b6800platinum733.333333333333"/>
        <s v="kenkopencil2b6019antibacterial708.333333333333"/>
        <s v="kenkobinderclipno2601250"/>
        <s v="kenkostaplesno121023104200"/>
        <s v="kenko12coloroilpastelgarden12000"/>
        <s v="kenko18coloroilpastelgarden21500"/>
        <s v="kenko24coloroilpastelgarden28500"/>
        <s v="kenko36coloroilpastelgarden31125"/>
        <s v="kenkopencilleadpl052b05mmhipolymer1875"/>
        <s v="kenkocorrectionfluidke014525"/>
        <s v="sampulsamsonkwartobatik2500"/>
        <s v="sampulsamsonkwartofancy2500"/>
        <s v="sampulsamsonboxybatik3375"/>
        <s v="sampulsamsonboxyfancy3375"/>
        <s v="jarumpentolmika38mmisi40900BOX"/>
        <s v="serutantabung231mixisi24pcs@12010100"/>
        <s v="busur312mika958.333333333333LSN"/>
        <s v="busurno4mika916.666666666667LSN"/>
        <s v="correctiontapect549jk10000PCS"/>
        <s v="correctiontapect510ajk5800PCS"/>
        <s v="lleafa5702050sjk3600PAK"/>
        <s v="oilpastelop18sppcaseseaworldjk23000SET"/>
        <s v="pencilleadpl1120jk3100DZ"/>
        <s v="pencilp882bjk725GRS"/>
        <s v="crayonputartwcr12sjk23900SET"/>
        <s v="oilpastelop12sppcaseseaworldjk11900SET"/>
        <s v="oilpastelop12crroundjk9000SET"/>
        <s v="labellbp2cy2barisyellowjk4200ROL"/>
        <s v="labellb2rl1barisjk2050ROL"/>
        <s v="bukutamugb2833r5batikjk20800PCS"/>
        <s v="trigonalclipno3jk1625BOX"/>
        <s v="glueglr35jk1550PCS"/>
        <s v="calculatorjoykocc19a60000PCS"/>
        <s v="calculatorjoykocc5662000PCS"/>
        <s v="calculatorjoykocc5788000PCS"/>
        <s v="hdstaplerhd12n13jk97000PCS"/>
        <s v="staplerhd12n24jk187000PCS"/>
        <s v="staplerhd10jk7100DZ"/>
        <s v="kenkocorrectionfluidke823m4750"/>
        <s v="kenkopocketnotepn4043350"/>
        <s v="bt20cm1781.66666666667DZ"/>
        <s v="isolasifancy3000SLOP"/>
        <s v="paletgambarbiolaapelwarnawap202"/>
        <s v="paletgambarbiolaanggurwarnawag201"/>
        <s v="pckode3ss3da2020d18500PCS"/>
        <s v="trigonalclipno1jk1850BOX"/>
        <s v="guntackergt700jk34500PCS"/>
        <s v="pencilleadpl052bjk1225GRS"/>
        <s v="pencilleadpl10202bjk1650DZ"/>
        <s v="labellermx5500m8digitsjk40500PCS"/>
        <s v="pushpinpp30jk2600BOX"/>
        <s v="datestamps68lunasjk8600PCS"/>
        <s v="correctiontapect507jk4600PCS"/>
        <s v="pencilcasepc0719ac36afanimalcalenderjk4800PCS"/>
        <s v="pencilcasepc0719tv33aftraveljk4800PCS"/>
        <s v="pencilcasepc0719pstl35bluejk4800PCS"/>
        <s v="pencilcasepc0719pstl35greenjk4800PCS"/>
        <s v="pencilcasepc0719pstl35pinkjk4800PCS"/>
        <s v="pencilcasepc0719pstl35purplejk4800PCS"/>
        <s v="correctionfluidcfs221jk2950BOX"/>
        <s v="correctionfluidcfs224jk2950BOX"/>
        <s v="correctionfluidcfs225jk2850DZ"/>
        <s v="calculatorjoykocc3732000PCS"/>
        <s v="calculatorjoykocc3827500PCS"/>
        <s v="calculatorjoykocc4174000PCS"/>
        <s v="calculatorjoykocc15a47000PCS"/>
        <s v="calculatorjoykocc8coblue47000PCS"/>
        <s v="calculatorjoykocc8cogreen47000PCS"/>
        <s v="calculatorjoykocc8coorange47000PCS"/>
        <s v="calculatorjoykocc8a47000PCS"/>
        <s v="calculatorjoykocc12coblue56000PCS"/>
        <s v="calculatorjoykocc12cogreen56000PCS"/>
        <s v="calculatorjoykocc12coyellow56000PCS"/>
        <s v="calculatorjoykocc800ch79000PCS"/>
        <s v="kenkodoubletape48mmhgbluecorebt9500"/>
        <s v="kenkolooseleafa5ll5020704400"/>
        <s v="kenkolooseleafb5ll100267013000"/>
        <s v="kenkocorrectionfluidke107m4650"/>
        <s v="kenkoclothtape24mmbluecoreblackbt6350"/>
        <s v="kenkoclothtape36mmbluecoreblackbt9150"/>
        <s v="kenkoclothtape48mmbluecoreblackbt12200"/>
        <s v="guntingjuniorj100junior3000LSN"/>
        <s v="kenkogelpeneasygelblack2175"/>
        <s v="kenko24colorpencilcp24fclassic20700"/>
        <s v="kenkocorrectiontapect90312mx5mm5250"/>
        <s v="kenkocutterbladea1009mm2700"/>
        <s v="kenkocorrectiontapect1505fc15mx5mm5800"/>
        <s v="kenkocorrectiontapect90912mx5mm5000"/>
        <s v="correctiontapect522jk4800PCS"/>
        <s v="gelzhixinrefillg31181520.83333333333LSN"/>
        <s v="gelzhixinrefillg31031520.83333333333LSN"/>
        <s v="gelzhixinrefillg30931520.83333333333LSN"/>
        <s v="gelzhixinrefillg31121520.83333333333LSN"/>
        <s v="gelzhixinrefillg50021520.83333333333LSN"/>
        <s v="gelzhixinrefillg31371520.83333333333LSN"/>
        <s v="gelzhixinrefillg31361520.83333333333LSN"/>
        <s v="gelzhixinrefillg31351520.83333333333LSN"/>
        <s v="gelzhixinrefillg31331520.83333333333LSN"/>
        <s v="gelzhixinrefillg31321520.83333333333LSN"/>
        <s v="gelzhixinrefillg31311520.83333333333LSN"/>
        <s v="gelzhixinrefillg31301520.83333333333LSN"/>
        <s v="gelzhixinrefillg31291520.83333333333LSN"/>
        <s v="gelzhixinrefillg31281520.83333333333LSN"/>
        <s v="gelzhixinrefillg31271520.83333333333LSN"/>
        <s v="gelzhixinrefillg31261520.83333333333LSN"/>
        <s v="gelzhixinrefillg31251520.83333333333LSN"/>
        <s v="gelzhixinrefillg31241520.83333333333LSN"/>
        <s v="gelzhixinrefillg31231520.83333333333LSN"/>
        <s v="gelzhixinrefillg31211520.83333333333LSN"/>
        <s v="gelzhixinrefillg3119LSN"/>
        <s v="mekpensil20tizotm030a12416.66666666667LSN"/>
        <s v="mekaniktizo20tm030e2416.66666666667LSN"/>
        <s v="mekpensil20tm18002416.66666666667LSN"/>
        <s v="mektizo20tm030c2416.66666666667LSN"/>
        <s v="mekpensil20tizotm030f2416.66666666667LSN"/>
        <s v="mekpensil20tizotm030g2416.66666666667LSN"/>
        <s v="mekpensil20tizotm030h2416.66666666667LSN"/>
        <s v="mekpensil2b20tm016611583.33333333333LSN"/>
        <s v="mekpensil2b20tm010691583.33333333333LSN"/>
        <s v="geltizotg312201750LSN"/>
        <s v="gptizo395ftg395f2250LSN"/>
        <s v="gelzhixinrefillg50011520.83333333333LSN"/>
        <s v="gelzhixinrefillg50041520.83333333333LSN"/>
        <s v="gelzhixinrefillg50091520.83333333333LSN"/>
        <s v="gelzhixinrefillg31011520.83333333333LSN"/>
        <s v="gelzhixinrefillg31171520.83333333333LSN"/>
        <s v="clearholderac105putih"/>
        <s v="wberaser8035083.33333333333LSN"/>
        <s v="kenkopencilcasepc0719tk5200"/>
        <s v="kenkogelpensaharasnackblack3250"/>
        <s v="stamppadno1jk5800PCS"/>
        <s v="eraserer30wjk1066.66666666667BOX"/>
        <s v="colorpencilcp24pbjk21200SET"/>
        <s v="colorpencilcps24jk13800SET"/>
        <s v="punch30xljk12950PCS"/>
        <s v="gelpengp265qgelblackjk2350DZ"/>
        <s v="gluestickgs098gramjk2100PCS"/>
        <s v="cutterl500jk13500DZ"/>
        <s v="cutterbladel150amljkDZ"/>
        <s v="lilinshintoeng24btg3416.66666666667LSN"/>
        <s v="ossgunindo4100LSN"/>
        <s v="gunindoflcoklat10000LSN"/>
        <s v="acryliccolourtfac00318x6ml23500SET"/>
        <s v="colorpencilcp103jk12600SET"/>
        <s v="colorpencilcp107jk5400SET"/>
        <s v="colorpencilcp12pbjk10600SET"/>
        <s v="keyringkr9jk460DRM"/>
        <s v="pencilcasepc0618fz1adfruitzy4000PCS"/>
        <s v="scissorsc12jk7200PCS"/>
        <s v="sharpenerb24ptljk2625BOX"/>
        <s v="correctiontapect533jk8500PCS"/>
        <s v="bulldogclip6145jk9075DZ"/>
        <s v="tapecuttertc113jk16500PCS"/>
        <s v="glueglw01jk2600PCS"/>
        <s v="crayonputartwcr24sjk47800SET"/>
        <s v="calculatorjoykocc4055000PCS"/>
        <s v="calculatorjoykocc47coblue32500PCS"/>
        <s v="calculatorjoykocc47cogreen32500PCS"/>
        <s v="calculatorjoykocc47cored32500PCS"/>
        <s v="calculatorjoykocc4652000PCS"/>
        <s v="calculatorjoykocc810ch82000PCS"/>
        <s v="gelpengp330blackjk1175DZ"/>
        <s v="gluestickgs1008gramjk2100PCS"/>
        <s v="karetpentilsuperlegenda4900BOX"/>
        <s v="bindernotefphy001b56027300PCS"/>
        <s v="sempoa13tiang9000PCS"/>
        <s v="sempoa17tiang9250PCS"/>
        <s v="clipfilec323mix7635"/>
        <s v="clipfilec324a5mix8950"/>
        <s v="docritprestige22750DZ"/>
        <s v="docritinfinity13125DZ"/>
        <s v="docritprestige16250DZ"/>
        <s v="zipperfileclearholder55520filegreen23000PCS"/>
        <s v="zipperfileclearholder55520filered23000PCS"/>
        <s v="zipperfileclearholder55520fileyellow23000PCS"/>
        <s v="zipperfileclearholder55520fileblue23000PCS"/>
        <s v="zipperfileclearholder55540filegreen29500PCS"/>
        <s v="zipperfileclearholder55540filered29500PCS"/>
        <s v="zipperfileclearholder55540fileyellow29500PCS"/>
        <s v="zipperfileclearholder55540fileblue29500PCS"/>
        <s v="malamshintoengk612w1450PCS"/>
        <s v="malamshintoengk1wpolos1450PCS"/>
        <s v="malamshintoengtg1wpolos3900PCS"/>
        <s v="malamshintoengtg612w4100PCS"/>
        <s v="malamshintoengb1wpolos5200PCS"/>
        <s v="malamshintoengb612w5500PCS"/>
        <s v="isigwno1014000PAK"/>
        <s v="isigwno36924000PAK"/>
        <s v="oilpastelop24sppcaseseaworldjk29600SET"/>
        <s v="glueglr50jk2150PCS"/>
        <s v="correctionfluidcfs209ajk3450DZ"/>
        <s v="mechpencilmp21jk3400DZ"/>
        <s v="sharpenerb23jk1850BOX"/>
        <s v="kenkogelpenk1black3300"/>
        <s v="kenkogluestick8grsmall2200"/>
        <s v="kenkogluestick15grmedium3600"/>
        <s v="entercataira12965000SET"/>
        <s v="entercatacrylica91214000SET"/>
        <s v="entergrs1mkayu7000PCS"/>
        <s v="maplclearholdersikaac105merah60lsndusLSN"/>
        <s v="maplclearholdersikaac105kuning60lsndusLSN"/>
        <s v="mapzipperjalabiru240pcs5750PCS"/>
        <s v="mapzipperjalahijau240pcs5750PCS"/>
        <s v="mapzipperjalamerah240pcs5750PCS"/>
        <s v="agbatik12800PCS"/>
        <s v="pitajpnpolosmixb720000"/>
        <s v="pitajpnmotifpolosmixb720000"/>
        <s v="pitajpnlistgoldmixb040720000"/>
        <s v="pensilcarpenter5001076.38888888889GRS"/>
        <s v="pensilzhonghua692b330000BOX"/>
        <s v="mapkancingsikaac05biru1450LSN"/>
        <s v="mapkancingsikaac05merah1450LSN"/>
        <s v="mapkancingsikaac05kuning1450LSN"/>
        <s v="sdistaples1204no33036.04BOX"/>
        <s v="correctionfluidjk101jk3000DZ"/>
        <s v="bindera5tsimm478imagintnjku15800PCS"/>
        <s v="bindera5tsfcm480facultyjku15800PCS"/>
        <s v="bindera5tsfs514friendshipjku15800PCS"/>
        <s v="bindera5tsedm503educationjku15800PCS"/>
        <s v="bindera5tsclm401collegejku15800PCS"/>
        <s v="gluestickgs104animalkingdomjk2450PCS"/>
        <s v="tapecuttertc106jk31000PCS"/>
        <s v="tapecuttertd101jk24300PCS"/>
        <s v="pencilleadpl17202bjk3300DZ"/>
        <s v="pencilleadpl1620jk1375GRS"/>
        <s v="cashboxcb21ajk160000PCS"/>
        <s v="cashboxcb26ajk187000PCS"/>
        <s v="gluestick7x3050000"/>
        <s v="gluestick11x2950000"/>
        <s v="crayon101212wrnmixwomy12750"/>
        <s v="opp18x363000"/>
        <s v="taskarung70x7018750"/>
        <s v="taskarung55x65x2517083.3333333333"/>
        <s v="taskarung50x5514166.6666666667"/>
        <s v="taskarung45x5012083.3333333333"/>
        <s v="taskarung40x4510625"/>
        <s v="pcmgp650718x225puaugltd11575PCS"/>
        <s v="pcmgp93638x22puabentukd10000PCS"/>
        <s v="pcmkt1118x235puagltbt2111575PCS"/>
        <s v="pcmkt3878x225puagltgirl11575PCS"/>
        <s v="pcmxu008012x22pudny14475PCS"/>
        <s v="hbagluxmy02a"/>
        <s v="mapschoolbagkotakhijaumuda"/>
        <s v="pcimitasi385"/>
        <s v="penggarisgasta0733"/>
        <s v="penghapuser1318"/>
        <s v="lettertraybesimtno3"/>
        <s v="pck195"/>
        <s v="pca8385500LSN"/>
        <s v="pca7925166.66666666667LSN"/>
        <s v="pch8374333.33333333333LSN"/>
        <s v="pch7976833.33333333333LSN"/>
        <s v="pc8236250LSN"/>
        <s v="refillgelfancyvrg2015princess6000BOX"/>
        <s v="refillgelfancyvrg2016animalcarnival6000BOX"/>
        <s v="refillgelfancyvrg2017superhero6000BOX"/>
        <s v="refillgelfancyvrg2018tsumtsum6000BOX"/>
        <s v="refillgelfancyvrg2019hellodoraemon6000BOX"/>
        <s v="refillgelfancyvrg2020hijablove6000BOX"/>
        <s v="cpsq12lcrayonputarpanjang17500PCS"/>
        <s v="mapkcgatosbr1450LSN"/>
        <s v="mapkcgatosmrh1450LSN"/>
        <s v="mapkcgatozkng1450LSN"/>
        <s v="pencilp932bjk666.666666666667GRS"/>
        <s v="correctionfluidjk101jk3000LSN"/>
        <s v="pcaseresta7766166.66666666667LSN"/>
        <s v="pcaseresth4666875LSN"/>
        <s v="pcaseresth7616250LSN"/>
        <s v="guntingjuniorj500junior5916.66666666667LSN"/>
        <s v="guntingjuniorj400junior4333.33333333333LSN"/>
        <s v="guntingjuniorj300junior3833.33333333333LSN"/>
        <s v="guntingjuniorj200junior3166.66666666667LSN"/>
        <s v="guntingidealk50011083.3333333333LSN"/>
        <s v="guntingidealk3007250LSN"/>
        <s v="guntingtrendss2416.66666666667LSN"/>
        <s v="cuttertaco88besar2750LSN"/>
        <s v="cuttertaco78kecil1916.66666666667LSN"/>
        <s v="pcmagc175822*759500PCS"/>
        <s v="sulingyamaha28500PCS"/>
        <s v="pianikadhboxpremium115000PCS"/>
        <s v="sulinggds23solid18000LSN"/>
        <s v="hb65gunindo5833.33333333333LSN"/>
        <s v="cuttera18trans3958.33333333333LSN"/>
        <s v="hb75gunindo11550LSN"/>
        <s v="lilinshintoeng12btg3250LSN"/>
        <s v="zipperfile192btwarnablue12000PCS"/>
        <s v="zipperfile192btwarnagreen12000PCS"/>
        <s v="zipperfile192btwarnared12000PCS"/>
        <s v="zipperfile192btwarnayellow12000PCS"/>
        <s v="zipperfile192btwarnapurple12000PCS"/>
        <s v="zipperfile192btwarnaorange12000PCS"/>
        <s v="zipperfile192btwarnayellow0PCS"/>
        <s v="pch7694416.66666666667LSN"/>
        <s v="acryliccolourtfac00112x5mlPCS"/>
        <s v="kenkobinderclipno155479.166666666667"/>
        <s v="kenkobinderclipno200833.333333333333"/>
        <s v="kenkocorrectiontapect831*8mx5mm4500"/>
        <s v="kenkolooseleafa5ll10020708350"/>
        <s v="kenkogelpenke100black1600"/>
        <s v="kenkobinderclipno107220.833333333333"/>
        <s v="kenkocutterl50018mmblade12300"/>
        <s v="agckkombinasi13000PCS"/>
        <s v="enter30cm675729.166666666667DZ"/>
        <s v="stabilotizo54pctf610106000PCS"/>
        <s v="highlighter24pcstf6162062.5PCS"/>
        <s v="mathsetms25jk7350DZ"/>
        <s v="mathsetms75jk7450DZ"/>
        <s v="mathsetms402jk12000SET"/>
        <s v="tapecuttertd102jk11100PCS"/>
        <s v="kenkobinderclipno105200"/>
        <s v="lemcairf503650ml1400PCS"/>
        <s v="stabillohl52012vanco1583.33333333333DZN"/>
        <s v="pcmagc175622*759500PCS"/>
        <s v="polarbearwdispmn305638.888888888889BOX"/>
        <s v="cutterbladea100amsjk2050DZ"/>
        <s v="scissorsc828sgjk6100PCS"/>
        <s v="scissorsc838sgjk7700PCS"/>
        <s v="staplerhd10mjk5900DZ"/>
        <s v="staplerhd10mpjk5550DZ"/>
        <s v="longreachstaplerhd35lajk58000PCS"/>
        <s v="ballpenbp273zetoblackjk510DZ"/>
        <s v="desksetds0812jk20500PCS"/>
        <s v="sharpenerb82bearjk1325BOX"/>
        <s v="paperfastenerpf50colorjk8400PAK"/>
        <s v="paperfastenerpf50whitejk8400PAK"/>
        <s v="paperclipc3100jk3100CAD"/>
        <s v="lilinangkashintoeng1083.33333333333/ PCS" u="1"/>
        <e v="#REF!" u="1"/>
        <s v="kenkocorrectiontapect90212mx5mm5000/ PCS" u="1"/>
        <s v="oilpastelop55sppcaseseaworldjk401400" u="1"/>
        <s v="tapecuttertd103jk19000" u="1"/>
        <e v="#N/A" u="1"/>
        <s v="scissorsc838jk541.666666666667/ PCS" u="1"/>
        <s v="enterbtamubatik4583.33333333333/ PCS" u="1"/>
        <s v="kenkogelpenke200black295200" u="1"/>
        <s v="mapkancingsikaac05kuning1520.83333333333" u="1"/>
        <s v="ballpengeltf311503mmhightechknock30500" u="1"/>
        <s v="celenganxl7250" u="1"/>
        <s v="ballpenbp338vocusblackjk12600" u="1"/>
        <s v="celenganl6000/ PCS" u="1"/>
        <s v="entercboard03antipecah9583.33333333333/ PCS" u="1"/>
        <s v="tapedispenser805hijau12000/ PCS" u="1"/>
        <s v="tapedispenser805merah12000/ PCS" u="1"/>
        <s v="kenkogelpenke303tgeltriangularblack1800/ PCS" u="1"/>
        <s v="pckxda3348d8x20bentuksetkitty0" u="1"/>
        <s v="oilpastelop36sppcaseseaworldjk41500/ SET" u="1"/>
        <s v="tapedispenser801merah0" u="1"/>
        <s v="enterwhiteboard802k10500" u="1"/>
        <s v="enter30cm675729.166666666667" u="1"/>
        <s v="pckxda3348d8x20bentuksetlucuhijau" u="1"/>
        <s v="tapedispenser805merah0" u="1"/>
        <s v="tapedispenser801hijau13000/ PCS" u="1"/>
        <s v="tapedispenser801merah13000/ PCS" u="1"/>
        <s v="paletgambar1011" u="1"/>
        <s v="tapedispenser801merah" u="1"/>
        <s v="crayonputartwcr12minijk1550/ PCS" u="1"/>
        <s v="correctiontapect520jk11000" u="1"/>
        <s v="entercboardkayu3166.66666666667" u="1"/>
        <s v="palletdopsakura201625/ PCS" u="1"/>
        <s v="0" u="1"/>
        <s v="tapedispenser805merah" u="1"/>
        <s v="kertascrepepotkreasikoala6500" u="1"/>
        <s v="tapedispenser801ungu" u="1"/>
        <s v="oilpastelop48sppcaseseaworldjk353400" u="1"/>
        <s v="docritprestige22750" u="1"/>
        <s v="tapedispenser801biru0" u="1"/>
        <s v="tapedispenser805ungu" u="1"/>
        <s v="entercboard03antipecah9583.33333333333" u="1"/>
        <s v="tapedispenser805biru0" u="1"/>
        <s v="pckxda3348d8x20bentuksetlucupink" u="1"/>
        <s v="kenkocolorpencilcp12halfclassic6600/ SET" u="1"/>
        <s v="btbatik161000" u="1"/>
        <s v="kenkopencil2b3282hitambintang850/ PCS" u="1"/>
        <s v="kenkopunchno85xl59000/ PCS" u="1"/>
        <s v="kenkogelpentgelerasableke303erblack2000/ PCS" u="1"/>
        <s v="oilpastelop48sppcaseseaworldjk58900" u="1"/>
        <s v="clipboard6688trkoala6833.33333333333/ PCS" u="1"/>
        <s v="oilpastelop55sppcaseseaworldjk66900" u="1"/>
        <s v="elecnational20mx120roll4615" u="1"/>
        <s v="crayonputartwcr12minijk18600/ SET" u="1"/>
        <s v="entercboard03antipecah115000" u="1"/>
        <s v="kenkotapedispensertd3231&amp;3core19250/ PCS" u="1"/>
        <s v="binderclip155jk470.833333333333/ PCS" u="1"/>
        <s v="ballpenbp338vocusblackjk1050" u="1"/>
        <s v="oilpastelop55sppcaseseaworldjk66900/ SET" u="1"/>
        <s v="permanentmarkerpm34blackjk195.833333333333/ PCS" u="1"/>
        <s v="gel10tg340bibiru31500" u="1"/>
        <s v="correctiontapect520jk11000/ PCS" u="1"/>
        <s v="enterboxfilebentuk10000/ PCS" u="1"/>
        <s v="tapedispenser805biru12000/ PCS" u="1"/>
        <s v="tapedispenser805ungu12000/ PCS" u="1"/>
        <s v="tapedispenser801biru13000/ PCS" u="1"/>
        <s v="tapedispenser801ungu13000/ PCS" u="1"/>
        <s v="bkkasfolio12870/ PCS" u="1"/>
        <s v="catairopini110@2169000" u="1"/>
        <s v="kenkogelpenhitechh028mmblue468000" u="1"/>
        <s v="scissorsc848jk812.5/ PCS" u="1"/>
        <s v="businessfilesikaac106hijau0" u="1"/>
        <s v="garisantf1990busurbolong180degree833.333333333333" u="1"/>
        <s v="mapkancingsikaac05kuning18250" u="1"/>
        <s v="kenkostaplerhd1093000" u="1"/>
        <s v="spidolpm34htm2380PCS" u="1"/>
        <s v="tapedispenser801ungu0" u="1"/>
        <s v="mejaipadimportjumbokarakter48000" u="1"/>
        <s v="businessfilesikaac106hijau" u="1"/>
        <s v="kenkogelpenke16dotndotblack2175/ PCS" u="1"/>
        <s v="tapedispenser805ungu0" u="1"/>
        <s v="gelpentizo10tg3402625" u="1"/>
        <s v="tapedispenser805biru12000" u="1"/>
        <s v="tapedispenser801biru13000" u="1"/>
        <s v="palletdopsakura201625" u="1"/>
        <s v="kenkopencil2b0810fluorescent115200" u="1"/>
        <s v="pckxda3348d8x20bentuksetlucupink0" u="1"/>
        <s v="clearholderfoliosikaac105f0" u="1"/>
        <s v="pckxda3348d8x20bentuksettsum" u="1"/>
        <s v="clearholderfoliosikaac105f" u="1"/>
        <s v="oilpastelop72sppcaseseaworldjk576000" u="1"/>
        <s v="kenkopencil2b6906btkbatik783.333333333333/ PCS" u="1"/>
        <s v="oilpastelop48sppcaseseaworldjk58900/ SET" u="1"/>
        <s v="docritprestige22750/ PCS" u="1"/>
        <s v="enterbtamukembang4583.33333333333" u="1"/>
        <s v="gelpentizo10tg34031500" u="1"/>
        <s v="ballpengeltf1190htm03mmhightech2208.33333333333" u="1"/>
        <s v="enterbtamubatik55000" u="1"/>
        <s v="enterboxfilebentuk120000" u="1"/>
        <s v="scissorsc838jk6500/ PCS" u="1"/>
        <s v="catairopini120@1449400" u="1"/>
        <s v="enterbktabungan550" u="1"/>
        <s v="lilinangkashintoeng1083.33333333333" u="1"/>
        <s v="enterwbb80327500" u="1"/>
        <s v="garisantf1991busur360degreek2083.33333333333/ PCS" u="1"/>
        <s v="docritprestige195000" u="1"/>
        <s v="palletdopsakura2017500" u="1"/>
        <s v="permanentmarkerpm34blackjk2350" u="1"/>
        <s v="permanentmarkerpm34blackjk2350/ PCS" u="1"/>
        <s v="btbatik13416.6666666667" u="1"/>
        <s v="enter30cm6758750" u="1"/>
        <s v="palletdopkepiting2027500" u="1"/>
        <s v="pckxda3348d8x20bentuksetkitty" u="1"/>
        <s v="eraser526b20jk1705/ PCS" u="1"/>
        <s v="pcma11510" u="1"/>
        <s v="enterwhiteboard802k875" u="1"/>
        <s v="erasererb20bljk1705/ PCS" u="1"/>
        <s v="ballpengeltf1190htm03mmhightech2208.33333333333/ PCS" u="1"/>
        <s v="pckxda3348d8x20bentuksetmm0" u="1"/>
        <s v="tapedispenser805ungu12000" u="1"/>
        <s v="tapedispenser801ungu13000" u="1"/>
        <s v="kenkogelpenke16dotndotblack313200" u="1"/>
        <s v="celenganl6000" u="1"/>
        <s v="scissorsc828jk4350/ PCS" u="1"/>
        <s v="celenganxl87000" u="1"/>
        <s v="pckxda3348d8x20bentuksetlucubiru" u="1"/>
        <s v="ballpenbp338vocusblackjk1050/ PCS" u="1"/>
        <s v="pckxda3348d8x20bentuksetmm" u="1"/>
        <s v="palletdopkepiting202625/ PCS" u="1"/>
        <s v="garisantf1990busurbolong180degree10000" u="1"/>
        <s v="enterwbb8032291.66666666667/ PCS" u="1"/>
        <s v="tapedispenser801hijau0" u="1"/>
        <s v="mapkancingsikaac05kuning1520.83333333333/ PCS" u="1"/>
        <s v="kenkocolorpencilcp12halfclassic158400" u="1"/>
        <s v="labellbp2ln2barisjk3050" u="1"/>
        <s v="oilpastelop72sppcaseseaworldjk96000/ SET" u="1"/>
        <s v="kenkopencil2b6906btkbatik112800" u="1"/>
        <s v="tapedispenser805hijau0" u="1"/>
        <s v="scissorsc828jk362.5/ PCS" u="1"/>
        <s v="scissorsc848jk9750/ PCS" u="1"/>
        <s v="eraser526b40bljk707.5" u="1"/>
        <s v="tapedispenser801hijau" u="1"/>
        <s v="kenkopencil2b0810fluorescent800/ PCS" u="1"/>
        <s v="tapedispenser805hijau" u="1"/>
        <s v="entercboardkayu3166.66666666667/ PCS" u="1"/>
        <s v="tapecuttertd103jk19000/ PCS" u="1"/>
        <s v="enterwbk8021458.33333333333" u="1"/>
        <s v="kenkopencil2b6373metallic108000" u="1"/>
        <s v="scissorsc838jk6500" u="1"/>
        <s v="kenkogelpentgelerasableke303erblack288000" u="1"/>
        <s v="enterbktabungan550/ PCS" u="1"/>
        <s v="kenko12colorpencilcp12fclassic10350/ PCS" u="1"/>
        <s v="kenkopencil2b6373metallic750/ PCS" u="1"/>
        <s v="gelpentizo10tg3402625/ PCS" u="1"/>
        <s v="kojikokabsendmrh17500/ PAK" u="1"/>
        <s v="erasererb20bljk1705" u="1"/>
        <s v="garisantf1991busur360degreek2083.33333333333" u="1"/>
        <s v="kenkogelpenke303tgeltriangularblack259200" u="1"/>
        <s v="tapedispenser805merah12000" u="1"/>
        <s v="labellbp2ln2barisjk3050/ ROL" u="1"/>
        <s v="kenkogelpenhitechh028mmblue3250/ PCS" u="1"/>
        <s v="ballpengeltf311503mmhightechknock2541.66666666667/ PCS" u="1"/>
        <s v="palletdopkepiting202625" u="1"/>
        <s v="crayonputartwcr12minijk18600" u="1"/>
        <s v="pckxda3348d8x20bentuksetlucubiru0" u="1"/>
        <s v="celenganxl7250/ PCS" u="1"/>
        <s v="pckxda3348d8x20bentuksetminion0" u="1"/>
        <s v="tapedispenser801merah13000" u="1"/>
        <s v="oilpastelop36sppcaseseaworldjk249000" u="1"/>
        <s v="scissorsc828jk4350" u="1"/>
        <s v="eraser526b40pjk707.5" u="1"/>
        <s v="ballpengeltf311503mmhightechknock2541.66666666667" u="1"/>
        <s v="enterbtamubatik4583.33333333333" u="1"/>
        <s v="crayonputartwcr12minijk18600/ PCS" u="1"/>
        <s v="businessfilesikaac106putih0" u="1"/>
        <s v="tapedispenser805hijau12000" u="1"/>
        <s v="pckxda3348d8x20bentuksetminion" u="1"/>
        <s v="enterwbk8021458.33333333333/ PCS" u="1"/>
        <s v="businessfilesikaac106putih" u="1"/>
        <s v="enterwhiteboard802k875/ PCS" u="1"/>
        <s v="oilpastelop36sppcaseseaworldjk41500" u="1"/>
        <s v="enterboxfilebentuk10000" u="1"/>
        <s v="enter30cm675729.166666666667/ PCS" u="1"/>
        <s v="scissorsc848jk9750" u="1"/>
        <s v="agckpolos13000/ PCS" u="1"/>
        <s v="tapedispenser801hijau13000" u="1"/>
        <s v="kenkopencil2b3181hitamcapmerah733.333333333333/ PCS" u="1"/>
        <s v="kenkocorrectionfluidke1083925/ PCS" u="1"/>
        <s v="enterbtamukembang55000" u="1"/>
        <s v="enterwbb8032291.66666666667" u="1"/>
        <s v="clipboard6688trkoala82000" u="1"/>
        <s v="btbatik13416.6666666667/ PCS" u="1"/>
        <s v="paletgambar10110" u="1"/>
        <s v="enterbtamukembang4583.33333333333/ PCS" u="1"/>
        <s v="eraser526b40pjk707.5/ PCS" u="1"/>
        <s v="kenkocorrectiontapect802n8mx5mm51000" u="1"/>
        <s v="catairopini110@2169000/ PCS" u="1"/>
        <s v="pckxda3348d8x20bentuksetlucuhijau0" u="1"/>
        <s v="kertascrepepotkreasikoala6500/ PAK" u="1"/>
        <s v="enterboxfilekcgbf56712000/ PCS" u="1"/>
        <s v="enterwbk80217500" u="1"/>
        <s v="kenkopencil2b3282hitambintang122400" u="1"/>
        <s v="garisantf1991busur360degreek25000" u="1"/>
        <s v="oilpastelop72sppcaseseaworldjk96000" u="1"/>
        <s v="catairopini120@1449400/ PCS" u="1"/>
        <s v="kenkostaplerhd107750/ PCS" u="1"/>
        <s v="gel10tg340bibiru2625/ PCS" u="1"/>
        <s v="garisantf1990busurbolong180degree833.333333333333/ PCS" u="1"/>
        <s v="elecnational20mx120roll4615/ ROL" u="1"/>
        <s v="eraser526b40bljk707.5/ PCS" u="1"/>
        <s v="kenkopencil2b3181hitamcapmerah105600" u="1"/>
        <s v="kenko12colorpencilcp12fclassic124200" u="1"/>
        <s v="kenkocorrectiontapect802n8mx5mm4250/ PCS" u="1"/>
        <s v="entercboardkayu38000" u="1"/>
        <s v="bkkasfolio12870" u="1"/>
        <s v="labellbp2ln2barisjk1098/ ROL" u="1"/>
        <s v="kenkocorrectiontapect90212mx5mm60000" u="1"/>
        <s v="clipboard6688trkoala6833.33333333333" u="1"/>
        <s v="binderclip155jk470.833333333333" u="1"/>
        <s v="pckxda3348d8x20bentuksettsum0" u="1"/>
        <s v="kenkogelpenke200black2050/ PCS" u="1"/>
        <s v="enterboxfilekcgbf56712000" u="1"/>
        <s v="tapedispenser801biru" u="1"/>
        <s v="eraser526b20jk1705" u="1"/>
        <s v="gel10tg340bibiru2625" u="1"/>
        <s v="celenganl72000" u="1"/>
        <s v="pcma1151" u="1"/>
        <s v="kojikokabsendmrh17500" u="1"/>
        <s v="tapedispenser805biru" u="1"/>
        <s v="mejaipadimportjumbokarakter48000/ PCS" u="1"/>
        <s v="kenkocorrectionfluidke10847100" u="1"/>
        <s v="agckpolos130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5"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17">
  <r>
    <s v="GRA_0301_LAN-1"/>
    <n v="1"/>
    <s v="&gt;"/>
    <n v="1"/>
    <x v="0"/>
    <d v="2023-01-03T00:00:00"/>
    <s v="Map Clear holder AC-105 F Folio"/>
    <s v="GRAFINDO"/>
    <s v="60 LSN"/>
    <n v="5"/>
    <n v="300"/>
    <s v="LSN"/>
    <n v="0"/>
    <n v="0"/>
    <s v=""/>
    <s v=""/>
    <s v=""/>
    <n v="0"/>
    <n v="0"/>
    <s v="SURAT JALAN"/>
    <n v="5"/>
    <s v="CLEAR HOLDER FOLIO SIKA AC-105 F"/>
    <s v="clearholderfoliosikaac105f"/>
    <s v="ada"/>
    <s v="$D$4:$D$4"/>
    <n v="459"/>
    <s v="&gt;"/>
    <e v="#VALUE!"/>
    <s v=""/>
    <s v=""/>
    <s v=""/>
    <s v=""/>
    <s v=""/>
    <s v=""/>
    <s v=""/>
    <s v=""/>
    <s v="60 LSN_"/>
    <n v="7"/>
    <n v="7"/>
    <s v="60 LSN"/>
    <s v="60"/>
    <s v="LSN"/>
    <s v="12 PCS"/>
    <s v="12 "/>
    <s v="PCS"/>
    <s v=""/>
    <s v=""/>
    <n v="720"/>
    <s v="PCS"/>
    <d v="2023-01-03T00:00:00"/>
    <s v="map"/>
    <n v="60"/>
    <x v="0"/>
    <x v="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3T00:00:00"/>
    <s v=""/>
    <e v="#VALUE!"/>
    <x v="1"/>
    <x v="1"/>
  </r>
  <r>
    <s v="BIN_0301_645-1"/>
    <n v="2"/>
    <s v="&gt;"/>
    <n v="1"/>
    <x v="2"/>
    <s v=""/>
    <s v="Kertas Crepe potongan Koala"/>
    <s v="BINTANG SAUDARA"/>
    <s v="270 PAK"/>
    <n v="3"/>
    <n v="810"/>
    <s v="PAK"/>
    <n v="6500"/>
    <n v="1755000"/>
    <s v=""/>
    <s v=""/>
    <n v="5265000"/>
    <n v="0"/>
    <n v="5265000"/>
    <s v="MIX"/>
    <n v="3"/>
    <s v="KERTAS CREPE POT KREASI KOALA"/>
    <s v="kertascrepepotkreasikoala"/>
    <s v="ada"/>
    <s v="$D$4:$D$6"/>
    <n v="1319"/>
    <s v="&gt;"/>
    <s v="PAK"/>
    <n v="6500"/>
    <s v="/ PAK"/>
    <s v=""/>
    <s v=""/>
    <s v=""/>
    <s v=""/>
    <n v="6500"/>
    <s v="/ PAK"/>
    <s v="270 PAK_"/>
    <n v="8"/>
    <n v="8"/>
    <s v="270 PAK"/>
    <s v="270"/>
    <s v="PAK"/>
    <s v=""/>
    <s v=""/>
    <s v=""/>
    <s v=""/>
    <s v=""/>
    <n v="270"/>
    <s v="PAK"/>
    <d v="2023-01-03T00:00:00"/>
    <s v="kertas"/>
    <n v="270"/>
    <x v="0"/>
    <x v="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3T00:00:00"/>
    <s v=""/>
    <e v="#VALUE!"/>
    <x v="1"/>
    <x v="1"/>
  </r>
  <r>
    <s v="BIN_0301_664-1"/>
    <n v="3"/>
    <s v="&gt;"/>
    <n v="1"/>
    <x v="3"/>
    <s v=""/>
    <s v="Clipboard 6688-TR Koala"/>
    <s v="BINTANG SAUDARA"/>
    <s v="12 LSN"/>
    <n v="10"/>
    <n v="120"/>
    <s v="LSN"/>
    <n v="82000"/>
    <n v="984000"/>
    <s v=""/>
    <s v=""/>
    <n v="9840000"/>
    <n v="0"/>
    <n v="9840000"/>
    <n v="0"/>
    <n v="10"/>
    <s v="CLIP BOARD 6688-TR KOALA"/>
    <s v="clipboard6688trkoala"/>
    <s v="ada"/>
    <s v="$D$4:$D$8"/>
    <n v="460"/>
    <s v="&gt;"/>
    <s v="LSN"/>
    <n v="82000"/>
    <s v="/ LSN"/>
    <n v="6833.333333333333"/>
    <s v="/ PCS"/>
    <s v=""/>
    <s v=""/>
    <n v="6833.333333333333"/>
    <s v="/ PCS"/>
    <s v="12 LSN_"/>
    <n v="7"/>
    <n v="7"/>
    <s v="12 LSN"/>
    <s v="12"/>
    <s v="LSN"/>
    <s v="12 PCS"/>
    <s v="12 "/>
    <s v="PCS"/>
    <s v=""/>
    <s v=""/>
    <n v="144"/>
    <s v="PCS"/>
    <d v="2023-01-03T00:00:00"/>
    <s v="clip"/>
    <n v="12"/>
    <x v="0"/>
    <x v="3"/>
  </r>
  <r>
    <s v=""/>
    <s v=""/>
    <s v=""/>
    <s v=""/>
    <x v="1"/>
    <s v=""/>
    <s v=""/>
    <s v=""/>
    <m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3T00:00:00"/>
    <s v=""/>
    <e v="#VALUE!"/>
    <x v="1"/>
    <x v="1"/>
  </r>
  <r>
    <s v="SBS_0301_LAN-9"/>
    <n v="4"/>
    <s v="&gt;"/>
    <n v="9"/>
    <x v="4"/>
    <s v=""/>
    <s v="Palet Gambar 1011"/>
    <s v="SBS"/>
    <s v="576 PCS"/>
    <n v="4"/>
    <n v="192"/>
    <s v="LSN"/>
    <n v="0"/>
    <n v="0"/>
    <s v=""/>
    <s v=""/>
    <s v=""/>
    <s v=""/>
    <s v=""/>
    <n v="0"/>
    <n v="4"/>
    <s v="PALET GAMBAR 1011"/>
    <s v="paletgambar1011"/>
    <s v="ada"/>
    <s v="$D$4:$D$10"/>
    <n v="1615"/>
    <s v="&gt;"/>
    <e v="#VALUE!"/>
    <s v=""/>
    <s v=""/>
    <s v=""/>
    <s v=""/>
    <s v=""/>
    <s v=""/>
    <s v=""/>
    <s v=""/>
    <s v="576 PCS_"/>
    <n v="8"/>
    <n v="8"/>
    <s v="576 PCS"/>
    <s v="576"/>
    <s v="PCS"/>
    <s v=""/>
    <s v=""/>
    <s v=""/>
    <s v=""/>
    <s v=""/>
    <n v="576"/>
    <s v="PCS"/>
    <d v="2023-01-03T00:00:00"/>
    <s v="dll"/>
    <n v="576"/>
    <x v="0"/>
    <x v="4"/>
  </r>
  <r>
    <s v=""/>
    <s v=""/>
    <s v="&gt;"/>
    <s v=""/>
    <x v="5"/>
    <s v=""/>
    <s v="P case XDA-3348 D/ 8x20/ bentuk/ set/ Lucu Hijau"/>
    <s v="SBS"/>
    <s v="192 PCS"/>
    <n v="2"/>
    <n v="384"/>
    <s v="PCS"/>
    <n v="0"/>
    <n v="0"/>
    <s v=""/>
    <s v=""/>
    <s v=""/>
    <s v=""/>
    <s v=""/>
    <n v="0"/>
    <n v="2"/>
    <s v="PCK XDA-3348D/8X20/BENTUK/SET/LUCU HIJAU"/>
    <s v="pckxda3348d8x20bentuksetlucuhijau"/>
    <s v="ada"/>
    <s v="$D$4:$D$11"/>
    <n v="1685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5"/>
  </r>
  <r>
    <s v=""/>
    <s v=""/>
    <s v="&gt;"/>
    <s v=""/>
    <x v="6"/>
    <s v=""/>
    <s v="P case XDA-3348 D/ 8x20/ bentuk/ set/ Lucu Biru"/>
    <s v="SBS"/>
    <s v="192 PCS"/>
    <n v="2"/>
    <n v="384"/>
    <s v="PCS"/>
    <n v="0"/>
    <n v="0"/>
    <s v=""/>
    <s v=""/>
    <s v=""/>
    <s v=""/>
    <s v=""/>
    <n v="0"/>
    <n v="2"/>
    <s v="PCK XDA-3348D/8X20/BENTUK/SET/LUCU BIRU"/>
    <s v="pckxda3348d8x20bentuksetlucubiru"/>
    <s v="ada"/>
    <s v="$D$4:$D$12"/>
    <n v="1684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6"/>
  </r>
  <r>
    <s v=""/>
    <s v=""/>
    <s v="&gt;"/>
    <s v=""/>
    <x v="7"/>
    <s v=""/>
    <s v="P case XDA-3348 D/ 8x20/ bentuk/ set/ Lucu Pink"/>
    <s v="SBS"/>
    <s v="192 PCS"/>
    <n v="2"/>
    <n v="384"/>
    <s v="PCS"/>
    <n v="0"/>
    <n v="0"/>
    <s v=""/>
    <s v=""/>
    <s v=""/>
    <s v=""/>
    <s v=""/>
    <n v="0"/>
    <n v="2"/>
    <s v="PCK XDA-3348D/8X20/BENTUK/SET/ LUCU PINK"/>
    <s v="pckxda3348d8x20bentuksetlucupink"/>
    <s v="ada"/>
    <s v="$D$4:$D$13"/>
    <n v="1681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7"/>
  </r>
  <r>
    <s v=""/>
    <s v=""/>
    <s v="&gt;"/>
    <s v=""/>
    <x v="8"/>
    <s v=""/>
    <s v="P case XDA-3348 D/ 8x20/ bentuk/ set/ Minion"/>
    <s v="SBS"/>
    <s v="192 PCS"/>
    <n v="2"/>
    <n v="384"/>
    <s v="PCS"/>
    <n v="0"/>
    <n v="0"/>
    <s v=""/>
    <s v=""/>
    <s v=""/>
    <s v=""/>
    <s v=""/>
    <n v="0"/>
    <n v="2"/>
    <s v="PCK XDA-3348D/8X20/BENTUK/SET/MINION"/>
    <s v="pckxda3348d8x20bentuksetminion"/>
    <s v="ada"/>
    <s v="$D$4:$D$14"/>
    <n v="1686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8"/>
  </r>
  <r>
    <s v=""/>
    <s v=""/>
    <s v="&gt;"/>
    <s v=""/>
    <x v="9"/>
    <s v=""/>
    <s v="P case XDA-3348 D/ 8x20/ bentuk/ set/ MM"/>
    <s v="SBS"/>
    <s v="192 PCS"/>
    <n v="2"/>
    <n v="384"/>
    <s v="PCS"/>
    <n v="0"/>
    <n v="0"/>
    <s v=""/>
    <s v=""/>
    <s v=""/>
    <s v=""/>
    <s v=""/>
    <n v="0"/>
    <n v="2"/>
    <s v="PCK XDA-3348D/8X20/BENTUK/SET/ MM"/>
    <s v="pckxda3348d8x20bentuksetmm"/>
    <s v="ada"/>
    <s v="$D$4:$D$15"/>
    <n v="1682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9"/>
  </r>
  <r>
    <s v=""/>
    <s v=""/>
    <s v="&gt;"/>
    <s v=""/>
    <x v="10"/>
    <s v=""/>
    <s v="P case XDA-3348 D/ 8x20/ bentuk/ set/ HK"/>
    <s v="SBS"/>
    <s v="192 PCS"/>
    <n v="2"/>
    <n v="384"/>
    <s v="PCS"/>
    <n v="0"/>
    <n v="0"/>
    <s v=""/>
    <s v=""/>
    <s v=""/>
    <s v=""/>
    <s v=""/>
    <n v="0"/>
    <n v="2"/>
    <s v="PCK XDA-3348D/8X20/BENTUK/SET/KITTY"/>
    <s v="pckxda3348d8x20bentuksetkitty"/>
    <s v="ada"/>
    <s v="$D$4:$D$16"/>
    <n v="1683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10"/>
  </r>
  <r>
    <s v=""/>
    <s v=""/>
    <s v="&gt;"/>
    <s v=""/>
    <x v="11"/>
    <s v=""/>
    <s v="P case XDA-3348 D/ 8x20/ bentuk/ set/ TSUM"/>
    <s v="SBS"/>
    <s v="192 PCS"/>
    <n v="2"/>
    <n v="384"/>
    <s v="PCS"/>
    <n v="0"/>
    <n v="0"/>
    <s v=""/>
    <s v=""/>
    <s v=""/>
    <s v=""/>
    <s v=""/>
    <n v="0"/>
    <n v="2"/>
    <s v="PCK XDA-3348D/8X20/BENTUK/SET/TSUM"/>
    <s v="pckxda3348d8x20bentuksettsum"/>
    <s v="ada"/>
    <s v="$D$4:$D$17"/>
    <n v="1687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11"/>
  </r>
  <r>
    <s v=""/>
    <s v=""/>
    <s v="&gt;"/>
    <s v=""/>
    <x v="12"/>
    <s v=""/>
    <s v="P case Magnit A-1151"/>
    <s v="SBS"/>
    <s v="144 PCS"/>
    <n v="5"/>
    <n v="720"/>
    <s v="PCS"/>
    <n v="0"/>
    <n v="0"/>
    <s v=""/>
    <s v=""/>
    <s v=""/>
    <n v="0"/>
    <n v="0"/>
    <n v="0"/>
    <n v="5"/>
    <s v="PCM A 1151"/>
    <s v="pcma1151"/>
    <s v="ada"/>
    <s v="$D$4:$D$18"/>
    <n v="1695"/>
    <s v="&gt;"/>
    <e v="#VALUE!"/>
    <s v=""/>
    <s v=""/>
    <s v=""/>
    <s v=""/>
    <s v=""/>
    <s v=""/>
    <s v=""/>
    <s v=""/>
    <s v="144 PCS_"/>
    <n v="8"/>
    <n v="8"/>
    <s v="144 PCS"/>
    <s v="144"/>
    <s v="PCS"/>
    <s v=""/>
    <s v=""/>
    <s v=""/>
    <s v=""/>
    <s v=""/>
    <n v="144"/>
    <s v="PCS"/>
    <d v="2023-01-03T00:00:00"/>
    <s v="pcase"/>
    <n v="144"/>
    <x v="0"/>
    <x v="1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3T00:00:00"/>
    <s v=""/>
    <e v="#VALUE!"/>
    <x v="1"/>
    <x v="1"/>
  </r>
  <r>
    <s v="ETJ_0401_423-1"/>
    <n v="5"/>
    <s v="&gt;"/>
    <n v="1"/>
    <x v="13"/>
    <d v="2023-01-04T00:00:00"/>
    <s v="Penghapus W/B Enter 802 kecil"/>
    <s v="ETJ"/>
    <s v="100 LSN"/>
    <n v="3"/>
    <n v="180"/>
    <s v="DZ"/>
    <n v="17500"/>
    <n v="1050000"/>
    <s v=""/>
    <s v=""/>
    <n v="3150000"/>
    <n v="0"/>
    <n v="3150000"/>
    <n v="0"/>
    <n v="6"/>
    <s v="ENTER WHITE BOARD 802 (K)"/>
    <s v="enterwhiteboard802k"/>
    <s v="ada"/>
    <s v="$D$4:$D$20"/>
    <n v="677"/>
    <s v="&gt;"/>
    <s v="LSN"/>
    <n v="10500"/>
    <s v="/ LSN"/>
    <n v="875"/>
    <s v="/ PCS"/>
    <s v=""/>
    <s v=""/>
    <n v="875"/>
    <s v="/ PCS"/>
    <s v="100 LSN_"/>
    <n v="8"/>
    <n v="8"/>
    <s v="100 LSN"/>
    <s v="100"/>
    <s v="LSN"/>
    <s v="12 PCS"/>
    <s v="12 "/>
    <s v="PCS"/>
    <s v=""/>
    <s v=""/>
    <n v="1200"/>
    <s v="PCS"/>
    <d v="2023-01-04T00:00:00"/>
    <s v="stip"/>
    <n v="100"/>
    <x v="0"/>
    <x v="1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4T00:00:00"/>
    <s v=""/>
    <e v="#VALUE!"/>
    <x v="1"/>
    <x v="1"/>
  </r>
  <r>
    <s v="ETJ_0401_323-1"/>
    <n v="6"/>
    <s v="&gt;"/>
    <n v="1"/>
    <x v="14"/>
    <s v=""/>
    <s v="Clip Board Enter Kayu"/>
    <s v="ETJ"/>
    <s v="12 LSN"/>
    <n v="20"/>
    <n v="240"/>
    <s v="LSN"/>
    <n v="38000"/>
    <n v="456000"/>
    <s v=""/>
    <s v=""/>
    <n v="9120000"/>
    <n v="0"/>
    <n v="9120000"/>
    <s v="CASH : 34500"/>
    <n v="20"/>
    <s v="ENTER C/ BOARD KAYU"/>
    <s v="entercboardkayu"/>
    <s v="ada"/>
    <s v="$D$4:$D$22"/>
    <n v="662"/>
    <s v="&gt;"/>
    <s v="LSN"/>
    <n v="38000"/>
    <s v="/ LSN"/>
    <n v="3166.6666666666665"/>
    <s v="/ PCS"/>
    <s v=""/>
    <s v=""/>
    <n v="3166.6666666666665"/>
    <s v="/ PCS"/>
    <s v="12 LSN_"/>
    <n v="7"/>
    <n v="7"/>
    <s v="12 LSN"/>
    <s v="12"/>
    <s v="LSN"/>
    <s v="12 PCS"/>
    <s v="12 "/>
    <s v="PCS"/>
    <s v=""/>
    <s v=""/>
    <n v="144"/>
    <s v="PCS"/>
    <d v="2023-01-04T00:00:00"/>
    <s v="clip"/>
    <n v="12"/>
    <x v="0"/>
    <x v="1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4T00:00:00"/>
    <s v=""/>
    <e v="#VALUE!"/>
    <x v="1"/>
    <x v="1"/>
  </r>
  <r>
    <s v="ETJ_0401_423-3"/>
    <n v="7"/>
    <s v="&gt;"/>
    <n v="3"/>
    <x v="15"/>
    <s v=""/>
    <s v="Kartu absensi Kojiko dos merah"/>
    <s v="ETJ"/>
    <s v="100 PAK"/>
    <n v="2"/>
    <n v="200"/>
    <s v="PAK"/>
    <n v="17500"/>
    <n v="1750000"/>
    <s v=""/>
    <s v=""/>
    <n v="3500000"/>
    <s v=""/>
    <s v=""/>
    <n v="0"/>
    <n v="2"/>
    <s v="KOJIKO K/ABSEN D/MRH"/>
    <s v="kojikokabsendmrh"/>
    <s v="ada"/>
    <s v="$D$4:$D$24"/>
    <n v="1333"/>
    <s v="&gt;"/>
    <s v="PAK"/>
    <n v="17500"/>
    <s v="/ PAK"/>
    <s v=""/>
    <s v=""/>
    <s v=""/>
    <s v=""/>
    <n v="17500"/>
    <s v="/ PAK"/>
    <s v="100 PAK_"/>
    <n v="8"/>
    <n v="8"/>
    <s v="100 PAK"/>
    <s v="100"/>
    <s v="PAK"/>
    <s v=""/>
    <s v=""/>
    <s v=""/>
    <s v=""/>
    <s v=""/>
    <n v="100"/>
    <s v="PAK"/>
    <d v="2023-01-04T00:00:00"/>
    <s v="kartu"/>
    <n v="100"/>
    <x v="0"/>
    <x v="15"/>
  </r>
  <r>
    <s v=""/>
    <s v=""/>
    <s v="&gt;"/>
    <s v=""/>
    <x v="16"/>
    <s v=""/>
    <s v="Bt Enter Kembang"/>
    <s v="ETJ"/>
    <s v="16 LSN"/>
    <n v="2"/>
    <n v="32"/>
    <s v="LSN"/>
    <n v="55000"/>
    <n v="880000"/>
    <s v=""/>
    <s v=""/>
    <n v="1760000"/>
    <s v=""/>
    <s v=""/>
    <n v="0"/>
    <n v="2"/>
    <s v="ENTER B TAMU KEMBANG"/>
    <s v="enterbtamukembang"/>
    <s v="ada"/>
    <s v="$D$4:$D$25"/>
    <n v="654"/>
    <s v="&gt;"/>
    <s v="LSN"/>
    <n v="55000"/>
    <s v="/ LSN"/>
    <n v="4583.333333333333"/>
    <s v="/ PCS"/>
    <s v=""/>
    <s v=""/>
    <n v="4583.333333333333"/>
    <s v="/ PCS"/>
    <s v="16 LSN_"/>
    <n v="7"/>
    <n v="7"/>
    <s v="16 LSN"/>
    <s v="16"/>
    <s v="LSN"/>
    <s v="12 PCS"/>
    <s v="12 "/>
    <s v="PCS"/>
    <s v=""/>
    <s v=""/>
    <n v="192"/>
    <s v="PCS"/>
    <d v="2023-01-04T00:00:00"/>
    <s v="buku"/>
    <n v="16"/>
    <x v="0"/>
    <x v="16"/>
  </r>
  <r>
    <s v=""/>
    <s v=""/>
    <s v="&gt;"/>
    <s v=""/>
    <x v="17"/>
    <s v=""/>
    <s v="Bt Enter Batik"/>
    <s v="ETJ"/>
    <s v="10 LSN"/>
    <n v="2"/>
    <n v="20"/>
    <s v="LSN"/>
    <n v="55000"/>
    <n v="550000"/>
    <s v=""/>
    <s v=""/>
    <n v="1100000"/>
    <n v="0"/>
    <n v="0"/>
    <n v="0"/>
    <n v="2"/>
    <s v="ENTER B TAMU BATIK"/>
    <s v="enterbtamubatik"/>
    <s v="ada"/>
    <s v="$D$4:$D$26"/>
    <n v="653"/>
    <s v="&gt;"/>
    <s v="LSN"/>
    <n v="55000"/>
    <s v="/ LSN"/>
    <n v="4583.333333333333"/>
    <s v="/ PCS"/>
    <s v=""/>
    <s v=""/>
    <n v="4583.333333333333"/>
    <s v="/ PCS"/>
    <s v="10 LSN_"/>
    <n v="7"/>
    <n v="7"/>
    <s v="10 LSN"/>
    <s v="10"/>
    <s v="LSN"/>
    <s v="12 PCS"/>
    <s v="12 "/>
    <s v="PCS"/>
    <s v=""/>
    <s v=""/>
    <n v="120"/>
    <s v="PCS"/>
    <d v="2023-01-04T00:00:00"/>
    <s v="buku"/>
    <n v="10"/>
    <x v="0"/>
    <x v="1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4T00:00:00"/>
    <s v=""/>
    <e v="#VALUE!"/>
    <x v="1"/>
    <x v="1"/>
  </r>
  <r>
    <s v="JAY_0401_702-16"/>
    <n v="8"/>
    <s v="&gt;"/>
    <n v="16"/>
    <x v="18"/>
    <s v=""/>
    <s v="Tape dispenser 801 biru"/>
    <s v="JAYA MAKMUR"/>
    <s v="24 PCS"/>
    <s v=""/>
    <n v="60"/>
    <s v="PCS"/>
    <n v="13000"/>
    <n v="780000"/>
    <s v=""/>
    <s v=""/>
    <n v="780000"/>
    <s v=""/>
    <s v=""/>
    <s v="10 CTN MIX 24 PCS/ CTN"/>
    <n v="0"/>
    <s v="TAPE DISPENSER 801 BIRU"/>
    <s v="tapedispenser801biru"/>
    <s v="ada"/>
    <s v="$D$4:$D$28"/>
    <n v="2031"/>
    <s v="&gt;"/>
    <s v="PCS"/>
    <n v="13000"/>
    <s v="/ PCS"/>
    <s v=""/>
    <s v=""/>
    <s v=""/>
    <s v=""/>
    <n v="13000"/>
    <s v="/ PCS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18"/>
  </r>
  <r>
    <s v=""/>
    <s v=""/>
    <s v="&gt;"/>
    <s v=""/>
    <x v="19"/>
    <s v=""/>
    <s v="Tape dispenser 801 hijau"/>
    <s v="JAYA MAKMUR"/>
    <s v="24 PCS"/>
    <s v=""/>
    <n v="60"/>
    <s v="PCS"/>
    <n v="13000"/>
    <n v="780000"/>
    <s v=""/>
    <s v=""/>
    <n v="780000"/>
    <s v=""/>
    <s v=""/>
    <s v="10 CTN MIX 24 PCS/ CTN"/>
    <n v="0"/>
    <s v="TAPE DISPENSER 801 HIJAU"/>
    <s v="tapedispenser801hijau"/>
    <s v="ada"/>
    <s v="$D$4:$D$29"/>
    <n v="2032"/>
    <s v="&gt;"/>
    <s v="PCS"/>
    <n v="13000"/>
    <s v="/ PCS"/>
    <s v=""/>
    <s v=""/>
    <s v=""/>
    <s v=""/>
    <n v="13000"/>
    <s v="/ PCS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19"/>
  </r>
  <r>
    <s v=""/>
    <s v=""/>
    <s v="&gt;"/>
    <s v=""/>
    <x v="20"/>
    <s v=""/>
    <s v="Tape dispenser 801 merah"/>
    <s v="JAYA MAKMUR"/>
    <s v="24 PCS"/>
    <s v=""/>
    <n v="60"/>
    <s v="PCS"/>
    <n v="13000"/>
    <n v="780000"/>
    <s v=""/>
    <s v=""/>
    <n v="780000"/>
    <s v=""/>
    <s v=""/>
    <s v="10 CTN MIX 24 PCS/ CTN"/>
    <n v="0"/>
    <s v="TAPE DISPENSER 801 MERAH"/>
    <s v="tapedispenser801merah"/>
    <s v="ada"/>
    <s v="$D$4:$D$30"/>
    <n v="2033"/>
    <s v="&gt;"/>
    <s v="PCS"/>
    <n v="13000"/>
    <s v="/ PCS"/>
    <s v=""/>
    <s v=""/>
    <s v=""/>
    <s v=""/>
    <n v="13000"/>
    <s v="/ PCS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20"/>
  </r>
  <r>
    <s v=""/>
    <s v=""/>
    <s v="&gt;"/>
    <s v=""/>
    <x v="21"/>
    <s v=""/>
    <s v="Tape dispenser 801 ungu"/>
    <s v="JAYA MAKMUR"/>
    <s v="24 PCS"/>
    <s v=""/>
    <n v="60"/>
    <s v="PCS"/>
    <n v="13000"/>
    <n v="780000"/>
    <s v=""/>
    <s v=""/>
    <n v="780000"/>
    <s v=""/>
    <s v=""/>
    <s v="10 CTN MIX 24 PCS/ CTN"/>
    <n v="0"/>
    <s v="TAPE DISPENSER 801 UNGU"/>
    <s v="tapedispenser801ungu"/>
    <s v="ada"/>
    <s v="$D$4:$D$31"/>
    <n v="2034"/>
    <s v="&gt;"/>
    <s v="PCS"/>
    <n v="13000"/>
    <s v="/ PCS"/>
    <s v=""/>
    <s v=""/>
    <s v=""/>
    <s v=""/>
    <n v="13000"/>
    <s v="/ PCS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21"/>
  </r>
  <r>
    <s v=""/>
    <s v=""/>
    <s v="&gt;"/>
    <s v=""/>
    <x v="22"/>
    <s v=""/>
    <s v="Tape dispenser 801 biru"/>
    <s v="JAYA MAKMUR"/>
    <s v="24 PCS"/>
    <s v=""/>
    <n v="6"/>
    <s v="PCS"/>
    <n v="0"/>
    <n v="0"/>
    <s v=""/>
    <s v=""/>
    <s v=""/>
    <s v=""/>
    <s v=""/>
    <s v="1 CTN MIX 24 PCS/ CTN, BONUS"/>
    <n v="0"/>
    <s v="TAPE DISPENSER 801 BIRU"/>
    <s v="tapedispenser801biru"/>
    <s v="ada"/>
    <s v="$D$4:$D$32"/>
    <n v="2031"/>
    <s v="&gt;"/>
    <e v="#VALUE!"/>
    <s v=""/>
    <s v=""/>
    <s v=""/>
    <s v=""/>
    <s v=""/>
    <s v=""/>
    <s v=""/>
    <s v="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22"/>
  </r>
  <r>
    <s v=""/>
    <s v=""/>
    <s v="&gt;"/>
    <s v=""/>
    <x v="23"/>
    <s v=""/>
    <s v="Tape dispenser 801 hijau"/>
    <s v="JAYA MAKMUR"/>
    <s v="24 PCS"/>
    <s v=""/>
    <n v="6"/>
    <s v="PCS"/>
    <n v="0"/>
    <n v="0"/>
    <s v=""/>
    <s v=""/>
    <s v=""/>
    <s v=""/>
    <s v=""/>
    <s v="1 CTN MIX 24 PCS/ CTN, BONUS"/>
    <n v="0"/>
    <s v="TAPE DISPENSER 801 HIJAU"/>
    <s v="tapedispenser801hijau"/>
    <s v="ada"/>
    <s v="$D$4:$D$33"/>
    <n v="2032"/>
    <s v="&gt;"/>
    <e v="#VALUE!"/>
    <s v=""/>
    <s v=""/>
    <s v=""/>
    <s v=""/>
    <s v=""/>
    <s v=""/>
    <s v=""/>
    <s v="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23"/>
  </r>
  <r>
    <s v=""/>
    <s v=""/>
    <s v="&gt;"/>
    <s v=""/>
    <x v="24"/>
    <s v=""/>
    <s v="Tape dispenser 801 merah"/>
    <s v="JAYA MAKMUR"/>
    <s v="24 PCS"/>
    <s v=""/>
    <n v="6"/>
    <s v="PCS"/>
    <n v="0"/>
    <n v="0"/>
    <s v=""/>
    <s v=""/>
    <s v=""/>
    <s v=""/>
    <s v=""/>
    <s v="1 CTN MIX 24 PCS/ CTN, BONUS"/>
    <n v="0"/>
    <s v="TAPE DISPENSER 801 MERAH"/>
    <s v="tapedispenser801merah"/>
    <s v="ada"/>
    <s v="$D$4:$D$34"/>
    <n v="2033"/>
    <s v="&gt;"/>
    <e v="#VALUE!"/>
    <s v=""/>
    <s v=""/>
    <s v=""/>
    <s v=""/>
    <s v=""/>
    <s v=""/>
    <s v=""/>
    <s v="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24"/>
  </r>
  <r>
    <s v=""/>
    <s v=""/>
    <s v="&gt;"/>
    <s v=""/>
    <x v="25"/>
    <s v=""/>
    <s v="Tape dispenser 801 ungu"/>
    <s v="JAYA MAKMUR"/>
    <s v="24 PCS"/>
    <s v=""/>
    <n v="6"/>
    <s v="PCS"/>
    <n v="0"/>
    <n v="0"/>
    <s v=""/>
    <s v=""/>
    <s v=""/>
    <s v=""/>
    <s v=""/>
    <s v="1 CTN MIX 24 PCS/ CTN, BONUS"/>
    <n v="0"/>
    <s v="TAPE DISPENSER 801 UNGU"/>
    <s v="tapedispenser801ungu"/>
    <s v="ada"/>
    <s v="$D$4:$D$35"/>
    <n v="2034"/>
    <s v="&gt;"/>
    <e v="#VALUE!"/>
    <s v=""/>
    <s v=""/>
    <s v=""/>
    <s v=""/>
    <s v=""/>
    <s v=""/>
    <s v=""/>
    <s v="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25"/>
  </r>
  <r>
    <s v=""/>
    <s v=""/>
    <s v="&gt;"/>
    <s v=""/>
    <x v="26"/>
    <s v=""/>
    <s v="Tape dispenser 805 biru"/>
    <s v="JAYA MAKMUR"/>
    <s v="36 PCS"/>
    <s v=""/>
    <n v="90"/>
    <s v="PCS"/>
    <n v="12000"/>
    <n v="1080000"/>
    <s v=""/>
    <s v=""/>
    <n v="1080000"/>
    <s v=""/>
    <s v=""/>
    <s v="10 CTN MIX 36 PCS/ CTN"/>
    <n v="0"/>
    <s v="TAPE DISPENSER 805 BIRU"/>
    <s v="tapedispenser805biru"/>
    <s v="ada"/>
    <s v="$D$4:$D$36"/>
    <n v="2035"/>
    <s v="&gt;"/>
    <s v="PCS"/>
    <n v="12000"/>
    <s v="/ PCS"/>
    <s v=""/>
    <s v=""/>
    <s v=""/>
    <s v=""/>
    <n v="12000"/>
    <s v="/ PCS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26"/>
  </r>
  <r>
    <s v=""/>
    <s v=""/>
    <s v="&gt;"/>
    <s v=""/>
    <x v="27"/>
    <s v=""/>
    <s v="Tape dispenser 805 hijau"/>
    <s v="JAYA MAKMUR"/>
    <s v="36 PCS"/>
    <s v=""/>
    <n v="90"/>
    <s v="PCS"/>
    <n v="12000"/>
    <n v="1080000"/>
    <s v=""/>
    <s v=""/>
    <n v="1080000"/>
    <s v=""/>
    <s v=""/>
    <s v="10 CTN MIX 36 PCS/ CTN"/>
    <n v="0"/>
    <s v="TAPE DISPENSER 805 HIJAU"/>
    <s v="tapedispenser805hijau"/>
    <s v="ada"/>
    <s v="$D$4:$D$37"/>
    <n v="2036"/>
    <s v="&gt;"/>
    <s v="PCS"/>
    <n v="12000"/>
    <s v="/ PCS"/>
    <s v=""/>
    <s v=""/>
    <s v=""/>
    <s v=""/>
    <n v="12000"/>
    <s v="/ PCS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27"/>
  </r>
  <r>
    <s v=""/>
    <s v=""/>
    <s v="&gt;"/>
    <s v=""/>
    <x v="28"/>
    <s v=""/>
    <s v="Tape dispenser 805 merah"/>
    <s v="JAYA MAKMUR"/>
    <s v="36 PCS"/>
    <s v=""/>
    <n v="90"/>
    <s v="PCS"/>
    <n v="12000"/>
    <n v="1080000"/>
    <s v=""/>
    <s v=""/>
    <n v="1080000"/>
    <s v=""/>
    <s v=""/>
    <s v="10 CTN MIX 36 PCS/ CTN"/>
    <n v="0"/>
    <s v="TAPE DISPENSER 805 MERAH"/>
    <s v="tapedispenser805merah"/>
    <s v="ada"/>
    <s v="$D$4:$D$38"/>
    <n v="2037"/>
    <s v="&gt;"/>
    <s v="PCS"/>
    <n v="12000"/>
    <s v="/ PCS"/>
    <s v=""/>
    <s v=""/>
    <s v=""/>
    <s v=""/>
    <n v="12000"/>
    <s v="/ PCS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28"/>
  </r>
  <r>
    <s v=""/>
    <s v=""/>
    <s v="&gt;"/>
    <s v=""/>
    <x v="29"/>
    <s v=""/>
    <s v="Tape dispenser 805 ungu"/>
    <s v="JAYA MAKMUR"/>
    <s v="36 PCS"/>
    <s v=""/>
    <n v="90"/>
    <s v="PCS"/>
    <n v="12000"/>
    <n v="1080000"/>
    <s v=""/>
    <s v=""/>
    <n v="1080000"/>
    <s v=""/>
    <s v=""/>
    <s v="10 CTN MIX 36 PCS/ CTN"/>
    <n v="0"/>
    <s v="TAPE DISPENSER 805 UNGU"/>
    <s v="tapedispenser805ungu"/>
    <s v="ada"/>
    <s v="$D$4:$D$39"/>
    <n v="2038"/>
    <s v="&gt;"/>
    <s v="PCS"/>
    <n v="12000"/>
    <s v="/ PCS"/>
    <s v=""/>
    <s v=""/>
    <s v=""/>
    <s v=""/>
    <n v="12000"/>
    <s v="/ PCS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29"/>
  </r>
  <r>
    <s v=""/>
    <s v=""/>
    <s v="&gt;"/>
    <s v=""/>
    <x v="30"/>
    <s v=""/>
    <s v="Tape dispenser 805 biru"/>
    <s v="JAYA MAKMUR"/>
    <s v="36 PCS"/>
    <s v=""/>
    <n v="9"/>
    <s v="PCS"/>
    <n v="0"/>
    <n v="0"/>
    <s v=""/>
    <s v=""/>
    <s v=""/>
    <s v=""/>
    <s v=""/>
    <s v="1 CTN MIX 36 PCS/ CTN, BONUS"/>
    <n v="0"/>
    <s v="TAPE DISPENSER 805 BIRU"/>
    <s v="tapedispenser805biru"/>
    <s v="ada"/>
    <s v="$D$4:$D$40"/>
    <n v="2035"/>
    <s v="&gt;"/>
    <e v="#VALUE!"/>
    <s v=""/>
    <s v=""/>
    <s v=""/>
    <s v=""/>
    <s v=""/>
    <s v=""/>
    <s v=""/>
    <s v="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30"/>
  </r>
  <r>
    <s v=""/>
    <s v=""/>
    <s v="&gt;"/>
    <s v=""/>
    <x v="31"/>
    <s v=""/>
    <s v="Tape dispenser 805 hijau"/>
    <s v="JAYA MAKMUR"/>
    <s v="36 PCS"/>
    <s v=""/>
    <n v="9"/>
    <s v="PCS"/>
    <n v="0"/>
    <n v="0"/>
    <s v=""/>
    <s v=""/>
    <s v=""/>
    <s v=""/>
    <s v=""/>
    <s v="1 CTN MIX 36 PCS/ CTN, BONUS"/>
    <n v="0"/>
    <s v="TAPE DISPENSER 805 HIJAU"/>
    <s v="tapedispenser805hijau"/>
    <s v="ada"/>
    <s v="$D$4:$D$41"/>
    <n v="2036"/>
    <s v="&gt;"/>
    <e v="#VALUE!"/>
    <s v=""/>
    <s v=""/>
    <s v=""/>
    <s v=""/>
    <s v=""/>
    <s v=""/>
    <s v=""/>
    <s v="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31"/>
  </r>
  <r>
    <s v=""/>
    <s v=""/>
    <s v="&gt;"/>
    <s v=""/>
    <x v="32"/>
    <s v=""/>
    <s v="Tape dispenser 805 merah"/>
    <s v="JAYA MAKMUR"/>
    <s v="36 PCS"/>
    <s v=""/>
    <n v="9"/>
    <s v="PCS"/>
    <n v="0"/>
    <n v="0"/>
    <s v=""/>
    <s v=""/>
    <s v=""/>
    <s v=""/>
    <s v=""/>
    <s v="1 CTN MIX 36 PCS/ CTN, BONUS"/>
    <n v="0"/>
    <s v="TAPE DISPENSER 805 MERAH"/>
    <s v="tapedispenser805merah"/>
    <s v="ada"/>
    <s v="$D$4:$D$42"/>
    <n v="2037"/>
    <s v="&gt;"/>
    <e v="#VALUE!"/>
    <s v=""/>
    <s v=""/>
    <s v=""/>
    <s v=""/>
    <s v=""/>
    <s v=""/>
    <s v=""/>
    <s v="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32"/>
  </r>
  <r>
    <s v=""/>
    <s v=""/>
    <s v="&gt;"/>
    <s v=""/>
    <x v="33"/>
    <s v=""/>
    <s v="Tape dispenser 805 ungu"/>
    <s v="JAYA MAKMUR"/>
    <s v="36 PCS"/>
    <s v=""/>
    <n v="9"/>
    <s v="PCS"/>
    <n v="0"/>
    <n v="0"/>
    <s v=""/>
    <s v=""/>
    <s v=""/>
    <n v="0"/>
    <n v="0"/>
    <s v="1 CTN MIX 36 PCS/ CTN, BONUS"/>
    <n v="0"/>
    <s v="TAPE DISPENSER 805 UNGU"/>
    <s v="tapedispenser805ungu"/>
    <s v="ada"/>
    <s v="$D$4:$D$43"/>
    <n v="2038"/>
    <s v="&gt;"/>
    <e v="#VALUE!"/>
    <s v=""/>
    <s v=""/>
    <s v=""/>
    <s v=""/>
    <s v=""/>
    <s v=""/>
    <s v=""/>
    <s v="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3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4T00:00:00"/>
    <s v=""/>
    <e v="#VALUE!"/>
    <x v="1"/>
    <x v="1"/>
  </r>
  <r>
    <s v="KUN_0501_341-1"/>
    <n v="9"/>
    <s v="&gt;"/>
    <n v="1"/>
    <x v="34"/>
    <d v="2023-01-05T00:00:00"/>
    <s v="Buku Kas Folio"/>
    <s v="KUNCI MATAHARI"/>
    <s v="50 PCS"/>
    <n v="6"/>
    <n v="300"/>
    <s v="PCS"/>
    <n v="12870"/>
    <n v="643500"/>
    <s v=""/>
    <s v=""/>
    <n v="3861000"/>
    <n v="0"/>
    <n v="3861000"/>
    <s v="BELUM PPN 11%"/>
    <n v="6"/>
    <s v="BK KAS FOLIO"/>
    <s v="bkkasfolio"/>
    <s v="ada"/>
    <s v="$D$4:$D$45"/>
    <n v="259"/>
    <s v="&gt;"/>
    <s v="PCS"/>
    <n v="12870"/>
    <s v="/ PCS"/>
    <s v=""/>
    <s v=""/>
    <s v=""/>
    <s v=""/>
    <n v="12870"/>
    <s v="/ PCS"/>
    <s v="50 PCS_"/>
    <n v="7"/>
    <n v="7"/>
    <s v="50 PCS"/>
    <s v="50"/>
    <s v="PCS"/>
    <s v=""/>
    <s v=""/>
    <s v=""/>
    <s v=""/>
    <s v=""/>
    <n v="50"/>
    <s v="PCS"/>
    <d v="2023-01-05T00:00:00"/>
    <s v="buku"/>
    <n v="50"/>
    <x v="2"/>
    <x v="3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ATA_0501_053-5"/>
    <n v="10"/>
    <s v="&gt;"/>
    <n v="5"/>
    <x v="35"/>
    <s v=""/>
    <s v="O pastel JK 36W OP-36 S"/>
    <s v="ATALI MAKMUR"/>
    <s v="6 BOX (6 SET)"/>
    <n v="4"/>
    <n v="144"/>
    <s v="SET"/>
    <n v="41500"/>
    <n v="1494000"/>
    <n v="0.125"/>
    <n v="0.05"/>
    <n v="4967550"/>
    <s v=""/>
    <s v=""/>
    <n v="0"/>
    <n v="6"/>
    <s v="OIL PASTEL OP-36S PP CASE SEA WORLD JK"/>
    <s v="oilpastelop36sppcaseseaworldjk"/>
    <s v="ada"/>
    <s v="$D$4:$D$47"/>
    <n v="1562"/>
    <s v="&gt;"/>
    <s v="BOX "/>
    <n v="249000"/>
    <s v="/ BOX "/>
    <n v="41500"/>
    <s v="/ SET"/>
    <s v=""/>
    <s v=""/>
    <n v="41500"/>
    <s v="/ SET"/>
    <s v="6 BOX_6 SET_"/>
    <n v="6"/>
    <n v="12"/>
    <s v="6 BOX "/>
    <s v="6"/>
    <s v="BOX "/>
    <s v="6 SET"/>
    <s v="6 "/>
    <s v="SET"/>
    <s v=""/>
    <s v=""/>
    <n v="36"/>
    <s v="SET"/>
    <d v="2023-01-05T00:00:00"/>
    <s v="cr/op"/>
    <n v="6"/>
    <x v="2"/>
    <x v="35"/>
  </r>
  <r>
    <s v=""/>
    <s v=""/>
    <s v="&gt;"/>
    <s v=""/>
    <x v="36"/>
    <s v=""/>
    <s v="O pastel JK 48W OP-48 S"/>
    <s v="ATALI MAKMUR"/>
    <s v="4 BOX (6 SET)"/>
    <n v="3"/>
    <n v="72"/>
    <s v="SET"/>
    <n v="58900"/>
    <n v="1413600"/>
    <n v="0.125"/>
    <n v="0.05"/>
    <n v="3525165"/>
    <s v=""/>
    <s v=""/>
    <n v="0"/>
    <n v="6"/>
    <s v="OIL PASTEL OP-48S PP CASE SEA WORLD JK"/>
    <s v="oilpastelop48sppcaseseaworldjk"/>
    <s v="ada"/>
    <s v="$D$4:$D$48"/>
    <n v="1563"/>
    <s v="&gt;"/>
    <s v="BOX "/>
    <n v="353400"/>
    <s v="/ BOX "/>
    <n v="58900"/>
    <s v="/ SET"/>
    <s v=""/>
    <s v=""/>
    <n v="58900"/>
    <s v="/ SET"/>
    <s v="4 BOX_6 SET_"/>
    <n v="6"/>
    <n v="12"/>
    <s v="4 BOX "/>
    <s v="4"/>
    <s v="BOX "/>
    <s v="6 SET"/>
    <s v="6 "/>
    <s v="SET"/>
    <s v=""/>
    <s v=""/>
    <n v="24"/>
    <s v="SET"/>
    <d v="2023-01-05T00:00:00"/>
    <s v="cr/op"/>
    <n v="4"/>
    <x v="2"/>
    <x v="36"/>
  </r>
  <r>
    <s v=""/>
    <s v=""/>
    <s v="&gt;"/>
    <s v=""/>
    <x v="37"/>
    <s v=""/>
    <s v="O pastel JK 55W OP-55 S"/>
    <s v="ATALI MAKMUR"/>
    <s v="4 BOX (6 SET)"/>
    <n v="4"/>
    <n v="96"/>
    <s v="SET"/>
    <n v="66900"/>
    <n v="1605600"/>
    <n v="0.125"/>
    <n v="0.05"/>
    <n v="5338620"/>
    <s v=""/>
    <s v=""/>
    <n v="0"/>
    <n v="7"/>
    <s v="OIL PASTEL OP-55S PP CASE SEA WORLD JK"/>
    <s v="oilpastelop55sppcaseseaworldjk"/>
    <s v="ada"/>
    <s v="$D$4:$D$49"/>
    <n v="1564"/>
    <s v="&gt;"/>
    <s v="BOX "/>
    <n v="401400"/>
    <s v="/ BOX "/>
    <n v="66900"/>
    <s v="/ SET"/>
    <s v=""/>
    <s v=""/>
    <n v="66900"/>
    <s v="/ SET"/>
    <s v="4 BOX_6 SET_"/>
    <n v="6"/>
    <n v="12"/>
    <s v="4 BOX "/>
    <s v="4"/>
    <s v="BOX "/>
    <s v="6 SET"/>
    <s v="6 "/>
    <s v="SET"/>
    <s v=""/>
    <s v=""/>
    <n v="24"/>
    <s v="SET"/>
    <d v="2023-01-05T00:00:00"/>
    <s v="cr/op"/>
    <n v="4"/>
    <x v="2"/>
    <x v="37"/>
  </r>
  <r>
    <s v=""/>
    <s v=""/>
    <s v="&gt;"/>
    <s v=""/>
    <x v="38"/>
    <s v=""/>
    <s v="O pastel JK 55W OP-72 S"/>
    <s v="ATALI MAKMUR"/>
    <s v="4 BOX (6 SET)"/>
    <n v="4"/>
    <n v="96"/>
    <s v="SET"/>
    <n v="96000"/>
    <n v="2304000"/>
    <n v="0.125"/>
    <n v="0.05"/>
    <n v="7660800"/>
    <s v=""/>
    <s v=""/>
    <n v="0"/>
    <n v="4"/>
    <s v="OIL PASTEL OP-72S PP CASE SEA WORLD JK"/>
    <s v="oilpastelop72sppcaseseaworldjk"/>
    <s v="ada"/>
    <s v="$D$4:$D$50"/>
    <n v="1565"/>
    <s v="&gt;"/>
    <s v="BOX "/>
    <n v="576000"/>
    <s v="/ BOX "/>
    <n v="96000"/>
    <s v="/ SET"/>
    <s v=""/>
    <s v=""/>
    <n v="96000"/>
    <s v="/ SET"/>
    <s v="4 BOX_6 SET_"/>
    <n v="6"/>
    <n v="12"/>
    <s v="4 BOX "/>
    <s v="4"/>
    <s v="BOX "/>
    <s v="6 SET"/>
    <s v="6 "/>
    <s v="SET"/>
    <s v=""/>
    <s v=""/>
    <n v="24"/>
    <s v="SET"/>
    <d v="2023-01-05T00:00:00"/>
    <s v="cr/op"/>
    <n v="4"/>
    <x v="2"/>
    <x v="38"/>
  </r>
  <r>
    <s v=""/>
    <s v=""/>
    <s v="&gt;"/>
    <s v=""/>
    <x v="39"/>
    <s v=""/>
    <s v="Bp JK BP-338 Vocus hitam"/>
    <s v="ATALI MAKMUR"/>
    <s v="12 GRS"/>
    <s v=""/>
    <n v="30"/>
    <s v="DZ"/>
    <n v="12600"/>
    <n v="378000"/>
    <n v="0.1"/>
    <n v="0.05"/>
    <n v="323190"/>
    <n v="0"/>
    <n v="0"/>
    <s v="BONUS OIL PASTEL JK"/>
    <n v="0"/>
    <s v="BALLPEN BP-338 VOCUS BLACK JK"/>
    <s v="ballpenbp338vocusblackjk"/>
    <s v="ada"/>
    <s v="$D$4:$D$51"/>
    <n v="76"/>
    <s v="&gt;"/>
    <s v="LSN"/>
    <n v="12600"/>
    <s v="/ LSN"/>
    <n v="1050"/>
    <s v="/ PCS"/>
    <s v=""/>
    <s v=""/>
    <n v="105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3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KEN_0501_093-1"/>
    <n v="11"/>
    <s v="&gt;"/>
    <n v="1"/>
    <x v="40"/>
    <s v=""/>
    <s v="Stapler Kenko HD-10"/>
    <s v="KENKO SINAR INDONESIA"/>
    <s v="20 LSN"/>
    <n v="5"/>
    <s v=""/>
    <s v=""/>
    <n v="0"/>
    <n v="1860000"/>
    <n v="0.17"/>
    <s v=""/>
    <n v="7719000"/>
    <n v="1581000"/>
    <n v="6138000"/>
    <n v="0"/>
    <s v=""/>
    <s v="KENKO STAPLER HD-10"/>
    <s v="kenkostaplerhd10"/>
    <s v="ada"/>
    <s v="$D$4:$D$53"/>
    <n v="1292"/>
    <s v="&gt;"/>
    <s v="LSN"/>
    <n v="93000"/>
    <s v="/ LSN"/>
    <n v="7750"/>
    <s v="/ PCS"/>
    <s v=""/>
    <s v=""/>
    <n v="7750"/>
    <s v="/ PCS"/>
    <s v="20 LSN_"/>
    <n v="7"/>
    <n v="7"/>
    <s v="20 LSN"/>
    <s v="20"/>
    <s v="LSN"/>
    <s v="12 PCS"/>
    <s v="12 "/>
    <s v="PCS"/>
    <s v=""/>
    <s v=""/>
    <n v="240"/>
    <s v="PCS"/>
    <d v="2023-01-05T00:00:00"/>
    <s v="stapler"/>
    <n v="20"/>
    <x v="2"/>
    <x v="4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KEN_0501_016-10"/>
    <n v="12"/>
    <s v="&gt;"/>
    <n v="10"/>
    <x v="41"/>
    <s v=""/>
    <s v="Pensil Kenko 2B-0810 Fluorescent"/>
    <s v="KENKO SINAR INDONESIA"/>
    <s v="20 GRS"/>
    <n v="1"/>
    <s v=""/>
    <s v=""/>
    <n v="0"/>
    <n v="2304000"/>
    <n v="0.17"/>
    <s v=""/>
    <n v="1912320"/>
    <s v=""/>
    <s v=""/>
    <n v="0"/>
    <s v=""/>
    <s v="KENKO PENCIL 2B 0810 FLUORESCENT"/>
    <s v="kenkopencil2b0810fluorescent"/>
    <s v="ada"/>
    <s v="$D$4:$D$55"/>
    <n v="1231"/>
    <s v="&gt;"/>
    <s v="GRS"/>
    <n v="115200"/>
    <s v="/ GRS"/>
    <n v="9600"/>
    <s v="/ LSN"/>
    <n v="800"/>
    <s v="/ PCS"/>
    <n v="800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41"/>
  </r>
  <r>
    <s v=""/>
    <s v=""/>
    <s v="&gt;"/>
    <s v=""/>
    <x v="42"/>
    <s v=""/>
    <s v="Pensil Kenko 2B-6906 Batik"/>
    <s v="KENKO SINAR INDONESIA"/>
    <s v="20 GRS"/>
    <n v="1"/>
    <s v=""/>
    <s v=""/>
    <n v="0"/>
    <n v="2256000"/>
    <n v="0.17"/>
    <s v=""/>
    <n v="1872480"/>
    <s v=""/>
    <s v=""/>
    <n v="0"/>
    <s v=""/>
    <s v="KENKO PENCIL 2B-6906 BTK BATIK"/>
    <s v="kenkopencil2b6906btkbatik"/>
    <s v="ada"/>
    <s v="$D$4:$D$56"/>
    <n v="1244"/>
    <s v="&gt;"/>
    <s v="GRS"/>
    <n v="112800"/>
    <s v="/ GRS"/>
    <n v="9400"/>
    <s v="/ LSN"/>
    <n v="783.33333333333337"/>
    <s v="/ PCS"/>
    <n v="783.33333333333337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42"/>
  </r>
  <r>
    <s v=""/>
    <s v=""/>
    <s v="&gt;"/>
    <s v=""/>
    <x v="43"/>
    <s v=""/>
    <s v="Tipe-ex Kenko KE-108"/>
    <s v="KENKO SINAR INDONESIA"/>
    <s v="36 LSN"/>
    <n v="4"/>
    <s v=""/>
    <s v=""/>
    <n v="0"/>
    <n v="1695600"/>
    <n v="0.17"/>
    <s v=""/>
    <n v="5629392"/>
    <s v=""/>
    <s v=""/>
    <n v="0"/>
    <s v=""/>
    <s v="KENKO CORRECTION FLUID KE-108"/>
    <s v="kenkocorrectionfluidke108"/>
    <s v="ada"/>
    <s v="$D$4:$D$57"/>
    <n v="1104"/>
    <s v="&gt;"/>
    <s v="LSN"/>
    <n v="47100"/>
    <s v="/ LSN"/>
    <n v="3925"/>
    <s v="/ PCS"/>
    <s v=""/>
    <s v=""/>
    <n v="3925"/>
    <s v="/ PCS"/>
    <s v="36 LSN_"/>
    <n v="7"/>
    <n v="7"/>
    <s v="36 LSN"/>
    <s v="36"/>
    <s v="LSN"/>
    <s v="12 PCS"/>
    <s v="12 "/>
    <s v="PCS"/>
    <s v=""/>
    <s v=""/>
    <n v="432"/>
    <s v="PCS"/>
    <d v="2023-01-05T00:00:00"/>
    <s v="tipex"/>
    <n v="36"/>
    <x v="2"/>
    <x v="43"/>
  </r>
  <r>
    <s v=""/>
    <s v=""/>
    <s v="&gt;"/>
    <s v=""/>
    <x v="44"/>
    <s v=""/>
    <s v="PW Kenko 12W CP-12HALF classic"/>
    <s v="KENKO SINAR INDONESIA"/>
    <s v="24 BOX (24 SET)"/>
    <n v="1"/>
    <s v=""/>
    <s v=""/>
    <n v="0"/>
    <n v="3801600"/>
    <n v="0.17"/>
    <s v=""/>
    <n v="3155328"/>
    <s v=""/>
    <s v=""/>
    <n v="0"/>
    <s v=""/>
    <s v="KENKO COLOR PENCIL CP-12HALF CLASSIC"/>
    <s v="kenkocolorpencilcp12halfclassic"/>
    <s v="ada"/>
    <s v="$D$4:$D$58"/>
    <n v="1092"/>
    <s v="&gt;"/>
    <s v="BOX "/>
    <n v="158400"/>
    <s v="/ BOX "/>
    <n v="6600"/>
    <s v="/ SET"/>
    <s v=""/>
    <s v=""/>
    <n v="6600"/>
    <s v="/ SET"/>
    <s v="24 BOX_24 SET_"/>
    <n v="7"/>
    <n v="14"/>
    <s v="24 BOX "/>
    <s v="24"/>
    <s v="BOX "/>
    <s v="24 SET"/>
    <s v="24 "/>
    <s v="SET"/>
    <s v=""/>
    <s v=""/>
    <n v="576"/>
    <s v="SET"/>
    <d v="2023-01-05T00:00:00"/>
    <s v="pw"/>
    <n v="24"/>
    <x v="2"/>
    <x v="44"/>
  </r>
  <r>
    <s v=""/>
    <s v=""/>
    <s v="&gt;"/>
    <s v=""/>
    <x v="45"/>
    <s v=""/>
    <s v="PW Kenko 12W CP-12 F classic panjang"/>
    <s v="KENKO SINAR INDONESIA"/>
    <s v="24 LSN"/>
    <n v="2"/>
    <s v=""/>
    <s v=""/>
    <n v="0"/>
    <n v="2980800"/>
    <n v="0.17"/>
    <s v=""/>
    <n v="4948128"/>
    <s v=""/>
    <s v=""/>
    <n v="0"/>
    <s v=""/>
    <s v="KENKO 12 COLOR PENCIL CP-12F CLASSIC"/>
    <s v="kenko12colorpencilcp12fclassic"/>
    <s v="ada"/>
    <s v="$D$4:$D$59"/>
    <n v="1035"/>
    <s v="&gt;"/>
    <s v="LSN"/>
    <n v="124200"/>
    <s v="/ LSN"/>
    <n v="10350"/>
    <s v="/ PCS"/>
    <s v=""/>
    <s v=""/>
    <n v="10350"/>
    <s v="/ PCS"/>
    <s v="24 LSN_"/>
    <n v="7"/>
    <n v="7"/>
    <s v="24 LSN"/>
    <s v="24"/>
    <s v="LSN"/>
    <s v="12 PCS"/>
    <s v="12 "/>
    <s v="PCS"/>
    <s v=""/>
    <s v=""/>
    <n v="288"/>
    <s v="PCS"/>
    <d v="2023-01-05T00:00:00"/>
    <s v="pw"/>
    <n v="24"/>
    <x v="2"/>
    <x v="45"/>
  </r>
  <r>
    <s v=""/>
    <s v=""/>
    <s v="&gt;"/>
    <s v=""/>
    <x v="46"/>
    <s v=""/>
    <s v="Gel pen Kenko KE-200 hitam"/>
    <s v="KENKO SINAR INDONESIA"/>
    <s v="12 GRS"/>
    <n v="1"/>
    <s v=""/>
    <s v=""/>
    <n v="0"/>
    <n v="3542400"/>
    <n v="0.17"/>
    <s v=""/>
    <n v="2940192"/>
    <s v=""/>
    <s v=""/>
    <n v="0"/>
    <s v=""/>
    <s v="KENKO GEL PEN KE-200 BLACK"/>
    <s v="kenkogelpenke200black"/>
    <s v="ada"/>
    <s v="$D$4:$D$60"/>
    <n v="1170"/>
    <s v="&gt;"/>
    <s v="GRS"/>
    <n v="295200"/>
    <s v="/ GRS"/>
    <n v="24600"/>
    <s v="/ LSN"/>
    <n v="2050"/>
    <s v="/ PCS"/>
    <n v="205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46"/>
  </r>
  <r>
    <s v=""/>
    <s v=""/>
    <s v="&gt;"/>
    <s v=""/>
    <x v="47"/>
    <s v=""/>
    <s v="Pensil Kenko 2B-3181 Hitam cap merah"/>
    <s v="KENKO SINAR INDONESIA"/>
    <s v="20 GRS"/>
    <n v="2"/>
    <s v=""/>
    <s v=""/>
    <n v="0"/>
    <n v="2112000"/>
    <n v="0.17"/>
    <s v=""/>
    <n v="3505920"/>
    <s v=""/>
    <s v=""/>
    <n v="0"/>
    <s v=""/>
    <s v="KENKO PENCIL 2B-3181 HITAM CAP MERAH"/>
    <s v="kenkopencil2b3181hitamcapmerah"/>
    <s v="ada"/>
    <s v="$D$4:$D$61"/>
    <n v="1234"/>
    <s v="&gt;"/>
    <s v="GRS"/>
    <n v="105600"/>
    <s v="/ GRS"/>
    <n v="8800"/>
    <s v="/ LSN"/>
    <n v="733.33333333333337"/>
    <s v="/ PCS"/>
    <n v="733.33333333333337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47"/>
  </r>
  <r>
    <s v=""/>
    <s v=""/>
    <s v="&gt;"/>
    <s v=""/>
    <x v="48"/>
    <s v=""/>
    <s v="Gel pen Kenko KE-16 Dot N Dot hitam"/>
    <s v="KENKO SINAR INDONESIA"/>
    <s v="12 GRS"/>
    <n v="2"/>
    <s v=""/>
    <s v=""/>
    <n v="0"/>
    <n v="3758400"/>
    <n v="0.17"/>
    <s v=""/>
    <n v="6238944"/>
    <s v=""/>
    <s v=""/>
    <n v="0"/>
    <s v=""/>
    <s v="KENKO GEL PEN KE-16 DOT N DOT BLACK"/>
    <s v="kenkogelpenke16dotndotblack"/>
    <s v="ada"/>
    <s v="$D$4:$D$62"/>
    <n v="1169"/>
    <s v="&gt;"/>
    <s v="GRS"/>
    <n v="313200"/>
    <s v="/ GRS"/>
    <n v="26100"/>
    <s v="/ LSN"/>
    <n v="2175"/>
    <s v="/ PCS"/>
    <n v="2175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48"/>
  </r>
  <r>
    <s v=""/>
    <s v=""/>
    <s v="&gt;"/>
    <s v=""/>
    <x v="49"/>
    <s v=""/>
    <s v="Tape Dispenser Kenko TD-323"/>
    <s v="KENKO SINAR INDONESIA"/>
    <s v="24 PCS"/>
    <n v="2"/>
    <s v=""/>
    <s v=""/>
    <n v="0"/>
    <n v="462000"/>
    <n v="0.17"/>
    <s v=""/>
    <n v="766920"/>
    <s v=""/>
    <s v=""/>
    <n v="0"/>
    <s v=""/>
    <s v="KENKO TAPE DISPENSER TD-323 (1&quot; &amp; 3&quot; CORE)"/>
    <s v="kenkotapedispensertd3231&amp;3core"/>
    <s v="ada"/>
    <s v="$D$4:$D$63"/>
    <n v="1307"/>
    <s v="&gt;"/>
    <s v="PCS"/>
    <n v="19250"/>
    <s v="/ PCS"/>
    <s v=""/>
    <s v=""/>
    <s v=""/>
    <s v=""/>
    <n v="19250"/>
    <s v="/ PCS"/>
    <s v="24 PCS_"/>
    <n v="7"/>
    <n v="7"/>
    <s v="24 PCS"/>
    <s v="24"/>
    <s v="PCS"/>
    <s v=""/>
    <s v=""/>
    <s v=""/>
    <s v=""/>
    <s v=""/>
    <n v="24"/>
    <s v="PCS"/>
    <d v="2023-01-05T00:00:00"/>
    <s v="isolasi"/>
    <n v="24"/>
    <x v="2"/>
    <x v="49"/>
  </r>
  <r>
    <s v=""/>
    <s v=""/>
    <s v="&gt;"/>
    <s v=""/>
    <x v="50"/>
    <s v=""/>
    <s v="Punch Kenko no.85 XL"/>
    <s v="KENKO SINAR INDONESIA"/>
    <s v="24 PCS"/>
    <n v="1"/>
    <s v=""/>
    <s v=""/>
    <n v="0"/>
    <n v="1416000"/>
    <n v="0.17"/>
    <s v=""/>
    <n v="1175280"/>
    <n v="0"/>
    <n v="0"/>
    <n v="0"/>
    <s v=""/>
    <s v="KENKO PUNCH NO.85 XL"/>
    <s v="kenkopunchno85xl"/>
    <s v="ada"/>
    <s v="$D$4:$D$64"/>
    <n v="1264"/>
    <s v="&gt;"/>
    <s v="PCS"/>
    <n v="59000"/>
    <s v="/ PCS"/>
    <s v=""/>
    <s v=""/>
    <s v=""/>
    <s v=""/>
    <n v="59000"/>
    <s v="/ PCS"/>
    <s v="24 PCS_"/>
    <n v="7"/>
    <n v="7"/>
    <s v="24 PCS"/>
    <s v="24"/>
    <s v="PCS"/>
    <s v=""/>
    <s v=""/>
    <s v=""/>
    <s v=""/>
    <s v=""/>
    <n v="24"/>
    <s v="PCS"/>
    <d v="2023-01-05T00:00:00"/>
    <s v="punch"/>
    <n v="24"/>
    <x v="2"/>
    <x v="5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KEN_0501_019-8"/>
    <n v="13"/>
    <s v="&gt;"/>
    <n v="8"/>
    <x v="51"/>
    <s v=""/>
    <s v="Stapler Kenko HD-10"/>
    <s v="KENKO SINAR INDONESIA"/>
    <s v="20 LSN"/>
    <n v="4"/>
    <s v=""/>
    <s v=""/>
    <n v="0"/>
    <n v="1860000"/>
    <n v="0.17"/>
    <s v=""/>
    <n v="6175200"/>
    <s v=""/>
    <s v=""/>
    <n v="0"/>
    <s v=""/>
    <s v="KENKO STAPLER HD-10"/>
    <s v="kenkostaplerhd10"/>
    <s v="ada"/>
    <s v="$D$4:$D$66"/>
    <n v="1292"/>
    <s v="&gt;"/>
    <s v="LSN"/>
    <n v="93000"/>
    <s v="/ LSN"/>
    <n v="7750"/>
    <s v="/ PCS"/>
    <s v=""/>
    <s v=""/>
    <n v="7750"/>
    <s v="/ PCS"/>
    <s v="20 LSN_"/>
    <n v="7"/>
    <n v="7"/>
    <s v="20 LSN"/>
    <s v="20"/>
    <s v="LSN"/>
    <s v="12 PCS"/>
    <s v="12 "/>
    <s v="PCS"/>
    <s v=""/>
    <s v=""/>
    <n v="240"/>
    <s v="PCS"/>
    <d v="2023-01-05T00:00:00"/>
    <s v="stapler"/>
    <n v="20"/>
    <x v="2"/>
    <x v="40"/>
  </r>
  <r>
    <s v=""/>
    <s v=""/>
    <s v="&gt;"/>
    <s v=""/>
    <x v="52"/>
    <s v=""/>
    <s v="Pensil Kenko 2B-3282 Hitam cap bintang"/>
    <s v="KENKO SINAR INDONESIA"/>
    <s v="20 GRS"/>
    <n v="2"/>
    <s v=""/>
    <s v=""/>
    <n v="0"/>
    <n v="2448000"/>
    <n v="0.17"/>
    <s v=""/>
    <n v="4063680"/>
    <s v=""/>
    <s v=""/>
    <n v="0"/>
    <s v=""/>
    <s v="KENKO PENCIL 2B-3282 HITAM BINTANG"/>
    <s v="kenkopencil2b3282hitambintang"/>
    <s v="ada"/>
    <s v="$D$4:$D$67"/>
    <n v="1235"/>
    <s v="&gt;"/>
    <s v="GRS"/>
    <n v="122400"/>
    <s v="/ GRS"/>
    <n v="10200"/>
    <s v="/ LSN"/>
    <n v="850"/>
    <s v="/ PCS"/>
    <n v="850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51"/>
  </r>
  <r>
    <s v=""/>
    <s v=""/>
    <s v="&gt;"/>
    <s v=""/>
    <x v="53"/>
    <s v=""/>
    <s v="Pensil Kenko 2B-6373 metalik"/>
    <s v="KENKO SINAR INDONESIA"/>
    <s v="20 GRS"/>
    <n v="2"/>
    <s v=""/>
    <s v=""/>
    <n v="0"/>
    <n v="2160000"/>
    <n v="0.17"/>
    <s v=""/>
    <n v="3585600"/>
    <s v=""/>
    <s v=""/>
    <n v="0"/>
    <s v=""/>
    <s v="KENKO PENCIL 2B-6373 METALLIC"/>
    <s v="kenkopencil2b6373metallic"/>
    <s v="ada"/>
    <s v="$D$4:$D$68"/>
    <n v="1240"/>
    <s v="&gt;"/>
    <s v="GRS"/>
    <n v="108000"/>
    <s v="/ GRS"/>
    <n v="9000"/>
    <s v="/ LSN"/>
    <n v="750"/>
    <s v="/ PCS"/>
    <n v="750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52"/>
  </r>
  <r>
    <s v=""/>
    <s v=""/>
    <s v="&gt;"/>
    <s v=""/>
    <x v="54"/>
    <s v=""/>
    <s v="Tipe-ex Kertas Kenko CT-802 N"/>
    <s v="KENKO SINAR INDONESIA"/>
    <s v="48 LSN"/>
    <n v="1"/>
    <s v=""/>
    <s v=""/>
    <n v="0"/>
    <n v="2448000"/>
    <n v="0.17"/>
    <s v=""/>
    <n v="2031840"/>
    <s v=""/>
    <s v=""/>
    <n v="0"/>
    <s v=""/>
    <s v="KENKO CORRECTION TAPE CT-802N (8M X 5MM)"/>
    <s v="kenkocorrectiontapect802n8mx5mm"/>
    <s v="ada"/>
    <s v="$D$4:$D$69"/>
    <n v="1120"/>
    <s v="&gt;"/>
    <s v="LSN"/>
    <n v="51000"/>
    <s v="/ LSN"/>
    <n v="4250"/>
    <s v="/ PCS"/>
    <s v=""/>
    <s v=""/>
    <n v="4250"/>
    <s v="/ PCS"/>
    <s v="48 LSN_"/>
    <n v="7"/>
    <n v="7"/>
    <s v="48 LSN"/>
    <s v="48"/>
    <s v="LSN"/>
    <s v="12 PCS"/>
    <s v="12 "/>
    <s v="PCS"/>
    <s v=""/>
    <s v=""/>
    <n v="576"/>
    <s v="PCS"/>
    <d v="2023-01-05T00:00:00"/>
    <s v="tipex"/>
    <n v="48"/>
    <x v="2"/>
    <x v="53"/>
  </r>
  <r>
    <s v=""/>
    <s v=""/>
    <s v="&gt;"/>
    <s v=""/>
    <x v="55"/>
    <s v=""/>
    <s v="Tipe-ex kertas Kenko CT-902"/>
    <s v="KENKO SINAR INDONESIA"/>
    <s v="48 LSN"/>
    <n v="3"/>
    <s v=""/>
    <s v=""/>
    <n v="0"/>
    <n v="2880000"/>
    <n v="0.17"/>
    <s v=""/>
    <n v="7171200"/>
    <s v=""/>
    <s v=""/>
    <n v="0"/>
    <s v=""/>
    <s v="KENKO CORRECTION TAPE CT-902 (12M X 5MM)"/>
    <s v="kenkocorrectiontapect90212mx5mm"/>
    <s v="ada"/>
    <s v="$D$4:$D$70"/>
    <n v="1124"/>
    <s v="&gt;"/>
    <s v="LSN"/>
    <n v="60000"/>
    <s v="/ LSN"/>
    <n v="5000"/>
    <s v="/ PCS"/>
    <s v=""/>
    <s v=""/>
    <n v="5000"/>
    <s v="/ PCS"/>
    <s v="48 LSN_"/>
    <n v="7"/>
    <n v="7"/>
    <s v="48 LSN"/>
    <s v="48"/>
    <s v="LSN"/>
    <s v="12 PCS"/>
    <s v="12 "/>
    <s v="PCS"/>
    <s v=""/>
    <s v=""/>
    <n v="576"/>
    <s v="PCS"/>
    <d v="2023-01-05T00:00:00"/>
    <s v="tipex"/>
    <n v="48"/>
    <x v="2"/>
    <x v="54"/>
  </r>
  <r>
    <s v=""/>
    <s v=""/>
    <s v="&gt;"/>
    <s v=""/>
    <x v="56"/>
    <s v=""/>
    <s v="Gel pen Kenko Hitech 0.28mm BIRU"/>
    <s v="KENKO SINAR INDONESIA"/>
    <s v="12 GRS"/>
    <n v="2"/>
    <s v=""/>
    <s v=""/>
    <n v="0"/>
    <n v="5616000"/>
    <n v="0.17"/>
    <s v=""/>
    <n v="9322560"/>
    <s v=""/>
    <s v=""/>
    <n v="0"/>
    <s v=""/>
    <s v="KENKO GEL PEN HI-TECH-H 0.28MM BLUE"/>
    <s v="kenkogelpenhitechh028mmblue"/>
    <s v="ada"/>
    <s v="$D$4:$D$71"/>
    <n v="1154"/>
    <s v="&gt;"/>
    <s v="GRS"/>
    <n v="468000"/>
    <s v="/ GRS"/>
    <n v="39000"/>
    <s v="/ LSN"/>
    <n v="3250"/>
    <s v="/ PCS"/>
    <n v="325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55"/>
  </r>
  <r>
    <s v=""/>
    <s v=""/>
    <s v="&gt;"/>
    <s v=""/>
    <x v="57"/>
    <s v=""/>
    <s v="Gel pen Kenko T-Gel Erasable KE-303 ER Black"/>
    <s v="KENKO SINAR INDONESIA"/>
    <s v="12 GRS"/>
    <n v="3"/>
    <s v=""/>
    <s v=""/>
    <n v="0"/>
    <n v="3456000"/>
    <n v="0.17"/>
    <s v=""/>
    <n v="8605440"/>
    <s v=""/>
    <s v=""/>
    <n v="0"/>
    <s v=""/>
    <s v="KENKO GEL PEN T-GEL ERASABLE KE-303ER BLACK"/>
    <s v="kenkogelpentgelerasableke303erblack"/>
    <s v="ada"/>
    <s v="$D$4:$D$72"/>
    <n v="1184"/>
    <s v="&gt;"/>
    <s v="GRS"/>
    <n v="288000"/>
    <s v="/ GRS"/>
    <n v="24000"/>
    <s v="/ LSN"/>
    <n v="2000"/>
    <s v="/ PCS"/>
    <n v="200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56"/>
  </r>
  <r>
    <s v=""/>
    <s v=""/>
    <s v="&gt;"/>
    <s v=""/>
    <x v="58"/>
    <s v=""/>
    <s v="Gel pen Kenko KE-303 T-gel hitam"/>
    <s v="KENKO SINAR INDONESIA"/>
    <s v="12 GRS"/>
    <n v="5"/>
    <s v=""/>
    <s v=""/>
    <n v="0"/>
    <n v="3110400"/>
    <n v="0.17"/>
    <s v=""/>
    <n v="12908160"/>
    <n v="0"/>
    <n v="0"/>
    <n v="0"/>
    <s v=""/>
    <s v="KENKO GEL PEN KE-303 T-GEL TRIANGULAR BLACK"/>
    <s v="kenkogelpenke303tgeltriangularblack"/>
    <s v="ada"/>
    <s v="$D$4:$D$73"/>
    <n v="1172"/>
    <s v="&gt;"/>
    <s v="GRS"/>
    <n v="259200"/>
    <s v="/ GRS"/>
    <n v="21600"/>
    <s v="/ LSN"/>
    <n v="1800"/>
    <s v="/ PCS"/>
    <n v="180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5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DUT_0501_23H-2"/>
    <n v="14"/>
    <s v="&gt;"/>
    <n v="2"/>
    <x v="59"/>
    <s v=""/>
    <s v="Garisan Busur Bolong 180 TF-1990"/>
    <s v="DUTA BUANA"/>
    <s v="200 LSN"/>
    <n v="1"/>
    <n v="200"/>
    <s v="LSN"/>
    <n v="10000"/>
    <n v="2000000"/>
    <s v=""/>
    <s v=""/>
    <n v="2000000"/>
    <s v=""/>
    <s v=""/>
    <n v="0"/>
    <n v="1"/>
    <s v="GARISAN TF-1990 BUSUR BOLONG (180 DEGREE)"/>
    <s v="garisantf1990busurbolong180degree"/>
    <s v="ada"/>
    <s v="$D$4:$D$75"/>
    <n v="704"/>
    <s v="&gt;"/>
    <s v="LSN"/>
    <n v="10000"/>
    <s v="/ LSN"/>
    <n v="833.33333333333337"/>
    <s v="/ PCS"/>
    <s v=""/>
    <s v=""/>
    <n v="833.33333333333337"/>
    <s v="/ PCS"/>
    <s v="200 LSN_"/>
    <n v="8"/>
    <n v="8"/>
    <s v="200 LSN"/>
    <s v="200"/>
    <s v="LSN"/>
    <s v="12 PCS"/>
    <s v="12 "/>
    <s v="PCS"/>
    <s v=""/>
    <s v=""/>
    <n v="2400"/>
    <s v="PCS"/>
    <d v="2023-01-05T00:00:00"/>
    <s v="garisan"/>
    <n v="200"/>
    <x v="0"/>
    <x v="58"/>
  </r>
  <r>
    <s v=""/>
    <s v=""/>
    <s v="&gt;"/>
    <s v=""/>
    <x v="60"/>
    <s v=""/>
    <s v="Garisan Busur 360 kecil TF-1991"/>
    <s v="DUTA BUANA"/>
    <s v="48 LSN"/>
    <n v="1"/>
    <n v="48"/>
    <s v="LSN"/>
    <n v="25000"/>
    <n v="1200000"/>
    <s v=""/>
    <s v=""/>
    <n v="1200000"/>
    <n v="0"/>
    <n v="0"/>
    <n v="0"/>
    <n v="1"/>
    <s v="GARISAN TF-1991 BUSUR 360 DEGREE (K)"/>
    <s v="garisantf1991busur360degreek"/>
    <s v="ada"/>
    <s v="$D$4:$D$76"/>
    <n v="705"/>
    <s v="&gt;"/>
    <s v="LSN"/>
    <n v="25000"/>
    <s v="/ LSN"/>
    <n v="2083.3333333333335"/>
    <s v="/ PCS"/>
    <s v=""/>
    <s v=""/>
    <n v="2083.3333333333335"/>
    <s v="/ PCS"/>
    <s v="48 LSN_"/>
    <n v="7"/>
    <n v="7"/>
    <s v="48 LSN"/>
    <s v="48"/>
    <s v="LSN"/>
    <s v="12 PCS"/>
    <s v="12 "/>
    <s v="PCS"/>
    <s v=""/>
    <s v=""/>
    <n v="576"/>
    <s v="PCS"/>
    <d v="2023-01-05T00:00:00"/>
    <s v="garisan"/>
    <n v="48"/>
    <x v="0"/>
    <x v="5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DUT_0501_23H-1"/>
    <n v="15"/>
    <s v="&gt;"/>
    <n v="1"/>
    <x v="61"/>
    <s v=""/>
    <s v="Bp gel TF-3115 hitek knock 0.3mm"/>
    <s v="DUTA BUANA"/>
    <s v="96 LSN"/>
    <n v="5"/>
    <n v="480"/>
    <s v="LSN"/>
    <n v="30500"/>
    <n v="2928000"/>
    <s v=""/>
    <s v=""/>
    <n v="14640000"/>
    <n v="0"/>
    <n v="14640000"/>
    <n v="0"/>
    <n v="5"/>
    <s v="BALLPEN GEL TF-3115 0.3MM HIGHTECH KNOCK"/>
    <s v="ballpengeltf311503mmhightechknock"/>
    <s v="ada"/>
    <s v="$D$4:$D$78"/>
    <n v="92"/>
    <s v="&gt;"/>
    <s v="LSN"/>
    <n v="30500"/>
    <s v="/ LSN"/>
    <n v="2541.6666666666665"/>
    <s v="/ PCS"/>
    <s v=""/>
    <s v=""/>
    <n v="2541.6666666666665"/>
    <s v="/ PCS"/>
    <s v="96 LSN_"/>
    <n v="7"/>
    <n v="7"/>
    <s v="96 LSN"/>
    <s v="96"/>
    <s v="LSN"/>
    <s v="12 PCS"/>
    <s v="12 "/>
    <s v="PCS"/>
    <s v=""/>
    <s v=""/>
    <n v="1152"/>
    <s v="PCS"/>
    <d v="2023-01-05T00:00:00"/>
    <s v="pen"/>
    <n v="96"/>
    <x v="0"/>
    <x v="6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SUR_0501_039-2"/>
    <n v="16"/>
    <s v="&gt;"/>
    <n v="2"/>
    <x v="62"/>
    <s v=""/>
    <s v="Cat air Opini 110"/>
    <s v="SURYA PRATAMA"/>
    <s v="216 PCS"/>
    <n v="25"/>
    <n v="5400"/>
    <s v="BOX"/>
    <n v="9000"/>
    <n v="1944000"/>
    <n v="0.2"/>
    <n v="2.5000000000000001E-2"/>
    <n v="37908000"/>
    <s v=""/>
    <s v=""/>
    <n v="0"/>
    <n v="25"/>
    <s v="CAT AIR OPINI 110@216"/>
    <s v="catairopini110@216"/>
    <s v="ada"/>
    <s v="$D$4:$D$80"/>
    <n v="445"/>
    <s v="&gt;"/>
    <s v="PCS"/>
    <n v="9000"/>
    <s v="/ PCS"/>
    <s v=""/>
    <s v=""/>
    <s v=""/>
    <s v=""/>
    <n v="9000"/>
    <s v="/ PCS"/>
    <s v="216 PCS_"/>
    <n v="8"/>
    <n v="8"/>
    <s v="216 PCS"/>
    <s v="216"/>
    <s v="PCS"/>
    <s v=""/>
    <s v=""/>
    <s v=""/>
    <s v=""/>
    <s v=""/>
    <n v="216"/>
    <s v="PCS"/>
    <d v="2023-01-05T00:00:00"/>
    <s v="cat"/>
    <n v="216"/>
    <x v="0"/>
    <x v="61"/>
  </r>
  <r>
    <s v=""/>
    <s v=""/>
    <s v="&gt;"/>
    <s v=""/>
    <x v="63"/>
    <s v=""/>
    <s v="Cat air Opini 120"/>
    <s v="SURYA PRATAMA"/>
    <s v="144 PCS"/>
    <n v="15"/>
    <n v="2160"/>
    <s v="BOS"/>
    <n v="9400"/>
    <n v="1353600"/>
    <n v="0.2"/>
    <n v="2.5000000000000001E-2"/>
    <n v="15837120"/>
    <n v="0"/>
    <n v="0"/>
    <n v="0"/>
    <n v="15"/>
    <s v="CAT AIR OPINI 120 @144"/>
    <s v="catairopini120@144"/>
    <s v="ada"/>
    <s v="$D$4:$D$81"/>
    <n v="446"/>
    <s v="&gt;"/>
    <s v="PCS"/>
    <n v="9400"/>
    <s v="/ PCS"/>
    <s v=""/>
    <s v=""/>
    <s v=""/>
    <s v=""/>
    <n v="9400"/>
    <s v="/ PCS"/>
    <s v="144 PCS_"/>
    <n v="8"/>
    <n v="8"/>
    <s v="144 PCS"/>
    <s v="144"/>
    <s v="PCS"/>
    <s v=""/>
    <s v=""/>
    <s v=""/>
    <s v=""/>
    <s v=""/>
    <n v="144"/>
    <s v="PCS"/>
    <d v="2023-01-05T00:00:00"/>
    <s v="cat"/>
    <n v="144"/>
    <x v="0"/>
    <x v="6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PMJ_0601_ 40-2"/>
    <n v="17"/>
    <s v="&gt;"/>
    <n v="2"/>
    <x v="64"/>
    <d v="2023-01-06T00:00:00"/>
    <s v="Celengan (L)"/>
    <s v="PMJP"/>
    <s v="10 LSN"/>
    <n v="2"/>
    <n v="20"/>
    <s v="LSN"/>
    <n v="72000"/>
    <n v="720000"/>
    <s v=""/>
    <s v=""/>
    <n v="1440000"/>
    <s v=""/>
    <s v=""/>
    <n v="0"/>
    <n v="2"/>
    <s v="CELENGAN L"/>
    <s v="celenganl"/>
    <s v="ada"/>
    <s v="$D$4:$D$83"/>
    <n v="449"/>
    <s v="&gt;"/>
    <s v="LSN"/>
    <n v="72000"/>
    <s v="/ LSN"/>
    <n v="6000"/>
    <s v="/ PCS"/>
    <s v=""/>
    <s v=""/>
    <n v="6000"/>
    <s v="/ PCS"/>
    <s v="10 LSN_"/>
    <n v="7"/>
    <n v="7"/>
    <s v="10 LSN"/>
    <s v="10"/>
    <s v="LSN"/>
    <s v="12 PCS"/>
    <s v="12 "/>
    <s v="PCS"/>
    <s v=""/>
    <s v=""/>
    <n v="120"/>
    <s v="PCS"/>
    <d v="2023-01-06T00:00:00"/>
    <s v="coinbank"/>
    <n v="10"/>
    <x v="0"/>
    <x v="63"/>
  </r>
  <r>
    <s v=""/>
    <s v=""/>
    <s v="&gt;"/>
    <s v=""/>
    <x v="65"/>
    <s v=""/>
    <s v="Celengan (XL)"/>
    <s v="PMJP"/>
    <s v="6 LSN"/>
    <n v="2"/>
    <n v="12"/>
    <s v="LSN"/>
    <n v="87000"/>
    <n v="522000"/>
    <s v=""/>
    <s v=""/>
    <n v="1044000"/>
    <n v="0"/>
    <n v="0"/>
    <n v="0"/>
    <n v="2"/>
    <s v="CELENGAN XL"/>
    <s v="celenganxl"/>
    <s v="ada"/>
    <s v="$D$4:$D$84"/>
    <n v="452"/>
    <s v="&gt;"/>
    <s v="LSN"/>
    <n v="87000"/>
    <s v="/ LSN"/>
    <n v="7250"/>
    <s v="/ PCS"/>
    <s v=""/>
    <s v=""/>
    <n v="7250"/>
    <s v="/ PCS"/>
    <s v="6 LSN_"/>
    <n v="6"/>
    <n v="6"/>
    <s v="6 LSN"/>
    <s v="6"/>
    <s v="LSN"/>
    <s v="12 PCS"/>
    <s v="12 "/>
    <s v="PCS"/>
    <s v=""/>
    <s v=""/>
    <n v="72"/>
    <s v="PCS"/>
    <d v="2023-01-06T00:00:00"/>
    <s v="coinbank"/>
    <n v="6"/>
    <x v="0"/>
    <x v="6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6T00:00:00"/>
    <s v=""/>
    <e v="#VALUE!"/>
    <x v="1"/>
    <x v="1"/>
  </r>
  <r>
    <s v="ETJ_0601_223-9"/>
    <n v="18"/>
    <s v="&gt;"/>
    <n v="9"/>
    <x v="66"/>
    <s v=""/>
    <s v="Garisan Enter 30cm 675"/>
    <s v="ETJ"/>
    <s v="200 LSN"/>
    <n v="25"/>
    <n v="5000"/>
    <s v="LSN"/>
    <n v="8750"/>
    <n v="1750000"/>
    <s v=""/>
    <s v=""/>
    <n v="43750000"/>
    <s v=""/>
    <s v=""/>
    <n v="0"/>
    <n v="35"/>
    <s v="ENTER 30 CM 675"/>
    <s v="enter30cm675"/>
    <s v="ada"/>
    <s v="$D$4:$D$86"/>
    <n v="652"/>
    <s v="&gt;"/>
    <s v="LSN"/>
    <n v="8750"/>
    <s v="/ LSN"/>
    <n v="729.16666666666663"/>
    <s v="/ PCS"/>
    <s v=""/>
    <s v=""/>
    <n v="729.16666666666663"/>
    <s v="/ PCS"/>
    <s v="200 LSN_"/>
    <n v="8"/>
    <n v="8"/>
    <s v="200 LSN"/>
    <s v="200"/>
    <s v="LSN"/>
    <s v="12 PCS"/>
    <s v="12 "/>
    <s v="PCS"/>
    <s v=""/>
    <s v=""/>
    <n v="2400"/>
    <s v="PCS"/>
    <d v="2023-01-06T00:00:00"/>
    <s v="garisan"/>
    <n v="200"/>
    <x v="0"/>
    <x v="65"/>
  </r>
  <r>
    <s v=""/>
    <s v=""/>
    <s v="&gt;"/>
    <s v=""/>
    <x v="67"/>
    <s v=""/>
    <s v="Penghapus W/B Enter 802 kecil"/>
    <s v="ETJ"/>
    <s v="60 LSN"/>
    <n v="3"/>
    <n v="180"/>
    <s v="LSN"/>
    <n v="17500"/>
    <n v="1050000"/>
    <s v=""/>
    <s v=""/>
    <n v="3150000"/>
    <s v=""/>
    <s v=""/>
    <n v="0"/>
    <n v="6"/>
    <s v="ENTER WB (K) 802"/>
    <s v="enterwbk802"/>
    <s v="ada"/>
    <s v="$D$4:$D$87"/>
    <n v="674"/>
    <s v="&gt;"/>
    <s v="LSN"/>
    <n v="17500"/>
    <s v="/ LSN"/>
    <n v="1458.3333333333333"/>
    <s v="/ PCS"/>
    <s v=""/>
    <s v=""/>
    <n v="1458.3333333333333"/>
    <s v="/ PCS"/>
    <s v="60 LSN_"/>
    <n v="7"/>
    <n v="7"/>
    <s v="60 LSN"/>
    <s v="60"/>
    <s v="LSN"/>
    <s v="12 PCS"/>
    <s v="12 "/>
    <s v="PCS"/>
    <s v=""/>
    <s v=""/>
    <n v="720"/>
    <s v="PCS"/>
    <d v="2023-01-06T00:00:00"/>
    <s v="stip"/>
    <n v="60"/>
    <x v="0"/>
    <x v="66"/>
  </r>
  <r>
    <s v=""/>
    <s v=""/>
    <s v="&gt;"/>
    <s v=""/>
    <x v="68"/>
    <s v=""/>
    <s v="Penghapus W/B Enter 803 besar"/>
    <s v="ETJ"/>
    <s v="48 LSN"/>
    <n v="3"/>
    <n v="144"/>
    <s v="LSN"/>
    <n v="27500"/>
    <n v="1320000"/>
    <s v=""/>
    <s v=""/>
    <n v="3960000"/>
    <s v=""/>
    <s v=""/>
    <n v="0"/>
    <n v="3"/>
    <s v="ENTER WB (B) 803"/>
    <s v="enterwbb803"/>
    <s v="ada"/>
    <s v="$D$4:$D$88"/>
    <n v="673"/>
    <s v="&gt;"/>
    <s v="LSN"/>
    <n v="27500"/>
    <s v="/ LSN"/>
    <n v="2291.6666666666665"/>
    <s v="/ PCS"/>
    <s v=""/>
    <s v=""/>
    <n v="2291.6666666666665"/>
    <s v="/ PCS"/>
    <s v="48 LSN_"/>
    <n v="7"/>
    <n v="7"/>
    <s v="48 LSN"/>
    <s v="48"/>
    <s v="LSN"/>
    <s v="12 PCS"/>
    <s v="12 "/>
    <s v="PCS"/>
    <s v=""/>
    <s v=""/>
    <n v="576"/>
    <s v="PCS"/>
    <d v="2023-01-06T00:00:00"/>
    <s v="stip"/>
    <n v="48"/>
    <x v="0"/>
    <x v="67"/>
  </r>
  <r>
    <s v=""/>
    <s v=""/>
    <s v="&gt;"/>
    <s v=""/>
    <x v="69"/>
    <s v=""/>
    <s v="Boxfile Enter Bentuk"/>
    <s v="ETJ"/>
    <s v="8 LSN"/>
    <n v="2"/>
    <n v="16"/>
    <s v="LSN"/>
    <n v="120000"/>
    <n v="960000"/>
    <s v=""/>
    <s v=""/>
    <n v="1920000"/>
    <s v=""/>
    <s v=""/>
    <s v="MIX"/>
    <n v="2"/>
    <s v="ENTER BOXFILE BENTUK"/>
    <s v="enterboxfilebentuk"/>
    <s v="ada"/>
    <s v="$D$4:$D$89"/>
    <n v="656"/>
    <s v="&gt;"/>
    <s v="LSN"/>
    <n v="120000"/>
    <s v="/ LSN"/>
    <n v="10000"/>
    <s v="/ PCS"/>
    <s v=""/>
    <s v=""/>
    <n v="10000"/>
    <s v="/ PCS"/>
    <s v="8 LSN_"/>
    <n v="6"/>
    <n v="6"/>
    <s v="8 LSN"/>
    <s v="8"/>
    <s v="LSN"/>
    <s v="12 PCS"/>
    <s v="12 "/>
    <s v="PCS"/>
    <s v=""/>
    <s v=""/>
    <n v="96"/>
    <s v="PCS"/>
    <d v="2023-01-06T00:00:00"/>
    <s v="doc"/>
    <n v="8"/>
    <x v="0"/>
    <x v="68"/>
  </r>
  <r>
    <s v=""/>
    <s v=""/>
    <s v="&gt;"/>
    <s v=""/>
    <x v="70"/>
    <s v=""/>
    <s v="Boxfile Enter KCG BF 567"/>
    <s v="ETJ"/>
    <s v="60 PCS"/>
    <n v="5"/>
    <n v="300"/>
    <s v="PCS"/>
    <n v="12000"/>
    <n v="720000"/>
    <s v=""/>
    <s v=""/>
    <n v="3600000"/>
    <s v=""/>
    <s v=""/>
    <s v="MIX HT=3,B=2"/>
    <n v="5"/>
    <s v="ENTER BOXFILE KCG (BF 567)"/>
    <s v="enterboxfilekcgbf567"/>
    <s v="ada"/>
    <s v="$D$4:$D$90"/>
    <n v="657"/>
    <s v="&gt;"/>
    <s v="PCS"/>
    <n v="12000"/>
    <s v="/ PCS"/>
    <s v=""/>
    <s v=""/>
    <s v=""/>
    <s v=""/>
    <n v="12000"/>
    <s v="/ PCS"/>
    <s v="60 PCS_"/>
    <n v="7"/>
    <n v="7"/>
    <s v="60 PCS"/>
    <s v="60"/>
    <s v="PCS"/>
    <s v=""/>
    <s v=""/>
    <s v=""/>
    <s v=""/>
    <s v=""/>
    <n v="60"/>
    <s v="PCS"/>
    <d v="2023-01-06T00:00:00"/>
    <s v="doz"/>
    <n v="60"/>
    <x v="0"/>
    <x v="69"/>
  </r>
  <r>
    <s v=""/>
    <s v=""/>
    <s v="&gt;"/>
    <s v=""/>
    <x v="71"/>
    <s v=""/>
    <s v="Bk Tabungan Enter"/>
    <s v="ETJ"/>
    <s v="3600 PCS"/>
    <n v="2"/>
    <n v="7200"/>
    <s v="PCS"/>
    <n v="550"/>
    <n v="1980000"/>
    <s v=""/>
    <s v=""/>
    <n v="3960000"/>
    <s v=""/>
    <s v=""/>
    <n v="0"/>
    <n v="2"/>
    <s v="ENTER BK TABUNGAN"/>
    <s v="enterbktabungan"/>
    <s v="ada"/>
    <s v="$D$4:$D$91"/>
    <n v="655"/>
    <s v="&gt;"/>
    <s v="PCS"/>
    <n v="550"/>
    <s v="/ PCS"/>
    <s v=""/>
    <s v=""/>
    <s v=""/>
    <s v=""/>
    <n v="550"/>
    <s v="/ PCS"/>
    <s v="3600 PCS_"/>
    <n v="9"/>
    <n v="9"/>
    <s v="3600 PCS"/>
    <s v="3600"/>
    <s v="PCS"/>
    <s v=""/>
    <s v=""/>
    <s v=""/>
    <s v=""/>
    <s v=""/>
    <n v="3600"/>
    <s v="PCS"/>
    <d v="2023-01-06T00:00:00"/>
    <s v="buku"/>
    <n v="3600"/>
    <x v="0"/>
    <x v="70"/>
  </r>
  <r>
    <s v=""/>
    <s v=""/>
    <s v="&gt;"/>
    <s v=""/>
    <x v="72"/>
    <s v=""/>
    <s v="Palet Cat Air DOP Sakura 201"/>
    <s v="ETJ"/>
    <s v="120 LSN"/>
    <n v="1"/>
    <n v="120"/>
    <s v="LSN"/>
    <n v="7500"/>
    <n v="900000"/>
    <s v=""/>
    <s v=""/>
    <n v="900000"/>
    <s v=""/>
    <s v=""/>
    <n v="0"/>
    <n v="1"/>
    <s v="PALLET DOP SAKURA 201"/>
    <s v="palletdopsakura201"/>
    <s v="ada"/>
    <s v="$D$4:$D$92"/>
    <n v="1619"/>
    <s v="&gt;"/>
    <s v="LSN"/>
    <n v="7500"/>
    <s v="/ LSN"/>
    <n v="625"/>
    <s v="/ PCS"/>
    <s v=""/>
    <s v=""/>
    <n v="625"/>
    <s v="/ PCS"/>
    <s v="120 LSN_"/>
    <n v="8"/>
    <n v="8"/>
    <s v="120 LSN"/>
    <s v="120"/>
    <s v="LSN"/>
    <s v="12 PCS"/>
    <s v="12 "/>
    <s v="PCS"/>
    <s v=""/>
    <s v=""/>
    <n v="1440"/>
    <s v="PCS"/>
    <d v="2023-01-06T00:00:00"/>
    <s v="cat"/>
    <n v="120"/>
    <x v="0"/>
    <x v="71"/>
  </r>
  <r>
    <s v=""/>
    <s v=""/>
    <s v="&gt;"/>
    <s v=""/>
    <x v="73"/>
    <s v=""/>
    <s v="Palet Cat Air DOP Kepiting 202"/>
    <s v="ETJ"/>
    <s v="120 LSN"/>
    <n v="1"/>
    <n v="120"/>
    <s v="LSN"/>
    <n v="7500"/>
    <n v="900000"/>
    <s v=""/>
    <s v=""/>
    <n v="900000"/>
    <s v=""/>
    <s v=""/>
    <n v="0"/>
    <n v="1"/>
    <s v="PALLET DOP KEPITING 202"/>
    <s v="palletdopkepiting202"/>
    <s v="ada"/>
    <s v="$D$4:$D$93"/>
    <n v="1618"/>
    <s v="&gt;"/>
    <s v="LSN"/>
    <n v="7500"/>
    <s v="/ LSN"/>
    <n v="625"/>
    <s v="/ PCS"/>
    <s v=""/>
    <s v=""/>
    <n v="625"/>
    <s v="/ PCS"/>
    <s v="120 LSN_"/>
    <n v="8"/>
    <n v="8"/>
    <s v="120 LSN"/>
    <s v="120"/>
    <s v="LSN"/>
    <s v="12 PCS"/>
    <s v="12 "/>
    <s v="PCS"/>
    <s v=""/>
    <s v=""/>
    <n v="1440"/>
    <s v="PCS"/>
    <d v="2023-01-06T00:00:00"/>
    <s v="cat"/>
    <n v="120"/>
    <x v="0"/>
    <x v="72"/>
  </r>
  <r>
    <s v=""/>
    <s v=""/>
    <s v="&gt;"/>
    <s v=""/>
    <x v="74"/>
    <s v=""/>
    <s v="Clip Board Enter 03 Anti Pecah"/>
    <s v="ETJ"/>
    <s v="8 LSN"/>
    <n v="1"/>
    <n v="8"/>
    <s v="LSN"/>
    <n v="115000"/>
    <n v="920000"/>
    <s v=""/>
    <s v=""/>
    <n v="920000"/>
    <n v="0"/>
    <n v="0"/>
    <n v="0"/>
    <n v="1"/>
    <s v="ENTER C/ BOARD 03 ANTI PECAH"/>
    <s v="entercboard03antipecah"/>
    <s v="ada"/>
    <s v="$D$4:$D$94"/>
    <n v="661"/>
    <s v="&gt;"/>
    <s v="LSN"/>
    <n v="115000"/>
    <s v="/ LSN"/>
    <n v="9583.3333333333339"/>
    <s v="/ PCS"/>
    <s v=""/>
    <s v=""/>
    <n v="9583.3333333333339"/>
    <s v="/ PCS"/>
    <s v="8 LSN_"/>
    <n v="6"/>
    <n v="6"/>
    <s v="8 LSN"/>
    <s v="8"/>
    <s v="LSN"/>
    <s v="12 PCS"/>
    <s v="12 "/>
    <s v="PCS"/>
    <s v=""/>
    <s v=""/>
    <n v="96"/>
    <s v="PCS"/>
    <d v="2023-01-06T00:00:00"/>
    <s v="clip"/>
    <n v="8"/>
    <x v="0"/>
    <x v="7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6T00:00:00"/>
    <s v=""/>
    <e v="#VALUE!"/>
    <x v="1"/>
    <x v="1"/>
  </r>
  <r>
    <s v="DBS_0601_723-2"/>
    <n v="19"/>
    <s v="&gt;"/>
    <n v="2"/>
    <x v="75"/>
    <d v="2023-01-06T00:00:00"/>
    <s v="Gel pen Tizo 1.0 TG 340"/>
    <s v="DB STATIONERY"/>
    <s v="96 LSN"/>
    <n v="7"/>
    <n v="672"/>
    <s v="LSN"/>
    <n v="31500"/>
    <n v="3024000"/>
    <s v=""/>
    <s v=""/>
    <n v="21168000"/>
    <s v=""/>
    <s v=""/>
    <n v="0"/>
    <n v="12"/>
    <s v="GEL PEN TIZO 1.0 TG340"/>
    <s v="gelpentizo10tg340"/>
    <s v="ada"/>
    <s v="$D$4:$D$96"/>
    <n v="758"/>
    <s v="&gt;"/>
    <s v="LSN"/>
    <n v="31500"/>
    <s v="/ LSN"/>
    <n v="2625"/>
    <s v="/ PCS"/>
    <s v=""/>
    <s v=""/>
    <n v="2625"/>
    <s v="/ PCS"/>
    <s v="96 LSN_"/>
    <n v="7"/>
    <n v="7"/>
    <s v="96 LSN"/>
    <s v="96"/>
    <s v="LSN"/>
    <s v="12 PCS"/>
    <s v="12 "/>
    <s v="PCS"/>
    <s v=""/>
    <s v=""/>
    <n v="1152"/>
    <s v="PCS"/>
    <d v="2023-01-06T00:00:00"/>
    <s v="pen"/>
    <n v="96"/>
    <x v="0"/>
    <x v="74"/>
  </r>
  <r>
    <s v=""/>
    <s v=""/>
    <s v="&gt;"/>
    <s v=""/>
    <x v="76"/>
    <s v=""/>
    <s v="Gel 1.0 TG 340 BI Biru"/>
    <s v="DB STATIONERY"/>
    <s v="96 LSN"/>
    <n v="3"/>
    <n v="288"/>
    <s v="LSN"/>
    <n v="31500"/>
    <n v="3024000"/>
    <s v=""/>
    <s v=""/>
    <n v="9072000"/>
    <n v="0"/>
    <n v="0"/>
    <n v="0"/>
    <n v="5"/>
    <s v="GEL 1.0 TG340BI BIRU"/>
    <s v="gel10tg340bibiru"/>
    <s v="ada"/>
    <s v="$D$4:$D$97"/>
    <n v="712"/>
    <s v="&gt;"/>
    <s v="LSN"/>
    <n v="31500"/>
    <s v="/ LSN"/>
    <n v="2625"/>
    <s v="/ PCS"/>
    <s v=""/>
    <s v=""/>
    <n v="2625"/>
    <s v="/ PCS"/>
    <s v="96 LSN_"/>
    <n v="7"/>
    <n v="7"/>
    <s v="96 LSN"/>
    <s v="96"/>
    <s v="LSN"/>
    <s v="12 PCS"/>
    <s v="12 "/>
    <s v="PCS"/>
    <s v=""/>
    <s v=""/>
    <n v="1152"/>
    <s v="PCS"/>
    <d v="2023-01-06T00:00:00"/>
    <s v="pen"/>
    <n v="96"/>
    <x v="0"/>
    <x v="75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6T00:00:00"/>
    <s v=""/>
    <e v="#VALUE!"/>
    <x v="1"/>
    <x v="1"/>
  </r>
  <r>
    <s v="GRA_0601_001-3"/>
    <n v="20"/>
    <s v="&gt;"/>
    <n v="3"/>
    <x v="77"/>
    <s v=""/>
    <s v="Map Sika kcg AC-05 kuning"/>
    <s v="GRAFINDO"/>
    <s v="50 LSN"/>
    <n v="3"/>
    <n v="150"/>
    <s v="LSN"/>
    <n v="18250"/>
    <n v="912500"/>
    <s v=""/>
    <s v=""/>
    <n v="2737500"/>
    <s v=""/>
    <s v=""/>
    <n v="0"/>
    <n v="8"/>
    <s v="MAP KANCING SIKA AC-05 KUNING"/>
    <s v="mapkancingsikaac05kuning"/>
    <s v="ada"/>
    <s v="$D$4:$D$99"/>
    <n v="1448"/>
    <s v="&gt;"/>
    <s v="LSN"/>
    <n v="18250"/>
    <s v="/ LSN"/>
    <n v="1520.8333333333333"/>
    <s v="/ PCS"/>
    <s v=""/>
    <s v=""/>
    <n v="1520.8333333333333"/>
    <s v="/ PCS"/>
    <s v="50 LSN_"/>
    <n v="7"/>
    <n v="7"/>
    <s v="50 LSN"/>
    <s v="50"/>
    <s v="LSN"/>
    <s v="12 PCS"/>
    <s v="12 "/>
    <s v="PCS"/>
    <s v=""/>
    <s v=""/>
    <n v="600"/>
    <s v="PCS"/>
    <d v="2023-01-06T00:00:00"/>
    <s v="map"/>
    <n v="50"/>
    <x v="0"/>
    <x v="76"/>
  </r>
  <r>
    <s v=""/>
    <s v=""/>
    <s v="&gt;"/>
    <s v=""/>
    <x v="78"/>
    <s v=""/>
    <s v="Business File Sika AC-106 Hijau"/>
    <s v="GRAFINDO"/>
    <s v="50 LSN"/>
    <n v="1"/>
    <n v="50"/>
    <s v="LSN"/>
    <n v="0"/>
    <n v="0"/>
    <s v=""/>
    <s v=""/>
    <s v=""/>
    <s v=""/>
    <s v=""/>
    <s v="BONUS"/>
    <n v="4"/>
    <s v="BUSINESS FILE SIKA AC-106 HIJAU"/>
    <s v="businessfilesikaac106hijau"/>
    <s v="ada"/>
    <s v="$D$4:$D$100"/>
    <n v="378"/>
    <s v="&gt;"/>
    <e v="#VALUE!"/>
    <s v=""/>
    <s v=""/>
    <s v=""/>
    <s v=""/>
    <s v=""/>
    <s v=""/>
    <s v=""/>
    <s v=""/>
    <s v="50 LSN_"/>
    <n v="7"/>
    <n v="7"/>
    <s v="50 LSN"/>
    <s v="50"/>
    <s v="LSN"/>
    <s v="12 PCS"/>
    <s v="12 "/>
    <s v="PCS"/>
    <s v=""/>
    <s v=""/>
    <n v="600"/>
    <s v="PCS"/>
    <d v="2023-01-06T00:00:00"/>
    <s v="map"/>
    <n v="50"/>
    <x v="0"/>
    <x v="77"/>
  </r>
  <r>
    <s v=""/>
    <s v=""/>
    <s v="&gt;"/>
    <s v=""/>
    <x v="79"/>
    <s v=""/>
    <s v="Business File Sika AC-106 Putih"/>
    <s v="GRAFINDO"/>
    <s v="50 LSN"/>
    <n v="2"/>
    <n v="100"/>
    <s v="LSN"/>
    <n v="0"/>
    <n v="0"/>
    <s v=""/>
    <s v=""/>
    <s v=""/>
    <n v="0"/>
    <n v="0"/>
    <s v="BONUS"/>
    <n v="2"/>
    <s v="BUSINESS FILE SIKA AC-106 PUTIH"/>
    <s v="businessfilesikaac106putih"/>
    <s v="ada"/>
    <s v="$D$4:$D$101"/>
    <n v="380"/>
    <s v="&gt;"/>
    <e v="#VALUE!"/>
    <s v=""/>
    <s v=""/>
    <s v=""/>
    <s v=""/>
    <s v=""/>
    <s v=""/>
    <s v=""/>
    <s v=""/>
    <s v="50 LSN_"/>
    <n v="7"/>
    <n v="7"/>
    <s v="50 LSN"/>
    <s v="50"/>
    <s v="LSN"/>
    <s v="12 PCS"/>
    <s v="12 "/>
    <s v="PCS"/>
    <s v=""/>
    <s v=""/>
    <n v="600"/>
    <s v="PCS"/>
    <d v="2023-01-06T00:00:00"/>
    <s v="map"/>
    <n v="50"/>
    <x v="0"/>
    <x v="7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6T00:00:00"/>
    <s v=""/>
    <e v="#VALUE!"/>
    <x v="1"/>
    <x v="1"/>
  </r>
  <r>
    <s v="GRA_0601_014-1"/>
    <n v="21"/>
    <s v="&gt;"/>
    <n v="1"/>
    <x v="80"/>
    <s v=""/>
    <s v="Business File Sika AC-106 Hijau"/>
    <s v="GRAFINDO"/>
    <s v="50 LSN"/>
    <n v="3"/>
    <n v="150"/>
    <s v="LSN"/>
    <n v="0"/>
    <n v="0"/>
    <s v=""/>
    <s v=""/>
    <s v=""/>
    <n v="0"/>
    <n v="0"/>
    <s v="SURAT JALAN"/>
    <n v="4"/>
    <s v="BUSINESS FILE SIKA AC-106 HIJAU"/>
    <s v="businessfilesikaac106hijau"/>
    <s v="ada"/>
    <s v="$D$4:$D$103"/>
    <n v="378"/>
    <s v="&gt;"/>
    <e v="#VALUE!"/>
    <s v=""/>
    <s v=""/>
    <s v=""/>
    <s v=""/>
    <s v=""/>
    <s v=""/>
    <s v=""/>
    <s v=""/>
    <s v="50 LSN_"/>
    <n v="7"/>
    <n v="7"/>
    <s v="50 LSN"/>
    <s v="50"/>
    <s v="LSN"/>
    <s v="12 PCS"/>
    <s v="12 "/>
    <s v="PCS"/>
    <s v=""/>
    <s v=""/>
    <n v="600"/>
    <s v="PCS"/>
    <d v="2023-01-06T00:00:00"/>
    <s v="map"/>
    <n v="50"/>
    <x v="0"/>
    <x v="7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6T00:00:00"/>
    <s v=""/>
    <e v="#VALUE!"/>
    <x v="1"/>
    <x v="1"/>
  </r>
  <r>
    <s v="TRI_0601_720-1"/>
    <n v="22"/>
    <s v="&gt;"/>
    <n v="1"/>
    <x v="81"/>
    <s v=""/>
    <s v="Isolasi Nasional"/>
    <s v="TRI MITRA SEJATI"/>
    <s v="120 ROL"/>
    <n v="26"/>
    <n v="3120"/>
    <s v="ROL"/>
    <n v="4615"/>
    <n v="553800"/>
    <s v=""/>
    <s v=""/>
    <n v="14398800"/>
    <n v="0"/>
    <n v="14398800"/>
    <n v="0"/>
    <n v="26"/>
    <s v="ELEC NATIONAL 20M X 120 ROLL"/>
    <s v="elecnational20mx120roll"/>
    <s v="ada"/>
    <s v="$D$4:$D$105"/>
    <n v="650"/>
    <s v="&gt;"/>
    <s v="ROL"/>
    <n v="4615"/>
    <s v="/ ROL"/>
    <s v=""/>
    <s v=""/>
    <s v=""/>
    <s v=""/>
    <n v="4615"/>
    <s v="/ ROL"/>
    <s v="120 ROL_"/>
    <n v="8"/>
    <n v="8"/>
    <s v="120 ROL"/>
    <s v="120"/>
    <s v="ROL"/>
    <s v=""/>
    <s v=""/>
    <s v=""/>
    <s v=""/>
    <s v=""/>
    <n v="120"/>
    <s v="ROL"/>
    <d v="2023-01-06T00:00:00"/>
    <s v="isolasi"/>
    <n v="120"/>
    <x v="0"/>
    <x v="7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6T00:00:00"/>
    <s v=""/>
    <e v="#VALUE!"/>
    <x v="1"/>
    <x v="1"/>
  </r>
  <r>
    <s v="COM_0601_111-1"/>
    <n v="23"/>
    <s v="&gt;"/>
    <n v="1"/>
    <x v="82"/>
    <s v=""/>
    <s v="Doc rest Prestige"/>
    <s v="COMBI"/>
    <s v="5 LSN"/>
    <n v="1"/>
    <n v="7"/>
    <s v="LSN"/>
    <n v="195000"/>
    <n v="1365000"/>
    <s v=""/>
    <s v=""/>
    <n v="1365000"/>
    <n v="0"/>
    <n v="1365000"/>
    <n v="0"/>
    <n v="2"/>
    <s v="DOC RIT PRESTIGE"/>
    <s v="docritprestige"/>
    <s v="ada"/>
    <s v="$D$4:$D$107"/>
    <n v="607"/>
    <s v="&gt;"/>
    <s v="LSN"/>
    <n v="273000"/>
    <s v="/ LSN"/>
    <n v="22750"/>
    <s v="/ PCS"/>
    <s v=""/>
    <s v=""/>
    <n v="22750"/>
    <s v="/ PCS"/>
    <s v="5 LSN_"/>
    <n v="6"/>
    <n v="6"/>
    <s v="5 LSN"/>
    <s v="5"/>
    <s v="LSN"/>
    <s v="12 PCS"/>
    <s v="12 "/>
    <s v="PCS"/>
    <s v=""/>
    <s v=""/>
    <n v="60"/>
    <s v="PCS"/>
    <d v="2023-01-06T00:00:00"/>
    <s v="doc"/>
    <n v="5"/>
    <x v="0"/>
    <x v="8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6T00:00:00"/>
    <s v=""/>
    <e v="#VALUE!"/>
    <x v="1"/>
    <x v="1"/>
  </r>
  <r>
    <s v="SAP_0601_SOS-1"/>
    <n v="24"/>
    <s v="&gt;"/>
    <n v="1"/>
    <x v="83"/>
    <s v=""/>
    <s v="Meja Ipad Import Jumbo Karakter"/>
    <s v="SAPUTRO OFFICE"/>
    <s v="10 PCS"/>
    <n v="50"/>
    <n v="500"/>
    <s v="PCS"/>
    <n v="48000"/>
    <n v="480000"/>
    <s v=""/>
    <s v=""/>
    <n v="24000000"/>
    <n v="0"/>
    <n v="24000000"/>
    <n v="0"/>
    <n v="100"/>
    <s v="MEJA IPAD IMPORT JUMBO KARAKTER"/>
    <s v="mejaipadimportjumbokarakter"/>
    <s v="ada"/>
    <s v="$D$4:$D$109"/>
    <n v="1497"/>
    <s v="&gt;"/>
    <s v="PCS"/>
    <n v="48000"/>
    <s v="/ PCS"/>
    <s v=""/>
    <s v=""/>
    <s v=""/>
    <s v=""/>
    <n v="48000"/>
    <s v="/ PCS"/>
    <s v="10 PCS_"/>
    <n v="7"/>
    <n v="7"/>
    <s v="10 PCS"/>
    <s v="10"/>
    <s v="PCS"/>
    <s v=""/>
    <s v=""/>
    <s v=""/>
    <s v=""/>
    <s v=""/>
    <n v="10"/>
    <s v="PCS"/>
    <d v="2023-01-06T00:00:00"/>
    <s v="dll"/>
    <n v="10"/>
    <x v="0"/>
    <x v="8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6T00:00:00"/>
    <s v=""/>
    <e v="#VALUE!"/>
    <x v="1"/>
    <x v="1"/>
  </r>
  <r>
    <s v="GLO_0701_ 08-2"/>
    <n v="25"/>
    <s v="&gt;"/>
    <n v="2"/>
    <x v="84"/>
    <d v="2023-01-07T00:00:00"/>
    <s v="Buku tamu batik kain"/>
    <s v="GLORY"/>
    <s v="7 LSN"/>
    <s v=""/>
    <n v="7"/>
    <s v="LSN"/>
    <n v="161000"/>
    <n v="1127000"/>
    <s v=""/>
    <s v=""/>
    <n v="1127000"/>
    <s v=""/>
    <s v=""/>
    <s v="DISKON CASH 135.000"/>
    <n v="0"/>
    <s v="BT BATIK"/>
    <s v="btbatik"/>
    <s v="ada"/>
    <s v="$D$4:$D$111"/>
    <n v="334"/>
    <s v="&gt;"/>
    <s v="LSN"/>
    <n v="161000"/>
    <s v="/ LSN"/>
    <n v="13416.666666666666"/>
    <s v="/ PCS"/>
    <s v=""/>
    <s v=""/>
    <n v="13416.666666666666"/>
    <s v="/ PCS"/>
    <s v="7 LSN_"/>
    <n v="6"/>
    <n v="6"/>
    <s v="7 LSN"/>
    <s v="7"/>
    <s v="LSN"/>
    <s v="12 PCS"/>
    <s v="12 "/>
    <s v="PCS"/>
    <s v=""/>
    <s v=""/>
    <n v="84"/>
    <s v="PCS"/>
    <d v="2023-01-07T00:00:00"/>
    <s v="buku"/>
    <n v="7"/>
    <x v="0"/>
    <x v="82"/>
  </r>
  <r>
    <s v=""/>
    <s v=""/>
    <s v="&gt;"/>
    <s v=""/>
    <x v="85"/>
    <s v=""/>
    <s v="Agenda Calvin Klein polos"/>
    <s v="GLORY"/>
    <s v="120 PCS"/>
    <s v=""/>
    <n v="120"/>
    <s v="PCS"/>
    <n v="13000"/>
    <n v="1560000"/>
    <s v=""/>
    <s v=""/>
    <n v="1560000"/>
    <n v="0"/>
    <n v="0"/>
    <s v="DISKON CASH 135.000"/>
    <n v="0"/>
    <s v="AG CK POLOS"/>
    <s v="agckpolos"/>
    <s v="ada"/>
    <s v="$D$4:$D$112"/>
    <n v="39"/>
    <s v="&gt;"/>
    <s v="PCS"/>
    <n v="13000"/>
    <s v="/ PCS"/>
    <s v=""/>
    <s v=""/>
    <s v=""/>
    <s v=""/>
    <n v="13000"/>
    <s v="/ PCS"/>
    <s v="120 PCS_"/>
    <n v="8"/>
    <n v="8"/>
    <s v="120 PCS"/>
    <s v="120"/>
    <s v="PCS"/>
    <s v=""/>
    <s v=""/>
    <s v=""/>
    <s v=""/>
    <s v=""/>
    <n v="120"/>
    <s v="PCS"/>
    <d v="2023-01-07T00:00:00"/>
    <s v="buku"/>
    <n v="120"/>
    <x v="0"/>
    <x v="8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ATA_0701_214-9"/>
    <n v="26"/>
    <s v="&gt;"/>
    <n v="9"/>
    <x v="86"/>
    <d v="2023-01-07T00:00:00"/>
    <s v="Crayon putar JK TWCR-12 mini"/>
    <s v="ATALI MAKMUR"/>
    <s v="12 LSN"/>
    <n v="1"/>
    <n v="144"/>
    <s v="SET"/>
    <n v="18600"/>
    <n v="2678400"/>
    <n v="0.125"/>
    <n v="0.05"/>
    <n v="2226420"/>
    <s v=""/>
    <s v=""/>
    <n v="0"/>
    <n v="5"/>
    <s v="CRAYON PUTAR TWCR-12MINI JK"/>
    <s v="crayonputartwcr12minijk"/>
    <s v="ada"/>
    <s v="$D$4:$D$114"/>
    <n v="552"/>
    <s v="&gt;"/>
    <s v="LSN"/>
    <n v="223200"/>
    <s v="/ LSN"/>
    <n v="18600"/>
    <s v="/ PCS"/>
    <s v=""/>
    <s v=""/>
    <n v="18600"/>
    <s v="/ PCS"/>
    <s v="12 LSN_"/>
    <n v="7"/>
    <n v="7"/>
    <s v="12 LSN"/>
    <s v="12"/>
    <s v="LSN"/>
    <s v="12 PCS"/>
    <s v="12 "/>
    <s v="PCS"/>
    <s v=""/>
    <s v=""/>
    <n v="144"/>
    <s v="PCS"/>
    <d v="2023-01-07T00:00:00"/>
    <e v="#REF!"/>
    <n v="12"/>
    <x v="2"/>
    <x v="84"/>
  </r>
  <r>
    <s v=""/>
    <s v=""/>
    <s v="&gt;"/>
    <s v=""/>
    <x v="87"/>
    <s v=""/>
    <s v="Tipe-ex Kertas JK CT-520"/>
    <s v="ATALI MAKMUR"/>
    <s v="360 PCS"/>
    <n v="1"/>
    <n v="360"/>
    <s v="PCS"/>
    <n v="11000"/>
    <n v="3960000"/>
    <n v="0.125"/>
    <n v="0.05"/>
    <n v="3291750"/>
    <s v=""/>
    <s v=""/>
    <n v="0"/>
    <n v="1"/>
    <s v="CORRECTION TAPE CT-520 JK"/>
    <s v="correctiontapect520jk"/>
    <s v="ada"/>
    <s v="$D$4:$D$115"/>
    <n v="521"/>
    <s v="&gt;"/>
    <s v="PCS"/>
    <n v="11000"/>
    <s v="/ PCS"/>
    <s v=""/>
    <s v=""/>
    <s v=""/>
    <s v=""/>
    <n v="11000"/>
    <s v="/ PCS"/>
    <s v="360 PCS_"/>
    <n v="8"/>
    <n v="8"/>
    <s v="360 PCS"/>
    <s v="360"/>
    <s v="PCS"/>
    <s v=""/>
    <s v=""/>
    <s v=""/>
    <s v=""/>
    <s v=""/>
    <n v="360"/>
    <s v="PCS"/>
    <d v="2023-01-07T00:00:00"/>
    <e v="#REF!"/>
    <n v="360"/>
    <x v="2"/>
    <x v="85"/>
  </r>
  <r>
    <s v=""/>
    <s v=""/>
    <s v="&gt;"/>
    <s v=""/>
    <x v="88"/>
    <s v=""/>
    <s v="Label JK LB-P2 LN 2brs"/>
    <s v="ATALI MAKMUR"/>
    <s v="50 PAK (10 ROL)"/>
    <n v="1"/>
    <n v="500"/>
    <s v="ROL"/>
    <n v="3050"/>
    <n v="1525000"/>
    <n v="0.125"/>
    <n v="0.05"/>
    <n v="1267656.25"/>
    <s v=""/>
    <s v=""/>
    <n v="0"/>
    <n v="3"/>
    <s v="LABEL LB-P2LN (2 BARIS) JK"/>
    <s v="labellbp2ln2barisjk"/>
    <s v="ada"/>
    <s v="$D$4:$D$116"/>
    <n v="1353"/>
    <s v="&gt;"/>
    <s v="PAK "/>
    <n v="30500"/>
    <s v="/ PAK "/>
    <n v="3050"/>
    <s v="/ ROL"/>
    <s v=""/>
    <s v=""/>
    <n v="3050"/>
    <s v="/ ROL"/>
    <s v="50 PAK_10 ROL_"/>
    <n v="7"/>
    <n v="14"/>
    <s v="50 PAK "/>
    <s v="50"/>
    <s v="PAK "/>
    <s v="10 ROL"/>
    <s v="10 "/>
    <s v="ROL"/>
    <s v=""/>
    <s v=""/>
    <n v="500"/>
    <s v="ROL"/>
    <d v="2023-01-07T00:00:00"/>
    <e v="#REF!"/>
    <n v="50"/>
    <x v="2"/>
    <x v="86"/>
  </r>
  <r>
    <s v=""/>
    <s v=""/>
    <s v="&gt;"/>
    <s v=""/>
    <x v="89"/>
    <s v=""/>
    <s v="Tape cutter JK TD-103"/>
    <s v="ATALI MAKMUR"/>
    <s v="24 PCS"/>
    <n v="2"/>
    <n v="48"/>
    <s v="PCS"/>
    <n v="19000"/>
    <n v="456000"/>
    <n v="0.125"/>
    <n v="0.05"/>
    <n v="758100"/>
    <s v=""/>
    <s v=""/>
    <n v="0"/>
    <n v="6"/>
    <s v="TAPE CUTTER TD-103 JK"/>
    <s v="tapecuttertd103jk"/>
    <s v="ada"/>
    <s v="$D$4:$D$117"/>
    <n v="2026"/>
    <s v="&gt;"/>
    <s v="PCS"/>
    <n v="19000"/>
    <s v="/ PCS"/>
    <s v=""/>
    <s v=""/>
    <s v=""/>
    <s v=""/>
    <n v="19000"/>
    <s v="/ PCS"/>
    <s v="24 PCS_"/>
    <n v="7"/>
    <n v="7"/>
    <s v="24 PCS"/>
    <s v="24"/>
    <s v="PCS"/>
    <s v=""/>
    <s v=""/>
    <s v=""/>
    <s v=""/>
    <s v=""/>
    <n v="24"/>
    <s v="PCS"/>
    <d v="2023-01-07T00:00:00"/>
    <e v="#REF!"/>
    <n v="24"/>
    <x v="2"/>
    <x v="87"/>
  </r>
  <r>
    <s v=""/>
    <s v=""/>
    <s v="&gt;"/>
    <s v=""/>
    <x v="90"/>
    <s v=""/>
    <s v="Gunting JK SC-828"/>
    <s v="ATALI MAKMUR"/>
    <s v="12 LSN"/>
    <n v="1"/>
    <n v="144"/>
    <s v="PCS"/>
    <n v="4350"/>
    <n v="626400"/>
    <n v="0.125"/>
    <n v="0.05"/>
    <n v="520695"/>
    <s v=""/>
    <s v=""/>
    <n v="0"/>
    <n v="11"/>
    <s v="SCISSOR SC-828 JK"/>
    <s v="scissorsc828jk"/>
    <s v="ada"/>
    <s v="$D$4:$D$118"/>
    <n v="1920"/>
    <s v="&gt;"/>
    <s v="LSN"/>
    <n v="52200"/>
    <s v="/ LSN"/>
    <n v="4350"/>
    <s v="/ PCS"/>
    <s v=""/>
    <s v=""/>
    <n v="4350"/>
    <s v="/ PCS"/>
    <s v="12 LSN_"/>
    <n v="7"/>
    <n v="7"/>
    <s v="12 LSN"/>
    <s v="12"/>
    <s v="LSN"/>
    <s v="12 PCS"/>
    <s v="12 "/>
    <s v="PCS"/>
    <s v=""/>
    <s v=""/>
    <n v="144"/>
    <s v="PCS"/>
    <d v="2023-01-07T00:00:00"/>
    <e v="#REF!"/>
    <n v="12"/>
    <x v="2"/>
    <x v="88"/>
  </r>
  <r>
    <s v=""/>
    <s v=""/>
    <s v="&gt;"/>
    <s v=""/>
    <x v="91"/>
    <s v=""/>
    <s v="Gunting JK SC-838"/>
    <s v="ATALI MAKMUR"/>
    <s v="12 LSN"/>
    <n v="1"/>
    <n v="144"/>
    <s v="PCS"/>
    <n v="6500"/>
    <n v="936000"/>
    <n v="0.125"/>
    <n v="0.05"/>
    <n v="778050"/>
    <s v=""/>
    <s v=""/>
    <n v="0"/>
    <n v="6"/>
    <s v="SCISSOR SC-838 JK"/>
    <s v="scissorsc838jk"/>
    <s v="ada"/>
    <s v="$D$4:$D$119"/>
    <n v="1922"/>
    <s v="&gt;"/>
    <s v="LSN"/>
    <n v="78000"/>
    <s v="/ LSN"/>
    <n v="6500"/>
    <s v="/ PCS"/>
    <s v=""/>
    <s v=""/>
    <n v="6500"/>
    <s v="/ PCS"/>
    <s v="12 LSN_"/>
    <n v="7"/>
    <n v="7"/>
    <s v="12 LSN"/>
    <s v="12"/>
    <s v="LSN"/>
    <s v="12 PCS"/>
    <s v="12 "/>
    <s v="PCS"/>
    <s v=""/>
    <s v=""/>
    <n v="144"/>
    <s v="PCS"/>
    <d v="2023-01-07T00:00:00"/>
    <e v="#REF!"/>
    <n v="12"/>
    <x v="2"/>
    <x v="89"/>
  </r>
  <r>
    <s v=""/>
    <s v=""/>
    <s v="&gt;"/>
    <s v=""/>
    <x v="92"/>
    <s v=""/>
    <s v="Gunting JK SC-848"/>
    <s v="ATALI MAKMUR"/>
    <s v="12 LSN"/>
    <n v="1"/>
    <n v="144"/>
    <s v="PCS"/>
    <n v="9750"/>
    <n v="1404000"/>
    <n v="0.125"/>
    <n v="0.05"/>
    <n v="1167075"/>
    <s v=""/>
    <s v=""/>
    <n v="0"/>
    <n v="6"/>
    <s v="SCISSOR SC-848 JK"/>
    <s v="scissorsc848jk"/>
    <s v="ada"/>
    <s v="$D$4:$D$120"/>
    <n v="1924"/>
    <s v="&gt;"/>
    <s v="LSN"/>
    <n v="117000"/>
    <s v="/ LSN"/>
    <n v="9750"/>
    <s v="/ PCS"/>
    <s v=""/>
    <s v=""/>
    <n v="9750"/>
    <s v="/ PCS"/>
    <s v="12 LSN_"/>
    <n v="7"/>
    <n v="7"/>
    <s v="12 LSN"/>
    <s v="12"/>
    <s v="LSN"/>
    <s v="12 PCS"/>
    <s v="12 "/>
    <s v="PCS"/>
    <s v=""/>
    <s v=""/>
    <n v="144"/>
    <s v="PCS"/>
    <d v="2023-01-07T00:00:00"/>
    <e v="#REF!"/>
    <n v="12"/>
    <x v="2"/>
    <x v="90"/>
  </r>
  <r>
    <s v=""/>
    <s v=""/>
    <s v="&gt;"/>
    <s v=""/>
    <x v="93"/>
    <s v=""/>
    <s v="Binder clip JK 155"/>
    <s v="ATALI MAKMUR"/>
    <s v="20 GRS"/>
    <n v="2"/>
    <n v="40"/>
    <s v="GRS"/>
    <n v="67800"/>
    <n v="1356000"/>
    <n v="0.125"/>
    <n v="0.05"/>
    <n v="2254350"/>
    <s v=""/>
    <s v=""/>
    <n v="0"/>
    <n v="3"/>
    <s v="BINDER CLIP 155 JK"/>
    <s v="binderclip155jk"/>
    <s v="ada"/>
    <s v="$D$4:$D$121"/>
    <n v="199"/>
    <s v="&gt;"/>
    <s v="GRS"/>
    <n v="67800"/>
    <s v="/ GRS"/>
    <n v="5650"/>
    <s v="/ LSN"/>
    <n v="470.83333333333331"/>
    <s v="/ PCS"/>
    <n v="470.83333333333331"/>
    <s v="/ PCS"/>
    <s v="20 GRS_"/>
    <n v="7"/>
    <n v="7"/>
    <s v="20 GRS"/>
    <s v="20"/>
    <s v="GRS"/>
    <s v="12 LSN"/>
    <s v="12 "/>
    <s v="LSN"/>
    <n v="12"/>
    <s v="PCS"/>
    <n v="2880"/>
    <s v="PCS"/>
    <d v="2023-01-07T00:00:00"/>
    <e v="#REF!"/>
    <n v="20"/>
    <x v="2"/>
    <x v="91"/>
  </r>
  <r>
    <s v=""/>
    <s v=""/>
    <s v="&gt;"/>
    <s v=""/>
    <x v="94"/>
    <s v=""/>
    <s v="Marker Permanen JK PM-34 Hitam"/>
    <s v="ATALI MAKMUR"/>
    <s v="48 LSN"/>
    <s v=""/>
    <n v="48"/>
    <s v="PCS"/>
    <n v="2350"/>
    <n v="112800"/>
    <n v="0.1"/>
    <n v="0.05"/>
    <n v="96444"/>
    <n v="0"/>
    <n v="0"/>
    <s v="BONUS B CLIP"/>
    <n v="0"/>
    <s v="PERMANENT MARKER PM-34 BLACK JK"/>
    <s v="permanentmarkerpm34blackjk"/>
    <s v="ada"/>
    <s v="$D$4:$D$122"/>
    <n v="1834"/>
    <s v="&gt;"/>
    <s v="PCS"/>
    <n v="2350"/>
    <s v="/ PCS"/>
    <s v=""/>
    <s v=""/>
    <s v=""/>
    <s v=""/>
    <n v="2350"/>
    <s v="/ PCS"/>
    <s v="48 LSN_"/>
    <n v="7"/>
    <n v="7"/>
    <s v="48 LSN"/>
    <s v="48"/>
    <s v="LSN"/>
    <s v="12 PCS"/>
    <s v="12 "/>
    <s v="PCS"/>
    <s v=""/>
    <s v=""/>
    <n v="576"/>
    <s v="PCS"/>
    <d v="2023-01-07T00:00:00"/>
    <e v="#REF!"/>
    <n v="48"/>
    <x v="2"/>
    <x v="9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ATA_0701_135-2"/>
    <n v="27"/>
    <s v="&gt;"/>
    <n v="2"/>
    <x v="95"/>
    <s v=""/>
    <s v="Stip JK 526-B40 P"/>
    <s v="ATALI MAKMUR"/>
    <s v="50 BOX (40 PCS)"/>
    <n v="3"/>
    <n v="150"/>
    <s v="BOX"/>
    <n v="28300"/>
    <n v="1415000"/>
    <n v="0.125"/>
    <n v="0.05"/>
    <n v="3528656.25"/>
    <s v=""/>
    <s v=""/>
    <n v="0"/>
    <n v="23"/>
    <s v="ERASER 526-B40P JK"/>
    <s v="eraser526b40pjk"/>
    <s v="ada"/>
    <s v="$D$4:$D$124"/>
    <n v="680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07T00:00:00"/>
    <e v="#REF!"/>
    <n v="50"/>
    <x v="2"/>
    <x v="93"/>
  </r>
  <r>
    <s v=""/>
    <s v=""/>
    <s v="&gt;"/>
    <s v=""/>
    <x v="96"/>
    <s v=""/>
    <s v="Stip JK 526-B20"/>
    <s v="ATALI MAKMUR"/>
    <s v="50 BOX (20 PCS)"/>
    <n v="2"/>
    <n v="100"/>
    <s v="BOX"/>
    <n v="34100"/>
    <n v="1705000"/>
    <n v="0.125"/>
    <n v="0.05"/>
    <n v="2834562.5"/>
    <n v="0"/>
    <n v="0"/>
    <n v="0"/>
    <n v="22"/>
    <s v="ERASER 526-B20 JK"/>
    <s v="eraser526b20jk"/>
    <s v="ada"/>
    <s v="$D$4:$D$125"/>
    <n v="678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07T00:00:00"/>
    <e v="#REF!"/>
    <n v="50"/>
    <x v="2"/>
    <x v="9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ATA_0701_107-4"/>
    <n v="28"/>
    <s v="&gt;"/>
    <n v="4"/>
    <x v="97"/>
    <s v=""/>
    <s v="Stip JK 526-B40 P"/>
    <s v="ATALI MAKMUR"/>
    <s v="50 BOX (40 PCS)"/>
    <n v="5"/>
    <n v="250"/>
    <s v="BOX"/>
    <n v="28300"/>
    <n v="1415000"/>
    <n v="0.125"/>
    <n v="0.05"/>
    <n v="5881093.75"/>
    <s v=""/>
    <s v=""/>
    <n v="0"/>
    <n v="23"/>
    <s v="ERASER 526-B40P JK"/>
    <s v="eraser526b40pjk"/>
    <s v="ada"/>
    <s v="$D$4:$D$127"/>
    <n v="680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07T00:00:00"/>
    <e v="#REF!"/>
    <n v="50"/>
    <x v="2"/>
    <x v="93"/>
  </r>
  <r>
    <s v=""/>
    <s v=""/>
    <s v="&gt;"/>
    <s v=""/>
    <x v="98"/>
    <s v=""/>
    <s v="Stip JK 526-B40 BL"/>
    <s v="ATALI MAKMUR"/>
    <s v="50 BOX (40 PCS)"/>
    <n v="5"/>
    <n v="250"/>
    <s v="BOX"/>
    <n v="28300"/>
    <n v="1415000"/>
    <n v="0.125"/>
    <n v="0.05"/>
    <n v="5881093.75"/>
    <s v=""/>
    <s v=""/>
    <n v="0"/>
    <n v="13"/>
    <s v="ERASER 526-B40BL JK"/>
    <s v="eraser526b40bljk"/>
    <s v="ada"/>
    <s v="$D$4:$D$128"/>
    <n v="679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07T00:00:00"/>
    <e v="#REF!"/>
    <n v="50"/>
    <x v="2"/>
    <x v="95"/>
  </r>
  <r>
    <s v=""/>
    <s v=""/>
    <s v="&gt;"/>
    <s v=""/>
    <x v="99"/>
    <s v=""/>
    <s v="Stip JK 526-B20"/>
    <s v="ATALI MAKMUR"/>
    <s v="50 BOX (20 PCS)"/>
    <n v="5"/>
    <n v="250"/>
    <s v="BOX"/>
    <n v="34100"/>
    <n v="1705000"/>
    <n v="0.125"/>
    <n v="0.05"/>
    <n v="7086406.25"/>
    <s v=""/>
    <s v=""/>
    <n v="0"/>
    <n v="22"/>
    <s v="ERASER 526-B20 JK"/>
    <s v="eraser526b20jk"/>
    <s v="ada"/>
    <s v="$D$4:$D$129"/>
    <n v="678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07T00:00:00"/>
    <e v="#REF!"/>
    <n v="50"/>
    <x v="2"/>
    <x v="94"/>
  </r>
  <r>
    <s v=""/>
    <s v=""/>
    <s v="&gt;"/>
    <s v=""/>
    <x v="100"/>
    <s v=""/>
    <s v="Stip JK ER-B20 BL"/>
    <s v="ATALI MAKMUR"/>
    <s v="50 BOX (20 PCS)"/>
    <n v="3"/>
    <n v="150"/>
    <s v="BOX"/>
    <n v="34100"/>
    <n v="1705000"/>
    <n v="0.125"/>
    <n v="0.05"/>
    <n v="4251843.75"/>
    <n v="0"/>
    <n v="0"/>
    <n v="0"/>
    <n v="8"/>
    <s v="ERASER ER-B20BL JK"/>
    <s v="erasererb20bljk"/>
    <s v="ada"/>
    <s v="$D$4:$D$130"/>
    <n v="687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07T00:00:00"/>
    <e v="#REF!"/>
    <n v="50"/>
    <x v="2"/>
    <x v="9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HAN_0701_081-1"/>
    <n v="29"/>
    <s v="&gt;"/>
    <n v="1"/>
    <x v="101"/>
    <s v=""/>
    <s v="Lilin Angka Shintoeng"/>
    <s v="HANSA"/>
    <s v="100 LSN"/>
    <s v=""/>
    <n v="1"/>
    <s v="LSN"/>
    <n v="13000"/>
    <n v="13000"/>
    <s v=""/>
    <s v=""/>
    <n v="13000"/>
    <n v="0"/>
    <n v="13000"/>
    <s v="NO.1"/>
    <n v="0"/>
    <s v="LILIN ANGKA SHINTOENG"/>
    <s v="lilinangkashintoeng"/>
    <s v="ada"/>
    <s v="$D$4:$D$132"/>
    <n v="1377"/>
    <s v="&gt;"/>
    <s v="LSN"/>
    <n v="13000"/>
    <s v="/ LSN"/>
    <n v="1083.3333333333333"/>
    <s v="/ PCS"/>
    <s v=""/>
    <s v=""/>
    <n v="1083.3333333333333"/>
    <s v="/ PCS"/>
    <s v="100 LSN_"/>
    <n v="8"/>
    <n v="8"/>
    <s v="100 LSN"/>
    <s v="100"/>
    <s v="LSN"/>
    <s v="12 PCS"/>
    <s v="12 "/>
    <s v="PCS"/>
    <s v=""/>
    <s v=""/>
    <n v="1200"/>
    <s v="PCS"/>
    <d v="2023-01-07T00:00:00"/>
    <e v="#REF!"/>
    <n v="100"/>
    <x v="0"/>
    <x v="9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DUT_0701_23H-1"/>
    <n v="30"/>
    <s v="&gt;"/>
    <n v="1"/>
    <x v="102"/>
    <s v=""/>
    <s v="Bp gel TF-1190 hitek 0.3mm"/>
    <s v="DUTA BUANA"/>
    <s v="96 LSN"/>
    <n v="15"/>
    <n v="1440"/>
    <s v="LSN"/>
    <n v="26500"/>
    <n v="2544000"/>
    <s v=""/>
    <s v=""/>
    <n v="38160000"/>
    <n v="0"/>
    <n v="38160000"/>
    <n v="0"/>
    <n v="15"/>
    <s v="BALLPEN GEL TF-1190 HTM 0.3MM HIGHTECH"/>
    <s v="ballpengeltf1190htm03mmhightech"/>
    <s v="ada"/>
    <s v="$D$4:$D$134"/>
    <n v="90"/>
    <s v="&gt;"/>
    <s v="LSN"/>
    <n v="26500"/>
    <s v="/ LSN"/>
    <n v="2208.3333333333335"/>
    <s v="/ PCS"/>
    <s v=""/>
    <s v=""/>
    <n v="2208.3333333333335"/>
    <s v="/ PCS"/>
    <s v="96 LSN_"/>
    <n v="7"/>
    <n v="7"/>
    <s v="96 LSN"/>
    <s v="96"/>
    <s v="LSN"/>
    <s v="12 PCS"/>
    <s v="12 "/>
    <s v="PCS"/>
    <s v=""/>
    <s v=""/>
    <n v="1152"/>
    <s v="PCS"/>
    <d v="2023-01-07T00:00:00"/>
    <e v="#REF!"/>
    <n v="96"/>
    <x v="0"/>
    <x v="9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CAH_0901_003-1"/>
    <n v="31"/>
    <s v="&gt;"/>
    <n v="1"/>
    <x v="103"/>
    <d v="2023-01-09T00:00:00"/>
    <s v="Palet cat air biasa DOF"/>
    <s v="CAHAYA GEMILANG"/>
    <s v="84 LSN"/>
    <n v="40"/>
    <n v="3360"/>
    <s v="LSN"/>
    <n v="7000"/>
    <n v="588000"/>
    <s v=""/>
    <s v=""/>
    <n v="23520000"/>
    <n v="0"/>
    <n v="23520000"/>
    <n v="0"/>
    <n v="40"/>
    <s v="PALET CAT AIR BIASA DOF 06013"/>
    <s v="paletcatairbiasadof06013"/>
    <s v="ada"/>
    <s v="$D$4:$D$136"/>
    <n v="1613"/>
    <s v="&gt;"/>
    <s v="LSN"/>
    <n v="7000"/>
    <s v="/ LSN"/>
    <n v="583.33333333333337"/>
    <s v="/ PCS"/>
    <s v=""/>
    <s v=""/>
    <n v="583.33333333333337"/>
    <s v="/ PCS"/>
    <s v="84 LSN_"/>
    <n v="7"/>
    <n v="7"/>
    <s v="84 LSN"/>
    <s v="84"/>
    <s v="LSN"/>
    <s v="12 PCS"/>
    <s v="12 "/>
    <s v="PCS"/>
    <s v=""/>
    <s v=""/>
    <n v="1008"/>
    <s v="PCS"/>
    <d v="2023-01-09T00:00:00"/>
    <e v="#REF!"/>
    <n v="84"/>
    <x v="0"/>
    <x v="9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9T00:00:00"/>
    <s v=""/>
    <e v="#VALUE!"/>
    <x v="1"/>
    <x v="1"/>
  </r>
  <r>
    <s v="LES_0901_162-4"/>
    <n v="32"/>
    <s v="&gt;"/>
    <n v="4"/>
    <x v="104"/>
    <s v=""/>
    <s v="Tas 35x40x20 belt BG 15-025"/>
    <s v="LESTARY STATIONERY"/>
    <s v="10 LSN"/>
    <n v="2"/>
    <n v="20"/>
    <s v="LSN"/>
    <n v="116500"/>
    <n v="1165000"/>
    <s v=""/>
    <s v=""/>
    <n v="2330000"/>
    <s v=""/>
    <s v=""/>
    <n v="0"/>
    <n v="2"/>
    <s v="BAG 35*40*20 BELT BG 15-025"/>
    <s v="bag35*40*20beltbg15025"/>
    <s v="ada"/>
    <s v="$D$4:$D$138"/>
    <n v="48"/>
    <s v="&gt;"/>
    <s v="LSN"/>
    <n v="116500"/>
    <s v="/ LSN"/>
    <n v="9708.3333333333339"/>
    <s v="/ PCS"/>
    <s v=""/>
    <s v=""/>
    <n v="9708.3333333333339"/>
    <s v="/ PCS"/>
    <s v="10 LSN_"/>
    <n v="7"/>
    <n v="7"/>
    <s v="10 LSN"/>
    <s v="10"/>
    <s v="LSN"/>
    <s v="12 PCS"/>
    <s v="12 "/>
    <s v="PCS"/>
    <s v=""/>
    <s v=""/>
    <n v="120"/>
    <s v="PCS"/>
    <d v="2023-01-09T00:00:00"/>
    <e v="#REF!"/>
    <n v="10"/>
    <x v="0"/>
    <x v="100"/>
  </r>
  <r>
    <s v=""/>
    <s v=""/>
    <s v="&gt;"/>
    <s v=""/>
    <x v="105"/>
    <s v=""/>
    <s v="Tas 40x45x20 belt BG 15-026"/>
    <s v="LESTARY STATIONERY"/>
    <s v="10 LSN"/>
    <n v="2"/>
    <n v="20"/>
    <s v="LSN"/>
    <n v="130500"/>
    <n v="1305000"/>
    <s v=""/>
    <s v=""/>
    <n v="2610000"/>
    <s v=""/>
    <s v=""/>
    <n v="0"/>
    <n v="2"/>
    <s v="BAG 40*45*20 BELT BG15-026"/>
    <s v="bag40*45*20beltbg15026"/>
    <s v="ada"/>
    <s v="$D$4:$D$139"/>
    <n v="50"/>
    <s v="&gt;"/>
    <s v="LSN"/>
    <n v="130500"/>
    <s v="/ LSN"/>
    <n v="10875"/>
    <s v="/ PCS"/>
    <s v=""/>
    <s v=""/>
    <n v="10875"/>
    <s v="/ PCS"/>
    <s v="10 LSN_"/>
    <n v="7"/>
    <n v="7"/>
    <s v="10 LSN"/>
    <s v="10"/>
    <s v="LSN"/>
    <s v="12 PCS"/>
    <s v="12 "/>
    <s v="PCS"/>
    <s v=""/>
    <s v=""/>
    <n v="120"/>
    <s v="PCS"/>
    <d v="2023-01-09T00:00:00"/>
    <e v="#REF!"/>
    <n v="10"/>
    <x v="0"/>
    <x v="101"/>
  </r>
  <r>
    <s v=""/>
    <s v=""/>
    <s v="&gt;"/>
    <s v=""/>
    <x v="106"/>
    <s v=""/>
    <s v="Tas 45x50x20 belt BG 15-027"/>
    <s v="LESTARY STATIONERY"/>
    <s v="10 LSN"/>
    <n v="2"/>
    <n v="20"/>
    <s v="LSN"/>
    <n v="147500"/>
    <n v="1475000"/>
    <s v=""/>
    <s v=""/>
    <n v="2950000"/>
    <s v=""/>
    <s v=""/>
    <n v="0"/>
    <n v="2"/>
    <s v="BAG 45*50*20 BELT BG15-027"/>
    <s v="bag45*50*20beltbg15027"/>
    <s v="ada"/>
    <s v="$D$4:$D$140"/>
    <n v="52"/>
    <s v="&gt;"/>
    <s v="LSN"/>
    <n v="147500"/>
    <s v="/ LSN"/>
    <n v="12291.666666666666"/>
    <s v="/ PCS"/>
    <s v=""/>
    <s v=""/>
    <n v="12291.666666666666"/>
    <s v="/ PCS"/>
    <s v="10 LSN_"/>
    <n v="7"/>
    <n v="7"/>
    <s v="10 LSN"/>
    <s v="10"/>
    <s v="LSN"/>
    <s v="12 PCS"/>
    <s v="12 "/>
    <s v="PCS"/>
    <s v=""/>
    <s v=""/>
    <n v="120"/>
    <s v="PCS"/>
    <d v="2023-01-09T00:00:00"/>
    <e v="#REF!"/>
    <n v="10"/>
    <x v="0"/>
    <x v="102"/>
  </r>
  <r>
    <s v=""/>
    <s v=""/>
    <s v="&gt;"/>
    <s v=""/>
    <x v="107"/>
    <s v=""/>
    <s v="Tas 60x70x25 belt BG 15-029"/>
    <s v="LESTARY STATIONERY"/>
    <s v="10 LSN"/>
    <n v="2"/>
    <n v="20"/>
    <s v="LSN"/>
    <n v="242000"/>
    <n v="2420000"/>
    <s v=""/>
    <s v=""/>
    <n v="4840000"/>
    <n v="0"/>
    <n v="0"/>
    <n v="0"/>
    <n v="2"/>
    <s v="BAG 60*70*25 BELT BG15-029"/>
    <s v="bag60*70*25beltbg15029"/>
    <s v="ada"/>
    <s v="$D$4:$D$141"/>
    <n v="56"/>
    <s v="&gt;"/>
    <s v="LSN"/>
    <n v="242000"/>
    <s v="/ LSN"/>
    <n v="20166.666666666668"/>
    <s v="/ PCS"/>
    <s v=""/>
    <s v=""/>
    <n v="20166.666666666668"/>
    <s v="/ PCS"/>
    <s v="10 LSN_"/>
    <n v="7"/>
    <n v="7"/>
    <s v="10 LSN"/>
    <s v="10"/>
    <s v="LSN"/>
    <s v="12 PCS"/>
    <s v="12 "/>
    <s v="PCS"/>
    <s v=""/>
    <s v=""/>
    <n v="120"/>
    <s v="PCS"/>
    <d v="2023-01-09T00:00:00"/>
    <e v="#REF!"/>
    <n v="10"/>
    <x v="0"/>
    <x v="10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9T00:00:00"/>
    <s v=""/>
    <e v="#VALUE!"/>
    <x v="1"/>
    <x v="1"/>
  </r>
  <r>
    <s v="BIN_0901_694-1"/>
    <n v="33"/>
    <s v="&gt;"/>
    <n v="1"/>
    <x v="108"/>
    <s v=""/>
    <s v="Tas Kertas Coklat Besar Tebal"/>
    <s v="BINTANG SAUDARA"/>
    <s v="30 LSN"/>
    <n v="3"/>
    <n v="90"/>
    <s v="LSN"/>
    <n v="25500"/>
    <n v="765000"/>
    <s v=""/>
    <s v=""/>
    <n v="2295000"/>
    <n v="0"/>
    <n v="2295000"/>
    <n v="0"/>
    <n v="3"/>
    <s v="PAPER BAG COKLAT BESAR TEBAL"/>
    <s v="paperbagcoklatbesartebal"/>
    <s v="ada"/>
    <s v="$D$4:$D$143"/>
    <n v="1620"/>
    <s v="&gt;"/>
    <s v="LSN"/>
    <n v="25500"/>
    <s v="/ LSN"/>
    <n v="2125"/>
    <s v="/ PCS"/>
    <s v=""/>
    <s v=""/>
    <n v="2125"/>
    <s v="/ PCS"/>
    <s v="30 LSN_"/>
    <n v="7"/>
    <n v="7"/>
    <s v="30 LSN"/>
    <s v="30"/>
    <s v="LSN"/>
    <s v="12 PCS"/>
    <s v="12 "/>
    <s v="PCS"/>
    <s v=""/>
    <s v=""/>
    <n v="360"/>
    <s v="PCS"/>
    <d v="2023-01-09T00:00:00"/>
    <e v="#REF!"/>
    <n v="30"/>
    <x v="0"/>
    <x v="10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9T00:00:00"/>
    <s v=""/>
    <e v="#VALUE!"/>
    <x v="1"/>
    <x v="1"/>
  </r>
  <r>
    <s v="DBS_0901_223-4"/>
    <n v="34"/>
    <s v="&gt;"/>
    <n v="4"/>
    <x v="109"/>
    <s v=""/>
    <s v="P case BD 191-26"/>
    <s v="DB STATIONERY"/>
    <s v="180 PCS"/>
    <n v="3"/>
    <n v="540"/>
    <s v="PCS"/>
    <n v="16800"/>
    <n v="3024000"/>
    <n v="2.5000000000000001E-2"/>
    <s v=""/>
    <n v="8845200"/>
    <s v=""/>
    <s v=""/>
    <n v="0"/>
    <n v="3"/>
    <s v="TP BD 191-26"/>
    <s v="tpbd19126"/>
    <s v="ada"/>
    <s v="$D$4:$D$145"/>
    <n v="2251"/>
    <s v="&gt;"/>
    <s v="PCS"/>
    <n v="16800"/>
    <s v="/ PCS"/>
    <s v=""/>
    <s v=""/>
    <s v=""/>
    <s v=""/>
    <n v="16800"/>
    <s v="/ PCS"/>
    <s v="180 PCS_"/>
    <n v="8"/>
    <n v="8"/>
    <s v="180 PCS"/>
    <s v="180"/>
    <s v="PCS"/>
    <s v=""/>
    <s v=""/>
    <s v=""/>
    <s v=""/>
    <s v=""/>
    <n v="180"/>
    <s v="PCS"/>
    <d v="2023-01-09T00:00:00"/>
    <e v="#REF!"/>
    <n v="180"/>
    <x v="0"/>
    <x v="105"/>
  </r>
  <r>
    <s v=""/>
    <s v=""/>
    <s v="&gt;"/>
    <s v=""/>
    <x v="110"/>
    <s v=""/>
    <s v="P case BD 933"/>
    <s v="DB STATIONERY"/>
    <s v="180 PCS"/>
    <n v="3"/>
    <n v="540"/>
    <s v="PCS"/>
    <n v="24500"/>
    <n v="4410000"/>
    <n v="2.5000000000000001E-2"/>
    <s v=""/>
    <n v="12899250"/>
    <s v=""/>
    <s v=""/>
    <n v="0"/>
    <n v="6"/>
    <s v="TP BD 933"/>
    <s v="tpbd933"/>
    <s v="ada"/>
    <s v="$D$4:$D$146"/>
    <n v="2233"/>
    <s v="&gt;"/>
    <s v="PCS"/>
    <n v="24500"/>
    <s v="/ PCS"/>
    <s v=""/>
    <s v=""/>
    <s v=""/>
    <s v=""/>
    <n v="24500"/>
    <s v="/ PCS"/>
    <s v="180 PCS_"/>
    <n v="8"/>
    <n v="8"/>
    <s v="180 PCS"/>
    <s v="180"/>
    <s v="PCS"/>
    <s v=""/>
    <s v=""/>
    <s v=""/>
    <s v=""/>
    <s v=""/>
    <n v="180"/>
    <s v="PCS"/>
    <d v="2023-01-09T00:00:00"/>
    <e v="#REF!"/>
    <n v="180"/>
    <x v="0"/>
    <x v="106"/>
  </r>
  <r>
    <s v=""/>
    <s v=""/>
    <s v="&gt;"/>
    <s v=""/>
    <x v="111"/>
    <s v=""/>
    <s v="P case XLG BD 180-26"/>
    <s v="DB STATIONERY"/>
    <s v="180 PCS"/>
    <n v="3"/>
    <n v="540"/>
    <s v="PCS"/>
    <n v="11000"/>
    <n v="1980000"/>
    <n v="2.5000000000000001E-2"/>
    <s v=""/>
    <n v="5791500"/>
    <s v=""/>
    <s v=""/>
    <n v="0"/>
    <n v="6"/>
    <s v="T PENSIL BD XLG BD 180-26"/>
    <s v="tpensilbdxlgbd18026"/>
    <s v="ada"/>
    <s v="$D$4:$D$147"/>
    <n v="2008"/>
    <s v="&gt;"/>
    <s v="PCS"/>
    <n v="11000"/>
    <s v="/ PCS"/>
    <s v=""/>
    <s v=""/>
    <s v=""/>
    <s v=""/>
    <n v="11000"/>
    <s v="/ PCS"/>
    <s v="180 PCS_"/>
    <n v="8"/>
    <n v="8"/>
    <s v="180 PCS"/>
    <s v="180"/>
    <s v="PCS"/>
    <s v=""/>
    <s v=""/>
    <s v=""/>
    <s v=""/>
    <s v=""/>
    <n v="180"/>
    <s v="PCS"/>
    <d v="2023-01-09T00:00:00"/>
    <e v="#REF!"/>
    <n v="180"/>
    <x v="0"/>
    <x v="107"/>
  </r>
  <r>
    <s v=""/>
    <s v=""/>
    <s v="&gt;"/>
    <s v=""/>
    <x v="112"/>
    <s v=""/>
    <s v="P case BD BD 931"/>
    <s v="DB STATIONERY"/>
    <s v="180 PCS"/>
    <n v="3"/>
    <n v="540"/>
    <s v="PCS"/>
    <n v="18000"/>
    <n v="3240000"/>
    <n v="2.5000000000000001E-2"/>
    <s v=""/>
    <n v="9477000"/>
    <n v="0"/>
    <n v="0"/>
    <n v="0"/>
    <n v="3"/>
    <s v="TP BD BD 931"/>
    <s v="tpbdbd931"/>
    <s v="ada"/>
    <s v="$D$4:$D$148"/>
    <n v="2072"/>
    <s v="&gt;"/>
    <s v="PCS"/>
    <n v="18000"/>
    <s v="/ PCS"/>
    <s v=""/>
    <s v=""/>
    <s v=""/>
    <s v=""/>
    <n v="18000"/>
    <s v="/ PCS"/>
    <s v="180 PCS_"/>
    <n v="8"/>
    <n v="8"/>
    <s v="180 PCS"/>
    <s v="180"/>
    <s v="PCS"/>
    <s v=""/>
    <s v=""/>
    <s v=""/>
    <s v=""/>
    <s v=""/>
    <n v="180"/>
    <s v="PCS"/>
    <d v="2023-01-09T00:00:00"/>
    <e v="#REF!"/>
    <n v="180"/>
    <x v="0"/>
    <x v="10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9T00:00:00"/>
    <s v=""/>
    <e v="#VALUE!"/>
    <x v="1"/>
    <x v="1"/>
  </r>
  <r>
    <s v="SBS_0901_1B1-8"/>
    <n v="35"/>
    <s v="&gt;"/>
    <n v="8"/>
    <x v="113"/>
    <s v=""/>
    <s v="Garisan set 20cm Payu PS-8801 DINO"/>
    <s v="SBS"/>
    <s v="16 BOX (40 PCS)"/>
    <n v="2"/>
    <n v="32"/>
    <s v="BOX"/>
    <n v="118000"/>
    <n v="1888000"/>
    <s v=""/>
    <s v=""/>
    <n v="3776000"/>
    <s v=""/>
    <s v=""/>
    <n v="0"/>
    <n v="2"/>
    <s v="PENGGARIS SET PAYU PS-8801/ 20CM/ PK/ DINO"/>
    <s v="penggarissetpayups880120cmpkdino"/>
    <s v="ada"/>
    <s v="$D$4:$D$150"/>
    <n v="2243"/>
    <s v="&gt;"/>
    <s v="BOX "/>
    <n v="118000"/>
    <s v="/ BOX "/>
    <n v="2950"/>
    <s v="/ PCS"/>
    <s v=""/>
    <s v=""/>
    <n v="2950"/>
    <s v="/ PCS"/>
    <s v="16 BOX_40 PCS_"/>
    <n v="7"/>
    <n v="14"/>
    <s v="16 BOX "/>
    <s v="16"/>
    <s v="BOX "/>
    <s v="40 PCS"/>
    <s v="40 "/>
    <s v="PCS"/>
    <s v=""/>
    <s v=""/>
    <n v="640"/>
    <s v="PCS"/>
    <d v="2023-01-09T00:00:00"/>
    <e v="#REF!"/>
    <n v="16"/>
    <x v="0"/>
    <x v="109"/>
  </r>
  <r>
    <s v=""/>
    <s v=""/>
    <s v="&gt;"/>
    <s v=""/>
    <x v="114"/>
    <s v=""/>
    <s v="Garisan set 20cm Payu PS-8802 ASTRO"/>
    <s v="SBS"/>
    <s v="16 BOX (40 PCS)"/>
    <n v="2"/>
    <n v="32"/>
    <s v="BOX"/>
    <n v="118000"/>
    <n v="1888000"/>
    <s v=""/>
    <s v=""/>
    <n v="3776000"/>
    <s v=""/>
    <s v=""/>
    <n v="0"/>
    <n v="2"/>
    <s v="PENGGARIS SET PAYU PS-8802/ 20CM/ PK/ ASTRO"/>
    <s v="penggarissetpayups880220cmpkastro"/>
    <s v="ada"/>
    <s v="$D$4:$D$151"/>
    <n v="2244"/>
    <s v="&gt;"/>
    <s v="BOX "/>
    <n v="118000"/>
    <s v="/ BOX "/>
    <n v="2950"/>
    <s v="/ PCS"/>
    <s v=""/>
    <s v=""/>
    <n v="2950"/>
    <s v="/ PCS"/>
    <s v="16 BOX_40 PCS_"/>
    <n v="7"/>
    <n v="14"/>
    <s v="16 BOX "/>
    <s v="16"/>
    <s v="BOX "/>
    <s v="40 PCS"/>
    <s v="40 "/>
    <s v="PCS"/>
    <s v=""/>
    <s v=""/>
    <n v="640"/>
    <s v="PCS"/>
    <d v="2023-01-09T00:00:00"/>
    <e v="#REF!"/>
    <n v="16"/>
    <x v="0"/>
    <x v="110"/>
  </r>
  <r>
    <s v=""/>
    <s v=""/>
    <s v="&gt;"/>
    <s v=""/>
    <x v="115"/>
    <s v=""/>
    <s v="Garisan set 20cm Payu PS-8803 MILK"/>
    <s v="SBS"/>
    <s v="16 BOX (40 PCS)"/>
    <n v="2"/>
    <n v="32"/>
    <s v="BOX"/>
    <n v="118000"/>
    <n v="1888000"/>
    <s v=""/>
    <s v=""/>
    <n v="3776000"/>
    <s v=""/>
    <s v=""/>
    <n v="0"/>
    <n v="2"/>
    <s v="PENGGARIS SET PAYU PS-8803/ 20CM/ PK/ MILK"/>
    <s v="penggarissetpayups880320cmpkmilk"/>
    <s v="ada"/>
    <s v="$D$4:$D$152"/>
    <n v="2245"/>
    <s v="&gt;"/>
    <s v="BOX "/>
    <n v="118000"/>
    <s v="/ BOX "/>
    <n v="2950"/>
    <s v="/ PCS"/>
    <s v=""/>
    <s v=""/>
    <n v="2950"/>
    <s v="/ PCS"/>
    <s v="16 BOX_40 PCS_"/>
    <n v="7"/>
    <n v="14"/>
    <s v="16 BOX "/>
    <s v="16"/>
    <s v="BOX "/>
    <s v="40 PCS"/>
    <s v="40 "/>
    <s v="PCS"/>
    <s v=""/>
    <s v=""/>
    <n v="640"/>
    <s v="PCS"/>
    <d v="2023-01-09T00:00:00"/>
    <e v="#REF!"/>
    <n v="16"/>
    <x v="0"/>
    <x v="111"/>
  </r>
  <r>
    <s v=""/>
    <s v=""/>
    <s v="&gt;"/>
    <s v=""/>
    <x v="116"/>
    <s v=""/>
    <s v="Garisan set 20cm Payu PS-8804 BEAR"/>
    <s v="SBS"/>
    <s v="16 BOX (40 PCS)"/>
    <n v="2"/>
    <n v="32"/>
    <s v="BOX"/>
    <n v="118000"/>
    <n v="1888000"/>
    <s v=""/>
    <s v=""/>
    <n v="3776000"/>
    <s v=""/>
    <s v=""/>
    <n v="0"/>
    <n v="2"/>
    <s v="PENGGARIS SET PAYU PS-8804/ 20CM/ PK/ BEAR"/>
    <s v="penggarissetpayups880420cmpkbear"/>
    <s v="ada"/>
    <s v="$D$4:$D$153"/>
    <n v="2246"/>
    <s v="&gt;"/>
    <s v="BOX "/>
    <n v="118000"/>
    <s v="/ BOX "/>
    <n v="2950"/>
    <s v="/ PCS"/>
    <s v=""/>
    <s v=""/>
    <n v="2950"/>
    <s v="/ PCS"/>
    <s v="16 BOX_40 PCS_"/>
    <n v="7"/>
    <n v="14"/>
    <s v="16 BOX "/>
    <s v="16"/>
    <s v="BOX "/>
    <s v="40 PCS"/>
    <s v="40 "/>
    <s v="PCS"/>
    <s v=""/>
    <s v=""/>
    <n v="640"/>
    <s v="PCS"/>
    <d v="2023-01-09T00:00:00"/>
    <e v="#REF!"/>
    <n v="16"/>
    <x v="0"/>
    <x v="112"/>
  </r>
  <r>
    <s v=""/>
    <s v=""/>
    <s v="&gt;"/>
    <s v=""/>
    <x v="117"/>
    <s v=""/>
    <s v="Garisan set 20cm Payu PS-8805 LUCU"/>
    <s v="SBS"/>
    <s v="16 BOX (40 PCS)"/>
    <n v="2"/>
    <n v="32"/>
    <s v="BOX"/>
    <n v="118000"/>
    <n v="1888000"/>
    <s v=""/>
    <s v=""/>
    <n v="3776000"/>
    <s v=""/>
    <s v=""/>
    <n v="0"/>
    <n v="2"/>
    <s v="PENGGARIS SET PAYU PS-8805/ 20CM/ PK/ LUCU"/>
    <s v="penggarissetpayups880520cmpklucu"/>
    <s v="ada"/>
    <s v="$D$4:$D$154"/>
    <n v="2247"/>
    <s v="&gt;"/>
    <s v="BOX "/>
    <n v="118000"/>
    <s v="/ BOX "/>
    <n v="2950"/>
    <s v="/ PCS"/>
    <s v=""/>
    <s v=""/>
    <n v="2950"/>
    <s v="/ PCS"/>
    <s v="16 BOX_40 PCS_"/>
    <n v="7"/>
    <n v="14"/>
    <s v="16 BOX "/>
    <s v="16"/>
    <s v="BOX "/>
    <s v="40 PCS"/>
    <s v="40 "/>
    <s v="PCS"/>
    <s v=""/>
    <s v=""/>
    <n v="640"/>
    <s v="PCS"/>
    <d v="2023-01-09T00:00:00"/>
    <e v="#REF!"/>
    <n v="16"/>
    <x v="0"/>
    <x v="113"/>
  </r>
  <r>
    <s v=""/>
    <s v=""/>
    <s v="&gt;"/>
    <s v=""/>
    <x v="118"/>
    <s v=""/>
    <s v="Garisan set 20cm PS-9810 UNICORN"/>
    <s v="SBS"/>
    <s v="16 BOX (40 PCS)"/>
    <n v="2"/>
    <n v="32"/>
    <s v="BOX"/>
    <n v="118000"/>
    <n v="1888000"/>
    <s v=""/>
    <s v=""/>
    <n v="3776000"/>
    <s v=""/>
    <s v=""/>
    <n v="0"/>
    <n v="2"/>
    <s v="PENGGARIS SET PS-9810/ 20CM/ PPK/ UNICORN"/>
    <s v="penggarissetps981020cmppkunicorn"/>
    <s v="ada"/>
    <s v="$D$4:$D$155"/>
    <n v="2248"/>
    <s v="&gt;"/>
    <s v="BOX "/>
    <n v="118000"/>
    <s v="/ BOX "/>
    <n v="2950"/>
    <s v="/ PCS"/>
    <s v=""/>
    <s v=""/>
    <n v="2950"/>
    <s v="/ PCS"/>
    <s v="16 BOX_40 PCS_"/>
    <n v="7"/>
    <n v="14"/>
    <s v="16 BOX "/>
    <s v="16"/>
    <s v="BOX "/>
    <s v="40 PCS"/>
    <s v="40 "/>
    <s v="PCS"/>
    <s v=""/>
    <s v=""/>
    <n v="640"/>
    <s v="PCS"/>
    <d v="2023-01-09T00:00:00"/>
    <e v="#REF!"/>
    <n v="16"/>
    <x v="0"/>
    <x v="114"/>
  </r>
  <r>
    <s v=""/>
    <s v=""/>
    <s v="&gt;"/>
    <s v=""/>
    <x v="119"/>
    <s v=""/>
    <s v="Garisan set 20cm PS-9811 BT 21"/>
    <s v="SBS"/>
    <s v="16 BOX (40 PCS)"/>
    <n v="2"/>
    <n v="32"/>
    <s v="BOX"/>
    <n v="118000"/>
    <n v="1888000"/>
    <s v=""/>
    <s v=""/>
    <n v="3776000"/>
    <s v=""/>
    <s v=""/>
    <n v="0"/>
    <n v="2"/>
    <s v="PENGGARIS SET PS-9811/ 20CM/ PPK/ BT21"/>
    <s v="penggarissetps981120cmppkbt21"/>
    <s v="ada"/>
    <s v="$D$4:$D$156"/>
    <n v="2249"/>
    <s v="&gt;"/>
    <s v="BOX "/>
    <n v="118000"/>
    <s v="/ BOX "/>
    <n v="2950"/>
    <s v="/ PCS"/>
    <s v=""/>
    <s v=""/>
    <n v="2950"/>
    <s v="/ PCS"/>
    <s v="16 BOX_40 PCS_"/>
    <n v="7"/>
    <n v="14"/>
    <s v="16 BOX "/>
    <s v="16"/>
    <s v="BOX "/>
    <s v="40 PCS"/>
    <s v="40 "/>
    <s v="PCS"/>
    <s v=""/>
    <s v=""/>
    <n v="640"/>
    <s v="PCS"/>
    <d v="2023-01-09T00:00:00"/>
    <e v="#REF!"/>
    <n v="16"/>
    <x v="0"/>
    <x v="115"/>
  </r>
  <r>
    <s v=""/>
    <s v=""/>
    <s v="&gt;"/>
    <s v=""/>
    <x v="120"/>
    <s v=""/>
    <s v="Garisan set 20cm PS-9812 D"/>
    <s v="SBS"/>
    <s v="16 BOX (40 PCS)"/>
    <n v="2"/>
    <n v="32"/>
    <s v="BOX"/>
    <n v="118000"/>
    <n v="1888000"/>
    <s v=""/>
    <s v=""/>
    <n v="3776000"/>
    <n v="0"/>
    <n v="0"/>
    <n v="0"/>
    <n v="2"/>
    <s v="PENGGARIS SET PS-9812/ 20CM/ PPK/ D"/>
    <s v="penggarissetps981220cmppkd"/>
    <s v="ada"/>
    <s v="$D$4:$D$157"/>
    <n v="2250"/>
    <s v="&gt;"/>
    <s v="BOX "/>
    <n v="118000"/>
    <s v="/ BOX "/>
    <n v="2950"/>
    <s v="/ PCS"/>
    <s v=""/>
    <s v=""/>
    <n v="2950"/>
    <s v="/ PCS"/>
    <s v="16 BOX_40 PCS_"/>
    <n v="7"/>
    <n v="14"/>
    <s v="16 BOX "/>
    <s v="16"/>
    <s v="BOX "/>
    <s v="40 PCS"/>
    <s v="40 "/>
    <s v="PCS"/>
    <s v=""/>
    <s v=""/>
    <n v="640"/>
    <s v="PCS"/>
    <d v="2023-01-09T00:00:00"/>
    <e v="#REF!"/>
    <n v="16"/>
    <x v="0"/>
    <x v="11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9T00:00:00"/>
    <s v=""/>
    <e v="#VALUE!"/>
    <x v="1"/>
    <x v="1"/>
  </r>
  <r>
    <s v="KEN_0901_463-6"/>
    <n v="36"/>
    <s v="&gt;"/>
    <n v="6"/>
    <x v="121"/>
    <s v=""/>
    <s v="Isi cutter Kenko L-150"/>
    <s v="KENKO SINAR INDONESIA"/>
    <s v="60 LSN"/>
    <n v="5"/>
    <s v=""/>
    <s v=""/>
    <n v="0"/>
    <n v="3888000"/>
    <n v="0.17"/>
    <s v=""/>
    <n v="16135200"/>
    <s v=""/>
    <s v=""/>
    <n v="0"/>
    <s v=""/>
    <s v="KENKO CUTTER BLADE L-150 (18MM)"/>
    <s v="kenkocutterbladel15018mm"/>
    <s v="ada"/>
    <s v="$D$4:$D$159"/>
    <n v="1133"/>
    <s v="&gt;"/>
    <s v="LSN"/>
    <n v="64800"/>
    <s v="/ LSN"/>
    <n v="5400"/>
    <s v="/ PCS"/>
    <s v=""/>
    <s v=""/>
    <n v="5400"/>
    <s v="/ PCS"/>
    <s v="60 LSN_"/>
    <n v="7"/>
    <n v="7"/>
    <s v="60 LSN"/>
    <s v="60"/>
    <s v="LSN"/>
    <s v="12 PCS"/>
    <s v="12 "/>
    <s v="PCS"/>
    <s v=""/>
    <s v=""/>
    <n v="720"/>
    <s v="PCS"/>
    <d v="2023-01-09T00:00:00"/>
    <e v="#REF!"/>
    <n v="60"/>
    <x v="2"/>
    <x v="117"/>
  </r>
  <r>
    <s v=""/>
    <s v=""/>
    <s v="&gt;"/>
    <s v=""/>
    <x v="122"/>
    <s v=""/>
    <s v="Gel pen Kenko Hitech 0.28mm hitam"/>
    <s v="KENKO SINAR INDONESIA"/>
    <s v="12 GRS"/>
    <n v="5"/>
    <s v=""/>
    <s v=""/>
    <n v="0"/>
    <n v="5616000"/>
    <n v="0.17"/>
    <s v=""/>
    <n v="23306400"/>
    <s v=""/>
    <s v=""/>
    <n v="0"/>
    <s v=""/>
    <s v="KENKO GEL PEN HI-TECH-H 0.28MM BLACK"/>
    <s v="kenkogelpenhitechh028mmblack"/>
    <s v="ada"/>
    <s v="$D$4:$D$160"/>
    <n v="1153"/>
    <s v="&gt;"/>
    <s v="GRS"/>
    <n v="468000"/>
    <s v="/ GRS"/>
    <n v="39000"/>
    <s v="/ LSN"/>
    <n v="3250"/>
    <s v="/ PCS"/>
    <n v="3250"/>
    <s v="/ PCS"/>
    <s v="12 GRS_"/>
    <n v="7"/>
    <n v="7"/>
    <s v="12 GRS"/>
    <s v="12"/>
    <s v="GRS"/>
    <s v="12 LSN"/>
    <s v="12 "/>
    <s v="LSN"/>
    <n v="12"/>
    <s v="PCS"/>
    <n v="1728"/>
    <s v="PCS"/>
    <d v="2023-01-09T00:00:00"/>
    <e v="#REF!"/>
    <n v="12"/>
    <x v="2"/>
    <x v="118"/>
  </r>
  <r>
    <s v=""/>
    <s v=""/>
    <s v="&gt;"/>
    <s v=""/>
    <x v="123"/>
    <s v=""/>
    <s v="Punch Kenko no.85 XL"/>
    <s v="KENKO SINAR INDONESIA"/>
    <s v="24 PCS"/>
    <n v="1"/>
    <s v=""/>
    <s v=""/>
    <n v="0"/>
    <n v="1416000"/>
    <n v="0.17"/>
    <s v=""/>
    <n v="1175280"/>
    <s v=""/>
    <s v=""/>
    <n v="0"/>
    <s v=""/>
    <s v="KENKO PUNCH NO.85 XL"/>
    <s v="kenkopunchno85xl"/>
    <s v="ada"/>
    <s v="$D$4:$D$161"/>
    <n v="1264"/>
    <s v="&gt;"/>
    <s v="PCS"/>
    <n v="59000"/>
    <s v="/ PCS"/>
    <s v=""/>
    <s v=""/>
    <s v=""/>
    <s v=""/>
    <n v="59000"/>
    <s v="/ PCS"/>
    <s v="24 PCS_"/>
    <n v="7"/>
    <n v="7"/>
    <s v="24 PCS"/>
    <s v="24"/>
    <s v="PCS"/>
    <s v=""/>
    <s v=""/>
    <s v=""/>
    <s v=""/>
    <s v=""/>
    <n v="24"/>
    <s v="PCS"/>
    <d v="2023-01-09T00:00:00"/>
    <e v="#REF!"/>
    <n v="24"/>
    <x v="2"/>
    <x v="50"/>
  </r>
  <r>
    <s v=""/>
    <s v=""/>
    <s v="&gt;"/>
    <s v=""/>
    <x v="124"/>
    <s v=""/>
    <s v="Clip trigonal Kenko no.3"/>
    <s v="KENKO SINAR INDONESIA"/>
    <s v="50 PAK (10 BOX)"/>
    <n v="2"/>
    <s v=""/>
    <s v=""/>
    <n v="0"/>
    <n v="800000"/>
    <n v="0.17"/>
    <s v=""/>
    <n v="1328000"/>
    <s v=""/>
    <s v=""/>
    <n v="0"/>
    <s v=""/>
    <s v="KENKO TRIGONAL CLIP NO.3"/>
    <s v="kenkotrigonalclipno3"/>
    <s v="ada"/>
    <s v="$D$4:$D$162"/>
    <n v="1312"/>
    <s v="&gt;"/>
    <s v="PAK "/>
    <n v="16000"/>
    <s v="/ PAK "/>
    <n v="1600"/>
    <s v="/ BOX"/>
    <s v=""/>
    <s v=""/>
    <n v="1600"/>
    <s v="/ BOX"/>
    <s v="50 PAK_10 BOX_"/>
    <n v="7"/>
    <n v="14"/>
    <s v="50 PAK "/>
    <s v="50"/>
    <s v="PAK "/>
    <s v="10 BOX"/>
    <s v="10 "/>
    <s v="BOX"/>
    <s v=""/>
    <s v=""/>
    <n v="500"/>
    <s v="BOX"/>
    <d v="2023-01-09T00:00:00"/>
    <e v="#REF!"/>
    <n v="50"/>
    <x v="2"/>
    <x v="119"/>
  </r>
  <r>
    <s v=""/>
    <s v=""/>
    <s v="&gt;"/>
    <s v=""/>
    <x v="125"/>
    <s v=""/>
    <s v="Clip Jumbo Kenko no.5"/>
    <s v="KENKO SINAR INDONESIA"/>
    <s v="20 PAK (10 BOX)"/>
    <n v="2"/>
    <s v=""/>
    <s v=""/>
    <n v="0"/>
    <n v="860000"/>
    <n v="0.17"/>
    <s v=""/>
    <n v="1427600"/>
    <s v=""/>
    <s v=""/>
    <n v="0"/>
    <s v=""/>
    <s v="KENKO JUMBO CLIP NO.5"/>
    <s v="kenkojumboclipno5"/>
    <s v="ada"/>
    <s v="$D$4:$D$163"/>
    <n v="1210"/>
    <s v="&gt;"/>
    <s v="PAK "/>
    <n v="43000"/>
    <s v="/ PAK "/>
    <n v="4300"/>
    <s v="/ BOX"/>
    <s v=""/>
    <s v=""/>
    <n v="4300"/>
    <s v="/ BOX"/>
    <s v="20 PAK_10 BOX_"/>
    <n v="7"/>
    <n v="14"/>
    <s v="20 PAK "/>
    <s v="20"/>
    <s v="PAK "/>
    <s v="10 BOX"/>
    <s v="10 "/>
    <s v="BOX"/>
    <s v=""/>
    <s v=""/>
    <n v="200"/>
    <s v="BOX"/>
    <d v="2023-01-09T00:00:00"/>
    <e v="#REF!"/>
    <n v="20"/>
    <x v="2"/>
    <x v="120"/>
  </r>
  <r>
    <s v=""/>
    <s v=""/>
    <s v="&gt;"/>
    <s v=""/>
    <x v="126"/>
    <s v=""/>
    <s v="Gel pen Kenko Sahara Hitam"/>
    <s v="KENKO SINAR INDONESIA"/>
    <s v="12 GRS"/>
    <n v="2"/>
    <s v=""/>
    <s v=""/>
    <n v="0"/>
    <n v="5270400"/>
    <n v="0.17"/>
    <s v=""/>
    <n v="8748864"/>
    <n v="0"/>
    <n v="0"/>
    <n v="0"/>
    <s v=""/>
    <s v="KENKO GEL PEN SAHARA BLACK"/>
    <s v="kenkogelpensaharablack"/>
    <s v="ada"/>
    <s v="$D$4:$D$164"/>
    <n v="1180"/>
    <s v="&gt;"/>
    <s v="GRS"/>
    <n v="439200"/>
    <s v="/ GRS"/>
    <n v="36600"/>
    <s v="/ LSN"/>
    <n v="3050"/>
    <s v="/ PCS"/>
    <n v="3050"/>
    <s v="/ PCS"/>
    <s v="12 GRS_"/>
    <n v="7"/>
    <n v="7"/>
    <s v="12 GRS"/>
    <s v="12"/>
    <s v="GRS"/>
    <s v="12 LSN"/>
    <s v="12 "/>
    <s v="LSN"/>
    <n v="12"/>
    <s v="PCS"/>
    <n v="1728"/>
    <s v="PCS"/>
    <d v="2023-01-09T00:00:00"/>
    <e v="#REF!"/>
    <n v="12"/>
    <x v="2"/>
    <x v="12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9T00:00:00"/>
    <s v=""/>
    <e v="#VALUE!"/>
    <x v="1"/>
    <x v="1"/>
  </r>
  <r>
    <s v="KEN_0901_446-10"/>
    <n v="37"/>
    <s v="&gt;"/>
    <n v="10"/>
    <x v="127"/>
    <s v=""/>
    <s v="Punch Kenko no.30"/>
    <s v="KENKO SINAR INDONESIA"/>
    <s v="10 LSN"/>
    <n v="4"/>
    <s v=""/>
    <s v=""/>
    <n v="0"/>
    <n v="1560000"/>
    <n v="0.17"/>
    <s v=""/>
    <n v="5179200"/>
    <s v=""/>
    <s v=""/>
    <n v="0"/>
    <s v=""/>
    <s v="KENKO PUNCH NO.30"/>
    <s v="kenkopunchno30"/>
    <s v="ada"/>
    <s v="$D$4:$D$166"/>
    <n v="1259"/>
    <s v="&gt;"/>
    <s v="LSN"/>
    <n v="156000"/>
    <s v="/ LSN"/>
    <n v="13000"/>
    <s v="/ PCS"/>
    <s v=""/>
    <s v=""/>
    <n v="13000"/>
    <s v="/ PCS"/>
    <s v="10 LSN_"/>
    <n v="7"/>
    <n v="7"/>
    <s v="10 LSN"/>
    <s v="10"/>
    <s v="LSN"/>
    <s v="12 PCS"/>
    <s v="12 "/>
    <s v="PCS"/>
    <s v=""/>
    <s v=""/>
    <n v="120"/>
    <s v="PCS"/>
    <d v="2023-01-09T00:00:00"/>
    <e v="#REF!"/>
    <n v="10"/>
    <x v="2"/>
    <x v="122"/>
  </r>
  <r>
    <s v=""/>
    <s v=""/>
    <s v="&gt;"/>
    <s v=""/>
    <x v="128"/>
    <s v=""/>
    <s v="Stapler Kenko HD-12L/24"/>
    <s v="KENKO SINAR INDONESIA"/>
    <s v="6 PCS"/>
    <n v="1"/>
    <s v=""/>
    <s v=""/>
    <n v="0"/>
    <n v="2160000"/>
    <n v="0.17"/>
    <s v=""/>
    <n v="1792800"/>
    <s v=""/>
    <s v=""/>
    <n v="0"/>
    <s v=""/>
    <s v="KENKO HEAVY DUTY STAPLER HD-12L/24"/>
    <s v="kenkoheavydutystaplerhd12l24"/>
    <s v="ada"/>
    <s v="$D$4:$D$167"/>
    <n v="1195"/>
    <s v="&gt;"/>
    <s v="PCS"/>
    <n v="360000"/>
    <s v="/ PCS"/>
    <s v=""/>
    <s v=""/>
    <s v=""/>
    <s v=""/>
    <n v="360000"/>
    <s v="/ PCS"/>
    <s v="6 PCS_"/>
    <n v="6"/>
    <n v="6"/>
    <s v="6 PCS"/>
    <s v="6"/>
    <s v="PCS"/>
    <s v=""/>
    <s v=""/>
    <s v=""/>
    <s v=""/>
    <s v=""/>
    <n v="6"/>
    <s v="PCS"/>
    <d v="2023-01-09T00:00:00"/>
    <e v="#REF!"/>
    <n v="6"/>
    <x v="2"/>
    <x v="123"/>
  </r>
  <r>
    <s v=""/>
    <s v=""/>
    <s v="&gt;"/>
    <s v=""/>
    <x v="129"/>
    <s v=""/>
    <s v="Stampad Kenko no.0"/>
    <s v="KENKO SINAR INDONESIA"/>
    <s v="18 LSN"/>
    <n v="1"/>
    <s v=""/>
    <s v=""/>
    <n v="0"/>
    <n v="1069200"/>
    <n v="0.17"/>
    <s v=""/>
    <n v="887436"/>
    <s v=""/>
    <s v=""/>
    <n v="0"/>
    <s v=""/>
    <s v="KENKO STAMP PAD NO.0"/>
    <s v="kenkostamppadno0"/>
    <s v="ada"/>
    <s v="$D$4:$D$168"/>
    <n v="1287"/>
    <s v="&gt;"/>
    <s v="LSN"/>
    <n v="59400"/>
    <s v="/ LSN"/>
    <n v="4950"/>
    <s v="/ PCS"/>
    <s v=""/>
    <s v=""/>
    <n v="4950"/>
    <s v="/ PCS"/>
    <s v="18 LSN_"/>
    <n v="7"/>
    <n v="7"/>
    <s v="18 LSN"/>
    <s v="18"/>
    <s v="LSN"/>
    <s v="12 PCS"/>
    <s v="12 "/>
    <s v="PCS"/>
    <s v=""/>
    <s v=""/>
    <n v="216"/>
    <s v="PCS"/>
    <d v="2023-01-09T00:00:00"/>
    <e v="#REF!"/>
    <n v="18"/>
    <x v="2"/>
    <x v="124"/>
  </r>
  <r>
    <s v=""/>
    <s v=""/>
    <s v="&gt;"/>
    <s v=""/>
    <x v="130"/>
    <s v=""/>
    <s v="Pensil Kenko 2B-6373 metalik"/>
    <s v="KENKO SINAR INDONESIA"/>
    <s v="20 GRS"/>
    <n v="10"/>
    <s v=""/>
    <s v=""/>
    <n v="0"/>
    <n v="2160000"/>
    <n v="0.17"/>
    <s v=""/>
    <n v="17928000"/>
    <s v=""/>
    <s v=""/>
    <n v="0"/>
    <s v=""/>
    <s v="KENKO PENCIL 2B-6373 METALLIC"/>
    <s v="kenkopencil2b6373metallic"/>
    <s v="ada"/>
    <s v="$D$4:$D$169"/>
    <n v="1240"/>
    <s v="&gt;"/>
    <s v="GRS"/>
    <n v="108000"/>
    <s v="/ GRS"/>
    <n v="9000"/>
    <s v="/ LSN"/>
    <n v="750"/>
    <s v="/ PCS"/>
    <n v="750"/>
    <s v="/ PCS"/>
    <s v="20 GRS_"/>
    <n v="7"/>
    <n v="7"/>
    <s v="20 GRS"/>
    <s v="20"/>
    <s v="GRS"/>
    <s v="12 LSN"/>
    <s v="12 "/>
    <s v="LSN"/>
    <n v="12"/>
    <s v="PCS"/>
    <n v="2880"/>
    <s v="PCS"/>
    <d v="2023-01-09T00:00:00"/>
    <e v="#REF!"/>
    <n v="20"/>
    <x v="2"/>
    <x v="52"/>
  </r>
  <r>
    <s v=""/>
    <s v=""/>
    <s v="&gt;"/>
    <s v=""/>
    <x v="131"/>
    <s v=""/>
    <s v="PW Kenko 12W CP-12 F classic panjang"/>
    <s v="KENKO SINAR INDONESIA"/>
    <s v="24 LSN"/>
    <n v="5"/>
    <s v=""/>
    <s v=""/>
    <n v="0"/>
    <n v="2980800"/>
    <n v="0.17"/>
    <s v=""/>
    <n v="12370320"/>
    <s v=""/>
    <s v=""/>
    <n v="0"/>
    <s v=""/>
    <s v="KENKO 12 COLOR PENCIL CP-12F CLASSIC"/>
    <s v="kenko12colorpencilcp12fclassic"/>
    <s v="ada"/>
    <s v="$D$4:$D$170"/>
    <n v="1035"/>
    <s v="&gt;"/>
    <s v="LSN"/>
    <n v="124200"/>
    <s v="/ LSN"/>
    <n v="10350"/>
    <s v="/ PCS"/>
    <s v=""/>
    <s v=""/>
    <n v="10350"/>
    <s v="/ PCS"/>
    <s v="24 LSN_"/>
    <n v="7"/>
    <n v="7"/>
    <s v="24 LSN"/>
    <s v="24"/>
    <s v="LSN"/>
    <s v="12 PCS"/>
    <s v="12 "/>
    <s v="PCS"/>
    <s v=""/>
    <s v=""/>
    <n v="288"/>
    <s v="PCS"/>
    <d v="2023-01-09T00:00:00"/>
    <e v="#REF!"/>
    <n v="24"/>
    <x v="2"/>
    <x v="45"/>
  </r>
  <r>
    <s v=""/>
    <s v=""/>
    <s v="&gt;"/>
    <s v=""/>
    <x v="132"/>
    <s v=""/>
    <s v="PW Kenko 12W CP-12 F kaleng"/>
    <s v="KENKO SINAR INDONESIA"/>
    <s v="10 LSN"/>
    <n v="1"/>
    <s v=""/>
    <s v=""/>
    <n v="0"/>
    <n v="2040000"/>
    <n v="0.17"/>
    <s v=""/>
    <n v="1693200"/>
    <s v=""/>
    <s v=""/>
    <n v="0"/>
    <s v=""/>
    <s v="KENKO 12 COLOR PENCIL CP-12F TIN CASE CLASSIC"/>
    <s v="kenko12colorpencilcp12ftincaseclassic"/>
    <s v="ada"/>
    <s v="$D$4:$D$171"/>
    <n v="1039"/>
    <s v="&gt;"/>
    <s v="LSN"/>
    <n v="204000"/>
    <s v="/ LSN"/>
    <n v="17000"/>
    <s v="/ PCS"/>
    <s v=""/>
    <s v=""/>
    <n v="17000"/>
    <s v="/ PCS"/>
    <s v="10 LSN_"/>
    <n v="7"/>
    <n v="7"/>
    <s v="10 LSN"/>
    <s v="10"/>
    <s v="LSN"/>
    <s v="12 PCS"/>
    <s v="12 "/>
    <s v="PCS"/>
    <s v=""/>
    <s v=""/>
    <n v="120"/>
    <s v="PCS"/>
    <d v="2023-01-09T00:00:00"/>
    <e v="#REF!"/>
    <n v="10"/>
    <x v="2"/>
    <x v="125"/>
  </r>
  <r>
    <s v=""/>
    <s v=""/>
    <s v="&gt;"/>
    <s v=""/>
    <x v="133"/>
    <s v=""/>
    <s v="Mesin label harga Kenko MX-5500 EOS"/>
    <s v="KENKO SINAR INDONESIA"/>
    <s v="50 PCS"/>
    <n v="1"/>
    <s v=""/>
    <s v=""/>
    <n v="0"/>
    <n v="2750000"/>
    <n v="0.17"/>
    <s v=""/>
    <n v="2282500"/>
    <s v=""/>
    <s v=""/>
    <n v="0"/>
    <s v=""/>
    <s v="KENKO PRICE LABELLER MX-5500EOS (8DIGITS 1 LINE)"/>
    <s v="kenkopricelabellermx5500eos8digits1line"/>
    <s v="ada"/>
    <s v="$D$4:$D$172"/>
    <n v="1257"/>
    <s v="&gt;"/>
    <s v="PCS"/>
    <n v="55000"/>
    <s v="/ PCS"/>
    <s v=""/>
    <s v=""/>
    <s v=""/>
    <s v=""/>
    <n v="55000"/>
    <s v="/ PCS"/>
    <s v="50 PCS_"/>
    <n v="7"/>
    <n v="7"/>
    <s v="50 PCS"/>
    <s v="50"/>
    <s v="PCS"/>
    <s v=""/>
    <s v=""/>
    <s v=""/>
    <s v=""/>
    <s v=""/>
    <n v="50"/>
    <s v="PCS"/>
    <d v="2023-01-09T00:00:00"/>
    <e v="#REF!"/>
    <n v="50"/>
    <x v="2"/>
    <x v="126"/>
  </r>
  <r>
    <s v=""/>
    <s v=""/>
    <s v="&gt;"/>
    <s v=""/>
    <x v="134"/>
    <s v=""/>
    <s v="Stip Kenko ERW-20 SQ putih"/>
    <s v="KENKO SINAR INDONESIA"/>
    <s v="50 BOX"/>
    <n v="3"/>
    <s v=""/>
    <s v=""/>
    <n v="0"/>
    <n v="1500000"/>
    <n v="0.17"/>
    <s v=""/>
    <n v="3735000"/>
    <s v=""/>
    <s v=""/>
    <n v="0"/>
    <s v=""/>
    <s v="KENKO ERASER ERW-20SQ WHITE"/>
    <s v="kenkoerasererw20sqwhite"/>
    <s v="ada"/>
    <s v="$D$4:$D$173"/>
    <n v="1315"/>
    <s v="&gt;"/>
    <s v="BOX"/>
    <n v="30000"/>
    <s v="/ BOX"/>
    <s v=""/>
    <s v=""/>
    <s v=""/>
    <s v=""/>
    <n v="30000"/>
    <s v="/ BOX"/>
    <s v="50 BOX_"/>
    <n v="7"/>
    <n v="7"/>
    <s v="50 BOX"/>
    <s v="50"/>
    <s v="BOX"/>
    <s v=""/>
    <s v=""/>
    <s v=""/>
    <s v=""/>
    <s v=""/>
    <n v="50"/>
    <s v="BOX"/>
    <d v="2023-01-09T00:00:00"/>
    <e v="#REF!"/>
    <n v="50"/>
    <x v="2"/>
    <x v="127"/>
  </r>
  <r>
    <s v=""/>
    <s v=""/>
    <s v="&gt;"/>
    <s v=""/>
    <x v="135"/>
    <s v=""/>
    <s v="Pensil Kenko 2B-3181 Hitam cap merah"/>
    <s v="KENKO SINAR INDONESIA"/>
    <s v="20 GRS"/>
    <n v="4"/>
    <s v=""/>
    <s v=""/>
    <n v="0"/>
    <n v="2112000"/>
    <n v="0.17"/>
    <s v=""/>
    <n v="7011840"/>
    <s v=""/>
    <s v=""/>
    <n v="0"/>
    <s v=""/>
    <s v="KENKO PENCIL 2B-3181 HITAM CAP MERAH"/>
    <s v="kenkopencil2b3181hitamcapmerah"/>
    <s v="ada"/>
    <s v="$D$4:$D$174"/>
    <n v="1234"/>
    <s v="&gt;"/>
    <s v="GRS"/>
    <n v="105600"/>
    <s v="/ GRS"/>
    <n v="8800"/>
    <s v="/ LSN"/>
    <n v="733.33333333333337"/>
    <s v="/ PCS"/>
    <n v="733.33333333333337"/>
    <s v="/ PCS"/>
    <s v="20 GRS_"/>
    <n v="7"/>
    <n v="7"/>
    <s v="20 GRS"/>
    <s v="20"/>
    <s v="GRS"/>
    <s v="12 LSN"/>
    <s v="12 "/>
    <s v="LSN"/>
    <n v="12"/>
    <s v="PCS"/>
    <n v="2880"/>
    <s v="PCS"/>
    <d v="2023-01-09T00:00:00"/>
    <e v="#REF!"/>
    <n v="20"/>
    <x v="2"/>
    <x v="47"/>
  </r>
  <r>
    <s v=""/>
    <s v=""/>
    <s v="&gt;"/>
    <s v=""/>
    <x v="136"/>
    <s v=""/>
    <s v="Stapler Kenko HD-10 D"/>
    <s v="KENKO SINAR INDONESIA"/>
    <s v="20 LSN"/>
    <n v="2"/>
    <s v=""/>
    <s v=""/>
    <n v="0"/>
    <n v="2352000"/>
    <n v="0.17"/>
    <s v=""/>
    <n v="3904320"/>
    <n v="0"/>
    <n v="0"/>
    <n v="0"/>
    <s v=""/>
    <s v="KENKO STAPLER HD-10D"/>
    <s v="kenkostaplerhd10d"/>
    <s v="ada"/>
    <s v="$D$4:$D$175"/>
    <n v="1293"/>
    <s v="&gt;"/>
    <s v="LSN"/>
    <n v="117600"/>
    <s v="/ LSN"/>
    <n v="9800"/>
    <s v="/ PCS"/>
    <s v=""/>
    <s v=""/>
    <n v="9800"/>
    <s v="/ PCS"/>
    <s v="20 LSN_"/>
    <n v="7"/>
    <n v="7"/>
    <s v="20 LSN"/>
    <s v="20"/>
    <s v="LSN"/>
    <s v="12 PCS"/>
    <s v="12 "/>
    <s v="PCS"/>
    <s v=""/>
    <s v=""/>
    <n v="240"/>
    <s v="PCS"/>
    <d v="2023-01-09T00:00:00"/>
    <e v="#REF!"/>
    <n v="20"/>
    <x v="2"/>
    <x v="12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9T00:00:00"/>
    <s v=""/>
    <e v="#VALUE!"/>
    <x v="1"/>
    <x v="1"/>
  </r>
  <r>
    <s v="KEN_0901_447-9"/>
    <n v="38"/>
    <s v="&gt;"/>
    <n v="9"/>
    <x v="137"/>
    <s v=""/>
    <s v="Stapler Kenko HD-10 D"/>
    <s v="KENKO SINAR INDONESIA"/>
    <s v="20 LSN"/>
    <n v="2"/>
    <s v=""/>
    <s v=""/>
    <n v="0"/>
    <n v="2352000"/>
    <n v="0.17"/>
    <s v=""/>
    <n v="3904320"/>
    <s v=""/>
    <s v=""/>
    <n v="0"/>
    <s v=""/>
    <s v="KENKO STAPLER HD-10D"/>
    <s v="kenkostaplerhd10d"/>
    <s v="ada"/>
    <s v="$D$4:$D$177"/>
    <n v="1293"/>
    <s v="&gt;"/>
    <s v="LSN"/>
    <n v="117600"/>
    <s v="/ LSN"/>
    <n v="9800"/>
    <s v="/ PCS"/>
    <s v=""/>
    <s v=""/>
    <n v="9800"/>
    <s v="/ PCS"/>
    <s v="20 LSN_"/>
    <n v="7"/>
    <n v="7"/>
    <s v="20 LSN"/>
    <s v="20"/>
    <s v="LSN"/>
    <s v="12 PCS"/>
    <s v="12 "/>
    <s v="PCS"/>
    <s v=""/>
    <s v=""/>
    <n v="240"/>
    <s v="PCS"/>
    <d v="2023-01-09T00:00:00"/>
    <e v="#REF!"/>
    <n v="20"/>
    <x v="2"/>
    <x v="128"/>
  </r>
  <r>
    <s v=""/>
    <s v=""/>
    <s v="&gt;"/>
    <s v=""/>
    <x v="138"/>
    <s v=""/>
    <s v="Clip warna Kenko 3100"/>
    <s v="KENKO SINAR INDONESIA"/>
    <s v="48 LSN"/>
    <n v="1"/>
    <s v=""/>
    <s v=""/>
    <n v="0"/>
    <n v="1987200"/>
    <n v="0.17"/>
    <s v=""/>
    <n v="1649376"/>
    <s v=""/>
    <s v=""/>
    <n v="0"/>
    <s v=""/>
    <s v="KENKO COLOR CLIP 3100"/>
    <s v="kenkocolorclip3100"/>
    <s v="ada"/>
    <s v="$D$4:$D$178"/>
    <n v="1090"/>
    <s v="&gt;"/>
    <s v="LSN"/>
    <n v="41400"/>
    <s v="/ LSN"/>
    <n v="3450"/>
    <s v="/ PCS"/>
    <s v=""/>
    <s v=""/>
    <n v="3450"/>
    <s v="/ PCS"/>
    <s v="48 LSN_"/>
    <n v="7"/>
    <n v="7"/>
    <s v="48 LSN"/>
    <s v="48"/>
    <s v="LSN"/>
    <s v="12 PCS"/>
    <s v="12 "/>
    <s v="PCS"/>
    <s v=""/>
    <s v=""/>
    <n v="576"/>
    <s v="PCS"/>
    <d v="2023-01-09T00:00:00"/>
    <e v="#REF!"/>
    <n v="48"/>
    <x v="2"/>
    <x v="129"/>
  </r>
  <r>
    <s v=""/>
    <s v=""/>
    <s v="&gt;"/>
    <s v=""/>
    <x v="139"/>
    <s v=""/>
    <s v="Push pin Kenko PN-30"/>
    <s v="KENKO SINAR INDONESIA"/>
    <s v="48 LSN"/>
    <n v="1"/>
    <s v=""/>
    <s v=""/>
    <n v="0"/>
    <n v="1584000"/>
    <n v="0.17"/>
    <s v=""/>
    <n v="1314720"/>
    <s v=""/>
    <s v=""/>
    <n v="0"/>
    <s v=""/>
    <s v="KENKO PUSH PIN PN-30 COLOR"/>
    <s v="kenkopushpinpn30color"/>
    <s v="ada"/>
    <s v="$D$4:$D$179"/>
    <n v="1266"/>
    <s v="&gt;"/>
    <s v="LSN"/>
    <n v="33000"/>
    <s v="/ LSN"/>
    <n v="2750"/>
    <s v="/ PCS"/>
    <s v=""/>
    <s v=""/>
    <n v="2750"/>
    <s v="/ PCS"/>
    <s v="48 LSN_"/>
    <n v="7"/>
    <n v="7"/>
    <s v="48 LSN"/>
    <s v="48"/>
    <s v="LSN"/>
    <s v="12 PCS"/>
    <s v="12 "/>
    <s v="PCS"/>
    <s v=""/>
    <s v=""/>
    <n v="576"/>
    <s v="PCS"/>
    <d v="2023-01-09T00:00:00"/>
    <e v="#REF!"/>
    <n v="48"/>
    <x v="2"/>
    <x v="130"/>
  </r>
  <r>
    <s v=""/>
    <s v=""/>
    <s v="&gt;"/>
    <s v=""/>
    <x v="140"/>
    <s v=""/>
    <s v="Stip Kenko ERB-20 SQ hitam"/>
    <s v="KENKO SINAR INDONESIA"/>
    <s v="50 BOX"/>
    <n v="1"/>
    <s v=""/>
    <s v=""/>
    <n v="0"/>
    <n v="1500000"/>
    <n v="0.17"/>
    <s v=""/>
    <n v="1245000"/>
    <s v=""/>
    <s v=""/>
    <n v="0"/>
    <s v=""/>
    <s v="KENKO ERASER ERB-20SQ BLACK"/>
    <s v="kenkoerasererb20sqblack"/>
    <s v="ada"/>
    <s v="$D$4:$D$180"/>
    <n v="1144"/>
    <s v="&gt;"/>
    <s v="BOX"/>
    <n v="30000"/>
    <s v="/ BOX"/>
    <s v=""/>
    <s v=""/>
    <s v=""/>
    <s v=""/>
    <n v="30000"/>
    <s v="/ BOX"/>
    <s v="50 BOX_"/>
    <n v="7"/>
    <n v="7"/>
    <s v="50 BOX"/>
    <s v="50"/>
    <s v="BOX"/>
    <s v=""/>
    <s v=""/>
    <s v=""/>
    <s v=""/>
    <s v=""/>
    <n v="50"/>
    <s v="BOX"/>
    <d v="2023-01-09T00:00:00"/>
    <e v="#REF!"/>
    <n v="50"/>
    <x v="2"/>
    <x v="131"/>
  </r>
  <r>
    <s v=""/>
    <s v=""/>
    <s v="&gt;"/>
    <s v=""/>
    <x v="141"/>
    <s v=""/>
    <s v="Stip Kenko ERB-40 SQ hitam"/>
    <s v="KENKO SINAR INDONESIA"/>
    <s v="50 BOX"/>
    <n v="1"/>
    <s v=""/>
    <s v=""/>
    <n v="0"/>
    <n v="1375000"/>
    <n v="0.17"/>
    <s v=""/>
    <n v="1141250"/>
    <s v=""/>
    <s v=""/>
    <n v="0"/>
    <s v=""/>
    <s v="KENKO ERASER ERB-40SQ BLACK"/>
    <s v="kenkoerasererb40sqblack"/>
    <s v="ada"/>
    <s v="$D$4:$D$181"/>
    <n v="1145"/>
    <s v="&gt;"/>
    <s v="BOX"/>
    <n v="27500"/>
    <s v="/ BOX"/>
    <s v=""/>
    <s v=""/>
    <s v=""/>
    <s v=""/>
    <n v="27500"/>
    <s v="/ BOX"/>
    <s v="50 BOX_"/>
    <n v="7"/>
    <n v="7"/>
    <s v="50 BOX"/>
    <s v="50"/>
    <s v="BOX"/>
    <s v=""/>
    <s v=""/>
    <s v=""/>
    <s v=""/>
    <s v=""/>
    <n v="50"/>
    <s v="BOX"/>
    <d v="2023-01-09T00:00:00"/>
    <e v="#REF!"/>
    <n v="50"/>
    <x v="2"/>
    <x v="132"/>
  </r>
  <r>
    <s v=""/>
    <s v=""/>
    <s v="&gt;"/>
    <s v=""/>
    <x v="142"/>
    <s v=""/>
    <s v="Stip Kenko ERW-40 SQ putih"/>
    <s v="KENKO SINAR INDONESIA"/>
    <s v="50 BOX"/>
    <n v="2"/>
    <s v=""/>
    <s v=""/>
    <n v="0"/>
    <n v="1375000"/>
    <n v="0.17"/>
    <s v=""/>
    <n v="2282500"/>
    <s v=""/>
    <s v=""/>
    <n v="0"/>
    <s v=""/>
    <s v="KENKO ERASER ERW-40SQ WHITE"/>
    <s v="kenkoerasererw40sqwhite"/>
    <s v="ada"/>
    <s v="$D$4:$D$182"/>
    <n v="1146"/>
    <s v="&gt;"/>
    <s v="BOX"/>
    <n v="27500"/>
    <s v="/ BOX"/>
    <s v=""/>
    <s v=""/>
    <s v=""/>
    <s v=""/>
    <n v="27500"/>
    <s v="/ BOX"/>
    <s v="50 BOX_"/>
    <n v="7"/>
    <n v="7"/>
    <s v="50 BOX"/>
    <s v="50"/>
    <s v="BOX"/>
    <s v=""/>
    <s v=""/>
    <s v=""/>
    <s v=""/>
    <s v=""/>
    <n v="50"/>
    <s v="BOX"/>
    <d v="2023-01-09T00:00:00"/>
    <e v="#REF!"/>
    <n v="50"/>
    <x v="2"/>
    <x v="133"/>
  </r>
  <r>
    <s v=""/>
    <s v=""/>
    <s v="&gt;"/>
    <s v=""/>
    <x v="143"/>
    <s v=""/>
    <s v="Clip trigonal Kenko no.3"/>
    <s v="KENKO SINAR INDONESIA"/>
    <s v="50 PAK (10 BOX)"/>
    <n v="1"/>
    <s v=""/>
    <s v=""/>
    <n v="0"/>
    <n v="800000"/>
    <n v="0.17"/>
    <s v=""/>
    <n v="664000"/>
    <s v=""/>
    <s v=""/>
    <n v="0"/>
    <s v=""/>
    <s v="KENKO TRIGONAL CLIP NO.3"/>
    <s v="kenkotrigonalclipno3"/>
    <s v="ada"/>
    <s v="$D$4:$D$183"/>
    <n v="1312"/>
    <s v="&gt;"/>
    <s v="PAK "/>
    <n v="16000"/>
    <s v="/ PAK "/>
    <n v="1600"/>
    <s v="/ BOX"/>
    <s v=""/>
    <s v=""/>
    <n v="1600"/>
    <s v="/ BOX"/>
    <s v="50 PAK_10 BOX_"/>
    <n v="7"/>
    <n v="14"/>
    <s v="50 PAK "/>
    <s v="50"/>
    <s v="PAK "/>
    <s v="10 BOX"/>
    <s v="10 "/>
    <s v="BOX"/>
    <s v=""/>
    <s v=""/>
    <n v="500"/>
    <s v="BOX"/>
    <d v="2023-01-09T00:00:00"/>
    <e v="#REF!"/>
    <n v="50"/>
    <x v="2"/>
    <x v="119"/>
  </r>
  <r>
    <s v=""/>
    <s v=""/>
    <s v="&gt;"/>
    <s v=""/>
    <x v="144"/>
    <s v=""/>
    <s v="Clip Jumbo Kenko no.5"/>
    <s v="KENKO SINAR INDONESIA"/>
    <s v="20 PAK (10 BOX)"/>
    <n v="1"/>
    <s v=""/>
    <s v=""/>
    <n v="0"/>
    <n v="860000"/>
    <n v="0.17"/>
    <s v=""/>
    <n v="713800"/>
    <s v=""/>
    <s v=""/>
    <n v="0"/>
    <s v=""/>
    <s v="KENKO JUMBO CLIP NO.5"/>
    <s v="kenkojumboclipno5"/>
    <s v="ada"/>
    <s v="$D$4:$D$184"/>
    <n v="1210"/>
    <s v="&gt;"/>
    <s v="PAK "/>
    <n v="43000"/>
    <s v="/ PAK "/>
    <n v="4300"/>
    <s v="/ BOX"/>
    <s v=""/>
    <s v=""/>
    <n v="4300"/>
    <s v="/ BOX"/>
    <s v="20 PAK_10 BOX_"/>
    <n v="7"/>
    <n v="14"/>
    <s v="20 PAK "/>
    <s v="20"/>
    <s v="PAK "/>
    <s v="10 BOX"/>
    <s v="10 "/>
    <s v="BOX"/>
    <s v=""/>
    <s v=""/>
    <n v="200"/>
    <s v="BOX"/>
    <d v="2023-01-09T00:00:00"/>
    <e v="#REF!"/>
    <n v="20"/>
    <x v="2"/>
    <x v="120"/>
  </r>
  <r>
    <s v=""/>
    <s v=""/>
    <s v="&gt;"/>
    <s v=""/>
    <x v="145"/>
    <s v=""/>
    <s v="Cutter Kenko K-200"/>
    <s v="KENKO SINAR INDONESIA"/>
    <s v="30 LSN"/>
    <n v="2"/>
    <s v=""/>
    <s v=""/>
    <n v="0"/>
    <n v="1566000"/>
    <n v="0.17"/>
    <s v=""/>
    <n v="2599560"/>
    <n v="0"/>
    <n v="0"/>
    <n v="0"/>
    <s v=""/>
    <s v="KENKO CUTTER K-200 (9MM BLADE)"/>
    <s v="kenkocutterk2009mmblade"/>
    <s v="ada"/>
    <s v="$D$4:$D$185"/>
    <n v="1134"/>
    <s v="&gt;"/>
    <s v="LSN"/>
    <n v="52200"/>
    <s v="/ LSN"/>
    <n v="4350"/>
    <s v="/ PCS"/>
    <s v=""/>
    <s v=""/>
    <n v="4350"/>
    <s v="/ PCS"/>
    <s v="30 LSN_"/>
    <n v="7"/>
    <n v="7"/>
    <s v="30 LSN"/>
    <s v="30"/>
    <s v="LSN"/>
    <s v="12 PCS"/>
    <s v="12 "/>
    <s v="PCS"/>
    <s v=""/>
    <s v=""/>
    <n v="360"/>
    <s v="PCS"/>
    <d v="2023-01-09T00:00:00"/>
    <e v="#REF!"/>
    <n v="30"/>
    <x v="2"/>
    <x v="13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9T00:00:00"/>
    <s v=""/>
    <e v="#VALUE!"/>
    <x v="1"/>
    <x v="1"/>
  </r>
  <r>
    <s v="KEN_0901_462-10"/>
    <n v="39"/>
    <s v="&gt;"/>
    <n v="10"/>
    <x v="146"/>
    <s v=""/>
    <s v="Gunting Kenko SC-828"/>
    <s v="KENKO SINAR INDONESIA"/>
    <s v="25 LSN"/>
    <n v="2"/>
    <s v=""/>
    <s v=""/>
    <n v="0"/>
    <n v="1410000"/>
    <n v="0.17"/>
    <s v=""/>
    <n v="2340600"/>
    <s v=""/>
    <s v=""/>
    <n v="0"/>
    <s v=""/>
    <s v="KENKO SCISSOR SC-828"/>
    <s v="kenkoscissorsc828"/>
    <s v="ada"/>
    <s v="$D$4:$D$187"/>
    <n v="1268"/>
    <s v="&gt;"/>
    <s v="LSN"/>
    <n v="56400"/>
    <s v="/ LSN"/>
    <n v="4700"/>
    <s v="/ PCS"/>
    <s v=""/>
    <s v=""/>
    <n v="4700"/>
    <s v="/ PCS"/>
    <s v="25 LSN_"/>
    <n v="7"/>
    <n v="7"/>
    <s v="25 LSN"/>
    <s v="25"/>
    <s v="LSN"/>
    <s v="12 PCS"/>
    <s v="12 "/>
    <s v="PCS"/>
    <s v=""/>
    <s v=""/>
    <n v="300"/>
    <s v="PCS"/>
    <d v="2023-01-09T00:00:00"/>
    <e v="#REF!"/>
    <n v="25"/>
    <x v="2"/>
    <x v="135"/>
  </r>
  <r>
    <s v=""/>
    <s v=""/>
    <s v="&gt;"/>
    <s v=""/>
    <x v="147"/>
    <s v=""/>
    <s v="Gunting Kenko SC-838 N"/>
    <s v="KENKO SINAR INDONESIA"/>
    <s v="25 LSN"/>
    <n v="2"/>
    <s v=""/>
    <s v=""/>
    <n v="0"/>
    <n v="1995000"/>
    <n v="0.17"/>
    <s v=""/>
    <n v="3311700"/>
    <s v=""/>
    <s v=""/>
    <n v="0"/>
    <s v=""/>
    <s v="KENKO SCISSOR SC-838N"/>
    <s v="kenkoscissorsc838n"/>
    <s v="ada"/>
    <s v="$D$4:$D$188"/>
    <n v="1269"/>
    <s v="&gt;"/>
    <s v="LSN"/>
    <n v="79800"/>
    <s v="/ LSN"/>
    <n v="6650"/>
    <s v="/ PCS"/>
    <s v=""/>
    <s v=""/>
    <n v="6650"/>
    <s v="/ PCS"/>
    <s v="25 LSN_"/>
    <n v="7"/>
    <n v="7"/>
    <s v="25 LSN"/>
    <s v="25"/>
    <s v="LSN"/>
    <s v="12 PCS"/>
    <s v="12 "/>
    <s v="PCS"/>
    <s v=""/>
    <s v=""/>
    <n v="300"/>
    <s v="PCS"/>
    <d v="2023-01-09T00:00:00"/>
    <e v="#REF!"/>
    <n v="25"/>
    <x v="2"/>
    <x v="136"/>
  </r>
  <r>
    <s v=""/>
    <s v=""/>
    <s v="&gt;"/>
    <s v=""/>
    <x v="148"/>
    <s v=""/>
    <s v="Gunting Kenko SC-848 N"/>
    <s v="KENKO SINAR INDONESIA"/>
    <s v="10 LSN"/>
    <n v="2"/>
    <s v=""/>
    <s v=""/>
    <n v="0"/>
    <n v="1188000"/>
    <n v="0.17"/>
    <s v=""/>
    <n v="1972080"/>
    <s v=""/>
    <s v=""/>
    <n v="0"/>
    <s v=""/>
    <s v="KENKO SCISSOR SC-848N"/>
    <s v="kenkoscissorsc848n"/>
    <s v="ada"/>
    <s v="$D$4:$D$189"/>
    <n v="1271"/>
    <s v="&gt;"/>
    <s v="LSN"/>
    <n v="118800"/>
    <s v="/ LSN"/>
    <n v="9900"/>
    <s v="/ PCS"/>
    <s v=""/>
    <s v=""/>
    <n v="9900"/>
    <s v="/ PCS"/>
    <s v="10 LSN_"/>
    <n v="7"/>
    <n v="7"/>
    <s v="10 LSN"/>
    <s v="10"/>
    <s v="LSN"/>
    <s v="12 PCS"/>
    <s v="12 "/>
    <s v="PCS"/>
    <s v=""/>
    <s v=""/>
    <n v="120"/>
    <s v="PCS"/>
    <d v="2023-01-09T00:00:00"/>
    <e v="#REF!"/>
    <n v="10"/>
    <x v="2"/>
    <x v="137"/>
  </r>
  <r>
    <s v=""/>
    <s v=""/>
    <s v="&gt;"/>
    <s v=""/>
    <x v="149"/>
    <s v=""/>
    <s v="Stapler Kenko HD-50"/>
    <s v="KENKO SINAR INDONESIA"/>
    <s v="20 BOX (6 PCS)"/>
    <n v="2"/>
    <s v=""/>
    <s v=""/>
    <n v="0"/>
    <n v="2280000"/>
    <n v="0.17"/>
    <s v=""/>
    <n v="3784800"/>
    <s v=""/>
    <s v=""/>
    <n v="0"/>
    <s v=""/>
    <s v="KENKO STAPLER HD-50"/>
    <s v="kenkostaplerhd50"/>
    <s v="ada"/>
    <s v="$D$4:$D$190"/>
    <n v="1298"/>
    <s v="&gt;"/>
    <s v="BOX "/>
    <n v="114000"/>
    <s v="/ BOX "/>
    <n v="19000"/>
    <s v="/ PCS"/>
    <s v=""/>
    <s v=""/>
    <n v="19000"/>
    <s v="/ PCS"/>
    <s v="20 BOX_6 PCS_"/>
    <n v="7"/>
    <n v="13"/>
    <s v="20 BOX "/>
    <s v="20"/>
    <s v="BOX "/>
    <s v="6 PCS"/>
    <s v="6 "/>
    <s v="PCS"/>
    <s v=""/>
    <s v=""/>
    <n v="120"/>
    <s v="PCS"/>
    <d v="2023-01-09T00:00:00"/>
    <e v="#REF!"/>
    <n v="20"/>
    <x v="2"/>
    <x v="138"/>
  </r>
  <r>
    <s v=""/>
    <s v=""/>
    <s v="&gt;"/>
    <s v=""/>
    <x v="150"/>
    <s v=""/>
    <s v="Stapler Kenko HD-12N/13"/>
    <s v="KENKO SINAR INDONESIA"/>
    <s v="6 PCS"/>
    <n v="1"/>
    <s v=""/>
    <s v=""/>
    <n v="0"/>
    <n v="504000"/>
    <n v="0.17"/>
    <s v=""/>
    <n v="418320"/>
    <s v=""/>
    <s v=""/>
    <n v="0"/>
    <s v=""/>
    <s v="KENKO HEAVY DUTY STAPLER HD-12N/13"/>
    <s v="kenkoheavydutystaplerhd12n13"/>
    <s v="ada"/>
    <s v="$D$4:$D$191"/>
    <n v="1196"/>
    <s v="&gt;"/>
    <s v="PCS"/>
    <n v="84000"/>
    <s v="/ PCS"/>
    <s v=""/>
    <s v=""/>
    <s v=""/>
    <s v=""/>
    <n v="84000"/>
    <s v="/ PCS"/>
    <s v="6 PCS_"/>
    <n v="6"/>
    <n v="6"/>
    <s v="6 PCS"/>
    <s v="6"/>
    <s v="PCS"/>
    <s v=""/>
    <s v=""/>
    <s v=""/>
    <s v=""/>
    <s v=""/>
    <n v="6"/>
    <s v="PCS"/>
    <d v="2023-01-09T00:00:00"/>
    <e v="#REF!"/>
    <n v="6"/>
    <x v="2"/>
    <x v="139"/>
  </r>
  <r>
    <s v=""/>
    <s v=""/>
    <s v="&gt;"/>
    <s v=""/>
    <x v="151"/>
    <s v=""/>
    <s v="Stip Kenko ERW-20 SQ putih"/>
    <s v="KENKO SINAR INDONESIA"/>
    <s v="50 BOX"/>
    <n v="2"/>
    <s v=""/>
    <s v=""/>
    <n v="0"/>
    <n v="1500000"/>
    <n v="0.17"/>
    <s v=""/>
    <n v="2490000"/>
    <s v=""/>
    <s v=""/>
    <n v="0"/>
    <s v=""/>
    <s v="KENKO ERASER ERW-20SQ WHITE"/>
    <s v="kenkoerasererw20sqwhite"/>
    <s v="ada"/>
    <s v="$D$4:$D$192"/>
    <n v="1315"/>
    <s v="&gt;"/>
    <s v="BOX"/>
    <n v="30000"/>
    <s v="/ BOX"/>
    <s v=""/>
    <s v=""/>
    <s v=""/>
    <s v=""/>
    <n v="30000"/>
    <s v="/ BOX"/>
    <s v="50 BOX_"/>
    <n v="7"/>
    <n v="7"/>
    <s v="50 BOX"/>
    <s v="50"/>
    <s v="BOX"/>
    <s v=""/>
    <s v=""/>
    <s v=""/>
    <s v=""/>
    <s v=""/>
    <n v="50"/>
    <s v="BOX"/>
    <d v="2023-01-09T00:00:00"/>
    <e v="#REF!"/>
    <n v="50"/>
    <x v="2"/>
    <x v="127"/>
  </r>
  <r>
    <s v=""/>
    <s v=""/>
    <s v="&gt;"/>
    <s v=""/>
    <x v="152"/>
    <s v=""/>
    <s v="Stip Kenko ERW-40 SQ putih"/>
    <s v="KENKO SINAR INDONESIA"/>
    <s v="50 BOX"/>
    <n v="1"/>
    <s v=""/>
    <s v=""/>
    <n v="0"/>
    <n v="1375000"/>
    <n v="0.17"/>
    <s v=""/>
    <n v="1141250"/>
    <s v=""/>
    <s v=""/>
    <n v="0"/>
    <s v=""/>
    <s v="KENKO ERASER ERW-40SQ WHITE"/>
    <s v="kenkoerasererw40sqwhite"/>
    <s v="ada"/>
    <s v="$D$4:$D$193"/>
    <n v="1146"/>
    <s v="&gt;"/>
    <s v="BOX"/>
    <n v="27500"/>
    <s v="/ BOX"/>
    <s v=""/>
    <s v=""/>
    <s v=""/>
    <s v=""/>
    <n v="27500"/>
    <s v="/ BOX"/>
    <s v="50 BOX_"/>
    <n v="7"/>
    <n v="7"/>
    <s v="50 BOX"/>
    <s v="50"/>
    <s v="BOX"/>
    <s v=""/>
    <s v=""/>
    <s v=""/>
    <s v=""/>
    <s v=""/>
    <n v="50"/>
    <s v="BOX"/>
    <d v="2023-01-09T00:00:00"/>
    <e v="#REF!"/>
    <n v="50"/>
    <x v="2"/>
    <x v="133"/>
  </r>
  <r>
    <s v=""/>
    <s v=""/>
    <s v="&gt;"/>
    <s v=""/>
    <x v="153"/>
    <s v=""/>
    <s v="Pocket note Kenko PN-403"/>
    <s v="KENKO SINAR INDONESIA"/>
    <s v="12 LSN"/>
    <n v="1"/>
    <s v=""/>
    <s v=""/>
    <n v="0"/>
    <n v="741600"/>
    <n v="0.17"/>
    <s v=""/>
    <n v="615528"/>
    <s v=""/>
    <s v=""/>
    <n v="0"/>
    <s v=""/>
    <s v="KENKO POCKET NOTE PN-403"/>
    <s v="kenkopocketnotepn403"/>
    <s v="ada"/>
    <s v="$D$4:$D$194"/>
    <n v="1251"/>
    <s v="&gt;"/>
    <s v="LSN"/>
    <n v="61800"/>
    <s v="/ LSN"/>
    <n v="5150"/>
    <s v="/ PCS"/>
    <s v=""/>
    <s v=""/>
    <n v="5150"/>
    <s v="/ PCS"/>
    <s v="12 LSN_"/>
    <n v="7"/>
    <n v="7"/>
    <s v="12 LSN"/>
    <s v="12"/>
    <s v="LSN"/>
    <s v="12 PCS"/>
    <s v="12 "/>
    <s v="PCS"/>
    <s v=""/>
    <s v=""/>
    <n v="144"/>
    <s v="PCS"/>
    <d v="2023-01-09T00:00:00"/>
    <e v="#REF!"/>
    <n v="12"/>
    <x v="2"/>
    <x v="140"/>
  </r>
  <r>
    <s v=""/>
    <s v=""/>
    <s v="&gt;"/>
    <s v=""/>
    <x v="154"/>
    <s v=""/>
    <s v="Tape Dispenser Kenko TD-323"/>
    <s v="KENKO SINAR INDONESIA"/>
    <s v="24 PCS"/>
    <n v="2"/>
    <s v=""/>
    <s v=""/>
    <n v="0"/>
    <n v="462000"/>
    <n v="0.17"/>
    <s v=""/>
    <n v="766920"/>
    <s v=""/>
    <s v=""/>
    <n v="0"/>
    <s v=""/>
    <s v="KENKO TAPE DISPENSER TD-323 (1&quot; &amp; 3&quot; CORE)"/>
    <s v="kenkotapedispensertd3231&amp;3core"/>
    <s v="ada"/>
    <s v="$D$4:$D$195"/>
    <n v="1307"/>
    <s v="&gt;"/>
    <s v="PCS"/>
    <n v="19250"/>
    <s v="/ PCS"/>
    <s v=""/>
    <s v=""/>
    <s v=""/>
    <s v=""/>
    <n v="19250"/>
    <s v="/ PCS"/>
    <s v="24 PCS_"/>
    <n v="7"/>
    <n v="7"/>
    <s v="24 PCS"/>
    <s v="24"/>
    <s v="PCS"/>
    <s v=""/>
    <s v=""/>
    <s v=""/>
    <s v=""/>
    <s v=""/>
    <n v="24"/>
    <s v="PCS"/>
    <d v="2023-01-09T00:00:00"/>
    <e v="#REF!"/>
    <n v="24"/>
    <x v="2"/>
    <x v="49"/>
  </r>
  <r>
    <s v=""/>
    <s v=""/>
    <s v="&gt;"/>
    <s v=""/>
    <x v="155"/>
    <s v=""/>
    <s v="Binder clip Kenko 111"/>
    <s v="KENKO SINAR INDONESIA"/>
    <s v="30 GRS"/>
    <n v="1"/>
    <s v=""/>
    <s v=""/>
    <n v="0"/>
    <n v="1476000"/>
    <n v="0.17"/>
    <s v=""/>
    <n v="1225080"/>
    <n v="0"/>
    <n v="0"/>
    <n v="0"/>
    <s v=""/>
    <s v="KENKO BINDER CLIP NO.111"/>
    <s v="kenkobinderclipno111"/>
    <s v="ada"/>
    <s v="$D$4:$D$196"/>
    <n v="1051"/>
    <s v="&gt;"/>
    <s v="GRS"/>
    <n v="49200"/>
    <s v="/ GRS"/>
    <n v="4100"/>
    <s v="/ LSN"/>
    <n v="341.66666666666669"/>
    <s v="/ PCS"/>
    <n v="341.66666666666669"/>
    <s v="/ PCS"/>
    <s v="30 GRS_"/>
    <n v="7"/>
    <n v="7"/>
    <s v="30 GRS"/>
    <s v="30"/>
    <s v="GRS"/>
    <s v="12 LSN"/>
    <s v="12 "/>
    <s v="LSN"/>
    <n v="12"/>
    <s v="PCS"/>
    <n v="4320"/>
    <s v="PCS"/>
    <d v="2023-01-09T00:00:00"/>
    <e v="#REF!"/>
    <n v="30"/>
    <x v="2"/>
    <x v="14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9T00:00:00"/>
    <s v=""/>
    <e v="#VALUE!"/>
    <x v="1"/>
    <x v="1"/>
  </r>
  <r>
    <s v="KEN_0901_132-3"/>
    <n v="40"/>
    <s v="&gt;"/>
    <n v="3"/>
    <x v="156"/>
    <s v=""/>
    <s v="Gel pen Kenko Hitech 0.28mm hitam"/>
    <s v="KENKO SINAR INDONESIA"/>
    <s v="12 GRS"/>
    <n v="3"/>
    <s v=""/>
    <s v=""/>
    <n v="0"/>
    <n v="5616000"/>
    <n v="0.17"/>
    <s v=""/>
    <n v="13983840"/>
    <s v=""/>
    <s v=""/>
    <n v="0"/>
    <s v=""/>
    <s v="KENKO GEL PEN HI-TECH-H 0.28MM BLACK"/>
    <s v="kenkogelpenhitechh028mmblack"/>
    <s v="ada"/>
    <s v="$D$4:$D$198"/>
    <n v="1153"/>
    <s v="&gt;"/>
    <s v="GRS"/>
    <n v="468000"/>
    <s v="/ GRS"/>
    <n v="39000"/>
    <s v="/ LSN"/>
    <n v="3250"/>
    <s v="/ PCS"/>
    <n v="3250"/>
    <s v="/ PCS"/>
    <s v="12 GRS_"/>
    <n v="7"/>
    <n v="7"/>
    <s v="12 GRS"/>
    <s v="12"/>
    <s v="GRS"/>
    <s v="12 LSN"/>
    <s v="12 "/>
    <s v="LSN"/>
    <n v="12"/>
    <s v="PCS"/>
    <n v="1728"/>
    <s v="PCS"/>
    <d v="2023-01-09T00:00:00"/>
    <e v="#REF!"/>
    <n v="12"/>
    <x v="2"/>
    <x v="118"/>
  </r>
  <r>
    <s v=""/>
    <s v=""/>
    <s v="&gt;"/>
    <s v=""/>
    <x v="157"/>
    <s v=""/>
    <s v="Pensil Kenko 2B-3181 Hitam cap merah"/>
    <s v="KENKO SINAR INDONESIA"/>
    <s v="20 GRS"/>
    <n v="5"/>
    <s v=""/>
    <s v=""/>
    <n v="0"/>
    <n v="2112000"/>
    <n v="0.17"/>
    <s v=""/>
    <n v="8764800"/>
    <s v=""/>
    <s v=""/>
    <n v="0"/>
    <s v=""/>
    <s v="KENKO PENCIL 2B-3181 HITAM CAP MERAH"/>
    <s v="kenkopencil2b3181hitamcapmerah"/>
    <s v="ada"/>
    <s v="$D$4:$D$199"/>
    <n v="1234"/>
    <s v="&gt;"/>
    <s v="GRS"/>
    <n v="105600"/>
    <s v="/ GRS"/>
    <n v="8800"/>
    <s v="/ LSN"/>
    <n v="733.33333333333337"/>
    <s v="/ PCS"/>
    <n v="733.33333333333337"/>
    <s v="/ PCS"/>
    <s v="20 GRS_"/>
    <n v="7"/>
    <n v="7"/>
    <s v="20 GRS"/>
    <s v="20"/>
    <s v="GRS"/>
    <s v="12 LSN"/>
    <s v="12 "/>
    <s v="LSN"/>
    <n v="12"/>
    <s v="PCS"/>
    <n v="2880"/>
    <s v="PCS"/>
    <d v="2023-01-09T00:00:00"/>
    <e v="#REF!"/>
    <n v="20"/>
    <x v="2"/>
    <x v="47"/>
  </r>
  <r>
    <s v=""/>
    <s v=""/>
    <s v="&gt;"/>
    <s v=""/>
    <x v="158"/>
    <s v=""/>
    <s v="Isi cutter Kenko L-150"/>
    <s v="KENKO SINAR INDONESIA"/>
    <s v="60 LSN"/>
    <n v="5"/>
    <s v=""/>
    <s v=""/>
    <n v="0"/>
    <n v="3888000"/>
    <n v="0.17"/>
    <s v=""/>
    <n v="16135200"/>
    <n v="0"/>
    <n v="0"/>
    <n v="0"/>
    <s v=""/>
    <s v="KENKO CUTTER BLADE L-150 (18MM)"/>
    <s v="kenkocutterbladel15018mm"/>
    <s v="ada"/>
    <s v="$D$4:$D$200"/>
    <n v="1133"/>
    <s v="&gt;"/>
    <s v="LSN"/>
    <n v="64800"/>
    <s v="/ LSN"/>
    <n v="5400"/>
    <s v="/ PCS"/>
    <s v=""/>
    <s v=""/>
    <n v="5400"/>
    <s v="/ PCS"/>
    <s v="60 LSN_"/>
    <n v="7"/>
    <n v="7"/>
    <s v="60 LSN"/>
    <s v="60"/>
    <s v="LSN"/>
    <s v="12 PCS"/>
    <s v="12 "/>
    <s v="PCS"/>
    <s v=""/>
    <s v=""/>
    <n v="720"/>
    <s v="PCS"/>
    <d v="2023-01-09T00:00:00"/>
    <e v="#REF!"/>
    <n v="60"/>
    <x v="2"/>
    <x v="11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9T00:00:00"/>
    <s v=""/>
    <e v="#VALUE!"/>
    <x v="1"/>
    <x v="1"/>
  </r>
  <r>
    <s v="KEN_0901_152-9"/>
    <n v="41"/>
    <s v="&gt;"/>
    <n v="9"/>
    <x v="159"/>
    <s v=""/>
    <s v="Stampad Kenko no.0"/>
    <s v="KENKO SINAR INDONESIA"/>
    <s v="18 LSN"/>
    <n v="1"/>
    <s v=""/>
    <s v=""/>
    <n v="0"/>
    <n v="1069200"/>
    <n v="0.17"/>
    <s v=""/>
    <n v="887436"/>
    <s v=""/>
    <s v=""/>
    <n v="0"/>
    <s v=""/>
    <s v="KENKO STAMP PAD NO.0"/>
    <s v="kenkostamppadno0"/>
    <s v="ada"/>
    <s v="$D$4:$D$202"/>
    <n v="1287"/>
    <s v="&gt;"/>
    <s v="LSN"/>
    <n v="59400"/>
    <s v="/ LSN"/>
    <n v="4950"/>
    <s v="/ PCS"/>
    <s v=""/>
    <s v=""/>
    <n v="4950"/>
    <s v="/ PCS"/>
    <s v="18 LSN_"/>
    <n v="7"/>
    <n v="7"/>
    <s v="18 LSN"/>
    <s v="18"/>
    <s v="LSN"/>
    <s v="12 PCS"/>
    <s v="12 "/>
    <s v="PCS"/>
    <s v=""/>
    <s v=""/>
    <n v="216"/>
    <s v="PCS"/>
    <d v="2023-01-09T00:00:00"/>
    <e v="#REF!"/>
    <n v="18"/>
    <x v="2"/>
    <x v="124"/>
  </r>
  <r>
    <s v=""/>
    <s v=""/>
    <s v="&gt;"/>
    <s v=""/>
    <x v="160"/>
    <s v=""/>
    <s v="Tape Dispenser Kenko TD-323"/>
    <s v="KENKO SINAR INDONESIA"/>
    <s v="24 PCS"/>
    <n v="2"/>
    <s v=""/>
    <s v=""/>
    <n v="0"/>
    <n v="462000"/>
    <n v="0.17"/>
    <s v=""/>
    <n v="766920"/>
    <s v=""/>
    <s v=""/>
    <n v="0"/>
    <s v=""/>
    <s v="KENKO TAPE DISPENSER TD-323 (1&quot; &amp; 3 &quot; CORE)"/>
    <s v="kenkotapedispensertd3231&amp;3core"/>
    <s v="ada"/>
    <s v="$D$4:$D$203"/>
    <n v="1307"/>
    <s v="&gt;"/>
    <s v="PCS"/>
    <n v="19250"/>
    <s v="/ PCS"/>
    <s v=""/>
    <s v=""/>
    <s v=""/>
    <s v=""/>
    <n v="19250"/>
    <s v="/ PCS"/>
    <s v="24 PCS_"/>
    <n v="7"/>
    <n v="7"/>
    <s v="24 PCS"/>
    <s v="24"/>
    <s v="PCS"/>
    <s v=""/>
    <s v=""/>
    <s v=""/>
    <s v=""/>
    <s v=""/>
    <n v="24"/>
    <s v="PCS"/>
    <d v="2023-01-09T00:00:00"/>
    <e v="#REF!"/>
    <n v="24"/>
    <x v="2"/>
    <x v="49"/>
  </r>
  <r>
    <s v=""/>
    <s v=""/>
    <s v="&gt;"/>
    <s v=""/>
    <x v="161"/>
    <s v=""/>
    <s v="Stip Kenko ERW-40 SQ putih"/>
    <s v="KENKO SINAR INDONESIA"/>
    <s v="50 BOX"/>
    <n v="2"/>
    <s v=""/>
    <s v=""/>
    <n v="0"/>
    <n v="1375000"/>
    <n v="0.17"/>
    <s v=""/>
    <n v="2282500"/>
    <s v=""/>
    <s v=""/>
    <n v="0"/>
    <s v=""/>
    <s v="KENKO ERASER ERW-40SQ WHITE"/>
    <s v="kenkoerasererw40sqwhite"/>
    <s v="ada"/>
    <s v="$D$4:$D$204"/>
    <n v="1146"/>
    <s v="&gt;"/>
    <s v="BOX"/>
    <n v="27500"/>
    <s v="/ BOX"/>
    <s v=""/>
    <s v=""/>
    <s v=""/>
    <s v=""/>
    <n v="27500"/>
    <s v="/ BOX"/>
    <s v="50 BOX_"/>
    <n v="7"/>
    <n v="7"/>
    <s v="50 BOX"/>
    <s v="50"/>
    <s v="BOX"/>
    <s v=""/>
    <s v=""/>
    <s v=""/>
    <s v=""/>
    <s v=""/>
    <n v="50"/>
    <s v="BOX"/>
    <d v="2023-01-09T00:00:00"/>
    <e v="#REF!"/>
    <n v="50"/>
    <x v="2"/>
    <x v="133"/>
  </r>
  <r>
    <s v=""/>
    <s v=""/>
    <s v="&gt;"/>
    <s v=""/>
    <x v="162"/>
    <s v=""/>
    <s v="Stapler Kenko HD-10 D"/>
    <s v="KENKO SINAR INDONESIA"/>
    <s v="20 LSN"/>
    <n v="1"/>
    <s v=""/>
    <s v=""/>
    <n v="0"/>
    <n v="2352000"/>
    <n v="0.17"/>
    <s v=""/>
    <n v="1952160"/>
    <s v=""/>
    <s v=""/>
    <n v="0"/>
    <s v=""/>
    <s v="KENKO STAPLER HD-10D"/>
    <s v="kenkostaplerhd10d"/>
    <s v="ada"/>
    <s v="$D$4:$D$205"/>
    <n v="1293"/>
    <s v="&gt;"/>
    <s v="LSN"/>
    <n v="117600"/>
    <s v="/ LSN"/>
    <n v="9800"/>
    <s v="/ PCS"/>
    <s v=""/>
    <s v=""/>
    <n v="9800"/>
    <s v="/ PCS"/>
    <s v="20 LSN_"/>
    <n v="7"/>
    <n v="7"/>
    <s v="20 LSN"/>
    <s v="20"/>
    <s v="LSN"/>
    <s v="12 PCS"/>
    <s v="12 "/>
    <s v="PCS"/>
    <s v=""/>
    <s v=""/>
    <n v="240"/>
    <s v="PCS"/>
    <d v="2023-01-09T00:00:00"/>
    <e v="#REF!"/>
    <n v="20"/>
    <x v="2"/>
    <x v="128"/>
  </r>
  <r>
    <s v=""/>
    <s v=""/>
    <s v="&gt;"/>
    <s v=""/>
    <x v="163"/>
    <s v=""/>
    <s v="Gel pen Kenko Hitech 0.28mm hitam"/>
    <s v="KENKO SINAR INDONESIA"/>
    <s v="12 GRS"/>
    <n v="2"/>
    <s v=""/>
    <s v=""/>
    <n v="0"/>
    <n v="5616000"/>
    <n v="0.17"/>
    <s v=""/>
    <n v="9322560"/>
    <s v=""/>
    <s v=""/>
    <n v="0"/>
    <s v=""/>
    <s v="KENKO GEL PEN HI-TECH-H 0.28MM BLACK"/>
    <s v="kenkogelpenhitechh028mmblack"/>
    <s v="ada"/>
    <s v="$D$4:$D$206"/>
    <n v="1153"/>
    <s v="&gt;"/>
    <s v="GRS"/>
    <n v="468000"/>
    <s v="/ GRS"/>
    <n v="39000"/>
    <s v="/ LSN"/>
    <n v="3250"/>
    <s v="/ PCS"/>
    <n v="3250"/>
    <s v="/ PCS"/>
    <s v="12 GRS_"/>
    <n v="7"/>
    <n v="7"/>
    <s v="12 GRS"/>
    <s v="12"/>
    <s v="GRS"/>
    <s v="12 LSN"/>
    <s v="12 "/>
    <s v="LSN"/>
    <n v="12"/>
    <s v="PCS"/>
    <n v="1728"/>
    <s v="PCS"/>
    <d v="2023-01-09T00:00:00"/>
    <e v="#REF!"/>
    <n v="12"/>
    <x v="2"/>
    <x v="118"/>
  </r>
  <r>
    <s v=""/>
    <s v=""/>
    <s v="&gt;"/>
    <s v=""/>
    <x v="164"/>
    <s v=""/>
    <s v="Stapler Kenko HD-10"/>
    <s v="KENKO SINAR INDONESIA"/>
    <s v="20 LSN"/>
    <n v="3"/>
    <s v=""/>
    <s v=""/>
    <n v="0"/>
    <n v="1860000"/>
    <n v="0.17"/>
    <s v=""/>
    <n v="4631400"/>
    <s v=""/>
    <s v=""/>
    <n v="0"/>
    <s v=""/>
    <s v="KENKO STAPLER HD-10"/>
    <s v="kenkostaplerhd10"/>
    <s v="ada"/>
    <s v="$D$4:$D$207"/>
    <n v="1292"/>
    <s v="&gt;"/>
    <s v="LSN"/>
    <n v="93000"/>
    <s v="/ LSN"/>
    <n v="7750"/>
    <s v="/ PCS"/>
    <s v=""/>
    <s v=""/>
    <n v="7750"/>
    <s v="/ PCS"/>
    <s v="20 LSN_"/>
    <n v="7"/>
    <n v="7"/>
    <s v="20 LSN"/>
    <s v="20"/>
    <s v="LSN"/>
    <s v="12 PCS"/>
    <s v="12 "/>
    <s v="PCS"/>
    <s v=""/>
    <s v=""/>
    <n v="240"/>
    <s v="PCS"/>
    <d v="2023-01-09T00:00:00"/>
    <e v="#REF!"/>
    <n v="20"/>
    <x v="2"/>
    <x v="40"/>
  </r>
  <r>
    <s v=""/>
    <s v=""/>
    <s v="&gt;"/>
    <s v=""/>
    <x v="165"/>
    <s v=""/>
    <s v="Garisan besi 30cm Kenko"/>
    <s v="KENKO SINAR INDONESIA"/>
    <s v="25 LSN"/>
    <n v="2"/>
    <s v=""/>
    <s v=""/>
    <n v="0"/>
    <n v="2100000"/>
    <n v="0.17"/>
    <s v=""/>
    <n v="3486000"/>
    <s v=""/>
    <s v=""/>
    <n v="0"/>
    <s v=""/>
    <s v="KENKO STAINLESS STEEL RULER 30 CM"/>
    <s v="kenkostainlesssteelruler30cm"/>
    <s v="ada"/>
    <s v="$D$4:$D$208"/>
    <n v="1281"/>
    <s v="&gt;"/>
    <s v="LSN"/>
    <n v="84000"/>
    <s v="/ LSN"/>
    <n v="7000"/>
    <s v="/ PCS"/>
    <s v=""/>
    <s v=""/>
    <n v="7000"/>
    <s v="/ PCS"/>
    <s v="25 LSN_"/>
    <n v="7"/>
    <n v="7"/>
    <s v="25 LSN"/>
    <s v="25"/>
    <s v="LSN"/>
    <s v="12 PCS"/>
    <s v="12 "/>
    <s v="PCS"/>
    <s v=""/>
    <s v=""/>
    <n v="300"/>
    <s v="PCS"/>
    <d v="2023-01-09T00:00:00"/>
    <e v="#REF!"/>
    <n v="25"/>
    <x v="2"/>
    <x v="142"/>
  </r>
  <r>
    <s v=""/>
    <s v=""/>
    <s v="&gt;"/>
    <s v=""/>
    <x v="166"/>
    <s v=""/>
    <s v="Stapler Kenko HD-50"/>
    <s v="KENKO SINAR INDONESIA"/>
    <s v="20 BOX (6 PCS)"/>
    <n v="1"/>
    <s v=""/>
    <s v=""/>
    <n v="0"/>
    <n v="2280000"/>
    <n v="0.17"/>
    <s v=""/>
    <n v="1892400"/>
    <s v=""/>
    <s v=""/>
    <n v="0"/>
    <s v=""/>
    <s v="KENKO STAPLER HD-50"/>
    <s v="kenkostaplerhd50"/>
    <s v="ada"/>
    <s v="$D$4:$D$209"/>
    <n v="1298"/>
    <s v="&gt;"/>
    <s v="BOX "/>
    <n v="114000"/>
    <s v="/ BOX "/>
    <n v="19000"/>
    <s v="/ PCS"/>
    <s v=""/>
    <s v=""/>
    <n v="19000"/>
    <s v="/ PCS"/>
    <s v="20 BOX_6 PCS_"/>
    <n v="7"/>
    <n v="13"/>
    <s v="20 BOX "/>
    <s v="20"/>
    <s v="BOX "/>
    <s v="6 PCS"/>
    <s v="6 "/>
    <s v="PCS"/>
    <s v=""/>
    <s v=""/>
    <n v="120"/>
    <s v="PCS"/>
    <d v="2023-01-09T00:00:00"/>
    <e v="#REF!"/>
    <n v="20"/>
    <x v="2"/>
    <x v="138"/>
  </r>
  <r>
    <s v=""/>
    <s v=""/>
    <s v="&gt;"/>
    <s v=""/>
    <x v="167"/>
    <s v=""/>
    <s v="Isi cutter Kenko L-150"/>
    <s v="KENKO SINAR INDONESIA"/>
    <s v="60 LSN"/>
    <n v="2"/>
    <s v=""/>
    <s v=""/>
    <n v="0"/>
    <n v="3888000"/>
    <n v="0.17"/>
    <s v=""/>
    <n v="6454080"/>
    <n v="0"/>
    <n v="0"/>
    <n v="0"/>
    <s v=""/>
    <s v="KENKO CUTTER BLADE L-150 (18MM)"/>
    <s v="kenkocutterbladel15018mm"/>
    <s v="ada"/>
    <s v="$D$4:$D$210"/>
    <n v="1133"/>
    <s v="&gt;"/>
    <s v="LSN"/>
    <n v="64800"/>
    <s v="/ LSN"/>
    <n v="5400"/>
    <s v="/ PCS"/>
    <s v=""/>
    <s v=""/>
    <n v="5400"/>
    <s v="/ PCS"/>
    <s v="60 LSN_"/>
    <n v="7"/>
    <n v="7"/>
    <s v="60 LSN"/>
    <s v="60"/>
    <s v="LSN"/>
    <s v="12 PCS"/>
    <s v="12 "/>
    <s v="PCS"/>
    <s v=""/>
    <s v=""/>
    <n v="720"/>
    <s v="PCS"/>
    <d v="2023-01-09T00:00:00"/>
    <e v="#REF!"/>
    <n v="60"/>
    <x v="2"/>
    <x v="11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9T00:00:00"/>
    <s v=""/>
    <e v="#VALUE!"/>
    <x v="1"/>
    <x v="1"/>
  </r>
  <r>
    <s v="KEN_0901_249-1"/>
    <n v="42"/>
    <s v="&gt;"/>
    <n v="1"/>
    <x v="168"/>
    <s v=""/>
    <s v="Tipe-ex Kenko KE-826 M"/>
    <s v="KENKO SINAR INDONESIA"/>
    <s v="36 LSN"/>
    <n v="5"/>
    <s v=""/>
    <s v=""/>
    <n v="0"/>
    <n v="2170800"/>
    <n v="0.17"/>
    <s v=""/>
    <n v="9008820"/>
    <n v="1845180.0000000002"/>
    <n v="7163640"/>
    <n v="0"/>
    <s v=""/>
    <s v="KENKO CORRECTION FLUID KE-826M"/>
    <s v="kenkocorrectionfluidke826m"/>
    <s v="ada"/>
    <s v="$D$4:$D$212"/>
    <n v="1107"/>
    <s v="&gt;"/>
    <s v="LSN"/>
    <n v="60300"/>
    <s v="/ LSN"/>
    <n v="5025"/>
    <s v="/ PCS"/>
    <s v=""/>
    <s v=""/>
    <n v="5025"/>
    <s v="/ PCS"/>
    <s v="36 LSN_"/>
    <n v="7"/>
    <n v="7"/>
    <s v="36 LSN"/>
    <s v="36"/>
    <s v="LSN"/>
    <s v="12 PCS"/>
    <s v="12 "/>
    <s v="PCS"/>
    <s v=""/>
    <s v=""/>
    <n v="432"/>
    <s v="PCS"/>
    <d v="2023-01-09T00:00:00"/>
    <e v="#REF!"/>
    <n v="36"/>
    <x v="2"/>
    <x v="14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9T00:00:00"/>
    <s v=""/>
    <e v="#VALUE!"/>
    <x v="1"/>
    <x v="1"/>
  </r>
  <r>
    <s v="KEN_0901_211-7"/>
    <n v="43"/>
    <s v="&gt;"/>
    <n v="7"/>
    <x v="169"/>
    <s v=""/>
    <s v="Pensil Kenko 2B-6191 Hijau cap hitam"/>
    <s v="KENKO SINAR INDONESIA"/>
    <s v="20 GRS"/>
    <n v="1"/>
    <s v=""/>
    <s v=""/>
    <n v="0"/>
    <n v="2208000"/>
    <n v="0.17"/>
    <s v=""/>
    <n v="1832640"/>
    <s v=""/>
    <s v=""/>
    <n v="0"/>
    <s v=""/>
    <s v="KENKO PENCIL 2B-6191 HIJAU CAP HITAM"/>
    <s v="kenkopencil2b6191hijaucaphitam"/>
    <s v="ada"/>
    <s v="$D$4:$D$214"/>
    <n v="1238"/>
    <s v="&gt;"/>
    <s v="GRS"/>
    <n v="110400"/>
    <s v="/ GRS"/>
    <n v="9200"/>
    <s v="/ LSN"/>
    <n v="766.66666666666663"/>
    <s v="/ PCS"/>
    <n v="766.66666666666663"/>
    <s v="/ PCS"/>
    <s v="20 GRS_"/>
    <n v="7"/>
    <n v="7"/>
    <s v="20 GRS"/>
    <s v="20"/>
    <s v="GRS"/>
    <s v="12 LSN"/>
    <s v="12 "/>
    <s v="LSN"/>
    <n v="12"/>
    <s v="PCS"/>
    <n v="2880"/>
    <s v="PCS"/>
    <d v="2023-01-09T00:00:00"/>
    <e v="#REF!"/>
    <n v="20"/>
    <x v="2"/>
    <x v="144"/>
  </r>
  <r>
    <s v=""/>
    <s v=""/>
    <s v="&gt;"/>
    <s v=""/>
    <x v="170"/>
    <s v=""/>
    <s v="Tipe-ex kertas Kenko CT-902"/>
    <s v="KENKO SINAR INDONESIA"/>
    <s v="48 LSN"/>
    <n v="2"/>
    <s v=""/>
    <s v=""/>
    <n v="0"/>
    <n v="2880000"/>
    <n v="0.17"/>
    <s v=""/>
    <n v="4780800"/>
    <s v=""/>
    <s v=""/>
    <n v="0"/>
    <s v=""/>
    <s v="KENKO CORRECTION TAPE CT-902 (12M X 5MM)"/>
    <s v="kenkocorrectiontapect90212mx5mm"/>
    <s v="ada"/>
    <s v="$D$4:$D$215"/>
    <n v="1124"/>
    <s v="&gt;"/>
    <s v="LSN"/>
    <n v="60000"/>
    <s v="/ LSN"/>
    <n v="5000"/>
    <s v="/ PCS"/>
    <s v=""/>
    <s v=""/>
    <n v="5000"/>
    <s v="/ PCS"/>
    <s v="48 LSN_"/>
    <n v="7"/>
    <n v="7"/>
    <s v="48 LSN"/>
    <s v="48"/>
    <s v="LSN"/>
    <s v="12 PCS"/>
    <s v="12 "/>
    <s v="PCS"/>
    <s v=""/>
    <s v=""/>
    <n v="576"/>
    <s v="PCS"/>
    <d v="2023-01-09T00:00:00"/>
    <e v="#REF!"/>
    <n v="48"/>
    <x v="2"/>
    <x v="54"/>
  </r>
  <r>
    <s v=""/>
    <s v=""/>
    <s v="&gt;"/>
    <s v=""/>
    <x v="171"/>
    <s v=""/>
    <s v="Tipe-ex kertas Kenko CT-906"/>
    <s v="KENKO SINAR INDONESIA"/>
    <s v="48 LSN"/>
    <n v="1"/>
    <s v=""/>
    <s v=""/>
    <n v="0"/>
    <n v="2995200"/>
    <n v="0.17"/>
    <s v=""/>
    <n v="2486016"/>
    <s v=""/>
    <s v=""/>
    <n v="0"/>
    <s v=""/>
    <s v="KENKO CORRECTION TAPE CT-906 (12M X 5MM)"/>
    <s v="kenkocorrectiontapect90612mx5mm"/>
    <s v="ada"/>
    <s v="$D$4:$D$216"/>
    <n v="1129"/>
    <s v="&gt;"/>
    <s v="LSN"/>
    <n v="62400"/>
    <s v="/ LSN"/>
    <n v="5200"/>
    <s v="/ PCS"/>
    <s v=""/>
    <s v=""/>
    <n v="5200"/>
    <s v="/ PCS"/>
    <s v="48 LSN_"/>
    <n v="7"/>
    <n v="7"/>
    <s v="48 LSN"/>
    <s v="48"/>
    <s v="LSN"/>
    <s v="12 PCS"/>
    <s v="12 "/>
    <s v="PCS"/>
    <s v=""/>
    <s v=""/>
    <n v="576"/>
    <s v="PCS"/>
    <d v="2023-01-09T00:00:00"/>
    <e v="#REF!"/>
    <n v="48"/>
    <x v="2"/>
    <x v="145"/>
  </r>
  <r>
    <s v=""/>
    <s v=""/>
    <s v="&gt;"/>
    <s v=""/>
    <x v="172"/>
    <s v=""/>
    <s v="Gel pen Microtec Kenko 0.4mm Hitam"/>
    <s v="KENKO SINAR INDONESIA"/>
    <s v="12 GRS"/>
    <n v="1"/>
    <s v=""/>
    <s v=""/>
    <n v="0"/>
    <n v="5702400"/>
    <n v="0.17"/>
    <s v=""/>
    <n v="4732992"/>
    <s v=""/>
    <s v=""/>
    <n v="0"/>
    <s v=""/>
    <s v="KENKO GEL PEN MICROTEC 0.4MM BLACK"/>
    <s v="kenkogelpenmicrotec04mmblack"/>
    <s v="ada"/>
    <s v="$D$4:$D$217"/>
    <n v="1177"/>
    <s v="&gt;"/>
    <s v="GRS"/>
    <n v="475200"/>
    <s v="/ GRS"/>
    <n v="39600"/>
    <s v="/ LSN"/>
    <n v="3300"/>
    <s v="/ PCS"/>
    <n v="3300"/>
    <s v="/ PCS"/>
    <s v="12 GRS_"/>
    <n v="7"/>
    <n v="7"/>
    <s v="12 GRS"/>
    <s v="12"/>
    <s v="GRS"/>
    <s v="12 LSN"/>
    <s v="12 "/>
    <s v="LSN"/>
    <n v="12"/>
    <s v="PCS"/>
    <n v="1728"/>
    <s v="PCS"/>
    <d v="2023-01-09T00:00:00"/>
    <e v="#REF!"/>
    <n v="12"/>
    <x v="2"/>
    <x v="146"/>
  </r>
  <r>
    <s v=""/>
    <s v=""/>
    <s v="&gt;"/>
    <s v=""/>
    <x v="173"/>
    <s v=""/>
    <s v="Pensil Kenko 2B-6800 Platinum"/>
    <s v="KENKO SINAR INDONESIA"/>
    <s v="20 GRS"/>
    <n v="1"/>
    <s v=""/>
    <s v=""/>
    <n v="0"/>
    <n v="2112000"/>
    <n v="0.17"/>
    <s v=""/>
    <n v="1752960"/>
    <s v=""/>
    <s v=""/>
    <n v="0"/>
    <s v=""/>
    <s v="KENKO PENCIL 2B-6800 PLATINUM"/>
    <s v="kenkopencil2b6800platinum"/>
    <s v="ada"/>
    <s v="$D$4:$D$218"/>
    <n v="1242"/>
    <s v="&gt;"/>
    <s v="GRS"/>
    <n v="105600"/>
    <s v="/ GRS"/>
    <n v="8800"/>
    <s v="/ LSN"/>
    <n v="733.33333333333337"/>
    <s v="/ PCS"/>
    <n v="733.33333333333337"/>
    <s v="/ PCS"/>
    <s v="20 GRS_"/>
    <n v="7"/>
    <n v="7"/>
    <s v="20 GRS"/>
    <s v="20"/>
    <s v="GRS"/>
    <s v="12 LSN"/>
    <s v="12 "/>
    <s v="LSN"/>
    <n v="12"/>
    <s v="PCS"/>
    <n v="2880"/>
    <s v="PCS"/>
    <d v="2023-01-09T00:00:00"/>
    <e v="#REF!"/>
    <n v="20"/>
    <x v="2"/>
    <x v="147"/>
  </r>
  <r>
    <s v=""/>
    <s v=""/>
    <s v="&gt;"/>
    <s v=""/>
    <x v="174"/>
    <s v=""/>
    <s v="Pensil Kenko 2B-619 Antibacterial"/>
    <s v="KENKO SINAR INDONESIA"/>
    <s v="20 GRS"/>
    <n v="1"/>
    <s v=""/>
    <s v=""/>
    <n v="0"/>
    <n v="2040000"/>
    <n v="0.17"/>
    <s v=""/>
    <n v="1693200"/>
    <s v=""/>
    <s v=""/>
    <n v="0"/>
    <s v=""/>
    <s v="KENKO PENCIL 2B-6019 ANTIBACTERIAL"/>
    <s v="kenkopencil2b6019antibacterial"/>
    <s v="ada"/>
    <s v="$D$4:$D$219"/>
    <n v="1236"/>
    <s v="&gt;"/>
    <s v="GRS"/>
    <n v="102000"/>
    <s v="/ GRS"/>
    <n v="8500"/>
    <s v="/ LSN"/>
    <n v="708.33333333333337"/>
    <s v="/ PCS"/>
    <n v="708.33333333333337"/>
    <s v="/ PCS"/>
    <s v="20 GRS_"/>
    <n v="7"/>
    <n v="7"/>
    <s v="20 GRS"/>
    <s v="20"/>
    <s v="GRS"/>
    <s v="12 LSN"/>
    <s v="12 "/>
    <s v="LSN"/>
    <n v="12"/>
    <s v="PCS"/>
    <n v="2880"/>
    <s v="PCS"/>
    <d v="2023-01-09T00:00:00"/>
    <e v="#REF!"/>
    <n v="20"/>
    <x v="2"/>
    <x v="148"/>
  </r>
  <r>
    <s v=""/>
    <s v=""/>
    <s v="&gt;"/>
    <s v=""/>
    <x v="175"/>
    <s v=""/>
    <s v="Pensil Kenko 2B-3181 Hitam cap merah"/>
    <s v="KENKO SINAR INDONESIA"/>
    <s v="20 GRS"/>
    <n v="2"/>
    <s v=""/>
    <s v=""/>
    <n v="0"/>
    <n v="2112000"/>
    <n v="0.17"/>
    <s v=""/>
    <n v="3505920"/>
    <n v="0"/>
    <n v="0"/>
    <n v="0"/>
    <s v=""/>
    <s v="KENKO PENCIL 2B-3181 HITAM CAP MERAH"/>
    <s v="kenkopencil2b3181hitamcapmerah"/>
    <s v="ada"/>
    <s v="$D$4:$D$220"/>
    <n v="1234"/>
    <s v="&gt;"/>
    <s v="GRS"/>
    <n v="105600"/>
    <s v="/ GRS"/>
    <n v="8800"/>
    <s v="/ LSN"/>
    <n v="733.33333333333337"/>
    <s v="/ PCS"/>
    <n v="733.33333333333337"/>
    <s v="/ PCS"/>
    <s v="20 GRS_"/>
    <n v="7"/>
    <n v="7"/>
    <s v="20 GRS"/>
    <s v="20"/>
    <s v="GRS"/>
    <s v="12 LSN"/>
    <s v="12 "/>
    <s v="LSN"/>
    <n v="12"/>
    <s v="PCS"/>
    <n v="2880"/>
    <s v="PCS"/>
    <d v="2023-01-09T00:00:00"/>
    <e v="#REF!"/>
    <n v="20"/>
    <x v="2"/>
    <x v="4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9T00:00:00"/>
    <s v=""/>
    <e v="#VALUE!"/>
    <x v="1"/>
    <x v="1"/>
  </r>
  <r>
    <s v="KEN_0901_343-4"/>
    <n v="44"/>
    <s v="&gt;"/>
    <n v="4"/>
    <x v="176"/>
    <s v=""/>
    <s v="Gel pen Kenko KE-303 T-gel hitam"/>
    <s v="KENKO SINAR INDONESIA"/>
    <s v="12 GRS"/>
    <n v="7"/>
    <s v=""/>
    <s v=""/>
    <n v="0"/>
    <n v="3110400"/>
    <n v="0.17"/>
    <s v=""/>
    <n v="18071424"/>
    <s v=""/>
    <s v=""/>
    <n v="0"/>
    <s v=""/>
    <s v="KENKO GEL PEN KE-303 T-GEL TRIANGULAR BLACK"/>
    <s v="kenkogelpenke303tgeltriangularblack"/>
    <s v="ada"/>
    <s v="$D$4:$D$222"/>
    <n v="1172"/>
    <s v="&gt;"/>
    <s v="GRS"/>
    <n v="259200"/>
    <s v="/ GRS"/>
    <n v="21600"/>
    <s v="/ LSN"/>
    <n v="1800"/>
    <s v="/ PCS"/>
    <n v="1800"/>
    <s v="/ PCS"/>
    <s v="12 GRS_"/>
    <n v="7"/>
    <n v="7"/>
    <s v="12 GRS"/>
    <s v="12"/>
    <s v="GRS"/>
    <s v="12 LSN"/>
    <s v="12 "/>
    <s v="LSN"/>
    <n v="12"/>
    <s v="PCS"/>
    <n v="1728"/>
    <s v="PCS"/>
    <d v="2023-01-09T00:00:00"/>
    <e v="#REF!"/>
    <n v="12"/>
    <x v="2"/>
    <x v="57"/>
  </r>
  <r>
    <s v=""/>
    <s v=""/>
    <s v="&gt;"/>
    <s v=""/>
    <x v="177"/>
    <s v=""/>
    <s v="Tipe-ex Kertas Kenko CT-802 N"/>
    <s v="KENKO SINAR INDONESIA"/>
    <s v="48 LSN"/>
    <n v="1"/>
    <s v=""/>
    <s v=""/>
    <n v="0"/>
    <n v="2448000"/>
    <n v="0.17"/>
    <s v=""/>
    <n v="2031840"/>
    <s v=""/>
    <s v=""/>
    <n v="0"/>
    <s v=""/>
    <s v="KENKO CORRECTION TAPE CT-802N (8M X 5MM)"/>
    <s v="kenkocorrectiontapect802n8mx5mm"/>
    <s v="ada"/>
    <s v="$D$4:$D$223"/>
    <n v="1120"/>
    <s v="&gt;"/>
    <s v="LSN"/>
    <n v="51000"/>
    <s v="/ LSN"/>
    <n v="4250"/>
    <s v="/ PCS"/>
    <s v=""/>
    <s v=""/>
    <n v="4250"/>
    <s v="/ PCS"/>
    <s v="48 LSN_"/>
    <n v="7"/>
    <n v="7"/>
    <s v="48 LSN"/>
    <s v="48"/>
    <s v="LSN"/>
    <s v="12 PCS"/>
    <s v="12 "/>
    <s v="PCS"/>
    <s v=""/>
    <s v=""/>
    <n v="576"/>
    <s v="PCS"/>
    <d v="2023-01-09T00:00:00"/>
    <e v="#REF!"/>
    <n v="48"/>
    <x v="2"/>
    <x v="53"/>
  </r>
  <r>
    <s v=""/>
    <s v=""/>
    <s v="&gt;"/>
    <s v=""/>
    <x v="178"/>
    <s v=""/>
    <s v="Binder clip Kenko No.260"/>
    <s v="KENKO SINAR INDONESIA"/>
    <s v="5 GRS"/>
    <n v="3"/>
    <s v=""/>
    <s v=""/>
    <n v="0"/>
    <n v="900000"/>
    <n v="0.17"/>
    <s v=""/>
    <n v="2241000"/>
    <s v=""/>
    <s v=""/>
    <n v="0"/>
    <s v=""/>
    <s v="KENKO BINDER CLIP NO.260"/>
    <s v="kenkobinderclipno260"/>
    <s v="ada"/>
    <s v="$D$4:$D$224"/>
    <n v="1054"/>
    <s v="&gt;"/>
    <s v="GRS"/>
    <n v="180000"/>
    <s v="/ GRS"/>
    <n v="15000"/>
    <s v="/ LSN"/>
    <n v="1250"/>
    <s v="/ PCS"/>
    <n v="1250"/>
    <s v="/ PCS"/>
    <s v="5 GRS_"/>
    <n v="6"/>
    <n v="6"/>
    <s v="5 GRS"/>
    <s v="5"/>
    <s v="GRS"/>
    <s v="12 LSN"/>
    <s v="12 "/>
    <s v="LSN"/>
    <n v="12"/>
    <s v="PCS"/>
    <n v="720"/>
    <s v="PCS"/>
    <d v="2023-01-09T00:00:00"/>
    <e v="#REF!"/>
    <n v="5"/>
    <x v="2"/>
    <x v="149"/>
  </r>
  <r>
    <s v=""/>
    <s v=""/>
    <s v="&gt;"/>
    <s v=""/>
    <x v="179"/>
    <s v=""/>
    <s v="Isi stapler (staples) Kenko 1210"/>
    <s v="KENKO SINAR INDONESIA"/>
    <s v="20 PAK (10 BOX)"/>
    <n v="3"/>
    <s v=""/>
    <s v=""/>
    <n v="0"/>
    <n v="840000"/>
    <n v="0.17"/>
    <s v=""/>
    <n v="2091600"/>
    <n v="0"/>
    <n v="0"/>
    <n v="0"/>
    <s v=""/>
    <s v="KENKO STAPLES NO.1210 (23/ 10)"/>
    <s v="kenkostaplesno12102310"/>
    <s v="ada"/>
    <s v="$D$4:$D$225"/>
    <n v="1302"/>
    <s v="&gt;"/>
    <s v="PAK "/>
    <n v="42000"/>
    <s v="/ PAK "/>
    <n v="4200"/>
    <s v="/ BOX"/>
    <s v=""/>
    <s v=""/>
    <n v="4200"/>
    <s v="/ BOX"/>
    <s v="20 PAK_10 BOX_"/>
    <n v="7"/>
    <n v="14"/>
    <s v="20 PAK "/>
    <s v="20"/>
    <s v="PAK "/>
    <s v="10 BOX"/>
    <s v="10 "/>
    <s v="BOX"/>
    <s v=""/>
    <s v=""/>
    <n v="200"/>
    <s v="BOX"/>
    <d v="2023-01-09T00:00:00"/>
    <e v="#REF!"/>
    <n v="20"/>
    <x v="2"/>
    <x v="15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9T00:00:00"/>
    <s v=""/>
    <e v="#VALUE!"/>
    <x v="1"/>
    <x v="1"/>
  </r>
  <r>
    <s v="KEN_0901_336-10"/>
    <n v="45"/>
    <s v="&gt;"/>
    <n v="10"/>
    <x v="180"/>
    <s v=""/>
    <s v="O pastel Kenko 12W Garden"/>
    <s v="KENKO SINAR INDONESIA"/>
    <s v="12 LSN"/>
    <n v="1"/>
    <s v=""/>
    <s v=""/>
    <n v="0"/>
    <n v="1728000"/>
    <n v="0.17"/>
    <s v=""/>
    <n v="1434240"/>
    <s v=""/>
    <s v=""/>
    <n v="0"/>
    <s v=""/>
    <s v="KENKO 12 COLOR OIL PASTEL - GARDEN"/>
    <s v="kenko12coloroilpastelgarden"/>
    <s v="ada"/>
    <s v="$D$4:$D$227"/>
    <n v="1034"/>
    <s v="&gt;"/>
    <s v="LSN"/>
    <n v="144000"/>
    <s v="/ LSN"/>
    <n v="12000"/>
    <s v="/ PCS"/>
    <s v=""/>
    <s v=""/>
    <n v="12000"/>
    <s v="/ PCS"/>
    <s v="12 LSN_"/>
    <n v="7"/>
    <n v="7"/>
    <s v="12 LSN"/>
    <s v="12"/>
    <s v="LSN"/>
    <s v="12 PCS"/>
    <s v="12 "/>
    <s v="PCS"/>
    <s v=""/>
    <s v=""/>
    <n v="144"/>
    <s v="PCS"/>
    <d v="2023-01-09T00:00:00"/>
    <e v="#REF!"/>
    <n v="12"/>
    <x v="2"/>
    <x v="151"/>
  </r>
  <r>
    <s v=""/>
    <s v=""/>
    <s v="&gt;"/>
    <s v=""/>
    <x v="181"/>
    <s v=""/>
    <s v="O pastel Kenko 18W Garden"/>
    <s v="KENKO SINAR INDONESIA"/>
    <s v="6 LSN"/>
    <n v="1"/>
    <s v=""/>
    <s v=""/>
    <n v="0"/>
    <n v="1548000"/>
    <n v="0.17"/>
    <s v=""/>
    <n v="1284840"/>
    <s v=""/>
    <s v=""/>
    <n v="0"/>
    <s v=""/>
    <s v="KENKO 18 COLOR OIL PASTEL - GARDEN"/>
    <s v="kenko18coloroilpastelgarden"/>
    <s v="ada"/>
    <s v="$D$4:$D$228"/>
    <n v="1041"/>
    <s v="&gt;"/>
    <s v="LSN"/>
    <n v="258000"/>
    <s v="/ LSN"/>
    <n v="21500"/>
    <s v="/ PCS"/>
    <s v=""/>
    <s v=""/>
    <n v="21500"/>
    <s v="/ PCS"/>
    <s v="6 LSN_"/>
    <n v="6"/>
    <n v="6"/>
    <s v="6 LSN"/>
    <s v="6"/>
    <s v="LSN"/>
    <s v="12 PCS"/>
    <s v="12 "/>
    <s v="PCS"/>
    <s v=""/>
    <s v=""/>
    <n v="72"/>
    <s v="PCS"/>
    <d v="2023-01-09T00:00:00"/>
    <e v="#REF!"/>
    <n v="6"/>
    <x v="2"/>
    <x v="152"/>
  </r>
  <r>
    <s v=""/>
    <s v=""/>
    <s v="&gt;"/>
    <s v=""/>
    <x v="182"/>
    <s v=""/>
    <s v="O pastel Kenko 24W Garden"/>
    <s v="KENKO SINAR INDONESIA"/>
    <s v="8 BOX (6 SET)"/>
    <n v="1"/>
    <s v=""/>
    <s v=""/>
    <n v="0"/>
    <n v="1368000"/>
    <n v="0.17"/>
    <s v=""/>
    <n v="1135440"/>
    <s v=""/>
    <s v=""/>
    <n v="0"/>
    <s v=""/>
    <s v="KENKO 24 COLOR OIL PASTEL - GARDEN"/>
    <s v="kenko24coloroilpastelgarden"/>
    <s v="ada"/>
    <s v="$D$4:$D$229"/>
    <n v="1042"/>
    <s v="&gt;"/>
    <s v="BOX "/>
    <n v="171000"/>
    <s v="/ BOX "/>
    <n v="28500"/>
    <s v="/ SET"/>
    <s v=""/>
    <s v=""/>
    <n v="28500"/>
    <s v="/ SET"/>
    <s v="8 BOX_6 SET_"/>
    <n v="6"/>
    <n v="12"/>
    <s v="8 BOX "/>
    <s v="8"/>
    <s v="BOX "/>
    <s v="6 SET"/>
    <s v="6 "/>
    <s v="SET"/>
    <s v=""/>
    <s v=""/>
    <n v="48"/>
    <s v="SET"/>
    <d v="2023-01-09T00:00:00"/>
    <e v="#REF!"/>
    <n v="8"/>
    <x v="2"/>
    <x v="153"/>
  </r>
  <r>
    <s v=""/>
    <s v=""/>
    <s v="&gt;"/>
    <s v=""/>
    <x v="183"/>
    <s v=""/>
    <s v="O pastel Kenko 36W Garden"/>
    <s v="KENKO SINAR INDONESIA"/>
    <s v="8 BOX (6 SET)"/>
    <n v="1"/>
    <s v=""/>
    <s v=""/>
    <n v="0"/>
    <n v="1494000"/>
    <n v="0.17"/>
    <s v=""/>
    <n v="1240020"/>
    <s v=""/>
    <s v=""/>
    <n v="0"/>
    <s v=""/>
    <s v="KENKO 36 COLOR OIL PASTEL - GARDEN"/>
    <s v="kenko36coloroilpastelgarden"/>
    <s v="ada"/>
    <s v="$D$4:$D$230"/>
    <n v="1046"/>
    <s v="&gt;"/>
    <s v="BOX "/>
    <n v="186750"/>
    <s v="/ BOX "/>
    <n v="31125"/>
    <s v="/ SET"/>
    <s v=""/>
    <s v=""/>
    <n v="31125"/>
    <s v="/ SET"/>
    <s v="8 BOX_6 SET_"/>
    <n v="6"/>
    <n v="12"/>
    <s v="8 BOX "/>
    <s v="8"/>
    <s v="BOX "/>
    <s v="6 SET"/>
    <s v="6 "/>
    <s v="SET"/>
    <s v=""/>
    <s v=""/>
    <n v="48"/>
    <s v="SET"/>
    <d v="2023-01-09T00:00:00"/>
    <e v="#REF!"/>
    <n v="8"/>
    <x v="2"/>
    <x v="154"/>
  </r>
  <r>
    <s v=""/>
    <s v=""/>
    <s v="&gt;"/>
    <s v=""/>
    <x v="184"/>
    <s v=""/>
    <s v="Isi Mech Pen Kenko PL-05 2B Hi-Polymer"/>
    <s v="KENKO SINAR INDONESIA"/>
    <s v="12 GRS"/>
    <n v="1"/>
    <s v=""/>
    <s v=""/>
    <n v="0"/>
    <n v="3240000"/>
    <n v="0.17"/>
    <s v=""/>
    <n v="2689200"/>
    <s v=""/>
    <s v=""/>
    <n v="0"/>
    <s v=""/>
    <s v="KENKO PENCIL LEAD PL-05 2B 0.5MM HI-POLYMER"/>
    <s v="kenkopencilleadpl052b05mmhipolymer"/>
    <s v="ada"/>
    <s v="$D$4:$D$231"/>
    <n v="1248"/>
    <s v="&gt;"/>
    <s v="GRS"/>
    <n v="270000"/>
    <s v="/ GRS"/>
    <n v="22500"/>
    <s v="/ LSN"/>
    <n v="1875"/>
    <s v="/ PCS"/>
    <n v="1875"/>
    <s v="/ PCS"/>
    <s v="12 GRS_"/>
    <n v="7"/>
    <n v="7"/>
    <s v="12 GRS"/>
    <s v="12"/>
    <s v="GRS"/>
    <s v="12 LSN"/>
    <s v="12 "/>
    <s v="LSN"/>
    <n v="12"/>
    <s v="PCS"/>
    <n v="1728"/>
    <s v="PCS"/>
    <d v="2023-01-09T00:00:00"/>
    <e v="#REF!"/>
    <n v="12"/>
    <x v="2"/>
    <x v="155"/>
  </r>
  <r>
    <s v=""/>
    <s v=""/>
    <s v="&gt;"/>
    <s v=""/>
    <x v="185"/>
    <s v=""/>
    <s v="Stapler Kenko HD-10"/>
    <s v="KENKO SINAR INDONESIA"/>
    <s v="20 LSN"/>
    <n v="4"/>
    <s v=""/>
    <s v=""/>
    <n v="0"/>
    <n v="1860000"/>
    <n v="0.17"/>
    <s v=""/>
    <n v="6175200"/>
    <s v=""/>
    <s v=""/>
    <n v="0"/>
    <s v=""/>
    <s v="KENKO STAPLER HD-10"/>
    <s v="kenkostaplerhd10"/>
    <s v="ada"/>
    <s v="$D$4:$D$232"/>
    <n v="1292"/>
    <s v="&gt;"/>
    <s v="LSN"/>
    <n v="93000"/>
    <s v="/ LSN"/>
    <n v="7750"/>
    <s v="/ PCS"/>
    <s v=""/>
    <s v=""/>
    <n v="7750"/>
    <s v="/ PCS"/>
    <s v="20 LSN_"/>
    <n v="7"/>
    <n v="7"/>
    <s v="20 LSN"/>
    <s v="20"/>
    <s v="LSN"/>
    <s v="12 PCS"/>
    <s v="12 "/>
    <s v="PCS"/>
    <s v=""/>
    <s v=""/>
    <n v="240"/>
    <s v="PCS"/>
    <d v="2023-01-09T00:00:00"/>
    <e v="#REF!"/>
    <n v="20"/>
    <x v="2"/>
    <x v="40"/>
  </r>
  <r>
    <s v=""/>
    <s v=""/>
    <s v="&gt;"/>
    <s v=""/>
    <x v="186"/>
    <s v=""/>
    <s v="Stapler Kenko HD-50"/>
    <s v="KENKO SINAR INDONESIA"/>
    <s v="20 BOX (6 PCS)"/>
    <n v="1"/>
    <s v=""/>
    <s v=""/>
    <n v="0"/>
    <n v="2280000"/>
    <n v="0.17"/>
    <s v=""/>
    <n v="1892400"/>
    <s v=""/>
    <s v=""/>
    <n v="0"/>
    <s v=""/>
    <s v="KENKO STAPLER HD-50"/>
    <s v="kenkostaplerhd50"/>
    <s v="ada"/>
    <s v="$D$4:$D$233"/>
    <n v="1298"/>
    <s v="&gt;"/>
    <s v="BOX "/>
    <n v="114000"/>
    <s v="/ BOX "/>
    <n v="19000"/>
    <s v="/ PCS"/>
    <s v=""/>
    <s v=""/>
    <n v="19000"/>
    <s v="/ PCS"/>
    <s v="20 BOX_6 PCS_"/>
    <n v="7"/>
    <n v="13"/>
    <s v="20 BOX "/>
    <s v="20"/>
    <s v="BOX "/>
    <s v="6 PCS"/>
    <s v="6 "/>
    <s v="PCS"/>
    <s v=""/>
    <s v=""/>
    <n v="120"/>
    <s v="PCS"/>
    <d v="2023-01-09T00:00:00"/>
    <e v="#REF!"/>
    <n v="20"/>
    <x v="2"/>
    <x v="138"/>
  </r>
  <r>
    <s v=""/>
    <s v=""/>
    <s v="&gt;"/>
    <s v=""/>
    <x v="187"/>
    <s v=""/>
    <s v="Tipe-ex Kenko KE-108"/>
    <s v="KENKO SINAR INDONESIA"/>
    <s v="36 LSN"/>
    <n v="10"/>
    <s v=""/>
    <s v=""/>
    <n v="0"/>
    <n v="1695600"/>
    <n v="0.17"/>
    <s v=""/>
    <n v="14073480"/>
    <s v=""/>
    <s v=""/>
    <n v="0"/>
    <s v=""/>
    <s v="KENKO CORRECTION FLUID KE-108"/>
    <s v="kenkocorrectionfluidke108"/>
    <s v="ada"/>
    <s v="$D$4:$D$234"/>
    <n v="1104"/>
    <s v="&gt;"/>
    <s v="LSN"/>
    <n v="47100"/>
    <s v="/ LSN"/>
    <n v="3925"/>
    <s v="/ PCS"/>
    <s v=""/>
    <s v=""/>
    <n v="3925"/>
    <s v="/ PCS"/>
    <s v="36 LSN_"/>
    <n v="7"/>
    <n v="7"/>
    <s v="36 LSN"/>
    <s v="36"/>
    <s v="LSN"/>
    <s v="12 PCS"/>
    <s v="12 "/>
    <s v="PCS"/>
    <s v=""/>
    <s v=""/>
    <n v="432"/>
    <s v="PCS"/>
    <d v="2023-01-09T00:00:00"/>
    <e v="#REF!"/>
    <n v="36"/>
    <x v="2"/>
    <x v="43"/>
  </r>
  <r>
    <s v=""/>
    <s v=""/>
    <s v="&gt;"/>
    <s v=""/>
    <x v="188"/>
    <s v=""/>
    <s v="Tipe-ex Kenko KE-01"/>
    <s v="KENKO SINAR INDONESIA"/>
    <s v="36 LSN"/>
    <n v="5"/>
    <s v=""/>
    <s v=""/>
    <n v="0"/>
    <n v="1954800"/>
    <n v="0.17"/>
    <s v=""/>
    <n v="8112420"/>
    <s v=""/>
    <s v=""/>
    <n v="0"/>
    <s v=""/>
    <s v="KENKO CORRECTION FLUID KE-01"/>
    <s v="kenkocorrectionfluidke01"/>
    <s v="ada"/>
    <s v="$D$4:$D$235"/>
    <n v="1102"/>
    <s v="&gt;"/>
    <s v="LSN"/>
    <n v="54300"/>
    <s v="/ LSN"/>
    <n v="4525"/>
    <s v="/ PCS"/>
    <s v=""/>
    <s v=""/>
    <n v="4525"/>
    <s v="/ PCS"/>
    <s v="36 LSN_"/>
    <n v="7"/>
    <n v="7"/>
    <s v="36 LSN"/>
    <s v="36"/>
    <s v="LSN"/>
    <s v="12 PCS"/>
    <s v="12 "/>
    <s v="PCS"/>
    <s v=""/>
    <s v=""/>
    <n v="432"/>
    <s v="PCS"/>
    <d v="2023-01-09T00:00:00"/>
    <e v="#REF!"/>
    <n v="36"/>
    <x v="2"/>
    <x v="156"/>
  </r>
  <r>
    <s v=""/>
    <s v=""/>
    <s v="&gt;"/>
    <s v=""/>
    <x v="189"/>
    <s v=""/>
    <s v="Gel pen Kenko T-Gel Erasable KE-303 ER Black"/>
    <s v="KENKO SINAR INDONESIA"/>
    <s v="12 GRS"/>
    <n v="1"/>
    <s v=""/>
    <s v=""/>
    <n v="0"/>
    <n v="3456000"/>
    <n v="0.17"/>
    <s v=""/>
    <n v="2868480"/>
    <n v="0"/>
    <n v="0"/>
    <n v="0"/>
    <s v=""/>
    <s v="KENKO GEL PEN T-GEL ERASABLE KE-303ER BLACK"/>
    <s v="kenkogelpentgelerasableke303erblack"/>
    <s v="ada"/>
    <s v="$D$4:$D$236"/>
    <n v="1184"/>
    <s v="&gt;"/>
    <s v="GRS"/>
    <n v="288000"/>
    <s v="/ GRS"/>
    <n v="24000"/>
    <s v="/ LSN"/>
    <n v="2000"/>
    <s v="/ PCS"/>
    <n v="2000"/>
    <s v="/ PCS"/>
    <s v="12 GRS_"/>
    <n v="7"/>
    <n v="7"/>
    <s v="12 GRS"/>
    <s v="12"/>
    <s v="GRS"/>
    <s v="12 LSN"/>
    <s v="12 "/>
    <s v="LSN"/>
    <n v="12"/>
    <s v="PCS"/>
    <n v="1728"/>
    <s v="PCS"/>
    <d v="2023-01-09T00:00:00"/>
    <e v="#REF!"/>
    <n v="12"/>
    <x v="2"/>
    <x v="5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9T00:00:00"/>
    <s v=""/>
    <e v="#VALUE!"/>
    <x v="1"/>
    <x v="1"/>
  </r>
  <r>
    <s v="PAR_1001_-4"/>
    <n v="46"/>
    <s v="&gt;"/>
    <n v="4"/>
    <x v="190"/>
    <d v="2023-01-10T00:00:00"/>
    <s v="Sampul Samson Kwarto Batik"/>
    <s v="PARAMA"/>
    <s v="480 PCS"/>
    <n v="10"/>
    <s v=""/>
    <s v=""/>
    <n v="0"/>
    <n v="1200000"/>
    <n v="0.1"/>
    <n v="0.1"/>
    <n v="9720000"/>
    <s v=""/>
    <s v=""/>
    <n v="0"/>
    <s v=""/>
    <s v="SAMPUL SAMSON KWARTO BATIK"/>
    <s v="sampulsamsonkwartobatik"/>
    <s v="ada"/>
    <s v="$D$4:$D$238"/>
    <n v="1914"/>
    <s v="&gt;"/>
    <s v="PCS"/>
    <n v="2500"/>
    <s v="/ PCS"/>
    <s v=""/>
    <s v=""/>
    <s v=""/>
    <s v=""/>
    <n v="2500"/>
    <s v="/ PCS"/>
    <s v="480 PCS_"/>
    <n v="8"/>
    <n v="8"/>
    <s v="480 PCS"/>
    <s v="480"/>
    <s v="PCS"/>
    <s v=""/>
    <s v=""/>
    <s v=""/>
    <s v=""/>
    <s v=""/>
    <n v="480"/>
    <s v="PCS"/>
    <d v="2023-01-10T00:00:00"/>
    <e v="#REF!"/>
    <n v="480"/>
    <x v="0"/>
    <x v="157"/>
  </r>
  <r>
    <s v=""/>
    <s v=""/>
    <s v="&gt;"/>
    <s v=""/>
    <x v="191"/>
    <s v=""/>
    <s v="Sampul Samson Kwarto Fancy"/>
    <s v="PARAMA"/>
    <s v="480 PCS"/>
    <n v="4"/>
    <s v=""/>
    <s v=""/>
    <n v="0"/>
    <n v="1200000"/>
    <n v="0.1"/>
    <n v="0.1"/>
    <n v="3888000"/>
    <s v=""/>
    <s v=""/>
    <n v="0"/>
    <s v=""/>
    <s v="SAMPUL SAMSON KWARTO FANCY"/>
    <s v="sampulsamsonkwartofancy"/>
    <s v="ada"/>
    <s v="$D$4:$D$239"/>
    <n v="1915"/>
    <s v="&gt;"/>
    <s v="PCS"/>
    <n v="2500"/>
    <s v="/ PCS"/>
    <s v=""/>
    <s v=""/>
    <s v=""/>
    <s v=""/>
    <n v="2500"/>
    <s v="/ PCS"/>
    <s v="480 PCS_"/>
    <n v="8"/>
    <n v="8"/>
    <s v="480 PCS"/>
    <s v="480"/>
    <s v="PCS"/>
    <s v=""/>
    <s v=""/>
    <s v=""/>
    <s v=""/>
    <s v=""/>
    <n v="480"/>
    <s v="PCS"/>
    <d v="2023-01-10T00:00:00"/>
    <e v="#REF!"/>
    <n v="480"/>
    <x v="0"/>
    <x v="158"/>
  </r>
  <r>
    <s v=""/>
    <s v=""/>
    <s v="&gt;"/>
    <s v=""/>
    <x v="192"/>
    <s v=""/>
    <s v="Sampul Samson Boxy Batik"/>
    <s v="PARAMA"/>
    <s v="360 PCS"/>
    <n v="10"/>
    <s v=""/>
    <s v=""/>
    <n v="0"/>
    <n v="1215000"/>
    <n v="0.1"/>
    <n v="0.1"/>
    <n v="9841500"/>
    <s v=""/>
    <s v=""/>
    <n v="0"/>
    <s v=""/>
    <s v="SAMPUL SAMSON BOXY BATIK"/>
    <s v="sampulsamsonboxybatik"/>
    <s v="ada"/>
    <s v="$D$4:$D$240"/>
    <n v="1912"/>
    <s v="&gt;"/>
    <s v="PCS"/>
    <n v="3375"/>
    <s v="/ PCS"/>
    <s v=""/>
    <s v=""/>
    <s v=""/>
    <s v=""/>
    <n v="3375"/>
    <s v="/ PCS"/>
    <s v="360 PCS_"/>
    <n v="8"/>
    <n v="8"/>
    <s v="360 PCS"/>
    <s v="360"/>
    <s v="PCS"/>
    <s v=""/>
    <s v=""/>
    <s v=""/>
    <s v=""/>
    <s v=""/>
    <n v="360"/>
    <s v="PCS"/>
    <d v="2023-01-10T00:00:00"/>
    <e v="#REF!"/>
    <n v="360"/>
    <x v="0"/>
    <x v="159"/>
  </r>
  <r>
    <s v=""/>
    <s v=""/>
    <s v="&gt;"/>
    <s v=""/>
    <x v="193"/>
    <s v=""/>
    <s v="Sampul Samson Boxy Fancy"/>
    <s v="PARAMA"/>
    <s v="360 PCS"/>
    <n v="10"/>
    <s v=""/>
    <s v=""/>
    <n v="0"/>
    <n v="1215000"/>
    <n v="0.1"/>
    <n v="0.1"/>
    <n v="9841500"/>
    <n v="0"/>
    <n v="0"/>
    <n v="0"/>
    <s v=""/>
    <s v="SAMPUL SAMSON BOXY FANCY"/>
    <s v="sampulsamsonboxyfancy"/>
    <s v="ada"/>
    <s v="$D$4:$D$241"/>
    <n v="1913"/>
    <s v="&gt;"/>
    <s v="PCS"/>
    <n v="3375"/>
    <s v="/ PCS"/>
    <s v=""/>
    <s v=""/>
    <s v=""/>
    <s v=""/>
    <n v="3375"/>
    <s v="/ PCS"/>
    <s v="360 PCS_"/>
    <n v="8"/>
    <n v="8"/>
    <s v="360 PCS"/>
    <s v="360"/>
    <s v="PCS"/>
    <s v=""/>
    <s v=""/>
    <s v=""/>
    <s v=""/>
    <s v=""/>
    <n v="360"/>
    <s v="PCS"/>
    <d v="2023-01-10T00:00:00"/>
    <e v="#REF!"/>
    <n v="360"/>
    <x v="0"/>
    <x v="16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0T00:00:00"/>
    <s v=""/>
    <e v="#VALUE!"/>
    <x v="1"/>
    <x v="1"/>
  </r>
  <r>
    <s v="SAP_1001_S03-1"/>
    <n v="47"/>
    <s v="&gt;"/>
    <n v="1"/>
    <x v="194"/>
    <s v=""/>
    <s v="Meja Ipad Import Jumbo Karakter"/>
    <s v="SAPUTRO OFFICE"/>
    <s v="10 PCS"/>
    <n v="50"/>
    <n v="500"/>
    <s v="PCS"/>
    <n v="48000"/>
    <n v="480000"/>
    <s v=""/>
    <s v=""/>
    <n v="24000000"/>
    <n v="0"/>
    <n v="24000000"/>
    <n v="0"/>
    <n v="100"/>
    <s v="MEJA IPAD IMPORT JUMBO KARAKTER"/>
    <s v="mejaipadimportjumbokarakter"/>
    <s v="ada"/>
    <s v="$D$4:$D$243"/>
    <n v="1497"/>
    <s v="&gt;"/>
    <s v="PCS"/>
    <n v="48000"/>
    <s v="/ PCS"/>
    <s v=""/>
    <s v=""/>
    <s v=""/>
    <s v=""/>
    <n v="48000"/>
    <s v="/ PCS"/>
    <s v="10 PCS_"/>
    <n v="7"/>
    <n v="7"/>
    <s v="10 PCS"/>
    <s v="10"/>
    <s v="PCS"/>
    <s v=""/>
    <s v=""/>
    <s v=""/>
    <s v=""/>
    <s v=""/>
    <n v="10"/>
    <s v="PCS"/>
    <d v="2023-01-10T00:00:00"/>
    <e v="#REF!"/>
    <n v="10"/>
    <x v="0"/>
    <x v="8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0T00:00:00"/>
    <s v=""/>
    <e v="#VALUE!"/>
    <x v="1"/>
    <x v="1"/>
  </r>
  <r>
    <s v="MAN_1001_073-1"/>
    <n v="48"/>
    <s v="&gt;"/>
    <n v="1"/>
    <x v="195"/>
    <s v=""/>
    <s v="Jarum Pentol Mika 38mm"/>
    <s v="MANDIRI BAHAGIA SEJATI"/>
    <s v="1000 BOX"/>
    <n v="50"/>
    <n v="50000"/>
    <s v="BOX"/>
    <n v="900"/>
    <n v="900000"/>
    <s v=""/>
    <s v=""/>
    <n v="45000000"/>
    <n v="0"/>
    <n v="45000000"/>
    <n v="0"/>
    <n v="50"/>
    <s v="JARUM PENTOL MIKA 38MM (ISI 40)"/>
    <s v="jarumpentolmika38mmisi40"/>
    <s v="ada"/>
    <s v="$D$4:$D$245"/>
    <n v="2242"/>
    <s v="&gt;"/>
    <s v="BOX"/>
    <n v="900"/>
    <s v="/ BOX"/>
    <s v=""/>
    <s v=""/>
    <s v=""/>
    <s v=""/>
    <n v="900"/>
    <s v="/ BOX"/>
    <s v="1000 BOX_"/>
    <n v="9"/>
    <n v="9"/>
    <s v="1000 BOX"/>
    <s v="1000"/>
    <s v="BOX"/>
    <s v=""/>
    <s v=""/>
    <s v=""/>
    <s v=""/>
    <s v=""/>
    <n v="1000"/>
    <s v="BOX"/>
    <d v="2023-01-10T00:00:00"/>
    <e v="#REF!"/>
    <n v="1000"/>
    <x v="0"/>
    <x v="16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0T00:00:00"/>
    <s v=""/>
    <e v="#VALUE!"/>
    <x v="1"/>
    <x v="1"/>
  </r>
  <r>
    <s v="SUR_1001_137-1"/>
    <n v="49"/>
    <s v="&gt;"/>
    <n v="1"/>
    <x v="196"/>
    <s v=""/>
    <s v="Asahan Tabung 231"/>
    <s v="SURYA PRATAMA"/>
    <s v="120 PCS"/>
    <n v="30"/>
    <s v=""/>
    <s v=""/>
    <n v="10100"/>
    <n v="1212000"/>
    <s v=""/>
    <s v=""/>
    <n v="36360000"/>
    <n v="0"/>
    <n v="36360000"/>
    <n v="0"/>
    <s v=""/>
    <s v="SERUTAN TABUNG 231 (MIX) ISI 24 PCS@120"/>
    <s v="serutantabung231mixisi24pcs@120"/>
    <s v="ada"/>
    <s v="$D$4:$D$247"/>
    <n v="2241"/>
    <s v="&gt;"/>
    <s v="PCS"/>
    <n v="10100"/>
    <s v="/ PCS"/>
    <s v=""/>
    <s v=""/>
    <s v=""/>
    <s v=""/>
    <n v="10100"/>
    <s v="/ PCS"/>
    <s v="120 PCS_"/>
    <n v="8"/>
    <n v="8"/>
    <s v="120 PCS"/>
    <s v="120"/>
    <s v="PCS"/>
    <s v=""/>
    <s v=""/>
    <s v=""/>
    <s v=""/>
    <s v=""/>
    <n v="120"/>
    <s v="PCS"/>
    <d v="2023-01-10T00:00:00"/>
    <e v="#REF!"/>
    <n v="120"/>
    <x v="0"/>
    <x v="16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0T00:00:00"/>
    <s v=""/>
    <e v="#VALUE!"/>
    <x v="1"/>
    <x v="1"/>
  </r>
  <r>
    <s v="SUR_1001_232-1"/>
    <n v="50"/>
    <s v="&gt;"/>
    <n v="1"/>
    <x v="197"/>
    <s v=""/>
    <s v="Asahan Tabung 231"/>
    <s v="SURYA PRATAMA"/>
    <s v="120 PCS"/>
    <n v="30"/>
    <s v=""/>
    <s v=""/>
    <n v="10100"/>
    <n v="1212000"/>
    <s v=""/>
    <s v=""/>
    <n v="36360000"/>
    <n v="0"/>
    <n v="36360000"/>
    <n v="0"/>
    <s v=""/>
    <s v="SERUTAN TABUNG 231 (MIX) ISI 24 PCS@120"/>
    <s v="serutantabung231mixisi24pcs@120"/>
    <s v="ada"/>
    <s v="$D$4:$D$249"/>
    <n v="2241"/>
    <s v="&gt;"/>
    <s v="PCS"/>
    <n v="10100"/>
    <s v="/ PCS"/>
    <s v=""/>
    <s v=""/>
    <s v=""/>
    <s v=""/>
    <n v="10100"/>
    <s v="/ PCS"/>
    <s v="120 PCS_"/>
    <n v="8"/>
    <n v="8"/>
    <s v="120 PCS"/>
    <s v="120"/>
    <s v="PCS"/>
    <s v=""/>
    <s v=""/>
    <s v=""/>
    <s v=""/>
    <s v=""/>
    <n v="120"/>
    <s v="PCS"/>
    <d v="2023-01-10T00:00:00"/>
    <e v="#REF!"/>
    <n v="120"/>
    <x v="0"/>
    <x v="16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0T00:00:00"/>
    <s v=""/>
    <e v="#VALUE!"/>
    <x v="1"/>
    <x v="1"/>
  </r>
  <r>
    <s v="ETJ_1101_EXP-2"/>
    <n v="51"/>
    <s v="&gt;"/>
    <n v="2"/>
    <x v="198"/>
    <d v="2023-01-11T00:00:00"/>
    <s v="Garisan Busur 3.5 mika"/>
    <s v="ETJ"/>
    <s v="1500 LSN"/>
    <n v="2"/>
    <n v="3000"/>
    <s v="LSN"/>
    <n v="11500"/>
    <n v="17250000"/>
    <s v=""/>
    <s v=""/>
    <n v="34500000"/>
    <s v=""/>
    <s v=""/>
    <n v="0"/>
    <n v="2"/>
    <s v="BUSUR 3 1/2 MIKA"/>
    <s v="busur312mika"/>
    <s v="ada"/>
    <s v="$D$4:$D$251"/>
    <n v="381"/>
    <s v="&gt;"/>
    <s v="LSN"/>
    <n v="11500"/>
    <s v="/ LSN"/>
    <n v="958.33333333333337"/>
    <s v="/ PCS"/>
    <s v=""/>
    <s v=""/>
    <n v="958.33333333333337"/>
    <s v="/ PCS"/>
    <s v="1500 LSN_"/>
    <n v="9"/>
    <n v="9"/>
    <s v="1500 LSN"/>
    <s v="1500"/>
    <s v="LSN"/>
    <s v="12 PCS"/>
    <s v="12 "/>
    <s v="PCS"/>
    <s v=""/>
    <s v=""/>
    <n v="18000"/>
    <s v="PCS"/>
    <d v="2023-01-11T00:00:00"/>
    <e v="#REF!"/>
    <n v="1500"/>
    <x v="0"/>
    <x v="163"/>
  </r>
  <r>
    <s v=""/>
    <s v=""/>
    <s v="&gt;"/>
    <s v=""/>
    <x v="199"/>
    <s v=""/>
    <s v="Garisan busur no.4 mika"/>
    <s v="ETJ"/>
    <s v="1000 LSN"/>
    <n v="2"/>
    <n v="2000"/>
    <s v="LSN"/>
    <n v="11000"/>
    <n v="11000000"/>
    <s v=""/>
    <s v=""/>
    <n v="22000000"/>
    <n v="0"/>
    <n v="0"/>
    <n v="0"/>
    <n v="2"/>
    <s v="BUSUR NO.4 MIKA"/>
    <s v="busurno4mika"/>
    <s v="ada"/>
    <s v="$D$4:$D$252"/>
    <n v="382"/>
    <s v="&gt;"/>
    <s v="LSN"/>
    <n v="11000"/>
    <s v="/ LSN"/>
    <n v="916.66666666666663"/>
    <s v="/ PCS"/>
    <s v=""/>
    <s v=""/>
    <n v="916.66666666666663"/>
    <s v="/ PCS"/>
    <s v="1000 LSN_"/>
    <n v="9"/>
    <n v="9"/>
    <s v="1000 LSN"/>
    <s v="1000"/>
    <s v="LSN"/>
    <s v="12 PCS"/>
    <s v="12 "/>
    <s v="PCS"/>
    <s v=""/>
    <s v=""/>
    <n v="12000"/>
    <s v="PCS"/>
    <d v="2023-01-11T00:00:00"/>
    <e v="#REF!"/>
    <n v="1000"/>
    <x v="0"/>
    <x v="16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ATA_1101_292-8"/>
    <n v="52"/>
    <s v="&gt;"/>
    <n v="8"/>
    <x v="200"/>
    <s v=""/>
    <s v="Stip JK 526-B20"/>
    <s v="ATALI MAKMUR"/>
    <s v="50 BOX (20 PCS)"/>
    <n v="1"/>
    <n v="50"/>
    <s v="BOX"/>
    <n v="34100"/>
    <n v="1705000"/>
    <n v="0.125"/>
    <n v="0.05"/>
    <n v="1417281.25"/>
    <s v=""/>
    <s v=""/>
    <n v="0"/>
    <n v="22"/>
    <s v="ERASER 526-B20 JK"/>
    <s v="eraser526b20jk"/>
    <s v="ada"/>
    <s v="$D$4:$D$254"/>
    <n v="678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11T00:00:00"/>
    <e v="#REF!"/>
    <n v="50"/>
    <x v="2"/>
    <x v="94"/>
  </r>
  <r>
    <s v=""/>
    <s v=""/>
    <s v="&gt;"/>
    <s v=""/>
    <x v="201"/>
    <s v=""/>
    <s v="Tipe-ex kertas JK CT-549"/>
    <s v="ATALI MAKMUR"/>
    <s v="360 PCS"/>
    <n v="1"/>
    <n v="360"/>
    <s v="PCS"/>
    <n v="10000"/>
    <n v="3600000"/>
    <n v="0.125"/>
    <n v="0.05"/>
    <n v="2992500"/>
    <s v=""/>
    <s v=""/>
    <n v="0"/>
    <n v="1"/>
    <s v="CORRECTION TAPE CT-549 JK"/>
    <s v="correctiontapect549jk"/>
    <s v="ada"/>
    <s v="$D$4:$D$255"/>
    <n v="530"/>
    <s v="&gt;"/>
    <s v="PCS"/>
    <n v="10000"/>
    <s v="/ PCS"/>
    <s v=""/>
    <s v=""/>
    <s v=""/>
    <s v=""/>
    <n v="10000"/>
    <s v="/ PCS"/>
    <s v="360 PCS_"/>
    <n v="8"/>
    <n v="8"/>
    <s v="360 PCS"/>
    <s v="360"/>
    <s v="PCS"/>
    <s v=""/>
    <s v=""/>
    <s v=""/>
    <s v=""/>
    <s v=""/>
    <n v="360"/>
    <s v="PCS"/>
    <d v="2023-01-11T00:00:00"/>
    <e v="#REF!"/>
    <n v="360"/>
    <x v="2"/>
    <x v="165"/>
  </r>
  <r>
    <s v=""/>
    <s v=""/>
    <s v="&gt;"/>
    <s v=""/>
    <x v="202"/>
    <s v=""/>
    <s v="Tipe-ex kertas JK CT-510 A"/>
    <s v="ATALI MAKMUR"/>
    <s v="30 LSN"/>
    <n v="1"/>
    <n v="360"/>
    <s v="PCS"/>
    <n v="5800"/>
    <n v="2088000"/>
    <n v="0.125"/>
    <n v="0.05"/>
    <n v="1735650"/>
    <s v=""/>
    <s v=""/>
    <n v="0"/>
    <n v="1"/>
    <s v="CORRECTION TAPE CT-510A JK"/>
    <s v="correctiontapect510ajk"/>
    <s v="ada"/>
    <s v="$D$4:$D$256"/>
    <n v="520"/>
    <s v="&gt;"/>
    <s v="LSN"/>
    <n v="69600"/>
    <s v="/ LSN"/>
    <n v="5800"/>
    <s v="/ PCS"/>
    <s v=""/>
    <s v=""/>
    <n v="5800"/>
    <s v="/ PCS"/>
    <s v="30 LSN_"/>
    <n v="7"/>
    <n v="7"/>
    <s v="30 LSN"/>
    <s v="30"/>
    <s v="LSN"/>
    <s v="12 PCS"/>
    <s v="12 "/>
    <s v="PCS"/>
    <s v=""/>
    <s v=""/>
    <n v="360"/>
    <s v="PCS"/>
    <d v="2023-01-11T00:00:00"/>
    <e v="#REF!"/>
    <n v="30"/>
    <x v="2"/>
    <x v="166"/>
  </r>
  <r>
    <s v=""/>
    <s v=""/>
    <s v="&gt;"/>
    <s v=""/>
    <x v="203"/>
    <s v=""/>
    <s v="L Leaf JK A5-7020 50lbr"/>
    <s v="ATALI MAKMUR"/>
    <s v="192 PAK"/>
    <n v="1"/>
    <n v="192"/>
    <s v="PAK"/>
    <n v="3600"/>
    <n v="691200"/>
    <n v="0.125"/>
    <n v="0.05"/>
    <n v="574560"/>
    <s v=""/>
    <s v=""/>
    <n v="0"/>
    <n v="1"/>
    <s v="L LEAF A5-7020 (50S) JK"/>
    <s v="lleafa5702050sjk"/>
    <s v="ada"/>
    <s v="$D$4:$D$257"/>
    <n v="1345"/>
    <s v="&gt;"/>
    <s v="PAK"/>
    <n v="3600"/>
    <s v="/ PAK"/>
    <s v=""/>
    <s v=""/>
    <s v=""/>
    <s v=""/>
    <n v="3600"/>
    <s v="/ PAK"/>
    <s v="192 PAK_"/>
    <n v="8"/>
    <n v="8"/>
    <s v="192 PAK"/>
    <s v="192"/>
    <s v="PAK"/>
    <s v=""/>
    <s v=""/>
    <s v=""/>
    <s v=""/>
    <s v=""/>
    <n v="192"/>
    <s v="PAK"/>
    <d v="2023-01-11T00:00:00"/>
    <e v="#REF!"/>
    <n v="192"/>
    <x v="2"/>
    <x v="167"/>
  </r>
  <r>
    <s v=""/>
    <s v=""/>
    <s v="&gt;"/>
    <s v=""/>
    <x v="204"/>
    <s v=""/>
    <s v="Binder clip JK 155"/>
    <s v="ATALI MAKMUR"/>
    <s v="20 GRS"/>
    <n v="1"/>
    <n v="20"/>
    <s v="GRS"/>
    <n v="67800"/>
    <n v="1356000"/>
    <n v="0.125"/>
    <n v="0.05"/>
    <n v="1127175"/>
    <s v=""/>
    <s v=""/>
    <n v="0"/>
    <n v="3"/>
    <s v="BINDER CLIP 155 JK"/>
    <s v="binderclip155jk"/>
    <s v="ada"/>
    <s v="$D$4:$D$258"/>
    <n v="199"/>
    <s v="&gt;"/>
    <s v="GRS"/>
    <n v="67800"/>
    <s v="/ GRS"/>
    <n v="5650"/>
    <s v="/ LSN"/>
    <n v="470.83333333333331"/>
    <s v="/ PCS"/>
    <n v="470.83333333333331"/>
    <s v="/ PCS"/>
    <s v="20 GRS_"/>
    <n v="7"/>
    <n v="7"/>
    <s v="20 GRS"/>
    <s v="20"/>
    <s v="GRS"/>
    <s v="12 LSN"/>
    <s v="12 "/>
    <s v="LSN"/>
    <n v="12"/>
    <s v="PCS"/>
    <n v="2880"/>
    <s v="PCS"/>
    <d v="2023-01-11T00:00:00"/>
    <e v="#REF!"/>
    <n v="20"/>
    <x v="2"/>
    <x v="91"/>
  </r>
  <r>
    <s v=""/>
    <s v=""/>
    <s v="&gt;"/>
    <s v=""/>
    <x v="205"/>
    <s v=""/>
    <s v="Marker Permanen JK PM-34 Hitam"/>
    <s v="ATALI MAKMUR"/>
    <s v="48 LSN"/>
    <s v=""/>
    <n v="24"/>
    <s v="PCS"/>
    <n v="2350"/>
    <n v="56400"/>
    <n v="0.1"/>
    <n v="0.05"/>
    <n v="48222"/>
    <s v=""/>
    <s v=""/>
    <s v="BONUS BINDER CLIP JK"/>
    <n v="0"/>
    <s v="PERMANENT MARKER PM-34 BLACK JK"/>
    <s v="permanentmarkerpm34blackjk"/>
    <s v="ada"/>
    <s v="$D$4:$D$259"/>
    <n v="1834"/>
    <s v="&gt;"/>
    <s v="PCS"/>
    <n v="2350"/>
    <s v="/ PCS"/>
    <s v=""/>
    <s v=""/>
    <s v=""/>
    <s v=""/>
    <n v="2350"/>
    <s v="/ PCS"/>
    <s v="48 LSN_"/>
    <n v="7"/>
    <n v="7"/>
    <s v="48 LSN"/>
    <s v="48"/>
    <s v="LSN"/>
    <s v="12 PCS"/>
    <s v="12 "/>
    <s v="PCS"/>
    <s v=""/>
    <s v=""/>
    <n v="576"/>
    <s v="PCS"/>
    <d v="2023-01-11T00:00:00"/>
    <e v="#REF!"/>
    <n v="48"/>
    <x v="2"/>
    <x v="92"/>
  </r>
  <r>
    <s v=""/>
    <s v=""/>
    <s v="&gt;"/>
    <s v=""/>
    <x v="206"/>
    <s v=""/>
    <s v="O pastel JK 18W OP-18 S"/>
    <s v="ATALI MAKMUR"/>
    <s v="6 LSN"/>
    <n v="1"/>
    <n v="72"/>
    <s v="SET"/>
    <n v="23000"/>
    <n v="1656000"/>
    <n v="0.125"/>
    <n v="0.05"/>
    <n v="1376550"/>
    <s v=""/>
    <s v=""/>
    <n v="0"/>
    <n v="7"/>
    <s v="OIL PASTEL OP-18S PP CASE SEA WORLD JK"/>
    <s v="oilpastelop18sppcaseseaworldjk"/>
    <s v="ada"/>
    <s v="$D$4:$D$260"/>
    <n v="1560"/>
    <s v="&gt;"/>
    <s v="LSN"/>
    <n v="276000"/>
    <s v="/ LSN"/>
    <n v="23000"/>
    <s v="/ PCS"/>
    <s v=""/>
    <s v=""/>
    <n v="23000"/>
    <s v="/ PCS"/>
    <s v="6 LSN_"/>
    <n v="6"/>
    <n v="6"/>
    <s v="6 LSN"/>
    <s v="6"/>
    <s v="LSN"/>
    <s v="12 PCS"/>
    <s v="12 "/>
    <s v="PCS"/>
    <s v=""/>
    <s v=""/>
    <n v="72"/>
    <s v="PCS"/>
    <d v="2023-01-11T00:00:00"/>
    <e v="#REF!"/>
    <n v="6"/>
    <x v="2"/>
    <x v="168"/>
  </r>
  <r>
    <s v=""/>
    <s v=""/>
    <s v="&gt;"/>
    <s v=""/>
    <x v="207"/>
    <s v=""/>
    <s v="Bp JK BP-338 Vocus hitam"/>
    <s v="ATALI MAKMUR"/>
    <s v="12 GRS"/>
    <s v=""/>
    <n v="2"/>
    <s v="DZ"/>
    <n v="12600"/>
    <n v="25200"/>
    <n v="0.1"/>
    <n v="0.05"/>
    <n v="21546"/>
    <n v="0"/>
    <n v="0"/>
    <s v="BONUS OIL PASTEL JK"/>
    <n v="0"/>
    <s v="BALLPEN BP-338 VOCUS BLACK JK"/>
    <s v="ballpenbp338vocusblackjk"/>
    <s v="ada"/>
    <s v="$D$4:$D$261"/>
    <n v="76"/>
    <s v="&gt;"/>
    <s v="LSN"/>
    <n v="12600"/>
    <s v="/ LSN"/>
    <n v="1050"/>
    <s v="/ PCS"/>
    <s v=""/>
    <s v=""/>
    <n v="1050"/>
    <s v="/ PCS"/>
    <s v="12 GRS_"/>
    <n v="7"/>
    <n v="7"/>
    <s v="12 GRS"/>
    <s v="12"/>
    <s v="GRS"/>
    <s v="12 LSN"/>
    <s v="12 "/>
    <s v="LSN"/>
    <n v="12"/>
    <s v="PCS"/>
    <n v="1728"/>
    <s v="PCS"/>
    <d v="2023-01-11T00:00:00"/>
    <e v="#REF!"/>
    <n v="12"/>
    <x v="2"/>
    <x v="3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ATA_1101_352-10"/>
    <n v="53"/>
    <s v="&gt;"/>
    <n v="10"/>
    <x v="208"/>
    <s v=""/>
    <s v="Stip JK 526-B20"/>
    <s v="ATALI MAKMUR"/>
    <s v="50 BOX (20 PCS)"/>
    <n v="2"/>
    <n v="100"/>
    <s v="BOX"/>
    <n v="34100"/>
    <n v="1705000"/>
    <n v="0.125"/>
    <n v="0.05"/>
    <n v="2834562.5"/>
    <s v=""/>
    <s v=""/>
    <n v="0"/>
    <n v="22"/>
    <s v="ERASER 526-B20 JK"/>
    <s v="eraser526b20jk"/>
    <s v="ada"/>
    <s v="$D$4:$D$263"/>
    <n v="678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11T00:00:00"/>
    <e v="#REF!"/>
    <n v="50"/>
    <x v="2"/>
    <x v="94"/>
  </r>
  <r>
    <s v=""/>
    <s v=""/>
    <s v="&gt;"/>
    <s v=""/>
    <x v="209"/>
    <s v=""/>
    <s v="Stip JK 526-B40 P"/>
    <s v="ATALI MAKMUR"/>
    <s v="50 BOX (40 PCS)"/>
    <n v="1"/>
    <n v="50"/>
    <s v="BOX"/>
    <n v="28300"/>
    <n v="1415000"/>
    <n v="0.125"/>
    <n v="0.05"/>
    <n v="1176218.75"/>
    <s v=""/>
    <s v=""/>
    <n v="0"/>
    <n v="23"/>
    <s v="ERASER 526-B40P JK"/>
    <s v="eraser526b40pjk"/>
    <s v="ada"/>
    <s v="$D$4:$D$264"/>
    <n v="680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11T00:00:00"/>
    <e v="#REF!"/>
    <n v="50"/>
    <x v="2"/>
    <x v="93"/>
  </r>
  <r>
    <s v=""/>
    <s v=""/>
    <s v="&gt;"/>
    <s v=""/>
    <x v="210"/>
    <s v=""/>
    <s v="Pencil lead JK PL-11"/>
    <s v="ATALI MAKMUR"/>
    <s v="12 BOX (72 PCS)"/>
    <n v="1"/>
    <n v="72"/>
    <s v="DZ"/>
    <n v="37200"/>
    <n v="2678400"/>
    <n v="0.125"/>
    <n v="0.05"/>
    <n v="2226420"/>
    <s v=""/>
    <s v=""/>
    <n v="0"/>
    <n v="9"/>
    <s v="PENCIL LEAD PL-11 (2.0) JK"/>
    <s v="pencilleadpl1120jk"/>
    <s v="ada"/>
    <s v="$D$4:$D$265"/>
    <n v="1762"/>
    <s v="&gt;"/>
    <s v="BOX "/>
    <n v="223200"/>
    <s v="/ BOX "/>
    <n v="3100"/>
    <s v="/ PCS"/>
    <s v=""/>
    <s v=""/>
    <n v="3100"/>
    <s v="/ PCS"/>
    <s v="12 BOX_72 PCS_"/>
    <n v="7"/>
    <n v="14"/>
    <s v="12 BOX "/>
    <s v="12"/>
    <s v="BOX "/>
    <s v="72 PCS"/>
    <s v="72 "/>
    <s v="PCS"/>
    <s v=""/>
    <s v=""/>
    <n v="864"/>
    <s v="PCS"/>
    <d v="2023-01-11T00:00:00"/>
    <e v="#REF!"/>
    <n v="12"/>
    <x v="2"/>
    <x v="169"/>
  </r>
  <r>
    <s v=""/>
    <s v=""/>
    <s v="&gt;"/>
    <s v=""/>
    <x v="211"/>
    <s v=""/>
    <s v="Gunting JK SC-828"/>
    <s v="ATALI MAKMUR"/>
    <s v="12 LSN"/>
    <n v="2"/>
    <n v="288"/>
    <s v="PCS"/>
    <n v="4350"/>
    <n v="626400"/>
    <n v="0.125"/>
    <n v="0.05"/>
    <n v="1041390"/>
    <s v=""/>
    <s v=""/>
    <n v="0"/>
    <n v="11"/>
    <s v="SCISSOR SC-828 JK"/>
    <s v="scissorsc828jk"/>
    <s v="ada"/>
    <s v="$D$4:$D$266"/>
    <n v="1920"/>
    <s v="&gt;"/>
    <s v="LSN"/>
    <n v="52200"/>
    <s v="/ LSN"/>
    <n v="4350"/>
    <s v="/ PCS"/>
    <s v=""/>
    <s v=""/>
    <n v="4350"/>
    <s v="/ PCS"/>
    <s v="12 LSN_"/>
    <n v="7"/>
    <n v="7"/>
    <s v="12 LSN"/>
    <s v="12"/>
    <s v="LSN"/>
    <s v="12 PCS"/>
    <s v="12 "/>
    <s v="PCS"/>
    <s v=""/>
    <s v=""/>
    <n v="144"/>
    <s v="PCS"/>
    <d v="2023-01-11T00:00:00"/>
    <e v="#REF!"/>
    <n v="12"/>
    <x v="2"/>
    <x v="88"/>
  </r>
  <r>
    <s v=""/>
    <s v=""/>
    <s v="&gt;"/>
    <s v=""/>
    <x v="212"/>
    <s v=""/>
    <s v="Pensil JK P-88 2B"/>
    <s v="ATALI MAKMUR"/>
    <s v="30 GRS"/>
    <n v="2"/>
    <n v="60"/>
    <s v="GRS"/>
    <n v="104400"/>
    <n v="3132000"/>
    <n v="0.125"/>
    <n v="0.05"/>
    <n v="5206950"/>
    <s v=""/>
    <s v=""/>
    <n v="0"/>
    <n v="24"/>
    <s v="PENCIL P-88 2B JK"/>
    <s v="pencilp882bjk"/>
    <s v="ada"/>
    <s v="$D$4:$D$267"/>
    <n v="1765"/>
    <s v="&gt;"/>
    <s v="GRS"/>
    <n v="104400"/>
    <s v="/ GRS"/>
    <n v="8700"/>
    <s v="/ LSN"/>
    <n v="725"/>
    <s v="/ PCS"/>
    <n v="725"/>
    <s v="/ PCS"/>
    <s v="30 GRS_"/>
    <n v="7"/>
    <n v="7"/>
    <s v="30 GRS"/>
    <s v="30"/>
    <s v="GRS"/>
    <s v="12 LSN"/>
    <s v="12 "/>
    <s v="LSN"/>
    <n v="12"/>
    <s v="PCS"/>
    <n v="4320"/>
    <s v="PCS"/>
    <d v="2023-01-11T00:00:00"/>
    <e v="#REF!"/>
    <n v="30"/>
    <x v="2"/>
    <x v="170"/>
  </r>
  <r>
    <s v=""/>
    <s v=""/>
    <s v="&gt;"/>
    <s v=""/>
    <x v="213"/>
    <s v=""/>
    <s v="Crayon putar JK TWCR-12 S"/>
    <s v="ATALI MAKMUR"/>
    <s v="12 LSN"/>
    <n v="1"/>
    <n v="144"/>
    <s v="SET"/>
    <n v="23900"/>
    <n v="3441600"/>
    <n v="0.125"/>
    <n v="0.05"/>
    <n v="2860830"/>
    <s v=""/>
    <s v=""/>
    <n v="0"/>
    <n v="8"/>
    <s v="CRAYON PUTAR TWCR-12S JK"/>
    <s v="crayonputartwcr12sjk"/>
    <s v="ada"/>
    <s v="$D$4:$D$268"/>
    <n v="553"/>
    <s v="&gt;"/>
    <s v="LSN"/>
    <n v="286800"/>
    <s v="/ LSN"/>
    <n v="23900"/>
    <s v="/ PCS"/>
    <s v=""/>
    <s v=""/>
    <n v="23900"/>
    <s v="/ PCS"/>
    <s v="12 LSN_"/>
    <n v="7"/>
    <n v="7"/>
    <s v="12 LSN"/>
    <s v="12"/>
    <s v="LSN"/>
    <s v="12 PCS"/>
    <s v="12 "/>
    <s v="PCS"/>
    <s v=""/>
    <s v=""/>
    <n v="144"/>
    <s v="PCS"/>
    <d v="2023-01-11T00:00:00"/>
    <e v="#REF!"/>
    <n v="12"/>
    <x v="2"/>
    <x v="171"/>
  </r>
  <r>
    <s v=""/>
    <s v=""/>
    <s v="&gt;"/>
    <s v=""/>
    <x v="214"/>
    <s v=""/>
    <s v="Crayon putar JK TWCR-12 mini"/>
    <s v="ATALI MAKMUR"/>
    <s v="12 LSN"/>
    <n v="1"/>
    <n v="144"/>
    <s v="SET"/>
    <n v="18600"/>
    <n v="2678400"/>
    <n v="0.125"/>
    <n v="0.05"/>
    <n v="2226420"/>
    <s v=""/>
    <s v=""/>
    <n v="0"/>
    <n v="5"/>
    <s v="CRAYON PUTAR TWCR-12MINI JK"/>
    <s v="crayonputartwcr12minijk"/>
    <s v="ada"/>
    <s v="$D$4:$D$269"/>
    <n v="552"/>
    <s v="&gt;"/>
    <s v="LSN"/>
    <n v="223200"/>
    <s v="/ LSN"/>
    <n v="18600"/>
    <s v="/ PCS"/>
    <s v=""/>
    <s v=""/>
    <n v="18600"/>
    <s v="/ PCS"/>
    <s v="12 LSN_"/>
    <n v="7"/>
    <n v="7"/>
    <s v="12 LSN"/>
    <s v="12"/>
    <s v="LSN"/>
    <s v="12 PCS"/>
    <s v="12 "/>
    <s v="PCS"/>
    <s v=""/>
    <s v=""/>
    <n v="144"/>
    <s v="PCS"/>
    <d v="2023-01-11T00:00:00"/>
    <e v="#REF!"/>
    <n v="12"/>
    <x v="2"/>
    <x v="84"/>
  </r>
  <r>
    <s v=""/>
    <s v=""/>
    <s v="&gt;"/>
    <s v=""/>
    <x v="215"/>
    <s v=""/>
    <s v="O pastel JK 12W OP-12 S"/>
    <s v="ATALI MAKMUR"/>
    <s v="12 LSN"/>
    <n v="1"/>
    <n v="144"/>
    <s v="SET"/>
    <n v="11900"/>
    <n v="1713600"/>
    <n v="0.125"/>
    <n v="0.05"/>
    <n v="1424430"/>
    <s v=""/>
    <s v=""/>
    <n v="0"/>
    <n v="22"/>
    <s v="OIL PASTEL OP-12 S PP CASE SEA WORLD JK"/>
    <s v="oilpastelop12sppcaseseaworldjk"/>
    <s v="ada"/>
    <s v="$D$4:$D$270"/>
    <n v="1559"/>
    <s v="&gt;"/>
    <s v="LSN"/>
    <n v="142800"/>
    <s v="/ LSN"/>
    <n v="11900"/>
    <s v="/ PCS"/>
    <s v=""/>
    <s v=""/>
    <n v="11900"/>
    <s v="/ PCS"/>
    <s v="12 LSN_"/>
    <n v="7"/>
    <n v="7"/>
    <s v="12 LSN"/>
    <s v="12"/>
    <s v="LSN"/>
    <s v="12 PCS"/>
    <s v="12 "/>
    <s v="PCS"/>
    <s v=""/>
    <s v=""/>
    <n v="144"/>
    <s v="PCS"/>
    <d v="2023-01-11T00:00:00"/>
    <e v="#REF!"/>
    <n v="12"/>
    <x v="2"/>
    <x v="172"/>
  </r>
  <r>
    <s v=""/>
    <s v=""/>
    <s v="&gt;"/>
    <s v=""/>
    <x v="216"/>
    <s v=""/>
    <s v="O pastel JK 12W OP-12 CR Round"/>
    <s v="ATALI MAKMUR"/>
    <s v="24 BOX (6 SET)"/>
    <n v="1"/>
    <n v="144"/>
    <s v="SET"/>
    <n v="9000"/>
    <n v="1296000"/>
    <n v="0.125"/>
    <n v="0.05"/>
    <n v="1077300"/>
    <s v=""/>
    <s v=""/>
    <n v="0"/>
    <n v="1"/>
    <s v="OIL PASTEL OP 12CR ROUND JK"/>
    <s v="oilpastelop12crroundjk"/>
    <s v="ada"/>
    <s v="$D$4:$D$271"/>
    <n v="1558"/>
    <s v="&gt;"/>
    <s v="BOX "/>
    <n v="54000"/>
    <s v="/ BOX "/>
    <n v="9000"/>
    <s v="/ SET"/>
    <s v=""/>
    <s v=""/>
    <n v="9000"/>
    <s v="/ SET"/>
    <s v="24 BOX_6 SET_"/>
    <n v="7"/>
    <n v="13"/>
    <s v="24 BOX "/>
    <s v="24"/>
    <s v="BOX "/>
    <s v="6 SET"/>
    <s v="6 "/>
    <s v="SET"/>
    <s v=""/>
    <s v=""/>
    <n v="144"/>
    <s v="SET"/>
    <d v="2023-01-11T00:00:00"/>
    <e v="#REF!"/>
    <n v="24"/>
    <x v="2"/>
    <x v="173"/>
  </r>
  <r>
    <s v=""/>
    <s v=""/>
    <s v="&gt;"/>
    <s v=""/>
    <x v="217"/>
    <s v=""/>
    <s v="Bp JK BP-338 Vocus hitam"/>
    <s v="ATALI MAKMUR"/>
    <s v="12 GRS"/>
    <s v=""/>
    <n v="4"/>
    <s v="DZ"/>
    <n v="12600"/>
    <n v="50400"/>
    <n v="0.1"/>
    <n v="0.05"/>
    <n v="43092"/>
    <n v="0"/>
    <n v="0"/>
    <s v="BONUS OIL PASTEL JK"/>
    <n v="0"/>
    <s v="BALLPEN BP-338 VOCUS BLACK JK"/>
    <s v="ballpenbp338vocusblackjk"/>
    <s v="ada"/>
    <s v="$D$4:$D$272"/>
    <n v="76"/>
    <s v="&gt;"/>
    <s v="LSN"/>
    <n v="12600"/>
    <s v="/ LSN"/>
    <n v="1050"/>
    <s v="/ PCS"/>
    <s v=""/>
    <s v=""/>
    <n v="1050"/>
    <s v="/ PCS"/>
    <s v="12 GRS_"/>
    <n v="7"/>
    <n v="7"/>
    <s v="12 GRS"/>
    <s v="12"/>
    <s v="GRS"/>
    <s v="12 LSN"/>
    <s v="12 "/>
    <s v="LSN"/>
    <n v="12"/>
    <s v="PCS"/>
    <n v="1728"/>
    <s v="PCS"/>
    <d v="2023-01-11T00:00:00"/>
    <e v="#REF!"/>
    <n v="12"/>
    <x v="2"/>
    <x v="3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ATA_1101_291-11"/>
    <n v="54"/>
    <s v="&gt;"/>
    <n v="11"/>
    <x v="218"/>
    <s v=""/>
    <s v="Stip JK 526-B40 P"/>
    <s v="ATALI MAKMUR"/>
    <s v="50 BOX (40 PCS)"/>
    <n v="2"/>
    <n v="100"/>
    <s v="BOX"/>
    <n v="28300"/>
    <n v="1415000"/>
    <n v="0.125"/>
    <n v="0.05"/>
    <n v="2352437.5"/>
    <s v=""/>
    <s v=""/>
    <n v="0"/>
    <n v="23"/>
    <s v="ERASER 526-B40P JK"/>
    <s v="eraser526b40pjk"/>
    <s v="ada"/>
    <s v="$D$4:$D$274"/>
    <n v="680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11T00:00:00"/>
    <e v="#REF!"/>
    <n v="50"/>
    <x v="2"/>
    <x v="93"/>
  </r>
  <r>
    <s v=""/>
    <s v=""/>
    <s v="&gt;"/>
    <s v=""/>
    <x v="219"/>
    <s v=""/>
    <s v="Stip JK 526-B40 BL"/>
    <s v="ATALI MAKMUR"/>
    <s v="50 BOX (40 PCS)"/>
    <n v="1"/>
    <n v="50"/>
    <s v="BOX"/>
    <n v="28300"/>
    <n v="1415000"/>
    <n v="0.125"/>
    <n v="0.05"/>
    <n v="1176218.75"/>
    <s v=""/>
    <s v=""/>
    <n v="0"/>
    <n v="13"/>
    <s v="ERASER 526-B40BL JK"/>
    <s v="eraser526b40bljk"/>
    <s v="ada"/>
    <s v="$D$4:$D$275"/>
    <n v="679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11T00:00:00"/>
    <e v="#REF!"/>
    <n v="50"/>
    <x v="2"/>
    <x v="95"/>
  </r>
  <r>
    <s v=""/>
    <s v=""/>
    <s v="&gt;"/>
    <s v=""/>
    <x v="220"/>
    <s v=""/>
    <s v="Stip JK ER-B20 BL"/>
    <s v="ATALI MAKMUR"/>
    <s v="50 BOX (20 PCS)"/>
    <n v="1"/>
    <n v="50"/>
    <s v="BOX"/>
    <n v="34100"/>
    <n v="1705000"/>
    <n v="0.125"/>
    <n v="0.05"/>
    <n v="1417281.25"/>
    <s v=""/>
    <s v=""/>
    <n v="0"/>
    <n v="8"/>
    <s v="ERASER ER-B20BL JK"/>
    <s v="erasererb20bljk"/>
    <s v="ada"/>
    <s v="$D$4:$D$276"/>
    <n v="687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11T00:00:00"/>
    <e v="#REF!"/>
    <n v="50"/>
    <x v="2"/>
    <x v="96"/>
  </r>
  <r>
    <s v=""/>
    <s v=""/>
    <s v="&gt;"/>
    <s v=""/>
    <x v="221"/>
    <s v=""/>
    <s v="Crayon putar JK TWCR-12 S"/>
    <s v="ATALI MAKMUR"/>
    <s v="12 LSN"/>
    <n v="1"/>
    <n v="144"/>
    <s v="SET"/>
    <n v="23900"/>
    <n v="3441600"/>
    <n v="0.125"/>
    <n v="0.05"/>
    <n v="2860830"/>
    <s v=""/>
    <s v=""/>
    <n v="0"/>
    <n v="8"/>
    <s v="CRAYON PUTAR TWCR-12S JK"/>
    <s v="crayonputartwcr12sjk"/>
    <s v="ada"/>
    <s v="$D$4:$D$277"/>
    <n v="553"/>
    <s v="&gt;"/>
    <s v="LSN"/>
    <n v="286800"/>
    <s v="/ LSN"/>
    <n v="23900"/>
    <s v="/ PCS"/>
    <s v=""/>
    <s v=""/>
    <n v="23900"/>
    <s v="/ PCS"/>
    <s v="12 LSN_"/>
    <n v="7"/>
    <n v="7"/>
    <s v="12 LSN"/>
    <s v="12"/>
    <s v="LSN"/>
    <s v="12 PCS"/>
    <s v="12 "/>
    <s v="PCS"/>
    <s v=""/>
    <s v=""/>
    <n v="144"/>
    <s v="PCS"/>
    <d v="2023-01-11T00:00:00"/>
    <e v="#REF!"/>
    <n v="12"/>
    <x v="2"/>
    <x v="171"/>
  </r>
  <r>
    <s v=""/>
    <s v=""/>
    <s v="&gt;"/>
    <s v=""/>
    <x v="222"/>
    <s v=""/>
    <s v="Gunting JK SC-828"/>
    <s v="ATALI MAKMUR"/>
    <s v="12 LSN"/>
    <n v="2"/>
    <n v="288"/>
    <s v="PCS"/>
    <n v="4350"/>
    <n v="626400"/>
    <n v="0.125"/>
    <n v="0.05"/>
    <n v="1041390"/>
    <s v=""/>
    <s v=""/>
    <n v="0"/>
    <n v="11"/>
    <s v="SCISSOR SC-828 JK"/>
    <s v="scissorsc828jk"/>
    <s v="ada"/>
    <s v="$D$4:$D$278"/>
    <n v="1920"/>
    <s v="&gt;"/>
    <s v="LSN"/>
    <n v="52200"/>
    <s v="/ LSN"/>
    <n v="4350"/>
    <s v="/ PCS"/>
    <s v=""/>
    <s v=""/>
    <n v="4350"/>
    <s v="/ PCS"/>
    <s v="12 LSN_"/>
    <n v="7"/>
    <n v="7"/>
    <s v="12 LSN"/>
    <s v="12"/>
    <s v="LSN"/>
    <s v="12 PCS"/>
    <s v="12 "/>
    <s v="PCS"/>
    <s v=""/>
    <s v=""/>
    <n v="144"/>
    <s v="PCS"/>
    <d v="2023-01-11T00:00:00"/>
    <e v="#REF!"/>
    <n v="12"/>
    <x v="2"/>
    <x v="88"/>
  </r>
  <r>
    <s v=""/>
    <s v=""/>
    <s v="&gt;"/>
    <s v=""/>
    <x v="223"/>
    <s v=""/>
    <s v="Label JK LB-P2 LN 2brs"/>
    <s v="ATALI MAKMUR"/>
    <s v="50 PAK (10 ROL)"/>
    <n v="2"/>
    <n v="1000"/>
    <s v="ROL"/>
    <n v="3050"/>
    <n v="1525000"/>
    <n v="0.125"/>
    <n v="0.05"/>
    <n v="2535312.5"/>
    <s v=""/>
    <s v=""/>
    <n v="0"/>
    <n v="3"/>
    <s v="LABEL LB-P2LN (2 BARIS) JK"/>
    <s v="labellbp2ln2barisjk"/>
    <s v="ada"/>
    <s v="$D$4:$D$279"/>
    <n v="1353"/>
    <s v="&gt;"/>
    <s v="PAK "/>
    <n v="30500"/>
    <s v="/ PAK "/>
    <n v="3050"/>
    <s v="/ ROL"/>
    <s v=""/>
    <s v=""/>
    <n v="3050"/>
    <s v="/ ROL"/>
    <s v="50 PAK_10 ROL_"/>
    <n v="7"/>
    <n v="14"/>
    <s v="50 PAK "/>
    <s v="50"/>
    <s v="PAK "/>
    <s v="10 ROL"/>
    <s v="10 "/>
    <s v="ROL"/>
    <s v=""/>
    <s v=""/>
    <n v="500"/>
    <s v="ROL"/>
    <d v="2023-01-11T00:00:00"/>
    <e v="#REF!"/>
    <n v="50"/>
    <x v="2"/>
    <x v="86"/>
  </r>
  <r>
    <s v=""/>
    <s v=""/>
    <s v="&gt;"/>
    <s v=""/>
    <x v="224"/>
    <s v=""/>
    <s v="Label JK LB-P2 CY 2brs kuning"/>
    <s v="ATALI MAKMUR"/>
    <s v="50 PAK (10 ROL)"/>
    <n v="1"/>
    <n v="500"/>
    <s v="ROL"/>
    <n v="4200"/>
    <n v="2100000"/>
    <n v="0.125"/>
    <n v="0.05"/>
    <n v="1745625"/>
    <s v=""/>
    <s v=""/>
    <n v="0"/>
    <n v="1"/>
    <s v="LABEL LB-P2CY (2 BARIS, YELLOW) JK"/>
    <s v="labellbp2cy2barisyellowjk"/>
    <s v="ada"/>
    <s v="$D$4:$D$280"/>
    <n v="1352"/>
    <s v="&gt;"/>
    <s v="PAK "/>
    <n v="42000"/>
    <s v="/ PAK "/>
    <n v="4200"/>
    <s v="/ ROL"/>
    <s v=""/>
    <s v=""/>
    <n v="4200"/>
    <s v="/ ROL"/>
    <s v="50 PAK_10 ROL_"/>
    <n v="7"/>
    <n v="14"/>
    <s v="50 PAK "/>
    <s v="50"/>
    <s v="PAK "/>
    <s v="10 ROL"/>
    <s v="10 "/>
    <s v="ROL"/>
    <s v=""/>
    <s v=""/>
    <n v="500"/>
    <s v="ROL"/>
    <d v="2023-01-11T00:00:00"/>
    <e v="#REF!"/>
    <n v="50"/>
    <x v="2"/>
    <x v="174"/>
  </r>
  <r>
    <s v=""/>
    <s v=""/>
    <s v="&gt;"/>
    <s v=""/>
    <x v="225"/>
    <s v=""/>
    <s v="Label JK LB-2 RL 1brs"/>
    <s v="ATALI MAKMUR"/>
    <s v="100 PAK (10 ROL)"/>
    <n v="2"/>
    <n v="2000"/>
    <s v="ROL"/>
    <n v="2050"/>
    <n v="2050000"/>
    <n v="0.125"/>
    <n v="0.05"/>
    <n v="3408125"/>
    <s v=""/>
    <s v=""/>
    <n v="0"/>
    <n v="8"/>
    <s v="LABEL LB-2RL (1 BARIS) JK"/>
    <s v="labellb2rl1barisjk"/>
    <s v="ada"/>
    <s v="$D$4:$D$281"/>
    <n v="1349"/>
    <s v="&gt;"/>
    <s v="PAK "/>
    <n v="20500"/>
    <s v="/ PAK "/>
    <n v="2050"/>
    <s v="/ ROL"/>
    <s v=""/>
    <s v=""/>
    <n v="2050"/>
    <s v="/ ROL"/>
    <s v="100 PAK_10 ROL_"/>
    <n v="8"/>
    <n v="15"/>
    <s v="100 PAK "/>
    <s v="100"/>
    <s v="PAK "/>
    <s v="10 ROL"/>
    <s v="10 "/>
    <s v="ROL"/>
    <s v=""/>
    <s v=""/>
    <n v="1000"/>
    <s v="ROL"/>
    <d v="2023-01-11T00:00:00"/>
    <e v="#REF!"/>
    <n v="100"/>
    <x v="2"/>
    <x v="175"/>
  </r>
  <r>
    <s v=""/>
    <s v=""/>
    <s v="&gt;"/>
    <s v=""/>
    <x v="226"/>
    <s v=""/>
    <s v="Buku tamu JK GB-2833 R-5 Batik"/>
    <s v="ATALI MAKMUR"/>
    <s v="60 PCS"/>
    <n v="1"/>
    <n v="60"/>
    <s v="PCS"/>
    <n v="20800"/>
    <n v="1248000"/>
    <n v="0.125"/>
    <n v="0.05"/>
    <n v="1037400"/>
    <s v=""/>
    <s v=""/>
    <n v="0"/>
    <n v="1"/>
    <s v="BUKU TAMU GB-2833 R-5 (BATIK) JK"/>
    <s v="bukutamugb2833r5batikjk"/>
    <s v="ada"/>
    <s v="$D$4:$D$282"/>
    <n v="374"/>
    <s v="&gt;"/>
    <s v="PCS"/>
    <n v="20800"/>
    <s v="/ PCS"/>
    <s v=""/>
    <s v=""/>
    <s v=""/>
    <s v=""/>
    <n v="20800"/>
    <s v="/ PCS"/>
    <s v="60 PCS_"/>
    <n v="7"/>
    <n v="7"/>
    <s v="60 PCS"/>
    <s v="60"/>
    <s v="PCS"/>
    <s v=""/>
    <s v=""/>
    <s v=""/>
    <s v=""/>
    <s v=""/>
    <n v="60"/>
    <s v="PCS"/>
    <d v="2023-01-11T00:00:00"/>
    <e v="#REF!"/>
    <n v="60"/>
    <x v="2"/>
    <x v="176"/>
  </r>
  <r>
    <s v=""/>
    <s v=""/>
    <s v="&gt;"/>
    <s v=""/>
    <x v="227"/>
    <s v=""/>
    <s v="Clip Trigonal JK no.3"/>
    <s v="ATALI MAKMUR"/>
    <s v="500 BOX"/>
    <n v="1"/>
    <n v="500"/>
    <s v="BOX"/>
    <n v="1625"/>
    <n v="812500"/>
    <n v="0.125"/>
    <n v="0.05"/>
    <n v="675390.625"/>
    <s v=""/>
    <s v=""/>
    <n v="0"/>
    <n v="6"/>
    <s v="TRIGONAL CLIP NO.3 JK"/>
    <s v="trigonalclipno3jk"/>
    <s v="ada"/>
    <s v="$D$4:$D$283"/>
    <n v="2090"/>
    <s v="&gt;"/>
    <s v="BOX"/>
    <n v="1625"/>
    <s v="/ BOX"/>
    <s v=""/>
    <s v=""/>
    <s v=""/>
    <s v=""/>
    <n v="1625"/>
    <s v="/ BOX"/>
    <s v="500 BOX_"/>
    <n v="8"/>
    <n v="8"/>
    <s v="500 BOX"/>
    <s v="500"/>
    <s v="BOX"/>
    <s v=""/>
    <s v=""/>
    <s v=""/>
    <s v=""/>
    <s v=""/>
    <n v="500"/>
    <s v="BOX"/>
    <d v="2023-01-11T00:00:00"/>
    <e v="#REF!"/>
    <n v="500"/>
    <x v="2"/>
    <x v="177"/>
  </r>
  <r>
    <s v=""/>
    <s v=""/>
    <s v="&gt;"/>
    <s v=""/>
    <x v="228"/>
    <s v=""/>
    <s v="Lem JK GL-R35"/>
    <s v="ATALI MAKMUR"/>
    <s v="48 LSN"/>
    <n v="2"/>
    <n v="1152"/>
    <s v="PCS"/>
    <n v="1550"/>
    <n v="892800"/>
    <n v="0.125"/>
    <n v="0.05"/>
    <n v="1484280"/>
    <n v="0"/>
    <n v="0"/>
    <n v="0"/>
    <n v="2"/>
    <s v="GLUE GL-R35 JK"/>
    <s v="glueglr35jk"/>
    <s v="ada"/>
    <s v="$D$4:$D$284"/>
    <n v="920"/>
    <s v="&gt;"/>
    <s v="LSN"/>
    <n v="18600"/>
    <s v="/ LSN"/>
    <n v="1550"/>
    <s v="/ PCS"/>
    <s v=""/>
    <s v=""/>
    <n v="1550"/>
    <s v="/ PCS"/>
    <s v="48 LSN_"/>
    <n v="7"/>
    <n v="7"/>
    <s v="48 LSN"/>
    <s v="48"/>
    <s v="LSN"/>
    <s v="12 PCS"/>
    <s v="12 "/>
    <s v="PCS"/>
    <s v=""/>
    <s v=""/>
    <n v="576"/>
    <s v="PCS"/>
    <d v="2023-01-11T00:00:00"/>
    <e v="#REF!"/>
    <n v="48"/>
    <x v="2"/>
    <x v="17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KAL_1101_066-3"/>
    <n v="55"/>
    <s v="&gt;"/>
    <n v="3"/>
    <x v="229"/>
    <s v=""/>
    <s v="Call JK CC-19 A"/>
    <s v="KALINDO SUKSES"/>
    <s v="4 BOX (20 PCS)"/>
    <n v="2"/>
    <n v="160"/>
    <s v="PCS"/>
    <n v="60000"/>
    <n v="4800000"/>
    <n v="0.125"/>
    <n v="0.1"/>
    <n v="7560000"/>
    <s v=""/>
    <s v=""/>
    <n v="0"/>
    <n v="2"/>
    <s v="CALCULATOR JOYKO CC-19A"/>
    <s v="calculatorjoykocc19a"/>
    <s v="ada"/>
    <s v="$D$4:$D$286"/>
    <n v="393"/>
    <s v="&gt;"/>
    <s v="BOX "/>
    <n v="1200000"/>
    <s v="/ BOX "/>
    <n v="60000"/>
    <s v="/ PCS"/>
    <s v=""/>
    <s v=""/>
    <n v="60000"/>
    <s v="/ PCS"/>
    <s v="4 BOX_20 PCS_"/>
    <n v="6"/>
    <n v="13"/>
    <s v="4 BOX "/>
    <s v="4"/>
    <s v="BOX "/>
    <s v="20 PCS"/>
    <s v="20 "/>
    <s v="PCS"/>
    <s v=""/>
    <s v=""/>
    <n v="80"/>
    <s v="PCS"/>
    <d v="2023-01-11T00:00:00"/>
    <e v="#REF!"/>
    <n v="4"/>
    <x v="2"/>
    <x v="179"/>
  </r>
  <r>
    <s v=""/>
    <s v=""/>
    <s v="&gt;"/>
    <s v=""/>
    <x v="230"/>
    <s v=""/>
    <s v="Call JK CC-56"/>
    <s v="KALINDO SUKSES"/>
    <s v="8 BOX (10 PCS)"/>
    <n v="2"/>
    <n v="160"/>
    <s v="PCS"/>
    <n v="62000"/>
    <n v="4960000"/>
    <n v="0.125"/>
    <n v="0.1"/>
    <n v="7812000"/>
    <s v=""/>
    <s v=""/>
    <n v="0"/>
    <n v="2"/>
    <s v="CALCULATOR JOYKO CC-56"/>
    <s v="calculatorjoykocc56"/>
    <s v="ada"/>
    <s v="$D$4:$D$287"/>
    <n v="415"/>
    <s v="&gt;"/>
    <s v="BOX "/>
    <n v="620000"/>
    <s v="/ BOX "/>
    <n v="62000"/>
    <s v="/ PCS"/>
    <s v=""/>
    <s v=""/>
    <n v="62000"/>
    <s v="/ PCS"/>
    <s v="8 BOX_10 PCS_"/>
    <n v="6"/>
    <n v="13"/>
    <s v="8 BOX "/>
    <s v="8"/>
    <s v="BOX "/>
    <s v="10 PCS"/>
    <s v="10 "/>
    <s v="PCS"/>
    <s v=""/>
    <s v=""/>
    <n v="80"/>
    <s v="PCS"/>
    <d v="2023-01-11T00:00:00"/>
    <e v="#REF!"/>
    <n v="8"/>
    <x v="2"/>
    <x v="180"/>
  </r>
  <r>
    <s v=""/>
    <s v=""/>
    <s v="&gt;"/>
    <s v=""/>
    <x v="231"/>
    <s v=""/>
    <s v="Call JK CC-57"/>
    <s v="KALINDO SUKSES"/>
    <s v="6 BOX (10 PCS)"/>
    <n v="2"/>
    <n v="120"/>
    <s v="PCS"/>
    <n v="88000"/>
    <n v="5280000"/>
    <n v="0.125"/>
    <n v="0.1"/>
    <n v="8316000"/>
    <n v="0"/>
    <n v="0"/>
    <n v="0"/>
    <n v="2"/>
    <s v="CALCULATOR JOYKO CC-57"/>
    <s v="calculatorjoykocc57"/>
    <s v="ada"/>
    <s v="$D$4:$D$288"/>
    <n v="416"/>
    <s v="&gt;"/>
    <s v="BOX "/>
    <n v="880000"/>
    <s v="/ BOX "/>
    <n v="88000"/>
    <s v="/ PCS"/>
    <s v=""/>
    <s v=""/>
    <n v="88000"/>
    <s v="/ PCS"/>
    <s v="6 BOX_10 PCS_"/>
    <n v="6"/>
    <n v="13"/>
    <s v="6 BOX "/>
    <s v="6"/>
    <s v="BOX "/>
    <s v="10 PCS"/>
    <s v="10 "/>
    <s v="PCS"/>
    <s v=""/>
    <s v=""/>
    <n v="60"/>
    <s v="PCS"/>
    <d v="2023-01-11T00:00:00"/>
    <e v="#REF!"/>
    <n v="6"/>
    <x v="2"/>
    <x v="18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ATA_1101_433-7"/>
    <n v="56"/>
    <s v="&gt;"/>
    <n v="7"/>
    <x v="232"/>
    <s v=""/>
    <s v="Stip JK 526-B40 P"/>
    <s v="ATALI MAKMUR"/>
    <s v="50 BOX (40 PCS)"/>
    <n v="5"/>
    <n v="250"/>
    <s v="BOX"/>
    <n v="28300"/>
    <n v="1415000"/>
    <n v="0.125"/>
    <n v="0.05"/>
    <n v="5881093.75"/>
    <s v=""/>
    <s v=""/>
    <n v="0"/>
    <n v="23"/>
    <s v="ERASER 526-B40P JK"/>
    <s v="eraser526b40pjk"/>
    <s v="ada"/>
    <s v="$D$4:$D$290"/>
    <n v="680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11T00:00:00"/>
    <e v="#REF!"/>
    <n v="50"/>
    <x v="2"/>
    <x v="93"/>
  </r>
  <r>
    <s v=""/>
    <s v=""/>
    <s v="&gt;"/>
    <s v=""/>
    <x v="233"/>
    <s v=""/>
    <s v="Stip JK 526-B40 BL"/>
    <s v="ATALI MAKMUR"/>
    <s v="50 BOX (40 PCS)"/>
    <n v="2"/>
    <n v="100"/>
    <s v="BOX"/>
    <n v="28300"/>
    <n v="1415000"/>
    <n v="0.125"/>
    <n v="0.05"/>
    <n v="2352437.5"/>
    <s v=""/>
    <s v=""/>
    <n v="0"/>
    <n v="13"/>
    <s v="ERASER 526-B40BL JK"/>
    <s v="eraser526b40bljk"/>
    <s v="ada"/>
    <s v="$D$4:$D$291"/>
    <n v="679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11T00:00:00"/>
    <e v="#REF!"/>
    <n v="50"/>
    <x v="2"/>
    <x v="95"/>
  </r>
  <r>
    <s v=""/>
    <s v=""/>
    <s v="&gt;"/>
    <s v=""/>
    <x v="234"/>
    <s v=""/>
    <s v="Stip JK 526-B20"/>
    <s v="ATALI MAKMUR"/>
    <s v="50 BOX (20 PCS)"/>
    <n v="5"/>
    <n v="250"/>
    <s v="BOX"/>
    <n v="34100"/>
    <n v="1705000"/>
    <n v="0.125"/>
    <n v="0.05"/>
    <n v="7086406.25"/>
    <s v=""/>
    <s v=""/>
    <n v="0"/>
    <n v="22"/>
    <s v="ERASER 526-B20 JK"/>
    <s v="eraser526b20jk"/>
    <s v="ada"/>
    <s v="$D$4:$D$292"/>
    <n v="678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11T00:00:00"/>
    <e v="#REF!"/>
    <n v="50"/>
    <x v="2"/>
    <x v="94"/>
  </r>
  <r>
    <s v=""/>
    <s v=""/>
    <s v="&gt;"/>
    <s v=""/>
    <x v="235"/>
    <s v=""/>
    <s v="Stip JK ER-B20 BL"/>
    <s v="ATALI MAKMUR"/>
    <s v="50 BOX (20 PCS)"/>
    <n v="2"/>
    <n v="100"/>
    <s v="BOX"/>
    <n v="34100"/>
    <n v="1705000"/>
    <n v="0.125"/>
    <n v="0.05"/>
    <n v="2834562.5"/>
    <s v=""/>
    <s v=""/>
    <n v="0"/>
    <n v="8"/>
    <s v="ERASER ER-B20BL JK"/>
    <s v="erasererb20bljk"/>
    <s v="ada"/>
    <s v="$D$4:$D$293"/>
    <n v="687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11T00:00:00"/>
    <e v="#REF!"/>
    <n v="50"/>
    <x v="2"/>
    <x v="96"/>
  </r>
  <r>
    <s v=""/>
    <s v=""/>
    <s v="&gt;"/>
    <s v=""/>
    <x v="236"/>
    <s v=""/>
    <s v="Stapler JK HD-12N/13"/>
    <s v="ATALI MAKMUR"/>
    <s v="12 PCS"/>
    <n v="2"/>
    <n v="24"/>
    <s v="PCS"/>
    <n v="97000"/>
    <n v="1164000"/>
    <n v="0.125"/>
    <n v="0.05"/>
    <n v="1935150"/>
    <s v=""/>
    <s v=""/>
    <n v="0"/>
    <n v="2"/>
    <s v="HD STAPLER HD-12N/13 JK"/>
    <s v="hdstaplerhd12n13jk"/>
    <s v="ada"/>
    <s v="$D$4:$D$294"/>
    <n v="972"/>
    <s v="&gt;"/>
    <s v="PCS"/>
    <n v="97000"/>
    <s v="/ PCS"/>
    <s v=""/>
    <s v=""/>
    <s v=""/>
    <s v=""/>
    <n v="97000"/>
    <s v="/ PCS"/>
    <s v="12 PCS_"/>
    <n v="7"/>
    <n v="7"/>
    <s v="12 PCS"/>
    <s v="12"/>
    <s v="PCS"/>
    <s v=""/>
    <s v=""/>
    <s v=""/>
    <s v=""/>
    <s v=""/>
    <n v="12"/>
    <s v="PCS"/>
    <d v="2023-01-11T00:00:00"/>
    <e v="#REF!"/>
    <n v="12"/>
    <x v="2"/>
    <x v="182"/>
  </r>
  <r>
    <s v=""/>
    <s v=""/>
    <s v="&gt;"/>
    <s v=""/>
    <x v="237"/>
    <s v=""/>
    <s v="Stapler JK HD-12N/24"/>
    <s v="ATALI MAKMUR"/>
    <s v="6 PCS"/>
    <n v="2"/>
    <n v="12"/>
    <s v="PCS"/>
    <n v="187000"/>
    <n v="1122000"/>
    <n v="0.125"/>
    <n v="0.05"/>
    <n v="1865325"/>
    <s v=""/>
    <s v=""/>
    <n v="0"/>
    <n v="2"/>
    <s v="STAPLER HD-12N/24 JK"/>
    <s v="staplerhd12n24jk"/>
    <s v="ada"/>
    <s v="$D$4:$D$295"/>
    <n v="1987"/>
    <s v="&gt;"/>
    <s v="PCS"/>
    <n v="187000"/>
    <s v="/ PCS"/>
    <s v=""/>
    <s v=""/>
    <s v=""/>
    <s v=""/>
    <n v="187000"/>
    <s v="/ PCS"/>
    <s v="6 PCS_"/>
    <n v="6"/>
    <n v="6"/>
    <s v="6 PCS"/>
    <s v="6"/>
    <s v="PCS"/>
    <s v=""/>
    <s v=""/>
    <s v=""/>
    <s v=""/>
    <s v=""/>
    <n v="6"/>
    <s v="PCS"/>
    <d v="2023-01-11T00:00:00"/>
    <e v="#REF!"/>
    <n v="6"/>
    <x v="2"/>
    <x v="183"/>
  </r>
  <r>
    <s v=""/>
    <s v=""/>
    <s v="&gt;"/>
    <s v=""/>
    <x v="238"/>
    <s v=""/>
    <s v="Stapler JK HD-10"/>
    <s v="ATALI MAKMUR"/>
    <s v="20 LSN"/>
    <n v="7"/>
    <n v="140"/>
    <s v="DZ"/>
    <n v="85200"/>
    <n v="1704000"/>
    <n v="0.125"/>
    <n v="0.05"/>
    <n v="9915150"/>
    <n v="0"/>
    <n v="0"/>
    <n v="0"/>
    <n v="7"/>
    <s v="STAPLER HD-10 JK"/>
    <s v="staplerhd10jk"/>
    <s v="ada"/>
    <s v="$D$4:$D$296"/>
    <n v="1984"/>
    <s v="&gt;"/>
    <s v="LSN"/>
    <n v="85200"/>
    <s v="/ LSN"/>
    <n v="7100"/>
    <s v="/ PCS"/>
    <s v=""/>
    <s v=""/>
    <n v="7100"/>
    <s v="/ PCS"/>
    <s v="20 LSN_"/>
    <n v="7"/>
    <n v="7"/>
    <s v="20 LSN"/>
    <s v="20"/>
    <s v="LSN"/>
    <s v="12 PCS"/>
    <s v="12 "/>
    <s v="PCS"/>
    <s v=""/>
    <s v=""/>
    <n v="240"/>
    <s v="PCS"/>
    <d v="2023-01-11T00:00:00"/>
    <e v="#REF!"/>
    <n v="20"/>
    <x v="2"/>
    <x v="18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KEN_1101_542-9"/>
    <n v="57"/>
    <s v="&gt;"/>
    <n v="9"/>
    <x v="239"/>
    <s v=""/>
    <s v="Gel pen Kenko Hitech 0.28mm hitam"/>
    <s v="KENKO SINAR INDONESIA"/>
    <s v="12 GRS"/>
    <n v="5"/>
    <s v=""/>
    <s v=""/>
    <n v="0"/>
    <n v="5616000"/>
    <n v="0.17"/>
    <s v=""/>
    <n v="23306400"/>
    <s v=""/>
    <s v=""/>
    <n v="0"/>
    <s v=""/>
    <s v="KENKO GEL PEN HI-TECH-H 0.28MM BLACK"/>
    <s v="kenkogelpenhitechh028mmblack"/>
    <s v="ada"/>
    <s v="$D$4:$D$298"/>
    <n v="1153"/>
    <s v="&gt;"/>
    <s v="GRS"/>
    <n v="468000"/>
    <s v="/ GRS"/>
    <n v="39000"/>
    <s v="/ LSN"/>
    <n v="3250"/>
    <s v="/ PCS"/>
    <n v="3250"/>
    <s v="/ PCS"/>
    <s v="12 GRS_"/>
    <n v="7"/>
    <n v="7"/>
    <s v="12 GRS"/>
    <s v="12"/>
    <s v="GRS"/>
    <s v="12 LSN"/>
    <s v="12 "/>
    <s v="LSN"/>
    <n v="12"/>
    <s v="PCS"/>
    <n v="1728"/>
    <s v="PCS"/>
    <d v="2023-01-11T00:00:00"/>
    <e v="#REF!"/>
    <n v="12"/>
    <x v="2"/>
    <x v="118"/>
  </r>
  <r>
    <s v=""/>
    <s v=""/>
    <s v="&gt;"/>
    <s v=""/>
    <x v="240"/>
    <s v=""/>
    <s v="Stapler Kenko HD-10"/>
    <s v="KENKO SINAR INDONESIA"/>
    <s v="20 LSN"/>
    <n v="3"/>
    <s v=""/>
    <s v=""/>
    <n v="0"/>
    <n v="1860000"/>
    <n v="0.17"/>
    <s v=""/>
    <n v="4631400"/>
    <s v=""/>
    <s v=""/>
    <n v="0"/>
    <s v=""/>
    <s v="KENKO STAPLER HD-10"/>
    <s v="kenkostaplerhd10"/>
    <s v="ada"/>
    <s v="$D$4:$D$299"/>
    <n v="1292"/>
    <s v="&gt;"/>
    <s v="LSN"/>
    <n v="93000"/>
    <s v="/ LSN"/>
    <n v="7750"/>
    <s v="/ PCS"/>
    <s v=""/>
    <s v=""/>
    <n v="7750"/>
    <s v="/ PCS"/>
    <s v="20 LSN_"/>
    <n v="7"/>
    <n v="7"/>
    <s v="20 LSN"/>
    <s v="20"/>
    <s v="LSN"/>
    <s v="12 PCS"/>
    <s v="12 "/>
    <s v="PCS"/>
    <s v=""/>
    <s v=""/>
    <n v="240"/>
    <s v="PCS"/>
    <d v="2023-01-11T00:00:00"/>
    <e v="#REF!"/>
    <n v="20"/>
    <x v="2"/>
    <x v="40"/>
  </r>
  <r>
    <s v=""/>
    <s v=""/>
    <s v="&gt;"/>
    <s v=""/>
    <x v="241"/>
    <s v=""/>
    <s v="Stapler Kenko HD-50"/>
    <s v="KENKO SINAR INDONESIA"/>
    <s v="20 BOX (6 PCS)"/>
    <n v="2"/>
    <s v=""/>
    <s v=""/>
    <n v="0"/>
    <n v="2280000"/>
    <n v="0.17"/>
    <s v=""/>
    <n v="3784800"/>
    <s v=""/>
    <s v=""/>
    <n v="0"/>
    <s v=""/>
    <s v="KENKO STAPLER HD-50"/>
    <s v="kenkostaplerhd50"/>
    <s v="ada"/>
    <s v="$D$4:$D$300"/>
    <n v="1298"/>
    <s v="&gt;"/>
    <s v="BOX "/>
    <n v="114000"/>
    <s v="/ BOX "/>
    <n v="19000"/>
    <s v="/ PCS"/>
    <s v=""/>
    <s v=""/>
    <n v="19000"/>
    <s v="/ PCS"/>
    <s v="20 BOX_6 PCS_"/>
    <n v="7"/>
    <n v="13"/>
    <s v="20 BOX "/>
    <s v="20"/>
    <s v="BOX "/>
    <s v="6 PCS"/>
    <s v="6 "/>
    <s v="PCS"/>
    <s v=""/>
    <s v=""/>
    <n v="120"/>
    <s v="PCS"/>
    <d v="2023-01-11T00:00:00"/>
    <e v="#REF!"/>
    <n v="20"/>
    <x v="2"/>
    <x v="138"/>
  </r>
  <r>
    <s v=""/>
    <s v=""/>
    <s v="&gt;"/>
    <s v=""/>
    <x v="242"/>
    <s v=""/>
    <s v="Tipe-ex kertas Kenko CT-902"/>
    <s v="KENKO SINAR INDONESIA"/>
    <s v="48 LSN"/>
    <n v="2"/>
    <s v=""/>
    <s v=""/>
    <n v="0"/>
    <n v="2880000"/>
    <n v="0.17"/>
    <s v=""/>
    <n v="4780800"/>
    <s v=""/>
    <s v=""/>
    <n v="0"/>
    <s v=""/>
    <s v="KENKO CORRECTION TAPE CT-902 (12M X 5MM)"/>
    <s v="kenkocorrectiontapect90212mx5mm"/>
    <s v="ada"/>
    <s v="$D$4:$D$301"/>
    <n v="1124"/>
    <s v="&gt;"/>
    <s v="LSN"/>
    <n v="60000"/>
    <s v="/ LSN"/>
    <n v="5000"/>
    <s v="/ PCS"/>
    <s v=""/>
    <s v=""/>
    <n v="5000"/>
    <s v="/ PCS"/>
    <s v="48 LSN_"/>
    <n v="7"/>
    <n v="7"/>
    <s v="48 LSN"/>
    <s v="48"/>
    <s v="LSN"/>
    <s v="12 PCS"/>
    <s v="12 "/>
    <s v="PCS"/>
    <s v=""/>
    <s v=""/>
    <n v="576"/>
    <s v="PCS"/>
    <d v="2023-01-11T00:00:00"/>
    <e v="#REF!"/>
    <n v="48"/>
    <x v="2"/>
    <x v="54"/>
  </r>
  <r>
    <s v=""/>
    <s v=""/>
    <s v="&gt;"/>
    <s v=""/>
    <x v="243"/>
    <s v=""/>
    <s v="Gel pen Kenko KE-303 T-gel hitam"/>
    <s v="KENKO SINAR INDONESIA"/>
    <s v="12 GRS"/>
    <n v="5"/>
    <s v=""/>
    <s v=""/>
    <n v="0"/>
    <n v="3110400"/>
    <n v="0.17"/>
    <s v=""/>
    <n v="12908160"/>
    <s v=""/>
    <s v=""/>
    <n v="0"/>
    <s v=""/>
    <s v="KENKO GEL PEN KE-303 T-GEL TRIANGULAR BLACK"/>
    <s v="kenkogelpenke303tgeltriangularblack"/>
    <s v="ada"/>
    <s v="$D$4:$D$302"/>
    <n v="1172"/>
    <s v="&gt;"/>
    <s v="GRS"/>
    <n v="259200"/>
    <s v="/ GRS"/>
    <n v="21600"/>
    <s v="/ LSN"/>
    <n v="1800"/>
    <s v="/ PCS"/>
    <n v="1800"/>
    <s v="/ PCS"/>
    <s v="12 GRS_"/>
    <n v="7"/>
    <n v="7"/>
    <s v="12 GRS"/>
    <s v="12"/>
    <s v="GRS"/>
    <s v="12 LSN"/>
    <s v="12 "/>
    <s v="LSN"/>
    <n v="12"/>
    <s v="PCS"/>
    <n v="1728"/>
    <s v="PCS"/>
    <d v="2023-01-11T00:00:00"/>
    <e v="#REF!"/>
    <n v="12"/>
    <x v="2"/>
    <x v="57"/>
  </r>
  <r>
    <s v=""/>
    <s v=""/>
    <s v="&gt;"/>
    <s v=""/>
    <x v="244"/>
    <s v=""/>
    <s v="Stip Kenko ERB-20 SQ hitam"/>
    <s v="KENKO SINAR INDONESIA"/>
    <s v="50 BOX"/>
    <n v="1"/>
    <s v=""/>
    <s v=""/>
    <n v="0"/>
    <n v="1500000"/>
    <n v="0.17"/>
    <s v=""/>
    <n v="1245000"/>
    <s v=""/>
    <s v=""/>
    <n v="0"/>
    <s v=""/>
    <s v="KENKO ERASER ERB-20SQ BLACK"/>
    <s v="kenkoerasererb20sqblack"/>
    <s v="ada"/>
    <s v="$D$4:$D$303"/>
    <n v="1144"/>
    <s v="&gt;"/>
    <s v="BOX"/>
    <n v="30000"/>
    <s v="/ BOX"/>
    <s v=""/>
    <s v=""/>
    <s v=""/>
    <s v=""/>
    <n v="30000"/>
    <s v="/ BOX"/>
    <s v="50 BOX_"/>
    <n v="7"/>
    <n v="7"/>
    <s v="50 BOX"/>
    <s v="50"/>
    <s v="BOX"/>
    <s v=""/>
    <s v=""/>
    <s v=""/>
    <s v=""/>
    <s v=""/>
    <n v="50"/>
    <s v="BOX"/>
    <d v="2023-01-11T00:00:00"/>
    <e v="#REF!"/>
    <n v="50"/>
    <x v="2"/>
    <x v="131"/>
  </r>
  <r>
    <s v=""/>
    <s v=""/>
    <s v="&gt;"/>
    <s v=""/>
    <x v="245"/>
    <s v=""/>
    <s v="Stip Kenko ERW-20 SQ putih"/>
    <s v="KENKO SINAR INDONESIA"/>
    <s v="50 BOX"/>
    <n v="1"/>
    <s v=""/>
    <s v=""/>
    <n v="0"/>
    <n v="1500000"/>
    <n v="0.17"/>
    <s v=""/>
    <n v="1245000"/>
    <s v=""/>
    <s v=""/>
    <n v="0"/>
    <s v=""/>
    <s v="KENKO ERASER ERW-20SQ WHITE"/>
    <s v="kenkoerasererw20sqwhite"/>
    <s v="ada"/>
    <s v="$D$4:$D$304"/>
    <n v="1315"/>
    <s v="&gt;"/>
    <s v="BOX"/>
    <n v="30000"/>
    <s v="/ BOX"/>
    <s v=""/>
    <s v=""/>
    <s v=""/>
    <s v=""/>
    <n v="30000"/>
    <s v="/ BOX"/>
    <s v="50 BOX_"/>
    <n v="7"/>
    <n v="7"/>
    <s v="50 BOX"/>
    <s v="50"/>
    <s v="BOX"/>
    <s v=""/>
    <s v=""/>
    <s v=""/>
    <s v=""/>
    <s v=""/>
    <n v="50"/>
    <s v="BOX"/>
    <d v="2023-01-11T00:00:00"/>
    <e v="#REF!"/>
    <n v="50"/>
    <x v="2"/>
    <x v="127"/>
  </r>
  <r>
    <s v=""/>
    <s v=""/>
    <s v="&gt;"/>
    <s v=""/>
    <x v="246"/>
    <s v=""/>
    <s v="Stip Kenko ERB-40 SQ hitam"/>
    <s v="KENKO SINAR INDONESIA"/>
    <s v="50 BOX"/>
    <n v="2"/>
    <s v=""/>
    <s v=""/>
    <n v="0"/>
    <n v="1375000"/>
    <n v="0.17"/>
    <s v=""/>
    <n v="2282500"/>
    <s v=""/>
    <s v=""/>
    <n v="0"/>
    <s v=""/>
    <s v="KENKO ERASER ERB-40SQ BLACK"/>
    <s v="kenkoerasererb40sqblack"/>
    <s v="ada"/>
    <s v="$D$4:$D$305"/>
    <n v="1145"/>
    <s v="&gt;"/>
    <s v="BOX"/>
    <n v="27500"/>
    <s v="/ BOX"/>
    <s v=""/>
    <s v=""/>
    <s v=""/>
    <s v=""/>
    <n v="27500"/>
    <s v="/ BOX"/>
    <s v="50 BOX_"/>
    <n v="7"/>
    <n v="7"/>
    <s v="50 BOX"/>
    <s v="50"/>
    <s v="BOX"/>
    <s v=""/>
    <s v=""/>
    <s v=""/>
    <s v=""/>
    <s v=""/>
    <n v="50"/>
    <s v="BOX"/>
    <d v="2023-01-11T00:00:00"/>
    <e v="#REF!"/>
    <n v="50"/>
    <x v="2"/>
    <x v="132"/>
  </r>
  <r>
    <s v=""/>
    <s v=""/>
    <s v="&gt;"/>
    <s v=""/>
    <x v="247"/>
    <s v=""/>
    <s v="Stampad Kenko no.0"/>
    <s v="KENKO SINAR INDONESIA"/>
    <s v="18 LSN"/>
    <n v="1"/>
    <s v=""/>
    <s v=""/>
    <n v="0"/>
    <n v="1069200"/>
    <n v="0.17"/>
    <s v=""/>
    <n v="887436"/>
    <n v="0"/>
    <n v="0"/>
    <n v="0"/>
    <s v=""/>
    <s v="KENKO STAMP PAD NO.0"/>
    <s v="kenkostamppadno0"/>
    <s v="ada"/>
    <s v="$D$4:$D$306"/>
    <n v="1287"/>
    <s v="&gt;"/>
    <s v="LSN"/>
    <n v="59400"/>
    <s v="/ LSN"/>
    <n v="4950"/>
    <s v="/ PCS"/>
    <s v=""/>
    <s v=""/>
    <n v="4950"/>
    <s v="/ PCS"/>
    <s v="18 LSN_"/>
    <n v="7"/>
    <n v="7"/>
    <s v="18 LSN"/>
    <s v="18"/>
    <s v="LSN"/>
    <s v="12 PCS"/>
    <s v="12 "/>
    <s v="PCS"/>
    <s v=""/>
    <s v=""/>
    <n v="216"/>
    <s v="PCS"/>
    <d v="2023-01-11T00:00:00"/>
    <e v="#REF!"/>
    <n v="18"/>
    <x v="2"/>
    <x v="12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KEN_1101_528-2"/>
    <n v="58"/>
    <s v="&gt;"/>
    <n v="2"/>
    <x v="248"/>
    <s v=""/>
    <s v="Tipe-ex Kenko KE-823 M"/>
    <s v="KENKO SINAR INDONESIA"/>
    <s v="36 LSN"/>
    <n v="5"/>
    <s v=""/>
    <s v=""/>
    <n v="0"/>
    <n v="2052000"/>
    <n v="0.17"/>
    <s v=""/>
    <n v="8515800"/>
    <s v=""/>
    <s v=""/>
    <n v="0"/>
    <s v=""/>
    <s v="KENKO CORRECTION FLUID KE-823M"/>
    <s v="kenkocorrectionfluidke823m"/>
    <s v="ada"/>
    <s v="$D$4:$D$308"/>
    <n v="1106"/>
    <s v="&gt;"/>
    <s v="LSN"/>
    <n v="57000"/>
    <s v="/ LSN"/>
    <n v="4750"/>
    <s v="/ PCS"/>
    <s v=""/>
    <s v=""/>
    <n v="4750"/>
    <s v="/ PCS"/>
    <s v="36 LSN_"/>
    <n v="7"/>
    <n v="7"/>
    <s v="36 LSN"/>
    <s v="36"/>
    <s v="LSN"/>
    <s v="12 PCS"/>
    <s v="12 "/>
    <s v="PCS"/>
    <s v=""/>
    <s v=""/>
    <n v="432"/>
    <s v="PCS"/>
    <d v="2023-01-11T00:00:00"/>
    <e v="#REF!"/>
    <n v="36"/>
    <x v="2"/>
    <x v="185"/>
  </r>
  <r>
    <s v=""/>
    <s v=""/>
    <s v="&gt;"/>
    <s v=""/>
    <x v="249"/>
    <s v=""/>
    <s v="Pocket note Kenko PN-404"/>
    <s v="KENKO SINAR INDONESIA"/>
    <s v="20 LSN"/>
    <n v="1"/>
    <s v=""/>
    <s v=""/>
    <n v="0"/>
    <n v="804000"/>
    <n v="0.17"/>
    <s v=""/>
    <n v="667320"/>
    <n v="0"/>
    <n v="0"/>
    <n v="0"/>
    <s v=""/>
    <s v="KENKO POCKET NOTE PN-404"/>
    <s v="kenkopocketnotepn404"/>
    <s v="ada"/>
    <s v="$D$4:$D$309"/>
    <n v="1252"/>
    <s v="&gt;"/>
    <s v="LSN"/>
    <n v="40200"/>
    <s v="/ LSN"/>
    <n v="3350"/>
    <s v="/ PCS"/>
    <s v=""/>
    <s v=""/>
    <n v="3350"/>
    <s v="/ PCS"/>
    <s v="20 LSN_"/>
    <n v="7"/>
    <n v="7"/>
    <s v="20 LSN"/>
    <s v="20"/>
    <s v="LSN"/>
    <s v="12 PCS"/>
    <s v="12 "/>
    <s v="PCS"/>
    <s v=""/>
    <s v=""/>
    <n v="240"/>
    <s v="PCS"/>
    <d v="2023-01-11T00:00:00"/>
    <e v="#REF!"/>
    <n v="20"/>
    <x v="2"/>
    <x v="18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PPW_1101_I23-1"/>
    <n v="59"/>
    <s v="&gt;"/>
    <n v="1"/>
    <x v="250"/>
    <s v=""/>
    <s v="Garisan BT 20cm"/>
    <s v="PPW"/>
    <s v="100 LSN"/>
    <n v="2"/>
    <n v="200"/>
    <s v="DZ"/>
    <n v="21380"/>
    <n v="2138000"/>
    <n v="0.2"/>
    <n v="0.04"/>
    <n v="3283968"/>
    <n v="992032"/>
    <n v="2291936"/>
    <n v="0"/>
    <n v="5"/>
    <s v="BT 20 CM"/>
    <s v="bt20cm"/>
    <s v="ada"/>
    <s v="$D$4:$D$311"/>
    <n v="330"/>
    <s v="&gt;"/>
    <s v="LSN"/>
    <n v="21380"/>
    <s v="/ LSN"/>
    <n v="1781.6666666666667"/>
    <s v="/ PCS"/>
    <s v=""/>
    <s v=""/>
    <n v="1781.6666666666667"/>
    <s v="/ PCS"/>
    <s v="100 LSN_"/>
    <n v="8"/>
    <n v="8"/>
    <s v="100 LSN"/>
    <s v="100"/>
    <s v="LSN"/>
    <s v="12 PCS"/>
    <s v="12 "/>
    <s v="PCS"/>
    <s v=""/>
    <s v=""/>
    <n v="1200"/>
    <s v="PCS"/>
    <d v="2023-01-11T00:00:00"/>
    <e v="#REF!"/>
    <n v="100"/>
    <x v="0"/>
    <x v="18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PPW_1101_I23-1"/>
    <n v="59"/>
    <s v="&gt;"/>
    <n v="1"/>
    <x v="250"/>
    <s v=""/>
    <s v="Garisan BT 20cm"/>
    <s v="PPW"/>
    <s v="100 LSN"/>
    <n v="2"/>
    <n v="200"/>
    <s v="DZ"/>
    <n v="21380"/>
    <n v="2138000"/>
    <n v="0.2"/>
    <n v="0.04"/>
    <n v="3283968"/>
    <n v="992032"/>
    <n v="2291936"/>
    <n v="0"/>
    <n v="5"/>
    <s v="BT 20 CM"/>
    <s v="bt20cm"/>
    <s v="ada"/>
    <s v="$D$4:$D$313"/>
    <n v="330"/>
    <s v="&gt;"/>
    <s v="LSN"/>
    <n v="21380"/>
    <s v="/ LSN"/>
    <n v="1781.6666666666667"/>
    <s v="/ PCS"/>
    <s v=""/>
    <s v=""/>
    <n v="1781.6666666666667"/>
    <s v="/ PCS"/>
    <s v="100 LSN_"/>
    <n v="8"/>
    <n v="8"/>
    <s v="100 LSN"/>
    <s v="100"/>
    <s v="LSN"/>
    <s v="12 PCS"/>
    <s v="12 "/>
    <s v="PCS"/>
    <s v=""/>
    <s v=""/>
    <n v="1200"/>
    <s v="PCS"/>
    <d v="2023-01-11T00:00:00"/>
    <e v="#REF!"/>
    <n v="100"/>
    <x v="0"/>
    <x v="18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PPW_1101_I22-1"/>
    <n v="61"/>
    <s v="&gt;"/>
    <n v="1"/>
    <x v="251"/>
    <s v=""/>
    <s v="Garisan BT 20cm"/>
    <s v="PPW"/>
    <s v="100 LSN"/>
    <n v="1"/>
    <n v="100"/>
    <s v="DZ"/>
    <n v="21380"/>
    <n v="2138000"/>
    <n v="0.2"/>
    <n v="0.04"/>
    <n v="1641984"/>
    <n v="496016"/>
    <n v="1145968"/>
    <n v="0"/>
    <n v="5"/>
    <s v="BT 20 CM"/>
    <s v="bt20cm"/>
    <s v="ada"/>
    <s v="$D$4:$D$315"/>
    <n v="330"/>
    <s v="&gt;"/>
    <s v="LSN"/>
    <n v="21380"/>
    <s v="/ LSN"/>
    <n v="1781.6666666666667"/>
    <s v="/ PCS"/>
    <s v=""/>
    <s v=""/>
    <n v="1781.6666666666667"/>
    <s v="/ PCS"/>
    <s v="100 LSN_"/>
    <n v="8"/>
    <n v="8"/>
    <s v="100 LSN"/>
    <s v="100"/>
    <s v="LSN"/>
    <s v="12 PCS"/>
    <s v="12 "/>
    <s v="PCS"/>
    <s v=""/>
    <s v=""/>
    <n v="1200"/>
    <s v="PCS"/>
    <d v="2023-01-11T00:00:00"/>
    <e v="#REF!"/>
    <n v="100"/>
    <x v="0"/>
    <x v="18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GRA_1101_126-1"/>
    <n v="62"/>
    <s v="&gt;"/>
    <n v="1"/>
    <x v="252"/>
    <s v=""/>
    <s v="Isolasi Fancy"/>
    <s v="GRAFINDO"/>
    <s v="200 SLOP"/>
    <n v="15"/>
    <n v="3000"/>
    <s v="SLOP"/>
    <n v="3000"/>
    <n v="600000"/>
    <s v=""/>
    <s v=""/>
    <n v="9000000"/>
    <n v="0"/>
    <n v="9000000"/>
    <n v="0"/>
    <n v="15"/>
    <s v="ISOLASI FANCY"/>
    <s v="isolasifancy"/>
    <s v="ada"/>
    <s v="$D$4:$D$317"/>
    <n v="2240"/>
    <s v="&gt;"/>
    <s v="SLOP"/>
    <n v="3000"/>
    <s v="/ SLOP"/>
    <s v=""/>
    <s v=""/>
    <s v=""/>
    <s v=""/>
    <n v="3000"/>
    <s v="/ SLOP"/>
    <s v="200 SLOP_"/>
    <n v="9"/>
    <n v="9"/>
    <s v="200 SLOP"/>
    <s v="200"/>
    <s v="SLOP"/>
    <s v=""/>
    <s v=""/>
    <s v=""/>
    <s v=""/>
    <s v=""/>
    <n v="200"/>
    <s v="SLOP"/>
    <d v="2023-01-11T00:00:00"/>
    <e v="#REF!"/>
    <n v="200"/>
    <x v="0"/>
    <x v="18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SBS_1101_-2"/>
    <n v="63"/>
    <s v="&gt;"/>
    <n v="2"/>
    <x v="253"/>
    <s v=""/>
    <s v="Palet gambar Biola-Apel warna WAP-202"/>
    <s v="SBS"/>
    <s v="60 LSN"/>
    <n v="5"/>
    <s v=""/>
    <s v=""/>
    <n v="0"/>
    <n v="0"/>
    <s v=""/>
    <s v=""/>
    <s v=""/>
    <s v=""/>
    <s v=""/>
    <s v="SURAT JALAN"/>
    <s v=""/>
    <s v="PALET GAMBAR BIOLA-APEL WARNA/ WAP-202"/>
    <s v="paletgambarbiolaapelwarnawap202"/>
    <s v="ada"/>
    <s v="$D$4:$D$319"/>
    <n v="1617"/>
    <s v="&gt;"/>
    <e v="#VALUE!"/>
    <s v=""/>
    <s v=""/>
    <s v=""/>
    <s v=""/>
    <s v=""/>
    <s v=""/>
    <s v=""/>
    <s v=""/>
    <s v="60 LSN_"/>
    <n v="7"/>
    <n v="7"/>
    <s v="60 LSN"/>
    <s v="60"/>
    <s v="LSN"/>
    <s v="12 PCS"/>
    <s v="12 "/>
    <s v="PCS"/>
    <s v=""/>
    <s v=""/>
    <n v="720"/>
    <s v="PCS"/>
    <d v="2023-01-11T00:00:00"/>
    <e v="#REF!"/>
    <n v="60"/>
    <x v="0"/>
    <x v="189"/>
  </r>
  <r>
    <s v=""/>
    <s v=""/>
    <s v="&gt;"/>
    <s v=""/>
    <x v="254"/>
    <s v=""/>
    <s v="Palet gambar Biola-Anggur warna WAG-201"/>
    <s v="SBS"/>
    <s v="60 LSN"/>
    <n v="5"/>
    <s v=""/>
    <s v=""/>
    <n v="0"/>
    <n v="0"/>
    <s v=""/>
    <s v=""/>
    <s v=""/>
    <n v="0"/>
    <n v="0"/>
    <s v="SURAT JALAN"/>
    <s v=""/>
    <s v="PALET GAMBAR BIOLA-ANGGUR WARNA/ WAG-201"/>
    <s v="paletgambarbiolaanggurwarnawag201"/>
    <s v="ada"/>
    <s v="$D$4:$D$320"/>
    <n v="1616"/>
    <s v="&gt;"/>
    <e v="#VALUE!"/>
    <s v=""/>
    <s v=""/>
    <s v=""/>
    <s v=""/>
    <s v=""/>
    <s v=""/>
    <s v=""/>
    <s v=""/>
    <s v="60 LSN_"/>
    <n v="7"/>
    <n v="7"/>
    <s v="60 LSN"/>
    <s v="60"/>
    <s v="LSN"/>
    <s v="12 PCS"/>
    <s v="12 "/>
    <s v="PCS"/>
    <s v=""/>
    <s v=""/>
    <n v="720"/>
    <s v="PCS"/>
    <d v="2023-01-11T00:00:00"/>
    <e v="#REF!"/>
    <n v="60"/>
    <x v="0"/>
    <x v="19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SIN_1201_EDY-1"/>
    <n v="64"/>
    <s v="&gt;"/>
    <n v="1"/>
    <x v="255"/>
    <d v="2023-01-12T00:00:00"/>
    <s v="P case Kode A 2020 D 3ssn 3D"/>
    <s v="SINAR MAS"/>
    <s v="96 PCS"/>
    <n v="20"/>
    <n v="1920"/>
    <s v="PCS"/>
    <n v="18500"/>
    <n v="1776000"/>
    <s v=""/>
    <s v=""/>
    <n v="35520000"/>
    <n v="0"/>
    <n v="35520000"/>
    <s v="CASH DISC 3 %"/>
    <n v="20"/>
    <s v="P/C KODE 3SS 3D A 2020 D"/>
    <s v="pckode3ss3da2020d"/>
    <s v="ada"/>
    <s v="$D$4:$D$322"/>
    <n v="2239"/>
    <s v="&gt;"/>
    <s v="PCS"/>
    <n v="18500"/>
    <s v="/ PCS"/>
    <s v=""/>
    <s v=""/>
    <s v=""/>
    <s v=""/>
    <n v="18500"/>
    <s v="/ PCS"/>
    <s v="96 PCS_"/>
    <n v="7"/>
    <n v="7"/>
    <s v="96 PCS"/>
    <s v="96"/>
    <s v="PCS"/>
    <s v=""/>
    <s v=""/>
    <s v=""/>
    <s v=""/>
    <s v=""/>
    <n v="96"/>
    <s v="PCS"/>
    <d v="2023-01-12T00:00:00"/>
    <e v="#REF!"/>
    <n v="96"/>
    <x v="0"/>
    <x v="19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2T00:00:00"/>
    <s v=""/>
    <e v="#VALUE!"/>
    <x v="1"/>
    <x v="1"/>
  </r>
  <r>
    <s v="ATA_1201_431-11"/>
    <n v="65"/>
    <s v="&gt;"/>
    <n v="11"/>
    <x v="256"/>
    <s v=""/>
    <s v="Pensil JK P-88 2B"/>
    <s v="ATALI MAKMUR"/>
    <s v="30 GRS"/>
    <n v="10"/>
    <n v="300"/>
    <s v="GRS"/>
    <n v="104400"/>
    <n v="3132000"/>
    <n v="0.125"/>
    <n v="0.05"/>
    <n v="26034750"/>
    <s v=""/>
    <s v=""/>
    <n v="0"/>
    <n v="24"/>
    <s v="PENCIL P-88 2B JK"/>
    <s v="pencilp882bjk"/>
    <s v="ada"/>
    <s v="$D$4:$D$324"/>
    <n v="1765"/>
    <s v="&gt;"/>
    <s v="GRS"/>
    <n v="104400"/>
    <s v="/ GRS"/>
    <n v="8700"/>
    <s v="/ LSN"/>
    <n v="725"/>
    <s v="/ PCS"/>
    <n v="725"/>
    <s v="/ PCS"/>
    <s v="30 GRS_"/>
    <n v="7"/>
    <n v="7"/>
    <s v="30 GRS"/>
    <s v="30"/>
    <s v="GRS"/>
    <s v="12 LSN"/>
    <s v="12 "/>
    <s v="LSN"/>
    <n v="12"/>
    <s v="PCS"/>
    <n v="4320"/>
    <s v="PCS"/>
    <d v="2023-01-12T00:00:00"/>
    <e v="#REF!"/>
    <n v="30"/>
    <x v="2"/>
    <x v="170"/>
  </r>
  <r>
    <s v=""/>
    <s v=""/>
    <s v="&gt;"/>
    <s v=""/>
    <x v="257"/>
    <s v=""/>
    <s v="Clip Trigonal JK 1"/>
    <s v="ATALI MAKMUR"/>
    <s v="500 BOX"/>
    <n v="1"/>
    <n v="500"/>
    <s v="BOX"/>
    <n v="1850"/>
    <n v="925000"/>
    <n v="0.125"/>
    <n v="0.05"/>
    <n v="768906.25"/>
    <s v=""/>
    <s v=""/>
    <n v="0"/>
    <n v="1"/>
    <s v="TRIGONAL CLIP NO.1 JK"/>
    <s v="trigonalclipno1jk"/>
    <s v="ada"/>
    <s v="$D$4:$D$325"/>
    <n v="2089"/>
    <s v="&gt;"/>
    <s v="BOX"/>
    <n v="1850"/>
    <s v="/ BOX"/>
    <s v=""/>
    <s v=""/>
    <s v=""/>
    <s v=""/>
    <n v="1850"/>
    <s v="/ BOX"/>
    <s v="500 BOX_"/>
    <n v="8"/>
    <n v="8"/>
    <s v="500 BOX"/>
    <s v="500"/>
    <s v="BOX"/>
    <s v=""/>
    <s v=""/>
    <s v=""/>
    <s v=""/>
    <s v=""/>
    <n v="500"/>
    <s v="BOX"/>
    <d v="2023-01-12T00:00:00"/>
    <e v="#REF!"/>
    <n v="500"/>
    <x v="2"/>
    <x v="192"/>
  </r>
  <r>
    <s v=""/>
    <s v=""/>
    <s v="&gt;"/>
    <s v=""/>
    <x v="258"/>
    <s v=""/>
    <s v="Guntacker JK GT-700"/>
    <s v="ATALI MAKMUR"/>
    <s v="6 LSN"/>
    <n v="1"/>
    <n v="72"/>
    <s v="PCS"/>
    <n v="34500"/>
    <n v="2484000"/>
    <n v="0.125"/>
    <n v="0.05"/>
    <n v="2064825"/>
    <s v=""/>
    <s v=""/>
    <n v="0"/>
    <n v="2"/>
    <s v="GUNTACKER GT-700 JK"/>
    <s v="guntackergt700jk"/>
    <s v="ada"/>
    <s v="$D$4:$D$326"/>
    <n v="948"/>
    <s v="&gt;"/>
    <s v="LSN"/>
    <n v="414000"/>
    <s v="/ LSN"/>
    <n v="34500"/>
    <s v="/ PCS"/>
    <s v=""/>
    <s v=""/>
    <n v="34500"/>
    <s v="/ PCS"/>
    <s v="6 LSN_"/>
    <n v="6"/>
    <n v="6"/>
    <s v="6 LSN"/>
    <s v="6"/>
    <s v="LSN"/>
    <s v="12 PCS"/>
    <s v="12 "/>
    <s v="PCS"/>
    <s v=""/>
    <s v=""/>
    <n v="72"/>
    <s v="PCS"/>
    <d v="2023-01-12T00:00:00"/>
    <e v="#REF!"/>
    <n v="6"/>
    <x v="2"/>
    <x v="193"/>
  </r>
  <r>
    <s v=""/>
    <s v=""/>
    <s v="&gt;"/>
    <s v=""/>
    <x v="259"/>
    <s v=""/>
    <s v="Pencil lead JK PL-05"/>
    <s v="ATALI MAKMUR"/>
    <s v="12 GRS"/>
    <n v="2"/>
    <n v="24"/>
    <s v="GRS"/>
    <n v="176400"/>
    <n v="2116800"/>
    <n v="0.125"/>
    <n v="0.05"/>
    <n v="3519180"/>
    <s v=""/>
    <s v=""/>
    <n v="0"/>
    <n v="3"/>
    <s v="PENCIL LEAD PL-05 2B JK"/>
    <s v="pencilleadpl052bjk"/>
    <s v="ada"/>
    <s v="$D$4:$D$327"/>
    <n v="1760"/>
    <s v="&gt;"/>
    <s v="GRS"/>
    <n v="176400"/>
    <s v="/ GRS"/>
    <n v="14700"/>
    <s v="/ LSN"/>
    <n v="1225"/>
    <s v="/ PCS"/>
    <n v="1225"/>
    <s v="/ PCS"/>
    <s v="12 GRS_"/>
    <n v="7"/>
    <n v="7"/>
    <s v="12 GRS"/>
    <s v="12"/>
    <s v="GRS"/>
    <s v="12 LSN"/>
    <s v="12 "/>
    <s v="LSN"/>
    <n v="12"/>
    <s v="PCS"/>
    <n v="1728"/>
    <s v="PCS"/>
    <d v="2023-01-12T00:00:00"/>
    <e v="#REF!"/>
    <n v="12"/>
    <x v="2"/>
    <x v="194"/>
  </r>
  <r>
    <s v=""/>
    <s v=""/>
    <s v="&gt;"/>
    <s v=""/>
    <x v="260"/>
    <s v=""/>
    <s v="Pencil lead JK PL-10"/>
    <s v="ATALI MAKMUR"/>
    <s v="12 GRS"/>
    <n v="3"/>
    <n v="432"/>
    <s v="DZ"/>
    <n v="19800"/>
    <n v="2851200"/>
    <n v="0.125"/>
    <n v="0.05"/>
    <n v="7110180"/>
    <s v=""/>
    <s v=""/>
    <n v="0"/>
    <n v="4"/>
    <s v="PENCIL LEAD PL-10 2.0 2B JK"/>
    <s v="pencilleadpl10202bjk"/>
    <s v="ada"/>
    <s v="$D$4:$D$328"/>
    <n v="1761"/>
    <s v="&gt;"/>
    <s v="GRS"/>
    <n v="237600"/>
    <s v="/ GRS"/>
    <n v="19800"/>
    <s v="/ LSN"/>
    <n v="1650"/>
    <s v="/ PCS"/>
    <n v="1650"/>
    <s v="/ PCS"/>
    <s v="12 GRS_"/>
    <n v="7"/>
    <n v="7"/>
    <s v="12 GRS"/>
    <s v="12"/>
    <s v="GRS"/>
    <s v="12 LSN"/>
    <s v="12 "/>
    <s v="LSN"/>
    <n v="12"/>
    <s v="PCS"/>
    <n v="1728"/>
    <s v="PCS"/>
    <d v="2023-01-12T00:00:00"/>
    <e v="#REF!"/>
    <n v="12"/>
    <x v="2"/>
    <x v="195"/>
  </r>
  <r>
    <s v=""/>
    <s v=""/>
    <s v="&gt;"/>
    <s v=""/>
    <x v="261"/>
    <s v=""/>
    <s v="Pencil lead JK PL-11"/>
    <s v="ATALI MAKMUR"/>
    <s v="12 BOX (72 PCS)"/>
    <n v="3"/>
    <n v="216"/>
    <s v="DZ"/>
    <n v="37200"/>
    <n v="2678400"/>
    <n v="0.125"/>
    <n v="0.05"/>
    <n v="6679260"/>
    <s v=""/>
    <s v=""/>
    <n v="0"/>
    <n v="9"/>
    <s v="PENCIL LEAD PL-11 2.0 JK"/>
    <s v="pencilleadpl1120jk"/>
    <s v="ada"/>
    <s v="$D$4:$D$329"/>
    <n v="1762"/>
    <s v="&gt;"/>
    <s v="BOX "/>
    <n v="223200"/>
    <s v="/ BOX "/>
    <n v="3100"/>
    <s v="/ PCS"/>
    <s v=""/>
    <s v=""/>
    <n v="3100"/>
    <s v="/ PCS"/>
    <s v="12 BOX_72 PCS_"/>
    <n v="7"/>
    <n v="14"/>
    <s v="12 BOX "/>
    <s v="12"/>
    <s v="BOX "/>
    <s v="72 PCS"/>
    <s v="72 "/>
    <s v="PCS"/>
    <s v=""/>
    <s v=""/>
    <n v="864"/>
    <s v="PCS"/>
    <d v="2023-01-12T00:00:00"/>
    <e v="#REF!"/>
    <n v="12"/>
    <x v="2"/>
    <x v="169"/>
  </r>
  <r>
    <s v=""/>
    <s v=""/>
    <s v="&gt;"/>
    <s v=""/>
    <x v="262"/>
    <s v=""/>
    <s v="Mesin label harga JK MX-5500 M"/>
    <s v="ATALI MAKMUR"/>
    <s v="20 PCS"/>
    <n v="1"/>
    <n v="20"/>
    <s v="PCS"/>
    <n v="40500"/>
    <n v="810000"/>
    <n v="0.125"/>
    <n v="0.05"/>
    <n v="673312.5"/>
    <s v=""/>
    <s v=""/>
    <n v="0"/>
    <n v="5"/>
    <s v="LABELLER MX 5500M 8 DIGITS JK"/>
    <s v="labellermx5500m8digitsjk"/>
    <s v="ada"/>
    <s v="$D$4:$D$330"/>
    <n v="1355"/>
    <s v="&gt;"/>
    <s v="PCS"/>
    <n v="40500"/>
    <s v="/ PCS"/>
    <s v=""/>
    <s v=""/>
    <s v=""/>
    <s v=""/>
    <n v="40500"/>
    <s v="/ PCS"/>
    <s v="20 PCS_"/>
    <n v="7"/>
    <n v="7"/>
    <s v="20 PCS"/>
    <s v="20"/>
    <s v="PCS"/>
    <s v=""/>
    <s v=""/>
    <s v=""/>
    <s v=""/>
    <s v=""/>
    <n v="20"/>
    <s v="PCS"/>
    <d v="2023-01-12T00:00:00"/>
    <e v="#REF!"/>
    <n v="20"/>
    <x v="2"/>
    <x v="196"/>
  </r>
  <r>
    <s v=""/>
    <s v=""/>
    <s v="&gt;"/>
    <s v=""/>
    <x v="263"/>
    <s v=""/>
    <s v="Label JK LB-2 RL 1brs"/>
    <s v="ATALI MAKMUR"/>
    <s v="100 PAK (10 ROL)"/>
    <n v="3"/>
    <n v="3000"/>
    <s v="ROL"/>
    <n v="2050"/>
    <n v="2050000"/>
    <n v="0.125"/>
    <n v="0.05"/>
    <n v="5112187.5"/>
    <s v=""/>
    <s v=""/>
    <n v="0"/>
    <n v="8"/>
    <s v="LABEL LB-2RL (1 BARIS) JK"/>
    <s v="labellb2rl1barisjk"/>
    <s v="ada"/>
    <s v="$D$4:$D$331"/>
    <n v="1349"/>
    <s v="&gt;"/>
    <s v="PAK "/>
    <n v="20500"/>
    <s v="/ PAK "/>
    <n v="2050"/>
    <s v="/ ROL"/>
    <s v=""/>
    <s v=""/>
    <n v="2050"/>
    <s v="/ ROL"/>
    <s v="100 PAK_10 ROL_"/>
    <n v="8"/>
    <n v="15"/>
    <s v="100 PAK "/>
    <s v="100"/>
    <s v="PAK "/>
    <s v="10 ROL"/>
    <s v="10 "/>
    <s v="ROL"/>
    <s v=""/>
    <s v=""/>
    <n v="1000"/>
    <s v="ROL"/>
    <d v="2023-01-12T00:00:00"/>
    <e v="#REF!"/>
    <n v="100"/>
    <x v="2"/>
    <x v="175"/>
  </r>
  <r>
    <s v=""/>
    <s v=""/>
    <s v="&gt;"/>
    <s v=""/>
    <x v="264"/>
    <s v=""/>
    <s v="Push pin JK PP-30"/>
    <s v="ATALI MAKMUR"/>
    <s v="48 LSN"/>
    <n v="1"/>
    <n v="48"/>
    <s v="BOX"/>
    <n v="31200"/>
    <n v="1497600"/>
    <n v="0.125"/>
    <n v="0.05"/>
    <n v="1244880"/>
    <s v=""/>
    <s v=""/>
    <n v="0"/>
    <n v="1"/>
    <s v="PUSH PIN PP-30 JK"/>
    <s v="pushpinpp30jk"/>
    <s v="ada"/>
    <s v="$D$4:$D$332"/>
    <n v="1888"/>
    <s v="&gt;"/>
    <s v="LSN"/>
    <n v="31200"/>
    <s v="/ LSN"/>
    <n v="2600"/>
    <s v="/ PCS"/>
    <s v=""/>
    <s v=""/>
    <n v="2600"/>
    <s v="/ PCS"/>
    <s v="48 LSN_"/>
    <n v="7"/>
    <n v="7"/>
    <s v="48 LSN"/>
    <s v="48"/>
    <s v="LSN"/>
    <s v="12 PCS"/>
    <s v="12 "/>
    <s v="PCS"/>
    <s v=""/>
    <s v=""/>
    <n v="576"/>
    <s v="PCS"/>
    <d v="2023-01-12T00:00:00"/>
    <e v="#REF!"/>
    <n v="48"/>
    <x v="2"/>
    <x v="197"/>
  </r>
  <r>
    <s v=""/>
    <s v=""/>
    <s v="&gt;"/>
    <s v=""/>
    <x v="265"/>
    <s v=""/>
    <s v="Date stamp JK S-68 Lunas"/>
    <s v="ATALI MAKMUR"/>
    <s v="20 LSN"/>
    <n v="1"/>
    <n v="240"/>
    <s v="PCS"/>
    <n v="8600"/>
    <n v="2064000"/>
    <n v="0.125"/>
    <n v="0.05"/>
    <n v="1715700"/>
    <s v=""/>
    <s v=""/>
    <n v="0"/>
    <n v="1"/>
    <s v="DATE STAMP S-68 (LUNAS) JK"/>
    <s v="datestamps68lunasjk"/>
    <s v="ada"/>
    <s v="$D$4:$D$333"/>
    <n v="579"/>
    <s v="&gt;"/>
    <s v="LSN"/>
    <n v="103200"/>
    <s v="/ LSN"/>
    <n v="8600"/>
    <s v="/ PCS"/>
    <s v=""/>
    <s v=""/>
    <n v="8600"/>
    <s v="/ PCS"/>
    <s v="20 LSN_"/>
    <n v="7"/>
    <n v="7"/>
    <s v="20 LSN"/>
    <s v="20"/>
    <s v="LSN"/>
    <s v="12 PCS"/>
    <s v="12 "/>
    <s v="PCS"/>
    <s v=""/>
    <s v=""/>
    <n v="240"/>
    <s v="PCS"/>
    <d v="2023-01-12T00:00:00"/>
    <e v="#REF!"/>
    <n v="20"/>
    <x v="2"/>
    <x v="198"/>
  </r>
  <r>
    <s v=""/>
    <s v=""/>
    <s v="&gt;"/>
    <s v=""/>
    <x v="266"/>
    <s v=""/>
    <s v="Tipe-ex kertas JK CT-507"/>
    <s v="ATALI MAKMUR"/>
    <s v="60 LSN"/>
    <n v="1"/>
    <n v="720"/>
    <s v="PCS"/>
    <n v="4600"/>
    <n v="3312000"/>
    <n v="0.125"/>
    <n v="0.05"/>
    <n v="2753100"/>
    <n v="0"/>
    <n v="0"/>
    <n v="0"/>
    <n v="1"/>
    <s v="CORRECTION TAPE CT-507 JK"/>
    <s v="correctiontapect507jk"/>
    <s v="ada"/>
    <s v="$D$4:$D$334"/>
    <n v="517"/>
    <s v="&gt;"/>
    <s v="LSN"/>
    <n v="55200"/>
    <s v="/ LSN"/>
    <n v="4600"/>
    <s v="/ PCS"/>
    <s v=""/>
    <s v=""/>
    <n v="4600"/>
    <s v="/ PCS"/>
    <s v="60 LSN_"/>
    <n v="7"/>
    <n v="7"/>
    <s v="60 LSN"/>
    <s v="60"/>
    <s v="LSN"/>
    <s v="12 PCS"/>
    <s v="12 "/>
    <s v="PCS"/>
    <s v=""/>
    <s v=""/>
    <n v="720"/>
    <s v="PCS"/>
    <d v="2023-01-12T00:00:00"/>
    <e v="#REF!"/>
    <n v="60"/>
    <x v="2"/>
    <x v="19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2T00:00:00"/>
    <s v=""/>
    <e v="#VALUE!"/>
    <x v="1"/>
    <x v="1"/>
  </r>
  <r>
    <s v="ATA_1201_432-9"/>
    <n v="66"/>
    <s v="&gt;"/>
    <n v="9"/>
    <x v="267"/>
    <s v=""/>
    <s v="P case JK PC-0719AC-36A/F Animal Calender"/>
    <s v="ATALI MAKMUR"/>
    <s v="12 BOX (24 PCS)"/>
    <n v="1"/>
    <n v="288"/>
    <s v="PCS"/>
    <n v="4800"/>
    <n v="1382400"/>
    <n v="0.125"/>
    <n v="0.05"/>
    <n v="1149120"/>
    <s v=""/>
    <s v=""/>
    <n v="0"/>
    <n v="1"/>
    <s v="PENCIL CASE PC-0719AC-36A/F (ANIMAL CALENDER) JK"/>
    <s v="pencilcasepc0719ac36afanimalcalenderjk"/>
    <s v="ada"/>
    <s v="$D$4:$D$336"/>
    <n v="1743"/>
    <s v="&gt;"/>
    <s v="BOX "/>
    <n v="115200"/>
    <s v="/ BOX "/>
    <n v="4800"/>
    <s v="/ PCS"/>
    <s v=""/>
    <s v=""/>
    <n v="4800"/>
    <s v="/ PCS"/>
    <s v="12 BOX_24 PCS_"/>
    <n v="7"/>
    <n v="14"/>
    <s v="12 BOX "/>
    <s v="12"/>
    <s v="BOX "/>
    <s v="24 PCS"/>
    <s v="24 "/>
    <s v="PCS"/>
    <s v=""/>
    <s v=""/>
    <n v="288"/>
    <s v="PCS"/>
    <d v="2023-01-12T00:00:00"/>
    <e v="#REF!"/>
    <n v="12"/>
    <x v="2"/>
    <x v="200"/>
  </r>
  <r>
    <s v=""/>
    <s v=""/>
    <s v="&gt;"/>
    <s v=""/>
    <x v="268"/>
    <s v=""/>
    <s v="P case JK PC-0719TV-33A/F Travel"/>
    <s v="ATALI MAKMUR"/>
    <s v="12 BOX (24 PCS)"/>
    <n v="1"/>
    <n v="288"/>
    <s v="PCS"/>
    <n v="4800"/>
    <n v="1382400"/>
    <n v="0.125"/>
    <n v="0.05"/>
    <n v="1149120"/>
    <s v=""/>
    <s v=""/>
    <n v="0"/>
    <n v="1"/>
    <s v="PENCIL CASE PC-0719TV-33A/F TRAVEL JK"/>
    <s v="pencilcasepc0719tv33aftraveljk"/>
    <s v="ada"/>
    <s v="$D$4:$D$337"/>
    <n v="1755"/>
    <s v="&gt;"/>
    <s v="BOX "/>
    <n v="115200"/>
    <s v="/ BOX "/>
    <n v="4800"/>
    <s v="/ PCS"/>
    <s v=""/>
    <s v=""/>
    <n v="4800"/>
    <s v="/ PCS"/>
    <s v="12 BOX_24 PCS_"/>
    <n v="7"/>
    <n v="14"/>
    <s v="12 BOX "/>
    <s v="12"/>
    <s v="BOX "/>
    <s v="24 PCS"/>
    <s v="24 "/>
    <s v="PCS"/>
    <s v=""/>
    <s v=""/>
    <n v="288"/>
    <s v="PCS"/>
    <d v="2023-01-12T00:00:00"/>
    <e v="#REF!"/>
    <n v="12"/>
    <x v="2"/>
    <x v="201"/>
  </r>
  <r>
    <s v=""/>
    <s v=""/>
    <s v="&gt;"/>
    <s v=""/>
    <x v="269"/>
    <s v=""/>
    <s v="P case JK PC-0719PSTL-35 Biru"/>
    <s v="ATALI MAKMUR"/>
    <s v="288 PCS"/>
    <s v=""/>
    <n v="72"/>
    <s v="PCS"/>
    <n v="4800"/>
    <n v="345600"/>
    <n v="0.125"/>
    <n v="0.05"/>
    <n v="287280"/>
    <s v=""/>
    <s v=""/>
    <n v="0"/>
    <n v="0"/>
    <s v="PENCIL CASE PC-0719 PSTL -35 (BLUE) JK"/>
    <s v="pencilcasepc0719pstl35bluejk"/>
    <s v="ada"/>
    <s v="$D$4:$D$338"/>
    <n v="1750"/>
    <s v="&gt;"/>
    <s v="PCS"/>
    <n v="4800"/>
    <s v="/ PCS"/>
    <s v=""/>
    <s v=""/>
    <s v=""/>
    <s v=""/>
    <n v="4800"/>
    <s v="/ PCS"/>
    <s v="288 PCS_"/>
    <n v="8"/>
    <n v="8"/>
    <s v="288 PCS"/>
    <s v="288"/>
    <s v="PCS"/>
    <s v=""/>
    <s v=""/>
    <s v=""/>
    <s v=""/>
    <s v=""/>
    <n v="288"/>
    <s v="PCS"/>
    <d v="2023-01-12T00:00:00"/>
    <e v="#REF!"/>
    <n v="288"/>
    <x v="2"/>
    <x v="202"/>
  </r>
  <r>
    <s v=""/>
    <s v=""/>
    <s v="&gt;"/>
    <s v=""/>
    <x v="270"/>
    <s v=""/>
    <s v="P case JK PC-0719PSTL-35 Hijau"/>
    <s v="ATALI MAKMUR"/>
    <s v="288 PCS"/>
    <s v=""/>
    <n v="72"/>
    <s v="PCS"/>
    <n v="4800"/>
    <n v="345600"/>
    <n v="0.125"/>
    <n v="0.05"/>
    <n v="287280"/>
    <s v=""/>
    <s v=""/>
    <n v="0"/>
    <n v="0"/>
    <s v="PENCIL CASE PC-0719 PSTL -35 (GREEN) JK"/>
    <s v="pencilcasepc0719pstl35greenjk"/>
    <s v="ada"/>
    <s v="$D$4:$D$339"/>
    <n v="1751"/>
    <s v="&gt;"/>
    <s v="PCS"/>
    <n v="4800"/>
    <s v="/ PCS"/>
    <s v=""/>
    <s v=""/>
    <s v=""/>
    <s v=""/>
    <n v="4800"/>
    <s v="/ PCS"/>
    <s v="288 PCS_"/>
    <n v="8"/>
    <n v="8"/>
    <s v="288 PCS"/>
    <s v="288"/>
    <s v="PCS"/>
    <s v=""/>
    <s v=""/>
    <s v=""/>
    <s v=""/>
    <s v=""/>
    <n v="288"/>
    <s v="PCS"/>
    <d v="2023-01-12T00:00:00"/>
    <e v="#REF!"/>
    <n v="288"/>
    <x v="2"/>
    <x v="203"/>
  </r>
  <r>
    <s v=""/>
    <s v=""/>
    <s v="&gt;"/>
    <s v=""/>
    <x v="271"/>
    <s v=""/>
    <s v="P case JK PC-0719PSTL-35 Pink"/>
    <s v="ATALI MAKMUR"/>
    <s v="288 PCS"/>
    <s v=""/>
    <n v="72"/>
    <s v="PCS"/>
    <n v="4800"/>
    <n v="345600"/>
    <n v="0.125"/>
    <n v="0.05"/>
    <n v="287280"/>
    <s v=""/>
    <s v=""/>
    <n v="0"/>
    <n v="0"/>
    <s v="PENCIL CASE PC-0719 PSTL -35 (PINK) JK"/>
    <s v="pencilcasepc0719pstl35pinkjk"/>
    <s v="ada"/>
    <s v="$D$4:$D$340"/>
    <n v="1752"/>
    <s v="&gt;"/>
    <s v="PCS"/>
    <n v="4800"/>
    <s v="/ PCS"/>
    <s v=""/>
    <s v=""/>
    <s v=""/>
    <s v=""/>
    <n v="4800"/>
    <s v="/ PCS"/>
    <s v="288 PCS_"/>
    <n v="8"/>
    <n v="8"/>
    <s v="288 PCS"/>
    <s v="288"/>
    <s v="PCS"/>
    <s v=""/>
    <s v=""/>
    <s v=""/>
    <s v=""/>
    <s v=""/>
    <n v="288"/>
    <s v="PCS"/>
    <d v="2023-01-12T00:00:00"/>
    <e v="#REF!"/>
    <n v="288"/>
    <x v="2"/>
    <x v="204"/>
  </r>
  <r>
    <s v=""/>
    <s v=""/>
    <s v="&gt;"/>
    <s v=""/>
    <x v="272"/>
    <s v=""/>
    <s v="P case JK PC-0719PSTL-35 Ungu"/>
    <s v="ATALI MAKMUR"/>
    <s v="288 PCS"/>
    <s v=""/>
    <n v="72"/>
    <s v="PCS"/>
    <n v="4800"/>
    <n v="345600"/>
    <n v="0.125"/>
    <n v="0.05"/>
    <n v="287280"/>
    <s v=""/>
    <s v=""/>
    <n v="0"/>
    <n v="0"/>
    <s v="PENCIL CASE PC-0719 PSTL -35 (PURPLE) JK"/>
    <s v="pencilcasepc0719pstl35purplejk"/>
    <s v="ada"/>
    <s v="$D$4:$D$341"/>
    <n v="1753"/>
    <s v="&gt;"/>
    <s v="PCS"/>
    <n v="4800"/>
    <s v="/ PCS"/>
    <s v=""/>
    <s v=""/>
    <s v=""/>
    <s v=""/>
    <n v="4800"/>
    <s v="/ PCS"/>
    <s v="288 PCS_"/>
    <n v="8"/>
    <n v="8"/>
    <s v="288 PCS"/>
    <s v="288"/>
    <s v="PCS"/>
    <s v=""/>
    <s v=""/>
    <s v=""/>
    <s v=""/>
    <s v=""/>
    <n v="288"/>
    <s v="PCS"/>
    <d v="2023-01-12T00:00:00"/>
    <e v="#REF!"/>
    <n v="288"/>
    <x v="2"/>
    <x v="205"/>
  </r>
  <r>
    <s v=""/>
    <s v=""/>
    <s v="&gt;"/>
    <s v=""/>
    <x v="273"/>
    <s v=""/>
    <s v="Tipe-ex JK CF-S221"/>
    <s v="ATALI MAKMUR"/>
    <s v="24 BOX (24 PCS)"/>
    <n v="5"/>
    <n v="120"/>
    <s v="BOX"/>
    <n v="70800"/>
    <n v="1699200"/>
    <n v="0.125"/>
    <n v="0.05"/>
    <n v="7062300"/>
    <s v=""/>
    <s v=""/>
    <n v="0"/>
    <n v="5"/>
    <s v="CORRECTION FLUID CF-S221 JK"/>
    <s v="correctionfluidcfs221jk"/>
    <s v="ada"/>
    <s v="$D$4:$D$342"/>
    <n v="510"/>
    <s v="&gt;"/>
    <s v="BOX "/>
    <n v="70800"/>
    <s v="/ BOX "/>
    <n v="2950"/>
    <s v="/ PCS"/>
    <s v=""/>
    <s v=""/>
    <n v="2950"/>
    <s v="/ PCS"/>
    <s v="24 BOX_24 PCS_"/>
    <n v="7"/>
    <n v="14"/>
    <s v="24 BOX "/>
    <s v="24"/>
    <s v="BOX "/>
    <s v="24 PCS"/>
    <s v="24 "/>
    <s v="PCS"/>
    <s v=""/>
    <s v=""/>
    <n v="576"/>
    <s v="PCS"/>
    <d v="2023-01-12T00:00:00"/>
    <e v="#REF!"/>
    <n v="24"/>
    <x v="2"/>
    <x v="206"/>
  </r>
  <r>
    <s v=""/>
    <s v=""/>
    <s v="&gt;"/>
    <s v=""/>
    <x v="274"/>
    <s v=""/>
    <s v="Tipe-ex JK CF-S224"/>
    <s v="ATALI MAKMUR"/>
    <s v="24 BOX (24 PCS)"/>
    <n v="5"/>
    <n v="120"/>
    <s v="BOX"/>
    <n v="70800"/>
    <n v="1699200"/>
    <n v="0.125"/>
    <n v="0.05"/>
    <n v="7062300"/>
    <s v=""/>
    <s v=""/>
    <n v="0"/>
    <n v="5"/>
    <s v="CORRECTION FLUID CF-S224 JK"/>
    <s v="correctionfluidcfs224jk"/>
    <s v="ada"/>
    <s v="$D$4:$D$343"/>
    <n v="511"/>
    <s v="&gt;"/>
    <s v="BOX "/>
    <n v="70800"/>
    <s v="/ BOX "/>
    <n v="2950"/>
    <s v="/ PCS"/>
    <s v=""/>
    <s v=""/>
    <n v="2950"/>
    <s v="/ PCS"/>
    <s v="24 BOX_24 PCS_"/>
    <n v="7"/>
    <n v="14"/>
    <s v="24 BOX "/>
    <s v="24"/>
    <s v="BOX "/>
    <s v="24 PCS"/>
    <s v="24 "/>
    <s v="PCS"/>
    <s v=""/>
    <s v=""/>
    <n v="576"/>
    <s v="PCS"/>
    <d v="2023-01-12T00:00:00"/>
    <e v="#REF!"/>
    <n v="24"/>
    <x v="2"/>
    <x v="207"/>
  </r>
  <r>
    <s v=""/>
    <s v=""/>
    <s v="&gt;"/>
    <s v=""/>
    <x v="275"/>
    <s v=""/>
    <s v="Tipe ex JK CF-S225"/>
    <s v="ATALI MAKMUR"/>
    <s v="36 LSN"/>
    <n v="2"/>
    <n v="72"/>
    <s v="DZ"/>
    <n v="34200"/>
    <n v="1231200"/>
    <n v="0.125"/>
    <n v="0.05"/>
    <n v="2046870"/>
    <n v="0"/>
    <n v="0"/>
    <n v="0"/>
    <n v="2"/>
    <s v="CORRECTION FLUID CF-S225 JK"/>
    <s v="correctionfluidcfs225jk"/>
    <s v="ada"/>
    <s v="$D$4:$D$344"/>
    <n v="512"/>
    <s v="&gt;"/>
    <s v="LSN"/>
    <n v="34200"/>
    <s v="/ LSN"/>
    <n v="2850"/>
    <s v="/ PCS"/>
    <s v=""/>
    <s v=""/>
    <n v="2850"/>
    <s v="/ PCS"/>
    <s v="36 LSN_"/>
    <n v="7"/>
    <n v="7"/>
    <s v="36 LSN"/>
    <s v="36"/>
    <s v="LSN"/>
    <s v="12 PCS"/>
    <s v="12 "/>
    <s v="PCS"/>
    <s v=""/>
    <s v=""/>
    <n v="432"/>
    <s v="PCS"/>
    <d v="2023-01-12T00:00:00"/>
    <e v="#REF!"/>
    <n v="36"/>
    <x v="2"/>
    <x v="20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2T00:00:00"/>
    <s v=""/>
    <e v="#VALUE!"/>
    <x v="1"/>
    <x v="1"/>
  </r>
  <r>
    <s v="KAL_1201_093-11"/>
    <n v="67"/>
    <s v="&gt;"/>
    <n v="11"/>
    <x v="276"/>
    <s v=""/>
    <s v="Call JK CC-37"/>
    <s v="KALINDO SUKSES"/>
    <s v="8 BOX (20 PCS)"/>
    <n v="1"/>
    <n v="160"/>
    <s v="PCS"/>
    <n v="32000"/>
    <n v="5120000"/>
    <n v="0.125"/>
    <n v="0.1"/>
    <n v="4032000"/>
    <s v=""/>
    <s v=""/>
    <n v="0"/>
    <n v="1"/>
    <s v="CALCULATOR JOYKO CC-37"/>
    <s v="calculatorjoykocc37"/>
    <s v="ada"/>
    <s v="$D$4:$D$346"/>
    <n v="406"/>
    <s v="&gt;"/>
    <s v="BOX "/>
    <n v="640000"/>
    <s v="/ BOX "/>
    <n v="32000"/>
    <s v="/ PCS"/>
    <s v=""/>
    <s v=""/>
    <n v="32000"/>
    <s v="/ PCS"/>
    <s v="8 BOX_20 PCS_"/>
    <n v="6"/>
    <n v="13"/>
    <s v="8 BOX "/>
    <s v="8"/>
    <s v="BOX "/>
    <s v="20 PCS"/>
    <s v="20 "/>
    <s v="PCS"/>
    <s v=""/>
    <s v=""/>
    <n v="160"/>
    <s v="PCS"/>
    <d v="2023-01-12T00:00:00"/>
    <e v="#REF!"/>
    <n v="8"/>
    <x v="2"/>
    <x v="209"/>
  </r>
  <r>
    <s v=""/>
    <s v=""/>
    <s v="&gt;"/>
    <s v=""/>
    <x v="277"/>
    <s v=""/>
    <s v="Call JK CC-38"/>
    <s v="KALINDO SUKSES"/>
    <s v="8 BOX (20 PCS)"/>
    <n v="1"/>
    <n v="160"/>
    <s v="PCS"/>
    <n v="27500"/>
    <n v="4400000"/>
    <n v="0.125"/>
    <n v="0.1"/>
    <n v="3465000"/>
    <s v=""/>
    <s v=""/>
    <n v="0"/>
    <n v="1"/>
    <s v="CALCULATOR JOYKO CC-38"/>
    <s v="calculatorjoykocc38"/>
    <s v="ada"/>
    <s v="$D$4:$D$347"/>
    <n v="407"/>
    <s v="&gt;"/>
    <s v="BOX "/>
    <n v="550000"/>
    <s v="/ BOX "/>
    <n v="27500"/>
    <s v="/ PCS"/>
    <s v=""/>
    <s v=""/>
    <n v="27500"/>
    <s v="/ PCS"/>
    <s v="8 BOX_20 PCS_"/>
    <n v="6"/>
    <n v="13"/>
    <s v="8 BOX "/>
    <s v="8"/>
    <s v="BOX "/>
    <s v="20 PCS"/>
    <s v="20 "/>
    <s v="PCS"/>
    <s v=""/>
    <s v=""/>
    <n v="160"/>
    <s v="PCS"/>
    <d v="2023-01-12T00:00:00"/>
    <e v="#REF!"/>
    <n v="8"/>
    <x v="2"/>
    <x v="210"/>
  </r>
  <r>
    <s v=""/>
    <s v=""/>
    <s v="&gt;"/>
    <s v=""/>
    <x v="278"/>
    <s v=""/>
    <s v="Call JK CC-41"/>
    <s v="KALINDO SUKSES"/>
    <s v="6 BOX (10 PCS)"/>
    <n v="2"/>
    <n v="120"/>
    <s v="PCS"/>
    <n v="74000"/>
    <n v="4440000"/>
    <n v="0.125"/>
    <n v="0.1"/>
    <n v="6993000"/>
    <s v=""/>
    <s v=""/>
    <n v="0"/>
    <n v="3"/>
    <s v="CALCULATOR JOYKO CC-41"/>
    <s v="calculatorjoykocc41"/>
    <s v="ada"/>
    <s v="$D$4:$D$348"/>
    <n v="409"/>
    <s v="&gt;"/>
    <s v="BOX "/>
    <n v="740000"/>
    <s v="/ BOX "/>
    <n v="74000"/>
    <s v="/ PCS"/>
    <s v=""/>
    <s v=""/>
    <n v="74000"/>
    <s v="/ PCS"/>
    <s v="6 BOX_10 PCS_"/>
    <n v="6"/>
    <n v="13"/>
    <s v="6 BOX "/>
    <s v="6"/>
    <s v="BOX "/>
    <s v="10 PCS"/>
    <s v="10 "/>
    <s v="PCS"/>
    <s v=""/>
    <s v=""/>
    <n v="60"/>
    <s v="PCS"/>
    <d v="2023-01-12T00:00:00"/>
    <e v="#REF!"/>
    <n v="6"/>
    <x v="2"/>
    <x v="211"/>
  </r>
  <r>
    <s v=""/>
    <s v=""/>
    <s v="&gt;"/>
    <s v=""/>
    <x v="279"/>
    <s v=""/>
    <s v="Call JK CC-15 A"/>
    <s v="KALINDO SUKSES"/>
    <s v="6 BOX (20 PCS)"/>
    <n v="1"/>
    <n v="120"/>
    <s v="PCS"/>
    <n v="47000"/>
    <n v="5640000"/>
    <n v="0.125"/>
    <n v="0.05"/>
    <n v="4688250"/>
    <s v=""/>
    <s v=""/>
    <n v="0"/>
    <n v="1"/>
    <s v="CALCULATOR JOYKO CC-15A"/>
    <s v="calculatorjoykocc15a"/>
    <s v="ada"/>
    <s v="$D$4:$D$349"/>
    <n v="392"/>
    <s v="&gt;"/>
    <s v="BOX "/>
    <n v="940000"/>
    <s v="/ BOX "/>
    <n v="47000"/>
    <s v="/ PCS"/>
    <s v=""/>
    <s v=""/>
    <n v="47000"/>
    <s v="/ PCS"/>
    <s v="6 BOX_20 PCS_"/>
    <n v="6"/>
    <n v="13"/>
    <s v="6 BOX "/>
    <s v="6"/>
    <s v="BOX "/>
    <s v="20 PCS"/>
    <s v="20 "/>
    <s v="PCS"/>
    <s v=""/>
    <s v=""/>
    <n v="120"/>
    <s v="PCS"/>
    <d v="2023-01-12T00:00:00"/>
    <e v="#REF!"/>
    <n v="6"/>
    <x v="2"/>
    <x v="212"/>
  </r>
  <r>
    <s v=""/>
    <s v=""/>
    <s v="&gt;"/>
    <s v=""/>
    <x v="280"/>
    <s v=""/>
    <s v="Call JK CC-8 CO BIRU"/>
    <s v="KALINDO SUKSES"/>
    <s v="6 BOX (20 PCS)"/>
    <s v=""/>
    <n v="40"/>
    <s v="PCS"/>
    <n v="47000"/>
    <n v="1880000"/>
    <n v="0.125"/>
    <n v="0.05"/>
    <n v="1562750"/>
    <s v=""/>
    <s v=""/>
    <n v="0"/>
    <n v="0"/>
    <s v="CALCULATOR JOYKO CC-8CO BLUE"/>
    <s v="calculatorjoykocc8coblue"/>
    <s v="ada"/>
    <s v="$D$4:$D$350"/>
    <n v="425"/>
    <s v="&gt;"/>
    <s v="PCS"/>
    <n v="47000"/>
    <s v="/ PCS"/>
    <s v=""/>
    <s v=""/>
    <s v=""/>
    <s v=""/>
    <n v="47000"/>
    <s v="/ PCS"/>
    <s v="6 BOX_20 PCS_"/>
    <n v="6"/>
    <n v="13"/>
    <s v="6 BOX "/>
    <s v="6"/>
    <s v="BOX "/>
    <s v="20 PCS"/>
    <s v="20 "/>
    <s v="PCS"/>
    <s v=""/>
    <s v=""/>
    <n v="120"/>
    <s v="PCS"/>
    <d v="2023-01-12T00:00:00"/>
    <e v="#REF!"/>
    <n v="6"/>
    <x v="2"/>
    <x v="213"/>
  </r>
  <r>
    <s v=""/>
    <s v=""/>
    <s v="&gt;"/>
    <s v=""/>
    <x v="281"/>
    <s v=""/>
    <s v="Call JK CC-8 CO hijau"/>
    <s v="KALINDO SUKSES"/>
    <s v="6 BOX (20 PCS)"/>
    <s v=""/>
    <n v="40"/>
    <s v="PCS"/>
    <n v="47000"/>
    <n v="1880000"/>
    <n v="0.125"/>
    <n v="0.05"/>
    <n v="1562750"/>
    <s v=""/>
    <s v=""/>
    <n v="0"/>
    <n v="0"/>
    <s v="CALCULATOR JOYKO CC-8CO GREEN"/>
    <s v="calculatorjoykocc8cogreen"/>
    <s v="ada"/>
    <s v="$D$4:$D$351"/>
    <n v="418"/>
    <s v="&gt;"/>
    <s v="PCS"/>
    <n v="47000"/>
    <s v="/ PCS"/>
    <s v=""/>
    <s v=""/>
    <s v=""/>
    <s v=""/>
    <n v="47000"/>
    <s v="/ PCS"/>
    <s v="6 BOX_20 PCS_"/>
    <n v="6"/>
    <n v="13"/>
    <s v="6 BOX "/>
    <s v="6"/>
    <s v="BOX "/>
    <s v="20 PCS"/>
    <s v="20 "/>
    <s v="PCS"/>
    <s v=""/>
    <s v=""/>
    <n v="120"/>
    <s v="PCS"/>
    <d v="2023-01-12T00:00:00"/>
    <e v="#REF!"/>
    <n v="6"/>
    <x v="2"/>
    <x v="214"/>
  </r>
  <r>
    <s v=""/>
    <s v=""/>
    <s v="&gt;"/>
    <s v=""/>
    <x v="282"/>
    <s v=""/>
    <s v="Call JK CC-8 CO orange"/>
    <s v="KALINDO SUKSES"/>
    <s v="6 BOX (20 PCS)"/>
    <s v=""/>
    <n v="40"/>
    <s v="PCS"/>
    <n v="47000"/>
    <n v="1880000"/>
    <n v="0.125"/>
    <n v="0.05"/>
    <n v="1562750"/>
    <s v=""/>
    <s v=""/>
    <n v="0"/>
    <n v="0"/>
    <s v="CALCULATOR JOYKO CC-8CO ORANGE"/>
    <s v="calculatorjoykocc8coorange"/>
    <s v="ada"/>
    <s v="$D$4:$D$352"/>
    <n v="426"/>
    <s v="&gt;"/>
    <s v="PCS"/>
    <n v="47000"/>
    <s v="/ PCS"/>
    <s v=""/>
    <s v=""/>
    <s v=""/>
    <s v=""/>
    <n v="47000"/>
    <s v="/ PCS"/>
    <s v="6 BOX_20 PCS_"/>
    <n v="6"/>
    <n v="13"/>
    <s v="6 BOX "/>
    <s v="6"/>
    <s v="BOX "/>
    <s v="20 PCS"/>
    <s v="20 "/>
    <s v="PCS"/>
    <s v=""/>
    <s v=""/>
    <n v="120"/>
    <s v="PCS"/>
    <d v="2023-01-12T00:00:00"/>
    <e v="#REF!"/>
    <n v="6"/>
    <x v="2"/>
    <x v="215"/>
  </r>
  <r>
    <s v=""/>
    <s v=""/>
    <s v="&gt;"/>
    <s v=""/>
    <x v="283"/>
    <s v=""/>
    <s v="Call JK CC-8 A"/>
    <s v="KALINDO SUKSES"/>
    <s v="6 BOX (20 PCS)"/>
    <n v="1"/>
    <n v="120"/>
    <s v="PCS"/>
    <n v="47000"/>
    <n v="5640000"/>
    <n v="0.125"/>
    <n v="0.05"/>
    <n v="4688250"/>
    <s v=""/>
    <s v=""/>
    <n v="0"/>
    <n v="1"/>
    <s v="CALCULATOR JOYKO CC-8A"/>
    <s v="calculatorjoykocc8a"/>
    <s v="ada"/>
    <s v="$D$4:$D$353"/>
    <n v="424"/>
    <s v="&gt;"/>
    <s v="BOX "/>
    <n v="940000"/>
    <s v="/ BOX "/>
    <n v="47000"/>
    <s v="/ PCS"/>
    <s v=""/>
    <s v=""/>
    <n v="47000"/>
    <s v="/ PCS"/>
    <s v="6 BOX_20 PCS_"/>
    <n v="6"/>
    <n v="13"/>
    <s v="6 BOX "/>
    <s v="6"/>
    <s v="BOX "/>
    <s v="20 PCS"/>
    <s v="20 "/>
    <s v="PCS"/>
    <s v=""/>
    <s v=""/>
    <n v="120"/>
    <s v="PCS"/>
    <d v="2023-01-12T00:00:00"/>
    <e v="#REF!"/>
    <n v="6"/>
    <x v="2"/>
    <x v="216"/>
  </r>
  <r>
    <s v=""/>
    <s v=""/>
    <s v="&gt;"/>
    <s v=""/>
    <x v="284"/>
    <s v=""/>
    <s v="Call JK CC-12 CO BIRU"/>
    <s v="KALINDO SUKSES"/>
    <s v="4 BOX (20 PCS)"/>
    <s v=""/>
    <n v="27"/>
    <s v="PCS"/>
    <n v="56000"/>
    <n v="1512000"/>
    <n v="0.125"/>
    <n v="0.05"/>
    <n v="1256850"/>
    <s v=""/>
    <s v=""/>
    <n v="0"/>
    <n v="0"/>
    <s v="CALCULATOR JOYKO CC-12CO BLUE"/>
    <s v="calculatorjoykocc12coblue"/>
    <s v="ada"/>
    <s v="$D$4:$D$354"/>
    <n v="389"/>
    <s v="&gt;"/>
    <s v="PCS"/>
    <n v="56000"/>
    <s v="/ PCS"/>
    <s v=""/>
    <s v=""/>
    <s v=""/>
    <s v=""/>
    <n v="56000"/>
    <s v="/ PCS"/>
    <s v="4 BOX_20 PCS_"/>
    <n v="6"/>
    <n v="13"/>
    <s v="4 BOX "/>
    <s v="4"/>
    <s v="BOX "/>
    <s v="20 PCS"/>
    <s v="20 "/>
    <s v="PCS"/>
    <s v=""/>
    <s v=""/>
    <n v="80"/>
    <s v="PCS"/>
    <d v="2023-01-12T00:00:00"/>
    <e v="#REF!"/>
    <n v="4"/>
    <x v="2"/>
    <x v="217"/>
  </r>
  <r>
    <s v=""/>
    <s v=""/>
    <s v="&gt;"/>
    <s v=""/>
    <x v="285"/>
    <s v=""/>
    <s v="Call JK CC-12 CO hijau"/>
    <s v="KALINDO SUKSES"/>
    <s v="4 BOX (20 PCS)"/>
    <s v=""/>
    <n v="27"/>
    <s v="PCS"/>
    <n v="56000"/>
    <n v="1512000"/>
    <n v="0.125"/>
    <n v="0.05"/>
    <n v="1256850"/>
    <s v=""/>
    <s v=""/>
    <n v="0"/>
    <n v="0"/>
    <s v="CALCULATOR JOYKO CC-12CO GREEN"/>
    <s v="calculatorjoykocc12cogreen"/>
    <s v="ada"/>
    <s v="$D$4:$D$355"/>
    <n v="390"/>
    <s v="&gt;"/>
    <s v="PCS"/>
    <n v="56000"/>
    <s v="/ PCS"/>
    <s v=""/>
    <s v=""/>
    <s v=""/>
    <s v=""/>
    <n v="56000"/>
    <s v="/ PCS"/>
    <s v="4 BOX_20 PCS_"/>
    <n v="6"/>
    <n v="13"/>
    <s v="4 BOX "/>
    <s v="4"/>
    <s v="BOX "/>
    <s v="20 PCS"/>
    <s v="20 "/>
    <s v="PCS"/>
    <s v=""/>
    <s v=""/>
    <n v="80"/>
    <s v="PCS"/>
    <d v="2023-01-12T00:00:00"/>
    <e v="#REF!"/>
    <n v="4"/>
    <x v="2"/>
    <x v="218"/>
  </r>
  <r>
    <s v=""/>
    <s v=""/>
    <s v="&gt;"/>
    <s v=""/>
    <x v="286"/>
    <s v=""/>
    <s v="Call JK CC-12 CO kuning"/>
    <s v="KALINDO SUKSES"/>
    <s v="4 BOX (20 PCS)"/>
    <s v=""/>
    <n v="26"/>
    <s v="PCS"/>
    <n v="56000"/>
    <n v="1456000"/>
    <n v="0.125"/>
    <n v="0.05"/>
    <n v="1210300"/>
    <n v="0"/>
    <n v="0"/>
    <n v="0"/>
    <n v="0"/>
    <s v="CALCULATOR JOYKO CC-12CO YELLOW"/>
    <s v="calculatorjoykocc12coyellow"/>
    <s v="ada"/>
    <s v="$D$4:$D$356"/>
    <n v="391"/>
    <s v="&gt;"/>
    <s v="PCS"/>
    <n v="56000"/>
    <s v="/ PCS"/>
    <s v=""/>
    <s v=""/>
    <s v=""/>
    <s v=""/>
    <n v="56000"/>
    <s v="/ PCS"/>
    <s v="4 BOX_20 PCS_"/>
    <n v="6"/>
    <n v="13"/>
    <s v="4 BOX "/>
    <s v="4"/>
    <s v="BOX "/>
    <s v="20 PCS"/>
    <s v="20 "/>
    <s v="PCS"/>
    <s v=""/>
    <s v=""/>
    <n v="80"/>
    <s v="PCS"/>
    <d v="2023-01-12T00:00:00"/>
    <e v="#REF!"/>
    <n v="4"/>
    <x v="2"/>
    <x v="21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2T00:00:00"/>
    <s v=""/>
    <e v="#VALUE!"/>
    <x v="1"/>
    <x v="1"/>
  </r>
  <r>
    <s v="KAL_1201_094-1"/>
    <n v="68"/>
    <s v="&gt;"/>
    <n v="1"/>
    <x v="287"/>
    <s v=""/>
    <s v="Call JK CC-800 CH"/>
    <s v="KALINDO SUKSES"/>
    <s v="6 BOX (10 PCS)"/>
    <n v="1"/>
    <n v="60"/>
    <s v="PCS"/>
    <n v="79000"/>
    <n v="4740000"/>
    <n v="0.125"/>
    <n v="0.05"/>
    <n v="3940125"/>
    <n v="799875"/>
    <n v="3140250"/>
    <n v="0"/>
    <n v="1"/>
    <s v="CALCULATOR JOYKO CC-800 CH"/>
    <s v="calculatorjoykocc800ch"/>
    <s v="ada"/>
    <s v="$D$4:$D$358"/>
    <n v="419"/>
    <s v="&gt;"/>
    <s v="BOX "/>
    <n v="790000"/>
    <s v="/ BOX "/>
    <n v="79000"/>
    <s v="/ PCS"/>
    <s v=""/>
    <s v=""/>
    <n v="79000"/>
    <s v="/ PCS"/>
    <s v="6 BOX_10 PCS_"/>
    <n v="6"/>
    <n v="13"/>
    <s v="6 BOX "/>
    <s v="6"/>
    <s v="BOX "/>
    <s v="10 PCS"/>
    <s v="10 "/>
    <s v="PCS"/>
    <s v=""/>
    <s v=""/>
    <n v="60"/>
    <s v="PCS"/>
    <d v="2023-01-12T00:00:00"/>
    <e v="#REF!"/>
    <n v="6"/>
    <x v="2"/>
    <x v="22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2T00:00:00"/>
    <s v=""/>
    <e v="#VALUE!"/>
    <x v="1"/>
    <x v="1"/>
  </r>
  <r>
    <s v="KEN_1201_574-10"/>
    <n v="69"/>
    <s v="&gt;"/>
    <n v="10"/>
    <x v="288"/>
    <s v=""/>
    <s v="Tipe-ex Kenko KE-823 M"/>
    <s v="KENKO SINAR INDONESIA"/>
    <s v="36 LSN"/>
    <n v="2"/>
    <s v=""/>
    <s v=""/>
    <n v="0"/>
    <n v="2052000"/>
    <n v="0.17"/>
    <s v=""/>
    <n v="3406320"/>
    <s v=""/>
    <s v=""/>
    <n v="0"/>
    <s v=""/>
    <s v="KENKO CORRECTION FLUID KE-823M"/>
    <s v="kenkocorrectionfluidke823m"/>
    <s v="ada"/>
    <s v="$D$4:$D$360"/>
    <n v="1106"/>
    <s v="&gt;"/>
    <s v="LSN"/>
    <n v="57000"/>
    <s v="/ LSN"/>
    <n v="4750"/>
    <s v="/ PCS"/>
    <s v=""/>
    <s v=""/>
    <n v="4750"/>
    <s v="/ PCS"/>
    <s v="36 LSN_"/>
    <n v="7"/>
    <n v="7"/>
    <s v="36 LSN"/>
    <s v="36"/>
    <s v="LSN"/>
    <s v="12 PCS"/>
    <s v="12 "/>
    <s v="PCS"/>
    <s v=""/>
    <s v=""/>
    <n v="432"/>
    <s v="PCS"/>
    <d v="2023-01-12T00:00:00"/>
    <e v="#REF!"/>
    <n v="36"/>
    <x v="2"/>
    <x v="185"/>
  </r>
  <r>
    <s v=""/>
    <s v=""/>
    <s v="&gt;"/>
    <s v=""/>
    <x v="289"/>
    <s v=""/>
    <s v="Double tape Kenko 48mm HG plst BIRU"/>
    <s v="KENKO SINAR INDONESIA"/>
    <s v="60 ROL"/>
    <n v="1"/>
    <s v=""/>
    <s v=""/>
    <n v="0"/>
    <n v="570000"/>
    <n v="0.17"/>
    <s v=""/>
    <n v="473100"/>
    <s v=""/>
    <s v=""/>
    <n v="0"/>
    <s v=""/>
    <s v="KENKO DOUBLE TAPE 48MM HG BLUE CORE (BT)"/>
    <s v="kenkodoubletape48mmhgbluecorebt"/>
    <s v="ada"/>
    <s v="$D$4:$D$361"/>
    <n v="1142"/>
    <s v="&gt;"/>
    <s v="ROL"/>
    <n v="9500"/>
    <s v="/ ROL"/>
    <s v=""/>
    <s v=""/>
    <s v=""/>
    <s v=""/>
    <n v="9500"/>
    <s v="/ ROL"/>
    <s v="60 ROL_"/>
    <n v="7"/>
    <n v="7"/>
    <s v="60 ROL"/>
    <s v="60"/>
    <s v="ROL"/>
    <s v=""/>
    <s v=""/>
    <s v=""/>
    <s v=""/>
    <s v=""/>
    <n v="60"/>
    <s v="ROL"/>
    <d v="2023-01-12T00:00:00"/>
    <e v="#REF!"/>
    <n v="60"/>
    <x v="2"/>
    <x v="221"/>
  </r>
  <r>
    <s v=""/>
    <s v=""/>
    <s v="&gt;"/>
    <s v=""/>
    <x v="290"/>
    <s v=""/>
    <s v="Tipe-ex Kenko KE-826 M"/>
    <s v="KENKO SINAR INDONESIA"/>
    <s v="36 LSN"/>
    <n v="2"/>
    <s v=""/>
    <s v=""/>
    <n v="0"/>
    <n v="2170800"/>
    <n v="0.17"/>
    <s v=""/>
    <n v="3603528"/>
    <s v=""/>
    <s v=""/>
    <n v="0"/>
    <s v=""/>
    <s v="KENKO CORRECTION FLUID KE-826 M"/>
    <s v="kenkocorrectionfluidke826m"/>
    <s v="ada"/>
    <s v="$D$4:$D$362"/>
    <n v="1107"/>
    <s v="&gt;"/>
    <s v="LSN"/>
    <n v="60300"/>
    <s v="/ LSN"/>
    <n v="5025"/>
    <s v="/ PCS"/>
    <s v=""/>
    <s v=""/>
    <n v="5025"/>
    <s v="/ PCS"/>
    <s v="36 LSN_"/>
    <n v="7"/>
    <n v="7"/>
    <s v="36 LSN"/>
    <s v="36"/>
    <s v="LSN"/>
    <s v="12 PCS"/>
    <s v="12 "/>
    <s v="PCS"/>
    <s v=""/>
    <s v=""/>
    <n v="432"/>
    <s v="PCS"/>
    <d v="2023-01-12T00:00:00"/>
    <e v="#REF!"/>
    <n v="36"/>
    <x v="2"/>
    <x v="143"/>
  </r>
  <r>
    <s v=""/>
    <s v=""/>
    <s v="&gt;"/>
    <s v=""/>
    <x v="291"/>
    <s v=""/>
    <s v="L Leaf Kenko A5-LL 50-2070"/>
    <s v="KENKO SINAR INDONESIA"/>
    <s v="192 PCS"/>
    <n v="1"/>
    <s v=""/>
    <s v=""/>
    <n v="0"/>
    <n v="844800"/>
    <n v="0.17"/>
    <s v=""/>
    <n v="701184"/>
    <s v=""/>
    <s v=""/>
    <n v="0"/>
    <s v=""/>
    <s v="KENKO LOOSE LEAF A5-LL 50-2070"/>
    <s v="kenkolooseleafa5ll502070"/>
    <s v="ada"/>
    <s v="$D$4:$D$363"/>
    <n v="1215"/>
    <s v="&gt;"/>
    <s v="PCS"/>
    <n v="4400"/>
    <s v="/ PCS"/>
    <s v=""/>
    <s v=""/>
    <s v=""/>
    <s v=""/>
    <n v="4400"/>
    <s v="/ PCS"/>
    <s v="192 PCS_"/>
    <n v="8"/>
    <n v="8"/>
    <s v="192 PCS"/>
    <s v="192"/>
    <s v="PCS"/>
    <s v=""/>
    <s v=""/>
    <s v=""/>
    <s v=""/>
    <s v=""/>
    <n v="192"/>
    <s v="PCS"/>
    <d v="2023-01-12T00:00:00"/>
    <e v="#REF!"/>
    <n v="192"/>
    <x v="2"/>
    <x v="222"/>
  </r>
  <r>
    <s v=""/>
    <s v=""/>
    <s v="&gt;"/>
    <s v=""/>
    <x v="292"/>
    <s v=""/>
    <s v="L Leaf Kenko B5-LL 100-2670"/>
    <s v="KENKO SINAR INDONESIA"/>
    <s v="80 PCS"/>
    <n v="1"/>
    <s v=""/>
    <s v=""/>
    <n v="0"/>
    <n v="1040000"/>
    <n v="0.17"/>
    <s v=""/>
    <n v="863200"/>
    <s v=""/>
    <s v=""/>
    <n v="0"/>
    <s v=""/>
    <s v="KENKO LOOSE LEAF B5-LL 100-2670"/>
    <s v="kenkolooseleafb5ll1002670"/>
    <s v="ada"/>
    <s v="$D$4:$D$364"/>
    <n v="1216"/>
    <s v="&gt;"/>
    <s v="PCS"/>
    <n v="13000"/>
    <s v="/ PCS"/>
    <s v=""/>
    <s v=""/>
    <s v=""/>
    <s v=""/>
    <n v="13000"/>
    <s v="/ PCS"/>
    <s v="80 PCS_"/>
    <n v="7"/>
    <n v="7"/>
    <s v="80 PCS"/>
    <s v="80"/>
    <s v="PCS"/>
    <s v=""/>
    <s v=""/>
    <s v=""/>
    <s v=""/>
    <s v=""/>
    <n v="80"/>
    <s v="PCS"/>
    <d v="2023-01-12T00:00:00"/>
    <e v="#REF!"/>
    <n v="80"/>
    <x v="2"/>
    <x v="223"/>
  </r>
  <r>
    <s v=""/>
    <s v=""/>
    <s v="&gt;"/>
    <s v=""/>
    <x v="293"/>
    <s v=""/>
    <s v="Tipe-ex Kenko KE-107 M"/>
    <s v="KENKO SINAR INDONESIA"/>
    <s v="36 LSN"/>
    <n v="2"/>
    <s v=""/>
    <s v=""/>
    <n v="0"/>
    <n v="2008800"/>
    <n v="0.17"/>
    <s v=""/>
    <n v="3334608"/>
    <s v=""/>
    <s v=""/>
    <n v="0"/>
    <s v=""/>
    <s v="KENKO CORRECTION FLUID KE-107 M"/>
    <s v="kenkocorrectionfluidke107m"/>
    <s v="ada"/>
    <s v="$D$4:$D$365"/>
    <n v="1103"/>
    <s v="&gt;"/>
    <s v="LSN"/>
    <n v="55800"/>
    <s v="/ LSN"/>
    <n v="4650"/>
    <s v="/ PCS"/>
    <s v=""/>
    <s v=""/>
    <n v="4650"/>
    <s v="/ PCS"/>
    <s v="36 LSN_"/>
    <n v="7"/>
    <n v="7"/>
    <s v="36 LSN"/>
    <s v="36"/>
    <s v="LSN"/>
    <s v="12 PCS"/>
    <s v="12 "/>
    <s v="PCS"/>
    <s v=""/>
    <s v=""/>
    <n v="432"/>
    <s v="PCS"/>
    <d v="2023-01-12T00:00:00"/>
    <e v="#REF!"/>
    <n v="36"/>
    <x v="2"/>
    <x v="224"/>
  </r>
  <r>
    <s v=""/>
    <s v=""/>
    <s v="&gt;"/>
    <s v=""/>
    <x v="294"/>
    <s v=""/>
    <s v="Tape Dispenser Kenko TD-323"/>
    <s v="KENKO SINAR INDONESIA"/>
    <s v="24 PCS"/>
    <n v="2"/>
    <s v=""/>
    <s v=""/>
    <n v="0"/>
    <n v="462000"/>
    <n v="0.17"/>
    <s v=""/>
    <n v="766920"/>
    <s v=""/>
    <s v=""/>
    <n v="0"/>
    <s v=""/>
    <s v="KENKO TAPE DISPENSER TD-323 (1&quot; &amp; 3&quot; CORE)"/>
    <s v="kenkotapedispensertd3231&amp;3core"/>
    <s v="ada"/>
    <s v="$D$4:$D$366"/>
    <n v="1307"/>
    <s v="&gt;"/>
    <s v="PCS"/>
    <n v="19250"/>
    <s v="/ PCS"/>
    <s v=""/>
    <s v=""/>
    <s v=""/>
    <s v=""/>
    <n v="19250"/>
    <s v="/ PCS"/>
    <s v="24 PCS_"/>
    <n v="7"/>
    <n v="7"/>
    <s v="24 PCS"/>
    <s v="24"/>
    <s v="PCS"/>
    <s v=""/>
    <s v=""/>
    <s v=""/>
    <s v=""/>
    <s v=""/>
    <n v="24"/>
    <s v="PCS"/>
    <d v="2023-01-12T00:00:00"/>
    <e v="#REF!"/>
    <n v="24"/>
    <x v="2"/>
    <x v="49"/>
  </r>
  <r>
    <s v=""/>
    <s v=""/>
    <s v="&gt;"/>
    <s v=""/>
    <x v="295"/>
    <s v=""/>
    <s v="Plakban kain hitam Kenko 24mm plst BIRU"/>
    <s v="KENKO SINAR INDONESIA"/>
    <s v="120 ROL"/>
    <n v="1"/>
    <s v=""/>
    <s v=""/>
    <n v="0"/>
    <n v="762000"/>
    <n v="0.17"/>
    <s v=""/>
    <n v="632460"/>
    <s v=""/>
    <s v=""/>
    <n v="0"/>
    <s v=""/>
    <s v="KENKO CLOTH TAPE 24 MM BLUE CORE - BLACK (BT)"/>
    <s v="kenkoclothtape24mmbluecoreblackbt"/>
    <s v="ada"/>
    <s v="$D$4:$D$367"/>
    <n v="1078"/>
    <s v="&gt;"/>
    <s v="ROL"/>
    <n v="6350"/>
    <s v="/ ROL"/>
    <s v=""/>
    <s v=""/>
    <s v=""/>
    <s v=""/>
    <n v="6350"/>
    <s v="/ ROL"/>
    <s v="120 ROL_"/>
    <n v="8"/>
    <n v="8"/>
    <s v="120 ROL"/>
    <s v="120"/>
    <s v="ROL"/>
    <s v=""/>
    <s v=""/>
    <s v=""/>
    <s v=""/>
    <s v=""/>
    <n v="120"/>
    <s v="ROL"/>
    <d v="2023-01-12T00:00:00"/>
    <e v="#REF!"/>
    <n v="120"/>
    <x v="2"/>
    <x v="225"/>
  </r>
  <r>
    <s v=""/>
    <s v=""/>
    <s v="&gt;"/>
    <s v=""/>
    <x v="296"/>
    <s v=""/>
    <s v="Plakban kain hitam Kenko 36mm plst BIRU"/>
    <s v="KENKO SINAR INDONESIA"/>
    <s v="80 ROL"/>
    <n v="2"/>
    <s v=""/>
    <s v=""/>
    <n v="0"/>
    <n v="732000"/>
    <n v="0.17"/>
    <s v=""/>
    <n v="1215120"/>
    <s v=""/>
    <s v=""/>
    <n v="0"/>
    <s v=""/>
    <s v="KENKO CLOTH TAPE 36 MM BLUE CORE - BLACK (BT)"/>
    <s v="kenkoclothtape36mmbluecoreblackbt"/>
    <s v="ada"/>
    <s v="$D$4:$D$368"/>
    <n v="1082"/>
    <s v="&gt;"/>
    <s v="ROL"/>
    <n v="9150"/>
    <s v="/ ROL"/>
    <s v=""/>
    <s v=""/>
    <s v=""/>
    <s v=""/>
    <n v="9150"/>
    <s v="/ ROL"/>
    <s v="80 ROL_"/>
    <n v="7"/>
    <n v="7"/>
    <s v="80 ROL"/>
    <s v="80"/>
    <s v="ROL"/>
    <s v=""/>
    <s v=""/>
    <s v=""/>
    <s v=""/>
    <s v=""/>
    <n v="80"/>
    <s v="ROL"/>
    <d v="2023-01-12T00:00:00"/>
    <e v="#REF!"/>
    <n v="80"/>
    <x v="2"/>
    <x v="226"/>
  </r>
  <r>
    <s v=""/>
    <s v=""/>
    <s v="&gt;"/>
    <s v=""/>
    <x v="297"/>
    <s v=""/>
    <s v="Plakban kain hitam Kenko 48mm plst BIRU"/>
    <s v="KENKO SINAR INDONESIA"/>
    <s v="60 ROL"/>
    <n v="2"/>
    <s v=""/>
    <s v=""/>
    <n v="0"/>
    <n v="732000"/>
    <n v="0.17"/>
    <s v=""/>
    <n v="1215120"/>
    <n v="0"/>
    <n v="0"/>
    <n v="0"/>
    <s v=""/>
    <s v="KENKO CLOTH TAPE 48 MM BLUE CORE - BLACK (BT)"/>
    <s v="kenkoclothtape48mmbluecoreblackbt"/>
    <s v="ada"/>
    <s v="$D$4:$D$369"/>
    <n v="1086"/>
    <s v="&gt;"/>
    <s v="ROL"/>
    <n v="12200"/>
    <s v="/ ROL"/>
    <s v=""/>
    <s v=""/>
    <s v=""/>
    <s v=""/>
    <n v="12200"/>
    <s v="/ ROL"/>
    <s v="60 ROL_"/>
    <n v="7"/>
    <n v="7"/>
    <s v="60 ROL"/>
    <s v="60"/>
    <s v="ROL"/>
    <s v=""/>
    <s v=""/>
    <s v=""/>
    <s v=""/>
    <s v=""/>
    <n v="60"/>
    <s v="ROL"/>
    <d v="2023-01-12T00:00:00"/>
    <e v="#REF!"/>
    <n v="60"/>
    <x v="2"/>
    <x v="22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2T00:00:00"/>
    <s v=""/>
    <e v="#VALUE!"/>
    <x v="1"/>
    <x v="1"/>
  </r>
  <r>
    <s v="KEN_1201_575-2"/>
    <n v="70"/>
    <s v="&gt;"/>
    <n v="2"/>
    <x v="298"/>
    <s v=""/>
    <s v="Stapler Kenko HD-10"/>
    <s v="KENKO SINAR INDONESIA"/>
    <s v="20 LSN"/>
    <n v="2"/>
    <s v=""/>
    <s v=""/>
    <n v="0"/>
    <n v="1860000"/>
    <n v="0.17"/>
    <s v=""/>
    <n v="3087600"/>
    <s v=""/>
    <s v=""/>
    <n v="0"/>
    <s v=""/>
    <s v="KENKO STAPLER HD-10"/>
    <s v="kenkostaplerhd10"/>
    <s v="ada"/>
    <s v="$D$4:$D$371"/>
    <n v="1292"/>
    <s v="&gt;"/>
    <s v="LSN"/>
    <n v="93000"/>
    <s v="/ LSN"/>
    <n v="7750"/>
    <s v="/ PCS"/>
    <s v=""/>
    <s v=""/>
    <n v="7750"/>
    <s v="/ PCS"/>
    <s v="20 LSN_"/>
    <n v="7"/>
    <n v="7"/>
    <s v="20 LSN"/>
    <s v="20"/>
    <s v="LSN"/>
    <s v="12 PCS"/>
    <s v="12 "/>
    <s v="PCS"/>
    <s v=""/>
    <s v=""/>
    <n v="240"/>
    <s v="PCS"/>
    <d v="2023-01-12T00:00:00"/>
    <e v="#REF!"/>
    <n v="20"/>
    <x v="2"/>
    <x v="40"/>
  </r>
  <r>
    <s v=""/>
    <s v=""/>
    <s v="&gt;"/>
    <s v=""/>
    <x v="299"/>
    <s v=""/>
    <s v="Stapler Kenko HD-50"/>
    <s v="KENKO SINAR INDONESIA"/>
    <s v="20 BOX (6 PCS)"/>
    <n v="2"/>
    <s v=""/>
    <s v=""/>
    <n v="0"/>
    <n v="2280000"/>
    <n v="0.17"/>
    <s v=""/>
    <n v="3784800"/>
    <n v="0"/>
    <n v="0"/>
    <n v="0"/>
    <s v=""/>
    <s v="KENKO STAPLER HD-50"/>
    <s v="kenkostaplerhd50"/>
    <s v="ada"/>
    <s v="$D$4:$D$372"/>
    <n v="1298"/>
    <s v="&gt;"/>
    <s v="BOX "/>
    <n v="114000"/>
    <s v="/ BOX "/>
    <n v="19000"/>
    <s v="/ PCS"/>
    <s v=""/>
    <s v=""/>
    <n v="19000"/>
    <s v="/ PCS"/>
    <s v="20 BOX_6 PCS_"/>
    <n v="7"/>
    <n v="13"/>
    <s v="20 BOX "/>
    <s v="20"/>
    <s v="BOX "/>
    <s v="6 PCS"/>
    <s v="6 "/>
    <s v="PCS"/>
    <s v=""/>
    <s v=""/>
    <n v="120"/>
    <s v="PCS"/>
    <d v="2023-01-12T00:00:00"/>
    <e v="#REF!"/>
    <n v="20"/>
    <x v="2"/>
    <x v="13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2T00:00:00"/>
    <s v=""/>
    <e v="#VALUE!"/>
    <x v="1"/>
    <x v="1"/>
  </r>
  <r>
    <s v="D-R_1201_020-1"/>
    <n v="71"/>
    <s v="&gt;"/>
    <n v="1"/>
    <x v="300"/>
    <s v=""/>
    <s v="Gunting Junior J100"/>
    <s v="D-R"/>
    <s v="48 LSN"/>
    <n v="10"/>
    <n v="480"/>
    <s v="LSN"/>
    <n v="36000"/>
    <n v="1728000"/>
    <n v="0.12"/>
    <s v=""/>
    <n v="15206400"/>
    <n v="2073600"/>
    <n v="13132800"/>
    <n v="0"/>
    <n v="10"/>
    <s v="GUNTING JUNIOR J100 JUNIOR"/>
    <s v="guntingjuniorj100junior"/>
    <s v="ada"/>
    <s v="$D$4:$D$374"/>
    <n v="952"/>
    <s v="&gt;"/>
    <s v="LSN"/>
    <n v="36000"/>
    <s v="/ LSN"/>
    <n v="3000"/>
    <s v="/ PCS"/>
    <s v=""/>
    <s v=""/>
    <n v="3000"/>
    <s v="/ PCS"/>
    <s v="48 LSN_"/>
    <n v="7"/>
    <n v="7"/>
    <s v="48 LSN"/>
    <s v="48"/>
    <s v="LSN"/>
    <s v="12 PCS"/>
    <s v="12 "/>
    <s v="PCS"/>
    <s v=""/>
    <s v=""/>
    <n v="576"/>
    <s v="PCS"/>
    <d v="2023-01-12T00:00:00"/>
    <e v="#REF!"/>
    <n v="48"/>
    <x v="0"/>
    <x v="22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2T00:00:00"/>
    <s v=""/>
    <e v="#VALUE!"/>
    <x v="1"/>
    <x v="1"/>
  </r>
  <r>
    <s v="KEN_1201_775-4"/>
    <n v="72"/>
    <s v="&gt;"/>
    <n v="4"/>
    <x v="301"/>
    <s v=""/>
    <s v="Gel pen Kenko Easy Gel hitam"/>
    <s v="KENKO SINAR INDONESIA"/>
    <s v="12 GRS"/>
    <n v="5"/>
    <s v=""/>
    <s v=""/>
    <n v="0"/>
    <n v="3758400"/>
    <n v="0.17"/>
    <s v=""/>
    <n v="15597360"/>
    <s v=""/>
    <s v=""/>
    <n v="0"/>
    <s v=""/>
    <s v="KENKO GEL PEN EASY GEL BLACK"/>
    <s v="kenkogelpeneasygelblack"/>
    <s v="ada"/>
    <s v="$D$4:$D$376"/>
    <n v="1148"/>
    <s v="&gt;"/>
    <s v="GRS"/>
    <n v="313200"/>
    <s v="/ GRS"/>
    <n v="26100"/>
    <s v="/ LSN"/>
    <n v="2175"/>
    <s v="/ PCS"/>
    <n v="2175"/>
    <s v="/ PCS"/>
    <s v="12 GRS_"/>
    <n v="7"/>
    <n v="7"/>
    <s v="12 GRS"/>
    <s v="12"/>
    <s v="GRS"/>
    <s v="12 LSN"/>
    <s v="12 "/>
    <s v="LSN"/>
    <n v="12"/>
    <s v="PCS"/>
    <n v="1728"/>
    <s v="PCS"/>
    <d v="2023-01-12T00:00:00"/>
    <e v="#REF!"/>
    <n v="12"/>
    <x v="2"/>
    <x v="229"/>
  </r>
  <r>
    <s v=""/>
    <s v=""/>
    <s v="&gt;"/>
    <s v=""/>
    <x v="302"/>
    <s v=""/>
    <s v="PW Kenko 24W CP-24 F classic panjang"/>
    <s v="KENKO SINAR INDONESIA"/>
    <s v="24 BOX (6 SET)"/>
    <n v="2"/>
    <s v=""/>
    <s v=""/>
    <n v="0"/>
    <n v="2980800"/>
    <n v="0.17"/>
    <s v=""/>
    <n v="4948128"/>
    <s v=""/>
    <s v=""/>
    <n v="0"/>
    <s v=""/>
    <s v="KENKO 24 COLOR PENCIL CP-24F CLASSIC"/>
    <s v="kenko24colorpencilcp24fclassic"/>
    <s v="ada"/>
    <s v="$D$4:$D$377"/>
    <n v="1043"/>
    <s v="&gt;"/>
    <s v="BOX "/>
    <n v="124200"/>
    <s v="/ BOX "/>
    <n v="20700"/>
    <s v="/ SET"/>
    <s v=""/>
    <s v=""/>
    <n v="20700"/>
    <s v="/ SET"/>
    <s v="24 BOX_6 SET_"/>
    <n v="7"/>
    <n v="13"/>
    <s v="24 BOX "/>
    <s v="24"/>
    <s v="BOX "/>
    <s v="6 SET"/>
    <s v="6 "/>
    <s v="SET"/>
    <s v=""/>
    <s v=""/>
    <n v="144"/>
    <s v="SET"/>
    <d v="2023-01-12T00:00:00"/>
    <e v="#REF!"/>
    <n v="24"/>
    <x v="2"/>
    <x v="230"/>
  </r>
  <r>
    <s v=""/>
    <s v=""/>
    <s v="&gt;"/>
    <s v=""/>
    <x v="303"/>
    <s v=""/>
    <s v="Tipe-ex Kertas Kenko CT-802 N"/>
    <s v="KENKO SINAR INDONESIA"/>
    <s v="48 LSN"/>
    <n v="1"/>
    <s v=""/>
    <s v=""/>
    <n v="0"/>
    <n v="2448000"/>
    <n v="0.17"/>
    <s v=""/>
    <n v="2031840"/>
    <s v=""/>
    <s v=""/>
    <n v="0"/>
    <s v=""/>
    <s v="KENKO CORRECTION TAPE CT-802N (8M X 5MM)"/>
    <s v="kenkocorrectiontapect802n8mx5mm"/>
    <s v="ada"/>
    <s v="$D$4:$D$378"/>
    <n v="1120"/>
    <s v="&gt;"/>
    <s v="LSN"/>
    <n v="51000"/>
    <s v="/ LSN"/>
    <n v="4250"/>
    <s v="/ PCS"/>
    <s v=""/>
    <s v=""/>
    <n v="4250"/>
    <s v="/ PCS"/>
    <s v="48 LSN_"/>
    <n v="7"/>
    <n v="7"/>
    <s v="48 LSN"/>
    <s v="48"/>
    <s v="LSN"/>
    <s v="12 PCS"/>
    <s v="12 "/>
    <s v="PCS"/>
    <s v=""/>
    <s v=""/>
    <n v="576"/>
    <s v="PCS"/>
    <d v="2023-01-12T00:00:00"/>
    <e v="#REF!"/>
    <n v="48"/>
    <x v="2"/>
    <x v="53"/>
  </r>
  <r>
    <s v=""/>
    <s v=""/>
    <s v="&gt;"/>
    <s v=""/>
    <x v="304"/>
    <s v=""/>
    <s v="Tipe-ex kertas Kenko CT-903"/>
    <s v="KENKO SINAR INDONESIA"/>
    <s v="48 LSN"/>
    <n v="1"/>
    <s v=""/>
    <s v=""/>
    <n v="0"/>
    <n v="3024000"/>
    <n v="0.17"/>
    <s v=""/>
    <n v="2509920"/>
    <n v="0"/>
    <n v="0"/>
    <n v="0"/>
    <s v=""/>
    <s v="KENKO CORRECTION TAPE CT-903 (12M X 5MM)"/>
    <s v="kenkocorrectiontapect90312mx5mm"/>
    <s v="ada"/>
    <s v="$D$4:$D$379"/>
    <n v="1127"/>
    <s v="&gt;"/>
    <s v="LSN"/>
    <n v="63000"/>
    <s v="/ LSN"/>
    <n v="5250"/>
    <s v="/ PCS"/>
    <s v=""/>
    <s v=""/>
    <n v="5250"/>
    <s v="/ PCS"/>
    <s v="48 LSN_"/>
    <n v="7"/>
    <n v="7"/>
    <s v="48 LSN"/>
    <s v="48"/>
    <s v="LSN"/>
    <s v="12 PCS"/>
    <s v="12 "/>
    <s v="PCS"/>
    <s v=""/>
    <s v=""/>
    <n v="576"/>
    <s v="PCS"/>
    <d v="2023-01-12T00:00:00"/>
    <e v="#REF!"/>
    <n v="48"/>
    <x v="2"/>
    <x v="23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2T00:00:00"/>
    <s v=""/>
    <e v="#VALUE!"/>
    <x v="1"/>
    <x v="1"/>
  </r>
  <r>
    <s v="KEN_1301_658-4"/>
    <n v="73"/>
    <s v="&gt;"/>
    <n v="4"/>
    <x v="305"/>
    <d v="2023-01-13T00:00:00"/>
    <s v="Isi stapler (staples) Kenko 1210"/>
    <s v="KENKO SINAR INDONESIA"/>
    <s v="20 PAK (10 BOX)"/>
    <n v="2"/>
    <s v=""/>
    <s v=""/>
    <n v="0"/>
    <n v="840000"/>
    <n v="0.17"/>
    <s v=""/>
    <n v="1394400"/>
    <s v=""/>
    <s v=""/>
    <n v="0"/>
    <s v=""/>
    <s v="KENKO STAPLES NO.1210 23/10"/>
    <s v="kenkostaplesno12102310"/>
    <s v="ada"/>
    <s v="$D$4:$D$381"/>
    <n v="1302"/>
    <s v="&gt;"/>
    <s v="PAK "/>
    <n v="42000"/>
    <s v="/ PAK "/>
    <n v="4200"/>
    <s v="/ BOX"/>
    <s v=""/>
    <s v=""/>
    <n v="4200"/>
    <s v="/ BOX"/>
    <s v="20 PAK_10 BOX_"/>
    <n v="7"/>
    <n v="14"/>
    <s v="20 PAK "/>
    <s v="20"/>
    <s v="PAK "/>
    <s v="10 BOX"/>
    <s v="10 "/>
    <s v="BOX"/>
    <s v=""/>
    <s v=""/>
    <n v="200"/>
    <s v="BOX"/>
    <d v="2023-01-13T00:00:00"/>
    <e v="#REF!"/>
    <n v="20"/>
    <x v="2"/>
    <x v="150"/>
  </r>
  <r>
    <s v=""/>
    <s v=""/>
    <s v="&gt;"/>
    <s v=""/>
    <x v="306"/>
    <s v=""/>
    <s v="Isi cutter Kenko A-100 kecil"/>
    <s v="KENKO SINAR INDONESIA"/>
    <s v="120 LSN"/>
    <n v="4"/>
    <s v=""/>
    <s v=""/>
    <n v="0"/>
    <n v="3888000"/>
    <n v="0.17"/>
    <s v=""/>
    <n v="12908160"/>
    <s v=""/>
    <s v=""/>
    <n v="0"/>
    <s v=""/>
    <s v="KENKO CUTTER BLADE A-100 (9MM)"/>
    <s v="kenkocutterbladea1009mm"/>
    <s v="ada"/>
    <s v="$D$4:$D$382"/>
    <n v="1132"/>
    <s v="&gt;"/>
    <s v="LSN"/>
    <n v="32400"/>
    <s v="/ LSN"/>
    <n v="2700"/>
    <s v="/ PCS"/>
    <s v=""/>
    <s v=""/>
    <n v="2700"/>
    <s v="/ PCS"/>
    <s v="120 LSN_"/>
    <n v="8"/>
    <n v="8"/>
    <s v="120 LSN"/>
    <s v="120"/>
    <s v="LSN"/>
    <s v="12 PCS"/>
    <s v="12 "/>
    <s v="PCS"/>
    <s v=""/>
    <s v=""/>
    <n v="1440"/>
    <s v="PCS"/>
    <d v="2023-01-13T00:00:00"/>
    <e v="#REF!"/>
    <n v="120"/>
    <x v="2"/>
    <x v="232"/>
  </r>
  <r>
    <s v=""/>
    <s v=""/>
    <s v="&gt;"/>
    <s v=""/>
    <x v="307"/>
    <s v=""/>
    <s v="Tipe-ex kertas Kenko CT-1505 FC"/>
    <s v="KENKO SINAR INDONESIA"/>
    <s v="48 LSN"/>
    <n v="2"/>
    <s v=""/>
    <s v=""/>
    <n v="0"/>
    <n v="3340800"/>
    <n v="0.17"/>
    <s v=""/>
    <n v="5545728"/>
    <s v=""/>
    <s v=""/>
    <n v="0"/>
    <s v=""/>
    <s v="KENKO CORRECTION TAPE CT-1505FC (15M X 5MM)"/>
    <s v="kenkocorrectiontapect1505fc15mx5mm"/>
    <s v="ada"/>
    <s v="$D$4:$D$383"/>
    <n v="1110"/>
    <s v="&gt;"/>
    <s v="LSN"/>
    <n v="69600"/>
    <s v="/ LSN"/>
    <n v="5800"/>
    <s v="/ PCS"/>
    <s v=""/>
    <s v=""/>
    <n v="5800"/>
    <s v="/ PCS"/>
    <s v="48 LSN_"/>
    <n v="7"/>
    <n v="7"/>
    <s v="48 LSN"/>
    <s v="48"/>
    <s v="LSN"/>
    <s v="12 PCS"/>
    <s v="12 "/>
    <s v="PCS"/>
    <s v=""/>
    <s v=""/>
    <n v="576"/>
    <s v="PCS"/>
    <d v="2023-01-13T00:00:00"/>
    <e v="#REF!"/>
    <n v="48"/>
    <x v="2"/>
    <x v="233"/>
  </r>
  <r>
    <s v=""/>
    <s v=""/>
    <s v="&gt;"/>
    <s v=""/>
    <x v="308"/>
    <s v=""/>
    <s v="Tipe-ex kertas Kenko CT-909"/>
    <s v="KENKO SINAR INDONESIA"/>
    <s v="48 LSN"/>
    <n v="5"/>
    <s v=""/>
    <s v=""/>
    <n v="0"/>
    <n v="2880000"/>
    <n v="0.17"/>
    <s v=""/>
    <n v="11952000"/>
    <n v="0"/>
    <n v="0"/>
    <n v="0"/>
    <s v=""/>
    <s v="KENKO CORRECTION TAPE CT-909 (12M X 5MM)"/>
    <s v="kenkocorrectiontapect90912mx5mm"/>
    <s v="ada"/>
    <s v="$D$4:$D$384"/>
    <n v="1130"/>
    <s v="&gt;"/>
    <s v="LSN"/>
    <n v="60000"/>
    <s v="/ LSN"/>
    <n v="5000"/>
    <s v="/ PCS"/>
    <s v=""/>
    <s v=""/>
    <n v="5000"/>
    <s v="/ PCS"/>
    <s v="48 LSN_"/>
    <n v="7"/>
    <n v="7"/>
    <s v="48 LSN"/>
    <s v="48"/>
    <s v="LSN"/>
    <s v="12 PCS"/>
    <s v="12 "/>
    <s v="PCS"/>
    <s v=""/>
    <s v=""/>
    <n v="576"/>
    <s v="PCS"/>
    <d v="2023-01-13T00:00:00"/>
    <e v="#REF!"/>
    <n v="48"/>
    <x v="2"/>
    <x v="23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3T00:00:00"/>
    <s v=""/>
    <e v="#VALUE!"/>
    <x v="1"/>
    <x v="1"/>
  </r>
  <r>
    <s v="ATA_1401_612-1"/>
    <n v="74"/>
    <s v="&gt;"/>
    <n v="1"/>
    <x v="309"/>
    <d v="2023-01-14T00:00:00"/>
    <s v="Tipe-ex kertas JK CT-522"/>
    <s v="ATALI MAKMUR"/>
    <s v="60 LSN"/>
    <n v="10"/>
    <n v="7200"/>
    <s v="PCS"/>
    <n v="4800"/>
    <n v="3456000"/>
    <n v="0.125"/>
    <n v="0.05"/>
    <n v="28728000"/>
    <n v="5832000"/>
    <n v="22896000"/>
    <n v="0"/>
    <n v="10"/>
    <s v="CORRECTION TAPE CT-522 JK"/>
    <s v="correctiontapect522jk"/>
    <s v="ada"/>
    <s v="$D$4:$D$386"/>
    <n v="522"/>
    <s v="&gt;"/>
    <s v="LSN"/>
    <n v="57600"/>
    <s v="/ LSN"/>
    <n v="4800"/>
    <s v="/ PCS"/>
    <s v=""/>
    <s v=""/>
    <n v="4800"/>
    <s v="/ PCS"/>
    <s v="60 LSN_"/>
    <n v="7"/>
    <n v="7"/>
    <s v="60 LSN"/>
    <s v="60"/>
    <s v="LSN"/>
    <s v="12 PCS"/>
    <s v="12 "/>
    <s v="PCS"/>
    <s v=""/>
    <s v=""/>
    <n v="720"/>
    <s v="PCS"/>
    <d v="2023-01-14T00:00:00"/>
    <e v="#REF!"/>
    <n v="60"/>
    <x v="2"/>
    <x v="235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4T00:00:00"/>
    <s v=""/>
    <e v="#VALUE!"/>
    <x v="1"/>
    <x v="1"/>
  </r>
  <r>
    <s v="99J_1401_523-4"/>
    <n v="75"/>
    <s v="&gt;"/>
    <n v="4"/>
    <x v="310"/>
    <s v=""/>
    <s v="Gel Zhixin + Refill G-3118"/>
    <s v="99 JAYA UTAMA"/>
    <s v="120 LSN"/>
    <n v="1"/>
    <n v="120"/>
    <s v="LSN"/>
    <n v="18250"/>
    <n v="2190000"/>
    <s v=""/>
    <s v=""/>
    <n v="2190000"/>
    <s v=""/>
    <s v=""/>
    <n v="0"/>
    <n v="1"/>
    <s v="GEL ZHIXIN + REFILL G-3118"/>
    <s v="gelzhixinrefillg3118"/>
    <s v="ada"/>
    <s v="$D$4:$D$388"/>
    <n v="908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2"/>
    <x v="236"/>
  </r>
  <r>
    <s v=""/>
    <s v=""/>
    <s v="&gt;"/>
    <s v=""/>
    <x v="311"/>
    <s v=""/>
    <s v="Gel Zhixin + Refill G-3103"/>
    <s v="99 JAYA UTAMA"/>
    <s v="120 LSN"/>
    <n v="1"/>
    <n v="120"/>
    <s v="LSN"/>
    <n v="18250"/>
    <n v="2190000"/>
    <s v=""/>
    <s v=""/>
    <n v="2190000"/>
    <s v=""/>
    <s v=""/>
    <n v="0"/>
    <n v="1"/>
    <s v="GEL ZHIXIN + REFILL G-3103"/>
    <s v="gelzhixinrefillg3103"/>
    <s v="ada"/>
    <s v="$D$4:$D$389"/>
    <n v="853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2"/>
    <x v="237"/>
  </r>
  <r>
    <s v=""/>
    <s v=""/>
    <s v="&gt;"/>
    <s v=""/>
    <x v="312"/>
    <s v=""/>
    <s v="Gel Zhixin + Refill G-3093"/>
    <s v="99 JAYA UTAMA"/>
    <s v="120 LSN"/>
    <n v="1"/>
    <n v="120"/>
    <s v="LSN"/>
    <n v="18250"/>
    <n v="2190000"/>
    <s v=""/>
    <s v=""/>
    <n v="2190000"/>
    <s v=""/>
    <s v=""/>
    <n v="0"/>
    <n v="1"/>
    <s v="GEL ZHIXIN + REFILL G-3093"/>
    <s v="gelzhixinrefillg3093"/>
    <s v="ada"/>
    <s v="$D$4:$D$390"/>
    <n v="849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2"/>
    <x v="238"/>
  </r>
  <r>
    <s v=""/>
    <s v=""/>
    <s v="&gt;"/>
    <s v=""/>
    <x v="313"/>
    <s v=""/>
    <s v="Gel Zhixin+Refill G-3112"/>
    <s v="99 JAYA UTAMA"/>
    <s v="120 LSN"/>
    <n v="1"/>
    <n v="120"/>
    <s v="LSN"/>
    <n v="18250"/>
    <n v="2190000"/>
    <s v=""/>
    <s v=""/>
    <n v="2190000"/>
    <n v="0"/>
    <n v="0"/>
    <n v="0"/>
    <n v="1"/>
    <s v="GEL ZHIXIN + REFILL G-3112"/>
    <s v="gelzhixinrefillg3112"/>
    <s v="ada"/>
    <s v="$D$4:$D$391"/>
    <n v="904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2"/>
    <x v="23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4T00:00:00"/>
    <s v=""/>
    <e v="#VALUE!"/>
    <x v="1"/>
    <x v="1"/>
  </r>
  <r>
    <s v="DBS_1401_423-17"/>
    <n v="76"/>
    <s v="&gt;"/>
    <n v="17"/>
    <x v="314"/>
    <s v=""/>
    <s v="Gel Pen Zhixin + Refill G-5002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5002"/>
    <s v="gelzhixinrefillg5002"/>
    <s v="ada"/>
    <s v="$D$4:$D$393"/>
    <n v="2235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40"/>
  </r>
  <r>
    <s v=""/>
    <s v=""/>
    <s v="&gt;"/>
    <s v=""/>
    <x v="315"/>
    <s v=""/>
    <s v="Gel Zhixin + Refill G-3137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3137"/>
    <s v="gelzhixinrefillg3137"/>
    <s v="ada"/>
    <s v="$D$4:$D$394"/>
    <n v="866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41"/>
  </r>
  <r>
    <s v=""/>
    <s v=""/>
    <s v="&gt;"/>
    <s v=""/>
    <x v="316"/>
    <s v=""/>
    <s v="Gel Zhixin + Refill G-3136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3136"/>
    <s v="gelzhixinrefillg3136"/>
    <s v="ada"/>
    <s v="$D$4:$D$395"/>
    <n v="865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42"/>
  </r>
  <r>
    <s v=""/>
    <s v=""/>
    <s v="&gt;"/>
    <s v=""/>
    <x v="317"/>
    <s v=""/>
    <s v="Gel Zhixin + Refill G-3135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3135"/>
    <s v="gelzhixinrefillg3135"/>
    <s v="ada"/>
    <s v="$D$4:$D$396"/>
    <n v="864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43"/>
  </r>
  <r>
    <s v=""/>
    <s v=""/>
    <s v="&gt;"/>
    <s v=""/>
    <x v="318"/>
    <s v=""/>
    <s v="Gel Zhixin + Refill G-3133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3133"/>
    <s v="gelzhixinrefillg3133"/>
    <s v="ada"/>
    <s v="$D$4:$D$397"/>
    <n v="863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44"/>
  </r>
  <r>
    <s v=""/>
    <s v=""/>
    <s v="&gt;"/>
    <s v=""/>
    <x v="319"/>
    <s v=""/>
    <s v="Gel Zhixin + Refill G-3132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3132"/>
    <s v="gelzhixinrefillg3132"/>
    <s v="ada"/>
    <s v="$D$4:$D$398"/>
    <n v="862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45"/>
  </r>
  <r>
    <s v=""/>
    <s v=""/>
    <s v="&gt;"/>
    <s v=""/>
    <x v="320"/>
    <s v=""/>
    <s v="Gel Zhixin + Refill G-3131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3131"/>
    <s v="gelzhixinrefillg3131"/>
    <s v="ada"/>
    <s v="$D$4:$D$399"/>
    <n v="861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46"/>
  </r>
  <r>
    <s v=""/>
    <s v=""/>
    <s v="&gt;"/>
    <s v=""/>
    <x v="321"/>
    <s v=""/>
    <s v="Gel Zhixin + Refill G-3130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3130"/>
    <s v="gelzhixinrefillg3130"/>
    <s v="ada"/>
    <s v="$D$4:$D$400"/>
    <n v="860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47"/>
  </r>
  <r>
    <s v=""/>
    <s v=""/>
    <s v="&gt;"/>
    <s v=""/>
    <x v="322"/>
    <s v=""/>
    <s v="Gel Zhixin + Refill G-3129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3129"/>
    <s v="gelzhixinrefillg3129"/>
    <s v="ada"/>
    <s v="$D$4:$D$401"/>
    <n v="915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48"/>
  </r>
  <r>
    <s v=""/>
    <s v=""/>
    <s v="&gt;"/>
    <s v=""/>
    <x v="323"/>
    <s v=""/>
    <s v="Gel Zhixin + Refill G-3128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3128"/>
    <s v="gelzhixinrefillg3128"/>
    <s v="ada"/>
    <s v="$D$4:$D$402"/>
    <n v="859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49"/>
  </r>
  <r>
    <s v=""/>
    <s v=""/>
    <s v="&gt;"/>
    <s v=""/>
    <x v="324"/>
    <s v=""/>
    <s v="Gel Zhixin + Refill G-3127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3127"/>
    <s v="gelzhixinrefillg3127"/>
    <s v="ada"/>
    <s v="$D$4:$D$403"/>
    <n v="858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50"/>
  </r>
  <r>
    <s v=""/>
    <s v=""/>
    <s v="&gt;"/>
    <s v=""/>
    <x v="325"/>
    <s v=""/>
    <s v="Gel Zhixin + Refill G-3126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3126"/>
    <s v="gelzhixinrefillg3126"/>
    <s v="ada"/>
    <s v="$D$4:$D$404"/>
    <n v="914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51"/>
  </r>
  <r>
    <s v=""/>
    <s v=""/>
    <s v="&gt;"/>
    <s v=""/>
    <x v="326"/>
    <s v=""/>
    <s v="Gel Zhixin + Refill G-3125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3125"/>
    <s v="gelzhixinrefillg3125"/>
    <s v="ada"/>
    <s v="$D$4:$D$405"/>
    <n v="857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52"/>
  </r>
  <r>
    <s v=""/>
    <s v=""/>
    <s v="&gt;"/>
    <s v=""/>
    <x v="327"/>
    <s v=""/>
    <s v="Gel Zhixin + Refill G-3124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3124"/>
    <s v="gelzhixinrefillg3124"/>
    <s v="ada"/>
    <s v="$D$4:$D$406"/>
    <n v="913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53"/>
  </r>
  <r>
    <s v=""/>
    <s v=""/>
    <s v="&gt;"/>
    <s v=""/>
    <x v="328"/>
    <s v=""/>
    <s v="Gel Zhixin + Refill G-3123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3123"/>
    <s v="gelzhixinrefillg3123"/>
    <s v="ada"/>
    <s v="$D$4:$D$407"/>
    <n v="912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54"/>
  </r>
  <r>
    <s v=""/>
    <s v=""/>
    <s v="&gt;"/>
    <s v=""/>
    <x v="329"/>
    <s v=""/>
    <s v="Gel Zhixin + Refill G-3121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3121"/>
    <s v="gelzhixinrefillg3121"/>
    <s v="ada"/>
    <s v="$D$4:$D$408"/>
    <n v="856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55"/>
  </r>
  <r>
    <s v=""/>
    <s v=""/>
    <s v="&gt;"/>
    <s v=""/>
    <x v="330"/>
    <s v=""/>
    <s v="Gel Zhixin + Refill G-3119"/>
    <s v="DB STATIONERY"/>
    <s v="120 LSN"/>
    <n v="1"/>
    <n v="120"/>
    <s v="LSN"/>
    <n v="0"/>
    <n v="0"/>
    <s v=""/>
    <s v=""/>
    <s v=""/>
    <n v="0"/>
    <n v="0"/>
    <s v="BONUS"/>
    <n v="1"/>
    <s v="GEL ZHIXIN + REFILL G-3119"/>
    <s v="gelzhixinrefillg3119"/>
    <s v="ada"/>
    <s v="$D$4:$D$409"/>
    <n v="909"/>
    <s v="&gt;"/>
    <e v="#VALUE!"/>
    <s v=""/>
    <s v=""/>
    <s v=""/>
    <s v=""/>
    <s v=""/>
    <s v=""/>
    <s v=""/>
    <s v="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5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4T00:00:00"/>
    <s v=""/>
    <e v="#VALUE!"/>
    <x v="1"/>
    <x v="1"/>
  </r>
  <r>
    <s v="DBS_1401_323-17"/>
    <n v="77"/>
    <s v="&gt;"/>
    <n v="17"/>
    <x v="331"/>
    <s v=""/>
    <s v="P case XLG BD 180-26"/>
    <s v="DB STATIONERY"/>
    <s v="180 PCS"/>
    <n v="3"/>
    <n v="540"/>
    <s v="PCS"/>
    <n v="11000"/>
    <n v="1980000"/>
    <n v="2.5000000000000001E-2"/>
    <s v=""/>
    <n v="5791500"/>
    <s v=""/>
    <s v=""/>
    <n v="0"/>
    <n v="6"/>
    <s v="T PENSIL BD XLG BD 180-26"/>
    <s v="tpensilbdxlgbd18026"/>
    <s v="ada"/>
    <s v="$D$4:$D$411"/>
    <n v="2008"/>
    <s v="&gt;"/>
    <s v="PCS"/>
    <n v="11000"/>
    <s v="/ PCS"/>
    <s v=""/>
    <s v=""/>
    <s v=""/>
    <s v=""/>
    <n v="11000"/>
    <s v="/ PCS"/>
    <s v="180 PCS_"/>
    <n v="8"/>
    <n v="8"/>
    <s v="180 PCS"/>
    <s v="180"/>
    <s v="PCS"/>
    <s v=""/>
    <s v=""/>
    <s v=""/>
    <s v=""/>
    <s v=""/>
    <n v="180"/>
    <s v="PCS"/>
    <d v="2023-01-14T00:00:00"/>
    <e v="#REF!"/>
    <n v="180"/>
    <x v="0"/>
    <x v="107"/>
  </r>
  <r>
    <s v=""/>
    <s v=""/>
    <s v="&gt;"/>
    <s v=""/>
    <x v="332"/>
    <s v=""/>
    <s v="Mech Pen Tizo 2.0 TM 030A-1"/>
    <s v="DB STATIONERY"/>
    <s v="96 LSN"/>
    <n v="2"/>
    <n v="192"/>
    <s v="LSN"/>
    <n v="29000"/>
    <n v="2784000"/>
    <s v=""/>
    <s v=""/>
    <n v="5568000"/>
    <s v=""/>
    <s v=""/>
    <n v="0"/>
    <n v="2"/>
    <s v="MEK PENSIL 2.0 TIZO TM030A-1"/>
    <s v="mekpensil20tizotm030a1"/>
    <s v="ada"/>
    <s v="$D$4:$D$412"/>
    <n v="1509"/>
    <s v="&gt;"/>
    <s v="LSN"/>
    <n v="29000"/>
    <s v="/ LSN"/>
    <n v="2416.6666666666665"/>
    <s v="/ PCS"/>
    <s v=""/>
    <s v=""/>
    <n v="2416.6666666666665"/>
    <s v="/ PCS"/>
    <s v="96 LSN_"/>
    <n v="7"/>
    <n v="7"/>
    <s v="96 LSN"/>
    <s v="96"/>
    <s v="LSN"/>
    <s v="12 PCS"/>
    <s v="12 "/>
    <s v="PCS"/>
    <s v=""/>
    <s v=""/>
    <n v="1152"/>
    <s v="PCS"/>
    <d v="2023-01-14T00:00:00"/>
    <e v="#REF!"/>
    <n v="96"/>
    <x v="0"/>
    <x v="257"/>
  </r>
  <r>
    <s v=""/>
    <s v=""/>
    <s v="&gt;"/>
    <s v=""/>
    <x v="333"/>
    <s v=""/>
    <s v="Mech pen Tizo 2.0 TM030-E"/>
    <s v="DB STATIONERY"/>
    <s v="96 LSN"/>
    <n v="2"/>
    <n v="192"/>
    <s v="LSN"/>
    <n v="29000"/>
    <n v="2784000"/>
    <s v=""/>
    <s v=""/>
    <n v="5568000"/>
    <s v=""/>
    <s v=""/>
    <n v="0"/>
    <n v="2"/>
    <s v="MEKANIK TIZO 2.0 TM030-E"/>
    <s v="mekaniktizo20tm030e"/>
    <s v="ada"/>
    <s v="$D$4:$D$413"/>
    <n v="1528"/>
    <s v="&gt;"/>
    <s v="LSN"/>
    <n v="29000"/>
    <s v="/ LSN"/>
    <n v="2416.6666666666665"/>
    <s v="/ PCS"/>
    <s v=""/>
    <s v=""/>
    <n v="2416.6666666666665"/>
    <s v="/ PCS"/>
    <s v="96 LSN_"/>
    <n v="7"/>
    <n v="7"/>
    <s v="96 LSN"/>
    <s v="96"/>
    <s v="LSN"/>
    <s v="12 PCS"/>
    <s v="12 "/>
    <s v="PCS"/>
    <s v=""/>
    <s v=""/>
    <n v="1152"/>
    <s v="PCS"/>
    <d v="2023-01-14T00:00:00"/>
    <e v="#REF!"/>
    <n v="96"/>
    <x v="0"/>
    <x v="258"/>
  </r>
  <r>
    <s v=""/>
    <s v=""/>
    <s v="&gt;"/>
    <s v=""/>
    <x v="334"/>
    <s v=""/>
    <s v="Mechpen 2.0 TM1800"/>
    <s v="DB STATIONERY"/>
    <s v="96 LSN"/>
    <n v="2"/>
    <n v="192"/>
    <s v="LSN"/>
    <n v="29000"/>
    <n v="2784000"/>
    <s v=""/>
    <s v=""/>
    <n v="5568000"/>
    <s v=""/>
    <s v=""/>
    <n v="0"/>
    <n v="2"/>
    <s v="MEK PENSIL 2.0 TM1800"/>
    <s v="mekpensil20tm1800"/>
    <s v="ada"/>
    <s v="$D$4:$D$414"/>
    <n v="1503"/>
    <s v="&gt;"/>
    <s v="LSN"/>
    <n v="29000"/>
    <s v="/ LSN"/>
    <n v="2416.6666666666665"/>
    <s v="/ PCS"/>
    <s v=""/>
    <s v=""/>
    <n v="2416.6666666666665"/>
    <s v="/ PCS"/>
    <s v="96 LSN_"/>
    <n v="7"/>
    <n v="7"/>
    <s v="96 LSN"/>
    <s v="96"/>
    <s v="LSN"/>
    <s v="12 PCS"/>
    <s v="12 "/>
    <s v="PCS"/>
    <s v=""/>
    <s v=""/>
    <n v="1152"/>
    <s v="PCS"/>
    <d v="2023-01-14T00:00:00"/>
    <e v="#REF!"/>
    <n v="96"/>
    <x v="0"/>
    <x v="259"/>
  </r>
  <r>
    <s v=""/>
    <s v=""/>
    <s v="&gt;"/>
    <s v=""/>
    <x v="335"/>
    <s v=""/>
    <s v="Mech pen Tizo 2.0 TM030-C"/>
    <s v="DB STATIONERY"/>
    <s v="96 LSN"/>
    <n v="1"/>
    <n v="96"/>
    <s v="LSN"/>
    <n v="29000"/>
    <n v="2784000"/>
    <s v=""/>
    <s v=""/>
    <n v="2784000"/>
    <s v=""/>
    <s v=""/>
    <n v="0"/>
    <n v="1"/>
    <s v="MEK TIZO 2.0 TM030-C"/>
    <s v="mektizo20tm030c"/>
    <s v="ada"/>
    <s v="$D$4:$D$415"/>
    <n v="1525"/>
    <s v="&gt;"/>
    <s v="LSN"/>
    <n v="29000"/>
    <s v="/ LSN"/>
    <n v="2416.6666666666665"/>
    <s v="/ PCS"/>
    <s v=""/>
    <s v=""/>
    <n v="2416.6666666666665"/>
    <s v="/ PCS"/>
    <s v="96 LSN_"/>
    <n v="7"/>
    <n v="7"/>
    <s v="96 LSN"/>
    <s v="96"/>
    <s v="LSN"/>
    <s v="12 PCS"/>
    <s v="12 "/>
    <s v="PCS"/>
    <s v=""/>
    <s v=""/>
    <n v="1152"/>
    <s v="PCS"/>
    <d v="2023-01-14T00:00:00"/>
    <e v="#REF!"/>
    <n v="96"/>
    <x v="0"/>
    <x v="260"/>
  </r>
  <r>
    <s v=""/>
    <s v=""/>
    <s v="&gt;"/>
    <s v=""/>
    <x v="336"/>
    <s v=""/>
    <s v="Mech pen Tizo 2.0 TM 030-F"/>
    <s v="DB STATIONERY"/>
    <s v="96 LSN"/>
    <n v="1"/>
    <n v="96"/>
    <s v="LSN"/>
    <n v="29000"/>
    <n v="2784000"/>
    <s v=""/>
    <s v=""/>
    <n v="2784000"/>
    <s v=""/>
    <s v=""/>
    <n v="0"/>
    <n v="1"/>
    <s v="MEK PENSIL 2.0 TIZO TM030-F"/>
    <s v="mekpensil20tizotm030f"/>
    <s v="ada"/>
    <s v="$D$4:$D$416"/>
    <n v="1519"/>
    <s v="&gt;"/>
    <s v="LSN"/>
    <n v="29000"/>
    <s v="/ LSN"/>
    <n v="2416.6666666666665"/>
    <s v="/ PCS"/>
    <s v=""/>
    <s v=""/>
    <n v="2416.6666666666665"/>
    <s v="/ PCS"/>
    <s v="96 LSN_"/>
    <n v="7"/>
    <n v="7"/>
    <s v="96 LSN"/>
    <s v="96"/>
    <s v="LSN"/>
    <s v="12 PCS"/>
    <s v="12 "/>
    <s v="PCS"/>
    <s v=""/>
    <s v=""/>
    <n v="1152"/>
    <s v="PCS"/>
    <d v="2023-01-14T00:00:00"/>
    <e v="#REF!"/>
    <n v="96"/>
    <x v="0"/>
    <x v="261"/>
  </r>
  <r>
    <s v=""/>
    <s v=""/>
    <s v="&gt;"/>
    <s v=""/>
    <x v="337"/>
    <s v=""/>
    <s v="Mech Pen Tizo 2.0 TM 030-C"/>
    <s v="DB STATIONERY"/>
    <s v="96 LSN"/>
    <n v="1"/>
    <n v="96"/>
    <s v="LSN"/>
    <n v="29000"/>
    <n v="2784000"/>
    <s v=""/>
    <s v=""/>
    <n v="2784000"/>
    <s v=""/>
    <s v=""/>
    <n v="0"/>
    <n v="1"/>
    <s v="MEK PENSIL 2.0 TIZO TM030-G"/>
    <s v="mekpensil20tizotm030g"/>
    <s v="ada"/>
    <s v="$D$4:$D$417"/>
    <n v="1510"/>
    <s v="&gt;"/>
    <s v="LSN"/>
    <n v="29000"/>
    <s v="/ LSN"/>
    <n v="2416.6666666666665"/>
    <s v="/ PCS"/>
    <s v=""/>
    <s v=""/>
    <n v="2416.6666666666665"/>
    <s v="/ PCS"/>
    <s v="96 LSN_"/>
    <n v="7"/>
    <n v="7"/>
    <s v="96 LSN"/>
    <s v="96"/>
    <s v="LSN"/>
    <s v="12 PCS"/>
    <s v="12 "/>
    <s v="PCS"/>
    <s v=""/>
    <s v=""/>
    <n v="1152"/>
    <s v="PCS"/>
    <d v="2023-01-14T00:00:00"/>
    <e v="#REF!"/>
    <n v="96"/>
    <x v="0"/>
    <x v="262"/>
  </r>
  <r>
    <s v=""/>
    <s v=""/>
    <s v="&gt;"/>
    <s v=""/>
    <x v="338"/>
    <s v=""/>
    <s v="Mech pen Tizo 2.0 TM 030-H"/>
    <s v="DB STATIONERY"/>
    <s v="96 LSN"/>
    <n v="1"/>
    <n v="96"/>
    <s v="LSN"/>
    <n v="29000"/>
    <n v="2784000"/>
    <s v=""/>
    <s v=""/>
    <n v="2784000"/>
    <s v=""/>
    <s v=""/>
    <n v="0"/>
    <n v="1"/>
    <s v="MEK PENSIL 2.0 TIZO TM030-H"/>
    <s v="mekpensil20tizotm030h"/>
    <s v="ada"/>
    <s v="$D$4:$D$418"/>
    <n v="1502"/>
    <s v="&gt;"/>
    <s v="LSN"/>
    <n v="29000"/>
    <s v="/ LSN"/>
    <n v="2416.6666666666665"/>
    <s v="/ PCS"/>
    <s v=""/>
    <s v=""/>
    <n v="2416.6666666666665"/>
    <s v="/ PCS"/>
    <s v="96 LSN_"/>
    <n v="7"/>
    <n v="7"/>
    <s v="96 LSN"/>
    <s v="96"/>
    <s v="LSN"/>
    <s v="12 PCS"/>
    <s v="12 "/>
    <s v="PCS"/>
    <s v=""/>
    <s v=""/>
    <n v="1152"/>
    <s v="PCS"/>
    <d v="2023-01-14T00:00:00"/>
    <e v="#REF!"/>
    <n v="96"/>
    <x v="0"/>
    <x v="263"/>
  </r>
  <r>
    <s v=""/>
    <s v=""/>
    <s v="&gt;"/>
    <s v=""/>
    <x v="339"/>
    <s v=""/>
    <s v="Mechpen 2B 2.0 TM 01661"/>
    <s v="DB STATIONERY"/>
    <s v="144 LSN"/>
    <n v="1"/>
    <n v="144"/>
    <s v="LSN"/>
    <n v="19000"/>
    <n v="2736000"/>
    <s v=""/>
    <s v=""/>
    <n v="2736000"/>
    <s v=""/>
    <s v=""/>
    <n v="0"/>
    <n v="1"/>
    <s v="MEK PENSIL 2B 2.0 TM01661"/>
    <s v="mekpensil2b20tm01661"/>
    <s v="ada"/>
    <s v="$D$4:$D$419"/>
    <n v="2236"/>
    <s v="&gt;"/>
    <s v="LSN"/>
    <n v="19000"/>
    <s v="/ LSN"/>
    <n v="1583.3333333333333"/>
    <s v="/ PCS"/>
    <s v=""/>
    <s v=""/>
    <n v="1583.3333333333333"/>
    <s v="/ PCS"/>
    <s v="144 LSN_"/>
    <n v="8"/>
    <n v="8"/>
    <s v="144 LSN"/>
    <s v="144"/>
    <s v="LSN"/>
    <s v="12 PCS"/>
    <s v="12 "/>
    <s v="PCS"/>
    <s v=""/>
    <s v=""/>
    <n v="1728"/>
    <s v="PCS"/>
    <d v="2023-01-14T00:00:00"/>
    <e v="#REF!"/>
    <n v="144"/>
    <x v="0"/>
    <x v="264"/>
  </r>
  <r>
    <s v=""/>
    <s v=""/>
    <s v="&gt;"/>
    <s v=""/>
    <x v="340"/>
    <s v=""/>
    <s v="Mechpen 2B 2.0 TM 01069"/>
    <s v="DB STATIONERY"/>
    <s v="144 LSN"/>
    <n v="1"/>
    <n v="144"/>
    <s v="LSN"/>
    <n v="19000"/>
    <n v="2736000"/>
    <s v=""/>
    <s v=""/>
    <n v="2736000"/>
    <s v=""/>
    <s v=""/>
    <n v="0"/>
    <n v="1"/>
    <s v="MEK PENSIL 2B 2.0 TM01069"/>
    <s v="mekpensil2b20tm01069"/>
    <s v="ada"/>
    <s v="$D$4:$D$420"/>
    <n v="2237"/>
    <s v="&gt;"/>
    <s v="LSN"/>
    <n v="19000"/>
    <s v="/ LSN"/>
    <n v="1583.3333333333333"/>
    <s v="/ PCS"/>
    <s v=""/>
    <s v=""/>
    <n v="1583.3333333333333"/>
    <s v="/ PCS"/>
    <s v="144 LSN_"/>
    <n v="8"/>
    <n v="8"/>
    <s v="144 LSN"/>
    <s v="144"/>
    <s v="LSN"/>
    <s v="12 PCS"/>
    <s v="12 "/>
    <s v="PCS"/>
    <s v=""/>
    <s v=""/>
    <n v="1728"/>
    <s v="PCS"/>
    <d v="2023-01-14T00:00:00"/>
    <e v="#REF!"/>
    <n v="144"/>
    <x v="0"/>
    <x v="265"/>
  </r>
  <r>
    <s v=""/>
    <s v=""/>
    <s v="&gt;"/>
    <s v=""/>
    <x v="341"/>
    <s v=""/>
    <s v="Gel pen Tizo TG 31220"/>
    <s v="DB STATIONERY"/>
    <s v="144 LSN"/>
    <n v="2"/>
    <n v="288"/>
    <s v="LSN"/>
    <n v="21000"/>
    <n v="3024000"/>
    <s v=""/>
    <s v=""/>
    <n v="6048000"/>
    <s v=""/>
    <s v=""/>
    <n v="0"/>
    <n v="2"/>
    <s v="GEL TIZO TG31220"/>
    <s v="geltizotg31220"/>
    <s v="ada"/>
    <s v="$D$4:$D$421"/>
    <n v="846"/>
    <s v="&gt;"/>
    <s v="LSN"/>
    <n v="21000"/>
    <s v="/ LSN"/>
    <n v="1750"/>
    <s v="/ PCS"/>
    <s v=""/>
    <s v=""/>
    <n v="1750"/>
    <s v="/ PCS"/>
    <s v="144 LSN_"/>
    <n v="8"/>
    <n v="8"/>
    <s v="144 LSN"/>
    <s v="144"/>
    <s v="LSN"/>
    <s v="12 PCS"/>
    <s v="12 "/>
    <s v="PCS"/>
    <s v=""/>
    <s v=""/>
    <n v="1728"/>
    <s v="PCS"/>
    <d v="2023-01-14T00:00:00"/>
    <e v="#REF!"/>
    <n v="144"/>
    <x v="0"/>
    <x v="266"/>
  </r>
  <r>
    <s v=""/>
    <s v=""/>
    <s v="&gt;"/>
    <s v=""/>
    <x v="342"/>
    <s v=""/>
    <s v="Gel Pen Tizo TG-395-F"/>
    <s v="DB STATIONERY"/>
    <s v="144 LSN"/>
    <n v="2"/>
    <n v="288"/>
    <s v="LSN"/>
    <n v="27000"/>
    <n v="3888000"/>
    <s v=""/>
    <s v=""/>
    <n v="7776000"/>
    <s v=""/>
    <s v=""/>
    <n v="0"/>
    <n v="2"/>
    <s v="GP TIZO 395-F TG395-F"/>
    <s v="gptizo395ftg395f"/>
    <s v="ada"/>
    <s v="$D$4:$D$422"/>
    <n v="2238"/>
    <s v="&gt;"/>
    <s v="LSN"/>
    <n v="27000"/>
    <s v="/ LSN"/>
    <n v="2250"/>
    <s v="/ PCS"/>
    <s v=""/>
    <s v=""/>
    <n v="2250"/>
    <s v="/ PCS"/>
    <s v="144 LSN_"/>
    <n v="8"/>
    <n v="8"/>
    <s v="144 LSN"/>
    <s v="144"/>
    <s v="LSN"/>
    <s v="12 PCS"/>
    <s v="12 "/>
    <s v="PCS"/>
    <s v=""/>
    <s v=""/>
    <n v="1728"/>
    <s v="PCS"/>
    <d v="2023-01-14T00:00:00"/>
    <e v="#REF!"/>
    <n v="144"/>
    <x v="0"/>
    <x v="267"/>
  </r>
  <r>
    <s v=""/>
    <s v=""/>
    <s v="&gt;"/>
    <s v=""/>
    <x v="343"/>
    <s v=""/>
    <s v="Gel Zhixin + Refill G-5001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5001"/>
    <s v="gelzhixinrefillg5001"/>
    <s v="ada"/>
    <s v="$D$4:$D$423"/>
    <n v="868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68"/>
  </r>
  <r>
    <s v=""/>
    <s v=""/>
    <s v="&gt;"/>
    <s v=""/>
    <x v="344"/>
    <s v=""/>
    <s v="Gel Zhixin + Refill G-5004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5004"/>
    <s v="gelzhixinrefillg5004"/>
    <s v="ada"/>
    <s v="$D$4:$D$424"/>
    <n v="869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69"/>
  </r>
  <r>
    <s v=""/>
    <s v=""/>
    <s v="&gt;"/>
    <s v=""/>
    <x v="345"/>
    <s v=""/>
    <s v="Gel Zhixin + Refill G-5009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5009"/>
    <s v="gelzhixinrefillg5009"/>
    <s v="ada"/>
    <s v="$D$4:$D$425"/>
    <n v="870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70"/>
  </r>
  <r>
    <s v=""/>
    <s v=""/>
    <s v="&gt;"/>
    <s v=""/>
    <x v="346"/>
    <s v=""/>
    <s v="Gel Zhixin + Refill G-3101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3101"/>
    <s v="gelzhixinrefillg3101"/>
    <s v="ada"/>
    <s v="$D$4:$D$426"/>
    <n v="852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71"/>
  </r>
  <r>
    <s v=""/>
    <s v=""/>
    <s v="&gt;"/>
    <s v=""/>
    <x v="347"/>
    <s v=""/>
    <s v="Gel Zhixin + Refill G-3117"/>
    <s v="DB STATIONERY"/>
    <s v="120 LSN"/>
    <n v="1"/>
    <n v="120"/>
    <s v="LSN"/>
    <n v="18250"/>
    <n v="2190000"/>
    <s v=""/>
    <s v=""/>
    <n v="2190000"/>
    <n v="0"/>
    <n v="0"/>
    <n v="0"/>
    <n v="1"/>
    <s v="GEL ZHIXIN + REFILL G-3117"/>
    <s v="gelzhixinrefillg3117"/>
    <s v="ada"/>
    <s v="$D$4:$D$427"/>
    <n v="907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7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4T00:00:00"/>
    <s v=""/>
    <e v="#VALUE!"/>
    <x v="1"/>
    <x v="1"/>
  </r>
  <r>
    <s v="DBS_1401_323-2"/>
    <n v="78"/>
    <s v="&gt;"/>
    <n v="2"/>
    <x v="348"/>
    <s v=""/>
    <s v="Gel pen Tizo 1.0 TG 340"/>
    <s v="DB STATIONERY"/>
    <s v="96 LSN"/>
    <n v="5"/>
    <n v="480"/>
    <s v="LSN"/>
    <n v="31500"/>
    <n v="3024000"/>
    <s v=""/>
    <s v=""/>
    <n v="15120000"/>
    <s v=""/>
    <s v=""/>
    <n v="0"/>
    <n v="12"/>
    <s v="GEL PEN TIZO 1.0 TG340"/>
    <s v="gelpentizo10tg340"/>
    <s v="ada"/>
    <s v="$D$4:$D$429"/>
    <n v="758"/>
    <s v="&gt;"/>
    <s v="LSN"/>
    <n v="31500"/>
    <s v="/ LSN"/>
    <n v="2625"/>
    <s v="/ PCS"/>
    <s v=""/>
    <s v=""/>
    <n v="2625"/>
    <s v="/ PCS"/>
    <s v="96 LSN_"/>
    <n v="7"/>
    <n v="7"/>
    <s v="96 LSN"/>
    <s v="96"/>
    <s v="LSN"/>
    <s v="12 PCS"/>
    <s v="12 "/>
    <s v="PCS"/>
    <s v=""/>
    <s v=""/>
    <n v="1152"/>
    <s v="PCS"/>
    <d v="2023-01-14T00:00:00"/>
    <e v="#REF!"/>
    <n v="96"/>
    <x v="0"/>
    <x v="74"/>
  </r>
  <r>
    <s v=""/>
    <s v=""/>
    <s v="&gt;"/>
    <s v=""/>
    <x v="349"/>
    <s v=""/>
    <s v="Gel 1.0 TG 340 BI Biru"/>
    <s v="DB STATIONERY"/>
    <s v="96 LSN"/>
    <n v="2"/>
    <n v="192"/>
    <s v="LSN"/>
    <n v="31500"/>
    <n v="3024000"/>
    <s v=""/>
    <s v=""/>
    <n v="6048000"/>
    <n v="0"/>
    <n v="0"/>
    <n v="0"/>
    <n v="5"/>
    <s v="GEL 1.0 TG340BI BIRU"/>
    <s v="gel10tg340bibiru"/>
    <s v="ada"/>
    <s v="$D$4:$D$430"/>
    <n v="712"/>
    <s v="&gt;"/>
    <s v="LSN"/>
    <n v="31500"/>
    <s v="/ LSN"/>
    <n v="2625"/>
    <s v="/ PCS"/>
    <s v=""/>
    <s v=""/>
    <n v="2625"/>
    <s v="/ PCS"/>
    <s v="96 LSN_"/>
    <n v="7"/>
    <n v="7"/>
    <s v="96 LSN"/>
    <s v="96"/>
    <s v="LSN"/>
    <s v="12 PCS"/>
    <s v="12 "/>
    <s v="PCS"/>
    <s v=""/>
    <s v=""/>
    <n v="1152"/>
    <s v="PCS"/>
    <d v="2023-01-14T00:00:00"/>
    <e v="#REF!"/>
    <n v="96"/>
    <x v="0"/>
    <x v="75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4T00:00:00"/>
    <s v=""/>
    <e v="#VALUE!"/>
    <x v="1"/>
    <x v="1"/>
  </r>
  <r>
    <s v="GRA_1401_LAN-2"/>
    <n v="79"/>
    <s v="&gt;"/>
    <n v="2"/>
    <x v="350"/>
    <s v=""/>
    <s v="Map Clear holder AC-105 putih"/>
    <s v="GRAFINDO"/>
    <s v="60 LSN"/>
    <n v="30"/>
    <s v=""/>
    <s v=""/>
    <n v="0"/>
    <n v="0"/>
    <s v=""/>
    <s v=""/>
    <s v=""/>
    <s v=""/>
    <s v=""/>
    <s v="SURAT JALAN"/>
    <s v=""/>
    <s v="CLEAR HOLDER AC-105 PUTIH"/>
    <s v="clearholderac105putih"/>
    <s v="ada"/>
    <s v="$D$4:$D$432"/>
    <n v="458"/>
    <s v="&gt;"/>
    <e v="#VALUE!"/>
    <s v=""/>
    <s v=""/>
    <s v=""/>
    <s v=""/>
    <s v=""/>
    <s v=""/>
    <s v=""/>
    <s v=""/>
    <s v="60 LSN_"/>
    <n v="7"/>
    <n v="7"/>
    <s v="60 LSN"/>
    <s v="60"/>
    <s v="LSN"/>
    <s v="12 PCS"/>
    <s v="12 "/>
    <s v="PCS"/>
    <s v=""/>
    <s v=""/>
    <n v="720"/>
    <s v="PCS"/>
    <d v="2023-01-14T00:00:00"/>
    <e v="#REF!"/>
    <n v="60"/>
    <x v="0"/>
    <x v="273"/>
  </r>
  <r>
    <s v=""/>
    <s v=""/>
    <s v="&gt;"/>
    <s v=""/>
    <x v="351"/>
    <s v=""/>
    <s v="Map Clear holder AC-105 putih"/>
    <s v="GRAFINDO"/>
    <s v="60 LSN"/>
    <n v="3"/>
    <s v=""/>
    <s v=""/>
    <n v="0"/>
    <n v="0"/>
    <s v=""/>
    <s v=""/>
    <s v=""/>
    <n v="0"/>
    <n v="0"/>
    <s v="SURAT JALAN"/>
    <s v=""/>
    <s v="CLEAR HOLDER AC-105 PUTIH"/>
    <s v="clearholderac105putih"/>
    <s v="ada"/>
    <s v="$D$4:$D$433"/>
    <n v="458"/>
    <s v="&gt;"/>
    <e v="#VALUE!"/>
    <s v=""/>
    <s v=""/>
    <s v=""/>
    <s v=""/>
    <s v=""/>
    <s v=""/>
    <s v=""/>
    <s v=""/>
    <s v="60 LSN_"/>
    <n v="7"/>
    <n v="7"/>
    <s v="60 LSN"/>
    <s v="60"/>
    <s v="LSN"/>
    <s v="12 PCS"/>
    <s v="12 "/>
    <s v="PCS"/>
    <s v=""/>
    <s v=""/>
    <n v="720"/>
    <s v="PCS"/>
    <d v="2023-01-14T00:00:00"/>
    <e v="#REF!"/>
    <n v="60"/>
    <x v="0"/>
    <x v="27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4T00:00:00"/>
    <s v=""/>
    <e v="#VALUE!"/>
    <x v="1"/>
    <x v="1"/>
  </r>
  <r>
    <s v="GUN_1401_086-1"/>
    <n v="80"/>
    <s v="&gt;"/>
    <n v="1"/>
    <x v="352"/>
    <s v=""/>
    <s v="Penghapus WB 803 Gunindo"/>
    <s v="GUNINDO"/>
    <s v="30 LSN"/>
    <n v="3"/>
    <n v="90"/>
    <s v="LSN"/>
    <n v="61000"/>
    <n v="1830000"/>
    <n v="0.05"/>
    <n v="0.1"/>
    <n v="4693950"/>
    <n v="796050"/>
    <n v="3897900"/>
    <n v="0"/>
    <n v="3"/>
    <s v="WB ERASER 803"/>
    <s v="wberaser803"/>
    <s v="ada"/>
    <s v="$D$4:$D$435"/>
    <n v="2108"/>
    <s v="&gt;"/>
    <s v="LSN"/>
    <n v="61000"/>
    <s v="/ LSN"/>
    <n v="5083.333333333333"/>
    <s v="/ PCS"/>
    <s v=""/>
    <s v=""/>
    <n v="5083.333333333333"/>
    <s v="/ PCS"/>
    <s v="30 LSN_"/>
    <n v="7"/>
    <n v="7"/>
    <s v="30 LSN"/>
    <s v="30"/>
    <s v="LSN"/>
    <s v="12 PCS"/>
    <s v="12 "/>
    <s v="PCS"/>
    <s v=""/>
    <s v=""/>
    <n v="360"/>
    <s v="PCS"/>
    <d v="2023-01-14T00:00:00"/>
    <e v="#REF!"/>
    <n v="30"/>
    <x v="0"/>
    <x v="27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4T00:00:00"/>
    <s v=""/>
    <e v="#VALUE!"/>
    <x v="1"/>
    <x v="1"/>
  </r>
  <r>
    <s v="KEN_1601_871-4"/>
    <n v="81"/>
    <s v="&gt;"/>
    <n v="4"/>
    <x v="353"/>
    <d v="2023-01-16T00:00:00"/>
    <s v="P case Kenko PC-0719-TK"/>
    <s v="KENKO SINAR INDONESIA"/>
    <s v="24 LSN"/>
    <n v="1"/>
    <s v=""/>
    <s v=""/>
    <n v="0"/>
    <n v="1497600"/>
    <n v="0.17"/>
    <s v=""/>
    <n v="1243008"/>
    <s v=""/>
    <s v=""/>
    <n v="0"/>
    <s v=""/>
    <s v="KENKO PENCIL CASE PC-0719-TK"/>
    <s v="kenkopencilcasepc0719tk"/>
    <s v="ada"/>
    <s v="$D$4:$D$437"/>
    <n v="1246"/>
    <s v="&gt;"/>
    <s v="LSN"/>
    <n v="62400"/>
    <s v="/ LSN"/>
    <n v="5200"/>
    <s v="/ PCS"/>
    <s v=""/>
    <s v=""/>
    <n v="5200"/>
    <s v="/ PCS"/>
    <s v="24 LSN_"/>
    <n v="7"/>
    <n v="7"/>
    <s v="24 LSN"/>
    <s v="24"/>
    <s v="LSN"/>
    <s v="12 PCS"/>
    <s v="12 "/>
    <s v="PCS"/>
    <s v=""/>
    <s v=""/>
    <n v="288"/>
    <s v="PCS"/>
    <d v="2023-01-16T00:00:00"/>
    <e v="#REF!"/>
    <n v="24"/>
    <x v="2"/>
    <x v="275"/>
  </r>
  <r>
    <s v=""/>
    <s v=""/>
    <s v="&gt;"/>
    <s v=""/>
    <x v="354"/>
    <s v=""/>
    <s v="Isi cutter Kenko A-100 kecil"/>
    <s v="KENKO SINAR INDONESIA"/>
    <s v="120 LSN"/>
    <n v="5"/>
    <s v=""/>
    <s v=""/>
    <n v="0"/>
    <n v="3888000"/>
    <n v="0.17"/>
    <s v=""/>
    <n v="16135200"/>
    <s v=""/>
    <s v=""/>
    <n v="0"/>
    <s v=""/>
    <s v="KENKO CUTTER BLADE A-100 (9MM)"/>
    <s v="kenkocutterbladea1009mm"/>
    <s v="ada"/>
    <s v="$D$4:$D$438"/>
    <n v="1132"/>
    <s v="&gt;"/>
    <s v="LSN"/>
    <n v="32400"/>
    <s v="/ LSN"/>
    <n v="2700"/>
    <s v="/ PCS"/>
    <s v=""/>
    <s v=""/>
    <n v="2700"/>
    <s v="/ PCS"/>
    <s v="120 LSN_"/>
    <n v="8"/>
    <n v="8"/>
    <s v="120 LSN"/>
    <s v="120"/>
    <s v="LSN"/>
    <s v="12 PCS"/>
    <s v="12 "/>
    <s v="PCS"/>
    <s v=""/>
    <s v=""/>
    <n v="1440"/>
    <s v="PCS"/>
    <d v="2023-01-16T00:00:00"/>
    <e v="#REF!"/>
    <n v="120"/>
    <x v="2"/>
    <x v="232"/>
  </r>
  <r>
    <s v=""/>
    <s v=""/>
    <s v="&gt;"/>
    <s v=""/>
    <x v="355"/>
    <s v=""/>
    <s v="Gel pen Kenko Hitech 0.28mm hitam"/>
    <s v="KENKO SINAR INDONESIA"/>
    <s v="12 GRS"/>
    <n v="5"/>
    <s v=""/>
    <s v=""/>
    <n v="0"/>
    <n v="5616000"/>
    <n v="0.17"/>
    <s v=""/>
    <n v="23306400"/>
    <s v=""/>
    <s v=""/>
    <n v="0"/>
    <s v=""/>
    <s v="KENKO GEL PEN HI TECH H 0.28MM BLACK"/>
    <s v="kenkogelpenhitechh028mmblack"/>
    <s v="ada"/>
    <s v="$D$4:$D$439"/>
    <n v="1153"/>
    <s v="&gt;"/>
    <s v="GRS"/>
    <n v="468000"/>
    <s v="/ GRS"/>
    <n v="39000"/>
    <s v="/ LSN"/>
    <n v="3250"/>
    <s v="/ PCS"/>
    <n v="3250"/>
    <s v="/ PCS"/>
    <s v="12 GRS_"/>
    <n v="7"/>
    <n v="7"/>
    <s v="12 GRS"/>
    <s v="12"/>
    <s v="GRS"/>
    <s v="12 LSN"/>
    <s v="12 "/>
    <s v="LSN"/>
    <n v="12"/>
    <s v="PCS"/>
    <n v="1728"/>
    <s v="PCS"/>
    <d v="2023-01-16T00:00:00"/>
    <e v="#REF!"/>
    <n v="12"/>
    <x v="2"/>
    <x v="118"/>
  </r>
  <r>
    <s v=""/>
    <s v=""/>
    <s v="&gt;"/>
    <s v=""/>
    <x v="356"/>
    <s v=""/>
    <s v="Gel pen Kenko Easy Gel hitam"/>
    <s v="KENKO SINAR INDONESIA"/>
    <s v="12 GRS"/>
    <n v="5"/>
    <s v=""/>
    <s v=""/>
    <n v="0"/>
    <n v="3758400"/>
    <n v="0.17"/>
    <s v=""/>
    <n v="15597360"/>
    <n v="0"/>
    <n v="0"/>
    <n v="0"/>
    <s v=""/>
    <s v="KENKO GEL PEN EASY GEL BLACK"/>
    <s v="kenkogelpeneasygelblack"/>
    <s v="ada"/>
    <s v="$D$4:$D$440"/>
    <n v="1148"/>
    <s v="&gt;"/>
    <s v="GRS"/>
    <n v="313200"/>
    <s v="/ GRS"/>
    <n v="26100"/>
    <s v="/ LSN"/>
    <n v="2175"/>
    <s v="/ PCS"/>
    <n v="2175"/>
    <s v="/ PCS"/>
    <s v="12 GRS_"/>
    <n v="7"/>
    <n v="7"/>
    <s v="12 GRS"/>
    <s v="12"/>
    <s v="GRS"/>
    <s v="12 LSN"/>
    <s v="12 "/>
    <s v="LSN"/>
    <n v="12"/>
    <s v="PCS"/>
    <n v="1728"/>
    <s v="PCS"/>
    <d v="2023-01-16T00:00:00"/>
    <e v="#REF!"/>
    <n v="12"/>
    <x v="2"/>
    <x v="22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6T00:00:00"/>
    <s v=""/>
    <e v="#VALUE!"/>
    <x v="1"/>
    <x v="1"/>
  </r>
  <r>
    <s v="KEN_1601_988-4"/>
    <n v="82"/>
    <s v="&gt;"/>
    <n v="4"/>
    <x v="357"/>
    <s v=""/>
    <s v="Tipe-ex kertas Kenko CT-909"/>
    <s v="KENKO SINAR INDONESIA"/>
    <s v="48 LSN"/>
    <n v="5"/>
    <s v=""/>
    <s v=""/>
    <n v="0"/>
    <n v="2880000"/>
    <n v="0.17"/>
    <s v=""/>
    <n v="11952000"/>
    <s v=""/>
    <s v=""/>
    <n v="0"/>
    <s v=""/>
    <s v="KENKO CORRECTION TAPE CT-909 (12M X 5MM)"/>
    <s v="kenkocorrectiontapect90912mx5mm"/>
    <s v="ada"/>
    <s v="$D$4:$D$442"/>
    <n v="1130"/>
    <s v="&gt;"/>
    <s v="LSN"/>
    <n v="60000"/>
    <s v="/ LSN"/>
    <n v="5000"/>
    <s v="/ PCS"/>
    <s v=""/>
    <s v=""/>
    <n v="5000"/>
    <s v="/ PCS"/>
    <s v="48 LSN_"/>
    <n v="7"/>
    <n v="7"/>
    <s v="48 LSN"/>
    <s v="48"/>
    <s v="LSN"/>
    <s v="12 PCS"/>
    <s v="12 "/>
    <s v="PCS"/>
    <s v=""/>
    <s v=""/>
    <n v="576"/>
    <s v="PCS"/>
    <d v="2023-01-16T00:00:00"/>
    <e v="#REF!"/>
    <n v="48"/>
    <x v="2"/>
    <x v="234"/>
  </r>
  <r>
    <s v=""/>
    <s v=""/>
    <s v="&gt;"/>
    <s v=""/>
    <x v="358"/>
    <s v=""/>
    <s v="Tipe-ex kertas Kenko CT-1505 FC"/>
    <s v="KENKO SINAR INDONESIA"/>
    <s v="48 LSN"/>
    <n v="3"/>
    <s v=""/>
    <s v=""/>
    <n v="0"/>
    <n v="3340800"/>
    <n v="0.17"/>
    <s v=""/>
    <n v="8318592"/>
    <s v=""/>
    <s v=""/>
    <n v="0"/>
    <s v=""/>
    <s v="KENKO CORRECTION TAPE CT-1505FC (15M X 5MM)"/>
    <s v="kenkocorrectiontapect1505fc15mx5mm"/>
    <s v="ada"/>
    <s v="$D$4:$D$443"/>
    <n v="1110"/>
    <s v="&gt;"/>
    <s v="LSN"/>
    <n v="69600"/>
    <s v="/ LSN"/>
    <n v="5800"/>
    <s v="/ PCS"/>
    <s v=""/>
    <s v=""/>
    <n v="5800"/>
    <s v="/ PCS"/>
    <s v="48 LSN_"/>
    <n v="7"/>
    <n v="7"/>
    <s v="48 LSN"/>
    <s v="48"/>
    <s v="LSN"/>
    <s v="12 PCS"/>
    <s v="12 "/>
    <s v="PCS"/>
    <s v=""/>
    <s v=""/>
    <n v="576"/>
    <s v="PCS"/>
    <d v="2023-01-16T00:00:00"/>
    <e v="#REF!"/>
    <n v="48"/>
    <x v="2"/>
    <x v="233"/>
  </r>
  <r>
    <s v=""/>
    <s v=""/>
    <s v="&gt;"/>
    <s v=""/>
    <x v="359"/>
    <s v=""/>
    <s v="Gel pen Kenko Sahara Snack Hitam"/>
    <s v="KENKO SINAR INDONESIA"/>
    <s v="12 GRS"/>
    <n v="2"/>
    <s v=""/>
    <s v=""/>
    <n v="0"/>
    <n v="5616000"/>
    <n v="0.17"/>
    <s v=""/>
    <n v="9322560"/>
    <s v=""/>
    <s v=""/>
    <n v="0"/>
    <s v=""/>
    <s v="KENKO GEL PEN SAHARA SNACK BLACK"/>
    <s v="kenkogelpensaharasnackblack"/>
    <s v="ada"/>
    <s v="$D$4:$D$444"/>
    <n v="1182"/>
    <s v="&gt;"/>
    <s v="GRS"/>
    <n v="468000"/>
    <s v="/ GRS"/>
    <n v="39000"/>
    <s v="/ LSN"/>
    <n v="3250"/>
    <s v="/ PCS"/>
    <n v="3250"/>
    <s v="/ PCS"/>
    <s v="12 GRS_"/>
    <n v="7"/>
    <n v="7"/>
    <s v="12 GRS"/>
    <s v="12"/>
    <s v="GRS"/>
    <s v="12 LSN"/>
    <s v="12 "/>
    <s v="LSN"/>
    <n v="12"/>
    <s v="PCS"/>
    <n v="1728"/>
    <s v="PCS"/>
    <d v="2023-01-16T00:00:00"/>
    <e v="#REF!"/>
    <n v="12"/>
    <x v="2"/>
    <x v="276"/>
  </r>
  <r>
    <s v=""/>
    <s v=""/>
    <s v="&gt;"/>
    <s v=""/>
    <x v="360"/>
    <s v=""/>
    <s v="Gunting Kenko SC-838 N"/>
    <s v="KENKO SINAR INDONESIA"/>
    <s v="25 LSN"/>
    <n v="1"/>
    <s v=""/>
    <s v=""/>
    <n v="0"/>
    <n v="1995000"/>
    <n v="0.17"/>
    <s v=""/>
    <n v="1655850"/>
    <n v="0"/>
    <n v="0"/>
    <n v="0"/>
    <s v=""/>
    <s v="KENKO SCISSOR SC-838N"/>
    <s v="kenkoscissorsc838n"/>
    <s v="ada"/>
    <s v="$D$4:$D$445"/>
    <n v="1269"/>
    <s v="&gt;"/>
    <s v="LSN"/>
    <n v="79800"/>
    <s v="/ LSN"/>
    <n v="6650"/>
    <s v="/ PCS"/>
    <s v=""/>
    <s v=""/>
    <n v="6650"/>
    <s v="/ PCS"/>
    <s v="25 LSN_"/>
    <n v="7"/>
    <n v="7"/>
    <s v="25 LSN"/>
    <s v="25"/>
    <s v="LSN"/>
    <s v="12 PCS"/>
    <s v="12 "/>
    <s v="PCS"/>
    <s v=""/>
    <s v=""/>
    <n v="300"/>
    <s v="PCS"/>
    <d v="2023-01-16T00:00:00"/>
    <e v="#REF!"/>
    <n v="25"/>
    <x v="2"/>
    <x v="13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6T00:00:00"/>
    <s v=""/>
    <e v="#VALUE!"/>
    <x v="1"/>
    <x v="1"/>
  </r>
  <r>
    <s v="ATA_1601_770-2"/>
    <n v="83"/>
    <s v="&gt;"/>
    <n v="2"/>
    <x v="361"/>
    <s v=""/>
    <s v="Stamp pad JK 1"/>
    <s v="ATALI MAKMUR"/>
    <s v="18 LSN"/>
    <n v="1"/>
    <n v="216"/>
    <s v="PCS"/>
    <n v="5800"/>
    <n v="1252800"/>
    <n v="0.125"/>
    <n v="0.05"/>
    <n v="1041390"/>
    <s v=""/>
    <s v=""/>
    <n v="0"/>
    <n v="1"/>
    <s v="STAMP PAD NO 1 JK"/>
    <s v="stamppadno1jk"/>
    <s v="ada"/>
    <s v="$D$4:$D$447"/>
    <n v="1980"/>
    <s v="&gt;"/>
    <s v="LSN"/>
    <n v="69600"/>
    <s v="/ LSN"/>
    <n v="5800"/>
    <s v="/ PCS"/>
    <s v=""/>
    <s v=""/>
    <n v="5800"/>
    <s v="/ PCS"/>
    <s v="18 LSN_"/>
    <n v="7"/>
    <n v="7"/>
    <s v="18 LSN"/>
    <s v="18"/>
    <s v="LSN"/>
    <s v="12 PCS"/>
    <s v="12 "/>
    <s v="PCS"/>
    <s v=""/>
    <s v=""/>
    <n v="216"/>
    <s v="PCS"/>
    <d v="2023-01-16T00:00:00"/>
    <e v="#REF!"/>
    <n v="18"/>
    <x v="2"/>
    <x v="277"/>
  </r>
  <r>
    <s v=""/>
    <s v=""/>
    <s v="&gt;"/>
    <s v=""/>
    <x v="362"/>
    <s v=""/>
    <s v="Stip JK ER-30 W"/>
    <s v="ATALI MAKMUR"/>
    <s v="50 BOX (30 PCS)"/>
    <n v="1"/>
    <n v="50"/>
    <s v="BOX"/>
    <n v="32000"/>
    <n v="1600000"/>
    <n v="0.125"/>
    <n v="0.05"/>
    <n v="1330000"/>
    <n v="0"/>
    <n v="0"/>
    <n v="0"/>
    <n v="3"/>
    <s v="ERASER ER-30W JK"/>
    <s v="eraserer30wjk"/>
    <s v="ada"/>
    <s v="$D$4:$D$448"/>
    <n v="686"/>
    <s v="&gt;"/>
    <s v="BOX "/>
    <n v="32000"/>
    <s v="/ BOX "/>
    <n v="1066.6666666666667"/>
    <s v="/ PCS"/>
    <s v=""/>
    <s v=""/>
    <n v="1066.6666666666667"/>
    <s v="/ PCS"/>
    <s v="50 BOX_30 PCS_"/>
    <n v="7"/>
    <n v="14"/>
    <s v="50 BOX "/>
    <s v="50"/>
    <s v="BOX "/>
    <s v="30 PCS"/>
    <s v="30 "/>
    <s v="PCS"/>
    <s v=""/>
    <s v=""/>
    <n v="1500"/>
    <s v="PCS"/>
    <d v="2023-01-16T00:00:00"/>
    <e v="#REF!"/>
    <n v="50"/>
    <x v="2"/>
    <x v="27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6T00:00:00"/>
    <s v=""/>
    <e v="#VALUE!"/>
    <x v="1"/>
    <x v="1"/>
  </r>
  <r>
    <s v="ATA_1601_693-10"/>
    <n v="84"/>
    <s v="&gt;"/>
    <n v="10"/>
    <x v="363"/>
    <s v=""/>
    <s v="Clip Trigonal JK no.3"/>
    <s v="ATALI MAKMUR"/>
    <s v="500 BOX"/>
    <n v="1"/>
    <n v="500"/>
    <s v="BOX"/>
    <n v="1625"/>
    <n v="812500"/>
    <n v="0.125"/>
    <n v="0.05"/>
    <n v="675390.625"/>
    <s v=""/>
    <s v=""/>
    <n v="0"/>
    <n v="6"/>
    <s v="TRIGONAL CLIP NO 3 JK"/>
    <s v="trigonalclipno3jk"/>
    <s v="ada"/>
    <s v="$D$4:$D$450"/>
    <n v="2090"/>
    <s v="&gt;"/>
    <s v="BOX"/>
    <n v="1625"/>
    <s v="/ BOX"/>
    <s v=""/>
    <s v=""/>
    <s v=""/>
    <s v=""/>
    <n v="1625"/>
    <s v="/ BOX"/>
    <s v="500 BOX_"/>
    <n v="8"/>
    <n v="8"/>
    <s v="500 BOX"/>
    <s v="500"/>
    <s v="BOX"/>
    <s v=""/>
    <s v=""/>
    <s v=""/>
    <s v=""/>
    <s v=""/>
    <n v="500"/>
    <s v="BOX"/>
    <d v="2023-01-16T00:00:00"/>
    <e v="#REF!"/>
    <n v="500"/>
    <x v="2"/>
    <x v="177"/>
  </r>
  <r>
    <s v=""/>
    <s v=""/>
    <s v="&gt;"/>
    <s v=""/>
    <x v="364"/>
    <s v=""/>
    <s v="Tape cutter JK TD-103"/>
    <s v="ATALI MAKMUR"/>
    <s v="24 PCS"/>
    <n v="2"/>
    <n v="48"/>
    <s v="PCS"/>
    <n v="19000"/>
    <n v="456000"/>
    <n v="0.125"/>
    <n v="0.05"/>
    <n v="758100"/>
    <s v=""/>
    <s v=""/>
    <n v="0"/>
    <n v="6"/>
    <s v="TAPE CUTTER TD-103 JK"/>
    <s v="tapecuttertd103jk"/>
    <s v="ada"/>
    <s v="$D$4:$D$451"/>
    <n v="2026"/>
    <s v="&gt;"/>
    <s v="PCS"/>
    <n v="19000"/>
    <s v="/ PCS"/>
    <s v=""/>
    <s v=""/>
    <s v=""/>
    <s v=""/>
    <n v="19000"/>
    <s v="/ PCS"/>
    <s v="24 PCS_"/>
    <n v="7"/>
    <n v="7"/>
    <s v="24 PCS"/>
    <s v="24"/>
    <s v="PCS"/>
    <s v=""/>
    <s v=""/>
    <s v=""/>
    <s v=""/>
    <s v=""/>
    <n v="24"/>
    <s v="PCS"/>
    <d v="2023-01-16T00:00:00"/>
    <e v="#REF!"/>
    <n v="24"/>
    <x v="2"/>
    <x v="87"/>
  </r>
  <r>
    <s v=""/>
    <s v=""/>
    <s v="&gt;"/>
    <s v=""/>
    <x v="365"/>
    <s v=""/>
    <s v="Stip JK 526-B20"/>
    <s v="ATALI MAKMUR"/>
    <s v="50 BOX (20 PCS)"/>
    <n v="3"/>
    <n v="150"/>
    <s v="BOX"/>
    <n v="34100"/>
    <n v="1705000"/>
    <n v="0.125"/>
    <n v="0.05"/>
    <n v="4251843.75"/>
    <s v=""/>
    <s v=""/>
    <n v="0"/>
    <n v="22"/>
    <s v="ERASER 526-B20 JK"/>
    <s v="eraser526b20jk"/>
    <s v="ada"/>
    <s v="$D$4:$D$452"/>
    <n v="678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16T00:00:00"/>
    <e v="#REF!"/>
    <n v="50"/>
    <x v="2"/>
    <x v="94"/>
  </r>
  <r>
    <s v=""/>
    <s v=""/>
    <s v="&gt;"/>
    <s v=""/>
    <x v="366"/>
    <s v=""/>
    <s v="Stip JK ER-B20 BL"/>
    <s v="ATALI MAKMUR"/>
    <s v="50 BOX (20 PCS)"/>
    <n v="2"/>
    <n v="100"/>
    <s v="BOX"/>
    <n v="34100"/>
    <n v="1705000"/>
    <n v="0.125"/>
    <n v="0.05"/>
    <n v="2834562.5"/>
    <s v=""/>
    <s v=""/>
    <n v="0"/>
    <n v="8"/>
    <s v="ERASER ER-B20BL JK"/>
    <s v="erasererb20bljk"/>
    <s v="ada"/>
    <s v="$D$4:$D$453"/>
    <n v="687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16T00:00:00"/>
    <e v="#REF!"/>
    <n v="50"/>
    <x v="2"/>
    <x v="96"/>
  </r>
  <r>
    <s v=""/>
    <s v=""/>
    <s v="&gt;"/>
    <s v=""/>
    <x v="367"/>
    <s v=""/>
    <s v="Stip JK 526-B40 BL"/>
    <s v="ATALI MAKMUR"/>
    <s v="50 BOX (40 PCS)"/>
    <n v="2"/>
    <n v="100"/>
    <s v="BOX"/>
    <n v="28300"/>
    <n v="1415000"/>
    <n v="0.125"/>
    <n v="0.05"/>
    <n v="2352437.5"/>
    <s v=""/>
    <s v=""/>
    <n v="0"/>
    <n v="13"/>
    <s v="ERASER 526-B40BL JK"/>
    <s v="eraser526b40bljk"/>
    <s v="ada"/>
    <s v="$D$4:$D$454"/>
    <n v="679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16T00:00:00"/>
    <e v="#REF!"/>
    <n v="50"/>
    <x v="2"/>
    <x v="95"/>
  </r>
  <r>
    <s v=""/>
    <s v=""/>
    <s v="&gt;"/>
    <s v=""/>
    <x v="368"/>
    <s v=""/>
    <s v="PW JK 24W CP-24 PB panjang"/>
    <s v="ATALI MAKMUR"/>
    <s v="12 BOX (6 SET)"/>
    <n v="1"/>
    <n v="72"/>
    <s v="SET"/>
    <n v="21200"/>
    <n v="1526400"/>
    <n v="0.125"/>
    <n v="0.05"/>
    <n v="1268820"/>
    <s v=""/>
    <s v=""/>
    <n v="0"/>
    <n v="4"/>
    <s v="COLOR PENCIL CP-24 PB JK"/>
    <s v="colorpencilcp24pbjk"/>
    <s v="ada"/>
    <s v="$D$4:$D$455"/>
    <n v="490"/>
    <s v="&gt;"/>
    <s v="BOX "/>
    <n v="127200"/>
    <s v="/ BOX "/>
    <n v="21200"/>
    <s v="/ SET"/>
    <s v=""/>
    <s v=""/>
    <n v="21200"/>
    <s v="/ SET"/>
    <s v="12 BOX_6 SET_"/>
    <n v="7"/>
    <n v="13"/>
    <s v="12 BOX "/>
    <s v="12"/>
    <s v="BOX "/>
    <s v="6 SET"/>
    <s v="6 "/>
    <s v="SET"/>
    <s v=""/>
    <s v=""/>
    <n v="72"/>
    <s v="SET"/>
    <d v="2023-01-16T00:00:00"/>
    <e v="#REF!"/>
    <n v="12"/>
    <x v="2"/>
    <x v="279"/>
  </r>
  <r>
    <s v=""/>
    <s v=""/>
    <s v="&gt;"/>
    <s v=""/>
    <x v="369"/>
    <s v=""/>
    <s v="PW JK 24W CP-S24 pendek"/>
    <s v="ATALI MAKMUR"/>
    <s v="12 BOX (12 SET)"/>
    <n v="1"/>
    <n v="144"/>
    <s v="SET"/>
    <n v="13800"/>
    <n v="1987200"/>
    <n v="0.125"/>
    <n v="0.05"/>
    <n v="1651860"/>
    <s v=""/>
    <s v=""/>
    <n v="0"/>
    <n v="1"/>
    <s v="COLOR PENCIL CP-S24 JK"/>
    <s v="colorpencilcps24jk"/>
    <s v="ada"/>
    <s v="$D$4:$D$456"/>
    <n v="494"/>
    <s v="&gt;"/>
    <s v="BOX "/>
    <n v="165600"/>
    <s v="/ BOX "/>
    <n v="13800"/>
    <s v="/ SET"/>
    <s v=""/>
    <s v=""/>
    <n v="13800"/>
    <s v="/ SET"/>
    <s v="12 BOX_12 SET_"/>
    <n v="7"/>
    <n v="14"/>
    <s v="12 BOX "/>
    <s v="12"/>
    <s v="BOX "/>
    <s v="12 SET"/>
    <s v="12 "/>
    <s v="SET"/>
    <s v=""/>
    <s v=""/>
    <n v="144"/>
    <s v="SET"/>
    <d v="2023-01-16T00:00:00"/>
    <e v="#REF!"/>
    <n v="12"/>
    <x v="2"/>
    <x v="280"/>
  </r>
  <r>
    <s v=""/>
    <s v=""/>
    <s v="&gt;"/>
    <s v=""/>
    <x v="370"/>
    <s v=""/>
    <s v="Punch JK 30 XL"/>
    <s v="ATALI MAKMUR"/>
    <s v="10 LSN"/>
    <n v="1"/>
    <n v="120"/>
    <s v="PCS"/>
    <n v="12950"/>
    <n v="1554000"/>
    <n v="0.125"/>
    <n v="0.05"/>
    <n v="1291762.5"/>
    <s v=""/>
    <s v=""/>
    <n v="0"/>
    <n v="2"/>
    <s v="PUNCH 30XL JK"/>
    <s v="punch30xljk"/>
    <s v="ada"/>
    <s v="$D$4:$D$457"/>
    <n v="1883"/>
    <s v="&gt;"/>
    <s v="LSN"/>
    <n v="155400"/>
    <s v="/ LSN"/>
    <n v="12950"/>
    <s v="/ PCS"/>
    <s v=""/>
    <s v=""/>
    <n v="12950"/>
    <s v="/ PCS"/>
    <s v="10 LSN_"/>
    <n v="7"/>
    <n v="7"/>
    <s v="10 LSN"/>
    <s v="10"/>
    <s v="LSN"/>
    <s v="12 PCS"/>
    <s v="12 "/>
    <s v="PCS"/>
    <s v=""/>
    <s v=""/>
    <n v="120"/>
    <s v="PCS"/>
    <d v="2023-01-16T00:00:00"/>
    <e v="#REF!"/>
    <n v="10"/>
    <x v="2"/>
    <x v="281"/>
  </r>
  <r>
    <s v=""/>
    <s v=""/>
    <s v="&gt;"/>
    <s v=""/>
    <x v="371"/>
    <s v=""/>
    <s v="Gel pen JK GP-265 Q Gel hitam"/>
    <s v="ATALI MAKMUR"/>
    <s v="144 LSN"/>
    <n v="1"/>
    <n v="144"/>
    <s v="DZ"/>
    <n v="28200"/>
    <n v="4060800"/>
    <n v="0.125"/>
    <n v="0.05"/>
    <n v="3375540"/>
    <s v=""/>
    <s v=""/>
    <n v="0"/>
    <n v="1"/>
    <s v="GEL PEN GP-265 Q GEL BLACK JK"/>
    <s v="gelpengp265qgelblackjk"/>
    <s v="ada"/>
    <s v="$D$4:$D$458"/>
    <n v="731"/>
    <s v="&gt;"/>
    <s v="LSN"/>
    <n v="28200"/>
    <s v="/ LSN"/>
    <n v="2350"/>
    <s v="/ PCS"/>
    <s v=""/>
    <s v=""/>
    <n v="2350"/>
    <s v="/ PCS"/>
    <s v="144 LSN_"/>
    <n v="8"/>
    <n v="8"/>
    <s v="144 LSN"/>
    <s v="144"/>
    <s v="LSN"/>
    <s v="12 PCS"/>
    <s v="12 "/>
    <s v="PCS"/>
    <s v=""/>
    <s v=""/>
    <n v="1728"/>
    <s v="PCS"/>
    <d v="2023-01-16T00:00:00"/>
    <e v="#REF!"/>
    <n v="144"/>
    <x v="2"/>
    <x v="282"/>
  </r>
  <r>
    <s v=""/>
    <s v=""/>
    <s v="&gt;"/>
    <s v=""/>
    <x v="372"/>
    <s v=""/>
    <s v="Lem stick JK GS-09"/>
    <s v="ATALI MAKMUR"/>
    <s v="64 LSN"/>
    <n v="1"/>
    <n v="768"/>
    <s v="PCS"/>
    <n v="2100"/>
    <n v="1612800"/>
    <n v="0.125"/>
    <n v="0.05"/>
    <n v="1340640"/>
    <n v="0"/>
    <n v="0"/>
    <n v="0"/>
    <n v="3"/>
    <s v="GLUE STICK GS-09 8 GRAM JK"/>
    <s v="gluestickgs098gramjk"/>
    <s v="ada"/>
    <s v="$D$4:$D$459"/>
    <n v="927"/>
    <s v="&gt;"/>
    <s v="LSN"/>
    <n v="25200"/>
    <s v="/ LSN"/>
    <n v="2100"/>
    <s v="/ PCS"/>
    <s v=""/>
    <s v=""/>
    <n v="2100"/>
    <s v="/ PCS"/>
    <s v="64 LSN_"/>
    <n v="7"/>
    <n v="7"/>
    <s v="64 LSN"/>
    <s v="64"/>
    <s v="LSN"/>
    <s v="12 PCS"/>
    <s v="12 "/>
    <s v="PCS"/>
    <s v=""/>
    <s v=""/>
    <n v="768"/>
    <s v="PCS"/>
    <d v="2023-01-16T00:00:00"/>
    <e v="#REF!"/>
    <n v="64"/>
    <x v="2"/>
    <x v="28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6T00:00:00"/>
    <s v=""/>
    <e v="#VALUE!"/>
    <x v="1"/>
    <x v="1"/>
  </r>
  <r>
    <s v="ATA_1601_694-3"/>
    <n v="85"/>
    <s v="&gt;"/>
    <n v="3"/>
    <x v="373"/>
    <s v=""/>
    <s v="Crayon putar JK TWCR-12 S"/>
    <s v="ATALI MAKMUR"/>
    <s v="12 LSN"/>
    <n v="1"/>
    <n v="144"/>
    <s v="SET"/>
    <n v="23900"/>
    <n v="3441600"/>
    <n v="0.125"/>
    <n v="0.05"/>
    <n v="2860830"/>
    <s v=""/>
    <s v=""/>
    <n v="0"/>
    <n v="8"/>
    <s v="CRAYON PUTAR TWCR-12S JK"/>
    <s v="crayonputartwcr12sjk"/>
    <s v="ada"/>
    <s v="$D$4:$D$461"/>
    <n v="553"/>
    <s v="&gt;"/>
    <s v="LSN"/>
    <n v="286800"/>
    <s v="/ LSN"/>
    <n v="23900"/>
    <s v="/ PCS"/>
    <s v=""/>
    <s v=""/>
    <n v="23900"/>
    <s v="/ PCS"/>
    <s v="12 LSN_"/>
    <n v="7"/>
    <n v="7"/>
    <s v="12 LSN"/>
    <s v="12"/>
    <s v="LSN"/>
    <s v="12 PCS"/>
    <s v="12 "/>
    <s v="PCS"/>
    <s v=""/>
    <s v=""/>
    <n v="144"/>
    <s v="PCS"/>
    <d v="2023-01-16T00:00:00"/>
    <e v="#REF!"/>
    <n v="12"/>
    <x v="2"/>
    <x v="171"/>
  </r>
  <r>
    <s v=""/>
    <s v=""/>
    <s v="&gt;"/>
    <s v=""/>
    <x v="374"/>
    <s v=""/>
    <s v="Cutter JK L-500"/>
    <s v="ATALI MAKMUR"/>
    <s v="24 LSN"/>
    <n v="1"/>
    <n v="24"/>
    <s v="DZ"/>
    <n v="162000"/>
    <n v="3888000"/>
    <n v="0.125"/>
    <n v="0.05"/>
    <n v="3231900"/>
    <s v=""/>
    <s v=""/>
    <n v="0"/>
    <n v="6"/>
    <s v="CUTTER L-500 JK"/>
    <s v="cutterl500jk"/>
    <s v="ada"/>
    <s v="$D$4:$D$462"/>
    <n v="571"/>
    <s v="&gt;"/>
    <s v="LSN"/>
    <n v="162000"/>
    <s v="/ LSN"/>
    <n v="13500"/>
    <s v="/ PCS"/>
    <s v=""/>
    <s v=""/>
    <n v="13500"/>
    <s v="/ PCS"/>
    <s v="24 LSN_"/>
    <n v="7"/>
    <n v="7"/>
    <s v="24 LSN"/>
    <s v="24"/>
    <s v="LSN"/>
    <s v="12 PCS"/>
    <s v="12 "/>
    <s v="PCS"/>
    <s v=""/>
    <s v=""/>
    <n v="288"/>
    <s v="PCS"/>
    <d v="2023-01-16T00:00:00"/>
    <e v="#REF!"/>
    <n v="24"/>
    <x v="2"/>
    <x v="284"/>
  </r>
  <r>
    <s v=""/>
    <s v=""/>
    <s v="&gt;"/>
    <s v=""/>
    <x v="375"/>
    <s v=""/>
    <s v="Isi cutter JK L-150"/>
    <s v="ATALI MAKMUR"/>
    <s v="40 LSN"/>
    <s v=""/>
    <n v="24"/>
    <s v="DZ"/>
    <n v="0"/>
    <n v="0"/>
    <s v=""/>
    <s v=""/>
    <s v=""/>
    <n v="0"/>
    <n v="0"/>
    <s v="BONUS CUTTER L-150 AM (L) JK"/>
    <n v="0"/>
    <s v="CUTTER BLADE L-150 AM (L) JK"/>
    <s v="cutterbladel150amljk"/>
    <s v="ada"/>
    <s v="$D$4:$D$463"/>
    <n v="563"/>
    <s v="&gt;"/>
    <e v="#VALUE!"/>
    <s v=""/>
    <s v=""/>
    <s v=""/>
    <s v=""/>
    <s v=""/>
    <s v=""/>
    <s v=""/>
    <s v=""/>
    <s v="40 LSN_"/>
    <n v="7"/>
    <n v="7"/>
    <s v="40 LSN"/>
    <s v="40"/>
    <s v="LSN"/>
    <s v="12 PCS"/>
    <s v="12 "/>
    <s v="PCS"/>
    <s v=""/>
    <s v=""/>
    <n v="480"/>
    <s v="PCS"/>
    <d v="2023-01-16T00:00:00"/>
    <e v="#REF!"/>
    <n v="40"/>
    <x v="2"/>
    <x v="285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6T00:00:00"/>
    <s v=""/>
    <e v="#VALUE!"/>
    <x v="1"/>
    <x v="1"/>
  </r>
  <r>
    <s v="HAN_1601_164-2"/>
    <n v="86"/>
    <s v="&gt;"/>
    <n v="2"/>
    <x v="376"/>
    <s v=""/>
    <s v="Lilin Angka Shintoeng"/>
    <s v="HANSA"/>
    <s v="100 LSN"/>
    <s v=""/>
    <n v="14"/>
    <s v="LSN"/>
    <n v="13000"/>
    <n v="182000"/>
    <s v=""/>
    <s v=""/>
    <n v="182000"/>
    <s v=""/>
    <s v=""/>
    <s v="MIX NO 1 S/D 7 @ 2 LSN"/>
    <n v="0"/>
    <s v="LILIN ANGKA SHINTOENG"/>
    <s v="lilinangkashintoeng"/>
    <s v="ada"/>
    <s v="$D$4:$D$465"/>
    <n v="1377"/>
    <s v="&gt;"/>
    <s v="LSN"/>
    <n v="13000"/>
    <s v="/ LSN"/>
    <n v="1083.3333333333333"/>
    <s v="/ PCS"/>
    <s v=""/>
    <s v=""/>
    <n v="1083.3333333333333"/>
    <s v="/ PCS"/>
    <s v="100 LSN_"/>
    <n v="8"/>
    <n v="8"/>
    <s v="100 LSN"/>
    <s v="100"/>
    <s v="LSN"/>
    <s v="12 PCS"/>
    <s v="12 "/>
    <s v="PCS"/>
    <s v=""/>
    <s v=""/>
    <n v="1200"/>
    <s v="PCS"/>
    <d v="2023-01-16T00:00:00"/>
    <e v="#REF!"/>
    <n v="100"/>
    <x v="0"/>
    <x v="97"/>
  </r>
  <r>
    <s v=""/>
    <s v=""/>
    <s v="&gt;"/>
    <s v=""/>
    <x v="377"/>
    <s v=""/>
    <s v="Lilin Shintoeng 24 btg"/>
    <s v="HANSA"/>
    <s v="40 LSN"/>
    <s v=""/>
    <n v="3"/>
    <s v="LSN"/>
    <n v="41000"/>
    <n v="123000"/>
    <s v=""/>
    <s v=""/>
    <n v="123000"/>
    <n v="0"/>
    <n v="0"/>
    <n v="0"/>
    <n v="0"/>
    <s v="LILIN SHINTOENG 24 BTG"/>
    <s v="lilinshintoeng24btg"/>
    <s v="ada"/>
    <s v="$D$4:$D$466"/>
    <n v="1397"/>
    <s v="&gt;"/>
    <s v="LSN"/>
    <n v="41000"/>
    <s v="/ LSN"/>
    <n v="3416.6666666666665"/>
    <s v="/ PCS"/>
    <s v=""/>
    <s v=""/>
    <n v="3416.6666666666665"/>
    <s v="/ PCS"/>
    <s v="40 LSN_"/>
    <n v="7"/>
    <n v="7"/>
    <s v="40 LSN"/>
    <s v="40"/>
    <s v="LSN"/>
    <s v="12 PCS"/>
    <s v="12 "/>
    <s v="PCS"/>
    <s v=""/>
    <s v=""/>
    <n v="480"/>
    <s v="PCS"/>
    <d v="2023-01-16T00:00:00"/>
    <e v="#REF!"/>
    <n v="40"/>
    <x v="0"/>
    <x v="28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6T00:00:00"/>
    <s v=""/>
    <e v="#VALUE!"/>
    <x v="1"/>
    <x v="1"/>
  </r>
  <r>
    <s v="GUN_1601_095-2"/>
    <n v="87"/>
    <s v="&gt;"/>
    <n v="2"/>
    <x v="378"/>
    <s v=""/>
    <s v="Gunting OSS Gunindo"/>
    <s v="GUNINDO"/>
    <s v="60 LSN"/>
    <n v="6"/>
    <n v="360"/>
    <s v="LSN"/>
    <n v="49200"/>
    <n v="2952000"/>
    <n v="0.05"/>
    <n v="0.1"/>
    <n v="15143760"/>
    <s v=""/>
    <s v=""/>
    <n v="0"/>
    <n v="6"/>
    <s v="OSS GUNINDO "/>
    <s v="ossgunindo"/>
    <s v="ada"/>
    <s v="$D$4:$D$468"/>
    <n v="1579"/>
    <s v="&gt;"/>
    <s v="LSN"/>
    <n v="49200"/>
    <s v="/ LSN"/>
    <n v="4100"/>
    <s v="/ PCS"/>
    <s v=""/>
    <s v=""/>
    <n v="4100"/>
    <s v="/ PCS"/>
    <s v="60 LSN_"/>
    <n v="7"/>
    <n v="7"/>
    <s v="60 LSN"/>
    <s v="60"/>
    <s v="LSN"/>
    <s v="12 PCS"/>
    <s v="12 "/>
    <s v="PCS"/>
    <s v=""/>
    <s v=""/>
    <n v="720"/>
    <s v="PCS"/>
    <d v="2023-01-16T00:00:00"/>
    <e v="#REF!"/>
    <n v="60"/>
    <x v="0"/>
    <x v="287"/>
  </r>
  <r>
    <s v=""/>
    <s v=""/>
    <s v="&gt;"/>
    <s v=""/>
    <x v="379"/>
    <s v=""/>
    <s v="Gunting FL coklat Gunindo"/>
    <s v="GUNINDO"/>
    <s v="20 LSN"/>
    <n v="2"/>
    <n v="40"/>
    <s v="LSN"/>
    <n v="120000"/>
    <n v="2400000"/>
    <n v="0.05"/>
    <n v="0.1"/>
    <n v="4104000"/>
    <n v="0"/>
    <n v="0"/>
    <n v="0"/>
    <n v="2"/>
    <s v="GUNINDO FL COKLAT"/>
    <s v="gunindoflcoklat"/>
    <s v="ada"/>
    <s v="$D$4:$D$469"/>
    <n v="940"/>
    <s v="&gt;"/>
    <s v="LSN"/>
    <n v="120000"/>
    <s v="/ LSN"/>
    <n v="10000"/>
    <s v="/ PCS"/>
    <s v=""/>
    <s v=""/>
    <n v="10000"/>
    <s v="/ PCS"/>
    <s v="20 LSN_"/>
    <n v="7"/>
    <n v="7"/>
    <s v="20 LSN"/>
    <s v="20"/>
    <s v="LSN"/>
    <s v="12 PCS"/>
    <s v="12 "/>
    <s v="PCS"/>
    <s v=""/>
    <s v=""/>
    <n v="240"/>
    <s v="PCS"/>
    <d v="2023-01-16T00:00:00"/>
    <e v="#REF!"/>
    <n v="20"/>
    <x v="0"/>
    <x v="28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6T00:00:00"/>
    <s v=""/>
    <e v="#VALUE!"/>
    <x v="1"/>
    <x v="1"/>
  </r>
  <r>
    <s v="DUT_1601_3-H-1"/>
    <n v="88"/>
    <s v="&gt;"/>
    <n v="1"/>
    <x v="380"/>
    <s v=""/>
    <s v="Acrylic TF-AC-003 18x16ml"/>
    <s v="DUTA BUANA"/>
    <s v="72 SET"/>
    <n v="3"/>
    <n v="216"/>
    <s v="SET"/>
    <n v="23500"/>
    <n v="1692000"/>
    <s v=""/>
    <s v=""/>
    <n v="5076000"/>
    <n v="0"/>
    <n v="5076000"/>
    <n v="0"/>
    <n v="8"/>
    <s v="ACRYLIC COLOUR TF-AC-003 (18 X 6ML)"/>
    <s v="acryliccolourtfac00318x6ml"/>
    <s v="ada"/>
    <s v="$D$4:$D$471"/>
    <n v="23"/>
    <s v="&gt;"/>
    <s v="SET"/>
    <n v="23500"/>
    <s v="/ SET"/>
    <s v=""/>
    <s v=""/>
    <s v=""/>
    <s v=""/>
    <n v="23500"/>
    <s v="/ SET"/>
    <s v="72 SET_"/>
    <n v="7"/>
    <n v="7"/>
    <s v="72 SET"/>
    <s v="72"/>
    <s v="SET"/>
    <s v=""/>
    <s v=""/>
    <s v=""/>
    <s v=""/>
    <s v=""/>
    <n v="72"/>
    <s v="SET"/>
    <d v="2023-01-16T00:00:00"/>
    <e v="#REF!"/>
    <n v="72"/>
    <x v="0"/>
    <x v="28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6T00:00:00"/>
    <s v=""/>
    <e v="#VALUE!"/>
    <x v="1"/>
    <x v="1"/>
  </r>
  <r>
    <s v="ATA_1801_823-11"/>
    <n v="89"/>
    <s v="&gt;"/>
    <n v="11"/>
    <x v="381"/>
    <d v="2023-01-18T00:00:00"/>
    <s v="Gunting JK SC-828"/>
    <s v="ATALI MAKMUR"/>
    <s v="12 LSN"/>
    <n v="2"/>
    <n v="288"/>
    <s v="PCS"/>
    <n v="4350"/>
    <n v="626400"/>
    <n v="0.125"/>
    <n v="0.05"/>
    <n v="1041390"/>
    <s v=""/>
    <s v=""/>
    <n v="0"/>
    <n v="11"/>
    <s v="SCISSOR SC-828 JK"/>
    <s v="scissorsc828jk"/>
    <s v="ada"/>
    <s v="$D$4:$D$473"/>
    <n v="1920"/>
    <s v="&gt;"/>
    <s v="LSN"/>
    <n v="52200"/>
    <s v="/ LSN"/>
    <n v="4350"/>
    <s v="/ PCS"/>
    <s v=""/>
    <s v=""/>
    <n v="4350"/>
    <s v="/ PCS"/>
    <s v="12 LSN_"/>
    <n v="7"/>
    <n v="7"/>
    <s v="12 LSN"/>
    <s v="12"/>
    <s v="LSN"/>
    <s v="12 PCS"/>
    <s v="12 "/>
    <s v="PCS"/>
    <s v=""/>
    <s v=""/>
    <n v="144"/>
    <s v="PCS"/>
    <d v="2023-01-18T00:00:00"/>
    <e v="#REF!"/>
    <n v="12"/>
    <x v="2"/>
    <x v="88"/>
  </r>
  <r>
    <s v=""/>
    <s v=""/>
    <s v="&gt;"/>
    <s v=""/>
    <x v="382"/>
    <s v=""/>
    <s v="Gunting JK SC-838"/>
    <s v="ATALI MAKMUR"/>
    <s v="12 LSN"/>
    <n v="2"/>
    <n v="288"/>
    <s v="PCS"/>
    <n v="6500"/>
    <n v="936000"/>
    <n v="0.125"/>
    <n v="0.05"/>
    <n v="1556100"/>
    <s v=""/>
    <s v=""/>
    <n v="0"/>
    <n v="6"/>
    <s v="SCISSOR SC-838 JK"/>
    <s v="scissorsc838jk"/>
    <s v="ada"/>
    <s v="$D$4:$D$474"/>
    <n v="1922"/>
    <s v="&gt;"/>
    <s v="LSN"/>
    <n v="78000"/>
    <s v="/ LSN"/>
    <n v="6500"/>
    <s v="/ PCS"/>
    <s v=""/>
    <s v=""/>
    <n v="6500"/>
    <s v="/ PCS"/>
    <s v="12 LSN_"/>
    <n v="7"/>
    <n v="7"/>
    <s v="12 LSN"/>
    <s v="12"/>
    <s v="LSN"/>
    <s v="12 PCS"/>
    <s v="12 "/>
    <s v="PCS"/>
    <s v=""/>
    <s v=""/>
    <n v="144"/>
    <s v="PCS"/>
    <d v="2023-01-18T00:00:00"/>
    <e v="#REF!"/>
    <n v="12"/>
    <x v="2"/>
    <x v="89"/>
  </r>
  <r>
    <s v=""/>
    <s v=""/>
    <s v="&gt;"/>
    <s v=""/>
    <x v="383"/>
    <s v=""/>
    <s v="Gunting JK SC-848"/>
    <s v="ATALI MAKMUR"/>
    <s v="12 LSN"/>
    <n v="2"/>
    <n v="288"/>
    <s v="PCS"/>
    <n v="9750"/>
    <n v="1404000"/>
    <n v="0.125"/>
    <n v="0.05"/>
    <n v="2334150"/>
    <s v=""/>
    <s v=""/>
    <n v="0"/>
    <n v="6"/>
    <s v="SCISSOR SC-848 JK"/>
    <s v="scissorsc848jk"/>
    <s v="ada"/>
    <s v="$D$4:$D$475"/>
    <n v="1924"/>
    <s v="&gt;"/>
    <s v="LSN"/>
    <n v="117000"/>
    <s v="/ LSN"/>
    <n v="9750"/>
    <s v="/ PCS"/>
    <s v=""/>
    <s v=""/>
    <n v="9750"/>
    <s v="/ PCS"/>
    <s v="12 LSN_"/>
    <n v="7"/>
    <n v="7"/>
    <s v="12 LSN"/>
    <s v="12"/>
    <s v="LSN"/>
    <s v="12 PCS"/>
    <s v="12 "/>
    <s v="PCS"/>
    <s v=""/>
    <s v=""/>
    <n v="144"/>
    <s v="PCS"/>
    <d v="2023-01-18T00:00:00"/>
    <e v="#REF!"/>
    <n v="12"/>
    <x v="2"/>
    <x v="90"/>
  </r>
  <r>
    <s v=""/>
    <s v=""/>
    <s v="&gt;"/>
    <s v=""/>
    <x v="384"/>
    <s v=""/>
    <s v="PW JK CP-103"/>
    <s v="ATALI MAKMUR"/>
    <s v="12 LSN"/>
    <n v="2"/>
    <n v="432"/>
    <s v="SET"/>
    <n v="8400"/>
    <n v="1814400"/>
    <n v="0.125"/>
    <n v="0.05"/>
    <n v="3016440"/>
    <s v=""/>
    <s v=""/>
    <n v="0"/>
    <n v="2"/>
    <s v="COLOR PENCIL CP-103 JK"/>
    <s v="colorpencilcp103jk"/>
    <s v="ada"/>
    <s v="$D$4:$D$476"/>
    <n v="485"/>
    <s v="&gt;"/>
    <s v="LSN"/>
    <n v="151200"/>
    <s v="/ LSN"/>
    <n v="12600"/>
    <s v="/ PCS"/>
    <s v=""/>
    <s v=""/>
    <n v="12600"/>
    <s v="/ PCS"/>
    <s v="12 LSN_"/>
    <n v="7"/>
    <n v="7"/>
    <s v="12 LSN"/>
    <s v="12"/>
    <s v="LSN"/>
    <s v="12 PCS"/>
    <s v="12 "/>
    <s v="PCS"/>
    <s v=""/>
    <s v=""/>
    <n v="144"/>
    <s v="PCS"/>
    <d v="2023-01-18T00:00:00"/>
    <e v="#REF!"/>
    <n v="12"/>
    <x v="2"/>
    <x v="290"/>
  </r>
  <r>
    <s v=""/>
    <s v=""/>
    <s v="&gt;"/>
    <s v=""/>
    <x v="385"/>
    <s v=""/>
    <s v="PW JK CP-107"/>
    <s v="ATALI MAKMUR"/>
    <s v="12 BOX (24 SET)"/>
    <n v="1"/>
    <n v="288"/>
    <s v="SET"/>
    <n v="5400"/>
    <n v="1555200"/>
    <n v="0.125"/>
    <n v="0.05"/>
    <n v="1292760"/>
    <s v=""/>
    <s v=""/>
    <n v="0"/>
    <n v="1"/>
    <s v="COLOR PENCIL CP-107 JK"/>
    <s v="colorpencilcp107jk"/>
    <s v="ada"/>
    <s v="$D$4:$D$477"/>
    <n v="487"/>
    <s v="&gt;"/>
    <s v="BOX "/>
    <n v="129600"/>
    <s v="/ BOX "/>
    <n v="5400"/>
    <s v="/ SET"/>
    <s v=""/>
    <s v=""/>
    <n v="5400"/>
    <s v="/ SET"/>
    <s v="12 BOX_24 SET_"/>
    <n v="7"/>
    <n v="14"/>
    <s v="12 BOX "/>
    <s v="12"/>
    <s v="BOX "/>
    <s v="24 SET"/>
    <s v="24 "/>
    <s v="SET"/>
    <s v=""/>
    <s v=""/>
    <n v="288"/>
    <s v="SET"/>
    <d v="2023-01-18T00:00:00"/>
    <e v="#REF!"/>
    <n v="12"/>
    <x v="2"/>
    <x v="291"/>
  </r>
  <r>
    <s v=""/>
    <s v=""/>
    <s v="&gt;"/>
    <s v=""/>
    <x v="386"/>
    <s v=""/>
    <s v="PW JK 24W CP-24 PB panjang"/>
    <s v="ATALI MAKMUR"/>
    <s v="12 BOX (6 SET)"/>
    <n v="2"/>
    <n v="144"/>
    <s v="SET"/>
    <n v="21200"/>
    <n v="1526400"/>
    <n v="0.125"/>
    <n v="0.05"/>
    <n v="2537640"/>
    <s v=""/>
    <s v=""/>
    <n v="0"/>
    <n v="4"/>
    <s v="COLOR PENCIL CP-24 PB JK"/>
    <s v="colorpencilcp24pbjk"/>
    <s v="ada"/>
    <s v="$D$4:$D$478"/>
    <n v="490"/>
    <s v="&gt;"/>
    <s v="BOX "/>
    <n v="127200"/>
    <s v="/ BOX "/>
    <n v="21200"/>
    <s v="/ SET"/>
    <s v=""/>
    <s v=""/>
    <n v="21200"/>
    <s v="/ SET"/>
    <s v="12 BOX_6 SET_"/>
    <n v="7"/>
    <n v="13"/>
    <s v="12 BOX "/>
    <s v="12"/>
    <s v="BOX "/>
    <s v="6 SET"/>
    <s v="6 "/>
    <s v="SET"/>
    <s v=""/>
    <s v=""/>
    <n v="72"/>
    <s v="SET"/>
    <d v="2023-01-18T00:00:00"/>
    <e v="#REF!"/>
    <n v="12"/>
    <x v="2"/>
    <x v="279"/>
  </r>
  <r>
    <s v=""/>
    <s v=""/>
    <s v="&gt;"/>
    <s v=""/>
    <x v="387"/>
    <s v=""/>
    <s v="PW JK 12W CP-12 PB panjang"/>
    <s v="ATALI MAKMUR"/>
    <s v="12 LSN"/>
    <n v="2"/>
    <n v="288"/>
    <s v="SET"/>
    <n v="10600"/>
    <n v="1526400"/>
    <n v="0.125"/>
    <n v="0.05"/>
    <n v="2537640"/>
    <s v=""/>
    <s v=""/>
    <n v="0"/>
    <n v="6"/>
    <s v="COLOR PENCIL CP-12 PB JK"/>
    <s v="colorpencilcp12pbjk"/>
    <s v="ada"/>
    <s v="$D$4:$D$479"/>
    <n v="488"/>
    <s v="&gt;"/>
    <s v="LSN"/>
    <n v="127200"/>
    <s v="/ LSN"/>
    <n v="10600"/>
    <s v="/ PCS"/>
    <s v=""/>
    <s v=""/>
    <n v="10600"/>
    <s v="/ PCS"/>
    <s v="12 LSN_"/>
    <n v="7"/>
    <n v="7"/>
    <s v="12 LSN"/>
    <s v="12"/>
    <s v="LSN"/>
    <s v="12 PCS"/>
    <s v="12 "/>
    <s v="PCS"/>
    <s v=""/>
    <s v=""/>
    <n v="144"/>
    <s v="PCS"/>
    <d v="2023-01-18T00:00:00"/>
    <e v="#REF!"/>
    <n v="12"/>
    <x v="2"/>
    <x v="292"/>
  </r>
  <r>
    <s v=""/>
    <s v=""/>
    <s v="&gt;"/>
    <s v=""/>
    <x v="388"/>
    <s v=""/>
    <s v="Stip JK ER-30 W"/>
    <s v="ATALI MAKMUR"/>
    <s v="50 BOX (30 PCS)"/>
    <n v="2"/>
    <n v="100"/>
    <s v="BOX"/>
    <n v="32000"/>
    <n v="1600000"/>
    <n v="0.125"/>
    <n v="0.05"/>
    <n v="2660000"/>
    <s v=""/>
    <s v=""/>
    <n v="0"/>
    <n v="3"/>
    <s v="ERASER ER-30W JK"/>
    <s v="eraserer30wjk"/>
    <s v="ada"/>
    <s v="$D$4:$D$480"/>
    <n v="686"/>
    <s v="&gt;"/>
    <s v="BOX "/>
    <n v="32000"/>
    <s v="/ BOX "/>
    <n v="1066.6666666666667"/>
    <s v="/ PCS"/>
    <s v=""/>
    <s v=""/>
    <n v="1066.6666666666667"/>
    <s v="/ PCS"/>
    <s v="50 BOX_30 PCS_"/>
    <n v="7"/>
    <n v="14"/>
    <s v="50 BOX "/>
    <s v="50"/>
    <s v="BOX "/>
    <s v="30 PCS"/>
    <s v="30 "/>
    <s v="PCS"/>
    <s v=""/>
    <s v=""/>
    <n v="1500"/>
    <s v="PCS"/>
    <d v="2023-01-18T00:00:00"/>
    <e v="#REF!"/>
    <n v="50"/>
    <x v="2"/>
    <x v="278"/>
  </r>
  <r>
    <s v=""/>
    <s v=""/>
    <s v="&gt;"/>
    <s v=""/>
    <x v="389"/>
    <s v=""/>
    <s v="Stip JK 526-B40 P"/>
    <s v="ATALI MAKMUR"/>
    <s v="50 BOX (40 PCS)"/>
    <n v="3"/>
    <n v="150"/>
    <s v="BOX"/>
    <n v="28300"/>
    <n v="1415000"/>
    <n v="0.125"/>
    <n v="0.05"/>
    <n v="3528656.25"/>
    <s v=""/>
    <s v=""/>
    <n v="0"/>
    <n v="23"/>
    <s v="ERASER 526-B40P JK"/>
    <s v="eraser526b40pjk"/>
    <s v="ada"/>
    <s v="$D$4:$D$481"/>
    <n v="680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18T00:00:00"/>
    <e v="#REF!"/>
    <n v="50"/>
    <x v="2"/>
    <x v="93"/>
  </r>
  <r>
    <s v=""/>
    <s v=""/>
    <s v="&gt;"/>
    <s v=""/>
    <x v="390"/>
    <s v=""/>
    <s v="Stip JK 526-B40 BL"/>
    <s v="ATALI MAKMUR"/>
    <s v="50 BOX (40 PCS)"/>
    <n v="2"/>
    <n v="100"/>
    <s v="BOX"/>
    <n v="28300"/>
    <n v="1415000"/>
    <n v="0.125"/>
    <n v="0.05"/>
    <n v="2352437.5"/>
    <s v=""/>
    <s v=""/>
    <n v="0"/>
    <n v="13"/>
    <s v="ERASER 526-B40BL JK"/>
    <s v="eraser526b40bljk"/>
    <s v="ada"/>
    <s v="$D$4:$D$482"/>
    <n v="679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18T00:00:00"/>
    <e v="#REF!"/>
    <n v="50"/>
    <x v="2"/>
    <x v="95"/>
  </r>
  <r>
    <s v=""/>
    <s v=""/>
    <s v="&gt;"/>
    <s v=""/>
    <x v="391"/>
    <s v=""/>
    <s v="Stip JK 526-B20"/>
    <s v="ATALI MAKMUR"/>
    <s v="50 BOX (20 PCS)"/>
    <n v="2"/>
    <n v="100"/>
    <s v="BOX"/>
    <n v="34100"/>
    <n v="1705000"/>
    <n v="0.125"/>
    <n v="0.05"/>
    <n v="2834562.5"/>
    <n v="0"/>
    <n v="0"/>
    <n v="0"/>
    <n v="22"/>
    <s v="ERASER 526-B20 JK"/>
    <s v="eraser526b20jk"/>
    <s v="ada"/>
    <s v="$D$4:$D$483"/>
    <n v="678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18T00:00:00"/>
    <e v="#REF!"/>
    <n v="50"/>
    <x v="2"/>
    <x v="9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8T00:00:00"/>
    <s v=""/>
    <e v="#VALUE!"/>
    <x v="1"/>
    <x v="1"/>
  </r>
  <r>
    <s v="ATA_1801_824-10"/>
    <n v="90"/>
    <s v="&gt;"/>
    <n v="10"/>
    <x v="392"/>
    <s v=""/>
    <s v="Key ring JK KR-9"/>
    <s v="ATALI MAKMUR"/>
    <s v="48 DRM (50 PCS)"/>
    <n v="1"/>
    <n v="48"/>
    <s v="DRM"/>
    <n v="23000"/>
    <n v="1104000"/>
    <n v="0.125"/>
    <n v="0.05"/>
    <n v="917700"/>
    <s v=""/>
    <s v=""/>
    <n v="0"/>
    <n v="1"/>
    <s v="KEY RING KR-9 JK"/>
    <s v="keyringkr9jk"/>
    <s v="ada"/>
    <s v="$D$4:$D$485"/>
    <n v="1326"/>
    <s v="&gt;"/>
    <s v="DRM "/>
    <n v="23000"/>
    <s v="/ DRM "/>
    <n v="460"/>
    <s v="/ PCS"/>
    <s v=""/>
    <s v=""/>
    <n v="460"/>
    <s v="/ PCS"/>
    <s v="48 DRM_50 PCS_"/>
    <n v="7"/>
    <n v="14"/>
    <s v="48 DRM "/>
    <s v="48"/>
    <s v="DRM "/>
    <s v="50 PCS"/>
    <s v="50 "/>
    <s v="PCS"/>
    <s v=""/>
    <s v=""/>
    <n v="2400"/>
    <s v="PCS"/>
    <d v="2023-01-18T00:00:00"/>
    <e v="#REF!"/>
    <n v="48"/>
    <x v="2"/>
    <x v="293"/>
  </r>
  <r>
    <s v=""/>
    <s v=""/>
    <s v="&gt;"/>
    <s v=""/>
    <x v="393"/>
    <s v=""/>
    <s v="P case JK PC-0618FZ-1A/D Fruitzy"/>
    <s v="ATALI MAKMUR"/>
    <s v="288 PCS"/>
    <n v="1"/>
    <n v="288"/>
    <s v="PCS"/>
    <n v="4000"/>
    <n v="1152000"/>
    <n v="0.125"/>
    <n v="0.05"/>
    <n v="957600"/>
    <s v=""/>
    <s v=""/>
    <n v="0"/>
    <n v="1"/>
    <s v="PENCIL CASE PC-0618FZ-1 A/D (FRUITZY)"/>
    <s v="pencilcasepc0618fz1adfruitzy"/>
    <s v="ada"/>
    <s v="$D$4:$D$486"/>
    <n v="1740"/>
    <s v="&gt;"/>
    <s v="PCS"/>
    <n v="4000"/>
    <s v="/ PCS"/>
    <s v=""/>
    <s v=""/>
    <s v=""/>
    <s v=""/>
    <n v="4000"/>
    <s v="/ PCS"/>
    <s v="288 PCS_"/>
    <n v="8"/>
    <n v="8"/>
    <s v="288 PCS"/>
    <s v="288"/>
    <s v="PCS"/>
    <s v=""/>
    <s v=""/>
    <s v=""/>
    <s v=""/>
    <s v=""/>
    <n v="288"/>
    <s v="PCS"/>
    <d v="2023-01-18T00:00:00"/>
    <e v="#REF!"/>
    <n v="288"/>
    <x v="2"/>
    <x v="294"/>
  </r>
  <r>
    <s v=""/>
    <s v=""/>
    <s v="&gt;"/>
    <s v=""/>
    <x v="394"/>
    <s v=""/>
    <s v="Pencil lead JK PL-11"/>
    <s v="ATALI MAKMUR"/>
    <s v="12 BOX (72 PCS)"/>
    <n v="1"/>
    <n v="72"/>
    <s v="DZ"/>
    <n v="37200"/>
    <n v="2678400"/>
    <n v="0.125"/>
    <n v="0.05"/>
    <n v="2226420"/>
    <s v=""/>
    <s v=""/>
    <n v="0"/>
    <n v="9"/>
    <s v="PENCIL LEAD PL-11 (2.0) JK"/>
    <s v="pencilleadpl1120jk"/>
    <s v="ada"/>
    <s v="$D$4:$D$487"/>
    <n v="1762"/>
    <s v="&gt;"/>
    <s v="BOX "/>
    <n v="223200"/>
    <s v="/ BOX "/>
    <n v="3100"/>
    <s v="/ PCS"/>
    <s v=""/>
    <s v=""/>
    <n v="3100"/>
    <s v="/ PCS"/>
    <s v="12 BOX_72 PCS_"/>
    <n v="7"/>
    <n v="14"/>
    <s v="12 BOX "/>
    <s v="12"/>
    <s v="BOX "/>
    <s v="72 PCS"/>
    <s v="72 "/>
    <s v="PCS"/>
    <s v=""/>
    <s v=""/>
    <n v="864"/>
    <s v="PCS"/>
    <d v="2023-01-18T00:00:00"/>
    <e v="#REF!"/>
    <n v="12"/>
    <x v="2"/>
    <x v="169"/>
  </r>
  <r>
    <s v=""/>
    <s v=""/>
    <s v="&gt;"/>
    <s v=""/>
    <x v="395"/>
    <s v=""/>
    <s v="Gunting JK SC-12"/>
    <s v="ATALI MAKMUR"/>
    <s v="12 LSN"/>
    <n v="1"/>
    <n v="144"/>
    <s v="PCS"/>
    <n v="7200"/>
    <n v="1036800"/>
    <n v="0.125"/>
    <n v="0.05"/>
    <n v="861840"/>
    <s v=""/>
    <s v=""/>
    <n v="0"/>
    <n v="1"/>
    <s v="SCISSOR SC-12 JK"/>
    <s v="scissorsc12jk"/>
    <s v="ada"/>
    <s v="$D$4:$D$488"/>
    <n v="1917"/>
    <s v="&gt;"/>
    <s v="LSN"/>
    <n v="86400"/>
    <s v="/ LSN"/>
    <n v="7200"/>
    <s v="/ PCS"/>
    <s v=""/>
    <s v=""/>
    <n v="7200"/>
    <s v="/ PCS"/>
    <s v="12 LSN_"/>
    <n v="7"/>
    <n v="7"/>
    <s v="12 LSN"/>
    <s v="12"/>
    <s v="LSN"/>
    <s v="12 PCS"/>
    <s v="12 "/>
    <s v="PCS"/>
    <s v=""/>
    <s v=""/>
    <n v="144"/>
    <s v="PCS"/>
    <d v="2023-01-18T00:00:00"/>
    <e v="#REF!"/>
    <n v="12"/>
    <x v="2"/>
    <x v="295"/>
  </r>
  <r>
    <s v=""/>
    <s v=""/>
    <s v="&gt;"/>
    <s v=""/>
    <x v="396"/>
    <s v=""/>
    <s v="s"/>
    <s v="ATALI MAKMUR"/>
    <s v="60 LSN"/>
    <n v="1"/>
    <n v="60"/>
    <s v="BOX"/>
    <n v="31500"/>
    <n v="1890000"/>
    <n v="0.125"/>
    <n v="0.05"/>
    <n v="1571062.5"/>
    <s v=""/>
    <s v=""/>
    <n v="0"/>
    <n v="1"/>
    <s v="SHARPENER B-24PTL JK"/>
    <s v="sharpenerb24ptljk"/>
    <s v="ada"/>
    <s v="$D$4:$D$489"/>
    <n v="1961"/>
    <s v="&gt;"/>
    <s v="LSN"/>
    <n v="31500"/>
    <s v="/ LSN"/>
    <n v="2625"/>
    <s v="/ PCS"/>
    <s v=""/>
    <s v=""/>
    <n v="2625"/>
    <s v="/ PCS"/>
    <s v="60 LSN_"/>
    <n v="7"/>
    <n v="7"/>
    <s v="60 LSN"/>
    <s v="60"/>
    <s v="LSN"/>
    <s v="12 PCS"/>
    <s v="12 "/>
    <s v="PCS"/>
    <s v=""/>
    <s v=""/>
    <n v="720"/>
    <s v="PCS"/>
    <d v="2023-01-18T00:00:00"/>
    <e v="#REF!"/>
    <n v="60"/>
    <x v="2"/>
    <x v="296"/>
  </r>
  <r>
    <s v=""/>
    <s v=""/>
    <s v="&gt;"/>
    <s v=""/>
    <x v="397"/>
    <s v=""/>
    <s v="Clip Trigonal JK no.3"/>
    <s v="ATALI MAKMUR"/>
    <s v="500 BOX"/>
    <n v="2"/>
    <n v="1000"/>
    <s v="BOX"/>
    <n v="1625"/>
    <n v="812500"/>
    <n v="0.125"/>
    <n v="0.05"/>
    <n v="1350781.25"/>
    <s v=""/>
    <s v=""/>
    <n v="0"/>
    <n v="6"/>
    <s v="TRIGONAL CLIP NO.3 JK"/>
    <s v="trigonalclipno3jk"/>
    <s v="ada"/>
    <s v="$D$4:$D$490"/>
    <n v="2090"/>
    <s v="&gt;"/>
    <s v="BOX"/>
    <n v="1625"/>
    <s v="/ BOX"/>
    <s v=""/>
    <s v=""/>
    <s v=""/>
    <s v=""/>
    <n v="1625"/>
    <s v="/ BOX"/>
    <s v="500 BOX_"/>
    <n v="8"/>
    <n v="8"/>
    <s v="500 BOX"/>
    <s v="500"/>
    <s v="BOX"/>
    <s v=""/>
    <s v=""/>
    <s v=""/>
    <s v=""/>
    <s v=""/>
    <n v="500"/>
    <s v="BOX"/>
    <d v="2023-01-18T00:00:00"/>
    <e v="#REF!"/>
    <n v="500"/>
    <x v="2"/>
    <x v="177"/>
  </r>
  <r>
    <s v=""/>
    <s v=""/>
    <s v="&gt;"/>
    <s v=""/>
    <x v="398"/>
    <s v=""/>
    <s v="Tipe-ex kertas JK CT-533"/>
    <s v="ATALI MAKMUR"/>
    <s v="40 LSN"/>
    <n v="1"/>
    <n v="480"/>
    <s v="PCS"/>
    <n v="8500"/>
    <n v="4080000"/>
    <n v="0.125"/>
    <n v="0.05"/>
    <n v="3391500"/>
    <s v=""/>
    <s v=""/>
    <n v="0"/>
    <n v="2"/>
    <s v="CORRECTION TAPE CT-533 JK"/>
    <s v="correctiontapect533jk"/>
    <s v="ada"/>
    <s v="$D$4:$D$491"/>
    <n v="524"/>
    <s v="&gt;"/>
    <s v="LSN"/>
    <n v="102000"/>
    <s v="/ LSN"/>
    <n v="8500"/>
    <s v="/ PCS"/>
    <s v=""/>
    <s v=""/>
    <n v="8500"/>
    <s v="/ PCS"/>
    <s v="40 LSN_"/>
    <n v="7"/>
    <n v="7"/>
    <s v="40 LSN"/>
    <s v="40"/>
    <s v="LSN"/>
    <s v="12 PCS"/>
    <s v="12 "/>
    <s v="PCS"/>
    <s v=""/>
    <s v=""/>
    <n v="480"/>
    <s v="PCS"/>
    <d v="2023-01-18T00:00:00"/>
    <e v="#REF!"/>
    <n v="40"/>
    <x v="2"/>
    <x v="297"/>
  </r>
  <r>
    <s v=""/>
    <s v=""/>
    <s v="&gt;"/>
    <s v=""/>
    <x v="399"/>
    <s v=""/>
    <s v="Clip Bulldog JK 6-145"/>
    <s v="ATALI MAKMUR"/>
    <s v="20 LSN"/>
    <n v="1"/>
    <n v="20"/>
    <s v="DZ"/>
    <n v="108900"/>
    <n v="2178000"/>
    <n v="0.125"/>
    <n v="0.05"/>
    <n v="1810462.5"/>
    <s v=""/>
    <s v=""/>
    <n v="0"/>
    <n v="1"/>
    <s v="BULLDOG CLIP 6-145 JK"/>
    <s v="bulldogclip6145jk"/>
    <s v="ada"/>
    <s v="$D$4:$D$492"/>
    <n v="376"/>
    <s v="&gt;"/>
    <s v="LSN"/>
    <n v="108900"/>
    <s v="/ LSN"/>
    <n v="9075"/>
    <s v="/ PCS"/>
    <s v=""/>
    <s v=""/>
    <n v="9075"/>
    <s v="/ PCS"/>
    <s v="20 LSN_"/>
    <n v="7"/>
    <n v="7"/>
    <s v="20 LSN"/>
    <s v="20"/>
    <s v="LSN"/>
    <s v="12 PCS"/>
    <s v="12 "/>
    <s v="PCS"/>
    <s v=""/>
    <s v=""/>
    <n v="240"/>
    <s v="PCS"/>
    <d v="2023-01-18T00:00:00"/>
    <e v="#REF!"/>
    <n v="20"/>
    <x v="2"/>
    <x v="298"/>
  </r>
  <r>
    <s v=""/>
    <s v=""/>
    <s v="&gt;"/>
    <s v=""/>
    <x v="400"/>
    <s v=""/>
    <s v="Tape cutter JK TC-113"/>
    <s v="ATALI MAKMUR"/>
    <s v="24 PCS"/>
    <n v="1"/>
    <n v="24"/>
    <s v="PCS"/>
    <n v="16500"/>
    <n v="396000"/>
    <n v="0.125"/>
    <n v="0.05"/>
    <n v="329175"/>
    <s v=""/>
    <s v=""/>
    <n v="0"/>
    <n v="1"/>
    <s v="TAPE CUTTER TC-113 JK"/>
    <s v="tapecuttertc113jk"/>
    <s v="ada"/>
    <s v="$D$4:$D$493"/>
    <n v="2020"/>
    <s v="&gt;"/>
    <s v="PCS"/>
    <n v="16500"/>
    <s v="/ PCS"/>
    <s v=""/>
    <s v=""/>
    <s v=""/>
    <s v=""/>
    <n v="16500"/>
    <s v="/ PCS"/>
    <s v="24 PCS_"/>
    <n v="7"/>
    <n v="7"/>
    <s v="24 PCS"/>
    <s v="24"/>
    <s v="PCS"/>
    <s v=""/>
    <s v=""/>
    <s v=""/>
    <s v=""/>
    <s v=""/>
    <n v="24"/>
    <s v="PCS"/>
    <d v="2023-01-18T00:00:00"/>
    <e v="#REF!"/>
    <n v="24"/>
    <x v="2"/>
    <x v="299"/>
  </r>
  <r>
    <s v=""/>
    <s v=""/>
    <s v="&gt;"/>
    <s v=""/>
    <x v="401"/>
    <s v=""/>
    <s v="Lem stick JK GS-09"/>
    <s v="ATALI MAKMUR"/>
    <s v="64 LSN"/>
    <n v="1"/>
    <n v="768"/>
    <s v="PCS"/>
    <n v="2100"/>
    <n v="1612800"/>
    <n v="0.125"/>
    <n v="0.05"/>
    <n v="1340640"/>
    <n v="0"/>
    <n v="0"/>
    <n v="0"/>
    <n v="3"/>
    <s v="GLUE STICK GS-09 8 GRAM JK"/>
    <s v="gluestickgs098gramjk"/>
    <s v="ada"/>
    <s v="$D$4:$D$494"/>
    <n v="927"/>
    <s v="&gt;"/>
    <s v="LSN"/>
    <n v="25200"/>
    <s v="/ LSN"/>
    <n v="2100"/>
    <s v="/ PCS"/>
    <s v=""/>
    <s v=""/>
    <n v="2100"/>
    <s v="/ PCS"/>
    <s v="64 LSN_"/>
    <n v="7"/>
    <n v="7"/>
    <s v="64 LSN"/>
    <s v="64"/>
    <s v="LSN"/>
    <s v="12 PCS"/>
    <s v="12 "/>
    <s v="PCS"/>
    <s v=""/>
    <s v=""/>
    <n v="768"/>
    <s v="PCS"/>
    <d v="2023-01-18T00:00:00"/>
    <e v="#REF!"/>
    <n v="64"/>
    <x v="2"/>
    <x v="28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8T00:00:00"/>
    <s v=""/>
    <e v="#VALUE!"/>
    <x v="1"/>
    <x v="1"/>
  </r>
  <r>
    <s v="ATA_1801_825-5"/>
    <n v="91"/>
    <s v="&gt;"/>
    <n v="5"/>
    <x v="402"/>
    <s v=""/>
    <s v="Guntacker JK GT-700"/>
    <s v="ATALI MAKMUR"/>
    <s v="6 LSN"/>
    <n v="1"/>
    <n v="72"/>
    <s v="PCS"/>
    <n v="34500"/>
    <n v="2484000"/>
    <n v="0.125"/>
    <n v="0.05"/>
    <n v="2064825"/>
    <s v=""/>
    <s v=""/>
    <n v="0"/>
    <n v="2"/>
    <s v="GUN TACKER GT-700 JK"/>
    <s v="guntackergt700jk"/>
    <s v="ada"/>
    <s v="$D$4:$D$496"/>
    <n v="948"/>
    <s v="&gt;"/>
    <s v="LSN"/>
    <n v="414000"/>
    <s v="/ LSN"/>
    <n v="34500"/>
    <s v="/ PCS"/>
    <s v=""/>
    <s v=""/>
    <n v="34500"/>
    <s v="/ PCS"/>
    <s v="6 LSN_"/>
    <n v="6"/>
    <n v="6"/>
    <s v="6 LSN"/>
    <s v="6"/>
    <s v="LSN"/>
    <s v="12 PCS"/>
    <s v="12 "/>
    <s v="PCS"/>
    <s v=""/>
    <s v=""/>
    <n v="72"/>
    <s v="PCS"/>
    <d v="2023-01-18T00:00:00"/>
    <e v="#REF!"/>
    <n v="6"/>
    <x v="2"/>
    <x v="193"/>
  </r>
  <r>
    <s v=""/>
    <s v=""/>
    <s v="&gt;"/>
    <s v=""/>
    <x v="403"/>
    <s v=""/>
    <s v="Lem JK GL-W01"/>
    <s v="ATALI MAKMUR"/>
    <s v="24 LSN"/>
    <n v="1"/>
    <n v="288"/>
    <s v="PCS"/>
    <n v="2600"/>
    <n v="748800"/>
    <n v="0.125"/>
    <n v="0.05"/>
    <n v="622440"/>
    <s v=""/>
    <s v=""/>
    <n v="0"/>
    <n v="1"/>
    <s v="GLUE GL-W01 JK"/>
    <s v="glueglw01jk"/>
    <s v="ada"/>
    <s v="$D$4:$D$497"/>
    <n v="922"/>
    <s v="&gt;"/>
    <s v="LSN"/>
    <n v="31200"/>
    <s v="/ LSN"/>
    <n v="2600"/>
    <s v="/ PCS"/>
    <s v=""/>
    <s v=""/>
    <n v="2600"/>
    <s v="/ PCS"/>
    <s v="24 LSN_"/>
    <n v="7"/>
    <n v="7"/>
    <s v="24 LSN"/>
    <s v="24"/>
    <s v="LSN"/>
    <s v="12 PCS"/>
    <s v="12 "/>
    <s v="PCS"/>
    <s v=""/>
    <s v=""/>
    <n v="288"/>
    <s v="PCS"/>
    <d v="2023-01-18T00:00:00"/>
    <e v="#REF!"/>
    <n v="24"/>
    <x v="2"/>
    <x v="300"/>
  </r>
  <r>
    <s v=""/>
    <s v=""/>
    <s v="&gt;"/>
    <s v=""/>
    <x v="404"/>
    <s v=""/>
    <s v="Crayon putar JK TWCR-24 S"/>
    <s v="ATALI MAKMUR"/>
    <s v="12 BOX (6 SET)"/>
    <n v="1"/>
    <n v="72"/>
    <s v="SET"/>
    <n v="47800"/>
    <n v="3441600"/>
    <n v="0.125"/>
    <n v="0.05"/>
    <n v="2860830"/>
    <s v=""/>
    <s v=""/>
    <n v="0"/>
    <n v="1"/>
    <s v="CRAYON PUTAR TWCR-24S JK"/>
    <s v="crayonputartwcr24sjk"/>
    <s v="ada"/>
    <s v="$D$4:$D$498"/>
    <n v="554"/>
    <s v="&gt;"/>
    <s v="BOX "/>
    <n v="286800"/>
    <s v="/ BOX "/>
    <n v="47800"/>
    <s v="/ SET"/>
    <s v=""/>
    <s v=""/>
    <n v="47800"/>
    <s v="/ SET"/>
    <s v="12 BOX_6 SET_"/>
    <n v="7"/>
    <n v="13"/>
    <s v="12 BOX "/>
    <s v="12"/>
    <s v="BOX "/>
    <s v="6 SET"/>
    <s v="6 "/>
    <s v="SET"/>
    <s v=""/>
    <s v=""/>
    <n v="72"/>
    <s v="SET"/>
    <d v="2023-01-18T00:00:00"/>
    <e v="#REF!"/>
    <n v="12"/>
    <x v="2"/>
    <x v="301"/>
  </r>
  <r>
    <s v=""/>
    <s v=""/>
    <s v="&gt;"/>
    <s v=""/>
    <x v="405"/>
    <s v=""/>
    <s v="Cutter JK L-500"/>
    <s v="ATALI MAKMUR"/>
    <s v="24 LSN"/>
    <n v="1"/>
    <n v="24"/>
    <s v="DZ"/>
    <n v="162000"/>
    <n v="3888000"/>
    <n v="0.125"/>
    <n v="0.05"/>
    <n v="3231900"/>
    <s v=""/>
    <s v=""/>
    <n v="0"/>
    <n v="6"/>
    <s v="CUTTER L-500 JK"/>
    <s v="cutterl500jk"/>
    <s v="ada"/>
    <s v="$D$4:$D$499"/>
    <n v="571"/>
    <s v="&gt;"/>
    <s v="LSN"/>
    <n v="162000"/>
    <s v="/ LSN"/>
    <n v="13500"/>
    <s v="/ PCS"/>
    <s v=""/>
    <s v=""/>
    <n v="13500"/>
    <s v="/ PCS"/>
    <s v="24 LSN_"/>
    <n v="7"/>
    <n v="7"/>
    <s v="24 LSN"/>
    <s v="24"/>
    <s v="LSN"/>
    <s v="12 PCS"/>
    <s v="12 "/>
    <s v="PCS"/>
    <s v=""/>
    <s v=""/>
    <n v="288"/>
    <s v="PCS"/>
    <d v="2023-01-18T00:00:00"/>
    <e v="#REF!"/>
    <n v="24"/>
    <x v="2"/>
    <x v="284"/>
  </r>
  <r>
    <s v=""/>
    <s v=""/>
    <s v="&gt;"/>
    <s v=""/>
    <x v="406"/>
    <s v=""/>
    <s v="Isi cutter JK L-150"/>
    <s v="ATALI MAKMUR"/>
    <s v="40 LSN"/>
    <s v=""/>
    <n v="24"/>
    <s v="DZ"/>
    <n v="0"/>
    <n v="0"/>
    <s v=""/>
    <s v=""/>
    <s v=""/>
    <n v="0"/>
    <n v="0"/>
    <s v="BONUS CUTTER L-500 JK"/>
    <n v="0"/>
    <s v="CUTTER BLADE L-150 AM (L) JK"/>
    <s v="cutterbladel150amljk"/>
    <s v="ada"/>
    <s v="$D$4:$D$500"/>
    <n v="563"/>
    <s v="&gt;"/>
    <e v="#VALUE!"/>
    <s v=""/>
    <s v=""/>
    <s v=""/>
    <s v=""/>
    <s v=""/>
    <s v=""/>
    <s v=""/>
    <s v=""/>
    <s v="40 LSN_"/>
    <n v="7"/>
    <n v="7"/>
    <s v="40 LSN"/>
    <s v="40"/>
    <s v="LSN"/>
    <s v="12 PCS"/>
    <s v="12 "/>
    <s v="PCS"/>
    <s v=""/>
    <s v=""/>
    <n v="480"/>
    <s v="PCS"/>
    <d v="2023-01-18T00:00:00"/>
    <e v="#REF!"/>
    <n v="40"/>
    <x v="2"/>
    <x v="285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8T00:00:00"/>
    <s v=""/>
    <e v="#VALUE!"/>
    <x v="1"/>
    <x v="1"/>
  </r>
  <r>
    <s v="KAL_1801_133-7"/>
    <n v="92"/>
    <s v="&gt;"/>
    <n v="7"/>
    <x v="407"/>
    <s v=""/>
    <s v="Call JK CC-40"/>
    <s v="KALINDO SUKSES"/>
    <s v="4 BOX (20 PCS)"/>
    <n v="1"/>
    <n v="80"/>
    <s v="PCS"/>
    <n v="55000"/>
    <n v="4400000"/>
    <n v="0.125"/>
    <n v="0.05"/>
    <n v="3657500"/>
    <s v=""/>
    <s v=""/>
    <n v="0"/>
    <n v="1"/>
    <s v="CALCULATOR JOYKO CC-40"/>
    <s v="calculatorjoykocc40"/>
    <s v="ada"/>
    <s v="$D$4:$D$502"/>
    <n v="408"/>
    <s v="&gt;"/>
    <s v="BOX "/>
    <n v="1100000"/>
    <s v="/ BOX "/>
    <n v="55000"/>
    <s v="/ PCS"/>
    <s v=""/>
    <s v=""/>
    <n v="55000"/>
    <s v="/ PCS"/>
    <s v="4 BOX_20 PCS_"/>
    <n v="6"/>
    <n v="13"/>
    <s v="4 BOX "/>
    <s v="4"/>
    <s v="BOX "/>
    <s v="20 PCS"/>
    <s v="20 "/>
    <s v="PCS"/>
    <s v=""/>
    <s v=""/>
    <n v="80"/>
    <s v="PCS"/>
    <d v="2023-01-18T00:00:00"/>
    <e v="#REF!"/>
    <n v="4"/>
    <x v="2"/>
    <x v="302"/>
  </r>
  <r>
    <s v=""/>
    <s v=""/>
    <s v="&gt;"/>
    <s v=""/>
    <x v="408"/>
    <s v=""/>
    <s v="Call JK CC-41"/>
    <s v="KALINDO SUKSES"/>
    <s v="6 BOX (10 PCS)"/>
    <n v="1"/>
    <n v="60"/>
    <s v="PCS"/>
    <n v="74000"/>
    <n v="4440000"/>
    <n v="0.125"/>
    <n v="0.05"/>
    <n v="3690750"/>
    <s v=""/>
    <s v=""/>
    <n v="0"/>
    <n v="3"/>
    <s v="CALCULATOR JOYKO CC-41"/>
    <s v="calculatorjoykocc41"/>
    <s v="ada"/>
    <s v="$D$4:$D$503"/>
    <n v="409"/>
    <s v="&gt;"/>
    <s v="BOX "/>
    <n v="740000"/>
    <s v="/ BOX "/>
    <n v="74000"/>
    <s v="/ PCS"/>
    <s v=""/>
    <s v=""/>
    <n v="74000"/>
    <s v="/ PCS"/>
    <s v="6 BOX_10 PCS_"/>
    <n v="6"/>
    <n v="13"/>
    <s v="6 BOX "/>
    <s v="6"/>
    <s v="BOX "/>
    <s v="10 PCS"/>
    <s v="10 "/>
    <s v="PCS"/>
    <s v=""/>
    <s v=""/>
    <n v="60"/>
    <s v="PCS"/>
    <d v="2023-01-18T00:00:00"/>
    <e v="#REF!"/>
    <n v="6"/>
    <x v="2"/>
    <x v="211"/>
  </r>
  <r>
    <s v=""/>
    <s v=""/>
    <s v="&gt;"/>
    <s v=""/>
    <x v="409"/>
    <s v=""/>
    <s v="Call JK CC-47 CO biru"/>
    <s v="KALINDO SUKSES"/>
    <s v="6 BOX (20 PCS)"/>
    <s v=""/>
    <n v="40"/>
    <s v="PCS"/>
    <n v="32500"/>
    <n v="1300000"/>
    <n v="0.125"/>
    <n v="0.05"/>
    <n v="1080625"/>
    <s v=""/>
    <s v=""/>
    <n v="0"/>
    <n v="0"/>
    <s v="CALCULATOR JOYKO CC-47 CO BLUE"/>
    <s v="calculatorjoykocc47coblue"/>
    <s v="ada"/>
    <s v="$D$4:$D$504"/>
    <n v="412"/>
    <s v="&gt;"/>
    <s v="PCS"/>
    <n v="32500"/>
    <s v="/ PCS"/>
    <s v=""/>
    <s v=""/>
    <s v=""/>
    <s v=""/>
    <n v="32500"/>
    <s v="/ PCS"/>
    <s v="6 BOX_20 PCS_"/>
    <n v="6"/>
    <n v="13"/>
    <s v="6 BOX "/>
    <s v="6"/>
    <s v="BOX "/>
    <s v="20 PCS"/>
    <s v="20 "/>
    <s v="PCS"/>
    <s v=""/>
    <s v=""/>
    <n v="120"/>
    <s v="PCS"/>
    <d v="2023-01-18T00:00:00"/>
    <e v="#REF!"/>
    <n v="6"/>
    <x v="2"/>
    <x v="303"/>
  </r>
  <r>
    <s v=""/>
    <s v=""/>
    <s v="&gt;"/>
    <s v=""/>
    <x v="410"/>
    <s v=""/>
    <s v="Call JK CC-47 CO hijau"/>
    <s v="KALINDO SUKSES"/>
    <s v="6 BOX (20 PCS)"/>
    <s v=""/>
    <n v="40"/>
    <s v="PCS"/>
    <n v="32500"/>
    <n v="1300000"/>
    <n v="0.125"/>
    <n v="0.05"/>
    <n v="1080625"/>
    <s v=""/>
    <s v=""/>
    <n v="0"/>
    <n v="0"/>
    <s v="CALCULATOR JOYKO CC-47 CO GREEN"/>
    <s v="calculatorjoykocc47cogreen"/>
    <s v="ada"/>
    <s v="$D$4:$D$505"/>
    <n v="413"/>
    <s v="&gt;"/>
    <s v="PCS"/>
    <n v="32500"/>
    <s v="/ PCS"/>
    <s v=""/>
    <s v=""/>
    <s v=""/>
    <s v=""/>
    <n v="32500"/>
    <s v="/ PCS"/>
    <s v="6 BOX_20 PCS_"/>
    <n v="6"/>
    <n v="13"/>
    <s v="6 BOX "/>
    <s v="6"/>
    <s v="BOX "/>
    <s v="20 PCS"/>
    <s v="20 "/>
    <s v="PCS"/>
    <s v=""/>
    <s v=""/>
    <n v="120"/>
    <s v="PCS"/>
    <d v="2023-01-18T00:00:00"/>
    <e v="#REF!"/>
    <n v="6"/>
    <x v="2"/>
    <x v="304"/>
  </r>
  <r>
    <s v=""/>
    <s v=""/>
    <s v="&gt;"/>
    <s v=""/>
    <x v="411"/>
    <s v=""/>
    <s v="Call JK CC-47 CO merah"/>
    <s v="KALINDO SUKSES"/>
    <s v="6 BOX (20 PCS)"/>
    <s v=""/>
    <n v="40"/>
    <s v="PCS"/>
    <n v="32500"/>
    <n v="1300000"/>
    <n v="0.125"/>
    <n v="0.05"/>
    <n v="1080625"/>
    <s v=""/>
    <s v=""/>
    <n v="0"/>
    <n v="0"/>
    <s v="CALCULATOR JOYKO CC-47 CO RED"/>
    <s v="calculatorjoykocc47cored"/>
    <s v="ada"/>
    <s v="$D$4:$D$506"/>
    <n v="414"/>
    <s v="&gt;"/>
    <s v="PCS"/>
    <n v="32500"/>
    <s v="/ PCS"/>
    <s v=""/>
    <s v=""/>
    <s v=""/>
    <s v=""/>
    <n v="32500"/>
    <s v="/ PCS"/>
    <s v="6 BOX_20 PCS_"/>
    <n v="6"/>
    <n v="13"/>
    <s v="6 BOX "/>
    <s v="6"/>
    <s v="BOX "/>
    <s v="20 PCS"/>
    <s v="20 "/>
    <s v="PCS"/>
    <s v=""/>
    <s v=""/>
    <n v="120"/>
    <s v="PCS"/>
    <d v="2023-01-18T00:00:00"/>
    <e v="#REF!"/>
    <n v="6"/>
    <x v="2"/>
    <x v="305"/>
  </r>
  <r>
    <s v=""/>
    <s v=""/>
    <s v="&gt;"/>
    <s v=""/>
    <x v="412"/>
    <s v=""/>
    <s v="Call JK CC-46"/>
    <s v="KALINDO SUKSES"/>
    <s v="6 BOX (20 PCS)"/>
    <n v="1"/>
    <n v="120"/>
    <s v="PCS"/>
    <n v="52000"/>
    <n v="6240000"/>
    <n v="0.125"/>
    <n v="0.05"/>
    <n v="5187000"/>
    <s v=""/>
    <s v=""/>
    <n v="0"/>
    <n v="1"/>
    <s v="CALCULATOR JOYKO CC-46"/>
    <s v="calculatorjoykocc46"/>
    <s v="ada"/>
    <s v="$D$4:$D$507"/>
    <n v="410"/>
    <s v="&gt;"/>
    <s v="BOX "/>
    <n v="1040000"/>
    <s v="/ BOX "/>
    <n v="52000"/>
    <s v="/ PCS"/>
    <s v=""/>
    <s v=""/>
    <n v="52000"/>
    <s v="/ PCS"/>
    <s v="6 BOX_20 PCS_"/>
    <n v="6"/>
    <n v="13"/>
    <s v="6 BOX "/>
    <s v="6"/>
    <s v="BOX "/>
    <s v="20 PCS"/>
    <s v="20 "/>
    <s v="PCS"/>
    <s v=""/>
    <s v=""/>
    <n v="120"/>
    <s v="PCS"/>
    <d v="2023-01-18T00:00:00"/>
    <e v="#REF!"/>
    <n v="6"/>
    <x v="2"/>
    <x v="306"/>
  </r>
  <r>
    <s v=""/>
    <s v=""/>
    <s v="&gt;"/>
    <s v=""/>
    <x v="413"/>
    <s v=""/>
    <s v="Call JK CC-810 CH"/>
    <s v="KALINDO SUKSES"/>
    <s v="6 BOX (10 PCS)"/>
    <n v="1"/>
    <n v="60"/>
    <s v="PCS"/>
    <n v="82000"/>
    <n v="4920000"/>
    <n v="0.125"/>
    <n v="0.05"/>
    <n v="4089750"/>
    <n v="0"/>
    <n v="0"/>
    <n v="0"/>
    <n v="1"/>
    <s v="CALCULATOR JOYKO CC-810 CH"/>
    <s v="calculatorjoykocc810ch"/>
    <s v="ada"/>
    <s v="$D$4:$D$508"/>
    <n v="420"/>
    <s v="&gt;"/>
    <s v="BOX "/>
    <n v="820000"/>
    <s v="/ BOX "/>
    <n v="82000"/>
    <s v="/ PCS"/>
    <s v=""/>
    <s v=""/>
    <n v="82000"/>
    <s v="/ PCS"/>
    <s v="6 BOX_10 PCS_"/>
    <n v="6"/>
    <n v="13"/>
    <s v="6 BOX "/>
    <s v="6"/>
    <s v="BOX "/>
    <s v="10 PCS"/>
    <s v="10 "/>
    <s v="PCS"/>
    <s v=""/>
    <s v=""/>
    <n v="60"/>
    <s v="PCS"/>
    <d v="2023-01-18T00:00:00"/>
    <e v="#REF!"/>
    <n v="6"/>
    <x v="2"/>
    <x v="30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8T00:00:00"/>
    <s v=""/>
    <e v="#VALUE!"/>
    <x v="1"/>
    <x v="1"/>
  </r>
  <r>
    <s v="ATA_1801_904-4"/>
    <n v="93"/>
    <s v="&gt;"/>
    <n v="4"/>
    <x v="414"/>
    <s v=""/>
    <s v="Crayon putar JK TWCR-12 S"/>
    <s v="ATALI MAKMUR"/>
    <s v="12 LSN"/>
    <n v="2"/>
    <n v="288"/>
    <s v="SET"/>
    <n v="23900"/>
    <n v="3441600"/>
    <n v="0.125"/>
    <n v="0.05"/>
    <n v="5721660"/>
    <s v=""/>
    <s v=""/>
    <n v="0"/>
    <n v="8"/>
    <s v="CRAYON PUTAR TWCR-12S JK"/>
    <s v="crayonputartwcr12sjk"/>
    <s v="ada"/>
    <s v="$D$4:$D$510"/>
    <n v="553"/>
    <s v="&gt;"/>
    <s v="LSN"/>
    <n v="286800"/>
    <s v="/ LSN"/>
    <n v="23900"/>
    <s v="/ PCS"/>
    <s v=""/>
    <s v=""/>
    <n v="23900"/>
    <s v="/ PCS"/>
    <s v="12 LSN_"/>
    <n v="7"/>
    <n v="7"/>
    <s v="12 LSN"/>
    <s v="12"/>
    <s v="LSN"/>
    <s v="12 PCS"/>
    <s v="12 "/>
    <s v="PCS"/>
    <s v=""/>
    <s v=""/>
    <n v="144"/>
    <s v="PCS"/>
    <d v="2023-01-18T00:00:00"/>
    <e v="#REF!"/>
    <n v="12"/>
    <x v="2"/>
    <x v="171"/>
  </r>
  <r>
    <s v=""/>
    <s v=""/>
    <s v="&gt;"/>
    <s v=""/>
    <x v="415"/>
    <s v=""/>
    <s v="Crayon putar JK TWCR-12 mini"/>
    <s v="ATALI MAKMUR"/>
    <s v="12 LSN"/>
    <n v="2"/>
    <n v="288"/>
    <s v="SET"/>
    <n v="18600"/>
    <n v="2678400"/>
    <n v="0.125"/>
    <n v="0.05"/>
    <n v="4452840"/>
    <s v=""/>
    <s v=""/>
    <n v="0"/>
    <n v="5"/>
    <s v="CRAYON PUTAR TWCR-12 MINI JK"/>
    <s v="crayonputartwcr12minijk"/>
    <s v="ada"/>
    <s v="$D$4:$D$511"/>
    <n v="552"/>
    <s v="&gt;"/>
    <s v="LSN"/>
    <n v="223200"/>
    <s v="/ LSN"/>
    <n v="18600"/>
    <s v="/ PCS"/>
    <s v=""/>
    <s v=""/>
    <n v="18600"/>
    <s v="/ PCS"/>
    <s v="12 LSN_"/>
    <n v="7"/>
    <n v="7"/>
    <s v="12 LSN"/>
    <s v="12"/>
    <s v="LSN"/>
    <s v="12 PCS"/>
    <s v="12 "/>
    <s v="PCS"/>
    <s v=""/>
    <s v=""/>
    <n v="144"/>
    <s v="PCS"/>
    <d v="2023-01-18T00:00:00"/>
    <e v="#REF!"/>
    <n v="12"/>
    <x v="2"/>
    <x v="84"/>
  </r>
  <r>
    <s v=""/>
    <s v=""/>
    <s v="&gt;"/>
    <s v=""/>
    <x v="416"/>
    <s v=""/>
    <s v="O pastel JK 12W OP-12 S"/>
    <s v="ATALI MAKMUR"/>
    <s v="12 LSN"/>
    <n v="5"/>
    <n v="720"/>
    <s v="SET"/>
    <n v="11900"/>
    <n v="1713600"/>
    <n v="0.125"/>
    <n v="0.05"/>
    <n v="7122150"/>
    <s v=""/>
    <s v=""/>
    <n v="0"/>
    <n v="22"/>
    <s v="OIL PASTEL OP-12S PP CASE SEA WORLD JK"/>
    <s v="oilpastelop12sppcaseseaworldjk"/>
    <s v="ada"/>
    <s v="$D$4:$D$512"/>
    <n v="1559"/>
    <s v="&gt;"/>
    <s v="LSN"/>
    <n v="142800"/>
    <s v="/ LSN"/>
    <n v="11900"/>
    <s v="/ PCS"/>
    <s v=""/>
    <s v=""/>
    <n v="11900"/>
    <s v="/ PCS"/>
    <s v="12 LSN_"/>
    <n v="7"/>
    <n v="7"/>
    <s v="12 LSN"/>
    <s v="12"/>
    <s v="LSN"/>
    <s v="12 PCS"/>
    <s v="12 "/>
    <s v="PCS"/>
    <s v=""/>
    <s v=""/>
    <n v="144"/>
    <s v="PCS"/>
    <d v="2023-01-18T00:00:00"/>
    <e v="#REF!"/>
    <n v="12"/>
    <x v="2"/>
    <x v="172"/>
  </r>
  <r>
    <s v=""/>
    <s v=""/>
    <s v="&gt;"/>
    <s v=""/>
    <x v="417"/>
    <s v=""/>
    <s v="Marker Permanen JK PM-34 Hitam"/>
    <s v="ATALI MAKMUR"/>
    <s v="48 LSN"/>
    <s v=""/>
    <n v="60"/>
    <s v="PCS"/>
    <n v="2350"/>
    <n v="141000"/>
    <n v="0.1"/>
    <n v="0.05"/>
    <n v="120555"/>
    <n v="0"/>
    <n v="0"/>
    <s v="BONUS U/ PEMBELIAN OIL PASTEL JOYKO"/>
    <n v="0"/>
    <s v="PERMANENT MARKER PM-34 BLACK JK"/>
    <s v="permanentmarkerpm34blackjk"/>
    <s v="ada"/>
    <s v="$D$4:$D$513"/>
    <n v="1834"/>
    <s v="&gt;"/>
    <s v="PCS"/>
    <n v="2350"/>
    <s v="/ PCS"/>
    <s v=""/>
    <s v=""/>
    <s v=""/>
    <s v=""/>
    <n v="2350"/>
    <s v="/ PCS"/>
    <s v="48 LSN_"/>
    <n v="7"/>
    <n v="7"/>
    <s v="48 LSN"/>
    <s v="48"/>
    <s v="LSN"/>
    <s v="12 PCS"/>
    <s v="12 "/>
    <s v="PCS"/>
    <s v=""/>
    <s v=""/>
    <n v="576"/>
    <s v="PCS"/>
    <d v="2023-01-18T00:00:00"/>
    <e v="#REF!"/>
    <n v="48"/>
    <x v="2"/>
    <x v="9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8T00:00:00"/>
    <s v=""/>
    <e v="#VALUE!"/>
    <x v="1"/>
    <x v="1"/>
  </r>
  <r>
    <s v="ATA_1801_903-8"/>
    <n v="94"/>
    <s v="&gt;"/>
    <n v="8"/>
    <x v="418"/>
    <s v=""/>
    <s v="Gunting JK SC-828"/>
    <s v="ATALI MAKMUR"/>
    <s v="12 LSN"/>
    <n v="2"/>
    <n v="288"/>
    <s v="PCS"/>
    <n v="4350"/>
    <n v="626400"/>
    <n v="0.125"/>
    <n v="0.05"/>
    <n v="1041390"/>
    <s v=""/>
    <s v=""/>
    <n v="0"/>
    <n v="11"/>
    <s v="SCISSOR SC-828 JK"/>
    <s v="scissorsc828jk"/>
    <s v="ada"/>
    <s v="$D$4:$D$515"/>
    <n v="1920"/>
    <s v="&gt;"/>
    <s v="LSN"/>
    <n v="52200"/>
    <s v="/ LSN"/>
    <n v="4350"/>
    <s v="/ PCS"/>
    <s v=""/>
    <s v=""/>
    <n v="4350"/>
    <s v="/ PCS"/>
    <s v="12 LSN_"/>
    <n v="7"/>
    <n v="7"/>
    <s v="12 LSN"/>
    <s v="12"/>
    <s v="LSN"/>
    <s v="12 PCS"/>
    <s v="12 "/>
    <s v="PCS"/>
    <s v=""/>
    <s v=""/>
    <n v="144"/>
    <s v="PCS"/>
    <d v="2023-01-18T00:00:00"/>
    <e v="#REF!"/>
    <n v="12"/>
    <x v="2"/>
    <x v="88"/>
  </r>
  <r>
    <s v=""/>
    <s v=""/>
    <s v="&gt;"/>
    <s v=""/>
    <x v="419"/>
    <s v=""/>
    <s v="Gunting JK SC-838"/>
    <s v="ATALI MAKMUR"/>
    <s v="12 LSN"/>
    <n v="2"/>
    <n v="288"/>
    <s v="PCS"/>
    <n v="6500"/>
    <n v="936000"/>
    <n v="0.125"/>
    <n v="0.05"/>
    <n v="1556100"/>
    <s v=""/>
    <s v=""/>
    <n v="0"/>
    <n v="6"/>
    <s v="SCISSOR SC-838 JK"/>
    <s v="scissorsc838jk"/>
    <s v="ada"/>
    <s v="$D$4:$D$516"/>
    <n v="1922"/>
    <s v="&gt;"/>
    <s v="LSN"/>
    <n v="78000"/>
    <s v="/ LSN"/>
    <n v="6500"/>
    <s v="/ PCS"/>
    <s v=""/>
    <s v=""/>
    <n v="6500"/>
    <s v="/ PCS"/>
    <s v="12 LSN_"/>
    <n v="7"/>
    <n v="7"/>
    <s v="12 LSN"/>
    <s v="12"/>
    <s v="LSN"/>
    <s v="12 PCS"/>
    <s v="12 "/>
    <s v="PCS"/>
    <s v=""/>
    <s v=""/>
    <n v="144"/>
    <s v="PCS"/>
    <d v="2023-01-18T00:00:00"/>
    <e v="#REF!"/>
    <n v="12"/>
    <x v="2"/>
    <x v="89"/>
  </r>
  <r>
    <s v=""/>
    <s v=""/>
    <s v="&gt;"/>
    <s v=""/>
    <x v="420"/>
    <s v=""/>
    <s v="Gunting JK SC-848"/>
    <s v="ATALI MAKMUR"/>
    <s v="12 LSN"/>
    <n v="2"/>
    <n v="288"/>
    <s v="PCS"/>
    <n v="9750"/>
    <n v="1404000"/>
    <n v="0.125"/>
    <n v="0.05"/>
    <n v="2334150"/>
    <s v=""/>
    <s v=""/>
    <n v="0"/>
    <n v="6"/>
    <s v="SCISSOR SC-848 JK"/>
    <s v="scissorsc848jk"/>
    <s v="ada"/>
    <s v="$D$4:$D$517"/>
    <n v="1924"/>
    <s v="&gt;"/>
    <s v="LSN"/>
    <n v="117000"/>
    <s v="/ LSN"/>
    <n v="9750"/>
    <s v="/ PCS"/>
    <s v=""/>
    <s v=""/>
    <n v="9750"/>
    <s v="/ PCS"/>
    <s v="12 LSN_"/>
    <n v="7"/>
    <n v="7"/>
    <s v="12 LSN"/>
    <s v="12"/>
    <s v="LSN"/>
    <s v="12 PCS"/>
    <s v="12 "/>
    <s v="PCS"/>
    <s v=""/>
    <s v=""/>
    <n v="144"/>
    <s v="PCS"/>
    <d v="2023-01-18T00:00:00"/>
    <e v="#REF!"/>
    <n v="12"/>
    <x v="2"/>
    <x v="90"/>
  </r>
  <r>
    <s v=""/>
    <s v=""/>
    <s v="&gt;"/>
    <s v=""/>
    <x v="421"/>
    <s v=""/>
    <s v="Stip JK 526-B40 P"/>
    <s v="ATALI MAKMUR"/>
    <s v="50 BOX (40 PCS)"/>
    <n v="2"/>
    <n v="100"/>
    <s v="BOX"/>
    <n v="28300"/>
    <n v="1415000"/>
    <n v="0.125"/>
    <n v="0.05"/>
    <n v="2352437.5"/>
    <s v=""/>
    <s v=""/>
    <n v="0"/>
    <n v="23"/>
    <s v="ERASER 526-B40P JK"/>
    <s v="eraser526b40pjk"/>
    <s v="ada"/>
    <s v="$D$4:$D$518"/>
    <n v="680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18T00:00:00"/>
    <e v="#REF!"/>
    <n v="50"/>
    <x v="2"/>
    <x v="93"/>
  </r>
  <r>
    <s v=""/>
    <s v=""/>
    <s v="&gt;"/>
    <s v=""/>
    <x v="422"/>
    <s v=""/>
    <s v="Stip JK 526-B20"/>
    <s v="ATALI MAKMUR"/>
    <s v="50 BOX (20 PCS)"/>
    <n v="2"/>
    <n v="100"/>
    <s v="BOX"/>
    <n v="34100"/>
    <n v="1705000"/>
    <n v="0.125"/>
    <n v="0.05"/>
    <n v="2834562.5"/>
    <s v=""/>
    <s v=""/>
    <n v="0"/>
    <n v="22"/>
    <s v="ERASER 526-B20 JK"/>
    <s v="eraser526b20jk"/>
    <s v="ada"/>
    <s v="$D$4:$D$519"/>
    <n v="678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18T00:00:00"/>
    <e v="#REF!"/>
    <n v="50"/>
    <x v="2"/>
    <x v="94"/>
  </r>
  <r>
    <s v=""/>
    <s v=""/>
    <s v="&gt;"/>
    <s v=""/>
    <x v="423"/>
    <s v=""/>
    <s v="PW JK 12W CP-12 PB panjang"/>
    <s v="ATALI MAKMUR"/>
    <s v="12 LSN"/>
    <n v="2"/>
    <n v="288"/>
    <s v="SET"/>
    <n v="10600"/>
    <n v="1526400"/>
    <n v="0.125"/>
    <n v="0.05"/>
    <n v="2537640"/>
    <s v=""/>
    <s v=""/>
    <n v="0"/>
    <n v="6"/>
    <s v="COLOR PENCIL CP-12 PB JK"/>
    <s v="colorpencilcp12pbjk"/>
    <s v="ada"/>
    <s v="$D$4:$D$520"/>
    <n v="488"/>
    <s v="&gt;"/>
    <s v="LSN"/>
    <n v="127200"/>
    <s v="/ LSN"/>
    <n v="10600"/>
    <s v="/ PCS"/>
    <s v=""/>
    <s v=""/>
    <n v="10600"/>
    <s v="/ PCS"/>
    <s v="12 LSN_"/>
    <n v="7"/>
    <n v="7"/>
    <s v="12 LSN"/>
    <s v="12"/>
    <s v="LSN"/>
    <s v="12 PCS"/>
    <s v="12 "/>
    <s v="PCS"/>
    <s v=""/>
    <s v=""/>
    <n v="144"/>
    <s v="PCS"/>
    <d v="2023-01-18T00:00:00"/>
    <e v="#REF!"/>
    <n v="12"/>
    <x v="2"/>
    <x v="292"/>
  </r>
  <r>
    <s v=""/>
    <s v=""/>
    <s v="&gt;"/>
    <s v=""/>
    <x v="424"/>
    <s v=""/>
    <s v="Gel pen JK GP-330 hitam"/>
    <s v="ATALI MAKMUR"/>
    <s v="144 LSN"/>
    <n v="2"/>
    <n v="288"/>
    <s v="DZ"/>
    <n v="14100"/>
    <n v="2030400"/>
    <n v="0.125"/>
    <n v="0.05"/>
    <n v="3375540"/>
    <s v=""/>
    <s v=""/>
    <n v="0"/>
    <n v="2"/>
    <s v="GEL PEN GP-330 (BLACK) JK"/>
    <s v="gelpengp330blackjk"/>
    <s v="ada"/>
    <s v="$D$4:$D$521"/>
    <n v="736"/>
    <s v="&gt;"/>
    <s v="LSN"/>
    <n v="14100"/>
    <s v="/ LSN"/>
    <n v="1175"/>
    <s v="/ PCS"/>
    <s v=""/>
    <s v=""/>
    <n v="1175"/>
    <s v="/ PCS"/>
    <s v="144 LSN_"/>
    <n v="8"/>
    <n v="8"/>
    <s v="144 LSN"/>
    <s v="144"/>
    <s v="LSN"/>
    <s v="12 PCS"/>
    <s v="12 "/>
    <s v="PCS"/>
    <s v=""/>
    <s v=""/>
    <n v="1728"/>
    <s v="PCS"/>
    <d v="2023-01-18T00:00:00"/>
    <e v="#REF!"/>
    <n v="144"/>
    <x v="2"/>
    <x v="308"/>
  </r>
  <r>
    <s v=""/>
    <s v=""/>
    <s v="&gt;"/>
    <s v=""/>
    <x v="425"/>
    <s v=""/>
    <s v="Lem stick JK GS-100"/>
    <s v="ATALI MAKMUR"/>
    <s v="36 BOX (24 PCS)"/>
    <n v="2"/>
    <n v="1728"/>
    <s v="PCS"/>
    <n v="2100"/>
    <n v="1814400"/>
    <n v="0.125"/>
    <n v="0.05"/>
    <n v="3016440"/>
    <n v="0"/>
    <n v="0"/>
    <n v="0"/>
    <n v="6"/>
    <s v="GLUE STICK GS-100 (8 GRAM) JK"/>
    <s v="gluestickgs1008gramjk"/>
    <s v="ada"/>
    <s v="$D$4:$D$522"/>
    <n v="928"/>
    <s v="&gt;"/>
    <s v="BOX "/>
    <n v="50400"/>
    <s v="/ BOX "/>
    <n v="2100"/>
    <s v="/ PCS"/>
    <s v=""/>
    <s v=""/>
    <n v="2100"/>
    <s v="/ PCS"/>
    <s v="36 BOX_24 PCS_"/>
    <n v="7"/>
    <n v="14"/>
    <s v="36 BOX "/>
    <s v="36"/>
    <s v="BOX "/>
    <s v="24 PCS"/>
    <s v="24 "/>
    <s v="PCS"/>
    <s v=""/>
    <s v=""/>
    <n v="864"/>
    <s v="PCS"/>
    <d v="2023-01-18T00:00:00"/>
    <e v="#REF!"/>
    <n v="36"/>
    <x v="2"/>
    <x v="30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8T00:00:00"/>
    <s v=""/>
    <e v="#VALUE!"/>
    <x v="1"/>
    <x v="1"/>
  </r>
  <r>
    <s v="KEN_1801_110-2"/>
    <n v="95"/>
    <s v="&gt;"/>
    <n v="2"/>
    <x v="426"/>
    <s v=""/>
    <s v="Tipe-ex kertas Kenko CT-903"/>
    <s v="KENKO SINAR INDONESIA"/>
    <s v="48 LSN"/>
    <n v="2"/>
    <s v=""/>
    <s v=""/>
    <n v="0"/>
    <n v="3024000"/>
    <n v="0.17"/>
    <s v=""/>
    <n v="5019840"/>
    <s v=""/>
    <s v=""/>
    <n v="0"/>
    <s v=""/>
    <s v="KENKO CORRECTION TAPE CT-903 (12M X 5MM)"/>
    <s v="kenkocorrectiontapect90312mx5mm"/>
    <s v="ada"/>
    <s v="$D$4:$D$524"/>
    <n v="1127"/>
    <s v="&gt;"/>
    <s v="LSN"/>
    <n v="63000"/>
    <s v="/ LSN"/>
    <n v="5250"/>
    <s v="/ PCS"/>
    <s v=""/>
    <s v=""/>
    <n v="5250"/>
    <s v="/ PCS"/>
    <s v="48 LSN_"/>
    <n v="7"/>
    <n v="7"/>
    <s v="48 LSN"/>
    <s v="48"/>
    <s v="LSN"/>
    <s v="12 PCS"/>
    <s v="12 "/>
    <s v="PCS"/>
    <s v=""/>
    <s v=""/>
    <n v="576"/>
    <s v="PCS"/>
    <d v="2023-01-18T00:00:00"/>
    <e v="#REF!"/>
    <n v="48"/>
    <x v="2"/>
    <x v="231"/>
  </r>
  <r>
    <s v=""/>
    <s v=""/>
    <s v="&gt;"/>
    <s v=""/>
    <x v="427"/>
    <s v=""/>
    <s v="Gel pen Kenko Easy Gel hitam"/>
    <s v="KENKO SINAR INDONESIA"/>
    <s v="12 GRS"/>
    <n v="2"/>
    <s v=""/>
    <s v=""/>
    <n v="0"/>
    <n v="3758400"/>
    <n v="0.17"/>
    <s v=""/>
    <n v="6238944"/>
    <n v="0"/>
    <n v="0"/>
    <n v="0"/>
    <s v=""/>
    <s v="KENKO GEL PEN EASY GEL BLACK"/>
    <s v="kenkogelpeneasygelblack"/>
    <s v="ada"/>
    <s v="$D$4:$D$525"/>
    <n v="1148"/>
    <s v="&gt;"/>
    <s v="GRS"/>
    <n v="313200"/>
    <s v="/ GRS"/>
    <n v="26100"/>
    <s v="/ LSN"/>
    <n v="2175"/>
    <s v="/ PCS"/>
    <n v="2175"/>
    <s v="/ PCS"/>
    <s v="12 GRS_"/>
    <n v="7"/>
    <n v="7"/>
    <s v="12 GRS"/>
    <s v="12"/>
    <s v="GRS"/>
    <s v="12 LSN"/>
    <s v="12 "/>
    <s v="LSN"/>
    <n v="12"/>
    <s v="PCS"/>
    <n v="1728"/>
    <s v="PCS"/>
    <d v="2023-01-18T00:00:00"/>
    <e v="#REF!"/>
    <n v="12"/>
    <x v="2"/>
    <x v="22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8T00:00:00"/>
    <s v=""/>
    <e v="#VALUE!"/>
    <x v="1"/>
    <x v="1"/>
  </r>
  <r>
    <s v="JEF_1801_-1"/>
    <n v="96"/>
    <s v="&gt;"/>
    <n v="1"/>
    <x v="428"/>
    <s v=""/>
    <s v="Karet Pentil Super Legenda"/>
    <s v="JEFFRY"/>
    <s v="600 BOX"/>
    <n v="5"/>
    <n v="3000"/>
    <s v="BOX"/>
    <n v="4900"/>
    <n v="2940000"/>
    <n v="0.05"/>
    <s v=""/>
    <n v="13965000"/>
    <n v="735000"/>
    <n v="13230000"/>
    <s v="DISKON CASHH 5%"/>
    <n v="5"/>
    <s v="KARET PENTIL SUPER LEGENDA"/>
    <s v="karetpentilsuperlegenda"/>
    <s v="ada"/>
    <s v="$D$4:$D$527"/>
    <n v="2234"/>
    <s v="&gt;"/>
    <s v="BOX"/>
    <n v="4900"/>
    <s v="/ BOX"/>
    <s v=""/>
    <s v=""/>
    <s v=""/>
    <s v=""/>
    <n v="4900"/>
    <s v="/ BOX"/>
    <s v="600 BOX_"/>
    <n v="8"/>
    <n v="8"/>
    <s v="600 BOX"/>
    <s v="600"/>
    <s v="BOX"/>
    <s v=""/>
    <s v=""/>
    <s v=""/>
    <s v=""/>
    <s v=""/>
    <n v="600"/>
    <s v="BOX"/>
    <d v="2023-01-18T00:00:00"/>
    <e v="#REF!"/>
    <n v="600"/>
    <x v="0"/>
    <x v="31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8T00:00:00"/>
    <s v=""/>
    <e v="#VALUE!"/>
    <x v="1"/>
    <x v="1"/>
  </r>
  <r>
    <s v="DUT_1801_23C-1"/>
    <n v="97"/>
    <s v="&gt;"/>
    <n v="1"/>
    <x v="429"/>
    <s v=""/>
    <s v="B note FPHY 001-B5-60"/>
    <s v="DUTA BAHAGIA"/>
    <s v="72 PCS"/>
    <n v="3"/>
    <n v="216"/>
    <s v="PCS"/>
    <n v="27300"/>
    <n v="1965600"/>
    <s v=""/>
    <s v=""/>
    <n v="5896800"/>
    <n v="0"/>
    <n v="5896800"/>
    <n v="0"/>
    <n v="6"/>
    <s v="BINDER NOTE FPHY 001-B5-60"/>
    <s v="bindernotefphy001b560"/>
    <s v="ada"/>
    <s v="$D$4:$D$529"/>
    <n v="239"/>
    <s v="&gt;"/>
    <s v="PCS"/>
    <n v="27300"/>
    <s v="/ PCS"/>
    <s v=""/>
    <s v=""/>
    <s v=""/>
    <s v=""/>
    <n v="27300"/>
    <s v="/ PCS"/>
    <s v="72 PCS_"/>
    <n v="7"/>
    <n v="7"/>
    <s v="72 PCS"/>
    <s v="72"/>
    <s v="PCS"/>
    <s v=""/>
    <s v=""/>
    <s v=""/>
    <s v=""/>
    <s v=""/>
    <n v="72"/>
    <s v="PCS"/>
    <d v="2023-01-18T00:00:00"/>
    <e v="#REF!"/>
    <n v="72"/>
    <x v="0"/>
    <x v="31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8T00:00:00"/>
    <s v=""/>
    <e v="#VALUE!"/>
    <x v="1"/>
    <x v="1"/>
  </r>
  <r>
    <s v="DUT_1801_23C-1"/>
    <n v="97"/>
    <s v="&gt;"/>
    <n v="1"/>
    <x v="429"/>
    <s v=""/>
    <s v="B note FPHY 001-B5-60"/>
    <s v="DUTA BAHAGIA"/>
    <s v="72 PCS"/>
    <n v="3"/>
    <n v="216"/>
    <s v="PCS"/>
    <n v="27300"/>
    <n v="1965600"/>
    <s v=""/>
    <s v=""/>
    <n v="5896800"/>
    <n v="0"/>
    <n v="5896800"/>
    <n v="0"/>
    <n v="6"/>
    <s v="BINDER NOTE FPHY 001-B5-60"/>
    <s v="bindernotefphy001b560"/>
    <s v="ada"/>
    <s v="$D$4:$D$531"/>
    <n v="239"/>
    <s v="&gt;"/>
    <s v="PCS"/>
    <n v="27300"/>
    <s v="/ PCS"/>
    <s v=""/>
    <s v=""/>
    <s v=""/>
    <s v=""/>
    <n v="27300"/>
    <s v="/ PCS"/>
    <s v="72 PCS_"/>
    <n v="7"/>
    <n v="7"/>
    <s v="72 PCS"/>
    <s v="72"/>
    <s v="PCS"/>
    <s v=""/>
    <s v=""/>
    <s v=""/>
    <s v=""/>
    <s v=""/>
    <n v="72"/>
    <s v="PCS"/>
    <d v="2023-01-18T00:00:00"/>
    <e v="#REF!"/>
    <n v="72"/>
    <x v="0"/>
    <x v="31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8T00:00:00"/>
    <s v=""/>
    <e v="#VALUE!"/>
    <x v="1"/>
    <x v="1"/>
  </r>
  <r>
    <s v="ETJ_1801_723-3"/>
    <n v="99"/>
    <s v="&gt;"/>
    <n v="3"/>
    <x v="430"/>
    <s v=""/>
    <s v="Sempoa 13 Tiang"/>
    <s v="ETJ"/>
    <s v="300 PCS"/>
    <n v="2"/>
    <n v="600"/>
    <s v="PCS"/>
    <n v="9000"/>
    <n v="2700000"/>
    <s v=""/>
    <s v=""/>
    <n v="5400000"/>
    <s v=""/>
    <s v=""/>
    <n v="0"/>
    <n v="2"/>
    <s v="SEMPOA 13 TIANG"/>
    <s v="sempoa13tiang"/>
    <s v="ada"/>
    <s v="$D$4:$D$533"/>
    <n v="1946"/>
    <s v="&gt;"/>
    <s v="PCS"/>
    <n v="9000"/>
    <s v="/ PCS"/>
    <s v=""/>
    <s v=""/>
    <s v=""/>
    <s v=""/>
    <n v="9000"/>
    <s v="/ PCS"/>
    <s v="300 PCS_"/>
    <n v="8"/>
    <n v="8"/>
    <s v="300 PCS"/>
    <s v="300"/>
    <s v="PCS"/>
    <s v=""/>
    <s v=""/>
    <s v=""/>
    <s v=""/>
    <s v=""/>
    <n v="300"/>
    <s v="PCS"/>
    <d v="2023-01-18T00:00:00"/>
    <e v="#REF!"/>
    <n v="300"/>
    <x v="0"/>
    <x v="312"/>
  </r>
  <r>
    <s v=""/>
    <s v=""/>
    <s v="&gt;"/>
    <s v=""/>
    <x v="431"/>
    <s v=""/>
    <s v="Sempoa 17 Tiang"/>
    <s v="ETJ"/>
    <s v="300 PCS"/>
    <n v="2"/>
    <n v="600"/>
    <s v="PCS"/>
    <n v="9250"/>
    <n v="2775000"/>
    <s v=""/>
    <s v=""/>
    <n v="5550000"/>
    <s v=""/>
    <s v=""/>
    <n v="0"/>
    <n v="2"/>
    <s v="SEMPOA 17 TIANG"/>
    <s v="sempoa17tiang"/>
    <s v="ada"/>
    <s v="$D$4:$D$534"/>
    <n v="1947"/>
    <s v="&gt;"/>
    <s v="PCS"/>
    <n v="9250"/>
    <s v="/ PCS"/>
    <s v=""/>
    <s v=""/>
    <s v=""/>
    <s v=""/>
    <n v="9250"/>
    <s v="/ PCS"/>
    <s v="300 PCS_"/>
    <n v="8"/>
    <n v="8"/>
    <s v="300 PCS"/>
    <s v="300"/>
    <s v="PCS"/>
    <s v=""/>
    <s v=""/>
    <s v=""/>
    <s v=""/>
    <s v=""/>
    <n v="300"/>
    <s v="PCS"/>
    <d v="2023-01-18T00:00:00"/>
    <e v="#REF!"/>
    <n v="300"/>
    <x v="0"/>
    <x v="313"/>
  </r>
  <r>
    <s v=""/>
    <s v=""/>
    <s v="&gt;"/>
    <s v=""/>
    <x v="432"/>
    <s v=""/>
    <s v="Sempoa 17 Tiang"/>
    <s v="ETJ"/>
    <s v="300 PCS"/>
    <s v=""/>
    <n v="58"/>
    <s v="PCS"/>
    <n v="9250"/>
    <n v="536500"/>
    <s v=""/>
    <s v=""/>
    <n v="536500"/>
    <n v="0"/>
    <n v="0"/>
    <n v="0"/>
    <n v="2"/>
    <s v="SEMPOA 17 TIANG"/>
    <s v="sempoa17tiang"/>
    <s v="ada"/>
    <s v="$D$4:$D$535"/>
    <n v="1947"/>
    <s v="&gt;"/>
    <s v="PCS"/>
    <n v="9250"/>
    <s v="/ PCS"/>
    <s v=""/>
    <s v=""/>
    <s v=""/>
    <s v=""/>
    <n v="9250"/>
    <s v="/ PCS"/>
    <s v="300 PCS_"/>
    <n v="8"/>
    <n v="8"/>
    <s v="300 PCS"/>
    <s v="300"/>
    <s v="PCS"/>
    <s v=""/>
    <s v=""/>
    <s v=""/>
    <s v=""/>
    <s v=""/>
    <n v="300"/>
    <s v="PCS"/>
    <d v="2023-01-18T00:00:00"/>
    <e v="#REF!"/>
    <n v="300"/>
    <x v="0"/>
    <x v="31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8T00:00:00"/>
    <s v=""/>
    <e v="#VALUE!"/>
    <x v="1"/>
    <x v="1"/>
  </r>
  <r>
    <s v="YUS_1801_055-2"/>
    <n v="100"/>
    <s v="&gt;"/>
    <n v="2"/>
    <x v="433"/>
    <s v=""/>
    <s v="Clip File C 323 Mix"/>
    <s v="YUSHINCA"/>
    <s v="5 LSN"/>
    <n v="3"/>
    <s v=""/>
    <s v=""/>
    <n v="0"/>
    <n v="458100"/>
    <n v="0.05"/>
    <s v=""/>
    <n v="1305585"/>
    <s v=""/>
    <s v=""/>
    <s v="MIX"/>
    <s v=""/>
    <s v="CLIP FILE C 323 MIX"/>
    <s v="clipfilec323mix"/>
    <s v="ada"/>
    <s v="$D$4:$D$537"/>
    <n v="462"/>
    <s v="&gt;"/>
    <s v="LSN"/>
    <n v="91620"/>
    <s v="/ LSN"/>
    <n v="7635"/>
    <s v="/ PCS"/>
    <s v=""/>
    <s v=""/>
    <n v="7635"/>
    <s v="/ PCS"/>
    <s v="5 LSN_"/>
    <n v="6"/>
    <n v="6"/>
    <s v="5 LSN"/>
    <s v="5"/>
    <s v="LSN"/>
    <s v="12 PCS"/>
    <s v="12 "/>
    <s v="PCS"/>
    <s v=""/>
    <s v=""/>
    <n v="60"/>
    <s v="PCS"/>
    <d v="2023-01-18T00:00:00"/>
    <e v="#REF!"/>
    <n v="5"/>
    <x v="0"/>
    <x v="314"/>
  </r>
  <r>
    <s v=""/>
    <s v=""/>
    <s v="&gt;"/>
    <s v=""/>
    <x v="434"/>
    <s v=""/>
    <s v="Clip File C 324 A5 Mix"/>
    <s v="YUSHINCA"/>
    <s v="5 LSN"/>
    <n v="3"/>
    <s v=""/>
    <s v=""/>
    <n v="0"/>
    <n v="537000"/>
    <n v="0.05"/>
    <s v=""/>
    <n v="1530450"/>
    <n v="0"/>
    <n v="0"/>
    <s v="MIX"/>
    <s v=""/>
    <s v="CLIP FILE C 324 A5 MIX"/>
    <s v="clipfilec324a5mix"/>
    <s v="ada"/>
    <s v="$D$4:$D$538"/>
    <n v="463"/>
    <s v="&gt;"/>
    <s v="LSN"/>
    <n v="107400"/>
    <s v="/ LSN"/>
    <n v="8950"/>
    <s v="/ PCS"/>
    <s v=""/>
    <s v=""/>
    <n v="8950"/>
    <s v="/ PCS"/>
    <s v="5 LSN_"/>
    <n v="6"/>
    <n v="6"/>
    <s v="5 LSN"/>
    <s v="5"/>
    <s v="LSN"/>
    <s v="12 PCS"/>
    <s v="12 "/>
    <s v="PCS"/>
    <s v=""/>
    <s v=""/>
    <n v="60"/>
    <s v="PCS"/>
    <d v="2023-01-18T00:00:00"/>
    <e v="#REF!"/>
    <n v="5"/>
    <x v="0"/>
    <x v="315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8T00:00:00"/>
    <s v=""/>
    <e v="#VALUE!"/>
    <x v="1"/>
    <x v="1"/>
  </r>
  <r>
    <s v="COM_1901_125-3"/>
    <n v="101"/>
    <s v="&gt;"/>
    <n v="3"/>
    <x v="435"/>
    <d v="2023-01-19T00:00:00"/>
    <s v="Doc rest Prestige"/>
    <s v="COMBI"/>
    <s v="5 LSN"/>
    <n v="1"/>
    <n v="7"/>
    <s v="DZ"/>
    <n v="195000"/>
    <n v="1365000"/>
    <s v=""/>
    <s v=""/>
    <n v="1365000"/>
    <s v=""/>
    <s v=""/>
    <n v="0"/>
    <n v="2"/>
    <s v="DOC RIT PRESTIGE"/>
    <s v="docritprestige"/>
    <s v="ada"/>
    <s v="$D$4:$D$540"/>
    <n v="607"/>
    <s v="&gt;"/>
    <s v="LSN"/>
    <n v="273000"/>
    <s v="/ LSN"/>
    <n v="22750"/>
    <s v="/ PCS"/>
    <s v=""/>
    <s v=""/>
    <n v="22750"/>
    <s v="/ PCS"/>
    <s v="5 LSN_"/>
    <n v="6"/>
    <n v="6"/>
    <s v="5 LSN"/>
    <s v="5"/>
    <s v="LSN"/>
    <s v="12 PCS"/>
    <s v="12 "/>
    <s v="PCS"/>
    <s v=""/>
    <s v=""/>
    <n v="60"/>
    <s v="PCS"/>
    <d v="2023-01-19T00:00:00"/>
    <e v="#REF!"/>
    <n v="5"/>
    <x v="0"/>
    <x v="316"/>
  </r>
  <r>
    <s v=""/>
    <s v=""/>
    <s v="&gt;"/>
    <s v=""/>
    <x v="436"/>
    <s v=""/>
    <s v="Doc rest Infinity"/>
    <s v="COMBI"/>
    <s v="8 LSN"/>
    <n v="1"/>
    <n v="7"/>
    <s v="DZ"/>
    <n v="180000"/>
    <n v="1260000"/>
    <s v=""/>
    <s v=""/>
    <n v="1260000"/>
    <s v=""/>
    <s v=""/>
    <n v="0"/>
    <n v="1"/>
    <s v="DOC RIT INFINITY"/>
    <s v="docritinfinity"/>
    <s v="ada"/>
    <s v="$D$4:$D$541"/>
    <n v="600"/>
    <s v="&gt;"/>
    <s v="LSN"/>
    <n v="157500"/>
    <s v="/ LSN"/>
    <n v="13125"/>
    <s v="/ PCS"/>
    <s v=""/>
    <s v=""/>
    <n v="13125"/>
    <s v="/ PCS"/>
    <s v="8 LSN_"/>
    <n v="6"/>
    <n v="6"/>
    <s v="8 LSN"/>
    <s v="8"/>
    <s v="LSN"/>
    <s v="12 PCS"/>
    <s v="12 "/>
    <s v="PCS"/>
    <s v=""/>
    <s v=""/>
    <n v="96"/>
    <s v="PCS"/>
    <d v="2023-01-19T00:00:00"/>
    <e v="#REF!"/>
    <n v="8"/>
    <x v="0"/>
    <x v="317"/>
  </r>
  <r>
    <s v=""/>
    <s v=""/>
    <s v="&gt;"/>
    <s v=""/>
    <x v="437"/>
    <s v=""/>
    <s v="Doc rest Prestige"/>
    <s v="COMBI"/>
    <s v="5 LSN"/>
    <s v=""/>
    <n v="9"/>
    <s v="DZ"/>
    <n v="195000"/>
    <n v="1755000"/>
    <s v=""/>
    <s v=""/>
    <n v="1755000"/>
    <n v="0"/>
    <n v="0"/>
    <s v="MIX : 6 DZ HIJAU, 2 DZ BIRU"/>
    <n v="2"/>
    <s v="DOC RIT PRESTIGE"/>
    <s v="docritprestige"/>
    <s v="ada"/>
    <s v="$D$4:$D$542"/>
    <n v="607"/>
    <s v="&gt;"/>
    <s v="LSN"/>
    <n v="195000"/>
    <s v="/ LSN"/>
    <n v="16250"/>
    <s v="/ PCS"/>
    <s v=""/>
    <s v=""/>
    <n v="16250"/>
    <s v="/ PCS"/>
    <s v="5 LSN_"/>
    <n v="6"/>
    <n v="6"/>
    <s v="5 LSN"/>
    <s v="5"/>
    <s v="LSN"/>
    <s v="12 PCS"/>
    <s v="12 "/>
    <s v="PCS"/>
    <s v=""/>
    <s v=""/>
    <n v="60"/>
    <s v="PCS"/>
    <d v="2023-01-19T00:00:00"/>
    <e v="#REF!"/>
    <n v="5"/>
    <x v="0"/>
    <x v="31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9T00:00:00"/>
    <s v=""/>
    <e v="#VALUE!"/>
    <x v="1"/>
    <x v="1"/>
  </r>
  <r>
    <s v="DBS_1901_023-1"/>
    <n v="102"/>
    <s v="&gt;"/>
    <n v="1"/>
    <x v="438"/>
    <s v=""/>
    <s v="P case BD 933"/>
    <s v="DB STATIONERY"/>
    <s v="180 PCS"/>
    <n v="3"/>
    <n v="540"/>
    <s v="PCS"/>
    <n v="24500"/>
    <n v="4410000"/>
    <s v=""/>
    <s v=""/>
    <n v="13230000"/>
    <n v="0"/>
    <n v="13230000"/>
    <n v="0"/>
    <n v="6"/>
    <s v="TP BD 933"/>
    <s v="tpbd933"/>
    <s v="ada"/>
    <s v="$D$4:$D$544"/>
    <n v="2233"/>
    <s v="&gt;"/>
    <s v="PCS"/>
    <n v="24500"/>
    <s v="/ PCS"/>
    <s v=""/>
    <s v=""/>
    <s v=""/>
    <s v=""/>
    <n v="24500"/>
    <s v="/ PCS"/>
    <s v="180 PCS_"/>
    <n v="8"/>
    <n v="8"/>
    <s v="180 PCS"/>
    <s v="180"/>
    <s v="PCS"/>
    <s v=""/>
    <s v=""/>
    <s v=""/>
    <s v=""/>
    <s v=""/>
    <n v="180"/>
    <s v="PCS"/>
    <d v="2023-01-19T00:00:00"/>
    <e v="#REF!"/>
    <n v="180"/>
    <x v="0"/>
    <x v="10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9T00:00:00"/>
    <s v=""/>
    <e v="#VALUE!"/>
    <x v="1"/>
    <x v="1"/>
  </r>
  <r>
    <s v="TFS_1901_092-8"/>
    <n v="103"/>
    <s v="&gt;"/>
    <n v="8"/>
    <x v="439"/>
    <s v=""/>
    <s v="Zipper file clear holder 555 20 file Hijau"/>
    <s v="TFS"/>
    <s v="60 PCS"/>
    <s v=""/>
    <n v="15"/>
    <s v="PCS"/>
    <n v="23000"/>
    <n v="345000"/>
    <s v=""/>
    <s v=""/>
    <n v="345000"/>
    <s v=""/>
    <s v=""/>
    <n v="0"/>
    <n v="0"/>
    <s v="ZIPPER FILE CLEAR HOLDER 555 20 FILE GREEN"/>
    <s v="zipperfileclearholder55520filegreen"/>
    <s v="ada"/>
    <s v="$D$4:$D$546"/>
    <n v="2125"/>
    <s v="&gt;"/>
    <s v="PCS"/>
    <n v="23000"/>
    <s v="/ PCS"/>
    <s v=""/>
    <s v=""/>
    <s v=""/>
    <s v=""/>
    <n v="23000"/>
    <s v="/ PCS"/>
    <s v="60 PCS_"/>
    <n v="7"/>
    <n v="7"/>
    <s v="60 PCS"/>
    <s v="60"/>
    <s v="PCS"/>
    <s v=""/>
    <s v=""/>
    <s v=""/>
    <s v=""/>
    <s v=""/>
    <n v="60"/>
    <s v="PCS"/>
    <d v="2023-01-19T00:00:00"/>
    <e v="#REF!"/>
    <n v="60"/>
    <x v="0"/>
    <x v="319"/>
  </r>
  <r>
    <s v=""/>
    <s v=""/>
    <s v="&gt;"/>
    <s v=""/>
    <x v="440"/>
    <s v=""/>
    <s v="Zipper file clear holder 555 20 file Merah"/>
    <s v="TFS"/>
    <s v="60 PCS"/>
    <s v=""/>
    <n v="15"/>
    <s v="PCS"/>
    <n v="23000"/>
    <n v="345000"/>
    <s v=""/>
    <s v=""/>
    <n v="345000"/>
    <s v=""/>
    <s v=""/>
    <n v="0"/>
    <n v="0"/>
    <s v="ZIPPER FILE CLEAR HOLDER 555 20 FILE RED"/>
    <s v="zipperfileclearholder55520filered"/>
    <s v="ada"/>
    <s v="$D$4:$D$547"/>
    <n v="2126"/>
    <s v="&gt;"/>
    <s v="PCS"/>
    <n v="23000"/>
    <s v="/ PCS"/>
    <s v=""/>
    <s v=""/>
    <s v=""/>
    <s v=""/>
    <n v="23000"/>
    <s v="/ PCS"/>
    <s v="60 PCS_"/>
    <n v="7"/>
    <n v="7"/>
    <s v="60 PCS"/>
    <s v="60"/>
    <s v="PCS"/>
    <s v=""/>
    <s v=""/>
    <s v=""/>
    <s v=""/>
    <s v=""/>
    <n v="60"/>
    <s v="PCS"/>
    <d v="2023-01-19T00:00:00"/>
    <e v="#REF!"/>
    <n v="60"/>
    <x v="0"/>
    <x v="320"/>
  </r>
  <r>
    <s v=""/>
    <s v=""/>
    <s v="&gt;"/>
    <s v=""/>
    <x v="441"/>
    <s v=""/>
    <s v="Zipper file clear holder 555 20 file Kuning"/>
    <s v="TFS"/>
    <s v="60 PCS"/>
    <s v=""/>
    <n v="15"/>
    <s v="PCS"/>
    <n v="23000"/>
    <n v="345000"/>
    <s v=""/>
    <s v=""/>
    <n v="345000"/>
    <s v=""/>
    <s v=""/>
    <n v="0"/>
    <n v="0"/>
    <s v="ZIPPER FILE CLEAR HOLDER 555 20 FILE YELLOW"/>
    <s v="zipperfileclearholder55520fileyellow"/>
    <s v="ada"/>
    <s v="$D$4:$D$548"/>
    <n v="2127"/>
    <s v="&gt;"/>
    <s v="PCS"/>
    <n v="23000"/>
    <s v="/ PCS"/>
    <s v=""/>
    <s v=""/>
    <s v=""/>
    <s v=""/>
    <n v="23000"/>
    <s v="/ PCS"/>
    <s v="60 PCS_"/>
    <n v="7"/>
    <n v="7"/>
    <s v="60 PCS"/>
    <s v="60"/>
    <s v="PCS"/>
    <s v=""/>
    <s v=""/>
    <s v=""/>
    <s v=""/>
    <s v=""/>
    <n v="60"/>
    <s v="PCS"/>
    <d v="2023-01-19T00:00:00"/>
    <e v="#REF!"/>
    <n v="60"/>
    <x v="0"/>
    <x v="321"/>
  </r>
  <r>
    <s v=""/>
    <s v=""/>
    <s v="&gt;"/>
    <s v=""/>
    <x v="442"/>
    <s v=""/>
    <s v="Zipper file clear holder 555 20 file Biru"/>
    <s v="TFS"/>
    <s v="60 PCS"/>
    <s v=""/>
    <n v="15"/>
    <s v="PCS"/>
    <n v="23000"/>
    <n v="345000"/>
    <s v=""/>
    <s v=""/>
    <n v="345000"/>
    <s v=""/>
    <s v=""/>
    <n v="0"/>
    <n v="0"/>
    <s v="ZIPPER FILE CLEAR HOLDER 555 20 FILE BLUE"/>
    <s v="zipperfileclearholder55520fileblue"/>
    <s v="ada"/>
    <s v="$D$4:$D$549"/>
    <n v="2124"/>
    <s v="&gt;"/>
    <s v="PCS"/>
    <n v="23000"/>
    <s v="/ PCS"/>
    <s v=""/>
    <s v=""/>
    <s v=""/>
    <s v=""/>
    <n v="23000"/>
    <s v="/ PCS"/>
    <s v="60 PCS_"/>
    <n v="7"/>
    <n v="7"/>
    <s v="60 PCS"/>
    <s v="60"/>
    <s v="PCS"/>
    <s v=""/>
    <s v=""/>
    <s v=""/>
    <s v=""/>
    <s v=""/>
    <n v="60"/>
    <s v="PCS"/>
    <d v="2023-01-19T00:00:00"/>
    <e v="#REF!"/>
    <n v="60"/>
    <x v="0"/>
    <x v="322"/>
  </r>
  <r>
    <s v=""/>
    <s v=""/>
    <s v="&gt;"/>
    <s v=""/>
    <x v="443"/>
    <s v=""/>
    <s v="Zipper file clear holder 555 40 file Hijau"/>
    <s v="TFS"/>
    <s v="60 PCS"/>
    <s v=""/>
    <n v="15"/>
    <s v="PCS"/>
    <n v="29500"/>
    <n v="442500"/>
    <s v=""/>
    <s v=""/>
    <n v="442500"/>
    <s v=""/>
    <s v=""/>
    <n v="0"/>
    <n v="0"/>
    <s v="ZIPPER FILE CLEAR HOLDER 555 40 FILE GREEN"/>
    <s v="zipperfileclearholder55540filegreen"/>
    <s v="ada"/>
    <s v="$D$4:$D$550"/>
    <n v="2129"/>
    <s v="&gt;"/>
    <s v="PCS"/>
    <n v="29500"/>
    <s v="/ PCS"/>
    <s v=""/>
    <s v=""/>
    <s v=""/>
    <s v=""/>
    <n v="29500"/>
    <s v="/ PCS"/>
    <s v="60 PCS_"/>
    <n v="7"/>
    <n v="7"/>
    <s v="60 PCS"/>
    <s v="60"/>
    <s v="PCS"/>
    <s v=""/>
    <s v=""/>
    <s v=""/>
    <s v=""/>
    <s v=""/>
    <n v="60"/>
    <s v="PCS"/>
    <d v="2023-01-19T00:00:00"/>
    <e v="#REF!"/>
    <n v="60"/>
    <x v="0"/>
    <x v="323"/>
  </r>
  <r>
    <s v=""/>
    <s v=""/>
    <s v="&gt;"/>
    <s v=""/>
    <x v="444"/>
    <s v=""/>
    <s v="Zipper file clear holder 555 40 file Merah"/>
    <s v="TFS"/>
    <s v="60 PCS"/>
    <s v=""/>
    <n v="15"/>
    <s v="PCS"/>
    <n v="29500"/>
    <n v="442500"/>
    <s v=""/>
    <s v=""/>
    <n v="442500"/>
    <s v=""/>
    <s v=""/>
    <n v="0"/>
    <n v="0"/>
    <s v="ZIPPER FILE CLEAR HOLDER 555 40 FILE RED"/>
    <s v="zipperfileclearholder55540filered"/>
    <s v="ada"/>
    <s v="$D$4:$D$551"/>
    <n v="2130"/>
    <s v="&gt;"/>
    <s v="PCS"/>
    <n v="29500"/>
    <s v="/ PCS"/>
    <s v=""/>
    <s v=""/>
    <s v=""/>
    <s v=""/>
    <n v="29500"/>
    <s v="/ PCS"/>
    <s v="60 PCS_"/>
    <n v="7"/>
    <n v="7"/>
    <s v="60 PCS"/>
    <s v="60"/>
    <s v="PCS"/>
    <s v=""/>
    <s v=""/>
    <s v=""/>
    <s v=""/>
    <s v=""/>
    <n v="60"/>
    <s v="PCS"/>
    <d v="2023-01-19T00:00:00"/>
    <e v="#REF!"/>
    <n v="60"/>
    <x v="0"/>
    <x v="324"/>
  </r>
  <r>
    <s v=""/>
    <s v=""/>
    <s v="&gt;"/>
    <s v=""/>
    <x v="445"/>
    <s v=""/>
    <s v="Zipper file clear holder 555 40 file Kuning"/>
    <s v="TFS"/>
    <s v="60 PCS"/>
    <s v=""/>
    <n v="15"/>
    <s v="PCS"/>
    <n v="29500"/>
    <n v="442500"/>
    <s v=""/>
    <s v=""/>
    <n v="442500"/>
    <s v=""/>
    <s v=""/>
    <n v="0"/>
    <n v="0"/>
    <s v="ZIPPER FILE CLEAR HOLDER 555 40 FILE YELLOW"/>
    <s v="zipperfileclearholder55540fileyellow"/>
    <s v="ada"/>
    <s v="$D$4:$D$552"/>
    <n v="2131"/>
    <s v="&gt;"/>
    <s v="PCS"/>
    <n v="29500"/>
    <s v="/ PCS"/>
    <s v=""/>
    <s v=""/>
    <s v=""/>
    <s v=""/>
    <n v="29500"/>
    <s v="/ PCS"/>
    <s v="60 PCS_"/>
    <n v="7"/>
    <n v="7"/>
    <s v="60 PCS"/>
    <s v="60"/>
    <s v="PCS"/>
    <s v=""/>
    <s v=""/>
    <s v=""/>
    <s v=""/>
    <s v=""/>
    <n v="60"/>
    <s v="PCS"/>
    <d v="2023-01-19T00:00:00"/>
    <e v="#REF!"/>
    <n v="60"/>
    <x v="0"/>
    <x v="325"/>
  </r>
  <r>
    <s v=""/>
    <s v=""/>
    <s v="&gt;"/>
    <s v=""/>
    <x v="446"/>
    <s v=""/>
    <s v="Zipper file clear holder 555 40 file Biru"/>
    <s v="TFS"/>
    <s v="60 PCS"/>
    <s v=""/>
    <n v="15"/>
    <s v="PCS"/>
    <n v="29500"/>
    <n v="442500"/>
    <s v=""/>
    <s v=""/>
    <n v="442500"/>
    <n v="0"/>
    <n v="0"/>
    <n v="0"/>
    <n v="0"/>
    <s v="ZIPPER FILE CLEAR HOLDER 555 40 FILE BLUE"/>
    <s v="zipperfileclearholder55540fileblue"/>
    <s v="ada"/>
    <s v="$D$4:$D$553"/>
    <n v="2128"/>
    <s v="&gt;"/>
    <s v="PCS"/>
    <n v="29500"/>
    <s v="/ PCS"/>
    <s v=""/>
    <s v=""/>
    <s v=""/>
    <s v=""/>
    <n v="29500"/>
    <s v="/ PCS"/>
    <s v="60 PCS_"/>
    <n v="7"/>
    <n v="7"/>
    <s v="60 PCS"/>
    <s v="60"/>
    <s v="PCS"/>
    <s v=""/>
    <s v=""/>
    <s v=""/>
    <s v=""/>
    <s v=""/>
    <n v="60"/>
    <s v="PCS"/>
    <d v="2023-01-19T00:00:00"/>
    <e v="#REF!"/>
    <n v="60"/>
    <x v="0"/>
    <x v="32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9T00:00:00"/>
    <s v=""/>
    <e v="#VALUE!"/>
    <x v="1"/>
    <x v="1"/>
  </r>
  <r>
    <s v="HAN_1901_198-6"/>
    <n v="104"/>
    <s v="&gt;"/>
    <n v="6"/>
    <x v="447"/>
    <s v=""/>
    <s v="Malam Shintoeng K 6-12W"/>
    <s v="HANSA"/>
    <s v="480 PCS"/>
    <s v=""/>
    <n v="60"/>
    <s v="PCS"/>
    <n v="1450"/>
    <n v="87000"/>
    <s v=""/>
    <s v=""/>
    <n v="87000"/>
    <s v=""/>
    <s v=""/>
    <n v="0"/>
    <n v="0"/>
    <s v="MALAM SHINTOENG K 6-12W"/>
    <s v="malamshintoengk612w"/>
    <s v="ada"/>
    <s v="$D$4:$D$555"/>
    <n v="1433"/>
    <s v="&gt;"/>
    <s v="PCS"/>
    <n v="1450"/>
    <s v="/ PCS"/>
    <s v=""/>
    <s v=""/>
    <s v=""/>
    <s v=""/>
    <n v="1450"/>
    <s v="/ PCS"/>
    <s v="480 PCS_"/>
    <n v="8"/>
    <n v="8"/>
    <s v="480 PCS"/>
    <s v="480"/>
    <s v="PCS"/>
    <s v=""/>
    <s v=""/>
    <s v=""/>
    <s v=""/>
    <s v=""/>
    <n v="480"/>
    <s v="PCS"/>
    <d v="2023-01-19T00:00:00"/>
    <e v="#REF!"/>
    <n v="480"/>
    <x v="0"/>
    <x v="327"/>
  </r>
  <r>
    <s v=""/>
    <s v=""/>
    <s v="&gt;"/>
    <s v=""/>
    <x v="448"/>
    <s v=""/>
    <s v="Malam Shintoeng K 1W polos"/>
    <s v="HANSA"/>
    <s v="480 PCS"/>
    <s v=""/>
    <n v="60"/>
    <s v="PCS"/>
    <n v="1450"/>
    <n v="87000"/>
    <s v=""/>
    <s v=""/>
    <n v="87000"/>
    <s v=""/>
    <s v=""/>
    <n v="0"/>
    <n v="0"/>
    <s v="MALAM SHINTOENG K 1W POLOS"/>
    <s v="malamshintoengk1wpolos"/>
    <s v="ada"/>
    <s v="$D$4:$D$556"/>
    <n v="1432"/>
    <s v="&gt;"/>
    <s v="PCS"/>
    <n v="1450"/>
    <s v="/ PCS"/>
    <s v=""/>
    <s v=""/>
    <s v=""/>
    <s v=""/>
    <n v="1450"/>
    <s v="/ PCS"/>
    <s v="480 PCS_"/>
    <n v="8"/>
    <n v="8"/>
    <s v="480 PCS"/>
    <s v="480"/>
    <s v="PCS"/>
    <s v=""/>
    <s v=""/>
    <s v=""/>
    <s v=""/>
    <s v=""/>
    <n v="480"/>
    <s v="PCS"/>
    <d v="2023-01-19T00:00:00"/>
    <e v="#REF!"/>
    <n v="480"/>
    <x v="0"/>
    <x v="328"/>
  </r>
  <r>
    <s v=""/>
    <s v=""/>
    <s v="&gt;"/>
    <s v=""/>
    <x v="449"/>
    <s v=""/>
    <s v="Malam Shintoeng TG 1W polos"/>
    <s v="HANSA"/>
    <s v="210 PCS"/>
    <s v=""/>
    <n v="60"/>
    <s v="PCS"/>
    <n v="3900"/>
    <n v="234000"/>
    <s v=""/>
    <s v=""/>
    <n v="234000"/>
    <s v=""/>
    <s v=""/>
    <n v="0"/>
    <n v="0"/>
    <s v="MALAM SHINTOENG TG 1W POLOS"/>
    <s v="malamshintoengtg1wpolos"/>
    <s v="ada"/>
    <s v="$D$4:$D$557"/>
    <n v="1435"/>
    <s v="&gt;"/>
    <s v="PCS"/>
    <n v="3900"/>
    <s v="/ PCS"/>
    <s v=""/>
    <s v=""/>
    <s v=""/>
    <s v=""/>
    <n v="3900"/>
    <s v="/ PCS"/>
    <s v="210 PCS_"/>
    <n v="8"/>
    <n v="8"/>
    <s v="210 PCS"/>
    <s v="210"/>
    <s v="PCS"/>
    <s v=""/>
    <s v=""/>
    <s v=""/>
    <s v=""/>
    <s v=""/>
    <n v="210"/>
    <s v="PCS"/>
    <d v="2023-01-19T00:00:00"/>
    <e v="#REF!"/>
    <n v="210"/>
    <x v="0"/>
    <x v="329"/>
  </r>
  <r>
    <s v=""/>
    <s v=""/>
    <s v="&gt;"/>
    <s v=""/>
    <x v="450"/>
    <s v=""/>
    <s v="Malam Shintoeng TG 6-12W"/>
    <s v="HANSA"/>
    <s v="210 PCS"/>
    <s v=""/>
    <n v="60"/>
    <s v="PCS"/>
    <n v="4100"/>
    <n v="246000"/>
    <s v=""/>
    <s v=""/>
    <n v="246000"/>
    <s v=""/>
    <s v=""/>
    <n v="0"/>
    <n v="0"/>
    <s v="MALAM SHINTOENG TG 6-12W"/>
    <s v="malamshintoengtg612w"/>
    <s v="ada"/>
    <s v="$D$4:$D$558"/>
    <n v="1437"/>
    <s v="&gt;"/>
    <s v="PCS"/>
    <n v="4100"/>
    <s v="/ PCS"/>
    <s v=""/>
    <s v=""/>
    <s v=""/>
    <s v=""/>
    <n v="4100"/>
    <s v="/ PCS"/>
    <s v="210 PCS_"/>
    <n v="8"/>
    <n v="8"/>
    <s v="210 PCS"/>
    <s v="210"/>
    <s v="PCS"/>
    <s v=""/>
    <s v=""/>
    <s v=""/>
    <s v=""/>
    <s v=""/>
    <n v="210"/>
    <s v="PCS"/>
    <d v="2023-01-19T00:00:00"/>
    <e v="#REF!"/>
    <n v="210"/>
    <x v="0"/>
    <x v="330"/>
  </r>
  <r>
    <s v=""/>
    <s v=""/>
    <s v="&gt;"/>
    <s v=""/>
    <x v="451"/>
    <s v=""/>
    <s v="Malam Shintoeng B 1W polos"/>
    <s v="HANSA"/>
    <s v="180 PCS"/>
    <s v=""/>
    <n v="60"/>
    <s v="PCS"/>
    <n v="5200"/>
    <n v="312000"/>
    <s v=""/>
    <s v=""/>
    <n v="312000"/>
    <s v=""/>
    <s v=""/>
    <n v="0"/>
    <n v="0"/>
    <s v="MALAM SHINTOENG B 1W POLOS"/>
    <s v="malamshintoengb1wpolos"/>
    <s v="ada"/>
    <s v="$D$4:$D$559"/>
    <n v="1430"/>
    <s v="&gt;"/>
    <s v="PCS"/>
    <n v="5200"/>
    <s v="/ PCS"/>
    <s v=""/>
    <s v=""/>
    <s v=""/>
    <s v=""/>
    <n v="5200"/>
    <s v="/ PCS"/>
    <s v="180 PCS_"/>
    <n v="8"/>
    <n v="8"/>
    <s v="180 PCS"/>
    <s v="180"/>
    <s v="PCS"/>
    <s v=""/>
    <s v=""/>
    <s v=""/>
    <s v=""/>
    <s v=""/>
    <n v="180"/>
    <s v="PCS"/>
    <d v="2023-01-19T00:00:00"/>
    <e v="#REF!"/>
    <n v="180"/>
    <x v="0"/>
    <x v="331"/>
  </r>
  <r>
    <s v=""/>
    <s v=""/>
    <s v="&gt;"/>
    <s v=""/>
    <x v="452"/>
    <s v=""/>
    <s v="Malam Shintoeng B 6-12W"/>
    <s v="HANSA"/>
    <s v="150 PCS"/>
    <s v=""/>
    <n v="60"/>
    <s v="PCS"/>
    <n v="5500"/>
    <n v="330000"/>
    <s v=""/>
    <s v=""/>
    <n v="330000"/>
    <n v="0"/>
    <n v="0"/>
    <n v="0"/>
    <n v="0"/>
    <s v="MALAM SHINTOENG B 6-12W"/>
    <s v="malamshintoengb612w"/>
    <s v="ada"/>
    <s v="$D$4:$D$560"/>
    <n v="1431"/>
    <s v="&gt;"/>
    <s v="PCS"/>
    <n v="5500"/>
    <s v="/ PCS"/>
    <s v=""/>
    <s v=""/>
    <s v=""/>
    <s v=""/>
    <n v="5500"/>
    <s v="/ PCS"/>
    <s v="150 PCS_"/>
    <n v="8"/>
    <n v="8"/>
    <s v="150 PCS"/>
    <s v="150"/>
    <s v="PCS"/>
    <s v=""/>
    <s v=""/>
    <s v=""/>
    <s v=""/>
    <s v=""/>
    <n v="150"/>
    <s v="PCS"/>
    <d v="2023-01-19T00:00:00"/>
    <e v="#REF!"/>
    <n v="150"/>
    <x v="0"/>
    <x v="33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9T00:00:00"/>
    <s v=""/>
    <e v="#VALUE!"/>
    <x v="1"/>
    <x v="1"/>
  </r>
  <r>
    <s v="LAY_2001_055-2"/>
    <n v="105"/>
    <s v="&gt;"/>
    <n v="2"/>
    <x v="453"/>
    <d v="2023-01-20T00:00:00"/>
    <s v="Isi GW no.10"/>
    <s v="LAYS"/>
    <s v="100 PAK"/>
    <n v="30"/>
    <n v="3000"/>
    <s v="PAK"/>
    <n v="14000"/>
    <n v="1400000"/>
    <n v="0.1"/>
    <s v=""/>
    <n v="37800000"/>
    <s v=""/>
    <s v=""/>
    <n v="0"/>
    <n v="30"/>
    <s v="ISI GW NO 10"/>
    <s v="isigwno10"/>
    <s v="ada"/>
    <s v="$D$4:$D$562"/>
    <n v="997"/>
    <s v="&gt;"/>
    <s v="PAK"/>
    <n v="14000"/>
    <s v="/ PAK"/>
    <s v=""/>
    <s v=""/>
    <s v=""/>
    <s v=""/>
    <n v="14000"/>
    <s v="/ PAK"/>
    <s v="100 PAK_"/>
    <n v="8"/>
    <n v="8"/>
    <s v="100 PAK"/>
    <s v="100"/>
    <s v="PAK"/>
    <s v=""/>
    <s v=""/>
    <s v=""/>
    <s v=""/>
    <s v=""/>
    <n v="100"/>
    <s v="PAK"/>
    <d v="2023-01-20T00:00:00"/>
    <e v="#REF!"/>
    <n v="100"/>
    <x v="2"/>
    <x v="333"/>
  </r>
  <r>
    <s v=""/>
    <s v=""/>
    <s v="&gt;"/>
    <s v=""/>
    <x v="454"/>
    <s v=""/>
    <s v="Isi GW no.369"/>
    <s v="LAYS"/>
    <s v="50 PAK"/>
    <n v="5"/>
    <n v="250"/>
    <s v="PAK"/>
    <n v="24000"/>
    <n v="1200000"/>
    <s v=""/>
    <s v=""/>
    <n v="6000000"/>
    <n v="0"/>
    <n v="0"/>
    <n v="0"/>
    <n v="5"/>
    <s v="ISI GW NO 369"/>
    <s v="isigwno369"/>
    <s v="ada"/>
    <s v="$D$4:$D$563"/>
    <n v="998"/>
    <s v="&gt;"/>
    <s v="PAK"/>
    <n v="24000"/>
    <s v="/ PAK"/>
    <s v=""/>
    <s v=""/>
    <s v=""/>
    <s v=""/>
    <n v="24000"/>
    <s v="/ PAK"/>
    <s v="50 PAK_"/>
    <n v="7"/>
    <n v="7"/>
    <s v="50 PAK"/>
    <s v="50"/>
    <s v="PAK"/>
    <s v=""/>
    <s v=""/>
    <s v=""/>
    <s v=""/>
    <s v=""/>
    <n v="50"/>
    <s v="PAK"/>
    <d v="2023-01-20T00:00:00"/>
    <e v="#REF!"/>
    <n v="50"/>
    <x v="2"/>
    <x v="33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0T00:00:00"/>
    <s v=""/>
    <e v="#VALUE!"/>
    <x v="1"/>
    <x v="1"/>
  </r>
  <r>
    <s v="ATA_2001_015-8"/>
    <n v="106"/>
    <s v="&gt;"/>
    <n v="8"/>
    <x v="455"/>
    <s v=""/>
    <s v="Cutter JK L-500"/>
    <s v="ATALI MAKMUR"/>
    <s v="24 LSN"/>
    <n v="2"/>
    <n v="48"/>
    <s v="DZ"/>
    <n v="162000"/>
    <n v="3888000"/>
    <n v="0.125"/>
    <n v="0.05"/>
    <n v="6463800"/>
    <s v=""/>
    <s v=""/>
    <n v="0"/>
    <n v="6"/>
    <s v="CUTTER L-500 JK"/>
    <s v="cutterl500jk"/>
    <s v="ada"/>
    <s v="$D$4:$D$565"/>
    <n v="571"/>
    <s v="&gt;"/>
    <s v="LSN"/>
    <n v="162000"/>
    <s v="/ LSN"/>
    <n v="13500"/>
    <s v="/ PCS"/>
    <s v=""/>
    <s v=""/>
    <n v="13500"/>
    <s v="/ PCS"/>
    <s v="24 LSN_"/>
    <n v="7"/>
    <n v="7"/>
    <s v="24 LSN"/>
    <s v="24"/>
    <s v="LSN"/>
    <s v="12 PCS"/>
    <s v="12 "/>
    <s v="PCS"/>
    <s v=""/>
    <s v=""/>
    <n v="288"/>
    <s v="PCS"/>
    <d v="2023-01-20T00:00:00"/>
    <e v="#REF!"/>
    <n v="24"/>
    <x v="2"/>
    <x v="284"/>
  </r>
  <r>
    <s v=""/>
    <s v=""/>
    <s v="&gt;"/>
    <s v=""/>
    <x v="456"/>
    <s v=""/>
    <s v="Isi cutter JK L-150"/>
    <s v="ATALI MAKMUR"/>
    <s v="40 LSN"/>
    <s v=""/>
    <n v="48"/>
    <s v="DZ"/>
    <n v="0"/>
    <n v="0"/>
    <s v=""/>
    <s v=""/>
    <s v=""/>
    <s v=""/>
    <s v=""/>
    <n v="0"/>
    <n v="0"/>
    <s v="CUTTER BLADE L-150 AM (L) JK"/>
    <s v="cutterbladel150amljk"/>
    <s v="ada"/>
    <s v="$D$4:$D$566"/>
    <n v="563"/>
    <s v="&gt;"/>
    <e v="#VALUE!"/>
    <s v=""/>
    <s v=""/>
    <s v=""/>
    <s v=""/>
    <s v=""/>
    <s v=""/>
    <s v=""/>
    <s v=""/>
    <s v="40 LSN_"/>
    <n v="7"/>
    <n v="7"/>
    <s v="40 LSN"/>
    <s v="40"/>
    <s v="LSN"/>
    <s v="12 PCS"/>
    <s v="12 "/>
    <s v="PCS"/>
    <s v=""/>
    <s v=""/>
    <n v="480"/>
    <s v="PCS"/>
    <d v="2023-01-20T00:00:00"/>
    <e v="#REF!"/>
    <n v="40"/>
    <x v="2"/>
    <x v="285"/>
  </r>
  <r>
    <s v=""/>
    <s v=""/>
    <s v="&gt;"/>
    <s v=""/>
    <x v="457"/>
    <s v=""/>
    <s v="O pastel JK 12W OP-12 S"/>
    <s v="ATALI MAKMUR"/>
    <s v="12 LSN"/>
    <n v="6"/>
    <n v="864"/>
    <s v="SET"/>
    <n v="11900"/>
    <n v="1713600"/>
    <n v="0.125"/>
    <n v="0.05"/>
    <n v="8546580"/>
    <s v=""/>
    <s v=""/>
    <n v="0"/>
    <n v="22"/>
    <s v="OIL PASTEL OP-12S PP CASE SEA WORLD JK"/>
    <s v="oilpastelop12sppcaseseaworldjk"/>
    <s v="ada"/>
    <s v="$D$4:$D$567"/>
    <n v="1559"/>
    <s v="&gt;"/>
    <s v="LSN"/>
    <n v="142800"/>
    <s v="/ LSN"/>
    <n v="11900"/>
    <s v="/ PCS"/>
    <s v=""/>
    <s v=""/>
    <n v="11900"/>
    <s v="/ PCS"/>
    <s v="12 LSN_"/>
    <n v="7"/>
    <n v="7"/>
    <s v="12 LSN"/>
    <s v="12"/>
    <s v="LSN"/>
    <s v="12 PCS"/>
    <s v="12 "/>
    <s v="PCS"/>
    <s v=""/>
    <s v=""/>
    <n v="144"/>
    <s v="PCS"/>
    <d v="2023-01-20T00:00:00"/>
    <e v="#REF!"/>
    <n v="12"/>
    <x v="2"/>
    <x v="172"/>
  </r>
  <r>
    <s v=""/>
    <s v=""/>
    <s v="&gt;"/>
    <s v=""/>
    <x v="458"/>
    <s v=""/>
    <s v="O pastel JK 18W OP-18 S"/>
    <s v="ATALI MAKMUR"/>
    <s v="6 LSN"/>
    <n v="1"/>
    <n v="72"/>
    <s v="SET"/>
    <n v="23000"/>
    <n v="1656000"/>
    <n v="0.125"/>
    <n v="0.05"/>
    <n v="1376550"/>
    <s v=""/>
    <s v=""/>
    <n v="0"/>
    <n v="7"/>
    <s v="OIL PASTEL OP-18S PP CASE SEA WORLD JK"/>
    <s v="oilpastelop18sppcaseseaworldjk"/>
    <s v="ada"/>
    <s v="$D$4:$D$568"/>
    <n v="1560"/>
    <s v="&gt;"/>
    <s v="LSN"/>
    <n v="276000"/>
    <s v="/ LSN"/>
    <n v="23000"/>
    <s v="/ PCS"/>
    <s v=""/>
    <s v=""/>
    <n v="23000"/>
    <s v="/ PCS"/>
    <s v="6 LSN_"/>
    <n v="6"/>
    <n v="6"/>
    <s v="6 LSN"/>
    <s v="6"/>
    <s v="LSN"/>
    <s v="12 PCS"/>
    <s v="12 "/>
    <s v="PCS"/>
    <s v=""/>
    <s v=""/>
    <n v="72"/>
    <s v="PCS"/>
    <d v="2023-01-20T00:00:00"/>
    <e v="#REF!"/>
    <n v="6"/>
    <x v="2"/>
    <x v="168"/>
  </r>
  <r>
    <s v=""/>
    <s v=""/>
    <s v="&gt;"/>
    <s v=""/>
    <x v="459"/>
    <s v=""/>
    <s v="O pastel JK 24W OP-24 S"/>
    <s v="ATALI MAKMUR"/>
    <s v="8 BOX (6 SET)"/>
    <n v="3"/>
    <n v="144"/>
    <s v="SET"/>
    <n v="29600"/>
    <n v="1420800"/>
    <n v="0.125"/>
    <n v="0.05"/>
    <n v="3543120"/>
    <s v=""/>
    <s v=""/>
    <n v="0"/>
    <n v="5"/>
    <s v="OIL PASTEL OP-24S PP CASE SEA WORLD JK"/>
    <s v="oilpastelop24sppcaseseaworldjk"/>
    <s v="ada"/>
    <s v="$D$4:$D$569"/>
    <n v="1561"/>
    <s v="&gt;"/>
    <s v="BOX "/>
    <n v="177600"/>
    <s v="/ BOX "/>
    <n v="29600"/>
    <s v="/ SET"/>
    <s v=""/>
    <s v=""/>
    <n v="29600"/>
    <s v="/ SET"/>
    <s v="8 BOX_6 SET_"/>
    <n v="6"/>
    <n v="12"/>
    <s v="8 BOX "/>
    <s v="8"/>
    <s v="BOX "/>
    <s v="6 SET"/>
    <s v="6 "/>
    <s v="SET"/>
    <s v=""/>
    <s v=""/>
    <n v="48"/>
    <s v="SET"/>
    <d v="2023-01-20T00:00:00"/>
    <e v="#REF!"/>
    <n v="8"/>
    <x v="2"/>
    <x v="335"/>
  </r>
  <r>
    <s v=""/>
    <s v=""/>
    <s v="&gt;"/>
    <s v=""/>
    <x v="460"/>
    <s v=""/>
    <s v="O pastel JK 48W OP-48 S"/>
    <s v="ATALI MAKMUR"/>
    <s v="4 BOX (6 SET)"/>
    <n v="3"/>
    <n v="72"/>
    <s v="SET"/>
    <n v="58900"/>
    <n v="1413600"/>
    <n v="0.125"/>
    <n v="0.05"/>
    <n v="3525165"/>
    <s v=""/>
    <s v=""/>
    <n v="0"/>
    <n v="6"/>
    <s v="OIL PASTEL OP-48S PP CASE SEA WORLD JK"/>
    <s v="oilpastelop48sppcaseseaworldjk"/>
    <s v="ada"/>
    <s v="$D$4:$D$570"/>
    <n v="1563"/>
    <s v="&gt;"/>
    <s v="BOX "/>
    <n v="353400"/>
    <s v="/ BOX "/>
    <n v="58900"/>
    <s v="/ SET"/>
    <s v=""/>
    <s v=""/>
    <n v="58900"/>
    <s v="/ SET"/>
    <s v="4 BOX_6 SET_"/>
    <n v="6"/>
    <n v="12"/>
    <s v="4 BOX "/>
    <s v="4"/>
    <s v="BOX "/>
    <s v="6 SET"/>
    <s v="6 "/>
    <s v="SET"/>
    <s v=""/>
    <s v=""/>
    <n v="24"/>
    <s v="SET"/>
    <d v="2023-01-20T00:00:00"/>
    <e v="#REF!"/>
    <n v="4"/>
    <x v="2"/>
    <x v="36"/>
  </r>
  <r>
    <s v=""/>
    <s v=""/>
    <s v="&gt;"/>
    <s v=""/>
    <x v="461"/>
    <s v=""/>
    <s v="O pastel JK 55W OP-55 S"/>
    <s v="ATALI MAKMUR"/>
    <s v="4 BOX (6 SET)"/>
    <n v="3"/>
    <n v="72"/>
    <s v="SET"/>
    <n v="66900"/>
    <n v="1605600"/>
    <n v="0.125"/>
    <n v="0.05"/>
    <n v="4003965"/>
    <s v=""/>
    <s v=""/>
    <n v="0"/>
    <n v="7"/>
    <s v="OIL PASTEL OP-55S PP CASE SEA WORLD JK"/>
    <s v="oilpastelop55sppcaseseaworldjk"/>
    <s v="ada"/>
    <s v="$D$4:$D$571"/>
    <n v="1564"/>
    <s v="&gt;"/>
    <s v="BOX "/>
    <n v="401400"/>
    <s v="/ BOX "/>
    <n v="66900"/>
    <s v="/ SET"/>
    <s v=""/>
    <s v=""/>
    <n v="66900"/>
    <s v="/ SET"/>
    <s v="4 BOX_6 SET_"/>
    <n v="6"/>
    <n v="12"/>
    <s v="4 BOX "/>
    <s v="4"/>
    <s v="BOX "/>
    <s v="6 SET"/>
    <s v="6 "/>
    <s v="SET"/>
    <s v=""/>
    <s v=""/>
    <n v="24"/>
    <s v="SET"/>
    <d v="2023-01-20T00:00:00"/>
    <e v="#REF!"/>
    <n v="4"/>
    <x v="2"/>
    <x v="37"/>
  </r>
  <r>
    <s v=""/>
    <s v=""/>
    <s v="&gt;"/>
    <s v=""/>
    <x v="462"/>
    <s v=""/>
    <s v="Marker Permanen JK PM-34 Hitam"/>
    <s v="ATALI MAKMUR"/>
    <s v="48 LSN"/>
    <s v=""/>
    <n v="192"/>
    <s v="PCS"/>
    <n v="2350"/>
    <n v="451200"/>
    <n v="0.125"/>
    <n v="0.05"/>
    <n v="375060"/>
    <n v="0"/>
    <n v="0"/>
    <s v="BONUS OIL PASTEL JK"/>
    <n v="0"/>
    <s v="PERMANENT MARKER PM-34 BLACK JK"/>
    <s v="permanentmarkerpm34blackjk"/>
    <s v="ada"/>
    <s v="$D$4:$D$572"/>
    <n v="1834"/>
    <s v="&gt;"/>
    <s v="PCS"/>
    <n v="2350"/>
    <s v="/ PCS"/>
    <s v=""/>
    <s v=""/>
    <s v=""/>
    <s v=""/>
    <n v="2350"/>
    <s v="/ PCS"/>
    <s v="48 LSN_"/>
    <n v="7"/>
    <n v="7"/>
    <s v="48 LSN"/>
    <s v="48"/>
    <s v="LSN"/>
    <s v="12 PCS"/>
    <s v="12 "/>
    <s v="PCS"/>
    <s v=""/>
    <s v=""/>
    <n v="576"/>
    <s v="PCS"/>
    <d v="2023-01-20T00:00:00"/>
    <e v="#REF!"/>
    <n v="48"/>
    <x v="2"/>
    <x v="9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0T00:00:00"/>
    <s v=""/>
    <e v="#VALUE!"/>
    <x v="1"/>
    <x v="1"/>
  </r>
  <r>
    <s v="ATA_2001_013-11"/>
    <n v="107"/>
    <s v="&gt;"/>
    <n v="11"/>
    <x v="463"/>
    <s v=""/>
    <s v="PW JK 12W CP-12 PB panjang"/>
    <s v="ATALI MAKMUR"/>
    <s v="12 LSN"/>
    <n v="1"/>
    <n v="144"/>
    <s v="SET"/>
    <n v="10600"/>
    <n v="1526400"/>
    <n v="0.125"/>
    <n v="0.05"/>
    <n v="1268820"/>
    <s v=""/>
    <s v=""/>
    <n v="0"/>
    <n v="6"/>
    <s v="COLOR PENCIL CP-12 PB JK"/>
    <s v="colorpencilcp12pbjk"/>
    <s v="ada"/>
    <s v="$D$4:$D$574"/>
    <n v="488"/>
    <s v="&gt;"/>
    <s v="LSN"/>
    <n v="127200"/>
    <s v="/ LSN"/>
    <n v="10600"/>
    <s v="/ PCS"/>
    <s v=""/>
    <s v=""/>
    <n v="10600"/>
    <s v="/ PCS"/>
    <s v="12 LSN_"/>
    <n v="7"/>
    <n v="7"/>
    <s v="12 LSN"/>
    <s v="12"/>
    <s v="LSN"/>
    <s v="12 PCS"/>
    <s v="12 "/>
    <s v="PCS"/>
    <s v=""/>
    <s v=""/>
    <n v="144"/>
    <s v="PCS"/>
    <d v="2023-01-20T00:00:00"/>
    <e v="#REF!"/>
    <n v="12"/>
    <x v="2"/>
    <x v="292"/>
  </r>
  <r>
    <s v=""/>
    <s v=""/>
    <s v="&gt;"/>
    <s v=""/>
    <x v="464"/>
    <s v=""/>
    <s v="Gunting JK SC-828"/>
    <s v="ATALI MAKMUR"/>
    <s v="12 LSN"/>
    <n v="2"/>
    <n v="288"/>
    <s v="PCS"/>
    <n v="4350"/>
    <n v="626400"/>
    <n v="0.125"/>
    <n v="0.05"/>
    <n v="1041390"/>
    <s v=""/>
    <s v=""/>
    <n v="0"/>
    <n v="11"/>
    <s v="SCISSOR SC-828 JK"/>
    <s v="scissorsc828jk"/>
    <s v="ada"/>
    <s v="$D$4:$D$575"/>
    <n v="1920"/>
    <s v="&gt;"/>
    <s v="LSN"/>
    <n v="52200"/>
    <s v="/ LSN"/>
    <n v="4350"/>
    <s v="/ PCS"/>
    <s v=""/>
    <s v=""/>
    <n v="4350"/>
    <s v="/ PCS"/>
    <s v="12 LSN_"/>
    <n v="7"/>
    <n v="7"/>
    <s v="12 LSN"/>
    <s v="12"/>
    <s v="LSN"/>
    <s v="12 PCS"/>
    <s v="12 "/>
    <s v="PCS"/>
    <s v=""/>
    <s v=""/>
    <n v="144"/>
    <s v="PCS"/>
    <d v="2023-01-20T00:00:00"/>
    <e v="#REF!"/>
    <n v="12"/>
    <x v="2"/>
    <x v="88"/>
  </r>
  <r>
    <s v=""/>
    <s v=""/>
    <s v="&gt;"/>
    <s v=""/>
    <x v="465"/>
    <s v=""/>
    <s v="Gunting JK SC-838"/>
    <s v="ATALI MAKMUR"/>
    <s v="12 LSN"/>
    <n v="1"/>
    <n v="144"/>
    <s v="PCS"/>
    <n v="6500"/>
    <n v="936000"/>
    <n v="0.125"/>
    <n v="0.05"/>
    <n v="778050"/>
    <s v=""/>
    <s v=""/>
    <n v="0"/>
    <n v="6"/>
    <s v="SCISSOR SC-838 JK"/>
    <s v="scissorsc838jk"/>
    <s v="ada"/>
    <s v="$D$4:$D$576"/>
    <n v="1922"/>
    <s v="&gt;"/>
    <s v="LSN"/>
    <n v="78000"/>
    <s v="/ LSN"/>
    <n v="6500"/>
    <s v="/ PCS"/>
    <s v=""/>
    <s v=""/>
    <n v="6500"/>
    <s v="/ PCS"/>
    <s v="12 LSN_"/>
    <n v="7"/>
    <n v="7"/>
    <s v="12 LSN"/>
    <s v="12"/>
    <s v="LSN"/>
    <s v="12 PCS"/>
    <s v="12 "/>
    <s v="PCS"/>
    <s v=""/>
    <s v=""/>
    <n v="144"/>
    <s v="PCS"/>
    <d v="2023-01-20T00:00:00"/>
    <e v="#REF!"/>
    <n v="12"/>
    <x v="2"/>
    <x v="89"/>
  </r>
  <r>
    <s v=""/>
    <s v=""/>
    <s v="&gt;"/>
    <s v=""/>
    <x v="466"/>
    <s v=""/>
    <s v="Gunting JK SC-848"/>
    <s v="ATALI MAKMUR"/>
    <s v="12 LSN"/>
    <n v="1"/>
    <n v="144"/>
    <s v="PCS"/>
    <n v="9750"/>
    <n v="1404000"/>
    <n v="0.125"/>
    <n v="0.05"/>
    <n v="1167075"/>
    <s v=""/>
    <s v=""/>
    <n v="0"/>
    <n v="6"/>
    <s v="SCISSOR SC-848 JK"/>
    <s v="scissorsc848jk"/>
    <s v="ada"/>
    <s v="$D$4:$D$577"/>
    <n v="1924"/>
    <s v="&gt;"/>
    <s v="LSN"/>
    <n v="117000"/>
    <s v="/ LSN"/>
    <n v="9750"/>
    <s v="/ PCS"/>
    <s v=""/>
    <s v=""/>
    <n v="9750"/>
    <s v="/ PCS"/>
    <s v="12 LSN_"/>
    <n v="7"/>
    <n v="7"/>
    <s v="12 LSN"/>
    <s v="12"/>
    <s v="LSN"/>
    <s v="12 PCS"/>
    <s v="12 "/>
    <s v="PCS"/>
    <s v=""/>
    <s v=""/>
    <n v="144"/>
    <s v="PCS"/>
    <d v="2023-01-20T00:00:00"/>
    <e v="#REF!"/>
    <n v="12"/>
    <x v="2"/>
    <x v="90"/>
  </r>
  <r>
    <s v=""/>
    <s v=""/>
    <s v="&gt;"/>
    <s v=""/>
    <x v="467"/>
    <s v=""/>
    <s v="Pencil lead JK PL-11"/>
    <s v="ATALI MAKMUR"/>
    <s v="12 BOX (72 PCS)"/>
    <n v="3"/>
    <n v="216"/>
    <s v="DZ"/>
    <n v="37200"/>
    <n v="2678400"/>
    <n v="0.125"/>
    <n v="0.05"/>
    <n v="6679260"/>
    <s v=""/>
    <s v=""/>
    <n v="0"/>
    <n v="9"/>
    <s v="PENCIL LEAD PL-11 (2.0) JK"/>
    <s v="pencilleadpl1120jk"/>
    <s v="ada"/>
    <s v="$D$4:$D$578"/>
    <n v="1762"/>
    <s v="&gt;"/>
    <s v="BOX "/>
    <n v="223200"/>
    <s v="/ BOX "/>
    <n v="3100"/>
    <s v="/ PCS"/>
    <s v=""/>
    <s v=""/>
    <n v="3100"/>
    <s v="/ PCS"/>
    <s v="12 BOX_72 PCS_"/>
    <n v="7"/>
    <n v="14"/>
    <s v="12 BOX "/>
    <s v="12"/>
    <s v="BOX "/>
    <s v="72 PCS"/>
    <s v="72 "/>
    <s v="PCS"/>
    <s v=""/>
    <s v=""/>
    <n v="864"/>
    <s v="PCS"/>
    <d v="2023-01-20T00:00:00"/>
    <e v="#REF!"/>
    <n v="12"/>
    <x v="2"/>
    <x v="169"/>
  </r>
  <r>
    <s v=""/>
    <s v=""/>
    <s v="&gt;"/>
    <s v=""/>
    <x v="468"/>
    <s v=""/>
    <s v="Lem JK GL-R50"/>
    <s v="ATALI MAKMUR"/>
    <s v="24 LSN"/>
    <n v="3"/>
    <n v="864"/>
    <s v="PCS"/>
    <n v="2150"/>
    <n v="619200"/>
    <n v="0.125"/>
    <n v="0.05"/>
    <n v="1544130"/>
    <s v=""/>
    <s v=""/>
    <n v="0"/>
    <n v="3"/>
    <s v="GLUE GL-R50 JK"/>
    <s v="glueglr50jk"/>
    <s v="ada"/>
    <s v="$D$4:$D$579"/>
    <n v="921"/>
    <s v="&gt;"/>
    <s v="LSN"/>
    <n v="25800"/>
    <s v="/ LSN"/>
    <n v="2150"/>
    <s v="/ PCS"/>
    <s v=""/>
    <s v=""/>
    <n v="2150"/>
    <s v="/ PCS"/>
    <s v="24 LSN_"/>
    <n v="7"/>
    <n v="7"/>
    <s v="24 LSN"/>
    <s v="24"/>
    <s v="LSN"/>
    <s v="12 PCS"/>
    <s v="12 "/>
    <s v="PCS"/>
    <s v=""/>
    <s v=""/>
    <n v="288"/>
    <s v="PCS"/>
    <d v="2023-01-20T00:00:00"/>
    <e v="#REF!"/>
    <n v="24"/>
    <x v="2"/>
    <x v="336"/>
  </r>
  <r>
    <s v=""/>
    <s v=""/>
    <s v="&gt;"/>
    <s v=""/>
    <x v="469"/>
    <s v=""/>
    <s v="Lem stick JK GS-100"/>
    <s v="ATALI MAKMUR"/>
    <s v="36 BOX (24 PCS)"/>
    <n v="4"/>
    <n v="3456"/>
    <s v="PCS"/>
    <n v="2100"/>
    <n v="1814400"/>
    <n v="0.125"/>
    <n v="0.05"/>
    <n v="6032880"/>
    <s v=""/>
    <s v=""/>
    <n v="0"/>
    <n v="6"/>
    <s v="GLUE STICK GS-100 (8 GRAM) JK"/>
    <s v="gluestickgs1008gramjk"/>
    <s v="ada"/>
    <s v="$D$4:$D$580"/>
    <n v="928"/>
    <s v="&gt;"/>
    <s v="BOX "/>
    <n v="50400"/>
    <s v="/ BOX "/>
    <n v="2100"/>
    <s v="/ PCS"/>
    <s v=""/>
    <s v=""/>
    <n v="2100"/>
    <s v="/ PCS"/>
    <s v="36 BOX_24 PCS_"/>
    <n v="7"/>
    <n v="14"/>
    <s v="36 BOX "/>
    <s v="36"/>
    <s v="BOX "/>
    <s v="24 PCS"/>
    <s v="24 "/>
    <s v="PCS"/>
    <s v=""/>
    <s v=""/>
    <n v="864"/>
    <s v="PCS"/>
    <d v="2023-01-20T00:00:00"/>
    <e v="#REF!"/>
    <n v="36"/>
    <x v="2"/>
    <x v="309"/>
  </r>
  <r>
    <s v=""/>
    <s v=""/>
    <s v="&gt;"/>
    <s v=""/>
    <x v="470"/>
    <s v=""/>
    <s v="Mesin label harga JK MX-5500 M"/>
    <s v="ATALI MAKMUR"/>
    <s v="20 PCS"/>
    <n v="2"/>
    <n v="40"/>
    <s v="PCS"/>
    <n v="40500"/>
    <n v="810000"/>
    <n v="0.125"/>
    <n v="0.05"/>
    <n v="1346625"/>
    <s v=""/>
    <s v=""/>
    <n v="0"/>
    <n v="5"/>
    <s v="LABELLER MX 5500M 8 DIGITS JK"/>
    <s v="labellermx5500m8digitsjk"/>
    <s v="ada"/>
    <s v="$D$4:$D$581"/>
    <n v="1355"/>
    <s v="&gt;"/>
    <s v="PCS"/>
    <n v="40500"/>
    <s v="/ PCS"/>
    <s v=""/>
    <s v=""/>
    <s v=""/>
    <s v=""/>
    <n v="40500"/>
    <s v="/ PCS"/>
    <s v="20 PCS_"/>
    <n v="7"/>
    <n v="7"/>
    <s v="20 PCS"/>
    <s v="20"/>
    <s v="PCS"/>
    <s v=""/>
    <s v=""/>
    <s v=""/>
    <s v=""/>
    <s v=""/>
    <n v="20"/>
    <s v="PCS"/>
    <d v="2023-01-20T00:00:00"/>
    <e v="#REF!"/>
    <n v="20"/>
    <x v="2"/>
    <x v="196"/>
  </r>
  <r>
    <s v=""/>
    <s v=""/>
    <s v="&gt;"/>
    <s v=""/>
    <x v="471"/>
    <s v=""/>
    <s v="Clip Trigonal JK no.3"/>
    <s v="ATALI MAKMUR"/>
    <s v="500 BOX"/>
    <n v="2"/>
    <n v="1000"/>
    <s v="BOX"/>
    <n v="1625"/>
    <n v="812500"/>
    <n v="0.125"/>
    <n v="0.05"/>
    <n v="1350781.25"/>
    <s v=""/>
    <s v=""/>
    <n v="0"/>
    <n v="6"/>
    <s v="TRIGONAL CLIP NO.3 JK"/>
    <s v="trigonalclipno3jk"/>
    <s v="ada"/>
    <s v="$D$4:$D$582"/>
    <n v="2090"/>
    <s v="&gt;"/>
    <s v="BOX"/>
    <n v="1625"/>
    <s v="/ BOX"/>
    <s v=""/>
    <s v=""/>
    <s v=""/>
    <s v=""/>
    <n v="1625"/>
    <s v="/ BOX"/>
    <s v="500 BOX_"/>
    <n v="8"/>
    <n v="8"/>
    <s v="500 BOX"/>
    <s v="500"/>
    <s v="BOX"/>
    <s v=""/>
    <s v=""/>
    <s v=""/>
    <s v=""/>
    <s v=""/>
    <n v="500"/>
    <s v="BOX"/>
    <d v="2023-01-20T00:00:00"/>
    <e v="#REF!"/>
    <n v="500"/>
    <x v="2"/>
    <x v="177"/>
  </r>
  <r>
    <s v=""/>
    <s v=""/>
    <s v="&gt;"/>
    <s v=""/>
    <x v="472"/>
    <s v=""/>
    <s v="Stip JK 526-B40 P"/>
    <s v="ATALI MAKMUR"/>
    <s v="50 BOX (40 PCS)"/>
    <n v="2"/>
    <n v="100"/>
    <s v="BOX"/>
    <n v="28300"/>
    <n v="1415000"/>
    <n v="0.125"/>
    <n v="0.05"/>
    <n v="2352437.5"/>
    <s v=""/>
    <s v=""/>
    <n v="0"/>
    <n v="23"/>
    <s v="ERASER 526-B40P JK"/>
    <s v="eraser526b40pjk"/>
    <s v="ada"/>
    <s v="$D$4:$D$583"/>
    <n v="680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20T00:00:00"/>
    <e v="#REF!"/>
    <n v="50"/>
    <x v="2"/>
    <x v="93"/>
  </r>
  <r>
    <s v=""/>
    <s v=""/>
    <s v="&gt;"/>
    <s v=""/>
    <x v="473"/>
    <s v=""/>
    <s v="Stip JK 526-B40 BL"/>
    <s v="ATALI MAKMUR"/>
    <s v="50 BOX (40 PCS)"/>
    <n v="1"/>
    <n v="50"/>
    <s v="BOX"/>
    <n v="28300"/>
    <n v="1415000"/>
    <n v="0.125"/>
    <n v="0.05"/>
    <n v="1176218.75"/>
    <n v="0"/>
    <n v="0"/>
    <n v="0"/>
    <n v="13"/>
    <s v="ERASER 526-B40BL JK"/>
    <s v="eraser526b40bljk"/>
    <s v="ada"/>
    <s v="$D$4:$D$584"/>
    <n v="679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20T00:00:00"/>
    <e v="#REF!"/>
    <n v="50"/>
    <x v="2"/>
    <x v="95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0T00:00:00"/>
    <s v=""/>
    <e v="#VALUE!"/>
    <x v="1"/>
    <x v="1"/>
  </r>
  <r>
    <s v="ATA_2001_014-5"/>
    <n v="108"/>
    <s v="&gt;"/>
    <n v="5"/>
    <x v="474"/>
    <s v=""/>
    <s v="Tipe-ex JK CF-S209 A"/>
    <s v="ATALI MAKMUR"/>
    <s v="36 LSN"/>
    <n v="1"/>
    <n v="36"/>
    <s v="DZ"/>
    <n v="41400"/>
    <n v="1490400"/>
    <n v="0.125"/>
    <n v="0.05"/>
    <n v="1238895"/>
    <s v=""/>
    <s v=""/>
    <n v="0"/>
    <n v="1"/>
    <s v="CORRECTION FLUID CF-S209A JK"/>
    <s v="correctionfluidcfs209ajk"/>
    <s v="ada"/>
    <s v="$D$4:$D$586"/>
    <n v="508"/>
    <s v="&gt;"/>
    <s v="LSN"/>
    <n v="41400"/>
    <s v="/ LSN"/>
    <n v="3450"/>
    <s v="/ PCS"/>
    <s v=""/>
    <s v=""/>
    <n v="3450"/>
    <s v="/ PCS"/>
    <s v="36 LSN_"/>
    <n v="7"/>
    <n v="7"/>
    <s v="36 LSN"/>
    <s v="36"/>
    <s v="LSN"/>
    <s v="12 PCS"/>
    <s v="12 "/>
    <s v="PCS"/>
    <s v=""/>
    <s v=""/>
    <n v="432"/>
    <s v="PCS"/>
    <d v="2023-01-20T00:00:00"/>
    <e v="#REF!"/>
    <n v="36"/>
    <x v="2"/>
    <x v="337"/>
  </r>
  <r>
    <s v=""/>
    <s v=""/>
    <s v="&gt;"/>
    <s v=""/>
    <x v="475"/>
    <s v=""/>
    <s v="PW JK 24W CP-24 PB panjang"/>
    <s v="ATALI MAKMUR"/>
    <s v="12 BOX (6 SET)"/>
    <n v="1"/>
    <n v="72"/>
    <s v="SET"/>
    <n v="21200"/>
    <n v="1526400"/>
    <n v="0.125"/>
    <n v="0.05"/>
    <n v="1268820"/>
    <s v=""/>
    <s v=""/>
    <n v="0"/>
    <n v="4"/>
    <s v="COLOR PENCIL CP-24 PB JK"/>
    <s v="colorpencilcp24pbjk"/>
    <s v="ada"/>
    <s v="$D$4:$D$587"/>
    <n v="490"/>
    <s v="&gt;"/>
    <s v="BOX "/>
    <n v="127200"/>
    <s v="/ BOX "/>
    <n v="21200"/>
    <s v="/ SET"/>
    <s v=""/>
    <s v=""/>
    <n v="21200"/>
    <s v="/ SET"/>
    <s v="12 BOX_6 SET_"/>
    <n v="7"/>
    <n v="13"/>
    <s v="12 BOX "/>
    <s v="12"/>
    <s v="BOX "/>
    <s v="6 SET"/>
    <s v="6 "/>
    <s v="SET"/>
    <s v=""/>
    <s v=""/>
    <n v="72"/>
    <s v="SET"/>
    <d v="2023-01-20T00:00:00"/>
    <e v="#REF!"/>
    <n v="12"/>
    <x v="2"/>
    <x v="279"/>
  </r>
  <r>
    <s v=""/>
    <s v=""/>
    <s v="&gt;"/>
    <s v=""/>
    <x v="476"/>
    <s v=""/>
    <s v="Label JK LB-2 RL 1brs"/>
    <s v="ATALI MAKMUR"/>
    <s v="100 PAK (10 ROL)"/>
    <n v="2"/>
    <n v="2000"/>
    <s v="ROL"/>
    <n v="2050"/>
    <n v="2050000"/>
    <n v="0.125"/>
    <n v="0.05"/>
    <n v="3408125"/>
    <s v=""/>
    <s v=""/>
    <n v="0"/>
    <n v="8"/>
    <s v="LABEL LB-2RL (1 BARIS) JK"/>
    <s v="labellb2rl1barisjk"/>
    <s v="ada"/>
    <s v="$D$4:$D$588"/>
    <n v="1349"/>
    <s v="&gt;"/>
    <s v="PAK "/>
    <n v="20500"/>
    <s v="/ PAK "/>
    <n v="2050"/>
    <s v="/ ROL"/>
    <s v=""/>
    <s v=""/>
    <n v="2050"/>
    <s v="/ ROL"/>
    <s v="100 PAK_10 ROL_"/>
    <n v="8"/>
    <n v="15"/>
    <s v="100 PAK "/>
    <s v="100"/>
    <s v="PAK "/>
    <s v="10 ROL"/>
    <s v="10 "/>
    <s v="ROL"/>
    <s v=""/>
    <s v=""/>
    <n v="1000"/>
    <s v="ROL"/>
    <d v="2023-01-20T00:00:00"/>
    <e v="#REF!"/>
    <n v="100"/>
    <x v="2"/>
    <x v="175"/>
  </r>
  <r>
    <s v=""/>
    <s v=""/>
    <s v="&gt;"/>
    <s v=""/>
    <x v="477"/>
    <s v=""/>
    <s v="Mechpen JK MP-21"/>
    <s v="ATALI MAKMUR"/>
    <s v="144 LSN"/>
    <n v="1"/>
    <n v="144"/>
    <s v="DZ"/>
    <n v="40800"/>
    <n v="5875200"/>
    <n v="0.125"/>
    <n v="0.05"/>
    <n v="4883760"/>
    <s v=""/>
    <s v=""/>
    <n v="0"/>
    <n v="1"/>
    <s v="MECH PENCIL MP-21 JK"/>
    <s v="mechpencilmp21jk"/>
    <s v="ada"/>
    <s v="$D$4:$D$589"/>
    <n v="1493"/>
    <s v="&gt;"/>
    <s v="LSN"/>
    <n v="40800"/>
    <s v="/ LSN"/>
    <n v="3400"/>
    <s v="/ PCS"/>
    <s v=""/>
    <s v=""/>
    <n v="3400"/>
    <s v="/ PCS"/>
    <s v="144 LSN_"/>
    <n v="8"/>
    <n v="8"/>
    <s v="144 LSN"/>
    <s v="144"/>
    <s v="LSN"/>
    <s v="12 PCS"/>
    <s v="12 "/>
    <s v="PCS"/>
    <s v=""/>
    <s v=""/>
    <n v="1728"/>
    <s v="PCS"/>
    <d v="2023-01-20T00:00:00"/>
    <e v="#REF!"/>
    <n v="144"/>
    <x v="2"/>
    <x v="338"/>
  </r>
  <r>
    <s v=""/>
    <s v=""/>
    <s v="&gt;"/>
    <s v=""/>
    <x v="478"/>
    <s v=""/>
    <s v="Asahan JK B-23"/>
    <s v="ATALI MAKMUR"/>
    <s v="60 LSN"/>
    <n v="1"/>
    <n v="60"/>
    <s v="BOX"/>
    <n v="22200"/>
    <n v="1332000"/>
    <n v="0.125"/>
    <n v="0.05"/>
    <n v="1107225"/>
    <n v="0"/>
    <n v="0"/>
    <n v="0"/>
    <n v="1"/>
    <s v="SHARPENER B-23 JK"/>
    <s v="sharpenerb23jk"/>
    <s v="ada"/>
    <s v="$D$4:$D$590"/>
    <n v="1959"/>
    <s v="&gt;"/>
    <s v="LSN"/>
    <n v="22200"/>
    <s v="/ LSN"/>
    <n v="1850"/>
    <s v="/ PCS"/>
    <s v=""/>
    <s v=""/>
    <n v="1850"/>
    <s v="/ PCS"/>
    <s v="60 LSN_"/>
    <n v="7"/>
    <n v="7"/>
    <s v="60 LSN"/>
    <s v="60"/>
    <s v="LSN"/>
    <s v="12 PCS"/>
    <s v="12 "/>
    <s v="PCS"/>
    <s v=""/>
    <s v=""/>
    <n v="720"/>
    <s v="PCS"/>
    <d v="2023-01-20T00:00:00"/>
    <e v="#REF!"/>
    <n v="60"/>
    <x v="2"/>
    <x v="33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0T00:00:00"/>
    <s v=""/>
    <e v="#VALUE!"/>
    <x v="1"/>
    <x v="1"/>
  </r>
  <r>
    <s v="KAL_2001_172-3"/>
    <n v="109"/>
    <s v="&gt;"/>
    <n v="3"/>
    <x v="479"/>
    <s v=""/>
    <s v="Call JK CC-8 CO BIRU"/>
    <s v="KALINDO SUKSES"/>
    <s v="6 BOX (20 PCS)"/>
    <s v=""/>
    <n v="40"/>
    <s v="PCS"/>
    <n v="47000"/>
    <n v="1880000"/>
    <n v="0.125"/>
    <n v="0.05"/>
    <n v="1562750"/>
    <s v=""/>
    <s v=""/>
    <n v="0"/>
    <n v="0"/>
    <s v="CALCULATOR JOYKO CC-8CO BLUE"/>
    <s v="calculatorjoykocc8coblue"/>
    <s v="ada"/>
    <s v="$D$4:$D$592"/>
    <n v="425"/>
    <s v="&gt;"/>
    <s v="PCS"/>
    <n v="47000"/>
    <s v="/ PCS"/>
    <s v=""/>
    <s v=""/>
    <s v=""/>
    <s v=""/>
    <n v="47000"/>
    <s v="/ PCS"/>
    <s v="6 BOX_20 PCS_"/>
    <n v="6"/>
    <n v="13"/>
    <s v="6 BOX "/>
    <s v="6"/>
    <s v="BOX "/>
    <s v="20 PCS"/>
    <s v="20 "/>
    <s v="PCS"/>
    <s v=""/>
    <s v=""/>
    <n v="120"/>
    <s v="PCS"/>
    <d v="2023-01-20T00:00:00"/>
    <e v="#REF!"/>
    <n v="6"/>
    <x v="2"/>
    <x v="213"/>
  </r>
  <r>
    <s v=""/>
    <s v=""/>
    <s v="&gt;"/>
    <s v=""/>
    <x v="480"/>
    <s v=""/>
    <s v="Call JK CC-8 CO hijau"/>
    <s v="KALINDO SUKSES"/>
    <s v="6 BOX (20 PCS)"/>
    <s v=""/>
    <n v="40"/>
    <s v="PCS"/>
    <n v="47000"/>
    <n v="1880000"/>
    <n v="0.125"/>
    <n v="0.05"/>
    <n v="1562750"/>
    <s v=""/>
    <s v=""/>
    <n v="0"/>
    <n v="0"/>
    <s v="CALCULATOR JOYKO CC-8CO GREEN"/>
    <s v="calculatorjoykocc8cogreen"/>
    <s v="ada"/>
    <s v="$D$4:$D$593"/>
    <n v="418"/>
    <s v="&gt;"/>
    <s v="PCS"/>
    <n v="47000"/>
    <s v="/ PCS"/>
    <s v=""/>
    <s v=""/>
    <s v=""/>
    <s v=""/>
    <n v="47000"/>
    <s v="/ PCS"/>
    <s v="6 BOX_20 PCS_"/>
    <n v="6"/>
    <n v="13"/>
    <s v="6 BOX "/>
    <s v="6"/>
    <s v="BOX "/>
    <s v="20 PCS"/>
    <s v="20 "/>
    <s v="PCS"/>
    <s v=""/>
    <s v=""/>
    <n v="120"/>
    <s v="PCS"/>
    <d v="2023-01-20T00:00:00"/>
    <e v="#REF!"/>
    <n v="6"/>
    <x v="2"/>
    <x v="214"/>
  </r>
  <r>
    <s v=""/>
    <s v=""/>
    <s v="&gt;"/>
    <s v=""/>
    <x v="481"/>
    <s v=""/>
    <s v="Call JK CC-8 CO orange"/>
    <s v="KALINDO SUKSES"/>
    <s v="6 BOX (20 PCS)"/>
    <s v=""/>
    <n v="40"/>
    <s v="PCS"/>
    <n v="47000"/>
    <n v="1880000"/>
    <n v="0.125"/>
    <n v="0.05"/>
    <n v="1562750"/>
    <n v="0"/>
    <n v="0"/>
    <n v="0"/>
    <n v="0"/>
    <s v="CALCULATOR JOYKO CC-8CO ORANGE"/>
    <s v="calculatorjoykocc8coorange"/>
    <s v="ada"/>
    <s v="$D$4:$D$594"/>
    <n v="426"/>
    <s v="&gt;"/>
    <s v="PCS"/>
    <n v="47000"/>
    <s v="/ PCS"/>
    <s v=""/>
    <s v=""/>
    <s v=""/>
    <s v=""/>
    <n v="47000"/>
    <s v="/ PCS"/>
    <s v="6 BOX_20 PCS_"/>
    <n v="6"/>
    <n v="13"/>
    <s v="6 BOX "/>
    <s v="6"/>
    <s v="BOX "/>
    <s v="20 PCS"/>
    <s v="20 "/>
    <s v="PCS"/>
    <s v=""/>
    <s v=""/>
    <n v="120"/>
    <s v="PCS"/>
    <d v="2023-01-20T00:00:00"/>
    <e v="#REF!"/>
    <n v="6"/>
    <x v="2"/>
    <x v="215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0T00:00:00"/>
    <s v=""/>
    <e v="#VALUE!"/>
    <x v="1"/>
    <x v="1"/>
  </r>
  <r>
    <s v="KEN_2001_377-3"/>
    <n v="110"/>
    <s v="&gt;"/>
    <n v="3"/>
    <x v="482"/>
    <s v=""/>
    <s v="Stip Kenko ERW-40 SQ putih"/>
    <s v="KENKO SINAR INDONESIA"/>
    <s v="50 BOX"/>
    <n v="2"/>
    <s v=""/>
    <s v=""/>
    <n v="0"/>
    <n v="1375000"/>
    <n v="0.17"/>
    <s v=""/>
    <n v="2282500"/>
    <s v=""/>
    <s v=""/>
    <n v="0"/>
    <s v=""/>
    <s v="KENKO ERASER ERW-40SQ WHITE"/>
    <s v="kenkoerasererw40sqwhite"/>
    <s v="ada"/>
    <s v="$D$4:$D$596"/>
    <n v="1146"/>
    <s v="&gt;"/>
    <s v="BOX"/>
    <n v="27500"/>
    <s v="/ BOX"/>
    <s v=""/>
    <s v=""/>
    <s v=""/>
    <s v=""/>
    <n v="27500"/>
    <s v="/ BOX"/>
    <s v="50 BOX_"/>
    <n v="7"/>
    <n v="7"/>
    <s v="50 BOX"/>
    <s v="50"/>
    <s v="BOX"/>
    <s v=""/>
    <s v=""/>
    <s v=""/>
    <s v=""/>
    <s v=""/>
    <n v="50"/>
    <s v="BOX"/>
    <d v="2023-01-20T00:00:00"/>
    <e v="#REF!"/>
    <n v="50"/>
    <x v="2"/>
    <x v="133"/>
  </r>
  <r>
    <s v=""/>
    <s v=""/>
    <s v="&gt;"/>
    <s v=""/>
    <x v="483"/>
    <s v=""/>
    <s v="Tipe-ex Kenko KE-01"/>
    <s v="KENKO SINAR INDONESIA"/>
    <s v="36 LSN"/>
    <n v="5"/>
    <s v=""/>
    <s v=""/>
    <n v="0"/>
    <n v="1954800"/>
    <n v="0.17"/>
    <s v=""/>
    <n v="8112420"/>
    <s v=""/>
    <s v=""/>
    <n v="0"/>
    <s v=""/>
    <s v="KENKO CORRECTION FLUID KE-01"/>
    <s v="kenkocorrectionfluidke01"/>
    <s v="ada"/>
    <s v="$D$4:$D$597"/>
    <n v="1102"/>
    <s v="&gt;"/>
    <s v="LSN"/>
    <n v="54300"/>
    <s v="/ LSN"/>
    <n v="4525"/>
    <s v="/ PCS"/>
    <s v=""/>
    <s v=""/>
    <n v="4525"/>
    <s v="/ PCS"/>
    <s v="36 LSN_"/>
    <n v="7"/>
    <n v="7"/>
    <s v="36 LSN"/>
    <s v="36"/>
    <s v="LSN"/>
    <s v="12 PCS"/>
    <s v="12 "/>
    <s v="PCS"/>
    <s v=""/>
    <s v=""/>
    <n v="432"/>
    <s v="PCS"/>
    <d v="2023-01-20T00:00:00"/>
    <e v="#REF!"/>
    <n v="36"/>
    <x v="2"/>
    <x v="156"/>
  </r>
  <r>
    <s v=""/>
    <s v=""/>
    <s v="&gt;"/>
    <s v=""/>
    <x v="484"/>
    <s v=""/>
    <s v="Gel pen Kenko K-1 hitam"/>
    <s v="KENKO SINAR INDONESIA"/>
    <s v="12 GRS"/>
    <n v="2"/>
    <s v=""/>
    <s v=""/>
    <n v="0"/>
    <n v="5702400"/>
    <n v="0.17"/>
    <s v=""/>
    <n v="9465984"/>
    <n v="0"/>
    <n v="0"/>
    <n v="0"/>
    <s v=""/>
    <s v="KENKO GEL PEN K-1 BLACK"/>
    <s v="kenkogelpenk1black"/>
    <s v="ada"/>
    <s v="$D$4:$D$598"/>
    <n v="1164"/>
    <s v="&gt;"/>
    <s v="GRS"/>
    <n v="475200"/>
    <s v="/ GRS"/>
    <n v="39600"/>
    <s v="/ LSN"/>
    <n v="3300"/>
    <s v="/ PCS"/>
    <n v="3300"/>
    <s v="/ PCS"/>
    <s v="12 GRS_"/>
    <n v="7"/>
    <n v="7"/>
    <s v="12 GRS"/>
    <s v="12"/>
    <s v="GRS"/>
    <s v="12 LSN"/>
    <s v="12 "/>
    <s v="LSN"/>
    <n v="12"/>
    <s v="PCS"/>
    <n v="1728"/>
    <s v="PCS"/>
    <d v="2023-01-20T00:00:00"/>
    <e v="#REF!"/>
    <n v="12"/>
    <x v="2"/>
    <x v="34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0T00:00:00"/>
    <s v=""/>
    <e v="#VALUE!"/>
    <x v="1"/>
    <x v="1"/>
  </r>
  <r>
    <s v="KEN_2001_158-2"/>
    <n v="111"/>
    <s v="&gt;"/>
    <n v="2"/>
    <x v="485"/>
    <s v=""/>
    <s v="Lem stick Kenko 8gr kecil"/>
    <s v="KENKO SINAR INDONESIA"/>
    <s v="36 BOX (30 PCS)"/>
    <n v="4"/>
    <s v=""/>
    <s v=""/>
    <n v="0"/>
    <n v="2376000"/>
    <n v="0.17"/>
    <s v=""/>
    <n v="7888320"/>
    <s v=""/>
    <s v=""/>
    <n v="0"/>
    <s v=""/>
    <s v="KENKO GLUE STICK 8GR(SMALL)"/>
    <s v="kenkogluestick8grsmall"/>
    <s v="ada"/>
    <s v="$D$4:$D$600"/>
    <n v="1190"/>
    <s v="&gt;"/>
    <s v="BOX "/>
    <n v="66000"/>
    <s v="/ BOX "/>
    <n v="2200"/>
    <s v="/ PCS"/>
    <s v=""/>
    <s v=""/>
    <n v="2200"/>
    <s v="/ PCS"/>
    <s v="36 BOX_30 PCS_"/>
    <n v="7"/>
    <n v="14"/>
    <s v="36 BOX "/>
    <s v="36"/>
    <s v="BOX "/>
    <s v="30 PCS"/>
    <s v="30 "/>
    <s v="PCS"/>
    <s v=""/>
    <s v=""/>
    <n v="1080"/>
    <s v="PCS"/>
    <d v="2023-01-20T00:00:00"/>
    <e v="#REF!"/>
    <n v="36"/>
    <x v="2"/>
    <x v="341"/>
  </r>
  <r>
    <s v=""/>
    <s v=""/>
    <s v="&gt;"/>
    <s v=""/>
    <x v="486"/>
    <s v=""/>
    <s v="Lem stick Kenko 15gr tanggung"/>
    <s v="KENKO SINAR INDONESIA"/>
    <s v="36 BOX (20 PCS)"/>
    <n v="2"/>
    <s v=""/>
    <s v=""/>
    <n v="0"/>
    <n v="2592000"/>
    <n v="0.17"/>
    <s v=""/>
    <n v="4302720"/>
    <n v="0"/>
    <n v="0"/>
    <n v="0"/>
    <s v=""/>
    <s v="KENKO GLUE STICK 15 GR(MEDIUM)"/>
    <s v="kenkogluestick15grmedium"/>
    <s v="ada"/>
    <s v="$D$4:$D$601"/>
    <n v="1188"/>
    <s v="&gt;"/>
    <s v="BOX "/>
    <n v="72000"/>
    <s v="/ BOX "/>
    <n v="3600"/>
    <s v="/ PCS"/>
    <s v=""/>
    <s v=""/>
    <n v="3600"/>
    <s v="/ PCS"/>
    <s v="36 BOX_20 PCS_"/>
    <n v="7"/>
    <n v="14"/>
    <s v="36 BOX "/>
    <s v="36"/>
    <s v="BOX "/>
    <s v="20 PCS"/>
    <s v="20 "/>
    <s v="PCS"/>
    <s v=""/>
    <s v=""/>
    <n v="720"/>
    <s v="PCS"/>
    <d v="2023-01-20T00:00:00"/>
    <e v="#REF!"/>
    <n v="36"/>
    <x v="2"/>
    <x v="34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0T00:00:00"/>
    <s v=""/>
    <e v="#VALUE!"/>
    <x v="1"/>
    <x v="1"/>
  </r>
  <r>
    <s v="ETJ_2001_223-2"/>
    <n v="112"/>
    <s v="&gt;"/>
    <n v="2"/>
    <x v="487"/>
    <s v=""/>
    <s v="Cat air Enter A 129"/>
    <s v="ETJ"/>
    <s v="120 SET"/>
    <n v="1"/>
    <n v="600"/>
    <s v="SET"/>
    <n v="13000"/>
    <n v="7800000"/>
    <s v=""/>
    <s v=""/>
    <n v="7800000"/>
    <s v=""/>
    <s v=""/>
    <n v="0"/>
    <n v="1"/>
    <s v="ENTER CAT AIR A 129"/>
    <s v="entercataira129"/>
    <s v="ada"/>
    <s v="$D$4:$D$603"/>
    <n v="663"/>
    <s v="&gt;"/>
    <s v="SET"/>
    <n v="65000"/>
    <s v="/ SET"/>
    <s v=""/>
    <s v=""/>
    <s v=""/>
    <s v=""/>
    <n v="65000"/>
    <s v="/ SET"/>
    <s v="120 SET_"/>
    <n v="8"/>
    <n v="8"/>
    <s v="120 SET"/>
    <s v="120"/>
    <s v="SET"/>
    <s v=""/>
    <s v=""/>
    <s v=""/>
    <s v=""/>
    <s v=""/>
    <n v="120"/>
    <s v="SET"/>
    <d v="2023-01-20T00:00:00"/>
    <e v="#REF!"/>
    <n v="120"/>
    <x v="0"/>
    <x v="343"/>
  </r>
  <r>
    <s v=""/>
    <s v=""/>
    <s v="&gt;"/>
    <s v=""/>
    <x v="488"/>
    <s v=""/>
    <s v="Cat Acrylic Enter A 912"/>
    <s v="ETJ"/>
    <s v="120 SET"/>
    <n v="10"/>
    <n v="1200"/>
    <s v="SET"/>
    <n v="14000"/>
    <n v="1680000"/>
    <s v=""/>
    <s v=""/>
    <n v="16800000"/>
    <n v="0"/>
    <n v="0"/>
    <n v="0"/>
    <n v="10"/>
    <s v="ENTER CAT ACRYLIC A 912"/>
    <s v="entercatacrylica912"/>
    <s v="ada"/>
    <s v="$D$4:$D$604"/>
    <n v="664"/>
    <s v="&gt;"/>
    <s v="SET"/>
    <n v="14000"/>
    <s v="/ SET"/>
    <s v=""/>
    <s v=""/>
    <s v=""/>
    <s v=""/>
    <n v="14000"/>
    <s v="/ SET"/>
    <s v="120 SET_"/>
    <n v="8"/>
    <n v="8"/>
    <s v="120 SET"/>
    <s v="120"/>
    <s v="SET"/>
    <s v=""/>
    <s v=""/>
    <s v=""/>
    <s v=""/>
    <s v=""/>
    <n v="120"/>
    <s v="SET"/>
    <d v="2023-01-20T00:00:00"/>
    <e v="#REF!"/>
    <n v="120"/>
    <x v="0"/>
    <x v="34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0T00:00:00"/>
    <s v=""/>
    <e v="#VALUE!"/>
    <x v="1"/>
    <x v="1"/>
  </r>
  <r>
    <s v="ETJ_2001_323-1"/>
    <n v="113"/>
    <s v="&gt;"/>
    <n v="1"/>
    <x v="489"/>
    <s v=""/>
    <s v="Garisan Enter Kayu 1m"/>
    <s v="ETJ"/>
    <s v="100 PCS"/>
    <n v="5"/>
    <n v="500"/>
    <s v="PCS"/>
    <n v="7000"/>
    <n v="700000"/>
    <s v=""/>
    <s v=""/>
    <n v="3500000"/>
    <n v="0"/>
    <n v="3500000"/>
    <n v="0"/>
    <n v="5"/>
    <s v="ENTER GRS 1M KAYU"/>
    <s v="entergrs1mkayu"/>
    <s v="ada"/>
    <s v="$D$4:$D$606"/>
    <n v="665"/>
    <s v="&gt;"/>
    <s v="PCS"/>
    <n v="7000"/>
    <s v="/ PCS"/>
    <s v=""/>
    <s v=""/>
    <s v=""/>
    <s v=""/>
    <n v="7000"/>
    <s v="/ PCS"/>
    <s v="100 PCS_"/>
    <n v="8"/>
    <n v="8"/>
    <s v="100 PCS"/>
    <s v="100"/>
    <s v="PCS"/>
    <s v=""/>
    <s v=""/>
    <s v=""/>
    <s v=""/>
    <s v=""/>
    <n v="100"/>
    <s v="PCS"/>
    <d v="2023-01-20T00:00:00"/>
    <e v="#REF!"/>
    <n v="100"/>
    <x v="0"/>
    <x v="345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0T00:00:00"/>
    <s v=""/>
    <e v="#VALUE!"/>
    <x v="1"/>
    <x v="1"/>
  </r>
  <r>
    <s v="GRA_2001_-2"/>
    <n v="114"/>
    <s v="&gt;"/>
    <n v="2"/>
    <x v="490"/>
    <s v=""/>
    <s v="Map Clear holder AC-105 merah"/>
    <s v="GRAFINDO"/>
    <s v="60 LSN"/>
    <n v="2"/>
    <n v="120"/>
    <s v="LSN"/>
    <n v="0"/>
    <n v="0"/>
    <s v=""/>
    <s v=""/>
    <s v=""/>
    <s v=""/>
    <s v=""/>
    <s v="SURAT JALAN"/>
    <n v="2"/>
    <s v="MAP L/CLEAR HOLDER SIKA AC-105 MERAH (60 LSN/DUS)"/>
    <s v="maplclearholdersikaac105merah60lsndus"/>
    <s v="ada"/>
    <s v="$D$4:$D$608"/>
    <n v="1461"/>
    <s v="&gt;"/>
    <e v="#VALUE!"/>
    <s v=""/>
    <s v=""/>
    <s v=""/>
    <s v=""/>
    <s v=""/>
    <s v=""/>
    <s v=""/>
    <s v=""/>
    <s v="60 LSN_"/>
    <n v="7"/>
    <n v="7"/>
    <s v="60 LSN"/>
    <s v="60"/>
    <s v="LSN"/>
    <s v="12 PCS"/>
    <s v="12 "/>
    <s v="PCS"/>
    <s v=""/>
    <s v=""/>
    <n v="720"/>
    <s v="PCS"/>
    <d v="2023-01-20T00:00:00"/>
    <e v="#REF!"/>
    <n v="60"/>
    <x v="0"/>
    <x v="346"/>
  </r>
  <r>
    <s v=""/>
    <s v=""/>
    <s v="&gt;"/>
    <s v=""/>
    <x v="491"/>
    <s v=""/>
    <s v="Map Clear holder AC-105 kuning"/>
    <s v="GRAFINDO"/>
    <s v="60 LSN"/>
    <n v="5"/>
    <n v="300"/>
    <s v="LSN"/>
    <n v="0"/>
    <n v="0"/>
    <s v=""/>
    <s v=""/>
    <s v=""/>
    <n v="0"/>
    <n v="0"/>
    <s v="SURAT JALAN"/>
    <n v="5"/>
    <s v="MAP L/CLEAR HOLDER SIKA AC-105 KUNING (60 LSN/DUS)"/>
    <s v="maplclearholdersikaac105kuning60lsndus"/>
    <s v="ada"/>
    <s v="$D$4:$D$609"/>
    <n v="1460"/>
    <s v="&gt;"/>
    <e v="#VALUE!"/>
    <s v=""/>
    <s v=""/>
    <s v=""/>
    <s v=""/>
    <s v=""/>
    <s v=""/>
    <s v=""/>
    <s v=""/>
    <s v="60 LSN_"/>
    <n v="7"/>
    <n v="7"/>
    <s v="60 LSN"/>
    <s v="60"/>
    <s v="LSN"/>
    <s v="12 PCS"/>
    <s v="12 "/>
    <s v="PCS"/>
    <s v=""/>
    <s v=""/>
    <n v="720"/>
    <s v="PCS"/>
    <d v="2023-01-20T00:00:00"/>
    <e v="#REF!"/>
    <n v="60"/>
    <x v="0"/>
    <x v="34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0T00:00:00"/>
    <s v=""/>
    <e v="#VALUE!"/>
    <x v="1"/>
    <x v="1"/>
  </r>
  <r>
    <s v="GRA_2001_251-3"/>
    <n v="115"/>
    <s v="&gt;"/>
    <n v="3"/>
    <x v="492"/>
    <s v=""/>
    <s v="Map Zipper Jala Biru"/>
    <s v="GRAFINDO"/>
    <s v="240 PCS"/>
    <n v="2"/>
    <n v="480"/>
    <s v="PCS"/>
    <n v="5750"/>
    <n v="1380000"/>
    <s v=""/>
    <s v=""/>
    <n v="2760000"/>
    <s v=""/>
    <s v=""/>
    <n v="0"/>
    <n v="2"/>
    <s v="MAP ZIPPER JALA BIRU (240 PCS)"/>
    <s v="mapzipperjalabiru240pcs"/>
    <s v="ada"/>
    <s v="$D$4:$D$611"/>
    <n v="1471"/>
    <s v="&gt;"/>
    <s v="PCS"/>
    <n v="5750"/>
    <s v="/ PCS"/>
    <s v=""/>
    <s v=""/>
    <s v=""/>
    <s v=""/>
    <n v="5750"/>
    <s v="/ PCS"/>
    <s v="240 PCS_"/>
    <n v="8"/>
    <n v="8"/>
    <s v="240 PCS"/>
    <s v="240"/>
    <s v="PCS"/>
    <s v=""/>
    <s v=""/>
    <s v=""/>
    <s v=""/>
    <s v=""/>
    <n v="240"/>
    <s v="PCS"/>
    <d v="2023-01-20T00:00:00"/>
    <e v="#REF!"/>
    <n v="240"/>
    <x v="0"/>
    <x v="348"/>
  </r>
  <r>
    <s v=""/>
    <s v=""/>
    <s v="&gt;"/>
    <s v=""/>
    <x v="493"/>
    <s v=""/>
    <s v="Map Zipper Jala Hijau"/>
    <s v="GRAFINDO"/>
    <s v="240 PCS"/>
    <n v="4"/>
    <n v="960"/>
    <s v="PCS"/>
    <n v="5750"/>
    <n v="1380000"/>
    <s v=""/>
    <s v=""/>
    <n v="5520000"/>
    <s v=""/>
    <s v=""/>
    <n v="0"/>
    <n v="4"/>
    <s v="MAP ZIPPER JALA HIJAU (240 PCS)"/>
    <s v="mapzipperjalahijau240pcs"/>
    <s v="ada"/>
    <s v="$D$4:$D$612"/>
    <n v="1472"/>
    <s v="&gt;"/>
    <s v="PCS"/>
    <n v="5750"/>
    <s v="/ PCS"/>
    <s v=""/>
    <s v=""/>
    <s v=""/>
    <s v=""/>
    <n v="5750"/>
    <s v="/ PCS"/>
    <s v="240 PCS_"/>
    <n v="8"/>
    <n v="8"/>
    <s v="240 PCS"/>
    <s v="240"/>
    <s v="PCS"/>
    <s v=""/>
    <s v=""/>
    <s v=""/>
    <s v=""/>
    <s v=""/>
    <n v="240"/>
    <s v="PCS"/>
    <d v="2023-01-20T00:00:00"/>
    <e v="#REF!"/>
    <n v="240"/>
    <x v="0"/>
    <x v="349"/>
  </r>
  <r>
    <s v=""/>
    <s v=""/>
    <s v="&gt;"/>
    <s v=""/>
    <x v="494"/>
    <s v=""/>
    <s v="Map Zipper Jala Merah"/>
    <s v="GRAFINDO"/>
    <s v="240 PCS"/>
    <n v="1"/>
    <n v="240"/>
    <s v="PCS"/>
    <n v="5750"/>
    <n v="1380000"/>
    <s v=""/>
    <s v=""/>
    <n v="1380000"/>
    <n v="0"/>
    <n v="0"/>
    <n v="0"/>
    <n v="1"/>
    <s v="MAP ZIPPER JALA MERAH (240 PCS)"/>
    <s v="mapzipperjalamerah240pcs"/>
    <s v="ada"/>
    <s v="$D$4:$D$613"/>
    <n v="1474"/>
    <s v="&gt;"/>
    <s v="PCS"/>
    <n v="5750"/>
    <s v="/ PCS"/>
    <s v=""/>
    <s v=""/>
    <s v=""/>
    <s v=""/>
    <n v="5750"/>
    <s v="/ PCS"/>
    <s v="240 PCS_"/>
    <n v="8"/>
    <n v="8"/>
    <s v="240 PCS"/>
    <s v="240"/>
    <s v="PCS"/>
    <s v=""/>
    <s v=""/>
    <s v=""/>
    <s v=""/>
    <s v=""/>
    <n v="240"/>
    <s v="PCS"/>
    <d v="2023-01-20T00:00:00"/>
    <e v="#REF!"/>
    <n v="240"/>
    <x v="0"/>
    <x v="35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0T00:00:00"/>
    <s v=""/>
    <e v="#VALUE!"/>
    <x v="1"/>
    <x v="1"/>
  </r>
  <r>
    <s v="GLO_2001_B09-1"/>
    <n v="116"/>
    <s v="&gt;"/>
    <n v="1"/>
    <x v="495"/>
    <s v=""/>
    <s v="Agenda batik"/>
    <s v="GLORY"/>
    <s v="100 PCS"/>
    <s v=""/>
    <n v="100"/>
    <s v="PCS"/>
    <n v="12800"/>
    <n v="1280000"/>
    <s v=""/>
    <s v=""/>
    <n v="1280000"/>
    <n v="0"/>
    <n v="1280000"/>
    <s v="DISKON CASH 64000"/>
    <n v="0"/>
    <s v="AG BATIK"/>
    <s v="agbatik"/>
    <s v="ada"/>
    <s v="$D$4:$D$615"/>
    <n v="37"/>
    <s v="&gt;"/>
    <s v="PCS"/>
    <n v="12800"/>
    <s v="/ PCS"/>
    <s v=""/>
    <s v=""/>
    <s v=""/>
    <s v=""/>
    <n v="12800"/>
    <s v="/ PCS"/>
    <s v="100 PCS_"/>
    <n v="8"/>
    <n v="8"/>
    <s v="100 PCS"/>
    <s v="100"/>
    <s v="PCS"/>
    <s v=""/>
    <s v=""/>
    <s v=""/>
    <s v=""/>
    <s v=""/>
    <n v="100"/>
    <s v="PCS"/>
    <d v="2023-01-20T00:00:00"/>
    <e v="#REF!"/>
    <n v="100"/>
    <x v="0"/>
    <x v="35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0T00:00:00"/>
    <s v=""/>
    <e v="#VALUE!"/>
    <x v="1"/>
    <x v="1"/>
  </r>
  <r>
    <s v="DUT_2001_23H-1"/>
    <n v="117"/>
    <s v="&gt;"/>
    <n v="1"/>
    <x v="496"/>
    <s v=""/>
    <s v="Acrylic TF-AC-003 18x16ml"/>
    <s v="DUTA BUANA"/>
    <s v="72 SET"/>
    <n v="5"/>
    <n v="360"/>
    <s v="SET"/>
    <n v="23500"/>
    <n v="1692000"/>
    <s v=""/>
    <s v=""/>
    <n v="8460000"/>
    <n v="0"/>
    <n v="8460000"/>
    <n v="0"/>
    <n v="8"/>
    <s v="ACRYLIC COLOUR TF-AC-003 (18 X 6ML)"/>
    <s v="acryliccolourtfac00318x6ml"/>
    <s v="ada"/>
    <s v="$D$4:$D$617"/>
    <n v="23"/>
    <s v="&gt;"/>
    <s v="SET"/>
    <n v="23500"/>
    <s v="/ SET"/>
    <s v=""/>
    <s v=""/>
    <s v=""/>
    <s v=""/>
    <n v="23500"/>
    <s v="/ SET"/>
    <s v="72 SET_"/>
    <n v="7"/>
    <n v="7"/>
    <s v="72 SET"/>
    <s v="72"/>
    <s v="SET"/>
    <s v=""/>
    <s v=""/>
    <s v=""/>
    <s v=""/>
    <s v=""/>
    <n v="72"/>
    <s v="SET"/>
    <d v="2023-01-20T00:00:00"/>
    <e v="#REF!"/>
    <n v="72"/>
    <x v="0"/>
    <x v="28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0T00:00:00"/>
    <s v=""/>
    <e v="#VALUE!"/>
    <x v="1"/>
    <x v="1"/>
  </r>
  <r>
    <s v="WIN_2101_176-3"/>
    <n v="118"/>
    <s v="&gt;"/>
    <n v="3"/>
    <x v="497"/>
    <d v="2023-01-21T00:00:00"/>
    <s v="Pita Jepang Polos Mix B"/>
    <s v="WINS SENTOSA"/>
    <s v="1 CTN"/>
    <n v="10"/>
    <s v=""/>
    <s v=""/>
    <n v="0"/>
    <n v="720000"/>
    <s v=""/>
    <s v=""/>
    <n v="7200000"/>
    <s v=""/>
    <s v=""/>
    <n v="0"/>
    <s v=""/>
    <s v="PITA JPN POLOS MIX B"/>
    <s v="pitajpnpolosmixb"/>
    <s v="ada"/>
    <s v="$D$4:$D$619"/>
    <n v="1872"/>
    <s v="&gt;"/>
    <s v="CTN"/>
    <n v="720000"/>
    <s v="/ CTN"/>
    <s v=""/>
    <s v=""/>
    <s v=""/>
    <s v=""/>
    <n v="720000"/>
    <s v="/ CTN"/>
    <s v="1 CTN_"/>
    <n v="6"/>
    <n v="6"/>
    <s v="1 CTN"/>
    <s v="1"/>
    <s v="CTN"/>
    <s v=""/>
    <s v=""/>
    <s v=""/>
    <s v=""/>
    <s v=""/>
    <n v="1"/>
    <s v="CTN"/>
    <d v="2023-01-21T00:00:00"/>
    <e v="#REF!"/>
    <n v="1"/>
    <x v="0"/>
    <x v="352"/>
  </r>
  <r>
    <s v=""/>
    <s v=""/>
    <s v="&gt;"/>
    <s v=""/>
    <x v="498"/>
    <s v=""/>
    <s v="Pita Jepang Motif Polos Mix B"/>
    <s v="WINS SENTOSA"/>
    <s v="1 CTN"/>
    <n v="10"/>
    <s v=""/>
    <s v=""/>
    <n v="0"/>
    <n v="720000"/>
    <s v=""/>
    <s v=""/>
    <n v="7200000"/>
    <s v=""/>
    <s v=""/>
    <n v="0"/>
    <s v=""/>
    <s v="PITA JPN MOTIF POLOS MIX B"/>
    <s v="pitajpnmotifpolosmixb"/>
    <s v="ada"/>
    <s v="$D$4:$D$620"/>
    <n v="1873"/>
    <s v="&gt;"/>
    <s v="CTN"/>
    <n v="720000"/>
    <s v="/ CTN"/>
    <s v=""/>
    <s v=""/>
    <s v=""/>
    <s v=""/>
    <n v="720000"/>
    <s v="/ CTN"/>
    <s v="1 CTN_"/>
    <n v="6"/>
    <n v="6"/>
    <s v="1 CTN"/>
    <s v="1"/>
    <s v="CTN"/>
    <s v=""/>
    <s v=""/>
    <s v=""/>
    <s v=""/>
    <s v=""/>
    <n v="1"/>
    <s v="CTN"/>
    <d v="2023-01-21T00:00:00"/>
    <e v="#REF!"/>
    <n v="1"/>
    <x v="0"/>
    <x v="353"/>
  </r>
  <r>
    <s v=""/>
    <s v=""/>
    <s v="&gt;"/>
    <s v=""/>
    <x v="499"/>
    <s v=""/>
    <s v="Pita Jepang List Gold  B 040"/>
    <s v="WINS SENTOSA"/>
    <s v="1 CTN"/>
    <n v="10"/>
    <s v=""/>
    <s v=""/>
    <n v="0"/>
    <n v="720000"/>
    <s v=""/>
    <s v=""/>
    <n v="7200000"/>
    <n v="0"/>
    <n v="0"/>
    <n v="0"/>
    <s v=""/>
    <s v="PITA JPN LIST GOLD MIX B 040"/>
    <s v="pitajpnlistgoldmixb040"/>
    <s v="ada"/>
    <s v="$D$4:$D$621"/>
    <n v="1874"/>
    <s v="&gt;"/>
    <s v="CTN"/>
    <n v="720000"/>
    <s v="/ CTN"/>
    <s v=""/>
    <s v=""/>
    <s v=""/>
    <s v=""/>
    <n v="720000"/>
    <s v="/ CTN"/>
    <s v="1 CTN_"/>
    <n v="6"/>
    <n v="6"/>
    <s v="1 CTN"/>
    <s v="1"/>
    <s v="CTN"/>
    <s v=""/>
    <s v=""/>
    <s v=""/>
    <s v=""/>
    <s v=""/>
    <n v="1"/>
    <s v="CTN"/>
    <d v="2023-01-21T00:00:00"/>
    <e v="#REF!"/>
    <n v="1"/>
    <x v="0"/>
    <x v="35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1T00:00:00"/>
    <s v=""/>
    <e v="#VALUE!"/>
    <x v="1"/>
    <x v="1"/>
  </r>
  <r>
    <s v="BAH_2101_049-1"/>
    <n v="119"/>
    <s v="&gt;"/>
    <n v="1"/>
    <x v="500"/>
    <s v=""/>
    <s v="Pensil Carpenter 500"/>
    <s v="BAHAGIA TEGUH"/>
    <s v="20 GRS"/>
    <n v="10"/>
    <n v="200"/>
    <s v="GRS"/>
    <n v="155000"/>
    <n v="3100000"/>
    <s v=""/>
    <s v=""/>
    <n v="31000000"/>
    <n v="0"/>
    <n v="31000000"/>
    <n v="0"/>
    <n v="10"/>
    <s v="PENSIL CARPENTER 500"/>
    <s v="pensilcarpenter500"/>
    <s v="ada"/>
    <s v="$D$4:$D$623"/>
    <n v="2232"/>
    <s v="&gt;"/>
    <s v="GRS"/>
    <n v="155000"/>
    <s v="/ GRS"/>
    <n v="12916.666666666666"/>
    <s v="/ LSN"/>
    <n v="1076.3888888888889"/>
    <s v="/ PCS"/>
    <n v="1076.3888888888889"/>
    <s v="/ PCS"/>
    <s v="20 GRS_"/>
    <n v="7"/>
    <n v="7"/>
    <s v="20 GRS"/>
    <s v="20"/>
    <s v="GRS"/>
    <s v="12 LSN"/>
    <s v="12 "/>
    <s v="LSN"/>
    <n v="12"/>
    <s v="PCS"/>
    <n v="2880"/>
    <s v="PCS"/>
    <d v="2023-01-21T00:00:00"/>
    <e v="#REF!"/>
    <n v="20"/>
    <x v="0"/>
    <x v="355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1T00:00:00"/>
    <s v=""/>
    <e v="#VALUE!"/>
    <x v="1"/>
    <x v="1"/>
  </r>
  <r>
    <s v="BAH_2101_053-1"/>
    <n v="120"/>
    <s v="&gt;"/>
    <n v="1"/>
    <x v="501"/>
    <s v=""/>
    <s v="Pensil Zhong Hua 69 2B"/>
    <s v="BAHAGIA TEGUH"/>
    <s v="10 BOX"/>
    <n v="10"/>
    <n v="100"/>
    <s v="BOX"/>
    <n v="330000"/>
    <n v="3300000"/>
    <n v="0.22500000000000001"/>
    <s v=""/>
    <n v="25575000"/>
    <n v="7425000"/>
    <n v="18150000"/>
    <n v="0"/>
    <n v="10"/>
    <s v="PENSIL ZHONG HUA 69 2B"/>
    <s v="pensilzhonghua692b"/>
    <s v="ada"/>
    <s v="$D$4:$D$625"/>
    <n v="1831"/>
    <s v="&gt;"/>
    <s v="BOX"/>
    <n v="330000"/>
    <s v="/ BOX"/>
    <s v=""/>
    <s v=""/>
    <s v=""/>
    <s v=""/>
    <n v="330000"/>
    <s v="/ BOX"/>
    <s v="10 BOX_"/>
    <n v="7"/>
    <n v="7"/>
    <s v="10 BOX"/>
    <s v="10"/>
    <s v="BOX"/>
    <s v=""/>
    <s v=""/>
    <s v=""/>
    <s v=""/>
    <s v=""/>
    <n v="10"/>
    <s v="BOX"/>
    <d v="2023-01-21T00:00:00"/>
    <e v="#REF!"/>
    <n v="10"/>
    <x v="0"/>
    <x v="35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1T00:00:00"/>
    <s v=""/>
    <e v="#VALUE!"/>
    <x v="1"/>
    <x v="1"/>
  </r>
  <r>
    <s v="GRA_2101_285-3"/>
    <n v="121"/>
    <s v="&gt;"/>
    <n v="3"/>
    <x v="502"/>
    <s v=""/>
    <s v="Map Sika kcg AC-05 biru"/>
    <s v="GRAFINDO"/>
    <s v="50 LSN"/>
    <n v="5"/>
    <n v="250"/>
    <s v="LSN"/>
    <n v="17400"/>
    <n v="870000"/>
    <s v=""/>
    <s v=""/>
    <n v="4350000"/>
    <s v=""/>
    <s v=""/>
    <n v="0"/>
    <n v="5"/>
    <s v="MAP KANCING SIKA AC-05 BIRU"/>
    <s v="mapkancingsikaac05biru"/>
    <s v="ada"/>
    <s v="$D$4:$D$627"/>
    <n v="1445"/>
    <s v="&gt;"/>
    <s v="LSN"/>
    <n v="17400"/>
    <s v="/ LSN"/>
    <n v="1450"/>
    <s v="/ PCS"/>
    <s v=""/>
    <s v=""/>
    <n v="1450"/>
    <s v="/ PCS"/>
    <s v="50 LSN_"/>
    <n v="7"/>
    <n v="7"/>
    <s v="50 LSN"/>
    <s v="50"/>
    <s v="LSN"/>
    <s v="12 PCS"/>
    <s v="12 "/>
    <s v="PCS"/>
    <s v=""/>
    <s v=""/>
    <n v="600"/>
    <s v="PCS"/>
    <d v="2023-01-21T00:00:00"/>
    <e v="#REF!"/>
    <n v="50"/>
    <x v="0"/>
    <x v="357"/>
  </r>
  <r>
    <s v=""/>
    <s v=""/>
    <s v="&gt;"/>
    <s v=""/>
    <x v="503"/>
    <s v=""/>
    <s v="Map Sika kcg AC-05 merah"/>
    <s v="GRAFINDO"/>
    <s v="50 LSN"/>
    <n v="12"/>
    <n v="600"/>
    <s v="LSN"/>
    <n v="17400"/>
    <n v="870000"/>
    <s v=""/>
    <s v=""/>
    <n v="10440000"/>
    <s v=""/>
    <s v=""/>
    <n v="0"/>
    <n v="12"/>
    <s v="MAP KANCING SIKA AC-05 MERAH"/>
    <s v="mapkancingsikaac05merah"/>
    <s v="ada"/>
    <s v="$D$4:$D$628"/>
    <n v="1450"/>
    <s v="&gt;"/>
    <s v="LSN"/>
    <n v="17400"/>
    <s v="/ LSN"/>
    <n v="1450"/>
    <s v="/ PCS"/>
    <s v=""/>
    <s v=""/>
    <n v="1450"/>
    <s v="/ PCS"/>
    <s v="50 LSN_"/>
    <n v="7"/>
    <n v="7"/>
    <s v="50 LSN"/>
    <s v="50"/>
    <s v="LSN"/>
    <s v="12 PCS"/>
    <s v="12 "/>
    <s v="PCS"/>
    <s v=""/>
    <s v=""/>
    <n v="600"/>
    <s v="PCS"/>
    <d v="2023-01-21T00:00:00"/>
    <e v="#REF!"/>
    <n v="50"/>
    <x v="0"/>
    <x v="358"/>
  </r>
  <r>
    <s v=""/>
    <s v=""/>
    <s v="&gt;"/>
    <s v=""/>
    <x v="504"/>
    <s v=""/>
    <s v="Map Sika kcg AC-05 kuning"/>
    <s v="GRAFINDO"/>
    <s v="50 LSN"/>
    <n v="5"/>
    <n v="250"/>
    <s v="LSN"/>
    <n v="17400"/>
    <n v="870000"/>
    <s v=""/>
    <s v=""/>
    <n v="4350000"/>
    <n v="0"/>
    <n v="0"/>
    <n v="0"/>
    <n v="8"/>
    <s v="MAP KANCING SIKA AC-05 KUNING"/>
    <s v="mapkancingsikaac05kuning"/>
    <s v="ada"/>
    <s v="$D$4:$D$629"/>
    <n v="1448"/>
    <s v="&gt;"/>
    <s v="LSN"/>
    <n v="17400"/>
    <s v="/ LSN"/>
    <n v="1450"/>
    <s v="/ PCS"/>
    <s v=""/>
    <s v=""/>
    <n v="1450"/>
    <s v="/ PCS"/>
    <s v="50 LSN_"/>
    <n v="7"/>
    <n v="7"/>
    <s v="50 LSN"/>
    <s v="50"/>
    <s v="LSN"/>
    <s v="12 PCS"/>
    <s v="12 "/>
    <s v="PCS"/>
    <s v=""/>
    <s v=""/>
    <n v="600"/>
    <s v="PCS"/>
    <d v="2023-01-21T00:00:00"/>
    <e v="#REF!"/>
    <n v="50"/>
    <x v="0"/>
    <x v="35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1T00:00:00"/>
    <s v=""/>
    <e v="#VALUE!"/>
    <x v="1"/>
    <x v="1"/>
  </r>
  <r>
    <s v="SDI_2101_430-1"/>
    <n v="122"/>
    <s v="&gt;"/>
    <n v="1"/>
    <x v="505"/>
    <s v=""/>
    <s v="Isi Stapler (Staples) SDI 1204 No.3"/>
    <s v="SDI"/>
    <s v="500 BOX"/>
    <n v="3"/>
    <n v="1500"/>
    <s v="BOX"/>
    <n v="3036.04"/>
    <n v="1518020"/>
    <n v="0.17499999999999999"/>
    <s v=""/>
    <n v="3757099.5"/>
    <n v="796960.5"/>
    <n v="2960139"/>
    <n v="0"/>
    <n v="3"/>
    <s v="SDI STAPLES 1204 NO 3"/>
    <s v="sdistaples1204no3"/>
    <s v="ada"/>
    <s v="$D$4:$D$631"/>
    <n v="1933"/>
    <s v="&gt;"/>
    <s v="BOX"/>
    <n v="3036.04"/>
    <s v="/ BOX"/>
    <s v=""/>
    <s v=""/>
    <s v=""/>
    <s v=""/>
    <n v="3036.04"/>
    <s v="/ BOX"/>
    <s v="500 BOX_"/>
    <n v="8"/>
    <n v="8"/>
    <s v="500 BOX"/>
    <s v="500"/>
    <s v="BOX"/>
    <s v=""/>
    <s v=""/>
    <s v=""/>
    <s v=""/>
    <s v=""/>
    <n v="500"/>
    <s v="BOX"/>
    <d v="2023-01-21T00:00:00"/>
    <e v="#REF!"/>
    <n v="500"/>
    <x v="2"/>
    <x v="36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1T00:00:00"/>
    <s v=""/>
    <e v="#VALUE!"/>
    <x v="1"/>
    <x v="1"/>
  </r>
  <r>
    <s v="ATA_2101_066-8"/>
    <n v="123"/>
    <s v="&gt;"/>
    <n v="8"/>
    <x v="506"/>
    <s v=""/>
    <s v="PW JK 12W CP-12 PB panjang"/>
    <s v="ATALI MAKMUR"/>
    <s v="12 LSN"/>
    <n v="1"/>
    <n v="144"/>
    <s v="SET"/>
    <n v="10600"/>
    <n v="1526400"/>
    <n v="0.125"/>
    <n v="0.05"/>
    <n v="1268820"/>
    <s v=""/>
    <s v=""/>
    <n v="0"/>
    <n v="6"/>
    <s v="COLOR PENCIL CP 12 PB JK"/>
    <s v="colorpencilcp12pbjk"/>
    <s v="ada"/>
    <s v="$D$4:$D$633"/>
    <n v="488"/>
    <s v="&gt;"/>
    <s v="LSN"/>
    <n v="127200"/>
    <s v="/ LSN"/>
    <n v="10600"/>
    <s v="/ PCS"/>
    <s v=""/>
    <s v=""/>
    <n v="10600"/>
    <s v="/ PCS"/>
    <s v="12 LSN_"/>
    <n v="7"/>
    <n v="7"/>
    <s v="12 LSN"/>
    <s v="12"/>
    <s v="LSN"/>
    <s v="12 PCS"/>
    <s v="12 "/>
    <s v="PCS"/>
    <s v=""/>
    <s v=""/>
    <n v="144"/>
    <s v="PCS"/>
    <d v="2023-01-21T00:00:00"/>
    <e v="#REF!"/>
    <n v="12"/>
    <x v="2"/>
    <x v="292"/>
  </r>
  <r>
    <s v=""/>
    <s v=""/>
    <s v="&gt;"/>
    <s v=""/>
    <x v="507"/>
    <s v=""/>
    <s v="Crayon putar JK TWCR-12 S"/>
    <s v="ATALI MAKMUR"/>
    <s v="12 LSN"/>
    <n v="2"/>
    <n v="288"/>
    <s v="SET"/>
    <n v="23900"/>
    <n v="3441600"/>
    <n v="0.125"/>
    <n v="0.05"/>
    <n v="5721660"/>
    <s v=""/>
    <s v=""/>
    <n v="0"/>
    <n v="8"/>
    <s v="CRAYON PUTAR TWCR-12S JK"/>
    <s v="crayonputartwcr12sjk"/>
    <s v="ada"/>
    <s v="$D$4:$D$634"/>
    <n v="553"/>
    <s v="&gt;"/>
    <s v="LSN"/>
    <n v="286800"/>
    <s v="/ LSN"/>
    <n v="23900"/>
    <s v="/ PCS"/>
    <s v=""/>
    <s v=""/>
    <n v="23900"/>
    <s v="/ PCS"/>
    <s v="12 LSN_"/>
    <n v="7"/>
    <n v="7"/>
    <s v="12 LSN"/>
    <s v="12"/>
    <s v="LSN"/>
    <s v="12 PCS"/>
    <s v="12 "/>
    <s v="PCS"/>
    <s v=""/>
    <s v=""/>
    <n v="144"/>
    <s v="PCS"/>
    <d v="2023-01-21T00:00:00"/>
    <e v="#REF!"/>
    <n v="12"/>
    <x v="2"/>
    <x v="171"/>
  </r>
  <r>
    <s v=""/>
    <s v=""/>
    <s v="&gt;"/>
    <s v=""/>
    <x v="508"/>
    <s v=""/>
    <s v="Crayon putar JK TWCR-12 mini"/>
    <s v="ATALI MAKMUR"/>
    <s v="12 LSN"/>
    <n v="1"/>
    <n v="144"/>
    <s v="SET"/>
    <n v="18600"/>
    <n v="2678400"/>
    <n v="0.125"/>
    <n v="0.05"/>
    <n v="2226420"/>
    <s v=""/>
    <s v=""/>
    <n v="0"/>
    <n v="5"/>
    <s v="CRAYON PUTAR TWCR-12 MINI JK"/>
    <s v="crayonputartwcr12minijk"/>
    <s v="ada"/>
    <s v="$D$4:$D$635"/>
    <n v="552"/>
    <s v="&gt;"/>
    <s v="LSN"/>
    <n v="223200"/>
    <s v="/ LSN"/>
    <n v="18600"/>
    <s v="/ PCS"/>
    <s v=""/>
    <s v=""/>
    <n v="18600"/>
    <s v="/ PCS"/>
    <s v="12 LSN_"/>
    <n v="7"/>
    <n v="7"/>
    <s v="12 LSN"/>
    <s v="12"/>
    <s v="LSN"/>
    <s v="12 PCS"/>
    <s v="12 "/>
    <s v="PCS"/>
    <s v=""/>
    <s v=""/>
    <n v="144"/>
    <s v="PCS"/>
    <d v="2023-01-21T00:00:00"/>
    <e v="#REF!"/>
    <n v="12"/>
    <x v="2"/>
    <x v="84"/>
  </r>
  <r>
    <s v=""/>
    <s v=""/>
    <s v="&gt;"/>
    <s v=""/>
    <x v="509"/>
    <s v=""/>
    <s v="O pastel JK 12W OP-12 S"/>
    <s v="ATALI MAKMUR"/>
    <s v="12 LSN"/>
    <n v="10"/>
    <n v="1440"/>
    <s v="SET"/>
    <n v="11900"/>
    <n v="1713600"/>
    <n v="0.125"/>
    <n v="0.05"/>
    <n v="14244300"/>
    <s v=""/>
    <s v=""/>
    <n v="0"/>
    <n v="22"/>
    <s v="OIL PASTEL OP-12S PP CASE SEA WORLD JK"/>
    <s v="oilpastelop12sppcaseseaworldjk"/>
    <s v="ada"/>
    <s v="$D$4:$D$636"/>
    <n v="1559"/>
    <s v="&gt;"/>
    <s v="LSN"/>
    <n v="142800"/>
    <s v="/ LSN"/>
    <n v="11900"/>
    <s v="/ PCS"/>
    <s v=""/>
    <s v=""/>
    <n v="11900"/>
    <s v="/ PCS"/>
    <s v="12 LSN_"/>
    <n v="7"/>
    <n v="7"/>
    <s v="12 LSN"/>
    <s v="12"/>
    <s v="LSN"/>
    <s v="12 PCS"/>
    <s v="12 "/>
    <s v="PCS"/>
    <s v=""/>
    <s v=""/>
    <n v="144"/>
    <s v="PCS"/>
    <d v="2023-01-21T00:00:00"/>
    <e v="#REF!"/>
    <n v="12"/>
    <x v="2"/>
    <x v="172"/>
  </r>
  <r>
    <s v=""/>
    <s v=""/>
    <s v="&gt;"/>
    <s v=""/>
    <x v="510"/>
    <s v=""/>
    <s v="O pastel JK 18W OP-18 S"/>
    <s v="ATALI MAKMUR"/>
    <s v="6 LSN"/>
    <n v="5"/>
    <n v="360"/>
    <s v="SET"/>
    <n v="23000"/>
    <n v="1656000"/>
    <n v="0.125"/>
    <n v="0.05"/>
    <n v="6882750"/>
    <s v=""/>
    <s v=""/>
    <n v="0"/>
    <n v="7"/>
    <s v="OIL PASTEL OP-18S PP CASE SEA WORLD JK"/>
    <s v="oilpastelop18sppcaseseaworldjk"/>
    <s v="ada"/>
    <s v="$D$4:$D$637"/>
    <n v="1560"/>
    <s v="&gt;"/>
    <s v="LSN"/>
    <n v="276000"/>
    <s v="/ LSN"/>
    <n v="23000"/>
    <s v="/ PCS"/>
    <s v=""/>
    <s v=""/>
    <n v="23000"/>
    <s v="/ PCS"/>
    <s v="6 LSN_"/>
    <n v="6"/>
    <n v="6"/>
    <s v="6 LSN"/>
    <s v="6"/>
    <s v="LSN"/>
    <s v="12 PCS"/>
    <s v="12 "/>
    <s v="PCS"/>
    <s v=""/>
    <s v=""/>
    <n v="72"/>
    <s v="PCS"/>
    <d v="2023-01-21T00:00:00"/>
    <e v="#REF!"/>
    <n v="6"/>
    <x v="2"/>
    <x v="168"/>
  </r>
  <r>
    <s v=""/>
    <s v=""/>
    <s v="&gt;"/>
    <s v=""/>
    <x v="511"/>
    <s v=""/>
    <s v="O pastel JK 24W OP-24 S"/>
    <s v="ATALI MAKMUR"/>
    <s v="8 BOX (6 SET)"/>
    <n v="2"/>
    <n v="96"/>
    <s v="SET"/>
    <n v="29600"/>
    <n v="1420800"/>
    <n v="0.125"/>
    <n v="0.05"/>
    <n v="2362080"/>
    <s v=""/>
    <s v=""/>
    <n v="0"/>
    <n v="5"/>
    <s v="OIL PASTEL OP-24S PP CASE SEA WORLD JK"/>
    <s v="oilpastelop24sppcaseseaworldjk"/>
    <s v="ada"/>
    <s v="$D$4:$D$638"/>
    <n v="1561"/>
    <s v="&gt;"/>
    <s v="BOX "/>
    <n v="177600"/>
    <s v="/ BOX "/>
    <n v="29600"/>
    <s v="/ SET"/>
    <s v=""/>
    <s v=""/>
    <n v="29600"/>
    <s v="/ SET"/>
    <s v="8 BOX_6 SET_"/>
    <n v="6"/>
    <n v="12"/>
    <s v="8 BOX "/>
    <s v="8"/>
    <s v="BOX "/>
    <s v="6 SET"/>
    <s v="6 "/>
    <s v="SET"/>
    <s v=""/>
    <s v=""/>
    <n v="48"/>
    <s v="SET"/>
    <d v="2023-01-21T00:00:00"/>
    <e v="#REF!"/>
    <n v="8"/>
    <x v="2"/>
    <x v="335"/>
  </r>
  <r>
    <s v=""/>
    <s v=""/>
    <s v="&gt;"/>
    <s v=""/>
    <x v="512"/>
    <s v=""/>
    <s v="O pastel JK 36W OP-36 S"/>
    <s v="ATALI MAKMUR"/>
    <s v="6 BOX (6 SET)"/>
    <n v="2"/>
    <n v="72"/>
    <s v="SET"/>
    <n v="41500"/>
    <n v="1494000"/>
    <n v="0.125"/>
    <n v="0.05"/>
    <n v="2483775"/>
    <s v=""/>
    <s v=""/>
    <n v="0"/>
    <n v="6"/>
    <s v="OIL PASTEL OP-36S PP CASE SEA WORLD JK"/>
    <s v="oilpastelop36sppcaseseaworldjk"/>
    <s v="ada"/>
    <s v="$D$4:$D$639"/>
    <n v="1562"/>
    <s v="&gt;"/>
    <s v="BOX "/>
    <n v="249000"/>
    <s v="/ BOX "/>
    <n v="41500"/>
    <s v="/ SET"/>
    <s v=""/>
    <s v=""/>
    <n v="41500"/>
    <s v="/ SET"/>
    <s v="6 BOX_6 SET_"/>
    <n v="6"/>
    <n v="12"/>
    <s v="6 BOX "/>
    <s v="6"/>
    <s v="BOX "/>
    <s v="6 SET"/>
    <s v="6 "/>
    <s v="SET"/>
    <s v=""/>
    <s v=""/>
    <n v="36"/>
    <s v="SET"/>
    <d v="2023-01-21T00:00:00"/>
    <e v="#REF!"/>
    <n v="6"/>
    <x v="2"/>
    <x v="35"/>
  </r>
  <r>
    <s v=""/>
    <s v=""/>
    <s v="&gt;"/>
    <s v=""/>
    <x v="513"/>
    <s v=""/>
    <s v="Marker Permanen JK PM-34 Hitam"/>
    <s v="ATALI MAKMUR"/>
    <s v="48 LSN"/>
    <s v=""/>
    <n v="228"/>
    <s v="PCS"/>
    <n v="2350"/>
    <n v="535800"/>
    <n v="0.1"/>
    <n v="0.05"/>
    <n v="458109"/>
    <n v="0"/>
    <n v="0"/>
    <s v="BONUS OIL PASTEL JK"/>
    <n v="0"/>
    <s v="PERMANENT MARKER PM-34 BLACK JK"/>
    <s v="permanentmarkerpm34blackjk"/>
    <s v="ada"/>
    <s v="$D$4:$D$640"/>
    <n v="1834"/>
    <s v="&gt;"/>
    <s v="PCS"/>
    <n v="2350"/>
    <s v="/ PCS"/>
    <s v=""/>
    <s v=""/>
    <s v=""/>
    <s v=""/>
    <n v="2350"/>
    <s v="/ PCS"/>
    <s v="48 LSN_"/>
    <n v="7"/>
    <n v="7"/>
    <s v="48 LSN"/>
    <s v="48"/>
    <s v="LSN"/>
    <s v="12 PCS"/>
    <s v="12 "/>
    <s v="PCS"/>
    <s v=""/>
    <s v=""/>
    <n v="576"/>
    <s v="PCS"/>
    <d v="2023-01-21T00:00:00"/>
    <e v="#REF!"/>
    <n v="48"/>
    <x v="2"/>
    <x v="9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1T00:00:00"/>
    <s v=""/>
    <e v="#VALUE!"/>
    <x v="1"/>
    <x v="1"/>
  </r>
  <r>
    <s v="ATA_2401_229-5"/>
    <n v="124"/>
    <s v="&gt;"/>
    <n v="5"/>
    <x v="514"/>
    <d v="2023-01-24T00:00:00"/>
    <s v="Pensil JK P-88 2B"/>
    <s v="ATALI MAKMUR"/>
    <s v="30 GRS"/>
    <n v="2"/>
    <n v="60"/>
    <s v="GRS"/>
    <n v="104400"/>
    <n v="3132000"/>
    <n v="0.125"/>
    <n v="0.05"/>
    <n v="5206950"/>
    <s v=""/>
    <s v=""/>
    <n v="0"/>
    <n v="24"/>
    <s v="PENCIL P-88 2B JK"/>
    <s v="pencilp882bjk"/>
    <s v="ada"/>
    <s v="$D$4:$D$642"/>
    <n v="1765"/>
    <s v="&gt;"/>
    <s v="GRS"/>
    <n v="104400"/>
    <s v="/ GRS"/>
    <n v="8700"/>
    <s v="/ LSN"/>
    <n v="725"/>
    <s v="/ PCS"/>
    <n v="725"/>
    <s v="/ PCS"/>
    <s v="30 GRS_"/>
    <n v="7"/>
    <n v="7"/>
    <s v="30 GRS"/>
    <s v="30"/>
    <s v="GRS"/>
    <s v="12 LSN"/>
    <s v="12 "/>
    <s v="LSN"/>
    <n v="12"/>
    <s v="PCS"/>
    <n v="4320"/>
    <s v="PCS"/>
    <d v="2023-01-24T00:00:00"/>
    <e v="#REF!"/>
    <n v="30"/>
    <x v="2"/>
    <x v="170"/>
  </r>
  <r>
    <s v=""/>
    <s v=""/>
    <s v="&gt;"/>
    <s v=""/>
    <x v="515"/>
    <s v=""/>
    <s v="Cutter JK L-500"/>
    <s v="ATALI MAKMUR"/>
    <s v="24 LSN"/>
    <n v="2"/>
    <n v="48"/>
    <s v="DZ"/>
    <n v="162000"/>
    <n v="3888000"/>
    <n v="0.125"/>
    <n v="0.05"/>
    <n v="6463800"/>
    <s v=""/>
    <s v=""/>
    <n v="0"/>
    <n v="6"/>
    <s v="CUTTER L-500 JK"/>
    <s v="cutterl500jk"/>
    <s v="ada"/>
    <s v="$D$4:$D$643"/>
    <n v="571"/>
    <s v="&gt;"/>
    <s v="LSN"/>
    <n v="162000"/>
    <s v="/ LSN"/>
    <n v="13500"/>
    <s v="/ PCS"/>
    <s v=""/>
    <s v=""/>
    <n v="13500"/>
    <s v="/ PCS"/>
    <s v="24 LSN_"/>
    <n v="7"/>
    <n v="7"/>
    <s v="24 LSN"/>
    <s v="24"/>
    <s v="LSN"/>
    <s v="12 PCS"/>
    <s v="12 "/>
    <s v="PCS"/>
    <s v=""/>
    <s v=""/>
    <n v="288"/>
    <s v="PCS"/>
    <d v="2023-01-24T00:00:00"/>
    <e v="#REF!"/>
    <n v="24"/>
    <x v="2"/>
    <x v="284"/>
  </r>
  <r>
    <s v=""/>
    <s v=""/>
    <s v="&gt;"/>
    <s v=""/>
    <x v="516"/>
    <s v=""/>
    <s v="Isi cutter JK L-150"/>
    <s v="ATALI MAKMUR"/>
    <s v="40 LSN"/>
    <s v=""/>
    <n v="48"/>
    <s v="DZ"/>
    <n v="0"/>
    <n v="0"/>
    <s v=""/>
    <s v=""/>
    <s v=""/>
    <s v=""/>
    <s v=""/>
    <s v="BONUS CUTTER L-500 JK"/>
    <n v="0"/>
    <s v="CUTTER BLADE L-150 AM (L) JK"/>
    <s v="cutterbladel150amljk"/>
    <s v="ada"/>
    <s v="$D$4:$D$644"/>
    <n v="563"/>
    <s v="&gt;"/>
    <e v="#VALUE!"/>
    <s v=""/>
    <s v=""/>
    <s v=""/>
    <s v=""/>
    <s v=""/>
    <s v=""/>
    <s v=""/>
    <s v=""/>
    <s v="40 LSN_"/>
    <n v="7"/>
    <n v="7"/>
    <s v="40 LSN"/>
    <s v="40"/>
    <s v="LSN"/>
    <s v="12 PCS"/>
    <s v="12 "/>
    <s v="PCS"/>
    <s v=""/>
    <s v=""/>
    <n v="480"/>
    <s v="PCS"/>
    <d v="2023-01-24T00:00:00"/>
    <e v="#REF!"/>
    <n v="40"/>
    <x v="2"/>
    <x v="285"/>
  </r>
  <r>
    <s v=""/>
    <s v=""/>
    <s v="&gt;"/>
    <s v=""/>
    <x v="517"/>
    <s v=""/>
    <s v="Tipe-ex JK-101"/>
    <s v="ATALI MAKMUR"/>
    <s v="48 LSN"/>
    <n v="2"/>
    <n v="96"/>
    <s v="DZ"/>
    <n v="36000"/>
    <n v="1728000"/>
    <n v="0.125"/>
    <n v="0.05"/>
    <n v="2872800"/>
    <s v=""/>
    <s v=""/>
    <n v="0"/>
    <n v="5"/>
    <s v="CORRECTION FLUID JK-101 JK"/>
    <s v="correctionfluidjk101jk"/>
    <s v="ada"/>
    <s v="$D$4:$D$645"/>
    <n v="514"/>
    <s v="&gt;"/>
    <s v="LSN"/>
    <n v="36000"/>
    <s v="/ LSN"/>
    <n v="3000"/>
    <s v="/ PCS"/>
    <s v=""/>
    <s v=""/>
    <n v="3000"/>
    <s v="/ PCS"/>
    <s v="48 LSN_"/>
    <n v="7"/>
    <n v="7"/>
    <s v="48 LSN"/>
    <s v="48"/>
    <s v="LSN"/>
    <s v="12 PCS"/>
    <s v="12 "/>
    <s v="PCS"/>
    <s v=""/>
    <s v=""/>
    <n v="576"/>
    <s v="PCS"/>
    <d v="2023-01-24T00:00:00"/>
    <e v="#REF!"/>
    <n v="48"/>
    <x v="2"/>
    <x v="361"/>
  </r>
  <r>
    <s v=""/>
    <s v=""/>
    <s v="&gt;"/>
    <s v=""/>
    <x v="518"/>
    <s v=""/>
    <s v="Marker Permanen JK PM-34 Hitam"/>
    <s v="ATALI MAKMUR"/>
    <s v="48 LSN"/>
    <s v=""/>
    <n v="24"/>
    <s v="PCS"/>
    <n v="2350"/>
    <n v="56400"/>
    <n v="0.1"/>
    <n v="0.05"/>
    <n v="48222"/>
    <n v="0"/>
    <n v="0"/>
    <s v="BONUS CORR FLUID JK-101"/>
    <n v="0"/>
    <s v="PERMANENT MARKER PM-34 BLACK JK"/>
    <s v="permanentmarkerpm34blackjk"/>
    <s v="ada"/>
    <s v="$D$4:$D$646"/>
    <n v="1834"/>
    <s v="&gt;"/>
    <s v="PCS"/>
    <n v="2350"/>
    <s v="/ PCS"/>
    <s v=""/>
    <s v=""/>
    <s v=""/>
    <s v=""/>
    <n v="2350"/>
    <s v="/ PCS"/>
    <s v="48 LSN_"/>
    <n v="7"/>
    <n v="7"/>
    <s v="48 LSN"/>
    <s v="48"/>
    <s v="LSN"/>
    <s v="12 PCS"/>
    <s v="12 "/>
    <s v="PCS"/>
    <s v=""/>
    <s v=""/>
    <n v="576"/>
    <s v="PCS"/>
    <d v="2023-01-24T00:00:00"/>
    <e v="#REF!"/>
    <n v="48"/>
    <x v="2"/>
    <x v="9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4T00:00:00"/>
    <s v=""/>
    <e v="#VALUE!"/>
    <x v="1"/>
    <x v="1"/>
  </r>
  <r>
    <s v="ATA_2401_237-6"/>
    <n v="125"/>
    <s v="&gt;"/>
    <n v="6"/>
    <x v="519"/>
    <s v=""/>
    <s v="Pensil JK P-88 2B"/>
    <s v="ATALI MAKMUR"/>
    <s v="30 GRS"/>
    <n v="2"/>
    <n v="60"/>
    <s v="GRS"/>
    <n v="104400"/>
    <n v="3132000"/>
    <n v="0.125"/>
    <n v="0.05"/>
    <n v="5206950"/>
    <s v=""/>
    <s v=""/>
    <n v="0"/>
    <n v="24"/>
    <s v="PENCIL P-88 2B JK"/>
    <s v="pencilp882bjk"/>
    <s v="ada"/>
    <s v="$D$4:$D$648"/>
    <n v="1765"/>
    <s v="&gt;"/>
    <s v="GRS"/>
    <n v="104400"/>
    <s v="/ GRS"/>
    <n v="8700"/>
    <s v="/ LSN"/>
    <n v="725"/>
    <s v="/ PCS"/>
    <n v="725"/>
    <s v="/ PCS"/>
    <s v="30 GRS_"/>
    <n v="7"/>
    <n v="7"/>
    <s v="30 GRS"/>
    <s v="30"/>
    <s v="GRS"/>
    <s v="12 LSN"/>
    <s v="12 "/>
    <s v="LSN"/>
    <n v="12"/>
    <s v="PCS"/>
    <n v="4320"/>
    <s v="PCS"/>
    <d v="2023-01-24T00:00:00"/>
    <e v="#REF!"/>
    <n v="30"/>
    <x v="2"/>
    <x v="170"/>
  </r>
  <r>
    <s v=""/>
    <s v=""/>
    <s v="&gt;"/>
    <s v=""/>
    <x v="520"/>
    <s v=""/>
    <s v="B note A5 JK M478 Imagination"/>
    <s v="ATALI MAKMUR"/>
    <s v="72 PCS"/>
    <n v="1"/>
    <n v="72"/>
    <s v="PCS"/>
    <n v="15800"/>
    <n v="1137600"/>
    <n v="0.125"/>
    <n v="0.05"/>
    <n v="945630"/>
    <s v=""/>
    <s v=""/>
    <n v="0"/>
    <n v="1"/>
    <s v="BINDER A5-TSIM-M478 (IMAGINTN) JK - U"/>
    <s v="bindera5tsimm478imagintnjku"/>
    <s v="ada"/>
    <s v="$D$4:$D$649"/>
    <n v="157"/>
    <s v="&gt;"/>
    <s v="PCS"/>
    <n v="15800"/>
    <s v="/ PCS"/>
    <s v=""/>
    <s v=""/>
    <s v=""/>
    <s v=""/>
    <n v="15800"/>
    <s v="/ PCS"/>
    <s v="72 PCS_"/>
    <n v="7"/>
    <n v="7"/>
    <s v="72 PCS"/>
    <s v="72"/>
    <s v="PCS"/>
    <s v=""/>
    <s v=""/>
    <s v=""/>
    <s v=""/>
    <s v=""/>
    <n v="72"/>
    <s v="PCS"/>
    <d v="2023-01-24T00:00:00"/>
    <e v="#REF!"/>
    <n v="72"/>
    <x v="2"/>
    <x v="362"/>
  </r>
  <r>
    <s v=""/>
    <s v=""/>
    <s v="&gt;"/>
    <s v=""/>
    <x v="521"/>
    <s v=""/>
    <s v="B note A5 JK M480 Faculty"/>
    <s v="ATALI MAKMUR"/>
    <s v="72 PCS"/>
    <n v="1"/>
    <n v="72"/>
    <s v="PCS"/>
    <n v="15800"/>
    <n v="1137600"/>
    <n v="0.125"/>
    <n v="0.05"/>
    <n v="945630"/>
    <s v=""/>
    <s v=""/>
    <n v="0"/>
    <n v="1"/>
    <s v="BINDER A5-TSFC-M480 (FACULTY) JK - U"/>
    <s v="bindera5tsfcm480facultyjku"/>
    <s v="ada"/>
    <s v="$D$4:$D$650"/>
    <n v="151"/>
    <s v="&gt;"/>
    <s v="PCS"/>
    <n v="15800"/>
    <s v="/ PCS"/>
    <s v=""/>
    <s v=""/>
    <s v=""/>
    <s v=""/>
    <n v="15800"/>
    <s v="/ PCS"/>
    <s v="72 PCS_"/>
    <n v="7"/>
    <n v="7"/>
    <s v="72 PCS"/>
    <s v="72"/>
    <s v="PCS"/>
    <s v=""/>
    <s v=""/>
    <s v=""/>
    <s v=""/>
    <s v=""/>
    <n v="72"/>
    <s v="PCS"/>
    <d v="2023-01-24T00:00:00"/>
    <e v="#REF!"/>
    <n v="72"/>
    <x v="2"/>
    <x v="363"/>
  </r>
  <r>
    <s v=""/>
    <s v=""/>
    <s v="&gt;"/>
    <s v=""/>
    <x v="522"/>
    <s v=""/>
    <s v="B note JK A5-TSFS-514 Friendship"/>
    <s v="ATALI MAKMUR"/>
    <s v="72 PCS"/>
    <n v="1"/>
    <n v="72"/>
    <s v="PCS"/>
    <n v="15800"/>
    <n v="1137600"/>
    <n v="0.125"/>
    <n v="0.05"/>
    <n v="945630"/>
    <s v=""/>
    <s v=""/>
    <n v="0"/>
    <n v="1"/>
    <s v="BINDER A5-TSFS-514 (FRIENDSHIP) JK - U"/>
    <s v="bindera5tsfs514friendshipjku"/>
    <s v="ada"/>
    <s v="$D$4:$D$651"/>
    <n v="153"/>
    <s v="&gt;"/>
    <s v="PCS"/>
    <n v="15800"/>
    <s v="/ PCS"/>
    <s v=""/>
    <s v=""/>
    <s v=""/>
    <s v=""/>
    <n v="15800"/>
    <s v="/ PCS"/>
    <s v="72 PCS_"/>
    <n v="7"/>
    <n v="7"/>
    <s v="72 PCS"/>
    <s v="72"/>
    <s v="PCS"/>
    <s v=""/>
    <s v=""/>
    <s v=""/>
    <s v=""/>
    <s v=""/>
    <n v="72"/>
    <s v="PCS"/>
    <d v="2023-01-24T00:00:00"/>
    <e v="#REF!"/>
    <n v="72"/>
    <x v="2"/>
    <x v="364"/>
  </r>
  <r>
    <s v=""/>
    <s v=""/>
    <s v="&gt;"/>
    <s v=""/>
    <x v="523"/>
    <s v=""/>
    <s v="B note A5 JK M503 Education"/>
    <s v="ATALI MAKMUR"/>
    <s v="72 PCS"/>
    <n v="1"/>
    <n v="72"/>
    <s v="PCS"/>
    <n v="15800"/>
    <n v="1137600"/>
    <n v="0.125"/>
    <n v="0.05"/>
    <n v="945630"/>
    <s v=""/>
    <s v=""/>
    <n v="0"/>
    <n v="1"/>
    <s v="BINDER A5-TSED-M503 (EDUCATION) JK - U"/>
    <s v="bindera5tsedm503educationjku"/>
    <s v="ada"/>
    <s v="$D$4:$D$652"/>
    <n v="150"/>
    <s v="&gt;"/>
    <s v="PCS"/>
    <n v="15800"/>
    <s v="/ PCS"/>
    <s v=""/>
    <s v=""/>
    <s v=""/>
    <s v=""/>
    <n v="15800"/>
    <s v="/ PCS"/>
    <s v="72 PCS_"/>
    <n v="7"/>
    <n v="7"/>
    <s v="72 PCS"/>
    <s v="72"/>
    <s v="PCS"/>
    <s v=""/>
    <s v=""/>
    <s v=""/>
    <s v=""/>
    <s v=""/>
    <n v="72"/>
    <s v="PCS"/>
    <d v="2023-01-24T00:00:00"/>
    <e v="#REF!"/>
    <n v="72"/>
    <x v="2"/>
    <x v="365"/>
  </r>
  <r>
    <s v=""/>
    <s v=""/>
    <s v="&gt;"/>
    <s v=""/>
    <x v="524"/>
    <s v=""/>
    <s v="B note A5 JK M401 College"/>
    <s v="ATALI MAKMUR"/>
    <s v="72 PCS"/>
    <n v="1"/>
    <n v="72"/>
    <s v="PCS"/>
    <n v="15800"/>
    <n v="1137600"/>
    <n v="0.125"/>
    <n v="0.05"/>
    <n v="945630"/>
    <n v="0"/>
    <n v="0"/>
    <n v="0"/>
    <n v="1"/>
    <s v="BINDER A5-TSCL-M401 (COLLEGE) JK - U"/>
    <s v="bindera5tsclm401collegejku"/>
    <s v="ada"/>
    <s v="$D$4:$D$653"/>
    <n v="142"/>
    <s v="&gt;"/>
    <s v="PCS"/>
    <n v="15800"/>
    <s v="/ PCS"/>
    <s v=""/>
    <s v=""/>
    <s v=""/>
    <s v=""/>
    <n v="15800"/>
    <s v="/ PCS"/>
    <s v="72 PCS_"/>
    <n v="7"/>
    <n v="7"/>
    <s v="72 PCS"/>
    <s v="72"/>
    <s v="PCS"/>
    <s v=""/>
    <s v=""/>
    <s v=""/>
    <s v=""/>
    <s v=""/>
    <n v="72"/>
    <s v="PCS"/>
    <d v="2023-01-24T00:00:00"/>
    <e v="#REF!"/>
    <n v="72"/>
    <x v="2"/>
    <x v="36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4T00:00:00"/>
    <s v=""/>
    <e v="#VALUE!"/>
    <x v="1"/>
    <x v="1"/>
  </r>
  <r>
    <s v="ATA_2401_228-11"/>
    <n v="126"/>
    <s v="&gt;"/>
    <n v="11"/>
    <x v="525"/>
    <s v=""/>
    <s v="Tipe-ex kertas JK CT-533"/>
    <s v="ATALI MAKMUR"/>
    <s v="40 LSN"/>
    <n v="1"/>
    <n v="480"/>
    <s v="PCS"/>
    <n v="8500"/>
    <n v="4080000"/>
    <n v="0.125"/>
    <n v="0.05"/>
    <n v="3391500"/>
    <s v=""/>
    <s v=""/>
    <n v="0"/>
    <n v="2"/>
    <s v="CORRECTION TAPE CT-533 JK"/>
    <s v="correctiontapect533jk"/>
    <s v="ada"/>
    <s v="$D$4:$D$655"/>
    <n v="524"/>
    <s v="&gt;"/>
    <s v="LSN"/>
    <n v="102000"/>
    <s v="/ LSN"/>
    <n v="8500"/>
    <s v="/ PCS"/>
    <s v=""/>
    <s v=""/>
    <n v="8500"/>
    <s v="/ PCS"/>
    <s v="40 LSN_"/>
    <n v="7"/>
    <n v="7"/>
    <s v="40 LSN"/>
    <s v="40"/>
    <s v="LSN"/>
    <s v="12 PCS"/>
    <s v="12 "/>
    <s v="PCS"/>
    <s v=""/>
    <s v=""/>
    <n v="480"/>
    <s v="PCS"/>
    <d v="2023-01-24T00:00:00"/>
    <e v="#REF!"/>
    <n v="40"/>
    <x v="2"/>
    <x v="297"/>
  </r>
  <r>
    <s v=""/>
    <s v=""/>
    <s v="&gt;"/>
    <s v=""/>
    <x v="526"/>
    <s v=""/>
    <s v="Lem stick JK GS-104"/>
    <s v="ATALI MAKMUR"/>
    <s v="36 BOX (24 PCS)"/>
    <n v="4"/>
    <n v="3456"/>
    <s v="PCS"/>
    <n v="2450"/>
    <n v="2116800"/>
    <n v="0.125"/>
    <n v="0.05"/>
    <n v="7038360"/>
    <s v=""/>
    <s v=""/>
    <n v="0"/>
    <n v="4"/>
    <s v="GLUE STICK GS-104 (ANIMAL KINGDOM) JK"/>
    <s v="gluestickgs104animalkingdomjk"/>
    <s v="ada"/>
    <s v="$D$4:$D$656"/>
    <n v="931"/>
    <s v="&gt;"/>
    <s v="BOX "/>
    <n v="58800"/>
    <s v="/ BOX "/>
    <n v="2450"/>
    <s v="/ PCS"/>
    <s v=""/>
    <s v=""/>
    <n v="2450"/>
    <s v="/ PCS"/>
    <s v="36 BOX_24 PCS_"/>
    <n v="7"/>
    <n v="14"/>
    <s v="36 BOX "/>
    <s v="36"/>
    <s v="BOX "/>
    <s v="24 PCS"/>
    <s v="24 "/>
    <s v="PCS"/>
    <s v=""/>
    <s v=""/>
    <n v="864"/>
    <s v="PCS"/>
    <d v="2023-01-24T00:00:00"/>
    <e v="#REF!"/>
    <n v="36"/>
    <x v="2"/>
    <x v="367"/>
  </r>
  <r>
    <s v=""/>
    <s v=""/>
    <s v="&gt;"/>
    <s v=""/>
    <x v="527"/>
    <s v=""/>
    <s v="Tape cutter JK TC-106"/>
    <s v="ATALI MAKMUR"/>
    <s v="12 PCS"/>
    <n v="1"/>
    <n v="12"/>
    <s v="PCS"/>
    <n v="31000"/>
    <n v="372000"/>
    <n v="0.125"/>
    <n v="0.05"/>
    <n v="309225"/>
    <s v=""/>
    <s v=""/>
    <n v="0"/>
    <n v="1"/>
    <s v="TAPE CUTTER TC-106 JK"/>
    <s v="tapecuttertc106jk"/>
    <s v="ada"/>
    <s v="$D$4:$D$657"/>
    <n v="2018"/>
    <s v="&gt;"/>
    <s v="PCS"/>
    <n v="31000"/>
    <s v="/ PCS"/>
    <s v=""/>
    <s v=""/>
    <s v=""/>
    <s v=""/>
    <n v="31000"/>
    <s v="/ PCS"/>
    <s v="12 PCS_"/>
    <n v="7"/>
    <n v="7"/>
    <s v="12 PCS"/>
    <s v="12"/>
    <s v="PCS"/>
    <s v=""/>
    <s v=""/>
    <s v=""/>
    <s v=""/>
    <s v=""/>
    <n v="12"/>
    <s v="PCS"/>
    <d v="2023-01-24T00:00:00"/>
    <e v="#REF!"/>
    <n v="12"/>
    <x v="2"/>
    <x v="368"/>
  </r>
  <r>
    <s v=""/>
    <s v=""/>
    <s v="&gt;"/>
    <s v=""/>
    <x v="528"/>
    <s v=""/>
    <s v="Tape cutter JK TD-101"/>
    <s v="ATALI MAKMUR"/>
    <s v="24 PCS"/>
    <n v="1"/>
    <n v="24"/>
    <s v="PCS"/>
    <n v="24300"/>
    <n v="583200"/>
    <n v="0.125"/>
    <n v="0.05"/>
    <n v="484785"/>
    <s v=""/>
    <s v=""/>
    <n v="0"/>
    <n v="1"/>
    <s v="TAPE CUTTER TD-101 JK"/>
    <s v="tapecuttertd101jk"/>
    <s v="ada"/>
    <s v="$D$4:$D$658"/>
    <n v="2024"/>
    <s v="&gt;"/>
    <s v="PCS"/>
    <n v="24300"/>
    <s v="/ PCS"/>
    <s v=""/>
    <s v=""/>
    <s v=""/>
    <s v=""/>
    <n v="24300"/>
    <s v="/ PCS"/>
    <s v="24 PCS_"/>
    <n v="7"/>
    <n v="7"/>
    <s v="24 PCS"/>
    <s v="24"/>
    <s v="PCS"/>
    <s v=""/>
    <s v=""/>
    <s v=""/>
    <s v=""/>
    <s v=""/>
    <n v="24"/>
    <s v="PCS"/>
    <d v="2023-01-24T00:00:00"/>
    <e v="#REF!"/>
    <n v="24"/>
    <x v="2"/>
    <x v="369"/>
  </r>
  <r>
    <s v=""/>
    <s v=""/>
    <s v="&gt;"/>
    <s v=""/>
    <x v="529"/>
    <s v=""/>
    <s v="Tape cutter JK TD-103"/>
    <s v="ATALI MAKMUR"/>
    <s v="24 PCS"/>
    <n v="2"/>
    <n v="48"/>
    <s v="PCS"/>
    <n v="19000"/>
    <n v="456000"/>
    <n v="0.125"/>
    <n v="0.05"/>
    <n v="758100"/>
    <s v=""/>
    <s v=""/>
    <n v="0"/>
    <n v="6"/>
    <s v="TAPE CUTTER TD-103 JK"/>
    <s v="tapecuttertd103jk"/>
    <s v="ada"/>
    <s v="$D$4:$D$659"/>
    <n v="2026"/>
    <s v="&gt;"/>
    <s v="PCS"/>
    <n v="19000"/>
    <s v="/ PCS"/>
    <s v=""/>
    <s v=""/>
    <s v=""/>
    <s v=""/>
    <n v="19000"/>
    <s v="/ PCS"/>
    <s v="24 PCS_"/>
    <n v="7"/>
    <n v="7"/>
    <s v="24 PCS"/>
    <s v="24"/>
    <s v="PCS"/>
    <s v=""/>
    <s v=""/>
    <s v=""/>
    <s v=""/>
    <s v=""/>
    <n v="24"/>
    <s v="PCS"/>
    <d v="2023-01-24T00:00:00"/>
    <e v="#REF!"/>
    <n v="24"/>
    <x v="2"/>
    <x v="87"/>
  </r>
  <r>
    <s v=""/>
    <s v=""/>
    <s v="&gt;"/>
    <s v=""/>
    <x v="530"/>
    <s v=""/>
    <s v="Pencil lead JK PL-10"/>
    <s v="ATALI MAKMUR"/>
    <s v="12 GRS"/>
    <n v="1"/>
    <n v="144"/>
    <s v="DZ"/>
    <n v="19800"/>
    <n v="2851200"/>
    <n v="0.125"/>
    <n v="0.05"/>
    <n v="2370060"/>
    <s v=""/>
    <s v=""/>
    <n v="0"/>
    <n v="4"/>
    <s v="PENCIL LEAD PL-10 2.0 2B JK"/>
    <s v="pencilleadpl10202bjk"/>
    <s v="ada"/>
    <s v="$D$4:$D$660"/>
    <n v="1761"/>
    <s v="&gt;"/>
    <s v="GRS"/>
    <n v="237600"/>
    <s v="/ GRS"/>
    <n v="19800"/>
    <s v="/ LSN"/>
    <n v="1650"/>
    <s v="/ PCS"/>
    <n v="1650"/>
    <s v="/ PCS"/>
    <s v="12 GRS_"/>
    <n v="7"/>
    <n v="7"/>
    <s v="12 GRS"/>
    <s v="12"/>
    <s v="GRS"/>
    <s v="12 LSN"/>
    <s v="12 "/>
    <s v="LSN"/>
    <n v="12"/>
    <s v="PCS"/>
    <n v="1728"/>
    <s v="PCS"/>
    <d v="2023-01-24T00:00:00"/>
    <e v="#REF!"/>
    <n v="12"/>
    <x v="2"/>
    <x v="195"/>
  </r>
  <r>
    <s v=""/>
    <s v=""/>
    <s v="&gt;"/>
    <s v=""/>
    <x v="531"/>
    <s v=""/>
    <s v="Pencil lead JK PL-11"/>
    <s v="ATALI MAKMUR"/>
    <s v="12 BOX (72 PCS)"/>
    <n v="1"/>
    <n v="72"/>
    <s v="DZ"/>
    <n v="37200"/>
    <n v="2678400"/>
    <n v="0.125"/>
    <n v="0.05"/>
    <n v="2226420"/>
    <s v=""/>
    <s v=""/>
    <n v="0"/>
    <n v="9"/>
    <s v="PENCIL LEAD PL-11 (2.0) JK"/>
    <s v="pencilleadpl1120jk"/>
    <s v="ada"/>
    <s v="$D$4:$D$661"/>
    <n v="1762"/>
    <s v="&gt;"/>
    <s v="BOX "/>
    <n v="223200"/>
    <s v="/ BOX "/>
    <n v="3100"/>
    <s v="/ PCS"/>
    <s v=""/>
    <s v=""/>
    <n v="3100"/>
    <s v="/ PCS"/>
    <s v="12 BOX_72 PCS_"/>
    <n v="7"/>
    <n v="14"/>
    <s v="12 BOX "/>
    <s v="12"/>
    <s v="BOX "/>
    <s v="72 PCS"/>
    <s v="72 "/>
    <s v="PCS"/>
    <s v=""/>
    <s v=""/>
    <n v="864"/>
    <s v="PCS"/>
    <d v="2023-01-24T00:00:00"/>
    <e v="#REF!"/>
    <n v="12"/>
    <x v="2"/>
    <x v="169"/>
  </r>
  <r>
    <s v=""/>
    <s v=""/>
    <s v="&gt;"/>
    <s v=""/>
    <x v="532"/>
    <s v=""/>
    <s v="Isi Mechpen 2.0 JK 2B PL-17"/>
    <s v="ATALI MAKMUR"/>
    <s v="72 LSN"/>
    <n v="1"/>
    <n v="72"/>
    <s v="DZ"/>
    <n v="39600"/>
    <n v="2851200"/>
    <n v="0.125"/>
    <n v="0.05"/>
    <n v="2370060"/>
    <s v=""/>
    <s v=""/>
    <n v="0"/>
    <n v="1"/>
    <s v="PENCIL LEAD  PL-17 (2.0) 2B JK"/>
    <s v="pencilleadpl17202bjk"/>
    <s v="ada"/>
    <s v="$D$4:$D$662"/>
    <n v="1759"/>
    <s v="&gt;"/>
    <s v="LSN"/>
    <n v="39600"/>
    <s v="/ LSN"/>
    <n v="3300"/>
    <s v="/ PCS"/>
    <s v=""/>
    <s v=""/>
    <n v="3300"/>
    <s v="/ PCS"/>
    <s v="72 LSN_"/>
    <n v="7"/>
    <n v="7"/>
    <s v="72 LSN"/>
    <s v="72"/>
    <s v="LSN"/>
    <s v="12 PCS"/>
    <s v="12 "/>
    <s v="PCS"/>
    <s v=""/>
    <s v=""/>
    <n v="864"/>
    <s v="PCS"/>
    <d v="2023-01-24T00:00:00"/>
    <e v="#REF!"/>
    <n v="72"/>
    <x v="2"/>
    <x v="370"/>
  </r>
  <r>
    <s v=""/>
    <s v=""/>
    <s v="&gt;"/>
    <s v=""/>
    <x v="533"/>
    <s v=""/>
    <s v="Pencil lead JK PL-16"/>
    <s v="ATALI MAKMUR"/>
    <s v="12 GRS"/>
    <n v="1"/>
    <n v="12"/>
    <s v="GRS"/>
    <n v="198000"/>
    <n v="2376000"/>
    <n v="0.125"/>
    <n v="0.05"/>
    <n v="1975050"/>
    <s v=""/>
    <s v=""/>
    <n v="0"/>
    <n v="1"/>
    <s v="PENCIL LEAD PL-16 (2.0) JK"/>
    <s v="pencilleadpl1620jk"/>
    <s v="ada"/>
    <s v="$D$4:$D$663"/>
    <n v="1763"/>
    <s v="&gt;"/>
    <s v="GRS"/>
    <n v="198000"/>
    <s v="/ GRS"/>
    <n v="16500"/>
    <s v="/ LSN"/>
    <n v="1375"/>
    <s v="/ PCS"/>
    <n v="1375"/>
    <s v="/ PCS"/>
    <s v="12 GRS_"/>
    <n v="7"/>
    <n v="7"/>
    <s v="12 GRS"/>
    <s v="12"/>
    <s v="GRS"/>
    <s v="12 LSN"/>
    <s v="12 "/>
    <s v="LSN"/>
    <n v="12"/>
    <s v="PCS"/>
    <n v="1728"/>
    <s v="PCS"/>
    <d v="2023-01-24T00:00:00"/>
    <e v="#REF!"/>
    <n v="12"/>
    <x v="2"/>
    <x v="371"/>
  </r>
  <r>
    <s v=""/>
    <s v=""/>
    <s v="&gt;"/>
    <s v=""/>
    <x v="534"/>
    <s v=""/>
    <s v="Coinbank/ Cash Box JK CB-21 A"/>
    <s v="ATALI MAKMUR"/>
    <s v="20 PCS"/>
    <n v="1"/>
    <n v="20"/>
    <s v="PCS"/>
    <n v="160000"/>
    <n v="3200000"/>
    <n v="0.125"/>
    <n v="0.05"/>
    <n v="2660000"/>
    <s v=""/>
    <s v=""/>
    <n v="0"/>
    <n v="1"/>
    <s v="CASH BOX CB-21A JK"/>
    <s v="cashboxcb21ajk"/>
    <s v="ada"/>
    <s v="$D$4:$D$664"/>
    <n v="441"/>
    <s v="&gt;"/>
    <s v="PCS"/>
    <n v="160000"/>
    <s v="/ PCS"/>
    <s v=""/>
    <s v=""/>
    <s v=""/>
    <s v=""/>
    <n v="160000"/>
    <s v="/ PCS"/>
    <s v="20 PCS_"/>
    <n v="7"/>
    <n v="7"/>
    <s v="20 PCS"/>
    <s v="20"/>
    <s v="PCS"/>
    <s v=""/>
    <s v=""/>
    <s v=""/>
    <s v=""/>
    <s v=""/>
    <n v="20"/>
    <s v="PCS"/>
    <d v="2023-01-24T00:00:00"/>
    <e v="#REF!"/>
    <n v="20"/>
    <x v="2"/>
    <x v="372"/>
  </r>
  <r>
    <s v=""/>
    <s v=""/>
    <s v="&gt;"/>
    <s v=""/>
    <x v="535"/>
    <s v=""/>
    <s v="Coinbank/ Cash Box JK CB-26 A"/>
    <s v="ATALI MAKMUR"/>
    <s v="16 PCS"/>
    <n v="1"/>
    <n v="16"/>
    <s v="PCS"/>
    <n v="187000"/>
    <n v="2992000"/>
    <n v="0.125"/>
    <n v="0.05"/>
    <n v="2487100"/>
    <n v="0"/>
    <n v="0"/>
    <n v="0"/>
    <n v="1"/>
    <s v="CASH BOX CB-26A JK"/>
    <s v="cashboxcb26ajk"/>
    <s v="ada"/>
    <s v="$D$4:$D$665"/>
    <n v="442"/>
    <s v="&gt;"/>
    <s v="PCS"/>
    <n v="187000"/>
    <s v="/ PCS"/>
    <s v=""/>
    <s v=""/>
    <s v=""/>
    <s v=""/>
    <n v="187000"/>
    <s v="/ PCS"/>
    <s v="16 PCS_"/>
    <n v="7"/>
    <n v="7"/>
    <s v="16 PCS"/>
    <s v="16"/>
    <s v="PCS"/>
    <s v=""/>
    <s v=""/>
    <s v=""/>
    <s v=""/>
    <s v=""/>
    <n v="16"/>
    <s v="PCS"/>
    <d v="2023-01-24T00:00:00"/>
    <e v="#REF!"/>
    <n v="16"/>
    <x v="2"/>
    <x v="37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4T00:00:00"/>
    <s v=""/>
    <e v="#VALUE!"/>
    <x v="1"/>
    <x v="1"/>
  </r>
  <r>
    <s v="WIN_2401_LGS-10"/>
    <n v="127"/>
    <s v="&gt;"/>
    <n v="10"/>
    <x v="536"/>
    <d v="2023-01-24T00:00:00"/>
    <s v="Lem Stick 7 x 30"/>
    <s v="WINS SENTOSA"/>
    <s v="25 PCS"/>
    <n v="50"/>
    <s v=""/>
    <s v=""/>
    <n v="0"/>
    <n v="1250000"/>
    <s v=""/>
    <s v=""/>
    <n v="62500000"/>
    <s v=""/>
    <s v=""/>
    <n v="0"/>
    <s v=""/>
    <s v="GLUE STICK 7 X 30"/>
    <s v="gluestick7x30"/>
    <s v="ada"/>
    <s v="$D$4:$D$667"/>
    <n v="925"/>
    <s v="&gt;"/>
    <s v="PCS"/>
    <n v="50000"/>
    <s v="/ PCS"/>
    <s v=""/>
    <s v=""/>
    <s v=""/>
    <s v=""/>
    <n v="50000"/>
    <s v="/ PCS"/>
    <s v="25 PCS_"/>
    <n v="7"/>
    <n v="7"/>
    <s v="25 PCS"/>
    <s v="25"/>
    <s v="PCS"/>
    <s v=""/>
    <s v=""/>
    <s v=""/>
    <s v=""/>
    <s v=""/>
    <n v="25"/>
    <s v="PCS"/>
    <d v="2023-01-24T00:00:00"/>
    <e v="#REF!"/>
    <n v="25"/>
    <x v="0"/>
    <x v="374"/>
  </r>
  <r>
    <s v=""/>
    <s v=""/>
    <s v="&gt;"/>
    <s v=""/>
    <x v="537"/>
    <s v=""/>
    <s v="Lem Stick 11 x 29"/>
    <s v="WINS SENTOSA"/>
    <s v="25 PCS"/>
    <n v="10"/>
    <s v=""/>
    <s v=""/>
    <n v="0"/>
    <n v="1250000"/>
    <s v=""/>
    <s v=""/>
    <n v="12500000"/>
    <s v=""/>
    <s v=""/>
    <n v="0"/>
    <s v=""/>
    <s v="GLUE STICK 11 X 29"/>
    <s v="gluestick11x29"/>
    <s v="ada"/>
    <s v="$D$4:$D$668"/>
    <n v="924"/>
    <s v="&gt;"/>
    <s v="PCS"/>
    <n v="50000"/>
    <s v="/ PCS"/>
    <s v=""/>
    <s v=""/>
    <s v=""/>
    <s v=""/>
    <n v="50000"/>
    <s v="/ PCS"/>
    <s v="25 PCS_"/>
    <n v="7"/>
    <n v="7"/>
    <s v="25 PCS"/>
    <s v="25"/>
    <s v="PCS"/>
    <s v=""/>
    <s v=""/>
    <s v=""/>
    <s v=""/>
    <s v=""/>
    <n v="25"/>
    <s v="PCS"/>
    <d v="2023-01-24T00:00:00"/>
    <e v="#REF!"/>
    <n v="25"/>
    <x v="0"/>
    <x v="375"/>
  </r>
  <r>
    <s v=""/>
    <s v=""/>
    <s v="&gt;"/>
    <s v=""/>
    <x v="538"/>
    <s v=""/>
    <s v="Crayon 1012-12W MIX WOMY"/>
    <s v="WINS SENTOSA"/>
    <s v="192 PCS"/>
    <n v="9"/>
    <s v=""/>
    <s v=""/>
    <n v="0"/>
    <n v="2448000"/>
    <s v=""/>
    <s v=""/>
    <n v="22032000"/>
    <s v=""/>
    <s v=""/>
    <n v="0"/>
    <s v=""/>
    <s v="CRAYON 1012-12 WRN MIX WOMY"/>
    <s v="crayon101212wrnmixwomy"/>
    <s v="ada"/>
    <s v="$D$4:$D$669"/>
    <n v="546"/>
    <s v="&gt;"/>
    <s v="PCS"/>
    <n v="12750"/>
    <s v="/ PCS"/>
    <s v=""/>
    <s v=""/>
    <s v=""/>
    <s v=""/>
    <n v="12750"/>
    <s v="/ PCS"/>
    <s v="192 PCS_"/>
    <n v="8"/>
    <n v="8"/>
    <s v="192 PCS"/>
    <s v="192"/>
    <s v="PCS"/>
    <s v=""/>
    <s v=""/>
    <s v=""/>
    <s v=""/>
    <s v=""/>
    <n v="192"/>
    <s v="PCS"/>
    <d v="2023-01-24T00:00:00"/>
    <e v="#REF!"/>
    <n v="192"/>
    <x v="0"/>
    <x v="376"/>
  </r>
  <r>
    <s v=""/>
    <s v=""/>
    <s v="&gt;"/>
    <s v=""/>
    <x v="539"/>
    <s v=""/>
    <s v="Kantong OPP 18x36"/>
    <s v="WINS SENTOSA"/>
    <s v="700 PCS"/>
    <n v="5"/>
    <s v=""/>
    <s v=""/>
    <n v="0"/>
    <n v="2100000"/>
    <s v=""/>
    <s v=""/>
    <n v="10500000"/>
    <s v=""/>
    <s v=""/>
    <n v="0"/>
    <s v=""/>
    <s v="OPP 18 X 36"/>
    <s v="opp18x36"/>
    <s v="ada"/>
    <s v="$D$4:$D$670"/>
    <n v="1570"/>
    <s v="&gt;"/>
    <s v="PCS"/>
    <n v="3000"/>
    <s v="/ PCS"/>
    <s v=""/>
    <s v=""/>
    <s v=""/>
    <s v=""/>
    <n v="3000"/>
    <s v="/ PCS"/>
    <s v="700 PCS_"/>
    <n v="8"/>
    <n v="8"/>
    <s v="700 PCS"/>
    <s v="700"/>
    <s v="PCS"/>
    <s v=""/>
    <s v=""/>
    <s v=""/>
    <s v=""/>
    <s v=""/>
    <n v="700"/>
    <s v="PCS"/>
    <d v="2023-01-24T00:00:00"/>
    <e v="#REF!"/>
    <n v="700"/>
    <x v="0"/>
    <x v="377"/>
  </r>
  <r>
    <s v=""/>
    <s v=""/>
    <s v="&gt;"/>
    <s v=""/>
    <x v="540"/>
    <s v=""/>
    <s v="Tas karung 70 x 70"/>
    <s v="WINS SENTOSA"/>
    <s v="120 PCS"/>
    <n v="5"/>
    <s v=""/>
    <s v=""/>
    <n v="0"/>
    <n v="2250000"/>
    <s v=""/>
    <s v=""/>
    <n v="11250000"/>
    <s v=""/>
    <s v=""/>
    <n v="0"/>
    <s v=""/>
    <s v="TAS KARUNG 70 X 70"/>
    <s v="taskarung70x70"/>
    <s v="ada"/>
    <s v="$D$4:$D$671"/>
    <n v="2048"/>
    <s v="&gt;"/>
    <s v="PCS"/>
    <n v="18750"/>
    <s v="/ PCS"/>
    <s v=""/>
    <s v=""/>
    <s v=""/>
    <s v=""/>
    <n v="18750"/>
    <s v="/ PCS"/>
    <s v="120 PCS_"/>
    <n v="8"/>
    <n v="8"/>
    <s v="120 PCS"/>
    <s v="120"/>
    <s v="PCS"/>
    <s v=""/>
    <s v=""/>
    <s v=""/>
    <s v=""/>
    <s v=""/>
    <n v="120"/>
    <s v="PCS"/>
    <d v="2023-01-24T00:00:00"/>
    <e v="#REF!"/>
    <n v="120"/>
    <x v="0"/>
    <x v="378"/>
  </r>
  <r>
    <s v=""/>
    <s v=""/>
    <s v="&gt;"/>
    <s v=""/>
    <x v="541"/>
    <s v=""/>
    <s v="Tas karung 55 x 65 x 25"/>
    <s v="WINS SENTOSA"/>
    <s v="120 PCS"/>
    <n v="6"/>
    <s v=""/>
    <s v=""/>
    <n v="0"/>
    <n v="2050000"/>
    <s v=""/>
    <s v=""/>
    <n v="12300000"/>
    <s v=""/>
    <s v=""/>
    <n v="0"/>
    <s v=""/>
    <s v="TAS KARUNG 55 X 65 X 25"/>
    <s v="taskarung55x65x25"/>
    <s v="ada"/>
    <s v="$D$4:$D$672"/>
    <n v="2047"/>
    <s v="&gt;"/>
    <s v="PCS"/>
    <n v="17083.333333333332"/>
    <s v="/ PCS"/>
    <s v=""/>
    <s v=""/>
    <s v=""/>
    <s v=""/>
    <n v="17083.333333333332"/>
    <s v="/ PCS"/>
    <s v="120 PCS_"/>
    <n v="8"/>
    <n v="8"/>
    <s v="120 PCS"/>
    <s v="120"/>
    <s v="PCS"/>
    <s v=""/>
    <s v=""/>
    <s v=""/>
    <s v=""/>
    <s v=""/>
    <n v="120"/>
    <s v="PCS"/>
    <d v="2023-01-24T00:00:00"/>
    <e v="#REF!"/>
    <n v="120"/>
    <x v="0"/>
    <x v="379"/>
  </r>
  <r>
    <s v=""/>
    <s v=""/>
    <s v="&gt;"/>
    <s v=""/>
    <x v="542"/>
    <s v=""/>
    <s v="Tas karung 55 x 65 x 25"/>
    <s v="WINS SENTOSA"/>
    <s v="120 PCS"/>
    <n v="5"/>
    <s v=""/>
    <s v=""/>
    <n v="0"/>
    <n v="2050000"/>
    <s v=""/>
    <s v=""/>
    <n v="10250000"/>
    <s v=""/>
    <s v=""/>
    <n v="0"/>
    <s v=""/>
    <s v="TAS KARUNG 55 X 65 X 25"/>
    <s v="taskarung55x65x25"/>
    <s v="ada"/>
    <s v="$D$4:$D$673"/>
    <n v="2047"/>
    <s v="&gt;"/>
    <s v="PCS"/>
    <n v="17083.333333333332"/>
    <s v="/ PCS"/>
    <s v=""/>
    <s v=""/>
    <s v=""/>
    <s v=""/>
    <n v="17083.333333333332"/>
    <s v="/ PCS"/>
    <s v="120 PCS_"/>
    <n v="8"/>
    <n v="8"/>
    <s v="120 PCS"/>
    <s v="120"/>
    <s v="PCS"/>
    <s v=""/>
    <s v=""/>
    <s v=""/>
    <s v=""/>
    <s v=""/>
    <n v="120"/>
    <s v="PCS"/>
    <d v="2023-01-24T00:00:00"/>
    <e v="#REF!"/>
    <n v="120"/>
    <x v="0"/>
    <x v="379"/>
  </r>
  <r>
    <s v=""/>
    <s v=""/>
    <s v="&gt;"/>
    <s v=""/>
    <x v="543"/>
    <s v=""/>
    <s v="Tas karung 50 x 55"/>
    <s v="WINS SENTOSA"/>
    <s v="120 PCS"/>
    <n v="10"/>
    <s v=""/>
    <s v=""/>
    <n v="0"/>
    <n v="1700000"/>
    <s v=""/>
    <s v=""/>
    <n v="17000000"/>
    <s v=""/>
    <s v=""/>
    <n v="0"/>
    <s v=""/>
    <s v="TAS KARUNG 50 X 55"/>
    <s v="taskarung50x55"/>
    <s v="ada"/>
    <s v="$D$4:$D$674"/>
    <n v="2046"/>
    <s v="&gt;"/>
    <s v="PCS"/>
    <n v="14166.666666666666"/>
    <s v="/ PCS"/>
    <s v=""/>
    <s v=""/>
    <s v=""/>
    <s v=""/>
    <n v="14166.666666666666"/>
    <s v="/ PCS"/>
    <s v="120 PCS_"/>
    <n v="8"/>
    <n v="8"/>
    <s v="120 PCS"/>
    <s v="120"/>
    <s v="PCS"/>
    <s v=""/>
    <s v=""/>
    <s v=""/>
    <s v=""/>
    <s v=""/>
    <n v="120"/>
    <s v="PCS"/>
    <d v="2023-01-24T00:00:00"/>
    <e v="#REF!"/>
    <n v="120"/>
    <x v="0"/>
    <x v="380"/>
  </r>
  <r>
    <s v=""/>
    <s v=""/>
    <s v="&gt;"/>
    <s v=""/>
    <x v="544"/>
    <s v=""/>
    <s v="Tas karung 45 x 50"/>
    <s v="WINS SENTOSA"/>
    <s v="120 PCS"/>
    <n v="9"/>
    <s v=""/>
    <s v=""/>
    <n v="0"/>
    <n v="1450000"/>
    <s v=""/>
    <s v=""/>
    <n v="13050000"/>
    <s v=""/>
    <s v=""/>
    <n v="0"/>
    <s v=""/>
    <s v="TAS KARUNG 45 X 50"/>
    <s v="taskarung45x50"/>
    <s v="ada"/>
    <s v="$D$4:$D$675"/>
    <n v="2045"/>
    <s v="&gt;"/>
    <s v="PCS"/>
    <n v="12083.333333333334"/>
    <s v="/ PCS"/>
    <s v=""/>
    <s v=""/>
    <s v=""/>
    <s v=""/>
    <n v="12083.333333333334"/>
    <s v="/ PCS"/>
    <s v="120 PCS_"/>
    <n v="8"/>
    <n v="8"/>
    <s v="120 PCS"/>
    <s v="120"/>
    <s v="PCS"/>
    <s v=""/>
    <s v=""/>
    <s v=""/>
    <s v=""/>
    <s v=""/>
    <n v="120"/>
    <s v="PCS"/>
    <d v="2023-01-24T00:00:00"/>
    <e v="#REF!"/>
    <n v="120"/>
    <x v="0"/>
    <x v="381"/>
  </r>
  <r>
    <s v=""/>
    <s v=""/>
    <s v="&gt;"/>
    <s v=""/>
    <x v="545"/>
    <s v=""/>
    <s v="Tas karung 40 x 45"/>
    <s v="WINS SENTOSA"/>
    <s v="120 PCS"/>
    <n v="18"/>
    <s v=""/>
    <s v=""/>
    <n v="0"/>
    <n v="1275000"/>
    <s v=""/>
    <s v=""/>
    <n v="22950000"/>
    <n v="0"/>
    <n v="0"/>
    <n v="0"/>
    <s v=""/>
    <s v="TAS KARUNG 40 X 45"/>
    <s v="taskarung40x45"/>
    <s v="ada"/>
    <s v="$D$4:$D$676"/>
    <n v="2044"/>
    <s v="&gt;"/>
    <s v="PCS"/>
    <n v="10625"/>
    <s v="/ PCS"/>
    <s v=""/>
    <s v=""/>
    <s v=""/>
    <s v=""/>
    <n v="10625"/>
    <s v="/ PCS"/>
    <s v="120 PCS_"/>
    <n v="8"/>
    <n v="8"/>
    <s v="120 PCS"/>
    <s v="120"/>
    <s v="PCS"/>
    <s v=""/>
    <s v=""/>
    <s v=""/>
    <s v=""/>
    <s v=""/>
    <n v="120"/>
    <s v="PCS"/>
    <d v="2023-01-24T00:00:00"/>
    <e v="#REF!"/>
    <n v="120"/>
    <x v="0"/>
    <x v="38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4T00:00:00"/>
    <s v=""/>
    <e v="#VALUE!"/>
    <x v="1"/>
    <x v="1"/>
  </r>
  <r>
    <s v="SBS_2401_0B1-5"/>
    <n v="128"/>
    <s v="&gt;"/>
    <n v="5"/>
    <x v="546"/>
    <s v=""/>
    <s v="P case magnit GP-65071/ 8x22.5/ PUA/ UGLT/ D"/>
    <s v="SBS"/>
    <s v="144 PCS"/>
    <n v="5"/>
    <n v="720"/>
    <s v="PCS"/>
    <n v="11575"/>
    <n v="1666800"/>
    <s v=""/>
    <s v=""/>
    <n v="8334000"/>
    <s v=""/>
    <s v=""/>
    <n v="0"/>
    <n v="5"/>
    <s v="PCM GP-65071/ 8X22.5/ PUA/ UGLT/ D"/>
    <s v="pcmgp650718x225puaugltd"/>
    <s v="ada"/>
    <s v="$D$4:$D$678"/>
    <n v="1700"/>
    <s v="&gt;"/>
    <s v="PCS"/>
    <n v="11575"/>
    <s v="/ PCS"/>
    <s v=""/>
    <s v=""/>
    <s v=""/>
    <s v=""/>
    <n v="11575"/>
    <s v="/ PCS"/>
    <s v="144 PCS_"/>
    <n v="8"/>
    <n v="8"/>
    <s v="144 PCS"/>
    <s v="144"/>
    <s v="PCS"/>
    <s v=""/>
    <s v=""/>
    <s v=""/>
    <s v=""/>
    <s v=""/>
    <n v="144"/>
    <s v="PCS"/>
    <d v="2023-01-24T00:00:00"/>
    <e v="#REF!"/>
    <n v="144"/>
    <x v="0"/>
    <x v="383"/>
  </r>
  <r>
    <s v=""/>
    <s v=""/>
    <s v="&gt;"/>
    <s v=""/>
    <x v="547"/>
    <s v=""/>
    <s v="P case magnit GP-9363/ 8x22/ PUA/ Bentuk/ D"/>
    <s v="SBS"/>
    <s v="192 PCS"/>
    <n v="5"/>
    <n v="960"/>
    <s v="PCS"/>
    <n v="10000"/>
    <n v="1920000"/>
    <s v=""/>
    <s v=""/>
    <n v="9600000"/>
    <s v=""/>
    <s v=""/>
    <n v="0"/>
    <n v="5"/>
    <s v="PCM GP-9363/ 8X22/ PUA/ BENTUK/ D"/>
    <s v="pcmgp93638x22puabentukd"/>
    <s v="ada"/>
    <s v="$D$4:$D$679"/>
    <n v="1705"/>
    <s v="&gt;"/>
    <s v="PCS"/>
    <n v="10000"/>
    <s v="/ PCS"/>
    <s v=""/>
    <s v=""/>
    <s v=""/>
    <s v=""/>
    <n v="10000"/>
    <s v="/ PCS"/>
    <s v="192 PCS_"/>
    <n v="8"/>
    <n v="8"/>
    <s v="192 PCS"/>
    <s v="192"/>
    <s v="PCS"/>
    <s v=""/>
    <s v=""/>
    <s v=""/>
    <s v=""/>
    <s v=""/>
    <n v="192"/>
    <s v="PCS"/>
    <d v="2023-01-24T00:00:00"/>
    <e v="#REF!"/>
    <n v="192"/>
    <x v="0"/>
    <x v="384"/>
  </r>
  <r>
    <s v=""/>
    <s v=""/>
    <s v="&gt;"/>
    <s v=""/>
    <x v="548"/>
    <s v=""/>
    <s v="P case magnit KT-111/ 8x23.5/ PUA/ GLT/ BT21"/>
    <s v="SBS"/>
    <s v="144 PCS"/>
    <n v="5"/>
    <n v="720"/>
    <s v="PCS"/>
    <n v="11575"/>
    <n v="1666800"/>
    <s v=""/>
    <s v=""/>
    <n v="8334000"/>
    <s v=""/>
    <s v=""/>
    <n v="0"/>
    <n v="5"/>
    <s v="PCM KT-111/ 8X23.5/ PUA/ GLT/ BT21"/>
    <s v="pcmkt1118x235puagltbt21"/>
    <s v="ada"/>
    <s v="$D$4:$D$680"/>
    <n v="1708"/>
    <s v="&gt;"/>
    <s v="PCS"/>
    <n v="11575"/>
    <s v="/ PCS"/>
    <s v=""/>
    <s v=""/>
    <s v=""/>
    <s v=""/>
    <n v="11575"/>
    <s v="/ PCS"/>
    <s v="144 PCS_"/>
    <n v="8"/>
    <n v="8"/>
    <s v="144 PCS"/>
    <s v="144"/>
    <s v="PCS"/>
    <s v=""/>
    <s v=""/>
    <s v=""/>
    <s v=""/>
    <s v=""/>
    <n v="144"/>
    <s v="PCS"/>
    <d v="2023-01-24T00:00:00"/>
    <e v="#REF!"/>
    <n v="144"/>
    <x v="0"/>
    <x v="385"/>
  </r>
  <r>
    <s v=""/>
    <s v=""/>
    <s v="&gt;"/>
    <s v=""/>
    <x v="549"/>
    <s v=""/>
    <s v="P case magnit KT-387/ 8x22.5/ PUA/ GLT/ Girl"/>
    <s v="SBS"/>
    <s v="144 PCS"/>
    <n v="5"/>
    <n v="720"/>
    <s v="PCS"/>
    <n v="11575"/>
    <n v="1666800"/>
    <s v=""/>
    <s v=""/>
    <n v="8334000"/>
    <s v=""/>
    <s v=""/>
    <n v="0"/>
    <n v="5"/>
    <s v="PCM KT-387/ 8X22.5/ PUA/ GLT/ GIRL"/>
    <s v="pcmkt3878x225puagltgirl"/>
    <s v="ada"/>
    <s v="$D$4:$D$681"/>
    <n v="1710"/>
    <s v="&gt;"/>
    <s v="PCS"/>
    <n v="11575"/>
    <s v="/ PCS"/>
    <s v=""/>
    <s v=""/>
    <s v=""/>
    <s v=""/>
    <n v="11575"/>
    <s v="/ PCS"/>
    <s v="144 PCS_"/>
    <n v="8"/>
    <n v="8"/>
    <s v="144 PCS"/>
    <s v="144"/>
    <s v="PCS"/>
    <s v=""/>
    <s v=""/>
    <s v=""/>
    <s v=""/>
    <s v=""/>
    <n v="144"/>
    <s v="PCS"/>
    <d v="2023-01-24T00:00:00"/>
    <e v="#REF!"/>
    <n v="144"/>
    <x v="0"/>
    <x v="386"/>
  </r>
  <r>
    <s v=""/>
    <s v=""/>
    <s v="&gt;"/>
    <s v=""/>
    <x v="550"/>
    <s v=""/>
    <s v="P case magnit XU-0080/ 12x22/ +PU/ DNY"/>
    <s v="SBS"/>
    <s v="120 PCS"/>
    <n v="5"/>
    <n v="600"/>
    <s v="PCS"/>
    <n v="14475"/>
    <n v="1737000"/>
    <s v=""/>
    <s v=""/>
    <n v="8685000"/>
    <n v="0"/>
    <n v="0"/>
    <n v="0"/>
    <n v="5"/>
    <s v="PCM XU-0080/ 12X22/ +PU/ DNY"/>
    <s v="pcmxu008012x22pudny"/>
    <s v="ada"/>
    <s v="$D$4:$D$682"/>
    <n v="1717"/>
    <s v="&gt;"/>
    <s v="PCS"/>
    <n v="14475"/>
    <s v="/ PCS"/>
    <s v=""/>
    <s v=""/>
    <s v=""/>
    <s v=""/>
    <n v="14475"/>
    <s v="/ PCS"/>
    <s v="120 PCS_"/>
    <n v="8"/>
    <n v="8"/>
    <s v="120 PCS"/>
    <s v="120"/>
    <s v="PCS"/>
    <s v=""/>
    <s v=""/>
    <s v=""/>
    <s v=""/>
    <s v=""/>
    <n v="120"/>
    <s v="PCS"/>
    <d v="2023-01-24T00:00:00"/>
    <e v="#REF!"/>
    <n v="120"/>
    <x v="0"/>
    <x v="38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4T00:00:00"/>
    <s v=""/>
    <e v="#VALUE!"/>
    <x v="1"/>
    <x v="1"/>
  </r>
  <r>
    <s v="SBS_2401_023-7"/>
    <n v="129"/>
    <s v="&gt;"/>
    <n v="7"/>
    <x v="551"/>
    <s v=""/>
    <s v="Tas H Bag Lux MY 02 A"/>
    <s v="SBS"/>
    <s v="1 CTN"/>
    <n v="3"/>
    <s v=""/>
    <s v=""/>
    <n v="0"/>
    <n v="0"/>
    <s v=""/>
    <s v=""/>
    <s v=""/>
    <s v=""/>
    <s v=""/>
    <s v="SURAT JALAN"/>
    <s v=""/>
    <s v="HBAG LUX MY 02A"/>
    <s v="hbagluxmy02a"/>
    <s v="ada"/>
    <s v="$D$4:$D$684"/>
    <n v="968"/>
    <s v="&gt;"/>
    <e v="#VALUE!"/>
    <s v=""/>
    <s v=""/>
    <s v=""/>
    <s v=""/>
    <s v=""/>
    <s v=""/>
    <s v=""/>
    <s v=""/>
    <s v="1 CTN_"/>
    <n v="6"/>
    <n v="6"/>
    <s v="1 CTN"/>
    <s v="1"/>
    <s v="CTN"/>
    <s v=""/>
    <s v=""/>
    <s v=""/>
    <s v=""/>
    <s v=""/>
    <n v="1"/>
    <s v="CTN"/>
    <d v="2023-01-24T00:00:00"/>
    <e v="#REF!"/>
    <n v="1"/>
    <x v="0"/>
    <x v="388"/>
  </r>
  <r>
    <s v=""/>
    <s v=""/>
    <s v="&gt;"/>
    <s v=""/>
    <x v="552"/>
    <s v=""/>
    <s v="Map School Bag Hijau Muda"/>
    <s v="SBS"/>
    <s v="1 CTN"/>
    <n v="1"/>
    <s v=""/>
    <s v=""/>
    <n v="0"/>
    <n v="0"/>
    <s v=""/>
    <s v=""/>
    <s v=""/>
    <s v=""/>
    <s v=""/>
    <s v="SURAT JALAN"/>
    <s v=""/>
    <s v="MAP SCHOOL BAG KOTAK HIJAU MUDA"/>
    <s v="mapschoolbagkotakhijaumuda"/>
    <s v="ada"/>
    <s v="$D$4:$D$685"/>
    <n v="1462"/>
    <s v="&gt;"/>
    <e v="#VALUE!"/>
    <s v=""/>
    <s v=""/>
    <s v=""/>
    <s v=""/>
    <s v=""/>
    <s v=""/>
    <s v=""/>
    <s v=""/>
    <s v="1 CTN_"/>
    <n v="6"/>
    <n v="6"/>
    <s v="1 CTN"/>
    <s v="1"/>
    <s v="CTN"/>
    <s v=""/>
    <s v=""/>
    <s v=""/>
    <s v=""/>
    <s v=""/>
    <n v="1"/>
    <s v="CTN"/>
    <d v="2023-01-24T00:00:00"/>
    <e v="#REF!"/>
    <n v="1"/>
    <x v="0"/>
    <x v="389"/>
  </r>
  <r>
    <s v=""/>
    <s v=""/>
    <s v="&gt;"/>
    <s v=""/>
    <x v="553"/>
    <s v=""/>
    <s v="P case Imitasi 385"/>
    <s v="SBS"/>
    <s v="27 LSN"/>
    <n v="2"/>
    <s v=""/>
    <s v=""/>
    <n v="0"/>
    <n v="0"/>
    <s v=""/>
    <s v=""/>
    <s v=""/>
    <s v=""/>
    <s v=""/>
    <s v="SURAT JALAN"/>
    <s v=""/>
    <s v="PC IMITASI 385"/>
    <s v="pcimitasi385"/>
    <s v="ada"/>
    <s v="$D$4:$D$686"/>
    <n v="1645"/>
    <s v="&gt;"/>
    <e v="#VALUE!"/>
    <s v=""/>
    <s v=""/>
    <s v=""/>
    <s v=""/>
    <s v=""/>
    <s v=""/>
    <s v=""/>
    <s v=""/>
    <s v="27 LSN_"/>
    <n v="7"/>
    <n v="7"/>
    <s v="27 LSN"/>
    <s v="27"/>
    <s v="LSN"/>
    <s v="12 PCS"/>
    <s v="12 "/>
    <s v="PCS"/>
    <s v=""/>
    <s v=""/>
    <n v="324"/>
    <s v="PCS"/>
    <d v="2023-01-24T00:00:00"/>
    <e v="#REF!"/>
    <n v="27"/>
    <x v="0"/>
    <x v="390"/>
  </r>
  <r>
    <s v=""/>
    <s v=""/>
    <s v="&gt;"/>
    <s v=""/>
    <x v="554"/>
    <s v=""/>
    <s v="Penggaris Gasta 0733"/>
    <s v="SBS"/>
    <s v="1 CTN"/>
    <n v="3"/>
    <s v=""/>
    <s v=""/>
    <n v="0"/>
    <n v="0"/>
    <s v=""/>
    <s v=""/>
    <s v=""/>
    <s v=""/>
    <s v=""/>
    <s v="SURAT JALAN"/>
    <s v=""/>
    <s v="PENGGARIS GASTA 0733"/>
    <s v="penggarisgasta0733"/>
    <s v="ada"/>
    <s v="$D$4:$D$687"/>
    <n v="1788"/>
    <s v="&gt;"/>
    <e v="#VALUE!"/>
    <s v=""/>
    <s v=""/>
    <s v=""/>
    <s v=""/>
    <s v=""/>
    <s v=""/>
    <s v=""/>
    <s v=""/>
    <s v="1 CTN_"/>
    <n v="6"/>
    <n v="6"/>
    <s v="1 CTN"/>
    <s v="1"/>
    <s v="CTN"/>
    <s v=""/>
    <s v=""/>
    <s v=""/>
    <s v=""/>
    <s v=""/>
    <n v="1"/>
    <s v="CTN"/>
    <d v="2023-01-24T00:00:00"/>
    <e v="#REF!"/>
    <n v="1"/>
    <x v="0"/>
    <x v="391"/>
  </r>
  <r>
    <s v=""/>
    <s v=""/>
    <s v="&gt;"/>
    <s v=""/>
    <x v="555"/>
    <s v=""/>
    <s v="Stip ER 1318"/>
    <s v="SBS"/>
    <s v="1 CTN"/>
    <n v="3"/>
    <s v=""/>
    <s v=""/>
    <n v="0"/>
    <n v="0"/>
    <s v=""/>
    <s v=""/>
    <s v=""/>
    <s v=""/>
    <s v=""/>
    <s v="SURAT JALAN"/>
    <s v=""/>
    <s v="PENGHAPUS ER 1318"/>
    <s v="penghapuser1318"/>
    <s v="ada"/>
    <s v="$D$4:$D$688"/>
    <n v="1792"/>
    <s v="&gt;"/>
    <e v="#VALUE!"/>
    <s v=""/>
    <s v=""/>
    <s v=""/>
    <s v=""/>
    <s v=""/>
    <s v=""/>
    <s v=""/>
    <s v=""/>
    <s v="1 CTN_"/>
    <n v="6"/>
    <n v="6"/>
    <s v="1 CTN"/>
    <s v="1"/>
    <s v="CTN"/>
    <s v=""/>
    <s v=""/>
    <s v=""/>
    <s v=""/>
    <s v=""/>
    <n v="1"/>
    <s v="CTN"/>
    <d v="2023-01-24T00:00:00"/>
    <e v="#REF!"/>
    <n v="1"/>
    <x v="0"/>
    <x v="392"/>
  </r>
  <r>
    <s v=""/>
    <s v=""/>
    <s v="&gt;"/>
    <s v=""/>
    <x v="556"/>
    <s v=""/>
    <s v="Letter TraY Besi No.3"/>
    <s v="SBS"/>
    <s v="1 CTN"/>
    <n v="5"/>
    <s v=""/>
    <s v=""/>
    <n v="0"/>
    <n v="0"/>
    <s v=""/>
    <s v=""/>
    <s v=""/>
    <s v=""/>
    <s v=""/>
    <s v="SURAT JALAN"/>
    <s v=""/>
    <s v="LETTER TRAY BESI MT NO-3"/>
    <s v="lettertraybesimtno3"/>
    <s v="ada"/>
    <s v="$D$4:$D$689"/>
    <n v="1372"/>
    <s v="&gt;"/>
    <e v="#VALUE!"/>
    <s v=""/>
    <s v=""/>
    <s v=""/>
    <s v=""/>
    <s v=""/>
    <s v=""/>
    <s v=""/>
    <s v=""/>
    <s v="1 CTN_"/>
    <n v="6"/>
    <n v="6"/>
    <s v="1 CTN"/>
    <s v="1"/>
    <s v="CTN"/>
    <s v=""/>
    <s v=""/>
    <s v=""/>
    <s v=""/>
    <s v=""/>
    <n v="1"/>
    <s v="CTN"/>
    <d v="2023-01-24T00:00:00"/>
    <e v="#REF!"/>
    <n v="1"/>
    <x v="0"/>
    <x v="393"/>
  </r>
  <r>
    <s v=""/>
    <s v=""/>
    <s v="&gt;"/>
    <s v=""/>
    <x v="557"/>
    <s v=""/>
    <s v="P case klg 195"/>
    <s v="SBS"/>
    <s v="1 CTN"/>
    <n v="5"/>
    <s v=""/>
    <s v=""/>
    <n v="0"/>
    <n v="0"/>
    <s v=""/>
    <s v=""/>
    <s v=""/>
    <n v="0"/>
    <n v="0"/>
    <s v="SURAT JALAN"/>
    <s v=""/>
    <s v="PCK 195"/>
    <s v="pck195"/>
    <s v="ada"/>
    <s v="$D$4:$D$690"/>
    <n v="1654"/>
    <s v="&gt;"/>
    <e v="#VALUE!"/>
    <s v=""/>
    <s v=""/>
    <s v=""/>
    <s v=""/>
    <s v=""/>
    <s v=""/>
    <s v=""/>
    <s v=""/>
    <s v="1 CTN_"/>
    <n v="6"/>
    <n v="6"/>
    <s v="1 CTN"/>
    <s v="1"/>
    <s v="CTN"/>
    <s v=""/>
    <s v=""/>
    <s v=""/>
    <s v=""/>
    <s v=""/>
    <n v="1"/>
    <s v="CTN"/>
    <d v="2023-01-24T00:00:00"/>
    <e v="#REF!"/>
    <n v="1"/>
    <x v="0"/>
    <x v="39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4T00:00:00"/>
    <s v=""/>
    <e v="#VALUE!"/>
    <x v="1"/>
    <x v="1"/>
  </r>
  <r>
    <s v="HON_2401_007-5"/>
    <n v="130"/>
    <s v="&gt;"/>
    <n v="5"/>
    <x v="558"/>
    <s v=""/>
    <s v="P case A 838"/>
    <s v="HONGSIAN"/>
    <s v="36 LSN"/>
    <n v="1"/>
    <n v="36"/>
    <s v="LSN"/>
    <n v="66000"/>
    <n v="2376000"/>
    <s v=""/>
    <s v=""/>
    <n v="2376000"/>
    <s v=""/>
    <s v=""/>
    <n v="0"/>
    <n v="1"/>
    <s v="PC A838"/>
    <s v="pca838"/>
    <s v="ada"/>
    <s v="$D$4:$D$692"/>
    <n v="1637"/>
    <s v="&gt;"/>
    <s v="LSN"/>
    <n v="66000"/>
    <s v="/ LSN"/>
    <n v="5500"/>
    <s v="/ PCS"/>
    <s v=""/>
    <s v=""/>
    <n v="5500"/>
    <s v="/ PCS"/>
    <s v="36 LSN_"/>
    <n v="7"/>
    <n v="7"/>
    <s v="36 LSN"/>
    <s v="36"/>
    <s v="LSN"/>
    <s v="12 PCS"/>
    <s v="12 "/>
    <s v="PCS"/>
    <s v=""/>
    <s v=""/>
    <n v="432"/>
    <s v="PCS"/>
    <d v="2023-01-24T00:00:00"/>
    <e v="#REF!"/>
    <n v="36"/>
    <x v="0"/>
    <x v="395"/>
  </r>
  <r>
    <s v=""/>
    <s v=""/>
    <s v="&gt;"/>
    <s v=""/>
    <x v="559"/>
    <s v=""/>
    <s v="P case A 792"/>
    <s v="HONGSIAN"/>
    <s v="36 LSN"/>
    <n v="1"/>
    <n v="36"/>
    <s v="LSN"/>
    <n v="62000"/>
    <n v="2232000"/>
    <s v=""/>
    <s v=""/>
    <n v="2232000"/>
    <s v=""/>
    <s v=""/>
    <n v="0"/>
    <n v="1"/>
    <s v="PC A 792"/>
    <s v="pca792"/>
    <s v="ada"/>
    <s v="$D$4:$D$693"/>
    <n v="1634"/>
    <s v="&gt;"/>
    <s v="LSN"/>
    <n v="62000"/>
    <s v="/ LSN"/>
    <n v="5166.666666666667"/>
    <s v="/ PCS"/>
    <s v=""/>
    <s v=""/>
    <n v="5166.666666666667"/>
    <s v="/ PCS"/>
    <s v="36 LSN_"/>
    <n v="7"/>
    <n v="7"/>
    <s v="36 LSN"/>
    <s v="36"/>
    <s v="LSN"/>
    <s v="12 PCS"/>
    <s v="12 "/>
    <s v="PCS"/>
    <s v=""/>
    <s v=""/>
    <n v="432"/>
    <s v="PCS"/>
    <d v="2023-01-24T00:00:00"/>
    <e v="#REF!"/>
    <n v="36"/>
    <x v="0"/>
    <x v="396"/>
  </r>
  <r>
    <s v=""/>
    <s v=""/>
    <s v="&gt;"/>
    <s v=""/>
    <x v="560"/>
    <s v=""/>
    <s v="P case H 837"/>
    <s v="HONGSIAN"/>
    <s v="36 LSN"/>
    <n v="1"/>
    <n v="36"/>
    <s v="LSN"/>
    <n v="52000"/>
    <n v="1872000"/>
    <s v=""/>
    <s v=""/>
    <n v="1872000"/>
    <s v=""/>
    <s v=""/>
    <n v="0"/>
    <n v="1"/>
    <s v="PC H 837"/>
    <s v="pch837"/>
    <s v="ada"/>
    <s v="$D$4:$D$694"/>
    <n v="1644"/>
    <s v="&gt;"/>
    <s v="LSN"/>
    <n v="52000"/>
    <s v="/ LSN"/>
    <n v="4333.333333333333"/>
    <s v="/ PCS"/>
    <s v=""/>
    <s v=""/>
    <n v="4333.333333333333"/>
    <s v="/ PCS"/>
    <s v="36 LSN_"/>
    <n v="7"/>
    <n v="7"/>
    <s v="36 LSN"/>
    <s v="36"/>
    <s v="LSN"/>
    <s v="12 PCS"/>
    <s v="12 "/>
    <s v="PCS"/>
    <s v=""/>
    <s v=""/>
    <n v="432"/>
    <s v="PCS"/>
    <d v="2023-01-24T00:00:00"/>
    <e v="#REF!"/>
    <n v="36"/>
    <x v="0"/>
    <x v="397"/>
  </r>
  <r>
    <s v=""/>
    <s v=""/>
    <s v="&gt;"/>
    <s v=""/>
    <x v="561"/>
    <s v=""/>
    <s v="P case H 797"/>
    <s v="HONGSIAN"/>
    <s v="36 LSN"/>
    <n v="1"/>
    <n v="36"/>
    <s v="LSN"/>
    <n v="82000"/>
    <n v="2952000"/>
    <s v=""/>
    <s v=""/>
    <n v="2952000"/>
    <s v=""/>
    <s v=""/>
    <n v="0"/>
    <n v="1"/>
    <s v="PC H 797"/>
    <s v="pch797"/>
    <s v="ada"/>
    <s v="$D$4:$D$695"/>
    <n v="1640"/>
    <s v="&gt;"/>
    <s v="LSN"/>
    <n v="82000"/>
    <s v="/ LSN"/>
    <n v="6833.333333333333"/>
    <s v="/ PCS"/>
    <s v=""/>
    <s v=""/>
    <n v="6833.333333333333"/>
    <s v="/ PCS"/>
    <s v="36 LSN_"/>
    <n v="7"/>
    <n v="7"/>
    <s v="36 LSN"/>
    <s v="36"/>
    <s v="LSN"/>
    <s v="12 PCS"/>
    <s v="12 "/>
    <s v="PCS"/>
    <s v=""/>
    <s v=""/>
    <n v="432"/>
    <s v="PCS"/>
    <d v="2023-01-24T00:00:00"/>
    <e v="#REF!"/>
    <n v="36"/>
    <x v="0"/>
    <x v="398"/>
  </r>
  <r>
    <s v=""/>
    <s v=""/>
    <s v="&gt;"/>
    <s v=""/>
    <x v="562"/>
    <s v=""/>
    <s v="P case 823"/>
    <s v="HONGSIAN"/>
    <s v="32 LSN"/>
    <n v="1"/>
    <n v="32"/>
    <s v="LSN"/>
    <n v="75000"/>
    <n v="2400000"/>
    <s v=""/>
    <s v=""/>
    <n v="2400000"/>
    <n v="0"/>
    <n v="0"/>
    <n v="0"/>
    <n v="1"/>
    <s v="PC 823"/>
    <s v="pc823"/>
    <s v="ada"/>
    <s v="$D$4:$D$696"/>
    <n v="1633"/>
    <s v="&gt;"/>
    <s v="LSN"/>
    <n v="75000"/>
    <s v="/ LSN"/>
    <n v="6250"/>
    <s v="/ PCS"/>
    <s v=""/>
    <s v=""/>
    <n v="6250"/>
    <s v="/ PCS"/>
    <s v="32 LSN_"/>
    <n v="7"/>
    <n v="7"/>
    <s v="32 LSN"/>
    <s v="32"/>
    <s v="LSN"/>
    <s v="12 PCS"/>
    <s v="12 "/>
    <s v="PCS"/>
    <s v=""/>
    <s v=""/>
    <n v="384"/>
    <s v="PCS"/>
    <d v="2023-01-24T00:00:00"/>
    <e v="#REF!"/>
    <n v="32"/>
    <x v="0"/>
    <x v="39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4T00:00:00"/>
    <s v=""/>
    <e v="#VALUE!"/>
    <x v="1"/>
    <x v="1"/>
  </r>
  <r>
    <s v="SUR_2401_280-6"/>
    <n v="131"/>
    <s v="&gt;"/>
    <n v="6"/>
    <x v="563"/>
    <s v=""/>
    <s v="Isi gel Fancy VRG-2015 Princess"/>
    <s v="SURYA PRATAMA"/>
    <s v="240 BOX"/>
    <n v="5"/>
    <n v="1200"/>
    <s v="BOX"/>
    <n v="6000"/>
    <n v="1440000"/>
    <s v=""/>
    <s v=""/>
    <n v="7200000"/>
    <s v=""/>
    <s v=""/>
    <n v="0"/>
    <n v="5"/>
    <s v="REFILL GEL FANCY VRG-2015 (PRINCESS)"/>
    <s v="refillgelfancyvrg2015princess"/>
    <s v="ada"/>
    <s v="$D$4:$D$698"/>
    <n v="1898"/>
    <s v="&gt;"/>
    <s v="BOX"/>
    <n v="6000"/>
    <s v="/ BOX"/>
    <s v=""/>
    <s v=""/>
    <s v=""/>
    <s v=""/>
    <n v="6000"/>
    <s v="/ BOX"/>
    <s v="240 BOX_"/>
    <n v="8"/>
    <n v="8"/>
    <s v="240 BOX"/>
    <s v="240"/>
    <s v="BOX"/>
    <s v=""/>
    <s v=""/>
    <s v=""/>
    <s v=""/>
    <s v=""/>
    <n v="240"/>
    <s v="BOX"/>
    <d v="2023-01-24T00:00:00"/>
    <e v="#REF!"/>
    <n v="240"/>
    <x v="0"/>
    <x v="400"/>
  </r>
  <r>
    <s v=""/>
    <s v=""/>
    <s v="&gt;"/>
    <s v=""/>
    <x v="564"/>
    <s v=""/>
    <s v="Isi gel Fancy VRG-2016 Animal Carnival"/>
    <s v="SURYA PRATAMA"/>
    <s v="240 BOX"/>
    <n v="5"/>
    <n v="1200"/>
    <s v="BOX"/>
    <n v="6000"/>
    <n v="1440000"/>
    <s v=""/>
    <s v=""/>
    <n v="7200000"/>
    <s v=""/>
    <s v=""/>
    <n v="0"/>
    <n v="5"/>
    <s v="REFILL GEL FANCY VRG-2016 (ANIMAL CARNIVAL)"/>
    <s v="refillgelfancyvrg2016animalcarnival"/>
    <s v="ada"/>
    <s v="$D$4:$D$699"/>
    <n v="1899"/>
    <s v="&gt;"/>
    <s v="BOX"/>
    <n v="6000"/>
    <s v="/ BOX"/>
    <s v=""/>
    <s v=""/>
    <s v=""/>
    <s v=""/>
    <n v="6000"/>
    <s v="/ BOX"/>
    <s v="240 BOX_"/>
    <n v="8"/>
    <n v="8"/>
    <s v="240 BOX"/>
    <s v="240"/>
    <s v="BOX"/>
    <s v=""/>
    <s v=""/>
    <s v=""/>
    <s v=""/>
    <s v=""/>
    <n v="240"/>
    <s v="BOX"/>
    <d v="2023-01-24T00:00:00"/>
    <e v="#REF!"/>
    <n v="240"/>
    <x v="0"/>
    <x v="401"/>
  </r>
  <r>
    <s v=""/>
    <s v=""/>
    <s v="&gt;"/>
    <s v=""/>
    <x v="565"/>
    <s v=""/>
    <s v="Isi gel Fancy VRG-2017 (Superhero)"/>
    <s v="SURYA PRATAMA"/>
    <s v="240 BOX"/>
    <n v="5"/>
    <n v="1200"/>
    <s v="BOX"/>
    <n v="6000"/>
    <n v="1440000"/>
    <s v=""/>
    <s v=""/>
    <n v="7200000"/>
    <s v=""/>
    <s v=""/>
    <n v="0"/>
    <n v="5"/>
    <s v="REFILL GEL FANCY VRG-2017 (SUPERHERO)"/>
    <s v="refillgelfancyvrg2017superhero"/>
    <s v="ada"/>
    <s v="$D$4:$D$700"/>
    <n v="1900"/>
    <s v="&gt;"/>
    <s v="BOX"/>
    <n v="6000"/>
    <s v="/ BOX"/>
    <s v=""/>
    <s v=""/>
    <s v=""/>
    <s v=""/>
    <n v="6000"/>
    <s v="/ BOX"/>
    <s v="240 BOX_"/>
    <n v="8"/>
    <n v="8"/>
    <s v="240 BOX"/>
    <s v="240"/>
    <s v="BOX"/>
    <s v=""/>
    <s v=""/>
    <s v=""/>
    <s v=""/>
    <s v=""/>
    <n v="240"/>
    <s v="BOX"/>
    <d v="2023-01-24T00:00:00"/>
    <e v="#REF!"/>
    <n v="240"/>
    <x v="0"/>
    <x v="402"/>
  </r>
  <r>
    <s v=""/>
    <s v=""/>
    <s v="&gt;"/>
    <s v=""/>
    <x v="566"/>
    <s v=""/>
    <s v="Isi gel Fancy VRG-2018 (Tsum-Tsum)"/>
    <s v="SURYA PRATAMA"/>
    <s v="240 BOX"/>
    <n v="5"/>
    <n v="1200"/>
    <s v="BOX"/>
    <n v="6000"/>
    <n v="1440000"/>
    <s v=""/>
    <s v=""/>
    <n v="7200000"/>
    <s v=""/>
    <s v=""/>
    <n v="0"/>
    <n v="5"/>
    <s v="REFILL GEL FANCY VRG-2018 (TSUM-TSUM)"/>
    <s v="refillgelfancyvrg2018tsumtsum"/>
    <s v="ada"/>
    <s v="$D$4:$D$701"/>
    <n v="1901"/>
    <s v="&gt;"/>
    <s v="BOX"/>
    <n v="6000"/>
    <s v="/ BOX"/>
    <s v=""/>
    <s v=""/>
    <s v=""/>
    <s v=""/>
    <n v="6000"/>
    <s v="/ BOX"/>
    <s v="240 BOX_"/>
    <n v="8"/>
    <n v="8"/>
    <s v="240 BOX"/>
    <s v="240"/>
    <s v="BOX"/>
    <s v=""/>
    <s v=""/>
    <s v=""/>
    <s v=""/>
    <s v=""/>
    <n v="240"/>
    <s v="BOX"/>
    <d v="2023-01-24T00:00:00"/>
    <e v="#REF!"/>
    <n v="240"/>
    <x v="0"/>
    <x v="403"/>
  </r>
  <r>
    <s v=""/>
    <s v=""/>
    <s v="&gt;"/>
    <s v=""/>
    <x v="567"/>
    <s v=""/>
    <s v="Isi gel Fancy VRG-2019 (Hello Doraemon)"/>
    <s v="SURYA PRATAMA"/>
    <s v="240 BOX"/>
    <n v="5"/>
    <n v="1200"/>
    <s v="BOX"/>
    <n v="6000"/>
    <n v="1440000"/>
    <s v=""/>
    <s v=""/>
    <n v="7200000"/>
    <s v=""/>
    <s v=""/>
    <n v="0"/>
    <n v="5"/>
    <s v="REFILL GEL FANCY VRG-2019 (HELLO DORAEMON)"/>
    <s v="refillgelfancyvrg2019hellodoraemon"/>
    <s v="ada"/>
    <s v="$D$4:$D$702"/>
    <n v="1902"/>
    <s v="&gt;"/>
    <s v="BOX"/>
    <n v="6000"/>
    <s v="/ BOX"/>
    <s v=""/>
    <s v=""/>
    <s v=""/>
    <s v=""/>
    <n v="6000"/>
    <s v="/ BOX"/>
    <s v="240 BOX_"/>
    <n v="8"/>
    <n v="8"/>
    <s v="240 BOX"/>
    <s v="240"/>
    <s v="BOX"/>
    <s v=""/>
    <s v=""/>
    <s v=""/>
    <s v=""/>
    <s v=""/>
    <n v="240"/>
    <s v="BOX"/>
    <d v="2023-01-24T00:00:00"/>
    <e v="#REF!"/>
    <n v="240"/>
    <x v="0"/>
    <x v="404"/>
  </r>
  <r>
    <s v=""/>
    <s v=""/>
    <s v="&gt;"/>
    <s v=""/>
    <x v="568"/>
    <s v=""/>
    <s v="Isi gel Fancy VRG-2020 (Hijab Love)"/>
    <s v="SURYA PRATAMA"/>
    <s v="240 BOX"/>
    <n v="5"/>
    <n v="1200"/>
    <s v="BOX"/>
    <n v="6000"/>
    <n v="1440000"/>
    <s v=""/>
    <s v=""/>
    <n v="7200000"/>
    <n v="0"/>
    <n v="0"/>
    <n v="0"/>
    <n v="5"/>
    <s v="REFILL GEL FANCY VRG-2020 (HIJAB LOVE)"/>
    <s v="refillgelfancyvrg2020hijablove"/>
    <s v="ada"/>
    <s v="$D$4:$D$703"/>
    <n v="1903"/>
    <s v="&gt;"/>
    <s v="BOX"/>
    <n v="6000"/>
    <s v="/ BOX"/>
    <s v=""/>
    <s v=""/>
    <s v=""/>
    <s v=""/>
    <n v="6000"/>
    <s v="/ BOX"/>
    <s v="240 BOX_"/>
    <n v="8"/>
    <n v="8"/>
    <s v="240 BOX"/>
    <s v="240"/>
    <s v="BOX"/>
    <s v=""/>
    <s v=""/>
    <s v=""/>
    <s v=""/>
    <s v=""/>
    <n v="240"/>
    <s v="BOX"/>
    <d v="2023-01-24T00:00:00"/>
    <e v="#REF!"/>
    <n v="240"/>
    <x v="0"/>
    <x v="405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4T00:00:00"/>
    <s v=""/>
    <e v="#VALUE!"/>
    <x v="1"/>
    <x v="1"/>
  </r>
  <r>
    <s v="BIN_2401_353-1"/>
    <n v="132"/>
    <s v="&gt;"/>
    <n v="1"/>
    <x v="569"/>
    <s v=""/>
    <s v="Crayon putar panjang  CP-SQ12L"/>
    <s v="BINTANG JAYA"/>
    <s v="192 PCS"/>
    <n v="50"/>
    <n v="9600"/>
    <s v="PCS"/>
    <n v="17500"/>
    <n v="3360000"/>
    <s v=""/>
    <s v=""/>
    <n v="120000000"/>
    <n v="0"/>
    <n v="120000000"/>
    <n v="0"/>
    <n v="50"/>
    <s v="CP-SQ12L CRAYON PUTAR PANJANG"/>
    <s v="cpsq12lcrayonputarpanjang"/>
    <s v="ada"/>
    <s v="$D$4:$D$705"/>
    <n v="545"/>
    <s v="&gt;"/>
    <s v="PCS"/>
    <n v="17500"/>
    <s v="/ PCS"/>
    <s v=""/>
    <s v=""/>
    <s v=""/>
    <s v=""/>
    <n v="17500"/>
    <s v="/ PCS"/>
    <s v="192 PCS_"/>
    <n v="8"/>
    <n v="8"/>
    <s v="192 PCS"/>
    <s v="192"/>
    <s v="PCS"/>
    <s v=""/>
    <s v=""/>
    <s v=""/>
    <s v=""/>
    <s v=""/>
    <n v="192"/>
    <s v="PCS"/>
    <d v="2023-01-24T00:00:00"/>
    <e v="#REF!"/>
    <n v="192"/>
    <x v="0"/>
    <x v="40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4T00:00:00"/>
    <s v=""/>
    <e v="#VALUE!"/>
    <x v="1"/>
    <x v="1"/>
  </r>
  <r>
    <s v="GLO_2501_ 17-1"/>
    <n v="133"/>
    <s v="&gt;"/>
    <n v="1"/>
    <x v="570"/>
    <d v="2023-01-25T00:00:00"/>
    <s v="Buku tamu batik kain"/>
    <s v="GLORY"/>
    <s v="7 LSN"/>
    <s v=""/>
    <n v="7"/>
    <s v="LSN"/>
    <n v="161000"/>
    <n v="1127000"/>
    <s v=""/>
    <s v=""/>
    <n v="1127000"/>
    <n v="0"/>
    <n v="1127000"/>
    <s v="DISKON CASH 57000"/>
    <n v="0"/>
    <s v="BT BATIK"/>
    <s v="btbatik"/>
    <s v="ada"/>
    <s v="$D$4:$D$707"/>
    <n v="334"/>
    <s v="&gt;"/>
    <s v="LSN"/>
    <n v="161000"/>
    <s v="/ LSN"/>
    <n v="13416.666666666666"/>
    <s v="/ PCS"/>
    <s v=""/>
    <s v=""/>
    <n v="13416.666666666666"/>
    <s v="/ PCS"/>
    <s v="7 LSN_"/>
    <n v="6"/>
    <n v="6"/>
    <s v="7 LSN"/>
    <s v="7"/>
    <s v="LSN"/>
    <s v="12 PCS"/>
    <s v="12 "/>
    <s v="PCS"/>
    <s v=""/>
    <s v=""/>
    <n v="84"/>
    <s v="PCS"/>
    <d v="2023-01-25T00:00:00"/>
    <e v="#REF!"/>
    <n v="7"/>
    <x v="0"/>
    <x v="8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5T00:00:00"/>
    <s v=""/>
    <e v="#VALUE!"/>
    <x v="1"/>
    <x v="1"/>
  </r>
  <r>
    <s v="GLO_2601_ 19-2"/>
    <n v="134"/>
    <s v="&gt;"/>
    <n v="2"/>
    <x v="571"/>
    <d v="2023-01-26T00:00:00"/>
    <s v="Agenda Calvin Klein polos"/>
    <s v="GLORY"/>
    <s v="120 PCS"/>
    <s v=""/>
    <n v="120"/>
    <s v="PCS"/>
    <n v="13000"/>
    <n v="1560000"/>
    <s v=""/>
    <s v=""/>
    <n v="1560000"/>
    <s v=""/>
    <s v=""/>
    <n v="0"/>
    <n v="0"/>
    <s v="AG CK POLOS"/>
    <s v="agckpolos"/>
    <s v="ada"/>
    <s v="$D$4:$D$709"/>
    <n v="39"/>
    <s v="&gt;"/>
    <s v="PCS"/>
    <n v="13000"/>
    <s v="/ PCS"/>
    <s v=""/>
    <s v=""/>
    <s v=""/>
    <s v=""/>
    <n v="13000"/>
    <s v="/ PCS"/>
    <s v="120 PCS_"/>
    <n v="8"/>
    <n v="8"/>
    <s v="120 PCS"/>
    <s v="120"/>
    <s v="PCS"/>
    <s v=""/>
    <s v=""/>
    <s v=""/>
    <s v=""/>
    <s v=""/>
    <n v="120"/>
    <s v="PCS"/>
    <d v="2023-01-26T00:00:00"/>
    <e v="#REF!"/>
    <n v="120"/>
    <x v="0"/>
    <x v="83"/>
  </r>
  <r>
    <s v=""/>
    <s v=""/>
    <s v="&gt;"/>
    <s v=""/>
    <x v="572"/>
    <s v=""/>
    <s v="Buku tamu batik kain"/>
    <s v="GLORY"/>
    <s v="7 LSN"/>
    <s v=""/>
    <n v="7"/>
    <s v="LSN"/>
    <n v="161000"/>
    <n v="1127000"/>
    <s v=""/>
    <s v=""/>
    <n v="1127000"/>
    <n v="0"/>
    <n v="0"/>
    <s v="DISKON CASH 134500"/>
    <n v="0"/>
    <s v="BT BATIK"/>
    <s v="btbatik"/>
    <s v="ada"/>
    <s v="$D$4:$D$710"/>
    <n v="334"/>
    <s v="&gt;"/>
    <s v="LSN"/>
    <n v="161000"/>
    <s v="/ LSN"/>
    <n v="13416.666666666666"/>
    <s v="/ PCS"/>
    <s v=""/>
    <s v=""/>
    <n v="13416.666666666666"/>
    <s v="/ PCS"/>
    <s v="7 LSN_"/>
    <n v="6"/>
    <n v="6"/>
    <s v="7 LSN"/>
    <s v="7"/>
    <s v="LSN"/>
    <s v="12 PCS"/>
    <s v="12 "/>
    <s v="PCS"/>
    <s v=""/>
    <s v=""/>
    <n v="84"/>
    <s v="PCS"/>
    <d v="2023-01-26T00:00:00"/>
    <e v="#REF!"/>
    <n v="7"/>
    <x v="0"/>
    <x v="8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6T00:00:00"/>
    <s v=""/>
    <e v="#VALUE!"/>
    <x v="1"/>
    <x v="1"/>
  </r>
  <r>
    <s v="GRA_2601_-3"/>
    <n v="135"/>
    <s v="&gt;"/>
    <n v="3"/>
    <x v="573"/>
    <s v=""/>
    <s v="Map kcg Atos Giru"/>
    <s v="GRAFINDO"/>
    <s v="50 LSN"/>
    <n v="20"/>
    <n v="1000"/>
    <s v="LSN"/>
    <n v="17400"/>
    <n v="870000"/>
    <s v=""/>
    <s v=""/>
    <n v="17400000"/>
    <s v=""/>
    <s v=""/>
    <n v="0"/>
    <n v="20"/>
    <s v="MAP KCG ATOS BR"/>
    <s v="mapkcgatosbr"/>
    <s v="ada"/>
    <s v="$D$4:$D$712"/>
    <n v="1454"/>
    <s v="&gt;"/>
    <s v="LSN"/>
    <n v="17400"/>
    <s v="/ LSN"/>
    <n v="1450"/>
    <s v="/ PCS"/>
    <s v=""/>
    <s v=""/>
    <n v="1450"/>
    <s v="/ PCS"/>
    <s v="50 LSN_"/>
    <n v="7"/>
    <n v="7"/>
    <s v="50 LSN"/>
    <s v="50"/>
    <s v="LSN"/>
    <s v="12 PCS"/>
    <s v="12 "/>
    <s v="PCS"/>
    <s v=""/>
    <s v=""/>
    <n v="600"/>
    <s v="PCS"/>
    <d v="2023-01-26T00:00:00"/>
    <e v="#REF!"/>
    <n v="50"/>
    <x v="0"/>
    <x v="407"/>
  </r>
  <r>
    <s v=""/>
    <s v=""/>
    <s v="&gt;"/>
    <s v=""/>
    <x v="574"/>
    <s v=""/>
    <s v="Map kcg Atos Merah"/>
    <s v="GRAFINDO"/>
    <s v="50 LSN"/>
    <n v="15"/>
    <n v="750"/>
    <s v="LSN"/>
    <n v="17400"/>
    <n v="870000"/>
    <s v=""/>
    <s v=""/>
    <n v="13050000"/>
    <s v=""/>
    <s v=""/>
    <n v="0"/>
    <n v="15"/>
    <s v="MAP KCG ATOS MRH"/>
    <s v="mapkcgatosmrh"/>
    <s v="ada"/>
    <s v="$D$4:$D$713"/>
    <n v="1455"/>
    <s v="&gt;"/>
    <s v="LSN"/>
    <n v="17400"/>
    <s v="/ LSN"/>
    <n v="1450"/>
    <s v="/ PCS"/>
    <s v=""/>
    <s v=""/>
    <n v="1450"/>
    <s v="/ PCS"/>
    <s v="50 LSN_"/>
    <n v="7"/>
    <n v="7"/>
    <s v="50 LSN"/>
    <s v="50"/>
    <s v="LSN"/>
    <s v="12 PCS"/>
    <s v="12 "/>
    <s v="PCS"/>
    <s v=""/>
    <s v=""/>
    <n v="600"/>
    <s v="PCS"/>
    <d v="2023-01-26T00:00:00"/>
    <e v="#REF!"/>
    <n v="50"/>
    <x v="0"/>
    <x v="408"/>
  </r>
  <r>
    <s v=""/>
    <s v=""/>
    <s v="&gt;"/>
    <s v=""/>
    <x v="575"/>
    <s v=""/>
    <s v="Map kcg Atos Kuning"/>
    <s v="GRAFINDO"/>
    <s v="50 LSN"/>
    <n v="5"/>
    <n v="250"/>
    <s v="LSN"/>
    <n v="17400"/>
    <n v="870000"/>
    <s v=""/>
    <s v=""/>
    <n v="4350000"/>
    <n v="0"/>
    <n v="0"/>
    <n v="0"/>
    <n v="5"/>
    <s v="MAP KCG ATOZ KNG"/>
    <s v="mapkcgatozkng"/>
    <s v="ada"/>
    <s v="$D$4:$D$714"/>
    <n v="1456"/>
    <s v="&gt;"/>
    <s v="LSN"/>
    <n v="17400"/>
    <s v="/ LSN"/>
    <n v="1450"/>
    <s v="/ PCS"/>
    <s v=""/>
    <s v=""/>
    <n v="1450"/>
    <s v="/ PCS"/>
    <s v="50 LSN_"/>
    <n v="7"/>
    <n v="7"/>
    <s v="50 LSN"/>
    <s v="50"/>
    <s v="LSN"/>
    <s v="12 PCS"/>
    <s v="12 "/>
    <s v="PCS"/>
    <s v=""/>
    <s v=""/>
    <n v="600"/>
    <s v="PCS"/>
    <d v="2023-01-26T00:00:00"/>
    <e v="#REF!"/>
    <n v="50"/>
    <x v="0"/>
    <x v="40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6T00:00:00"/>
    <s v=""/>
    <e v="#VALUE!"/>
    <x v="1"/>
    <x v="1"/>
  </r>
  <r>
    <s v="ATA_2601_296-5"/>
    <n v="136"/>
    <s v="&gt;"/>
    <n v="5"/>
    <x v="576"/>
    <s v=""/>
    <s v="Punch JK 30 XL"/>
    <s v="ATALI MAKMUR"/>
    <s v="10 LSN"/>
    <n v="1"/>
    <n v="120"/>
    <s v="PCS"/>
    <n v="12950"/>
    <n v="1554000"/>
    <n v="0.125"/>
    <n v="0.05"/>
    <n v="1291762.5"/>
    <s v=""/>
    <s v=""/>
    <n v="0"/>
    <n v="2"/>
    <s v="PUNCH 30XL JK"/>
    <s v="punch30xljk"/>
    <s v="ada"/>
    <s v="$D$4:$D$716"/>
    <n v="1883"/>
    <s v="&gt;"/>
    <s v="LSN"/>
    <n v="155400"/>
    <s v="/ LSN"/>
    <n v="12950"/>
    <s v="/ PCS"/>
    <s v=""/>
    <s v=""/>
    <n v="12950"/>
    <s v="/ PCS"/>
    <s v="10 LSN_"/>
    <n v="7"/>
    <n v="7"/>
    <s v="10 LSN"/>
    <s v="10"/>
    <s v="LSN"/>
    <s v="12 PCS"/>
    <s v="12 "/>
    <s v="PCS"/>
    <s v=""/>
    <s v=""/>
    <n v="120"/>
    <s v="PCS"/>
    <d v="2023-01-26T00:00:00"/>
    <e v="#REF!"/>
    <n v="10"/>
    <x v="2"/>
    <x v="281"/>
  </r>
  <r>
    <s v=""/>
    <s v=""/>
    <s v="&gt;"/>
    <s v=""/>
    <x v="577"/>
    <s v=""/>
    <s v="Mesin label harga JK MX-5500 M"/>
    <s v="ATALI MAKMUR"/>
    <s v="20 PCS"/>
    <n v="2"/>
    <n v="40"/>
    <s v="PCS"/>
    <n v="40500"/>
    <n v="810000"/>
    <n v="0.125"/>
    <n v="0.05"/>
    <n v="1346625"/>
    <s v=""/>
    <s v=""/>
    <n v="0"/>
    <n v="5"/>
    <s v="LABELLER MX-5500M 8 DIGITS JK"/>
    <s v="labellermx5500m8digitsjk"/>
    <s v="ada"/>
    <s v="$D$4:$D$717"/>
    <n v="1355"/>
    <s v="&gt;"/>
    <s v="PCS"/>
    <n v="40500"/>
    <s v="/ PCS"/>
    <s v=""/>
    <s v=""/>
    <s v=""/>
    <s v=""/>
    <n v="40500"/>
    <s v="/ PCS"/>
    <s v="20 PCS_"/>
    <n v="7"/>
    <n v="7"/>
    <s v="20 PCS"/>
    <s v="20"/>
    <s v="PCS"/>
    <s v=""/>
    <s v=""/>
    <s v=""/>
    <s v=""/>
    <s v=""/>
    <n v="20"/>
    <s v="PCS"/>
    <d v="2023-01-26T00:00:00"/>
    <e v="#REF!"/>
    <n v="20"/>
    <x v="2"/>
    <x v="196"/>
  </r>
  <r>
    <s v=""/>
    <s v=""/>
    <s v="&gt;"/>
    <s v=""/>
    <x v="578"/>
    <s v=""/>
    <s v="Pensil JK P-93 2B"/>
    <s v="ATALI MAKMUR"/>
    <s v="30 GRS"/>
    <n v="2"/>
    <n v="60"/>
    <s v="GRS"/>
    <n v="96000"/>
    <n v="2880000"/>
    <n v="0.125"/>
    <n v="0.05"/>
    <n v="4788000"/>
    <s v=""/>
    <s v=""/>
    <n v="0"/>
    <n v="2"/>
    <s v="PENCIL P-93 2B JK"/>
    <s v="pencilp932bjk"/>
    <s v="ada"/>
    <s v="$D$4:$D$718"/>
    <n v="1768"/>
    <s v="&gt;"/>
    <s v="GRS"/>
    <n v="96000"/>
    <s v="/ GRS"/>
    <n v="8000"/>
    <s v="/ LSN"/>
    <n v="666.66666666666663"/>
    <s v="/ PCS"/>
    <n v="666.66666666666663"/>
    <s v="/ PCS"/>
    <s v="30 GRS_"/>
    <n v="7"/>
    <n v="7"/>
    <s v="30 GRS"/>
    <s v="30"/>
    <s v="GRS"/>
    <s v="12 LSN"/>
    <s v="12 "/>
    <s v="LSN"/>
    <n v="12"/>
    <s v="PCS"/>
    <n v="4320"/>
    <s v="PCS"/>
    <d v="2023-01-26T00:00:00"/>
    <e v="#REF!"/>
    <n v="30"/>
    <x v="2"/>
    <x v="410"/>
  </r>
  <r>
    <s v=""/>
    <s v=""/>
    <s v="&gt;"/>
    <s v=""/>
    <x v="579"/>
    <s v=""/>
    <s v="Tipe-ex JK-101"/>
    <s v="ATALI MAKMUR"/>
    <s v="48 LSN"/>
    <n v="3"/>
    <n v="144"/>
    <s v="LSN"/>
    <n v="36000"/>
    <n v="1728000"/>
    <n v="0.125"/>
    <n v="0.05"/>
    <n v="4309200"/>
    <s v=""/>
    <s v=""/>
    <n v="0"/>
    <n v="5"/>
    <s v="CORRECTION FLUID JK-101 JK"/>
    <s v="correctionfluidjk101jk"/>
    <s v="ada"/>
    <s v="$D$4:$D$719"/>
    <n v="514"/>
    <s v="&gt;"/>
    <s v="LSN"/>
    <n v="36000"/>
    <s v="/ LSN"/>
    <n v="3000"/>
    <s v="/ PCS"/>
    <s v=""/>
    <s v=""/>
    <n v="3000"/>
    <s v="/ PCS"/>
    <s v="48 LSN_"/>
    <n v="7"/>
    <n v="7"/>
    <s v="48 LSN"/>
    <s v="48"/>
    <s v="LSN"/>
    <s v="12 PCS"/>
    <s v="12 "/>
    <s v="PCS"/>
    <s v=""/>
    <s v=""/>
    <n v="576"/>
    <s v="PCS"/>
    <d v="2023-01-26T00:00:00"/>
    <e v="#REF!"/>
    <n v="48"/>
    <x v="2"/>
    <x v="411"/>
  </r>
  <r>
    <s v=""/>
    <s v=""/>
    <s v="&gt;"/>
    <s v=""/>
    <x v="580"/>
    <s v=""/>
    <s v="Marker Permanen JK PM-34 Hitam"/>
    <s v="ATALI MAKMUR"/>
    <s v="48 LSN"/>
    <s v=""/>
    <n v="36"/>
    <s v="PCS"/>
    <n v="2350"/>
    <n v="84600"/>
    <n v="0.1"/>
    <n v="0.05"/>
    <n v="72333"/>
    <n v="0"/>
    <n v="0"/>
    <s v="BONUS JK-101"/>
    <n v="0"/>
    <s v="PERMANENT MARKER PM-34 BLACK JK"/>
    <s v="permanentmarkerpm34blackjk"/>
    <s v="ada"/>
    <s v="$D$4:$D$720"/>
    <n v="1834"/>
    <s v="&gt;"/>
    <s v="PCS"/>
    <n v="2350"/>
    <s v="/ PCS"/>
    <s v=""/>
    <s v=""/>
    <s v=""/>
    <s v=""/>
    <n v="2350"/>
    <s v="/ PCS"/>
    <s v="48 LSN_"/>
    <n v="7"/>
    <n v="7"/>
    <s v="48 LSN"/>
    <s v="48"/>
    <s v="LSN"/>
    <s v="12 PCS"/>
    <s v="12 "/>
    <s v="PCS"/>
    <s v=""/>
    <s v=""/>
    <n v="576"/>
    <s v="PCS"/>
    <d v="2023-01-26T00:00:00"/>
    <e v="#REF!"/>
    <n v="48"/>
    <x v="2"/>
    <x v="9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6T00:00:00"/>
    <s v=""/>
    <e v="#VALUE!"/>
    <x v="1"/>
    <x v="1"/>
  </r>
  <r>
    <s v="HON_2601_-3"/>
    <n v="137"/>
    <s v="&gt;"/>
    <n v="3"/>
    <x v="581"/>
    <s v=""/>
    <s v="P case rest A 776"/>
    <s v="HONGSIAN"/>
    <s v="32 LSN"/>
    <n v="1"/>
    <n v="32"/>
    <s v="LSN"/>
    <n v="74000"/>
    <n v="2368000"/>
    <s v=""/>
    <s v=""/>
    <n v="2368000"/>
    <s v=""/>
    <s v=""/>
    <n v="0"/>
    <n v="1"/>
    <s v="P CASE REST A 776"/>
    <s v="pcaseresta776"/>
    <s v="ada"/>
    <s v="$D$4:$D$722"/>
    <n v="1592"/>
    <s v="&gt;"/>
    <s v="LSN"/>
    <n v="74000"/>
    <s v="/ LSN"/>
    <n v="6166.666666666667"/>
    <s v="/ PCS"/>
    <s v=""/>
    <s v=""/>
    <n v="6166.666666666667"/>
    <s v="/ PCS"/>
    <s v="32 LSN_"/>
    <n v="7"/>
    <n v="7"/>
    <s v="32 LSN"/>
    <s v="32"/>
    <s v="LSN"/>
    <s v="12 PCS"/>
    <s v="12 "/>
    <s v="PCS"/>
    <s v=""/>
    <s v=""/>
    <n v="384"/>
    <s v="PCS"/>
    <d v="2023-01-26T00:00:00"/>
    <e v="#REF!"/>
    <n v="32"/>
    <x v="0"/>
    <x v="412"/>
  </r>
  <r>
    <s v=""/>
    <s v=""/>
    <s v="&gt;"/>
    <s v=""/>
    <x v="582"/>
    <s v=""/>
    <s v="P case rest H 466"/>
    <s v="HONGSIAN"/>
    <s v="32 LSN"/>
    <n v="1"/>
    <n v="32"/>
    <s v="LSN"/>
    <n v="82500"/>
    <n v="2640000"/>
    <s v=""/>
    <s v=""/>
    <n v="2640000"/>
    <s v=""/>
    <s v=""/>
    <n v="0"/>
    <n v="1"/>
    <s v="P CASE REST H 466"/>
    <s v="pcaseresth466"/>
    <s v="ada"/>
    <s v="$D$4:$D$723"/>
    <n v="1593"/>
    <s v="&gt;"/>
    <s v="LSN"/>
    <n v="82500"/>
    <s v="/ LSN"/>
    <n v="6875"/>
    <s v="/ PCS"/>
    <s v=""/>
    <s v=""/>
    <n v="6875"/>
    <s v="/ PCS"/>
    <s v="32 LSN_"/>
    <n v="7"/>
    <n v="7"/>
    <s v="32 LSN"/>
    <s v="32"/>
    <s v="LSN"/>
    <s v="12 PCS"/>
    <s v="12 "/>
    <s v="PCS"/>
    <s v=""/>
    <s v=""/>
    <n v="384"/>
    <s v="PCS"/>
    <d v="2023-01-26T00:00:00"/>
    <e v="#REF!"/>
    <n v="32"/>
    <x v="0"/>
    <x v="413"/>
  </r>
  <r>
    <s v=""/>
    <s v=""/>
    <s v="&gt;"/>
    <s v=""/>
    <x v="583"/>
    <s v=""/>
    <s v="P case rest H 761"/>
    <s v="HONGSIAN"/>
    <s v="32 LSN"/>
    <n v="1"/>
    <n v="32"/>
    <s v="LSN"/>
    <n v="75000"/>
    <n v="2400000"/>
    <s v=""/>
    <s v=""/>
    <n v="2400000"/>
    <n v="0"/>
    <n v="0"/>
    <n v="0"/>
    <n v="1"/>
    <s v="P CASE  REST H761"/>
    <s v="pcaseresth761"/>
    <s v="ada"/>
    <s v="$D$4:$D$724"/>
    <n v="1594"/>
    <s v="&gt;"/>
    <s v="LSN"/>
    <n v="75000"/>
    <s v="/ LSN"/>
    <n v="6250"/>
    <s v="/ PCS"/>
    <s v=""/>
    <s v=""/>
    <n v="6250"/>
    <s v="/ PCS"/>
    <s v="32 LSN_"/>
    <n v="7"/>
    <n v="7"/>
    <s v="32 LSN"/>
    <s v="32"/>
    <s v="LSN"/>
    <s v="12 PCS"/>
    <s v="12 "/>
    <s v="PCS"/>
    <s v=""/>
    <s v=""/>
    <n v="384"/>
    <s v="PCS"/>
    <d v="2023-01-26T00:00:00"/>
    <e v="#REF!"/>
    <n v="32"/>
    <x v="0"/>
    <x v="41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6T00:00:00"/>
    <s v=""/>
    <e v="#VALUE!"/>
    <x v="1"/>
    <x v="1"/>
  </r>
  <r>
    <s v="DR(_2701_-14"/>
    <n v="138"/>
    <s v="&gt;"/>
    <n v="14"/>
    <x v="584"/>
    <d v="2023-01-27T00:00:00"/>
    <s v="Gunting Junior J500"/>
    <s v="DR (SS) ORI"/>
    <s v="20 LSN"/>
    <n v="10"/>
    <n v="200"/>
    <s v="LSN"/>
    <n v="71000"/>
    <n v="1420000"/>
    <n v="0.12"/>
    <s v=""/>
    <n v="12496000"/>
    <s v=""/>
    <s v=""/>
    <n v="0"/>
    <n v="10"/>
    <s v="GUNTING JUNIOR J500 JUNIOR"/>
    <s v="guntingjuniorj500junior"/>
    <s v="ada"/>
    <s v="$D$4:$D$726"/>
    <n v="956"/>
    <s v="&gt;"/>
    <s v="LSN"/>
    <n v="71000"/>
    <s v="/ LSN"/>
    <n v="5916.666666666667"/>
    <s v="/ PCS"/>
    <s v=""/>
    <s v=""/>
    <n v="5916.666666666667"/>
    <s v="/ PCS"/>
    <s v="20 LSN_"/>
    <n v="7"/>
    <n v="7"/>
    <s v="20 LSN"/>
    <s v="20"/>
    <s v="LSN"/>
    <s v="12 PCS"/>
    <s v="12 "/>
    <s v="PCS"/>
    <s v=""/>
    <s v=""/>
    <n v="240"/>
    <s v="PCS"/>
    <d v="2023-01-27T00:00:00"/>
    <e v="#REF!"/>
    <n v="20"/>
    <x v="0"/>
    <x v="415"/>
  </r>
  <r>
    <s v=""/>
    <s v=""/>
    <s v="&gt;"/>
    <s v=""/>
    <x v="585"/>
    <s v=""/>
    <s v="Gunting Junior J400"/>
    <s v="DR (SS) ORI"/>
    <s v="24 LSN"/>
    <n v="5"/>
    <n v="120"/>
    <s v="LSN"/>
    <n v="52000"/>
    <n v="1248000"/>
    <n v="0.12"/>
    <s v=""/>
    <n v="5491200"/>
    <s v=""/>
    <s v=""/>
    <n v="0"/>
    <n v="5"/>
    <s v="GUNTING JUNIOR J400 JUNIOR"/>
    <s v="guntingjuniorj400junior"/>
    <s v="ada"/>
    <s v="$D$4:$D$727"/>
    <n v="955"/>
    <s v="&gt;"/>
    <s v="LSN"/>
    <n v="52000"/>
    <s v="/ LSN"/>
    <n v="4333.333333333333"/>
    <s v="/ PCS"/>
    <s v=""/>
    <s v=""/>
    <n v="4333.333333333333"/>
    <s v="/ PCS"/>
    <s v="24 LSN_"/>
    <n v="7"/>
    <n v="7"/>
    <s v="24 LSN"/>
    <s v="24"/>
    <s v="LSN"/>
    <s v="12 PCS"/>
    <s v="12 "/>
    <s v="PCS"/>
    <s v=""/>
    <s v=""/>
    <n v="288"/>
    <s v="PCS"/>
    <d v="2023-01-27T00:00:00"/>
    <e v="#REF!"/>
    <n v="24"/>
    <x v="0"/>
    <x v="416"/>
  </r>
  <r>
    <s v=""/>
    <s v=""/>
    <s v="&gt;"/>
    <s v=""/>
    <x v="586"/>
    <s v=""/>
    <s v="Gunting Junior J300"/>
    <s v="DR (SS) ORI"/>
    <s v="24 LSN"/>
    <n v="5"/>
    <n v="120"/>
    <s v="LSN"/>
    <n v="46000"/>
    <n v="1104000"/>
    <n v="0.12"/>
    <s v=""/>
    <n v="4857600"/>
    <s v=""/>
    <s v=""/>
    <n v="0"/>
    <n v="5"/>
    <s v="GUNTING JUNIOR J300 JUNIOR"/>
    <s v="guntingjuniorj300junior"/>
    <s v="ada"/>
    <s v="$D$4:$D$728"/>
    <n v="954"/>
    <s v="&gt;"/>
    <s v="LSN"/>
    <n v="46000"/>
    <s v="/ LSN"/>
    <n v="3833.3333333333335"/>
    <s v="/ PCS"/>
    <s v=""/>
    <s v=""/>
    <n v="3833.3333333333335"/>
    <s v="/ PCS"/>
    <s v="24 LSN_"/>
    <n v="7"/>
    <n v="7"/>
    <s v="24 LSN"/>
    <s v="24"/>
    <s v="LSN"/>
    <s v="12 PCS"/>
    <s v="12 "/>
    <s v="PCS"/>
    <s v=""/>
    <s v=""/>
    <n v="288"/>
    <s v="PCS"/>
    <d v="2023-01-27T00:00:00"/>
    <e v="#REF!"/>
    <n v="24"/>
    <x v="0"/>
    <x v="417"/>
  </r>
  <r>
    <s v=""/>
    <s v=""/>
    <s v="&gt;"/>
    <s v=""/>
    <x v="587"/>
    <s v=""/>
    <s v="Gunting Junior J200"/>
    <s v="DR (SS) ORI"/>
    <s v="48 LSN"/>
    <n v="5"/>
    <n v="240"/>
    <s v="LSN"/>
    <n v="38000"/>
    <n v="1824000"/>
    <n v="0.12"/>
    <s v=""/>
    <n v="8025600"/>
    <s v=""/>
    <s v=""/>
    <n v="0"/>
    <n v="5"/>
    <s v="GUNTING JUNIOR J200 JUNIOR"/>
    <s v="guntingjuniorj200junior"/>
    <s v="ada"/>
    <s v="$D$4:$D$729"/>
    <n v="953"/>
    <s v="&gt;"/>
    <s v="LSN"/>
    <n v="38000"/>
    <s v="/ LSN"/>
    <n v="3166.6666666666665"/>
    <s v="/ PCS"/>
    <s v=""/>
    <s v=""/>
    <n v="3166.6666666666665"/>
    <s v="/ PCS"/>
    <s v="48 LSN_"/>
    <n v="7"/>
    <n v="7"/>
    <s v="48 LSN"/>
    <s v="48"/>
    <s v="LSN"/>
    <s v="12 PCS"/>
    <s v="12 "/>
    <s v="PCS"/>
    <s v=""/>
    <s v=""/>
    <n v="576"/>
    <s v="PCS"/>
    <d v="2023-01-27T00:00:00"/>
    <e v="#REF!"/>
    <n v="48"/>
    <x v="0"/>
    <x v="418"/>
  </r>
  <r>
    <s v=""/>
    <s v=""/>
    <s v="&gt;"/>
    <s v=""/>
    <x v="588"/>
    <s v=""/>
    <s v="Gunting Ideal K 500"/>
    <s v="DR (SS) ORI"/>
    <s v="24 LSN"/>
    <n v="10"/>
    <n v="240"/>
    <s v="LSN"/>
    <n v="133000"/>
    <n v="3192000"/>
    <n v="0.12"/>
    <n v="0.12"/>
    <n v="24718848"/>
    <s v=""/>
    <s v=""/>
    <n v="0"/>
    <n v="10"/>
    <s v="GUNTING IDEAL K500"/>
    <s v="guntingidealk500"/>
    <s v="ada"/>
    <s v="$D$4:$D$730"/>
    <n v="951"/>
    <s v="&gt;"/>
    <s v="LSN"/>
    <n v="133000"/>
    <s v="/ LSN"/>
    <n v="11083.333333333334"/>
    <s v="/ PCS"/>
    <s v=""/>
    <s v=""/>
    <n v="11083.333333333334"/>
    <s v="/ PCS"/>
    <s v="24 LSN_"/>
    <n v="7"/>
    <n v="7"/>
    <s v="24 LSN"/>
    <s v="24"/>
    <s v="LSN"/>
    <s v="12 PCS"/>
    <s v="12 "/>
    <s v="PCS"/>
    <s v=""/>
    <s v=""/>
    <n v="288"/>
    <s v="PCS"/>
    <d v="2023-01-27T00:00:00"/>
    <e v="#REF!"/>
    <n v="24"/>
    <x v="0"/>
    <x v="419"/>
  </r>
  <r>
    <s v=""/>
    <s v=""/>
    <s v="&gt;"/>
    <s v=""/>
    <x v="589"/>
    <s v=""/>
    <s v="Gunting Ideal K 300"/>
    <s v="DR (SS) ORI"/>
    <s v="24 LSN"/>
    <n v="12"/>
    <n v="288"/>
    <s v="LSN"/>
    <n v="87000"/>
    <n v="2088000"/>
    <n v="0.12"/>
    <n v="0.12"/>
    <n v="19403366.399999999"/>
    <s v=""/>
    <s v=""/>
    <n v="0"/>
    <n v="13"/>
    <s v="GUNTING IDEAL K300"/>
    <s v="guntingidealk300"/>
    <s v="ada"/>
    <s v="$D$4:$D$731"/>
    <n v="950"/>
    <s v="&gt;"/>
    <s v="LSN"/>
    <n v="87000"/>
    <s v="/ LSN"/>
    <n v="7250"/>
    <s v="/ PCS"/>
    <s v=""/>
    <s v=""/>
    <n v="7250"/>
    <s v="/ PCS"/>
    <s v="24 LSN_"/>
    <n v="7"/>
    <n v="7"/>
    <s v="24 LSN"/>
    <s v="24"/>
    <s v="LSN"/>
    <s v="12 PCS"/>
    <s v="12 "/>
    <s v="PCS"/>
    <s v=""/>
    <s v=""/>
    <n v="288"/>
    <s v="PCS"/>
    <d v="2023-01-27T00:00:00"/>
    <e v="#REF!"/>
    <n v="24"/>
    <x v="0"/>
    <x v="420"/>
  </r>
  <r>
    <s v=""/>
    <s v=""/>
    <s v="&gt;"/>
    <s v=""/>
    <x v="590"/>
    <s v=""/>
    <s v="Gunting Trend SS"/>
    <s v="DR (SS) ORI"/>
    <s v="60 LSN"/>
    <s v=""/>
    <n v="60"/>
    <s v="LSN"/>
    <n v="29000"/>
    <n v="1740000"/>
    <s v=""/>
    <s v=""/>
    <n v="1740000"/>
    <s v=""/>
    <s v=""/>
    <s v="BONUS"/>
    <n v="12"/>
    <s v="GUNTING TREND SS"/>
    <s v="guntingtrendss"/>
    <s v="ada"/>
    <s v="$D$4:$D$732"/>
    <n v="957"/>
    <s v="&gt;"/>
    <s v="LSN"/>
    <n v="29000"/>
    <s v="/ LSN"/>
    <n v="2416.6666666666665"/>
    <s v="/ PCS"/>
    <s v=""/>
    <s v=""/>
    <n v="2416.6666666666665"/>
    <s v="/ PCS"/>
    <s v="60 LSN_"/>
    <n v="7"/>
    <n v="7"/>
    <s v="60 LSN"/>
    <s v="60"/>
    <s v="LSN"/>
    <s v="12 PCS"/>
    <s v="12 "/>
    <s v="PCS"/>
    <s v=""/>
    <s v=""/>
    <n v="720"/>
    <s v="PCS"/>
    <d v="2023-01-27T00:00:00"/>
    <e v="#REF!"/>
    <n v="60"/>
    <x v="0"/>
    <x v="421"/>
  </r>
  <r>
    <s v=""/>
    <s v=""/>
    <s v="&gt;"/>
    <s v=""/>
    <x v="591"/>
    <s v=""/>
    <s v="Gunting Trend SS"/>
    <s v="DR (SS) ORI"/>
    <s v="60 LSN"/>
    <n v="12"/>
    <n v="720"/>
    <s v="LSN"/>
    <n v="29000"/>
    <n v="1740000"/>
    <n v="0.12"/>
    <n v="0.12"/>
    <n v="16169472"/>
    <s v=""/>
    <s v=""/>
    <n v="0"/>
    <n v="12"/>
    <s v="GUNTING TREND SS"/>
    <s v="guntingtrendss"/>
    <s v="ada"/>
    <s v="$D$4:$D$733"/>
    <n v="957"/>
    <s v="&gt;"/>
    <s v="LSN"/>
    <n v="29000"/>
    <s v="/ LSN"/>
    <n v="2416.6666666666665"/>
    <s v="/ PCS"/>
    <s v=""/>
    <s v=""/>
    <n v="2416.6666666666665"/>
    <s v="/ PCS"/>
    <s v="60 LSN_"/>
    <n v="7"/>
    <n v="7"/>
    <s v="60 LSN"/>
    <s v="60"/>
    <s v="LSN"/>
    <s v="12 PCS"/>
    <s v="12 "/>
    <s v="PCS"/>
    <s v=""/>
    <s v=""/>
    <n v="720"/>
    <s v="PCS"/>
    <d v="2023-01-27T00:00:00"/>
    <e v="#REF!"/>
    <n v="60"/>
    <x v="0"/>
    <x v="421"/>
  </r>
  <r>
    <s v=""/>
    <s v=""/>
    <s v="&gt;"/>
    <s v=""/>
    <x v="592"/>
    <s v=""/>
    <s v="Gunting Ideal K 300"/>
    <s v="DR (SS) ORI"/>
    <s v="24 LSN"/>
    <n v="1"/>
    <n v="24"/>
    <s v="LSN"/>
    <n v="87000"/>
    <n v="2088000"/>
    <s v=""/>
    <s v=""/>
    <n v="2088000"/>
    <s v=""/>
    <s v=""/>
    <s v="BONUS"/>
    <n v="13"/>
    <s v="GUNTING IDEAL K300"/>
    <s v="guntingidealk300"/>
    <s v="ada"/>
    <s v="$D$4:$D$734"/>
    <n v="950"/>
    <s v="&gt;"/>
    <s v="LSN"/>
    <n v="87000"/>
    <s v="/ LSN"/>
    <n v="7250"/>
    <s v="/ PCS"/>
    <s v=""/>
    <s v=""/>
    <n v="7250"/>
    <s v="/ PCS"/>
    <s v="24 LSN_"/>
    <n v="7"/>
    <n v="7"/>
    <s v="24 LSN"/>
    <s v="24"/>
    <s v="LSN"/>
    <s v="12 PCS"/>
    <s v="12 "/>
    <s v="PCS"/>
    <s v=""/>
    <s v=""/>
    <n v="288"/>
    <s v="PCS"/>
    <d v="2023-01-27T00:00:00"/>
    <e v="#REF!"/>
    <n v="24"/>
    <x v="0"/>
    <x v="420"/>
  </r>
  <r>
    <s v=""/>
    <s v=""/>
    <s v="&gt;"/>
    <s v=""/>
    <x v="593"/>
    <s v=""/>
    <s v="Gunting Ideal K 500"/>
    <s v="DR (SS) ORI"/>
    <s v="24 LSN"/>
    <s v=""/>
    <n v="20"/>
    <s v="LSN"/>
    <n v="133000"/>
    <n v="2660000"/>
    <s v=""/>
    <s v=""/>
    <n v="2660000"/>
    <s v=""/>
    <s v=""/>
    <s v="BONUS"/>
    <n v="10"/>
    <s v="GUNTING IDEAL K500"/>
    <s v="guntingidealk500"/>
    <s v="ada"/>
    <s v="$D$4:$D$735"/>
    <n v="951"/>
    <s v="&gt;"/>
    <s v="LSN"/>
    <n v="133000"/>
    <s v="/ LSN"/>
    <n v="11083.333333333334"/>
    <s v="/ PCS"/>
    <s v=""/>
    <s v=""/>
    <n v="11083.333333333334"/>
    <s v="/ PCS"/>
    <s v="24 LSN_"/>
    <n v="7"/>
    <n v="7"/>
    <s v="24 LSN"/>
    <s v="24"/>
    <s v="LSN"/>
    <s v="12 PCS"/>
    <s v="12 "/>
    <s v="PCS"/>
    <s v=""/>
    <s v=""/>
    <n v="288"/>
    <s v="PCS"/>
    <d v="2023-01-27T00:00:00"/>
    <e v="#REF!"/>
    <n v="24"/>
    <x v="0"/>
    <x v="419"/>
  </r>
  <r>
    <s v=""/>
    <s v=""/>
    <s v="&gt;"/>
    <s v=""/>
    <x v="594"/>
    <s v=""/>
    <s v="Cutter Taco 88 Besar"/>
    <s v="DR (SS) ORI"/>
    <s v="60 LSN"/>
    <n v="3"/>
    <n v="180"/>
    <s v="LSN"/>
    <n v="33000"/>
    <n v="1980000"/>
    <s v=""/>
    <s v=""/>
    <n v="5940000"/>
    <s v=""/>
    <s v=""/>
    <s v="BONUS"/>
    <n v="27"/>
    <s v="CUTTER TACO 88 BESAR"/>
    <s v="cuttertaco88besar"/>
    <s v="ada"/>
    <s v="$D$4:$D$736"/>
    <n v="577"/>
    <s v="&gt;"/>
    <s v="LSN"/>
    <n v="33000"/>
    <s v="/ LSN"/>
    <n v="2750"/>
    <s v="/ PCS"/>
    <s v=""/>
    <s v=""/>
    <n v="2750"/>
    <s v="/ PCS"/>
    <s v="60 LSN_"/>
    <n v="7"/>
    <n v="7"/>
    <s v="60 LSN"/>
    <s v="60"/>
    <s v="LSN"/>
    <s v="12 PCS"/>
    <s v="12 "/>
    <s v="PCS"/>
    <s v=""/>
    <s v=""/>
    <n v="720"/>
    <s v="PCS"/>
    <d v="2023-01-27T00:00:00"/>
    <e v="#REF!"/>
    <n v="60"/>
    <x v="0"/>
    <x v="422"/>
  </r>
  <r>
    <s v=""/>
    <s v=""/>
    <s v="&gt;"/>
    <s v=""/>
    <x v="595"/>
    <s v=""/>
    <s v="Cutter Taco 88 Besar"/>
    <s v="DR (SS) ORI"/>
    <s v="60 LSN"/>
    <n v="24"/>
    <n v="1440"/>
    <s v="LSN"/>
    <n v="33000"/>
    <n v="1980000"/>
    <n v="0.12"/>
    <n v="0.12"/>
    <n v="36799488"/>
    <s v=""/>
    <s v=""/>
    <n v="0"/>
    <n v="27"/>
    <s v="CUTTER TACO 88 BESAR"/>
    <s v="cuttertaco88besar"/>
    <s v="ada"/>
    <s v="$D$4:$D$737"/>
    <n v="577"/>
    <s v="&gt;"/>
    <s v="LSN"/>
    <n v="33000"/>
    <s v="/ LSN"/>
    <n v="2750"/>
    <s v="/ PCS"/>
    <s v=""/>
    <s v=""/>
    <n v="2750"/>
    <s v="/ PCS"/>
    <s v="60 LSN_"/>
    <n v="7"/>
    <n v="7"/>
    <s v="60 LSN"/>
    <s v="60"/>
    <s v="LSN"/>
    <s v="12 PCS"/>
    <s v="12 "/>
    <s v="PCS"/>
    <s v=""/>
    <s v=""/>
    <n v="720"/>
    <s v="PCS"/>
    <d v="2023-01-27T00:00:00"/>
    <e v="#REF!"/>
    <n v="60"/>
    <x v="0"/>
    <x v="422"/>
  </r>
  <r>
    <s v=""/>
    <s v=""/>
    <s v="&gt;"/>
    <s v=""/>
    <x v="596"/>
    <s v=""/>
    <s v="Cutter Taco 78 Kecil"/>
    <s v="DR (SS) ORI"/>
    <s v="120 LSN"/>
    <n v="24"/>
    <n v="2880"/>
    <s v="LSN"/>
    <n v="23000"/>
    <n v="2760000"/>
    <n v="0.12"/>
    <n v="0.12"/>
    <n v="51296256"/>
    <s v=""/>
    <s v=""/>
    <n v="0"/>
    <n v="24"/>
    <s v="CUTTER TACO 78 KECIL"/>
    <s v="cuttertaco78kecil"/>
    <s v="ada"/>
    <s v="$D$4:$D$738"/>
    <n v="576"/>
    <s v="&gt;"/>
    <s v="LSN"/>
    <n v="23000"/>
    <s v="/ LSN"/>
    <n v="1916.6666666666667"/>
    <s v="/ PCS"/>
    <s v=""/>
    <s v=""/>
    <n v="1916.6666666666667"/>
    <s v="/ PCS"/>
    <s v="120 LSN_"/>
    <n v="8"/>
    <n v="8"/>
    <s v="120 LSN"/>
    <s v="120"/>
    <s v="LSN"/>
    <s v="12 PCS"/>
    <s v="12 "/>
    <s v="PCS"/>
    <s v=""/>
    <s v=""/>
    <n v="1440"/>
    <s v="PCS"/>
    <d v="2023-01-27T00:00:00"/>
    <e v="#REF!"/>
    <n v="120"/>
    <x v="0"/>
    <x v="423"/>
  </r>
  <r>
    <s v=""/>
    <s v=""/>
    <s v="&gt;"/>
    <s v=""/>
    <x v="597"/>
    <s v=""/>
    <s v="Cutter Taco 78 Kecil"/>
    <s v="DR (SS) ORI"/>
    <s v="120 LSN"/>
    <s v=""/>
    <n v="120"/>
    <s v="LSN"/>
    <n v="23000"/>
    <n v="2760000"/>
    <s v=""/>
    <s v=""/>
    <n v="2760000"/>
    <n v="0"/>
    <n v="0"/>
    <s v="BONUS"/>
    <n v="24"/>
    <s v="CUTTER TACO 78 KECIL"/>
    <s v="cuttertaco78kecil"/>
    <s v="ada"/>
    <s v="$D$4:$D$739"/>
    <n v="576"/>
    <s v="&gt;"/>
    <s v="LSN"/>
    <n v="23000"/>
    <s v="/ LSN"/>
    <n v="1916.6666666666667"/>
    <s v="/ PCS"/>
    <s v=""/>
    <s v=""/>
    <n v="1916.6666666666667"/>
    <s v="/ PCS"/>
    <s v="120 LSN_"/>
    <n v="8"/>
    <n v="8"/>
    <s v="120 LSN"/>
    <s v="120"/>
    <s v="LSN"/>
    <s v="12 PCS"/>
    <s v="12 "/>
    <s v="PCS"/>
    <s v=""/>
    <s v=""/>
    <n v="1440"/>
    <s v="PCS"/>
    <d v="2023-01-27T00:00:00"/>
    <e v="#REF!"/>
    <n v="120"/>
    <x v="0"/>
    <x v="42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7T00:00:00"/>
    <s v=""/>
    <e v="#VALUE!"/>
    <x v="1"/>
    <x v="1"/>
  </r>
  <r>
    <s v="SAM_2701_231-1"/>
    <n v="139"/>
    <s v="&gt;"/>
    <n v="1"/>
    <x v="598"/>
    <s v=""/>
    <s v="P case Magnit C-1758 22x7.5"/>
    <s v="SAMUDERA ANGKASA JAYA"/>
    <s v="192 PCS"/>
    <n v="3"/>
    <n v="576"/>
    <s v="PCS"/>
    <n v="9500"/>
    <n v="1824000"/>
    <n v="0.05"/>
    <s v=""/>
    <n v="5198400"/>
    <n v="273600"/>
    <n v="4924800"/>
    <n v="0"/>
    <n v="3"/>
    <s v="P/ C MAG C-1758 (22*7.5)"/>
    <s v="pcmagc175822*75"/>
    <s v="ada"/>
    <s v="$D$4:$D$741"/>
    <n v="1598"/>
    <s v="&gt;"/>
    <s v="PCS"/>
    <n v="9500"/>
    <s v="/ PCS"/>
    <s v=""/>
    <s v=""/>
    <s v=""/>
    <s v=""/>
    <n v="9500"/>
    <s v="/ PCS"/>
    <s v="192 PCS_"/>
    <n v="8"/>
    <n v="8"/>
    <s v="192 PCS"/>
    <s v="192"/>
    <s v="PCS"/>
    <s v=""/>
    <s v=""/>
    <s v=""/>
    <s v=""/>
    <s v=""/>
    <n v="192"/>
    <s v="PCS"/>
    <d v="2023-01-27T00:00:00"/>
    <e v="#REF!"/>
    <n v="192"/>
    <x v="2"/>
    <x v="42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7T00:00:00"/>
    <s v=""/>
    <e v="#VALUE!"/>
    <x v="1"/>
    <x v="1"/>
  </r>
  <r>
    <s v="SAL_2701_958-2"/>
    <n v="140"/>
    <s v="&gt;"/>
    <n v="2"/>
    <x v="599"/>
    <s v=""/>
    <s v="Suling Yamaha"/>
    <s v="SALIKAH"/>
    <s v="50 PCS"/>
    <n v="30"/>
    <n v="1500"/>
    <s v="PCS"/>
    <n v="28500"/>
    <n v="1425000"/>
    <s v=""/>
    <s v=""/>
    <n v="42750000"/>
    <s v=""/>
    <s v=""/>
    <n v="0"/>
    <n v="30"/>
    <s v="SULING YAMAHA"/>
    <s v="sulingyamaha"/>
    <s v="ada"/>
    <s v="$D$4:$D$743"/>
    <n v="2001"/>
    <s v="&gt;"/>
    <s v="PCS"/>
    <n v="28500"/>
    <s v="/ PCS"/>
    <s v=""/>
    <s v=""/>
    <s v=""/>
    <s v=""/>
    <n v="28500"/>
    <s v="/ PCS"/>
    <s v="50 PCS_"/>
    <n v="7"/>
    <n v="7"/>
    <s v="50 PCS"/>
    <s v="50"/>
    <s v="PCS"/>
    <s v=""/>
    <s v=""/>
    <s v=""/>
    <s v=""/>
    <s v=""/>
    <n v="50"/>
    <s v="PCS"/>
    <d v="2023-01-27T00:00:00"/>
    <e v="#REF!"/>
    <n v="50"/>
    <x v="0"/>
    <x v="425"/>
  </r>
  <r>
    <s v=""/>
    <s v=""/>
    <s v="&gt;"/>
    <s v=""/>
    <x v="600"/>
    <s v=""/>
    <s v="Pianika DH Box Premium"/>
    <s v="SALIKAH"/>
    <s v="10 PCS"/>
    <n v="10"/>
    <n v="100"/>
    <s v="PCS"/>
    <n v="115000"/>
    <n v="1150000"/>
    <s v=""/>
    <s v=""/>
    <n v="11500000"/>
    <n v="0"/>
    <n v="0"/>
    <n v="0"/>
    <n v="10"/>
    <s v="PIANIKA DH BOX PREMIUM"/>
    <s v="pianikadhboxpremium"/>
    <s v="ada"/>
    <s v="$D$4:$D$744"/>
    <n v="1861"/>
    <s v="&gt;"/>
    <s v="PCS"/>
    <n v="115000"/>
    <s v="/ PCS"/>
    <s v=""/>
    <s v=""/>
    <s v=""/>
    <s v=""/>
    <n v="115000"/>
    <s v="/ PCS"/>
    <s v="10 PCS_"/>
    <n v="7"/>
    <n v="7"/>
    <s v="10 PCS"/>
    <s v="10"/>
    <s v="PCS"/>
    <s v=""/>
    <s v=""/>
    <s v=""/>
    <s v=""/>
    <s v=""/>
    <n v="10"/>
    <s v="PCS"/>
    <d v="2023-01-27T00:00:00"/>
    <e v="#REF!"/>
    <n v="10"/>
    <x v="0"/>
    <x v="42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7T00:00:00"/>
    <s v=""/>
    <e v="#VALUE!"/>
    <x v="1"/>
    <x v="1"/>
  </r>
  <r>
    <s v="GUN_2701_157-4"/>
    <n v="141"/>
    <s v="&gt;"/>
    <n v="4"/>
    <x v="601"/>
    <s v=""/>
    <s v="Suling GD S23 Solid"/>
    <s v="GUNINDO"/>
    <s v="12 LSN"/>
    <n v="1"/>
    <n v="12"/>
    <s v="LSN"/>
    <n v="216000"/>
    <n v="2592000"/>
    <n v="0.05"/>
    <n v="0.1"/>
    <n v="2216160"/>
    <s v=""/>
    <s v=""/>
    <n v="0"/>
    <n v="1"/>
    <s v="SULING GDS23 SOLID"/>
    <s v="sulinggds23solid"/>
    <s v="ada"/>
    <s v="$D$4:$D$746"/>
    <n v="1999"/>
    <s v="&gt;"/>
    <s v="LSN"/>
    <n v="216000"/>
    <s v="/ LSN"/>
    <n v="18000"/>
    <s v="/ PCS"/>
    <s v=""/>
    <s v=""/>
    <n v="18000"/>
    <s v="/ PCS"/>
    <s v="12 LSN_"/>
    <n v="7"/>
    <n v="7"/>
    <s v="12 LSN"/>
    <s v="12"/>
    <s v="LSN"/>
    <s v="12 PCS"/>
    <s v="12 "/>
    <s v="PCS"/>
    <s v=""/>
    <s v=""/>
    <n v="144"/>
    <s v="PCS"/>
    <d v="2023-01-27T00:00:00"/>
    <e v="#REF!"/>
    <n v="12"/>
    <x v="0"/>
    <x v="427"/>
  </r>
  <r>
    <s v=""/>
    <s v=""/>
    <s v="&gt;"/>
    <s v=""/>
    <x v="602"/>
    <s v=""/>
    <s v="Gunting HB-65 Gunindo"/>
    <s v="GUNINDO"/>
    <s v="30 LSN"/>
    <n v="1"/>
    <n v="30"/>
    <s v="LSN"/>
    <n v="70000"/>
    <n v="2100000"/>
    <n v="0.05"/>
    <n v="0.1"/>
    <n v="1795500"/>
    <s v=""/>
    <s v=""/>
    <n v="0"/>
    <n v="1"/>
    <s v="HB-65 GUNINDO"/>
    <s v="hb65gunindo"/>
    <s v="ada"/>
    <s v="$D$4:$D$747"/>
    <n v="962"/>
    <s v="&gt;"/>
    <s v="LSN"/>
    <n v="70000"/>
    <s v="/ LSN"/>
    <n v="5833.333333333333"/>
    <s v="/ PCS"/>
    <s v=""/>
    <s v=""/>
    <n v="5833.333333333333"/>
    <s v="/ PCS"/>
    <s v="30 LSN_"/>
    <n v="7"/>
    <n v="7"/>
    <s v="30 LSN"/>
    <s v="30"/>
    <s v="LSN"/>
    <s v="12 PCS"/>
    <s v="12 "/>
    <s v="PCS"/>
    <s v=""/>
    <s v=""/>
    <n v="360"/>
    <s v="PCS"/>
    <d v="2023-01-27T00:00:00"/>
    <e v="#REF!"/>
    <n v="30"/>
    <x v="0"/>
    <x v="428"/>
  </r>
  <r>
    <s v=""/>
    <s v=""/>
    <s v="&gt;"/>
    <s v=""/>
    <x v="603"/>
    <s v=""/>
    <s v="Cutter A 18 Trans Gunindo"/>
    <s v="GUNINDO"/>
    <s v="60 LSN"/>
    <n v="2"/>
    <n v="120"/>
    <s v="LSN"/>
    <n v="47500"/>
    <n v="2850000"/>
    <n v="0.05"/>
    <n v="0.1"/>
    <n v="4873500"/>
    <s v=""/>
    <s v=""/>
    <n v="0"/>
    <n v="2"/>
    <s v="CUTTER A 18 TRANS"/>
    <s v="cuttera18trans"/>
    <s v="ada"/>
    <s v="$D$4:$D$748"/>
    <n v="558"/>
    <s v="&gt;"/>
    <s v="LSN"/>
    <n v="47500"/>
    <s v="/ LSN"/>
    <n v="3958.3333333333335"/>
    <s v="/ PCS"/>
    <s v=""/>
    <s v=""/>
    <n v="3958.3333333333335"/>
    <s v="/ PCS"/>
    <s v="60 LSN_"/>
    <n v="7"/>
    <n v="7"/>
    <s v="60 LSN"/>
    <s v="60"/>
    <s v="LSN"/>
    <s v="12 PCS"/>
    <s v="12 "/>
    <s v="PCS"/>
    <s v=""/>
    <s v=""/>
    <n v="720"/>
    <s v="PCS"/>
    <d v="2023-01-27T00:00:00"/>
    <e v="#REF!"/>
    <n v="60"/>
    <x v="0"/>
    <x v="429"/>
  </r>
  <r>
    <s v=""/>
    <s v=""/>
    <s v="&gt;"/>
    <s v=""/>
    <x v="604"/>
    <s v=""/>
    <s v="Gunting HB 75 Gunindo"/>
    <s v="GUNINDO"/>
    <s v="20 LSN"/>
    <n v="1"/>
    <n v="20"/>
    <s v="LSN"/>
    <n v="138600"/>
    <n v="2772000"/>
    <n v="0.05"/>
    <n v="0.1"/>
    <n v="2370060"/>
    <n v="0"/>
    <n v="0"/>
    <n v="0"/>
    <n v="1"/>
    <s v="HB75 GUNINDO"/>
    <s v="hb75gunindo"/>
    <s v="ada"/>
    <s v="$D$4:$D$749"/>
    <n v="964"/>
    <s v="&gt;"/>
    <s v="LSN"/>
    <n v="138600"/>
    <s v="/ LSN"/>
    <n v="11550"/>
    <s v="/ PCS"/>
    <s v=""/>
    <s v=""/>
    <n v="11550"/>
    <s v="/ PCS"/>
    <s v="20 LSN_"/>
    <n v="7"/>
    <n v="7"/>
    <s v="20 LSN"/>
    <s v="20"/>
    <s v="LSN"/>
    <s v="12 PCS"/>
    <s v="12 "/>
    <s v="PCS"/>
    <s v=""/>
    <s v=""/>
    <n v="240"/>
    <s v="PCS"/>
    <d v="2023-01-27T00:00:00"/>
    <e v="#REF!"/>
    <n v="20"/>
    <x v="0"/>
    <x v="43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7T00:00:00"/>
    <s v=""/>
    <e v="#VALUE!"/>
    <x v="1"/>
    <x v="1"/>
  </r>
  <r>
    <s v="HAN_2701_292-2"/>
    <n v="142"/>
    <s v="&gt;"/>
    <n v="2"/>
    <x v="605"/>
    <s v=""/>
    <s v="Lilin Shintoeng 12 btg"/>
    <s v="HANSA"/>
    <s v="50 LSN"/>
    <s v=""/>
    <n v="4"/>
    <s v="LSN"/>
    <n v="39000"/>
    <n v="156000"/>
    <s v=""/>
    <s v=""/>
    <n v="156000"/>
    <s v=""/>
    <s v=""/>
    <n v="0"/>
    <n v="0"/>
    <s v="LILIN SHINTOENG 12 BTG"/>
    <s v="lilinshintoeng12btg"/>
    <s v="ada"/>
    <s v="$D$4:$D$751"/>
    <n v="1396"/>
    <s v="&gt;"/>
    <s v="LSN"/>
    <n v="39000"/>
    <s v="/ LSN"/>
    <n v="3250"/>
    <s v="/ PCS"/>
    <s v=""/>
    <s v=""/>
    <n v="3250"/>
    <s v="/ PCS"/>
    <s v="50 LSN_"/>
    <n v="7"/>
    <n v="7"/>
    <s v="50 LSN"/>
    <s v="50"/>
    <s v="LSN"/>
    <s v="12 PCS"/>
    <s v="12 "/>
    <s v="PCS"/>
    <s v=""/>
    <s v=""/>
    <n v="600"/>
    <s v="PCS"/>
    <d v="2023-01-27T00:00:00"/>
    <e v="#REF!"/>
    <n v="50"/>
    <x v="0"/>
    <x v="431"/>
  </r>
  <r>
    <s v=""/>
    <s v=""/>
    <s v="&gt;"/>
    <s v=""/>
    <x v="606"/>
    <s v=""/>
    <s v="Lilin Shintoeng 24 btg"/>
    <s v="HANSA"/>
    <s v="40 LSN"/>
    <s v=""/>
    <n v="4"/>
    <s v="LSN"/>
    <n v="41000"/>
    <n v="164000"/>
    <s v=""/>
    <s v=""/>
    <n v="164000"/>
    <n v="0"/>
    <n v="0"/>
    <n v="0"/>
    <n v="0"/>
    <s v="LILIN SHINTOENG 24 BTG"/>
    <s v="lilinshintoeng24btg"/>
    <s v="ada"/>
    <s v="$D$4:$D$752"/>
    <n v="1397"/>
    <s v="&gt;"/>
    <s v="LSN"/>
    <n v="41000"/>
    <s v="/ LSN"/>
    <n v="3416.6666666666665"/>
    <s v="/ PCS"/>
    <s v=""/>
    <s v=""/>
    <n v="3416.6666666666665"/>
    <s v="/ PCS"/>
    <s v="40 LSN_"/>
    <n v="7"/>
    <n v="7"/>
    <s v="40 LSN"/>
    <s v="40"/>
    <s v="LSN"/>
    <s v="12 PCS"/>
    <s v="12 "/>
    <s v="PCS"/>
    <s v=""/>
    <s v=""/>
    <n v="480"/>
    <s v="PCS"/>
    <d v="2023-01-27T00:00:00"/>
    <e v="#REF!"/>
    <n v="40"/>
    <x v="0"/>
    <x v="28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7T00:00:00"/>
    <s v=""/>
    <e v="#VALUE!"/>
    <x v="1"/>
    <x v="1"/>
  </r>
  <r>
    <s v="HAN_2701_286-3"/>
    <n v="143"/>
    <s v="&gt;"/>
    <n v="3"/>
    <x v="607"/>
    <s v=""/>
    <s v="Lilin Angka Shintoeng"/>
    <s v="HANSA"/>
    <s v="100 LSN"/>
    <s v=""/>
    <n v="2"/>
    <s v="LSN"/>
    <n v="13000"/>
    <n v="26000"/>
    <s v=""/>
    <s v=""/>
    <n v="26000"/>
    <s v=""/>
    <s v=""/>
    <s v="NO.6"/>
    <n v="0"/>
    <s v="LILIN ANGKA SHINTOENG"/>
    <s v="lilinangkashintoeng"/>
    <s v="ada"/>
    <s v="$D$4:$D$754"/>
    <n v="1377"/>
    <s v="&gt;"/>
    <s v="LSN"/>
    <n v="13000"/>
    <s v="/ LSN"/>
    <n v="1083.3333333333333"/>
    <s v="/ PCS"/>
    <s v=""/>
    <s v=""/>
    <n v="1083.3333333333333"/>
    <s v="/ PCS"/>
    <s v="100 LSN_"/>
    <n v="8"/>
    <n v="8"/>
    <s v="100 LSN"/>
    <s v="100"/>
    <s v="LSN"/>
    <s v="12 PCS"/>
    <s v="12 "/>
    <s v="PCS"/>
    <s v=""/>
    <s v=""/>
    <n v="1200"/>
    <s v="PCS"/>
    <d v="2023-01-27T00:00:00"/>
    <e v="#REF!"/>
    <n v="100"/>
    <x v="0"/>
    <x v="97"/>
  </r>
  <r>
    <s v=""/>
    <s v=""/>
    <s v="&gt;"/>
    <s v=""/>
    <x v="608"/>
    <s v=""/>
    <s v="Lilin Angka Shintoeng"/>
    <s v="HANSA"/>
    <s v="100 LSN"/>
    <s v=""/>
    <n v="4"/>
    <s v="LSN"/>
    <n v="13000"/>
    <n v="52000"/>
    <s v=""/>
    <s v=""/>
    <n v="52000"/>
    <s v=""/>
    <s v=""/>
    <s v="NO.2"/>
    <n v="0"/>
    <s v="LILIN ANGKA SHINTOENG"/>
    <s v="lilinangkashintoeng"/>
    <s v="ada"/>
    <s v="$D$4:$D$755"/>
    <n v="1377"/>
    <s v="&gt;"/>
    <s v="LSN"/>
    <n v="13000"/>
    <s v="/ LSN"/>
    <n v="1083.3333333333333"/>
    <s v="/ PCS"/>
    <s v=""/>
    <s v=""/>
    <n v="1083.3333333333333"/>
    <s v="/ PCS"/>
    <s v="100 LSN_"/>
    <n v="8"/>
    <n v="8"/>
    <s v="100 LSN"/>
    <s v="100"/>
    <s v="LSN"/>
    <s v="12 PCS"/>
    <s v="12 "/>
    <s v="PCS"/>
    <s v=""/>
    <s v=""/>
    <n v="1200"/>
    <s v="PCS"/>
    <d v="2023-01-27T00:00:00"/>
    <e v="#REF!"/>
    <n v="100"/>
    <x v="0"/>
    <x v="97"/>
  </r>
  <r>
    <s v=""/>
    <s v=""/>
    <s v="&gt;"/>
    <s v=""/>
    <x v="609"/>
    <s v=""/>
    <s v="Lilin Angka Shintoeng"/>
    <s v="HANSA"/>
    <s v="100 LSN"/>
    <s v=""/>
    <n v="9"/>
    <s v="LSN"/>
    <n v="13000"/>
    <n v="117000"/>
    <s v=""/>
    <s v=""/>
    <n v="117000"/>
    <n v="0"/>
    <n v="0"/>
    <s v="NO.3/4/8 @3LSN"/>
    <n v="0"/>
    <s v="LILIN ANGKA SHINTOENG"/>
    <s v="lilinangkashintoeng"/>
    <s v="ada"/>
    <s v="$D$4:$D$756"/>
    <n v="1377"/>
    <s v="&gt;"/>
    <s v="LSN"/>
    <n v="13000"/>
    <s v="/ LSN"/>
    <n v="1083.3333333333333"/>
    <s v="/ PCS"/>
    <s v=""/>
    <s v=""/>
    <n v="1083.3333333333333"/>
    <s v="/ PCS"/>
    <s v="100 LSN_"/>
    <n v="8"/>
    <n v="8"/>
    <s v="100 LSN"/>
    <s v="100"/>
    <s v="LSN"/>
    <s v="12 PCS"/>
    <s v="12 "/>
    <s v="PCS"/>
    <s v=""/>
    <s v=""/>
    <n v="1200"/>
    <s v="PCS"/>
    <d v="2023-01-27T00:00:00"/>
    <e v="#REF!"/>
    <n v="100"/>
    <x v="0"/>
    <x v="9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7T00:00:00"/>
    <s v=""/>
    <e v="#VALUE!"/>
    <x v="1"/>
    <x v="1"/>
  </r>
  <r>
    <s v="TFS_2701_117-7"/>
    <n v="144"/>
    <s v="&gt;"/>
    <n v="7"/>
    <x v="610"/>
    <s v=""/>
    <s v="Map Zipper File 192 BT Biru"/>
    <s v="TFS"/>
    <s v="240 PCS"/>
    <n v="4"/>
    <n v="960"/>
    <s v="PCS"/>
    <n v="12000"/>
    <n v="2880000"/>
    <s v=""/>
    <s v=""/>
    <n v="11520000"/>
    <s v=""/>
    <s v=""/>
    <n v="0"/>
    <n v="4"/>
    <s v="ZIPPER FILE 192BT WARNA BLUE"/>
    <s v="zipperfile192btwarnablue"/>
    <s v="ada"/>
    <s v="$D$4:$D$758"/>
    <n v="2114"/>
    <s v="&gt;"/>
    <s v="PCS"/>
    <n v="12000"/>
    <s v="/ PCS"/>
    <s v=""/>
    <s v=""/>
    <s v=""/>
    <s v=""/>
    <n v="12000"/>
    <s v="/ PCS"/>
    <s v="240 PCS_"/>
    <n v="8"/>
    <n v="8"/>
    <s v="240 PCS"/>
    <s v="240"/>
    <s v="PCS"/>
    <s v=""/>
    <s v=""/>
    <s v=""/>
    <s v=""/>
    <s v=""/>
    <n v="240"/>
    <s v="PCS"/>
    <d v="2023-01-27T00:00:00"/>
    <e v="#REF!"/>
    <n v="240"/>
    <x v="0"/>
    <x v="432"/>
  </r>
  <r>
    <s v=""/>
    <s v=""/>
    <s v="&gt;"/>
    <s v=""/>
    <x v="611"/>
    <s v=""/>
    <s v="Map Zipper File 192 BT Hijau"/>
    <s v="TFS"/>
    <s v="240 PCS"/>
    <n v="4"/>
    <n v="960"/>
    <s v="PCS"/>
    <n v="12000"/>
    <n v="2880000"/>
    <s v=""/>
    <s v=""/>
    <n v="11520000"/>
    <s v=""/>
    <s v=""/>
    <n v="0"/>
    <n v="4"/>
    <s v="ZIPPER FILE 192BT WARNA GREEN"/>
    <s v="zipperfile192btwarnagreen"/>
    <s v="ada"/>
    <s v="$D$4:$D$759"/>
    <n v="2115"/>
    <s v="&gt;"/>
    <s v="PCS"/>
    <n v="12000"/>
    <s v="/ PCS"/>
    <s v=""/>
    <s v=""/>
    <s v=""/>
    <s v=""/>
    <n v="12000"/>
    <s v="/ PCS"/>
    <s v="240 PCS_"/>
    <n v="8"/>
    <n v="8"/>
    <s v="240 PCS"/>
    <s v="240"/>
    <s v="PCS"/>
    <s v=""/>
    <s v=""/>
    <s v=""/>
    <s v=""/>
    <s v=""/>
    <n v="240"/>
    <s v="PCS"/>
    <d v="2023-01-27T00:00:00"/>
    <e v="#REF!"/>
    <n v="240"/>
    <x v="0"/>
    <x v="433"/>
  </r>
  <r>
    <s v=""/>
    <s v=""/>
    <s v="&gt;"/>
    <s v=""/>
    <x v="612"/>
    <s v=""/>
    <s v="Map Zipper File 192 BT Merah"/>
    <s v="TFS"/>
    <s v="240 PCS"/>
    <n v="4"/>
    <n v="960"/>
    <s v="PCS"/>
    <n v="12000"/>
    <n v="2880000"/>
    <s v=""/>
    <s v=""/>
    <n v="11520000"/>
    <s v=""/>
    <s v=""/>
    <n v="0"/>
    <n v="4"/>
    <s v="ZIPPER FILE 192BT WARNA RED"/>
    <s v="zipperfile192btwarnared"/>
    <s v="ada"/>
    <s v="$D$4:$D$760"/>
    <n v="2118"/>
    <s v="&gt;"/>
    <s v="PCS"/>
    <n v="12000"/>
    <s v="/ PCS"/>
    <s v=""/>
    <s v=""/>
    <s v=""/>
    <s v=""/>
    <n v="12000"/>
    <s v="/ PCS"/>
    <s v="240 PCS_"/>
    <n v="8"/>
    <n v="8"/>
    <s v="240 PCS"/>
    <s v="240"/>
    <s v="PCS"/>
    <s v=""/>
    <s v=""/>
    <s v=""/>
    <s v=""/>
    <s v=""/>
    <n v="240"/>
    <s v="PCS"/>
    <d v="2023-01-27T00:00:00"/>
    <e v="#REF!"/>
    <n v="240"/>
    <x v="0"/>
    <x v="434"/>
  </r>
  <r>
    <s v=""/>
    <s v=""/>
    <s v="&gt;"/>
    <s v=""/>
    <x v="613"/>
    <s v=""/>
    <s v="Map Zipper File 192 BT Kuning"/>
    <s v="TFS"/>
    <s v="240 PCS"/>
    <n v="3"/>
    <n v="720"/>
    <s v="PCS"/>
    <n v="12000"/>
    <n v="2880000"/>
    <s v=""/>
    <s v=""/>
    <n v="8640000"/>
    <s v=""/>
    <s v=""/>
    <n v="0"/>
    <n v="4"/>
    <s v="ZIPPER FILE 192BT WARNA YELLOW"/>
    <s v="zipperfile192btwarnayellow"/>
    <s v="ada"/>
    <s v="$D$4:$D$761"/>
    <n v="2119"/>
    <s v="&gt;"/>
    <s v="PCS"/>
    <n v="12000"/>
    <s v="/ PCS"/>
    <s v=""/>
    <s v=""/>
    <s v=""/>
    <s v=""/>
    <n v="12000"/>
    <s v="/ PCS"/>
    <s v="240 PCS_"/>
    <n v="8"/>
    <n v="8"/>
    <s v="240 PCS"/>
    <s v="240"/>
    <s v="PCS"/>
    <s v=""/>
    <s v=""/>
    <s v=""/>
    <s v=""/>
    <s v=""/>
    <n v="240"/>
    <s v="PCS"/>
    <d v="2023-01-27T00:00:00"/>
    <e v="#REF!"/>
    <n v="240"/>
    <x v="0"/>
    <x v="435"/>
  </r>
  <r>
    <s v=""/>
    <s v=""/>
    <s v="&gt;"/>
    <s v=""/>
    <x v="614"/>
    <s v=""/>
    <s v="Map Zipper File 192 BT Ungu"/>
    <s v="TFS"/>
    <s v="240 PCS"/>
    <n v="2"/>
    <n v="480"/>
    <s v="PCS"/>
    <n v="12000"/>
    <n v="2880000"/>
    <s v=""/>
    <s v=""/>
    <n v="5760000"/>
    <s v=""/>
    <s v=""/>
    <n v="0"/>
    <n v="2"/>
    <s v="ZIPPER FILE 192BT WARNA PURPLE"/>
    <s v="zipperfile192btwarnapurple"/>
    <s v="ada"/>
    <s v="$D$4:$D$762"/>
    <n v="2117"/>
    <s v="&gt;"/>
    <s v="PCS"/>
    <n v="12000"/>
    <s v="/ PCS"/>
    <s v=""/>
    <s v=""/>
    <s v=""/>
    <s v=""/>
    <n v="12000"/>
    <s v="/ PCS"/>
    <s v="240 PCS_"/>
    <n v="8"/>
    <n v="8"/>
    <s v="240 PCS"/>
    <s v="240"/>
    <s v="PCS"/>
    <s v=""/>
    <s v=""/>
    <s v=""/>
    <s v=""/>
    <s v=""/>
    <n v="240"/>
    <s v="PCS"/>
    <d v="2023-01-27T00:00:00"/>
    <e v="#REF!"/>
    <n v="240"/>
    <x v="0"/>
    <x v="436"/>
  </r>
  <r>
    <s v=""/>
    <s v=""/>
    <s v="&gt;"/>
    <s v=""/>
    <x v="615"/>
    <s v=""/>
    <s v="Map Zipper File 192 BTOrange"/>
    <s v="TFS"/>
    <s v="240 PCS"/>
    <n v="3"/>
    <n v="720"/>
    <s v="PCS"/>
    <n v="12000"/>
    <n v="2880000"/>
    <s v=""/>
    <s v=""/>
    <n v="8640000"/>
    <s v=""/>
    <s v=""/>
    <n v="0"/>
    <n v="3"/>
    <s v="ZIPPER FILE 192BT WARNA ORANGE"/>
    <s v="zipperfile192btwarnaorange"/>
    <s v="ada"/>
    <s v="$D$4:$D$763"/>
    <n v="2116"/>
    <s v="&gt;"/>
    <s v="PCS"/>
    <n v="12000"/>
    <s v="/ PCS"/>
    <s v=""/>
    <s v=""/>
    <s v=""/>
    <s v=""/>
    <n v="12000"/>
    <s v="/ PCS"/>
    <s v="240 PCS_"/>
    <n v="8"/>
    <n v="8"/>
    <s v="240 PCS"/>
    <s v="240"/>
    <s v="PCS"/>
    <s v=""/>
    <s v=""/>
    <s v=""/>
    <s v=""/>
    <s v=""/>
    <n v="240"/>
    <s v="PCS"/>
    <d v="2023-01-27T00:00:00"/>
    <e v="#REF!"/>
    <n v="240"/>
    <x v="0"/>
    <x v="437"/>
  </r>
  <r>
    <s v=""/>
    <s v=""/>
    <s v="&gt;"/>
    <s v=""/>
    <x v="616"/>
    <s v=""/>
    <s v="Map Zipper File 192 BT Kuning"/>
    <s v="TFS"/>
    <s v="240 PCS"/>
    <n v="1"/>
    <n v="240"/>
    <s v="PCS"/>
    <n v="0"/>
    <n v="0"/>
    <s v=""/>
    <s v=""/>
    <n v="0"/>
    <n v="0"/>
    <n v="0"/>
    <n v="0"/>
    <n v="4"/>
    <s v="ZIPPER FILE 192BT WARNA YELLOW"/>
    <s v="zipperfile192btwarnayellow"/>
    <s v="ada"/>
    <s v="$D$4:$D$764"/>
    <n v="2119"/>
    <s v="&gt;"/>
    <e v="#VALUE!"/>
    <n v="0"/>
    <s v=""/>
    <s v=""/>
    <s v=""/>
    <s v=""/>
    <s v=""/>
    <n v="0"/>
    <s v=""/>
    <s v="240 PCS_"/>
    <n v="8"/>
    <n v="8"/>
    <s v="240 PCS"/>
    <s v="240"/>
    <s v="PCS"/>
    <s v=""/>
    <s v=""/>
    <s v=""/>
    <s v=""/>
    <s v=""/>
    <n v="240"/>
    <s v="PCS"/>
    <d v="2023-01-27T00:00:00"/>
    <e v="#REF!"/>
    <n v="240"/>
    <x v="0"/>
    <x v="43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7T00:00:00"/>
    <s v=""/>
    <e v="#VALUE!"/>
    <x v="1"/>
    <x v="1"/>
  </r>
  <r>
    <s v="HON_2801_014-1"/>
    <n v="145"/>
    <s v="&gt;"/>
    <n v="1"/>
    <x v="617"/>
    <d v="2023-01-28T00:00:00"/>
    <s v="P case H 769"/>
    <s v="HONGSIAN"/>
    <s v="36 LSN"/>
    <s v=""/>
    <n v="36"/>
    <s v="LSN"/>
    <n v="53000"/>
    <n v="1908000"/>
    <s v=""/>
    <s v=""/>
    <n v="1908000"/>
    <n v="0"/>
    <n v="1908000"/>
    <n v="0"/>
    <n v="0"/>
    <s v="PC H 769"/>
    <s v="pch769"/>
    <s v="ada"/>
    <s v="$D$4:$D$766"/>
    <n v="1639"/>
    <s v="&gt;"/>
    <s v="LSN"/>
    <n v="53000"/>
    <s v="/ LSN"/>
    <n v="4416.666666666667"/>
    <s v="/ PCS"/>
    <s v=""/>
    <s v=""/>
    <n v="4416.666666666667"/>
    <s v="/ PCS"/>
    <s v="36 LSN_"/>
    <n v="7"/>
    <n v="7"/>
    <s v="36 LSN"/>
    <s v="36"/>
    <s v="LSN"/>
    <s v="12 PCS"/>
    <s v="12 "/>
    <s v="PCS"/>
    <s v=""/>
    <s v=""/>
    <n v="432"/>
    <s v="PCS"/>
    <d v="2023-01-28T00:00:00"/>
    <e v="#REF!"/>
    <n v="36"/>
    <x v="0"/>
    <x v="43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8T00:00:00"/>
    <s v=""/>
    <e v="#VALUE!"/>
    <x v="1"/>
    <x v="1"/>
  </r>
  <r>
    <s v="HAN_2801_297-3"/>
    <n v="146"/>
    <s v="&gt;"/>
    <n v="3"/>
    <x v="618"/>
    <s v=""/>
    <s v="Lilin Shintoeng 12 btg"/>
    <s v="HANSA"/>
    <s v="50 LSN"/>
    <s v=""/>
    <n v="2"/>
    <s v="LSN"/>
    <n v="39000"/>
    <n v="78000"/>
    <s v=""/>
    <s v=""/>
    <n v="78000"/>
    <s v=""/>
    <s v=""/>
    <n v="0"/>
    <n v="0"/>
    <s v="LILIN SHINTOENG 12 BTG"/>
    <s v="lilinshintoeng12btg"/>
    <s v="ada"/>
    <s v="$D$4:$D$768"/>
    <n v="1396"/>
    <s v="&gt;"/>
    <s v="LSN"/>
    <n v="39000"/>
    <s v="/ LSN"/>
    <n v="3250"/>
    <s v="/ PCS"/>
    <s v=""/>
    <s v=""/>
    <n v="3250"/>
    <s v="/ PCS"/>
    <s v="50 LSN_"/>
    <n v="7"/>
    <n v="7"/>
    <s v="50 LSN"/>
    <s v="50"/>
    <s v="LSN"/>
    <s v="12 PCS"/>
    <s v="12 "/>
    <s v="PCS"/>
    <s v=""/>
    <s v=""/>
    <n v="600"/>
    <s v="PCS"/>
    <d v="2023-01-28T00:00:00"/>
    <e v="#REF!"/>
    <n v="50"/>
    <x v="0"/>
    <x v="431"/>
  </r>
  <r>
    <s v=""/>
    <s v=""/>
    <s v="&gt;"/>
    <s v=""/>
    <x v="619"/>
    <s v=""/>
    <s v="Lilin Shintoeng 24 btg"/>
    <s v="HANSA"/>
    <s v="40 LSN"/>
    <s v=""/>
    <n v="2"/>
    <s v="LSN"/>
    <n v="41000"/>
    <n v="82000"/>
    <s v=""/>
    <s v=""/>
    <n v="82000"/>
    <s v=""/>
    <s v=""/>
    <n v="0"/>
    <n v="0"/>
    <s v="LILIN SHINTOENG 24 BTG"/>
    <s v="lilinshintoeng24btg"/>
    <s v="ada"/>
    <s v="$D$4:$D$769"/>
    <n v="1397"/>
    <s v="&gt;"/>
    <s v="LSN"/>
    <n v="41000"/>
    <s v="/ LSN"/>
    <n v="3416.6666666666665"/>
    <s v="/ PCS"/>
    <s v=""/>
    <s v=""/>
    <n v="3416.6666666666665"/>
    <s v="/ PCS"/>
    <s v="40 LSN_"/>
    <n v="7"/>
    <n v="7"/>
    <s v="40 LSN"/>
    <s v="40"/>
    <s v="LSN"/>
    <s v="12 PCS"/>
    <s v="12 "/>
    <s v="PCS"/>
    <s v=""/>
    <s v=""/>
    <n v="480"/>
    <s v="PCS"/>
    <d v="2023-01-28T00:00:00"/>
    <e v="#REF!"/>
    <n v="40"/>
    <x v="0"/>
    <x v="286"/>
  </r>
  <r>
    <s v=""/>
    <s v=""/>
    <s v="&gt;"/>
    <s v=""/>
    <x v="620"/>
    <s v=""/>
    <s v="Lilin Angka Shintoeng"/>
    <s v="HANSA"/>
    <s v="100 LSN"/>
    <s v=""/>
    <n v="14"/>
    <s v="LSN"/>
    <n v="13000"/>
    <n v="182000"/>
    <s v=""/>
    <s v=""/>
    <n v="182000"/>
    <n v="0"/>
    <n v="0"/>
    <s v="NO 0/1/2/3/4/5/9 @ 2LSN"/>
    <n v="0"/>
    <s v="LILIN ANGKA SHINTOENG"/>
    <s v="lilinangkashintoeng"/>
    <s v="ada"/>
    <s v="$D$4:$D$770"/>
    <n v="1377"/>
    <s v="&gt;"/>
    <s v="LSN"/>
    <n v="13000"/>
    <s v="/ LSN"/>
    <n v="1083.3333333333333"/>
    <s v="/ PCS"/>
    <s v=""/>
    <s v=""/>
    <n v="1083.3333333333333"/>
    <s v="/ PCS"/>
    <s v="100 LSN_"/>
    <n v="8"/>
    <n v="8"/>
    <s v="100 LSN"/>
    <s v="100"/>
    <s v="LSN"/>
    <s v="12 PCS"/>
    <s v="12 "/>
    <s v="PCS"/>
    <s v=""/>
    <s v=""/>
    <n v="1200"/>
    <s v="PCS"/>
    <d v="2023-01-28T00:00:00"/>
    <e v="#REF!"/>
    <n v="100"/>
    <x v="0"/>
    <x v="9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8T00:00:00"/>
    <s v=""/>
    <e v="#VALUE!"/>
    <x v="1"/>
    <x v="1"/>
  </r>
  <r>
    <s v="DUT_2801_-1"/>
    <n v="147"/>
    <s v="&gt;"/>
    <n v="1"/>
    <x v="621"/>
    <s v=""/>
    <s v="Acrylic color TF-AC-001"/>
    <s v="DUTA BUANA"/>
    <s v="72 SET"/>
    <n v="10"/>
    <n v="720"/>
    <s v="PCS"/>
    <n v="0"/>
    <n v="0"/>
    <s v=""/>
    <s v=""/>
    <s v=""/>
    <n v="0"/>
    <n v="0"/>
    <n v="0"/>
    <n v="10"/>
    <s v="ACRYLIC COLOUR TF-AC-001 (12X5ML)"/>
    <s v="acryliccolourtfac00112x5ml"/>
    <s v="ada"/>
    <s v="$D$4:$D$772"/>
    <n v="21"/>
    <s v="&gt;"/>
    <e v="#VALUE!"/>
    <s v=""/>
    <s v=""/>
    <s v=""/>
    <s v=""/>
    <s v=""/>
    <s v=""/>
    <s v=""/>
    <s v=""/>
    <s v="72 SET_"/>
    <n v="7"/>
    <n v="7"/>
    <s v="72 SET"/>
    <s v="72"/>
    <s v="SET"/>
    <s v=""/>
    <s v=""/>
    <s v=""/>
    <s v=""/>
    <s v=""/>
    <n v="72"/>
    <s v="SET"/>
    <d v="2023-01-28T00:00:00"/>
    <e v="#REF!"/>
    <n v="72"/>
    <x v="0"/>
    <x v="44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8T00:00:00"/>
    <s v=""/>
    <e v="#VALUE!"/>
    <x v="1"/>
    <x v="1"/>
  </r>
  <r>
    <s v="ATA_2801_441-1"/>
    <n v="148"/>
    <s v="&gt;"/>
    <n v="1"/>
    <x v="622"/>
    <s v=""/>
    <s v="Pensil JK P-88 2B"/>
    <s v="ATALI MAKMUR"/>
    <s v="30 GRS"/>
    <n v="8"/>
    <n v="240"/>
    <s v="GRS"/>
    <n v="104400"/>
    <n v="3132000"/>
    <n v="0.125"/>
    <n v="0.05"/>
    <n v="20827800"/>
    <n v="4228200"/>
    <n v="16599600"/>
    <n v="0"/>
    <n v="24"/>
    <s v="PENCIL P-88 2B JK"/>
    <s v="pencilp882bjk"/>
    <s v="ada"/>
    <s v="$D$4:$D$774"/>
    <n v="1765"/>
    <s v="&gt;"/>
    <s v="GRS"/>
    <n v="104400"/>
    <s v="/ GRS"/>
    <n v="8700"/>
    <s v="/ LSN"/>
    <n v="725"/>
    <s v="/ PCS"/>
    <n v="725"/>
    <s v="/ PCS"/>
    <s v="30 GRS_"/>
    <n v="7"/>
    <n v="7"/>
    <s v="30 GRS"/>
    <s v="30"/>
    <s v="GRS"/>
    <s v="12 LSN"/>
    <s v="12 "/>
    <s v="LSN"/>
    <n v="12"/>
    <s v="PCS"/>
    <n v="4320"/>
    <s v="PCS"/>
    <d v="2023-01-28T00:00:00"/>
    <e v="#REF!"/>
    <n v="30"/>
    <x v="2"/>
    <x v="17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8T00:00:00"/>
    <s v=""/>
    <e v="#VALUE!"/>
    <x v="1"/>
    <x v="1"/>
  </r>
  <r>
    <s v="KEN_2801_764-6"/>
    <n v="149"/>
    <s v="&gt;"/>
    <n v="6"/>
    <x v="623"/>
    <s v=""/>
    <s v="Tipe-ex Kenko KE-01"/>
    <s v="KENKO SINAR INDONESIA"/>
    <s v="36 LSN"/>
    <n v="20"/>
    <s v=""/>
    <s v=""/>
    <n v="0"/>
    <n v="1954800"/>
    <n v="0.17"/>
    <s v=""/>
    <n v="32449680"/>
    <s v=""/>
    <s v=""/>
    <n v="0"/>
    <s v=""/>
    <s v="KENKO CORRECTION FLUID KE-01"/>
    <s v="kenkocorrectionfluidke01"/>
    <s v="ada"/>
    <s v="$D$4:$D$776"/>
    <n v="1102"/>
    <s v="&gt;"/>
    <s v="LSN"/>
    <n v="54300"/>
    <s v="/ LSN"/>
    <n v="4525"/>
    <s v="/ PCS"/>
    <s v=""/>
    <s v=""/>
    <n v="4525"/>
    <s v="/ PCS"/>
    <s v="36 LSN_"/>
    <n v="7"/>
    <n v="7"/>
    <s v="36 LSN"/>
    <s v="36"/>
    <s v="LSN"/>
    <s v="12 PCS"/>
    <s v="12 "/>
    <s v="PCS"/>
    <s v=""/>
    <s v=""/>
    <n v="432"/>
    <s v="PCS"/>
    <d v="2023-01-28T00:00:00"/>
    <e v="#REF!"/>
    <n v="36"/>
    <x v="2"/>
    <x v="156"/>
  </r>
  <r>
    <s v=""/>
    <s v=""/>
    <s v="&gt;"/>
    <s v=""/>
    <x v="624"/>
    <s v=""/>
    <s v="Lem stick Kenko 8gr kecil"/>
    <s v="KENKO SINAR INDONESIA"/>
    <s v="36 BOX (30 PCS)"/>
    <n v="2"/>
    <s v=""/>
    <s v=""/>
    <n v="0"/>
    <n v="2376000"/>
    <n v="0.17"/>
    <s v=""/>
    <n v="3944160"/>
    <s v=""/>
    <s v=""/>
    <n v="0"/>
    <s v=""/>
    <s v="KENKO GLUE STICK 8GR(SMALL)"/>
    <s v="kenkogluestick8grsmall"/>
    <s v="ada"/>
    <s v="$D$4:$D$777"/>
    <n v="1190"/>
    <s v="&gt;"/>
    <s v="BOX "/>
    <n v="66000"/>
    <s v="/ BOX "/>
    <n v="2200"/>
    <s v="/ PCS"/>
    <s v=""/>
    <s v=""/>
    <n v="2200"/>
    <s v="/ PCS"/>
    <s v="36 BOX_30 PCS_"/>
    <n v="7"/>
    <n v="14"/>
    <s v="36 BOX "/>
    <s v="36"/>
    <s v="BOX "/>
    <s v="30 PCS"/>
    <s v="30 "/>
    <s v="PCS"/>
    <s v=""/>
    <s v=""/>
    <n v="1080"/>
    <s v="PCS"/>
    <d v="2023-01-28T00:00:00"/>
    <e v="#REF!"/>
    <n v="36"/>
    <x v="2"/>
    <x v="341"/>
  </r>
  <r>
    <s v=""/>
    <s v=""/>
    <s v="&gt;"/>
    <s v=""/>
    <x v="625"/>
    <s v=""/>
    <s v="Binder clip Kenko no.155"/>
    <s v="KENKO SINAR INDONESIA"/>
    <s v="20 GRS"/>
    <n v="3"/>
    <s v=""/>
    <s v=""/>
    <n v="0"/>
    <n v="1380000"/>
    <n v="0.17"/>
    <s v=""/>
    <n v="3436200"/>
    <s v=""/>
    <s v=""/>
    <n v="0"/>
    <s v=""/>
    <s v="KENKO BINDER CLIP NO.155"/>
    <s v="kenkobinderclipno155"/>
    <s v="ada"/>
    <s v="$D$4:$D$778"/>
    <n v="1052"/>
    <s v="&gt;"/>
    <s v="GRS"/>
    <n v="69000"/>
    <s v="/ GRS"/>
    <n v="5750"/>
    <s v="/ LSN"/>
    <n v="479.16666666666669"/>
    <s v="/ PCS"/>
    <n v="479.16666666666669"/>
    <s v="/ PCS"/>
    <s v="20 GRS_"/>
    <n v="7"/>
    <n v="7"/>
    <s v="20 GRS"/>
    <s v="20"/>
    <s v="GRS"/>
    <s v="12 LSN"/>
    <s v="12 "/>
    <s v="LSN"/>
    <n v="12"/>
    <s v="PCS"/>
    <n v="2880"/>
    <s v="PCS"/>
    <d v="2023-01-28T00:00:00"/>
    <e v="#REF!"/>
    <n v="20"/>
    <x v="2"/>
    <x v="441"/>
  </r>
  <r>
    <s v=""/>
    <s v=""/>
    <s v="&gt;"/>
    <s v=""/>
    <x v="626"/>
    <s v=""/>
    <s v="Binder clip Kenko no.200"/>
    <s v="KENKO SINAR INDONESIA"/>
    <s v="10 GRS"/>
    <n v="2"/>
    <s v=""/>
    <s v=""/>
    <n v="0"/>
    <n v="1200000"/>
    <n v="0.17"/>
    <s v=""/>
    <n v="1992000"/>
    <s v=""/>
    <s v=""/>
    <n v="0"/>
    <s v=""/>
    <s v="KENKO BINDER CLIP NO.200"/>
    <s v="kenkobinderclipno200"/>
    <s v="ada"/>
    <s v="$D$4:$D$779"/>
    <n v="1053"/>
    <s v="&gt;"/>
    <s v="GRS"/>
    <n v="120000"/>
    <s v="/ GRS"/>
    <n v="10000"/>
    <s v="/ LSN"/>
    <n v="833.33333333333337"/>
    <s v="/ PCS"/>
    <n v="833.33333333333337"/>
    <s v="/ PCS"/>
    <s v="10 GRS_"/>
    <n v="7"/>
    <n v="7"/>
    <s v="10 GRS"/>
    <s v="10"/>
    <s v="GRS"/>
    <s v="12 LSN"/>
    <s v="12 "/>
    <s v="LSN"/>
    <n v="12"/>
    <s v="PCS"/>
    <n v="1440"/>
    <s v="PCS"/>
    <d v="2023-01-28T00:00:00"/>
    <e v="#REF!"/>
    <n v="10"/>
    <x v="2"/>
    <x v="442"/>
  </r>
  <r>
    <s v=""/>
    <s v=""/>
    <s v="&gt;"/>
    <s v=""/>
    <x v="627"/>
    <s v=""/>
    <s v="Binder clip Kenko No.260"/>
    <s v="KENKO SINAR INDONESIA"/>
    <s v="5 GRS"/>
    <n v="6"/>
    <s v=""/>
    <s v=""/>
    <n v="0"/>
    <n v="900000"/>
    <n v="0.17"/>
    <s v=""/>
    <n v="4482000"/>
    <s v=""/>
    <s v=""/>
    <n v="0"/>
    <s v=""/>
    <s v="KENKO BINDER CLIP NO.260"/>
    <s v="kenkobinderclipno260"/>
    <s v="ada"/>
    <s v="$D$4:$D$780"/>
    <n v="1054"/>
    <s v="&gt;"/>
    <s v="GRS"/>
    <n v="180000"/>
    <s v="/ GRS"/>
    <n v="15000"/>
    <s v="/ LSN"/>
    <n v="1250"/>
    <s v="/ PCS"/>
    <n v="1250"/>
    <s v="/ PCS"/>
    <s v="5 GRS_"/>
    <n v="6"/>
    <n v="6"/>
    <s v="5 GRS"/>
    <s v="5"/>
    <s v="GRS"/>
    <s v="12 LSN"/>
    <s v="12 "/>
    <s v="LSN"/>
    <n v="12"/>
    <s v="PCS"/>
    <n v="720"/>
    <s v="PCS"/>
    <d v="2023-01-28T00:00:00"/>
    <e v="#REF!"/>
    <n v="5"/>
    <x v="2"/>
    <x v="149"/>
  </r>
  <r>
    <s v=""/>
    <s v=""/>
    <s v="&gt;"/>
    <s v=""/>
    <x v="628"/>
    <s v=""/>
    <s v="Tipe-ex Kertas Kenko CT-831"/>
    <s v="KENKO SINAR INDONESIA"/>
    <s v="48 LSN"/>
    <n v="1"/>
    <s v=""/>
    <s v=""/>
    <n v="0"/>
    <n v="2592000"/>
    <n v="0.17"/>
    <s v=""/>
    <n v="2151360"/>
    <n v="0"/>
    <n v="0"/>
    <n v="0"/>
    <s v=""/>
    <s v="KENKO CORRECTION TAPE CT-831 *8M X 5MM)"/>
    <s v="kenkocorrectiontapect831*8mx5mm"/>
    <s v="ada"/>
    <s v="$D$4:$D$781"/>
    <n v="1122"/>
    <s v="&gt;"/>
    <s v="LSN"/>
    <n v="54000"/>
    <s v="/ LSN"/>
    <n v="4500"/>
    <s v="/ PCS"/>
    <s v=""/>
    <s v=""/>
    <n v="4500"/>
    <s v="/ PCS"/>
    <s v="48 LSN_"/>
    <n v="7"/>
    <n v="7"/>
    <s v="48 LSN"/>
    <s v="48"/>
    <s v="LSN"/>
    <s v="12 PCS"/>
    <s v="12 "/>
    <s v="PCS"/>
    <s v=""/>
    <s v=""/>
    <n v="576"/>
    <s v="PCS"/>
    <d v="2023-01-28T00:00:00"/>
    <e v="#REF!"/>
    <n v="48"/>
    <x v="2"/>
    <x v="44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8T00:00:00"/>
    <s v=""/>
    <e v="#VALUE!"/>
    <x v="1"/>
    <x v="1"/>
  </r>
  <r>
    <s v="KEN_2801_733-10"/>
    <n v="150"/>
    <s v="&gt;"/>
    <n v="10"/>
    <x v="629"/>
    <s v=""/>
    <s v="L Leaf Kenko A5-LL 100-2070"/>
    <s v="KENKO SINAR INDONESIA"/>
    <s v="96 PCS"/>
    <n v="1"/>
    <s v=""/>
    <s v=""/>
    <n v="0"/>
    <n v="801600"/>
    <n v="0.17"/>
    <s v=""/>
    <n v="665328"/>
    <s v=""/>
    <s v=""/>
    <n v="0"/>
    <s v=""/>
    <s v="KENKO LOOSE LEAF A5-LL 100-2070"/>
    <s v="kenkolooseleafa5ll1002070"/>
    <s v="ada"/>
    <s v="$D$4:$D$783"/>
    <n v="1214"/>
    <s v="&gt;"/>
    <s v="PCS"/>
    <n v="8350"/>
    <s v="/ PCS"/>
    <s v=""/>
    <s v=""/>
    <s v=""/>
    <s v=""/>
    <n v="8350"/>
    <s v="/ PCS"/>
    <s v="96 PCS_"/>
    <n v="7"/>
    <n v="7"/>
    <s v="96 PCS"/>
    <s v="96"/>
    <s v="PCS"/>
    <s v=""/>
    <s v=""/>
    <s v=""/>
    <s v=""/>
    <s v=""/>
    <n v="96"/>
    <s v="PCS"/>
    <d v="2023-01-28T00:00:00"/>
    <e v="#REF!"/>
    <n v="96"/>
    <x v="2"/>
    <x v="444"/>
  </r>
  <r>
    <s v=""/>
    <s v=""/>
    <s v="&gt;"/>
    <s v=""/>
    <x v="630"/>
    <s v=""/>
    <s v="Gel pen Kenko KE-100 hitam"/>
    <s v="KENKO SINAR INDONESIA"/>
    <s v="12 GRS"/>
    <n v="1"/>
    <s v=""/>
    <s v=""/>
    <n v="0"/>
    <n v="2764800"/>
    <n v="0.17"/>
    <s v=""/>
    <n v="2294784"/>
    <s v=""/>
    <s v=""/>
    <n v="0"/>
    <s v=""/>
    <s v="KENKO GEL PEN KE-100 BLACK"/>
    <s v="kenkogelpenke100black"/>
    <s v="ada"/>
    <s v="$D$4:$D$784"/>
    <n v="1168"/>
    <s v="&gt;"/>
    <s v="GRS"/>
    <n v="230400"/>
    <s v="/ GRS"/>
    <n v="19200"/>
    <s v="/ LSN"/>
    <n v="1600"/>
    <s v="/ PCS"/>
    <n v="1600"/>
    <s v="/ PCS"/>
    <s v="12 GRS_"/>
    <n v="7"/>
    <n v="7"/>
    <s v="12 GRS"/>
    <s v="12"/>
    <s v="GRS"/>
    <s v="12 LSN"/>
    <s v="12 "/>
    <s v="LSN"/>
    <n v="12"/>
    <s v="PCS"/>
    <n v="1728"/>
    <s v="PCS"/>
    <d v="2023-01-28T00:00:00"/>
    <e v="#REF!"/>
    <n v="12"/>
    <x v="2"/>
    <x v="445"/>
  </r>
  <r>
    <s v=""/>
    <s v=""/>
    <s v="&gt;"/>
    <s v=""/>
    <x v="631"/>
    <s v=""/>
    <s v="Tipe-ex Kenko KE-01"/>
    <s v="KENKO SINAR INDONESIA"/>
    <s v="36 LSN"/>
    <n v="5"/>
    <s v=""/>
    <s v=""/>
    <n v="0"/>
    <n v="1954800"/>
    <n v="0.17"/>
    <s v=""/>
    <n v="8112420"/>
    <s v=""/>
    <s v=""/>
    <n v="0"/>
    <s v=""/>
    <s v="KENKO CORRECTION FLUID KE-01"/>
    <s v="kenkocorrectionfluidke01"/>
    <s v="ada"/>
    <s v="$D$4:$D$785"/>
    <n v="1102"/>
    <s v="&gt;"/>
    <s v="LSN"/>
    <n v="54300"/>
    <s v="/ LSN"/>
    <n v="4525"/>
    <s v="/ PCS"/>
    <s v=""/>
    <s v=""/>
    <n v="4525"/>
    <s v="/ PCS"/>
    <s v="36 LSN_"/>
    <n v="7"/>
    <n v="7"/>
    <s v="36 LSN"/>
    <s v="36"/>
    <s v="LSN"/>
    <s v="12 PCS"/>
    <s v="12 "/>
    <s v="PCS"/>
    <s v=""/>
    <s v=""/>
    <n v="432"/>
    <s v="PCS"/>
    <d v="2023-01-28T00:00:00"/>
    <e v="#REF!"/>
    <n v="36"/>
    <x v="2"/>
    <x v="156"/>
  </r>
  <r>
    <s v=""/>
    <s v=""/>
    <s v="&gt;"/>
    <s v=""/>
    <x v="632"/>
    <s v=""/>
    <s v="PW Kenko 12W CP-12 F classic panjang"/>
    <s v="KENKO SINAR INDONESIA"/>
    <s v="24 LSN"/>
    <n v="1"/>
    <s v=""/>
    <s v=""/>
    <n v="0"/>
    <n v="2980800"/>
    <n v="0.17"/>
    <s v=""/>
    <n v="2474064"/>
    <s v=""/>
    <s v=""/>
    <n v="0"/>
    <s v=""/>
    <s v="KENKO 12 COLOR PENCIL CP-12F CLASSIC"/>
    <s v="kenko12colorpencilcp12fclassic"/>
    <s v="ada"/>
    <s v="$D$4:$D$786"/>
    <n v="1035"/>
    <s v="&gt;"/>
    <s v="LSN"/>
    <n v="124200"/>
    <s v="/ LSN"/>
    <n v="10350"/>
    <s v="/ PCS"/>
    <s v=""/>
    <s v=""/>
    <n v="10350"/>
    <s v="/ PCS"/>
    <s v="24 LSN_"/>
    <n v="7"/>
    <n v="7"/>
    <s v="24 LSN"/>
    <s v="24"/>
    <s v="LSN"/>
    <s v="12 PCS"/>
    <s v="12 "/>
    <s v="PCS"/>
    <s v=""/>
    <s v=""/>
    <n v="288"/>
    <s v="PCS"/>
    <d v="2023-01-28T00:00:00"/>
    <e v="#REF!"/>
    <n v="24"/>
    <x v="2"/>
    <x v="45"/>
  </r>
  <r>
    <s v=""/>
    <s v=""/>
    <s v="&gt;"/>
    <s v=""/>
    <x v="633"/>
    <s v=""/>
    <s v="Tape Dispenser Kenko TD-323"/>
    <s v="KENKO SINAR INDONESIA"/>
    <s v="24 PCS"/>
    <n v="2"/>
    <s v=""/>
    <s v=""/>
    <n v="0"/>
    <n v="462000"/>
    <n v="0.17"/>
    <s v=""/>
    <n v="766920"/>
    <s v=""/>
    <s v=""/>
    <n v="0"/>
    <s v=""/>
    <s v="KENKO TAPE DISPENSER TD-323 (1&quot; &amp; 3&quot; CORE)"/>
    <s v="kenkotapedispensertd3231&amp;3core"/>
    <s v="ada"/>
    <s v="$D$4:$D$787"/>
    <n v="1307"/>
    <s v="&gt;"/>
    <s v="PCS"/>
    <n v="19250"/>
    <s v="/ PCS"/>
    <s v=""/>
    <s v=""/>
    <s v=""/>
    <s v=""/>
    <n v="19250"/>
    <s v="/ PCS"/>
    <s v="24 PCS_"/>
    <n v="7"/>
    <n v="7"/>
    <s v="24 PCS"/>
    <s v="24"/>
    <s v="PCS"/>
    <s v=""/>
    <s v=""/>
    <s v=""/>
    <s v=""/>
    <s v=""/>
    <n v="24"/>
    <s v="PCS"/>
    <d v="2023-01-28T00:00:00"/>
    <e v="#REF!"/>
    <n v="24"/>
    <x v="2"/>
    <x v="49"/>
  </r>
  <r>
    <s v=""/>
    <s v=""/>
    <s v="&gt;"/>
    <s v=""/>
    <x v="634"/>
    <s v=""/>
    <s v="Binder clip Kenko 107"/>
    <s v="KENKO SINAR INDONESIA"/>
    <s v="50 GRS"/>
    <n v="1"/>
    <s v=""/>
    <s v=""/>
    <n v="0"/>
    <n v="1590000"/>
    <n v="0.17"/>
    <s v=""/>
    <n v="1319700"/>
    <s v=""/>
    <s v=""/>
    <n v="0"/>
    <s v=""/>
    <s v="KENKO BINDER CLIP NO.107"/>
    <s v="kenkobinderclipno107"/>
    <s v="ada"/>
    <s v="$D$4:$D$788"/>
    <n v="1050"/>
    <s v="&gt;"/>
    <s v="GRS"/>
    <n v="31800"/>
    <s v="/ GRS"/>
    <n v="2650"/>
    <s v="/ LSN"/>
    <n v="220.83333333333334"/>
    <s v="/ PCS"/>
    <n v="220.83333333333334"/>
    <s v="/ PCS"/>
    <s v="50 GRS_"/>
    <n v="7"/>
    <n v="7"/>
    <s v="50 GRS"/>
    <s v="50"/>
    <s v="GRS"/>
    <s v="12 LSN"/>
    <s v="12 "/>
    <s v="LSN"/>
    <n v="12"/>
    <s v="PCS"/>
    <n v="7200"/>
    <s v="PCS"/>
    <d v="2023-01-28T00:00:00"/>
    <e v="#REF!"/>
    <n v="50"/>
    <x v="2"/>
    <x v="446"/>
  </r>
  <r>
    <s v=""/>
    <s v=""/>
    <s v="&gt;"/>
    <s v=""/>
    <x v="635"/>
    <s v=""/>
    <s v="Cutter Kenko L-500"/>
    <s v="KENKO SINAR INDONESIA"/>
    <s v="20 LSN"/>
    <n v="2"/>
    <s v=""/>
    <s v=""/>
    <n v="0"/>
    <n v="2952000"/>
    <n v="0.17"/>
    <s v=""/>
    <n v="4900320"/>
    <s v=""/>
    <s v=""/>
    <n v="0"/>
    <s v=""/>
    <s v="KENKO CUTTER L-500 (18MM BLADE)"/>
    <s v="kenkocutterl50018mmblade"/>
    <s v="ada"/>
    <s v="$D$4:$D$789"/>
    <n v="1136"/>
    <s v="&gt;"/>
    <s v="LSN"/>
    <n v="147600"/>
    <s v="/ LSN"/>
    <n v="12300"/>
    <s v="/ PCS"/>
    <s v=""/>
    <s v=""/>
    <n v="12300"/>
    <s v="/ PCS"/>
    <s v="20 LSN_"/>
    <n v="7"/>
    <n v="7"/>
    <s v="20 LSN"/>
    <s v="20"/>
    <s v="LSN"/>
    <s v="12 PCS"/>
    <s v="12 "/>
    <s v="PCS"/>
    <s v=""/>
    <s v=""/>
    <n v="240"/>
    <s v="PCS"/>
    <d v="2023-01-28T00:00:00"/>
    <e v="#REF!"/>
    <n v="20"/>
    <x v="2"/>
    <x v="447"/>
  </r>
  <r>
    <s v=""/>
    <s v=""/>
    <s v="&gt;"/>
    <s v=""/>
    <x v="636"/>
    <s v=""/>
    <s v="Isi stapler (staples) Kenko 1210"/>
    <s v="KENKO SINAR INDONESIA"/>
    <s v="20 PAK (10 BOX)"/>
    <n v="3"/>
    <s v=""/>
    <s v=""/>
    <n v="0"/>
    <n v="840000"/>
    <n v="0.17"/>
    <s v=""/>
    <n v="2091600"/>
    <s v=""/>
    <s v=""/>
    <n v="0"/>
    <s v=""/>
    <s v="KENKO STAPLES NO.1210 (23/ 10)"/>
    <s v="kenkostaplesno12102310"/>
    <s v="ada"/>
    <s v="$D$4:$D$790"/>
    <n v="1302"/>
    <s v="&gt;"/>
    <s v="PAK "/>
    <n v="42000"/>
    <s v="/ PAK "/>
    <n v="4200"/>
    <s v="/ BOX"/>
    <s v=""/>
    <s v=""/>
    <n v="4200"/>
    <s v="/ BOX"/>
    <s v="20 PAK_10 BOX_"/>
    <n v="7"/>
    <n v="14"/>
    <s v="20 PAK "/>
    <s v="20"/>
    <s v="PAK "/>
    <s v="10 BOX"/>
    <s v="10 "/>
    <s v="BOX"/>
    <s v=""/>
    <s v=""/>
    <n v="200"/>
    <s v="BOX"/>
    <d v="2023-01-28T00:00:00"/>
    <e v="#REF!"/>
    <n v="20"/>
    <x v="2"/>
    <x v="150"/>
  </r>
  <r>
    <s v=""/>
    <s v=""/>
    <s v="&gt;"/>
    <s v=""/>
    <x v="637"/>
    <s v=""/>
    <s v="Clip trigonal Kenko no.3"/>
    <s v="KENKO SINAR INDONESIA"/>
    <s v="50 PAK (10 BOX)"/>
    <n v="1"/>
    <s v=""/>
    <s v=""/>
    <n v="0"/>
    <n v="800000"/>
    <n v="0.17"/>
    <s v=""/>
    <n v="664000"/>
    <s v=""/>
    <s v=""/>
    <n v="0"/>
    <s v=""/>
    <s v="KENKO TRIGONAL CLIP NO.3"/>
    <s v="kenkotrigonalclipno3"/>
    <s v="ada"/>
    <s v="$D$4:$D$791"/>
    <n v="1312"/>
    <s v="&gt;"/>
    <s v="PAK "/>
    <n v="16000"/>
    <s v="/ PAK "/>
    <n v="1600"/>
    <s v="/ BOX"/>
    <s v=""/>
    <s v=""/>
    <n v="1600"/>
    <s v="/ BOX"/>
    <s v="50 PAK_10 BOX_"/>
    <n v="7"/>
    <n v="14"/>
    <s v="50 PAK "/>
    <s v="50"/>
    <s v="PAK "/>
    <s v="10 BOX"/>
    <s v="10 "/>
    <s v="BOX"/>
    <s v=""/>
    <s v=""/>
    <n v="500"/>
    <s v="BOX"/>
    <d v="2023-01-28T00:00:00"/>
    <e v="#REF!"/>
    <n v="50"/>
    <x v="2"/>
    <x v="119"/>
  </r>
  <r>
    <s v=""/>
    <s v=""/>
    <s v="&gt;"/>
    <s v=""/>
    <x v="638"/>
    <s v=""/>
    <s v="Tipe-ex Kenko KE-108"/>
    <s v="KENKO SINAR INDONESIA"/>
    <s v="36 LSN"/>
    <n v="2"/>
    <s v=""/>
    <s v=""/>
    <n v="0"/>
    <n v="1695600"/>
    <n v="0.17"/>
    <s v=""/>
    <n v="2814696"/>
    <n v="0"/>
    <n v="0"/>
    <n v="0"/>
    <s v=""/>
    <s v="KENKO CORRECTION FLUID KE-108"/>
    <s v="kenkocorrectionfluidke108"/>
    <s v="ada"/>
    <s v="$D$4:$D$792"/>
    <n v="1104"/>
    <s v="&gt;"/>
    <s v="LSN"/>
    <n v="47100"/>
    <s v="/ LSN"/>
    <n v="3925"/>
    <s v="/ PCS"/>
    <s v=""/>
    <s v=""/>
    <n v="3925"/>
    <s v="/ PCS"/>
    <s v="36 LSN_"/>
    <n v="7"/>
    <n v="7"/>
    <s v="36 LSN"/>
    <s v="36"/>
    <s v="LSN"/>
    <s v="12 PCS"/>
    <s v="12 "/>
    <s v="PCS"/>
    <s v=""/>
    <s v=""/>
    <n v="432"/>
    <s v="PCS"/>
    <d v="2023-01-28T00:00:00"/>
    <e v="#REF!"/>
    <n v="36"/>
    <x v="2"/>
    <x v="4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8T00:00:00"/>
    <s v=""/>
    <e v="#VALUE!"/>
    <x v="1"/>
    <x v="1"/>
  </r>
  <r>
    <s v="GLO_2801_ 26-1"/>
    <n v="151"/>
    <s v="&gt;"/>
    <n v="1"/>
    <x v="639"/>
    <s v=""/>
    <s v="Agenda Calvin Klein silver"/>
    <s v="GLORY"/>
    <s v="120 PCS"/>
    <s v=""/>
    <n v="120"/>
    <s v="PCS"/>
    <n v="13000"/>
    <n v="1560000"/>
    <s v=""/>
    <s v=""/>
    <n v="1560000"/>
    <n v="0"/>
    <n v="1560000"/>
    <s v="CASH DISC : 78.000"/>
    <n v="0"/>
    <s v="AG CK KOMBINASI"/>
    <s v="agckkombinasi"/>
    <s v="ada"/>
    <s v="$D$4:$D$794"/>
    <n v="38"/>
    <s v="&gt;"/>
    <s v="PCS"/>
    <n v="13000"/>
    <s v="/ PCS"/>
    <s v=""/>
    <s v=""/>
    <s v=""/>
    <s v=""/>
    <n v="13000"/>
    <s v="/ PCS"/>
    <s v="120 PCS_"/>
    <n v="8"/>
    <n v="8"/>
    <s v="120 PCS"/>
    <s v="120"/>
    <s v="PCS"/>
    <s v=""/>
    <s v=""/>
    <s v=""/>
    <s v=""/>
    <s v=""/>
    <n v="120"/>
    <s v="PCS"/>
    <d v="2023-01-28T00:00:00"/>
    <e v="#REF!"/>
    <n v="120"/>
    <x v="0"/>
    <x v="44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8T00:00:00"/>
    <s v=""/>
    <e v="#VALUE!"/>
    <x v="1"/>
    <x v="1"/>
  </r>
  <r>
    <s v="ETJ_2801_123-1"/>
    <n v="152"/>
    <s v="&gt;"/>
    <n v="1"/>
    <x v="640"/>
    <s v=""/>
    <s v="Garisan Enter 30cm 675"/>
    <s v="ETJ"/>
    <s v="200 LSN"/>
    <n v="10"/>
    <n v="2000"/>
    <s v="DZ"/>
    <n v="8750"/>
    <n v="1750000"/>
    <s v=""/>
    <s v=""/>
    <n v="17500000"/>
    <n v="0"/>
    <n v="17500000"/>
    <n v="0"/>
    <n v="35"/>
    <s v="ENTER 30CM 675"/>
    <s v="enter30cm675"/>
    <s v="ada"/>
    <s v="$D$4:$D$796"/>
    <n v="652"/>
    <s v="&gt;"/>
    <s v="LSN"/>
    <n v="8750"/>
    <s v="/ LSN"/>
    <n v="729.16666666666663"/>
    <s v="/ PCS"/>
    <s v=""/>
    <s v=""/>
    <n v="729.16666666666663"/>
    <s v="/ PCS"/>
    <s v="200 LSN_"/>
    <n v="8"/>
    <n v="8"/>
    <s v="200 LSN"/>
    <s v="200"/>
    <s v="LSN"/>
    <s v="12 PCS"/>
    <s v="12 "/>
    <s v="PCS"/>
    <s v=""/>
    <s v=""/>
    <n v="2400"/>
    <s v="PCS"/>
    <d v="2023-01-28T00:00:00"/>
    <e v="#REF!"/>
    <n v="200"/>
    <x v="0"/>
    <x v="44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8T00:00:00"/>
    <s v=""/>
    <e v="#VALUE!"/>
    <x v="1"/>
    <x v="1"/>
  </r>
  <r>
    <s v="DBS_2901_233-2"/>
    <n v="153"/>
    <s v="&gt;"/>
    <n v="2"/>
    <x v="641"/>
    <d v="2023-01-29T00:00:00"/>
    <s v="Stabillo Tizo 54PC TF 610"/>
    <s v="DB STATIONERY"/>
    <s v="24 PCS"/>
    <n v="3"/>
    <n v="72"/>
    <s v="PCS"/>
    <n v="106000"/>
    <n v="2544000"/>
    <s v=""/>
    <s v=""/>
    <n v="7632000"/>
    <s v=""/>
    <s v=""/>
    <n v="0"/>
    <n v="3"/>
    <s v="STABILO TIZO 54 PC TF610"/>
    <s v="stabilotizo54pctf610"/>
    <s v="ada"/>
    <s v="$D$4:$D$798"/>
    <n v="1976"/>
    <s v="&gt;"/>
    <s v="PCS"/>
    <n v="106000"/>
    <s v="/ PCS"/>
    <s v=""/>
    <s v=""/>
    <s v=""/>
    <s v=""/>
    <n v="106000"/>
    <s v="/ PCS"/>
    <s v="24 PCS_"/>
    <n v="7"/>
    <n v="7"/>
    <s v="24 PCS"/>
    <s v="24"/>
    <s v="PCS"/>
    <s v=""/>
    <s v=""/>
    <s v=""/>
    <s v=""/>
    <s v=""/>
    <n v="24"/>
    <s v="PCS"/>
    <d v="2023-01-29T00:00:00"/>
    <e v="#REF!"/>
    <n v="24"/>
    <x v="0"/>
    <x v="450"/>
  </r>
  <r>
    <s v=""/>
    <s v=""/>
    <s v="&gt;"/>
    <s v=""/>
    <x v="642"/>
    <s v=""/>
    <s v="Stabillo Highlighter TF 616 24 PCS"/>
    <s v="DB STATIONERY"/>
    <s v="32 PAK (24 PCS)"/>
    <n v="3"/>
    <n v="96"/>
    <s v="PCS"/>
    <n v="49500"/>
    <n v="1584000"/>
    <s v=""/>
    <s v=""/>
    <n v="4752000"/>
    <n v="0"/>
    <n v="0"/>
    <s v="DIMUAT 1 COLI"/>
    <n v="3"/>
    <s v="HIGHLIGHTER 24 PCS TF616"/>
    <s v="highlighter24pcstf616"/>
    <s v="ada"/>
    <s v="$D$4:$D$799"/>
    <n v="973"/>
    <s v="&gt;"/>
    <s v="PAK "/>
    <n v="49500"/>
    <s v="/ PAK "/>
    <n v="2062.5"/>
    <s v="/ PCS"/>
    <s v=""/>
    <s v=""/>
    <n v="2062.5"/>
    <s v="/ PCS"/>
    <s v="32 PAK_24 PCS_"/>
    <n v="7"/>
    <n v="14"/>
    <s v="32 PAK "/>
    <s v="32"/>
    <s v="PAK "/>
    <s v="24 PCS"/>
    <s v="24 "/>
    <s v="PCS"/>
    <s v=""/>
    <s v=""/>
    <n v="768"/>
    <s v="PCS"/>
    <d v="2023-01-29T00:00:00"/>
    <e v="#REF!"/>
    <n v="32"/>
    <x v="0"/>
    <x v="45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9T00:00:00"/>
    <s v=""/>
    <e v="#VALUE!"/>
    <x v="1"/>
    <x v="1"/>
  </r>
  <r>
    <s v="ATA_3001_591-6"/>
    <n v="154"/>
    <s v="&gt;"/>
    <n v="6"/>
    <x v="643"/>
    <d v="2023-01-30T00:00:00"/>
    <s v="Jangka set JK MS-25"/>
    <s v="ATALI MAKMUR"/>
    <s v="24 LSN"/>
    <n v="4"/>
    <n v="96"/>
    <s v="DZ"/>
    <n v="88200"/>
    <n v="2116800"/>
    <n v="0.125"/>
    <n v="0.05"/>
    <n v="7038360"/>
    <s v=""/>
    <s v=""/>
    <n v="0"/>
    <n v="4"/>
    <s v="MATH SET MS-25 JK"/>
    <s v="mathsetms25jk"/>
    <s v="ada"/>
    <s v="$D$4:$D$801"/>
    <n v="1483"/>
    <s v="&gt;"/>
    <s v="LSN"/>
    <n v="88200"/>
    <s v="/ LSN"/>
    <n v="7350"/>
    <s v="/ PCS"/>
    <s v=""/>
    <s v=""/>
    <n v="7350"/>
    <s v="/ PCS"/>
    <s v="24 LSN_"/>
    <n v="7"/>
    <n v="7"/>
    <s v="24 LSN"/>
    <s v="24"/>
    <s v="LSN"/>
    <s v="12 PCS"/>
    <s v="12 "/>
    <s v="PCS"/>
    <s v=""/>
    <s v=""/>
    <n v="288"/>
    <s v="PCS"/>
    <d v="2023-01-30T00:00:00"/>
    <e v="#REF!"/>
    <n v="24"/>
    <x v="2"/>
    <x v="452"/>
  </r>
  <r>
    <s v=""/>
    <s v=""/>
    <s v="&gt;"/>
    <s v=""/>
    <x v="644"/>
    <s v=""/>
    <s v="Jangka set JK MS-75"/>
    <s v="ATALI MAKMUR"/>
    <s v="24 LSN"/>
    <n v="3"/>
    <n v="72"/>
    <s v="DZ"/>
    <n v="89400"/>
    <n v="2145600"/>
    <n v="0.125"/>
    <n v="0.05"/>
    <n v="5350590"/>
    <s v=""/>
    <s v=""/>
    <n v="0"/>
    <n v="3"/>
    <s v="MATH SET MS-75 JK"/>
    <s v="mathsetms75jk"/>
    <s v="ada"/>
    <s v="$D$4:$D$802"/>
    <n v="1488"/>
    <s v="&gt;"/>
    <s v="LSN"/>
    <n v="89400"/>
    <s v="/ LSN"/>
    <n v="7450"/>
    <s v="/ PCS"/>
    <s v=""/>
    <s v=""/>
    <n v="7450"/>
    <s v="/ PCS"/>
    <s v="24 LSN_"/>
    <n v="7"/>
    <n v="7"/>
    <s v="24 LSN"/>
    <s v="24"/>
    <s v="LSN"/>
    <s v="12 PCS"/>
    <s v="12 "/>
    <s v="PCS"/>
    <s v=""/>
    <s v=""/>
    <n v="288"/>
    <s v="PCS"/>
    <d v="2023-01-30T00:00:00"/>
    <e v="#REF!"/>
    <n v="24"/>
    <x v="2"/>
    <x v="453"/>
  </r>
  <r>
    <s v=""/>
    <s v=""/>
    <s v="&gt;"/>
    <s v=""/>
    <x v="645"/>
    <s v=""/>
    <s v="Jangka Set JK MS-402"/>
    <s v="ATALI MAKMUR"/>
    <s v="12 BOX (24 SET)"/>
    <n v="1"/>
    <n v="288"/>
    <s v="SET"/>
    <n v="12000"/>
    <n v="3456000"/>
    <n v="0.125"/>
    <n v="0.05"/>
    <n v="2872800"/>
    <s v=""/>
    <s v=""/>
    <n v="0"/>
    <n v="1"/>
    <s v="MATH SET MS-402 JK"/>
    <s v="mathsetms402jk"/>
    <s v="ada"/>
    <s v="$D$4:$D$803"/>
    <n v="1485"/>
    <s v="&gt;"/>
    <s v="BOX "/>
    <n v="288000"/>
    <s v="/ BOX "/>
    <n v="12000"/>
    <s v="/ SET"/>
    <s v=""/>
    <s v=""/>
    <n v="12000"/>
    <s v="/ SET"/>
    <s v="12 BOX_24 SET_"/>
    <n v="7"/>
    <n v="14"/>
    <s v="12 BOX "/>
    <s v="12"/>
    <s v="BOX "/>
    <s v="24 SET"/>
    <s v="24 "/>
    <s v="SET"/>
    <s v=""/>
    <s v=""/>
    <n v="288"/>
    <s v="SET"/>
    <d v="2023-01-30T00:00:00"/>
    <e v="#REF!"/>
    <n v="12"/>
    <x v="2"/>
    <x v="454"/>
  </r>
  <r>
    <s v=""/>
    <s v=""/>
    <s v="&gt;"/>
    <s v=""/>
    <x v="646"/>
    <s v=""/>
    <s v="Tape cutter JK TD-102"/>
    <s v="ATALI MAKMUR"/>
    <s v="24 PCS"/>
    <n v="2"/>
    <n v="48"/>
    <s v="PCS"/>
    <n v="11100"/>
    <n v="266400"/>
    <n v="0.125"/>
    <n v="0.05"/>
    <n v="442890"/>
    <s v=""/>
    <s v=""/>
    <n v="0"/>
    <n v="5"/>
    <s v="TAPE CUTTER TD-102 JK"/>
    <s v="tapecuttertd102jk"/>
    <s v="ada"/>
    <s v="$D$4:$D$804"/>
    <n v="2025"/>
    <s v="&gt;"/>
    <s v="PCS"/>
    <n v="11100"/>
    <s v="/ PCS"/>
    <s v=""/>
    <s v=""/>
    <s v=""/>
    <s v=""/>
    <n v="11100"/>
    <s v="/ PCS"/>
    <s v="24 PCS_"/>
    <n v="7"/>
    <n v="7"/>
    <s v="24 PCS"/>
    <s v="24"/>
    <s v="PCS"/>
    <s v=""/>
    <s v=""/>
    <s v=""/>
    <s v=""/>
    <s v=""/>
    <n v="24"/>
    <s v="PCS"/>
    <d v="2023-01-30T00:00:00"/>
    <e v="#REF!"/>
    <n v="24"/>
    <x v="2"/>
    <x v="455"/>
  </r>
  <r>
    <s v=""/>
    <s v=""/>
    <s v="&gt;"/>
    <s v=""/>
    <x v="647"/>
    <s v=""/>
    <s v="Crayon putar JK TWCR-12 S"/>
    <s v="ATALI MAKMUR"/>
    <s v="12 LSN"/>
    <n v="1"/>
    <n v="144"/>
    <s v="SET"/>
    <n v="23900"/>
    <n v="3441600"/>
    <n v="0.125"/>
    <n v="0.05"/>
    <n v="2860830"/>
    <s v=""/>
    <s v=""/>
    <n v="0"/>
    <n v="8"/>
    <s v="CRAYON PUTAR TWCR-12S JK"/>
    <s v="crayonputartwcr12sjk"/>
    <s v="ada"/>
    <s v="$D$4:$D$805"/>
    <n v="553"/>
    <s v="&gt;"/>
    <s v="LSN"/>
    <n v="286800"/>
    <s v="/ LSN"/>
    <n v="23900"/>
    <s v="/ PCS"/>
    <s v=""/>
    <s v=""/>
    <n v="23900"/>
    <s v="/ PCS"/>
    <s v="12 LSN_"/>
    <n v="7"/>
    <n v="7"/>
    <s v="12 LSN"/>
    <s v="12"/>
    <s v="LSN"/>
    <s v="12 PCS"/>
    <s v="12 "/>
    <s v="PCS"/>
    <s v=""/>
    <s v=""/>
    <n v="144"/>
    <s v="PCS"/>
    <d v="2023-01-30T00:00:00"/>
    <e v="#REF!"/>
    <n v="12"/>
    <x v="2"/>
    <x v="171"/>
  </r>
  <r>
    <s v=""/>
    <s v=""/>
    <s v="&gt;"/>
    <s v=""/>
    <x v="648"/>
    <s v=""/>
    <s v="Label JK LB-2 RL 1brs"/>
    <s v="ATALI MAKMUR"/>
    <s v="100 PAK (10 ROL)"/>
    <n v="1"/>
    <n v="1000"/>
    <s v="ROL"/>
    <n v="2050"/>
    <n v="2050000"/>
    <n v="0.125"/>
    <n v="0.05"/>
    <n v="1704062.5"/>
    <n v="0"/>
    <n v="0"/>
    <n v="0"/>
    <n v="8"/>
    <s v="LABEL LB-2RL(1 BARIS) JK"/>
    <s v="labellb2rl1barisjk"/>
    <s v="ada"/>
    <s v="$D$4:$D$806"/>
    <n v="1349"/>
    <s v="&gt;"/>
    <s v="PAK "/>
    <n v="20500"/>
    <s v="/ PAK "/>
    <n v="2050"/>
    <s v="/ ROL"/>
    <s v=""/>
    <s v=""/>
    <n v="2050"/>
    <s v="/ ROL"/>
    <s v="100 PAK_10 ROL_"/>
    <n v="8"/>
    <n v="15"/>
    <s v="100 PAK "/>
    <s v="100"/>
    <s v="PAK "/>
    <s v="10 ROL"/>
    <s v="10 "/>
    <s v="ROL"/>
    <s v=""/>
    <s v=""/>
    <n v="1000"/>
    <s v="ROL"/>
    <d v="2023-01-30T00:00:00"/>
    <e v="#REF!"/>
    <n v="100"/>
    <x v="2"/>
    <x v="175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0T00:00:00"/>
    <s v=""/>
    <e v="#VALUE!"/>
    <x v="1"/>
    <x v="1"/>
  </r>
  <r>
    <s v="KEN_3001_870-7"/>
    <n v="155"/>
    <s v="&gt;"/>
    <n v="7"/>
    <x v="649"/>
    <s v=""/>
    <s v="Binder clip Kenko no.105"/>
    <s v="KENKO SINAR INDONESIA"/>
    <s v="50 GRS"/>
    <n v="3"/>
    <s v=""/>
    <s v=""/>
    <n v="0"/>
    <n v="1440000"/>
    <n v="0.17"/>
    <s v=""/>
    <n v="3585600"/>
    <s v=""/>
    <s v=""/>
    <n v="0"/>
    <s v=""/>
    <s v="KENKO BINDER CLIP NO.105"/>
    <s v="kenkobinderclipno105"/>
    <s v="ada"/>
    <s v="$D$4:$D$808"/>
    <n v="1049"/>
    <s v="&gt;"/>
    <s v="GRS"/>
    <n v="28800"/>
    <s v="/ GRS"/>
    <n v="2400"/>
    <s v="/ LSN"/>
    <n v="200"/>
    <s v="/ PCS"/>
    <n v="200"/>
    <s v="/ PCS"/>
    <s v="50 GRS_"/>
    <n v="7"/>
    <n v="7"/>
    <s v="50 GRS"/>
    <s v="50"/>
    <s v="GRS"/>
    <s v="12 LSN"/>
    <s v="12 "/>
    <s v="LSN"/>
    <n v="12"/>
    <s v="PCS"/>
    <n v="7200"/>
    <s v="PCS"/>
    <d v="2023-01-30T00:00:00"/>
    <e v="#REF!"/>
    <n v="50"/>
    <x v="2"/>
    <x v="456"/>
  </r>
  <r>
    <s v=""/>
    <s v=""/>
    <s v="&gt;"/>
    <s v=""/>
    <x v="650"/>
    <s v=""/>
    <s v="Binder clip Kenko 107"/>
    <s v="KENKO SINAR INDONESIA"/>
    <s v="50 GRS"/>
    <n v="3"/>
    <s v=""/>
    <s v=""/>
    <n v="0"/>
    <n v="1590000"/>
    <n v="0.17"/>
    <s v=""/>
    <n v="3959100"/>
    <s v=""/>
    <s v=""/>
    <n v="0"/>
    <s v=""/>
    <s v="KENKO BINDER CLIP NO.107"/>
    <s v="kenkobinderclipno107"/>
    <s v="ada"/>
    <s v="$D$4:$D$809"/>
    <n v="1050"/>
    <s v="&gt;"/>
    <s v="GRS"/>
    <n v="31800"/>
    <s v="/ GRS"/>
    <n v="2650"/>
    <s v="/ LSN"/>
    <n v="220.83333333333334"/>
    <s v="/ PCS"/>
    <n v="220.83333333333334"/>
    <s v="/ PCS"/>
    <s v="50 GRS_"/>
    <n v="7"/>
    <n v="7"/>
    <s v="50 GRS"/>
    <s v="50"/>
    <s v="GRS"/>
    <s v="12 LSN"/>
    <s v="12 "/>
    <s v="LSN"/>
    <n v="12"/>
    <s v="PCS"/>
    <n v="7200"/>
    <s v="PCS"/>
    <d v="2023-01-30T00:00:00"/>
    <e v="#REF!"/>
    <n v="50"/>
    <x v="2"/>
    <x v="446"/>
  </r>
  <r>
    <s v=""/>
    <s v=""/>
    <s v="&gt;"/>
    <s v=""/>
    <x v="651"/>
    <s v=""/>
    <s v="Binder clip Kenko 111"/>
    <s v="KENKO SINAR INDONESIA"/>
    <s v="30 GRS"/>
    <n v="3"/>
    <s v=""/>
    <s v=""/>
    <n v="0"/>
    <n v="1476000"/>
    <n v="0.17"/>
    <s v=""/>
    <n v="3675240"/>
    <s v=""/>
    <s v=""/>
    <n v="0"/>
    <s v=""/>
    <s v="KENKO BINDER CLIP NO.111"/>
    <s v="kenkobinderclipno111"/>
    <s v="ada"/>
    <s v="$D$4:$D$810"/>
    <n v="1051"/>
    <s v="&gt;"/>
    <s v="GRS"/>
    <n v="49200"/>
    <s v="/ GRS"/>
    <n v="4100"/>
    <s v="/ LSN"/>
    <n v="341.66666666666669"/>
    <s v="/ PCS"/>
    <n v="341.66666666666669"/>
    <s v="/ PCS"/>
    <s v="30 GRS_"/>
    <n v="7"/>
    <n v="7"/>
    <s v="30 GRS"/>
    <s v="30"/>
    <s v="GRS"/>
    <s v="12 LSN"/>
    <s v="12 "/>
    <s v="LSN"/>
    <n v="12"/>
    <s v="PCS"/>
    <n v="4320"/>
    <s v="PCS"/>
    <d v="2023-01-30T00:00:00"/>
    <e v="#REF!"/>
    <n v="30"/>
    <x v="2"/>
    <x v="141"/>
  </r>
  <r>
    <s v=""/>
    <s v=""/>
    <s v="&gt;"/>
    <s v=""/>
    <x v="652"/>
    <s v=""/>
    <s v="Binder clip Kenko no.155"/>
    <s v="KENKO SINAR INDONESIA"/>
    <s v="20 GRS"/>
    <n v="1"/>
    <s v=""/>
    <s v=""/>
    <n v="0"/>
    <n v="1380000"/>
    <n v="0.17"/>
    <s v=""/>
    <n v="1145400"/>
    <s v=""/>
    <s v=""/>
    <n v="0"/>
    <s v=""/>
    <s v="KENKO BINDER CLIP NO.155"/>
    <s v="kenkobinderclipno155"/>
    <s v="ada"/>
    <s v="$D$4:$D$811"/>
    <n v="1052"/>
    <s v="&gt;"/>
    <s v="GRS"/>
    <n v="69000"/>
    <s v="/ GRS"/>
    <n v="5750"/>
    <s v="/ LSN"/>
    <n v="479.16666666666669"/>
    <s v="/ PCS"/>
    <n v="479.16666666666669"/>
    <s v="/ PCS"/>
    <s v="20 GRS_"/>
    <n v="7"/>
    <n v="7"/>
    <s v="20 GRS"/>
    <s v="20"/>
    <s v="GRS"/>
    <s v="12 LSN"/>
    <s v="12 "/>
    <s v="LSN"/>
    <n v="12"/>
    <s v="PCS"/>
    <n v="2880"/>
    <s v="PCS"/>
    <d v="2023-01-30T00:00:00"/>
    <e v="#REF!"/>
    <n v="20"/>
    <x v="2"/>
    <x v="441"/>
  </r>
  <r>
    <s v=""/>
    <s v=""/>
    <s v="&gt;"/>
    <s v=""/>
    <x v="653"/>
    <s v=""/>
    <s v="Binder clip Kenko no.200"/>
    <s v="KENKO SINAR INDONESIA"/>
    <s v="10 GRS"/>
    <n v="4"/>
    <s v=""/>
    <s v=""/>
    <n v="0"/>
    <n v="1200000"/>
    <n v="0.17"/>
    <s v=""/>
    <n v="3984000"/>
    <s v=""/>
    <s v=""/>
    <n v="0"/>
    <s v=""/>
    <s v="KENKO BINDER CLIP NO.200"/>
    <s v="kenkobinderclipno200"/>
    <s v="ada"/>
    <s v="$D$4:$D$812"/>
    <n v="1053"/>
    <s v="&gt;"/>
    <s v="GRS"/>
    <n v="120000"/>
    <s v="/ GRS"/>
    <n v="10000"/>
    <s v="/ LSN"/>
    <n v="833.33333333333337"/>
    <s v="/ PCS"/>
    <n v="833.33333333333337"/>
    <s v="/ PCS"/>
    <s v="10 GRS_"/>
    <n v="7"/>
    <n v="7"/>
    <s v="10 GRS"/>
    <s v="10"/>
    <s v="GRS"/>
    <s v="12 LSN"/>
    <s v="12 "/>
    <s v="LSN"/>
    <n v="12"/>
    <s v="PCS"/>
    <n v="1440"/>
    <s v="PCS"/>
    <d v="2023-01-30T00:00:00"/>
    <e v="#REF!"/>
    <n v="10"/>
    <x v="2"/>
    <x v="442"/>
  </r>
  <r>
    <s v=""/>
    <s v=""/>
    <s v="&gt;"/>
    <s v=""/>
    <x v="654"/>
    <s v=""/>
    <s v="Binder clip Kenko No.260"/>
    <s v="KENKO SINAR INDONESIA"/>
    <s v="5 GRS"/>
    <n v="2"/>
    <s v=""/>
    <s v=""/>
    <n v="0"/>
    <n v="900000"/>
    <n v="0.17"/>
    <s v=""/>
    <n v="1494000"/>
    <s v=""/>
    <s v=""/>
    <n v="0"/>
    <s v=""/>
    <s v="KENKO BINDER CLIP NO.260"/>
    <s v="kenkobinderclipno260"/>
    <s v="ada"/>
    <s v="$D$4:$D$813"/>
    <n v="1054"/>
    <s v="&gt;"/>
    <s v="GRS"/>
    <n v="180000"/>
    <s v="/ GRS"/>
    <n v="15000"/>
    <s v="/ LSN"/>
    <n v="1250"/>
    <s v="/ PCS"/>
    <n v="1250"/>
    <s v="/ PCS"/>
    <s v="5 GRS_"/>
    <n v="6"/>
    <n v="6"/>
    <s v="5 GRS"/>
    <s v="5"/>
    <s v="GRS"/>
    <s v="12 LSN"/>
    <s v="12 "/>
    <s v="LSN"/>
    <n v="12"/>
    <s v="PCS"/>
    <n v="720"/>
    <s v="PCS"/>
    <d v="2023-01-30T00:00:00"/>
    <e v="#REF!"/>
    <n v="5"/>
    <x v="2"/>
    <x v="149"/>
  </r>
  <r>
    <s v=""/>
    <s v=""/>
    <s v="&gt;"/>
    <s v=""/>
    <x v="655"/>
    <s v=""/>
    <s v="Lem stick Kenko 15gr tanggung"/>
    <s v="KENKO SINAR INDONESIA"/>
    <s v="36 BOX (20 PCS)"/>
    <n v="2"/>
    <s v=""/>
    <s v=""/>
    <n v="0"/>
    <n v="2592000"/>
    <n v="0.17"/>
    <s v=""/>
    <n v="4302720"/>
    <n v="0"/>
    <n v="0"/>
    <n v="0"/>
    <s v=""/>
    <s v="KENKO GLUE STICK 15 GR(MEDIUM)"/>
    <s v="kenkogluestick15grmedium"/>
    <s v="ada"/>
    <s v="$D$4:$D$814"/>
    <n v="1188"/>
    <s v="&gt;"/>
    <s v="BOX "/>
    <n v="72000"/>
    <s v="/ BOX "/>
    <n v="3600"/>
    <s v="/ PCS"/>
    <s v=""/>
    <s v=""/>
    <n v="3600"/>
    <s v="/ PCS"/>
    <s v="36 BOX_20 PCS_"/>
    <n v="7"/>
    <n v="14"/>
    <s v="36 BOX "/>
    <s v="36"/>
    <s v="BOX "/>
    <s v="20 PCS"/>
    <s v="20 "/>
    <s v="PCS"/>
    <s v=""/>
    <s v=""/>
    <n v="720"/>
    <s v="PCS"/>
    <d v="2023-01-30T00:00:00"/>
    <e v="#REF!"/>
    <n v="36"/>
    <x v="2"/>
    <x v="34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0T00:00:00"/>
    <s v=""/>
    <e v="#VALUE!"/>
    <x v="1"/>
    <x v="1"/>
  </r>
  <r>
    <s v="HAN_3101_340-4"/>
    <n v="156"/>
    <s v="&gt;"/>
    <n v="4"/>
    <x v="656"/>
    <d v="2023-01-31T00:00:00"/>
    <s v="Malam Shintoeng K 1W polos"/>
    <s v="HANSA"/>
    <s v="480 PCS"/>
    <s v=""/>
    <n v="12"/>
    <s v="PCS"/>
    <n v="1450"/>
    <n v="17400"/>
    <s v=""/>
    <s v=""/>
    <n v="17400"/>
    <s v=""/>
    <s v=""/>
    <n v="0"/>
    <n v="0"/>
    <s v="MALAM SHINTOENG K 1W POLOS"/>
    <s v="malamshintoengk1wpolos"/>
    <s v="ada"/>
    <s v="$D$4:$D$816"/>
    <n v="1432"/>
    <s v="&gt;"/>
    <s v="PCS"/>
    <n v="1450"/>
    <s v="/ PCS"/>
    <s v=""/>
    <s v=""/>
    <s v=""/>
    <s v=""/>
    <n v="1450"/>
    <s v="/ PCS"/>
    <s v="480 PCS_"/>
    <n v="8"/>
    <n v="8"/>
    <s v="480 PCS"/>
    <s v="480"/>
    <s v="PCS"/>
    <s v=""/>
    <s v=""/>
    <s v=""/>
    <s v=""/>
    <s v=""/>
    <n v="480"/>
    <s v="PCS"/>
    <d v="2023-01-31T00:00:00"/>
    <e v="#REF!"/>
    <n v="480"/>
    <x v="0"/>
    <x v="328"/>
  </r>
  <r>
    <s v=""/>
    <s v=""/>
    <s v="&gt;"/>
    <s v=""/>
    <x v="657"/>
    <s v=""/>
    <s v="Malam Shintoeng K 6-12W"/>
    <s v="HANSA"/>
    <s v="480 PCS"/>
    <s v=""/>
    <n v="12"/>
    <s v="PCS"/>
    <n v="1450"/>
    <n v="17400"/>
    <s v=""/>
    <s v=""/>
    <n v="17400"/>
    <s v=""/>
    <s v=""/>
    <n v="0"/>
    <n v="0"/>
    <s v="MALAM SHINTOENG K 6-12W"/>
    <s v="malamshintoengk612w"/>
    <s v="ada"/>
    <s v="$D$4:$D$817"/>
    <n v="1433"/>
    <s v="&gt;"/>
    <s v="PCS"/>
    <n v="1450"/>
    <s v="/ PCS"/>
    <s v=""/>
    <s v=""/>
    <s v=""/>
    <s v=""/>
    <n v="1450"/>
    <s v="/ PCS"/>
    <s v="480 PCS_"/>
    <n v="8"/>
    <n v="8"/>
    <s v="480 PCS"/>
    <s v="480"/>
    <s v="PCS"/>
    <s v=""/>
    <s v=""/>
    <s v=""/>
    <s v=""/>
    <s v=""/>
    <n v="480"/>
    <s v="PCS"/>
    <d v="2023-01-31T00:00:00"/>
    <e v="#REF!"/>
    <n v="480"/>
    <x v="0"/>
    <x v="327"/>
  </r>
  <r>
    <s v=""/>
    <s v=""/>
    <s v="&gt;"/>
    <s v=""/>
    <x v="658"/>
    <s v=""/>
    <s v="Malam Shintoeng B 1W polos"/>
    <s v="HANSA"/>
    <s v="180 PCS"/>
    <s v=""/>
    <n v="10"/>
    <s v="PCS"/>
    <n v="5200"/>
    <n v="52000"/>
    <s v=""/>
    <s v=""/>
    <n v="52000"/>
    <s v=""/>
    <s v=""/>
    <n v="0"/>
    <n v="0"/>
    <s v="MALAM SHINTOENG B 1W POLOS"/>
    <s v="malamshintoengb1wpolos"/>
    <s v="ada"/>
    <s v="$D$4:$D$818"/>
    <n v="1430"/>
    <s v="&gt;"/>
    <s v="PCS"/>
    <n v="5200"/>
    <s v="/ PCS"/>
    <s v=""/>
    <s v=""/>
    <s v=""/>
    <s v=""/>
    <n v="5200"/>
    <s v="/ PCS"/>
    <s v="180 PCS_"/>
    <n v="8"/>
    <n v="8"/>
    <s v="180 PCS"/>
    <s v="180"/>
    <s v="PCS"/>
    <s v=""/>
    <s v=""/>
    <s v=""/>
    <s v=""/>
    <s v=""/>
    <n v="180"/>
    <s v="PCS"/>
    <d v="2023-01-31T00:00:00"/>
    <e v="#REF!"/>
    <n v="180"/>
    <x v="0"/>
    <x v="331"/>
  </r>
  <r>
    <s v=""/>
    <s v=""/>
    <s v="&gt;"/>
    <s v=""/>
    <x v="659"/>
    <s v=""/>
    <s v="Malam Shintoeng B 6-12W"/>
    <s v="HANSA"/>
    <s v="150 PCS"/>
    <s v=""/>
    <n v="10"/>
    <s v="PCS"/>
    <n v="5500"/>
    <n v="55000"/>
    <s v=""/>
    <s v=""/>
    <n v="55000"/>
    <n v="0"/>
    <n v="0"/>
    <n v="0"/>
    <n v="0"/>
    <s v="MALAM SHINTOENG B 6-12W"/>
    <s v="malamshintoengb612w"/>
    <s v="ada"/>
    <s v="$D$4:$D$819"/>
    <n v="1431"/>
    <s v="&gt;"/>
    <s v="PCS"/>
    <n v="5500"/>
    <s v="/ PCS"/>
    <s v=""/>
    <s v=""/>
    <s v=""/>
    <s v=""/>
    <n v="5500"/>
    <s v="/ PCS"/>
    <s v="150 PCS_"/>
    <n v="8"/>
    <n v="8"/>
    <s v="150 PCS"/>
    <s v="150"/>
    <s v="PCS"/>
    <s v=""/>
    <s v=""/>
    <s v=""/>
    <s v=""/>
    <s v=""/>
    <n v="150"/>
    <s v="PCS"/>
    <d v="2023-01-31T00:00:00"/>
    <e v="#REF!"/>
    <n v="150"/>
    <x v="0"/>
    <x v="33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SAM_0102_563-4"/>
    <n v="157"/>
    <s v="&gt;"/>
    <n v="4"/>
    <x v="660"/>
    <d v="2023-02-01T00:00:00"/>
    <s v="Lem Cair F-5036 50ml"/>
    <s v="SAMUDERA ANGKASA JAYA"/>
    <s v="432 PCS"/>
    <n v="9"/>
    <n v="3888"/>
    <s v="PCS"/>
    <n v="1400"/>
    <n v="604800"/>
    <n v="0.05"/>
    <s v=""/>
    <n v="5171040"/>
    <s v=""/>
    <s v=""/>
    <n v="0"/>
    <n v="9"/>
    <s v="LEM CAIR F-5036 (50 ML)"/>
    <s v="lemcairf503650ml"/>
    <s v="ada"/>
    <s v="$D$4:$D$821"/>
    <n v="1364"/>
    <s v="&gt;"/>
    <s v="PCS"/>
    <n v="1400"/>
    <s v="/ PCS"/>
    <s v=""/>
    <s v=""/>
    <s v=""/>
    <s v=""/>
    <n v="1400"/>
    <s v="/ PCS"/>
    <s v="432 PCS_"/>
    <n v="8"/>
    <n v="8"/>
    <s v="432 PCS"/>
    <s v="432"/>
    <s v="PCS"/>
    <s v=""/>
    <s v=""/>
    <s v=""/>
    <s v=""/>
    <s v=""/>
    <n v="432"/>
    <s v="PCS"/>
    <d v="2023-02-01T00:00:00"/>
    <e v="#REF!"/>
    <n v="432"/>
    <x v="2"/>
    <x v="457"/>
  </r>
  <r>
    <s v=""/>
    <s v=""/>
    <s v="&gt;"/>
    <s v=""/>
    <x v="661"/>
    <s v=""/>
    <s v="Stabillo HL-520 Vanco"/>
    <s v="SAMUDERA ANGKASA JAYA"/>
    <s v="100 LSN"/>
    <n v="15"/>
    <n v="1500"/>
    <s v="DZN"/>
    <n v="19000"/>
    <n v="1900000"/>
    <n v="0.05"/>
    <s v=""/>
    <n v="27075000"/>
    <s v=""/>
    <s v=""/>
    <n v="0"/>
    <n v="15"/>
    <s v="STABILLO HL-520 (12) VANCO"/>
    <s v="stabillohl52012vanco"/>
    <s v="ada"/>
    <s v="$D$4:$D$822"/>
    <n v="1974"/>
    <s v="&gt;"/>
    <s v="LSN"/>
    <n v="19000"/>
    <s v="/ LSN"/>
    <n v="1583.3333333333333"/>
    <s v="/ PCS"/>
    <s v=""/>
    <s v=""/>
    <n v="1583.3333333333333"/>
    <s v="/ PCS"/>
    <s v="100 LSN_"/>
    <n v="8"/>
    <n v="8"/>
    <s v="100 LSN"/>
    <s v="100"/>
    <s v="LSN"/>
    <s v="12 PCS"/>
    <s v="12 "/>
    <s v="PCS"/>
    <s v=""/>
    <s v=""/>
    <n v="1200"/>
    <s v="PCS"/>
    <d v="2023-02-01T00:00:00"/>
    <e v="#REF!"/>
    <n v="100"/>
    <x v="2"/>
    <x v="458"/>
  </r>
  <r>
    <s v=""/>
    <s v=""/>
    <s v="&gt;"/>
    <s v=""/>
    <x v="662"/>
    <s v=""/>
    <s v="P case Magnit C-1756 22x7.5"/>
    <s v="SAMUDERA ANGKASA JAYA"/>
    <s v="160 PCS"/>
    <n v="6"/>
    <n v="960"/>
    <s v="PCS"/>
    <n v="9500"/>
    <n v="1520000"/>
    <n v="0.05"/>
    <s v=""/>
    <n v="8664000"/>
    <s v=""/>
    <s v=""/>
    <n v="0"/>
    <n v="6"/>
    <s v="P/C MAG C-1756 (22*7.5)"/>
    <s v="pcmagc175622*75"/>
    <s v="ada"/>
    <s v="$D$4:$D$823"/>
    <n v="1604"/>
    <s v="&gt;"/>
    <s v="PCS"/>
    <n v="9500"/>
    <s v="/ PCS"/>
    <s v=""/>
    <s v=""/>
    <s v=""/>
    <s v=""/>
    <n v="9500"/>
    <s v="/ PCS"/>
    <s v="160 PCS_"/>
    <n v="8"/>
    <n v="8"/>
    <s v="160 PCS"/>
    <s v="160"/>
    <s v="PCS"/>
    <s v=""/>
    <s v=""/>
    <s v=""/>
    <s v=""/>
    <s v=""/>
    <n v="160"/>
    <s v="PCS"/>
    <d v="2023-02-01T00:00:00"/>
    <e v="#REF!"/>
    <n v="160"/>
    <x v="2"/>
    <x v="459"/>
  </r>
  <r>
    <s v=""/>
    <s v=""/>
    <s v="&gt;"/>
    <s v=""/>
    <x v="663"/>
    <s v=""/>
    <s v="Lem Cair F-5036 50ml"/>
    <s v="SAMUDERA ANGKASA JAYA"/>
    <s v="432 PCS"/>
    <s v=""/>
    <n v="430"/>
    <s v="PCS"/>
    <n v="1400"/>
    <n v="602000"/>
    <n v="0.05"/>
    <s v=""/>
    <n v="571900"/>
    <n v="0"/>
    <n v="0"/>
    <n v="0"/>
    <n v="9"/>
    <s v="LEM CAIR F-5036 (50 ML)"/>
    <s v="lemcairf503650ml"/>
    <s v="ada"/>
    <s v="$D$4:$D$824"/>
    <n v="1364"/>
    <s v="&gt;"/>
    <s v="PCS"/>
    <n v="1400"/>
    <s v="/ PCS"/>
    <s v=""/>
    <s v=""/>
    <s v=""/>
    <s v=""/>
    <n v="1400"/>
    <s v="/ PCS"/>
    <s v="432 PCS_"/>
    <n v="8"/>
    <n v="8"/>
    <s v="432 PCS"/>
    <s v="432"/>
    <s v="PCS"/>
    <s v=""/>
    <s v=""/>
    <s v=""/>
    <s v=""/>
    <s v=""/>
    <n v="432"/>
    <s v="PCS"/>
    <d v="2023-02-01T00:00:00"/>
    <e v="#REF!"/>
    <n v="432"/>
    <x v="2"/>
    <x v="45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1T00:00:00"/>
    <s v=""/>
    <e v="#VALUE!"/>
    <x v="1"/>
    <x v="1"/>
  </r>
  <r>
    <s v="LAU_0102_160-1"/>
    <n v="158"/>
    <s v="&gt;"/>
    <n v="1"/>
    <x v="664"/>
    <s v=""/>
    <s v="Dispenser Polar Bear MN-305"/>
    <s v="LAUTAN MAS ASIA"/>
    <s v="48 BOX (12 LSN)"/>
    <n v="10"/>
    <n v="480"/>
    <s v="BOX"/>
    <n v="92000"/>
    <n v="4416000"/>
    <n v="0.27927000000000002"/>
    <s v=""/>
    <n v="31827436.799999997"/>
    <n v="12332563.200000001"/>
    <n v="19494873.599999994"/>
    <s v="BELUM PPN 11%"/>
    <n v="10"/>
    <s v="POLAR BEAR W/ DISP MN-305"/>
    <s v="polarbearwdispmn305"/>
    <s v="ada"/>
    <s v="$D$4:$D$826"/>
    <n v="2231"/>
    <s v="&gt;"/>
    <s v="BOX "/>
    <n v="92000"/>
    <s v="/ BOX "/>
    <n v="7666.666666666667"/>
    <s v="/ LSN"/>
    <n v="638.88888888888891"/>
    <s v="/ PCS"/>
    <n v="638.88888888888891"/>
    <s v="/ PCS"/>
    <s v="48 BOX_12 LSN_"/>
    <n v="7"/>
    <n v="14"/>
    <s v="48 BOX "/>
    <s v="48"/>
    <s v="BOX "/>
    <s v="12 LSN"/>
    <s v="12 "/>
    <s v="LSN"/>
    <n v="12"/>
    <s v="PCS"/>
    <n v="6912"/>
    <s v="PCS"/>
    <d v="2023-02-01T00:00:00"/>
    <e v="#REF!"/>
    <n v="48"/>
    <x v="2"/>
    <x v="46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1T00:00:00"/>
    <s v=""/>
    <e v="#VALUE!"/>
    <x v="1"/>
    <x v="1"/>
  </r>
  <r>
    <s v="ATA_0202_701-1"/>
    <n v="159"/>
    <s v="&gt;"/>
    <n v="1"/>
    <x v="665"/>
    <d v="2023-02-02T00:00:00"/>
    <s v="Isi cutter JK A-100"/>
    <s v="ATALI MAKMUR"/>
    <s v="120 LSN"/>
    <n v="3"/>
    <n v="360"/>
    <s v="DZ"/>
    <n v="24600"/>
    <n v="2952000"/>
    <n v="0.125"/>
    <n v="0.05"/>
    <n v="7361550"/>
    <n v="1494450"/>
    <n v="5867100"/>
    <n v="0"/>
    <n v="3"/>
    <s v="CUTTER BLADE A-100 AM (S) JK"/>
    <s v="cutterbladea100amsjk"/>
    <s v="ada"/>
    <s v="$D$4:$D$828"/>
    <n v="562"/>
    <s v="&gt;"/>
    <s v="LSN"/>
    <n v="24600"/>
    <s v="/ LSN"/>
    <n v="2050"/>
    <s v="/ PCS"/>
    <s v=""/>
    <s v=""/>
    <n v="2050"/>
    <s v="/ PCS"/>
    <s v="120 LSN_"/>
    <n v="8"/>
    <n v="8"/>
    <s v="120 LSN"/>
    <s v="120"/>
    <s v="LSN"/>
    <s v="12 PCS"/>
    <s v="12 "/>
    <s v="PCS"/>
    <s v=""/>
    <s v=""/>
    <n v="1440"/>
    <s v="PCS"/>
    <d v="2023-02-02T00:00:00"/>
    <e v="#REF!"/>
    <n v="120"/>
    <x v="2"/>
    <x v="46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ATA_0202_817-10"/>
    <n v="160"/>
    <s v="&gt;"/>
    <n v="10"/>
    <x v="666"/>
    <s v=""/>
    <s v="Gunting JK SC-828 SG"/>
    <s v="ATALI MAKMUR"/>
    <s v="12 LSN"/>
    <n v="1"/>
    <n v="144"/>
    <s v="PCS"/>
    <n v="6100"/>
    <n v="878400"/>
    <n v="0.125"/>
    <n v="0.05"/>
    <n v="730170"/>
    <s v=""/>
    <s v=""/>
    <n v="0"/>
    <n v="1"/>
    <s v="SCISSOR SC-828 SG JK"/>
    <s v="scissorsc828sgjk"/>
    <s v="ada"/>
    <s v="$D$4:$D$830"/>
    <n v="1921"/>
    <s v="&gt;"/>
    <s v="LSN"/>
    <n v="73200"/>
    <s v="/ LSN"/>
    <n v="6100"/>
    <s v="/ PCS"/>
    <s v=""/>
    <s v=""/>
    <n v="6100"/>
    <s v="/ PCS"/>
    <s v="12 LSN_"/>
    <n v="7"/>
    <n v="7"/>
    <s v="12 LSN"/>
    <s v="12"/>
    <s v="LSN"/>
    <s v="12 PCS"/>
    <s v="12 "/>
    <s v="PCS"/>
    <s v=""/>
    <s v=""/>
    <n v="144"/>
    <s v="PCS"/>
    <d v="2023-02-02T00:00:00"/>
    <e v="#REF!"/>
    <n v="12"/>
    <x v="2"/>
    <x v="462"/>
  </r>
  <r>
    <s v=""/>
    <s v=""/>
    <s v="&gt;"/>
    <s v=""/>
    <x v="667"/>
    <s v=""/>
    <s v="Gunting JK SC-838 SG"/>
    <s v="ATALI MAKMUR"/>
    <s v="12 LSN"/>
    <n v="1"/>
    <n v="144"/>
    <s v="PCS"/>
    <n v="7700"/>
    <n v="1108800"/>
    <n v="0.125"/>
    <n v="0.05"/>
    <n v="921690"/>
    <s v=""/>
    <s v=""/>
    <n v="0"/>
    <n v="1"/>
    <s v="SCISSOR SC-838 SG JK"/>
    <s v="scissorsc838sgjk"/>
    <s v="ada"/>
    <s v="$D$4:$D$831"/>
    <n v="1923"/>
    <s v="&gt;"/>
    <s v="LSN"/>
    <n v="92400"/>
    <s v="/ LSN"/>
    <n v="7700"/>
    <s v="/ PCS"/>
    <s v=""/>
    <s v=""/>
    <n v="7700"/>
    <s v="/ PCS"/>
    <s v="12 LSN_"/>
    <n v="7"/>
    <n v="7"/>
    <s v="12 LSN"/>
    <s v="12"/>
    <s v="LSN"/>
    <s v="12 PCS"/>
    <s v="12 "/>
    <s v="PCS"/>
    <s v=""/>
    <s v=""/>
    <n v="144"/>
    <s v="PCS"/>
    <d v="2023-02-02T00:00:00"/>
    <e v="#REF!"/>
    <n v="12"/>
    <x v="2"/>
    <x v="463"/>
  </r>
  <r>
    <s v=""/>
    <s v=""/>
    <s v="&gt;"/>
    <s v=""/>
    <x v="668"/>
    <s v=""/>
    <s v="Stapler JK HD-10 M"/>
    <s v="ATALI MAKMUR"/>
    <s v="25 LSN"/>
    <n v="1"/>
    <n v="25"/>
    <s v="DZ"/>
    <n v="70800"/>
    <n v="1770000"/>
    <n v="0.125"/>
    <n v="0.05"/>
    <n v="1471312.5"/>
    <s v=""/>
    <s v=""/>
    <n v="0"/>
    <n v="1"/>
    <s v="STAPLER HD-10M JK"/>
    <s v="staplerhd10mjk"/>
    <s v="ada"/>
    <s v="$D$4:$D$832"/>
    <n v="1981"/>
    <s v="&gt;"/>
    <s v="LSN"/>
    <n v="70800"/>
    <s v="/ LSN"/>
    <n v="5900"/>
    <s v="/ PCS"/>
    <s v=""/>
    <s v=""/>
    <n v="5900"/>
    <s v="/ PCS"/>
    <s v="25 LSN_"/>
    <n v="7"/>
    <n v="7"/>
    <s v="25 LSN"/>
    <s v="25"/>
    <s v="LSN"/>
    <s v="12 PCS"/>
    <s v="12 "/>
    <s v="PCS"/>
    <s v=""/>
    <s v=""/>
    <n v="300"/>
    <s v="PCS"/>
    <d v="2023-02-02T00:00:00"/>
    <e v="#REF!"/>
    <n v="25"/>
    <x v="2"/>
    <x v="464"/>
  </r>
  <r>
    <s v=""/>
    <s v=""/>
    <s v="&gt;"/>
    <s v=""/>
    <x v="669"/>
    <s v=""/>
    <s v="Stapler JK HD-10 MP"/>
    <s v="ATALI MAKMUR"/>
    <s v="25 LSN"/>
    <n v="1"/>
    <n v="25"/>
    <s v="DZ"/>
    <n v="66600"/>
    <n v="1665000"/>
    <n v="0.125"/>
    <n v="0.05"/>
    <n v="1384031.25"/>
    <s v=""/>
    <s v=""/>
    <n v="0"/>
    <n v="1"/>
    <s v="STAPLER HD-10 MP JK"/>
    <s v="staplerhd10mpjk"/>
    <s v="ada"/>
    <s v="$D$4:$D$833"/>
    <n v="1982"/>
    <s v="&gt;"/>
    <s v="LSN"/>
    <n v="66600"/>
    <s v="/ LSN"/>
    <n v="5550"/>
    <s v="/ PCS"/>
    <s v=""/>
    <s v=""/>
    <n v="5550"/>
    <s v="/ PCS"/>
    <s v="25 LSN_"/>
    <n v="7"/>
    <n v="7"/>
    <s v="25 LSN"/>
    <s v="25"/>
    <s v="LSN"/>
    <s v="12 PCS"/>
    <s v="12 "/>
    <s v="PCS"/>
    <s v=""/>
    <s v=""/>
    <n v="300"/>
    <s v="PCS"/>
    <d v="2023-02-02T00:00:00"/>
    <e v="#REF!"/>
    <n v="25"/>
    <x v="2"/>
    <x v="465"/>
  </r>
  <r>
    <s v=""/>
    <s v=""/>
    <s v="&gt;"/>
    <s v=""/>
    <x v="670"/>
    <s v=""/>
    <s v="Stapler JK HD-35 LA Long Reach"/>
    <s v="ATALI MAKMUR"/>
    <s v="36 PCS"/>
    <n v="1"/>
    <n v="36"/>
    <s v="PCS"/>
    <n v="58000"/>
    <n v="2088000"/>
    <n v="0.125"/>
    <n v="0.05"/>
    <n v="1735650"/>
    <s v=""/>
    <s v=""/>
    <n v="0"/>
    <n v="1"/>
    <s v="LONG REACH STAPLER HD35LA JK"/>
    <s v="longreachstaplerhd35lajk"/>
    <s v="ada"/>
    <s v="$D$4:$D$834"/>
    <n v="1398"/>
    <s v="&gt;"/>
    <s v="PCS"/>
    <n v="58000"/>
    <s v="/ PCS"/>
    <s v=""/>
    <s v=""/>
    <s v=""/>
    <s v=""/>
    <n v="58000"/>
    <s v="/ PCS"/>
    <s v="36 PCS_"/>
    <n v="7"/>
    <n v="7"/>
    <s v="36 PCS"/>
    <s v="36"/>
    <s v="PCS"/>
    <s v=""/>
    <s v=""/>
    <s v=""/>
    <s v=""/>
    <s v=""/>
    <n v="36"/>
    <s v="PCS"/>
    <d v="2023-02-02T00:00:00"/>
    <e v="#REF!"/>
    <n v="36"/>
    <x v="2"/>
    <x v="466"/>
  </r>
  <r>
    <s v=""/>
    <s v=""/>
    <s v="&gt;"/>
    <s v=""/>
    <x v="671"/>
    <s v=""/>
    <s v="Bp JK BP-273 Zeto hitam"/>
    <s v="ATALI MAKMUR"/>
    <s v="12 GRS"/>
    <n v="1"/>
    <n v="144"/>
    <s v="DZ"/>
    <n v="6120"/>
    <n v="881280"/>
    <n v="0.125"/>
    <n v="0.05"/>
    <n v="732564"/>
    <s v=""/>
    <s v=""/>
    <n v="0"/>
    <n v="1"/>
    <s v="BALLPEN BP-273 ZETO (BLACK) JK"/>
    <s v="ballpenbp273zetoblackjk"/>
    <s v="ada"/>
    <s v="$D$4:$D$835"/>
    <n v="74"/>
    <s v="&gt;"/>
    <s v="GRS"/>
    <n v="73440"/>
    <s v="/ GRS"/>
    <n v="6120"/>
    <s v="/ LSN"/>
    <n v="510"/>
    <s v="/ PCS"/>
    <n v="510"/>
    <s v="/ PCS"/>
    <s v="12 GRS_"/>
    <n v="7"/>
    <n v="7"/>
    <s v="12 GRS"/>
    <s v="12"/>
    <s v="GRS"/>
    <s v="12 LSN"/>
    <s v="12 "/>
    <s v="LSN"/>
    <n v="12"/>
    <s v="PCS"/>
    <n v="1728"/>
    <s v="PCS"/>
    <d v="2023-02-02T00:00:00"/>
    <e v="#REF!"/>
    <n v="12"/>
    <x v="2"/>
    <x v="467"/>
  </r>
  <r>
    <s v=""/>
    <s v=""/>
    <s v="&gt;"/>
    <s v=""/>
    <x v="672"/>
    <s v=""/>
    <s v="Desk Set JK DS-0812"/>
    <s v="ATALI MAKMUR"/>
    <s v="50 PCS"/>
    <n v="1"/>
    <n v="50"/>
    <s v="PCS"/>
    <n v="20500"/>
    <n v="1025000"/>
    <n v="0.125"/>
    <n v="0.05"/>
    <n v="852031.25"/>
    <s v=""/>
    <s v=""/>
    <n v="0"/>
    <n v="1"/>
    <s v="DESK SET DS-0812 JK"/>
    <s v="desksetds0812jk"/>
    <s v="ada"/>
    <s v="$D$4:$D$836"/>
    <n v="583"/>
    <s v="&gt;"/>
    <s v="PCS"/>
    <n v="20500"/>
    <s v="/ PCS"/>
    <s v=""/>
    <s v=""/>
    <s v=""/>
    <s v=""/>
    <n v="20500"/>
    <s v="/ PCS"/>
    <s v="50 PCS_"/>
    <n v="7"/>
    <n v="7"/>
    <s v="50 PCS"/>
    <s v="50"/>
    <s v="PCS"/>
    <s v=""/>
    <s v=""/>
    <s v=""/>
    <s v=""/>
    <s v=""/>
    <n v="50"/>
    <s v="PCS"/>
    <d v="2023-02-02T00:00:00"/>
    <e v="#REF!"/>
    <n v="50"/>
    <x v="2"/>
    <x v="468"/>
  </r>
  <r>
    <s v=""/>
    <s v=""/>
    <s v="&gt;"/>
    <s v=""/>
    <x v="673"/>
    <s v=""/>
    <s v="Asahan JK B-82 Beruang"/>
    <s v="ATALI MAKMUR"/>
    <s v="60 BOX (24 PCS)"/>
    <n v="1"/>
    <n v="60"/>
    <s v="BOX"/>
    <n v="31800"/>
    <n v="1908000"/>
    <n v="0.125"/>
    <n v="0.05"/>
    <n v="1586025"/>
    <s v=""/>
    <s v=""/>
    <n v="0"/>
    <n v="1"/>
    <s v="SHARPENER B-82 (BEAR) JK"/>
    <s v="sharpenerb82bearjk"/>
    <s v="ada"/>
    <s v="$D$4:$D$837"/>
    <n v="1964"/>
    <s v="&gt;"/>
    <s v="BOX "/>
    <n v="31800"/>
    <s v="/ BOX "/>
    <n v="1325"/>
    <s v="/ PCS"/>
    <s v=""/>
    <s v=""/>
    <n v="1325"/>
    <s v="/ PCS"/>
    <s v="60 BOX_24 PCS_"/>
    <n v="7"/>
    <n v="14"/>
    <s v="60 BOX "/>
    <s v="60"/>
    <s v="BOX "/>
    <s v="24 PCS"/>
    <s v="24 "/>
    <s v="PCS"/>
    <s v=""/>
    <s v=""/>
    <n v="1440"/>
    <s v="PCS"/>
    <d v="2023-02-02T00:00:00"/>
    <e v="#REF!"/>
    <n v="60"/>
    <x v="2"/>
    <x v="469"/>
  </r>
  <r>
    <s v=""/>
    <s v=""/>
    <s v="&gt;"/>
    <s v=""/>
    <x v="674"/>
    <s v=""/>
    <s v="Tape cutter JK TD-102"/>
    <s v="ATALI MAKMUR"/>
    <s v="24 PCS"/>
    <n v="1"/>
    <n v="24"/>
    <s v="PCS"/>
    <n v="11100"/>
    <n v="266400"/>
    <n v="0.125"/>
    <n v="0.05"/>
    <n v="221445"/>
    <s v=""/>
    <s v=""/>
    <n v="0"/>
    <n v="5"/>
    <s v="TAPE CUTTER TD-102 JK"/>
    <s v="tapecuttertd102jk"/>
    <s v="ada"/>
    <s v="$D$4:$D$838"/>
    <n v="2025"/>
    <s v="&gt;"/>
    <s v="PCS"/>
    <n v="11100"/>
    <s v="/ PCS"/>
    <s v=""/>
    <s v=""/>
    <s v=""/>
    <s v=""/>
    <n v="11100"/>
    <s v="/ PCS"/>
    <s v="24 PCS_"/>
    <n v="7"/>
    <n v="7"/>
    <s v="24 PCS"/>
    <s v="24"/>
    <s v="PCS"/>
    <s v=""/>
    <s v=""/>
    <s v=""/>
    <s v=""/>
    <s v=""/>
    <n v="24"/>
    <s v="PCS"/>
    <d v="2023-02-02T00:00:00"/>
    <e v="#REF!"/>
    <n v="24"/>
    <x v="2"/>
    <x v="455"/>
  </r>
  <r>
    <s v=""/>
    <s v=""/>
    <s v="&gt;"/>
    <s v=""/>
    <x v="675"/>
    <s v=""/>
    <s v="Lem stick JK GS-09"/>
    <s v="ATALI MAKMUR"/>
    <s v="64 LSN"/>
    <n v="1"/>
    <n v="768"/>
    <s v="PCS"/>
    <n v="2100"/>
    <n v="1612800"/>
    <n v="0.125"/>
    <n v="0.05"/>
    <n v="1340640"/>
    <n v="0"/>
    <n v="0"/>
    <n v="0"/>
    <n v="3"/>
    <s v="GLUE STICK GS-09 8 GRAM JK"/>
    <s v="gluestickgs098gramjk"/>
    <s v="ada"/>
    <s v="$D$4:$D$839"/>
    <n v="927"/>
    <s v="&gt;"/>
    <s v="LSN"/>
    <n v="25200"/>
    <s v="/ LSN"/>
    <n v="2100"/>
    <s v="/ PCS"/>
    <s v=""/>
    <s v=""/>
    <n v="2100"/>
    <s v="/ PCS"/>
    <s v="64 LSN_"/>
    <n v="7"/>
    <n v="7"/>
    <s v="64 LSN"/>
    <s v="64"/>
    <s v="LSN"/>
    <s v="12 PCS"/>
    <s v="12 "/>
    <s v="PCS"/>
    <s v=""/>
    <s v=""/>
    <n v="768"/>
    <s v="PCS"/>
    <d v="2023-02-02T00:00:00"/>
    <e v="#REF!"/>
    <n v="64"/>
    <x v="2"/>
    <x v="28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ATA_0202_822-5"/>
    <n v="161"/>
    <s v="&gt;"/>
    <n v="5"/>
    <x v="676"/>
    <s v=""/>
    <s v="Paper fastener JK PF-50 warna"/>
    <s v="ATALI MAKMUR"/>
    <s v="100 PAK"/>
    <n v="1"/>
    <n v="100"/>
    <s v="PAK"/>
    <n v="8400"/>
    <n v="840000"/>
    <n v="0.125"/>
    <n v="0.05"/>
    <n v="698250"/>
    <s v=""/>
    <s v=""/>
    <n v="0"/>
    <n v="1"/>
    <s v="PAPER FASTENER PF-50 (COLOR) JK"/>
    <s v="paperfastenerpf50colorjk"/>
    <s v="ada"/>
    <s v="$D$4:$D$841"/>
    <n v="1631"/>
    <s v="&gt;"/>
    <s v="PAK"/>
    <n v="8400"/>
    <s v="/ PAK"/>
    <s v=""/>
    <s v=""/>
    <s v=""/>
    <s v=""/>
    <n v="8400"/>
    <s v="/ PAK"/>
    <s v="100 PAK_"/>
    <n v="8"/>
    <n v="8"/>
    <s v="100 PAK"/>
    <s v="100"/>
    <s v="PAK"/>
    <s v=""/>
    <s v=""/>
    <s v=""/>
    <s v=""/>
    <s v=""/>
    <n v="100"/>
    <s v="PAK"/>
    <d v="2023-02-02T00:00:00"/>
    <e v="#REF!"/>
    <n v="100"/>
    <x v="2"/>
    <x v="470"/>
  </r>
  <r>
    <s v=""/>
    <s v=""/>
    <s v="&gt;"/>
    <s v=""/>
    <x v="677"/>
    <s v=""/>
    <s v="Paper fastener JK PF-50 putih"/>
    <s v="ATALI MAKMUR"/>
    <s v="100 PAK"/>
    <n v="1"/>
    <n v="100"/>
    <s v="PAK"/>
    <n v="8400"/>
    <n v="840000"/>
    <n v="0.125"/>
    <n v="0.05"/>
    <n v="698250"/>
    <s v=""/>
    <s v=""/>
    <n v="0"/>
    <n v="1"/>
    <s v="PAPER FASTENER PF-50 (WHITE) JK"/>
    <s v="paperfastenerpf50whitejk"/>
    <s v="ada"/>
    <s v="$D$4:$D$842"/>
    <n v="1632"/>
    <s v="&gt;"/>
    <s v="PAK"/>
    <n v="8400"/>
    <s v="/ PAK"/>
    <s v=""/>
    <s v=""/>
    <s v=""/>
    <s v=""/>
    <n v="8400"/>
    <s v="/ PAK"/>
    <s v="100 PAK_"/>
    <n v="8"/>
    <n v="8"/>
    <s v="100 PAK"/>
    <s v="100"/>
    <s v="PAK"/>
    <s v=""/>
    <s v=""/>
    <s v=""/>
    <s v=""/>
    <s v=""/>
    <n v="100"/>
    <s v="PAK"/>
    <d v="2023-02-02T00:00:00"/>
    <e v="#REF!"/>
    <n v="100"/>
    <x v="2"/>
    <x v="471"/>
  </r>
  <r>
    <s v=""/>
    <s v=""/>
    <s v="&gt;"/>
    <s v=""/>
    <x v="678"/>
    <s v=""/>
    <s v="Paper Clip JK C-3100"/>
    <s v="ATALI MAKMUR"/>
    <s v="24 LSN"/>
    <n v="1"/>
    <n v="288"/>
    <s v="CAD"/>
    <n v="3100"/>
    <n v="892800"/>
    <n v="0.125"/>
    <n v="0.05"/>
    <n v="742140"/>
    <s v=""/>
    <s v=""/>
    <n v="0"/>
    <n v="1"/>
    <s v="PAPER CLIP C-3100 JK"/>
    <s v="paperclipc3100jk"/>
    <s v="ada"/>
    <s v="$D$4:$D$843"/>
    <n v="1625"/>
    <s v="&gt;"/>
    <s v="LSN"/>
    <n v="37200"/>
    <s v="/ LSN"/>
    <n v="3100"/>
    <s v="/ PCS"/>
    <s v=""/>
    <s v=""/>
    <n v="3100"/>
    <s v="/ PCS"/>
    <s v="24 LSN_"/>
    <n v="7"/>
    <n v="7"/>
    <s v="24 LSN"/>
    <s v="24"/>
    <s v="LSN"/>
    <s v="12 PCS"/>
    <s v="12 "/>
    <s v="PCS"/>
    <s v=""/>
    <s v=""/>
    <n v="288"/>
    <s v="PCS"/>
    <d v="2023-02-02T00:00:00"/>
    <e v="#REF!"/>
    <n v="24"/>
    <x v="2"/>
    <x v="472"/>
  </r>
  <r>
    <s v=""/>
    <s v=""/>
    <s v="&gt;"/>
    <s v=""/>
    <x v="679"/>
    <s v=""/>
    <s v="Pencil lead JK PL-05"/>
    <s v="ATALI MAKMUR"/>
    <s v="12 GRS"/>
    <n v="1"/>
    <n v="12"/>
    <s v="GRS"/>
    <n v="176400"/>
    <n v="2116800"/>
    <n v="0.125"/>
    <n v="0.05"/>
    <n v="1759590"/>
    <s v=""/>
    <s v=""/>
    <n v="0"/>
    <n v="3"/>
    <s v="PENCIL LEAD PL-05 2B JK"/>
    <s v="pencilleadpl052bjk"/>
    <s v="ada"/>
    <s v="$D$4:$D$844"/>
    <n v="1760"/>
    <s v="&gt;"/>
    <s v="GRS"/>
    <n v="176400"/>
    <s v="/ GRS"/>
    <n v="14700"/>
    <s v="/ LSN"/>
    <n v="1225"/>
    <s v="/ PCS"/>
    <n v="1225"/>
    <s v="/ PCS"/>
    <s v="12 GRS_"/>
    <n v="7"/>
    <n v="7"/>
    <s v="12 GRS"/>
    <s v="12"/>
    <s v="GRS"/>
    <s v="12 LSN"/>
    <s v="12 "/>
    <s v="LSN"/>
    <n v="12"/>
    <s v="PCS"/>
    <n v="1728"/>
    <s v="PCS"/>
    <d v="2023-02-02T00:00:00"/>
    <e v="#REF!"/>
    <n v="12"/>
    <x v="2"/>
    <x v="194"/>
  </r>
  <r>
    <s v=""/>
    <s v=""/>
    <s v="&gt;"/>
    <s v=""/>
    <x v="680"/>
    <s v=""/>
    <s v="Tape cutter JK TD-102"/>
    <s v="ATALI MAKMUR"/>
    <s v="24 PCS"/>
    <n v="2"/>
    <n v="48"/>
    <s v="PCS"/>
    <n v="11100"/>
    <n v="266400"/>
    <n v="0.125"/>
    <n v="0.05"/>
    <n v="442890"/>
    <n v="0"/>
    <n v="0"/>
    <n v="0"/>
    <n v="5"/>
    <s v="TAPE CUTTER TD-102 JK"/>
    <s v="tapecuttertd102jk"/>
    <s v="ada"/>
    <s v="$D$4:$D$845"/>
    <n v="2025"/>
    <s v="&gt;"/>
    <s v="PCS"/>
    <n v="11100"/>
    <s v="/ PCS"/>
    <s v=""/>
    <s v=""/>
    <s v=""/>
    <s v=""/>
    <n v="11100"/>
    <s v="/ PCS"/>
    <s v="24 PCS_"/>
    <n v="7"/>
    <n v="7"/>
    <s v="24 PCS"/>
    <s v="24"/>
    <s v="PCS"/>
    <s v=""/>
    <s v=""/>
    <s v=""/>
    <s v=""/>
    <s v=""/>
    <n v="24"/>
    <s v="PCS"/>
    <d v="2023-02-02T00:00:00"/>
    <e v="#REF!"/>
    <n v="24"/>
    <x v="2"/>
    <x v="455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2T00:00:00"/>
    <s v=""/>
    <e v="#VALUE!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3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237" firstHeaderRow="1" firstDataRow="1" firstDataCol="1" rowPageCount="1" colPageCount="1"/>
  <pivotFields count="54">
    <pivotField showAll="0"/>
    <pivotField showAll="0"/>
    <pivotField showAll="0"/>
    <pivotField showAll="0"/>
    <pivotField showAll="0">
      <items count="1228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m="1" x="948"/>
        <item x="18"/>
        <item x="20"/>
        <item x="22"/>
        <item x="23"/>
        <item x="24"/>
        <item x="25"/>
        <item x="26"/>
        <item x="27"/>
        <item x="28"/>
        <item x="29"/>
        <item x="30"/>
        <item x="31"/>
        <item x="33"/>
        <item m="1" x="1030"/>
        <item x="34"/>
        <item m="1" x="762"/>
        <item x="35"/>
        <item x="36"/>
        <item x="37"/>
        <item x="38"/>
        <item m="1" x="1014"/>
        <item x="40"/>
        <item x="41"/>
        <item x="42"/>
        <item x="43"/>
        <item x="44"/>
        <item x="45"/>
        <item x="46"/>
        <item x="47"/>
        <item x="48"/>
        <item x="49"/>
        <item m="1" x="1133"/>
        <item x="52"/>
        <item x="53"/>
        <item x="54"/>
        <item x="56"/>
        <item x="57"/>
        <item x="58"/>
        <item m="1" x="777"/>
        <item x="59"/>
        <item x="60"/>
        <item m="1" x="970"/>
        <item x="61"/>
        <item m="1" x="1111"/>
        <item x="62"/>
        <item x="63"/>
        <item m="1" x="767"/>
        <item x="64"/>
        <item x="65"/>
        <item m="1" x="959"/>
        <item x="66"/>
        <item x="68"/>
        <item x="69"/>
        <item x="71"/>
        <item x="72"/>
        <item x="74"/>
        <item m="1" x="1088"/>
        <item x="75"/>
        <item m="1" x="742"/>
        <item x="78"/>
        <item m="1" x="1005"/>
        <item m="1" x="1152"/>
        <item m="1" x="734"/>
        <item x="82"/>
        <item x="83"/>
        <item x="84"/>
        <item x="85"/>
        <item x="1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m="1" x="1046"/>
        <item m="1" x="1058"/>
        <item m="1" x="1067"/>
        <item m="1" x="1076"/>
        <item m="1" x="1085"/>
        <item m="1" x="1095"/>
        <item m="1" x="1105"/>
        <item m="1" x="1114"/>
        <item m="1" x="840"/>
        <item m="1" x="1124"/>
        <item m="1" x="849"/>
        <item m="1" x="1132"/>
        <item m="1" x="857"/>
        <item m="1" x="1141"/>
        <item m="1" x="865"/>
        <item m="1" x="1150"/>
        <item m="1" x="873"/>
        <item m="1" x="1160"/>
        <item m="1" x="881"/>
        <item m="1" x="1168"/>
        <item m="1" x="892"/>
        <item m="1" x="1176"/>
        <item m="1" x="900"/>
        <item m="1" x="1184"/>
        <item m="1" x="908"/>
        <item m="1" x="1192"/>
        <item m="1" x="916"/>
        <item m="1" x="1199"/>
        <item m="1" x="923"/>
        <item m="1" x="1208"/>
        <item m="1" x="931"/>
        <item m="1" x="1216"/>
        <item m="1" x="939"/>
        <item m="1" x="1225"/>
        <item m="1" x="947"/>
        <item m="1" x="687"/>
        <item m="1" x="955"/>
        <item m="1" x="696"/>
        <item m="1" x="963"/>
        <item m="1" x="703"/>
        <item m="1" x="972"/>
        <item m="1" x="710"/>
        <item m="1" x="981"/>
        <item m="1" x="718"/>
        <item m="1" x="989"/>
        <item m="1" x="725"/>
        <item m="1" x="997"/>
        <item m="1" x="732"/>
        <item m="1" x="1004"/>
        <item m="1" x="741"/>
        <item m="1" x="1013"/>
        <item m="1" x="750"/>
        <item m="1" x="1021"/>
        <item m="1" x="759"/>
        <item m="1" x="1029"/>
        <item m="1" x="770"/>
        <item m="1" x="1037"/>
        <item m="1" x="778"/>
        <item m="1" x="1045"/>
        <item m="1" x="785"/>
        <item m="1" x="1057"/>
        <item m="1" x="792"/>
        <item m="1" x="1066"/>
        <item m="1" x="800"/>
        <item m="1" x="1075"/>
        <item m="1" x="808"/>
        <item m="1" x="1084"/>
        <item m="1" x="816"/>
        <item m="1" x="1094"/>
        <item m="1" x="825"/>
        <item m="1" x="1104"/>
        <item m="1" x="832"/>
        <item m="1" x="1113"/>
        <item m="1" x="839"/>
        <item m="1" x="1123"/>
        <item m="1" x="848"/>
        <item m="1" x="1131"/>
        <item m="1" x="856"/>
        <item m="1" x="1140"/>
        <item m="1" x="864"/>
        <item m="1" x="1149"/>
        <item m="1" x="872"/>
        <item m="1" x="1159"/>
        <item m="1" x="880"/>
        <item m="1" x="1167"/>
        <item m="1" x="891"/>
        <item m="1" x="1175"/>
        <item m="1" x="899"/>
        <item m="1" x="1183"/>
        <item m="1" x="907"/>
        <item m="1" x="1191"/>
        <item m="1" x="915"/>
        <item m="1" x="1198"/>
        <item m="1" x="922"/>
        <item m="1" x="1207"/>
        <item m="1" x="930"/>
        <item m="1" x="1215"/>
        <item m="1" x="937"/>
        <item m="1" x="1224"/>
        <item m="1" x="946"/>
        <item m="1" x="686"/>
        <item m="1" x="954"/>
        <item m="1" x="695"/>
        <item m="1" x="962"/>
        <item m="1" x="702"/>
        <item m="1" x="971"/>
        <item m="1" x="709"/>
        <item m="1" x="980"/>
        <item m="1" x="717"/>
        <item m="1" x="988"/>
        <item m="1" x="724"/>
        <item m="1" x="996"/>
        <item m="1" x="731"/>
        <item m="1" x="1003"/>
        <item m="1" x="740"/>
        <item m="1" x="1012"/>
        <item m="1" x="749"/>
        <item m="1" x="1020"/>
        <item m="1" x="758"/>
        <item m="1" x="1028"/>
        <item m="1" x="769"/>
        <item m="1" x="1036"/>
        <item m="1" x="776"/>
        <item m="1" x="1044"/>
        <item m="1" x="784"/>
        <item m="1" x="1056"/>
        <item m="1" x="791"/>
        <item m="1" x="1065"/>
        <item m="1" x="799"/>
        <item m="1" x="1074"/>
        <item m="1" x="807"/>
        <item m="1" x="1083"/>
        <item m="1" x="815"/>
        <item m="1" x="1093"/>
        <item m="1" x="824"/>
        <item m="1" x="1103"/>
        <item m="1" x="831"/>
        <item m="1" x="1112"/>
        <item m="1" x="838"/>
        <item m="1" x="1122"/>
        <item m="1" x="847"/>
        <item m="1" x="1130"/>
        <item m="1" x="855"/>
        <item m="1" x="1139"/>
        <item m="1" x="863"/>
        <item m="1" x="1147"/>
        <item m="1" x="871"/>
        <item m="1" x="1158"/>
        <item m="1" x="879"/>
        <item m="1" x="1166"/>
        <item m="1" x="890"/>
        <item m="1" x="1174"/>
        <item m="1" x="898"/>
        <item m="1" x="1182"/>
        <item m="1" x="906"/>
        <item m="1" x="1190"/>
        <item m="1" x="914"/>
        <item m="1" x="1197"/>
        <item m="1" x="921"/>
        <item m="1" x="1206"/>
        <item m="1" x="929"/>
        <item m="1" x="1213"/>
        <item m="1" x="936"/>
        <item m="1" x="1223"/>
        <item m="1" x="945"/>
        <item m="1" x="685"/>
        <item m="1" x="953"/>
        <item m="1" x="694"/>
        <item m="1" x="961"/>
        <item m="1" x="701"/>
        <item m="1" x="969"/>
        <item m="1" x="708"/>
        <item m="1" x="979"/>
        <item m="1" x="716"/>
        <item m="1" x="987"/>
        <item m="1" x="723"/>
        <item m="1" x="995"/>
        <item m="1" x="730"/>
        <item m="1" x="1002"/>
        <item m="1" x="739"/>
        <item m="1" x="1011"/>
        <item m="1" x="748"/>
        <item m="1" x="1019"/>
        <item m="1" x="757"/>
        <item m="1" x="1027"/>
        <item m="1" x="768"/>
        <item m="1" x="1035"/>
        <item m="1" x="775"/>
        <item m="1" x="1043"/>
        <item m="1" x="783"/>
        <item m="1" x="1055"/>
        <item m="1" x="790"/>
        <item m="1" x="1064"/>
        <item m="1" x="797"/>
        <item m="1" x="1073"/>
        <item m="1" x="806"/>
        <item m="1" x="1082"/>
        <item m="1" x="814"/>
        <item m="1" x="1092"/>
        <item m="1" x="823"/>
        <item m="1" x="1102"/>
        <item m="1" x="830"/>
        <item m="1" x="1110"/>
        <item m="1" x="837"/>
        <item m="1" x="1121"/>
        <item m="1" x="846"/>
        <item m="1" x="1129"/>
        <item m="1" x="854"/>
        <item m="1" x="1138"/>
        <item m="1" x="862"/>
        <item m="1" x="1146"/>
        <item m="1" x="870"/>
        <item m="1" x="1157"/>
        <item m="1" x="878"/>
        <item m="1" x="1165"/>
        <item m="1" x="889"/>
        <item m="1" x="1173"/>
        <item m="1" x="897"/>
        <item m="1" x="1181"/>
        <item m="1" x="905"/>
        <item m="1" x="1189"/>
        <item m="1" x="913"/>
        <item m="1" x="1196"/>
        <item m="1" x="920"/>
        <item m="1" x="1205"/>
        <item m="1" x="928"/>
        <item m="1" x="1212"/>
        <item m="1" x="935"/>
        <item m="1" x="1222"/>
        <item m="1" x="944"/>
        <item m="1" x="684"/>
        <item m="1" x="952"/>
        <item m="1" x="693"/>
        <item m="1" x="960"/>
        <item m="1" x="700"/>
        <item m="1" x="968"/>
        <item m="1" x="707"/>
        <item m="1" x="978"/>
        <item m="1" x="715"/>
        <item m="1" x="986"/>
        <item m="1" x="722"/>
        <item m="1" x="994"/>
        <item m="1" x="729"/>
        <item m="1" x="1001"/>
        <item m="1" x="738"/>
        <item m="1" x="1010"/>
        <item m="1" x="747"/>
        <item m="1" x="1018"/>
        <item m="1" x="756"/>
        <item m="1" x="1026"/>
        <item m="1" x="766"/>
        <item m="1" x="1034"/>
        <item m="1" x="774"/>
        <item m="1" x="1041"/>
        <item m="1" x="782"/>
        <item m="1" x="1054"/>
        <item m="1" x="789"/>
        <item m="1" x="1063"/>
        <item m="1" x="796"/>
        <item m="1" x="1072"/>
        <item m="1" x="805"/>
        <item m="1" x="1080"/>
        <item m="1" x="813"/>
        <item m="1" x="1091"/>
        <item m="1" x="822"/>
        <item m="1" x="1101"/>
        <item m="1" x="829"/>
        <item m="1" x="1109"/>
        <item m="1" x="836"/>
        <item m="1" x="1119"/>
        <item m="1" x="845"/>
        <item m="1" x="1128"/>
        <item m="1" x="853"/>
        <item m="1" x="1137"/>
        <item m="1" x="861"/>
        <item m="1" x="1145"/>
        <item m="1" x="869"/>
        <item m="1" x="1156"/>
        <item m="1" x="877"/>
        <item m="1" x="1164"/>
        <item m="1" x="888"/>
        <item m="1" x="1172"/>
        <item m="1" x="896"/>
        <item m="1" x="1180"/>
        <item m="1" x="904"/>
        <item m="1" x="1188"/>
        <item m="1" x="912"/>
        <item m="1" x="1195"/>
        <item m="1" x="919"/>
        <item m="1" x="1203"/>
        <item m="1" x="927"/>
        <item m="1" x="1211"/>
        <item m="1" x="934"/>
        <item m="1" x="1221"/>
        <item m="1" x="943"/>
        <item m="1" x="683"/>
        <item m="1" x="951"/>
        <item m="1" x="691"/>
        <item m="1" x="958"/>
        <item m="1" x="699"/>
        <item m="1" x="967"/>
        <item m="1" x="706"/>
        <item m="1" x="977"/>
        <item m="1" x="714"/>
        <item m="1" x="985"/>
        <item m="1" x="721"/>
        <item m="1" x="993"/>
        <item m="1" x="728"/>
        <item m="1" x="1000"/>
        <item m="1" x="737"/>
        <item m="1" x="1009"/>
        <item m="1" x="746"/>
        <item m="1" x="1017"/>
        <item m="1" x="755"/>
        <item m="1" x="1025"/>
        <item m="1" x="765"/>
        <item m="1" x="1033"/>
        <item m="1" x="773"/>
        <item m="1" x="1040"/>
        <item m="1" x="781"/>
        <item m="1" x="1053"/>
        <item m="1" x="788"/>
        <item m="1" x="1062"/>
        <item m="1" x="795"/>
        <item m="1" x="1071"/>
        <item m="1" x="804"/>
        <item m="1" x="1079"/>
        <item m="1" x="812"/>
        <item m="1" x="1090"/>
        <item m="1" x="821"/>
        <item m="1" x="1100"/>
        <item m="1" x="828"/>
        <item m="1" x="1108"/>
        <item m="1" x="835"/>
        <item m="1" x="1118"/>
        <item m="1" x="844"/>
        <item m="1" x="1127"/>
        <item m="1" x="852"/>
        <item m="1" x="1136"/>
        <item m="1" x="860"/>
        <item m="1" x="1144"/>
        <item m="1" x="868"/>
        <item m="1" x="1155"/>
        <item m="1" x="876"/>
        <item m="1" x="1163"/>
        <item m="1" x="886"/>
        <item m="1" x="1171"/>
        <item m="1" x="895"/>
        <item m="1" x="1179"/>
        <item m="1" x="903"/>
        <item m="1" x="1187"/>
        <item m="1" x="911"/>
        <item m="1" x="1194"/>
        <item m="1" x="918"/>
        <item m="1" x="1202"/>
        <item m="1" x="926"/>
        <item m="1" x="1210"/>
        <item m="1" x="933"/>
        <item m="1" x="1220"/>
        <item m="1" x="942"/>
        <item m="1" x="682"/>
        <item m="1" x="950"/>
        <item m="1" x="690"/>
        <item m="1" x="957"/>
        <item m="1" x="698"/>
        <item m="1" x="966"/>
        <item m="1" x="705"/>
        <item m="1" x="976"/>
        <item m="1" x="713"/>
        <item m="1" x="984"/>
        <item m="1" x="720"/>
        <item m="1" x="992"/>
        <item m="1" x="727"/>
        <item m="1" x="999"/>
        <item m="1" x="736"/>
        <item m="1" x="1008"/>
        <item m="1" x="745"/>
        <item m="1" x="1016"/>
        <item m="1" x="754"/>
        <item m="1" x="1024"/>
        <item m="1" x="764"/>
        <item m="1" x="1032"/>
        <item m="1" x="772"/>
        <item m="1" x="1039"/>
        <item m="1" x="780"/>
        <item m="1" x="1051"/>
        <item m="1" x="787"/>
        <item m="1" x="1061"/>
        <item m="1" x="794"/>
        <item m="1" x="1070"/>
        <item m="1" x="803"/>
        <item m="1" x="1078"/>
        <item m="1" x="811"/>
        <item m="1" x="1089"/>
        <item m="1" x="820"/>
        <item m="1" x="1099"/>
        <item m="1" x="827"/>
        <item m="1" x="1107"/>
        <item m="1" x="834"/>
        <item m="1" x="1117"/>
        <item m="1" x="843"/>
        <item m="1" x="1126"/>
        <item m="1" x="851"/>
        <item m="1" x="1135"/>
        <item m="1" x="859"/>
        <item m="1" x="1143"/>
        <item m="1" x="867"/>
        <item m="1" x="1154"/>
        <item m="1" x="875"/>
        <item m="1" x="1162"/>
        <item m="1" x="885"/>
        <item m="1" x="1170"/>
        <item m="1" x="894"/>
        <item m="1" x="1178"/>
        <item m="1" x="902"/>
        <item m="1" x="1186"/>
        <item m="1" x="910"/>
        <item m="1" x="1193"/>
        <item m="1" x="917"/>
        <item m="1" x="1201"/>
        <item m="1" x="925"/>
        <item m="1" x="1209"/>
        <item m="1" x="932"/>
        <item m="1" x="1219"/>
        <item m="1" x="941"/>
        <item m="1" x="681"/>
        <item m="1" x="949"/>
        <item m="1" x="689"/>
        <item m="1" x="956"/>
        <item m="1" x="697"/>
        <item m="1" x="965"/>
        <item m="1" x="704"/>
        <item m="1" x="975"/>
        <item m="1" x="711"/>
        <item m="1" x="983"/>
        <item m="1" x="719"/>
        <item m="1" x="991"/>
        <item m="1" x="726"/>
        <item m="1" x="998"/>
        <item m="1" x="735"/>
        <item m="1" x="1007"/>
        <item m="1" x="743"/>
        <item m="1" x="1015"/>
        <item m="1" x="753"/>
        <item m="1" x="1023"/>
        <item m="1" x="763"/>
        <item m="1" x="1031"/>
        <item m="1" x="771"/>
        <item m="1" x="1038"/>
        <item m="1" x="779"/>
        <item m="1" x="1050"/>
        <item m="1" x="786"/>
        <item m="1" x="1060"/>
        <item m="1" x="793"/>
        <item m="1" x="1069"/>
        <item m="1" x="802"/>
        <item m="1" x="1077"/>
        <item m="1" x="810"/>
        <item m="1" x="1087"/>
        <item m="1" x="819"/>
        <item m="1" x="1098"/>
        <item m="1" x="826"/>
        <item m="1" x="1106"/>
        <item m="1" x="833"/>
        <item m="1" x="1116"/>
        <item m="1" x="842"/>
        <item m="1" x="1125"/>
        <item m="1" x="850"/>
        <item m="1" x="1134"/>
        <item m="1" x="858"/>
        <item m="1" x="1142"/>
        <item m="1" x="866"/>
        <item m="1" x="1153"/>
        <item m="1" x="874"/>
        <item m="1" x="1161"/>
        <item m="1" x="884"/>
        <item m="1" x="1169"/>
        <item m="1" x="893"/>
        <item m="1" x="1177"/>
        <item x="103"/>
        <item m="1" x="973"/>
        <item x="104"/>
        <item x="105"/>
        <item x="106"/>
        <item x="107"/>
        <item m="1" x="1151"/>
        <item x="108"/>
        <item m="1" x="1217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6"/>
        <item x="127"/>
        <item x="129"/>
        <item x="131"/>
        <item x="133"/>
        <item x="134"/>
        <item x="135"/>
        <item x="136"/>
        <item m="1" x="1200"/>
        <item x="137"/>
        <item x="139"/>
        <item x="140"/>
        <item x="141"/>
        <item x="142"/>
        <item x="143"/>
        <item x="144"/>
        <item x="145"/>
        <item m="1" x="982"/>
        <item x="146"/>
        <item x="147"/>
        <item x="149"/>
        <item x="150"/>
        <item x="151"/>
        <item x="152"/>
        <item x="153"/>
        <item x="154"/>
        <item x="155"/>
        <item m="1" x="809"/>
        <item x="156"/>
        <item x="158"/>
        <item m="1" x="940"/>
        <item x="159"/>
        <item x="160"/>
        <item x="161"/>
        <item x="162"/>
        <item x="163"/>
        <item x="164"/>
        <item x="165"/>
        <item x="166"/>
        <item m="1" x="733"/>
        <item x="168"/>
        <item m="1" x="801"/>
        <item x="170"/>
        <item x="171"/>
        <item x="172"/>
        <item x="173"/>
        <item x="174"/>
        <item x="175"/>
        <item m="1" x="1068"/>
        <item x="176"/>
        <item x="177"/>
        <item x="179"/>
        <item x="180"/>
        <item x="181"/>
        <item x="182"/>
        <item x="183"/>
        <item x="184"/>
        <item x="185"/>
        <item x="186"/>
        <item x="188"/>
        <item x="189"/>
        <item m="1" x="1059"/>
        <item x="190"/>
        <item x="192"/>
        <item x="193"/>
        <item m="1" x="688"/>
        <item x="194"/>
        <item m="1" x="751"/>
        <item x="195"/>
        <item m="1" x="817"/>
        <item x="196"/>
        <item m="1" x="882"/>
        <item x="197"/>
        <item x="198"/>
        <item x="199"/>
        <item m="1" x="1047"/>
        <item x="200"/>
        <item x="201"/>
        <item x="202"/>
        <item x="203"/>
        <item x="204"/>
        <item x="206"/>
        <item x="207"/>
        <item m="1" x="760"/>
        <item x="208"/>
        <item x="209"/>
        <item x="210"/>
        <item x="211"/>
        <item x="212"/>
        <item x="213"/>
        <item x="214"/>
        <item x="216"/>
        <item x="217"/>
        <item m="1" x="938"/>
        <item x="218"/>
        <item x="219"/>
        <item x="220"/>
        <item x="221"/>
        <item x="222"/>
        <item x="223"/>
        <item x="224"/>
        <item x="225"/>
        <item x="227"/>
        <item x="228"/>
        <item m="1" x="1148"/>
        <item x="230"/>
        <item x="231"/>
        <item m="1" x="1214"/>
        <item x="232"/>
        <item x="233"/>
        <item x="234"/>
        <item x="235"/>
        <item x="237"/>
        <item x="238"/>
        <item m="1" x="798"/>
        <item x="239"/>
        <item x="240"/>
        <item x="241"/>
        <item x="242"/>
        <item x="243"/>
        <item x="244"/>
        <item x="246"/>
        <item x="247"/>
        <item x="248"/>
        <item m="1" x="1042"/>
        <item m="1" x="1081"/>
        <item m="1" x="1120"/>
        <item x="252"/>
        <item x="253"/>
        <item m="1" x="1204"/>
        <item x="255"/>
        <item m="1" x="692"/>
        <item x="256"/>
        <item x="257"/>
        <item x="258"/>
        <item x="259"/>
        <item x="260"/>
        <item x="261"/>
        <item x="262"/>
        <item x="263"/>
        <item x="265"/>
        <item x="266"/>
        <item m="1" x="887"/>
        <item x="267"/>
        <item x="268"/>
        <item x="269"/>
        <item x="270"/>
        <item x="271"/>
        <item x="272"/>
        <item x="274"/>
        <item x="275"/>
        <item m="1" x="1052"/>
        <item x="276"/>
        <item x="277"/>
        <item x="278"/>
        <item x="279"/>
        <item x="280"/>
        <item x="281"/>
        <item x="282"/>
        <item x="283"/>
        <item x="285"/>
        <item m="1" x="712"/>
        <item x="287"/>
        <item m="1" x="744"/>
        <item x="288"/>
        <item x="289"/>
        <item x="290"/>
        <item x="291"/>
        <item x="292"/>
        <item x="293"/>
        <item x="294"/>
        <item x="296"/>
        <item x="297"/>
        <item x="298"/>
        <item m="1" x="974"/>
        <item x="300"/>
        <item m="1" x="1006"/>
        <item x="301"/>
        <item x="303"/>
        <item x="304"/>
        <item m="1" x="1097"/>
        <item x="305"/>
        <item x="307"/>
        <item m="1" x="1185"/>
        <item x="309"/>
        <item m="1" x="1218"/>
        <item x="310"/>
        <item x="312"/>
        <item x="313"/>
        <item m="1" x="752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9"/>
        <item x="330"/>
        <item m="1" x="1049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6"/>
        <item x="347"/>
        <item x="348"/>
        <item x="349"/>
        <item x="350"/>
        <item m="1" x="909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5"/>
        <item m="1" x="1226"/>
        <item x="577"/>
        <item x="578"/>
        <item x="579"/>
        <item x="580"/>
        <item x="581"/>
        <item x="582"/>
        <item m="1" x="761"/>
        <item x="584"/>
        <item x="585"/>
        <item x="587"/>
        <item x="588"/>
        <item x="589"/>
        <item x="590"/>
        <item x="591"/>
        <item x="592"/>
        <item x="593"/>
        <item x="595"/>
        <item x="597"/>
        <item m="1" x="883"/>
        <item x="598"/>
        <item x="599"/>
        <item x="600"/>
        <item m="1" x="924"/>
        <item x="602"/>
        <item x="603"/>
        <item x="604"/>
        <item m="1" x="964"/>
        <item x="605"/>
        <item m="1" x="990"/>
        <item x="607"/>
        <item x="608"/>
        <item m="1" x="1022"/>
        <item x="610"/>
        <item x="611"/>
        <item x="612"/>
        <item x="613"/>
        <item x="614"/>
        <item x="615"/>
        <item x="616"/>
        <item m="1" x="1096"/>
        <item x="617"/>
        <item m="1" x="1115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m="1" x="818"/>
        <item x="641"/>
        <item x="642"/>
        <item m="1" x="841"/>
        <item x="643"/>
        <item x="645"/>
        <item x="646"/>
        <item x="647"/>
        <item x="648"/>
        <item m="1" x="901"/>
        <item x="649"/>
        <item x="650"/>
        <item x="651"/>
        <item x="652"/>
        <item x="653"/>
        <item x="655"/>
        <item x="656"/>
        <item x="658"/>
        <item x="659"/>
        <item x="660"/>
        <item x="661"/>
        <item x="662"/>
        <item x="663"/>
        <item m="1" x="1048"/>
        <item x="664"/>
        <item x="665"/>
        <item m="1" x="1086"/>
        <item x="666"/>
        <item x="667"/>
        <item x="668"/>
        <item x="669"/>
        <item x="670"/>
        <item x="672"/>
        <item x="673"/>
        <item x="674"/>
        <item x="675"/>
        <item x="19"/>
        <item x="21"/>
        <item x="32"/>
        <item x="39"/>
        <item x="50"/>
        <item x="51"/>
        <item x="55"/>
        <item x="67"/>
        <item x="70"/>
        <item x="73"/>
        <item x="76"/>
        <item x="77"/>
        <item x="79"/>
        <item x="80"/>
        <item x="81"/>
        <item x="125"/>
        <item x="128"/>
        <item x="130"/>
        <item x="132"/>
        <item x="138"/>
        <item x="148"/>
        <item x="157"/>
        <item x="167"/>
        <item x="169"/>
        <item x="178"/>
        <item x="187"/>
        <item x="191"/>
        <item x="205"/>
        <item x="215"/>
        <item x="226"/>
        <item x="229"/>
        <item x="236"/>
        <item x="245"/>
        <item x="249"/>
        <item x="250"/>
        <item x="251"/>
        <item x="254"/>
        <item x="264"/>
        <item x="273"/>
        <item x="284"/>
        <item x="286"/>
        <item x="295"/>
        <item x="299"/>
        <item x="302"/>
        <item x="306"/>
        <item x="308"/>
        <item x="311"/>
        <item x="328"/>
        <item x="345"/>
        <item x="351"/>
        <item x="574"/>
        <item x="576"/>
        <item x="583"/>
        <item x="586"/>
        <item x="594"/>
        <item x="596"/>
        <item x="601"/>
        <item x="606"/>
        <item x="609"/>
        <item x="644"/>
        <item x="654"/>
        <item x="657"/>
        <item x="671"/>
        <item x="676"/>
        <item x="677"/>
        <item x="678"/>
        <item x="679"/>
        <item x="68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numFmtId="14" showAll="0"/>
    <pivotField showAll="0"/>
    <pivotField showAll="0"/>
    <pivotField axis="axisPage" showAll="0">
      <items count="5">
        <item x="1"/>
        <item x="2"/>
        <item x="0"/>
        <item m="1" x="3"/>
        <item t="default"/>
      </items>
    </pivotField>
    <pivotField axis="axisRow" showAll="0" sortType="ascending" defaultSubtotal="0">
      <items count="705">
        <item x="1"/>
        <item m="1" x="506"/>
        <item x="440"/>
        <item x="289"/>
        <item x="351"/>
        <item x="448"/>
        <item m="1" x="704"/>
        <item m="1" x="657"/>
        <item x="83"/>
        <item x="100"/>
        <item x="101"/>
        <item x="102"/>
        <item x="103"/>
        <item x="467"/>
        <item m="1" x="530"/>
        <item m="1" x="599"/>
        <item x="39"/>
        <item m="1" x="485"/>
        <item m="1" x="569"/>
        <item m="1" x="590"/>
        <item x="98"/>
        <item m="1" x="644"/>
        <item m="1" x="634"/>
        <item x="60"/>
        <item m="1" x="483"/>
        <item x="366"/>
        <item x="365"/>
        <item x="363"/>
        <item x="364"/>
        <item x="362"/>
        <item m="1" x="691"/>
        <item m="1" x="529"/>
        <item x="91"/>
        <item x="311"/>
        <item m="1" x="687"/>
        <item m="1" x="540"/>
        <item x="34"/>
        <item x="187"/>
        <item m="1" x="582"/>
        <item m="1" x="664"/>
        <item x="82"/>
        <item m="1" x="518"/>
        <item x="176"/>
        <item x="298"/>
        <item m="1" x="551"/>
        <item m="1" x="544"/>
        <item x="77"/>
        <item m="1" x="651"/>
        <item m="1" x="647"/>
        <item x="78"/>
        <item x="163"/>
        <item x="164"/>
        <item x="217"/>
        <item x="218"/>
        <item x="219"/>
        <item x="212"/>
        <item x="179"/>
        <item x="209"/>
        <item x="210"/>
        <item x="302"/>
        <item x="211"/>
        <item x="306"/>
        <item x="303"/>
        <item x="304"/>
        <item x="305"/>
        <item x="180"/>
        <item x="181"/>
        <item x="220"/>
        <item x="307"/>
        <item x="216"/>
        <item x="213"/>
        <item x="214"/>
        <item x="215"/>
        <item x="372"/>
        <item x="373"/>
        <item m="1" x="541"/>
        <item m="1" x="669"/>
        <item x="61"/>
        <item m="1" x="573"/>
        <item m="1" x="677"/>
        <item x="62"/>
        <item m="1" x="595"/>
        <item m="1" x="486"/>
        <item x="63"/>
        <item m="1" x="698"/>
        <item m="1" x="484"/>
        <item m="1" x="638"/>
        <item x="64"/>
        <item m="1" x="597"/>
        <item x="273"/>
        <item m="1" x="562"/>
        <item m="1" x="560"/>
        <item x="0"/>
        <item m="1" x="690"/>
        <item m="1" x="523"/>
        <item x="3"/>
        <item m="1" x="663"/>
        <item x="314"/>
        <item x="315"/>
        <item x="290"/>
        <item x="291"/>
        <item x="292"/>
        <item x="279"/>
        <item x="280"/>
        <item x="337"/>
        <item x="206"/>
        <item x="207"/>
        <item x="208"/>
        <item x="361"/>
        <item x="411"/>
        <item x="199"/>
        <item x="166"/>
        <item m="1" x="503"/>
        <item m="1" x="534"/>
        <item x="85"/>
        <item x="235"/>
        <item x="297"/>
        <item x="165"/>
        <item x="406"/>
        <item x="376"/>
        <item m="1" x="502"/>
        <item m="1" x="636"/>
        <item m="1" x="646"/>
        <item m="1" x="526"/>
        <item x="84"/>
        <item x="171"/>
        <item x="301"/>
        <item x="429"/>
        <item x="461"/>
        <item x="285"/>
        <item x="284"/>
        <item x="423"/>
        <item x="422"/>
        <item x="198"/>
        <item x="468"/>
        <item x="317"/>
        <item x="318"/>
        <item m="1" x="578"/>
        <item m="1" x="511"/>
        <item m="1" x="566"/>
        <item x="316"/>
        <item x="80"/>
        <item m="1" x="525"/>
        <item m="1" x="681"/>
        <item x="79"/>
        <item m="1" x="495"/>
        <item m="1" x="655"/>
        <item x="449"/>
        <item x="65"/>
        <item m="1" x="583"/>
        <item m="1" x="574"/>
        <item m="1" x="623"/>
        <item x="70"/>
        <item m="1" x="654"/>
        <item m="1" x="535"/>
        <item x="68"/>
        <item m="1" x="571"/>
        <item m="1" x="694"/>
        <item m="1" x="672"/>
        <item x="69"/>
        <item m="1" x="645"/>
        <item m="1" x="480"/>
        <item x="17"/>
        <item m="1" x="570"/>
        <item m="1" x="567"/>
        <item m="1" x="666"/>
        <item x="16"/>
        <item m="1" x="661"/>
        <item x="344"/>
        <item x="343"/>
        <item m="1" x="527"/>
        <item m="1" x="514"/>
        <item m="1" x="487"/>
        <item x="73"/>
        <item m="1" x="504"/>
        <item m="1" x="617"/>
        <item x="14"/>
        <item m="1" x="686"/>
        <item x="345"/>
        <item m="1" x="662"/>
        <item m="1" x="603"/>
        <item x="67"/>
        <item m="1" x="576"/>
        <item m="1" x="619"/>
        <item m="1" x="650"/>
        <item x="66"/>
        <item m="1" x="673"/>
        <item m="1" x="494"/>
        <item m="1" x="588"/>
        <item m="1" x="652"/>
        <item x="13"/>
        <item m="1" x="696"/>
        <item m="1" x="586"/>
        <item x="94"/>
        <item m="1" x="613"/>
        <item m="1" x="682"/>
        <item x="95"/>
        <item m="1" x="643"/>
        <item m="1" x="667"/>
        <item x="93"/>
        <item x="278"/>
        <item m="1" x="628"/>
        <item m="1" x="589"/>
        <item x="96"/>
        <item m="1" x="602"/>
        <item m="1" x="545"/>
        <item m="1" x="680"/>
        <item x="58"/>
        <item m="1" x="629"/>
        <item m="1" x="577"/>
        <item x="59"/>
        <item m="1" x="675"/>
        <item m="1" x="697"/>
        <item m="1" x="679"/>
        <item x="75"/>
        <item m="1" x="533"/>
        <item x="282"/>
        <item x="308"/>
        <item m="1" x="554"/>
        <item m="1" x="626"/>
        <item x="74"/>
        <item m="1" x="568"/>
        <item x="266"/>
        <item x="238"/>
        <item x="271"/>
        <item x="237"/>
        <item x="239"/>
        <item x="272"/>
        <item x="236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68"/>
        <item x="240"/>
        <item x="269"/>
        <item x="270"/>
        <item x="178"/>
        <item x="336"/>
        <item x="300"/>
        <item x="375"/>
        <item x="374"/>
        <item x="283"/>
        <item x="309"/>
        <item x="367"/>
        <item x="267"/>
        <item x="288"/>
        <item x="193"/>
        <item x="420"/>
        <item x="419"/>
        <item x="228"/>
        <item x="418"/>
        <item x="417"/>
        <item x="416"/>
        <item x="415"/>
        <item x="421"/>
        <item x="428"/>
        <item x="430"/>
        <item x="388"/>
        <item x="182"/>
        <item x="451"/>
        <item x="333"/>
        <item x="334"/>
        <item x="188"/>
        <item x="161"/>
        <item x="310"/>
        <item x="151"/>
        <item x="45"/>
        <item m="1" x="624"/>
        <item m="1" x="684"/>
        <item x="125"/>
        <item x="152"/>
        <item x="153"/>
        <item x="230"/>
        <item x="154"/>
        <item x="456"/>
        <item x="446"/>
        <item x="141"/>
        <item x="441"/>
        <item x="442"/>
        <item x="149"/>
        <item x="225"/>
        <item x="226"/>
        <item x="227"/>
        <item x="129"/>
        <item m="1" x="606"/>
        <item x="44"/>
        <item m="1" x="517"/>
        <item x="156"/>
        <item x="224"/>
        <item x="43"/>
        <item m="1" x="660"/>
        <item m="1" x="703"/>
        <item x="185"/>
        <item x="143"/>
        <item x="233"/>
        <item x="53"/>
        <item m="1" x="685"/>
        <item m="1" x="668"/>
        <item x="443"/>
        <item x="54"/>
        <item m="1" x="475"/>
        <item m="1" x="689"/>
        <item x="231"/>
        <item x="145"/>
        <item x="234"/>
        <item x="232"/>
        <item x="117"/>
        <item x="134"/>
        <item x="447"/>
        <item x="221"/>
        <item x="131"/>
        <item x="132"/>
        <item x="127"/>
        <item x="133"/>
        <item x="229"/>
        <item x="118"/>
        <item x="55"/>
        <item m="1" x="633"/>
        <item m="1" x="542"/>
        <item x="340"/>
        <item x="445"/>
        <item x="48"/>
        <item m="1" x="552"/>
        <item m="1" x="594"/>
        <item x="46"/>
        <item m="1" x="693"/>
        <item m="1" x="481"/>
        <item x="57"/>
        <item m="1" x="490"/>
        <item m="1" x="630"/>
        <item x="146"/>
        <item x="121"/>
        <item x="276"/>
        <item x="56"/>
        <item m="1" x="521"/>
        <item m="1" x="622"/>
        <item x="342"/>
        <item x="341"/>
        <item x="123"/>
        <item x="139"/>
        <item x="120"/>
        <item x="444"/>
        <item x="222"/>
        <item x="223"/>
        <item m="1" x="558"/>
        <item x="41"/>
        <item m="1" x="615"/>
        <item m="1" x="683"/>
        <item x="47"/>
        <item m="1" x="659"/>
        <item m="1" x="674"/>
        <item x="51"/>
        <item m="1" x="519"/>
        <item x="148"/>
        <item x="144"/>
        <item m="1" x="620"/>
        <item x="52"/>
        <item m="1" x="625"/>
        <item x="147"/>
        <item m="1" x="609"/>
        <item x="42"/>
        <item m="1" x="564"/>
        <item x="275"/>
        <item x="155"/>
        <item x="140"/>
        <item x="186"/>
        <item x="126"/>
        <item x="122"/>
        <item x="50"/>
        <item m="1" x="520"/>
        <item x="130"/>
        <item x="135"/>
        <item x="136"/>
        <item x="137"/>
        <item x="142"/>
        <item x="124"/>
        <item x="40"/>
        <item m="1" x="678"/>
        <item m="1" x="547"/>
        <item x="128"/>
        <item x="138"/>
        <item x="150"/>
        <item x="49"/>
        <item m="1" x="528"/>
        <item x="119"/>
        <item m="1" x="508"/>
        <item m="1" x="671"/>
        <item x="2"/>
        <item x="293"/>
        <item m="1" x="700"/>
        <item m="1" x="627"/>
        <item x="15"/>
        <item x="175"/>
        <item x="174"/>
        <item m="1" x="688"/>
        <item m="1" x="607"/>
        <item m="1" x="632"/>
        <item x="86"/>
        <item x="196"/>
        <item x="457"/>
        <item x="393"/>
        <item m="1" x="575"/>
        <item m="1" x="473"/>
        <item x="97"/>
        <item x="431"/>
        <item x="286"/>
        <item x="167"/>
        <item x="466"/>
        <item x="331"/>
        <item x="332"/>
        <item x="328"/>
        <item x="327"/>
        <item x="329"/>
        <item x="330"/>
        <item x="357"/>
        <item x="359"/>
        <item m="1" x="482"/>
        <item m="1" x="605"/>
        <item x="76"/>
        <item m="1" x="546"/>
        <item x="358"/>
        <item x="407"/>
        <item x="408"/>
        <item x="409"/>
        <item x="347"/>
        <item x="346"/>
        <item x="389"/>
        <item x="348"/>
        <item x="349"/>
        <item x="350"/>
        <item x="452"/>
        <item x="454"/>
        <item x="453"/>
        <item x="338"/>
        <item m="1" x="550"/>
        <item m="1" x="702"/>
        <item x="81"/>
        <item x="258"/>
        <item x="257"/>
        <item x="261"/>
        <item x="262"/>
        <item x="263"/>
        <item x="259"/>
        <item x="265"/>
        <item x="264"/>
        <item x="260"/>
        <item x="173"/>
        <item x="172"/>
        <item x="168"/>
        <item x="335"/>
        <item m="1" x="641"/>
        <item m="1" x="653"/>
        <item m="1" x="492"/>
        <item x="35"/>
        <item m="1" x="510"/>
        <item m="1" x="522"/>
        <item m="1" x="565"/>
        <item x="36"/>
        <item m="1" x="476"/>
        <item m="1" x="524"/>
        <item m="1" x="531"/>
        <item x="37"/>
        <item m="1" x="563"/>
        <item m="1" x="676"/>
        <item m="1" x="608"/>
        <item x="38"/>
        <item x="377"/>
        <item x="287"/>
        <item x="99"/>
        <item m="1" x="500"/>
        <item m="1" x="665"/>
        <item x="4"/>
        <item x="190"/>
        <item x="189"/>
        <item m="1" x="635"/>
        <item m="1" x="601"/>
        <item x="72"/>
        <item m="1" x="584"/>
        <item m="1" x="557"/>
        <item m="1" x="505"/>
        <item x="71"/>
        <item m="1" x="579"/>
        <item x="104"/>
        <item x="472"/>
        <item x="470"/>
        <item x="471"/>
        <item x="399"/>
        <item x="396"/>
        <item x="395"/>
        <item x="412"/>
        <item x="413"/>
        <item x="414"/>
        <item x="439"/>
        <item x="398"/>
        <item x="397"/>
        <item x="390"/>
        <item x="394"/>
        <item x="191"/>
        <item m="1" x="585"/>
        <item m="1" x="491"/>
        <item x="10"/>
        <item m="1" x="598"/>
        <item m="1" x="637"/>
        <item x="6"/>
        <item m="1" x="496"/>
        <item m="1" x="670"/>
        <item x="5"/>
        <item m="1" x="516"/>
        <item m="1" x="559"/>
        <item x="7"/>
        <item m="1" x="649"/>
        <item m="1" x="639"/>
        <item x="8"/>
        <item m="1" x="600"/>
        <item m="1" x="591"/>
        <item x="9"/>
        <item m="1" x="561"/>
        <item m="1" x="692"/>
        <item x="11"/>
        <item m="1" x="699"/>
        <item m="1" x="587"/>
        <item x="12"/>
        <item x="459"/>
        <item x="424"/>
        <item x="383"/>
        <item x="384"/>
        <item x="385"/>
        <item x="386"/>
        <item x="387"/>
        <item x="294"/>
        <item x="200"/>
        <item x="202"/>
        <item x="203"/>
        <item x="204"/>
        <item x="205"/>
        <item x="201"/>
        <item x="194"/>
        <item x="195"/>
        <item x="169"/>
        <item x="371"/>
        <item x="370"/>
        <item x="170"/>
        <item x="410"/>
        <item x="391"/>
        <item x="109"/>
        <item x="110"/>
        <item x="111"/>
        <item x="112"/>
        <item x="113"/>
        <item x="114"/>
        <item x="115"/>
        <item x="116"/>
        <item x="392"/>
        <item x="355"/>
        <item x="356"/>
        <item m="1" x="532"/>
        <item m="1" x="580"/>
        <item m="1" x="581"/>
        <item x="92"/>
        <item x="426"/>
        <item x="354"/>
        <item x="353"/>
        <item x="352"/>
        <item x="460"/>
        <item x="281"/>
        <item x="197"/>
        <item x="400"/>
        <item x="401"/>
        <item x="402"/>
        <item x="403"/>
        <item x="404"/>
        <item x="405"/>
        <item x="159"/>
        <item x="160"/>
        <item x="157"/>
        <item x="158"/>
        <item x="295"/>
        <item m="1" x="611"/>
        <item m="1" x="642"/>
        <item m="1" x="596"/>
        <item x="88"/>
        <item x="462"/>
        <item m="1" x="479"/>
        <item m="1" x="621"/>
        <item m="1" x="572"/>
        <item x="89"/>
        <item x="463"/>
        <item m="1" x="543"/>
        <item m="1" x="656"/>
        <item m="1" x="612"/>
        <item x="90"/>
        <item x="360"/>
        <item x="312"/>
        <item x="313"/>
        <item x="162"/>
        <item x="339"/>
        <item x="296"/>
        <item x="469"/>
        <item m="1" x="548"/>
        <item x="458"/>
        <item x="450"/>
        <item x="277"/>
        <item x="184"/>
        <item x="464"/>
        <item x="465"/>
        <item x="183"/>
        <item x="427"/>
        <item x="425"/>
        <item x="368"/>
        <item x="299"/>
        <item x="369"/>
        <item x="455"/>
        <item m="1" x="477"/>
        <item m="1" x="618"/>
        <item x="87"/>
        <item m="1" x="695"/>
        <item m="1" x="512"/>
        <item m="1" x="556"/>
        <item m="1" x="538"/>
        <item x="18"/>
        <item x="22"/>
        <item m="1" x="614"/>
        <item m="1" x="604"/>
        <item m="1" x="658"/>
        <item m="1" x="498"/>
        <item x="19"/>
        <item x="23"/>
        <item m="1" x="501"/>
        <item m="1" x="493"/>
        <item m="1" x="640"/>
        <item m="1" x="499"/>
        <item x="20"/>
        <item x="24"/>
        <item m="1" x="509"/>
        <item m="1" x="549"/>
        <item m="1" x="593"/>
        <item m="1" x="539"/>
        <item x="21"/>
        <item x="25"/>
        <item m="1" x="701"/>
        <item m="1" x="515"/>
        <item m="1" x="555"/>
        <item m="1" x="536"/>
        <item x="26"/>
        <item x="30"/>
        <item m="1" x="616"/>
        <item m="1" x="610"/>
        <item m="1" x="648"/>
        <item m="1" x="488"/>
        <item x="27"/>
        <item x="31"/>
        <item m="1" x="507"/>
        <item m="1" x="497"/>
        <item m="1" x="631"/>
        <item m="1" x="489"/>
        <item x="28"/>
        <item x="32"/>
        <item m="1" x="513"/>
        <item m="1" x="553"/>
        <item m="1" x="592"/>
        <item m="1" x="537"/>
        <item x="29"/>
        <item x="33"/>
        <item x="382"/>
        <item x="381"/>
        <item x="380"/>
        <item x="379"/>
        <item x="378"/>
        <item x="105"/>
        <item x="106"/>
        <item x="108"/>
        <item x="107"/>
        <item x="192"/>
        <item x="177"/>
        <item x="274"/>
        <item x="432"/>
        <item x="433"/>
        <item x="437"/>
        <item x="436"/>
        <item x="434"/>
        <item x="438"/>
        <item x="435"/>
        <item x="322"/>
        <item x="319"/>
        <item x="320"/>
        <item x="321"/>
        <item x="326"/>
        <item x="323"/>
        <item x="324"/>
        <item x="325"/>
        <item m="1" x="478"/>
        <item m="1" x="474"/>
      </items>
    </pivotField>
  </pivotFields>
  <rowFields count="1">
    <field x="53"/>
  </rowFields>
  <rowItems count="233">
    <i>
      <x v="13"/>
    </i>
    <i>
      <x v="16"/>
    </i>
    <i>
      <x v="25"/>
    </i>
    <i>
      <x v="26"/>
    </i>
    <i>
      <x v="27"/>
    </i>
    <i>
      <x v="28"/>
    </i>
    <i>
      <x v="29"/>
    </i>
    <i>
      <x v="32"/>
    </i>
    <i>
      <x v="36"/>
    </i>
    <i>
      <x v="42"/>
    </i>
    <i>
      <x v="43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4"/>
    </i>
    <i>
      <x v="115"/>
    </i>
    <i>
      <x v="116"/>
    </i>
    <i>
      <x v="117"/>
    </i>
    <i>
      <x v="124"/>
    </i>
    <i>
      <x v="125"/>
    </i>
    <i>
      <x v="126"/>
    </i>
    <i>
      <x v="128"/>
    </i>
    <i>
      <x v="129"/>
    </i>
    <i>
      <x v="130"/>
    </i>
    <i>
      <x v="133"/>
    </i>
    <i>
      <x v="134"/>
    </i>
    <i>
      <x v="193"/>
    </i>
    <i>
      <x v="196"/>
    </i>
    <i>
      <x v="199"/>
    </i>
    <i>
      <x v="200"/>
    </i>
    <i>
      <x v="203"/>
    </i>
    <i>
      <x v="216"/>
    </i>
    <i>
      <x v="217"/>
    </i>
    <i>
      <x v="223"/>
    </i>
    <i>
      <x v="225"/>
    </i>
    <i>
      <x v="226"/>
    </i>
    <i>
      <x v="228"/>
    </i>
    <i>
      <x v="249"/>
    </i>
    <i>
      <x v="250"/>
    </i>
    <i>
      <x v="251"/>
    </i>
    <i>
      <x v="254"/>
    </i>
    <i>
      <x v="255"/>
    </i>
    <i>
      <x v="256"/>
    </i>
    <i>
      <x v="259"/>
    </i>
    <i>
      <x v="271"/>
    </i>
    <i>
      <x v="273"/>
    </i>
    <i>
      <x v="274"/>
    </i>
    <i>
      <x v="278"/>
    </i>
    <i>
      <x v="279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8"/>
    </i>
    <i>
      <x v="300"/>
    </i>
    <i>
      <x v="301"/>
    </i>
    <i>
      <x v="302"/>
    </i>
    <i>
      <x v="305"/>
    </i>
    <i>
      <x v="306"/>
    </i>
    <i>
      <x v="307"/>
    </i>
    <i>
      <x v="308"/>
    </i>
    <i>
      <x v="311"/>
    </i>
    <i>
      <x v="312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2"/>
    </i>
    <i>
      <x v="333"/>
    </i>
    <i>
      <x v="334"/>
    </i>
    <i>
      <x v="337"/>
    </i>
    <i>
      <x v="340"/>
    </i>
    <i>
      <x v="343"/>
    </i>
    <i>
      <x v="344"/>
    </i>
    <i>
      <x v="345"/>
    </i>
    <i>
      <x v="346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8"/>
    </i>
    <i>
      <x v="361"/>
    </i>
    <i>
      <x v="364"/>
    </i>
    <i>
      <x v="366"/>
    </i>
    <i>
      <x v="367"/>
    </i>
    <i>
      <x v="369"/>
    </i>
    <i>
      <x v="371"/>
    </i>
    <i>
      <x v="373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2"/>
    </i>
    <i>
      <x v="393"/>
    </i>
    <i>
      <x v="394"/>
    </i>
    <i>
      <x v="395"/>
    </i>
    <i>
      <x v="397"/>
    </i>
    <i>
      <x v="401"/>
    </i>
    <i>
      <x v="405"/>
    </i>
    <i>
      <x v="406"/>
    </i>
    <i>
      <x v="410"/>
    </i>
    <i>
      <x v="411"/>
    </i>
    <i>
      <x v="412"/>
    </i>
    <i>
      <x v="419"/>
    </i>
    <i>
      <x v="420"/>
    </i>
    <i>
      <x v="443"/>
    </i>
    <i>
      <x v="444"/>
    </i>
    <i>
      <x v="445"/>
    </i>
    <i>
      <x v="446"/>
    </i>
    <i>
      <x v="459"/>
    </i>
    <i>
      <x v="460"/>
    </i>
    <i>
      <x v="461"/>
    </i>
    <i>
      <x v="462"/>
    </i>
    <i>
      <x v="466"/>
    </i>
    <i>
      <x v="470"/>
    </i>
    <i>
      <x v="474"/>
    </i>
    <i>
      <x v="478"/>
    </i>
    <i>
      <x v="496"/>
    </i>
    <i>
      <x v="497"/>
    </i>
    <i>
      <x v="498"/>
    </i>
    <i>
      <x v="535"/>
    </i>
    <i>
      <x v="536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71"/>
    </i>
    <i>
      <x v="576"/>
    </i>
    <i>
      <x v="577"/>
    </i>
    <i>
      <x v="578"/>
    </i>
    <i>
      <x v="589"/>
    </i>
    <i>
      <x v="593"/>
    </i>
    <i>
      <x v="594"/>
    </i>
    <i>
      <x v="598"/>
    </i>
    <i>
      <x v="599"/>
    </i>
    <i>
      <x v="603"/>
    </i>
    <i>
      <x v="604"/>
    </i>
    <i>
      <x v="608"/>
    </i>
    <i>
      <x v="609"/>
    </i>
    <i>
      <x v="610"/>
    </i>
    <i>
      <x v="612"/>
    </i>
    <i>
      <x v="614"/>
    </i>
    <i>
      <x v="615"/>
    </i>
    <i>
      <x v="616"/>
    </i>
    <i>
      <x v="617"/>
    </i>
    <i>
      <x v="618"/>
    </i>
    <i>
      <x v="621"/>
    </i>
    <i>
      <x v="622"/>
    </i>
    <i>
      <x v="623"/>
    </i>
    <i>
      <x v="624"/>
    </i>
    <i>
      <x v="627"/>
    </i>
    <i>
      <x v="685"/>
    </i>
    <i>
      <x v="686"/>
    </i>
    <i t="grand">
      <x/>
    </i>
  </rowItems>
  <colItems count="1">
    <i/>
  </colItems>
  <pageFields count="1">
    <pageField fld="52" item="1" hier="-1"/>
  </pageFields>
  <formats count="1">
    <format dxfId="42">
      <pivotArea field="4" type="button" dataOnly="0" labelOnly="1" outline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2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0:A12" firstHeaderRow="1" firstDataRow="1" firstDataCol="1"/>
  <pivotFields count="41"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</pivotFields>
  <rowFields count="1">
    <field x="7"/>
  </rowFields>
  <rowItems count="2">
    <i>
      <x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B_MSK" displayName="B_MSK" ref="A3:BB1020" totalsRowShown="0" headerRowDxfId="111" dataDxfId="110">
  <autoFilter ref="A3:BB1020"/>
  <sortState ref="A95:AP285">
    <sortCondition ref="G2:G1063"/>
  </sortState>
  <tableColumns count="54">
    <tableColumn id="1" name="N_ID"/>
    <tableColumn id="2" name="ID NOTA" dataDxfId="109">
      <calculatedColumnFormula>IF(B_MSK[[#This Row],[N_ID]]="","",INDEX(INDIRECT(DIR&amp;$2:$2),MATCH(B_MSK[[#This Row],[N_ID]],INDIRECT(DIR&amp;"!NOTA[ID_P]"),0)))</calculatedColumnFormula>
    </tableColumn>
    <tableColumn id="3" name="&gt;" dataDxfId="108">
      <calculatedColumnFormula>IF(B_MSK[[#This Row],[//]]="","",HYPERLINK("["&amp;SUBSTITUTE(DIR,"'","")&amp;"]NOTA!D"&amp;B_MSK[[#This Row],[//]]+2,"&gt;"))</calculatedColumnFormula>
    </tableColumn>
    <tableColumn id="4" name="QB" dataDxfId="107">
      <calculatedColumnFormula>IF(B_MSK[[#This Row],[N_ID]]="","",COUNTIF(INDIRECT(DIR&amp;"!NOTA[ID_H]"),B_MSK[[#This Row],[ID NOTA]]))</calculatedColumnFormula>
    </tableColumn>
    <tableColumn id="5" name="//" dataDxfId="106">
      <calculatedColumnFormula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calculatedColumnFormula>
    </tableColumn>
    <tableColumn id="7" name="TANGGAL DATANG" dataDxfId="105">
      <calculatedColumnFormula>IF(B_MSK[[#This Row],[ID NOTA]]="","",IF(INDEX(INDIRECT(DIR&amp;"!NOTA[TANGGAL]"),MATCH(B_MSK[[#This Row],[ID NOTA]],INDIRECT(DIR&amp;"!NOTA[ID]"),0))=0,"",INDEX(INDIRECT(DIR&amp;"!NOTA[TANGGAL]"),MATCH(B_MSK[[#This Row],[ID NOTA]],INDIRECT(DIR&amp;"!NOTA[ID]"),0))))</calculatedColumnFormula>
    </tableColumn>
    <tableColumn id="10" name="NAMA BARANG" dataDxfId="104">
      <calculatedColumnFormula>IF(B_MSK[[#This Row],[stt]]="ada",INDEX([2]!db[NB BM],B_MSK[DB_ROW]-1),"")</calculatedColumnFormula>
    </tableColumn>
    <tableColumn id="6" name="SUPPLIER" dataDxfId="103">
      <calculatedColumnFormula>IF(B_MSK[[#This Row],[//]]="","",INDEX(INDIRECT(DIR&amp;$2:$2),B_MSK[[#This Row],[//]]))</calculatedColumnFormula>
    </tableColumn>
    <tableColumn id="8" name="QTY/ CTN" dataDxfId="102">
      <calculatedColumnFormula>IF(B_MSK[[#This Row],[//]]="","",INDEX(INDIRECT(DB_PATH&amp;$2:$2),B_MSK[[#This Row],[DB_ROW]]-1))</calculatedColumnFormula>
    </tableColumn>
    <tableColumn id="11" name="C" dataDxfId="101">
      <calculatedColumnFormula>IF(B_MSK[[#This Row],[//]]="","",IF(INDEX(INDIRECT(DIR&amp;$2:$2),B_MSK[[#This Row],[//]])="","",INDEX(INDIRECT(DIR&amp;$2:$2),B_MSK[[#This Row],[//]])))</calculatedColumnFormula>
    </tableColumn>
    <tableColumn id="12" name="JMLH BRG" dataDxfId="100">
      <calculatedColumnFormula>IF(B_MSK[[#This Row],[//]]="","",IF(INDEX(INDIRECT(DIR&amp;$2:$2),B_MSK[[#This Row],[//]])="","",INDEX(INDIRECT(DIR&amp;$2:$2),B_MSK[[#This Row],[//]])))</calculatedColumnFormula>
    </tableColumn>
    <tableColumn id="13" name="SAT" dataDxfId="99">
      <calculatedColumnFormula>IF(B_MSK[[#This Row],[//]]="","",IF(INDEX(INDIRECT(DIR&amp;$2:$2),B_MSK[[#This Row],[//]])="","",INDEX(INDIRECT(DIR&amp;$2:$2),B_MSK[[#This Row],[//]])))</calculatedColumnFormula>
    </tableColumn>
    <tableColumn id="14" name=" HARGA SATUAN " dataDxfId="98">
      <calculatedColumnFormula>IF(B_MSK[[#This Row],[//]]="","",INDEX(INDIRECT(DIR&amp;$2:$2),B_MSK[[#This Row],[//]]))</calculatedColumnFormula>
    </tableColumn>
    <tableColumn id="26" name="HARGA CTN" dataDxfId="97">
      <calculatedColumnFormula>IF(OR(B_MSK[[#This Row],[//]]="",),"",INDEX(INDIRECT(DIR&amp;$2:$2),B_MSK[[#This Row],[//]]))</calculatedColumnFormula>
    </tableColumn>
    <tableColumn id="15" name="DISC 1 (%)" dataDxfId="96">
      <calculatedColumnFormula>IF(B_MSK[[#This Row],[//]]="","",IF(INDEX(INDIRECT(DIR&amp;$2:$2),B_MSK[[#This Row],[//]])=0,"",INDEX(INDIRECT(DIR&amp;$2:$2),B_MSK[[#This Row],[//]])))</calculatedColumnFormula>
    </tableColumn>
    <tableColumn id="16" name="DISC 2 (%)" dataDxfId="95">
      <calculatedColumnFormula>IF(B_MSK[[#This Row],[//]]="","",IF(INDEX(INDIRECT(DIR&amp;$2:$2),B_MSK[[#This Row],[//]])=0,"",INDEX(INDIRECT(DIR&amp;$2:$2),B_MSK[[#This Row],[//]])))</calculatedColumnFormula>
    </tableColumn>
    <tableColumn id="17" name=" JUMLAH " dataDxfId="94">
      <calculatedColumnFormula>IF(B_MSK[[#This Row],[//]]="","",INDEX(INDIRECT(DIR&amp;$2:$2),B_MSK[[#This Row],[//]]))</calculatedColumnFormula>
    </tableColumn>
    <tableColumn id="18" name="DISC TOTAL" dataDxfId="93">
      <calculatedColumnFormula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calculatedColumnFormula>
    </tableColumn>
    <tableColumn id="19" name=" TOTAL INVOICE " dataDxfId="92">
      <calculatedColumnFormula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calculatedColumnFormula>
    </tableColumn>
    <tableColumn id="54" name="KETERANGAN" dataDxfId="91">
      <calculatedColumnFormula>IF(B_MSK[[#This Row],[//]]="","",INDEX(INDIRECT(DIR&amp;$2:$2),B_MSK[[#This Row],[//]]))</calculatedColumnFormula>
    </tableColumn>
    <tableColumn id="20" name="A1" dataDxfId="90">
      <calculatedColumnFormula>IF(SUMIF(B_MSK[NAMA BARANG],B_MSK[[#This Row],[NAMA BARANG]],B_MSK[JMLH BRG])=0,"",SUMIF(B_MSK[NAMA BARANG],B_MSK[[#This Row],[NAMA BARANG]],B_MSK[C]))</calculatedColumnFormula>
    </tableColumn>
    <tableColumn id="21" name="N.B.nota" dataDxfId="89">
      <calculatedColumnFormula>IF(B_MSK[[#This Row],[//]]="","",INDEX(INDIRECT(DIR&amp;$2:$2),B_MSK[[#This Row],[//]]))</calculatedColumnFormula>
    </tableColumn>
    <tableColumn id="22" name="concat" dataDxfId="88">
      <calculatedColumnFormula>LOWER(SUBSTITUTE(SUBSTITUTE(SUBSTITUTE(SUBSTITUTE(SUBSTITUTE(SUBSTITUTE(SUBSTITUTE(SUBSTITUTE(SUBSTITUTE(B_MSK[[#This Row],[N.B.nota]]," ",""),"-",""),"(",""),")",""),".",""),",",""),"/",""),"""",""),"+",""))</calculatedColumnFormula>
    </tableColumn>
    <tableColumn id="23" name="stt" dataDxfId="87">
      <calculatedColumnFormula>IF(B_MSK[[#This Row],[N.B.nota]]="","",IF(MATCH(B_MSK[[#This Row],[concat]],[2]!db[NB NOTA_C],0)&gt;0,"ada",0))</calculatedColumnFormula>
    </tableColumn>
    <tableColumn id="24" name="H_DISC" dataDxfId="86">
      <calculatedColumnFormula>IF(B_MSK[[#This Row],[N.B.nota]]="","",ADDRESS(ROW(B_MSK[QB]),COLUMN(B_MSK[QB]))&amp;":"&amp;ADDRESS(ROW(),COLUMN(B_MSK[QB])))</calculatedColumnFormula>
    </tableColumn>
    <tableColumn id="9" name="DB_ROW" dataDxfId="85">
      <calculatedColumnFormula>IF(B_MSK[[#This Row],[concat]]="","",MATCH(B_MSK[[#This Row],[concat]],[2]!db[NB NOTA_C],0)+1)</calculatedColumnFormula>
    </tableColumn>
    <tableColumn id="25" name="&gt;DB" dataDxfId="84">
      <calculatedColumnFormula>IF(B_MSK[[#This Row],[//]]="","",HYPERLINK("[D:\kerja\BANK EXP\BARU\DB.XLSX]DB!e"&amp;B_MSK[[#This Row],[DB_ROW]],"&gt;"))</calculatedColumnFormula>
    </tableColumn>
    <tableColumn id="45" name="Column2" dataDxfId="83">
      <calculatedColumnFormula>MID(B_MSK[[#This Row],[/ STN_1]],FIND(" ",B_MSK[[#This Row],[/ STN_1]])+1,LEN(B_MSK[[#This Row],[/ STN_1]]))</calculatedColumnFormula>
    </tableColumn>
    <tableColumn id="27" name="HARGA_1" dataDxfId="82">
      <calculatedColumnFormula>IF(B_MSK[[#This Row],[//]]="","",IF(B_MSK[[#This Row],[ JUMLAH ]]="","",IF(B_MSK[[#This Row],[C]]="",B_MSK[[#This Row],[HARGA CTN]]/B_MSK[[#This Row],[JMLH BRG]],B_MSK[[#This Row],[HARGA CTN]]/B_MSK[[#This Row],[A_1]])))</calculatedColumnFormula>
    </tableColumn>
    <tableColumn id="28" name="/ STN_1" dataDxfId="81">
      <calculatedColumnFormula>IF(B_MSK[[#This Row],[HARGA_1]]="","",IF(B_MSK[[#This Row],[C]]="","/ "&amp;IF(B_MSK[[#This Row],[SAT]]="DZ","LSN",B_MSK[[#This Row],[SAT]]),IF(OR(B_MSK[[#This Row],[HARGA_1]]=0,B_MSK[[#This Row],[HARGA_1]]=""),"","/ "&amp;B_MSK[[#This Row],[A_2]])))</calculatedColumnFormula>
    </tableColumn>
    <tableColumn id="38" name="HARGA_2" dataDxfId="80">
      <calculatedColumnFormula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calculatedColumnFormula>
    </tableColumn>
    <tableColumn id="39" name="/ STN_2" dataDxfId="79">
      <calculatedColumnFormula>IF(B_MSK[[#This Row],[HARGA_2]]="","",IF(RIGHT(B_MSK[[#This Row],[/ STN_1]],3)="GRS","/ "&amp;"LSN",IF(RIGHT(B_MSK[[#This Row],[/ STN_1]],3)="LSN","/ "&amp;"PCS",IF(B_MSK[B_1]="","","/ "&amp;B_MSK[[#This Row],[B_2]]))))</calculatedColumnFormula>
    </tableColumn>
    <tableColumn id="47" name="HARGA_3" dataDxfId="78">
      <calculatedColumnFormula>IF(B_MSK[[#This Row],[HARGA_2]]="","",IF(MID(B_MSK[[#This Row],[/ STN_2]],FIND(" ",B_MSK[[#This Row],[/ STN_2]])+1,LEN(B_MSK[[#This Row],[/ STN_2]]))="LSN",B_MSK[[#This Row],[HARGA_2]]/12,""))</calculatedColumnFormula>
    </tableColumn>
    <tableColumn id="46" name="/ STN_3" dataDxfId="77">
      <calculatedColumnFormula>IF(B_MSK[[#This Row],[HARGA_3]]="","","/ "&amp;"PCS")</calculatedColumnFormula>
    </tableColumn>
    <tableColumn id="48" name="HARGA_X" dataDxfId="76">
      <calculatedColumnFormula>IF(B_MSK[[#This Row],[HARGA_3]]="",IF(B_MSK[[#This Row],[HARGA_2]]="",IF(B_MSK[[#This Row],[HARGA_1]]="","",B_MSK[[#This Row],[HARGA_1]]),B_MSK[[#This Row],[HARGA_2]]),B_MSK[[#This Row],[HARGA_3]])</calculatedColumnFormula>
    </tableColumn>
    <tableColumn id="49" name="STN_X" dataDxfId="75">
      <calculatedColumnFormula>IF(B_MSK[[#This Row],[/ STN_3]]="",IF(B_MSK[[#This Row],[/ STN_2]]="",IF(B_MSK[[#This Row],[/ STN_1]]="","",B_MSK[[#This Row],[/ STN_1]]),B_MSK[[#This Row],[/ STN_2]]),B_MSK[[#This Row],[/ STN_3]])</calculatedColumnFormula>
    </tableColumn>
    <tableColumn id="31" name="A_B" dataDxfId="74">
      <calculatedColumnFormula>IF(B_MSK[[#This Row],[//]]="","",SUBSTITUTE(SUBSTITUTE(SUBSTITUTE(B_MSK[[#This Row],[QTY/ CTN]]," ","_",2),"(",""),")","")&amp;"_")</calculatedColumnFormula>
    </tableColumn>
    <tableColumn id="32" name="A_B_1" dataDxfId="73">
      <calculatedColumnFormula>IF(B_MSK[[#This Row],[A_B]]="","",SEARCH("_",B_MSK[[#This Row],[A_B]]))</calculatedColumnFormula>
    </tableColumn>
    <tableColumn id="33" name="A_B_2" dataDxfId="72">
      <calculatedColumnFormula>IF(B_MSK[[#This Row],[A_B]]="","",LEN(B_MSK[[#This Row],[A_B]]))</calculatedColumnFormula>
    </tableColumn>
    <tableColumn id="29" name="A_" dataDxfId="71">
      <calculatedColumnFormula>IF(B_MSK[[#This Row],[A_B]]="","",LEFT(B_MSK[[#This Row],[QTY/ CTN]],B_MSK[[#This Row],[A_B_1]]))</calculatedColumnFormula>
    </tableColumn>
    <tableColumn id="35" name="A_1" dataDxfId="70">
      <calculatedColumnFormula>IF(B_MSK[[#This Row],[A_B]]="","",LEFT(B_MSK[[#This Row],[A_]],SEARCH(" ",B_MSK[[#This Row],[A_]])-1))</calculatedColumnFormula>
    </tableColumn>
    <tableColumn id="34" name="A_2" dataDxfId="69">
      <calculatedColumnFormula>IF(B_MSK[[#This Row],[A_B]]="","",RIGHT(B_MSK[[#This Row],[A_]],LEN(B_MSK[[#This Row],[A_]])-SEARCH(" ",B_MSK[[#This Row],[A_]])))</calculatedColumnFormula>
    </tableColumn>
    <tableColumn id="30" name="B_" dataDxfId="68">
      <calculatedColumnFormula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calculatedColumnFormula>
    </tableColumn>
    <tableColumn id="36" name="B_1" dataDxfId="67">
      <calculatedColumnFormula>IF(B_MSK[[#This Row],[B_]]="","",LEFT(B_MSK[[#This Row],[B_]],SEARCH(" ",B_MSK[[#This Row],[B_]])))</calculatedColumnFormula>
    </tableColumn>
    <tableColumn id="37" name="B_2" dataDxfId="66">
      <calculatedColumnFormula>IF(B_MSK[[#This Row],[B_]]="","",RIGHT(B_MSK[[#This Row],[B_]],LEN(B_MSK[[#This Row],[B_]])-SEARCH(" ",B_MSK[[#This Row],[B_]])))</calculatedColumnFormula>
    </tableColumn>
    <tableColumn id="53" name="C_1" dataDxfId="65">
      <calculatedColumnFormula>IF(B_MSK[[#This Row],[B_2]]="LSN",12,"")</calculatedColumnFormula>
    </tableColumn>
    <tableColumn id="52" name="C_2" dataDxfId="64">
      <calculatedColumnFormula>IF(B_MSK[[#This Row],[C_1]]="","","PCS")</calculatedColumnFormula>
    </tableColumn>
    <tableColumn id="51" name="X_1" dataDxfId="63">
      <calculatedColumnFormula>IF(B_MSK[[#This Row],[A_1]]="","",B_MSK[[#This Row],[A_1]]*IF(B_MSK[[#This Row],[B_1]]="",1,B_MSK[[#This Row],[B_1]])*IF(B_MSK[[#This Row],[C_1]]="",1,B_MSK[[#This Row],[C_1]]))</calculatedColumnFormula>
    </tableColumn>
    <tableColumn id="50" name="X_2" dataDxfId="62">
      <calculatedColumnFormula>IF(B_MSK[[#This Row],[C_2]]="",IF(B_MSK[[#This Row],[B_2]]="",IF(B_MSK[[#This Row],[A_2]]="","",B_MSK[[#This Row],[A_2]]),B_MSK[[#This Row],[B_2]]),B_MSK[[#This Row],[C_2]])</calculatedColumnFormula>
    </tableColumn>
    <tableColumn id="41" name="TANGGAL DATANG_H" dataDxfId="61">
      <calculatedColumnFormula>IF(ISNUMBER(B_MSK[[#This Row],[TANGGAL DATANG]]),B_MSK[[#This Row],[TANGGAL DATANG]],AX3)</calculatedColumnFormula>
    </tableColumn>
    <tableColumn id="40" name="JENIS" dataDxfId="60">
      <calculatedColumnFormula>IF(B_MSK[[#This Row],[DB_ROW]]="","",INDEX([3]!db[JENIS],B_MSK[[#This Row],[DB_ROW]]-1))</calculatedColumnFormula>
    </tableColumn>
    <tableColumn id="42" name="Column1" dataDxfId="59">
      <calculatedColumnFormula>IF(B_MSK[[#This Row],[A_1]]="","",B_MSK[[#This Row],[A_1]])*1</calculatedColumnFormula>
    </tableColumn>
    <tableColumn id="43" name="FAKTUR" dataDxfId="58">
      <calculatedColumnFormula>IF(B_MSK[[#This Row],[//]]="","",INDEX(INDIRECT(DIR&amp;$2:$2),B_MSK[[#This Row],[//]]))</calculatedColumnFormula>
    </tableColumn>
    <tableColumn id="44" name="concatnamaharga" dataDxfId="57">
      <calculatedColumnFormula>CONCATENATE(B_MSK[[#This Row],[concat]],B_MSK[[#This Row],[HARGA_X]],B_MSK[[#This Row],[SAT]])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EXPEDISI" displayName="EXPEDISI" ref="A1:L1000" totalsRowShown="0">
  <autoFilter ref="A1:L1000"/>
  <sortState ref="A2:L1000">
    <sortCondition ref="B1:B1000"/>
  </sortState>
  <tableColumns count="12">
    <tableColumn id="1" name="TANGGAL DATANG" dataDxfId="56">
      <calculatedColumnFormula>IFERROR(INDEX(INDIRECT("B_MSK["&amp;EXPEDISI[#Headers]&amp;"]"),ROW()-1),"")</calculatedColumnFormula>
    </tableColumn>
    <tableColumn id="2" name="NAMA BARANG" dataDxfId="55">
      <calculatedColumnFormula>IFERROR(INDEX(INDIRECT("B_MSK["&amp;EXPEDISI[#Headers]&amp;"]"),ROW()-1),"")</calculatedColumnFormula>
    </tableColumn>
    <tableColumn id="3" name="SUPPLIER" dataDxfId="54">
      <calculatedColumnFormula>IFERROR(INDEX(SUPPLIER_CONV[2],MATCH(INDEX(INDIRECT("B_MSK["&amp;EXPEDISI[#Headers]&amp;"]"),ROW()-1),SUPPLIER_CONV[1],0)),"")</calculatedColumnFormula>
    </tableColumn>
    <tableColumn id="4" name="QTY/ CTN" dataDxfId="53">
      <calculatedColumnFormula>IFERROR(INDEX(INDIRECT("B_MSK["&amp;EXPEDISI[#Headers]&amp;"]"),ROW()-1)&amp;IF(OR(EXPEDISI[[#This Row],[C]]&lt;2,EXPEDISI[[#This Row],[C]]=""),"","/ CTN"),"")</calculatedColumnFormula>
    </tableColumn>
    <tableColumn id="5" name="C" dataDxfId="52">
      <calculatedColumnFormula>IFERROR(INDEX(INDIRECT("B_MSK["&amp;EXPEDISI[#Headers]&amp;"]"),ROW()-1),"")</calculatedColumnFormula>
    </tableColumn>
    <tableColumn id="6" name="HARGA" dataDxfId="51">
      <calculatedColumnFormula>IFERROR(INDEX(INDIRECT("B_MSK["&amp;EXPEDISI[#Headers]&amp;"_1]"),ROW()-1),"")</calculatedColumnFormula>
    </tableColumn>
    <tableColumn id="7" name="/ STN" dataDxfId="50">
      <calculatedColumnFormula>IFERROR(INDEX(INDIRECT("B_MSK["&amp;EXPEDISI[#Headers]&amp;"_1]"),ROW()-1),"")</calculatedColumnFormula>
    </tableColumn>
    <tableColumn id="8" name="DISC 1 (%)" dataDxfId="49">
      <calculatedColumnFormula>IFERROR(INDEX(INDIRECT("B_MSK["&amp;EXPEDISI[#Headers]&amp;"]"),ROW()-1),"")</calculatedColumnFormula>
    </tableColumn>
    <tableColumn id="9" name="DISC 2 (%)" dataDxfId="48">
      <calculatedColumnFormula>IFERROR(INDEX(INDIRECT("B_MSK["&amp;EXPEDISI[#Headers]&amp;"]"),ROW()-1),"")</calculatedColumnFormula>
    </tableColumn>
    <tableColumn id="10" name="KETERANGAN" dataDxfId="47">
      <calculatedColumnFormula>IFERROR(IF(INDEX(INDIRECT("B_MSK["&amp;EXPEDISI[#Headers]&amp;"]"),ROW()-1)=0,"",INDEX(INDIRECT("B_MSK["&amp;EXPEDISI[#Headers]&amp;"]"),ROW()-1)),"")</calculatedColumnFormula>
    </tableColumn>
    <tableColumn id="11" name="TANGGAL DATANG_H" dataDxfId="46">
      <calculatedColumnFormula>IFERROR(IF(EXPEDISI[[#This Row],[NAMA BARANG]]="","",INDEX(INDIRECT("B_MSK["&amp;EXPEDISI[#Headers]&amp;"]"),ROW()-1)),"")</calculatedColumnFormula>
    </tableColumn>
    <tableColumn id="12" name="JENIS" dataDxfId="45">
      <calculatedColumnFormula>IFERROR(INDEX(INDIRECT("B_MSK["&amp;EXPEDISI[#Headers]&amp;"]"),ROW()-1),"")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D4:AL41" totalsRowShown="0" headerRowDxfId="41">
  <autoFilter ref="D4:AL41"/>
  <tableColumns count="35">
    <tableColumn id="2" name="//" dataDxfId="40">
      <calculatedColumnFormula>MATCH(A5,B_MSK[concatnamaharga],0)</calculatedColumnFormula>
    </tableColumn>
    <tableColumn id="30" name="Column2" dataDxfId="39">
      <calculatedColumnFormula>MATCH(Table7[[#This Row],[POINTER]],[4]Jan!$A:$A,0)</calculatedColumnFormula>
    </tableColumn>
    <tableColumn id="35" name="Column22" dataDxfId="38">
      <calculatedColumnFormula>COUNTIF(B_MSK[NAMA BARANG],Table7[[#This Row],[NAMA BARANG]])</calculatedColumnFormula>
    </tableColumn>
    <tableColumn id="32" name="POINTER" dataDxfId="37"/>
    <tableColumn id="31" name="NB PAJAK" dataDxfId="36">
      <calculatedColumnFormula>INDEX([2]!db[NB PAJAK],MATCH(Table7[[#This Row],[NAMA BARANG]],[2]!db[NB BM],0))</calculatedColumnFormula>
    </tableColumn>
    <tableColumn id="1" name="NAMA BARANG" dataDxfId="35">
      <calculatedColumnFormula>INDEX(INDIRECT("B_MSK["&amp;Table7[#Headers]&amp;"]"),Table7[[#This Row],[//]])</calculatedColumnFormula>
    </tableColumn>
    <tableColumn id="3" name="QTY/ CTN" dataDxfId="34">
      <calculatedColumnFormula>INDEX(INDIRECT("B_MSK["&amp;Table7[#Headers]&amp;"]"),Table7[[#This Row],[//]])</calculatedColumnFormula>
    </tableColumn>
    <tableColumn id="5" name="A_1" dataDxfId="33">
      <calculatedColumnFormula>INDEX(INDIRECT("B_MSK["&amp;Table7[#Headers]&amp;"]"),Table7[[#This Row],[//]])</calculatedColumnFormula>
    </tableColumn>
    <tableColumn id="6" name="A_2" dataDxfId="32">
      <calculatedColumnFormula>INDEX(INDIRECT("B_MSK["&amp;Table7[#Headers]&amp;"]"),Table7[[#This Row],[//]])</calculatedColumnFormula>
    </tableColumn>
    <tableColumn id="7" name="B_1" dataDxfId="31">
      <calculatedColumnFormula>INDEX(INDIRECT("B_MSK["&amp;Table7[#Headers]&amp;"]"),Table7[[#This Row],[//]])</calculatedColumnFormula>
    </tableColumn>
    <tableColumn id="8" name="B_2" dataDxfId="30">
      <calculatedColumnFormula>INDEX(INDIRECT("B_MSK["&amp;Table7[#Headers]&amp;"]"),Table7[[#This Row],[//]])</calculatedColumnFormula>
    </tableColumn>
    <tableColumn id="22" name="C_1" dataDxfId="29">
      <calculatedColumnFormula>INDEX(INDIRECT("B_MSK["&amp;Table7[#Headers]&amp;"]"),Table7[[#This Row],[//]])</calculatedColumnFormula>
    </tableColumn>
    <tableColumn id="21" name="C_2" dataDxfId="28">
      <calculatedColumnFormula>INDEX(INDIRECT("B_MSK["&amp;Table7[#Headers]&amp;"]"),Table7[[#This Row],[//]])</calculatedColumnFormula>
    </tableColumn>
    <tableColumn id="24" name="X_1" dataDxfId="27">
      <calculatedColumnFormula>INDEX(INDIRECT("B_MSK["&amp;Table7[#Headers]&amp;"]"),Table7[[#This Row],[//]])</calculatedColumnFormula>
    </tableColumn>
    <tableColumn id="23" name="X_2" dataDxfId="26">
      <calculatedColumnFormula>INDEX(INDIRECT("B_MSK["&amp;Table7[#Headers]&amp;"]"),Table7[[#This Row],[//]])</calculatedColumnFormula>
    </tableColumn>
    <tableColumn id="9" name="C" dataDxfId="25">
      <calculatedColumnFormula>IF(SUMIF(B_MSK[NAMA BARANG],Table7[[#This Row],[NAMA BARANG]],B_MSK[C])=0,"",SUMIF(B_MSK[NAMA BARANG],Table7[[#This Row],[NAMA BARANG]],B_MSK[C]))</calculatedColumnFormula>
    </tableColumn>
    <tableColumn id="34" name="JMLH BRG" dataDxfId="24">
      <calculatedColumnFormula>IF(SUMIF(B_MSK[NAMA BARANG],Table7[[#This Row],[NAMA BARANG]],B_MSK[JMLH BRG])=0,"",SUMIF(B_MSK[NAMA BARANG],Table7[[#This Row],[NAMA BARANG]],B_MSK[JMLH BRG]))</calculatedColumnFormula>
    </tableColumn>
    <tableColumn id="10" name="SAT" dataDxfId="23">
      <calculatedColumnFormula>_xlfn.IFNA(INDEX(CONV[2],MATCH(INDEX(INDIRECT("B_MSK["&amp;Table7[#Headers]&amp;"]"),Table7[[#This Row],[//]]),CONV[1],0)),INDEX(INDIRECT("B_MSK["&amp;Table7[#Headers]&amp;"]"),Table7[[#This Row],[//]]))</calculatedColumnFormula>
    </tableColumn>
    <tableColumn id="36" name="A_1T" dataDxfId="22">
      <calculatedColumnFormula>Table7[[#This Row],[C]]*Table7[[#This Row],[A_1]]</calculatedColumnFormula>
    </tableColumn>
    <tableColumn id="11" name="A_2S" dataDxfId="21"/>
    <tableColumn id="12" name="B_1T" dataDxfId="20"/>
    <tableColumn id="13" name="B_2S" dataDxfId="19"/>
    <tableColumn id="28" name="C_1T" dataDxfId="18"/>
    <tableColumn id="27" name="C_2S" dataDxfId="17"/>
    <tableColumn id="26" name="X_1T" dataDxfId="16"/>
    <tableColumn id="25" name="X_2S" dataDxfId="15"/>
    <tableColumn id="14" name="HARGA_1" dataDxfId="14">
      <calculatedColumnFormula>INDEX(INDIRECT("B_MSK["&amp;Table7[#Headers]&amp;"]"),Table7[[#This Row],[//]])</calculatedColumnFormula>
    </tableColumn>
    <tableColumn id="15" name="/ STN_1" dataDxfId="13">
      <calculatedColumnFormula>INDEX(INDIRECT("B_MSK["&amp;Table7[#Headers]&amp;"]"),Table7[[#This Row],[//]])</calculatedColumnFormula>
    </tableColumn>
    <tableColumn id="16" name="HARGA_2" dataDxfId="12">
      <calculatedColumnFormula>INDEX(INDIRECT("B_MSK["&amp;Table7[#Headers]&amp;"]"),Table7[[#This Row],[//]])</calculatedColumnFormula>
    </tableColumn>
    <tableColumn id="17" name="/ STN_2" dataDxfId="11">
      <calculatedColumnFormula>INDEX(INDIRECT("B_MSK["&amp;Table7[#Headers]&amp;"]"),Table7[[#This Row],[//]])</calculatedColumnFormula>
    </tableColumn>
    <tableColumn id="4" name="HARGA_3" dataDxfId="10">
      <calculatedColumnFormula>INDEX(INDIRECT("B_MSK["&amp;Table7[#Headers]&amp;"]"),Table7[[#This Row],[//]])</calculatedColumnFormula>
    </tableColumn>
    <tableColumn id="18" name="/ STN_3" dataDxfId="9">
      <calculatedColumnFormula>INDEX(INDIRECT("B_MSK["&amp;Table7[#Headers]&amp;"]"),Table7[[#This Row],[//]])</calculatedColumnFormula>
    </tableColumn>
    <tableColumn id="19" name="HARGA_X" dataDxfId="8">
      <calculatedColumnFormula>INDEX(INDIRECT("B_MSK["&amp;Table7[#Headers]&amp;"]"),Table7[[#This Row],[//]])</calculatedColumnFormula>
    </tableColumn>
    <tableColumn id="20" name="STN_X" dataDxfId="7">
      <calculatedColumnFormula>INDEX(INDIRECT("B_MSK["&amp;Table7[#Headers]&amp;"]"),Table7[[#This Row],[//]])</calculatedColumnFormula>
    </tableColumn>
    <tableColumn id="29" name="Column1" dataDxfId="6">
      <calculatedColumnFormula>Table7[[#This Row],[X_1T]]/Table7[[#This Row],[X_1]]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" name="CONV" displayName="CONV" ref="A1:B6" totalsRowShown="0">
  <autoFilter ref="A1:B6"/>
  <tableColumns count="2">
    <tableColumn id="1" name="1"/>
    <tableColumn id="2" name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SUPPLIER_CONV" displayName="SUPPLIER_CONV" ref="C10:D82">
  <autoFilter ref="C10:D82"/>
  <tableColumns count="2">
    <tableColumn id="1" name="1" totalsRowFunction="custom" dataDxfId="5" totalsRowDxfId="4">
      <totalsRowFormula>IF(B_MSK[[#This Row],[//]]="","",INDEX(INDIRECT(DIR&amp;$2:$2),B_MSK[[#This Row],[//]]))</totalsRowFormula>
    </tableColumn>
    <tableColumn id="2" name="2" totalsRowFunction="custom" dataDxfId="3" totalsRowDxfId="2">
      <totalsRowFormula>IF(B_MSK[[#This Row],[//]]="","",INDEX(INDIRECT(DIR&amp;$2:$2),B_MSK[[#This Row],[//]]))</totalsRow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F2:G11" totalsRowShown="0">
  <autoFilter ref="F2:G11"/>
  <tableColumns count="2">
    <tableColumn id="1" name="NAME"/>
    <tableColumn id="2" name="VALUE" dataDxfId="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6" name="Table6" displayName="Table6" ref="F13:G14" insertRow="1" totalsRowShown="0">
  <autoFilter ref="F13:G14"/>
  <tableColumns count="2">
    <tableColumn id="1" name="1"/>
    <tableColumn id="2" name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B1020"/>
  <sheetViews>
    <sheetView topLeftCell="A817" zoomScale="85" zoomScaleNormal="85" workbookViewId="0">
      <selection activeCell="W819" sqref="W819"/>
    </sheetView>
  </sheetViews>
  <sheetFormatPr defaultRowHeight="15" outlineLevelCol="1" x14ac:dyDescent="0.25"/>
  <cols>
    <col min="1" max="1" width="17.140625" style="6" customWidth="1"/>
    <col min="2" max="2" width="4.140625" style="1" customWidth="1"/>
    <col min="3" max="3" width="2.140625" style="1" customWidth="1"/>
    <col min="4" max="4" width="3.140625" style="1" customWidth="1"/>
    <col min="5" max="5" width="4.140625" style="1" customWidth="1"/>
    <col min="6" max="6" width="10.85546875" style="1" customWidth="1"/>
    <col min="7" max="7" width="46.7109375" style="6" customWidth="1"/>
    <col min="8" max="8" width="25.28515625" style="6" customWidth="1"/>
    <col min="9" max="9" width="15.85546875" style="6" customWidth="1"/>
    <col min="10" max="10" width="3.140625" style="1" customWidth="1"/>
    <col min="11" max="11" width="6.140625" style="1" customWidth="1"/>
    <col min="12" max="12" width="5.42578125" style="1" customWidth="1"/>
    <col min="13" max="13" width="11.5703125" style="12" customWidth="1"/>
    <col min="14" max="14" width="14.28515625" style="12" customWidth="1"/>
    <col min="15" max="16" width="7.140625" style="1" customWidth="1"/>
    <col min="17" max="17" width="15.28515625" style="12" customWidth="1"/>
    <col min="18" max="18" width="14.28515625" style="12" customWidth="1"/>
    <col min="19" max="19" width="15.28515625" style="12" customWidth="1"/>
    <col min="20" max="20" width="39" style="12" customWidth="1"/>
    <col min="21" max="21" width="4.140625" style="9" customWidth="1"/>
    <col min="22" max="22" width="52.140625" style="6" customWidth="1" outlineLevel="1"/>
    <col min="23" max="23" width="41" style="6" customWidth="1" outlineLevel="1"/>
    <col min="24" max="24" width="4.7109375" style="1" customWidth="1" outlineLevel="1"/>
    <col min="25" max="25" width="12.42578125" style="1" customWidth="1" outlineLevel="1"/>
    <col min="26" max="26" width="5.140625" style="1" customWidth="1" outlineLevel="1"/>
    <col min="27" max="27" width="2.7109375" style="1" customWidth="1"/>
    <col min="28" max="28" width="9.5703125" style="30" customWidth="1"/>
    <col min="29" max="29" width="10.5703125" style="11" customWidth="1"/>
    <col min="30" max="30" width="7.140625" style="6" customWidth="1"/>
    <col min="31" max="31" width="8" style="14" customWidth="1"/>
    <col min="32" max="32" width="6" style="6" customWidth="1"/>
    <col min="33" max="33" width="7" style="6" customWidth="1"/>
    <col min="34" max="34" width="5.5703125" style="6" customWidth="1"/>
    <col min="35" max="35" width="9" style="6" customWidth="1"/>
    <col min="36" max="36" width="8.140625" style="6" customWidth="1"/>
    <col min="37" max="37" width="16" style="1" customWidth="1" outlineLevel="1"/>
    <col min="38" max="38" width="2.140625" style="1" customWidth="1" outlineLevel="1"/>
    <col min="39" max="39" width="3.140625" style="1" customWidth="1" outlineLevel="1"/>
    <col min="40" max="40" width="9.28515625" style="1" customWidth="1" outlineLevel="1"/>
    <col min="41" max="41" width="5.140625" style="1" customWidth="1" outlineLevel="1"/>
    <col min="42" max="42" width="5.85546875" style="1" customWidth="1" outlineLevel="1"/>
    <col min="43" max="43" width="7.140625" style="1" customWidth="1" outlineLevel="1"/>
    <col min="44" max="44" width="3.7109375" style="1" customWidth="1" outlineLevel="1"/>
    <col min="45" max="45" width="4.7109375" style="1" customWidth="1" outlineLevel="1"/>
    <col min="46" max="46" width="3.140625" style="1" customWidth="1" outlineLevel="1"/>
    <col min="47" max="47" width="4.28515625" style="1" customWidth="1" outlineLevel="1"/>
    <col min="48" max="48" width="6.140625" style="1" customWidth="1" outlineLevel="1"/>
    <col min="49" max="49" width="5.42578125" style="1" customWidth="1" outlineLevel="1"/>
    <col min="50" max="50" width="10.85546875" style="2" customWidth="1" outlineLevel="1"/>
    <col min="51" max="51" width="9.5703125" style="1" bestFit="1" customWidth="1"/>
    <col min="52" max="52" width="8.42578125" style="1" customWidth="1"/>
    <col min="53" max="53" width="12" style="1" bestFit="1" customWidth="1"/>
    <col min="54" max="54" width="55.7109375" style="1" customWidth="1"/>
    <col min="55" max="16384" width="9.140625" style="1"/>
  </cols>
  <sheetData>
    <row r="1" spans="1:54" x14ac:dyDescent="0.25">
      <c r="B1" s="1" t="s">
        <v>149</v>
      </c>
      <c r="F1" s="1" t="s">
        <v>150</v>
      </c>
      <c r="H1" s="6" t="s">
        <v>151</v>
      </c>
      <c r="I1" s="6" t="s">
        <v>26</v>
      </c>
      <c r="J1" s="1" t="s">
        <v>9</v>
      </c>
      <c r="K1" s="1" t="s">
        <v>152</v>
      </c>
      <c r="L1" s="1" t="s">
        <v>153</v>
      </c>
      <c r="M1" s="12" t="s">
        <v>154</v>
      </c>
      <c r="N1" s="12" t="s">
        <v>155</v>
      </c>
      <c r="O1" s="1" t="s">
        <v>156</v>
      </c>
      <c r="P1" s="1" t="s">
        <v>157</v>
      </c>
      <c r="Q1" s="12" t="s">
        <v>158</v>
      </c>
      <c r="T1" s="8" t="s">
        <v>18</v>
      </c>
      <c r="V1" s="6" t="s">
        <v>8</v>
      </c>
      <c r="BA1" s="6" t="s">
        <v>172</v>
      </c>
    </row>
    <row r="2" spans="1:54" x14ac:dyDescent="0.25">
      <c r="A2" s="6" t="s">
        <v>141</v>
      </c>
      <c r="B2" s="1" t="str">
        <f>"!"&amp;$A$2&amp;"["&amp;B1&amp;"]"</f>
        <v>!NOTA[ID]</v>
      </c>
      <c r="F2" s="1" t="str">
        <f t="shared" ref="F2" si="0">"!"&amp;$A$2&amp;"["&amp;F1&amp;"]"</f>
        <v>!NOTA[TANGGAL]</v>
      </c>
      <c r="G2" s="1" t="str">
        <f t="shared" ref="G2" si="1">"!"&amp;$A$2&amp;"["&amp;G1&amp;"]"</f>
        <v>!NOTA[]</v>
      </c>
      <c r="H2" s="1" t="str">
        <f t="shared" ref="H2" si="2">"!"&amp;$A$2&amp;"["&amp;H1&amp;"]"</f>
        <v>!NOTA[SUPPLIER_H]</v>
      </c>
      <c r="I2" s="1" t="str">
        <f>"!"&amp;"DB"&amp;"["&amp;I1&amp;"]"</f>
        <v>!DB[QTY/ CTN]</v>
      </c>
      <c r="J2" s="1" t="str">
        <f t="shared" ref="J2" si="3">"!"&amp;$A$2&amp;"["&amp;J1&amp;"]"</f>
        <v>!NOTA[C]</v>
      </c>
      <c r="K2" s="1" t="str">
        <f t="shared" ref="K2" si="4">"!"&amp;$A$2&amp;"["&amp;K1&amp;"]"</f>
        <v>!NOTA[QTY]</v>
      </c>
      <c r="L2" s="1" t="str">
        <f t="shared" ref="L2" si="5">"!"&amp;$A$2&amp;"["&amp;L1&amp;"]"</f>
        <v>!NOTA[STN]</v>
      </c>
      <c r="M2" s="1" t="str">
        <f t="shared" ref="M2" si="6">"!"&amp;$A$2&amp;"["&amp;M1&amp;"]"</f>
        <v>!NOTA[HARGA SATUAN]</v>
      </c>
      <c r="N2" s="1" t="str">
        <f t="shared" ref="N2" si="7">"!"&amp;$A$2&amp;"["&amp;N1&amp;"]"</f>
        <v>!NOTA[HARGA/ CTN_H]</v>
      </c>
      <c r="O2" s="1" t="str">
        <f t="shared" ref="O2" si="8">"!"&amp;$A$2&amp;"["&amp;O1&amp;"]"</f>
        <v>!NOTA[DISC 1]</v>
      </c>
      <c r="P2" s="1" t="str">
        <f t="shared" ref="P2" si="9">"!"&amp;$A$2&amp;"["&amp;P1&amp;"]"</f>
        <v>!NOTA[DISC 2]</v>
      </c>
      <c r="Q2" s="1" t="str">
        <f t="shared" ref="Q2" si="10">"!"&amp;$A$2&amp;"["&amp;Q1&amp;"]"</f>
        <v>!NOTA[TOTAL]</v>
      </c>
      <c r="R2" s="1" t="str">
        <f t="shared" ref="R2" si="11">"!"&amp;$A$2&amp;"["&amp;R1&amp;"]"</f>
        <v>!NOTA[]</v>
      </c>
      <c r="S2" s="1" t="str">
        <f t="shared" ref="S2" si="12">"!"&amp;$A$2&amp;"["&amp;S1&amp;"]"</f>
        <v>!NOTA[]</v>
      </c>
      <c r="T2" s="1" t="str">
        <f>"!"&amp;$A$2&amp;"["&amp;T1&amp;"]"</f>
        <v>!NOTA[KETERANGAN]</v>
      </c>
      <c r="V2" s="1" t="str">
        <f t="shared" ref="V2" si="13">"!"&amp;$A$2&amp;"["&amp;V1&amp;"]"</f>
        <v>!NOTA[NAMA BARANG]</v>
      </c>
      <c r="BA2" s="1" t="str">
        <f t="shared" ref="BA2" si="14">"!"&amp;$A$2&amp;"["&amp;BA1&amp;"]"</f>
        <v>!NOTA[FAKTUR_H]</v>
      </c>
    </row>
    <row r="3" spans="1:54" x14ac:dyDescent="0.25">
      <c r="A3" s="6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6" t="s">
        <v>8</v>
      </c>
      <c r="H3" s="6" t="s">
        <v>25</v>
      </c>
      <c r="I3" s="6" t="s">
        <v>26</v>
      </c>
      <c r="J3" s="1" t="s">
        <v>9</v>
      </c>
      <c r="K3" s="1" t="s">
        <v>10</v>
      </c>
      <c r="L3" s="1" t="s">
        <v>11</v>
      </c>
      <c r="M3" s="12" t="s">
        <v>12</v>
      </c>
      <c r="N3" s="12" t="s">
        <v>24</v>
      </c>
      <c r="O3" s="1" t="s">
        <v>13</v>
      </c>
      <c r="P3" s="1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9" t="s">
        <v>316</v>
      </c>
      <c r="V3" s="6" t="s">
        <v>19</v>
      </c>
      <c r="W3" s="6" t="s">
        <v>20</v>
      </c>
      <c r="X3" s="1" t="s">
        <v>21</v>
      </c>
      <c r="Y3" s="1" t="s">
        <v>22</v>
      </c>
      <c r="Z3" s="1" t="s">
        <v>27</v>
      </c>
      <c r="AA3" s="1" t="s">
        <v>23</v>
      </c>
      <c r="AB3" s="30" t="s">
        <v>179</v>
      </c>
      <c r="AC3" s="11" t="s">
        <v>32</v>
      </c>
      <c r="AD3" s="6" t="s">
        <v>33</v>
      </c>
      <c r="AE3" s="14" t="s">
        <v>181</v>
      </c>
      <c r="AF3" s="6" t="s">
        <v>43</v>
      </c>
      <c r="AG3" s="6" t="s">
        <v>182</v>
      </c>
      <c r="AH3" s="6" t="s">
        <v>180</v>
      </c>
      <c r="AI3" s="6" t="s">
        <v>183</v>
      </c>
      <c r="AJ3" s="6" t="s">
        <v>184</v>
      </c>
      <c r="AK3" s="1" t="s">
        <v>35</v>
      </c>
      <c r="AL3" s="1" t="s">
        <v>36</v>
      </c>
      <c r="AM3" s="1" t="s">
        <v>37</v>
      </c>
      <c r="AN3" s="1" t="s">
        <v>34</v>
      </c>
      <c r="AO3" s="1" t="s">
        <v>38</v>
      </c>
      <c r="AP3" s="1" t="s">
        <v>39</v>
      </c>
      <c r="AQ3" s="1" t="s">
        <v>40</v>
      </c>
      <c r="AR3" s="1" t="s">
        <v>41</v>
      </c>
      <c r="AS3" s="1" t="s">
        <v>42</v>
      </c>
      <c r="AT3" s="1" t="s">
        <v>185</v>
      </c>
      <c r="AU3" s="1" t="s">
        <v>186</v>
      </c>
      <c r="AV3" s="1" t="s">
        <v>187</v>
      </c>
      <c r="AW3" s="1" t="s">
        <v>188</v>
      </c>
      <c r="AX3" s="2" t="s">
        <v>45</v>
      </c>
      <c r="AY3" s="1" t="s">
        <v>44</v>
      </c>
      <c r="AZ3" s="1" t="s">
        <v>123</v>
      </c>
      <c r="BA3" s="1" t="s">
        <v>171</v>
      </c>
      <c r="BB3" s="1" t="s">
        <v>178</v>
      </c>
    </row>
    <row r="4" spans="1:54" x14ac:dyDescent="0.25">
      <c r="A4" t="s">
        <v>127</v>
      </c>
      <c r="B4" s="1">
        <f ca="1">IF(B_MSK[[#This Row],[N_ID]]="","",INDEX(INDIRECT(DIR&amp;$2:$2),MATCH(B_MSK[[#This Row],[N_ID]],INDIRECT(DIR&amp;"!NOTA[ID_P]"),0)))</f>
        <v>1</v>
      </c>
      <c r="C4" s="1" t="str">
        <f ca="1">IF(B_MSK[[#This Row],[//]]="","",HYPERLINK("["&amp;SUBSTITUTE(DIR,"'","")&amp;"]NOTA!D"&amp;B_MSK[[#This Row],[//]]+2,"&gt;"))</f>
        <v>&gt;</v>
      </c>
      <c r="D4" s="1">
        <f ca="1">IF(B_MSK[[#This Row],[N_ID]]="","",COUNTIF(INDIRECT(DIR&amp;"!NOTA[ID_H]"),B_MSK[[#This Row],[ID NOTA]]))</f>
        <v>1</v>
      </c>
      <c r="E4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</v>
      </c>
      <c r="F4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44929</v>
      </c>
      <c r="G4" s="6" t="str">
        <f ca="1">IF(B_MSK[[#This Row],[stt]]="ada",INDEX([2]!db[NB BM],B_MSK[DB_ROW]-1),"")</f>
        <v>Map Clear holder AC-105 F Folio</v>
      </c>
      <c r="H4" s="6" t="str">
        <f ca="1">IF(B_MSK[[#This Row],[//]]="","",INDEX(INDIRECT(DIR&amp;$2:$2),B_MSK[[#This Row],[//]]))</f>
        <v>GRAFINDO</v>
      </c>
      <c r="I4" s="10" t="str">
        <f ca="1">IF(B_MSK[[#This Row],[//]]="","",INDEX(INDIRECT(DB_PATH&amp;$2:$2),B_MSK[[#This Row],[DB_ROW]]-1))</f>
        <v>60 LSN</v>
      </c>
      <c r="J4" s="1">
        <f ca="1">IF(B_MSK[[#This Row],[//]]="","",IF(INDEX(INDIRECT(DIR&amp;$2:$2),B_MSK[[#This Row],[//]])="","",INDEX(INDIRECT(DIR&amp;$2:$2),B_MSK[[#This Row],[//]])))</f>
        <v>5</v>
      </c>
      <c r="K4" s="1">
        <f ca="1">IF(B_MSK[[#This Row],[//]]="","",IF(INDEX(INDIRECT(DIR&amp;$2:$2),B_MSK[[#This Row],[//]])="","",INDEX(INDIRECT(DIR&amp;$2:$2),B_MSK[[#This Row],[//]])))</f>
        <v>300</v>
      </c>
      <c r="L4" s="1" t="str">
        <f ca="1">IF(B_MSK[[#This Row],[//]]="","",IF(INDEX(INDIRECT(DIR&amp;$2:$2),B_MSK[[#This Row],[//]])="","",INDEX(INDIRECT(DIR&amp;$2:$2),B_MSK[[#This Row],[//]])))</f>
        <v>LSN</v>
      </c>
      <c r="M4" s="13">
        <f ca="1">IF(B_MSK[[#This Row],[//]]="","",INDEX(INDIRECT(DIR&amp;$2:$2),B_MSK[[#This Row],[//]]))</f>
        <v>0</v>
      </c>
      <c r="N4" s="13">
        <f ca="1">IF(OR(B_MSK[[#This Row],[//]]="",),"",INDEX(INDIRECT(DIR&amp;$2:$2),B_MSK[[#This Row],[//]]))</f>
        <v>0</v>
      </c>
      <c r="O4" s="3" t="str">
        <f ca="1">IF(B_MSK[[#This Row],[//]]="","",IF(INDEX(INDIRECT(DIR&amp;$2:$2),B_MSK[[#This Row],[//]])=0,"",INDEX(INDIRECT(DIR&amp;$2:$2),B_MSK[[#This Row],[//]])))</f>
        <v/>
      </c>
      <c r="P4" s="3" t="str">
        <f ca="1">IF(B_MSK[[#This Row],[//]]="","",IF(INDEX(INDIRECT(DIR&amp;$2:$2),B_MSK[[#This Row],[//]])=0,"",INDEX(INDIRECT(DIR&amp;$2:$2),B_MSK[[#This Row],[//]])))</f>
        <v/>
      </c>
      <c r="Q4" s="12" t="str">
        <f ca="1">IF(B_MSK[[#This Row],[//]]="","",INDEX(INDIRECT(DIR&amp;$2:$2),B_MSK[[#This Row],[//]]))</f>
        <v/>
      </c>
      <c r="R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" s="37" t="str">
        <f ca="1">IF(B_MSK[[#This Row],[//]]="","",INDEX(INDIRECT(DIR&amp;$2:$2),B_MSK[[#This Row],[//]]))</f>
        <v>SURAT JALAN</v>
      </c>
      <c r="U4" s="38">
        <f ca="1">IF(SUMIF(B_MSK[NAMA BARANG],B_MSK[[#This Row],[NAMA BARANG]],B_MSK[JMLH BRG])=0,"",SUMIF(B_MSK[NAMA BARANG],B_MSK[[#This Row],[NAMA BARANG]],B_MSK[C]))</f>
        <v>5</v>
      </c>
      <c r="V4" s="6" t="str">
        <f ca="1">IF(B_MSK[[#This Row],[//]]="","",INDEX(INDIRECT(DIR&amp;$2:$2),B_MSK[[#This Row],[//]]))</f>
        <v>CLEAR HOLDER FOLIO SIKA AC-105 F</v>
      </c>
      <c r="W4" s="6" t="str">
        <f ca="1">LOWER(SUBSTITUTE(SUBSTITUTE(SUBSTITUTE(SUBSTITUTE(SUBSTITUTE(SUBSTITUTE(SUBSTITUTE(SUBSTITUTE(SUBSTITUTE(B_MSK[[#This Row],[N.B.nota]]," ",""),"-",""),"(",""),")",""),".",""),",",""),"/",""),"""",""),"+",""))</f>
        <v>clearholderfoliosikaac105f</v>
      </c>
      <c r="X4" s="1" t="str">
        <f ca="1">IF(B_MSK[[#This Row],[N.B.nota]]="","",IF(MATCH(B_MSK[[#This Row],[concat]],[2]!db[NB NOTA_C],0)&gt;0,"ada",0))</f>
        <v>ada</v>
      </c>
      <c r="Y4" s="1" t="str">
        <f ca="1">IF(B_MSK[[#This Row],[N.B.nota]]="","",ADDRESS(ROW(B_MSK[QB]),COLUMN(B_MSK[QB]))&amp;":"&amp;ADDRESS(ROW(),COLUMN(B_MSK[QB])))</f>
        <v>$D$4:$D$4</v>
      </c>
      <c r="Z4" s="1">
        <f ca="1">IF(B_MSK[[#This Row],[concat]]="","",MATCH(B_MSK[[#This Row],[concat]],[2]!db[NB NOTA_C],0)+1)</f>
        <v>459</v>
      </c>
      <c r="AA4" s="4" t="str">
        <f ca="1">IF(B_MSK[[#This Row],[//]]="","",HYPERLINK("[D:\kerja\BANK EXP\BARU\DB.XLSX]DB!e"&amp;B_MSK[[#This Row],[DB_ROW]],"&gt;"))</f>
        <v>&gt;</v>
      </c>
      <c r="AB4" s="31" t="e">
        <f ca="1">MID(B_MSK[[#This Row],[/ STN_1]],FIND(" ",B_MSK[[#This Row],[/ STN_1]])+1,LEN(B_MSK[[#This Row],[/ STN_1]]))</f>
        <v>#VALUE!</v>
      </c>
      <c r="AC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" s="15" t="str">
        <f ca="1">IF(B_MSK[[#This Row],[HARGA_2]]="","",IF(MID(B_MSK[[#This Row],[/ STN_2]],FIND(" ",B_MSK[[#This Row],[/ STN_2]])+1,LEN(B_MSK[[#This Row],[/ STN_2]]))="LSN",B_MSK[[#This Row],[HARGA_2]]/12,""))</f>
        <v/>
      </c>
      <c r="AH4" s="7" t="str">
        <f ca="1">IF(B_MSK[[#This Row],[HARGA_3]]="","","/ "&amp;"PCS")</f>
        <v/>
      </c>
      <c r="AI4" s="15" t="str">
        <f ca="1">IF(B_MSK[[#This Row],[HARGA_3]]="",IF(B_MSK[[#This Row],[HARGA_2]]="",IF(B_MSK[[#This Row],[HARGA_1]]="","",B_MSK[[#This Row],[HARGA_1]]),B_MSK[[#This Row],[HARGA_2]]),B_MSK[[#This Row],[HARGA_3]])</f>
        <v/>
      </c>
      <c r="AJ4" s="15" t="str">
        <f ca="1">IF(B_MSK[[#This Row],[/ STN_3]]="",IF(B_MSK[[#This Row],[/ STN_2]]="",IF(B_MSK[[#This Row],[/ STN_1]]="","",B_MSK[[#This Row],[/ STN_1]]),B_MSK[[#This Row],[/ STN_2]]),B_MSK[[#This Row],[/ STN_3]])</f>
        <v/>
      </c>
      <c r="AK4" s="5" t="str">
        <f ca="1">IF(B_MSK[[#This Row],[//]]="","",SUBSTITUTE(SUBSTITUTE(SUBSTITUTE(B_MSK[[#This Row],[QTY/ CTN]]," ","_",2),"(",""),")","")&amp;"_")</f>
        <v>60 LSN_</v>
      </c>
      <c r="AL4" s="5">
        <f ca="1">IF(B_MSK[[#This Row],[A_B]]="","",SEARCH("_",B_MSK[[#This Row],[A_B]]))</f>
        <v>7</v>
      </c>
      <c r="AM4" s="5">
        <f ca="1">IF(B_MSK[[#This Row],[A_B]]="","",LEN(B_MSK[[#This Row],[A_B]]))</f>
        <v>7</v>
      </c>
      <c r="AN4" s="5" t="str">
        <f ca="1">IF(B_MSK[[#This Row],[A_B]]="","",LEFT(B_MSK[[#This Row],[QTY/ CTN]],B_MSK[[#This Row],[A_B_1]]))</f>
        <v>60 LSN</v>
      </c>
      <c r="AO4" s="5" t="str">
        <f ca="1">IF(B_MSK[[#This Row],[A_B]]="","",LEFT(B_MSK[[#This Row],[A_]],SEARCH(" ",B_MSK[[#This Row],[A_]])-1))</f>
        <v>60</v>
      </c>
      <c r="AP4" s="5" t="str">
        <f ca="1">IF(B_MSK[[#This Row],[A_B]]="","",RIGHT(B_MSK[[#This Row],[A_]],LEN(B_MSK[[#This Row],[A_]])-SEARCH(" ",B_MSK[[#This Row],[A_]])))</f>
        <v>LSN</v>
      </c>
      <c r="AQ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" s="5" t="str">
        <f ca="1">IF(B_MSK[[#This Row],[B_]]="","",LEFT(B_MSK[[#This Row],[B_]],SEARCH(" ",B_MSK[[#This Row],[B_]])))</f>
        <v xml:space="preserve">12 </v>
      </c>
      <c r="AS4" s="5" t="str">
        <f ca="1">IF(B_MSK[[#This Row],[B_]]="","",RIGHT(B_MSK[[#This Row],[B_]],LEN(B_MSK[[#This Row],[B_]])-SEARCH(" ",B_MSK[[#This Row],[B_]])))</f>
        <v>PCS</v>
      </c>
      <c r="AT4" s="5" t="str">
        <f ca="1">IF(B_MSK[[#This Row],[B_2]]="LSN",12,"")</f>
        <v/>
      </c>
      <c r="AU4" s="5" t="str">
        <f ca="1">IF(B_MSK[[#This Row],[C_1]]="","","PCS")</f>
        <v/>
      </c>
      <c r="AV4" s="5">
        <f ca="1">IF(B_MSK[[#This Row],[A_1]]="","",B_MSK[[#This Row],[A_1]]*IF(B_MSK[[#This Row],[B_1]]="",1,B_MSK[[#This Row],[B_1]])*IF(B_MSK[[#This Row],[C_1]]="",1,B_MSK[[#This Row],[C_1]]))</f>
        <v>720</v>
      </c>
      <c r="AW4" s="5" t="str">
        <f ca="1">IF(B_MSK[[#This Row],[C_2]]="",IF(B_MSK[[#This Row],[B_2]]="",IF(B_MSK[[#This Row],[A_2]]="","",B_MSK[[#This Row],[A_2]]),B_MSK[[#This Row],[B_2]]),B_MSK[[#This Row],[C_2]])</f>
        <v>PCS</v>
      </c>
      <c r="AX4" s="2">
        <f ca="1">IF(ISNUMBER(B_MSK[[#This Row],[TANGGAL DATANG]]),B_MSK[[#This Row],[TANGGAL DATANG]],AX3)</f>
        <v>44929</v>
      </c>
      <c r="AY4" s="5" t="str">
        <f ca="1">IF(B_MSK[[#This Row],[DB_ROW]]="","",INDEX([2]!db[JENIS],B_MSK[[#This Row],[DB_ROW]]-1))</f>
        <v>map</v>
      </c>
      <c r="AZ4" s="5">
        <f ca="1">IF(B_MSK[[#This Row],[A_1]]="","",B_MSK[[#This Row],[A_1]])*1</f>
        <v>60</v>
      </c>
      <c r="BA4" s="5" t="str">
        <f ca="1">IF(B_MSK[[#This Row],[//]]="","",INDEX(INDIRECT(DIR&amp;$2:$2),B_MSK[[#This Row],[//]]))</f>
        <v>UNTANA</v>
      </c>
      <c r="BB4" s="5" t="str">
        <f ca="1">CONCATENATE(B_MSK[[#This Row],[concat]],B_MSK[[#This Row],[HARGA_X]],B_MSK[[#This Row],[SAT]])</f>
        <v>clearholderfoliosikaac105fLSN</v>
      </c>
    </row>
    <row r="5" spans="1:54" x14ac:dyDescent="0.25">
      <c r="A5" t="s">
        <v>128</v>
      </c>
      <c r="B5" s="1" t="str">
        <f ca="1">IF(B_MSK[[#This Row],[N_ID]]="","",INDEX(INDIRECT(DIR&amp;$2:$2),MATCH(B_MSK[[#This Row],[N_ID]],INDIRECT(DIR&amp;"!NOTA[ID_P]"),0)))</f>
        <v/>
      </c>
      <c r="C5" s="1" t="str">
        <f ca="1">IF(B_MSK[[#This Row],[//]]="","",HYPERLINK("["&amp;SUBSTITUTE(DIR,"'","")&amp;"]NOTA!D"&amp;B_MSK[[#This Row],[//]]+2,"&gt;"))</f>
        <v/>
      </c>
      <c r="D5" s="1" t="str">
        <f ca="1">IF(B_MSK[[#This Row],[N_ID]]="","",COUNTIF(INDIRECT(DIR&amp;"!NOTA[ID_H]"),B_MSK[[#This Row],[ID NOTA]]))</f>
        <v/>
      </c>
      <c r="E5" s="1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" s="6" t="str">
        <f ca="1">IF(B_MSK[[#This Row],[stt]]="ada",INDEX([2]!db[NB BM],B_MSK[DB_ROW]-1),"")</f>
        <v/>
      </c>
      <c r="H5" s="6" t="str">
        <f ca="1">IF(B_MSK[[#This Row],[//]]="","",INDEX(INDIRECT(DIR&amp;$2:$2),B_MSK[[#This Row],[//]]))</f>
        <v/>
      </c>
      <c r="I5" s="10" t="str">
        <f ca="1">IF(B_MSK[[#This Row],[//]]="","",INDEX(INDIRECT(DB_PATH&amp;$2:$2),B_MSK[[#This Row],[DB_ROW]]-1))</f>
        <v/>
      </c>
      <c r="J5" s="1" t="str">
        <f ca="1">IF(B_MSK[[#This Row],[//]]="","",IF(INDEX(INDIRECT(DIR&amp;$2:$2),B_MSK[[#This Row],[//]])="","",INDEX(INDIRECT(DIR&amp;$2:$2),B_MSK[[#This Row],[//]])))</f>
        <v/>
      </c>
      <c r="K5" s="1" t="str">
        <f ca="1">IF(B_MSK[[#This Row],[//]]="","",IF(INDEX(INDIRECT(DIR&amp;$2:$2),B_MSK[[#This Row],[//]])="","",INDEX(INDIRECT(DIR&amp;$2:$2),B_MSK[[#This Row],[//]])))</f>
        <v/>
      </c>
      <c r="L5" s="1" t="str">
        <f ca="1">IF(B_MSK[[#This Row],[//]]="","",IF(INDEX(INDIRECT(DIR&amp;$2:$2),B_MSK[[#This Row],[//]])="","",INDEX(INDIRECT(DIR&amp;$2:$2),B_MSK[[#This Row],[//]])))</f>
        <v/>
      </c>
      <c r="M5" s="13" t="str">
        <f ca="1">IF(B_MSK[[#This Row],[//]]="","",INDEX(INDIRECT(DIR&amp;$2:$2),B_MSK[[#This Row],[//]]))</f>
        <v/>
      </c>
      <c r="N5" s="13" t="str">
        <f ca="1">IF(OR(B_MSK[[#This Row],[//]]="",),"",INDEX(INDIRECT(DIR&amp;$2:$2),B_MSK[[#This Row],[//]]))</f>
        <v/>
      </c>
      <c r="O5" s="3" t="str">
        <f ca="1">IF(B_MSK[[#This Row],[//]]="","",IF(INDEX(INDIRECT(DIR&amp;$2:$2),B_MSK[[#This Row],[//]])=0,"",INDEX(INDIRECT(DIR&amp;$2:$2),B_MSK[[#This Row],[//]])))</f>
        <v/>
      </c>
      <c r="P5" s="3" t="str">
        <f ca="1">IF(B_MSK[[#This Row],[//]]="","",IF(INDEX(INDIRECT(DIR&amp;$2:$2),B_MSK[[#This Row],[//]])=0,"",INDEX(INDIRECT(DIR&amp;$2:$2),B_MSK[[#This Row],[//]])))</f>
        <v/>
      </c>
      <c r="Q5" s="12" t="str">
        <f ca="1">IF(B_MSK[[#This Row],[//]]="","",INDEX(INDIRECT(DIR&amp;$2:$2),B_MSK[[#This Row],[//]]))</f>
        <v/>
      </c>
      <c r="R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" s="37" t="str">
        <f ca="1">IF(B_MSK[[#This Row],[//]]="","",INDEX(INDIRECT(DIR&amp;$2:$2),B_MSK[[#This Row],[//]]))</f>
        <v/>
      </c>
      <c r="U5" s="38" t="str">
        <f ca="1">IF(SUMIF(B_MSK[NAMA BARANG],B_MSK[[#This Row],[NAMA BARANG]],B_MSK[JMLH BRG])=0,"",SUMIF(B_MSK[NAMA BARANG],B_MSK[[#This Row],[NAMA BARANG]],B_MSK[C]))</f>
        <v/>
      </c>
      <c r="V5" s="6" t="str">
        <f ca="1">IF(B_MSK[[#This Row],[//]]="","",INDEX(INDIRECT(DIR&amp;$2:$2),B_MSK[[#This Row],[//]]))</f>
        <v/>
      </c>
      <c r="W5" s="6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" s="1" t="str">
        <f ca="1">IF(B_MSK[[#This Row],[N.B.nota]]="","",IF(MATCH(B_MSK[[#This Row],[concat]],[2]!db[NB NOTA_C],0)&gt;0,"ada",0))</f>
        <v/>
      </c>
      <c r="Y5" s="1" t="str">
        <f ca="1">IF(B_MSK[[#This Row],[N.B.nota]]="","",ADDRESS(ROW(B_MSK[QB]),COLUMN(B_MSK[QB]))&amp;":"&amp;ADDRESS(ROW(),COLUMN(B_MSK[QB])))</f>
        <v/>
      </c>
      <c r="Z5" s="1" t="str">
        <f ca="1">IF(B_MSK[[#This Row],[concat]]="","",MATCH(B_MSK[[#This Row],[concat]],[2]!db[NB NOTA_C],0)+1)</f>
        <v/>
      </c>
      <c r="AA5" s="4" t="str">
        <f ca="1">IF(B_MSK[[#This Row],[//]]="","",HYPERLINK("[D:\kerja\BANK EXP\BARU\DB.XLSX]DB!e"&amp;B_MSK[[#This Row],[DB_ROW]],"&gt;"))</f>
        <v/>
      </c>
      <c r="AB5" s="31" t="e">
        <f ca="1">MID(B_MSK[[#This Row],[/ STN_1]],FIND(" ",B_MSK[[#This Row],[/ STN_1]])+1,LEN(B_MSK[[#This Row],[/ STN_1]]))</f>
        <v>#VALUE!</v>
      </c>
      <c r="AC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" s="15" t="str">
        <f ca="1">IF(B_MSK[[#This Row],[HARGA_2]]="","",IF(MID(B_MSK[[#This Row],[/ STN_2]],FIND(" ",B_MSK[[#This Row],[/ STN_2]])+1,LEN(B_MSK[[#This Row],[/ STN_2]]))="LSN",B_MSK[[#This Row],[HARGA_2]]/12,""))</f>
        <v/>
      </c>
      <c r="AH5" s="7" t="str">
        <f ca="1">IF(B_MSK[[#This Row],[HARGA_3]]="","","/ "&amp;"PCS")</f>
        <v/>
      </c>
      <c r="AI5" s="15" t="str">
        <f ca="1">IF(B_MSK[[#This Row],[HARGA_3]]="",IF(B_MSK[[#This Row],[HARGA_2]]="",IF(B_MSK[[#This Row],[HARGA_1]]="","",B_MSK[[#This Row],[HARGA_1]]),B_MSK[[#This Row],[HARGA_2]]),B_MSK[[#This Row],[HARGA_3]])</f>
        <v/>
      </c>
      <c r="AJ5" s="15" t="str">
        <f ca="1">IF(B_MSK[[#This Row],[/ STN_3]]="",IF(B_MSK[[#This Row],[/ STN_2]]="",IF(B_MSK[[#This Row],[/ STN_1]]="","",B_MSK[[#This Row],[/ STN_1]]),B_MSK[[#This Row],[/ STN_2]]),B_MSK[[#This Row],[/ STN_3]])</f>
        <v/>
      </c>
      <c r="AK5" s="5" t="str">
        <f ca="1">IF(B_MSK[[#This Row],[//]]="","",SUBSTITUTE(SUBSTITUTE(SUBSTITUTE(B_MSK[[#This Row],[QTY/ CTN]]," ","_",2),"(",""),")","")&amp;"_")</f>
        <v/>
      </c>
      <c r="AL5" s="5" t="str">
        <f ca="1">IF(B_MSK[[#This Row],[A_B]]="","",SEARCH("_",B_MSK[[#This Row],[A_B]]))</f>
        <v/>
      </c>
      <c r="AM5" s="5" t="str">
        <f ca="1">IF(B_MSK[[#This Row],[A_B]]="","",LEN(B_MSK[[#This Row],[A_B]]))</f>
        <v/>
      </c>
      <c r="AN5" s="5" t="str">
        <f ca="1">IF(B_MSK[[#This Row],[A_B]]="","",LEFT(B_MSK[[#This Row],[QTY/ CTN]],B_MSK[[#This Row],[A_B_1]]))</f>
        <v/>
      </c>
      <c r="AO5" s="5" t="str">
        <f ca="1">IF(B_MSK[[#This Row],[A_B]]="","",LEFT(B_MSK[[#This Row],[A_]],SEARCH(" ",B_MSK[[#This Row],[A_]])-1))</f>
        <v/>
      </c>
      <c r="AP5" s="5" t="str">
        <f ca="1">IF(B_MSK[[#This Row],[A_B]]="","",RIGHT(B_MSK[[#This Row],[A_]],LEN(B_MSK[[#This Row],[A_]])-SEARCH(" ",B_MSK[[#This Row],[A_]])))</f>
        <v/>
      </c>
      <c r="AQ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" s="5" t="str">
        <f ca="1">IF(B_MSK[[#This Row],[B_]]="","",LEFT(B_MSK[[#This Row],[B_]],SEARCH(" ",B_MSK[[#This Row],[B_]])))</f>
        <v/>
      </c>
      <c r="AS5" s="5" t="str">
        <f ca="1">IF(B_MSK[[#This Row],[B_]]="","",RIGHT(B_MSK[[#This Row],[B_]],LEN(B_MSK[[#This Row],[B_]])-SEARCH(" ",B_MSK[[#This Row],[B_]])))</f>
        <v/>
      </c>
      <c r="AT5" s="5" t="str">
        <f ca="1">IF(B_MSK[[#This Row],[B_2]]="LSN",12,"")</f>
        <v/>
      </c>
      <c r="AU5" s="5" t="str">
        <f ca="1">IF(B_MSK[[#This Row],[C_1]]="","","PCS")</f>
        <v/>
      </c>
      <c r="AV5" s="5" t="str">
        <f ca="1">IF(B_MSK[[#This Row],[A_1]]="","",B_MSK[[#This Row],[A_1]]*IF(B_MSK[[#This Row],[B_1]]="",1,B_MSK[[#This Row],[B_1]])*IF(B_MSK[[#This Row],[C_1]]="",1,B_MSK[[#This Row],[C_1]]))</f>
        <v/>
      </c>
      <c r="AW5" s="5" t="str">
        <f ca="1">IF(B_MSK[[#This Row],[C_2]]="",IF(B_MSK[[#This Row],[B_2]]="",IF(B_MSK[[#This Row],[A_2]]="","",B_MSK[[#This Row],[A_2]]),B_MSK[[#This Row],[B_2]]),B_MSK[[#This Row],[C_2]])</f>
        <v/>
      </c>
      <c r="AX5" s="2">
        <f ca="1">IF(ISNUMBER(B_MSK[[#This Row],[TANGGAL DATANG]]),B_MSK[[#This Row],[TANGGAL DATANG]],AX4)</f>
        <v>44929</v>
      </c>
      <c r="AY5" s="5" t="str">
        <f ca="1">IF(B_MSK[[#This Row],[DB_ROW]]="","",INDEX([2]!db[JENIS],B_MSK[[#This Row],[DB_ROW]]-1))</f>
        <v/>
      </c>
      <c r="AZ5" s="5" t="e">
        <f ca="1">IF(B_MSK[[#This Row],[A_1]]="","",B_MSK[[#This Row],[A_1]])*1</f>
        <v>#VALUE!</v>
      </c>
      <c r="BA5" s="5" t="str">
        <f ca="1">IF(B_MSK[[#This Row],[//]]="","",INDEX(INDIRECT(DIR&amp;$2:$2),B_MSK[[#This Row],[//]]))</f>
        <v/>
      </c>
      <c r="BB5" s="5" t="str">
        <f ca="1">CONCATENATE(B_MSK[[#This Row],[concat]],B_MSK[[#This Row],[HARGA_X]],B_MSK[[#This Row],[SAT]])</f>
        <v/>
      </c>
    </row>
    <row r="6" spans="1:54" x14ac:dyDescent="0.25">
      <c r="A6" t="s">
        <v>129</v>
      </c>
      <c r="B6" s="1">
        <f ca="1">IF(B_MSK[[#This Row],[N_ID]]="","",INDEX(INDIRECT(DIR&amp;$2:$2),MATCH(B_MSK[[#This Row],[N_ID]],INDIRECT(DIR&amp;"!NOTA[ID_P]"),0)))</f>
        <v>2</v>
      </c>
      <c r="C6" s="1" t="str">
        <f ca="1">IF(B_MSK[[#This Row],[//]]="","",HYPERLINK("["&amp;SUBSTITUTE(DIR,"'","")&amp;"]NOTA!D"&amp;B_MSK[[#This Row],[//]]+2,"&gt;"))</f>
        <v>&gt;</v>
      </c>
      <c r="D6" s="1">
        <f ca="1">IF(B_MSK[[#This Row],[N_ID]]="","",COUNTIF(INDIRECT(DIR&amp;"!NOTA[ID_H]"),B_MSK[[#This Row],[ID NOTA]]))</f>
        <v>1</v>
      </c>
      <c r="E6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</v>
      </c>
      <c r="F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" s="6" t="str">
        <f ca="1">IF(B_MSK[[#This Row],[stt]]="ada",INDEX([2]!db[NB BM],B_MSK[DB_ROW]-1),"")</f>
        <v>Kertas Crepe potongan Koala</v>
      </c>
      <c r="H6" s="6" t="str">
        <f ca="1">IF(B_MSK[[#This Row],[//]]="","",INDEX(INDIRECT(DIR&amp;$2:$2),B_MSK[[#This Row],[//]]))</f>
        <v>BINTANG SAUDARA</v>
      </c>
      <c r="I6" s="10" t="str">
        <f ca="1">IF(B_MSK[[#This Row],[//]]="","",INDEX(INDIRECT(DB_PATH&amp;$2:$2),B_MSK[[#This Row],[DB_ROW]]-1))</f>
        <v>270 PAK</v>
      </c>
      <c r="J6" s="1">
        <f ca="1">IF(B_MSK[[#This Row],[//]]="","",IF(INDEX(INDIRECT(DIR&amp;$2:$2),B_MSK[[#This Row],[//]])="","",INDEX(INDIRECT(DIR&amp;$2:$2),B_MSK[[#This Row],[//]])))</f>
        <v>3</v>
      </c>
      <c r="K6" s="1">
        <f ca="1">IF(B_MSK[[#This Row],[//]]="","",IF(INDEX(INDIRECT(DIR&amp;$2:$2),B_MSK[[#This Row],[//]])="","",INDEX(INDIRECT(DIR&amp;$2:$2),B_MSK[[#This Row],[//]])))</f>
        <v>810</v>
      </c>
      <c r="L6" s="1" t="str">
        <f ca="1">IF(B_MSK[[#This Row],[//]]="","",IF(INDEX(INDIRECT(DIR&amp;$2:$2),B_MSK[[#This Row],[//]])="","",INDEX(INDIRECT(DIR&amp;$2:$2),B_MSK[[#This Row],[//]])))</f>
        <v>PAK</v>
      </c>
      <c r="M6" s="13">
        <f ca="1">IF(B_MSK[[#This Row],[//]]="","",INDEX(INDIRECT(DIR&amp;$2:$2),B_MSK[[#This Row],[//]]))</f>
        <v>6500</v>
      </c>
      <c r="N6" s="13">
        <f ca="1">IF(OR(B_MSK[[#This Row],[//]]="",),"",INDEX(INDIRECT(DIR&amp;$2:$2),B_MSK[[#This Row],[//]]))</f>
        <v>1755000</v>
      </c>
      <c r="O6" s="3" t="str">
        <f ca="1">IF(B_MSK[[#This Row],[//]]="","",IF(INDEX(INDIRECT(DIR&amp;$2:$2),B_MSK[[#This Row],[//]])=0,"",INDEX(INDIRECT(DIR&amp;$2:$2),B_MSK[[#This Row],[//]])))</f>
        <v/>
      </c>
      <c r="P6" s="3" t="str">
        <f ca="1">IF(B_MSK[[#This Row],[//]]="","",IF(INDEX(INDIRECT(DIR&amp;$2:$2),B_MSK[[#This Row],[//]])=0,"",INDEX(INDIRECT(DIR&amp;$2:$2),B_MSK[[#This Row],[//]])))</f>
        <v/>
      </c>
      <c r="Q6" s="12">
        <f ca="1">IF(B_MSK[[#This Row],[//]]="","",INDEX(INDIRECT(DIR&amp;$2:$2),B_MSK[[#This Row],[//]]))</f>
        <v>5265000</v>
      </c>
      <c r="R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5265000</v>
      </c>
      <c r="T6" s="37" t="str">
        <f ca="1">IF(B_MSK[[#This Row],[//]]="","",INDEX(INDIRECT(DIR&amp;$2:$2),B_MSK[[#This Row],[//]]))</f>
        <v>MIX</v>
      </c>
      <c r="U6" s="9">
        <f ca="1">IF(SUMIF(B_MSK[NAMA BARANG],B_MSK[[#This Row],[NAMA BARANG]],B_MSK[JMLH BRG])=0,"",SUMIF(B_MSK[NAMA BARANG],B_MSK[[#This Row],[NAMA BARANG]],B_MSK[C]))</f>
        <v>3</v>
      </c>
      <c r="V6" s="6" t="str">
        <f ca="1">IF(B_MSK[[#This Row],[//]]="","",INDEX(INDIRECT(DIR&amp;$2:$2),B_MSK[[#This Row],[//]]))</f>
        <v>KERTAS CREPE POT KREASI KOALA</v>
      </c>
      <c r="W6" s="6" t="str">
        <f ca="1">LOWER(SUBSTITUTE(SUBSTITUTE(SUBSTITUTE(SUBSTITUTE(SUBSTITUTE(SUBSTITUTE(SUBSTITUTE(SUBSTITUTE(SUBSTITUTE(B_MSK[[#This Row],[N.B.nota]]," ",""),"-",""),"(",""),")",""),".",""),",",""),"/",""),"""",""),"+",""))</f>
        <v>kertascrepepotkreasikoala</v>
      </c>
      <c r="X6" s="1" t="str">
        <f ca="1">IF(B_MSK[[#This Row],[N.B.nota]]="","",IF(MATCH(B_MSK[[#This Row],[concat]],[2]!db[NB NOTA_C],0)&gt;0,"ada",0))</f>
        <v>ada</v>
      </c>
      <c r="Y6" s="1" t="str">
        <f ca="1">IF(B_MSK[[#This Row],[N.B.nota]]="","",ADDRESS(ROW(B_MSK[QB]),COLUMN(B_MSK[QB]))&amp;":"&amp;ADDRESS(ROW(),COLUMN(B_MSK[QB])))</f>
        <v>$D$4:$D$6</v>
      </c>
      <c r="Z6" s="1">
        <f ca="1">IF(B_MSK[[#This Row],[concat]]="","",MATCH(B_MSK[[#This Row],[concat]],[2]!db[NB NOTA_C],0)+1)</f>
        <v>1319</v>
      </c>
      <c r="AA6" s="1" t="str">
        <f ca="1">IF(B_MSK[[#This Row],[//]]="","",HYPERLINK("[D:\kerja\BANK EXP\BARU\DB.XLSX]DB!e"&amp;B_MSK[[#This Row],[DB_ROW]],"&gt;"))</f>
        <v>&gt;</v>
      </c>
      <c r="AB6" s="30" t="str">
        <f ca="1">MID(B_MSK[[#This Row],[/ STN_1]],FIND(" ",B_MSK[[#This Row],[/ STN_1]])+1,LEN(B_MSK[[#This Row],[/ STN_1]]))</f>
        <v>PAK</v>
      </c>
      <c r="AC6" s="11">
        <f ca="1">IF(B_MSK[[#This Row],[//]]="","",IF(B_MSK[[#This Row],[ JUMLAH ]]="","",IF(B_MSK[[#This Row],[C]]="",B_MSK[[#This Row],[HARGA CTN]]/B_MSK[[#This Row],[JMLH BRG]],B_MSK[[#This Row],[HARGA CTN]]/B_MSK[[#This Row],[A_1]])))</f>
        <v>6500</v>
      </c>
      <c r="AD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" s="15" t="str">
        <f ca="1">IF(B_MSK[[#This Row],[HARGA_2]]="","",IF(MID(B_MSK[[#This Row],[/ STN_2]],FIND(" ",B_MSK[[#This Row],[/ STN_2]])+1,LEN(B_MSK[[#This Row],[/ STN_2]]))="LSN",B_MSK[[#This Row],[HARGA_2]]/12,""))</f>
        <v/>
      </c>
      <c r="AH6" s="7" t="str">
        <f ca="1">IF(B_MSK[[#This Row],[HARGA_3]]="","","/ "&amp;"PCS")</f>
        <v/>
      </c>
      <c r="AI6" s="15">
        <f ca="1">IF(B_MSK[[#This Row],[HARGA_3]]="",IF(B_MSK[[#This Row],[HARGA_2]]="",IF(B_MSK[[#This Row],[HARGA_1]]="","",B_MSK[[#This Row],[HARGA_1]]),B_MSK[[#This Row],[HARGA_2]]),B_MSK[[#This Row],[HARGA_3]])</f>
        <v>6500</v>
      </c>
      <c r="AJ6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6" s="5" t="str">
        <f ca="1">IF(B_MSK[[#This Row],[//]]="","",SUBSTITUTE(SUBSTITUTE(SUBSTITUTE(B_MSK[[#This Row],[QTY/ CTN]]," ","_",2),"(",""),")","")&amp;"_")</f>
        <v>270 PAK_</v>
      </c>
      <c r="AL6" s="5">
        <f ca="1">IF(B_MSK[[#This Row],[A_B]]="","",SEARCH("_",B_MSK[[#This Row],[A_B]]))</f>
        <v>8</v>
      </c>
      <c r="AM6" s="5">
        <f ca="1">IF(B_MSK[[#This Row],[A_B]]="","",LEN(B_MSK[[#This Row],[A_B]]))</f>
        <v>8</v>
      </c>
      <c r="AN6" s="5" t="str">
        <f ca="1">IF(B_MSK[[#This Row],[A_B]]="","",LEFT(B_MSK[[#This Row],[QTY/ CTN]],B_MSK[[#This Row],[A_B_1]]))</f>
        <v>270 PAK</v>
      </c>
      <c r="AO6" s="5" t="str">
        <f ca="1">IF(B_MSK[[#This Row],[A_B]]="","",LEFT(B_MSK[[#This Row],[A_]],SEARCH(" ",B_MSK[[#This Row],[A_]])-1))</f>
        <v>270</v>
      </c>
      <c r="AP6" s="5" t="str">
        <f ca="1">IF(B_MSK[[#This Row],[A_B]]="","",RIGHT(B_MSK[[#This Row],[A_]],LEN(B_MSK[[#This Row],[A_]])-SEARCH(" ",B_MSK[[#This Row],[A_]])))</f>
        <v>PAK</v>
      </c>
      <c r="AQ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" s="5" t="str">
        <f ca="1">IF(B_MSK[[#This Row],[B_]]="","",LEFT(B_MSK[[#This Row],[B_]],SEARCH(" ",B_MSK[[#This Row],[B_]])))</f>
        <v/>
      </c>
      <c r="AS6" s="5" t="str">
        <f ca="1">IF(B_MSK[[#This Row],[B_]]="","",RIGHT(B_MSK[[#This Row],[B_]],LEN(B_MSK[[#This Row],[B_]])-SEARCH(" ",B_MSK[[#This Row],[B_]])))</f>
        <v/>
      </c>
      <c r="AT6" s="5" t="str">
        <f ca="1">IF(B_MSK[[#This Row],[B_2]]="LSN",12,"")</f>
        <v/>
      </c>
      <c r="AU6" s="5" t="str">
        <f ca="1">IF(B_MSK[[#This Row],[C_1]]="","","PCS")</f>
        <v/>
      </c>
      <c r="AV6" s="5">
        <f ca="1">IF(B_MSK[[#This Row],[A_1]]="","",B_MSK[[#This Row],[A_1]]*IF(B_MSK[[#This Row],[B_1]]="",1,B_MSK[[#This Row],[B_1]])*IF(B_MSK[[#This Row],[C_1]]="",1,B_MSK[[#This Row],[C_1]]))</f>
        <v>270</v>
      </c>
      <c r="AW6" s="5" t="str">
        <f ca="1">IF(B_MSK[[#This Row],[C_2]]="",IF(B_MSK[[#This Row],[B_2]]="",IF(B_MSK[[#This Row],[A_2]]="","",B_MSK[[#This Row],[A_2]]),B_MSK[[#This Row],[B_2]]),B_MSK[[#This Row],[C_2]])</f>
        <v>PAK</v>
      </c>
      <c r="AX6" s="2">
        <f ca="1">IF(ISNUMBER(B_MSK[[#This Row],[TANGGAL DATANG]]),B_MSK[[#This Row],[TANGGAL DATANG]],AX5)</f>
        <v>44929</v>
      </c>
      <c r="AY6" s="5" t="str">
        <f ca="1">IF(B_MSK[[#This Row],[DB_ROW]]="","",INDEX([2]!db[JENIS],B_MSK[[#This Row],[DB_ROW]]-1))</f>
        <v>kertas</v>
      </c>
      <c r="AZ6" s="5">
        <f ca="1">IF(B_MSK[[#This Row],[A_1]]="","",B_MSK[[#This Row],[A_1]])*1</f>
        <v>270</v>
      </c>
      <c r="BA6" s="5" t="str">
        <f ca="1">IF(B_MSK[[#This Row],[//]]="","",INDEX(INDIRECT(DIR&amp;$2:$2),B_MSK[[#This Row],[//]]))</f>
        <v>UNTANA</v>
      </c>
      <c r="BB6" s="5" t="str">
        <f ca="1">CONCATENATE(B_MSK[[#This Row],[concat]],B_MSK[[#This Row],[HARGA_X]],B_MSK[[#This Row],[SAT]])</f>
        <v>kertascrepepotkreasikoala6500PAK</v>
      </c>
    </row>
    <row r="7" spans="1:54" x14ac:dyDescent="0.25">
      <c r="A7" t="s">
        <v>128</v>
      </c>
      <c r="B7" s="1" t="str">
        <f ca="1">IF(B_MSK[[#This Row],[N_ID]]="","",INDEX(INDIRECT(DIR&amp;$2:$2),MATCH(B_MSK[[#This Row],[N_ID]],INDIRECT(DIR&amp;"!NOTA[ID_P]"),0)))</f>
        <v/>
      </c>
      <c r="C7" s="1" t="str">
        <f ca="1">IF(B_MSK[[#This Row],[//]]="","",HYPERLINK("["&amp;SUBSTITUTE(DIR,"'","")&amp;"]NOTA!D"&amp;B_MSK[[#This Row],[//]]+2,"&gt;"))</f>
        <v/>
      </c>
      <c r="D7" s="1" t="str">
        <f ca="1">IF(B_MSK[[#This Row],[N_ID]]="","",COUNTIF(INDIRECT(DIR&amp;"!NOTA[ID_H]"),B_MSK[[#This Row],[ID NOTA]]))</f>
        <v/>
      </c>
      <c r="E7" s="1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" s="6" t="str">
        <f ca="1">IF(B_MSK[[#This Row],[stt]]="ada",INDEX([2]!db[NB BM],B_MSK[DB_ROW]-1),"")</f>
        <v/>
      </c>
      <c r="H7" s="6" t="str">
        <f ca="1">IF(B_MSK[[#This Row],[//]]="","",INDEX(INDIRECT(DIR&amp;$2:$2),B_MSK[[#This Row],[//]]))</f>
        <v/>
      </c>
      <c r="I7" s="10" t="str">
        <f ca="1">IF(B_MSK[[#This Row],[//]]="","",INDEX(INDIRECT(DB_PATH&amp;$2:$2),B_MSK[[#This Row],[DB_ROW]]-1))</f>
        <v/>
      </c>
      <c r="J7" s="1" t="str">
        <f ca="1">IF(B_MSK[[#This Row],[//]]="","",IF(INDEX(INDIRECT(DIR&amp;$2:$2),B_MSK[[#This Row],[//]])="","",INDEX(INDIRECT(DIR&amp;$2:$2),B_MSK[[#This Row],[//]])))</f>
        <v/>
      </c>
      <c r="K7" s="1" t="str">
        <f ca="1">IF(B_MSK[[#This Row],[//]]="","",IF(INDEX(INDIRECT(DIR&amp;$2:$2),B_MSK[[#This Row],[//]])="","",INDEX(INDIRECT(DIR&amp;$2:$2),B_MSK[[#This Row],[//]])))</f>
        <v/>
      </c>
      <c r="L7" s="1" t="str">
        <f ca="1">IF(B_MSK[[#This Row],[//]]="","",IF(INDEX(INDIRECT(DIR&amp;$2:$2),B_MSK[[#This Row],[//]])="","",INDEX(INDIRECT(DIR&amp;$2:$2),B_MSK[[#This Row],[//]])))</f>
        <v/>
      </c>
      <c r="M7" s="13" t="str">
        <f ca="1">IF(B_MSK[[#This Row],[//]]="","",INDEX(INDIRECT(DIR&amp;$2:$2),B_MSK[[#This Row],[//]]))</f>
        <v/>
      </c>
      <c r="N7" s="13" t="str">
        <f ca="1">IF(OR(B_MSK[[#This Row],[//]]="",),"",INDEX(INDIRECT(DIR&amp;$2:$2),B_MSK[[#This Row],[//]]))</f>
        <v/>
      </c>
      <c r="O7" s="3" t="str">
        <f ca="1">IF(B_MSK[[#This Row],[//]]="","",IF(INDEX(INDIRECT(DIR&amp;$2:$2),B_MSK[[#This Row],[//]])=0,"",INDEX(INDIRECT(DIR&amp;$2:$2),B_MSK[[#This Row],[//]])))</f>
        <v/>
      </c>
      <c r="P7" s="3" t="str">
        <f ca="1">IF(B_MSK[[#This Row],[//]]="","",IF(INDEX(INDIRECT(DIR&amp;$2:$2),B_MSK[[#This Row],[//]])=0,"",INDEX(INDIRECT(DIR&amp;$2:$2),B_MSK[[#This Row],[//]])))</f>
        <v/>
      </c>
      <c r="Q7" s="12" t="str">
        <f ca="1">IF(B_MSK[[#This Row],[//]]="","",INDEX(INDIRECT(DIR&amp;$2:$2),B_MSK[[#This Row],[//]]))</f>
        <v/>
      </c>
      <c r="R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" s="37" t="str">
        <f ca="1">IF(B_MSK[[#This Row],[//]]="","",INDEX(INDIRECT(DIR&amp;$2:$2),B_MSK[[#This Row],[//]]))</f>
        <v/>
      </c>
      <c r="U7" s="9" t="str">
        <f ca="1">IF(SUMIF(B_MSK[NAMA BARANG],B_MSK[[#This Row],[NAMA BARANG]],B_MSK[JMLH BRG])=0,"",SUMIF(B_MSK[NAMA BARANG],B_MSK[[#This Row],[NAMA BARANG]],B_MSK[C]))</f>
        <v/>
      </c>
      <c r="V7" s="6" t="str">
        <f ca="1">IF(B_MSK[[#This Row],[//]]="","",INDEX(INDIRECT(DIR&amp;$2:$2),B_MSK[[#This Row],[//]]))</f>
        <v/>
      </c>
      <c r="W7" s="6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" s="1" t="str">
        <f ca="1">IF(B_MSK[[#This Row],[N.B.nota]]="","",IF(MATCH(B_MSK[[#This Row],[concat]],[2]!db[NB NOTA_C],0)&gt;0,"ada",0))</f>
        <v/>
      </c>
      <c r="Y7" s="1" t="str">
        <f ca="1">IF(B_MSK[[#This Row],[N.B.nota]]="","",ADDRESS(ROW(B_MSK[QB]),COLUMN(B_MSK[QB]))&amp;":"&amp;ADDRESS(ROW(),COLUMN(B_MSK[QB])))</f>
        <v/>
      </c>
      <c r="Z7" s="1" t="str">
        <f ca="1">IF(B_MSK[[#This Row],[concat]]="","",MATCH(B_MSK[[#This Row],[concat]],[2]!db[NB NOTA_C],0)+1)</f>
        <v/>
      </c>
      <c r="AA7" s="1" t="str">
        <f ca="1">IF(B_MSK[[#This Row],[//]]="","",HYPERLINK("[D:\kerja\BANK EXP\BARU\DB.XLSX]DB!e"&amp;B_MSK[[#This Row],[DB_ROW]],"&gt;"))</f>
        <v/>
      </c>
      <c r="AB7" s="30" t="e">
        <f ca="1">MID(B_MSK[[#This Row],[/ STN_1]],FIND(" ",B_MSK[[#This Row],[/ STN_1]])+1,LEN(B_MSK[[#This Row],[/ STN_1]]))</f>
        <v>#VALUE!</v>
      </c>
      <c r="AC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" s="15" t="str">
        <f ca="1">IF(B_MSK[[#This Row],[HARGA_2]]="","",IF(MID(B_MSK[[#This Row],[/ STN_2]],FIND(" ",B_MSK[[#This Row],[/ STN_2]])+1,LEN(B_MSK[[#This Row],[/ STN_2]]))="LSN",B_MSK[[#This Row],[HARGA_2]]/12,""))</f>
        <v/>
      </c>
      <c r="AH7" s="7" t="str">
        <f ca="1">IF(B_MSK[[#This Row],[HARGA_3]]="","","/ "&amp;"PCS")</f>
        <v/>
      </c>
      <c r="AI7" s="15" t="str">
        <f ca="1">IF(B_MSK[[#This Row],[HARGA_3]]="",IF(B_MSK[[#This Row],[HARGA_2]]="",IF(B_MSK[[#This Row],[HARGA_1]]="","",B_MSK[[#This Row],[HARGA_1]]),B_MSK[[#This Row],[HARGA_2]]),B_MSK[[#This Row],[HARGA_3]])</f>
        <v/>
      </c>
      <c r="AJ7" s="15" t="str">
        <f ca="1">IF(B_MSK[[#This Row],[/ STN_3]]="",IF(B_MSK[[#This Row],[/ STN_2]]="",IF(B_MSK[[#This Row],[/ STN_1]]="","",B_MSK[[#This Row],[/ STN_1]]),B_MSK[[#This Row],[/ STN_2]]),B_MSK[[#This Row],[/ STN_3]])</f>
        <v/>
      </c>
      <c r="AK7" s="5" t="str">
        <f ca="1">IF(B_MSK[[#This Row],[//]]="","",SUBSTITUTE(SUBSTITUTE(SUBSTITUTE(B_MSK[[#This Row],[QTY/ CTN]]," ","_",2),"(",""),")","")&amp;"_")</f>
        <v/>
      </c>
      <c r="AL7" s="5" t="str">
        <f ca="1">IF(B_MSK[[#This Row],[A_B]]="","",SEARCH("_",B_MSK[[#This Row],[A_B]]))</f>
        <v/>
      </c>
      <c r="AM7" s="5" t="str">
        <f ca="1">IF(B_MSK[[#This Row],[A_B]]="","",LEN(B_MSK[[#This Row],[A_B]]))</f>
        <v/>
      </c>
      <c r="AN7" s="5" t="str">
        <f ca="1">IF(B_MSK[[#This Row],[A_B]]="","",LEFT(B_MSK[[#This Row],[QTY/ CTN]],B_MSK[[#This Row],[A_B_1]]))</f>
        <v/>
      </c>
      <c r="AO7" s="5" t="str">
        <f ca="1">IF(B_MSK[[#This Row],[A_B]]="","",LEFT(B_MSK[[#This Row],[A_]],SEARCH(" ",B_MSK[[#This Row],[A_]])-1))</f>
        <v/>
      </c>
      <c r="AP7" s="5" t="str">
        <f ca="1">IF(B_MSK[[#This Row],[A_B]]="","",RIGHT(B_MSK[[#This Row],[A_]],LEN(B_MSK[[#This Row],[A_]])-SEARCH(" ",B_MSK[[#This Row],[A_]])))</f>
        <v/>
      </c>
      <c r="AQ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" s="5" t="str">
        <f ca="1">IF(B_MSK[[#This Row],[B_]]="","",LEFT(B_MSK[[#This Row],[B_]],SEARCH(" ",B_MSK[[#This Row],[B_]])))</f>
        <v/>
      </c>
      <c r="AS7" s="5" t="str">
        <f ca="1">IF(B_MSK[[#This Row],[B_]]="","",RIGHT(B_MSK[[#This Row],[B_]],LEN(B_MSK[[#This Row],[B_]])-SEARCH(" ",B_MSK[[#This Row],[B_]])))</f>
        <v/>
      </c>
      <c r="AT7" s="5" t="str">
        <f ca="1">IF(B_MSK[[#This Row],[B_2]]="LSN",12,"")</f>
        <v/>
      </c>
      <c r="AU7" s="5" t="str">
        <f ca="1">IF(B_MSK[[#This Row],[C_1]]="","","PCS")</f>
        <v/>
      </c>
      <c r="AV7" s="5" t="str">
        <f ca="1">IF(B_MSK[[#This Row],[A_1]]="","",B_MSK[[#This Row],[A_1]]*IF(B_MSK[[#This Row],[B_1]]="",1,B_MSK[[#This Row],[B_1]])*IF(B_MSK[[#This Row],[C_1]]="",1,B_MSK[[#This Row],[C_1]]))</f>
        <v/>
      </c>
      <c r="AW7" s="5" t="str">
        <f ca="1">IF(B_MSK[[#This Row],[C_2]]="",IF(B_MSK[[#This Row],[B_2]]="",IF(B_MSK[[#This Row],[A_2]]="","",B_MSK[[#This Row],[A_2]]),B_MSK[[#This Row],[B_2]]),B_MSK[[#This Row],[C_2]])</f>
        <v/>
      </c>
      <c r="AX7" s="2">
        <f ca="1">IF(ISNUMBER(B_MSK[[#This Row],[TANGGAL DATANG]]),B_MSK[[#This Row],[TANGGAL DATANG]],AX6)</f>
        <v>44929</v>
      </c>
      <c r="AY7" s="5" t="str">
        <f ca="1">IF(B_MSK[[#This Row],[DB_ROW]]="","",INDEX([2]!db[JENIS],B_MSK[[#This Row],[DB_ROW]]-1))</f>
        <v/>
      </c>
      <c r="AZ7" s="5" t="e">
        <f ca="1">IF(B_MSK[[#This Row],[A_1]]="","",B_MSK[[#This Row],[A_1]])*1</f>
        <v>#VALUE!</v>
      </c>
      <c r="BA7" s="5" t="str">
        <f ca="1">IF(B_MSK[[#This Row],[//]]="","",INDEX(INDIRECT(DIR&amp;$2:$2),B_MSK[[#This Row],[//]]))</f>
        <v/>
      </c>
      <c r="BB7" s="5" t="str">
        <f ca="1">CONCATENATE(B_MSK[[#This Row],[concat]],B_MSK[[#This Row],[HARGA_X]],B_MSK[[#This Row],[SAT]])</f>
        <v/>
      </c>
    </row>
    <row r="8" spans="1:54" x14ac:dyDescent="0.25">
      <c r="A8" t="s">
        <v>130</v>
      </c>
      <c r="B8" s="1">
        <f ca="1">IF(B_MSK[[#This Row],[N_ID]]="","",INDEX(INDIRECT(DIR&amp;$2:$2),MATCH(B_MSK[[#This Row],[N_ID]],INDIRECT(DIR&amp;"!NOTA[ID_P]"),0)))</f>
        <v>3</v>
      </c>
      <c r="C8" s="1" t="str">
        <f ca="1">IF(B_MSK[[#This Row],[//]]="","",HYPERLINK("["&amp;SUBSTITUTE(DIR,"'","")&amp;"]NOTA!D"&amp;B_MSK[[#This Row],[//]]+2,"&gt;"))</f>
        <v>&gt;</v>
      </c>
      <c r="D8" s="1">
        <f ca="1">IF(B_MSK[[#This Row],[N_ID]]="","",COUNTIF(INDIRECT(DIR&amp;"!NOTA[ID_H]"),B_MSK[[#This Row],[ID NOTA]]))</f>
        <v>1</v>
      </c>
      <c r="E8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</v>
      </c>
      <c r="F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" s="6" t="str">
        <f ca="1">IF(B_MSK[[#This Row],[stt]]="ada",INDEX([2]!db[NB BM],B_MSK[DB_ROW]-1),"")</f>
        <v>Clipboard 6688-TR Koala</v>
      </c>
      <c r="H8" s="6" t="str">
        <f ca="1">IF(B_MSK[[#This Row],[//]]="","",INDEX(INDIRECT(DIR&amp;$2:$2),B_MSK[[#This Row],[//]]))</f>
        <v>BINTANG SAUDARA</v>
      </c>
      <c r="I8" s="10" t="str">
        <f ca="1">IF(B_MSK[[#This Row],[//]]="","",INDEX(INDIRECT(DB_PATH&amp;$2:$2),B_MSK[[#This Row],[DB_ROW]]-1))</f>
        <v>12 LSN</v>
      </c>
      <c r="J8" s="1">
        <f ca="1">IF(B_MSK[[#This Row],[//]]="","",IF(INDEX(INDIRECT(DIR&amp;$2:$2),B_MSK[[#This Row],[//]])="","",INDEX(INDIRECT(DIR&amp;$2:$2),B_MSK[[#This Row],[//]])))</f>
        <v>10</v>
      </c>
      <c r="K8" s="1">
        <f ca="1">IF(B_MSK[[#This Row],[//]]="","",IF(INDEX(INDIRECT(DIR&amp;$2:$2),B_MSK[[#This Row],[//]])="","",INDEX(INDIRECT(DIR&amp;$2:$2),B_MSK[[#This Row],[//]])))</f>
        <v>120</v>
      </c>
      <c r="L8" s="1" t="str">
        <f ca="1">IF(B_MSK[[#This Row],[//]]="","",IF(INDEX(INDIRECT(DIR&amp;$2:$2),B_MSK[[#This Row],[//]])="","",INDEX(INDIRECT(DIR&amp;$2:$2),B_MSK[[#This Row],[//]])))</f>
        <v>LSN</v>
      </c>
      <c r="M8" s="13">
        <f ca="1">IF(B_MSK[[#This Row],[//]]="","",INDEX(INDIRECT(DIR&amp;$2:$2),B_MSK[[#This Row],[//]]))</f>
        <v>82000</v>
      </c>
      <c r="N8" s="13">
        <f ca="1">IF(OR(B_MSK[[#This Row],[//]]="",),"",INDEX(INDIRECT(DIR&amp;$2:$2),B_MSK[[#This Row],[//]]))</f>
        <v>984000</v>
      </c>
      <c r="O8" s="3" t="str">
        <f ca="1">IF(B_MSK[[#This Row],[//]]="","",IF(INDEX(INDIRECT(DIR&amp;$2:$2),B_MSK[[#This Row],[//]])=0,"",INDEX(INDIRECT(DIR&amp;$2:$2),B_MSK[[#This Row],[//]])))</f>
        <v/>
      </c>
      <c r="P8" s="3" t="str">
        <f ca="1">IF(B_MSK[[#This Row],[//]]="","",IF(INDEX(INDIRECT(DIR&amp;$2:$2),B_MSK[[#This Row],[//]])=0,"",INDEX(INDIRECT(DIR&amp;$2:$2),B_MSK[[#This Row],[//]])))</f>
        <v/>
      </c>
      <c r="Q8" s="12">
        <f ca="1">IF(B_MSK[[#This Row],[//]]="","",INDEX(INDIRECT(DIR&amp;$2:$2),B_MSK[[#This Row],[//]]))</f>
        <v>9840000</v>
      </c>
      <c r="R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9840000</v>
      </c>
      <c r="T8" s="37">
        <f ca="1">IF(B_MSK[[#This Row],[//]]="","",INDEX(INDIRECT(DIR&amp;$2:$2),B_MSK[[#This Row],[//]]))</f>
        <v>0</v>
      </c>
      <c r="U8" s="9">
        <f ca="1">IF(SUMIF(B_MSK[NAMA BARANG],B_MSK[[#This Row],[NAMA BARANG]],B_MSK[JMLH BRG])=0,"",SUMIF(B_MSK[NAMA BARANG],B_MSK[[#This Row],[NAMA BARANG]],B_MSK[C]))</f>
        <v>10</v>
      </c>
      <c r="V8" s="6" t="str">
        <f ca="1">IF(B_MSK[[#This Row],[//]]="","",INDEX(INDIRECT(DIR&amp;$2:$2),B_MSK[[#This Row],[//]]))</f>
        <v>CLIP BOARD 6688-TR KOALA</v>
      </c>
      <c r="W8" s="6" t="str">
        <f ca="1">LOWER(SUBSTITUTE(SUBSTITUTE(SUBSTITUTE(SUBSTITUTE(SUBSTITUTE(SUBSTITUTE(SUBSTITUTE(SUBSTITUTE(SUBSTITUTE(B_MSK[[#This Row],[N.B.nota]]," ",""),"-",""),"(",""),")",""),".",""),",",""),"/",""),"""",""),"+",""))</f>
        <v>clipboard6688trkoala</v>
      </c>
      <c r="X8" s="1" t="str">
        <f ca="1">IF(B_MSK[[#This Row],[N.B.nota]]="","",IF(MATCH(B_MSK[[#This Row],[concat]],[2]!db[NB NOTA_C],0)&gt;0,"ada",0))</f>
        <v>ada</v>
      </c>
      <c r="Y8" s="1" t="str">
        <f ca="1">IF(B_MSK[[#This Row],[N.B.nota]]="","",ADDRESS(ROW(B_MSK[QB]),COLUMN(B_MSK[QB]))&amp;":"&amp;ADDRESS(ROW(),COLUMN(B_MSK[QB])))</f>
        <v>$D$4:$D$8</v>
      </c>
      <c r="Z8" s="1">
        <f ca="1">IF(B_MSK[[#This Row],[concat]]="","",MATCH(B_MSK[[#This Row],[concat]],[2]!db[NB NOTA_C],0)+1)</f>
        <v>460</v>
      </c>
      <c r="AA8" s="1" t="str">
        <f ca="1">IF(B_MSK[[#This Row],[//]]="","",HYPERLINK("[D:\kerja\BANK EXP\BARU\DB.XLSX]DB!e"&amp;B_MSK[[#This Row],[DB_ROW]],"&gt;"))</f>
        <v>&gt;</v>
      </c>
      <c r="AB8" s="30" t="str">
        <f ca="1">MID(B_MSK[[#This Row],[/ STN_1]],FIND(" ",B_MSK[[#This Row],[/ STN_1]])+1,LEN(B_MSK[[#This Row],[/ STN_1]]))</f>
        <v>LSN</v>
      </c>
      <c r="AC8" s="11">
        <f ca="1">IF(B_MSK[[#This Row],[//]]="","",IF(B_MSK[[#This Row],[ JUMLAH ]]="","",IF(B_MSK[[#This Row],[C]]="",B_MSK[[#This Row],[HARGA CTN]]/B_MSK[[#This Row],[JMLH BRG]],B_MSK[[#This Row],[HARGA CTN]]/B_MSK[[#This Row],[A_1]])))</f>
        <v>82000</v>
      </c>
      <c r="AD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6833.333333333333</v>
      </c>
      <c r="AF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" s="15" t="str">
        <f ca="1">IF(B_MSK[[#This Row],[HARGA_2]]="","",IF(MID(B_MSK[[#This Row],[/ STN_2]],FIND(" ",B_MSK[[#This Row],[/ STN_2]])+1,LEN(B_MSK[[#This Row],[/ STN_2]]))="LSN",B_MSK[[#This Row],[HARGA_2]]/12,""))</f>
        <v/>
      </c>
      <c r="AH8" s="7" t="str">
        <f ca="1">IF(B_MSK[[#This Row],[HARGA_3]]="","","/ "&amp;"PCS")</f>
        <v/>
      </c>
      <c r="AI8" s="15">
        <f ca="1">IF(B_MSK[[#This Row],[HARGA_3]]="",IF(B_MSK[[#This Row],[HARGA_2]]="",IF(B_MSK[[#This Row],[HARGA_1]]="","",B_MSK[[#This Row],[HARGA_1]]),B_MSK[[#This Row],[HARGA_2]]),B_MSK[[#This Row],[HARGA_3]])</f>
        <v>6833.333333333333</v>
      </c>
      <c r="AJ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" s="5" t="str">
        <f ca="1">IF(B_MSK[[#This Row],[//]]="","",SUBSTITUTE(SUBSTITUTE(SUBSTITUTE(B_MSK[[#This Row],[QTY/ CTN]]," ","_",2),"(",""),")","")&amp;"_")</f>
        <v>12 LSN_</v>
      </c>
      <c r="AL8" s="5">
        <f ca="1">IF(B_MSK[[#This Row],[A_B]]="","",SEARCH("_",B_MSK[[#This Row],[A_B]]))</f>
        <v>7</v>
      </c>
      <c r="AM8" s="5">
        <f ca="1">IF(B_MSK[[#This Row],[A_B]]="","",LEN(B_MSK[[#This Row],[A_B]]))</f>
        <v>7</v>
      </c>
      <c r="AN8" s="5" t="str">
        <f ca="1">IF(B_MSK[[#This Row],[A_B]]="","",LEFT(B_MSK[[#This Row],[QTY/ CTN]],B_MSK[[#This Row],[A_B_1]]))</f>
        <v>12 LSN</v>
      </c>
      <c r="AO8" s="5" t="str">
        <f ca="1">IF(B_MSK[[#This Row],[A_B]]="","",LEFT(B_MSK[[#This Row],[A_]],SEARCH(" ",B_MSK[[#This Row],[A_]])-1))</f>
        <v>12</v>
      </c>
      <c r="AP8" s="5" t="str">
        <f ca="1">IF(B_MSK[[#This Row],[A_B]]="","",RIGHT(B_MSK[[#This Row],[A_]],LEN(B_MSK[[#This Row],[A_]])-SEARCH(" ",B_MSK[[#This Row],[A_]])))</f>
        <v>LSN</v>
      </c>
      <c r="AQ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" s="5" t="str">
        <f ca="1">IF(B_MSK[[#This Row],[B_]]="","",LEFT(B_MSK[[#This Row],[B_]],SEARCH(" ",B_MSK[[#This Row],[B_]])))</f>
        <v xml:space="preserve">12 </v>
      </c>
      <c r="AS8" s="5" t="str">
        <f ca="1">IF(B_MSK[[#This Row],[B_]]="","",RIGHT(B_MSK[[#This Row],[B_]],LEN(B_MSK[[#This Row],[B_]])-SEARCH(" ",B_MSK[[#This Row],[B_]])))</f>
        <v>PCS</v>
      </c>
      <c r="AT8" s="5" t="str">
        <f ca="1">IF(B_MSK[[#This Row],[B_2]]="LSN",12,"")</f>
        <v/>
      </c>
      <c r="AU8" s="5" t="str">
        <f ca="1">IF(B_MSK[[#This Row],[C_1]]="","","PCS")</f>
        <v/>
      </c>
      <c r="AV8" s="5">
        <f ca="1">IF(B_MSK[[#This Row],[A_1]]="","",B_MSK[[#This Row],[A_1]]*IF(B_MSK[[#This Row],[B_1]]="",1,B_MSK[[#This Row],[B_1]])*IF(B_MSK[[#This Row],[C_1]]="",1,B_MSK[[#This Row],[C_1]]))</f>
        <v>144</v>
      </c>
      <c r="AW8" s="5" t="str">
        <f ca="1">IF(B_MSK[[#This Row],[C_2]]="",IF(B_MSK[[#This Row],[B_2]]="",IF(B_MSK[[#This Row],[A_2]]="","",B_MSK[[#This Row],[A_2]]),B_MSK[[#This Row],[B_2]]),B_MSK[[#This Row],[C_2]])</f>
        <v>PCS</v>
      </c>
      <c r="AX8" s="2">
        <f ca="1">IF(ISNUMBER(B_MSK[[#This Row],[TANGGAL DATANG]]),B_MSK[[#This Row],[TANGGAL DATANG]],AX7)</f>
        <v>44929</v>
      </c>
      <c r="AY8" s="5" t="str">
        <f ca="1">IF(B_MSK[[#This Row],[DB_ROW]]="","",INDEX([2]!db[JENIS],B_MSK[[#This Row],[DB_ROW]]-1))</f>
        <v>clip</v>
      </c>
      <c r="AZ8" s="5">
        <f ca="1">IF(B_MSK[[#This Row],[A_1]]="","",B_MSK[[#This Row],[A_1]])*1</f>
        <v>12</v>
      </c>
      <c r="BA8" s="5" t="str">
        <f ca="1">IF(B_MSK[[#This Row],[//]]="","",INDEX(INDIRECT(DIR&amp;$2:$2),B_MSK[[#This Row],[//]]))</f>
        <v>UNTANA</v>
      </c>
      <c r="BB8" s="5" t="str">
        <f ca="1">CONCATENATE(B_MSK[[#This Row],[concat]],B_MSK[[#This Row],[HARGA_X]],B_MSK[[#This Row],[SAT]])</f>
        <v>clipboard6688trkoala6833.33333333333LSN</v>
      </c>
    </row>
    <row r="9" spans="1:54" x14ac:dyDescent="0.25">
      <c r="A9" t="s">
        <v>128</v>
      </c>
      <c r="B9" s="1" t="str">
        <f ca="1">IF(B_MSK[[#This Row],[N_ID]]="","",INDEX(INDIRECT(DIR&amp;$2:$2),MATCH(B_MSK[[#This Row],[N_ID]],INDIRECT(DIR&amp;"!NOTA[ID_P]"),0)))</f>
        <v/>
      </c>
      <c r="C9" s="1" t="str">
        <f ca="1">IF(B_MSK[[#This Row],[//]]="","",HYPERLINK("["&amp;SUBSTITUTE(DIR,"'","")&amp;"]NOTA!D"&amp;B_MSK[[#This Row],[//]]+2,"&gt;"))</f>
        <v/>
      </c>
      <c r="D9" s="1" t="str">
        <f ca="1">IF(B_MSK[[#This Row],[N_ID]]="","",COUNTIF(INDIRECT(DIR&amp;"!NOTA[ID_H]"),B_MSK[[#This Row],[ID NOTA]]))</f>
        <v/>
      </c>
      <c r="E9" s="1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" s="6" t="str">
        <f ca="1">IF(B_MSK[[#This Row],[stt]]="ada",INDEX([2]!db[NB BM],B_MSK[DB_ROW]-1),"")</f>
        <v/>
      </c>
      <c r="H9" s="6" t="str">
        <f ca="1">IF(B_MSK[[#This Row],[//]]="","",INDEX(INDIRECT(DIR&amp;$2:$2),B_MSK[[#This Row],[//]]))</f>
        <v/>
      </c>
      <c r="I9" s="10"/>
      <c r="J9" s="1" t="str">
        <f ca="1">IF(B_MSK[[#This Row],[//]]="","",IF(INDEX(INDIRECT(DIR&amp;$2:$2),B_MSK[[#This Row],[//]])="","",INDEX(INDIRECT(DIR&amp;$2:$2),B_MSK[[#This Row],[//]])))</f>
        <v/>
      </c>
      <c r="K9" s="1" t="str">
        <f ca="1">IF(B_MSK[[#This Row],[//]]="","",IF(INDEX(INDIRECT(DIR&amp;$2:$2),B_MSK[[#This Row],[//]])="","",INDEX(INDIRECT(DIR&amp;$2:$2),B_MSK[[#This Row],[//]])))</f>
        <v/>
      </c>
      <c r="L9" s="1" t="str">
        <f ca="1">IF(B_MSK[[#This Row],[//]]="","",IF(INDEX(INDIRECT(DIR&amp;$2:$2),B_MSK[[#This Row],[//]])="","",INDEX(INDIRECT(DIR&amp;$2:$2),B_MSK[[#This Row],[//]])))</f>
        <v/>
      </c>
      <c r="M9" s="13" t="str">
        <f ca="1">IF(B_MSK[[#This Row],[//]]="","",INDEX(INDIRECT(DIR&amp;$2:$2),B_MSK[[#This Row],[//]]))</f>
        <v/>
      </c>
      <c r="N9" s="13" t="str">
        <f ca="1">IF(OR(B_MSK[[#This Row],[//]]="",),"",INDEX(INDIRECT(DIR&amp;$2:$2),B_MSK[[#This Row],[//]]))</f>
        <v/>
      </c>
      <c r="O9" s="3" t="str">
        <f ca="1">IF(B_MSK[[#This Row],[//]]="","",IF(INDEX(INDIRECT(DIR&amp;$2:$2),B_MSK[[#This Row],[//]])=0,"",INDEX(INDIRECT(DIR&amp;$2:$2),B_MSK[[#This Row],[//]])))</f>
        <v/>
      </c>
      <c r="P9" s="3" t="str">
        <f ca="1">IF(B_MSK[[#This Row],[//]]="","",IF(INDEX(INDIRECT(DIR&amp;$2:$2),B_MSK[[#This Row],[//]])=0,"",INDEX(INDIRECT(DIR&amp;$2:$2),B_MSK[[#This Row],[//]])))</f>
        <v/>
      </c>
      <c r="Q9" s="12" t="str">
        <f ca="1">IF(B_MSK[[#This Row],[//]]="","",INDEX(INDIRECT(DIR&amp;$2:$2),B_MSK[[#This Row],[//]]))</f>
        <v/>
      </c>
      <c r="R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" s="37" t="str">
        <f ca="1">IF(B_MSK[[#This Row],[//]]="","",INDEX(INDIRECT(DIR&amp;$2:$2),B_MSK[[#This Row],[//]]))</f>
        <v/>
      </c>
      <c r="U9" s="9" t="str">
        <f ca="1">IF(SUMIF(B_MSK[NAMA BARANG],B_MSK[[#This Row],[NAMA BARANG]],B_MSK[JMLH BRG])=0,"",SUMIF(B_MSK[NAMA BARANG],B_MSK[[#This Row],[NAMA BARANG]],B_MSK[C]))</f>
        <v/>
      </c>
      <c r="V9" s="6" t="str">
        <f ca="1">IF(B_MSK[[#This Row],[//]]="","",INDEX(INDIRECT(DIR&amp;$2:$2),B_MSK[[#This Row],[//]]))</f>
        <v/>
      </c>
      <c r="W9" s="6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" s="1" t="str">
        <f ca="1">IF(B_MSK[[#This Row],[N.B.nota]]="","",IF(MATCH(B_MSK[[#This Row],[concat]],[2]!db[NB NOTA_C],0)&gt;0,"ada",0))</f>
        <v/>
      </c>
      <c r="Y9" s="1" t="str">
        <f ca="1">IF(B_MSK[[#This Row],[N.B.nota]]="","",ADDRESS(ROW(B_MSK[QB]),COLUMN(B_MSK[QB]))&amp;":"&amp;ADDRESS(ROW(),COLUMN(B_MSK[QB])))</f>
        <v/>
      </c>
      <c r="Z9" s="1" t="str">
        <f ca="1">IF(B_MSK[[#This Row],[concat]]="","",MATCH(B_MSK[[#This Row],[concat]],[2]!db[NB NOTA_C],0)+1)</f>
        <v/>
      </c>
      <c r="AA9" s="1" t="str">
        <f ca="1">IF(B_MSK[[#This Row],[//]]="","",HYPERLINK("[D:\kerja\BANK EXP\BARU\DB.XLSX]DB!e"&amp;B_MSK[[#This Row],[DB_ROW]],"&gt;"))</f>
        <v/>
      </c>
      <c r="AB9" s="30" t="e">
        <f ca="1">MID(B_MSK[[#This Row],[/ STN_1]],FIND(" ",B_MSK[[#This Row],[/ STN_1]])+1,LEN(B_MSK[[#This Row],[/ STN_1]]))</f>
        <v>#VALUE!</v>
      </c>
      <c r="AC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" s="15" t="str">
        <f ca="1">IF(B_MSK[[#This Row],[HARGA_2]]="","",IF(MID(B_MSK[[#This Row],[/ STN_2]],FIND(" ",B_MSK[[#This Row],[/ STN_2]])+1,LEN(B_MSK[[#This Row],[/ STN_2]]))="LSN",B_MSK[[#This Row],[HARGA_2]]/12,""))</f>
        <v/>
      </c>
      <c r="AH9" s="7" t="str">
        <f ca="1">IF(B_MSK[[#This Row],[HARGA_3]]="","","/ "&amp;"PCS")</f>
        <v/>
      </c>
      <c r="AI9" s="15" t="str">
        <f ca="1">IF(B_MSK[[#This Row],[HARGA_3]]="",IF(B_MSK[[#This Row],[HARGA_2]]="",IF(B_MSK[[#This Row],[HARGA_1]]="","",B_MSK[[#This Row],[HARGA_1]]),B_MSK[[#This Row],[HARGA_2]]),B_MSK[[#This Row],[HARGA_3]])</f>
        <v/>
      </c>
      <c r="AJ9" s="15" t="str">
        <f ca="1">IF(B_MSK[[#This Row],[/ STN_3]]="",IF(B_MSK[[#This Row],[/ STN_2]]="",IF(B_MSK[[#This Row],[/ STN_1]]="","",B_MSK[[#This Row],[/ STN_1]]),B_MSK[[#This Row],[/ STN_2]]),B_MSK[[#This Row],[/ STN_3]])</f>
        <v/>
      </c>
      <c r="AK9" s="5" t="str">
        <f ca="1">IF(B_MSK[[#This Row],[//]]="","",SUBSTITUTE(SUBSTITUTE(SUBSTITUTE(B_MSK[[#This Row],[QTY/ CTN]]," ","_",2),"(",""),")","")&amp;"_")</f>
        <v/>
      </c>
      <c r="AL9" s="5" t="str">
        <f ca="1">IF(B_MSK[[#This Row],[A_B]]="","",SEARCH("_",B_MSK[[#This Row],[A_B]]))</f>
        <v/>
      </c>
      <c r="AM9" s="5" t="str">
        <f ca="1">IF(B_MSK[[#This Row],[A_B]]="","",LEN(B_MSK[[#This Row],[A_B]]))</f>
        <v/>
      </c>
      <c r="AN9" s="5" t="str">
        <f ca="1">IF(B_MSK[[#This Row],[A_B]]="","",LEFT(B_MSK[[#This Row],[QTY/ CTN]],B_MSK[[#This Row],[A_B_1]]))</f>
        <v/>
      </c>
      <c r="AO9" s="5" t="str">
        <f ca="1">IF(B_MSK[[#This Row],[A_B]]="","",LEFT(B_MSK[[#This Row],[A_]],SEARCH(" ",B_MSK[[#This Row],[A_]])-1))</f>
        <v/>
      </c>
      <c r="AP9" s="5" t="str">
        <f ca="1">IF(B_MSK[[#This Row],[A_B]]="","",RIGHT(B_MSK[[#This Row],[A_]],LEN(B_MSK[[#This Row],[A_]])-SEARCH(" ",B_MSK[[#This Row],[A_]])))</f>
        <v/>
      </c>
      <c r="AQ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" s="5" t="str">
        <f ca="1">IF(B_MSK[[#This Row],[B_]]="","",LEFT(B_MSK[[#This Row],[B_]],SEARCH(" ",B_MSK[[#This Row],[B_]])))</f>
        <v/>
      </c>
      <c r="AS9" s="5" t="str">
        <f ca="1">IF(B_MSK[[#This Row],[B_]]="","",RIGHT(B_MSK[[#This Row],[B_]],LEN(B_MSK[[#This Row],[B_]])-SEARCH(" ",B_MSK[[#This Row],[B_]])))</f>
        <v/>
      </c>
      <c r="AT9" s="5" t="str">
        <f ca="1">IF(B_MSK[[#This Row],[B_2]]="LSN",12,"")</f>
        <v/>
      </c>
      <c r="AU9" s="5" t="str">
        <f ca="1">IF(B_MSK[[#This Row],[C_1]]="","","PCS")</f>
        <v/>
      </c>
      <c r="AV9" s="5" t="str">
        <f ca="1">IF(B_MSK[[#This Row],[A_1]]="","",B_MSK[[#This Row],[A_1]]*IF(B_MSK[[#This Row],[B_1]]="",1,B_MSK[[#This Row],[B_1]])*IF(B_MSK[[#This Row],[C_1]]="",1,B_MSK[[#This Row],[C_1]]))</f>
        <v/>
      </c>
      <c r="AW9" s="5" t="str">
        <f ca="1">IF(B_MSK[[#This Row],[C_2]]="",IF(B_MSK[[#This Row],[B_2]]="",IF(B_MSK[[#This Row],[A_2]]="","",B_MSK[[#This Row],[A_2]]),B_MSK[[#This Row],[B_2]]),B_MSK[[#This Row],[C_2]])</f>
        <v/>
      </c>
      <c r="AX9" s="2">
        <f ca="1">IF(ISNUMBER(B_MSK[[#This Row],[TANGGAL DATANG]]),B_MSK[[#This Row],[TANGGAL DATANG]],AX8)</f>
        <v>44929</v>
      </c>
      <c r="AY9" s="5" t="str">
        <f ca="1">IF(B_MSK[[#This Row],[DB_ROW]]="","",INDEX([2]!db[JENIS],B_MSK[[#This Row],[DB_ROW]]-1))</f>
        <v/>
      </c>
      <c r="AZ9" s="5" t="e">
        <f ca="1">IF(B_MSK[[#This Row],[A_1]]="","",B_MSK[[#This Row],[A_1]])*1</f>
        <v>#VALUE!</v>
      </c>
      <c r="BA9" s="5" t="str">
        <f ca="1">IF(B_MSK[[#This Row],[//]]="","",INDEX(INDIRECT(DIR&amp;$2:$2),B_MSK[[#This Row],[//]]))</f>
        <v/>
      </c>
      <c r="BB9" s="5" t="str">
        <f ca="1">CONCATENATE(B_MSK[[#This Row],[concat]],B_MSK[[#This Row],[HARGA_X]],B_MSK[[#This Row],[SAT]])</f>
        <v/>
      </c>
    </row>
    <row r="10" spans="1:54" x14ac:dyDescent="0.25">
      <c r="A10" t="s">
        <v>131</v>
      </c>
      <c r="B10" s="1">
        <f ca="1">IF(B_MSK[[#This Row],[N_ID]]="","",INDEX(INDIRECT(DIR&amp;$2:$2),MATCH(B_MSK[[#This Row],[N_ID]],INDIRECT(DIR&amp;"!NOTA[ID_P]"),0)))</f>
        <v>4</v>
      </c>
      <c r="C10" s="1" t="str">
        <f ca="1">IF(B_MSK[[#This Row],[//]]="","",HYPERLINK("["&amp;SUBSTITUTE(DIR,"'","")&amp;"]NOTA!D"&amp;B_MSK[[#This Row],[//]]+2,"&gt;"))</f>
        <v>&gt;</v>
      </c>
      <c r="D10" s="1">
        <f ca="1">IF(B_MSK[[#This Row],[N_ID]]="","",COUNTIF(INDIRECT(DIR&amp;"!NOTA[ID_H]"),B_MSK[[#This Row],[ID NOTA]]))</f>
        <v>9</v>
      </c>
      <c r="E10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</v>
      </c>
      <c r="F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" s="6" t="str">
        <f ca="1">IF(B_MSK[[#This Row],[stt]]="ada",INDEX([2]!db[NB BM],B_MSK[DB_ROW]-1),"")</f>
        <v>Palet Gambar 1011</v>
      </c>
      <c r="H10" s="6" t="str">
        <f ca="1">IF(B_MSK[[#This Row],[//]]="","",INDEX(INDIRECT(DIR&amp;$2:$2),B_MSK[[#This Row],[//]]))</f>
        <v>SBS</v>
      </c>
      <c r="I10" s="10" t="str">
        <f ca="1">IF(B_MSK[[#This Row],[//]]="","",INDEX(INDIRECT(DB_PATH&amp;$2:$2),B_MSK[[#This Row],[DB_ROW]]-1))</f>
        <v>576 PCS</v>
      </c>
      <c r="J10" s="1">
        <f ca="1">IF(B_MSK[[#This Row],[//]]="","",IF(INDEX(INDIRECT(DIR&amp;$2:$2),B_MSK[[#This Row],[//]])="","",INDEX(INDIRECT(DIR&amp;$2:$2),B_MSK[[#This Row],[//]])))</f>
        <v>4</v>
      </c>
      <c r="K10" s="1">
        <f ca="1">IF(B_MSK[[#This Row],[//]]="","",IF(INDEX(INDIRECT(DIR&amp;$2:$2),B_MSK[[#This Row],[//]])="","",INDEX(INDIRECT(DIR&amp;$2:$2),B_MSK[[#This Row],[//]])))</f>
        <v>192</v>
      </c>
      <c r="L10" s="1" t="str">
        <f ca="1">IF(B_MSK[[#This Row],[//]]="","",IF(INDEX(INDIRECT(DIR&amp;$2:$2),B_MSK[[#This Row],[//]])="","",INDEX(INDIRECT(DIR&amp;$2:$2),B_MSK[[#This Row],[//]])))</f>
        <v>LSN</v>
      </c>
      <c r="M10" s="13">
        <f ca="1">IF(B_MSK[[#This Row],[//]]="","",INDEX(INDIRECT(DIR&amp;$2:$2),B_MSK[[#This Row],[//]]))</f>
        <v>0</v>
      </c>
      <c r="N10" s="13">
        <f ca="1">IF(OR(B_MSK[[#This Row],[//]]="",),"",INDEX(INDIRECT(DIR&amp;$2:$2),B_MSK[[#This Row],[//]]))</f>
        <v>0</v>
      </c>
      <c r="O10" s="3" t="str">
        <f ca="1">IF(B_MSK[[#This Row],[//]]="","",IF(INDEX(INDIRECT(DIR&amp;$2:$2),B_MSK[[#This Row],[//]])=0,"",INDEX(INDIRECT(DIR&amp;$2:$2),B_MSK[[#This Row],[//]])))</f>
        <v/>
      </c>
      <c r="P10" s="3" t="str">
        <f ca="1">IF(B_MSK[[#This Row],[//]]="","",IF(INDEX(INDIRECT(DIR&amp;$2:$2),B_MSK[[#This Row],[//]])=0,"",INDEX(INDIRECT(DIR&amp;$2:$2),B_MSK[[#This Row],[//]])))</f>
        <v/>
      </c>
      <c r="Q10" s="12" t="str">
        <f ca="1">IF(B_MSK[[#This Row],[//]]="","",INDEX(INDIRECT(DIR&amp;$2:$2),B_MSK[[#This Row],[//]]))</f>
        <v/>
      </c>
      <c r="R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" s="37">
        <f ca="1">IF(B_MSK[[#This Row],[//]]="","",INDEX(INDIRECT(DIR&amp;$2:$2),B_MSK[[#This Row],[//]]))</f>
        <v>0</v>
      </c>
      <c r="U10" s="9">
        <f ca="1">IF(SUMIF(B_MSK[NAMA BARANG],B_MSK[[#This Row],[NAMA BARANG]],B_MSK[JMLH BRG])=0,"",SUMIF(B_MSK[NAMA BARANG],B_MSK[[#This Row],[NAMA BARANG]],B_MSK[C]))</f>
        <v>4</v>
      </c>
      <c r="V10" s="6" t="str">
        <f ca="1">IF(B_MSK[[#This Row],[//]]="","",INDEX(INDIRECT(DIR&amp;$2:$2),B_MSK[[#This Row],[//]]))</f>
        <v>PALET GAMBAR 1011</v>
      </c>
      <c r="W10" s="6" t="str">
        <f ca="1">LOWER(SUBSTITUTE(SUBSTITUTE(SUBSTITUTE(SUBSTITUTE(SUBSTITUTE(SUBSTITUTE(SUBSTITUTE(SUBSTITUTE(SUBSTITUTE(B_MSK[[#This Row],[N.B.nota]]," ",""),"-",""),"(",""),")",""),".",""),",",""),"/",""),"""",""),"+",""))</f>
        <v>paletgambar1011</v>
      </c>
      <c r="X10" s="1" t="str">
        <f ca="1">IF(B_MSK[[#This Row],[N.B.nota]]="","",IF(MATCH(B_MSK[[#This Row],[concat]],[2]!db[NB NOTA_C],0)&gt;0,"ada",0))</f>
        <v>ada</v>
      </c>
      <c r="Y10" s="1" t="str">
        <f ca="1">IF(B_MSK[[#This Row],[N.B.nota]]="","",ADDRESS(ROW(B_MSK[QB]),COLUMN(B_MSK[QB]))&amp;":"&amp;ADDRESS(ROW(),COLUMN(B_MSK[QB])))</f>
        <v>$D$4:$D$10</v>
      </c>
      <c r="Z10" s="1">
        <f ca="1">IF(B_MSK[[#This Row],[concat]]="","",MATCH(B_MSK[[#This Row],[concat]],[2]!db[NB NOTA_C],0)+1)</f>
        <v>1615</v>
      </c>
      <c r="AA10" s="1" t="str">
        <f ca="1">IF(B_MSK[[#This Row],[//]]="","",HYPERLINK("[D:\kerja\BANK EXP\BARU\DB.XLSX]DB!e"&amp;B_MSK[[#This Row],[DB_ROW]],"&gt;"))</f>
        <v>&gt;</v>
      </c>
      <c r="AB10" s="30" t="e">
        <f ca="1">MID(B_MSK[[#This Row],[/ STN_1]],FIND(" ",B_MSK[[#This Row],[/ STN_1]])+1,LEN(B_MSK[[#This Row],[/ STN_1]]))</f>
        <v>#VALUE!</v>
      </c>
      <c r="AC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" s="15" t="str">
        <f ca="1">IF(B_MSK[[#This Row],[HARGA_2]]="","",IF(MID(B_MSK[[#This Row],[/ STN_2]],FIND(" ",B_MSK[[#This Row],[/ STN_2]])+1,LEN(B_MSK[[#This Row],[/ STN_2]]))="LSN",B_MSK[[#This Row],[HARGA_2]]/12,""))</f>
        <v/>
      </c>
      <c r="AH10" s="7" t="str">
        <f ca="1">IF(B_MSK[[#This Row],[HARGA_3]]="","","/ "&amp;"PCS")</f>
        <v/>
      </c>
      <c r="AI10" s="15" t="str">
        <f ca="1">IF(B_MSK[[#This Row],[HARGA_3]]="",IF(B_MSK[[#This Row],[HARGA_2]]="",IF(B_MSK[[#This Row],[HARGA_1]]="","",B_MSK[[#This Row],[HARGA_1]]),B_MSK[[#This Row],[HARGA_2]]),B_MSK[[#This Row],[HARGA_3]])</f>
        <v/>
      </c>
      <c r="AJ10" s="15" t="str">
        <f ca="1">IF(B_MSK[[#This Row],[/ STN_3]]="",IF(B_MSK[[#This Row],[/ STN_2]]="",IF(B_MSK[[#This Row],[/ STN_1]]="","",B_MSK[[#This Row],[/ STN_1]]),B_MSK[[#This Row],[/ STN_2]]),B_MSK[[#This Row],[/ STN_3]])</f>
        <v/>
      </c>
      <c r="AK10" s="5" t="str">
        <f ca="1">IF(B_MSK[[#This Row],[//]]="","",SUBSTITUTE(SUBSTITUTE(SUBSTITUTE(B_MSK[[#This Row],[QTY/ CTN]]," ","_",2),"(",""),")","")&amp;"_")</f>
        <v>576 PCS_</v>
      </c>
      <c r="AL10" s="5">
        <f ca="1">IF(B_MSK[[#This Row],[A_B]]="","",SEARCH("_",B_MSK[[#This Row],[A_B]]))</f>
        <v>8</v>
      </c>
      <c r="AM10" s="5">
        <f ca="1">IF(B_MSK[[#This Row],[A_B]]="","",LEN(B_MSK[[#This Row],[A_B]]))</f>
        <v>8</v>
      </c>
      <c r="AN10" s="5" t="str">
        <f ca="1">IF(B_MSK[[#This Row],[A_B]]="","",LEFT(B_MSK[[#This Row],[QTY/ CTN]],B_MSK[[#This Row],[A_B_1]]))</f>
        <v>576 PCS</v>
      </c>
      <c r="AO10" s="5" t="str">
        <f ca="1">IF(B_MSK[[#This Row],[A_B]]="","",LEFT(B_MSK[[#This Row],[A_]],SEARCH(" ",B_MSK[[#This Row],[A_]])-1))</f>
        <v>576</v>
      </c>
      <c r="AP10" s="5" t="str">
        <f ca="1">IF(B_MSK[[#This Row],[A_B]]="","",RIGHT(B_MSK[[#This Row],[A_]],LEN(B_MSK[[#This Row],[A_]])-SEARCH(" ",B_MSK[[#This Row],[A_]])))</f>
        <v>PCS</v>
      </c>
      <c r="AQ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" s="5" t="str">
        <f ca="1">IF(B_MSK[[#This Row],[B_]]="","",LEFT(B_MSK[[#This Row],[B_]],SEARCH(" ",B_MSK[[#This Row],[B_]])))</f>
        <v/>
      </c>
      <c r="AS10" s="5" t="str">
        <f ca="1">IF(B_MSK[[#This Row],[B_]]="","",RIGHT(B_MSK[[#This Row],[B_]],LEN(B_MSK[[#This Row],[B_]])-SEARCH(" ",B_MSK[[#This Row],[B_]])))</f>
        <v/>
      </c>
      <c r="AT10" s="5" t="str">
        <f ca="1">IF(B_MSK[[#This Row],[B_2]]="LSN",12,"")</f>
        <v/>
      </c>
      <c r="AU10" s="5" t="str">
        <f ca="1">IF(B_MSK[[#This Row],[C_1]]="","","PCS")</f>
        <v/>
      </c>
      <c r="AV10" s="5">
        <f ca="1">IF(B_MSK[[#This Row],[A_1]]="","",B_MSK[[#This Row],[A_1]]*IF(B_MSK[[#This Row],[B_1]]="",1,B_MSK[[#This Row],[B_1]])*IF(B_MSK[[#This Row],[C_1]]="",1,B_MSK[[#This Row],[C_1]]))</f>
        <v>576</v>
      </c>
      <c r="AW10" s="5" t="str">
        <f ca="1">IF(B_MSK[[#This Row],[C_2]]="",IF(B_MSK[[#This Row],[B_2]]="",IF(B_MSK[[#This Row],[A_2]]="","",B_MSK[[#This Row],[A_2]]),B_MSK[[#This Row],[B_2]]),B_MSK[[#This Row],[C_2]])</f>
        <v>PCS</v>
      </c>
      <c r="AX10" s="2">
        <f ca="1">IF(ISNUMBER(B_MSK[[#This Row],[TANGGAL DATANG]]),B_MSK[[#This Row],[TANGGAL DATANG]],AX9)</f>
        <v>44929</v>
      </c>
      <c r="AY10" s="5" t="str">
        <f ca="1">IF(B_MSK[[#This Row],[DB_ROW]]="","",INDEX([2]!db[JENIS],B_MSK[[#This Row],[DB_ROW]]-1))</f>
        <v>dll</v>
      </c>
      <c r="AZ10" s="5">
        <f ca="1">IF(B_MSK[[#This Row],[A_1]]="","",B_MSK[[#This Row],[A_1]])*1</f>
        <v>576</v>
      </c>
      <c r="BA10" s="5" t="str">
        <f ca="1">IF(B_MSK[[#This Row],[//]]="","",INDEX(INDIRECT(DIR&amp;$2:$2),B_MSK[[#This Row],[//]]))</f>
        <v>UNTANA</v>
      </c>
      <c r="BB10" s="5" t="str">
        <f ca="1">CONCATENATE(B_MSK[[#This Row],[concat]],B_MSK[[#This Row],[HARGA_X]],B_MSK[[#This Row],[SAT]])</f>
        <v>paletgambar1011LSN</v>
      </c>
    </row>
    <row r="11" spans="1:54" x14ac:dyDescent="0.25">
      <c r="A11" t="s">
        <v>128</v>
      </c>
      <c r="B11" s="1" t="str">
        <f ca="1">IF(B_MSK[[#This Row],[N_ID]]="","",INDEX(INDIRECT(DIR&amp;$2:$2),MATCH(B_MSK[[#This Row],[N_ID]],INDIRECT(DIR&amp;"!NOTA[ID_P]"),0)))</f>
        <v/>
      </c>
      <c r="C11" s="1" t="str">
        <f ca="1">IF(B_MSK[[#This Row],[//]]="","",HYPERLINK("["&amp;SUBSTITUTE(DIR,"'","")&amp;"]NOTA!D"&amp;B_MSK[[#This Row],[//]]+2,"&gt;"))</f>
        <v>&gt;</v>
      </c>
      <c r="D11" s="1" t="str">
        <f ca="1">IF(B_MSK[[#This Row],[N_ID]]="","",COUNTIF(INDIRECT(DIR&amp;"!NOTA[ID_H]"),B_MSK[[#This Row],[ID NOTA]]))</f>
        <v/>
      </c>
      <c r="E11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</v>
      </c>
      <c r="F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" s="6" t="str">
        <f ca="1">IF(B_MSK[[#This Row],[stt]]="ada",INDEX([2]!db[NB BM],B_MSK[DB_ROW]-1),"")</f>
        <v>P case XDA-3348 D/ 8x20/ bentuk/ set/ Lucu Hijau</v>
      </c>
      <c r="H11" s="6" t="str">
        <f ca="1">IF(B_MSK[[#This Row],[//]]="","",INDEX(INDIRECT(DIR&amp;$2:$2),B_MSK[[#This Row],[//]]))</f>
        <v>SBS</v>
      </c>
      <c r="I11" s="10" t="str">
        <f ca="1">IF(B_MSK[[#This Row],[//]]="","",INDEX(INDIRECT(DB_PATH&amp;$2:$2),B_MSK[[#This Row],[DB_ROW]]-1))</f>
        <v>192 PCS</v>
      </c>
      <c r="J11" s="1">
        <f ca="1">IF(B_MSK[[#This Row],[//]]="","",IF(INDEX(INDIRECT(DIR&amp;$2:$2),B_MSK[[#This Row],[//]])="","",INDEX(INDIRECT(DIR&amp;$2:$2),B_MSK[[#This Row],[//]])))</f>
        <v>2</v>
      </c>
      <c r="K11" s="1">
        <f ca="1">IF(B_MSK[[#This Row],[//]]="","",IF(INDEX(INDIRECT(DIR&amp;$2:$2),B_MSK[[#This Row],[//]])="","",INDEX(INDIRECT(DIR&amp;$2:$2),B_MSK[[#This Row],[//]])))</f>
        <v>384</v>
      </c>
      <c r="L11" s="1" t="str">
        <f ca="1">IF(B_MSK[[#This Row],[//]]="","",IF(INDEX(INDIRECT(DIR&amp;$2:$2),B_MSK[[#This Row],[//]])="","",INDEX(INDIRECT(DIR&amp;$2:$2),B_MSK[[#This Row],[//]])))</f>
        <v>PCS</v>
      </c>
      <c r="M11" s="13">
        <f ca="1">IF(B_MSK[[#This Row],[//]]="","",INDEX(INDIRECT(DIR&amp;$2:$2),B_MSK[[#This Row],[//]]))</f>
        <v>0</v>
      </c>
      <c r="N11" s="13">
        <f ca="1">IF(OR(B_MSK[[#This Row],[//]]="",),"",INDEX(INDIRECT(DIR&amp;$2:$2),B_MSK[[#This Row],[//]]))</f>
        <v>0</v>
      </c>
      <c r="O11" s="3" t="str">
        <f ca="1">IF(B_MSK[[#This Row],[//]]="","",IF(INDEX(INDIRECT(DIR&amp;$2:$2),B_MSK[[#This Row],[//]])=0,"",INDEX(INDIRECT(DIR&amp;$2:$2),B_MSK[[#This Row],[//]])))</f>
        <v/>
      </c>
      <c r="P11" s="3" t="str">
        <f ca="1">IF(B_MSK[[#This Row],[//]]="","",IF(INDEX(INDIRECT(DIR&amp;$2:$2),B_MSK[[#This Row],[//]])=0,"",INDEX(INDIRECT(DIR&amp;$2:$2),B_MSK[[#This Row],[//]])))</f>
        <v/>
      </c>
      <c r="Q11" s="12" t="str">
        <f ca="1">IF(B_MSK[[#This Row],[//]]="","",INDEX(INDIRECT(DIR&amp;$2:$2),B_MSK[[#This Row],[//]]))</f>
        <v/>
      </c>
      <c r="R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" s="37">
        <f ca="1">IF(B_MSK[[#This Row],[//]]="","",INDEX(INDIRECT(DIR&amp;$2:$2),B_MSK[[#This Row],[//]]))</f>
        <v>0</v>
      </c>
      <c r="U11" s="9">
        <f ca="1">IF(SUMIF(B_MSK[NAMA BARANG],B_MSK[[#This Row],[NAMA BARANG]],B_MSK[JMLH BRG])=0,"",SUMIF(B_MSK[NAMA BARANG],B_MSK[[#This Row],[NAMA BARANG]],B_MSK[C]))</f>
        <v>2</v>
      </c>
      <c r="V11" s="6" t="str">
        <f ca="1">IF(B_MSK[[#This Row],[//]]="","",INDEX(INDIRECT(DIR&amp;$2:$2),B_MSK[[#This Row],[//]]))</f>
        <v>PCK XDA-3348D/8X20/BENTUK/SET/LUCU HIJAU</v>
      </c>
      <c r="W11" s="6" t="str">
        <f ca="1">LOWER(SUBSTITUTE(SUBSTITUTE(SUBSTITUTE(SUBSTITUTE(SUBSTITUTE(SUBSTITUTE(SUBSTITUTE(SUBSTITUTE(SUBSTITUTE(B_MSK[[#This Row],[N.B.nota]]," ",""),"-",""),"(",""),")",""),".",""),",",""),"/",""),"""",""),"+",""))</f>
        <v>pckxda3348d8x20bentuksetlucuhijau</v>
      </c>
      <c r="X11" s="1" t="str">
        <f ca="1">IF(B_MSK[[#This Row],[N.B.nota]]="","",IF(MATCH(B_MSK[[#This Row],[concat]],[2]!db[NB NOTA_C],0)&gt;0,"ada",0))</f>
        <v>ada</v>
      </c>
      <c r="Y11" s="1" t="str">
        <f ca="1">IF(B_MSK[[#This Row],[N.B.nota]]="","",ADDRESS(ROW(B_MSK[QB]),COLUMN(B_MSK[QB]))&amp;":"&amp;ADDRESS(ROW(),COLUMN(B_MSK[QB])))</f>
        <v>$D$4:$D$11</v>
      </c>
      <c r="Z11" s="1">
        <f ca="1">IF(B_MSK[[#This Row],[concat]]="","",MATCH(B_MSK[[#This Row],[concat]],[2]!db[NB NOTA_C],0)+1)</f>
        <v>1685</v>
      </c>
      <c r="AA11" s="1" t="str">
        <f ca="1">IF(B_MSK[[#This Row],[//]]="","",HYPERLINK("[D:\kerja\BANK EXP\BARU\DB.XLSX]DB!e"&amp;B_MSK[[#This Row],[DB_ROW]],"&gt;"))</f>
        <v>&gt;</v>
      </c>
      <c r="AB11" s="30" t="e">
        <f ca="1">MID(B_MSK[[#This Row],[/ STN_1]],FIND(" ",B_MSK[[#This Row],[/ STN_1]])+1,LEN(B_MSK[[#This Row],[/ STN_1]]))</f>
        <v>#VALUE!</v>
      </c>
      <c r="AC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" s="15" t="str">
        <f ca="1">IF(B_MSK[[#This Row],[HARGA_2]]="","",IF(MID(B_MSK[[#This Row],[/ STN_2]],FIND(" ",B_MSK[[#This Row],[/ STN_2]])+1,LEN(B_MSK[[#This Row],[/ STN_2]]))="LSN",B_MSK[[#This Row],[HARGA_2]]/12,""))</f>
        <v/>
      </c>
      <c r="AH11" s="7" t="str">
        <f ca="1">IF(B_MSK[[#This Row],[HARGA_3]]="","","/ "&amp;"PCS")</f>
        <v/>
      </c>
      <c r="AI11" s="15" t="str">
        <f ca="1">IF(B_MSK[[#This Row],[HARGA_3]]="",IF(B_MSK[[#This Row],[HARGA_2]]="",IF(B_MSK[[#This Row],[HARGA_1]]="","",B_MSK[[#This Row],[HARGA_1]]),B_MSK[[#This Row],[HARGA_2]]),B_MSK[[#This Row],[HARGA_3]])</f>
        <v/>
      </c>
      <c r="AJ11" s="15" t="str">
        <f ca="1">IF(B_MSK[[#This Row],[/ STN_3]]="",IF(B_MSK[[#This Row],[/ STN_2]]="",IF(B_MSK[[#This Row],[/ STN_1]]="","",B_MSK[[#This Row],[/ STN_1]]),B_MSK[[#This Row],[/ STN_2]]),B_MSK[[#This Row],[/ STN_3]])</f>
        <v/>
      </c>
      <c r="AK11" s="5" t="str">
        <f ca="1">IF(B_MSK[[#This Row],[//]]="","",SUBSTITUTE(SUBSTITUTE(SUBSTITUTE(B_MSK[[#This Row],[QTY/ CTN]]," ","_",2),"(",""),")","")&amp;"_")</f>
        <v>192 PCS_</v>
      </c>
      <c r="AL11" s="5">
        <f ca="1">IF(B_MSK[[#This Row],[A_B]]="","",SEARCH("_",B_MSK[[#This Row],[A_B]]))</f>
        <v>8</v>
      </c>
      <c r="AM11" s="5">
        <f ca="1">IF(B_MSK[[#This Row],[A_B]]="","",LEN(B_MSK[[#This Row],[A_B]]))</f>
        <v>8</v>
      </c>
      <c r="AN11" s="5" t="str">
        <f ca="1">IF(B_MSK[[#This Row],[A_B]]="","",LEFT(B_MSK[[#This Row],[QTY/ CTN]],B_MSK[[#This Row],[A_B_1]]))</f>
        <v>192 PCS</v>
      </c>
      <c r="AO11" s="5" t="str">
        <f ca="1">IF(B_MSK[[#This Row],[A_B]]="","",LEFT(B_MSK[[#This Row],[A_]],SEARCH(" ",B_MSK[[#This Row],[A_]])-1))</f>
        <v>192</v>
      </c>
      <c r="AP11" s="5" t="str">
        <f ca="1">IF(B_MSK[[#This Row],[A_B]]="","",RIGHT(B_MSK[[#This Row],[A_]],LEN(B_MSK[[#This Row],[A_]])-SEARCH(" ",B_MSK[[#This Row],[A_]])))</f>
        <v>PCS</v>
      </c>
      <c r="AQ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" s="5" t="str">
        <f ca="1">IF(B_MSK[[#This Row],[B_]]="","",LEFT(B_MSK[[#This Row],[B_]],SEARCH(" ",B_MSK[[#This Row],[B_]])))</f>
        <v/>
      </c>
      <c r="AS11" s="5" t="str">
        <f ca="1">IF(B_MSK[[#This Row],[B_]]="","",RIGHT(B_MSK[[#This Row],[B_]],LEN(B_MSK[[#This Row],[B_]])-SEARCH(" ",B_MSK[[#This Row],[B_]])))</f>
        <v/>
      </c>
      <c r="AT11" s="5" t="str">
        <f ca="1">IF(B_MSK[[#This Row],[B_2]]="LSN",12,"")</f>
        <v/>
      </c>
      <c r="AU11" s="5" t="str">
        <f ca="1">IF(B_MSK[[#This Row],[C_1]]="","","PCS")</f>
        <v/>
      </c>
      <c r="AV11" s="5">
        <f ca="1">IF(B_MSK[[#This Row],[A_1]]="","",B_MSK[[#This Row],[A_1]]*IF(B_MSK[[#This Row],[B_1]]="",1,B_MSK[[#This Row],[B_1]])*IF(B_MSK[[#This Row],[C_1]]="",1,B_MSK[[#This Row],[C_1]]))</f>
        <v>192</v>
      </c>
      <c r="AW11" s="5" t="str">
        <f ca="1">IF(B_MSK[[#This Row],[C_2]]="",IF(B_MSK[[#This Row],[B_2]]="",IF(B_MSK[[#This Row],[A_2]]="","",B_MSK[[#This Row],[A_2]]),B_MSK[[#This Row],[B_2]]),B_MSK[[#This Row],[C_2]])</f>
        <v>PCS</v>
      </c>
      <c r="AX11" s="2">
        <f ca="1">IF(ISNUMBER(B_MSK[[#This Row],[TANGGAL DATANG]]),B_MSK[[#This Row],[TANGGAL DATANG]],AX10)</f>
        <v>44929</v>
      </c>
      <c r="AY11" s="5" t="str">
        <f ca="1">IF(B_MSK[[#This Row],[DB_ROW]]="","",INDEX([2]!db[JENIS],B_MSK[[#This Row],[DB_ROW]]-1))</f>
        <v>pcase</v>
      </c>
      <c r="AZ11" s="5">
        <f ca="1">IF(B_MSK[[#This Row],[A_1]]="","",B_MSK[[#This Row],[A_1]])*1</f>
        <v>192</v>
      </c>
      <c r="BA11" s="5" t="str">
        <f ca="1">IF(B_MSK[[#This Row],[//]]="","",INDEX(INDIRECT(DIR&amp;$2:$2),B_MSK[[#This Row],[//]]))</f>
        <v>UNTANA</v>
      </c>
      <c r="BB11" s="5" t="str">
        <f ca="1">CONCATENATE(B_MSK[[#This Row],[concat]],B_MSK[[#This Row],[HARGA_X]],B_MSK[[#This Row],[SAT]])</f>
        <v>pckxda3348d8x20bentuksetlucuhijauPCS</v>
      </c>
    </row>
    <row r="12" spans="1:54" x14ac:dyDescent="0.25">
      <c r="A12" s="6" t="s">
        <v>128</v>
      </c>
      <c r="B12" s="5" t="str">
        <f ca="1">IF(B_MSK[[#This Row],[N_ID]]="","",INDEX(INDIRECT(DIR&amp;$2:$2),MATCH(B_MSK[[#This Row],[N_ID]],INDIRECT(DIR&amp;"!NOTA[ID_P]"),0)))</f>
        <v/>
      </c>
      <c r="C12" s="5" t="str">
        <f ca="1">IF(B_MSK[[#This Row],[//]]="","",HYPERLINK("["&amp;SUBSTITUTE(DIR,"'","")&amp;"]NOTA!D"&amp;B_MSK[[#This Row],[//]]+2,"&gt;"))</f>
        <v>&gt;</v>
      </c>
      <c r="D12" s="5" t="str">
        <f ca="1">IF(B_MSK[[#This Row],[N_ID]]="","",COUNTIF(INDIRECT(DIR&amp;"!NOTA[ID_H]"),B_MSK[[#This Row],[ID NOTA]]))</f>
        <v/>
      </c>
      <c r="E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</v>
      </c>
      <c r="F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" s="7" t="str">
        <f ca="1">IF(B_MSK[[#This Row],[stt]]="ada",INDEX([2]!db[NB BM],B_MSK[DB_ROW]-1),"")</f>
        <v>P case XDA-3348 D/ 8x20/ bentuk/ set/ Lucu Biru</v>
      </c>
      <c r="H12" s="7" t="str">
        <f ca="1">IF(B_MSK[[#This Row],[//]]="","",INDEX(INDIRECT(DIR&amp;$2:$2),B_MSK[[#This Row],[//]]))</f>
        <v>SBS</v>
      </c>
      <c r="I12" s="27" t="str">
        <f ca="1">IF(B_MSK[[#This Row],[//]]="","",INDEX(INDIRECT(DB_PATH&amp;$2:$2),B_MSK[[#This Row],[DB_ROW]]-1))</f>
        <v>192 PCS</v>
      </c>
      <c r="J12" s="5">
        <f ca="1">IF(B_MSK[[#This Row],[//]]="","",IF(INDEX(INDIRECT(DIR&amp;$2:$2),B_MSK[[#This Row],[//]])="","",INDEX(INDIRECT(DIR&amp;$2:$2),B_MSK[[#This Row],[//]])))</f>
        <v>2</v>
      </c>
      <c r="K12" s="5">
        <f ca="1">IF(B_MSK[[#This Row],[//]]="","",IF(INDEX(INDIRECT(DIR&amp;$2:$2),B_MSK[[#This Row],[//]])="","",INDEX(INDIRECT(DIR&amp;$2:$2),B_MSK[[#This Row],[//]])))</f>
        <v>384</v>
      </c>
      <c r="L12" s="5" t="str">
        <f ca="1">IF(B_MSK[[#This Row],[//]]="","",IF(INDEX(INDIRECT(DIR&amp;$2:$2),B_MSK[[#This Row],[//]])="","",INDEX(INDIRECT(DIR&amp;$2:$2),B_MSK[[#This Row],[//]])))</f>
        <v>PCS</v>
      </c>
      <c r="M12" s="13">
        <f ca="1">IF(B_MSK[[#This Row],[//]]="","",INDEX(INDIRECT(DIR&amp;$2:$2),B_MSK[[#This Row],[//]]))</f>
        <v>0</v>
      </c>
      <c r="N12" s="13">
        <f ca="1">IF(OR(B_MSK[[#This Row],[//]]="",),"",INDEX(INDIRECT(DIR&amp;$2:$2),B_MSK[[#This Row],[//]]))</f>
        <v>0</v>
      </c>
      <c r="O12" s="3" t="str">
        <f ca="1">IF(B_MSK[[#This Row],[//]]="","",IF(INDEX(INDIRECT(DIR&amp;$2:$2),B_MSK[[#This Row],[//]])=0,"",INDEX(INDIRECT(DIR&amp;$2:$2),B_MSK[[#This Row],[//]])))</f>
        <v/>
      </c>
      <c r="P12" s="3" t="str">
        <f ca="1">IF(B_MSK[[#This Row],[//]]="","",IF(INDEX(INDIRECT(DIR&amp;$2:$2),B_MSK[[#This Row],[//]])=0,"",INDEX(INDIRECT(DIR&amp;$2:$2),B_MSK[[#This Row],[//]])))</f>
        <v/>
      </c>
      <c r="Q12" s="12" t="str">
        <f ca="1">IF(B_MSK[[#This Row],[//]]="","",INDEX(INDIRECT(DIR&amp;$2:$2),B_MSK[[#This Row],[//]]))</f>
        <v/>
      </c>
      <c r="R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" s="37">
        <f ca="1">IF(B_MSK[[#This Row],[//]]="","",INDEX(INDIRECT(DIR&amp;$2:$2),B_MSK[[#This Row],[//]]))</f>
        <v>0</v>
      </c>
      <c r="U12" s="38">
        <f ca="1">IF(SUMIF(B_MSK[NAMA BARANG],B_MSK[[#This Row],[NAMA BARANG]],B_MSK[JMLH BRG])=0,"",SUMIF(B_MSK[NAMA BARANG],B_MSK[[#This Row],[NAMA BARANG]],B_MSK[C]))</f>
        <v>2</v>
      </c>
      <c r="V12" s="7" t="str">
        <f ca="1">IF(B_MSK[[#This Row],[//]]="","",INDEX(INDIRECT(DIR&amp;$2:$2),B_MSK[[#This Row],[//]]))</f>
        <v>PCK XDA-3348D/8X20/BENTUK/SET/LUCU BIRU</v>
      </c>
      <c r="W12" s="7" t="str">
        <f ca="1">LOWER(SUBSTITUTE(SUBSTITUTE(SUBSTITUTE(SUBSTITUTE(SUBSTITUTE(SUBSTITUTE(SUBSTITUTE(SUBSTITUTE(SUBSTITUTE(B_MSK[[#This Row],[N.B.nota]]," ",""),"-",""),"(",""),")",""),".",""),",",""),"/",""),"""",""),"+",""))</f>
        <v>pckxda3348d8x20bentuksetlucubiru</v>
      </c>
      <c r="X12" s="5" t="str">
        <f ca="1">IF(B_MSK[[#This Row],[N.B.nota]]="","",IF(MATCH(B_MSK[[#This Row],[concat]],[2]!db[NB NOTA_C],0)&gt;0,"ada",0))</f>
        <v>ada</v>
      </c>
      <c r="Y12" s="5" t="str">
        <f ca="1">IF(B_MSK[[#This Row],[N.B.nota]]="","",ADDRESS(ROW(B_MSK[QB]),COLUMN(B_MSK[QB]))&amp;":"&amp;ADDRESS(ROW(),COLUMN(B_MSK[QB])))</f>
        <v>$D$4:$D$12</v>
      </c>
      <c r="Z12" s="5">
        <f ca="1">IF(B_MSK[[#This Row],[concat]]="","",MATCH(B_MSK[[#This Row],[concat]],[2]!db[NB NOTA_C],0)+1)</f>
        <v>1684</v>
      </c>
      <c r="AA12" s="5" t="str">
        <f ca="1">IF(B_MSK[[#This Row],[//]]="","",HYPERLINK("[D:\kerja\BANK EXP\BARU\DB.XLSX]DB!e"&amp;B_MSK[[#This Row],[DB_ROW]],"&gt;"))</f>
        <v>&gt;</v>
      </c>
      <c r="AB12" s="30" t="e">
        <f ca="1">MID(B_MSK[[#This Row],[/ STN_1]],FIND(" ",B_MSK[[#This Row],[/ STN_1]])+1,LEN(B_MSK[[#This Row],[/ STN_1]]))</f>
        <v>#VALUE!</v>
      </c>
      <c r="AC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" s="15" t="str">
        <f ca="1">IF(B_MSK[[#This Row],[HARGA_2]]="","",IF(MID(B_MSK[[#This Row],[/ STN_2]],FIND(" ",B_MSK[[#This Row],[/ STN_2]])+1,LEN(B_MSK[[#This Row],[/ STN_2]]))="LSN",B_MSK[[#This Row],[HARGA_2]]/12,""))</f>
        <v/>
      </c>
      <c r="AH12" s="7" t="str">
        <f ca="1">IF(B_MSK[[#This Row],[HARGA_3]]="","","/ "&amp;"PCS")</f>
        <v/>
      </c>
      <c r="AI12" s="15" t="str">
        <f ca="1">IF(B_MSK[[#This Row],[HARGA_3]]="",IF(B_MSK[[#This Row],[HARGA_2]]="",IF(B_MSK[[#This Row],[HARGA_1]]="","",B_MSK[[#This Row],[HARGA_1]]),B_MSK[[#This Row],[HARGA_2]]),B_MSK[[#This Row],[HARGA_3]])</f>
        <v/>
      </c>
      <c r="AJ12" s="15" t="str">
        <f ca="1">IF(B_MSK[[#This Row],[/ STN_3]]="",IF(B_MSK[[#This Row],[/ STN_2]]="",IF(B_MSK[[#This Row],[/ STN_1]]="","",B_MSK[[#This Row],[/ STN_1]]),B_MSK[[#This Row],[/ STN_2]]),B_MSK[[#This Row],[/ STN_3]])</f>
        <v/>
      </c>
      <c r="AK12" s="5" t="str">
        <f ca="1">IF(B_MSK[[#This Row],[//]]="","",SUBSTITUTE(SUBSTITUTE(SUBSTITUTE(B_MSK[[#This Row],[QTY/ CTN]]," ","_",2),"(",""),")","")&amp;"_")</f>
        <v>192 PCS_</v>
      </c>
      <c r="AL12" s="5">
        <f ca="1">IF(B_MSK[[#This Row],[A_B]]="","",SEARCH("_",B_MSK[[#This Row],[A_B]]))</f>
        <v>8</v>
      </c>
      <c r="AM12" s="5">
        <f ca="1">IF(B_MSK[[#This Row],[A_B]]="","",LEN(B_MSK[[#This Row],[A_B]]))</f>
        <v>8</v>
      </c>
      <c r="AN12" s="5" t="str">
        <f ca="1">IF(B_MSK[[#This Row],[A_B]]="","",LEFT(B_MSK[[#This Row],[QTY/ CTN]],B_MSK[[#This Row],[A_B_1]]))</f>
        <v>192 PCS</v>
      </c>
      <c r="AO12" s="5" t="str">
        <f ca="1">IF(B_MSK[[#This Row],[A_B]]="","",LEFT(B_MSK[[#This Row],[A_]],SEARCH(" ",B_MSK[[#This Row],[A_]])-1))</f>
        <v>192</v>
      </c>
      <c r="AP12" s="5" t="str">
        <f ca="1">IF(B_MSK[[#This Row],[A_B]]="","",RIGHT(B_MSK[[#This Row],[A_]],LEN(B_MSK[[#This Row],[A_]])-SEARCH(" ",B_MSK[[#This Row],[A_]])))</f>
        <v>PCS</v>
      </c>
      <c r="AQ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" s="5" t="str">
        <f ca="1">IF(B_MSK[[#This Row],[B_]]="","",LEFT(B_MSK[[#This Row],[B_]],SEARCH(" ",B_MSK[[#This Row],[B_]])))</f>
        <v/>
      </c>
      <c r="AS12" s="5" t="str">
        <f ca="1">IF(B_MSK[[#This Row],[B_]]="","",RIGHT(B_MSK[[#This Row],[B_]],LEN(B_MSK[[#This Row],[B_]])-SEARCH(" ",B_MSK[[#This Row],[B_]])))</f>
        <v/>
      </c>
      <c r="AT12" s="5" t="str">
        <f ca="1">IF(B_MSK[[#This Row],[B_2]]="LSN",12,"")</f>
        <v/>
      </c>
      <c r="AU12" s="5" t="str">
        <f ca="1">IF(B_MSK[[#This Row],[C_1]]="","","PCS")</f>
        <v/>
      </c>
      <c r="AV12" s="5">
        <f ca="1">IF(B_MSK[[#This Row],[A_1]]="","",B_MSK[[#This Row],[A_1]]*IF(B_MSK[[#This Row],[B_1]]="",1,B_MSK[[#This Row],[B_1]])*IF(B_MSK[[#This Row],[C_1]]="",1,B_MSK[[#This Row],[C_1]]))</f>
        <v>192</v>
      </c>
      <c r="AW12" s="5" t="str">
        <f ca="1">IF(B_MSK[[#This Row],[C_2]]="",IF(B_MSK[[#This Row],[B_2]]="",IF(B_MSK[[#This Row],[A_2]]="","",B_MSK[[#This Row],[A_2]]),B_MSK[[#This Row],[B_2]]),B_MSK[[#This Row],[C_2]])</f>
        <v>PCS</v>
      </c>
      <c r="AX12" s="2">
        <f ca="1">IF(ISNUMBER(B_MSK[[#This Row],[TANGGAL DATANG]]),B_MSK[[#This Row],[TANGGAL DATANG]],AX11)</f>
        <v>44929</v>
      </c>
      <c r="AY12" s="5" t="str">
        <f ca="1">IF(B_MSK[[#This Row],[DB_ROW]]="","",INDEX([2]!db[JENIS],B_MSK[[#This Row],[DB_ROW]]-1))</f>
        <v>pcase</v>
      </c>
      <c r="AZ12" s="5">
        <f ca="1">IF(B_MSK[[#This Row],[A_1]]="","",B_MSK[[#This Row],[A_1]])*1</f>
        <v>192</v>
      </c>
      <c r="BA12" s="5" t="str">
        <f ca="1">IF(B_MSK[[#This Row],[//]]="","",INDEX(INDIRECT(DIR&amp;$2:$2),B_MSK[[#This Row],[//]]))</f>
        <v>UNTANA</v>
      </c>
      <c r="BB12" s="5" t="str">
        <f ca="1">CONCATENATE(B_MSK[[#This Row],[concat]],B_MSK[[#This Row],[HARGA_X]],B_MSK[[#This Row],[SAT]])</f>
        <v>pckxda3348d8x20bentuksetlucubiruPCS</v>
      </c>
    </row>
    <row r="13" spans="1:54" x14ac:dyDescent="0.25">
      <c r="A13" s="6" t="s">
        <v>128</v>
      </c>
      <c r="B13" s="5" t="str">
        <f ca="1">IF(B_MSK[[#This Row],[N_ID]]="","",INDEX(INDIRECT(DIR&amp;$2:$2),MATCH(B_MSK[[#This Row],[N_ID]],INDIRECT(DIR&amp;"!NOTA[ID_P]"),0)))</f>
        <v/>
      </c>
      <c r="C13" s="5" t="str">
        <f ca="1">IF(B_MSK[[#This Row],[//]]="","",HYPERLINK("["&amp;SUBSTITUTE(DIR,"'","")&amp;"]NOTA!D"&amp;B_MSK[[#This Row],[//]]+2,"&gt;"))</f>
        <v>&gt;</v>
      </c>
      <c r="D13" s="5" t="str">
        <f ca="1">IF(B_MSK[[#This Row],[N_ID]]="","",COUNTIF(INDIRECT(DIR&amp;"!NOTA[ID_H]"),B_MSK[[#This Row],[ID NOTA]]))</f>
        <v/>
      </c>
      <c r="E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</v>
      </c>
      <c r="F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" s="7" t="str">
        <f ca="1">IF(B_MSK[[#This Row],[stt]]="ada",INDEX([2]!db[NB BM],B_MSK[DB_ROW]-1),"")</f>
        <v>P case XDA-3348 D/ 8x20/ bentuk/ set/ Lucu Pink</v>
      </c>
      <c r="H13" s="7" t="str">
        <f ca="1">IF(B_MSK[[#This Row],[//]]="","",INDEX(INDIRECT(DIR&amp;$2:$2),B_MSK[[#This Row],[//]]))</f>
        <v>SBS</v>
      </c>
      <c r="I13" s="27" t="str">
        <f ca="1">IF(B_MSK[[#This Row],[//]]="","",INDEX(INDIRECT(DB_PATH&amp;$2:$2),B_MSK[[#This Row],[DB_ROW]]-1))</f>
        <v>192 PCS</v>
      </c>
      <c r="J13" s="5">
        <f ca="1">IF(B_MSK[[#This Row],[//]]="","",IF(INDEX(INDIRECT(DIR&amp;$2:$2),B_MSK[[#This Row],[//]])="","",INDEX(INDIRECT(DIR&amp;$2:$2),B_MSK[[#This Row],[//]])))</f>
        <v>2</v>
      </c>
      <c r="K13" s="5">
        <f ca="1">IF(B_MSK[[#This Row],[//]]="","",IF(INDEX(INDIRECT(DIR&amp;$2:$2),B_MSK[[#This Row],[//]])="","",INDEX(INDIRECT(DIR&amp;$2:$2),B_MSK[[#This Row],[//]])))</f>
        <v>384</v>
      </c>
      <c r="L13" s="5" t="str">
        <f ca="1">IF(B_MSK[[#This Row],[//]]="","",IF(INDEX(INDIRECT(DIR&amp;$2:$2),B_MSK[[#This Row],[//]])="","",INDEX(INDIRECT(DIR&amp;$2:$2),B_MSK[[#This Row],[//]])))</f>
        <v>PCS</v>
      </c>
      <c r="M13" s="13">
        <f ca="1">IF(B_MSK[[#This Row],[//]]="","",INDEX(INDIRECT(DIR&amp;$2:$2),B_MSK[[#This Row],[//]]))</f>
        <v>0</v>
      </c>
      <c r="N13" s="13">
        <f ca="1">IF(OR(B_MSK[[#This Row],[//]]="",),"",INDEX(INDIRECT(DIR&amp;$2:$2),B_MSK[[#This Row],[//]]))</f>
        <v>0</v>
      </c>
      <c r="O13" s="3" t="str">
        <f ca="1">IF(B_MSK[[#This Row],[//]]="","",IF(INDEX(INDIRECT(DIR&amp;$2:$2),B_MSK[[#This Row],[//]])=0,"",INDEX(INDIRECT(DIR&amp;$2:$2),B_MSK[[#This Row],[//]])))</f>
        <v/>
      </c>
      <c r="P13" s="3" t="str">
        <f ca="1">IF(B_MSK[[#This Row],[//]]="","",IF(INDEX(INDIRECT(DIR&amp;$2:$2),B_MSK[[#This Row],[//]])=0,"",INDEX(INDIRECT(DIR&amp;$2:$2),B_MSK[[#This Row],[//]])))</f>
        <v/>
      </c>
      <c r="Q13" s="12" t="str">
        <f ca="1">IF(B_MSK[[#This Row],[//]]="","",INDEX(INDIRECT(DIR&amp;$2:$2),B_MSK[[#This Row],[//]]))</f>
        <v/>
      </c>
      <c r="R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" s="37">
        <f ca="1">IF(B_MSK[[#This Row],[//]]="","",INDEX(INDIRECT(DIR&amp;$2:$2),B_MSK[[#This Row],[//]]))</f>
        <v>0</v>
      </c>
      <c r="U13" s="38">
        <f ca="1">IF(SUMIF(B_MSK[NAMA BARANG],B_MSK[[#This Row],[NAMA BARANG]],B_MSK[JMLH BRG])=0,"",SUMIF(B_MSK[NAMA BARANG],B_MSK[[#This Row],[NAMA BARANG]],B_MSK[C]))</f>
        <v>2</v>
      </c>
      <c r="V13" s="7" t="str">
        <f ca="1">IF(B_MSK[[#This Row],[//]]="","",INDEX(INDIRECT(DIR&amp;$2:$2),B_MSK[[#This Row],[//]]))</f>
        <v>PCK XDA-3348D/8X20/BENTUK/SET/ LUCU PINK</v>
      </c>
      <c r="W13" s="7" t="str">
        <f ca="1">LOWER(SUBSTITUTE(SUBSTITUTE(SUBSTITUTE(SUBSTITUTE(SUBSTITUTE(SUBSTITUTE(SUBSTITUTE(SUBSTITUTE(SUBSTITUTE(B_MSK[[#This Row],[N.B.nota]]," ",""),"-",""),"(",""),")",""),".",""),",",""),"/",""),"""",""),"+",""))</f>
        <v>pckxda3348d8x20bentuksetlucupink</v>
      </c>
      <c r="X13" s="5" t="str">
        <f ca="1">IF(B_MSK[[#This Row],[N.B.nota]]="","",IF(MATCH(B_MSK[[#This Row],[concat]],[2]!db[NB NOTA_C],0)&gt;0,"ada",0))</f>
        <v>ada</v>
      </c>
      <c r="Y13" s="5" t="str">
        <f ca="1">IF(B_MSK[[#This Row],[N.B.nota]]="","",ADDRESS(ROW(B_MSK[QB]),COLUMN(B_MSK[QB]))&amp;":"&amp;ADDRESS(ROW(),COLUMN(B_MSK[QB])))</f>
        <v>$D$4:$D$13</v>
      </c>
      <c r="Z13" s="5">
        <f ca="1">IF(B_MSK[[#This Row],[concat]]="","",MATCH(B_MSK[[#This Row],[concat]],[2]!db[NB NOTA_C],0)+1)</f>
        <v>1681</v>
      </c>
      <c r="AA13" s="5" t="str">
        <f ca="1">IF(B_MSK[[#This Row],[//]]="","",HYPERLINK("[D:\kerja\BANK EXP\BARU\DB.XLSX]DB!e"&amp;B_MSK[[#This Row],[DB_ROW]],"&gt;"))</f>
        <v>&gt;</v>
      </c>
      <c r="AB13" s="30" t="e">
        <f ca="1">MID(B_MSK[[#This Row],[/ STN_1]],FIND(" ",B_MSK[[#This Row],[/ STN_1]])+1,LEN(B_MSK[[#This Row],[/ STN_1]]))</f>
        <v>#VALUE!</v>
      </c>
      <c r="AC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" s="15" t="str">
        <f ca="1">IF(B_MSK[[#This Row],[HARGA_2]]="","",IF(MID(B_MSK[[#This Row],[/ STN_2]],FIND(" ",B_MSK[[#This Row],[/ STN_2]])+1,LEN(B_MSK[[#This Row],[/ STN_2]]))="LSN",B_MSK[[#This Row],[HARGA_2]]/12,""))</f>
        <v/>
      </c>
      <c r="AH13" s="7" t="str">
        <f ca="1">IF(B_MSK[[#This Row],[HARGA_3]]="","","/ "&amp;"PCS")</f>
        <v/>
      </c>
      <c r="AI13" s="15" t="str">
        <f ca="1">IF(B_MSK[[#This Row],[HARGA_3]]="",IF(B_MSK[[#This Row],[HARGA_2]]="",IF(B_MSK[[#This Row],[HARGA_1]]="","",B_MSK[[#This Row],[HARGA_1]]),B_MSK[[#This Row],[HARGA_2]]),B_MSK[[#This Row],[HARGA_3]])</f>
        <v/>
      </c>
      <c r="AJ13" s="15" t="str">
        <f ca="1">IF(B_MSK[[#This Row],[/ STN_3]]="",IF(B_MSK[[#This Row],[/ STN_2]]="",IF(B_MSK[[#This Row],[/ STN_1]]="","",B_MSK[[#This Row],[/ STN_1]]),B_MSK[[#This Row],[/ STN_2]]),B_MSK[[#This Row],[/ STN_3]])</f>
        <v/>
      </c>
      <c r="AK13" s="5" t="str">
        <f ca="1">IF(B_MSK[[#This Row],[//]]="","",SUBSTITUTE(SUBSTITUTE(SUBSTITUTE(B_MSK[[#This Row],[QTY/ CTN]]," ","_",2),"(",""),")","")&amp;"_")</f>
        <v>192 PCS_</v>
      </c>
      <c r="AL13" s="5">
        <f ca="1">IF(B_MSK[[#This Row],[A_B]]="","",SEARCH("_",B_MSK[[#This Row],[A_B]]))</f>
        <v>8</v>
      </c>
      <c r="AM13" s="5">
        <f ca="1">IF(B_MSK[[#This Row],[A_B]]="","",LEN(B_MSK[[#This Row],[A_B]]))</f>
        <v>8</v>
      </c>
      <c r="AN13" s="5" t="str">
        <f ca="1">IF(B_MSK[[#This Row],[A_B]]="","",LEFT(B_MSK[[#This Row],[QTY/ CTN]],B_MSK[[#This Row],[A_B_1]]))</f>
        <v>192 PCS</v>
      </c>
      <c r="AO13" s="5" t="str">
        <f ca="1">IF(B_MSK[[#This Row],[A_B]]="","",LEFT(B_MSK[[#This Row],[A_]],SEARCH(" ",B_MSK[[#This Row],[A_]])-1))</f>
        <v>192</v>
      </c>
      <c r="AP13" s="5" t="str">
        <f ca="1">IF(B_MSK[[#This Row],[A_B]]="","",RIGHT(B_MSK[[#This Row],[A_]],LEN(B_MSK[[#This Row],[A_]])-SEARCH(" ",B_MSK[[#This Row],[A_]])))</f>
        <v>PCS</v>
      </c>
      <c r="AQ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" s="5" t="str">
        <f ca="1">IF(B_MSK[[#This Row],[B_]]="","",LEFT(B_MSK[[#This Row],[B_]],SEARCH(" ",B_MSK[[#This Row],[B_]])))</f>
        <v/>
      </c>
      <c r="AS13" s="5" t="str">
        <f ca="1">IF(B_MSK[[#This Row],[B_]]="","",RIGHT(B_MSK[[#This Row],[B_]],LEN(B_MSK[[#This Row],[B_]])-SEARCH(" ",B_MSK[[#This Row],[B_]])))</f>
        <v/>
      </c>
      <c r="AT13" s="5" t="str">
        <f ca="1">IF(B_MSK[[#This Row],[B_2]]="LSN",12,"")</f>
        <v/>
      </c>
      <c r="AU13" s="5" t="str">
        <f ca="1">IF(B_MSK[[#This Row],[C_1]]="","","PCS")</f>
        <v/>
      </c>
      <c r="AV13" s="5">
        <f ca="1">IF(B_MSK[[#This Row],[A_1]]="","",B_MSK[[#This Row],[A_1]]*IF(B_MSK[[#This Row],[B_1]]="",1,B_MSK[[#This Row],[B_1]])*IF(B_MSK[[#This Row],[C_1]]="",1,B_MSK[[#This Row],[C_1]]))</f>
        <v>192</v>
      </c>
      <c r="AW13" s="5" t="str">
        <f ca="1">IF(B_MSK[[#This Row],[C_2]]="",IF(B_MSK[[#This Row],[B_2]]="",IF(B_MSK[[#This Row],[A_2]]="","",B_MSK[[#This Row],[A_2]]),B_MSK[[#This Row],[B_2]]),B_MSK[[#This Row],[C_2]])</f>
        <v>PCS</v>
      </c>
      <c r="AX13" s="2">
        <f ca="1">IF(ISNUMBER(B_MSK[[#This Row],[TANGGAL DATANG]]),B_MSK[[#This Row],[TANGGAL DATANG]],AX12)</f>
        <v>44929</v>
      </c>
      <c r="AY13" s="5" t="str">
        <f ca="1">IF(B_MSK[[#This Row],[DB_ROW]]="","",INDEX([2]!db[JENIS],B_MSK[[#This Row],[DB_ROW]]-1))</f>
        <v>pcase</v>
      </c>
      <c r="AZ13" s="5">
        <f ca="1">IF(B_MSK[[#This Row],[A_1]]="","",B_MSK[[#This Row],[A_1]])*1</f>
        <v>192</v>
      </c>
      <c r="BA13" s="5" t="str">
        <f ca="1">IF(B_MSK[[#This Row],[//]]="","",INDEX(INDIRECT(DIR&amp;$2:$2),B_MSK[[#This Row],[//]]))</f>
        <v>UNTANA</v>
      </c>
      <c r="BB13" s="5" t="str">
        <f ca="1">CONCATENATE(B_MSK[[#This Row],[concat]],B_MSK[[#This Row],[HARGA_X]],B_MSK[[#This Row],[SAT]])</f>
        <v>pckxda3348d8x20bentuksetlucupinkPCS</v>
      </c>
    </row>
    <row r="14" spans="1:54" x14ac:dyDescent="0.25">
      <c r="A14" s="6" t="s">
        <v>128</v>
      </c>
      <c r="B14" s="5" t="str">
        <f ca="1">IF(B_MSK[[#This Row],[N_ID]]="","",INDEX(INDIRECT(DIR&amp;$2:$2),MATCH(B_MSK[[#This Row],[N_ID]],INDIRECT(DIR&amp;"!NOTA[ID_P]"),0)))</f>
        <v/>
      </c>
      <c r="C14" s="5" t="str">
        <f ca="1">IF(B_MSK[[#This Row],[//]]="","",HYPERLINK("["&amp;SUBSTITUTE(DIR,"'","")&amp;"]NOTA!D"&amp;B_MSK[[#This Row],[//]]+2,"&gt;"))</f>
        <v>&gt;</v>
      </c>
      <c r="D14" s="5" t="str">
        <f ca="1">IF(B_MSK[[#This Row],[N_ID]]="","",COUNTIF(INDIRECT(DIR&amp;"!NOTA[ID_H]"),B_MSK[[#This Row],[ID NOTA]]))</f>
        <v/>
      </c>
      <c r="E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</v>
      </c>
      <c r="F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" s="7" t="str">
        <f ca="1">IF(B_MSK[[#This Row],[stt]]="ada",INDEX([2]!db[NB BM],B_MSK[DB_ROW]-1),"")</f>
        <v>P case XDA-3348 D/ 8x20/ bentuk/ set/ Minion</v>
      </c>
      <c r="H14" s="7" t="str">
        <f ca="1">IF(B_MSK[[#This Row],[//]]="","",INDEX(INDIRECT(DIR&amp;$2:$2),B_MSK[[#This Row],[//]]))</f>
        <v>SBS</v>
      </c>
      <c r="I14" s="27" t="str">
        <f ca="1">IF(B_MSK[[#This Row],[//]]="","",INDEX(INDIRECT(DB_PATH&amp;$2:$2),B_MSK[[#This Row],[DB_ROW]]-1))</f>
        <v>192 PCS</v>
      </c>
      <c r="J14" s="5">
        <f ca="1">IF(B_MSK[[#This Row],[//]]="","",IF(INDEX(INDIRECT(DIR&amp;$2:$2),B_MSK[[#This Row],[//]])="","",INDEX(INDIRECT(DIR&amp;$2:$2),B_MSK[[#This Row],[//]])))</f>
        <v>2</v>
      </c>
      <c r="K14" s="5">
        <f ca="1">IF(B_MSK[[#This Row],[//]]="","",IF(INDEX(INDIRECT(DIR&amp;$2:$2),B_MSK[[#This Row],[//]])="","",INDEX(INDIRECT(DIR&amp;$2:$2),B_MSK[[#This Row],[//]])))</f>
        <v>384</v>
      </c>
      <c r="L14" s="5" t="str">
        <f ca="1">IF(B_MSK[[#This Row],[//]]="","",IF(INDEX(INDIRECT(DIR&amp;$2:$2),B_MSK[[#This Row],[//]])="","",INDEX(INDIRECT(DIR&amp;$2:$2),B_MSK[[#This Row],[//]])))</f>
        <v>PCS</v>
      </c>
      <c r="M14" s="13">
        <f ca="1">IF(B_MSK[[#This Row],[//]]="","",INDEX(INDIRECT(DIR&amp;$2:$2),B_MSK[[#This Row],[//]]))</f>
        <v>0</v>
      </c>
      <c r="N14" s="13">
        <f ca="1">IF(OR(B_MSK[[#This Row],[//]]="",),"",INDEX(INDIRECT(DIR&amp;$2:$2),B_MSK[[#This Row],[//]]))</f>
        <v>0</v>
      </c>
      <c r="O14" s="3" t="str">
        <f ca="1">IF(B_MSK[[#This Row],[//]]="","",IF(INDEX(INDIRECT(DIR&amp;$2:$2),B_MSK[[#This Row],[//]])=0,"",INDEX(INDIRECT(DIR&amp;$2:$2),B_MSK[[#This Row],[//]])))</f>
        <v/>
      </c>
      <c r="P14" s="3" t="str">
        <f ca="1">IF(B_MSK[[#This Row],[//]]="","",IF(INDEX(INDIRECT(DIR&amp;$2:$2),B_MSK[[#This Row],[//]])=0,"",INDEX(INDIRECT(DIR&amp;$2:$2),B_MSK[[#This Row],[//]])))</f>
        <v/>
      </c>
      <c r="Q14" s="12" t="str">
        <f ca="1">IF(B_MSK[[#This Row],[//]]="","",INDEX(INDIRECT(DIR&amp;$2:$2),B_MSK[[#This Row],[//]]))</f>
        <v/>
      </c>
      <c r="R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" s="37">
        <f ca="1">IF(B_MSK[[#This Row],[//]]="","",INDEX(INDIRECT(DIR&amp;$2:$2),B_MSK[[#This Row],[//]]))</f>
        <v>0</v>
      </c>
      <c r="U14" s="38">
        <f ca="1">IF(SUMIF(B_MSK[NAMA BARANG],B_MSK[[#This Row],[NAMA BARANG]],B_MSK[JMLH BRG])=0,"",SUMIF(B_MSK[NAMA BARANG],B_MSK[[#This Row],[NAMA BARANG]],B_MSK[C]))</f>
        <v>2</v>
      </c>
      <c r="V14" s="7" t="str">
        <f ca="1">IF(B_MSK[[#This Row],[//]]="","",INDEX(INDIRECT(DIR&amp;$2:$2),B_MSK[[#This Row],[//]]))</f>
        <v>PCK XDA-3348D/8X20/BENTUK/SET/MINION</v>
      </c>
      <c r="W14" s="7" t="str">
        <f ca="1">LOWER(SUBSTITUTE(SUBSTITUTE(SUBSTITUTE(SUBSTITUTE(SUBSTITUTE(SUBSTITUTE(SUBSTITUTE(SUBSTITUTE(SUBSTITUTE(B_MSK[[#This Row],[N.B.nota]]," ",""),"-",""),"(",""),")",""),".",""),",",""),"/",""),"""",""),"+",""))</f>
        <v>pckxda3348d8x20bentuksetminion</v>
      </c>
      <c r="X14" s="5" t="str">
        <f ca="1">IF(B_MSK[[#This Row],[N.B.nota]]="","",IF(MATCH(B_MSK[[#This Row],[concat]],[2]!db[NB NOTA_C],0)&gt;0,"ada",0))</f>
        <v>ada</v>
      </c>
      <c r="Y14" s="5" t="str">
        <f ca="1">IF(B_MSK[[#This Row],[N.B.nota]]="","",ADDRESS(ROW(B_MSK[QB]),COLUMN(B_MSK[QB]))&amp;":"&amp;ADDRESS(ROW(),COLUMN(B_MSK[QB])))</f>
        <v>$D$4:$D$14</v>
      </c>
      <c r="Z14" s="5">
        <f ca="1">IF(B_MSK[[#This Row],[concat]]="","",MATCH(B_MSK[[#This Row],[concat]],[2]!db[NB NOTA_C],0)+1)</f>
        <v>1686</v>
      </c>
      <c r="AA14" s="5" t="str">
        <f ca="1">IF(B_MSK[[#This Row],[//]]="","",HYPERLINK("[D:\kerja\BANK EXP\BARU\DB.XLSX]DB!e"&amp;B_MSK[[#This Row],[DB_ROW]],"&gt;"))</f>
        <v>&gt;</v>
      </c>
      <c r="AB14" s="30" t="e">
        <f ca="1">MID(B_MSK[[#This Row],[/ STN_1]],FIND(" ",B_MSK[[#This Row],[/ STN_1]])+1,LEN(B_MSK[[#This Row],[/ STN_1]]))</f>
        <v>#VALUE!</v>
      </c>
      <c r="AC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" s="15" t="str">
        <f ca="1">IF(B_MSK[[#This Row],[HARGA_2]]="","",IF(MID(B_MSK[[#This Row],[/ STN_2]],FIND(" ",B_MSK[[#This Row],[/ STN_2]])+1,LEN(B_MSK[[#This Row],[/ STN_2]]))="LSN",B_MSK[[#This Row],[HARGA_2]]/12,""))</f>
        <v/>
      </c>
      <c r="AH14" s="7" t="str">
        <f ca="1">IF(B_MSK[[#This Row],[HARGA_3]]="","","/ "&amp;"PCS")</f>
        <v/>
      </c>
      <c r="AI14" s="15" t="str">
        <f ca="1">IF(B_MSK[[#This Row],[HARGA_3]]="",IF(B_MSK[[#This Row],[HARGA_2]]="",IF(B_MSK[[#This Row],[HARGA_1]]="","",B_MSK[[#This Row],[HARGA_1]]),B_MSK[[#This Row],[HARGA_2]]),B_MSK[[#This Row],[HARGA_3]])</f>
        <v/>
      </c>
      <c r="AJ14" s="15" t="str">
        <f ca="1">IF(B_MSK[[#This Row],[/ STN_3]]="",IF(B_MSK[[#This Row],[/ STN_2]]="",IF(B_MSK[[#This Row],[/ STN_1]]="","",B_MSK[[#This Row],[/ STN_1]]),B_MSK[[#This Row],[/ STN_2]]),B_MSK[[#This Row],[/ STN_3]])</f>
        <v/>
      </c>
      <c r="AK14" s="5" t="str">
        <f ca="1">IF(B_MSK[[#This Row],[//]]="","",SUBSTITUTE(SUBSTITUTE(SUBSTITUTE(B_MSK[[#This Row],[QTY/ CTN]]," ","_",2),"(",""),")","")&amp;"_")</f>
        <v>192 PCS_</v>
      </c>
      <c r="AL14" s="5">
        <f ca="1">IF(B_MSK[[#This Row],[A_B]]="","",SEARCH("_",B_MSK[[#This Row],[A_B]]))</f>
        <v>8</v>
      </c>
      <c r="AM14" s="5">
        <f ca="1">IF(B_MSK[[#This Row],[A_B]]="","",LEN(B_MSK[[#This Row],[A_B]]))</f>
        <v>8</v>
      </c>
      <c r="AN14" s="5" t="str">
        <f ca="1">IF(B_MSK[[#This Row],[A_B]]="","",LEFT(B_MSK[[#This Row],[QTY/ CTN]],B_MSK[[#This Row],[A_B_1]]))</f>
        <v>192 PCS</v>
      </c>
      <c r="AO14" s="5" t="str">
        <f ca="1">IF(B_MSK[[#This Row],[A_B]]="","",LEFT(B_MSK[[#This Row],[A_]],SEARCH(" ",B_MSK[[#This Row],[A_]])-1))</f>
        <v>192</v>
      </c>
      <c r="AP14" s="5" t="str">
        <f ca="1">IF(B_MSK[[#This Row],[A_B]]="","",RIGHT(B_MSK[[#This Row],[A_]],LEN(B_MSK[[#This Row],[A_]])-SEARCH(" ",B_MSK[[#This Row],[A_]])))</f>
        <v>PCS</v>
      </c>
      <c r="AQ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" s="5" t="str">
        <f ca="1">IF(B_MSK[[#This Row],[B_]]="","",LEFT(B_MSK[[#This Row],[B_]],SEARCH(" ",B_MSK[[#This Row],[B_]])))</f>
        <v/>
      </c>
      <c r="AS14" s="5" t="str">
        <f ca="1">IF(B_MSK[[#This Row],[B_]]="","",RIGHT(B_MSK[[#This Row],[B_]],LEN(B_MSK[[#This Row],[B_]])-SEARCH(" ",B_MSK[[#This Row],[B_]])))</f>
        <v/>
      </c>
      <c r="AT14" s="5" t="str">
        <f ca="1">IF(B_MSK[[#This Row],[B_2]]="LSN",12,"")</f>
        <v/>
      </c>
      <c r="AU14" s="5" t="str">
        <f ca="1">IF(B_MSK[[#This Row],[C_1]]="","","PCS")</f>
        <v/>
      </c>
      <c r="AV14" s="5">
        <f ca="1">IF(B_MSK[[#This Row],[A_1]]="","",B_MSK[[#This Row],[A_1]]*IF(B_MSK[[#This Row],[B_1]]="",1,B_MSK[[#This Row],[B_1]])*IF(B_MSK[[#This Row],[C_1]]="",1,B_MSK[[#This Row],[C_1]]))</f>
        <v>192</v>
      </c>
      <c r="AW14" s="5" t="str">
        <f ca="1">IF(B_MSK[[#This Row],[C_2]]="",IF(B_MSK[[#This Row],[B_2]]="",IF(B_MSK[[#This Row],[A_2]]="","",B_MSK[[#This Row],[A_2]]),B_MSK[[#This Row],[B_2]]),B_MSK[[#This Row],[C_2]])</f>
        <v>PCS</v>
      </c>
      <c r="AX14" s="2">
        <f ca="1">IF(ISNUMBER(B_MSK[[#This Row],[TANGGAL DATANG]]),B_MSK[[#This Row],[TANGGAL DATANG]],AX13)</f>
        <v>44929</v>
      </c>
      <c r="AY14" s="5" t="str">
        <f ca="1">IF(B_MSK[[#This Row],[DB_ROW]]="","",INDEX([2]!db[JENIS],B_MSK[[#This Row],[DB_ROW]]-1))</f>
        <v>pcase</v>
      </c>
      <c r="AZ14" s="5">
        <f ca="1">IF(B_MSK[[#This Row],[A_1]]="","",B_MSK[[#This Row],[A_1]])*1</f>
        <v>192</v>
      </c>
      <c r="BA14" s="5" t="str">
        <f ca="1">IF(B_MSK[[#This Row],[//]]="","",INDEX(INDIRECT(DIR&amp;$2:$2),B_MSK[[#This Row],[//]]))</f>
        <v>UNTANA</v>
      </c>
      <c r="BB14" s="5" t="str">
        <f ca="1">CONCATENATE(B_MSK[[#This Row],[concat]],B_MSK[[#This Row],[HARGA_X]],B_MSK[[#This Row],[SAT]])</f>
        <v>pckxda3348d8x20bentuksetminionPCS</v>
      </c>
    </row>
    <row r="15" spans="1:54" x14ac:dyDescent="0.25">
      <c r="A15" s="6" t="s">
        <v>128</v>
      </c>
      <c r="B15" s="5" t="str">
        <f ca="1">IF(B_MSK[[#This Row],[N_ID]]="","",INDEX(INDIRECT(DIR&amp;$2:$2),MATCH(B_MSK[[#This Row],[N_ID]],INDIRECT(DIR&amp;"!NOTA[ID_P]"),0)))</f>
        <v/>
      </c>
      <c r="C15" s="5" t="str">
        <f ca="1">IF(B_MSK[[#This Row],[//]]="","",HYPERLINK("["&amp;SUBSTITUTE(DIR,"'","")&amp;"]NOTA!D"&amp;B_MSK[[#This Row],[//]]+2,"&gt;"))</f>
        <v>&gt;</v>
      </c>
      <c r="D15" s="5" t="str">
        <f ca="1">IF(B_MSK[[#This Row],[N_ID]]="","",COUNTIF(INDIRECT(DIR&amp;"!NOTA[ID_H]"),B_MSK[[#This Row],[ID NOTA]]))</f>
        <v/>
      </c>
      <c r="E1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</v>
      </c>
      <c r="F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" s="7" t="str">
        <f ca="1">IF(B_MSK[[#This Row],[stt]]="ada",INDEX([2]!db[NB BM],B_MSK[DB_ROW]-1),"")</f>
        <v>P case XDA-3348 D/ 8x20/ bentuk/ set/ MM</v>
      </c>
      <c r="H15" s="7" t="str">
        <f ca="1">IF(B_MSK[[#This Row],[//]]="","",INDEX(INDIRECT(DIR&amp;$2:$2),B_MSK[[#This Row],[//]]))</f>
        <v>SBS</v>
      </c>
      <c r="I15" s="27" t="str">
        <f ca="1">IF(B_MSK[[#This Row],[//]]="","",INDEX(INDIRECT(DB_PATH&amp;$2:$2),B_MSK[[#This Row],[DB_ROW]]-1))</f>
        <v>192 PCS</v>
      </c>
      <c r="J15" s="5">
        <f ca="1">IF(B_MSK[[#This Row],[//]]="","",IF(INDEX(INDIRECT(DIR&amp;$2:$2),B_MSK[[#This Row],[//]])="","",INDEX(INDIRECT(DIR&amp;$2:$2),B_MSK[[#This Row],[//]])))</f>
        <v>2</v>
      </c>
      <c r="K15" s="5">
        <f ca="1">IF(B_MSK[[#This Row],[//]]="","",IF(INDEX(INDIRECT(DIR&amp;$2:$2),B_MSK[[#This Row],[//]])="","",INDEX(INDIRECT(DIR&amp;$2:$2),B_MSK[[#This Row],[//]])))</f>
        <v>384</v>
      </c>
      <c r="L15" s="5" t="str">
        <f ca="1">IF(B_MSK[[#This Row],[//]]="","",IF(INDEX(INDIRECT(DIR&amp;$2:$2),B_MSK[[#This Row],[//]])="","",INDEX(INDIRECT(DIR&amp;$2:$2),B_MSK[[#This Row],[//]])))</f>
        <v>PCS</v>
      </c>
      <c r="M15" s="13">
        <f ca="1">IF(B_MSK[[#This Row],[//]]="","",INDEX(INDIRECT(DIR&amp;$2:$2),B_MSK[[#This Row],[//]]))</f>
        <v>0</v>
      </c>
      <c r="N15" s="13">
        <f ca="1">IF(OR(B_MSK[[#This Row],[//]]="",),"",INDEX(INDIRECT(DIR&amp;$2:$2),B_MSK[[#This Row],[//]]))</f>
        <v>0</v>
      </c>
      <c r="O15" s="3" t="str">
        <f ca="1">IF(B_MSK[[#This Row],[//]]="","",IF(INDEX(INDIRECT(DIR&amp;$2:$2),B_MSK[[#This Row],[//]])=0,"",INDEX(INDIRECT(DIR&amp;$2:$2),B_MSK[[#This Row],[//]])))</f>
        <v/>
      </c>
      <c r="P15" s="3" t="str">
        <f ca="1">IF(B_MSK[[#This Row],[//]]="","",IF(INDEX(INDIRECT(DIR&amp;$2:$2),B_MSK[[#This Row],[//]])=0,"",INDEX(INDIRECT(DIR&amp;$2:$2),B_MSK[[#This Row],[//]])))</f>
        <v/>
      </c>
      <c r="Q15" s="12" t="str">
        <f ca="1">IF(B_MSK[[#This Row],[//]]="","",INDEX(INDIRECT(DIR&amp;$2:$2),B_MSK[[#This Row],[//]]))</f>
        <v/>
      </c>
      <c r="R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" s="37">
        <f ca="1">IF(B_MSK[[#This Row],[//]]="","",INDEX(INDIRECT(DIR&amp;$2:$2),B_MSK[[#This Row],[//]]))</f>
        <v>0</v>
      </c>
      <c r="U15" s="38">
        <f ca="1">IF(SUMIF(B_MSK[NAMA BARANG],B_MSK[[#This Row],[NAMA BARANG]],B_MSK[JMLH BRG])=0,"",SUMIF(B_MSK[NAMA BARANG],B_MSK[[#This Row],[NAMA BARANG]],B_MSK[C]))</f>
        <v>2</v>
      </c>
      <c r="V15" s="7" t="str">
        <f ca="1">IF(B_MSK[[#This Row],[//]]="","",INDEX(INDIRECT(DIR&amp;$2:$2),B_MSK[[#This Row],[//]]))</f>
        <v>PCK XDA-3348D/8X20/BENTUK/SET/ MM</v>
      </c>
      <c r="W15" s="7" t="str">
        <f ca="1">LOWER(SUBSTITUTE(SUBSTITUTE(SUBSTITUTE(SUBSTITUTE(SUBSTITUTE(SUBSTITUTE(SUBSTITUTE(SUBSTITUTE(SUBSTITUTE(B_MSK[[#This Row],[N.B.nota]]," ",""),"-",""),"(",""),")",""),".",""),",",""),"/",""),"""",""),"+",""))</f>
        <v>pckxda3348d8x20bentuksetmm</v>
      </c>
      <c r="X15" s="5" t="str">
        <f ca="1">IF(B_MSK[[#This Row],[N.B.nota]]="","",IF(MATCH(B_MSK[[#This Row],[concat]],[2]!db[NB NOTA_C],0)&gt;0,"ada",0))</f>
        <v>ada</v>
      </c>
      <c r="Y15" s="5" t="str">
        <f ca="1">IF(B_MSK[[#This Row],[N.B.nota]]="","",ADDRESS(ROW(B_MSK[QB]),COLUMN(B_MSK[QB]))&amp;":"&amp;ADDRESS(ROW(),COLUMN(B_MSK[QB])))</f>
        <v>$D$4:$D$15</v>
      </c>
      <c r="Z15" s="5">
        <f ca="1">IF(B_MSK[[#This Row],[concat]]="","",MATCH(B_MSK[[#This Row],[concat]],[2]!db[NB NOTA_C],0)+1)</f>
        <v>1682</v>
      </c>
      <c r="AA15" s="5" t="str">
        <f ca="1">IF(B_MSK[[#This Row],[//]]="","",HYPERLINK("[D:\kerja\BANK EXP\BARU\DB.XLSX]DB!e"&amp;B_MSK[[#This Row],[DB_ROW]],"&gt;"))</f>
        <v>&gt;</v>
      </c>
      <c r="AB15" s="30" t="e">
        <f ca="1">MID(B_MSK[[#This Row],[/ STN_1]],FIND(" ",B_MSK[[#This Row],[/ STN_1]])+1,LEN(B_MSK[[#This Row],[/ STN_1]]))</f>
        <v>#VALUE!</v>
      </c>
      <c r="AC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" s="15" t="str">
        <f ca="1">IF(B_MSK[[#This Row],[HARGA_2]]="","",IF(MID(B_MSK[[#This Row],[/ STN_2]],FIND(" ",B_MSK[[#This Row],[/ STN_2]])+1,LEN(B_MSK[[#This Row],[/ STN_2]]))="LSN",B_MSK[[#This Row],[HARGA_2]]/12,""))</f>
        <v/>
      </c>
      <c r="AH15" s="7" t="str">
        <f ca="1">IF(B_MSK[[#This Row],[HARGA_3]]="","","/ "&amp;"PCS")</f>
        <v/>
      </c>
      <c r="AI15" s="15" t="str">
        <f ca="1">IF(B_MSK[[#This Row],[HARGA_3]]="",IF(B_MSK[[#This Row],[HARGA_2]]="",IF(B_MSK[[#This Row],[HARGA_1]]="","",B_MSK[[#This Row],[HARGA_1]]),B_MSK[[#This Row],[HARGA_2]]),B_MSK[[#This Row],[HARGA_3]])</f>
        <v/>
      </c>
      <c r="AJ15" s="15" t="str">
        <f ca="1">IF(B_MSK[[#This Row],[/ STN_3]]="",IF(B_MSK[[#This Row],[/ STN_2]]="",IF(B_MSK[[#This Row],[/ STN_1]]="","",B_MSK[[#This Row],[/ STN_1]]),B_MSK[[#This Row],[/ STN_2]]),B_MSK[[#This Row],[/ STN_3]])</f>
        <v/>
      </c>
      <c r="AK15" s="5" t="str">
        <f ca="1">IF(B_MSK[[#This Row],[//]]="","",SUBSTITUTE(SUBSTITUTE(SUBSTITUTE(B_MSK[[#This Row],[QTY/ CTN]]," ","_",2),"(",""),")","")&amp;"_")</f>
        <v>192 PCS_</v>
      </c>
      <c r="AL15" s="5">
        <f ca="1">IF(B_MSK[[#This Row],[A_B]]="","",SEARCH("_",B_MSK[[#This Row],[A_B]]))</f>
        <v>8</v>
      </c>
      <c r="AM15" s="5">
        <f ca="1">IF(B_MSK[[#This Row],[A_B]]="","",LEN(B_MSK[[#This Row],[A_B]]))</f>
        <v>8</v>
      </c>
      <c r="AN15" s="5" t="str">
        <f ca="1">IF(B_MSK[[#This Row],[A_B]]="","",LEFT(B_MSK[[#This Row],[QTY/ CTN]],B_MSK[[#This Row],[A_B_1]]))</f>
        <v>192 PCS</v>
      </c>
      <c r="AO15" s="5" t="str">
        <f ca="1">IF(B_MSK[[#This Row],[A_B]]="","",LEFT(B_MSK[[#This Row],[A_]],SEARCH(" ",B_MSK[[#This Row],[A_]])-1))</f>
        <v>192</v>
      </c>
      <c r="AP15" s="5" t="str">
        <f ca="1">IF(B_MSK[[#This Row],[A_B]]="","",RIGHT(B_MSK[[#This Row],[A_]],LEN(B_MSK[[#This Row],[A_]])-SEARCH(" ",B_MSK[[#This Row],[A_]])))</f>
        <v>PCS</v>
      </c>
      <c r="AQ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" s="5" t="str">
        <f ca="1">IF(B_MSK[[#This Row],[B_]]="","",LEFT(B_MSK[[#This Row],[B_]],SEARCH(" ",B_MSK[[#This Row],[B_]])))</f>
        <v/>
      </c>
      <c r="AS15" s="5" t="str">
        <f ca="1">IF(B_MSK[[#This Row],[B_]]="","",RIGHT(B_MSK[[#This Row],[B_]],LEN(B_MSK[[#This Row],[B_]])-SEARCH(" ",B_MSK[[#This Row],[B_]])))</f>
        <v/>
      </c>
      <c r="AT15" s="5" t="str">
        <f ca="1">IF(B_MSK[[#This Row],[B_2]]="LSN",12,"")</f>
        <v/>
      </c>
      <c r="AU15" s="5" t="str">
        <f ca="1">IF(B_MSK[[#This Row],[C_1]]="","","PCS")</f>
        <v/>
      </c>
      <c r="AV15" s="5">
        <f ca="1">IF(B_MSK[[#This Row],[A_1]]="","",B_MSK[[#This Row],[A_1]]*IF(B_MSK[[#This Row],[B_1]]="",1,B_MSK[[#This Row],[B_1]])*IF(B_MSK[[#This Row],[C_1]]="",1,B_MSK[[#This Row],[C_1]]))</f>
        <v>192</v>
      </c>
      <c r="AW15" s="5" t="str">
        <f ca="1">IF(B_MSK[[#This Row],[C_2]]="",IF(B_MSK[[#This Row],[B_2]]="",IF(B_MSK[[#This Row],[A_2]]="","",B_MSK[[#This Row],[A_2]]),B_MSK[[#This Row],[B_2]]),B_MSK[[#This Row],[C_2]])</f>
        <v>PCS</v>
      </c>
      <c r="AX15" s="2">
        <f ca="1">IF(ISNUMBER(B_MSK[[#This Row],[TANGGAL DATANG]]),B_MSK[[#This Row],[TANGGAL DATANG]],AX14)</f>
        <v>44929</v>
      </c>
      <c r="AY15" s="5" t="str">
        <f ca="1">IF(B_MSK[[#This Row],[DB_ROW]]="","",INDEX([2]!db[JENIS],B_MSK[[#This Row],[DB_ROW]]-1))</f>
        <v>pcase</v>
      </c>
      <c r="AZ15" s="5">
        <f ca="1">IF(B_MSK[[#This Row],[A_1]]="","",B_MSK[[#This Row],[A_1]])*1</f>
        <v>192</v>
      </c>
      <c r="BA15" s="5" t="str">
        <f ca="1">IF(B_MSK[[#This Row],[//]]="","",INDEX(INDIRECT(DIR&amp;$2:$2),B_MSK[[#This Row],[//]]))</f>
        <v>UNTANA</v>
      </c>
      <c r="BB15" s="5" t="str">
        <f ca="1">CONCATENATE(B_MSK[[#This Row],[concat]],B_MSK[[#This Row],[HARGA_X]],B_MSK[[#This Row],[SAT]])</f>
        <v>pckxda3348d8x20bentuksetmmPCS</v>
      </c>
    </row>
    <row r="16" spans="1:54" x14ac:dyDescent="0.25">
      <c r="A16" s="6" t="s">
        <v>128</v>
      </c>
      <c r="B16" s="5" t="str">
        <f ca="1">IF(B_MSK[[#This Row],[N_ID]]="","",INDEX(INDIRECT(DIR&amp;$2:$2),MATCH(B_MSK[[#This Row],[N_ID]],INDIRECT(DIR&amp;"!NOTA[ID_P]"),0)))</f>
        <v/>
      </c>
      <c r="C16" s="5" t="str">
        <f ca="1">IF(B_MSK[[#This Row],[//]]="","",HYPERLINK("["&amp;SUBSTITUTE(DIR,"'","")&amp;"]NOTA!D"&amp;B_MSK[[#This Row],[//]]+2,"&gt;"))</f>
        <v>&gt;</v>
      </c>
      <c r="D16" s="5" t="str">
        <f ca="1">IF(B_MSK[[#This Row],[N_ID]]="","",COUNTIF(INDIRECT(DIR&amp;"!NOTA[ID_H]"),B_MSK[[#This Row],[ID NOTA]]))</f>
        <v/>
      </c>
      <c r="E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</v>
      </c>
      <c r="F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" s="7" t="str">
        <f ca="1">IF(B_MSK[[#This Row],[stt]]="ada",INDEX([2]!db[NB BM],B_MSK[DB_ROW]-1),"")</f>
        <v>P case XDA-3348 D/ 8x20/ bentuk/ set/ HK</v>
      </c>
      <c r="H16" s="7" t="str">
        <f ca="1">IF(B_MSK[[#This Row],[//]]="","",INDEX(INDIRECT(DIR&amp;$2:$2),B_MSK[[#This Row],[//]]))</f>
        <v>SBS</v>
      </c>
      <c r="I16" s="27" t="str">
        <f ca="1">IF(B_MSK[[#This Row],[//]]="","",INDEX(INDIRECT(DB_PATH&amp;$2:$2),B_MSK[[#This Row],[DB_ROW]]-1))</f>
        <v>192 PCS</v>
      </c>
      <c r="J16" s="5">
        <f ca="1">IF(B_MSK[[#This Row],[//]]="","",IF(INDEX(INDIRECT(DIR&amp;$2:$2),B_MSK[[#This Row],[//]])="","",INDEX(INDIRECT(DIR&amp;$2:$2),B_MSK[[#This Row],[//]])))</f>
        <v>2</v>
      </c>
      <c r="K16" s="5">
        <f ca="1">IF(B_MSK[[#This Row],[//]]="","",IF(INDEX(INDIRECT(DIR&amp;$2:$2),B_MSK[[#This Row],[//]])="","",INDEX(INDIRECT(DIR&amp;$2:$2),B_MSK[[#This Row],[//]])))</f>
        <v>384</v>
      </c>
      <c r="L16" s="5" t="str">
        <f ca="1">IF(B_MSK[[#This Row],[//]]="","",IF(INDEX(INDIRECT(DIR&amp;$2:$2),B_MSK[[#This Row],[//]])="","",INDEX(INDIRECT(DIR&amp;$2:$2),B_MSK[[#This Row],[//]])))</f>
        <v>PCS</v>
      </c>
      <c r="M16" s="13">
        <f ca="1">IF(B_MSK[[#This Row],[//]]="","",INDEX(INDIRECT(DIR&amp;$2:$2),B_MSK[[#This Row],[//]]))</f>
        <v>0</v>
      </c>
      <c r="N16" s="13">
        <f ca="1">IF(OR(B_MSK[[#This Row],[//]]="",),"",INDEX(INDIRECT(DIR&amp;$2:$2),B_MSK[[#This Row],[//]]))</f>
        <v>0</v>
      </c>
      <c r="O16" s="3" t="str">
        <f ca="1">IF(B_MSK[[#This Row],[//]]="","",IF(INDEX(INDIRECT(DIR&amp;$2:$2),B_MSK[[#This Row],[//]])=0,"",INDEX(INDIRECT(DIR&amp;$2:$2),B_MSK[[#This Row],[//]])))</f>
        <v/>
      </c>
      <c r="P16" s="3" t="str">
        <f ca="1">IF(B_MSK[[#This Row],[//]]="","",IF(INDEX(INDIRECT(DIR&amp;$2:$2),B_MSK[[#This Row],[//]])=0,"",INDEX(INDIRECT(DIR&amp;$2:$2),B_MSK[[#This Row],[//]])))</f>
        <v/>
      </c>
      <c r="Q16" s="12" t="str">
        <f ca="1">IF(B_MSK[[#This Row],[//]]="","",INDEX(INDIRECT(DIR&amp;$2:$2),B_MSK[[#This Row],[//]]))</f>
        <v/>
      </c>
      <c r="R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" s="37">
        <f ca="1">IF(B_MSK[[#This Row],[//]]="","",INDEX(INDIRECT(DIR&amp;$2:$2),B_MSK[[#This Row],[//]]))</f>
        <v>0</v>
      </c>
      <c r="U16" s="38">
        <f ca="1">IF(SUMIF(B_MSK[NAMA BARANG],B_MSK[[#This Row],[NAMA BARANG]],B_MSK[JMLH BRG])=0,"",SUMIF(B_MSK[NAMA BARANG],B_MSK[[#This Row],[NAMA BARANG]],B_MSK[C]))</f>
        <v>2</v>
      </c>
      <c r="V16" s="7" t="str">
        <f ca="1">IF(B_MSK[[#This Row],[//]]="","",INDEX(INDIRECT(DIR&amp;$2:$2),B_MSK[[#This Row],[//]]))</f>
        <v>PCK XDA-3348D/8X20/BENTUK/SET/KITTY</v>
      </c>
      <c r="W16" s="7" t="str">
        <f ca="1">LOWER(SUBSTITUTE(SUBSTITUTE(SUBSTITUTE(SUBSTITUTE(SUBSTITUTE(SUBSTITUTE(SUBSTITUTE(SUBSTITUTE(SUBSTITUTE(B_MSK[[#This Row],[N.B.nota]]," ",""),"-",""),"(",""),")",""),".",""),",",""),"/",""),"""",""),"+",""))</f>
        <v>pckxda3348d8x20bentuksetkitty</v>
      </c>
      <c r="X16" s="5" t="str">
        <f ca="1">IF(B_MSK[[#This Row],[N.B.nota]]="","",IF(MATCH(B_MSK[[#This Row],[concat]],[2]!db[NB NOTA_C],0)&gt;0,"ada",0))</f>
        <v>ada</v>
      </c>
      <c r="Y16" s="5" t="str">
        <f ca="1">IF(B_MSK[[#This Row],[N.B.nota]]="","",ADDRESS(ROW(B_MSK[QB]),COLUMN(B_MSK[QB]))&amp;":"&amp;ADDRESS(ROW(),COLUMN(B_MSK[QB])))</f>
        <v>$D$4:$D$16</v>
      </c>
      <c r="Z16" s="5">
        <f ca="1">IF(B_MSK[[#This Row],[concat]]="","",MATCH(B_MSK[[#This Row],[concat]],[2]!db[NB NOTA_C],0)+1)</f>
        <v>1683</v>
      </c>
      <c r="AA16" s="5" t="str">
        <f ca="1">IF(B_MSK[[#This Row],[//]]="","",HYPERLINK("[D:\kerja\BANK EXP\BARU\DB.XLSX]DB!e"&amp;B_MSK[[#This Row],[DB_ROW]],"&gt;"))</f>
        <v>&gt;</v>
      </c>
      <c r="AB16" s="30" t="e">
        <f ca="1">MID(B_MSK[[#This Row],[/ STN_1]],FIND(" ",B_MSK[[#This Row],[/ STN_1]])+1,LEN(B_MSK[[#This Row],[/ STN_1]]))</f>
        <v>#VALUE!</v>
      </c>
      <c r="AC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" s="15" t="str">
        <f ca="1">IF(B_MSK[[#This Row],[HARGA_2]]="","",IF(MID(B_MSK[[#This Row],[/ STN_2]],FIND(" ",B_MSK[[#This Row],[/ STN_2]])+1,LEN(B_MSK[[#This Row],[/ STN_2]]))="LSN",B_MSK[[#This Row],[HARGA_2]]/12,""))</f>
        <v/>
      </c>
      <c r="AH16" s="7" t="str">
        <f ca="1">IF(B_MSK[[#This Row],[HARGA_3]]="","","/ "&amp;"PCS")</f>
        <v/>
      </c>
      <c r="AI16" s="15" t="str">
        <f ca="1">IF(B_MSK[[#This Row],[HARGA_3]]="",IF(B_MSK[[#This Row],[HARGA_2]]="",IF(B_MSK[[#This Row],[HARGA_1]]="","",B_MSK[[#This Row],[HARGA_1]]),B_MSK[[#This Row],[HARGA_2]]),B_MSK[[#This Row],[HARGA_3]])</f>
        <v/>
      </c>
      <c r="AJ16" s="15" t="str">
        <f ca="1">IF(B_MSK[[#This Row],[/ STN_3]]="",IF(B_MSK[[#This Row],[/ STN_2]]="",IF(B_MSK[[#This Row],[/ STN_1]]="","",B_MSK[[#This Row],[/ STN_1]]),B_MSK[[#This Row],[/ STN_2]]),B_MSK[[#This Row],[/ STN_3]])</f>
        <v/>
      </c>
      <c r="AK16" s="5" t="str">
        <f ca="1">IF(B_MSK[[#This Row],[//]]="","",SUBSTITUTE(SUBSTITUTE(SUBSTITUTE(B_MSK[[#This Row],[QTY/ CTN]]," ","_",2),"(",""),")","")&amp;"_")</f>
        <v>192 PCS_</v>
      </c>
      <c r="AL16" s="5">
        <f ca="1">IF(B_MSK[[#This Row],[A_B]]="","",SEARCH("_",B_MSK[[#This Row],[A_B]]))</f>
        <v>8</v>
      </c>
      <c r="AM16" s="5">
        <f ca="1">IF(B_MSK[[#This Row],[A_B]]="","",LEN(B_MSK[[#This Row],[A_B]]))</f>
        <v>8</v>
      </c>
      <c r="AN16" s="5" t="str">
        <f ca="1">IF(B_MSK[[#This Row],[A_B]]="","",LEFT(B_MSK[[#This Row],[QTY/ CTN]],B_MSK[[#This Row],[A_B_1]]))</f>
        <v>192 PCS</v>
      </c>
      <c r="AO16" s="5" t="str">
        <f ca="1">IF(B_MSK[[#This Row],[A_B]]="","",LEFT(B_MSK[[#This Row],[A_]],SEARCH(" ",B_MSK[[#This Row],[A_]])-1))</f>
        <v>192</v>
      </c>
      <c r="AP16" s="5" t="str">
        <f ca="1">IF(B_MSK[[#This Row],[A_B]]="","",RIGHT(B_MSK[[#This Row],[A_]],LEN(B_MSK[[#This Row],[A_]])-SEARCH(" ",B_MSK[[#This Row],[A_]])))</f>
        <v>PCS</v>
      </c>
      <c r="AQ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" s="5" t="str">
        <f ca="1">IF(B_MSK[[#This Row],[B_]]="","",LEFT(B_MSK[[#This Row],[B_]],SEARCH(" ",B_MSK[[#This Row],[B_]])))</f>
        <v/>
      </c>
      <c r="AS16" s="5" t="str">
        <f ca="1">IF(B_MSK[[#This Row],[B_]]="","",RIGHT(B_MSK[[#This Row],[B_]],LEN(B_MSK[[#This Row],[B_]])-SEARCH(" ",B_MSK[[#This Row],[B_]])))</f>
        <v/>
      </c>
      <c r="AT16" s="5" t="str">
        <f ca="1">IF(B_MSK[[#This Row],[B_2]]="LSN",12,"")</f>
        <v/>
      </c>
      <c r="AU16" s="5" t="str">
        <f ca="1">IF(B_MSK[[#This Row],[C_1]]="","","PCS")</f>
        <v/>
      </c>
      <c r="AV16" s="5">
        <f ca="1">IF(B_MSK[[#This Row],[A_1]]="","",B_MSK[[#This Row],[A_1]]*IF(B_MSK[[#This Row],[B_1]]="",1,B_MSK[[#This Row],[B_1]])*IF(B_MSK[[#This Row],[C_1]]="",1,B_MSK[[#This Row],[C_1]]))</f>
        <v>192</v>
      </c>
      <c r="AW16" s="5" t="str">
        <f ca="1">IF(B_MSK[[#This Row],[C_2]]="",IF(B_MSK[[#This Row],[B_2]]="",IF(B_MSK[[#This Row],[A_2]]="","",B_MSK[[#This Row],[A_2]]),B_MSK[[#This Row],[B_2]]),B_MSK[[#This Row],[C_2]])</f>
        <v>PCS</v>
      </c>
      <c r="AX16" s="2">
        <f ca="1">IF(ISNUMBER(B_MSK[[#This Row],[TANGGAL DATANG]]),B_MSK[[#This Row],[TANGGAL DATANG]],AX15)</f>
        <v>44929</v>
      </c>
      <c r="AY16" s="5" t="str">
        <f ca="1">IF(B_MSK[[#This Row],[DB_ROW]]="","",INDEX([2]!db[JENIS],B_MSK[[#This Row],[DB_ROW]]-1))</f>
        <v>pcase</v>
      </c>
      <c r="AZ16" s="5">
        <f ca="1">IF(B_MSK[[#This Row],[A_1]]="","",B_MSK[[#This Row],[A_1]])*1</f>
        <v>192</v>
      </c>
      <c r="BA16" s="5" t="str">
        <f ca="1">IF(B_MSK[[#This Row],[//]]="","",INDEX(INDIRECT(DIR&amp;$2:$2),B_MSK[[#This Row],[//]]))</f>
        <v>UNTANA</v>
      </c>
      <c r="BB16" s="5" t="str">
        <f ca="1">CONCATENATE(B_MSK[[#This Row],[concat]],B_MSK[[#This Row],[HARGA_X]],B_MSK[[#This Row],[SAT]])</f>
        <v>pckxda3348d8x20bentuksetkittyPCS</v>
      </c>
    </row>
    <row r="17" spans="1:54" x14ac:dyDescent="0.25">
      <c r="A17" s="6" t="s">
        <v>128</v>
      </c>
      <c r="B17" s="5" t="str">
        <f ca="1">IF(B_MSK[[#This Row],[N_ID]]="","",INDEX(INDIRECT(DIR&amp;$2:$2),MATCH(B_MSK[[#This Row],[N_ID]],INDIRECT(DIR&amp;"!NOTA[ID_P]"),0)))</f>
        <v/>
      </c>
      <c r="C17" s="5" t="str">
        <f ca="1">IF(B_MSK[[#This Row],[//]]="","",HYPERLINK("["&amp;SUBSTITUTE(DIR,"'","")&amp;"]NOTA!D"&amp;B_MSK[[#This Row],[//]]+2,"&gt;"))</f>
        <v>&gt;</v>
      </c>
      <c r="D17" s="5" t="str">
        <f ca="1">IF(B_MSK[[#This Row],[N_ID]]="","",COUNTIF(INDIRECT(DIR&amp;"!NOTA[ID_H]"),B_MSK[[#This Row],[ID NOTA]]))</f>
        <v/>
      </c>
      <c r="E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</v>
      </c>
      <c r="F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" s="7" t="str">
        <f ca="1">IF(B_MSK[[#This Row],[stt]]="ada",INDEX([2]!db[NB BM],B_MSK[DB_ROW]-1),"")</f>
        <v>P case XDA-3348 D/ 8x20/ bentuk/ set/ TSUM</v>
      </c>
      <c r="H17" s="7" t="str">
        <f ca="1">IF(B_MSK[[#This Row],[//]]="","",INDEX(INDIRECT(DIR&amp;$2:$2),B_MSK[[#This Row],[//]]))</f>
        <v>SBS</v>
      </c>
      <c r="I17" s="27" t="str">
        <f ca="1">IF(B_MSK[[#This Row],[//]]="","",INDEX(INDIRECT(DB_PATH&amp;$2:$2),B_MSK[[#This Row],[DB_ROW]]-1))</f>
        <v>192 PCS</v>
      </c>
      <c r="J17" s="5">
        <f ca="1">IF(B_MSK[[#This Row],[//]]="","",IF(INDEX(INDIRECT(DIR&amp;$2:$2),B_MSK[[#This Row],[//]])="","",INDEX(INDIRECT(DIR&amp;$2:$2),B_MSK[[#This Row],[//]])))</f>
        <v>2</v>
      </c>
      <c r="K17" s="5">
        <f ca="1">IF(B_MSK[[#This Row],[//]]="","",IF(INDEX(INDIRECT(DIR&amp;$2:$2),B_MSK[[#This Row],[//]])="","",INDEX(INDIRECT(DIR&amp;$2:$2),B_MSK[[#This Row],[//]])))</f>
        <v>384</v>
      </c>
      <c r="L17" s="5" t="str">
        <f ca="1">IF(B_MSK[[#This Row],[//]]="","",IF(INDEX(INDIRECT(DIR&amp;$2:$2),B_MSK[[#This Row],[//]])="","",INDEX(INDIRECT(DIR&amp;$2:$2),B_MSK[[#This Row],[//]])))</f>
        <v>PCS</v>
      </c>
      <c r="M17" s="13">
        <f ca="1">IF(B_MSK[[#This Row],[//]]="","",INDEX(INDIRECT(DIR&amp;$2:$2),B_MSK[[#This Row],[//]]))</f>
        <v>0</v>
      </c>
      <c r="N17" s="13">
        <f ca="1">IF(OR(B_MSK[[#This Row],[//]]="",),"",INDEX(INDIRECT(DIR&amp;$2:$2),B_MSK[[#This Row],[//]]))</f>
        <v>0</v>
      </c>
      <c r="O17" s="3" t="str">
        <f ca="1">IF(B_MSK[[#This Row],[//]]="","",IF(INDEX(INDIRECT(DIR&amp;$2:$2),B_MSK[[#This Row],[//]])=0,"",INDEX(INDIRECT(DIR&amp;$2:$2),B_MSK[[#This Row],[//]])))</f>
        <v/>
      </c>
      <c r="P17" s="3" t="str">
        <f ca="1">IF(B_MSK[[#This Row],[//]]="","",IF(INDEX(INDIRECT(DIR&amp;$2:$2),B_MSK[[#This Row],[//]])=0,"",INDEX(INDIRECT(DIR&amp;$2:$2),B_MSK[[#This Row],[//]])))</f>
        <v/>
      </c>
      <c r="Q17" s="12" t="str">
        <f ca="1">IF(B_MSK[[#This Row],[//]]="","",INDEX(INDIRECT(DIR&amp;$2:$2),B_MSK[[#This Row],[//]]))</f>
        <v/>
      </c>
      <c r="R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" s="37">
        <f ca="1">IF(B_MSK[[#This Row],[//]]="","",INDEX(INDIRECT(DIR&amp;$2:$2),B_MSK[[#This Row],[//]]))</f>
        <v>0</v>
      </c>
      <c r="U17" s="38">
        <f ca="1">IF(SUMIF(B_MSK[NAMA BARANG],B_MSK[[#This Row],[NAMA BARANG]],B_MSK[JMLH BRG])=0,"",SUMIF(B_MSK[NAMA BARANG],B_MSK[[#This Row],[NAMA BARANG]],B_MSK[C]))</f>
        <v>2</v>
      </c>
      <c r="V17" s="7" t="str">
        <f ca="1">IF(B_MSK[[#This Row],[//]]="","",INDEX(INDIRECT(DIR&amp;$2:$2),B_MSK[[#This Row],[//]]))</f>
        <v>PCK XDA-3348D/8X20/BENTUK/SET/TSUM</v>
      </c>
      <c r="W17" s="7" t="str">
        <f ca="1">LOWER(SUBSTITUTE(SUBSTITUTE(SUBSTITUTE(SUBSTITUTE(SUBSTITUTE(SUBSTITUTE(SUBSTITUTE(SUBSTITUTE(SUBSTITUTE(B_MSK[[#This Row],[N.B.nota]]," ",""),"-",""),"(",""),")",""),".",""),",",""),"/",""),"""",""),"+",""))</f>
        <v>pckxda3348d8x20bentuksettsum</v>
      </c>
      <c r="X17" s="5" t="str">
        <f ca="1">IF(B_MSK[[#This Row],[N.B.nota]]="","",IF(MATCH(B_MSK[[#This Row],[concat]],[2]!db[NB NOTA_C],0)&gt;0,"ada",0))</f>
        <v>ada</v>
      </c>
      <c r="Y17" s="5" t="str">
        <f ca="1">IF(B_MSK[[#This Row],[N.B.nota]]="","",ADDRESS(ROW(B_MSK[QB]),COLUMN(B_MSK[QB]))&amp;":"&amp;ADDRESS(ROW(),COLUMN(B_MSK[QB])))</f>
        <v>$D$4:$D$17</v>
      </c>
      <c r="Z17" s="5">
        <f ca="1">IF(B_MSK[[#This Row],[concat]]="","",MATCH(B_MSK[[#This Row],[concat]],[2]!db[NB NOTA_C],0)+1)</f>
        <v>1687</v>
      </c>
      <c r="AA17" s="5" t="str">
        <f ca="1">IF(B_MSK[[#This Row],[//]]="","",HYPERLINK("[D:\kerja\BANK EXP\BARU\DB.XLSX]DB!e"&amp;B_MSK[[#This Row],[DB_ROW]],"&gt;"))</f>
        <v>&gt;</v>
      </c>
      <c r="AB17" s="30" t="e">
        <f ca="1">MID(B_MSK[[#This Row],[/ STN_1]],FIND(" ",B_MSK[[#This Row],[/ STN_1]])+1,LEN(B_MSK[[#This Row],[/ STN_1]]))</f>
        <v>#VALUE!</v>
      </c>
      <c r="AC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" s="15" t="str">
        <f ca="1">IF(B_MSK[[#This Row],[HARGA_2]]="","",IF(MID(B_MSK[[#This Row],[/ STN_2]],FIND(" ",B_MSK[[#This Row],[/ STN_2]])+1,LEN(B_MSK[[#This Row],[/ STN_2]]))="LSN",B_MSK[[#This Row],[HARGA_2]]/12,""))</f>
        <v/>
      </c>
      <c r="AH17" s="7" t="str">
        <f ca="1">IF(B_MSK[[#This Row],[HARGA_3]]="","","/ "&amp;"PCS")</f>
        <v/>
      </c>
      <c r="AI17" s="15" t="str">
        <f ca="1">IF(B_MSK[[#This Row],[HARGA_3]]="",IF(B_MSK[[#This Row],[HARGA_2]]="",IF(B_MSK[[#This Row],[HARGA_1]]="","",B_MSK[[#This Row],[HARGA_1]]),B_MSK[[#This Row],[HARGA_2]]),B_MSK[[#This Row],[HARGA_3]])</f>
        <v/>
      </c>
      <c r="AJ17" s="15" t="str">
        <f ca="1">IF(B_MSK[[#This Row],[/ STN_3]]="",IF(B_MSK[[#This Row],[/ STN_2]]="",IF(B_MSK[[#This Row],[/ STN_1]]="","",B_MSK[[#This Row],[/ STN_1]]),B_MSK[[#This Row],[/ STN_2]]),B_MSK[[#This Row],[/ STN_3]])</f>
        <v/>
      </c>
      <c r="AK17" s="5" t="str">
        <f ca="1">IF(B_MSK[[#This Row],[//]]="","",SUBSTITUTE(SUBSTITUTE(SUBSTITUTE(B_MSK[[#This Row],[QTY/ CTN]]," ","_",2),"(",""),")","")&amp;"_")</f>
        <v>192 PCS_</v>
      </c>
      <c r="AL17" s="5">
        <f ca="1">IF(B_MSK[[#This Row],[A_B]]="","",SEARCH("_",B_MSK[[#This Row],[A_B]]))</f>
        <v>8</v>
      </c>
      <c r="AM17" s="5">
        <f ca="1">IF(B_MSK[[#This Row],[A_B]]="","",LEN(B_MSK[[#This Row],[A_B]]))</f>
        <v>8</v>
      </c>
      <c r="AN17" s="5" t="str">
        <f ca="1">IF(B_MSK[[#This Row],[A_B]]="","",LEFT(B_MSK[[#This Row],[QTY/ CTN]],B_MSK[[#This Row],[A_B_1]]))</f>
        <v>192 PCS</v>
      </c>
      <c r="AO17" s="5" t="str">
        <f ca="1">IF(B_MSK[[#This Row],[A_B]]="","",LEFT(B_MSK[[#This Row],[A_]],SEARCH(" ",B_MSK[[#This Row],[A_]])-1))</f>
        <v>192</v>
      </c>
      <c r="AP17" s="5" t="str">
        <f ca="1">IF(B_MSK[[#This Row],[A_B]]="","",RIGHT(B_MSK[[#This Row],[A_]],LEN(B_MSK[[#This Row],[A_]])-SEARCH(" ",B_MSK[[#This Row],[A_]])))</f>
        <v>PCS</v>
      </c>
      <c r="AQ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" s="5" t="str">
        <f ca="1">IF(B_MSK[[#This Row],[B_]]="","",LEFT(B_MSK[[#This Row],[B_]],SEARCH(" ",B_MSK[[#This Row],[B_]])))</f>
        <v/>
      </c>
      <c r="AS17" s="5" t="str">
        <f ca="1">IF(B_MSK[[#This Row],[B_]]="","",RIGHT(B_MSK[[#This Row],[B_]],LEN(B_MSK[[#This Row],[B_]])-SEARCH(" ",B_MSK[[#This Row],[B_]])))</f>
        <v/>
      </c>
      <c r="AT17" s="5" t="str">
        <f ca="1">IF(B_MSK[[#This Row],[B_2]]="LSN",12,"")</f>
        <v/>
      </c>
      <c r="AU17" s="5" t="str">
        <f ca="1">IF(B_MSK[[#This Row],[C_1]]="","","PCS")</f>
        <v/>
      </c>
      <c r="AV17" s="5">
        <f ca="1">IF(B_MSK[[#This Row],[A_1]]="","",B_MSK[[#This Row],[A_1]]*IF(B_MSK[[#This Row],[B_1]]="",1,B_MSK[[#This Row],[B_1]])*IF(B_MSK[[#This Row],[C_1]]="",1,B_MSK[[#This Row],[C_1]]))</f>
        <v>192</v>
      </c>
      <c r="AW17" s="5" t="str">
        <f ca="1">IF(B_MSK[[#This Row],[C_2]]="",IF(B_MSK[[#This Row],[B_2]]="",IF(B_MSK[[#This Row],[A_2]]="","",B_MSK[[#This Row],[A_2]]),B_MSK[[#This Row],[B_2]]),B_MSK[[#This Row],[C_2]])</f>
        <v>PCS</v>
      </c>
      <c r="AX17" s="2">
        <f ca="1">IF(ISNUMBER(B_MSK[[#This Row],[TANGGAL DATANG]]),B_MSK[[#This Row],[TANGGAL DATANG]],AX16)</f>
        <v>44929</v>
      </c>
      <c r="AY17" s="5" t="str">
        <f ca="1">IF(B_MSK[[#This Row],[DB_ROW]]="","",INDEX([2]!db[JENIS],B_MSK[[#This Row],[DB_ROW]]-1))</f>
        <v>pcase</v>
      </c>
      <c r="AZ17" s="5">
        <f ca="1">IF(B_MSK[[#This Row],[A_1]]="","",B_MSK[[#This Row],[A_1]])*1</f>
        <v>192</v>
      </c>
      <c r="BA17" s="5" t="str">
        <f ca="1">IF(B_MSK[[#This Row],[//]]="","",INDEX(INDIRECT(DIR&amp;$2:$2),B_MSK[[#This Row],[//]]))</f>
        <v>UNTANA</v>
      </c>
      <c r="BB17" s="5" t="str">
        <f ca="1">CONCATENATE(B_MSK[[#This Row],[concat]],B_MSK[[#This Row],[HARGA_X]],B_MSK[[#This Row],[SAT]])</f>
        <v>pckxda3348d8x20bentuksettsumPCS</v>
      </c>
    </row>
    <row r="18" spans="1:54" x14ac:dyDescent="0.25">
      <c r="A18" s="6" t="s">
        <v>128</v>
      </c>
      <c r="B18" s="5" t="str">
        <f ca="1">IF(B_MSK[[#This Row],[N_ID]]="","",INDEX(INDIRECT(DIR&amp;$2:$2),MATCH(B_MSK[[#This Row],[N_ID]],INDIRECT(DIR&amp;"!NOTA[ID_P]"),0)))</f>
        <v/>
      </c>
      <c r="C18" s="5" t="str">
        <f ca="1">IF(B_MSK[[#This Row],[//]]="","",HYPERLINK("["&amp;SUBSTITUTE(DIR,"'","")&amp;"]NOTA!D"&amp;B_MSK[[#This Row],[//]]+2,"&gt;"))</f>
        <v>&gt;</v>
      </c>
      <c r="D18" s="5" t="str">
        <f ca="1">IF(B_MSK[[#This Row],[N_ID]]="","",COUNTIF(INDIRECT(DIR&amp;"!NOTA[ID_H]"),B_MSK[[#This Row],[ID NOTA]]))</f>
        <v/>
      </c>
      <c r="E1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</v>
      </c>
      <c r="F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" s="7" t="str">
        <f ca="1">IF(B_MSK[[#This Row],[stt]]="ada",INDEX([2]!db[NB BM],B_MSK[DB_ROW]-1),"")</f>
        <v>P case Magnit A-1151</v>
      </c>
      <c r="H18" s="7" t="str">
        <f ca="1">IF(B_MSK[[#This Row],[//]]="","",INDEX(INDIRECT(DIR&amp;$2:$2),B_MSK[[#This Row],[//]]))</f>
        <v>SBS</v>
      </c>
      <c r="I18" s="27" t="str">
        <f ca="1">IF(B_MSK[[#This Row],[//]]="","",INDEX(INDIRECT(DB_PATH&amp;$2:$2),B_MSK[[#This Row],[DB_ROW]]-1))</f>
        <v>144 PCS</v>
      </c>
      <c r="J18" s="5">
        <f ca="1">IF(B_MSK[[#This Row],[//]]="","",IF(INDEX(INDIRECT(DIR&amp;$2:$2),B_MSK[[#This Row],[//]])="","",INDEX(INDIRECT(DIR&amp;$2:$2),B_MSK[[#This Row],[//]])))</f>
        <v>5</v>
      </c>
      <c r="K18" s="5">
        <f ca="1">IF(B_MSK[[#This Row],[//]]="","",IF(INDEX(INDIRECT(DIR&amp;$2:$2),B_MSK[[#This Row],[//]])="","",INDEX(INDIRECT(DIR&amp;$2:$2),B_MSK[[#This Row],[//]])))</f>
        <v>720</v>
      </c>
      <c r="L18" s="5" t="str">
        <f ca="1">IF(B_MSK[[#This Row],[//]]="","",IF(INDEX(INDIRECT(DIR&amp;$2:$2),B_MSK[[#This Row],[//]])="","",INDEX(INDIRECT(DIR&amp;$2:$2),B_MSK[[#This Row],[//]])))</f>
        <v>PCS</v>
      </c>
      <c r="M18" s="13">
        <f ca="1">IF(B_MSK[[#This Row],[//]]="","",INDEX(INDIRECT(DIR&amp;$2:$2),B_MSK[[#This Row],[//]]))</f>
        <v>0</v>
      </c>
      <c r="N18" s="13">
        <f ca="1">IF(OR(B_MSK[[#This Row],[//]]="",),"",INDEX(INDIRECT(DIR&amp;$2:$2),B_MSK[[#This Row],[//]]))</f>
        <v>0</v>
      </c>
      <c r="O18" s="3" t="str">
        <f ca="1">IF(B_MSK[[#This Row],[//]]="","",IF(INDEX(INDIRECT(DIR&amp;$2:$2),B_MSK[[#This Row],[//]])=0,"",INDEX(INDIRECT(DIR&amp;$2:$2),B_MSK[[#This Row],[//]])))</f>
        <v/>
      </c>
      <c r="P18" s="3" t="str">
        <f ca="1">IF(B_MSK[[#This Row],[//]]="","",IF(INDEX(INDIRECT(DIR&amp;$2:$2),B_MSK[[#This Row],[//]])=0,"",INDEX(INDIRECT(DIR&amp;$2:$2),B_MSK[[#This Row],[//]])))</f>
        <v/>
      </c>
      <c r="Q18" s="12" t="str">
        <f ca="1">IF(B_MSK[[#This Row],[//]]="","",INDEX(INDIRECT(DIR&amp;$2:$2),B_MSK[[#This Row],[//]]))</f>
        <v/>
      </c>
      <c r="R1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8" s="37">
        <f ca="1">IF(B_MSK[[#This Row],[//]]="","",INDEX(INDIRECT(DIR&amp;$2:$2),B_MSK[[#This Row],[//]]))</f>
        <v>0</v>
      </c>
      <c r="U18" s="38">
        <f ca="1">IF(SUMIF(B_MSK[NAMA BARANG],B_MSK[[#This Row],[NAMA BARANG]],B_MSK[JMLH BRG])=0,"",SUMIF(B_MSK[NAMA BARANG],B_MSK[[#This Row],[NAMA BARANG]],B_MSK[C]))</f>
        <v>5</v>
      </c>
      <c r="V18" s="7" t="str">
        <f ca="1">IF(B_MSK[[#This Row],[//]]="","",INDEX(INDIRECT(DIR&amp;$2:$2),B_MSK[[#This Row],[//]]))</f>
        <v>PCM A 1151</v>
      </c>
      <c r="W18" s="7" t="str">
        <f ca="1">LOWER(SUBSTITUTE(SUBSTITUTE(SUBSTITUTE(SUBSTITUTE(SUBSTITUTE(SUBSTITUTE(SUBSTITUTE(SUBSTITUTE(SUBSTITUTE(B_MSK[[#This Row],[N.B.nota]]," ",""),"-",""),"(",""),")",""),".",""),",",""),"/",""),"""",""),"+",""))</f>
        <v>pcma1151</v>
      </c>
      <c r="X18" s="5" t="str">
        <f ca="1">IF(B_MSK[[#This Row],[N.B.nota]]="","",IF(MATCH(B_MSK[[#This Row],[concat]],[2]!db[NB NOTA_C],0)&gt;0,"ada",0))</f>
        <v>ada</v>
      </c>
      <c r="Y18" s="5" t="str">
        <f ca="1">IF(B_MSK[[#This Row],[N.B.nota]]="","",ADDRESS(ROW(B_MSK[QB]),COLUMN(B_MSK[QB]))&amp;":"&amp;ADDRESS(ROW(),COLUMN(B_MSK[QB])))</f>
        <v>$D$4:$D$18</v>
      </c>
      <c r="Z18" s="5">
        <f ca="1">IF(B_MSK[[#This Row],[concat]]="","",MATCH(B_MSK[[#This Row],[concat]],[2]!db[NB NOTA_C],0)+1)</f>
        <v>1695</v>
      </c>
      <c r="AA18" s="5" t="str">
        <f ca="1">IF(B_MSK[[#This Row],[//]]="","",HYPERLINK("[D:\kerja\BANK EXP\BARU\DB.XLSX]DB!e"&amp;B_MSK[[#This Row],[DB_ROW]],"&gt;"))</f>
        <v>&gt;</v>
      </c>
      <c r="AB18" s="30" t="e">
        <f ca="1">MID(B_MSK[[#This Row],[/ STN_1]],FIND(" ",B_MSK[[#This Row],[/ STN_1]])+1,LEN(B_MSK[[#This Row],[/ STN_1]]))</f>
        <v>#VALUE!</v>
      </c>
      <c r="AC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" s="15" t="str">
        <f ca="1">IF(B_MSK[[#This Row],[HARGA_2]]="","",IF(MID(B_MSK[[#This Row],[/ STN_2]],FIND(" ",B_MSK[[#This Row],[/ STN_2]])+1,LEN(B_MSK[[#This Row],[/ STN_2]]))="LSN",B_MSK[[#This Row],[HARGA_2]]/12,""))</f>
        <v/>
      </c>
      <c r="AH18" s="7" t="str">
        <f ca="1">IF(B_MSK[[#This Row],[HARGA_3]]="","","/ "&amp;"PCS")</f>
        <v/>
      </c>
      <c r="AI18" s="15" t="str">
        <f ca="1">IF(B_MSK[[#This Row],[HARGA_3]]="",IF(B_MSK[[#This Row],[HARGA_2]]="",IF(B_MSK[[#This Row],[HARGA_1]]="","",B_MSK[[#This Row],[HARGA_1]]),B_MSK[[#This Row],[HARGA_2]]),B_MSK[[#This Row],[HARGA_3]])</f>
        <v/>
      </c>
      <c r="AJ18" s="15" t="str">
        <f ca="1">IF(B_MSK[[#This Row],[/ STN_3]]="",IF(B_MSK[[#This Row],[/ STN_2]]="",IF(B_MSK[[#This Row],[/ STN_1]]="","",B_MSK[[#This Row],[/ STN_1]]),B_MSK[[#This Row],[/ STN_2]]),B_MSK[[#This Row],[/ STN_3]])</f>
        <v/>
      </c>
      <c r="AK18" s="5" t="str">
        <f ca="1">IF(B_MSK[[#This Row],[//]]="","",SUBSTITUTE(SUBSTITUTE(SUBSTITUTE(B_MSK[[#This Row],[QTY/ CTN]]," ","_",2),"(",""),")","")&amp;"_")</f>
        <v>144 PCS_</v>
      </c>
      <c r="AL18" s="5">
        <f ca="1">IF(B_MSK[[#This Row],[A_B]]="","",SEARCH("_",B_MSK[[#This Row],[A_B]]))</f>
        <v>8</v>
      </c>
      <c r="AM18" s="5">
        <f ca="1">IF(B_MSK[[#This Row],[A_B]]="","",LEN(B_MSK[[#This Row],[A_B]]))</f>
        <v>8</v>
      </c>
      <c r="AN18" s="5" t="str">
        <f ca="1">IF(B_MSK[[#This Row],[A_B]]="","",LEFT(B_MSK[[#This Row],[QTY/ CTN]],B_MSK[[#This Row],[A_B_1]]))</f>
        <v>144 PCS</v>
      </c>
      <c r="AO18" s="5" t="str">
        <f ca="1">IF(B_MSK[[#This Row],[A_B]]="","",LEFT(B_MSK[[#This Row],[A_]],SEARCH(" ",B_MSK[[#This Row],[A_]])-1))</f>
        <v>144</v>
      </c>
      <c r="AP18" s="5" t="str">
        <f ca="1">IF(B_MSK[[#This Row],[A_B]]="","",RIGHT(B_MSK[[#This Row],[A_]],LEN(B_MSK[[#This Row],[A_]])-SEARCH(" ",B_MSK[[#This Row],[A_]])))</f>
        <v>PCS</v>
      </c>
      <c r="AQ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" s="5" t="str">
        <f ca="1">IF(B_MSK[[#This Row],[B_]]="","",LEFT(B_MSK[[#This Row],[B_]],SEARCH(" ",B_MSK[[#This Row],[B_]])))</f>
        <v/>
      </c>
      <c r="AS18" s="5" t="str">
        <f ca="1">IF(B_MSK[[#This Row],[B_]]="","",RIGHT(B_MSK[[#This Row],[B_]],LEN(B_MSK[[#This Row],[B_]])-SEARCH(" ",B_MSK[[#This Row],[B_]])))</f>
        <v/>
      </c>
      <c r="AT18" s="5" t="str">
        <f ca="1">IF(B_MSK[[#This Row],[B_2]]="LSN",12,"")</f>
        <v/>
      </c>
      <c r="AU18" s="5" t="str">
        <f ca="1">IF(B_MSK[[#This Row],[C_1]]="","","PCS")</f>
        <v/>
      </c>
      <c r="AV18" s="5">
        <f ca="1">IF(B_MSK[[#This Row],[A_1]]="","",B_MSK[[#This Row],[A_1]]*IF(B_MSK[[#This Row],[B_1]]="",1,B_MSK[[#This Row],[B_1]])*IF(B_MSK[[#This Row],[C_1]]="",1,B_MSK[[#This Row],[C_1]]))</f>
        <v>144</v>
      </c>
      <c r="AW18" s="5" t="str">
        <f ca="1">IF(B_MSK[[#This Row],[C_2]]="",IF(B_MSK[[#This Row],[B_2]]="",IF(B_MSK[[#This Row],[A_2]]="","",B_MSK[[#This Row],[A_2]]),B_MSK[[#This Row],[B_2]]),B_MSK[[#This Row],[C_2]])</f>
        <v>PCS</v>
      </c>
      <c r="AX18" s="2">
        <f ca="1">IF(ISNUMBER(B_MSK[[#This Row],[TANGGAL DATANG]]),B_MSK[[#This Row],[TANGGAL DATANG]],AX17)</f>
        <v>44929</v>
      </c>
      <c r="AY18" s="5" t="str">
        <f ca="1">IF(B_MSK[[#This Row],[DB_ROW]]="","",INDEX([2]!db[JENIS],B_MSK[[#This Row],[DB_ROW]]-1))</f>
        <v>pcase</v>
      </c>
      <c r="AZ18" s="5">
        <f ca="1">IF(B_MSK[[#This Row],[A_1]]="","",B_MSK[[#This Row],[A_1]])*1</f>
        <v>144</v>
      </c>
      <c r="BA18" s="5" t="str">
        <f ca="1">IF(B_MSK[[#This Row],[//]]="","",INDEX(INDIRECT(DIR&amp;$2:$2),B_MSK[[#This Row],[//]]))</f>
        <v>UNTANA</v>
      </c>
      <c r="BB18" s="5" t="str">
        <f ca="1">CONCATENATE(B_MSK[[#This Row],[concat]],B_MSK[[#This Row],[HARGA_X]],B_MSK[[#This Row],[SAT]])</f>
        <v>pcma1151PCS</v>
      </c>
    </row>
    <row r="19" spans="1:54" x14ac:dyDescent="0.25">
      <c r="A19" s="6" t="s">
        <v>128</v>
      </c>
      <c r="B19" s="5" t="str">
        <f ca="1">IF(B_MSK[[#This Row],[N_ID]]="","",INDEX(INDIRECT(DIR&amp;$2:$2),MATCH(B_MSK[[#This Row],[N_ID]],INDIRECT(DIR&amp;"!NOTA[ID_P]"),0)))</f>
        <v/>
      </c>
      <c r="C19" s="5" t="str">
        <f ca="1">IF(B_MSK[[#This Row],[//]]="","",HYPERLINK("["&amp;SUBSTITUTE(DIR,"'","")&amp;"]NOTA!D"&amp;B_MSK[[#This Row],[//]]+2,"&gt;"))</f>
        <v/>
      </c>
      <c r="D19" s="5" t="str">
        <f ca="1">IF(B_MSK[[#This Row],[N_ID]]="","",COUNTIF(INDIRECT(DIR&amp;"!NOTA[ID_H]"),B_MSK[[#This Row],[ID NOTA]]))</f>
        <v/>
      </c>
      <c r="E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" s="7" t="str">
        <f ca="1">IF(B_MSK[[#This Row],[stt]]="ada",INDEX([2]!db[NB BM],B_MSK[DB_ROW]-1),"")</f>
        <v/>
      </c>
      <c r="H19" s="7" t="str">
        <f ca="1">IF(B_MSK[[#This Row],[//]]="","",INDEX(INDIRECT(DIR&amp;$2:$2),B_MSK[[#This Row],[//]]))</f>
        <v/>
      </c>
      <c r="I19" s="27" t="str">
        <f ca="1">IF(B_MSK[[#This Row],[//]]="","",INDEX(INDIRECT(DB_PATH&amp;$2:$2),B_MSK[[#This Row],[DB_ROW]]-1))</f>
        <v/>
      </c>
      <c r="J19" s="5" t="str">
        <f ca="1">IF(B_MSK[[#This Row],[//]]="","",IF(INDEX(INDIRECT(DIR&amp;$2:$2),B_MSK[[#This Row],[//]])="","",INDEX(INDIRECT(DIR&amp;$2:$2),B_MSK[[#This Row],[//]])))</f>
        <v/>
      </c>
      <c r="K19" s="5" t="str">
        <f ca="1">IF(B_MSK[[#This Row],[//]]="","",IF(INDEX(INDIRECT(DIR&amp;$2:$2),B_MSK[[#This Row],[//]])="","",INDEX(INDIRECT(DIR&amp;$2:$2),B_MSK[[#This Row],[//]])))</f>
        <v/>
      </c>
      <c r="L19" s="5" t="str">
        <f ca="1">IF(B_MSK[[#This Row],[//]]="","",IF(INDEX(INDIRECT(DIR&amp;$2:$2),B_MSK[[#This Row],[//]])="","",INDEX(INDIRECT(DIR&amp;$2:$2),B_MSK[[#This Row],[//]])))</f>
        <v/>
      </c>
      <c r="M19" s="13" t="str">
        <f ca="1">IF(B_MSK[[#This Row],[//]]="","",INDEX(INDIRECT(DIR&amp;$2:$2),B_MSK[[#This Row],[//]]))</f>
        <v/>
      </c>
      <c r="N19" s="13" t="str">
        <f ca="1">IF(OR(B_MSK[[#This Row],[//]]="",),"",INDEX(INDIRECT(DIR&amp;$2:$2),B_MSK[[#This Row],[//]]))</f>
        <v/>
      </c>
      <c r="O19" s="3" t="str">
        <f ca="1">IF(B_MSK[[#This Row],[//]]="","",IF(INDEX(INDIRECT(DIR&amp;$2:$2),B_MSK[[#This Row],[//]])=0,"",INDEX(INDIRECT(DIR&amp;$2:$2),B_MSK[[#This Row],[//]])))</f>
        <v/>
      </c>
      <c r="P19" s="3" t="str">
        <f ca="1">IF(B_MSK[[#This Row],[//]]="","",IF(INDEX(INDIRECT(DIR&amp;$2:$2),B_MSK[[#This Row],[//]])=0,"",INDEX(INDIRECT(DIR&amp;$2:$2),B_MSK[[#This Row],[//]])))</f>
        <v/>
      </c>
      <c r="Q19" s="12" t="str">
        <f ca="1">IF(B_MSK[[#This Row],[//]]="","",INDEX(INDIRECT(DIR&amp;$2:$2),B_MSK[[#This Row],[//]]))</f>
        <v/>
      </c>
      <c r="R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" s="37" t="str">
        <f ca="1">IF(B_MSK[[#This Row],[//]]="","",INDEX(INDIRECT(DIR&amp;$2:$2),B_MSK[[#This Row],[//]]))</f>
        <v/>
      </c>
      <c r="U19" s="38" t="str">
        <f ca="1">IF(SUMIF(B_MSK[NAMA BARANG],B_MSK[[#This Row],[NAMA BARANG]],B_MSK[JMLH BRG])=0,"",SUMIF(B_MSK[NAMA BARANG],B_MSK[[#This Row],[NAMA BARANG]],B_MSK[C]))</f>
        <v/>
      </c>
      <c r="V19" s="7" t="str">
        <f ca="1">IF(B_MSK[[#This Row],[//]]="","",INDEX(INDIRECT(DIR&amp;$2:$2),B_MSK[[#This Row],[//]]))</f>
        <v/>
      </c>
      <c r="W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9" s="5" t="str">
        <f ca="1">IF(B_MSK[[#This Row],[N.B.nota]]="","",IF(MATCH(B_MSK[[#This Row],[concat]],[2]!db[NB NOTA_C],0)&gt;0,"ada",0))</f>
        <v/>
      </c>
      <c r="Y19" s="5" t="str">
        <f ca="1">IF(B_MSK[[#This Row],[N.B.nota]]="","",ADDRESS(ROW(B_MSK[QB]),COLUMN(B_MSK[QB]))&amp;":"&amp;ADDRESS(ROW(),COLUMN(B_MSK[QB])))</f>
        <v/>
      </c>
      <c r="Z19" s="5" t="str">
        <f ca="1">IF(B_MSK[[#This Row],[concat]]="","",MATCH(B_MSK[[#This Row],[concat]],[2]!db[NB NOTA_C],0)+1)</f>
        <v/>
      </c>
      <c r="AA19" s="5" t="str">
        <f ca="1">IF(B_MSK[[#This Row],[//]]="","",HYPERLINK("[D:\kerja\BANK EXP\BARU\DB.XLSX]DB!e"&amp;B_MSK[[#This Row],[DB_ROW]],"&gt;"))</f>
        <v/>
      </c>
      <c r="AB19" s="30" t="e">
        <f ca="1">MID(B_MSK[[#This Row],[/ STN_1]],FIND(" ",B_MSK[[#This Row],[/ STN_1]])+1,LEN(B_MSK[[#This Row],[/ STN_1]]))</f>
        <v>#VALUE!</v>
      </c>
      <c r="AC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" s="15" t="str">
        <f ca="1">IF(B_MSK[[#This Row],[HARGA_2]]="","",IF(MID(B_MSK[[#This Row],[/ STN_2]],FIND(" ",B_MSK[[#This Row],[/ STN_2]])+1,LEN(B_MSK[[#This Row],[/ STN_2]]))="LSN",B_MSK[[#This Row],[HARGA_2]]/12,""))</f>
        <v/>
      </c>
      <c r="AH19" s="7" t="str">
        <f ca="1">IF(B_MSK[[#This Row],[HARGA_3]]="","","/ "&amp;"PCS")</f>
        <v/>
      </c>
      <c r="AI19" s="15" t="str">
        <f ca="1">IF(B_MSK[[#This Row],[HARGA_3]]="",IF(B_MSK[[#This Row],[HARGA_2]]="",IF(B_MSK[[#This Row],[HARGA_1]]="","",B_MSK[[#This Row],[HARGA_1]]),B_MSK[[#This Row],[HARGA_2]]),B_MSK[[#This Row],[HARGA_3]])</f>
        <v/>
      </c>
      <c r="AJ19" s="15" t="str">
        <f ca="1">IF(B_MSK[[#This Row],[/ STN_3]]="",IF(B_MSK[[#This Row],[/ STN_2]]="",IF(B_MSK[[#This Row],[/ STN_1]]="","",B_MSK[[#This Row],[/ STN_1]]),B_MSK[[#This Row],[/ STN_2]]),B_MSK[[#This Row],[/ STN_3]])</f>
        <v/>
      </c>
      <c r="AK19" s="5" t="str">
        <f ca="1">IF(B_MSK[[#This Row],[//]]="","",SUBSTITUTE(SUBSTITUTE(SUBSTITUTE(B_MSK[[#This Row],[QTY/ CTN]]," ","_",2),"(",""),")","")&amp;"_")</f>
        <v/>
      </c>
      <c r="AL19" s="5" t="str">
        <f ca="1">IF(B_MSK[[#This Row],[A_B]]="","",SEARCH("_",B_MSK[[#This Row],[A_B]]))</f>
        <v/>
      </c>
      <c r="AM19" s="5" t="str">
        <f ca="1">IF(B_MSK[[#This Row],[A_B]]="","",LEN(B_MSK[[#This Row],[A_B]]))</f>
        <v/>
      </c>
      <c r="AN19" s="5" t="str">
        <f ca="1">IF(B_MSK[[#This Row],[A_B]]="","",LEFT(B_MSK[[#This Row],[QTY/ CTN]],B_MSK[[#This Row],[A_B_1]]))</f>
        <v/>
      </c>
      <c r="AO19" s="5" t="str">
        <f ca="1">IF(B_MSK[[#This Row],[A_B]]="","",LEFT(B_MSK[[#This Row],[A_]],SEARCH(" ",B_MSK[[#This Row],[A_]])-1))</f>
        <v/>
      </c>
      <c r="AP19" s="5" t="str">
        <f ca="1">IF(B_MSK[[#This Row],[A_B]]="","",RIGHT(B_MSK[[#This Row],[A_]],LEN(B_MSK[[#This Row],[A_]])-SEARCH(" ",B_MSK[[#This Row],[A_]])))</f>
        <v/>
      </c>
      <c r="AQ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" s="5" t="str">
        <f ca="1">IF(B_MSK[[#This Row],[B_]]="","",LEFT(B_MSK[[#This Row],[B_]],SEARCH(" ",B_MSK[[#This Row],[B_]])))</f>
        <v/>
      </c>
      <c r="AS19" s="5" t="str">
        <f ca="1">IF(B_MSK[[#This Row],[B_]]="","",RIGHT(B_MSK[[#This Row],[B_]],LEN(B_MSK[[#This Row],[B_]])-SEARCH(" ",B_MSK[[#This Row],[B_]])))</f>
        <v/>
      </c>
      <c r="AT19" s="5" t="str">
        <f ca="1">IF(B_MSK[[#This Row],[B_2]]="LSN",12,"")</f>
        <v/>
      </c>
      <c r="AU19" s="5" t="str">
        <f ca="1">IF(B_MSK[[#This Row],[C_1]]="","","PCS")</f>
        <v/>
      </c>
      <c r="AV19" s="5" t="str">
        <f ca="1">IF(B_MSK[[#This Row],[A_1]]="","",B_MSK[[#This Row],[A_1]]*IF(B_MSK[[#This Row],[B_1]]="",1,B_MSK[[#This Row],[B_1]])*IF(B_MSK[[#This Row],[C_1]]="",1,B_MSK[[#This Row],[C_1]]))</f>
        <v/>
      </c>
      <c r="AW19" s="5" t="str">
        <f ca="1">IF(B_MSK[[#This Row],[C_2]]="",IF(B_MSK[[#This Row],[B_2]]="",IF(B_MSK[[#This Row],[A_2]]="","",B_MSK[[#This Row],[A_2]]),B_MSK[[#This Row],[B_2]]),B_MSK[[#This Row],[C_2]])</f>
        <v/>
      </c>
      <c r="AX19" s="2">
        <f ca="1">IF(ISNUMBER(B_MSK[[#This Row],[TANGGAL DATANG]]),B_MSK[[#This Row],[TANGGAL DATANG]],AX18)</f>
        <v>44929</v>
      </c>
      <c r="AY19" s="5" t="str">
        <f ca="1">IF(B_MSK[[#This Row],[DB_ROW]]="","",INDEX([2]!db[JENIS],B_MSK[[#This Row],[DB_ROW]]-1))</f>
        <v/>
      </c>
      <c r="AZ19" s="5" t="e">
        <f ca="1">IF(B_MSK[[#This Row],[A_1]]="","",B_MSK[[#This Row],[A_1]])*1</f>
        <v>#VALUE!</v>
      </c>
      <c r="BA19" s="5" t="str">
        <f ca="1">IF(B_MSK[[#This Row],[//]]="","",INDEX(INDIRECT(DIR&amp;$2:$2),B_MSK[[#This Row],[//]]))</f>
        <v/>
      </c>
      <c r="BB19" s="5" t="str">
        <f ca="1">CONCATENATE(B_MSK[[#This Row],[concat]],B_MSK[[#This Row],[HARGA_X]],B_MSK[[#This Row],[SAT]])</f>
        <v/>
      </c>
    </row>
    <row r="20" spans="1:54" x14ac:dyDescent="0.25">
      <c r="A20" s="6" t="s">
        <v>159</v>
      </c>
      <c r="B20" s="5">
        <f ca="1">IF(B_MSK[[#This Row],[N_ID]]="","",INDEX(INDIRECT(DIR&amp;$2:$2),MATCH(B_MSK[[#This Row],[N_ID]],INDIRECT(DIR&amp;"!NOTA[ID_P]"),0)))</f>
        <v>5</v>
      </c>
      <c r="C20" s="5" t="str">
        <f ca="1">IF(B_MSK[[#This Row],[//]]="","",HYPERLINK("["&amp;SUBSTITUTE(DIR,"'","")&amp;"]NOTA!D"&amp;B_MSK[[#This Row],[//]]+2,"&gt;"))</f>
        <v>&gt;</v>
      </c>
      <c r="D20" s="5">
        <f ca="1">IF(B_MSK[[#This Row],[N_ID]]="","",COUNTIF(INDIRECT(DIR&amp;"!NOTA[ID_H]"),B_MSK[[#This Row],[ID NOTA]]))</f>
        <v>1</v>
      </c>
      <c r="E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</v>
      </c>
      <c r="F20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44930</v>
      </c>
      <c r="G20" s="7" t="str">
        <f ca="1">IF(B_MSK[[#This Row],[stt]]="ada",INDEX([2]!db[NB BM],B_MSK[DB_ROW]-1),"")</f>
        <v>Penghapus W/B Enter 802 kecil</v>
      </c>
      <c r="H20" s="7" t="str">
        <f ca="1">IF(B_MSK[[#This Row],[//]]="","",INDEX(INDIRECT(DIR&amp;$2:$2),B_MSK[[#This Row],[//]]))</f>
        <v>ETJ</v>
      </c>
      <c r="I20" s="27" t="str">
        <f ca="1">IF(B_MSK[[#This Row],[//]]="","",INDEX(INDIRECT(DB_PATH&amp;$2:$2),B_MSK[[#This Row],[DB_ROW]]-1))</f>
        <v>100 LSN</v>
      </c>
      <c r="J20" s="5">
        <f ca="1">IF(B_MSK[[#This Row],[//]]="","",IF(INDEX(INDIRECT(DIR&amp;$2:$2),B_MSK[[#This Row],[//]])="","",INDEX(INDIRECT(DIR&amp;$2:$2),B_MSK[[#This Row],[//]])))</f>
        <v>3</v>
      </c>
      <c r="K20" s="5">
        <f ca="1">IF(B_MSK[[#This Row],[//]]="","",IF(INDEX(INDIRECT(DIR&amp;$2:$2),B_MSK[[#This Row],[//]])="","",INDEX(INDIRECT(DIR&amp;$2:$2),B_MSK[[#This Row],[//]])))</f>
        <v>180</v>
      </c>
      <c r="L20" s="5" t="str">
        <f ca="1">IF(B_MSK[[#This Row],[//]]="","",IF(INDEX(INDIRECT(DIR&amp;$2:$2),B_MSK[[#This Row],[//]])="","",INDEX(INDIRECT(DIR&amp;$2:$2),B_MSK[[#This Row],[//]])))</f>
        <v>DZ</v>
      </c>
      <c r="M20" s="13">
        <f ca="1">IF(B_MSK[[#This Row],[//]]="","",INDEX(INDIRECT(DIR&amp;$2:$2),B_MSK[[#This Row],[//]]))</f>
        <v>17500</v>
      </c>
      <c r="N20" s="13">
        <f ca="1">IF(OR(B_MSK[[#This Row],[//]]="",),"",INDEX(INDIRECT(DIR&amp;$2:$2),B_MSK[[#This Row],[//]]))</f>
        <v>1050000</v>
      </c>
      <c r="O20" s="3" t="str">
        <f ca="1">IF(B_MSK[[#This Row],[//]]="","",IF(INDEX(INDIRECT(DIR&amp;$2:$2),B_MSK[[#This Row],[//]])=0,"",INDEX(INDIRECT(DIR&amp;$2:$2),B_MSK[[#This Row],[//]])))</f>
        <v/>
      </c>
      <c r="P20" s="3" t="str">
        <f ca="1">IF(B_MSK[[#This Row],[//]]="","",IF(INDEX(INDIRECT(DIR&amp;$2:$2),B_MSK[[#This Row],[//]])=0,"",INDEX(INDIRECT(DIR&amp;$2:$2),B_MSK[[#This Row],[//]])))</f>
        <v/>
      </c>
      <c r="Q20" s="12">
        <f ca="1">IF(B_MSK[[#This Row],[//]]="","",INDEX(INDIRECT(DIR&amp;$2:$2),B_MSK[[#This Row],[//]]))</f>
        <v>3150000</v>
      </c>
      <c r="R2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3150000</v>
      </c>
      <c r="T20" s="37">
        <f ca="1">IF(B_MSK[[#This Row],[//]]="","",INDEX(INDIRECT(DIR&amp;$2:$2),B_MSK[[#This Row],[//]]))</f>
        <v>0</v>
      </c>
      <c r="U20" s="38">
        <f ca="1">IF(SUMIF(B_MSK[NAMA BARANG],B_MSK[[#This Row],[NAMA BARANG]],B_MSK[JMLH BRG])=0,"",SUMIF(B_MSK[NAMA BARANG],B_MSK[[#This Row],[NAMA BARANG]],B_MSK[C]))</f>
        <v>6</v>
      </c>
      <c r="V20" s="7" t="str">
        <f ca="1">IF(B_MSK[[#This Row],[//]]="","",INDEX(INDIRECT(DIR&amp;$2:$2),B_MSK[[#This Row],[//]]))</f>
        <v>ENTER WHITE BOARD 802 (K)</v>
      </c>
      <c r="W20" s="7" t="str">
        <f ca="1">LOWER(SUBSTITUTE(SUBSTITUTE(SUBSTITUTE(SUBSTITUTE(SUBSTITUTE(SUBSTITUTE(SUBSTITUTE(SUBSTITUTE(SUBSTITUTE(B_MSK[[#This Row],[N.B.nota]]," ",""),"-",""),"(",""),")",""),".",""),",",""),"/",""),"""",""),"+",""))</f>
        <v>enterwhiteboard802k</v>
      </c>
      <c r="X20" s="5" t="str">
        <f ca="1">IF(B_MSK[[#This Row],[N.B.nota]]="","",IF(MATCH(B_MSK[[#This Row],[concat]],[2]!db[NB NOTA_C],0)&gt;0,"ada",0))</f>
        <v>ada</v>
      </c>
      <c r="Y20" s="5" t="str">
        <f ca="1">IF(B_MSK[[#This Row],[N.B.nota]]="","",ADDRESS(ROW(B_MSK[QB]),COLUMN(B_MSK[QB]))&amp;":"&amp;ADDRESS(ROW(),COLUMN(B_MSK[QB])))</f>
        <v>$D$4:$D$20</v>
      </c>
      <c r="Z20" s="5">
        <f ca="1">IF(B_MSK[[#This Row],[concat]]="","",MATCH(B_MSK[[#This Row],[concat]],[2]!db[NB NOTA_C],0)+1)</f>
        <v>677</v>
      </c>
      <c r="AA20" s="5" t="str">
        <f ca="1">IF(B_MSK[[#This Row],[//]]="","",HYPERLINK("[D:\kerja\BANK EXP\BARU\DB.XLSX]DB!e"&amp;B_MSK[[#This Row],[DB_ROW]],"&gt;"))</f>
        <v>&gt;</v>
      </c>
      <c r="AB20" s="30" t="str">
        <f ca="1">MID(B_MSK[[#This Row],[/ STN_1]],FIND(" ",B_MSK[[#This Row],[/ STN_1]])+1,LEN(B_MSK[[#This Row],[/ STN_1]]))</f>
        <v>LSN</v>
      </c>
      <c r="AC20" s="11">
        <f ca="1">IF(B_MSK[[#This Row],[//]]="","",IF(B_MSK[[#This Row],[ JUMLAH ]]="","",IF(B_MSK[[#This Row],[C]]="",B_MSK[[#This Row],[HARGA CTN]]/B_MSK[[#This Row],[JMLH BRG]],B_MSK[[#This Row],[HARGA CTN]]/B_MSK[[#This Row],[A_1]])))</f>
        <v>10500</v>
      </c>
      <c r="AD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875</v>
      </c>
      <c r="AF2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0" s="15" t="str">
        <f ca="1">IF(B_MSK[[#This Row],[HARGA_2]]="","",IF(MID(B_MSK[[#This Row],[/ STN_2]],FIND(" ",B_MSK[[#This Row],[/ STN_2]])+1,LEN(B_MSK[[#This Row],[/ STN_2]]))="LSN",B_MSK[[#This Row],[HARGA_2]]/12,""))</f>
        <v/>
      </c>
      <c r="AH20" s="7" t="str">
        <f ca="1">IF(B_MSK[[#This Row],[HARGA_3]]="","","/ "&amp;"PCS")</f>
        <v/>
      </c>
      <c r="AI20" s="15">
        <f ca="1">IF(B_MSK[[#This Row],[HARGA_3]]="",IF(B_MSK[[#This Row],[HARGA_2]]="",IF(B_MSK[[#This Row],[HARGA_1]]="","",B_MSK[[#This Row],[HARGA_1]]),B_MSK[[#This Row],[HARGA_2]]),B_MSK[[#This Row],[HARGA_3]])</f>
        <v>875</v>
      </c>
      <c r="AJ2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" s="5" t="str">
        <f ca="1">IF(B_MSK[[#This Row],[//]]="","",SUBSTITUTE(SUBSTITUTE(SUBSTITUTE(B_MSK[[#This Row],[QTY/ CTN]]," ","_",2),"(",""),")","")&amp;"_")</f>
        <v>100 LSN_</v>
      </c>
      <c r="AL20" s="5">
        <f ca="1">IF(B_MSK[[#This Row],[A_B]]="","",SEARCH("_",B_MSK[[#This Row],[A_B]]))</f>
        <v>8</v>
      </c>
      <c r="AM20" s="5">
        <f ca="1">IF(B_MSK[[#This Row],[A_B]]="","",LEN(B_MSK[[#This Row],[A_B]]))</f>
        <v>8</v>
      </c>
      <c r="AN20" s="5" t="str">
        <f ca="1">IF(B_MSK[[#This Row],[A_B]]="","",LEFT(B_MSK[[#This Row],[QTY/ CTN]],B_MSK[[#This Row],[A_B_1]]))</f>
        <v>100 LSN</v>
      </c>
      <c r="AO20" s="5" t="str">
        <f ca="1">IF(B_MSK[[#This Row],[A_B]]="","",LEFT(B_MSK[[#This Row],[A_]],SEARCH(" ",B_MSK[[#This Row],[A_]])-1))</f>
        <v>100</v>
      </c>
      <c r="AP20" s="5" t="str">
        <f ca="1">IF(B_MSK[[#This Row],[A_B]]="","",RIGHT(B_MSK[[#This Row],[A_]],LEN(B_MSK[[#This Row],[A_]])-SEARCH(" ",B_MSK[[#This Row],[A_]])))</f>
        <v>LSN</v>
      </c>
      <c r="AQ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0" s="5" t="str">
        <f ca="1">IF(B_MSK[[#This Row],[B_]]="","",LEFT(B_MSK[[#This Row],[B_]],SEARCH(" ",B_MSK[[#This Row],[B_]])))</f>
        <v xml:space="preserve">12 </v>
      </c>
      <c r="AS20" s="5" t="str">
        <f ca="1">IF(B_MSK[[#This Row],[B_]]="","",RIGHT(B_MSK[[#This Row],[B_]],LEN(B_MSK[[#This Row],[B_]])-SEARCH(" ",B_MSK[[#This Row],[B_]])))</f>
        <v>PCS</v>
      </c>
      <c r="AT20" s="5" t="str">
        <f ca="1">IF(B_MSK[[#This Row],[B_2]]="LSN",12,"")</f>
        <v/>
      </c>
      <c r="AU20" s="5" t="str">
        <f ca="1">IF(B_MSK[[#This Row],[C_1]]="","","PCS")</f>
        <v/>
      </c>
      <c r="AV20" s="5">
        <f ca="1">IF(B_MSK[[#This Row],[A_1]]="","",B_MSK[[#This Row],[A_1]]*IF(B_MSK[[#This Row],[B_1]]="",1,B_MSK[[#This Row],[B_1]])*IF(B_MSK[[#This Row],[C_1]]="",1,B_MSK[[#This Row],[C_1]]))</f>
        <v>1200</v>
      </c>
      <c r="AW20" s="5" t="str">
        <f ca="1">IF(B_MSK[[#This Row],[C_2]]="",IF(B_MSK[[#This Row],[B_2]]="",IF(B_MSK[[#This Row],[A_2]]="","",B_MSK[[#This Row],[A_2]]),B_MSK[[#This Row],[B_2]]),B_MSK[[#This Row],[C_2]])</f>
        <v>PCS</v>
      </c>
      <c r="AX20" s="2">
        <f ca="1">IF(ISNUMBER(B_MSK[[#This Row],[TANGGAL DATANG]]),B_MSK[[#This Row],[TANGGAL DATANG]],AX19)</f>
        <v>44930</v>
      </c>
      <c r="AY20" s="5" t="str">
        <f ca="1">IF(B_MSK[[#This Row],[DB_ROW]]="","",INDEX([2]!db[JENIS],B_MSK[[#This Row],[DB_ROW]]-1))</f>
        <v>stip</v>
      </c>
      <c r="AZ20" s="5">
        <f ca="1">IF(B_MSK[[#This Row],[A_1]]="","",B_MSK[[#This Row],[A_1]])*1</f>
        <v>100</v>
      </c>
      <c r="BA20" s="5" t="str">
        <f ca="1">IF(B_MSK[[#This Row],[//]]="","",INDEX(INDIRECT(DIR&amp;$2:$2),B_MSK[[#This Row],[//]]))</f>
        <v>UNTANA</v>
      </c>
      <c r="BB20" s="5" t="str">
        <f ca="1">CONCATENATE(B_MSK[[#This Row],[concat]],B_MSK[[#This Row],[HARGA_X]],B_MSK[[#This Row],[SAT]])</f>
        <v>enterwhiteboard802k875DZ</v>
      </c>
    </row>
    <row r="21" spans="1:54" x14ac:dyDescent="0.25">
      <c r="A21" s="6" t="s">
        <v>128</v>
      </c>
      <c r="B21" s="5" t="str">
        <f ca="1">IF(B_MSK[[#This Row],[N_ID]]="","",INDEX(INDIRECT(DIR&amp;$2:$2),MATCH(B_MSK[[#This Row],[N_ID]],INDIRECT(DIR&amp;"!NOTA[ID_P]"),0)))</f>
        <v/>
      </c>
      <c r="C21" s="5" t="str">
        <f ca="1">IF(B_MSK[[#This Row],[//]]="","",HYPERLINK("["&amp;SUBSTITUTE(DIR,"'","")&amp;"]NOTA!D"&amp;B_MSK[[#This Row],[//]]+2,"&gt;"))</f>
        <v/>
      </c>
      <c r="D21" s="5" t="str">
        <f ca="1">IF(B_MSK[[#This Row],[N_ID]]="","",COUNTIF(INDIRECT(DIR&amp;"!NOTA[ID_H]"),B_MSK[[#This Row],[ID NOTA]]))</f>
        <v/>
      </c>
      <c r="E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" s="7" t="str">
        <f ca="1">IF(B_MSK[[#This Row],[stt]]="ada",INDEX([2]!db[NB BM],B_MSK[DB_ROW]-1),"")</f>
        <v/>
      </c>
      <c r="H21" s="7" t="str">
        <f ca="1">IF(B_MSK[[#This Row],[//]]="","",INDEX(INDIRECT(DIR&amp;$2:$2),B_MSK[[#This Row],[//]]))</f>
        <v/>
      </c>
      <c r="I21" s="27" t="str">
        <f ca="1">IF(B_MSK[[#This Row],[//]]="","",INDEX(INDIRECT(DB_PATH&amp;$2:$2),B_MSK[[#This Row],[DB_ROW]]-1))</f>
        <v/>
      </c>
      <c r="J21" s="5" t="str">
        <f ca="1">IF(B_MSK[[#This Row],[//]]="","",IF(INDEX(INDIRECT(DIR&amp;$2:$2),B_MSK[[#This Row],[//]])="","",INDEX(INDIRECT(DIR&amp;$2:$2),B_MSK[[#This Row],[//]])))</f>
        <v/>
      </c>
      <c r="K21" s="5" t="str">
        <f ca="1">IF(B_MSK[[#This Row],[//]]="","",IF(INDEX(INDIRECT(DIR&amp;$2:$2),B_MSK[[#This Row],[//]])="","",INDEX(INDIRECT(DIR&amp;$2:$2),B_MSK[[#This Row],[//]])))</f>
        <v/>
      </c>
      <c r="L21" s="5" t="str">
        <f ca="1">IF(B_MSK[[#This Row],[//]]="","",IF(INDEX(INDIRECT(DIR&amp;$2:$2),B_MSK[[#This Row],[//]])="","",INDEX(INDIRECT(DIR&amp;$2:$2),B_MSK[[#This Row],[//]])))</f>
        <v/>
      </c>
      <c r="M21" s="13" t="str">
        <f ca="1">IF(B_MSK[[#This Row],[//]]="","",INDEX(INDIRECT(DIR&amp;$2:$2),B_MSK[[#This Row],[//]]))</f>
        <v/>
      </c>
      <c r="N21" s="13" t="str">
        <f ca="1">IF(OR(B_MSK[[#This Row],[//]]="",),"",INDEX(INDIRECT(DIR&amp;$2:$2),B_MSK[[#This Row],[//]]))</f>
        <v/>
      </c>
      <c r="O21" s="3" t="str">
        <f ca="1">IF(B_MSK[[#This Row],[//]]="","",IF(INDEX(INDIRECT(DIR&amp;$2:$2),B_MSK[[#This Row],[//]])=0,"",INDEX(INDIRECT(DIR&amp;$2:$2),B_MSK[[#This Row],[//]])))</f>
        <v/>
      </c>
      <c r="P21" s="3" t="str">
        <f ca="1">IF(B_MSK[[#This Row],[//]]="","",IF(INDEX(INDIRECT(DIR&amp;$2:$2),B_MSK[[#This Row],[//]])=0,"",INDEX(INDIRECT(DIR&amp;$2:$2),B_MSK[[#This Row],[//]])))</f>
        <v/>
      </c>
      <c r="Q21" s="12" t="str">
        <f ca="1">IF(B_MSK[[#This Row],[//]]="","",INDEX(INDIRECT(DIR&amp;$2:$2),B_MSK[[#This Row],[//]]))</f>
        <v/>
      </c>
      <c r="R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" s="37" t="str">
        <f ca="1">IF(B_MSK[[#This Row],[//]]="","",INDEX(INDIRECT(DIR&amp;$2:$2),B_MSK[[#This Row],[//]]))</f>
        <v/>
      </c>
      <c r="U21" s="38" t="str">
        <f ca="1">IF(SUMIF(B_MSK[NAMA BARANG],B_MSK[[#This Row],[NAMA BARANG]],B_MSK[JMLH BRG])=0,"",SUMIF(B_MSK[NAMA BARANG],B_MSK[[#This Row],[NAMA BARANG]],B_MSK[C]))</f>
        <v/>
      </c>
      <c r="V21" s="7" t="str">
        <f ca="1">IF(B_MSK[[#This Row],[//]]="","",INDEX(INDIRECT(DIR&amp;$2:$2),B_MSK[[#This Row],[//]]))</f>
        <v/>
      </c>
      <c r="W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" s="5" t="str">
        <f ca="1">IF(B_MSK[[#This Row],[N.B.nota]]="","",IF(MATCH(B_MSK[[#This Row],[concat]],[2]!db[NB NOTA_C],0)&gt;0,"ada",0))</f>
        <v/>
      </c>
      <c r="Y21" s="5" t="str">
        <f ca="1">IF(B_MSK[[#This Row],[N.B.nota]]="","",ADDRESS(ROW(B_MSK[QB]),COLUMN(B_MSK[QB]))&amp;":"&amp;ADDRESS(ROW(),COLUMN(B_MSK[QB])))</f>
        <v/>
      </c>
      <c r="Z21" s="5" t="str">
        <f ca="1">IF(B_MSK[[#This Row],[concat]]="","",MATCH(B_MSK[[#This Row],[concat]],[2]!db[NB NOTA_C],0)+1)</f>
        <v/>
      </c>
      <c r="AA21" s="5" t="str">
        <f ca="1">IF(B_MSK[[#This Row],[//]]="","",HYPERLINK("[D:\kerja\BANK EXP\BARU\DB.XLSX]DB!e"&amp;B_MSK[[#This Row],[DB_ROW]],"&gt;"))</f>
        <v/>
      </c>
      <c r="AB21" s="30" t="e">
        <f ca="1">MID(B_MSK[[#This Row],[/ STN_1]],FIND(" ",B_MSK[[#This Row],[/ STN_1]])+1,LEN(B_MSK[[#This Row],[/ STN_1]]))</f>
        <v>#VALUE!</v>
      </c>
      <c r="AC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" s="15" t="str">
        <f ca="1">IF(B_MSK[[#This Row],[HARGA_2]]="","",IF(MID(B_MSK[[#This Row],[/ STN_2]],FIND(" ",B_MSK[[#This Row],[/ STN_2]])+1,LEN(B_MSK[[#This Row],[/ STN_2]]))="LSN",B_MSK[[#This Row],[HARGA_2]]/12,""))</f>
        <v/>
      </c>
      <c r="AH21" s="7" t="str">
        <f ca="1">IF(B_MSK[[#This Row],[HARGA_3]]="","","/ "&amp;"PCS")</f>
        <v/>
      </c>
      <c r="AI21" s="15" t="str">
        <f ca="1">IF(B_MSK[[#This Row],[HARGA_3]]="",IF(B_MSK[[#This Row],[HARGA_2]]="",IF(B_MSK[[#This Row],[HARGA_1]]="","",B_MSK[[#This Row],[HARGA_1]]),B_MSK[[#This Row],[HARGA_2]]),B_MSK[[#This Row],[HARGA_3]])</f>
        <v/>
      </c>
      <c r="AJ21" s="15" t="str">
        <f ca="1">IF(B_MSK[[#This Row],[/ STN_3]]="",IF(B_MSK[[#This Row],[/ STN_2]]="",IF(B_MSK[[#This Row],[/ STN_1]]="","",B_MSK[[#This Row],[/ STN_1]]),B_MSK[[#This Row],[/ STN_2]]),B_MSK[[#This Row],[/ STN_3]])</f>
        <v/>
      </c>
      <c r="AK21" s="5" t="str">
        <f ca="1">IF(B_MSK[[#This Row],[//]]="","",SUBSTITUTE(SUBSTITUTE(SUBSTITUTE(B_MSK[[#This Row],[QTY/ CTN]]," ","_",2),"(",""),")","")&amp;"_")</f>
        <v/>
      </c>
      <c r="AL21" s="5" t="str">
        <f ca="1">IF(B_MSK[[#This Row],[A_B]]="","",SEARCH("_",B_MSK[[#This Row],[A_B]]))</f>
        <v/>
      </c>
      <c r="AM21" s="5" t="str">
        <f ca="1">IF(B_MSK[[#This Row],[A_B]]="","",LEN(B_MSK[[#This Row],[A_B]]))</f>
        <v/>
      </c>
      <c r="AN21" s="5" t="str">
        <f ca="1">IF(B_MSK[[#This Row],[A_B]]="","",LEFT(B_MSK[[#This Row],[QTY/ CTN]],B_MSK[[#This Row],[A_B_1]]))</f>
        <v/>
      </c>
      <c r="AO21" s="5" t="str">
        <f ca="1">IF(B_MSK[[#This Row],[A_B]]="","",LEFT(B_MSK[[#This Row],[A_]],SEARCH(" ",B_MSK[[#This Row],[A_]])-1))</f>
        <v/>
      </c>
      <c r="AP21" s="5" t="str">
        <f ca="1">IF(B_MSK[[#This Row],[A_B]]="","",RIGHT(B_MSK[[#This Row],[A_]],LEN(B_MSK[[#This Row],[A_]])-SEARCH(" ",B_MSK[[#This Row],[A_]])))</f>
        <v/>
      </c>
      <c r="AQ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" s="5" t="str">
        <f ca="1">IF(B_MSK[[#This Row],[B_]]="","",LEFT(B_MSK[[#This Row],[B_]],SEARCH(" ",B_MSK[[#This Row],[B_]])))</f>
        <v/>
      </c>
      <c r="AS21" s="5" t="str">
        <f ca="1">IF(B_MSK[[#This Row],[B_]]="","",RIGHT(B_MSK[[#This Row],[B_]],LEN(B_MSK[[#This Row],[B_]])-SEARCH(" ",B_MSK[[#This Row],[B_]])))</f>
        <v/>
      </c>
      <c r="AT21" s="5" t="str">
        <f ca="1">IF(B_MSK[[#This Row],[B_2]]="LSN",12,"")</f>
        <v/>
      </c>
      <c r="AU21" s="5" t="str">
        <f ca="1">IF(B_MSK[[#This Row],[C_1]]="","","PCS")</f>
        <v/>
      </c>
      <c r="AV21" s="5" t="str">
        <f ca="1">IF(B_MSK[[#This Row],[A_1]]="","",B_MSK[[#This Row],[A_1]]*IF(B_MSK[[#This Row],[B_1]]="",1,B_MSK[[#This Row],[B_1]])*IF(B_MSK[[#This Row],[C_1]]="",1,B_MSK[[#This Row],[C_1]]))</f>
        <v/>
      </c>
      <c r="AW21" s="5" t="str">
        <f ca="1">IF(B_MSK[[#This Row],[C_2]]="",IF(B_MSK[[#This Row],[B_2]]="",IF(B_MSK[[#This Row],[A_2]]="","",B_MSK[[#This Row],[A_2]]),B_MSK[[#This Row],[B_2]]),B_MSK[[#This Row],[C_2]])</f>
        <v/>
      </c>
      <c r="AX21" s="2">
        <f ca="1">IF(ISNUMBER(B_MSK[[#This Row],[TANGGAL DATANG]]),B_MSK[[#This Row],[TANGGAL DATANG]],AX20)</f>
        <v>44930</v>
      </c>
      <c r="AY21" s="5" t="str">
        <f ca="1">IF(B_MSK[[#This Row],[DB_ROW]]="","",INDEX([2]!db[JENIS],B_MSK[[#This Row],[DB_ROW]]-1))</f>
        <v/>
      </c>
      <c r="AZ21" s="5" t="e">
        <f ca="1">IF(B_MSK[[#This Row],[A_1]]="","",B_MSK[[#This Row],[A_1]])*1</f>
        <v>#VALUE!</v>
      </c>
      <c r="BA21" s="5" t="str">
        <f ca="1">IF(B_MSK[[#This Row],[//]]="","",INDEX(INDIRECT(DIR&amp;$2:$2),B_MSK[[#This Row],[//]]))</f>
        <v/>
      </c>
      <c r="BB21" s="5" t="str">
        <f ca="1">CONCATENATE(B_MSK[[#This Row],[concat]],B_MSK[[#This Row],[HARGA_X]],B_MSK[[#This Row],[SAT]])</f>
        <v/>
      </c>
    </row>
    <row r="22" spans="1:54" x14ac:dyDescent="0.25">
      <c r="A22" s="6" t="s">
        <v>165</v>
      </c>
      <c r="B22" s="5">
        <f ca="1">IF(B_MSK[[#This Row],[N_ID]]="","",INDEX(INDIRECT(DIR&amp;$2:$2),MATCH(B_MSK[[#This Row],[N_ID]],INDIRECT(DIR&amp;"!NOTA[ID_P]"),0)))</f>
        <v>6</v>
      </c>
      <c r="C22" s="5" t="str">
        <f ca="1">IF(B_MSK[[#This Row],[//]]="","",HYPERLINK("["&amp;SUBSTITUTE(DIR,"'","")&amp;"]NOTA!D"&amp;B_MSK[[#This Row],[//]]+2,"&gt;"))</f>
        <v>&gt;</v>
      </c>
      <c r="D22" s="5">
        <f ca="1">IF(B_MSK[[#This Row],[N_ID]]="","",COUNTIF(INDIRECT(DIR&amp;"!NOTA[ID_H]"),B_MSK[[#This Row],[ID NOTA]]))</f>
        <v>1</v>
      </c>
      <c r="E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</v>
      </c>
      <c r="F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" s="7" t="str">
        <f ca="1">IF(B_MSK[[#This Row],[stt]]="ada",INDEX([2]!db[NB BM],B_MSK[DB_ROW]-1),"")</f>
        <v>Clip Board Enter Kayu</v>
      </c>
      <c r="H22" s="7" t="str">
        <f ca="1">IF(B_MSK[[#This Row],[//]]="","",INDEX(INDIRECT(DIR&amp;$2:$2),B_MSK[[#This Row],[//]]))</f>
        <v>ETJ</v>
      </c>
      <c r="I22" s="27" t="str">
        <f ca="1">IF(B_MSK[[#This Row],[//]]="","",INDEX(INDIRECT(DB_PATH&amp;$2:$2),B_MSK[[#This Row],[DB_ROW]]-1))</f>
        <v>12 LSN</v>
      </c>
      <c r="J22" s="5">
        <f ca="1">IF(B_MSK[[#This Row],[//]]="","",IF(INDEX(INDIRECT(DIR&amp;$2:$2),B_MSK[[#This Row],[//]])="","",INDEX(INDIRECT(DIR&amp;$2:$2),B_MSK[[#This Row],[//]])))</f>
        <v>20</v>
      </c>
      <c r="K22" s="5">
        <f ca="1">IF(B_MSK[[#This Row],[//]]="","",IF(INDEX(INDIRECT(DIR&amp;$2:$2),B_MSK[[#This Row],[//]])="","",INDEX(INDIRECT(DIR&amp;$2:$2),B_MSK[[#This Row],[//]])))</f>
        <v>240</v>
      </c>
      <c r="L22" s="5" t="str">
        <f ca="1">IF(B_MSK[[#This Row],[//]]="","",IF(INDEX(INDIRECT(DIR&amp;$2:$2),B_MSK[[#This Row],[//]])="","",INDEX(INDIRECT(DIR&amp;$2:$2),B_MSK[[#This Row],[//]])))</f>
        <v>LSN</v>
      </c>
      <c r="M22" s="13">
        <f ca="1">IF(B_MSK[[#This Row],[//]]="","",INDEX(INDIRECT(DIR&amp;$2:$2),B_MSK[[#This Row],[//]]))</f>
        <v>38000</v>
      </c>
      <c r="N22" s="13">
        <f ca="1">IF(OR(B_MSK[[#This Row],[//]]="",),"",INDEX(INDIRECT(DIR&amp;$2:$2),B_MSK[[#This Row],[//]]))</f>
        <v>456000</v>
      </c>
      <c r="O22" s="3" t="str">
        <f ca="1">IF(B_MSK[[#This Row],[//]]="","",IF(INDEX(INDIRECT(DIR&amp;$2:$2),B_MSK[[#This Row],[//]])=0,"",INDEX(INDIRECT(DIR&amp;$2:$2),B_MSK[[#This Row],[//]])))</f>
        <v/>
      </c>
      <c r="P22" s="3" t="str">
        <f ca="1">IF(B_MSK[[#This Row],[//]]="","",IF(INDEX(INDIRECT(DIR&amp;$2:$2),B_MSK[[#This Row],[//]])=0,"",INDEX(INDIRECT(DIR&amp;$2:$2),B_MSK[[#This Row],[//]])))</f>
        <v/>
      </c>
      <c r="Q22" s="12">
        <f ca="1">IF(B_MSK[[#This Row],[//]]="","",INDEX(INDIRECT(DIR&amp;$2:$2),B_MSK[[#This Row],[//]]))</f>
        <v>9120000</v>
      </c>
      <c r="R2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9120000</v>
      </c>
      <c r="T22" s="37" t="str">
        <f ca="1">IF(B_MSK[[#This Row],[//]]="","",INDEX(INDIRECT(DIR&amp;$2:$2),B_MSK[[#This Row],[//]]))</f>
        <v>CASH : 34500</v>
      </c>
      <c r="U22" s="38">
        <f ca="1">IF(SUMIF(B_MSK[NAMA BARANG],B_MSK[[#This Row],[NAMA BARANG]],B_MSK[JMLH BRG])=0,"",SUMIF(B_MSK[NAMA BARANG],B_MSK[[#This Row],[NAMA BARANG]],B_MSK[C]))</f>
        <v>20</v>
      </c>
      <c r="V22" s="7" t="str">
        <f ca="1">IF(B_MSK[[#This Row],[//]]="","",INDEX(INDIRECT(DIR&amp;$2:$2),B_MSK[[#This Row],[//]]))</f>
        <v>ENTER C/ BOARD KAYU</v>
      </c>
      <c r="W22" s="7" t="str">
        <f ca="1">LOWER(SUBSTITUTE(SUBSTITUTE(SUBSTITUTE(SUBSTITUTE(SUBSTITUTE(SUBSTITUTE(SUBSTITUTE(SUBSTITUTE(SUBSTITUTE(B_MSK[[#This Row],[N.B.nota]]," ",""),"-",""),"(",""),")",""),".",""),",",""),"/",""),"""",""),"+",""))</f>
        <v>entercboardkayu</v>
      </c>
      <c r="X22" s="5" t="str">
        <f ca="1">IF(B_MSK[[#This Row],[N.B.nota]]="","",IF(MATCH(B_MSK[[#This Row],[concat]],[2]!db[NB NOTA_C],0)&gt;0,"ada",0))</f>
        <v>ada</v>
      </c>
      <c r="Y22" s="5" t="str">
        <f ca="1">IF(B_MSK[[#This Row],[N.B.nota]]="","",ADDRESS(ROW(B_MSK[QB]),COLUMN(B_MSK[QB]))&amp;":"&amp;ADDRESS(ROW(),COLUMN(B_MSK[QB])))</f>
        <v>$D$4:$D$22</v>
      </c>
      <c r="Z22" s="5">
        <f ca="1">IF(B_MSK[[#This Row],[concat]]="","",MATCH(B_MSK[[#This Row],[concat]],[2]!db[NB NOTA_C],0)+1)</f>
        <v>662</v>
      </c>
      <c r="AA22" s="5" t="str">
        <f ca="1">IF(B_MSK[[#This Row],[//]]="","",HYPERLINK("[D:\kerja\BANK EXP\BARU\DB.XLSX]DB!e"&amp;B_MSK[[#This Row],[DB_ROW]],"&gt;"))</f>
        <v>&gt;</v>
      </c>
      <c r="AB22" s="30" t="str">
        <f ca="1">MID(B_MSK[[#This Row],[/ STN_1]],FIND(" ",B_MSK[[#This Row],[/ STN_1]])+1,LEN(B_MSK[[#This Row],[/ STN_1]]))</f>
        <v>LSN</v>
      </c>
      <c r="AC22" s="11">
        <f ca="1">IF(B_MSK[[#This Row],[//]]="","",IF(B_MSK[[#This Row],[ JUMLAH ]]="","",IF(B_MSK[[#This Row],[C]]="",B_MSK[[#This Row],[HARGA CTN]]/B_MSK[[#This Row],[JMLH BRG]],B_MSK[[#This Row],[HARGA CTN]]/B_MSK[[#This Row],[A_1]])))</f>
        <v>38000</v>
      </c>
      <c r="AD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3166.6666666666665</v>
      </c>
      <c r="AF2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" s="15" t="str">
        <f ca="1">IF(B_MSK[[#This Row],[HARGA_2]]="","",IF(MID(B_MSK[[#This Row],[/ STN_2]],FIND(" ",B_MSK[[#This Row],[/ STN_2]])+1,LEN(B_MSK[[#This Row],[/ STN_2]]))="LSN",B_MSK[[#This Row],[HARGA_2]]/12,""))</f>
        <v/>
      </c>
      <c r="AH22" s="7" t="str">
        <f ca="1">IF(B_MSK[[#This Row],[HARGA_3]]="","","/ "&amp;"PCS")</f>
        <v/>
      </c>
      <c r="AI22" s="15">
        <f ca="1">IF(B_MSK[[#This Row],[HARGA_3]]="",IF(B_MSK[[#This Row],[HARGA_2]]="",IF(B_MSK[[#This Row],[HARGA_1]]="","",B_MSK[[#This Row],[HARGA_1]]),B_MSK[[#This Row],[HARGA_2]]),B_MSK[[#This Row],[HARGA_3]])</f>
        <v>3166.6666666666665</v>
      </c>
      <c r="AJ2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" s="5" t="str">
        <f ca="1">IF(B_MSK[[#This Row],[//]]="","",SUBSTITUTE(SUBSTITUTE(SUBSTITUTE(B_MSK[[#This Row],[QTY/ CTN]]," ","_",2),"(",""),")","")&amp;"_")</f>
        <v>12 LSN_</v>
      </c>
      <c r="AL22" s="5">
        <f ca="1">IF(B_MSK[[#This Row],[A_B]]="","",SEARCH("_",B_MSK[[#This Row],[A_B]]))</f>
        <v>7</v>
      </c>
      <c r="AM22" s="5">
        <f ca="1">IF(B_MSK[[#This Row],[A_B]]="","",LEN(B_MSK[[#This Row],[A_B]]))</f>
        <v>7</v>
      </c>
      <c r="AN22" s="5" t="str">
        <f ca="1">IF(B_MSK[[#This Row],[A_B]]="","",LEFT(B_MSK[[#This Row],[QTY/ CTN]],B_MSK[[#This Row],[A_B_1]]))</f>
        <v>12 LSN</v>
      </c>
      <c r="AO22" s="5" t="str">
        <f ca="1">IF(B_MSK[[#This Row],[A_B]]="","",LEFT(B_MSK[[#This Row],[A_]],SEARCH(" ",B_MSK[[#This Row],[A_]])-1))</f>
        <v>12</v>
      </c>
      <c r="AP22" s="5" t="str">
        <f ca="1">IF(B_MSK[[#This Row],[A_B]]="","",RIGHT(B_MSK[[#This Row],[A_]],LEN(B_MSK[[#This Row],[A_]])-SEARCH(" ",B_MSK[[#This Row],[A_]])))</f>
        <v>LSN</v>
      </c>
      <c r="AQ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2" s="5" t="str">
        <f ca="1">IF(B_MSK[[#This Row],[B_]]="","",LEFT(B_MSK[[#This Row],[B_]],SEARCH(" ",B_MSK[[#This Row],[B_]])))</f>
        <v xml:space="preserve">12 </v>
      </c>
      <c r="AS22" s="5" t="str">
        <f ca="1">IF(B_MSK[[#This Row],[B_]]="","",RIGHT(B_MSK[[#This Row],[B_]],LEN(B_MSK[[#This Row],[B_]])-SEARCH(" ",B_MSK[[#This Row],[B_]])))</f>
        <v>PCS</v>
      </c>
      <c r="AT22" s="5" t="str">
        <f ca="1">IF(B_MSK[[#This Row],[B_2]]="LSN",12,"")</f>
        <v/>
      </c>
      <c r="AU22" s="5" t="str">
        <f ca="1">IF(B_MSK[[#This Row],[C_1]]="","","PCS")</f>
        <v/>
      </c>
      <c r="AV22" s="5">
        <f ca="1">IF(B_MSK[[#This Row],[A_1]]="","",B_MSK[[#This Row],[A_1]]*IF(B_MSK[[#This Row],[B_1]]="",1,B_MSK[[#This Row],[B_1]])*IF(B_MSK[[#This Row],[C_1]]="",1,B_MSK[[#This Row],[C_1]]))</f>
        <v>144</v>
      </c>
      <c r="AW22" s="5" t="str">
        <f ca="1">IF(B_MSK[[#This Row],[C_2]]="",IF(B_MSK[[#This Row],[B_2]]="",IF(B_MSK[[#This Row],[A_2]]="","",B_MSK[[#This Row],[A_2]]),B_MSK[[#This Row],[B_2]]),B_MSK[[#This Row],[C_2]])</f>
        <v>PCS</v>
      </c>
      <c r="AX22" s="2">
        <f ca="1">IF(ISNUMBER(B_MSK[[#This Row],[TANGGAL DATANG]]),B_MSK[[#This Row],[TANGGAL DATANG]],AX21)</f>
        <v>44930</v>
      </c>
      <c r="AY22" s="5" t="str">
        <f ca="1">IF(B_MSK[[#This Row],[DB_ROW]]="","",INDEX([2]!db[JENIS],B_MSK[[#This Row],[DB_ROW]]-1))</f>
        <v>clip</v>
      </c>
      <c r="AZ22" s="5">
        <f ca="1">IF(B_MSK[[#This Row],[A_1]]="","",B_MSK[[#This Row],[A_1]])*1</f>
        <v>12</v>
      </c>
      <c r="BA22" s="5" t="str">
        <f ca="1">IF(B_MSK[[#This Row],[//]]="","",INDEX(INDIRECT(DIR&amp;$2:$2),B_MSK[[#This Row],[//]]))</f>
        <v>UNTANA</v>
      </c>
      <c r="BB22" s="5" t="str">
        <f ca="1">CONCATENATE(B_MSK[[#This Row],[concat]],B_MSK[[#This Row],[HARGA_X]],B_MSK[[#This Row],[SAT]])</f>
        <v>entercboardkayu3166.66666666667LSN</v>
      </c>
    </row>
    <row r="23" spans="1:54" x14ac:dyDescent="0.25">
      <c r="A23" s="6" t="s">
        <v>128</v>
      </c>
      <c r="B23" s="5" t="str">
        <f ca="1">IF(B_MSK[[#This Row],[N_ID]]="","",INDEX(INDIRECT(DIR&amp;$2:$2),MATCH(B_MSK[[#This Row],[N_ID]],INDIRECT(DIR&amp;"!NOTA[ID_P]"),0)))</f>
        <v/>
      </c>
      <c r="C23" s="5" t="str">
        <f ca="1">IF(B_MSK[[#This Row],[//]]="","",HYPERLINK("["&amp;SUBSTITUTE(DIR,"'","")&amp;"]NOTA!D"&amp;B_MSK[[#This Row],[//]]+2,"&gt;"))</f>
        <v/>
      </c>
      <c r="D23" s="5" t="str">
        <f ca="1">IF(B_MSK[[#This Row],[N_ID]]="","",COUNTIF(INDIRECT(DIR&amp;"!NOTA[ID_H]"),B_MSK[[#This Row],[ID NOTA]]))</f>
        <v/>
      </c>
      <c r="E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" s="7" t="str">
        <f ca="1">IF(B_MSK[[#This Row],[stt]]="ada",INDEX([2]!db[NB BM],B_MSK[DB_ROW]-1),"")</f>
        <v/>
      </c>
      <c r="H23" s="7" t="str">
        <f ca="1">IF(B_MSK[[#This Row],[//]]="","",INDEX(INDIRECT(DIR&amp;$2:$2),B_MSK[[#This Row],[//]]))</f>
        <v/>
      </c>
      <c r="I23" s="27" t="str">
        <f ca="1">IF(B_MSK[[#This Row],[//]]="","",INDEX(INDIRECT(DB_PATH&amp;$2:$2),B_MSK[[#This Row],[DB_ROW]]-1))</f>
        <v/>
      </c>
      <c r="J23" s="5" t="str">
        <f ca="1">IF(B_MSK[[#This Row],[//]]="","",IF(INDEX(INDIRECT(DIR&amp;$2:$2),B_MSK[[#This Row],[//]])="","",INDEX(INDIRECT(DIR&amp;$2:$2),B_MSK[[#This Row],[//]])))</f>
        <v/>
      </c>
      <c r="K23" s="5" t="str">
        <f ca="1">IF(B_MSK[[#This Row],[//]]="","",IF(INDEX(INDIRECT(DIR&amp;$2:$2),B_MSK[[#This Row],[//]])="","",INDEX(INDIRECT(DIR&amp;$2:$2),B_MSK[[#This Row],[//]])))</f>
        <v/>
      </c>
      <c r="L23" s="5" t="str">
        <f ca="1">IF(B_MSK[[#This Row],[//]]="","",IF(INDEX(INDIRECT(DIR&amp;$2:$2),B_MSK[[#This Row],[//]])="","",INDEX(INDIRECT(DIR&amp;$2:$2),B_MSK[[#This Row],[//]])))</f>
        <v/>
      </c>
      <c r="M23" s="13" t="str">
        <f ca="1">IF(B_MSK[[#This Row],[//]]="","",INDEX(INDIRECT(DIR&amp;$2:$2),B_MSK[[#This Row],[//]]))</f>
        <v/>
      </c>
      <c r="N23" s="13" t="str">
        <f ca="1">IF(OR(B_MSK[[#This Row],[//]]="",),"",INDEX(INDIRECT(DIR&amp;$2:$2),B_MSK[[#This Row],[//]]))</f>
        <v/>
      </c>
      <c r="O23" s="3" t="str">
        <f ca="1">IF(B_MSK[[#This Row],[//]]="","",IF(INDEX(INDIRECT(DIR&amp;$2:$2),B_MSK[[#This Row],[//]])=0,"",INDEX(INDIRECT(DIR&amp;$2:$2),B_MSK[[#This Row],[//]])))</f>
        <v/>
      </c>
      <c r="P23" s="3" t="str">
        <f ca="1">IF(B_MSK[[#This Row],[//]]="","",IF(INDEX(INDIRECT(DIR&amp;$2:$2),B_MSK[[#This Row],[//]])=0,"",INDEX(INDIRECT(DIR&amp;$2:$2),B_MSK[[#This Row],[//]])))</f>
        <v/>
      </c>
      <c r="Q23" s="12" t="str">
        <f ca="1">IF(B_MSK[[#This Row],[//]]="","",INDEX(INDIRECT(DIR&amp;$2:$2),B_MSK[[#This Row],[//]]))</f>
        <v/>
      </c>
      <c r="R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" s="37" t="str">
        <f ca="1">IF(B_MSK[[#This Row],[//]]="","",INDEX(INDIRECT(DIR&amp;$2:$2),B_MSK[[#This Row],[//]]))</f>
        <v/>
      </c>
      <c r="U23" s="38" t="str">
        <f ca="1">IF(SUMIF(B_MSK[NAMA BARANG],B_MSK[[#This Row],[NAMA BARANG]],B_MSK[JMLH BRG])=0,"",SUMIF(B_MSK[NAMA BARANG],B_MSK[[#This Row],[NAMA BARANG]],B_MSK[C]))</f>
        <v/>
      </c>
      <c r="V23" s="7" t="str">
        <f ca="1">IF(B_MSK[[#This Row],[//]]="","",INDEX(INDIRECT(DIR&amp;$2:$2),B_MSK[[#This Row],[//]]))</f>
        <v/>
      </c>
      <c r="W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" s="5" t="str">
        <f ca="1">IF(B_MSK[[#This Row],[N.B.nota]]="","",IF(MATCH(B_MSK[[#This Row],[concat]],[2]!db[NB NOTA_C],0)&gt;0,"ada",0))</f>
        <v/>
      </c>
      <c r="Y23" s="5" t="str">
        <f ca="1">IF(B_MSK[[#This Row],[N.B.nota]]="","",ADDRESS(ROW(B_MSK[QB]),COLUMN(B_MSK[QB]))&amp;":"&amp;ADDRESS(ROW(),COLUMN(B_MSK[QB])))</f>
        <v/>
      </c>
      <c r="Z23" s="5" t="str">
        <f ca="1">IF(B_MSK[[#This Row],[concat]]="","",MATCH(B_MSK[[#This Row],[concat]],[2]!db[NB NOTA_C],0)+1)</f>
        <v/>
      </c>
      <c r="AA23" s="5" t="str">
        <f ca="1">IF(B_MSK[[#This Row],[//]]="","",HYPERLINK("[D:\kerja\BANK EXP\BARU\DB.XLSX]DB!e"&amp;B_MSK[[#This Row],[DB_ROW]],"&gt;"))</f>
        <v/>
      </c>
      <c r="AB23" s="30" t="e">
        <f ca="1">MID(B_MSK[[#This Row],[/ STN_1]],FIND(" ",B_MSK[[#This Row],[/ STN_1]])+1,LEN(B_MSK[[#This Row],[/ STN_1]]))</f>
        <v>#VALUE!</v>
      </c>
      <c r="AC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" s="15" t="str">
        <f ca="1">IF(B_MSK[[#This Row],[HARGA_2]]="","",IF(MID(B_MSK[[#This Row],[/ STN_2]],FIND(" ",B_MSK[[#This Row],[/ STN_2]])+1,LEN(B_MSK[[#This Row],[/ STN_2]]))="LSN",B_MSK[[#This Row],[HARGA_2]]/12,""))</f>
        <v/>
      </c>
      <c r="AH23" s="7" t="str">
        <f ca="1">IF(B_MSK[[#This Row],[HARGA_3]]="","","/ "&amp;"PCS")</f>
        <v/>
      </c>
      <c r="AI23" s="15" t="str">
        <f ca="1">IF(B_MSK[[#This Row],[HARGA_3]]="",IF(B_MSK[[#This Row],[HARGA_2]]="",IF(B_MSK[[#This Row],[HARGA_1]]="","",B_MSK[[#This Row],[HARGA_1]]),B_MSK[[#This Row],[HARGA_2]]),B_MSK[[#This Row],[HARGA_3]])</f>
        <v/>
      </c>
      <c r="AJ23" s="15" t="str">
        <f ca="1">IF(B_MSK[[#This Row],[/ STN_3]]="",IF(B_MSK[[#This Row],[/ STN_2]]="",IF(B_MSK[[#This Row],[/ STN_1]]="","",B_MSK[[#This Row],[/ STN_1]]),B_MSK[[#This Row],[/ STN_2]]),B_MSK[[#This Row],[/ STN_3]])</f>
        <v/>
      </c>
      <c r="AK23" s="5" t="str">
        <f ca="1">IF(B_MSK[[#This Row],[//]]="","",SUBSTITUTE(SUBSTITUTE(SUBSTITUTE(B_MSK[[#This Row],[QTY/ CTN]]," ","_",2),"(",""),")","")&amp;"_")</f>
        <v/>
      </c>
      <c r="AL23" s="5" t="str">
        <f ca="1">IF(B_MSK[[#This Row],[A_B]]="","",SEARCH("_",B_MSK[[#This Row],[A_B]]))</f>
        <v/>
      </c>
      <c r="AM23" s="5" t="str">
        <f ca="1">IF(B_MSK[[#This Row],[A_B]]="","",LEN(B_MSK[[#This Row],[A_B]]))</f>
        <v/>
      </c>
      <c r="AN23" s="5" t="str">
        <f ca="1">IF(B_MSK[[#This Row],[A_B]]="","",LEFT(B_MSK[[#This Row],[QTY/ CTN]],B_MSK[[#This Row],[A_B_1]]))</f>
        <v/>
      </c>
      <c r="AO23" s="5" t="str">
        <f ca="1">IF(B_MSK[[#This Row],[A_B]]="","",LEFT(B_MSK[[#This Row],[A_]],SEARCH(" ",B_MSK[[#This Row],[A_]])-1))</f>
        <v/>
      </c>
      <c r="AP23" s="5" t="str">
        <f ca="1">IF(B_MSK[[#This Row],[A_B]]="","",RIGHT(B_MSK[[#This Row],[A_]],LEN(B_MSK[[#This Row],[A_]])-SEARCH(" ",B_MSK[[#This Row],[A_]])))</f>
        <v/>
      </c>
      <c r="AQ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" s="5" t="str">
        <f ca="1">IF(B_MSK[[#This Row],[B_]]="","",LEFT(B_MSK[[#This Row],[B_]],SEARCH(" ",B_MSK[[#This Row],[B_]])))</f>
        <v/>
      </c>
      <c r="AS23" s="5" t="str">
        <f ca="1">IF(B_MSK[[#This Row],[B_]]="","",RIGHT(B_MSK[[#This Row],[B_]],LEN(B_MSK[[#This Row],[B_]])-SEARCH(" ",B_MSK[[#This Row],[B_]])))</f>
        <v/>
      </c>
      <c r="AT23" s="5" t="str">
        <f ca="1">IF(B_MSK[[#This Row],[B_2]]="LSN",12,"")</f>
        <v/>
      </c>
      <c r="AU23" s="5" t="str">
        <f ca="1">IF(B_MSK[[#This Row],[C_1]]="","","PCS")</f>
        <v/>
      </c>
      <c r="AV23" s="5" t="str">
        <f ca="1">IF(B_MSK[[#This Row],[A_1]]="","",B_MSK[[#This Row],[A_1]]*IF(B_MSK[[#This Row],[B_1]]="",1,B_MSK[[#This Row],[B_1]])*IF(B_MSK[[#This Row],[C_1]]="",1,B_MSK[[#This Row],[C_1]]))</f>
        <v/>
      </c>
      <c r="AW23" s="5" t="str">
        <f ca="1">IF(B_MSK[[#This Row],[C_2]]="",IF(B_MSK[[#This Row],[B_2]]="",IF(B_MSK[[#This Row],[A_2]]="","",B_MSK[[#This Row],[A_2]]),B_MSK[[#This Row],[B_2]]),B_MSK[[#This Row],[C_2]])</f>
        <v/>
      </c>
      <c r="AX23" s="2">
        <f ca="1">IF(ISNUMBER(B_MSK[[#This Row],[TANGGAL DATANG]]),B_MSK[[#This Row],[TANGGAL DATANG]],AX22)</f>
        <v>44930</v>
      </c>
      <c r="AY23" s="5" t="str">
        <f ca="1">IF(B_MSK[[#This Row],[DB_ROW]]="","",INDEX([2]!db[JENIS],B_MSK[[#This Row],[DB_ROW]]-1))</f>
        <v/>
      </c>
      <c r="AZ23" s="5" t="e">
        <f ca="1">IF(B_MSK[[#This Row],[A_1]]="","",B_MSK[[#This Row],[A_1]])*1</f>
        <v>#VALUE!</v>
      </c>
      <c r="BA23" s="5" t="str">
        <f ca="1">IF(B_MSK[[#This Row],[//]]="","",INDEX(INDIRECT(DIR&amp;$2:$2),B_MSK[[#This Row],[//]]))</f>
        <v/>
      </c>
      <c r="BB23" s="5" t="str">
        <f ca="1">CONCATENATE(B_MSK[[#This Row],[concat]],B_MSK[[#This Row],[HARGA_X]],B_MSK[[#This Row],[SAT]])</f>
        <v/>
      </c>
    </row>
    <row r="24" spans="1:54" x14ac:dyDescent="0.25">
      <c r="A24" s="6" t="s">
        <v>166</v>
      </c>
      <c r="B24" s="5">
        <f ca="1">IF(B_MSK[[#This Row],[N_ID]]="","",INDEX(INDIRECT(DIR&amp;$2:$2),MATCH(B_MSK[[#This Row],[N_ID]],INDIRECT(DIR&amp;"!NOTA[ID_P]"),0)))</f>
        <v>7</v>
      </c>
      <c r="C24" s="5" t="str">
        <f ca="1">IF(B_MSK[[#This Row],[//]]="","",HYPERLINK("["&amp;SUBSTITUTE(DIR,"'","")&amp;"]NOTA!D"&amp;B_MSK[[#This Row],[//]]+2,"&gt;"))</f>
        <v>&gt;</v>
      </c>
      <c r="D24" s="5">
        <f ca="1">IF(B_MSK[[#This Row],[N_ID]]="","",COUNTIF(INDIRECT(DIR&amp;"!NOTA[ID_H]"),B_MSK[[#This Row],[ID NOTA]]))</f>
        <v>3</v>
      </c>
      <c r="E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</v>
      </c>
      <c r="F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" s="7" t="str">
        <f ca="1">IF(B_MSK[[#This Row],[stt]]="ada",INDEX([2]!db[NB BM],B_MSK[DB_ROW]-1),"")</f>
        <v>Kartu absensi Kojiko dos merah</v>
      </c>
      <c r="H24" s="7" t="str">
        <f ca="1">IF(B_MSK[[#This Row],[//]]="","",INDEX(INDIRECT(DIR&amp;$2:$2),B_MSK[[#This Row],[//]]))</f>
        <v>ETJ</v>
      </c>
      <c r="I24" s="27" t="str">
        <f ca="1">IF(B_MSK[[#This Row],[//]]="","",INDEX(INDIRECT(DB_PATH&amp;$2:$2),B_MSK[[#This Row],[DB_ROW]]-1))</f>
        <v>100 PAK</v>
      </c>
      <c r="J24" s="5">
        <f ca="1">IF(B_MSK[[#This Row],[//]]="","",IF(INDEX(INDIRECT(DIR&amp;$2:$2),B_MSK[[#This Row],[//]])="","",INDEX(INDIRECT(DIR&amp;$2:$2),B_MSK[[#This Row],[//]])))</f>
        <v>2</v>
      </c>
      <c r="K24" s="5">
        <f ca="1">IF(B_MSK[[#This Row],[//]]="","",IF(INDEX(INDIRECT(DIR&amp;$2:$2),B_MSK[[#This Row],[//]])="","",INDEX(INDIRECT(DIR&amp;$2:$2),B_MSK[[#This Row],[//]])))</f>
        <v>200</v>
      </c>
      <c r="L24" s="5" t="str">
        <f ca="1">IF(B_MSK[[#This Row],[//]]="","",IF(INDEX(INDIRECT(DIR&amp;$2:$2),B_MSK[[#This Row],[//]])="","",INDEX(INDIRECT(DIR&amp;$2:$2),B_MSK[[#This Row],[//]])))</f>
        <v>PAK</v>
      </c>
      <c r="M24" s="13">
        <f ca="1">IF(B_MSK[[#This Row],[//]]="","",INDEX(INDIRECT(DIR&amp;$2:$2),B_MSK[[#This Row],[//]]))</f>
        <v>17500</v>
      </c>
      <c r="N24" s="13">
        <f ca="1">IF(OR(B_MSK[[#This Row],[//]]="",),"",INDEX(INDIRECT(DIR&amp;$2:$2),B_MSK[[#This Row],[//]]))</f>
        <v>1750000</v>
      </c>
      <c r="O24" s="3" t="str">
        <f ca="1">IF(B_MSK[[#This Row],[//]]="","",IF(INDEX(INDIRECT(DIR&amp;$2:$2),B_MSK[[#This Row],[//]])=0,"",INDEX(INDIRECT(DIR&amp;$2:$2),B_MSK[[#This Row],[//]])))</f>
        <v/>
      </c>
      <c r="P24" s="3" t="str">
        <f ca="1">IF(B_MSK[[#This Row],[//]]="","",IF(INDEX(INDIRECT(DIR&amp;$2:$2),B_MSK[[#This Row],[//]])=0,"",INDEX(INDIRECT(DIR&amp;$2:$2),B_MSK[[#This Row],[//]])))</f>
        <v/>
      </c>
      <c r="Q24" s="12">
        <f ca="1">IF(B_MSK[[#This Row],[//]]="","",INDEX(INDIRECT(DIR&amp;$2:$2),B_MSK[[#This Row],[//]]))</f>
        <v>3500000</v>
      </c>
      <c r="R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" s="37">
        <f ca="1">IF(B_MSK[[#This Row],[//]]="","",INDEX(INDIRECT(DIR&amp;$2:$2),B_MSK[[#This Row],[//]]))</f>
        <v>0</v>
      </c>
      <c r="U24" s="38">
        <f ca="1">IF(SUMIF(B_MSK[NAMA BARANG],B_MSK[[#This Row],[NAMA BARANG]],B_MSK[JMLH BRG])=0,"",SUMIF(B_MSK[NAMA BARANG],B_MSK[[#This Row],[NAMA BARANG]],B_MSK[C]))</f>
        <v>2</v>
      </c>
      <c r="V24" s="7" t="str">
        <f ca="1">IF(B_MSK[[#This Row],[//]]="","",INDEX(INDIRECT(DIR&amp;$2:$2),B_MSK[[#This Row],[//]]))</f>
        <v>KOJIKO K/ABSEN D/MRH</v>
      </c>
      <c r="W24" s="7" t="str">
        <f ca="1">LOWER(SUBSTITUTE(SUBSTITUTE(SUBSTITUTE(SUBSTITUTE(SUBSTITUTE(SUBSTITUTE(SUBSTITUTE(SUBSTITUTE(SUBSTITUTE(B_MSK[[#This Row],[N.B.nota]]," ",""),"-",""),"(",""),")",""),".",""),",",""),"/",""),"""",""),"+",""))</f>
        <v>kojikokabsendmrh</v>
      </c>
      <c r="X24" s="5" t="str">
        <f ca="1">IF(B_MSK[[#This Row],[N.B.nota]]="","",IF(MATCH(B_MSK[[#This Row],[concat]],[2]!db[NB NOTA_C],0)&gt;0,"ada",0))</f>
        <v>ada</v>
      </c>
      <c r="Y24" s="5" t="str">
        <f ca="1">IF(B_MSK[[#This Row],[N.B.nota]]="","",ADDRESS(ROW(B_MSK[QB]),COLUMN(B_MSK[QB]))&amp;":"&amp;ADDRESS(ROW(),COLUMN(B_MSK[QB])))</f>
        <v>$D$4:$D$24</v>
      </c>
      <c r="Z24" s="5">
        <f ca="1">IF(B_MSK[[#This Row],[concat]]="","",MATCH(B_MSK[[#This Row],[concat]],[2]!db[NB NOTA_C],0)+1)</f>
        <v>1333</v>
      </c>
      <c r="AA24" s="5" t="str">
        <f ca="1">IF(B_MSK[[#This Row],[//]]="","",HYPERLINK("[D:\kerja\BANK EXP\BARU\DB.XLSX]DB!e"&amp;B_MSK[[#This Row],[DB_ROW]],"&gt;"))</f>
        <v>&gt;</v>
      </c>
      <c r="AB24" s="30" t="str">
        <f ca="1">MID(B_MSK[[#This Row],[/ STN_1]],FIND(" ",B_MSK[[#This Row],[/ STN_1]])+1,LEN(B_MSK[[#This Row],[/ STN_1]]))</f>
        <v>PAK</v>
      </c>
      <c r="AC24" s="11">
        <f ca="1">IF(B_MSK[[#This Row],[//]]="","",IF(B_MSK[[#This Row],[ JUMLAH ]]="","",IF(B_MSK[[#This Row],[C]]="",B_MSK[[#This Row],[HARGA CTN]]/B_MSK[[#This Row],[JMLH BRG]],B_MSK[[#This Row],[HARGA CTN]]/B_MSK[[#This Row],[A_1]])))</f>
        <v>17500</v>
      </c>
      <c r="AD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" s="15" t="str">
        <f ca="1">IF(B_MSK[[#This Row],[HARGA_2]]="","",IF(MID(B_MSK[[#This Row],[/ STN_2]],FIND(" ",B_MSK[[#This Row],[/ STN_2]])+1,LEN(B_MSK[[#This Row],[/ STN_2]]))="LSN",B_MSK[[#This Row],[HARGA_2]]/12,""))</f>
        <v/>
      </c>
      <c r="AH24" s="7" t="str">
        <f ca="1">IF(B_MSK[[#This Row],[HARGA_3]]="","","/ "&amp;"PCS")</f>
        <v/>
      </c>
      <c r="AI24" s="15">
        <f ca="1">IF(B_MSK[[#This Row],[HARGA_3]]="",IF(B_MSK[[#This Row],[HARGA_2]]="",IF(B_MSK[[#This Row],[HARGA_1]]="","",B_MSK[[#This Row],[HARGA_1]]),B_MSK[[#This Row],[HARGA_2]]),B_MSK[[#This Row],[HARGA_3]])</f>
        <v>17500</v>
      </c>
      <c r="AJ24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24" s="5" t="str">
        <f ca="1">IF(B_MSK[[#This Row],[//]]="","",SUBSTITUTE(SUBSTITUTE(SUBSTITUTE(B_MSK[[#This Row],[QTY/ CTN]]," ","_",2),"(",""),")","")&amp;"_")</f>
        <v>100 PAK_</v>
      </c>
      <c r="AL24" s="5">
        <f ca="1">IF(B_MSK[[#This Row],[A_B]]="","",SEARCH("_",B_MSK[[#This Row],[A_B]]))</f>
        <v>8</v>
      </c>
      <c r="AM24" s="5">
        <f ca="1">IF(B_MSK[[#This Row],[A_B]]="","",LEN(B_MSK[[#This Row],[A_B]]))</f>
        <v>8</v>
      </c>
      <c r="AN24" s="5" t="str">
        <f ca="1">IF(B_MSK[[#This Row],[A_B]]="","",LEFT(B_MSK[[#This Row],[QTY/ CTN]],B_MSK[[#This Row],[A_B_1]]))</f>
        <v>100 PAK</v>
      </c>
      <c r="AO24" s="5" t="str">
        <f ca="1">IF(B_MSK[[#This Row],[A_B]]="","",LEFT(B_MSK[[#This Row],[A_]],SEARCH(" ",B_MSK[[#This Row],[A_]])-1))</f>
        <v>100</v>
      </c>
      <c r="AP24" s="5" t="str">
        <f ca="1">IF(B_MSK[[#This Row],[A_B]]="","",RIGHT(B_MSK[[#This Row],[A_]],LEN(B_MSK[[#This Row],[A_]])-SEARCH(" ",B_MSK[[#This Row],[A_]])))</f>
        <v>PAK</v>
      </c>
      <c r="AQ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" s="5" t="str">
        <f ca="1">IF(B_MSK[[#This Row],[B_]]="","",LEFT(B_MSK[[#This Row],[B_]],SEARCH(" ",B_MSK[[#This Row],[B_]])))</f>
        <v/>
      </c>
      <c r="AS24" s="5" t="str">
        <f ca="1">IF(B_MSK[[#This Row],[B_]]="","",RIGHT(B_MSK[[#This Row],[B_]],LEN(B_MSK[[#This Row],[B_]])-SEARCH(" ",B_MSK[[#This Row],[B_]])))</f>
        <v/>
      </c>
      <c r="AT24" s="5" t="str">
        <f ca="1">IF(B_MSK[[#This Row],[B_2]]="LSN",12,"")</f>
        <v/>
      </c>
      <c r="AU24" s="5" t="str">
        <f ca="1">IF(B_MSK[[#This Row],[C_1]]="","","PCS")</f>
        <v/>
      </c>
      <c r="AV24" s="5">
        <f ca="1">IF(B_MSK[[#This Row],[A_1]]="","",B_MSK[[#This Row],[A_1]]*IF(B_MSK[[#This Row],[B_1]]="",1,B_MSK[[#This Row],[B_1]])*IF(B_MSK[[#This Row],[C_1]]="",1,B_MSK[[#This Row],[C_1]]))</f>
        <v>100</v>
      </c>
      <c r="AW24" s="5" t="str">
        <f ca="1">IF(B_MSK[[#This Row],[C_2]]="",IF(B_MSK[[#This Row],[B_2]]="",IF(B_MSK[[#This Row],[A_2]]="","",B_MSK[[#This Row],[A_2]]),B_MSK[[#This Row],[B_2]]),B_MSK[[#This Row],[C_2]])</f>
        <v>PAK</v>
      </c>
      <c r="AX24" s="2">
        <f ca="1">IF(ISNUMBER(B_MSK[[#This Row],[TANGGAL DATANG]]),B_MSK[[#This Row],[TANGGAL DATANG]],AX23)</f>
        <v>44930</v>
      </c>
      <c r="AY24" s="5" t="str">
        <f ca="1">IF(B_MSK[[#This Row],[DB_ROW]]="","",INDEX([2]!db[JENIS],B_MSK[[#This Row],[DB_ROW]]-1))</f>
        <v>kartu</v>
      </c>
      <c r="AZ24" s="5">
        <f ca="1">IF(B_MSK[[#This Row],[A_1]]="","",B_MSK[[#This Row],[A_1]])*1</f>
        <v>100</v>
      </c>
      <c r="BA24" s="5" t="str">
        <f ca="1">IF(B_MSK[[#This Row],[//]]="","",INDEX(INDIRECT(DIR&amp;$2:$2),B_MSK[[#This Row],[//]]))</f>
        <v>UNTANA</v>
      </c>
      <c r="BB24" s="5" t="str">
        <f ca="1">CONCATENATE(B_MSK[[#This Row],[concat]],B_MSK[[#This Row],[HARGA_X]],B_MSK[[#This Row],[SAT]])</f>
        <v>kojikokabsendmrh17500PAK</v>
      </c>
    </row>
    <row r="25" spans="1:54" x14ac:dyDescent="0.25">
      <c r="A25" s="6" t="s">
        <v>128</v>
      </c>
      <c r="B25" s="5" t="str">
        <f ca="1">IF(B_MSK[[#This Row],[N_ID]]="","",INDEX(INDIRECT(DIR&amp;$2:$2),MATCH(B_MSK[[#This Row],[N_ID]],INDIRECT(DIR&amp;"!NOTA[ID_P]"),0)))</f>
        <v/>
      </c>
      <c r="C25" s="5" t="str">
        <f ca="1">IF(B_MSK[[#This Row],[//]]="","",HYPERLINK("["&amp;SUBSTITUTE(DIR,"'","")&amp;"]NOTA!D"&amp;B_MSK[[#This Row],[//]]+2,"&gt;"))</f>
        <v>&gt;</v>
      </c>
      <c r="D25" s="5" t="str">
        <f ca="1">IF(B_MSK[[#This Row],[N_ID]]="","",COUNTIF(INDIRECT(DIR&amp;"!NOTA[ID_H]"),B_MSK[[#This Row],[ID NOTA]]))</f>
        <v/>
      </c>
      <c r="E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</v>
      </c>
      <c r="F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" s="7" t="str">
        <f ca="1">IF(B_MSK[[#This Row],[stt]]="ada",INDEX([2]!db[NB BM],B_MSK[DB_ROW]-1),"")</f>
        <v>Bt Enter Kembang</v>
      </c>
      <c r="H25" s="7" t="str">
        <f ca="1">IF(B_MSK[[#This Row],[//]]="","",INDEX(INDIRECT(DIR&amp;$2:$2),B_MSK[[#This Row],[//]]))</f>
        <v>ETJ</v>
      </c>
      <c r="I25" s="27" t="str">
        <f ca="1">IF(B_MSK[[#This Row],[//]]="","",INDEX(INDIRECT(DB_PATH&amp;$2:$2),B_MSK[[#This Row],[DB_ROW]]-1))</f>
        <v>16 LSN</v>
      </c>
      <c r="J25" s="5">
        <f ca="1">IF(B_MSK[[#This Row],[//]]="","",IF(INDEX(INDIRECT(DIR&amp;$2:$2),B_MSK[[#This Row],[//]])="","",INDEX(INDIRECT(DIR&amp;$2:$2),B_MSK[[#This Row],[//]])))</f>
        <v>2</v>
      </c>
      <c r="K25" s="5">
        <f ca="1">IF(B_MSK[[#This Row],[//]]="","",IF(INDEX(INDIRECT(DIR&amp;$2:$2),B_MSK[[#This Row],[//]])="","",INDEX(INDIRECT(DIR&amp;$2:$2),B_MSK[[#This Row],[//]])))</f>
        <v>32</v>
      </c>
      <c r="L25" s="5" t="str">
        <f ca="1">IF(B_MSK[[#This Row],[//]]="","",IF(INDEX(INDIRECT(DIR&amp;$2:$2),B_MSK[[#This Row],[//]])="","",INDEX(INDIRECT(DIR&amp;$2:$2),B_MSK[[#This Row],[//]])))</f>
        <v>LSN</v>
      </c>
      <c r="M25" s="13">
        <f ca="1">IF(B_MSK[[#This Row],[//]]="","",INDEX(INDIRECT(DIR&amp;$2:$2),B_MSK[[#This Row],[//]]))</f>
        <v>55000</v>
      </c>
      <c r="N25" s="13">
        <f ca="1">IF(OR(B_MSK[[#This Row],[//]]="",),"",INDEX(INDIRECT(DIR&amp;$2:$2),B_MSK[[#This Row],[//]]))</f>
        <v>880000</v>
      </c>
      <c r="O25" s="3" t="str">
        <f ca="1">IF(B_MSK[[#This Row],[//]]="","",IF(INDEX(INDIRECT(DIR&amp;$2:$2),B_MSK[[#This Row],[//]])=0,"",INDEX(INDIRECT(DIR&amp;$2:$2),B_MSK[[#This Row],[//]])))</f>
        <v/>
      </c>
      <c r="P25" s="3" t="str">
        <f ca="1">IF(B_MSK[[#This Row],[//]]="","",IF(INDEX(INDIRECT(DIR&amp;$2:$2),B_MSK[[#This Row],[//]])=0,"",INDEX(INDIRECT(DIR&amp;$2:$2),B_MSK[[#This Row],[//]])))</f>
        <v/>
      </c>
      <c r="Q25" s="12">
        <f ca="1">IF(B_MSK[[#This Row],[//]]="","",INDEX(INDIRECT(DIR&amp;$2:$2),B_MSK[[#This Row],[//]]))</f>
        <v>1760000</v>
      </c>
      <c r="R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" s="37">
        <f ca="1">IF(B_MSK[[#This Row],[//]]="","",INDEX(INDIRECT(DIR&amp;$2:$2),B_MSK[[#This Row],[//]]))</f>
        <v>0</v>
      </c>
      <c r="U25" s="38">
        <f ca="1">IF(SUMIF(B_MSK[NAMA BARANG],B_MSK[[#This Row],[NAMA BARANG]],B_MSK[JMLH BRG])=0,"",SUMIF(B_MSK[NAMA BARANG],B_MSK[[#This Row],[NAMA BARANG]],B_MSK[C]))</f>
        <v>2</v>
      </c>
      <c r="V25" s="7" t="str">
        <f ca="1">IF(B_MSK[[#This Row],[//]]="","",INDEX(INDIRECT(DIR&amp;$2:$2),B_MSK[[#This Row],[//]]))</f>
        <v>ENTER B TAMU KEMBANG</v>
      </c>
      <c r="W25" s="7" t="str">
        <f ca="1">LOWER(SUBSTITUTE(SUBSTITUTE(SUBSTITUTE(SUBSTITUTE(SUBSTITUTE(SUBSTITUTE(SUBSTITUTE(SUBSTITUTE(SUBSTITUTE(B_MSK[[#This Row],[N.B.nota]]," ",""),"-",""),"(",""),")",""),".",""),",",""),"/",""),"""",""),"+",""))</f>
        <v>enterbtamukembang</v>
      </c>
      <c r="X25" s="5" t="str">
        <f ca="1">IF(B_MSK[[#This Row],[N.B.nota]]="","",IF(MATCH(B_MSK[[#This Row],[concat]],[2]!db[NB NOTA_C],0)&gt;0,"ada",0))</f>
        <v>ada</v>
      </c>
      <c r="Y25" s="5" t="str">
        <f ca="1">IF(B_MSK[[#This Row],[N.B.nota]]="","",ADDRESS(ROW(B_MSK[QB]),COLUMN(B_MSK[QB]))&amp;":"&amp;ADDRESS(ROW(),COLUMN(B_MSK[QB])))</f>
        <v>$D$4:$D$25</v>
      </c>
      <c r="Z25" s="5">
        <f ca="1">IF(B_MSK[[#This Row],[concat]]="","",MATCH(B_MSK[[#This Row],[concat]],[2]!db[NB NOTA_C],0)+1)</f>
        <v>654</v>
      </c>
      <c r="AA25" s="5" t="str">
        <f ca="1">IF(B_MSK[[#This Row],[//]]="","",HYPERLINK("[D:\kerja\BANK EXP\BARU\DB.XLSX]DB!e"&amp;B_MSK[[#This Row],[DB_ROW]],"&gt;"))</f>
        <v>&gt;</v>
      </c>
      <c r="AB25" s="30" t="str">
        <f ca="1">MID(B_MSK[[#This Row],[/ STN_1]],FIND(" ",B_MSK[[#This Row],[/ STN_1]])+1,LEN(B_MSK[[#This Row],[/ STN_1]]))</f>
        <v>LSN</v>
      </c>
      <c r="AC25" s="11">
        <f ca="1">IF(B_MSK[[#This Row],[//]]="","",IF(B_MSK[[#This Row],[ JUMLAH ]]="","",IF(B_MSK[[#This Row],[C]]="",B_MSK[[#This Row],[HARGA CTN]]/B_MSK[[#This Row],[JMLH BRG]],B_MSK[[#This Row],[HARGA CTN]]/B_MSK[[#This Row],[A_1]])))</f>
        <v>55000</v>
      </c>
      <c r="AD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4583.333333333333</v>
      </c>
      <c r="AF2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5" s="15" t="str">
        <f ca="1">IF(B_MSK[[#This Row],[HARGA_2]]="","",IF(MID(B_MSK[[#This Row],[/ STN_2]],FIND(" ",B_MSK[[#This Row],[/ STN_2]])+1,LEN(B_MSK[[#This Row],[/ STN_2]]))="LSN",B_MSK[[#This Row],[HARGA_2]]/12,""))</f>
        <v/>
      </c>
      <c r="AH25" s="7" t="str">
        <f ca="1">IF(B_MSK[[#This Row],[HARGA_3]]="","","/ "&amp;"PCS")</f>
        <v/>
      </c>
      <c r="AI25" s="15">
        <f ca="1">IF(B_MSK[[#This Row],[HARGA_3]]="",IF(B_MSK[[#This Row],[HARGA_2]]="",IF(B_MSK[[#This Row],[HARGA_1]]="","",B_MSK[[#This Row],[HARGA_1]]),B_MSK[[#This Row],[HARGA_2]]),B_MSK[[#This Row],[HARGA_3]])</f>
        <v>4583.333333333333</v>
      </c>
      <c r="AJ2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" s="5" t="str">
        <f ca="1">IF(B_MSK[[#This Row],[//]]="","",SUBSTITUTE(SUBSTITUTE(SUBSTITUTE(B_MSK[[#This Row],[QTY/ CTN]]," ","_",2),"(",""),")","")&amp;"_")</f>
        <v>16 LSN_</v>
      </c>
      <c r="AL25" s="5">
        <f ca="1">IF(B_MSK[[#This Row],[A_B]]="","",SEARCH("_",B_MSK[[#This Row],[A_B]]))</f>
        <v>7</v>
      </c>
      <c r="AM25" s="5">
        <f ca="1">IF(B_MSK[[#This Row],[A_B]]="","",LEN(B_MSK[[#This Row],[A_B]]))</f>
        <v>7</v>
      </c>
      <c r="AN25" s="5" t="str">
        <f ca="1">IF(B_MSK[[#This Row],[A_B]]="","",LEFT(B_MSK[[#This Row],[QTY/ CTN]],B_MSK[[#This Row],[A_B_1]]))</f>
        <v>16 LSN</v>
      </c>
      <c r="AO25" s="5" t="str">
        <f ca="1">IF(B_MSK[[#This Row],[A_B]]="","",LEFT(B_MSK[[#This Row],[A_]],SEARCH(" ",B_MSK[[#This Row],[A_]])-1))</f>
        <v>16</v>
      </c>
      <c r="AP25" s="5" t="str">
        <f ca="1">IF(B_MSK[[#This Row],[A_B]]="","",RIGHT(B_MSK[[#This Row],[A_]],LEN(B_MSK[[#This Row],[A_]])-SEARCH(" ",B_MSK[[#This Row],[A_]])))</f>
        <v>LSN</v>
      </c>
      <c r="AQ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5" s="5" t="str">
        <f ca="1">IF(B_MSK[[#This Row],[B_]]="","",LEFT(B_MSK[[#This Row],[B_]],SEARCH(" ",B_MSK[[#This Row],[B_]])))</f>
        <v xml:space="preserve">12 </v>
      </c>
      <c r="AS25" s="5" t="str">
        <f ca="1">IF(B_MSK[[#This Row],[B_]]="","",RIGHT(B_MSK[[#This Row],[B_]],LEN(B_MSK[[#This Row],[B_]])-SEARCH(" ",B_MSK[[#This Row],[B_]])))</f>
        <v>PCS</v>
      </c>
      <c r="AT25" s="5" t="str">
        <f ca="1">IF(B_MSK[[#This Row],[B_2]]="LSN",12,"")</f>
        <v/>
      </c>
      <c r="AU25" s="5" t="str">
        <f ca="1">IF(B_MSK[[#This Row],[C_1]]="","","PCS")</f>
        <v/>
      </c>
      <c r="AV25" s="5">
        <f ca="1">IF(B_MSK[[#This Row],[A_1]]="","",B_MSK[[#This Row],[A_1]]*IF(B_MSK[[#This Row],[B_1]]="",1,B_MSK[[#This Row],[B_1]])*IF(B_MSK[[#This Row],[C_1]]="",1,B_MSK[[#This Row],[C_1]]))</f>
        <v>192</v>
      </c>
      <c r="AW25" s="5" t="str">
        <f ca="1">IF(B_MSK[[#This Row],[C_2]]="",IF(B_MSK[[#This Row],[B_2]]="",IF(B_MSK[[#This Row],[A_2]]="","",B_MSK[[#This Row],[A_2]]),B_MSK[[#This Row],[B_2]]),B_MSK[[#This Row],[C_2]])</f>
        <v>PCS</v>
      </c>
      <c r="AX25" s="2">
        <f ca="1">IF(ISNUMBER(B_MSK[[#This Row],[TANGGAL DATANG]]),B_MSK[[#This Row],[TANGGAL DATANG]],AX24)</f>
        <v>44930</v>
      </c>
      <c r="AY25" s="5" t="str">
        <f ca="1">IF(B_MSK[[#This Row],[DB_ROW]]="","",INDEX([2]!db[JENIS],B_MSK[[#This Row],[DB_ROW]]-1))</f>
        <v>buku</v>
      </c>
      <c r="AZ25" s="5">
        <f ca="1">IF(B_MSK[[#This Row],[A_1]]="","",B_MSK[[#This Row],[A_1]])*1</f>
        <v>16</v>
      </c>
      <c r="BA25" s="5" t="str">
        <f ca="1">IF(B_MSK[[#This Row],[//]]="","",INDEX(INDIRECT(DIR&amp;$2:$2),B_MSK[[#This Row],[//]]))</f>
        <v>UNTANA</v>
      </c>
      <c r="BB25" s="5" t="str">
        <f ca="1">CONCATENATE(B_MSK[[#This Row],[concat]],B_MSK[[#This Row],[HARGA_X]],B_MSK[[#This Row],[SAT]])</f>
        <v>enterbtamukembang4583.33333333333LSN</v>
      </c>
    </row>
    <row r="26" spans="1:54" x14ac:dyDescent="0.25">
      <c r="A26" s="6" t="s">
        <v>128</v>
      </c>
      <c r="B26" s="5" t="str">
        <f ca="1">IF(B_MSK[[#This Row],[N_ID]]="","",INDEX(INDIRECT(DIR&amp;$2:$2),MATCH(B_MSK[[#This Row],[N_ID]],INDIRECT(DIR&amp;"!NOTA[ID_P]"),0)))</f>
        <v/>
      </c>
      <c r="C26" s="5" t="str">
        <f ca="1">IF(B_MSK[[#This Row],[//]]="","",HYPERLINK("["&amp;SUBSTITUTE(DIR,"'","")&amp;"]NOTA!D"&amp;B_MSK[[#This Row],[//]]+2,"&gt;"))</f>
        <v>&gt;</v>
      </c>
      <c r="D26" s="5" t="str">
        <f ca="1">IF(B_MSK[[#This Row],[N_ID]]="","",COUNTIF(INDIRECT(DIR&amp;"!NOTA[ID_H]"),B_MSK[[#This Row],[ID NOTA]]))</f>
        <v/>
      </c>
      <c r="E2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</v>
      </c>
      <c r="F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" s="7" t="str">
        <f ca="1">IF(B_MSK[[#This Row],[stt]]="ada",INDEX([2]!db[NB BM],B_MSK[DB_ROW]-1),"")</f>
        <v>Bt Enter Batik</v>
      </c>
      <c r="H26" s="7" t="str">
        <f ca="1">IF(B_MSK[[#This Row],[//]]="","",INDEX(INDIRECT(DIR&amp;$2:$2),B_MSK[[#This Row],[//]]))</f>
        <v>ETJ</v>
      </c>
      <c r="I26" s="27" t="str">
        <f ca="1">IF(B_MSK[[#This Row],[//]]="","",INDEX(INDIRECT(DB_PATH&amp;$2:$2),B_MSK[[#This Row],[DB_ROW]]-1))</f>
        <v>10 LSN</v>
      </c>
      <c r="J26" s="5">
        <f ca="1">IF(B_MSK[[#This Row],[//]]="","",IF(INDEX(INDIRECT(DIR&amp;$2:$2),B_MSK[[#This Row],[//]])="","",INDEX(INDIRECT(DIR&amp;$2:$2),B_MSK[[#This Row],[//]])))</f>
        <v>2</v>
      </c>
      <c r="K26" s="5">
        <f ca="1">IF(B_MSK[[#This Row],[//]]="","",IF(INDEX(INDIRECT(DIR&amp;$2:$2),B_MSK[[#This Row],[//]])="","",INDEX(INDIRECT(DIR&amp;$2:$2),B_MSK[[#This Row],[//]])))</f>
        <v>20</v>
      </c>
      <c r="L26" s="5" t="str">
        <f ca="1">IF(B_MSK[[#This Row],[//]]="","",IF(INDEX(INDIRECT(DIR&amp;$2:$2),B_MSK[[#This Row],[//]])="","",INDEX(INDIRECT(DIR&amp;$2:$2),B_MSK[[#This Row],[//]])))</f>
        <v>LSN</v>
      </c>
      <c r="M26" s="13">
        <f ca="1">IF(B_MSK[[#This Row],[//]]="","",INDEX(INDIRECT(DIR&amp;$2:$2),B_MSK[[#This Row],[//]]))</f>
        <v>55000</v>
      </c>
      <c r="N26" s="13">
        <f ca="1">IF(OR(B_MSK[[#This Row],[//]]="",),"",INDEX(INDIRECT(DIR&amp;$2:$2),B_MSK[[#This Row],[//]]))</f>
        <v>550000</v>
      </c>
      <c r="O26" s="3" t="str">
        <f ca="1">IF(B_MSK[[#This Row],[//]]="","",IF(INDEX(INDIRECT(DIR&amp;$2:$2),B_MSK[[#This Row],[//]])=0,"",INDEX(INDIRECT(DIR&amp;$2:$2),B_MSK[[#This Row],[//]])))</f>
        <v/>
      </c>
      <c r="P26" s="3" t="str">
        <f ca="1">IF(B_MSK[[#This Row],[//]]="","",IF(INDEX(INDIRECT(DIR&amp;$2:$2),B_MSK[[#This Row],[//]])=0,"",INDEX(INDIRECT(DIR&amp;$2:$2),B_MSK[[#This Row],[//]])))</f>
        <v/>
      </c>
      <c r="Q26" s="12">
        <f ca="1">IF(B_MSK[[#This Row],[//]]="","",INDEX(INDIRECT(DIR&amp;$2:$2),B_MSK[[#This Row],[//]]))</f>
        <v>1100000</v>
      </c>
      <c r="R2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6" s="37">
        <f ca="1">IF(B_MSK[[#This Row],[//]]="","",INDEX(INDIRECT(DIR&amp;$2:$2),B_MSK[[#This Row],[//]]))</f>
        <v>0</v>
      </c>
      <c r="U26" s="38">
        <f ca="1">IF(SUMIF(B_MSK[NAMA BARANG],B_MSK[[#This Row],[NAMA BARANG]],B_MSK[JMLH BRG])=0,"",SUMIF(B_MSK[NAMA BARANG],B_MSK[[#This Row],[NAMA BARANG]],B_MSK[C]))</f>
        <v>2</v>
      </c>
      <c r="V26" s="7" t="str">
        <f ca="1">IF(B_MSK[[#This Row],[//]]="","",INDEX(INDIRECT(DIR&amp;$2:$2),B_MSK[[#This Row],[//]]))</f>
        <v>ENTER B TAMU BATIK</v>
      </c>
      <c r="W26" s="7" t="str">
        <f ca="1">LOWER(SUBSTITUTE(SUBSTITUTE(SUBSTITUTE(SUBSTITUTE(SUBSTITUTE(SUBSTITUTE(SUBSTITUTE(SUBSTITUTE(SUBSTITUTE(B_MSK[[#This Row],[N.B.nota]]," ",""),"-",""),"(",""),")",""),".",""),",",""),"/",""),"""",""),"+",""))</f>
        <v>enterbtamubatik</v>
      </c>
      <c r="X26" s="5" t="str">
        <f ca="1">IF(B_MSK[[#This Row],[N.B.nota]]="","",IF(MATCH(B_MSK[[#This Row],[concat]],[2]!db[NB NOTA_C],0)&gt;0,"ada",0))</f>
        <v>ada</v>
      </c>
      <c r="Y26" s="5" t="str">
        <f ca="1">IF(B_MSK[[#This Row],[N.B.nota]]="","",ADDRESS(ROW(B_MSK[QB]),COLUMN(B_MSK[QB]))&amp;":"&amp;ADDRESS(ROW(),COLUMN(B_MSK[QB])))</f>
        <v>$D$4:$D$26</v>
      </c>
      <c r="Z26" s="5">
        <f ca="1">IF(B_MSK[[#This Row],[concat]]="","",MATCH(B_MSK[[#This Row],[concat]],[2]!db[NB NOTA_C],0)+1)</f>
        <v>653</v>
      </c>
      <c r="AA26" s="5" t="str">
        <f ca="1">IF(B_MSK[[#This Row],[//]]="","",HYPERLINK("[D:\kerja\BANK EXP\BARU\DB.XLSX]DB!e"&amp;B_MSK[[#This Row],[DB_ROW]],"&gt;"))</f>
        <v>&gt;</v>
      </c>
      <c r="AB26" s="30" t="str">
        <f ca="1">MID(B_MSK[[#This Row],[/ STN_1]],FIND(" ",B_MSK[[#This Row],[/ STN_1]])+1,LEN(B_MSK[[#This Row],[/ STN_1]]))</f>
        <v>LSN</v>
      </c>
      <c r="AC26" s="11">
        <f ca="1">IF(B_MSK[[#This Row],[//]]="","",IF(B_MSK[[#This Row],[ JUMLAH ]]="","",IF(B_MSK[[#This Row],[C]]="",B_MSK[[#This Row],[HARGA CTN]]/B_MSK[[#This Row],[JMLH BRG]],B_MSK[[#This Row],[HARGA CTN]]/B_MSK[[#This Row],[A_1]])))</f>
        <v>55000</v>
      </c>
      <c r="AD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4583.333333333333</v>
      </c>
      <c r="AF2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" s="15" t="str">
        <f ca="1">IF(B_MSK[[#This Row],[HARGA_2]]="","",IF(MID(B_MSK[[#This Row],[/ STN_2]],FIND(" ",B_MSK[[#This Row],[/ STN_2]])+1,LEN(B_MSK[[#This Row],[/ STN_2]]))="LSN",B_MSK[[#This Row],[HARGA_2]]/12,""))</f>
        <v/>
      </c>
      <c r="AH26" s="7" t="str">
        <f ca="1">IF(B_MSK[[#This Row],[HARGA_3]]="","","/ "&amp;"PCS")</f>
        <v/>
      </c>
      <c r="AI26" s="15">
        <f ca="1">IF(B_MSK[[#This Row],[HARGA_3]]="",IF(B_MSK[[#This Row],[HARGA_2]]="",IF(B_MSK[[#This Row],[HARGA_1]]="","",B_MSK[[#This Row],[HARGA_1]]),B_MSK[[#This Row],[HARGA_2]]),B_MSK[[#This Row],[HARGA_3]])</f>
        <v>4583.333333333333</v>
      </c>
      <c r="AJ2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" s="5" t="str">
        <f ca="1">IF(B_MSK[[#This Row],[//]]="","",SUBSTITUTE(SUBSTITUTE(SUBSTITUTE(B_MSK[[#This Row],[QTY/ CTN]]," ","_",2),"(",""),")","")&amp;"_")</f>
        <v>10 LSN_</v>
      </c>
      <c r="AL26" s="5">
        <f ca="1">IF(B_MSK[[#This Row],[A_B]]="","",SEARCH("_",B_MSK[[#This Row],[A_B]]))</f>
        <v>7</v>
      </c>
      <c r="AM26" s="5">
        <f ca="1">IF(B_MSK[[#This Row],[A_B]]="","",LEN(B_MSK[[#This Row],[A_B]]))</f>
        <v>7</v>
      </c>
      <c r="AN26" s="5" t="str">
        <f ca="1">IF(B_MSK[[#This Row],[A_B]]="","",LEFT(B_MSK[[#This Row],[QTY/ CTN]],B_MSK[[#This Row],[A_B_1]]))</f>
        <v>10 LSN</v>
      </c>
      <c r="AO26" s="5" t="str">
        <f ca="1">IF(B_MSK[[#This Row],[A_B]]="","",LEFT(B_MSK[[#This Row],[A_]],SEARCH(" ",B_MSK[[#This Row],[A_]])-1))</f>
        <v>10</v>
      </c>
      <c r="AP26" s="5" t="str">
        <f ca="1">IF(B_MSK[[#This Row],[A_B]]="","",RIGHT(B_MSK[[#This Row],[A_]],LEN(B_MSK[[#This Row],[A_]])-SEARCH(" ",B_MSK[[#This Row],[A_]])))</f>
        <v>LSN</v>
      </c>
      <c r="AQ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6" s="5" t="str">
        <f ca="1">IF(B_MSK[[#This Row],[B_]]="","",LEFT(B_MSK[[#This Row],[B_]],SEARCH(" ",B_MSK[[#This Row],[B_]])))</f>
        <v xml:space="preserve">12 </v>
      </c>
      <c r="AS26" s="5" t="str">
        <f ca="1">IF(B_MSK[[#This Row],[B_]]="","",RIGHT(B_MSK[[#This Row],[B_]],LEN(B_MSK[[#This Row],[B_]])-SEARCH(" ",B_MSK[[#This Row],[B_]])))</f>
        <v>PCS</v>
      </c>
      <c r="AT26" s="5" t="str">
        <f ca="1">IF(B_MSK[[#This Row],[B_2]]="LSN",12,"")</f>
        <v/>
      </c>
      <c r="AU26" s="5" t="str">
        <f ca="1">IF(B_MSK[[#This Row],[C_1]]="","","PCS")</f>
        <v/>
      </c>
      <c r="AV26" s="5">
        <f ca="1">IF(B_MSK[[#This Row],[A_1]]="","",B_MSK[[#This Row],[A_1]]*IF(B_MSK[[#This Row],[B_1]]="",1,B_MSK[[#This Row],[B_1]])*IF(B_MSK[[#This Row],[C_1]]="",1,B_MSK[[#This Row],[C_1]]))</f>
        <v>120</v>
      </c>
      <c r="AW26" s="5" t="str">
        <f ca="1">IF(B_MSK[[#This Row],[C_2]]="",IF(B_MSK[[#This Row],[B_2]]="",IF(B_MSK[[#This Row],[A_2]]="","",B_MSK[[#This Row],[A_2]]),B_MSK[[#This Row],[B_2]]),B_MSK[[#This Row],[C_2]])</f>
        <v>PCS</v>
      </c>
      <c r="AX26" s="2">
        <f ca="1">IF(ISNUMBER(B_MSK[[#This Row],[TANGGAL DATANG]]),B_MSK[[#This Row],[TANGGAL DATANG]],AX25)</f>
        <v>44930</v>
      </c>
      <c r="AY26" s="5" t="str">
        <f ca="1">IF(B_MSK[[#This Row],[DB_ROW]]="","",INDEX([2]!db[JENIS],B_MSK[[#This Row],[DB_ROW]]-1))</f>
        <v>buku</v>
      </c>
      <c r="AZ26" s="5">
        <f ca="1">IF(B_MSK[[#This Row],[A_1]]="","",B_MSK[[#This Row],[A_1]])*1</f>
        <v>10</v>
      </c>
      <c r="BA26" s="5" t="str">
        <f ca="1">IF(B_MSK[[#This Row],[//]]="","",INDEX(INDIRECT(DIR&amp;$2:$2),B_MSK[[#This Row],[//]]))</f>
        <v>UNTANA</v>
      </c>
      <c r="BB26" s="5" t="str">
        <f ca="1">CONCATENATE(B_MSK[[#This Row],[concat]],B_MSK[[#This Row],[HARGA_X]],B_MSK[[#This Row],[SAT]])</f>
        <v>enterbtamubatik4583.33333333333LSN</v>
      </c>
    </row>
    <row r="27" spans="1:54" x14ac:dyDescent="0.25">
      <c r="A27" s="6" t="s">
        <v>128</v>
      </c>
      <c r="B27" s="5" t="str">
        <f ca="1">IF(B_MSK[[#This Row],[N_ID]]="","",INDEX(INDIRECT(DIR&amp;$2:$2),MATCH(B_MSK[[#This Row],[N_ID]],INDIRECT(DIR&amp;"!NOTA[ID_P]"),0)))</f>
        <v/>
      </c>
      <c r="C27" s="5" t="str">
        <f ca="1">IF(B_MSK[[#This Row],[//]]="","",HYPERLINK("["&amp;SUBSTITUTE(DIR,"'","")&amp;"]NOTA!D"&amp;B_MSK[[#This Row],[//]]+2,"&gt;"))</f>
        <v/>
      </c>
      <c r="D27" s="5" t="str">
        <f ca="1">IF(B_MSK[[#This Row],[N_ID]]="","",COUNTIF(INDIRECT(DIR&amp;"!NOTA[ID_H]"),B_MSK[[#This Row],[ID NOTA]]))</f>
        <v/>
      </c>
      <c r="E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" s="7" t="str">
        <f ca="1">IF(B_MSK[[#This Row],[stt]]="ada",INDEX([2]!db[NB BM],B_MSK[DB_ROW]-1),"")</f>
        <v/>
      </c>
      <c r="H27" s="7" t="str">
        <f ca="1">IF(B_MSK[[#This Row],[//]]="","",INDEX(INDIRECT(DIR&amp;$2:$2),B_MSK[[#This Row],[//]]))</f>
        <v/>
      </c>
      <c r="I27" s="27" t="str">
        <f ca="1">IF(B_MSK[[#This Row],[//]]="","",INDEX(INDIRECT(DB_PATH&amp;$2:$2),B_MSK[[#This Row],[DB_ROW]]-1))</f>
        <v/>
      </c>
      <c r="J27" s="5" t="str">
        <f ca="1">IF(B_MSK[[#This Row],[//]]="","",IF(INDEX(INDIRECT(DIR&amp;$2:$2),B_MSK[[#This Row],[//]])="","",INDEX(INDIRECT(DIR&amp;$2:$2),B_MSK[[#This Row],[//]])))</f>
        <v/>
      </c>
      <c r="K27" s="5" t="str">
        <f ca="1">IF(B_MSK[[#This Row],[//]]="","",IF(INDEX(INDIRECT(DIR&amp;$2:$2),B_MSK[[#This Row],[//]])="","",INDEX(INDIRECT(DIR&amp;$2:$2),B_MSK[[#This Row],[//]])))</f>
        <v/>
      </c>
      <c r="L27" s="5" t="str">
        <f ca="1">IF(B_MSK[[#This Row],[//]]="","",IF(INDEX(INDIRECT(DIR&amp;$2:$2),B_MSK[[#This Row],[//]])="","",INDEX(INDIRECT(DIR&amp;$2:$2),B_MSK[[#This Row],[//]])))</f>
        <v/>
      </c>
      <c r="M27" s="13" t="str">
        <f ca="1">IF(B_MSK[[#This Row],[//]]="","",INDEX(INDIRECT(DIR&amp;$2:$2),B_MSK[[#This Row],[//]]))</f>
        <v/>
      </c>
      <c r="N27" s="13" t="str">
        <f ca="1">IF(OR(B_MSK[[#This Row],[//]]="",),"",INDEX(INDIRECT(DIR&amp;$2:$2),B_MSK[[#This Row],[//]]))</f>
        <v/>
      </c>
      <c r="O27" s="3" t="str">
        <f ca="1">IF(B_MSK[[#This Row],[//]]="","",IF(INDEX(INDIRECT(DIR&amp;$2:$2),B_MSK[[#This Row],[//]])=0,"",INDEX(INDIRECT(DIR&amp;$2:$2),B_MSK[[#This Row],[//]])))</f>
        <v/>
      </c>
      <c r="P27" s="3" t="str">
        <f ca="1">IF(B_MSK[[#This Row],[//]]="","",IF(INDEX(INDIRECT(DIR&amp;$2:$2),B_MSK[[#This Row],[//]])=0,"",INDEX(INDIRECT(DIR&amp;$2:$2),B_MSK[[#This Row],[//]])))</f>
        <v/>
      </c>
      <c r="Q27" s="12" t="str">
        <f ca="1">IF(B_MSK[[#This Row],[//]]="","",INDEX(INDIRECT(DIR&amp;$2:$2),B_MSK[[#This Row],[//]]))</f>
        <v/>
      </c>
      <c r="R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" s="37" t="str">
        <f ca="1">IF(B_MSK[[#This Row],[//]]="","",INDEX(INDIRECT(DIR&amp;$2:$2),B_MSK[[#This Row],[//]]))</f>
        <v/>
      </c>
      <c r="U27" s="38" t="str">
        <f ca="1">IF(SUMIF(B_MSK[NAMA BARANG],B_MSK[[#This Row],[NAMA BARANG]],B_MSK[JMLH BRG])=0,"",SUMIF(B_MSK[NAMA BARANG],B_MSK[[#This Row],[NAMA BARANG]],B_MSK[C]))</f>
        <v/>
      </c>
      <c r="V27" s="7" t="str">
        <f ca="1">IF(B_MSK[[#This Row],[//]]="","",INDEX(INDIRECT(DIR&amp;$2:$2),B_MSK[[#This Row],[//]]))</f>
        <v/>
      </c>
      <c r="W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" s="5" t="str">
        <f ca="1">IF(B_MSK[[#This Row],[N.B.nota]]="","",IF(MATCH(B_MSK[[#This Row],[concat]],[2]!db[NB NOTA_C],0)&gt;0,"ada",0))</f>
        <v/>
      </c>
      <c r="Y27" s="5" t="str">
        <f ca="1">IF(B_MSK[[#This Row],[N.B.nota]]="","",ADDRESS(ROW(B_MSK[QB]),COLUMN(B_MSK[QB]))&amp;":"&amp;ADDRESS(ROW(),COLUMN(B_MSK[QB])))</f>
        <v/>
      </c>
      <c r="Z27" s="5" t="str">
        <f ca="1">IF(B_MSK[[#This Row],[concat]]="","",MATCH(B_MSK[[#This Row],[concat]],[2]!db[NB NOTA_C],0)+1)</f>
        <v/>
      </c>
      <c r="AA27" s="5" t="str">
        <f ca="1">IF(B_MSK[[#This Row],[//]]="","",HYPERLINK("[D:\kerja\BANK EXP\BARU\DB.XLSX]DB!e"&amp;B_MSK[[#This Row],[DB_ROW]],"&gt;"))</f>
        <v/>
      </c>
      <c r="AB27" s="30" t="e">
        <f ca="1">MID(B_MSK[[#This Row],[/ STN_1]],FIND(" ",B_MSK[[#This Row],[/ STN_1]])+1,LEN(B_MSK[[#This Row],[/ STN_1]]))</f>
        <v>#VALUE!</v>
      </c>
      <c r="AC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" s="15" t="str">
        <f ca="1">IF(B_MSK[[#This Row],[HARGA_2]]="","",IF(MID(B_MSK[[#This Row],[/ STN_2]],FIND(" ",B_MSK[[#This Row],[/ STN_2]])+1,LEN(B_MSK[[#This Row],[/ STN_2]]))="LSN",B_MSK[[#This Row],[HARGA_2]]/12,""))</f>
        <v/>
      </c>
      <c r="AH27" s="7" t="str">
        <f ca="1">IF(B_MSK[[#This Row],[HARGA_3]]="","","/ "&amp;"PCS")</f>
        <v/>
      </c>
      <c r="AI27" s="15" t="str">
        <f ca="1">IF(B_MSK[[#This Row],[HARGA_3]]="",IF(B_MSK[[#This Row],[HARGA_2]]="",IF(B_MSK[[#This Row],[HARGA_1]]="","",B_MSK[[#This Row],[HARGA_1]]),B_MSK[[#This Row],[HARGA_2]]),B_MSK[[#This Row],[HARGA_3]])</f>
        <v/>
      </c>
      <c r="AJ27" s="15" t="str">
        <f ca="1">IF(B_MSK[[#This Row],[/ STN_3]]="",IF(B_MSK[[#This Row],[/ STN_2]]="",IF(B_MSK[[#This Row],[/ STN_1]]="","",B_MSK[[#This Row],[/ STN_1]]),B_MSK[[#This Row],[/ STN_2]]),B_MSK[[#This Row],[/ STN_3]])</f>
        <v/>
      </c>
      <c r="AK27" s="5" t="str">
        <f ca="1">IF(B_MSK[[#This Row],[//]]="","",SUBSTITUTE(SUBSTITUTE(SUBSTITUTE(B_MSK[[#This Row],[QTY/ CTN]]," ","_",2),"(",""),")","")&amp;"_")</f>
        <v/>
      </c>
      <c r="AL27" s="5" t="str">
        <f ca="1">IF(B_MSK[[#This Row],[A_B]]="","",SEARCH("_",B_MSK[[#This Row],[A_B]]))</f>
        <v/>
      </c>
      <c r="AM27" s="5" t="str">
        <f ca="1">IF(B_MSK[[#This Row],[A_B]]="","",LEN(B_MSK[[#This Row],[A_B]]))</f>
        <v/>
      </c>
      <c r="AN27" s="5" t="str">
        <f ca="1">IF(B_MSK[[#This Row],[A_B]]="","",LEFT(B_MSK[[#This Row],[QTY/ CTN]],B_MSK[[#This Row],[A_B_1]]))</f>
        <v/>
      </c>
      <c r="AO27" s="5" t="str">
        <f ca="1">IF(B_MSK[[#This Row],[A_B]]="","",LEFT(B_MSK[[#This Row],[A_]],SEARCH(" ",B_MSK[[#This Row],[A_]])-1))</f>
        <v/>
      </c>
      <c r="AP27" s="5" t="str">
        <f ca="1">IF(B_MSK[[#This Row],[A_B]]="","",RIGHT(B_MSK[[#This Row],[A_]],LEN(B_MSK[[#This Row],[A_]])-SEARCH(" ",B_MSK[[#This Row],[A_]])))</f>
        <v/>
      </c>
      <c r="AQ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" s="5" t="str">
        <f ca="1">IF(B_MSK[[#This Row],[B_]]="","",LEFT(B_MSK[[#This Row],[B_]],SEARCH(" ",B_MSK[[#This Row],[B_]])))</f>
        <v/>
      </c>
      <c r="AS27" s="5" t="str">
        <f ca="1">IF(B_MSK[[#This Row],[B_]]="","",RIGHT(B_MSK[[#This Row],[B_]],LEN(B_MSK[[#This Row],[B_]])-SEARCH(" ",B_MSK[[#This Row],[B_]])))</f>
        <v/>
      </c>
      <c r="AT27" s="5" t="str">
        <f ca="1">IF(B_MSK[[#This Row],[B_2]]="LSN",12,"")</f>
        <v/>
      </c>
      <c r="AU27" s="5" t="str">
        <f ca="1">IF(B_MSK[[#This Row],[C_1]]="","","PCS")</f>
        <v/>
      </c>
      <c r="AV27" s="5" t="str">
        <f ca="1">IF(B_MSK[[#This Row],[A_1]]="","",B_MSK[[#This Row],[A_1]]*IF(B_MSK[[#This Row],[B_1]]="",1,B_MSK[[#This Row],[B_1]])*IF(B_MSK[[#This Row],[C_1]]="",1,B_MSK[[#This Row],[C_1]]))</f>
        <v/>
      </c>
      <c r="AW27" s="5" t="str">
        <f ca="1">IF(B_MSK[[#This Row],[C_2]]="",IF(B_MSK[[#This Row],[B_2]]="",IF(B_MSK[[#This Row],[A_2]]="","",B_MSK[[#This Row],[A_2]]),B_MSK[[#This Row],[B_2]]),B_MSK[[#This Row],[C_2]])</f>
        <v/>
      </c>
      <c r="AX27" s="2">
        <f ca="1">IF(ISNUMBER(B_MSK[[#This Row],[TANGGAL DATANG]]),B_MSK[[#This Row],[TANGGAL DATANG]],AX26)</f>
        <v>44930</v>
      </c>
      <c r="AY27" s="5" t="str">
        <f ca="1">IF(B_MSK[[#This Row],[DB_ROW]]="","",INDEX([2]!db[JENIS],B_MSK[[#This Row],[DB_ROW]]-1))</f>
        <v/>
      </c>
      <c r="AZ27" s="5" t="e">
        <f ca="1">IF(B_MSK[[#This Row],[A_1]]="","",B_MSK[[#This Row],[A_1]])*1</f>
        <v>#VALUE!</v>
      </c>
      <c r="BA27" s="5" t="str">
        <f ca="1">IF(B_MSK[[#This Row],[//]]="","",INDEX(INDIRECT(DIR&amp;$2:$2),B_MSK[[#This Row],[//]]))</f>
        <v/>
      </c>
      <c r="BB27" s="5" t="str">
        <f ca="1">CONCATENATE(B_MSK[[#This Row],[concat]],B_MSK[[#This Row],[HARGA_X]],B_MSK[[#This Row],[SAT]])</f>
        <v/>
      </c>
    </row>
    <row r="28" spans="1:54" x14ac:dyDescent="0.25">
      <c r="A28" s="6" t="s">
        <v>167</v>
      </c>
      <c r="B28" s="5">
        <f ca="1">IF(B_MSK[[#This Row],[N_ID]]="","",INDEX(INDIRECT(DIR&amp;$2:$2),MATCH(B_MSK[[#This Row],[N_ID]],INDIRECT(DIR&amp;"!NOTA[ID_P]"),0)))</f>
        <v>8</v>
      </c>
      <c r="C28" s="5" t="str">
        <f ca="1">IF(B_MSK[[#This Row],[//]]="","",HYPERLINK("["&amp;SUBSTITUTE(DIR,"'","")&amp;"]NOTA!D"&amp;B_MSK[[#This Row],[//]]+2,"&gt;"))</f>
        <v>&gt;</v>
      </c>
      <c r="D28" s="5">
        <f ca="1">IF(B_MSK[[#This Row],[N_ID]]="","",COUNTIF(INDIRECT(DIR&amp;"!NOTA[ID_H]"),B_MSK[[#This Row],[ID NOTA]]))</f>
        <v>16</v>
      </c>
      <c r="E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</v>
      </c>
      <c r="F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" s="7" t="str">
        <f ca="1">IF(B_MSK[[#This Row],[stt]]="ada",INDEX([2]!db[NB BM],B_MSK[DB_ROW]-1),"")</f>
        <v>Tape dispenser 801 biru</v>
      </c>
      <c r="H28" s="7" t="str">
        <f ca="1">IF(B_MSK[[#This Row],[//]]="","",INDEX(INDIRECT(DIR&amp;$2:$2),B_MSK[[#This Row],[//]]))</f>
        <v>JAYA MAKMUR</v>
      </c>
      <c r="I28" s="27" t="str">
        <f ca="1">IF(B_MSK[[#This Row],[//]]="","",INDEX(INDIRECT(DB_PATH&amp;$2:$2),B_MSK[[#This Row],[DB_ROW]]-1))</f>
        <v>24 PCS</v>
      </c>
      <c r="J28" s="5" t="str">
        <f ca="1">IF(B_MSK[[#This Row],[//]]="","",IF(INDEX(INDIRECT(DIR&amp;$2:$2),B_MSK[[#This Row],[//]])="","",INDEX(INDIRECT(DIR&amp;$2:$2),B_MSK[[#This Row],[//]])))</f>
        <v/>
      </c>
      <c r="K28" s="5">
        <f ca="1">IF(B_MSK[[#This Row],[//]]="","",IF(INDEX(INDIRECT(DIR&amp;$2:$2),B_MSK[[#This Row],[//]])="","",INDEX(INDIRECT(DIR&amp;$2:$2),B_MSK[[#This Row],[//]])))</f>
        <v>60</v>
      </c>
      <c r="L28" s="5" t="str">
        <f ca="1">IF(B_MSK[[#This Row],[//]]="","",IF(INDEX(INDIRECT(DIR&amp;$2:$2),B_MSK[[#This Row],[//]])="","",INDEX(INDIRECT(DIR&amp;$2:$2),B_MSK[[#This Row],[//]])))</f>
        <v>PCS</v>
      </c>
      <c r="M28" s="13">
        <f ca="1">IF(B_MSK[[#This Row],[//]]="","",INDEX(INDIRECT(DIR&amp;$2:$2),B_MSK[[#This Row],[//]]))</f>
        <v>13000</v>
      </c>
      <c r="N28" s="13">
        <f ca="1">IF(OR(B_MSK[[#This Row],[//]]="",),"",INDEX(INDIRECT(DIR&amp;$2:$2),B_MSK[[#This Row],[//]]))</f>
        <v>780000</v>
      </c>
      <c r="O28" s="3" t="str">
        <f ca="1">IF(B_MSK[[#This Row],[//]]="","",IF(INDEX(INDIRECT(DIR&amp;$2:$2),B_MSK[[#This Row],[//]])=0,"",INDEX(INDIRECT(DIR&amp;$2:$2),B_MSK[[#This Row],[//]])))</f>
        <v/>
      </c>
      <c r="P28" s="3" t="str">
        <f ca="1">IF(B_MSK[[#This Row],[//]]="","",IF(INDEX(INDIRECT(DIR&amp;$2:$2),B_MSK[[#This Row],[//]])=0,"",INDEX(INDIRECT(DIR&amp;$2:$2),B_MSK[[#This Row],[//]])))</f>
        <v/>
      </c>
      <c r="Q28" s="12">
        <f ca="1">IF(B_MSK[[#This Row],[//]]="","",INDEX(INDIRECT(DIR&amp;$2:$2),B_MSK[[#This Row],[//]]))</f>
        <v>780000</v>
      </c>
      <c r="R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" s="37" t="str">
        <f ca="1">IF(B_MSK[[#This Row],[//]]="","",INDEX(INDIRECT(DIR&amp;$2:$2),B_MSK[[#This Row],[//]]))</f>
        <v>10 CTN MIX 24 PCS/ CTN</v>
      </c>
      <c r="U28" s="38">
        <f ca="1">IF(SUMIF(B_MSK[NAMA BARANG],B_MSK[[#This Row],[NAMA BARANG]],B_MSK[JMLH BRG])=0,"",SUMIF(B_MSK[NAMA BARANG],B_MSK[[#This Row],[NAMA BARANG]],B_MSK[C]))</f>
        <v>0</v>
      </c>
      <c r="V28" s="7" t="str">
        <f ca="1">IF(B_MSK[[#This Row],[//]]="","",INDEX(INDIRECT(DIR&amp;$2:$2),B_MSK[[#This Row],[//]]))</f>
        <v>TAPE DISPENSER 801 BIRU</v>
      </c>
      <c r="W28" s="7" t="str">
        <f ca="1">LOWER(SUBSTITUTE(SUBSTITUTE(SUBSTITUTE(SUBSTITUTE(SUBSTITUTE(SUBSTITUTE(SUBSTITUTE(SUBSTITUTE(SUBSTITUTE(B_MSK[[#This Row],[N.B.nota]]," ",""),"-",""),"(",""),")",""),".",""),",",""),"/",""),"""",""),"+",""))</f>
        <v>tapedispenser801biru</v>
      </c>
      <c r="X28" s="5" t="str">
        <f ca="1">IF(B_MSK[[#This Row],[N.B.nota]]="","",IF(MATCH(B_MSK[[#This Row],[concat]],[2]!db[NB NOTA_C],0)&gt;0,"ada",0))</f>
        <v>ada</v>
      </c>
      <c r="Y28" s="5" t="str">
        <f ca="1">IF(B_MSK[[#This Row],[N.B.nota]]="","",ADDRESS(ROW(B_MSK[QB]),COLUMN(B_MSK[QB]))&amp;":"&amp;ADDRESS(ROW(),COLUMN(B_MSK[QB])))</f>
        <v>$D$4:$D$28</v>
      </c>
      <c r="Z28" s="5">
        <f ca="1">IF(B_MSK[[#This Row],[concat]]="","",MATCH(B_MSK[[#This Row],[concat]],[2]!db[NB NOTA_C],0)+1)</f>
        <v>2031</v>
      </c>
      <c r="AA28" s="5" t="str">
        <f ca="1">IF(B_MSK[[#This Row],[//]]="","",HYPERLINK("[D:\kerja\BANK EXP\BARU\DB.XLSX]DB!e"&amp;B_MSK[[#This Row],[DB_ROW]],"&gt;"))</f>
        <v>&gt;</v>
      </c>
      <c r="AB28" s="30" t="str">
        <f ca="1">MID(B_MSK[[#This Row],[/ STN_1]],FIND(" ",B_MSK[[#This Row],[/ STN_1]])+1,LEN(B_MSK[[#This Row],[/ STN_1]]))</f>
        <v>PCS</v>
      </c>
      <c r="AC28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" s="15" t="str">
        <f ca="1">IF(B_MSK[[#This Row],[HARGA_2]]="","",IF(MID(B_MSK[[#This Row],[/ STN_2]],FIND(" ",B_MSK[[#This Row],[/ STN_2]])+1,LEN(B_MSK[[#This Row],[/ STN_2]]))="LSN",B_MSK[[#This Row],[HARGA_2]]/12,""))</f>
        <v/>
      </c>
      <c r="AH28" s="7" t="str">
        <f ca="1">IF(B_MSK[[#This Row],[HARGA_3]]="","","/ "&amp;"PCS")</f>
        <v/>
      </c>
      <c r="AI28" s="15">
        <f ca="1">IF(B_MSK[[#This Row],[HARGA_3]]="",IF(B_MSK[[#This Row],[HARGA_2]]="",IF(B_MSK[[#This Row],[HARGA_1]]="","",B_MSK[[#This Row],[HARGA_1]]),B_MSK[[#This Row],[HARGA_2]]),B_MSK[[#This Row],[HARGA_3]])</f>
        <v>13000</v>
      </c>
      <c r="AJ2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" s="5" t="str">
        <f ca="1">IF(B_MSK[[#This Row],[//]]="","",SUBSTITUTE(SUBSTITUTE(SUBSTITUTE(B_MSK[[#This Row],[QTY/ CTN]]," ","_",2),"(",""),")","")&amp;"_")</f>
        <v>24 PCS_</v>
      </c>
      <c r="AL28" s="5">
        <f ca="1">IF(B_MSK[[#This Row],[A_B]]="","",SEARCH("_",B_MSK[[#This Row],[A_B]]))</f>
        <v>7</v>
      </c>
      <c r="AM28" s="5">
        <f ca="1">IF(B_MSK[[#This Row],[A_B]]="","",LEN(B_MSK[[#This Row],[A_B]]))</f>
        <v>7</v>
      </c>
      <c r="AN28" s="5" t="str">
        <f ca="1">IF(B_MSK[[#This Row],[A_B]]="","",LEFT(B_MSK[[#This Row],[QTY/ CTN]],B_MSK[[#This Row],[A_B_1]]))</f>
        <v>24 PCS</v>
      </c>
      <c r="AO28" s="5" t="str">
        <f ca="1">IF(B_MSK[[#This Row],[A_B]]="","",LEFT(B_MSK[[#This Row],[A_]],SEARCH(" ",B_MSK[[#This Row],[A_]])-1))</f>
        <v>24</v>
      </c>
      <c r="AP28" s="5" t="str">
        <f ca="1">IF(B_MSK[[#This Row],[A_B]]="","",RIGHT(B_MSK[[#This Row],[A_]],LEN(B_MSK[[#This Row],[A_]])-SEARCH(" ",B_MSK[[#This Row],[A_]])))</f>
        <v>PCS</v>
      </c>
      <c r="AQ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" s="5" t="str">
        <f ca="1">IF(B_MSK[[#This Row],[B_]]="","",LEFT(B_MSK[[#This Row],[B_]],SEARCH(" ",B_MSK[[#This Row],[B_]])))</f>
        <v/>
      </c>
      <c r="AS28" s="5" t="str">
        <f ca="1">IF(B_MSK[[#This Row],[B_]]="","",RIGHT(B_MSK[[#This Row],[B_]],LEN(B_MSK[[#This Row],[B_]])-SEARCH(" ",B_MSK[[#This Row],[B_]])))</f>
        <v/>
      </c>
      <c r="AT28" s="5" t="str">
        <f ca="1">IF(B_MSK[[#This Row],[B_2]]="LSN",12,"")</f>
        <v/>
      </c>
      <c r="AU28" s="5" t="str">
        <f ca="1">IF(B_MSK[[#This Row],[C_1]]="","","PCS")</f>
        <v/>
      </c>
      <c r="AV28" s="5">
        <f ca="1">IF(B_MSK[[#This Row],[A_1]]="","",B_MSK[[#This Row],[A_1]]*IF(B_MSK[[#This Row],[B_1]]="",1,B_MSK[[#This Row],[B_1]])*IF(B_MSK[[#This Row],[C_1]]="",1,B_MSK[[#This Row],[C_1]]))</f>
        <v>24</v>
      </c>
      <c r="AW28" s="5" t="str">
        <f ca="1">IF(B_MSK[[#This Row],[C_2]]="",IF(B_MSK[[#This Row],[B_2]]="",IF(B_MSK[[#This Row],[A_2]]="","",B_MSK[[#This Row],[A_2]]),B_MSK[[#This Row],[B_2]]),B_MSK[[#This Row],[C_2]])</f>
        <v>PCS</v>
      </c>
      <c r="AX28" s="2">
        <f ca="1">IF(ISNUMBER(B_MSK[[#This Row],[TANGGAL DATANG]]),B_MSK[[#This Row],[TANGGAL DATANG]],AX27)</f>
        <v>44930</v>
      </c>
      <c r="AY28" s="5" t="str">
        <f ca="1">IF(B_MSK[[#This Row],[DB_ROW]]="","",INDEX([2]!db[JENIS],B_MSK[[#This Row],[DB_ROW]]-1))</f>
        <v>isolasi</v>
      </c>
      <c r="AZ28" s="5">
        <f ca="1">IF(B_MSK[[#This Row],[A_1]]="","",B_MSK[[#This Row],[A_1]])*1</f>
        <v>24</v>
      </c>
      <c r="BA28" s="5" t="str">
        <f ca="1">IF(B_MSK[[#This Row],[//]]="","",INDEX(INDIRECT(DIR&amp;$2:$2),B_MSK[[#This Row],[//]]))</f>
        <v>UNTANA</v>
      </c>
      <c r="BB28" s="5" t="str">
        <f ca="1">CONCATENATE(B_MSK[[#This Row],[concat]],B_MSK[[#This Row],[HARGA_X]],B_MSK[[#This Row],[SAT]])</f>
        <v>tapedispenser801biru13000PCS</v>
      </c>
    </row>
    <row r="29" spans="1:54" x14ac:dyDescent="0.25">
      <c r="A29" s="6" t="s">
        <v>128</v>
      </c>
      <c r="B29" s="5" t="str">
        <f ca="1">IF(B_MSK[[#This Row],[N_ID]]="","",INDEX(INDIRECT(DIR&amp;$2:$2),MATCH(B_MSK[[#This Row],[N_ID]],INDIRECT(DIR&amp;"!NOTA[ID_P]"),0)))</f>
        <v/>
      </c>
      <c r="C29" s="5" t="str">
        <f ca="1">IF(B_MSK[[#This Row],[//]]="","",HYPERLINK("["&amp;SUBSTITUTE(DIR,"'","")&amp;"]NOTA!D"&amp;B_MSK[[#This Row],[//]]+2,"&gt;"))</f>
        <v>&gt;</v>
      </c>
      <c r="D29" s="5" t="str">
        <f ca="1">IF(B_MSK[[#This Row],[N_ID]]="","",COUNTIF(INDIRECT(DIR&amp;"!NOTA[ID_H]"),B_MSK[[#This Row],[ID NOTA]]))</f>
        <v/>
      </c>
      <c r="E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</v>
      </c>
      <c r="F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" s="7" t="str">
        <f ca="1">IF(B_MSK[[#This Row],[stt]]="ada",INDEX([2]!db[NB BM],B_MSK[DB_ROW]-1),"")</f>
        <v>Tape dispenser 801 hijau</v>
      </c>
      <c r="H29" s="7" t="str">
        <f ca="1">IF(B_MSK[[#This Row],[//]]="","",INDEX(INDIRECT(DIR&amp;$2:$2),B_MSK[[#This Row],[//]]))</f>
        <v>JAYA MAKMUR</v>
      </c>
      <c r="I29" s="27" t="str">
        <f ca="1">IF(B_MSK[[#This Row],[//]]="","",INDEX(INDIRECT(DB_PATH&amp;$2:$2),B_MSK[[#This Row],[DB_ROW]]-1))</f>
        <v>24 PCS</v>
      </c>
      <c r="J29" s="5" t="str">
        <f ca="1">IF(B_MSK[[#This Row],[//]]="","",IF(INDEX(INDIRECT(DIR&amp;$2:$2),B_MSK[[#This Row],[//]])="","",INDEX(INDIRECT(DIR&amp;$2:$2),B_MSK[[#This Row],[//]])))</f>
        <v/>
      </c>
      <c r="K29" s="5">
        <f ca="1">IF(B_MSK[[#This Row],[//]]="","",IF(INDEX(INDIRECT(DIR&amp;$2:$2),B_MSK[[#This Row],[//]])="","",INDEX(INDIRECT(DIR&amp;$2:$2),B_MSK[[#This Row],[//]])))</f>
        <v>60</v>
      </c>
      <c r="L29" s="5" t="str">
        <f ca="1">IF(B_MSK[[#This Row],[//]]="","",IF(INDEX(INDIRECT(DIR&amp;$2:$2),B_MSK[[#This Row],[//]])="","",INDEX(INDIRECT(DIR&amp;$2:$2),B_MSK[[#This Row],[//]])))</f>
        <v>PCS</v>
      </c>
      <c r="M29" s="13">
        <f ca="1">IF(B_MSK[[#This Row],[//]]="","",INDEX(INDIRECT(DIR&amp;$2:$2),B_MSK[[#This Row],[//]]))</f>
        <v>13000</v>
      </c>
      <c r="N29" s="13">
        <f ca="1">IF(OR(B_MSK[[#This Row],[//]]="",),"",INDEX(INDIRECT(DIR&amp;$2:$2),B_MSK[[#This Row],[//]]))</f>
        <v>780000</v>
      </c>
      <c r="O29" s="3" t="str">
        <f ca="1">IF(B_MSK[[#This Row],[//]]="","",IF(INDEX(INDIRECT(DIR&amp;$2:$2),B_MSK[[#This Row],[//]])=0,"",INDEX(INDIRECT(DIR&amp;$2:$2),B_MSK[[#This Row],[//]])))</f>
        <v/>
      </c>
      <c r="P29" s="3" t="str">
        <f ca="1">IF(B_MSK[[#This Row],[//]]="","",IF(INDEX(INDIRECT(DIR&amp;$2:$2),B_MSK[[#This Row],[//]])=0,"",INDEX(INDIRECT(DIR&amp;$2:$2),B_MSK[[#This Row],[//]])))</f>
        <v/>
      </c>
      <c r="Q29" s="12">
        <f ca="1">IF(B_MSK[[#This Row],[//]]="","",INDEX(INDIRECT(DIR&amp;$2:$2),B_MSK[[#This Row],[//]]))</f>
        <v>780000</v>
      </c>
      <c r="R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" s="37" t="str">
        <f ca="1">IF(B_MSK[[#This Row],[//]]="","",INDEX(INDIRECT(DIR&amp;$2:$2),B_MSK[[#This Row],[//]]))</f>
        <v>10 CTN MIX 24 PCS/ CTN</v>
      </c>
      <c r="U29" s="38">
        <f ca="1">IF(SUMIF(B_MSK[NAMA BARANG],B_MSK[[#This Row],[NAMA BARANG]],B_MSK[JMLH BRG])=0,"",SUMIF(B_MSK[NAMA BARANG],B_MSK[[#This Row],[NAMA BARANG]],B_MSK[C]))</f>
        <v>0</v>
      </c>
      <c r="V29" s="7" t="str">
        <f ca="1">IF(B_MSK[[#This Row],[//]]="","",INDEX(INDIRECT(DIR&amp;$2:$2),B_MSK[[#This Row],[//]]))</f>
        <v>TAPE DISPENSER 801 HIJAU</v>
      </c>
      <c r="W29" s="7" t="str">
        <f ca="1">LOWER(SUBSTITUTE(SUBSTITUTE(SUBSTITUTE(SUBSTITUTE(SUBSTITUTE(SUBSTITUTE(SUBSTITUTE(SUBSTITUTE(SUBSTITUTE(B_MSK[[#This Row],[N.B.nota]]," ",""),"-",""),"(",""),")",""),".",""),",",""),"/",""),"""",""),"+",""))</f>
        <v>tapedispenser801hijau</v>
      </c>
      <c r="X29" s="5" t="str">
        <f ca="1">IF(B_MSK[[#This Row],[N.B.nota]]="","",IF(MATCH(B_MSK[[#This Row],[concat]],[2]!db[NB NOTA_C],0)&gt;0,"ada",0))</f>
        <v>ada</v>
      </c>
      <c r="Y29" s="5" t="str">
        <f ca="1">IF(B_MSK[[#This Row],[N.B.nota]]="","",ADDRESS(ROW(B_MSK[QB]),COLUMN(B_MSK[QB]))&amp;":"&amp;ADDRESS(ROW(),COLUMN(B_MSK[QB])))</f>
        <v>$D$4:$D$29</v>
      </c>
      <c r="Z29" s="5">
        <f ca="1">IF(B_MSK[[#This Row],[concat]]="","",MATCH(B_MSK[[#This Row],[concat]],[2]!db[NB NOTA_C],0)+1)</f>
        <v>2032</v>
      </c>
      <c r="AA29" s="5" t="str">
        <f ca="1">IF(B_MSK[[#This Row],[//]]="","",HYPERLINK("[D:\kerja\BANK EXP\BARU\DB.XLSX]DB!e"&amp;B_MSK[[#This Row],[DB_ROW]],"&gt;"))</f>
        <v>&gt;</v>
      </c>
      <c r="AB29" s="30" t="str">
        <f ca="1">MID(B_MSK[[#This Row],[/ STN_1]],FIND(" ",B_MSK[[#This Row],[/ STN_1]])+1,LEN(B_MSK[[#This Row],[/ STN_1]]))</f>
        <v>PCS</v>
      </c>
      <c r="AC29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" s="15" t="str">
        <f ca="1">IF(B_MSK[[#This Row],[HARGA_2]]="","",IF(MID(B_MSK[[#This Row],[/ STN_2]],FIND(" ",B_MSK[[#This Row],[/ STN_2]])+1,LEN(B_MSK[[#This Row],[/ STN_2]]))="LSN",B_MSK[[#This Row],[HARGA_2]]/12,""))</f>
        <v/>
      </c>
      <c r="AH29" s="7" t="str">
        <f ca="1">IF(B_MSK[[#This Row],[HARGA_3]]="","","/ "&amp;"PCS")</f>
        <v/>
      </c>
      <c r="AI29" s="15">
        <f ca="1">IF(B_MSK[[#This Row],[HARGA_3]]="",IF(B_MSK[[#This Row],[HARGA_2]]="",IF(B_MSK[[#This Row],[HARGA_1]]="","",B_MSK[[#This Row],[HARGA_1]]),B_MSK[[#This Row],[HARGA_2]]),B_MSK[[#This Row],[HARGA_3]])</f>
        <v>13000</v>
      </c>
      <c r="AJ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" s="5" t="str">
        <f ca="1">IF(B_MSK[[#This Row],[//]]="","",SUBSTITUTE(SUBSTITUTE(SUBSTITUTE(B_MSK[[#This Row],[QTY/ CTN]]," ","_",2),"(",""),")","")&amp;"_")</f>
        <v>24 PCS_</v>
      </c>
      <c r="AL29" s="5">
        <f ca="1">IF(B_MSK[[#This Row],[A_B]]="","",SEARCH("_",B_MSK[[#This Row],[A_B]]))</f>
        <v>7</v>
      </c>
      <c r="AM29" s="5">
        <f ca="1">IF(B_MSK[[#This Row],[A_B]]="","",LEN(B_MSK[[#This Row],[A_B]]))</f>
        <v>7</v>
      </c>
      <c r="AN29" s="5" t="str">
        <f ca="1">IF(B_MSK[[#This Row],[A_B]]="","",LEFT(B_MSK[[#This Row],[QTY/ CTN]],B_MSK[[#This Row],[A_B_1]]))</f>
        <v>24 PCS</v>
      </c>
      <c r="AO29" s="5" t="str">
        <f ca="1">IF(B_MSK[[#This Row],[A_B]]="","",LEFT(B_MSK[[#This Row],[A_]],SEARCH(" ",B_MSK[[#This Row],[A_]])-1))</f>
        <v>24</v>
      </c>
      <c r="AP29" s="5" t="str">
        <f ca="1">IF(B_MSK[[#This Row],[A_B]]="","",RIGHT(B_MSK[[#This Row],[A_]],LEN(B_MSK[[#This Row],[A_]])-SEARCH(" ",B_MSK[[#This Row],[A_]])))</f>
        <v>PCS</v>
      </c>
      <c r="AQ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" s="5" t="str">
        <f ca="1">IF(B_MSK[[#This Row],[B_]]="","",LEFT(B_MSK[[#This Row],[B_]],SEARCH(" ",B_MSK[[#This Row],[B_]])))</f>
        <v/>
      </c>
      <c r="AS29" s="5" t="str">
        <f ca="1">IF(B_MSK[[#This Row],[B_]]="","",RIGHT(B_MSK[[#This Row],[B_]],LEN(B_MSK[[#This Row],[B_]])-SEARCH(" ",B_MSK[[#This Row],[B_]])))</f>
        <v/>
      </c>
      <c r="AT29" s="5" t="str">
        <f ca="1">IF(B_MSK[[#This Row],[B_2]]="LSN",12,"")</f>
        <v/>
      </c>
      <c r="AU29" s="5" t="str">
        <f ca="1">IF(B_MSK[[#This Row],[C_1]]="","","PCS")</f>
        <v/>
      </c>
      <c r="AV29" s="5">
        <f ca="1">IF(B_MSK[[#This Row],[A_1]]="","",B_MSK[[#This Row],[A_1]]*IF(B_MSK[[#This Row],[B_1]]="",1,B_MSK[[#This Row],[B_1]])*IF(B_MSK[[#This Row],[C_1]]="",1,B_MSK[[#This Row],[C_1]]))</f>
        <v>24</v>
      </c>
      <c r="AW29" s="5" t="str">
        <f ca="1">IF(B_MSK[[#This Row],[C_2]]="",IF(B_MSK[[#This Row],[B_2]]="",IF(B_MSK[[#This Row],[A_2]]="","",B_MSK[[#This Row],[A_2]]),B_MSK[[#This Row],[B_2]]),B_MSK[[#This Row],[C_2]])</f>
        <v>PCS</v>
      </c>
      <c r="AX29" s="2">
        <f ca="1">IF(ISNUMBER(B_MSK[[#This Row],[TANGGAL DATANG]]),B_MSK[[#This Row],[TANGGAL DATANG]],AX28)</f>
        <v>44930</v>
      </c>
      <c r="AY29" s="5" t="str">
        <f ca="1">IF(B_MSK[[#This Row],[DB_ROW]]="","",INDEX([2]!db[JENIS],B_MSK[[#This Row],[DB_ROW]]-1))</f>
        <v>isolasi</v>
      </c>
      <c r="AZ29" s="5">
        <f ca="1">IF(B_MSK[[#This Row],[A_1]]="","",B_MSK[[#This Row],[A_1]])*1</f>
        <v>24</v>
      </c>
      <c r="BA29" s="5" t="str">
        <f ca="1">IF(B_MSK[[#This Row],[//]]="","",INDEX(INDIRECT(DIR&amp;$2:$2),B_MSK[[#This Row],[//]]))</f>
        <v>UNTANA</v>
      </c>
      <c r="BB29" s="5" t="str">
        <f ca="1">CONCATENATE(B_MSK[[#This Row],[concat]],B_MSK[[#This Row],[HARGA_X]],B_MSK[[#This Row],[SAT]])</f>
        <v>tapedispenser801hijau13000PCS</v>
      </c>
    </row>
    <row r="30" spans="1:54" x14ac:dyDescent="0.25">
      <c r="A30" s="6" t="s">
        <v>128</v>
      </c>
      <c r="B30" s="5" t="str">
        <f ca="1">IF(B_MSK[[#This Row],[N_ID]]="","",INDEX(INDIRECT(DIR&amp;$2:$2),MATCH(B_MSK[[#This Row],[N_ID]],INDIRECT(DIR&amp;"!NOTA[ID_P]"),0)))</f>
        <v/>
      </c>
      <c r="C30" s="5" t="str">
        <f ca="1">IF(B_MSK[[#This Row],[//]]="","",HYPERLINK("["&amp;SUBSTITUTE(DIR,"'","")&amp;"]NOTA!D"&amp;B_MSK[[#This Row],[//]]+2,"&gt;"))</f>
        <v>&gt;</v>
      </c>
      <c r="D30" s="5" t="str">
        <f ca="1">IF(B_MSK[[#This Row],[N_ID]]="","",COUNTIF(INDIRECT(DIR&amp;"!NOTA[ID_H]"),B_MSK[[#This Row],[ID NOTA]]))</f>
        <v/>
      </c>
      <c r="E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</v>
      </c>
      <c r="F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" s="7" t="str">
        <f ca="1">IF(B_MSK[[#This Row],[stt]]="ada",INDEX([2]!db[NB BM],B_MSK[DB_ROW]-1),"")</f>
        <v>Tape dispenser 801 merah</v>
      </c>
      <c r="H30" s="7" t="str">
        <f ca="1">IF(B_MSK[[#This Row],[//]]="","",INDEX(INDIRECT(DIR&amp;$2:$2),B_MSK[[#This Row],[//]]))</f>
        <v>JAYA MAKMUR</v>
      </c>
      <c r="I30" s="27" t="str">
        <f ca="1">IF(B_MSK[[#This Row],[//]]="","",INDEX(INDIRECT(DB_PATH&amp;$2:$2),B_MSK[[#This Row],[DB_ROW]]-1))</f>
        <v>24 PCS</v>
      </c>
      <c r="J30" s="5" t="str">
        <f ca="1">IF(B_MSK[[#This Row],[//]]="","",IF(INDEX(INDIRECT(DIR&amp;$2:$2),B_MSK[[#This Row],[//]])="","",INDEX(INDIRECT(DIR&amp;$2:$2),B_MSK[[#This Row],[//]])))</f>
        <v/>
      </c>
      <c r="K30" s="5">
        <f ca="1">IF(B_MSK[[#This Row],[//]]="","",IF(INDEX(INDIRECT(DIR&amp;$2:$2),B_MSK[[#This Row],[//]])="","",INDEX(INDIRECT(DIR&amp;$2:$2),B_MSK[[#This Row],[//]])))</f>
        <v>60</v>
      </c>
      <c r="L30" s="5" t="str">
        <f ca="1">IF(B_MSK[[#This Row],[//]]="","",IF(INDEX(INDIRECT(DIR&amp;$2:$2),B_MSK[[#This Row],[//]])="","",INDEX(INDIRECT(DIR&amp;$2:$2),B_MSK[[#This Row],[//]])))</f>
        <v>PCS</v>
      </c>
      <c r="M30" s="13">
        <f ca="1">IF(B_MSK[[#This Row],[//]]="","",INDEX(INDIRECT(DIR&amp;$2:$2),B_MSK[[#This Row],[//]]))</f>
        <v>13000</v>
      </c>
      <c r="N30" s="13">
        <f ca="1">IF(OR(B_MSK[[#This Row],[//]]="",),"",INDEX(INDIRECT(DIR&amp;$2:$2),B_MSK[[#This Row],[//]]))</f>
        <v>780000</v>
      </c>
      <c r="O30" s="3" t="str">
        <f ca="1">IF(B_MSK[[#This Row],[//]]="","",IF(INDEX(INDIRECT(DIR&amp;$2:$2),B_MSK[[#This Row],[//]])=0,"",INDEX(INDIRECT(DIR&amp;$2:$2),B_MSK[[#This Row],[//]])))</f>
        <v/>
      </c>
      <c r="P30" s="3" t="str">
        <f ca="1">IF(B_MSK[[#This Row],[//]]="","",IF(INDEX(INDIRECT(DIR&amp;$2:$2),B_MSK[[#This Row],[//]])=0,"",INDEX(INDIRECT(DIR&amp;$2:$2),B_MSK[[#This Row],[//]])))</f>
        <v/>
      </c>
      <c r="Q30" s="12">
        <f ca="1">IF(B_MSK[[#This Row],[//]]="","",INDEX(INDIRECT(DIR&amp;$2:$2),B_MSK[[#This Row],[//]]))</f>
        <v>780000</v>
      </c>
      <c r="R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" s="37" t="str">
        <f ca="1">IF(B_MSK[[#This Row],[//]]="","",INDEX(INDIRECT(DIR&amp;$2:$2),B_MSK[[#This Row],[//]]))</f>
        <v>10 CTN MIX 24 PCS/ CTN</v>
      </c>
      <c r="U30" s="38">
        <f ca="1">IF(SUMIF(B_MSK[NAMA BARANG],B_MSK[[#This Row],[NAMA BARANG]],B_MSK[JMLH BRG])=0,"",SUMIF(B_MSK[NAMA BARANG],B_MSK[[#This Row],[NAMA BARANG]],B_MSK[C]))</f>
        <v>0</v>
      </c>
      <c r="V30" s="7" t="str">
        <f ca="1">IF(B_MSK[[#This Row],[//]]="","",INDEX(INDIRECT(DIR&amp;$2:$2),B_MSK[[#This Row],[//]]))</f>
        <v>TAPE DISPENSER 801 MERAH</v>
      </c>
      <c r="W30" s="7" t="str">
        <f ca="1">LOWER(SUBSTITUTE(SUBSTITUTE(SUBSTITUTE(SUBSTITUTE(SUBSTITUTE(SUBSTITUTE(SUBSTITUTE(SUBSTITUTE(SUBSTITUTE(B_MSK[[#This Row],[N.B.nota]]," ",""),"-",""),"(",""),")",""),".",""),",",""),"/",""),"""",""),"+",""))</f>
        <v>tapedispenser801merah</v>
      </c>
      <c r="X30" s="5" t="str">
        <f ca="1">IF(B_MSK[[#This Row],[N.B.nota]]="","",IF(MATCH(B_MSK[[#This Row],[concat]],[2]!db[NB NOTA_C],0)&gt;0,"ada",0))</f>
        <v>ada</v>
      </c>
      <c r="Y30" s="5" t="str">
        <f ca="1">IF(B_MSK[[#This Row],[N.B.nota]]="","",ADDRESS(ROW(B_MSK[QB]),COLUMN(B_MSK[QB]))&amp;":"&amp;ADDRESS(ROW(),COLUMN(B_MSK[QB])))</f>
        <v>$D$4:$D$30</v>
      </c>
      <c r="Z30" s="5">
        <f ca="1">IF(B_MSK[[#This Row],[concat]]="","",MATCH(B_MSK[[#This Row],[concat]],[2]!db[NB NOTA_C],0)+1)</f>
        <v>2033</v>
      </c>
      <c r="AA30" s="5" t="str">
        <f ca="1">IF(B_MSK[[#This Row],[//]]="","",HYPERLINK("[D:\kerja\BANK EXP\BARU\DB.XLSX]DB!e"&amp;B_MSK[[#This Row],[DB_ROW]],"&gt;"))</f>
        <v>&gt;</v>
      </c>
      <c r="AB30" s="30" t="str">
        <f ca="1">MID(B_MSK[[#This Row],[/ STN_1]],FIND(" ",B_MSK[[#This Row],[/ STN_1]])+1,LEN(B_MSK[[#This Row],[/ STN_1]]))</f>
        <v>PCS</v>
      </c>
      <c r="AC30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" s="15" t="str">
        <f ca="1">IF(B_MSK[[#This Row],[HARGA_2]]="","",IF(MID(B_MSK[[#This Row],[/ STN_2]],FIND(" ",B_MSK[[#This Row],[/ STN_2]])+1,LEN(B_MSK[[#This Row],[/ STN_2]]))="LSN",B_MSK[[#This Row],[HARGA_2]]/12,""))</f>
        <v/>
      </c>
      <c r="AH30" s="7" t="str">
        <f ca="1">IF(B_MSK[[#This Row],[HARGA_3]]="","","/ "&amp;"PCS")</f>
        <v/>
      </c>
      <c r="AI30" s="15">
        <f ca="1">IF(B_MSK[[#This Row],[HARGA_3]]="",IF(B_MSK[[#This Row],[HARGA_2]]="",IF(B_MSK[[#This Row],[HARGA_1]]="","",B_MSK[[#This Row],[HARGA_1]]),B_MSK[[#This Row],[HARGA_2]]),B_MSK[[#This Row],[HARGA_3]])</f>
        <v>13000</v>
      </c>
      <c r="AJ3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" s="5" t="str">
        <f ca="1">IF(B_MSK[[#This Row],[//]]="","",SUBSTITUTE(SUBSTITUTE(SUBSTITUTE(B_MSK[[#This Row],[QTY/ CTN]]," ","_",2),"(",""),")","")&amp;"_")</f>
        <v>24 PCS_</v>
      </c>
      <c r="AL30" s="5">
        <f ca="1">IF(B_MSK[[#This Row],[A_B]]="","",SEARCH("_",B_MSK[[#This Row],[A_B]]))</f>
        <v>7</v>
      </c>
      <c r="AM30" s="5">
        <f ca="1">IF(B_MSK[[#This Row],[A_B]]="","",LEN(B_MSK[[#This Row],[A_B]]))</f>
        <v>7</v>
      </c>
      <c r="AN30" s="5" t="str">
        <f ca="1">IF(B_MSK[[#This Row],[A_B]]="","",LEFT(B_MSK[[#This Row],[QTY/ CTN]],B_MSK[[#This Row],[A_B_1]]))</f>
        <v>24 PCS</v>
      </c>
      <c r="AO30" s="5" t="str">
        <f ca="1">IF(B_MSK[[#This Row],[A_B]]="","",LEFT(B_MSK[[#This Row],[A_]],SEARCH(" ",B_MSK[[#This Row],[A_]])-1))</f>
        <v>24</v>
      </c>
      <c r="AP30" s="5" t="str">
        <f ca="1">IF(B_MSK[[#This Row],[A_B]]="","",RIGHT(B_MSK[[#This Row],[A_]],LEN(B_MSK[[#This Row],[A_]])-SEARCH(" ",B_MSK[[#This Row],[A_]])))</f>
        <v>PCS</v>
      </c>
      <c r="AQ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" s="5" t="str">
        <f ca="1">IF(B_MSK[[#This Row],[B_]]="","",LEFT(B_MSK[[#This Row],[B_]],SEARCH(" ",B_MSK[[#This Row],[B_]])))</f>
        <v/>
      </c>
      <c r="AS30" s="5" t="str">
        <f ca="1">IF(B_MSK[[#This Row],[B_]]="","",RIGHT(B_MSK[[#This Row],[B_]],LEN(B_MSK[[#This Row],[B_]])-SEARCH(" ",B_MSK[[#This Row],[B_]])))</f>
        <v/>
      </c>
      <c r="AT30" s="5" t="str">
        <f ca="1">IF(B_MSK[[#This Row],[B_2]]="LSN",12,"")</f>
        <v/>
      </c>
      <c r="AU30" s="5" t="str">
        <f ca="1">IF(B_MSK[[#This Row],[C_1]]="","","PCS")</f>
        <v/>
      </c>
      <c r="AV30" s="5">
        <f ca="1">IF(B_MSK[[#This Row],[A_1]]="","",B_MSK[[#This Row],[A_1]]*IF(B_MSK[[#This Row],[B_1]]="",1,B_MSK[[#This Row],[B_1]])*IF(B_MSK[[#This Row],[C_1]]="",1,B_MSK[[#This Row],[C_1]]))</f>
        <v>24</v>
      </c>
      <c r="AW30" s="5" t="str">
        <f ca="1">IF(B_MSK[[#This Row],[C_2]]="",IF(B_MSK[[#This Row],[B_2]]="",IF(B_MSK[[#This Row],[A_2]]="","",B_MSK[[#This Row],[A_2]]),B_MSK[[#This Row],[B_2]]),B_MSK[[#This Row],[C_2]])</f>
        <v>PCS</v>
      </c>
      <c r="AX30" s="2">
        <f ca="1">IF(ISNUMBER(B_MSK[[#This Row],[TANGGAL DATANG]]),B_MSK[[#This Row],[TANGGAL DATANG]],AX29)</f>
        <v>44930</v>
      </c>
      <c r="AY30" s="5" t="str">
        <f ca="1">IF(B_MSK[[#This Row],[DB_ROW]]="","",INDEX([2]!db[JENIS],B_MSK[[#This Row],[DB_ROW]]-1))</f>
        <v>isolasi</v>
      </c>
      <c r="AZ30" s="5">
        <f ca="1">IF(B_MSK[[#This Row],[A_1]]="","",B_MSK[[#This Row],[A_1]])*1</f>
        <v>24</v>
      </c>
      <c r="BA30" s="5" t="str">
        <f ca="1">IF(B_MSK[[#This Row],[//]]="","",INDEX(INDIRECT(DIR&amp;$2:$2),B_MSK[[#This Row],[//]]))</f>
        <v>UNTANA</v>
      </c>
      <c r="BB30" s="5" t="str">
        <f ca="1">CONCATENATE(B_MSK[[#This Row],[concat]],B_MSK[[#This Row],[HARGA_X]],B_MSK[[#This Row],[SAT]])</f>
        <v>tapedispenser801merah13000PCS</v>
      </c>
    </row>
    <row r="31" spans="1:54" x14ac:dyDescent="0.25">
      <c r="A31" s="6" t="s">
        <v>128</v>
      </c>
      <c r="B31" s="5" t="str">
        <f ca="1">IF(B_MSK[[#This Row],[N_ID]]="","",INDEX(INDIRECT(DIR&amp;$2:$2),MATCH(B_MSK[[#This Row],[N_ID]],INDIRECT(DIR&amp;"!NOTA[ID_P]"),0)))</f>
        <v/>
      </c>
      <c r="C31" s="5" t="str">
        <f ca="1">IF(B_MSK[[#This Row],[//]]="","",HYPERLINK("["&amp;SUBSTITUTE(DIR,"'","")&amp;"]NOTA!D"&amp;B_MSK[[#This Row],[//]]+2,"&gt;"))</f>
        <v>&gt;</v>
      </c>
      <c r="D31" s="5" t="str">
        <f ca="1">IF(B_MSK[[#This Row],[N_ID]]="","",COUNTIF(INDIRECT(DIR&amp;"!NOTA[ID_H]"),B_MSK[[#This Row],[ID NOTA]]))</f>
        <v/>
      </c>
      <c r="E3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</v>
      </c>
      <c r="F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" s="7" t="str">
        <f ca="1">IF(B_MSK[[#This Row],[stt]]="ada",INDEX([2]!db[NB BM],B_MSK[DB_ROW]-1),"")</f>
        <v>Tape dispenser 801 ungu</v>
      </c>
      <c r="H31" s="7" t="str">
        <f ca="1">IF(B_MSK[[#This Row],[//]]="","",INDEX(INDIRECT(DIR&amp;$2:$2),B_MSK[[#This Row],[//]]))</f>
        <v>JAYA MAKMUR</v>
      </c>
      <c r="I31" s="27" t="str">
        <f ca="1">IF(B_MSK[[#This Row],[//]]="","",INDEX(INDIRECT(DB_PATH&amp;$2:$2),B_MSK[[#This Row],[DB_ROW]]-1))</f>
        <v>24 PCS</v>
      </c>
      <c r="J31" s="5" t="str">
        <f ca="1">IF(B_MSK[[#This Row],[//]]="","",IF(INDEX(INDIRECT(DIR&amp;$2:$2),B_MSK[[#This Row],[//]])="","",INDEX(INDIRECT(DIR&amp;$2:$2),B_MSK[[#This Row],[//]])))</f>
        <v/>
      </c>
      <c r="K31" s="5">
        <f ca="1">IF(B_MSK[[#This Row],[//]]="","",IF(INDEX(INDIRECT(DIR&amp;$2:$2),B_MSK[[#This Row],[//]])="","",INDEX(INDIRECT(DIR&amp;$2:$2),B_MSK[[#This Row],[//]])))</f>
        <v>60</v>
      </c>
      <c r="L31" s="5" t="str">
        <f ca="1">IF(B_MSK[[#This Row],[//]]="","",IF(INDEX(INDIRECT(DIR&amp;$2:$2),B_MSK[[#This Row],[//]])="","",INDEX(INDIRECT(DIR&amp;$2:$2),B_MSK[[#This Row],[//]])))</f>
        <v>PCS</v>
      </c>
      <c r="M31" s="13">
        <f ca="1">IF(B_MSK[[#This Row],[//]]="","",INDEX(INDIRECT(DIR&amp;$2:$2),B_MSK[[#This Row],[//]]))</f>
        <v>13000</v>
      </c>
      <c r="N31" s="13">
        <f ca="1">IF(OR(B_MSK[[#This Row],[//]]="",),"",INDEX(INDIRECT(DIR&amp;$2:$2),B_MSK[[#This Row],[//]]))</f>
        <v>780000</v>
      </c>
      <c r="O31" s="3" t="str">
        <f ca="1">IF(B_MSK[[#This Row],[//]]="","",IF(INDEX(INDIRECT(DIR&amp;$2:$2),B_MSK[[#This Row],[//]])=0,"",INDEX(INDIRECT(DIR&amp;$2:$2),B_MSK[[#This Row],[//]])))</f>
        <v/>
      </c>
      <c r="P31" s="3" t="str">
        <f ca="1">IF(B_MSK[[#This Row],[//]]="","",IF(INDEX(INDIRECT(DIR&amp;$2:$2),B_MSK[[#This Row],[//]])=0,"",INDEX(INDIRECT(DIR&amp;$2:$2),B_MSK[[#This Row],[//]])))</f>
        <v/>
      </c>
      <c r="Q31" s="12">
        <f ca="1">IF(B_MSK[[#This Row],[//]]="","",INDEX(INDIRECT(DIR&amp;$2:$2),B_MSK[[#This Row],[//]]))</f>
        <v>780000</v>
      </c>
      <c r="R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" s="37" t="str">
        <f ca="1">IF(B_MSK[[#This Row],[//]]="","",INDEX(INDIRECT(DIR&amp;$2:$2),B_MSK[[#This Row],[//]]))</f>
        <v>10 CTN MIX 24 PCS/ CTN</v>
      </c>
      <c r="U31" s="38">
        <f ca="1">IF(SUMIF(B_MSK[NAMA BARANG],B_MSK[[#This Row],[NAMA BARANG]],B_MSK[JMLH BRG])=0,"",SUMIF(B_MSK[NAMA BARANG],B_MSK[[#This Row],[NAMA BARANG]],B_MSK[C]))</f>
        <v>0</v>
      </c>
      <c r="V31" s="7" t="str">
        <f ca="1">IF(B_MSK[[#This Row],[//]]="","",INDEX(INDIRECT(DIR&amp;$2:$2),B_MSK[[#This Row],[//]]))</f>
        <v>TAPE DISPENSER 801 UNGU</v>
      </c>
      <c r="W31" s="7" t="str">
        <f ca="1">LOWER(SUBSTITUTE(SUBSTITUTE(SUBSTITUTE(SUBSTITUTE(SUBSTITUTE(SUBSTITUTE(SUBSTITUTE(SUBSTITUTE(SUBSTITUTE(B_MSK[[#This Row],[N.B.nota]]," ",""),"-",""),"(",""),")",""),".",""),",",""),"/",""),"""",""),"+",""))</f>
        <v>tapedispenser801ungu</v>
      </c>
      <c r="X31" s="5" t="str">
        <f ca="1">IF(B_MSK[[#This Row],[N.B.nota]]="","",IF(MATCH(B_MSK[[#This Row],[concat]],[2]!db[NB NOTA_C],0)&gt;0,"ada",0))</f>
        <v>ada</v>
      </c>
      <c r="Y31" s="5" t="str">
        <f ca="1">IF(B_MSK[[#This Row],[N.B.nota]]="","",ADDRESS(ROW(B_MSK[QB]),COLUMN(B_MSK[QB]))&amp;":"&amp;ADDRESS(ROW(),COLUMN(B_MSK[QB])))</f>
        <v>$D$4:$D$31</v>
      </c>
      <c r="Z31" s="5">
        <f ca="1">IF(B_MSK[[#This Row],[concat]]="","",MATCH(B_MSK[[#This Row],[concat]],[2]!db[NB NOTA_C],0)+1)</f>
        <v>2034</v>
      </c>
      <c r="AA31" s="5" t="str">
        <f ca="1">IF(B_MSK[[#This Row],[//]]="","",HYPERLINK("[D:\kerja\BANK EXP\BARU\DB.XLSX]DB!e"&amp;B_MSK[[#This Row],[DB_ROW]],"&gt;"))</f>
        <v>&gt;</v>
      </c>
      <c r="AB31" s="30" t="str">
        <f ca="1">MID(B_MSK[[#This Row],[/ STN_1]],FIND(" ",B_MSK[[#This Row],[/ STN_1]])+1,LEN(B_MSK[[#This Row],[/ STN_1]]))</f>
        <v>PCS</v>
      </c>
      <c r="AC31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" s="15" t="str">
        <f ca="1">IF(B_MSK[[#This Row],[HARGA_2]]="","",IF(MID(B_MSK[[#This Row],[/ STN_2]],FIND(" ",B_MSK[[#This Row],[/ STN_2]])+1,LEN(B_MSK[[#This Row],[/ STN_2]]))="LSN",B_MSK[[#This Row],[HARGA_2]]/12,""))</f>
        <v/>
      </c>
      <c r="AH31" s="7" t="str">
        <f ca="1">IF(B_MSK[[#This Row],[HARGA_3]]="","","/ "&amp;"PCS")</f>
        <v/>
      </c>
      <c r="AI31" s="15">
        <f ca="1">IF(B_MSK[[#This Row],[HARGA_3]]="",IF(B_MSK[[#This Row],[HARGA_2]]="",IF(B_MSK[[#This Row],[HARGA_1]]="","",B_MSK[[#This Row],[HARGA_1]]),B_MSK[[#This Row],[HARGA_2]]),B_MSK[[#This Row],[HARGA_3]])</f>
        <v>13000</v>
      </c>
      <c r="AJ3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1" s="5" t="str">
        <f ca="1">IF(B_MSK[[#This Row],[//]]="","",SUBSTITUTE(SUBSTITUTE(SUBSTITUTE(B_MSK[[#This Row],[QTY/ CTN]]," ","_",2),"(",""),")","")&amp;"_")</f>
        <v>24 PCS_</v>
      </c>
      <c r="AL31" s="5">
        <f ca="1">IF(B_MSK[[#This Row],[A_B]]="","",SEARCH("_",B_MSK[[#This Row],[A_B]]))</f>
        <v>7</v>
      </c>
      <c r="AM31" s="5">
        <f ca="1">IF(B_MSK[[#This Row],[A_B]]="","",LEN(B_MSK[[#This Row],[A_B]]))</f>
        <v>7</v>
      </c>
      <c r="AN31" s="5" t="str">
        <f ca="1">IF(B_MSK[[#This Row],[A_B]]="","",LEFT(B_MSK[[#This Row],[QTY/ CTN]],B_MSK[[#This Row],[A_B_1]]))</f>
        <v>24 PCS</v>
      </c>
      <c r="AO31" s="5" t="str">
        <f ca="1">IF(B_MSK[[#This Row],[A_B]]="","",LEFT(B_MSK[[#This Row],[A_]],SEARCH(" ",B_MSK[[#This Row],[A_]])-1))</f>
        <v>24</v>
      </c>
      <c r="AP31" s="5" t="str">
        <f ca="1">IF(B_MSK[[#This Row],[A_B]]="","",RIGHT(B_MSK[[#This Row],[A_]],LEN(B_MSK[[#This Row],[A_]])-SEARCH(" ",B_MSK[[#This Row],[A_]])))</f>
        <v>PCS</v>
      </c>
      <c r="AQ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" s="5" t="str">
        <f ca="1">IF(B_MSK[[#This Row],[B_]]="","",LEFT(B_MSK[[#This Row],[B_]],SEARCH(" ",B_MSK[[#This Row],[B_]])))</f>
        <v/>
      </c>
      <c r="AS31" s="5" t="str">
        <f ca="1">IF(B_MSK[[#This Row],[B_]]="","",RIGHT(B_MSK[[#This Row],[B_]],LEN(B_MSK[[#This Row],[B_]])-SEARCH(" ",B_MSK[[#This Row],[B_]])))</f>
        <v/>
      </c>
      <c r="AT31" s="5" t="str">
        <f ca="1">IF(B_MSK[[#This Row],[B_2]]="LSN",12,"")</f>
        <v/>
      </c>
      <c r="AU31" s="5" t="str">
        <f ca="1">IF(B_MSK[[#This Row],[C_1]]="","","PCS")</f>
        <v/>
      </c>
      <c r="AV31" s="5">
        <f ca="1">IF(B_MSK[[#This Row],[A_1]]="","",B_MSK[[#This Row],[A_1]]*IF(B_MSK[[#This Row],[B_1]]="",1,B_MSK[[#This Row],[B_1]])*IF(B_MSK[[#This Row],[C_1]]="",1,B_MSK[[#This Row],[C_1]]))</f>
        <v>24</v>
      </c>
      <c r="AW31" s="5" t="str">
        <f ca="1">IF(B_MSK[[#This Row],[C_2]]="",IF(B_MSK[[#This Row],[B_2]]="",IF(B_MSK[[#This Row],[A_2]]="","",B_MSK[[#This Row],[A_2]]),B_MSK[[#This Row],[B_2]]),B_MSK[[#This Row],[C_2]])</f>
        <v>PCS</v>
      </c>
      <c r="AX31" s="2">
        <f ca="1">IF(ISNUMBER(B_MSK[[#This Row],[TANGGAL DATANG]]),B_MSK[[#This Row],[TANGGAL DATANG]],AX30)</f>
        <v>44930</v>
      </c>
      <c r="AY31" s="5" t="str">
        <f ca="1">IF(B_MSK[[#This Row],[DB_ROW]]="","",INDEX([2]!db[JENIS],B_MSK[[#This Row],[DB_ROW]]-1))</f>
        <v>isolasi</v>
      </c>
      <c r="AZ31" s="5">
        <f ca="1">IF(B_MSK[[#This Row],[A_1]]="","",B_MSK[[#This Row],[A_1]])*1</f>
        <v>24</v>
      </c>
      <c r="BA31" s="5" t="str">
        <f ca="1">IF(B_MSK[[#This Row],[//]]="","",INDEX(INDIRECT(DIR&amp;$2:$2),B_MSK[[#This Row],[//]]))</f>
        <v>UNTANA</v>
      </c>
      <c r="BB31" s="5" t="str">
        <f ca="1">CONCATENATE(B_MSK[[#This Row],[concat]],B_MSK[[#This Row],[HARGA_X]],B_MSK[[#This Row],[SAT]])</f>
        <v>tapedispenser801ungu13000PCS</v>
      </c>
    </row>
    <row r="32" spans="1:54" x14ac:dyDescent="0.25">
      <c r="A32" s="6" t="s">
        <v>128</v>
      </c>
      <c r="B32" s="5" t="str">
        <f ca="1">IF(B_MSK[[#This Row],[N_ID]]="","",INDEX(INDIRECT(DIR&amp;$2:$2),MATCH(B_MSK[[#This Row],[N_ID]],INDIRECT(DIR&amp;"!NOTA[ID_P]"),0)))</f>
        <v/>
      </c>
      <c r="C32" s="5" t="str">
        <f ca="1">IF(B_MSK[[#This Row],[//]]="","",HYPERLINK("["&amp;SUBSTITUTE(DIR,"'","")&amp;"]NOTA!D"&amp;B_MSK[[#This Row],[//]]+2,"&gt;"))</f>
        <v>&gt;</v>
      </c>
      <c r="D32" s="5" t="str">
        <f ca="1">IF(B_MSK[[#This Row],[N_ID]]="","",COUNTIF(INDIRECT(DIR&amp;"!NOTA[ID_H]"),B_MSK[[#This Row],[ID NOTA]]))</f>
        <v/>
      </c>
      <c r="E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</v>
      </c>
      <c r="F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" s="7" t="str">
        <f ca="1">IF(B_MSK[[#This Row],[stt]]="ada",INDEX([2]!db[NB BM],B_MSK[DB_ROW]-1),"")</f>
        <v>Tape dispenser 801 biru</v>
      </c>
      <c r="H32" s="7" t="str">
        <f ca="1">IF(B_MSK[[#This Row],[//]]="","",INDEX(INDIRECT(DIR&amp;$2:$2),B_MSK[[#This Row],[//]]))</f>
        <v>JAYA MAKMUR</v>
      </c>
      <c r="I32" s="27" t="str">
        <f ca="1">IF(B_MSK[[#This Row],[//]]="","",INDEX(INDIRECT(DB_PATH&amp;$2:$2),B_MSK[[#This Row],[DB_ROW]]-1))</f>
        <v>24 PCS</v>
      </c>
      <c r="J32" s="5" t="str">
        <f ca="1">IF(B_MSK[[#This Row],[//]]="","",IF(INDEX(INDIRECT(DIR&amp;$2:$2),B_MSK[[#This Row],[//]])="","",INDEX(INDIRECT(DIR&amp;$2:$2),B_MSK[[#This Row],[//]])))</f>
        <v/>
      </c>
      <c r="K32" s="5">
        <f ca="1">IF(B_MSK[[#This Row],[//]]="","",IF(INDEX(INDIRECT(DIR&amp;$2:$2),B_MSK[[#This Row],[//]])="","",INDEX(INDIRECT(DIR&amp;$2:$2),B_MSK[[#This Row],[//]])))</f>
        <v>6</v>
      </c>
      <c r="L32" s="5" t="str">
        <f ca="1">IF(B_MSK[[#This Row],[//]]="","",IF(INDEX(INDIRECT(DIR&amp;$2:$2),B_MSK[[#This Row],[//]])="","",INDEX(INDIRECT(DIR&amp;$2:$2),B_MSK[[#This Row],[//]])))</f>
        <v>PCS</v>
      </c>
      <c r="M32" s="13">
        <f ca="1">IF(B_MSK[[#This Row],[//]]="","",INDEX(INDIRECT(DIR&amp;$2:$2),B_MSK[[#This Row],[//]]))</f>
        <v>0</v>
      </c>
      <c r="N32" s="13">
        <f ca="1">IF(OR(B_MSK[[#This Row],[//]]="",),"",INDEX(INDIRECT(DIR&amp;$2:$2),B_MSK[[#This Row],[//]]))</f>
        <v>0</v>
      </c>
      <c r="O32" s="3" t="str">
        <f ca="1">IF(B_MSK[[#This Row],[//]]="","",IF(INDEX(INDIRECT(DIR&amp;$2:$2),B_MSK[[#This Row],[//]])=0,"",INDEX(INDIRECT(DIR&amp;$2:$2),B_MSK[[#This Row],[//]])))</f>
        <v/>
      </c>
      <c r="P32" s="3" t="str">
        <f ca="1">IF(B_MSK[[#This Row],[//]]="","",IF(INDEX(INDIRECT(DIR&amp;$2:$2),B_MSK[[#This Row],[//]])=0,"",INDEX(INDIRECT(DIR&amp;$2:$2),B_MSK[[#This Row],[//]])))</f>
        <v/>
      </c>
      <c r="Q32" s="12" t="str">
        <f ca="1">IF(B_MSK[[#This Row],[//]]="","",INDEX(INDIRECT(DIR&amp;$2:$2),B_MSK[[#This Row],[//]]))</f>
        <v/>
      </c>
      <c r="R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" s="37" t="str">
        <f ca="1">IF(B_MSK[[#This Row],[//]]="","",INDEX(INDIRECT(DIR&amp;$2:$2),B_MSK[[#This Row],[//]]))</f>
        <v>1 CTN MIX 24 PCS/ CTN, BONUS</v>
      </c>
      <c r="U32" s="38">
        <f ca="1">IF(SUMIF(B_MSK[NAMA BARANG],B_MSK[[#This Row],[NAMA BARANG]],B_MSK[JMLH BRG])=0,"",SUMIF(B_MSK[NAMA BARANG],B_MSK[[#This Row],[NAMA BARANG]],B_MSK[C]))</f>
        <v>0</v>
      </c>
      <c r="V32" s="7" t="str">
        <f ca="1">IF(B_MSK[[#This Row],[//]]="","",INDEX(INDIRECT(DIR&amp;$2:$2),B_MSK[[#This Row],[//]]))</f>
        <v>TAPE DISPENSER 801 BIRU</v>
      </c>
      <c r="W32" s="7" t="str">
        <f ca="1">LOWER(SUBSTITUTE(SUBSTITUTE(SUBSTITUTE(SUBSTITUTE(SUBSTITUTE(SUBSTITUTE(SUBSTITUTE(SUBSTITUTE(SUBSTITUTE(B_MSK[[#This Row],[N.B.nota]]," ",""),"-",""),"(",""),")",""),".",""),",",""),"/",""),"""",""),"+",""))</f>
        <v>tapedispenser801biru</v>
      </c>
      <c r="X32" s="5" t="str">
        <f ca="1">IF(B_MSK[[#This Row],[N.B.nota]]="","",IF(MATCH(B_MSK[[#This Row],[concat]],[2]!db[NB NOTA_C],0)&gt;0,"ada",0))</f>
        <v>ada</v>
      </c>
      <c r="Y32" s="5" t="str">
        <f ca="1">IF(B_MSK[[#This Row],[N.B.nota]]="","",ADDRESS(ROW(B_MSK[QB]),COLUMN(B_MSK[QB]))&amp;":"&amp;ADDRESS(ROW(),COLUMN(B_MSK[QB])))</f>
        <v>$D$4:$D$32</v>
      </c>
      <c r="Z32" s="5">
        <f ca="1">IF(B_MSK[[#This Row],[concat]]="","",MATCH(B_MSK[[#This Row],[concat]],[2]!db[NB NOTA_C],0)+1)</f>
        <v>2031</v>
      </c>
      <c r="AA32" s="5" t="str">
        <f ca="1">IF(B_MSK[[#This Row],[//]]="","",HYPERLINK("[D:\kerja\BANK EXP\BARU\DB.XLSX]DB!e"&amp;B_MSK[[#This Row],[DB_ROW]],"&gt;"))</f>
        <v>&gt;</v>
      </c>
      <c r="AB32" s="30" t="e">
        <f ca="1">MID(B_MSK[[#This Row],[/ STN_1]],FIND(" ",B_MSK[[#This Row],[/ STN_1]])+1,LEN(B_MSK[[#This Row],[/ STN_1]]))</f>
        <v>#VALUE!</v>
      </c>
      <c r="AC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" s="15" t="str">
        <f ca="1">IF(B_MSK[[#This Row],[HARGA_2]]="","",IF(MID(B_MSK[[#This Row],[/ STN_2]],FIND(" ",B_MSK[[#This Row],[/ STN_2]])+1,LEN(B_MSK[[#This Row],[/ STN_2]]))="LSN",B_MSK[[#This Row],[HARGA_2]]/12,""))</f>
        <v/>
      </c>
      <c r="AH32" s="7" t="str">
        <f ca="1">IF(B_MSK[[#This Row],[HARGA_3]]="","","/ "&amp;"PCS")</f>
        <v/>
      </c>
      <c r="AI32" s="15" t="str">
        <f ca="1">IF(B_MSK[[#This Row],[HARGA_3]]="",IF(B_MSK[[#This Row],[HARGA_2]]="",IF(B_MSK[[#This Row],[HARGA_1]]="","",B_MSK[[#This Row],[HARGA_1]]),B_MSK[[#This Row],[HARGA_2]]),B_MSK[[#This Row],[HARGA_3]])</f>
        <v/>
      </c>
      <c r="AJ32" s="15" t="str">
        <f ca="1">IF(B_MSK[[#This Row],[/ STN_3]]="",IF(B_MSK[[#This Row],[/ STN_2]]="",IF(B_MSK[[#This Row],[/ STN_1]]="","",B_MSK[[#This Row],[/ STN_1]]),B_MSK[[#This Row],[/ STN_2]]),B_MSK[[#This Row],[/ STN_3]])</f>
        <v/>
      </c>
      <c r="AK32" s="5" t="str">
        <f ca="1">IF(B_MSK[[#This Row],[//]]="","",SUBSTITUTE(SUBSTITUTE(SUBSTITUTE(B_MSK[[#This Row],[QTY/ CTN]]," ","_",2),"(",""),")","")&amp;"_")</f>
        <v>24 PCS_</v>
      </c>
      <c r="AL32" s="5">
        <f ca="1">IF(B_MSK[[#This Row],[A_B]]="","",SEARCH("_",B_MSK[[#This Row],[A_B]]))</f>
        <v>7</v>
      </c>
      <c r="AM32" s="5">
        <f ca="1">IF(B_MSK[[#This Row],[A_B]]="","",LEN(B_MSK[[#This Row],[A_B]]))</f>
        <v>7</v>
      </c>
      <c r="AN32" s="5" t="str">
        <f ca="1">IF(B_MSK[[#This Row],[A_B]]="","",LEFT(B_MSK[[#This Row],[QTY/ CTN]],B_MSK[[#This Row],[A_B_1]]))</f>
        <v>24 PCS</v>
      </c>
      <c r="AO32" s="5" t="str">
        <f ca="1">IF(B_MSK[[#This Row],[A_B]]="","",LEFT(B_MSK[[#This Row],[A_]],SEARCH(" ",B_MSK[[#This Row],[A_]])-1))</f>
        <v>24</v>
      </c>
      <c r="AP32" s="5" t="str">
        <f ca="1">IF(B_MSK[[#This Row],[A_B]]="","",RIGHT(B_MSK[[#This Row],[A_]],LEN(B_MSK[[#This Row],[A_]])-SEARCH(" ",B_MSK[[#This Row],[A_]])))</f>
        <v>PCS</v>
      </c>
      <c r="AQ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" s="5" t="str">
        <f ca="1">IF(B_MSK[[#This Row],[B_]]="","",LEFT(B_MSK[[#This Row],[B_]],SEARCH(" ",B_MSK[[#This Row],[B_]])))</f>
        <v/>
      </c>
      <c r="AS32" s="5" t="str">
        <f ca="1">IF(B_MSK[[#This Row],[B_]]="","",RIGHT(B_MSK[[#This Row],[B_]],LEN(B_MSK[[#This Row],[B_]])-SEARCH(" ",B_MSK[[#This Row],[B_]])))</f>
        <v/>
      </c>
      <c r="AT32" s="5" t="str">
        <f ca="1">IF(B_MSK[[#This Row],[B_2]]="LSN",12,"")</f>
        <v/>
      </c>
      <c r="AU32" s="5" t="str">
        <f ca="1">IF(B_MSK[[#This Row],[C_1]]="","","PCS")</f>
        <v/>
      </c>
      <c r="AV32" s="5">
        <f ca="1">IF(B_MSK[[#This Row],[A_1]]="","",B_MSK[[#This Row],[A_1]]*IF(B_MSK[[#This Row],[B_1]]="",1,B_MSK[[#This Row],[B_1]])*IF(B_MSK[[#This Row],[C_1]]="",1,B_MSK[[#This Row],[C_1]]))</f>
        <v>24</v>
      </c>
      <c r="AW32" s="5" t="str">
        <f ca="1">IF(B_MSK[[#This Row],[C_2]]="",IF(B_MSK[[#This Row],[B_2]]="",IF(B_MSK[[#This Row],[A_2]]="","",B_MSK[[#This Row],[A_2]]),B_MSK[[#This Row],[B_2]]),B_MSK[[#This Row],[C_2]])</f>
        <v>PCS</v>
      </c>
      <c r="AX32" s="2">
        <f ca="1">IF(ISNUMBER(B_MSK[[#This Row],[TANGGAL DATANG]]),B_MSK[[#This Row],[TANGGAL DATANG]],AX31)</f>
        <v>44930</v>
      </c>
      <c r="AY32" s="5" t="str">
        <f ca="1">IF(B_MSK[[#This Row],[DB_ROW]]="","",INDEX([2]!db[JENIS],B_MSK[[#This Row],[DB_ROW]]-1))</f>
        <v>isolasi</v>
      </c>
      <c r="AZ32" s="5">
        <f ca="1">IF(B_MSK[[#This Row],[A_1]]="","",B_MSK[[#This Row],[A_1]])*1</f>
        <v>24</v>
      </c>
      <c r="BA32" s="5" t="str">
        <f ca="1">IF(B_MSK[[#This Row],[//]]="","",INDEX(INDIRECT(DIR&amp;$2:$2),B_MSK[[#This Row],[//]]))</f>
        <v>UNTANA</v>
      </c>
      <c r="BB32" s="5" t="str">
        <f ca="1">CONCATENATE(B_MSK[[#This Row],[concat]],B_MSK[[#This Row],[HARGA_X]],B_MSK[[#This Row],[SAT]])</f>
        <v>tapedispenser801biruPCS</v>
      </c>
    </row>
    <row r="33" spans="1:54" x14ac:dyDescent="0.25">
      <c r="A33" s="6" t="s">
        <v>128</v>
      </c>
      <c r="B33" s="5" t="str">
        <f ca="1">IF(B_MSK[[#This Row],[N_ID]]="","",INDEX(INDIRECT(DIR&amp;$2:$2),MATCH(B_MSK[[#This Row],[N_ID]],INDIRECT(DIR&amp;"!NOTA[ID_P]"),0)))</f>
        <v/>
      </c>
      <c r="C33" s="5" t="str">
        <f ca="1">IF(B_MSK[[#This Row],[//]]="","",HYPERLINK("["&amp;SUBSTITUTE(DIR,"'","")&amp;"]NOTA!D"&amp;B_MSK[[#This Row],[//]]+2,"&gt;"))</f>
        <v>&gt;</v>
      </c>
      <c r="D33" s="5" t="str">
        <f ca="1">IF(B_MSK[[#This Row],[N_ID]]="","",COUNTIF(INDIRECT(DIR&amp;"!NOTA[ID_H]"),B_MSK[[#This Row],[ID NOTA]]))</f>
        <v/>
      </c>
      <c r="E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</v>
      </c>
      <c r="F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" s="7" t="str">
        <f ca="1">IF(B_MSK[[#This Row],[stt]]="ada",INDEX([2]!db[NB BM],B_MSK[DB_ROW]-1),"")</f>
        <v>Tape dispenser 801 hijau</v>
      </c>
      <c r="H33" s="7" t="str">
        <f ca="1">IF(B_MSK[[#This Row],[//]]="","",INDEX(INDIRECT(DIR&amp;$2:$2),B_MSK[[#This Row],[//]]))</f>
        <v>JAYA MAKMUR</v>
      </c>
      <c r="I33" s="27" t="str">
        <f ca="1">IF(B_MSK[[#This Row],[//]]="","",INDEX(INDIRECT(DB_PATH&amp;$2:$2),B_MSK[[#This Row],[DB_ROW]]-1))</f>
        <v>24 PCS</v>
      </c>
      <c r="J33" s="5" t="str">
        <f ca="1">IF(B_MSK[[#This Row],[//]]="","",IF(INDEX(INDIRECT(DIR&amp;$2:$2),B_MSK[[#This Row],[//]])="","",INDEX(INDIRECT(DIR&amp;$2:$2),B_MSK[[#This Row],[//]])))</f>
        <v/>
      </c>
      <c r="K33" s="5">
        <f ca="1">IF(B_MSK[[#This Row],[//]]="","",IF(INDEX(INDIRECT(DIR&amp;$2:$2),B_MSK[[#This Row],[//]])="","",INDEX(INDIRECT(DIR&amp;$2:$2),B_MSK[[#This Row],[//]])))</f>
        <v>6</v>
      </c>
      <c r="L33" s="5" t="str">
        <f ca="1">IF(B_MSK[[#This Row],[//]]="","",IF(INDEX(INDIRECT(DIR&amp;$2:$2),B_MSK[[#This Row],[//]])="","",INDEX(INDIRECT(DIR&amp;$2:$2),B_MSK[[#This Row],[//]])))</f>
        <v>PCS</v>
      </c>
      <c r="M33" s="13">
        <f ca="1">IF(B_MSK[[#This Row],[//]]="","",INDEX(INDIRECT(DIR&amp;$2:$2),B_MSK[[#This Row],[//]]))</f>
        <v>0</v>
      </c>
      <c r="N33" s="13">
        <f ca="1">IF(OR(B_MSK[[#This Row],[//]]="",),"",INDEX(INDIRECT(DIR&amp;$2:$2),B_MSK[[#This Row],[//]]))</f>
        <v>0</v>
      </c>
      <c r="O33" s="3" t="str">
        <f ca="1">IF(B_MSK[[#This Row],[//]]="","",IF(INDEX(INDIRECT(DIR&amp;$2:$2),B_MSK[[#This Row],[//]])=0,"",INDEX(INDIRECT(DIR&amp;$2:$2),B_MSK[[#This Row],[//]])))</f>
        <v/>
      </c>
      <c r="P33" s="3" t="str">
        <f ca="1">IF(B_MSK[[#This Row],[//]]="","",IF(INDEX(INDIRECT(DIR&amp;$2:$2),B_MSK[[#This Row],[//]])=0,"",INDEX(INDIRECT(DIR&amp;$2:$2),B_MSK[[#This Row],[//]])))</f>
        <v/>
      </c>
      <c r="Q33" s="12" t="str">
        <f ca="1">IF(B_MSK[[#This Row],[//]]="","",INDEX(INDIRECT(DIR&amp;$2:$2),B_MSK[[#This Row],[//]]))</f>
        <v/>
      </c>
      <c r="R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" s="37" t="str">
        <f ca="1">IF(B_MSK[[#This Row],[//]]="","",INDEX(INDIRECT(DIR&amp;$2:$2),B_MSK[[#This Row],[//]]))</f>
        <v>1 CTN MIX 24 PCS/ CTN, BONUS</v>
      </c>
      <c r="U33" s="38">
        <f ca="1">IF(SUMIF(B_MSK[NAMA BARANG],B_MSK[[#This Row],[NAMA BARANG]],B_MSK[JMLH BRG])=0,"",SUMIF(B_MSK[NAMA BARANG],B_MSK[[#This Row],[NAMA BARANG]],B_MSK[C]))</f>
        <v>0</v>
      </c>
      <c r="V33" s="7" t="str">
        <f ca="1">IF(B_MSK[[#This Row],[//]]="","",INDEX(INDIRECT(DIR&amp;$2:$2),B_MSK[[#This Row],[//]]))</f>
        <v>TAPE DISPENSER 801 HIJAU</v>
      </c>
      <c r="W33" s="7" t="str">
        <f ca="1">LOWER(SUBSTITUTE(SUBSTITUTE(SUBSTITUTE(SUBSTITUTE(SUBSTITUTE(SUBSTITUTE(SUBSTITUTE(SUBSTITUTE(SUBSTITUTE(B_MSK[[#This Row],[N.B.nota]]," ",""),"-",""),"(",""),")",""),".",""),",",""),"/",""),"""",""),"+",""))</f>
        <v>tapedispenser801hijau</v>
      </c>
      <c r="X33" s="5" t="str">
        <f ca="1">IF(B_MSK[[#This Row],[N.B.nota]]="","",IF(MATCH(B_MSK[[#This Row],[concat]],[2]!db[NB NOTA_C],0)&gt;0,"ada",0))</f>
        <v>ada</v>
      </c>
      <c r="Y33" s="5" t="str">
        <f ca="1">IF(B_MSK[[#This Row],[N.B.nota]]="","",ADDRESS(ROW(B_MSK[QB]),COLUMN(B_MSK[QB]))&amp;":"&amp;ADDRESS(ROW(),COLUMN(B_MSK[QB])))</f>
        <v>$D$4:$D$33</v>
      </c>
      <c r="Z33" s="5">
        <f ca="1">IF(B_MSK[[#This Row],[concat]]="","",MATCH(B_MSK[[#This Row],[concat]],[2]!db[NB NOTA_C],0)+1)</f>
        <v>2032</v>
      </c>
      <c r="AA33" s="5" t="str">
        <f ca="1">IF(B_MSK[[#This Row],[//]]="","",HYPERLINK("[D:\kerja\BANK EXP\BARU\DB.XLSX]DB!e"&amp;B_MSK[[#This Row],[DB_ROW]],"&gt;"))</f>
        <v>&gt;</v>
      </c>
      <c r="AB33" s="30" t="e">
        <f ca="1">MID(B_MSK[[#This Row],[/ STN_1]],FIND(" ",B_MSK[[#This Row],[/ STN_1]])+1,LEN(B_MSK[[#This Row],[/ STN_1]]))</f>
        <v>#VALUE!</v>
      </c>
      <c r="AC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" s="15" t="str">
        <f ca="1">IF(B_MSK[[#This Row],[HARGA_2]]="","",IF(MID(B_MSK[[#This Row],[/ STN_2]],FIND(" ",B_MSK[[#This Row],[/ STN_2]])+1,LEN(B_MSK[[#This Row],[/ STN_2]]))="LSN",B_MSK[[#This Row],[HARGA_2]]/12,""))</f>
        <v/>
      </c>
      <c r="AH33" s="7" t="str">
        <f ca="1">IF(B_MSK[[#This Row],[HARGA_3]]="","","/ "&amp;"PCS")</f>
        <v/>
      </c>
      <c r="AI33" s="15" t="str">
        <f ca="1">IF(B_MSK[[#This Row],[HARGA_3]]="",IF(B_MSK[[#This Row],[HARGA_2]]="",IF(B_MSK[[#This Row],[HARGA_1]]="","",B_MSK[[#This Row],[HARGA_1]]),B_MSK[[#This Row],[HARGA_2]]),B_MSK[[#This Row],[HARGA_3]])</f>
        <v/>
      </c>
      <c r="AJ33" s="15" t="str">
        <f ca="1">IF(B_MSK[[#This Row],[/ STN_3]]="",IF(B_MSK[[#This Row],[/ STN_2]]="",IF(B_MSK[[#This Row],[/ STN_1]]="","",B_MSK[[#This Row],[/ STN_1]]),B_MSK[[#This Row],[/ STN_2]]),B_MSK[[#This Row],[/ STN_3]])</f>
        <v/>
      </c>
      <c r="AK33" s="5" t="str">
        <f ca="1">IF(B_MSK[[#This Row],[//]]="","",SUBSTITUTE(SUBSTITUTE(SUBSTITUTE(B_MSK[[#This Row],[QTY/ CTN]]," ","_",2),"(",""),")","")&amp;"_")</f>
        <v>24 PCS_</v>
      </c>
      <c r="AL33" s="5">
        <f ca="1">IF(B_MSK[[#This Row],[A_B]]="","",SEARCH("_",B_MSK[[#This Row],[A_B]]))</f>
        <v>7</v>
      </c>
      <c r="AM33" s="5">
        <f ca="1">IF(B_MSK[[#This Row],[A_B]]="","",LEN(B_MSK[[#This Row],[A_B]]))</f>
        <v>7</v>
      </c>
      <c r="AN33" s="5" t="str">
        <f ca="1">IF(B_MSK[[#This Row],[A_B]]="","",LEFT(B_MSK[[#This Row],[QTY/ CTN]],B_MSK[[#This Row],[A_B_1]]))</f>
        <v>24 PCS</v>
      </c>
      <c r="AO33" s="5" t="str">
        <f ca="1">IF(B_MSK[[#This Row],[A_B]]="","",LEFT(B_MSK[[#This Row],[A_]],SEARCH(" ",B_MSK[[#This Row],[A_]])-1))</f>
        <v>24</v>
      </c>
      <c r="AP33" s="5" t="str">
        <f ca="1">IF(B_MSK[[#This Row],[A_B]]="","",RIGHT(B_MSK[[#This Row],[A_]],LEN(B_MSK[[#This Row],[A_]])-SEARCH(" ",B_MSK[[#This Row],[A_]])))</f>
        <v>PCS</v>
      </c>
      <c r="AQ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" s="5" t="str">
        <f ca="1">IF(B_MSK[[#This Row],[B_]]="","",LEFT(B_MSK[[#This Row],[B_]],SEARCH(" ",B_MSK[[#This Row],[B_]])))</f>
        <v/>
      </c>
      <c r="AS33" s="5" t="str">
        <f ca="1">IF(B_MSK[[#This Row],[B_]]="","",RIGHT(B_MSK[[#This Row],[B_]],LEN(B_MSK[[#This Row],[B_]])-SEARCH(" ",B_MSK[[#This Row],[B_]])))</f>
        <v/>
      </c>
      <c r="AT33" s="5" t="str">
        <f ca="1">IF(B_MSK[[#This Row],[B_2]]="LSN",12,"")</f>
        <v/>
      </c>
      <c r="AU33" s="5" t="str">
        <f ca="1">IF(B_MSK[[#This Row],[C_1]]="","","PCS")</f>
        <v/>
      </c>
      <c r="AV33" s="5">
        <f ca="1">IF(B_MSK[[#This Row],[A_1]]="","",B_MSK[[#This Row],[A_1]]*IF(B_MSK[[#This Row],[B_1]]="",1,B_MSK[[#This Row],[B_1]])*IF(B_MSK[[#This Row],[C_1]]="",1,B_MSK[[#This Row],[C_1]]))</f>
        <v>24</v>
      </c>
      <c r="AW33" s="5" t="str">
        <f ca="1">IF(B_MSK[[#This Row],[C_2]]="",IF(B_MSK[[#This Row],[B_2]]="",IF(B_MSK[[#This Row],[A_2]]="","",B_MSK[[#This Row],[A_2]]),B_MSK[[#This Row],[B_2]]),B_MSK[[#This Row],[C_2]])</f>
        <v>PCS</v>
      </c>
      <c r="AX33" s="2">
        <f ca="1">IF(ISNUMBER(B_MSK[[#This Row],[TANGGAL DATANG]]),B_MSK[[#This Row],[TANGGAL DATANG]],AX32)</f>
        <v>44930</v>
      </c>
      <c r="AY33" s="5" t="str">
        <f ca="1">IF(B_MSK[[#This Row],[DB_ROW]]="","",INDEX([2]!db[JENIS],B_MSK[[#This Row],[DB_ROW]]-1))</f>
        <v>isolasi</v>
      </c>
      <c r="AZ33" s="5">
        <f ca="1">IF(B_MSK[[#This Row],[A_1]]="","",B_MSK[[#This Row],[A_1]])*1</f>
        <v>24</v>
      </c>
      <c r="BA33" s="5" t="str">
        <f ca="1">IF(B_MSK[[#This Row],[//]]="","",INDEX(INDIRECT(DIR&amp;$2:$2),B_MSK[[#This Row],[//]]))</f>
        <v>UNTANA</v>
      </c>
      <c r="BB33" s="5" t="str">
        <f ca="1">CONCATENATE(B_MSK[[#This Row],[concat]],B_MSK[[#This Row],[HARGA_X]],B_MSK[[#This Row],[SAT]])</f>
        <v>tapedispenser801hijauPCS</v>
      </c>
    </row>
    <row r="34" spans="1:54" x14ac:dyDescent="0.25">
      <c r="A34" s="6" t="s">
        <v>128</v>
      </c>
      <c r="B34" s="5" t="str">
        <f ca="1">IF(B_MSK[[#This Row],[N_ID]]="","",INDEX(INDIRECT(DIR&amp;$2:$2),MATCH(B_MSK[[#This Row],[N_ID]],INDIRECT(DIR&amp;"!NOTA[ID_P]"),0)))</f>
        <v/>
      </c>
      <c r="C34" s="5" t="str">
        <f ca="1">IF(B_MSK[[#This Row],[//]]="","",HYPERLINK("["&amp;SUBSTITUTE(DIR,"'","")&amp;"]NOTA!D"&amp;B_MSK[[#This Row],[//]]+2,"&gt;"))</f>
        <v>&gt;</v>
      </c>
      <c r="D34" s="5" t="str">
        <f ca="1">IF(B_MSK[[#This Row],[N_ID]]="","",COUNTIF(INDIRECT(DIR&amp;"!NOTA[ID_H]"),B_MSK[[#This Row],[ID NOTA]]))</f>
        <v/>
      </c>
      <c r="E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</v>
      </c>
      <c r="F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" s="7" t="str">
        <f ca="1">IF(B_MSK[[#This Row],[stt]]="ada",INDEX([2]!db[NB BM],B_MSK[DB_ROW]-1),"")</f>
        <v>Tape dispenser 801 merah</v>
      </c>
      <c r="H34" s="7" t="str">
        <f ca="1">IF(B_MSK[[#This Row],[//]]="","",INDEX(INDIRECT(DIR&amp;$2:$2),B_MSK[[#This Row],[//]]))</f>
        <v>JAYA MAKMUR</v>
      </c>
      <c r="I34" s="27" t="str">
        <f ca="1">IF(B_MSK[[#This Row],[//]]="","",INDEX(INDIRECT(DB_PATH&amp;$2:$2),B_MSK[[#This Row],[DB_ROW]]-1))</f>
        <v>24 PCS</v>
      </c>
      <c r="J34" s="5" t="str">
        <f ca="1">IF(B_MSK[[#This Row],[//]]="","",IF(INDEX(INDIRECT(DIR&amp;$2:$2),B_MSK[[#This Row],[//]])="","",INDEX(INDIRECT(DIR&amp;$2:$2),B_MSK[[#This Row],[//]])))</f>
        <v/>
      </c>
      <c r="K34" s="5">
        <f ca="1">IF(B_MSK[[#This Row],[//]]="","",IF(INDEX(INDIRECT(DIR&amp;$2:$2),B_MSK[[#This Row],[//]])="","",INDEX(INDIRECT(DIR&amp;$2:$2),B_MSK[[#This Row],[//]])))</f>
        <v>6</v>
      </c>
      <c r="L34" s="5" t="str">
        <f ca="1">IF(B_MSK[[#This Row],[//]]="","",IF(INDEX(INDIRECT(DIR&amp;$2:$2),B_MSK[[#This Row],[//]])="","",INDEX(INDIRECT(DIR&amp;$2:$2),B_MSK[[#This Row],[//]])))</f>
        <v>PCS</v>
      </c>
      <c r="M34" s="13">
        <f ca="1">IF(B_MSK[[#This Row],[//]]="","",INDEX(INDIRECT(DIR&amp;$2:$2),B_MSK[[#This Row],[//]]))</f>
        <v>0</v>
      </c>
      <c r="N34" s="13">
        <f ca="1">IF(OR(B_MSK[[#This Row],[//]]="",),"",INDEX(INDIRECT(DIR&amp;$2:$2),B_MSK[[#This Row],[//]]))</f>
        <v>0</v>
      </c>
      <c r="O34" s="3" t="str">
        <f ca="1">IF(B_MSK[[#This Row],[//]]="","",IF(INDEX(INDIRECT(DIR&amp;$2:$2),B_MSK[[#This Row],[//]])=0,"",INDEX(INDIRECT(DIR&amp;$2:$2),B_MSK[[#This Row],[//]])))</f>
        <v/>
      </c>
      <c r="P34" s="3" t="str">
        <f ca="1">IF(B_MSK[[#This Row],[//]]="","",IF(INDEX(INDIRECT(DIR&amp;$2:$2),B_MSK[[#This Row],[//]])=0,"",INDEX(INDIRECT(DIR&amp;$2:$2),B_MSK[[#This Row],[//]])))</f>
        <v/>
      </c>
      <c r="Q34" s="12" t="str">
        <f ca="1">IF(B_MSK[[#This Row],[//]]="","",INDEX(INDIRECT(DIR&amp;$2:$2),B_MSK[[#This Row],[//]]))</f>
        <v/>
      </c>
      <c r="R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" s="37" t="str">
        <f ca="1">IF(B_MSK[[#This Row],[//]]="","",INDEX(INDIRECT(DIR&amp;$2:$2),B_MSK[[#This Row],[//]]))</f>
        <v>1 CTN MIX 24 PCS/ CTN, BONUS</v>
      </c>
      <c r="U34" s="38">
        <f ca="1">IF(SUMIF(B_MSK[NAMA BARANG],B_MSK[[#This Row],[NAMA BARANG]],B_MSK[JMLH BRG])=0,"",SUMIF(B_MSK[NAMA BARANG],B_MSK[[#This Row],[NAMA BARANG]],B_MSK[C]))</f>
        <v>0</v>
      </c>
      <c r="V34" s="7" t="str">
        <f ca="1">IF(B_MSK[[#This Row],[//]]="","",INDEX(INDIRECT(DIR&amp;$2:$2),B_MSK[[#This Row],[//]]))</f>
        <v>TAPE DISPENSER 801 MERAH</v>
      </c>
      <c r="W34" s="7" t="str">
        <f ca="1">LOWER(SUBSTITUTE(SUBSTITUTE(SUBSTITUTE(SUBSTITUTE(SUBSTITUTE(SUBSTITUTE(SUBSTITUTE(SUBSTITUTE(SUBSTITUTE(B_MSK[[#This Row],[N.B.nota]]," ",""),"-",""),"(",""),")",""),".",""),",",""),"/",""),"""",""),"+",""))</f>
        <v>tapedispenser801merah</v>
      </c>
      <c r="X34" s="5" t="str">
        <f ca="1">IF(B_MSK[[#This Row],[N.B.nota]]="","",IF(MATCH(B_MSK[[#This Row],[concat]],[2]!db[NB NOTA_C],0)&gt;0,"ada",0))</f>
        <v>ada</v>
      </c>
      <c r="Y34" s="5" t="str">
        <f ca="1">IF(B_MSK[[#This Row],[N.B.nota]]="","",ADDRESS(ROW(B_MSK[QB]),COLUMN(B_MSK[QB]))&amp;":"&amp;ADDRESS(ROW(),COLUMN(B_MSK[QB])))</f>
        <v>$D$4:$D$34</v>
      </c>
      <c r="Z34" s="5">
        <f ca="1">IF(B_MSK[[#This Row],[concat]]="","",MATCH(B_MSK[[#This Row],[concat]],[2]!db[NB NOTA_C],0)+1)</f>
        <v>2033</v>
      </c>
      <c r="AA34" s="5" t="str">
        <f ca="1">IF(B_MSK[[#This Row],[//]]="","",HYPERLINK("[D:\kerja\BANK EXP\BARU\DB.XLSX]DB!e"&amp;B_MSK[[#This Row],[DB_ROW]],"&gt;"))</f>
        <v>&gt;</v>
      </c>
      <c r="AB34" s="30" t="e">
        <f ca="1">MID(B_MSK[[#This Row],[/ STN_1]],FIND(" ",B_MSK[[#This Row],[/ STN_1]])+1,LEN(B_MSK[[#This Row],[/ STN_1]]))</f>
        <v>#VALUE!</v>
      </c>
      <c r="AC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" s="15" t="str">
        <f ca="1">IF(B_MSK[[#This Row],[HARGA_2]]="","",IF(MID(B_MSK[[#This Row],[/ STN_2]],FIND(" ",B_MSK[[#This Row],[/ STN_2]])+1,LEN(B_MSK[[#This Row],[/ STN_2]]))="LSN",B_MSK[[#This Row],[HARGA_2]]/12,""))</f>
        <v/>
      </c>
      <c r="AH34" s="7" t="str">
        <f ca="1">IF(B_MSK[[#This Row],[HARGA_3]]="","","/ "&amp;"PCS")</f>
        <v/>
      </c>
      <c r="AI34" s="15" t="str">
        <f ca="1">IF(B_MSK[[#This Row],[HARGA_3]]="",IF(B_MSK[[#This Row],[HARGA_2]]="",IF(B_MSK[[#This Row],[HARGA_1]]="","",B_MSK[[#This Row],[HARGA_1]]),B_MSK[[#This Row],[HARGA_2]]),B_MSK[[#This Row],[HARGA_3]])</f>
        <v/>
      </c>
      <c r="AJ34" s="15" t="str">
        <f ca="1">IF(B_MSK[[#This Row],[/ STN_3]]="",IF(B_MSK[[#This Row],[/ STN_2]]="",IF(B_MSK[[#This Row],[/ STN_1]]="","",B_MSK[[#This Row],[/ STN_1]]),B_MSK[[#This Row],[/ STN_2]]),B_MSK[[#This Row],[/ STN_3]])</f>
        <v/>
      </c>
      <c r="AK34" s="5" t="str">
        <f ca="1">IF(B_MSK[[#This Row],[//]]="","",SUBSTITUTE(SUBSTITUTE(SUBSTITUTE(B_MSK[[#This Row],[QTY/ CTN]]," ","_",2),"(",""),")","")&amp;"_")</f>
        <v>24 PCS_</v>
      </c>
      <c r="AL34" s="5">
        <f ca="1">IF(B_MSK[[#This Row],[A_B]]="","",SEARCH("_",B_MSK[[#This Row],[A_B]]))</f>
        <v>7</v>
      </c>
      <c r="AM34" s="5">
        <f ca="1">IF(B_MSK[[#This Row],[A_B]]="","",LEN(B_MSK[[#This Row],[A_B]]))</f>
        <v>7</v>
      </c>
      <c r="AN34" s="5" t="str">
        <f ca="1">IF(B_MSK[[#This Row],[A_B]]="","",LEFT(B_MSK[[#This Row],[QTY/ CTN]],B_MSK[[#This Row],[A_B_1]]))</f>
        <v>24 PCS</v>
      </c>
      <c r="AO34" s="5" t="str">
        <f ca="1">IF(B_MSK[[#This Row],[A_B]]="","",LEFT(B_MSK[[#This Row],[A_]],SEARCH(" ",B_MSK[[#This Row],[A_]])-1))</f>
        <v>24</v>
      </c>
      <c r="AP34" s="5" t="str">
        <f ca="1">IF(B_MSK[[#This Row],[A_B]]="","",RIGHT(B_MSK[[#This Row],[A_]],LEN(B_MSK[[#This Row],[A_]])-SEARCH(" ",B_MSK[[#This Row],[A_]])))</f>
        <v>PCS</v>
      </c>
      <c r="AQ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" s="5" t="str">
        <f ca="1">IF(B_MSK[[#This Row],[B_]]="","",LEFT(B_MSK[[#This Row],[B_]],SEARCH(" ",B_MSK[[#This Row],[B_]])))</f>
        <v/>
      </c>
      <c r="AS34" s="5" t="str">
        <f ca="1">IF(B_MSK[[#This Row],[B_]]="","",RIGHT(B_MSK[[#This Row],[B_]],LEN(B_MSK[[#This Row],[B_]])-SEARCH(" ",B_MSK[[#This Row],[B_]])))</f>
        <v/>
      </c>
      <c r="AT34" s="5" t="str">
        <f ca="1">IF(B_MSK[[#This Row],[B_2]]="LSN",12,"")</f>
        <v/>
      </c>
      <c r="AU34" s="5" t="str">
        <f ca="1">IF(B_MSK[[#This Row],[C_1]]="","","PCS")</f>
        <v/>
      </c>
      <c r="AV34" s="5">
        <f ca="1">IF(B_MSK[[#This Row],[A_1]]="","",B_MSK[[#This Row],[A_1]]*IF(B_MSK[[#This Row],[B_1]]="",1,B_MSK[[#This Row],[B_1]])*IF(B_MSK[[#This Row],[C_1]]="",1,B_MSK[[#This Row],[C_1]]))</f>
        <v>24</v>
      </c>
      <c r="AW34" s="5" t="str">
        <f ca="1">IF(B_MSK[[#This Row],[C_2]]="",IF(B_MSK[[#This Row],[B_2]]="",IF(B_MSK[[#This Row],[A_2]]="","",B_MSK[[#This Row],[A_2]]),B_MSK[[#This Row],[B_2]]),B_MSK[[#This Row],[C_2]])</f>
        <v>PCS</v>
      </c>
      <c r="AX34" s="2">
        <f ca="1">IF(ISNUMBER(B_MSK[[#This Row],[TANGGAL DATANG]]),B_MSK[[#This Row],[TANGGAL DATANG]],AX33)</f>
        <v>44930</v>
      </c>
      <c r="AY34" s="5" t="str">
        <f ca="1">IF(B_MSK[[#This Row],[DB_ROW]]="","",INDEX([2]!db[JENIS],B_MSK[[#This Row],[DB_ROW]]-1))</f>
        <v>isolasi</v>
      </c>
      <c r="AZ34" s="5">
        <f ca="1">IF(B_MSK[[#This Row],[A_1]]="","",B_MSK[[#This Row],[A_1]])*1</f>
        <v>24</v>
      </c>
      <c r="BA34" s="5" t="str">
        <f ca="1">IF(B_MSK[[#This Row],[//]]="","",INDEX(INDIRECT(DIR&amp;$2:$2),B_MSK[[#This Row],[//]]))</f>
        <v>UNTANA</v>
      </c>
      <c r="BB34" s="5" t="str">
        <f ca="1">CONCATENATE(B_MSK[[#This Row],[concat]],B_MSK[[#This Row],[HARGA_X]],B_MSK[[#This Row],[SAT]])</f>
        <v>tapedispenser801merahPCS</v>
      </c>
    </row>
    <row r="35" spans="1:54" x14ac:dyDescent="0.25">
      <c r="A35" s="6" t="s">
        <v>128</v>
      </c>
      <c r="B35" s="5" t="str">
        <f ca="1">IF(B_MSK[[#This Row],[N_ID]]="","",INDEX(INDIRECT(DIR&amp;$2:$2),MATCH(B_MSK[[#This Row],[N_ID]],INDIRECT(DIR&amp;"!NOTA[ID_P]"),0)))</f>
        <v/>
      </c>
      <c r="C35" s="5" t="str">
        <f ca="1">IF(B_MSK[[#This Row],[//]]="","",HYPERLINK("["&amp;SUBSTITUTE(DIR,"'","")&amp;"]NOTA!D"&amp;B_MSK[[#This Row],[//]]+2,"&gt;"))</f>
        <v>&gt;</v>
      </c>
      <c r="D35" s="5" t="str">
        <f ca="1">IF(B_MSK[[#This Row],[N_ID]]="","",COUNTIF(INDIRECT(DIR&amp;"!NOTA[ID_H]"),B_MSK[[#This Row],[ID NOTA]]))</f>
        <v/>
      </c>
      <c r="E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</v>
      </c>
      <c r="F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" s="7" t="str">
        <f ca="1">IF(B_MSK[[#This Row],[stt]]="ada",INDEX([2]!db[NB BM],B_MSK[DB_ROW]-1),"")</f>
        <v>Tape dispenser 801 ungu</v>
      </c>
      <c r="H35" s="7" t="str">
        <f ca="1">IF(B_MSK[[#This Row],[//]]="","",INDEX(INDIRECT(DIR&amp;$2:$2),B_MSK[[#This Row],[//]]))</f>
        <v>JAYA MAKMUR</v>
      </c>
      <c r="I35" s="27" t="str">
        <f ca="1">IF(B_MSK[[#This Row],[//]]="","",INDEX(INDIRECT(DB_PATH&amp;$2:$2),B_MSK[[#This Row],[DB_ROW]]-1))</f>
        <v>24 PCS</v>
      </c>
      <c r="J35" s="5" t="str">
        <f ca="1">IF(B_MSK[[#This Row],[//]]="","",IF(INDEX(INDIRECT(DIR&amp;$2:$2),B_MSK[[#This Row],[//]])="","",INDEX(INDIRECT(DIR&amp;$2:$2),B_MSK[[#This Row],[//]])))</f>
        <v/>
      </c>
      <c r="K35" s="5">
        <f ca="1">IF(B_MSK[[#This Row],[//]]="","",IF(INDEX(INDIRECT(DIR&amp;$2:$2),B_MSK[[#This Row],[//]])="","",INDEX(INDIRECT(DIR&amp;$2:$2),B_MSK[[#This Row],[//]])))</f>
        <v>6</v>
      </c>
      <c r="L35" s="5" t="str">
        <f ca="1">IF(B_MSK[[#This Row],[//]]="","",IF(INDEX(INDIRECT(DIR&amp;$2:$2),B_MSK[[#This Row],[//]])="","",INDEX(INDIRECT(DIR&amp;$2:$2),B_MSK[[#This Row],[//]])))</f>
        <v>PCS</v>
      </c>
      <c r="M35" s="13">
        <f ca="1">IF(B_MSK[[#This Row],[//]]="","",INDEX(INDIRECT(DIR&amp;$2:$2),B_MSK[[#This Row],[//]]))</f>
        <v>0</v>
      </c>
      <c r="N35" s="13">
        <f ca="1">IF(OR(B_MSK[[#This Row],[//]]="",),"",INDEX(INDIRECT(DIR&amp;$2:$2),B_MSK[[#This Row],[//]]))</f>
        <v>0</v>
      </c>
      <c r="O35" s="3" t="str">
        <f ca="1">IF(B_MSK[[#This Row],[//]]="","",IF(INDEX(INDIRECT(DIR&amp;$2:$2),B_MSK[[#This Row],[//]])=0,"",INDEX(INDIRECT(DIR&amp;$2:$2),B_MSK[[#This Row],[//]])))</f>
        <v/>
      </c>
      <c r="P35" s="3" t="str">
        <f ca="1">IF(B_MSK[[#This Row],[//]]="","",IF(INDEX(INDIRECT(DIR&amp;$2:$2),B_MSK[[#This Row],[//]])=0,"",INDEX(INDIRECT(DIR&amp;$2:$2),B_MSK[[#This Row],[//]])))</f>
        <v/>
      </c>
      <c r="Q35" s="12" t="str">
        <f ca="1">IF(B_MSK[[#This Row],[//]]="","",INDEX(INDIRECT(DIR&amp;$2:$2),B_MSK[[#This Row],[//]]))</f>
        <v/>
      </c>
      <c r="R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" s="37" t="str">
        <f ca="1">IF(B_MSK[[#This Row],[//]]="","",INDEX(INDIRECT(DIR&amp;$2:$2),B_MSK[[#This Row],[//]]))</f>
        <v>1 CTN MIX 24 PCS/ CTN, BONUS</v>
      </c>
      <c r="U35" s="38">
        <f ca="1">IF(SUMIF(B_MSK[NAMA BARANG],B_MSK[[#This Row],[NAMA BARANG]],B_MSK[JMLH BRG])=0,"",SUMIF(B_MSK[NAMA BARANG],B_MSK[[#This Row],[NAMA BARANG]],B_MSK[C]))</f>
        <v>0</v>
      </c>
      <c r="V35" s="7" t="str">
        <f ca="1">IF(B_MSK[[#This Row],[//]]="","",INDEX(INDIRECT(DIR&amp;$2:$2),B_MSK[[#This Row],[//]]))</f>
        <v>TAPE DISPENSER 801 UNGU</v>
      </c>
      <c r="W35" s="7" t="str">
        <f ca="1">LOWER(SUBSTITUTE(SUBSTITUTE(SUBSTITUTE(SUBSTITUTE(SUBSTITUTE(SUBSTITUTE(SUBSTITUTE(SUBSTITUTE(SUBSTITUTE(B_MSK[[#This Row],[N.B.nota]]," ",""),"-",""),"(",""),")",""),".",""),",",""),"/",""),"""",""),"+",""))</f>
        <v>tapedispenser801ungu</v>
      </c>
      <c r="X35" s="5" t="str">
        <f ca="1">IF(B_MSK[[#This Row],[N.B.nota]]="","",IF(MATCH(B_MSK[[#This Row],[concat]],[2]!db[NB NOTA_C],0)&gt;0,"ada",0))</f>
        <v>ada</v>
      </c>
      <c r="Y35" s="5" t="str">
        <f ca="1">IF(B_MSK[[#This Row],[N.B.nota]]="","",ADDRESS(ROW(B_MSK[QB]),COLUMN(B_MSK[QB]))&amp;":"&amp;ADDRESS(ROW(),COLUMN(B_MSK[QB])))</f>
        <v>$D$4:$D$35</v>
      </c>
      <c r="Z35" s="5">
        <f ca="1">IF(B_MSK[[#This Row],[concat]]="","",MATCH(B_MSK[[#This Row],[concat]],[2]!db[NB NOTA_C],0)+1)</f>
        <v>2034</v>
      </c>
      <c r="AA35" s="5" t="str">
        <f ca="1">IF(B_MSK[[#This Row],[//]]="","",HYPERLINK("[D:\kerja\BANK EXP\BARU\DB.XLSX]DB!e"&amp;B_MSK[[#This Row],[DB_ROW]],"&gt;"))</f>
        <v>&gt;</v>
      </c>
      <c r="AB35" s="30" t="e">
        <f ca="1">MID(B_MSK[[#This Row],[/ STN_1]],FIND(" ",B_MSK[[#This Row],[/ STN_1]])+1,LEN(B_MSK[[#This Row],[/ STN_1]]))</f>
        <v>#VALUE!</v>
      </c>
      <c r="AC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" s="15" t="str">
        <f ca="1">IF(B_MSK[[#This Row],[HARGA_2]]="","",IF(MID(B_MSK[[#This Row],[/ STN_2]],FIND(" ",B_MSK[[#This Row],[/ STN_2]])+1,LEN(B_MSK[[#This Row],[/ STN_2]]))="LSN",B_MSK[[#This Row],[HARGA_2]]/12,""))</f>
        <v/>
      </c>
      <c r="AH35" s="7" t="str">
        <f ca="1">IF(B_MSK[[#This Row],[HARGA_3]]="","","/ "&amp;"PCS")</f>
        <v/>
      </c>
      <c r="AI35" s="15" t="str">
        <f ca="1">IF(B_MSK[[#This Row],[HARGA_3]]="",IF(B_MSK[[#This Row],[HARGA_2]]="",IF(B_MSK[[#This Row],[HARGA_1]]="","",B_MSK[[#This Row],[HARGA_1]]),B_MSK[[#This Row],[HARGA_2]]),B_MSK[[#This Row],[HARGA_3]])</f>
        <v/>
      </c>
      <c r="AJ35" s="15" t="str">
        <f ca="1">IF(B_MSK[[#This Row],[/ STN_3]]="",IF(B_MSK[[#This Row],[/ STN_2]]="",IF(B_MSK[[#This Row],[/ STN_1]]="","",B_MSK[[#This Row],[/ STN_1]]),B_MSK[[#This Row],[/ STN_2]]),B_MSK[[#This Row],[/ STN_3]])</f>
        <v/>
      </c>
      <c r="AK35" s="5" t="str">
        <f ca="1">IF(B_MSK[[#This Row],[//]]="","",SUBSTITUTE(SUBSTITUTE(SUBSTITUTE(B_MSK[[#This Row],[QTY/ CTN]]," ","_",2),"(",""),")","")&amp;"_")</f>
        <v>24 PCS_</v>
      </c>
      <c r="AL35" s="5">
        <f ca="1">IF(B_MSK[[#This Row],[A_B]]="","",SEARCH("_",B_MSK[[#This Row],[A_B]]))</f>
        <v>7</v>
      </c>
      <c r="AM35" s="5">
        <f ca="1">IF(B_MSK[[#This Row],[A_B]]="","",LEN(B_MSK[[#This Row],[A_B]]))</f>
        <v>7</v>
      </c>
      <c r="AN35" s="5" t="str">
        <f ca="1">IF(B_MSK[[#This Row],[A_B]]="","",LEFT(B_MSK[[#This Row],[QTY/ CTN]],B_MSK[[#This Row],[A_B_1]]))</f>
        <v>24 PCS</v>
      </c>
      <c r="AO35" s="5" t="str">
        <f ca="1">IF(B_MSK[[#This Row],[A_B]]="","",LEFT(B_MSK[[#This Row],[A_]],SEARCH(" ",B_MSK[[#This Row],[A_]])-1))</f>
        <v>24</v>
      </c>
      <c r="AP35" s="5" t="str">
        <f ca="1">IF(B_MSK[[#This Row],[A_B]]="","",RIGHT(B_MSK[[#This Row],[A_]],LEN(B_MSK[[#This Row],[A_]])-SEARCH(" ",B_MSK[[#This Row],[A_]])))</f>
        <v>PCS</v>
      </c>
      <c r="AQ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" s="5" t="str">
        <f ca="1">IF(B_MSK[[#This Row],[B_]]="","",LEFT(B_MSK[[#This Row],[B_]],SEARCH(" ",B_MSK[[#This Row],[B_]])))</f>
        <v/>
      </c>
      <c r="AS35" s="5" t="str">
        <f ca="1">IF(B_MSK[[#This Row],[B_]]="","",RIGHT(B_MSK[[#This Row],[B_]],LEN(B_MSK[[#This Row],[B_]])-SEARCH(" ",B_MSK[[#This Row],[B_]])))</f>
        <v/>
      </c>
      <c r="AT35" s="5" t="str">
        <f ca="1">IF(B_MSK[[#This Row],[B_2]]="LSN",12,"")</f>
        <v/>
      </c>
      <c r="AU35" s="5" t="str">
        <f ca="1">IF(B_MSK[[#This Row],[C_1]]="","","PCS")</f>
        <v/>
      </c>
      <c r="AV35" s="5">
        <f ca="1">IF(B_MSK[[#This Row],[A_1]]="","",B_MSK[[#This Row],[A_1]]*IF(B_MSK[[#This Row],[B_1]]="",1,B_MSK[[#This Row],[B_1]])*IF(B_MSK[[#This Row],[C_1]]="",1,B_MSK[[#This Row],[C_1]]))</f>
        <v>24</v>
      </c>
      <c r="AW35" s="5" t="str">
        <f ca="1">IF(B_MSK[[#This Row],[C_2]]="",IF(B_MSK[[#This Row],[B_2]]="",IF(B_MSK[[#This Row],[A_2]]="","",B_MSK[[#This Row],[A_2]]),B_MSK[[#This Row],[B_2]]),B_MSK[[#This Row],[C_2]])</f>
        <v>PCS</v>
      </c>
      <c r="AX35" s="2">
        <f ca="1">IF(ISNUMBER(B_MSK[[#This Row],[TANGGAL DATANG]]),B_MSK[[#This Row],[TANGGAL DATANG]],AX34)</f>
        <v>44930</v>
      </c>
      <c r="AY35" s="5" t="str">
        <f ca="1">IF(B_MSK[[#This Row],[DB_ROW]]="","",INDEX([2]!db[JENIS],B_MSK[[#This Row],[DB_ROW]]-1))</f>
        <v>isolasi</v>
      </c>
      <c r="AZ35" s="5">
        <f ca="1">IF(B_MSK[[#This Row],[A_1]]="","",B_MSK[[#This Row],[A_1]])*1</f>
        <v>24</v>
      </c>
      <c r="BA35" s="5" t="str">
        <f ca="1">IF(B_MSK[[#This Row],[//]]="","",INDEX(INDIRECT(DIR&amp;$2:$2),B_MSK[[#This Row],[//]]))</f>
        <v>UNTANA</v>
      </c>
      <c r="BB35" s="5" t="str">
        <f ca="1">CONCATENATE(B_MSK[[#This Row],[concat]],B_MSK[[#This Row],[HARGA_X]],B_MSK[[#This Row],[SAT]])</f>
        <v>tapedispenser801unguPCS</v>
      </c>
    </row>
    <row r="36" spans="1:54" x14ac:dyDescent="0.25">
      <c r="A36" s="6" t="s">
        <v>128</v>
      </c>
      <c r="B36" s="5" t="str">
        <f ca="1">IF(B_MSK[[#This Row],[N_ID]]="","",INDEX(INDIRECT(DIR&amp;$2:$2),MATCH(B_MSK[[#This Row],[N_ID]],INDIRECT(DIR&amp;"!NOTA[ID_P]"),0)))</f>
        <v/>
      </c>
      <c r="C36" s="5" t="str">
        <f ca="1">IF(B_MSK[[#This Row],[//]]="","",HYPERLINK("["&amp;SUBSTITUTE(DIR,"'","")&amp;"]NOTA!D"&amp;B_MSK[[#This Row],[//]]+2,"&gt;"))</f>
        <v>&gt;</v>
      </c>
      <c r="D36" s="5" t="str">
        <f ca="1">IF(B_MSK[[#This Row],[N_ID]]="","",COUNTIF(INDIRECT(DIR&amp;"!NOTA[ID_H]"),B_MSK[[#This Row],[ID NOTA]]))</f>
        <v/>
      </c>
      <c r="E3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</v>
      </c>
      <c r="F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" s="7" t="str">
        <f ca="1">IF(B_MSK[[#This Row],[stt]]="ada",INDEX([2]!db[NB BM],B_MSK[DB_ROW]-1),"")</f>
        <v>Tape dispenser 805 biru</v>
      </c>
      <c r="H36" s="7" t="str">
        <f ca="1">IF(B_MSK[[#This Row],[//]]="","",INDEX(INDIRECT(DIR&amp;$2:$2),B_MSK[[#This Row],[//]]))</f>
        <v>JAYA MAKMUR</v>
      </c>
      <c r="I36" s="27" t="str">
        <f ca="1">IF(B_MSK[[#This Row],[//]]="","",INDEX(INDIRECT(DB_PATH&amp;$2:$2),B_MSK[[#This Row],[DB_ROW]]-1))</f>
        <v>36 PCS</v>
      </c>
      <c r="J36" s="5" t="str">
        <f ca="1">IF(B_MSK[[#This Row],[//]]="","",IF(INDEX(INDIRECT(DIR&amp;$2:$2),B_MSK[[#This Row],[//]])="","",INDEX(INDIRECT(DIR&amp;$2:$2),B_MSK[[#This Row],[//]])))</f>
        <v/>
      </c>
      <c r="K36" s="5">
        <f ca="1">IF(B_MSK[[#This Row],[//]]="","",IF(INDEX(INDIRECT(DIR&amp;$2:$2),B_MSK[[#This Row],[//]])="","",INDEX(INDIRECT(DIR&amp;$2:$2),B_MSK[[#This Row],[//]])))</f>
        <v>90</v>
      </c>
      <c r="L36" s="5" t="str">
        <f ca="1">IF(B_MSK[[#This Row],[//]]="","",IF(INDEX(INDIRECT(DIR&amp;$2:$2),B_MSK[[#This Row],[//]])="","",INDEX(INDIRECT(DIR&amp;$2:$2),B_MSK[[#This Row],[//]])))</f>
        <v>PCS</v>
      </c>
      <c r="M36" s="13">
        <f ca="1">IF(B_MSK[[#This Row],[//]]="","",INDEX(INDIRECT(DIR&amp;$2:$2),B_MSK[[#This Row],[//]]))</f>
        <v>12000</v>
      </c>
      <c r="N36" s="13">
        <f ca="1">IF(OR(B_MSK[[#This Row],[//]]="",),"",INDEX(INDIRECT(DIR&amp;$2:$2),B_MSK[[#This Row],[//]]))</f>
        <v>1080000</v>
      </c>
      <c r="O36" s="3" t="str">
        <f ca="1">IF(B_MSK[[#This Row],[//]]="","",IF(INDEX(INDIRECT(DIR&amp;$2:$2),B_MSK[[#This Row],[//]])=0,"",INDEX(INDIRECT(DIR&amp;$2:$2),B_MSK[[#This Row],[//]])))</f>
        <v/>
      </c>
      <c r="P36" s="3" t="str">
        <f ca="1">IF(B_MSK[[#This Row],[//]]="","",IF(INDEX(INDIRECT(DIR&amp;$2:$2),B_MSK[[#This Row],[//]])=0,"",INDEX(INDIRECT(DIR&amp;$2:$2),B_MSK[[#This Row],[//]])))</f>
        <v/>
      </c>
      <c r="Q36" s="12">
        <f ca="1">IF(B_MSK[[#This Row],[//]]="","",INDEX(INDIRECT(DIR&amp;$2:$2),B_MSK[[#This Row],[//]]))</f>
        <v>1080000</v>
      </c>
      <c r="R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" s="37" t="str">
        <f ca="1">IF(B_MSK[[#This Row],[//]]="","",INDEX(INDIRECT(DIR&amp;$2:$2),B_MSK[[#This Row],[//]]))</f>
        <v>10 CTN MIX 36 PCS/ CTN</v>
      </c>
      <c r="U36" s="38">
        <f ca="1">IF(SUMIF(B_MSK[NAMA BARANG],B_MSK[[#This Row],[NAMA BARANG]],B_MSK[JMLH BRG])=0,"",SUMIF(B_MSK[NAMA BARANG],B_MSK[[#This Row],[NAMA BARANG]],B_MSK[C]))</f>
        <v>0</v>
      </c>
      <c r="V36" s="7" t="str">
        <f ca="1">IF(B_MSK[[#This Row],[//]]="","",INDEX(INDIRECT(DIR&amp;$2:$2),B_MSK[[#This Row],[//]]))</f>
        <v>TAPE DISPENSER 805 BIRU</v>
      </c>
      <c r="W36" s="7" t="str">
        <f ca="1">LOWER(SUBSTITUTE(SUBSTITUTE(SUBSTITUTE(SUBSTITUTE(SUBSTITUTE(SUBSTITUTE(SUBSTITUTE(SUBSTITUTE(SUBSTITUTE(B_MSK[[#This Row],[N.B.nota]]," ",""),"-",""),"(",""),")",""),".",""),",",""),"/",""),"""",""),"+",""))</f>
        <v>tapedispenser805biru</v>
      </c>
      <c r="X36" s="5" t="str">
        <f ca="1">IF(B_MSK[[#This Row],[N.B.nota]]="","",IF(MATCH(B_MSK[[#This Row],[concat]],[2]!db[NB NOTA_C],0)&gt;0,"ada",0))</f>
        <v>ada</v>
      </c>
      <c r="Y36" s="5" t="str">
        <f ca="1">IF(B_MSK[[#This Row],[N.B.nota]]="","",ADDRESS(ROW(B_MSK[QB]),COLUMN(B_MSK[QB]))&amp;":"&amp;ADDRESS(ROW(),COLUMN(B_MSK[QB])))</f>
        <v>$D$4:$D$36</v>
      </c>
      <c r="Z36" s="5">
        <f ca="1">IF(B_MSK[[#This Row],[concat]]="","",MATCH(B_MSK[[#This Row],[concat]],[2]!db[NB NOTA_C],0)+1)</f>
        <v>2035</v>
      </c>
      <c r="AA36" s="5" t="str">
        <f ca="1">IF(B_MSK[[#This Row],[//]]="","",HYPERLINK("[D:\kerja\BANK EXP\BARU\DB.XLSX]DB!e"&amp;B_MSK[[#This Row],[DB_ROW]],"&gt;"))</f>
        <v>&gt;</v>
      </c>
      <c r="AB36" s="30" t="str">
        <f ca="1">MID(B_MSK[[#This Row],[/ STN_1]],FIND(" ",B_MSK[[#This Row],[/ STN_1]])+1,LEN(B_MSK[[#This Row],[/ STN_1]]))</f>
        <v>PCS</v>
      </c>
      <c r="AC36" s="11">
        <f ca="1">IF(B_MSK[[#This Row],[//]]="","",IF(B_MSK[[#This Row],[ JUMLAH ]]="","",IF(B_MSK[[#This Row],[C]]="",B_MSK[[#This Row],[HARGA CTN]]/B_MSK[[#This Row],[JMLH BRG]],B_MSK[[#This Row],[HARGA CTN]]/B_MSK[[#This Row],[A_1]])))</f>
        <v>12000</v>
      </c>
      <c r="AD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" s="15" t="str">
        <f ca="1">IF(B_MSK[[#This Row],[HARGA_2]]="","",IF(MID(B_MSK[[#This Row],[/ STN_2]],FIND(" ",B_MSK[[#This Row],[/ STN_2]])+1,LEN(B_MSK[[#This Row],[/ STN_2]]))="LSN",B_MSK[[#This Row],[HARGA_2]]/12,""))</f>
        <v/>
      </c>
      <c r="AH36" s="7" t="str">
        <f ca="1">IF(B_MSK[[#This Row],[HARGA_3]]="","","/ "&amp;"PCS")</f>
        <v/>
      </c>
      <c r="AI36" s="15">
        <f ca="1">IF(B_MSK[[#This Row],[HARGA_3]]="",IF(B_MSK[[#This Row],[HARGA_2]]="",IF(B_MSK[[#This Row],[HARGA_1]]="","",B_MSK[[#This Row],[HARGA_1]]),B_MSK[[#This Row],[HARGA_2]]),B_MSK[[#This Row],[HARGA_3]])</f>
        <v>12000</v>
      </c>
      <c r="AJ3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" s="5" t="str">
        <f ca="1">IF(B_MSK[[#This Row],[//]]="","",SUBSTITUTE(SUBSTITUTE(SUBSTITUTE(B_MSK[[#This Row],[QTY/ CTN]]," ","_",2),"(",""),")","")&amp;"_")</f>
        <v>36 PCS_</v>
      </c>
      <c r="AL36" s="5">
        <f ca="1">IF(B_MSK[[#This Row],[A_B]]="","",SEARCH("_",B_MSK[[#This Row],[A_B]]))</f>
        <v>7</v>
      </c>
      <c r="AM36" s="5">
        <f ca="1">IF(B_MSK[[#This Row],[A_B]]="","",LEN(B_MSK[[#This Row],[A_B]]))</f>
        <v>7</v>
      </c>
      <c r="AN36" s="5" t="str">
        <f ca="1">IF(B_MSK[[#This Row],[A_B]]="","",LEFT(B_MSK[[#This Row],[QTY/ CTN]],B_MSK[[#This Row],[A_B_1]]))</f>
        <v>36 PCS</v>
      </c>
      <c r="AO36" s="5" t="str">
        <f ca="1">IF(B_MSK[[#This Row],[A_B]]="","",LEFT(B_MSK[[#This Row],[A_]],SEARCH(" ",B_MSK[[#This Row],[A_]])-1))</f>
        <v>36</v>
      </c>
      <c r="AP36" s="5" t="str">
        <f ca="1">IF(B_MSK[[#This Row],[A_B]]="","",RIGHT(B_MSK[[#This Row],[A_]],LEN(B_MSK[[#This Row],[A_]])-SEARCH(" ",B_MSK[[#This Row],[A_]])))</f>
        <v>PCS</v>
      </c>
      <c r="AQ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" s="5" t="str">
        <f ca="1">IF(B_MSK[[#This Row],[B_]]="","",LEFT(B_MSK[[#This Row],[B_]],SEARCH(" ",B_MSK[[#This Row],[B_]])))</f>
        <v/>
      </c>
      <c r="AS36" s="5" t="str">
        <f ca="1">IF(B_MSK[[#This Row],[B_]]="","",RIGHT(B_MSK[[#This Row],[B_]],LEN(B_MSK[[#This Row],[B_]])-SEARCH(" ",B_MSK[[#This Row],[B_]])))</f>
        <v/>
      </c>
      <c r="AT36" s="5" t="str">
        <f ca="1">IF(B_MSK[[#This Row],[B_2]]="LSN",12,"")</f>
        <v/>
      </c>
      <c r="AU36" s="5" t="str">
        <f ca="1">IF(B_MSK[[#This Row],[C_1]]="","","PCS")</f>
        <v/>
      </c>
      <c r="AV36" s="5">
        <f ca="1">IF(B_MSK[[#This Row],[A_1]]="","",B_MSK[[#This Row],[A_1]]*IF(B_MSK[[#This Row],[B_1]]="",1,B_MSK[[#This Row],[B_1]])*IF(B_MSK[[#This Row],[C_1]]="",1,B_MSK[[#This Row],[C_1]]))</f>
        <v>36</v>
      </c>
      <c r="AW36" s="5" t="str">
        <f ca="1">IF(B_MSK[[#This Row],[C_2]]="",IF(B_MSK[[#This Row],[B_2]]="",IF(B_MSK[[#This Row],[A_2]]="","",B_MSK[[#This Row],[A_2]]),B_MSK[[#This Row],[B_2]]),B_MSK[[#This Row],[C_2]])</f>
        <v>PCS</v>
      </c>
      <c r="AX36" s="2">
        <f ca="1">IF(ISNUMBER(B_MSK[[#This Row],[TANGGAL DATANG]]),B_MSK[[#This Row],[TANGGAL DATANG]],AX35)</f>
        <v>44930</v>
      </c>
      <c r="AY36" s="5" t="str">
        <f ca="1">IF(B_MSK[[#This Row],[DB_ROW]]="","",INDEX([2]!db[JENIS],B_MSK[[#This Row],[DB_ROW]]-1))</f>
        <v>isolasi</v>
      </c>
      <c r="AZ36" s="5">
        <f ca="1">IF(B_MSK[[#This Row],[A_1]]="","",B_MSK[[#This Row],[A_1]])*1</f>
        <v>36</v>
      </c>
      <c r="BA36" s="5" t="str">
        <f ca="1">IF(B_MSK[[#This Row],[//]]="","",INDEX(INDIRECT(DIR&amp;$2:$2),B_MSK[[#This Row],[//]]))</f>
        <v>UNTANA</v>
      </c>
      <c r="BB36" s="5" t="str">
        <f ca="1">CONCATENATE(B_MSK[[#This Row],[concat]],B_MSK[[#This Row],[HARGA_X]],B_MSK[[#This Row],[SAT]])</f>
        <v>tapedispenser805biru12000PCS</v>
      </c>
    </row>
    <row r="37" spans="1:54" x14ac:dyDescent="0.25">
      <c r="A37" s="6" t="s">
        <v>128</v>
      </c>
      <c r="B37" s="5" t="str">
        <f ca="1">IF(B_MSK[[#This Row],[N_ID]]="","",INDEX(INDIRECT(DIR&amp;$2:$2),MATCH(B_MSK[[#This Row],[N_ID]],INDIRECT(DIR&amp;"!NOTA[ID_P]"),0)))</f>
        <v/>
      </c>
      <c r="C37" s="5" t="str">
        <f ca="1">IF(B_MSK[[#This Row],[//]]="","",HYPERLINK("["&amp;SUBSTITUTE(DIR,"'","")&amp;"]NOTA!D"&amp;B_MSK[[#This Row],[//]]+2,"&gt;"))</f>
        <v>&gt;</v>
      </c>
      <c r="D37" s="5" t="str">
        <f ca="1">IF(B_MSK[[#This Row],[N_ID]]="","",COUNTIF(INDIRECT(DIR&amp;"!NOTA[ID_H]"),B_MSK[[#This Row],[ID NOTA]]))</f>
        <v/>
      </c>
      <c r="E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</v>
      </c>
      <c r="F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" s="7" t="str">
        <f ca="1">IF(B_MSK[[#This Row],[stt]]="ada",INDEX([2]!db[NB BM],B_MSK[DB_ROW]-1),"")</f>
        <v>Tape dispenser 805 hijau</v>
      </c>
      <c r="H37" s="7" t="str">
        <f ca="1">IF(B_MSK[[#This Row],[//]]="","",INDEX(INDIRECT(DIR&amp;$2:$2),B_MSK[[#This Row],[//]]))</f>
        <v>JAYA MAKMUR</v>
      </c>
      <c r="I37" s="27" t="str">
        <f ca="1">IF(B_MSK[[#This Row],[//]]="","",INDEX(INDIRECT(DB_PATH&amp;$2:$2),B_MSK[[#This Row],[DB_ROW]]-1))</f>
        <v>36 PCS</v>
      </c>
      <c r="J37" s="5" t="str">
        <f ca="1">IF(B_MSK[[#This Row],[//]]="","",IF(INDEX(INDIRECT(DIR&amp;$2:$2),B_MSK[[#This Row],[//]])="","",INDEX(INDIRECT(DIR&amp;$2:$2),B_MSK[[#This Row],[//]])))</f>
        <v/>
      </c>
      <c r="K37" s="5">
        <f ca="1">IF(B_MSK[[#This Row],[//]]="","",IF(INDEX(INDIRECT(DIR&amp;$2:$2),B_MSK[[#This Row],[//]])="","",INDEX(INDIRECT(DIR&amp;$2:$2),B_MSK[[#This Row],[//]])))</f>
        <v>90</v>
      </c>
      <c r="L37" s="5" t="str">
        <f ca="1">IF(B_MSK[[#This Row],[//]]="","",IF(INDEX(INDIRECT(DIR&amp;$2:$2),B_MSK[[#This Row],[//]])="","",INDEX(INDIRECT(DIR&amp;$2:$2),B_MSK[[#This Row],[//]])))</f>
        <v>PCS</v>
      </c>
      <c r="M37" s="13">
        <f ca="1">IF(B_MSK[[#This Row],[//]]="","",INDEX(INDIRECT(DIR&amp;$2:$2),B_MSK[[#This Row],[//]]))</f>
        <v>12000</v>
      </c>
      <c r="N37" s="13">
        <f ca="1">IF(OR(B_MSK[[#This Row],[//]]="",),"",INDEX(INDIRECT(DIR&amp;$2:$2),B_MSK[[#This Row],[//]]))</f>
        <v>1080000</v>
      </c>
      <c r="O37" s="3" t="str">
        <f ca="1">IF(B_MSK[[#This Row],[//]]="","",IF(INDEX(INDIRECT(DIR&amp;$2:$2),B_MSK[[#This Row],[//]])=0,"",INDEX(INDIRECT(DIR&amp;$2:$2),B_MSK[[#This Row],[//]])))</f>
        <v/>
      </c>
      <c r="P37" s="3" t="str">
        <f ca="1">IF(B_MSK[[#This Row],[//]]="","",IF(INDEX(INDIRECT(DIR&amp;$2:$2),B_MSK[[#This Row],[//]])=0,"",INDEX(INDIRECT(DIR&amp;$2:$2),B_MSK[[#This Row],[//]])))</f>
        <v/>
      </c>
      <c r="Q37" s="12">
        <f ca="1">IF(B_MSK[[#This Row],[//]]="","",INDEX(INDIRECT(DIR&amp;$2:$2),B_MSK[[#This Row],[//]]))</f>
        <v>1080000</v>
      </c>
      <c r="R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" s="37" t="str">
        <f ca="1">IF(B_MSK[[#This Row],[//]]="","",INDEX(INDIRECT(DIR&amp;$2:$2),B_MSK[[#This Row],[//]]))</f>
        <v>10 CTN MIX 36 PCS/ CTN</v>
      </c>
      <c r="U37" s="38">
        <f ca="1">IF(SUMIF(B_MSK[NAMA BARANG],B_MSK[[#This Row],[NAMA BARANG]],B_MSK[JMLH BRG])=0,"",SUMIF(B_MSK[NAMA BARANG],B_MSK[[#This Row],[NAMA BARANG]],B_MSK[C]))</f>
        <v>0</v>
      </c>
      <c r="V37" s="7" t="str">
        <f ca="1">IF(B_MSK[[#This Row],[//]]="","",INDEX(INDIRECT(DIR&amp;$2:$2),B_MSK[[#This Row],[//]]))</f>
        <v>TAPE DISPENSER 805 HIJAU</v>
      </c>
      <c r="W37" s="7" t="str">
        <f ca="1">LOWER(SUBSTITUTE(SUBSTITUTE(SUBSTITUTE(SUBSTITUTE(SUBSTITUTE(SUBSTITUTE(SUBSTITUTE(SUBSTITUTE(SUBSTITUTE(B_MSK[[#This Row],[N.B.nota]]," ",""),"-",""),"(",""),")",""),".",""),",",""),"/",""),"""",""),"+",""))</f>
        <v>tapedispenser805hijau</v>
      </c>
      <c r="X37" s="5" t="str">
        <f ca="1">IF(B_MSK[[#This Row],[N.B.nota]]="","",IF(MATCH(B_MSK[[#This Row],[concat]],[2]!db[NB NOTA_C],0)&gt;0,"ada",0))</f>
        <v>ada</v>
      </c>
      <c r="Y37" s="5" t="str">
        <f ca="1">IF(B_MSK[[#This Row],[N.B.nota]]="","",ADDRESS(ROW(B_MSK[QB]),COLUMN(B_MSK[QB]))&amp;":"&amp;ADDRESS(ROW(),COLUMN(B_MSK[QB])))</f>
        <v>$D$4:$D$37</v>
      </c>
      <c r="Z37" s="5">
        <f ca="1">IF(B_MSK[[#This Row],[concat]]="","",MATCH(B_MSK[[#This Row],[concat]],[2]!db[NB NOTA_C],0)+1)</f>
        <v>2036</v>
      </c>
      <c r="AA37" s="5" t="str">
        <f ca="1">IF(B_MSK[[#This Row],[//]]="","",HYPERLINK("[D:\kerja\BANK EXP\BARU\DB.XLSX]DB!e"&amp;B_MSK[[#This Row],[DB_ROW]],"&gt;"))</f>
        <v>&gt;</v>
      </c>
      <c r="AB37" s="30" t="str">
        <f ca="1">MID(B_MSK[[#This Row],[/ STN_1]],FIND(" ",B_MSK[[#This Row],[/ STN_1]])+1,LEN(B_MSK[[#This Row],[/ STN_1]]))</f>
        <v>PCS</v>
      </c>
      <c r="AC37" s="11">
        <f ca="1">IF(B_MSK[[#This Row],[//]]="","",IF(B_MSK[[#This Row],[ JUMLAH ]]="","",IF(B_MSK[[#This Row],[C]]="",B_MSK[[#This Row],[HARGA CTN]]/B_MSK[[#This Row],[JMLH BRG]],B_MSK[[#This Row],[HARGA CTN]]/B_MSK[[#This Row],[A_1]])))</f>
        <v>12000</v>
      </c>
      <c r="AD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" s="15" t="str">
        <f ca="1">IF(B_MSK[[#This Row],[HARGA_2]]="","",IF(MID(B_MSK[[#This Row],[/ STN_2]],FIND(" ",B_MSK[[#This Row],[/ STN_2]])+1,LEN(B_MSK[[#This Row],[/ STN_2]]))="LSN",B_MSK[[#This Row],[HARGA_2]]/12,""))</f>
        <v/>
      </c>
      <c r="AH37" s="7" t="str">
        <f ca="1">IF(B_MSK[[#This Row],[HARGA_3]]="","","/ "&amp;"PCS")</f>
        <v/>
      </c>
      <c r="AI37" s="15">
        <f ca="1">IF(B_MSK[[#This Row],[HARGA_3]]="",IF(B_MSK[[#This Row],[HARGA_2]]="",IF(B_MSK[[#This Row],[HARGA_1]]="","",B_MSK[[#This Row],[HARGA_1]]),B_MSK[[#This Row],[HARGA_2]]),B_MSK[[#This Row],[HARGA_3]])</f>
        <v>12000</v>
      </c>
      <c r="AJ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7" s="5" t="str">
        <f ca="1">IF(B_MSK[[#This Row],[//]]="","",SUBSTITUTE(SUBSTITUTE(SUBSTITUTE(B_MSK[[#This Row],[QTY/ CTN]]," ","_",2),"(",""),")","")&amp;"_")</f>
        <v>36 PCS_</v>
      </c>
      <c r="AL37" s="5">
        <f ca="1">IF(B_MSK[[#This Row],[A_B]]="","",SEARCH("_",B_MSK[[#This Row],[A_B]]))</f>
        <v>7</v>
      </c>
      <c r="AM37" s="5">
        <f ca="1">IF(B_MSK[[#This Row],[A_B]]="","",LEN(B_MSK[[#This Row],[A_B]]))</f>
        <v>7</v>
      </c>
      <c r="AN37" s="5" t="str">
        <f ca="1">IF(B_MSK[[#This Row],[A_B]]="","",LEFT(B_MSK[[#This Row],[QTY/ CTN]],B_MSK[[#This Row],[A_B_1]]))</f>
        <v>36 PCS</v>
      </c>
      <c r="AO37" s="5" t="str">
        <f ca="1">IF(B_MSK[[#This Row],[A_B]]="","",LEFT(B_MSK[[#This Row],[A_]],SEARCH(" ",B_MSK[[#This Row],[A_]])-1))</f>
        <v>36</v>
      </c>
      <c r="AP37" s="5" t="str">
        <f ca="1">IF(B_MSK[[#This Row],[A_B]]="","",RIGHT(B_MSK[[#This Row],[A_]],LEN(B_MSK[[#This Row],[A_]])-SEARCH(" ",B_MSK[[#This Row],[A_]])))</f>
        <v>PCS</v>
      </c>
      <c r="AQ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" s="5" t="str">
        <f ca="1">IF(B_MSK[[#This Row],[B_]]="","",LEFT(B_MSK[[#This Row],[B_]],SEARCH(" ",B_MSK[[#This Row],[B_]])))</f>
        <v/>
      </c>
      <c r="AS37" s="5" t="str">
        <f ca="1">IF(B_MSK[[#This Row],[B_]]="","",RIGHT(B_MSK[[#This Row],[B_]],LEN(B_MSK[[#This Row],[B_]])-SEARCH(" ",B_MSK[[#This Row],[B_]])))</f>
        <v/>
      </c>
      <c r="AT37" s="5" t="str">
        <f ca="1">IF(B_MSK[[#This Row],[B_2]]="LSN",12,"")</f>
        <v/>
      </c>
      <c r="AU37" s="5" t="str">
        <f ca="1">IF(B_MSK[[#This Row],[C_1]]="","","PCS")</f>
        <v/>
      </c>
      <c r="AV37" s="5">
        <f ca="1">IF(B_MSK[[#This Row],[A_1]]="","",B_MSK[[#This Row],[A_1]]*IF(B_MSK[[#This Row],[B_1]]="",1,B_MSK[[#This Row],[B_1]])*IF(B_MSK[[#This Row],[C_1]]="",1,B_MSK[[#This Row],[C_1]]))</f>
        <v>36</v>
      </c>
      <c r="AW37" s="5" t="str">
        <f ca="1">IF(B_MSK[[#This Row],[C_2]]="",IF(B_MSK[[#This Row],[B_2]]="",IF(B_MSK[[#This Row],[A_2]]="","",B_MSK[[#This Row],[A_2]]),B_MSK[[#This Row],[B_2]]),B_MSK[[#This Row],[C_2]])</f>
        <v>PCS</v>
      </c>
      <c r="AX37" s="2">
        <f ca="1">IF(ISNUMBER(B_MSK[[#This Row],[TANGGAL DATANG]]),B_MSK[[#This Row],[TANGGAL DATANG]],AX36)</f>
        <v>44930</v>
      </c>
      <c r="AY37" s="5" t="str">
        <f ca="1">IF(B_MSK[[#This Row],[DB_ROW]]="","",INDEX([2]!db[JENIS],B_MSK[[#This Row],[DB_ROW]]-1))</f>
        <v>isolasi</v>
      </c>
      <c r="AZ37" s="5">
        <f ca="1">IF(B_MSK[[#This Row],[A_1]]="","",B_MSK[[#This Row],[A_1]])*1</f>
        <v>36</v>
      </c>
      <c r="BA37" s="5" t="str">
        <f ca="1">IF(B_MSK[[#This Row],[//]]="","",INDEX(INDIRECT(DIR&amp;$2:$2),B_MSK[[#This Row],[//]]))</f>
        <v>UNTANA</v>
      </c>
      <c r="BB37" s="5" t="str">
        <f ca="1">CONCATENATE(B_MSK[[#This Row],[concat]],B_MSK[[#This Row],[HARGA_X]],B_MSK[[#This Row],[SAT]])</f>
        <v>tapedispenser805hijau12000PCS</v>
      </c>
    </row>
    <row r="38" spans="1:54" x14ac:dyDescent="0.25">
      <c r="A38" s="6" t="s">
        <v>128</v>
      </c>
      <c r="B38" s="5" t="str">
        <f ca="1">IF(B_MSK[[#This Row],[N_ID]]="","",INDEX(INDIRECT(DIR&amp;$2:$2),MATCH(B_MSK[[#This Row],[N_ID]],INDIRECT(DIR&amp;"!NOTA[ID_P]"),0)))</f>
        <v/>
      </c>
      <c r="C38" s="5" t="str">
        <f ca="1">IF(B_MSK[[#This Row],[//]]="","",HYPERLINK("["&amp;SUBSTITUTE(DIR,"'","")&amp;"]NOTA!D"&amp;B_MSK[[#This Row],[//]]+2,"&gt;"))</f>
        <v>&gt;</v>
      </c>
      <c r="D38" s="5" t="str">
        <f ca="1">IF(B_MSK[[#This Row],[N_ID]]="","",COUNTIF(INDIRECT(DIR&amp;"!NOTA[ID_H]"),B_MSK[[#This Row],[ID NOTA]]))</f>
        <v/>
      </c>
      <c r="E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</v>
      </c>
      <c r="F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" s="7" t="str">
        <f ca="1">IF(B_MSK[[#This Row],[stt]]="ada",INDEX([2]!db[NB BM],B_MSK[DB_ROW]-1),"")</f>
        <v>Tape dispenser 805 merah</v>
      </c>
      <c r="H38" s="7" t="str">
        <f ca="1">IF(B_MSK[[#This Row],[//]]="","",INDEX(INDIRECT(DIR&amp;$2:$2),B_MSK[[#This Row],[//]]))</f>
        <v>JAYA MAKMUR</v>
      </c>
      <c r="I38" s="27" t="str">
        <f ca="1">IF(B_MSK[[#This Row],[//]]="","",INDEX(INDIRECT(DB_PATH&amp;$2:$2),B_MSK[[#This Row],[DB_ROW]]-1))</f>
        <v>36 PCS</v>
      </c>
      <c r="J38" s="5" t="str">
        <f ca="1">IF(B_MSK[[#This Row],[//]]="","",IF(INDEX(INDIRECT(DIR&amp;$2:$2),B_MSK[[#This Row],[//]])="","",INDEX(INDIRECT(DIR&amp;$2:$2),B_MSK[[#This Row],[//]])))</f>
        <v/>
      </c>
      <c r="K38" s="5">
        <f ca="1">IF(B_MSK[[#This Row],[//]]="","",IF(INDEX(INDIRECT(DIR&amp;$2:$2),B_MSK[[#This Row],[//]])="","",INDEX(INDIRECT(DIR&amp;$2:$2),B_MSK[[#This Row],[//]])))</f>
        <v>90</v>
      </c>
      <c r="L38" s="5" t="str">
        <f ca="1">IF(B_MSK[[#This Row],[//]]="","",IF(INDEX(INDIRECT(DIR&amp;$2:$2),B_MSK[[#This Row],[//]])="","",INDEX(INDIRECT(DIR&amp;$2:$2),B_MSK[[#This Row],[//]])))</f>
        <v>PCS</v>
      </c>
      <c r="M38" s="13">
        <f ca="1">IF(B_MSK[[#This Row],[//]]="","",INDEX(INDIRECT(DIR&amp;$2:$2),B_MSK[[#This Row],[//]]))</f>
        <v>12000</v>
      </c>
      <c r="N38" s="13">
        <f ca="1">IF(OR(B_MSK[[#This Row],[//]]="",),"",INDEX(INDIRECT(DIR&amp;$2:$2),B_MSK[[#This Row],[//]]))</f>
        <v>1080000</v>
      </c>
      <c r="O38" s="3" t="str">
        <f ca="1">IF(B_MSK[[#This Row],[//]]="","",IF(INDEX(INDIRECT(DIR&amp;$2:$2),B_MSK[[#This Row],[//]])=0,"",INDEX(INDIRECT(DIR&amp;$2:$2),B_MSK[[#This Row],[//]])))</f>
        <v/>
      </c>
      <c r="P38" s="3" t="str">
        <f ca="1">IF(B_MSK[[#This Row],[//]]="","",IF(INDEX(INDIRECT(DIR&amp;$2:$2),B_MSK[[#This Row],[//]])=0,"",INDEX(INDIRECT(DIR&amp;$2:$2),B_MSK[[#This Row],[//]])))</f>
        <v/>
      </c>
      <c r="Q38" s="12">
        <f ca="1">IF(B_MSK[[#This Row],[//]]="","",INDEX(INDIRECT(DIR&amp;$2:$2),B_MSK[[#This Row],[//]]))</f>
        <v>1080000</v>
      </c>
      <c r="R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" s="37" t="str">
        <f ca="1">IF(B_MSK[[#This Row],[//]]="","",INDEX(INDIRECT(DIR&amp;$2:$2),B_MSK[[#This Row],[//]]))</f>
        <v>10 CTN MIX 36 PCS/ CTN</v>
      </c>
      <c r="U38" s="38">
        <f ca="1">IF(SUMIF(B_MSK[NAMA BARANG],B_MSK[[#This Row],[NAMA BARANG]],B_MSK[JMLH BRG])=0,"",SUMIF(B_MSK[NAMA BARANG],B_MSK[[#This Row],[NAMA BARANG]],B_MSK[C]))</f>
        <v>0</v>
      </c>
      <c r="V38" s="7" t="str">
        <f ca="1">IF(B_MSK[[#This Row],[//]]="","",INDEX(INDIRECT(DIR&amp;$2:$2),B_MSK[[#This Row],[//]]))</f>
        <v>TAPE DISPENSER 805 MERAH</v>
      </c>
      <c r="W38" s="7" t="str">
        <f ca="1">LOWER(SUBSTITUTE(SUBSTITUTE(SUBSTITUTE(SUBSTITUTE(SUBSTITUTE(SUBSTITUTE(SUBSTITUTE(SUBSTITUTE(SUBSTITUTE(B_MSK[[#This Row],[N.B.nota]]," ",""),"-",""),"(",""),")",""),".",""),",",""),"/",""),"""",""),"+",""))</f>
        <v>tapedispenser805merah</v>
      </c>
      <c r="X38" s="5" t="str">
        <f ca="1">IF(B_MSK[[#This Row],[N.B.nota]]="","",IF(MATCH(B_MSK[[#This Row],[concat]],[2]!db[NB NOTA_C],0)&gt;0,"ada",0))</f>
        <v>ada</v>
      </c>
      <c r="Y38" s="5" t="str">
        <f ca="1">IF(B_MSK[[#This Row],[N.B.nota]]="","",ADDRESS(ROW(B_MSK[QB]),COLUMN(B_MSK[QB]))&amp;":"&amp;ADDRESS(ROW(),COLUMN(B_MSK[QB])))</f>
        <v>$D$4:$D$38</v>
      </c>
      <c r="Z38" s="5">
        <f ca="1">IF(B_MSK[[#This Row],[concat]]="","",MATCH(B_MSK[[#This Row],[concat]],[2]!db[NB NOTA_C],0)+1)</f>
        <v>2037</v>
      </c>
      <c r="AA38" s="5" t="str">
        <f ca="1">IF(B_MSK[[#This Row],[//]]="","",HYPERLINK("[D:\kerja\BANK EXP\BARU\DB.XLSX]DB!e"&amp;B_MSK[[#This Row],[DB_ROW]],"&gt;"))</f>
        <v>&gt;</v>
      </c>
      <c r="AB38" s="30" t="str">
        <f ca="1">MID(B_MSK[[#This Row],[/ STN_1]],FIND(" ",B_MSK[[#This Row],[/ STN_1]])+1,LEN(B_MSK[[#This Row],[/ STN_1]]))</f>
        <v>PCS</v>
      </c>
      <c r="AC38" s="11">
        <f ca="1">IF(B_MSK[[#This Row],[//]]="","",IF(B_MSK[[#This Row],[ JUMLAH ]]="","",IF(B_MSK[[#This Row],[C]]="",B_MSK[[#This Row],[HARGA CTN]]/B_MSK[[#This Row],[JMLH BRG]],B_MSK[[#This Row],[HARGA CTN]]/B_MSK[[#This Row],[A_1]])))</f>
        <v>12000</v>
      </c>
      <c r="AD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" s="15" t="str">
        <f ca="1">IF(B_MSK[[#This Row],[HARGA_2]]="","",IF(MID(B_MSK[[#This Row],[/ STN_2]],FIND(" ",B_MSK[[#This Row],[/ STN_2]])+1,LEN(B_MSK[[#This Row],[/ STN_2]]))="LSN",B_MSK[[#This Row],[HARGA_2]]/12,""))</f>
        <v/>
      </c>
      <c r="AH38" s="7" t="str">
        <f ca="1">IF(B_MSK[[#This Row],[HARGA_3]]="","","/ "&amp;"PCS")</f>
        <v/>
      </c>
      <c r="AI38" s="15">
        <f ca="1">IF(B_MSK[[#This Row],[HARGA_3]]="",IF(B_MSK[[#This Row],[HARGA_2]]="",IF(B_MSK[[#This Row],[HARGA_1]]="","",B_MSK[[#This Row],[HARGA_1]]),B_MSK[[#This Row],[HARGA_2]]),B_MSK[[#This Row],[HARGA_3]])</f>
        <v>12000</v>
      </c>
      <c r="AJ3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" s="5" t="str">
        <f ca="1">IF(B_MSK[[#This Row],[//]]="","",SUBSTITUTE(SUBSTITUTE(SUBSTITUTE(B_MSK[[#This Row],[QTY/ CTN]]," ","_",2),"(",""),")","")&amp;"_")</f>
        <v>36 PCS_</v>
      </c>
      <c r="AL38" s="5">
        <f ca="1">IF(B_MSK[[#This Row],[A_B]]="","",SEARCH("_",B_MSK[[#This Row],[A_B]]))</f>
        <v>7</v>
      </c>
      <c r="AM38" s="5">
        <f ca="1">IF(B_MSK[[#This Row],[A_B]]="","",LEN(B_MSK[[#This Row],[A_B]]))</f>
        <v>7</v>
      </c>
      <c r="AN38" s="5" t="str">
        <f ca="1">IF(B_MSK[[#This Row],[A_B]]="","",LEFT(B_MSK[[#This Row],[QTY/ CTN]],B_MSK[[#This Row],[A_B_1]]))</f>
        <v>36 PCS</v>
      </c>
      <c r="AO38" s="5" t="str">
        <f ca="1">IF(B_MSK[[#This Row],[A_B]]="","",LEFT(B_MSK[[#This Row],[A_]],SEARCH(" ",B_MSK[[#This Row],[A_]])-1))</f>
        <v>36</v>
      </c>
      <c r="AP38" s="5" t="str">
        <f ca="1">IF(B_MSK[[#This Row],[A_B]]="","",RIGHT(B_MSK[[#This Row],[A_]],LEN(B_MSK[[#This Row],[A_]])-SEARCH(" ",B_MSK[[#This Row],[A_]])))</f>
        <v>PCS</v>
      </c>
      <c r="AQ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" s="5" t="str">
        <f ca="1">IF(B_MSK[[#This Row],[B_]]="","",LEFT(B_MSK[[#This Row],[B_]],SEARCH(" ",B_MSK[[#This Row],[B_]])))</f>
        <v/>
      </c>
      <c r="AS38" s="5" t="str">
        <f ca="1">IF(B_MSK[[#This Row],[B_]]="","",RIGHT(B_MSK[[#This Row],[B_]],LEN(B_MSK[[#This Row],[B_]])-SEARCH(" ",B_MSK[[#This Row],[B_]])))</f>
        <v/>
      </c>
      <c r="AT38" s="5" t="str">
        <f ca="1">IF(B_MSK[[#This Row],[B_2]]="LSN",12,"")</f>
        <v/>
      </c>
      <c r="AU38" s="5" t="str">
        <f ca="1">IF(B_MSK[[#This Row],[C_1]]="","","PCS")</f>
        <v/>
      </c>
      <c r="AV38" s="5">
        <f ca="1">IF(B_MSK[[#This Row],[A_1]]="","",B_MSK[[#This Row],[A_1]]*IF(B_MSK[[#This Row],[B_1]]="",1,B_MSK[[#This Row],[B_1]])*IF(B_MSK[[#This Row],[C_1]]="",1,B_MSK[[#This Row],[C_1]]))</f>
        <v>36</v>
      </c>
      <c r="AW38" s="5" t="str">
        <f ca="1">IF(B_MSK[[#This Row],[C_2]]="",IF(B_MSK[[#This Row],[B_2]]="",IF(B_MSK[[#This Row],[A_2]]="","",B_MSK[[#This Row],[A_2]]),B_MSK[[#This Row],[B_2]]),B_MSK[[#This Row],[C_2]])</f>
        <v>PCS</v>
      </c>
      <c r="AX38" s="2">
        <f ca="1">IF(ISNUMBER(B_MSK[[#This Row],[TANGGAL DATANG]]),B_MSK[[#This Row],[TANGGAL DATANG]],AX37)</f>
        <v>44930</v>
      </c>
      <c r="AY38" s="5" t="str">
        <f ca="1">IF(B_MSK[[#This Row],[DB_ROW]]="","",INDEX([2]!db[JENIS],B_MSK[[#This Row],[DB_ROW]]-1))</f>
        <v>isolasi</v>
      </c>
      <c r="AZ38" s="5">
        <f ca="1">IF(B_MSK[[#This Row],[A_1]]="","",B_MSK[[#This Row],[A_1]])*1</f>
        <v>36</v>
      </c>
      <c r="BA38" s="5" t="str">
        <f ca="1">IF(B_MSK[[#This Row],[//]]="","",INDEX(INDIRECT(DIR&amp;$2:$2),B_MSK[[#This Row],[//]]))</f>
        <v>UNTANA</v>
      </c>
      <c r="BB38" s="5" t="str">
        <f ca="1">CONCATENATE(B_MSK[[#This Row],[concat]],B_MSK[[#This Row],[HARGA_X]],B_MSK[[#This Row],[SAT]])</f>
        <v>tapedispenser805merah12000PCS</v>
      </c>
    </row>
    <row r="39" spans="1:54" x14ac:dyDescent="0.25">
      <c r="A39" s="6" t="s">
        <v>128</v>
      </c>
      <c r="B39" s="5" t="str">
        <f ca="1">IF(B_MSK[[#This Row],[N_ID]]="","",INDEX(INDIRECT(DIR&amp;$2:$2),MATCH(B_MSK[[#This Row],[N_ID]],INDIRECT(DIR&amp;"!NOTA[ID_P]"),0)))</f>
        <v/>
      </c>
      <c r="C39" s="5" t="str">
        <f ca="1">IF(B_MSK[[#This Row],[//]]="","",HYPERLINK("["&amp;SUBSTITUTE(DIR,"'","")&amp;"]NOTA!D"&amp;B_MSK[[#This Row],[//]]+2,"&gt;"))</f>
        <v>&gt;</v>
      </c>
      <c r="D39" s="5" t="str">
        <f ca="1">IF(B_MSK[[#This Row],[N_ID]]="","",COUNTIF(INDIRECT(DIR&amp;"!NOTA[ID_H]"),B_MSK[[#This Row],[ID NOTA]]))</f>
        <v/>
      </c>
      <c r="E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</v>
      </c>
      <c r="F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" s="7" t="str">
        <f ca="1">IF(B_MSK[[#This Row],[stt]]="ada",INDEX([2]!db[NB BM],B_MSK[DB_ROW]-1),"")</f>
        <v>Tape dispenser 805 ungu</v>
      </c>
      <c r="H39" s="7" t="str">
        <f ca="1">IF(B_MSK[[#This Row],[//]]="","",INDEX(INDIRECT(DIR&amp;$2:$2),B_MSK[[#This Row],[//]]))</f>
        <v>JAYA MAKMUR</v>
      </c>
      <c r="I39" s="27" t="str">
        <f ca="1">IF(B_MSK[[#This Row],[//]]="","",INDEX(INDIRECT(DB_PATH&amp;$2:$2),B_MSK[[#This Row],[DB_ROW]]-1))</f>
        <v>36 PCS</v>
      </c>
      <c r="J39" s="5" t="str">
        <f ca="1">IF(B_MSK[[#This Row],[//]]="","",IF(INDEX(INDIRECT(DIR&amp;$2:$2),B_MSK[[#This Row],[//]])="","",INDEX(INDIRECT(DIR&amp;$2:$2),B_MSK[[#This Row],[//]])))</f>
        <v/>
      </c>
      <c r="K39" s="5">
        <f ca="1">IF(B_MSK[[#This Row],[//]]="","",IF(INDEX(INDIRECT(DIR&amp;$2:$2),B_MSK[[#This Row],[//]])="","",INDEX(INDIRECT(DIR&amp;$2:$2),B_MSK[[#This Row],[//]])))</f>
        <v>90</v>
      </c>
      <c r="L39" s="5" t="str">
        <f ca="1">IF(B_MSK[[#This Row],[//]]="","",IF(INDEX(INDIRECT(DIR&amp;$2:$2),B_MSK[[#This Row],[//]])="","",INDEX(INDIRECT(DIR&amp;$2:$2),B_MSK[[#This Row],[//]])))</f>
        <v>PCS</v>
      </c>
      <c r="M39" s="13">
        <f ca="1">IF(B_MSK[[#This Row],[//]]="","",INDEX(INDIRECT(DIR&amp;$2:$2),B_MSK[[#This Row],[//]]))</f>
        <v>12000</v>
      </c>
      <c r="N39" s="13">
        <f ca="1">IF(OR(B_MSK[[#This Row],[//]]="",),"",INDEX(INDIRECT(DIR&amp;$2:$2),B_MSK[[#This Row],[//]]))</f>
        <v>1080000</v>
      </c>
      <c r="O39" s="3" t="str">
        <f ca="1">IF(B_MSK[[#This Row],[//]]="","",IF(INDEX(INDIRECT(DIR&amp;$2:$2),B_MSK[[#This Row],[//]])=0,"",INDEX(INDIRECT(DIR&amp;$2:$2),B_MSK[[#This Row],[//]])))</f>
        <v/>
      </c>
      <c r="P39" s="3" t="str">
        <f ca="1">IF(B_MSK[[#This Row],[//]]="","",IF(INDEX(INDIRECT(DIR&amp;$2:$2),B_MSK[[#This Row],[//]])=0,"",INDEX(INDIRECT(DIR&amp;$2:$2),B_MSK[[#This Row],[//]])))</f>
        <v/>
      </c>
      <c r="Q39" s="12">
        <f ca="1">IF(B_MSK[[#This Row],[//]]="","",INDEX(INDIRECT(DIR&amp;$2:$2),B_MSK[[#This Row],[//]]))</f>
        <v>1080000</v>
      </c>
      <c r="R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" s="37" t="str">
        <f ca="1">IF(B_MSK[[#This Row],[//]]="","",INDEX(INDIRECT(DIR&amp;$2:$2),B_MSK[[#This Row],[//]]))</f>
        <v>10 CTN MIX 36 PCS/ CTN</v>
      </c>
      <c r="U39" s="38">
        <f ca="1">IF(SUMIF(B_MSK[NAMA BARANG],B_MSK[[#This Row],[NAMA BARANG]],B_MSK[JMLH BRG])=0,"",SUMIF(B_MSK[NAMA BARANG],B_MSK[[#This Row],[NAMA BARANG]],B_MSK[C]))</f>
        <v>0</v>
      </c>
      <c r="V39" s="7" t="str">
        <f ca="1">IF(B_MSK[[#This Row],[//]]="","",INDEX(INDIRECT(DIR&amp;$2:$2),B_MSK[[#This Row],[//]]))</f>
        <v>TAPE DISPENSER 805 UNGU</v>
      </c>
      <c r="W39" s="7" t="str">
        <f ca="1">LOWER(SUBSTITUTE(SUBSTITUTE(SUBSTITUTE(SUBSTITUTE(SUBSTITUTE(SUBSTITUTE(SUBSTITUTE(SUBSTITUTE(SUBSTITUTE(B_MSK[[#This Row],[N.B.nota]]," ",""),"-",""),"(",""),")",""),".",""),",",""),"/",""),"""",""),"+",""))</f>
        <v>tapedispenser805ungu</v>
      </c>
      <c r="X39" s="5" t="str">
        <f ca="1">IF(B_MSK[[#This Row],[N.B.nota]]="","",IF(MATCH(B_MSK[[#This Row],[concat]],[2]!db[NB NOTA_C],0)&gt;0,"ada",0))</f>
        <v>ada</v>
      </c>
      <c r="Y39" s="5" t="str">
        <f ca="1">IF(B_MSK[[#This Row],[N.B.nota]]="","",ADDRESS(ROW(B_MSK[QB]),COLUMN(B_MSK[QB]))&amp;":"&amp;ADDRESS(ROW(),COLUMN(B_MSK[QB])))</f>
        <v>$D$4:$D$39</v>
      </c>
      <c r="Z39" s="5">
        <f ca="1">IF(B_MSK[[#This Row],[concat]]="","",MATCH(B_MSK[[#This Row],[concat]],[2]!db[NB NOTA_C],0)+1)</f>
        <v>2038</v>
      </c>
      <c r="AA39" s="5" t="str">
        <f ca="1">IF(B_MSK[[#This Row],[//]]="","",HYPERLINK("[D:\kerja\BANK EXP\BARU\DB.XLSX]DB!e"&amp;B_MSK[[#This Row],[DB_ROW]],"&gt;"))</f>
        <v>&gt;</v>
      </c>
      <c r="AB39" s="30" t="str">
        <f ca="1">MID(B_MSK[[#This Row],[/ STN_1]],FIND(" ",B_MSK[[#This Row],[/ STN_1]])+1,LEN(B_MSK[[#This Row],[/ STN_1]]))</f>
        <v>PCS</v>
      </c>
      <c r="AC39" s="11">
        <f ca="1">IF(B_MSK[[#This Row],[//]]="","",IF(B_MSK[[#This Row],[ JUMLAH ]]="","",IF(B_MSK[[#This Row],[C]]="",B_MSK[[#This Row],[HARGA CTN]]/B_MSK[[#This Row],[JMLH BRG]],B_MSK[[#This Row],[HARGA CTN]]/B_MSK[[#This Row],[A_1]])))</f>
        <v>12000</v>
      </c>
      <c r="AD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" s="15" t="str">
        <f ca="1">IF(B_MSK[[#This Row],[HARGA_2]]="","",IF(MID(B_MSK[[#This Row],[/ STN_2]],FIND(" ",B_MSK[[#This Row],[/ STN_2]])+1,LEN(B_MSK[[#This Row],[/ STN_2]]))="LSN",B_MSK[[#This Row],[HARGA_2]]/12,""))</f>
        <v/>
      </c>
      <c r="AH39" s="7" t="str">
        <f ca="1">IF(B_MSK[[#This Row],[HARGA_3]]="","","/ "&amp;"PCS")</f>
        <v/>
      </c>
      <c r="AI39" s="15">
        <f ca="1">IF(B_MSK[[#This Row],[HARGA_3]]="",IF(B_MSK[[#This Row],[HARGA_2]]="",IF(B_MSK[[#This Row],[HARGA_1]]="","",B_MSK[[#This Row],[HARGA_1]]),B_MSK[[#This Row],[HARGA_2]]),B_MSK[[#This Row],[HARGA_3]])</f>
        <v>12000</v>
      </c>
      <c r="AJ3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" s="5" t="str">
        <f ca="1">IF(B_MSK[[#This Row],[//]]="","",SUBSTITUTE(SUBSTITUTE(SUBSTITUTE(B_MSK[[#This Row],[QTY/ CTN]]," ","_",2),"(",""),")","")&amp;"_")</f>
        <v>36 PCS_</v>
      </c>
      <c r="AL39" s="5">
        <f ca="1">IF(B_MSK[[#This Row],[A_B]]="","",SEARCH("_",B_MSK[[#This Row],[A_B]]))</f>
        <v>7</v>
      </c>
      <c r="AM39" s="5">
        <f ca="1">IF(B_MSK[[#This Row],[A_B]]="","",LEN(B_MSK[[#This Row],[A_B]]))</f>
        <v>7</v>
      </c>
      <c r="AN39" s="5" t="str">
        <f ca="1">IF(B_MSK[[#This Row],[A_B]]="","",LEFT(B_MSK[[#This Row],[QTY/ CTN]],B_MSK[[#This Row],[A_B_1]]))</f>
        <v>36 PCS</v>
      </c>
      <c r="AO39" s="5" t="str">
        <f ca="1">IF(B_MSK[[#This Row],[A_B]]="","",LEFT(B_MSK[[#This Row],[A_]],SEARCH(" ",B_MSK[[#This Row],[A_]])-1))</f>
        <v>36</v>
      </c>
      <c r="AP39" s="5" t="str">
        <f ca="1">IF(B_MSK[[#This Row],[A_B]]="","",RIGHT(B_MSK[[#This Row],[A_]],LEN(B_MSK[[#This Row],[A_]])-SEARCH(" ",B_MSK[[#This Row],[A_]])))</f>
        <v>PCS</v>
      </c>
      <c r="AQ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" s="5" t="str">
        <f ca="1">IF(B_MSK[[#This Row],[B_]]="","",LEFT(B_MSK[[#This Row],[B_]],SEARCH(" ",B_MSK[[#This Row],[B_]])))</f>
        <v/>
      </c>
      <c r="AS39" s="5" t="str">
        <f ca="1">IF(B_MSK[[#This Row],[B_]]="","",RIGHT(B_MSK[[#This Row],[B_]],LEN(B_MSK[[#This Row],[B_]])-SEARCH(" ",B_MSK[[#This Row],[B_]])))</f>
        <v/>
      </c>
      <c r="AT39" s="5" t="str">
        <f ca="1">IF(B_MSK[[#This Row],[B_2]]="LSN",12,"")</f>
        <v/>
      </c>
      <c r="AU39" s="5" t="str">
        <f ca="1">IF(B_MSK[[#This Row],[C_1]]="","","PCS")</f>
        <v/>
      </c>
      <c r="AV39" s="5">
        <f ca="1">IF(B_MSK[[#This Row],[A_1]]="","",B_MSK[[#This Row],[A_1]]*IF(B_MSK[[#This Row],[B_1]]="",1,B_MSK[[#This Row],[B_1]])*IF(B_MSK[[#This Row],[C_1]]="",1,B_MSK[[#This Row],[C_1]]))</f>
        <v>36</v>
      </c>
      <c r="AW39" s="5" t="str">
        <f ca="1">IF(B_MSK[[#This Row],[C_2]]="",IF(B_MSK[[#This Row],[B_2]]="",IF(B_MSK[[#This Row],[A_2]]="","",B_MSK[[#This Row],[A_2]]),B_MSK[[#This Row],[B_2]]),B_MSK[[#This Row],[C_2]])</f>
        <v>PCS</v>
      </c>
      <c r="AX39" s="2">
        <f ca="1">IF(ISNUMBER(B_MSK[[#This Row],[TANGGAL DATANG]]),B_MSK[[#This Row],[TANGGAL DATANG]],AX38)</f>
        <v>44930</v>
      </c>
      <c r="AY39" s="5" t="str">
        <f ca="1">IF(B_MSK[[#This Row],[DB_ROW]]="","",INDEX([2]!db[JENIS],B_MSK[[#This Row],[DB_ROW]]-1))</f>
        <v>isolasi</v>
      </c>
      <c r="AZ39" s="5">
        <f ca="1">IF(B_MSK[[#This Row],[A_1]]="","",B_MSK[[#This Row],[A_1]])*1</f>
        <v>36</v>
      </c>
      <c r="BA39" s="5" t="str">
        <f ca="1">IF(B_MSK[[#This Row],[//]]="","",INDEX(INDIRECT(DIR&amp;$2:$2),B_MSK[[#This Row],[//]]))</f>
        <v>UNTANA</v>
      </c>
      <c r="BB39" s="5" t="str">
        <f ca="1">CONCATENATE(B_MSK[[#This Row],[concat]],B_MSK[[#This Row],[HARGA_X]],B_MSK[[#This Row],[SAT]])</f>
        <v>tapedispenser805ungu12000PCS</v>
      </c>
    </row>
    <row r="40" spans="1:54" x14ac:dyDescent="0.25">
      <c r="A40" s="6" t="s">
        <v>128</v>
      </c>
      <c r="B40" s="5" t="str">
        <f ca="1">IF(B_MSK[[#This Row],[N_ID]]="","",INDEX(INDIRECT(DIR&amp;$2:$2),MATCH(B_MSK[[#This Row],[N_ID]],INDIRECT(DIR&amp;"!NOTA[ID_P]"),0)))</f>
        <v/>
      </c>
      <c r="C40" s="5" t="str">
        <f ca="1">IF(B_MSK[[#This Row],[//]]="","",HYPERLINK("["&amp;SUBSTITUTE(DIR,"'","")&amp;"]NOTA!D"&amp;B_MSK[[#This Row],[//]]+2,"&gt;"))</f>
        <v>&gt;</v>
      </c>
      <c r="D40" s="5" t="str">
        <f ca="1">IF(B_MSK[[#This Row],[N_ID]]="","",COUNTIF(INDIRECT(DIR&amp;"!NOTA[ID_H]"),B_MSK[[#This Row],[ID NOTA]]))</f>
        <v/>
      </c>
      <c r="E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</v>
      </c>
      <c r="F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" s="7" t="str">
        <f ca="1">IF(B_MSK[[#This Row],[stt]]="ada",INDEX([2]!db[NB BM],B_MSK[DB_ROW]-1),"")</f>
        <v>Tape dispenser 805 biru</v>
      </c>
      <c r="H40" s="7" t="str">
        <f ca="1">IF(B_MSK[[#This Row],[//]]="","",INDEX(INDIRECT(DIR&amp;$2:$2),B_MSK[[#This Row],[//]]))</f>
        <v>JAYA MAKMUR</v>
      </c>
      <c r="I40" s="27" t="str">
        <f ca="1">IF(B_MSK[[#This Row],[//]]="","",INDEX(INDIRECT(DB_PATH&amp;$2:$2),B_MSK[[#This Row],[DB_ROW]]-1))</f>
        <v>36 PCS</v>
      </c>
      <c r="J40" s="5" t="str">
        <f ca="1">IF(B_MSK[[#This Row],[//]]="","",IF(INDEX(INDIRECT(DIR&amp;$2:$2),B_MSK[[#This Row],[//]])="","",INDEX(INDIRECT(DIR&amp;$2:$2),B_MSK[[#This Row],[//]])))</f>
        <v/>
      </c>
      <c r="K40" s="5">
        <f ca="1">IF(B_MSK[[#This Row],[//]]="","",IF(INDEX(INDIRECT(DIR&amp;$2:$2),B_MSK[[#This Row],[//]])="","",INDEX(INDIRECT(DIR&amp;$2:$2),B_MSK[[#This Row],[//]])))</f>
        <v>9</v>
      </c>
      <c r="L40" s="5" t="str">
        <f ca="1">IF(B_MSK[[#This Row],[//]]="","",IF(INDEX(INDIRECT(DIR&amp;$2:$2),B_MSK[[#This Row],[//]])="","",INDEX(INDIRECT(DIR&amp;$2:$2),B_MSK[[#This Row],[//]])))</f>
        <v>PCS</v>
      </c>
      <c r="M40" s="13">
        <f ca="1">IF(B_MSK[[#This Row],[//]]="","",INDEX(INDIRECT(DIR&amp;$2:$2),B_MSK[[#This Row],[//]]))</f>
        <v>0</v>
      </c>
      <c r="N40" s="13">
        <f ca="1">IF(OR(B_MSK[[#This Row],[//]]="",),"",INDEX(INDIRECT(DIR&amp;$2:$2),B_MSK[[#This Row],[//]]))</f>
        <v>0</v>
      </c>
      <c r="O40" s="3" t="str">
        <f ca="1">IF(B_MSK[[#This Row],[//]]="","",IF(INDEX(INDIRECT(DIR&amp;$2:$2),B_MSK[[#This Row],[//]])=0,"",INDEX(INDIRECT(DIR&amp;$2:$2),B_MSK[[#This Row],[//]])))</f>
        <v/>
      </c>
      <c r="P40" s="3" t="str">
        <f ca="1">IF(B_MSK[[#This Row],[//]]="","",IF(INDEX(INDIRECT(DIR&amp;$2:$2),B_MSK[[#This Row],[//]])=0,"",INDEX(INDIRECT(DIR&amp;$2:$2),B_MSK[[#This Row],[//]])))</f>
        <v/>
      </c>
      <c r="Q40" s="12" t="str">
        <f ca="1">IF(B_MSK[[#This Row],[//]]="","",INDEX(INDIRECT(DIR&amp;$2:$2),B_MSK[[#This Row],[//]]))</f>
        <v/>
      </c>
      <c r="R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" s="37" t="str">
        <f ca="1">IF(B_MSK[[#This Row],[//]]="","",INDEX(INDIRECT(DIR&amp;$2:$2),B_MSK[[#This Row],[//]]))</f>
        <v>1 CTN MIX 36 PCS/ CTN, BONUS</v>
      </c>
      <c r="U40" s="38">
        <f ca="1">IF(SUMIF(B_MSK[NAMA BARANG],B_MSK[[#This Row],[NAMA BARANG]],B_MSK[JMLH BRG])=0,"",SUMIF(B_MSK[NAMA BARANG],B_MSK[[#This Row],[NAMA BARANG]],B_MSK[C]))</f>
        <v>0</v>
      </c>
      <c r="V40" s="7" t="str">
        <f ca="1">IF(B_MSK[[#This Row],[//]]="","",INDEX(INDIRECT(DIR&amp;$2:$2),B_MSK[[#This Row],[//]]))</f>
        <v>TAPE DISPENSER 805 BIRU</v>
      </c>
      <c r="W40" s="7" t="str">
        <f ca="1">LOWER(SUBSTITUTE(SUBSTITUTE(SUBSTITUTE(SUBSTITUTE(SUBSTITUTE(SUBSTITUTE(SUBSTITUTE(SUBSTITUTE(SUBSTITUTE(B_MSK[[#This Row],[N.B.nota]]," ",""),"-",""),"(",""),")",""),".",""),",",""),"/",""),"""",""),"+",""))</f>
        <v>tapedispenser805biru</v>
      </c>
      <c r="X40" s="5" t="str">
        <f ca="1">IF(B_MSK[[#This Row],[N.B.nota]]="","",IF(MATCH(B_MSK[[#This Row],[concat]],[2]!db[NB NOTA_C],0)&gt;0,"ada",0))</f>
        <v>ada</v>
      </c>
      <c r="Y40" s="5" t="str">
        <f ca="1">IF(B_MSK[[#This Row],[N.B.nota]]="","",ADDRESS(ROW(B_MSK[QB]),COLUMN(B_MSK[QB]))&amp;":"&amp;ADDRESS(ROW(),COLUMN(B_MSK[QB])))</f>
        <v>$D$4:$D$40</v>
      </c>
      <c r="Z40" s="5">
        <f ca="1">IF(B_MSK[[#This Row],[concat]]="","",MATCH(B_MSK[[#This Row],[concat]],[2]!db[NB NOTA_C],0)+1)</f>
        <v>2035</v>
      </c>
      <c r="AA40" s="5" t="str">
        <f ca="1">IF(B_MSK[[#This Row],[//]]="","",HYPERLINK("[D:\kerja\BANK EXP\BARU\DB.XLSX]DB!e"&amp;B_MSK[[#This Row],[DB_ROW]],"&gt;"))</f>
        <v>&gt;</v>
      </c>
      <c r="AB40" s="30" t="e">
        <f ca="1">MID(B_MSK[[#This Row],[/ STN_1]],FIND(" ",B_MSK[[#This Row],[/ STN_1]])+1,LEN(B_MSK[[#This Row],[/ STN_1]]))</f>
        <v>#VALUE!</v>
      </c>
      <c r="AC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" s="15" t="str">
        <f ca="1">IF(B_MSK[[#This Row],[HARGA_2]]="","",IF(MID(B_MSK[[#This Row],[/ STN_2]],FIND(" ",B_MSK[[#This Row],[/ STN_2]])+1,LEN(B_MSK[[#This Row],[/ STN_2]]))="LSN",B_MSK[[#This Row],[HARGA_2]]/12,""))</f>
        <v/>
      </c>
      <c r="AH40" s="7" t="str">
        <f ca="1">IF(B_MSK[[#This Row],[HARGA_3]]="","","/ "&amp;"PCS")</f>
        <v/>
      </c>
      <c r="AI40" s="15" t="str">
        <f ca="1">IF(B_MSK[[#This Row],[HARGA_3]]="",IF(B_MSK[[#This Row],[HARGA_2]]="",IF(B_MSK[[#This Row],[HARGA_1]]="","",B_MSK[[#This Row],[HARGA_1]]),B_MSK[[#This Row],[HARGA_2]]),B_MSK[[#This Row],[HARGA_3]])</f>
        <v/>
      </c>
      <c r="AJ40" s="15" t="str">
        <f ca="1">IF(B_MSK[[#This Row],[/ STN_3]]="",IF(B_MSK[[#This Row],[/ STN_2]]="",IF(B_MSK[[#This Row],[/ STN_1]]="","",B_MSK[[#This Row],[/ STN_1]]),B_MSK[[#This Row],[/ STN_2]]),B_MSK[[#This Row],[/ STN_3]])</f>
        <v/>
      </c>
      <c r="AK40" s="5" t="str">
        <f ca="1">IF(B_MSK[[#This Row],[//]]="","",SUBSTITUTE(SUBSTITUTE(SUBSTITUTE(B_MSK[[#This Row],[QTY/ CTN]]," ","_",2),"(",""),")","")&amp;"_")</f>
        <v>36 PCS_</v>
      </c>
      <c r="AL40" s="5">
        <f ca="1">IF(B_MSK[[#This Row],[A_B]]="","",SEARCH("_",B_MSK[[#This Row],[A_B]]))</f>
        <v>7</v>
      </c>
      <c r="AM40" s="5">
        <f ca="1">IF(B_MSK[[#This Row],[A_B]]="","",LEN(B_MSK[[#This Row],[A_B]]))</f>
        <v>7</v>
      </c>
      <c r="AN40" s="5" t="str">
        <f ca="1">IF(B_MSK[[#This Row],[A_B]]="","",LEFT(B_MSK[[#This Row],[QTY/ CTN]],B_MSK[[#This Row],[A_B_1]]))</f>
        <v>36 PCS</v>
      </c>
      <c r="AO40" s="5" t="str">
        <f ca="1">IF(B_MSK[[#This Row],[A_B]]="","",LEFT(B_MSK[[#This Row],[A_]],SEARCH(" ",B_MSK[[#This Row],[A_]])-1))</f>
        <v>36</v>
      </c>
      <c r="AP40" s="5" t="str">
        <f ca="1">IF(B_MSK[[#This Row],[A_B]]="","",RIGHT(B_MSK[[#This Row],[A_]],LEN(B_MSK[[#This Row],[A_]])-SEARCH(" ",B_MSK[[#This Row],[A_]])))</f>
        <v>PCS</v>
      </c>
      <c r="AQ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" s="5" t="str">
        <f ca="1">IF(B_MSK[[#This Row],[B_]]="","",LEFT(B_MSK[[#This Row],[B_]],SEARCH(" ",B_MSK[[#This Row],[B_]])))</f>
        <v/>
      </c>
      <c r="AS40" s="5" t="str">
        <f ca="1">IF(B_MSK[[#This Row],[B_]]="","",RIGHT(B_MSK[[#This Row],[B_]],LEN(B_MSK[[#This Row],[B_]])-SEARCH(" ",B_MSK[[#This Row],[B_]])))</f>
        <v/>
      </c>
      <c r="AT40" s="5" t="str">
        <f ca="1">IF(B_MSK[[#This Row],[B_2]]="LSN",12,"")</f>
        <v/>
      </c>
      <c r="AU40" s="5" t="str">
        <f ca="1">IF(B_MSK[[#This Row],[C_1]]="","","PCS")</f>
        <v/>
      </c>
      <c r="AV40" s="5">
        <f ca="1">IF(B_MSK[[#This Row],[A_1]]="","",B_MSK[[#This Row],[A_1]]*IF(B_MSK[[#This Row],[B_1]]="",1,B_MSK[[#This Row],[B_1]])*IF(B_MSK[[#This Row],[C_1]]="",1,B_MSK[[#This Row],[C_1]]))</f>
        <v>36</v>
      </c>
      <c r="AW40" s="5" t="str">
        <f ca="1">IF(B_MSK[[#This Row],[C_2]]="",IF(B_MSK[[#This Row],[B_2]]="",IF(B_MSK[[#This Row],[A_2]]="","",B_MSK[[#This Row],[A_2]]),B_MSK[[#This Row],[B_2]]),B_MSK[[#This Row],[C_2]])</f>
        <v>PCS</v>
      </c>
      <c r="AX40" s="2">
        <f ca="1">IF(ISNUMBER(B_MSK[[#This Row],[TANGGAL DATANG]]),B_MSK[[#This Row],[TANGGAL DATANG]],AX39)</f>
        <v>44930</v>
      </c>
      <c r="AY40" s="5" t="str">
        <f ca="1">IF(B_MSK[[#This Row],[DB_ROW]]="","",INDEX([2]!db[JENIS],B_MSK[[#This Row],[DB_ROW]]-1))</f>
        <v>isolasi</v>
      </c>
      <c r="AZ40" s="5">
        <f ca="1">IF(B_MSK[[#This Row],[A_1]]="","",B_MSK[[#This Row],[A_1]])*1</f>
        <v>36</v>
      </c>
      <c r="BA40" s="5" t="str">
        <f ca="1">IF(B_MSK[[#This Row],[//]]="","",INDEX(INDIRECT(DIR&amp;$2:$2),B_MSK[[#This Row],[//]]))</f>
        <v>UNTANA</v>
      </c>
      <c r="BB40" s="5" t="str">
        <f ca="1">CONCATENATE(B_MSK[[#This Row],[concat]],B_MSK[[#This Row],[HARGA_X]],B_MSK[[#This Row],[SAT]])</f>
        <v>tapedispenser805biruPCS</v>
      </c>
    </row>
    <row r="41" spans="1:54" x14ac:dyDescent="0.25">
      <c r="A41" s="6" t="s">
        <v>128</v>
      </c>
      <c r="B41" s="5" t="str">
        <f ca="1">IF(B_MSK[[#This Row],[N_ID]]="","",INDEX(INDIRECT(DIR&amp;$2:$2),MATCH(B_MSK[[#This Row],[N_ID]],INDIRECT(DIR&amp;"!NOTA[ID_P]"),0)))</f>
        <v/>
      </c>
      <c r="C41" s="5" t="str">
        <f ca="1">IF(B_MSK[[#This Row],[//]]="","",HYPERLINK("["&amp;SUBSTITUTE(DIR,"'","")&amp;"]NOTA!D"&amp;B_MSK[[#This Row],[//]]+2,"&gt;"))</f>
        <v>&gt;</v>
      </c>
      <c r="D41" s="5" t="str">
        <f ca="1">IF(B_MSK[[#This Row],[N_ID]]="","",COUNTIF(INDIRECT(DIR&amp;"!NOTA[ID_H]"),B_MSK[[#This Row],[ID NOTA]]))</f>
        <v/>
      </c>
      <c r="E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</v>
      </c>
      <c r="F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" s="7" t="str">
        <f ca="1">IF(B_MSK[[#This Row],[stt]]="ada",INDEX([2]!db[NB BM],B_MSK[DB_ROW]-1),"")</f>
        <v>Tape dispenser 805 hijau</v>
      </c>
      <c r="H41" s="7" t="str">
        <f ca="1">IF(B_MSK[[#This Row],[//]]="","",INDEX(INDIRECT(DIR&amp;$2:$2),B_MSK[[#This Row],[//]]))</f>
        <v>JAYA MAKMUR</v>
      </c>
      <c r="I41" s="27" t="str">
        <f ca="1">IF(B_MSK[[#This Row],[//]]="","",INDEX(INDIRECT(DB_PATH&amp;$2:$2),B_MSK[[#This Row],[DB_ROW]]-1))</f>
        <v>36 PCS</v>
      </c>
      <c r="J41" s="5" t="str">
        <f ca="1">IF(B_MSK[[#This Row],[//]]="","",IF(INDEX(INDIRECT(DIR&amp;$2:$2),B_MSK[[#This Row],[//]])="","",INDEX(INDIRECT(DIR&amp;$2:$2),B_MSK[[#This Row],[//]])))</f>
        <v/>
      </c>
      <c r="K41" s="5">
        <f ca="1">IF(B_MSK[[#This Row],[//]]="","",IF(INDEX(INDIRECT(DIR&amp;$2:$2),B_MSK[[#This Row],[//]])="","",INDEX(INDIRECT(DIR&amp;$2:$2),B_MSK[[#This Row],[//]])))</f>
        <v>9</v>
      </c>
      <c r="L41" s="5" t="str">
        <f ca="1">IF(B_MSK[[#This Row],[//]]="","",IF(INDEX(INDIRECT(DIR&amp;$2:$2),B_MSK[[#This Row],[//]])="","",INDEX(INDIRECT(DIR&amp;$2:$2),B_MSK[[#This Row],[//]])))</f>
        <v>PCS</v>
      </c>
      <c r="M41" s="13">
        <f ca="1">IF(B_MSK[[#This Row],[//]]="","",INDEX(INDIRECT(DIR&amp;$2:$2),B_MSK[[#This Row],[//]]))</f>
        <v>0</v>
      </c>
      <c r="N41" s="13">
        <f ca="1">IF(OR(B_MSK[[#This Row],[//]]="",),"",INDEX(INDIRECT(DIR&amp;$2:$2),B_MSK[[#This Row],[//]]))</f>
        <v>0</v>
      </c>
      <c r="O41" s="3" t="str">
        <f ca="1">IF(B_MSK[[#This Row],[//]]="","",IF(INDEX(INDIRECT(DIR&amp;$2:$2),B_MSK[[#This Row],[//]])=0,"",INDEX(INDIRECT(DIR&amp;$2:$2),B_MSK[[#This Row],[//]])))</f>
        <v/>
      </c>
      <c r="P41" s="3" t="str">
        <f ca="1">IF(B_MSK[[#This Row],[//]]="","",IF(INDEX(INDIRECT(DIR&amp;$2:$2),B_MSK[[#This Row],[//]])=0,"",INDEX(INDIRECT(DIR&amp;$2:$2),B_MSK[[#This Row],[//]])))</f>
        <v/>
      </c>
      <c r="Q41" s="12" t="str">
        <f ca="1">IF(B_MSK[[#This Row],[//]]="","",INDEX(INDIRECT(DIR&amp;$2:$2),B_MSK[[#This Row],[//]]))</f>
        <v/>
      </c>
      <c r="R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" s="37" t="str">
        <f ca="1">IF(B_MSK[[#This Row],[//]]="","",INDEX(INDIRECT(DIR&amp;$2:$2),B_MSK[[#This Row],[//]]))</f>
        <v>1 CTN MIX 36 PCS/ CTN, BONUS</v>
      </c>
      <c r="U41" s="38">
        <f ca="1">IF(SUMIF(B_MSK[NAMA BARANG],B_MSK[[#This Row],[NAMA BARANG]],B_MSK[JMLH BRG])=0,"",SUMIF(B_MSK[NAMA BARANG],B_MSK[[#This Row],[NAMA BARANG]],B_MSK[C]))</f>
        <v>0</v>
      </c>
      <c r="V41" s="7" t="str">
        <f ca="1">IF(B_MSK[[#This Row],[//]]="","",INDEX(INDIRECT(DIR&amp;$2:$2),B_MSK[[#This Row],[//]]))</f>
        <v>TAPE DISPENSER 805 HIJAU</v>
      </c>
      <c r="W41" s="7" t="str">
        <f ca="1">LOWER(SUBSTITUTE(SUBSTITUTE(SUBSTITUTE(SUBSTITUTE(SUBSTITUTE(SUBSTITUTE(SUBSTITUTE(SUBSTITUTE(SUBSTITUTE(B_MSK[[#This Row],[N.B.nota]]," ",""),"-",""),"(",""),")",""),".",""),",",""),"/",""),"""",""),"+",""))</f>
        <v>tapedispenser805hijau</v>
      </c>
      <c r="X41" s="5" t="str">
        <f ca="1">IF(B_MSK[[#This Row],[N.B.nota]]="","",IF(MATCH(B_MSK[[#This Row],[concat]],[2]!db[NB NOTA_C],0)&gt;0,"ada",0))</f>
        <v>ada</v>
      </c>
      <c r="Y41" s="5" t="str">
        <f ca="1">IF(B_MSK[[#This Row],[N.B.nota]]="","",ADDRESS(ROW(B_MSK[QB]),COLUMN(B_MSK[QB]))&amp;":"&amp;ADDRESS(ROW(),COLUMN(B_MSK[QB])))</f>
        <v>$D$4:$D$41</v>
      </c>
      <c r="Z41" s="5">
        <f ca="1">IF(B_MSK[[#This Row],[concat]]="","",MATCH(B_MSK[[#This Row],[concat]],[2]!db[NB NOTA_C],0)+1)</f>
        <v>2036</v>
      </c>
      <c r="AA41" s="5" t="str">
        <f ca="1">IF(B_MSK[[#This Row],[//]]="","",HYPERLINK("[D:\kerja\BANK EXP\BARU\DB.XLSX]DB!e"&amp;B_MSK[[#This Row],[DB_ROW]],"&gt;"))</f>
        <v>&gt;</v>
      </c>
      <c r="AB41" s="30" t="e">
        <f ca="1">MID(B_MSK[[#This Row],[/ STN_1]],FIND(" ",B_MSK[[#This Row],[/ STN_1]])+1,LEN(B_MSK[[#This Row],[/ STN_1]]))</f>
        <v>#VALUE!</v>
      </c>
      <c r="AC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" s="15" t="str">
        <f ca="1">IF(B_MSK[[#This Row],[HARGA_2]]="","",IF(MID(B_MSK[[#This Row],[/ STN_2]],FIND(" ",B_MSK[[#This Row],[/ STN_2]])+1,LEN(B_MSK[[#This Row],[/ STN_2]]))="LSN",B_MSK[[#This Row],[HARGA_2]]/12,""))</f>
        <v/>
      </c>
      <c r="AH41" s="7" t="str">
        <f ca="1">IF(B_MSK[[#This Row],[HARGA_3]]="","","/ "&amp;"PCS")</f>
        <v/>
      </c>
      <c r="AI41" s="15" t="str">
        <f ca="1">IF(B_MSK[[#This Row],[HARGA_3]]="",IF(B_MSK[[#This Row],[HARGA_2]]="",IF(B_MSK[[#This Row],[HARGA_1]]="","",B_MSK[[#This Row],[HARGA_1]]),B_MSK[[#This Row],[HARGA_2]]),B_MSK[[#This Row],[HARGA_3]])</f>
        <v/>
      </c>
      <c r="AJ41" s="15" t="str">
        <f ca="1">IF(B_MSK[[#This Row],[/ STN_3]]="",IF(B_MSK[[#This Row],[/ STN_2]]="",IF(B_MSK[[#This Row],[/ STN_1]]="","",B_MSK[[#This Row],[/ STN_1]]),B_MSK[[#This Row],[/ STN_2]]),B_MSK[[#This Row],[/ STN_3]])</f>
        <v/>
      </c>
      <c r="AK41" s="5" t="str">
        <f ca="1">IF(B_MSK[[#This Row],[//]]="","",SUBSTITUTE(SUBSTITUTE(SUBSTITUTE(B_MSK[[#This Row],[QTY/ CTN]]," ","_",2),"(",""),")","")&amp;"_")</f>
        <v>36 PCS_</v>
      </c>
      <c r="AL41" s="5">
        <f ca="1">IF(B_MSK[[#This Row],[A_B]]="","",SEARCH("_",B_MSK[[#This Row],[A_B]]))</f>
        <v>7</v>
      </c>
      <c r="AM41" s="5">
        <f ca="1">IF(B_MSK[[#This Row],[A_B]]="","",LEN(B_MSK[[#This Row],[A_B]]))</f>
        <v>7</v>
      </c>
      <c r="AN41" s="5" t="str">
        <f ca="1">IF(B_MSK[[#This Row],[A_B]]="","",LEFT(B_MSK[[#This Row],[QTY/ CTN]],B_MSK[[#This Row],[A_B_1]]))</f>
        <v>36 PCS</v>
      </c>
      <c r="AO41" s="5" t="str">
        <f ca="1">IF(B_MSK[[#This Row],[A_B]]="","",LEFT(B_MSK[[#This Row],[A_]],SEARCH(" ",B_MSK[[#This Row],[A_]])-1))</f>
        <v>36</v>
      </c>
      <c r="AP41" s="5" t="str">
        <f ca="1">IF(B_MSK[[#This Row],[A_B]]="","",RIGHT(B_MSK[[#This Row],[A_]],LEN(B_MSK[[#This Row],[A_]])-SEARCH(" ",B_MSK[[#This Row],[A_]])))</f>
        <v>PCS</v>
      </c>
      <c r="AQ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" s="5" t="str">
        <f ca="1">IF(B_MSK[[#This Row],[B_]]="","",LEFT(B_MSK[[#This Row],[B_]],SEARCH(" ",B_MSK[[#This Row],[B_]])))</f>
        <v/>
      </c>
      <c r="AS41" s="5" t="str">
        <f ca="1">IF(B_MSK[[#This Row],[B_]]="","",RIGHT(B_MSK[[#This Row],[B_]],LEN(B_MSK[[#This Row],[B_]])-SEARCH(" ",B_MSK[[#This Row],[B_]])))</f>
        <v/>
      </c>
      <c r="AT41" s="5" t="str">
        <f ca="1">IF(B_MSK[[#This Row],[B_2]]="LSN",12,"")</f>
        <v/>
      </c>
      <c r="AU41" s="5" t="str">
        <f ca="1">IF(B_MSK[[#This Row],[C_1]]="","","PCS")</f>
        <v/>
      </c>
      <c r="AV41" s="5">
        <f ca="1">IF(B_MSK[[#This Row],[A_1]]="","",B_MSK[[#This Row],[A_1]]*IF(B_MSK[[#This Row],[B_1]]="",1,B_MSK[[#This Row],[B_1]])*IF(B_MSK[[#This Row],[C_1]]="",1,B_MSK[[#This Row],[C_1]]))</f>
        <v>36</v>
      </c>
      <c r="AW41" s="5" t="str">
        <f ca="1">IF(B_MSK[[#This Row],[C_2]]="",IF(B_MSK[[#This Row],[B_2]]="",IF(B_MSK[[#This Row],[A_2]]="","",B_MSK[[#This Row],[A_2]]),B_MSK[[#This Row],[B_2]]),B_MSK[[#This Row],[C_2]])</f>
        <v>PCS</v>
      </c>
      <c r="AX41" s="2">
        <f ca="1">IF(ISNUMBER(B_MSK[[#This Row],[TANGGAL DATANG]]),B_MSK[[#This Row],[TANGGAL DATANG]],AX40)</f>
        <v>44930</v>
      </c>
      <c r="AY41" s="5" t="str">
        <f ca="1">IF(B_MSK[[#This Row],[DB_ROW]]="","",INDEX([2]!db[JENIS],B_MSK[[#This Row],[DB_ROW]]-1))</f>
        <v>isolasi</v>
      </c>
      <c r="AZ41" s="5">
        <f ca="1">IF(B_MSK[[#This Row],[A_1]]="","",B_MSK[[#This Row],[A_1]])*1</f>
        <v>36</v>
      </c>
      <c r="BA41" s="5" t="str">
        <f ca="1">IF(B_MSK[[#This Row],[//]]="","",INDEX(INDIRECT(DIR&amp;$2:$2),B_MSK[[#This Row],[//]]))</f>
        <v>UNTANA</v>
      </c>
      <c r="BB41" s="5" t="str">
        <f ca="1">CONCATENATE(B_MSK[[#This Row],[concat]],B_MSK[[#This Row],[HARGA_X]],B_MSK[[#This Row],[SAT]])</f>
        <v>tapedispenser805hijauPCS</v>
      </c>
    </row>
    <row r="42" spans="1:54" x14ac:dyDescent="0.25">
      <c r="A42" s="6" t="s">
        <v>128</v>
      </c>
      <c r="B42" s="5" t="str">
        <f ca="1">IF(B_MSK[[#This Row],[N_ID]]="","",INDEX(INDIRECT(DIR&amp;$2:$2),MATCH(B_MSK[[#This Row],[N_ID]],INDIRECT(DIR&amp;"!NOTA[ID_P]"),0)))</f>
        <v/>
      </c>
      <c r="C42" s="5" t="str">
        <f ca="1">IF(B_MSK[[#This Row],[//]]="","",HYPERLINK("["&amp;SUBSTITUTE(DIR,"'","")&amp;"]NOTA!D"&amp;B_MSK[[#This Row],[//]]+2,"&gt;"))</f>
        <v>&gt;</v>
      </c>
      <c r="D42" s="5" t="str">
        <f ca="1">IF(B_MSK[[#This Row],[N_ID]]="","",COUNTIF(INDIRECT(DIR&amp;"!NOTA[ID_H]"),B_MSK[[#This Row],[ID NOTA]]))</f>
        <v/>
      </c>
      <c r="E4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</v>
      </c>
      <c r="F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" s="7" t="str">
        <f ca="1">IF(B_MSK[[#This Row],[stt]]="ada",INDEX([2]!db[NB BM],B_MSK[DB_ROW]-1),"")</f>
        <v>Tape dispenser 805 merah</v>
      </c>
      <c r="H42" s="7" t="str">
        <f ca="1">IF(B_MSK[[#This Row],[//]]="","",INDEX(INDIRECT(DIR&amp;$2:$2),B_MSK[[#This Row],[//]]))</f>
        <v>JAYA MAKMUR</v>
      </c>
      <c r="I42" s="27" t="str">
        <f ca="1">IF(B_MSK[[#This Row],[//]]="","",INDEX(INDIRECT(DB_PATH&amp;$2:$2),B_MSK[[#This Row],[DB_ROW]]-1))</f>
        <v>36 PCS</v>
      </c>
      <c r="J42" s="5" t="str">
        <f ca="1">IF(B_MSK[[#This Row],[//]]="","",IF(INDEX(INDIRECT(DIR&amp;$2:$2),B_MSK[[#This Row],[//]])="","",INDEX(INDIRECT(DIR&amp;$2:$2),B_MSK[[#This Row],[//]])))</f>
        <v/>
      </c>
      <c r="K42" s="5">
        <f ca="1">IF(B_MSK[[#This Row],[//]]="","",IF(INDEX(INDIRECT(DIR&amp;$2:$2),B_MSK[[#This Row],[//]])="","",INDEX(INDIRECT(DIR&amp;$2:$2),B_MSK[[#This Row],[//]])))</f>
        <v>9</v>
      </c>
      <c r="L42" s="5" t="str">
        <f ca="1">IF(B_MSK[[#This Row],[//]]="","",IF(INDEX(INDIRECT(DIR&amp;$2:$2),B_MSK[[#This Row],[//]])="","",INDEX(INDIRECT(DIR&amp;$2:$2),B_MSK[[#This Row],[//]])))</f>
        <v>PCS</v>
      </c>
      <c r="M42" s="13">
        <f ca="1">IF(B_MSK[[#This Row],[//]]="","",INDEX(INDIRECT(DIR&amp;$2:$2),B_MSK[[#This Row],[//]]))</f>
        <v>0</v>
      </c>
      <c r="N42" s="13">
        <f ca="1">IF(OR(B_MSK[[#This Row],[//]]="",),"",INDEX(INDIRECT(DIR&amp;$2:$2),B_MSK[[#This Row],[//]]))</f>
        <v>0</v>
      </c>
      <c r="O42" s="3" t="str">
        <f ca="1">IF(B_MSK[[#This Row],[//]]="","",IF(INDEX(INDIRECT(DIR&amp;$2:$2),B_MSK[[#This Row],[//]])=0,"",INDEX(INDIRECT(DIR&amp;$2:$2),B_MSK[[#This Row],[//]])))</f>
        <v/>
      </c>
      <c r="P42" s="3" t="str">
        <f ca="1">IF(B_MSK[[#This Row],[//]]="","",IF(INDEX(INDIRECT(DIR&amp;$2:$2),B_MSK[[#This Row],[//]])=0,"",INDEX(INDIRECT(DIR&amp;$2:$2),B_MSK[[#This Row],[//]])))</f>
        <v/>
      </c>
      <c r="Q42" s="12" t="str">
        <f ca="1">IF(B_MSK[[#This Row],[//]]="","",INDEX(INDIRECT(DIR&amp;$2:$2),B_MSK[[#This Row],[//]]))</f>
        <v/>
      </c>
      <c r="R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" s="37" t="str">
        <f ca="1">IF(B_MSK[[#This Row],[//]]="","",INDEX(INDIRECT(DIR&amp;$2:$2),B_MSK[[#This Row],[//]]))</f>
        <v>1 CTN MIX 36 PCS/ CTN, BONUS</v>
      </c>
      <c r="U42" s="38">
        <f ca="1">IF(SUMIF(B_MSK[NAMA BARANG],B_MSK[[#This Row],[NAMA BARANG]],B_MSK[JMLH BRG])=0,"",SUMIF(B_MSK[NAMA BARANG],B_MSK[[#This Row],[NAMA BARANG]],B_MSK[C]))</f>
        <v>0</v>
      </c>
      <c r="V42" s="7" t="str">
        <f ca="1">IF(B_MSK[[#This Row],[//]]="","",INDEX(INDIRECT(DIR&amp;$2:$2),B_MSK[[#This Row],[//]]))</f>
        <v>TAPE DISPENSER 805 MERAH</v>
      </c>
      <c r="W42" s="7" t="str">
        <f ca="1">LOWER(SUBSTITUTE(SUBSTITUTE(SUBSTITUTE(SUBSTITUTE(SUBSTITUTE(SUBSTITUTE(SUBSTITUTE(SUBSTITUTE(SUBSTITUTE(B_MSK[[#This Row],[N.B.nota]]," ",""),"-",""),"(",""),")",""),".",""),",",""),"/",""),"""",""),"+",""))</f>
        <v>tapedispenser805merah</v>
      </c>
      <c r="X42" s="5" t="str">
        <f ca="1">IF(B_MSK[[#This Row],[N.B.nota]]="","",IF(MATCH(B_MSK[[#This Row],[concat]],[2]!db[NB NOTA_C],0)&gt;0,"ada",0))</f>
        <v>ada</v>
      </c>
      <c r="Y42" s="5" t="str">
        <f ca="1">IF(B_MSK[[#This Row],[N.B.nota]]="","",ADDRESS(ROW(B_MSK[QB]),COLUMN(B_MSK[QB]))&amp;":"&amp;ADDRESS(ROW(),COLUMN(B_MSK[QB])))</f>
        <v>$D$4:$D$42</v>
      </c>
      <c r="Z42" s="5">
        <f ca="1">IF(B_MSK[[#This Row],[concat]]="","",MATCH(B_MSK[[#This Row],[concat]],[2]!db[NB NOTA_C],0)+1)</f>
        <v>2037</v>
      </c>
      <c r="AA42" s="5" t="str">
        <f ca="1">IF(B_MSK[[#This Row],[//]]="","",HYPERLINK("[D:\kerja\BANK EXP\BARU\DB.XLSX]DB!e"&amp;B_MSK[[#This Row],[DB_ROW]],"&gt;"))</f>
        <v>&gt;</v>
      </c>
      <c r="AB42" s="30" t="e">
        <f ca="1">MID(B_MSK[[#This Row],[/ STN_1]],FIND(" ",B_MSK[[#This Row],[/ STN_1]])+1,LEN(B_MSK[[#This Row],[/ STN_1]]))</f>
        <v>#VALUE!</v>
      </c>
      <c r="AC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" s="15" t="str">
        <f ca="1">IF(B_MSK[[#This Row],[HARGA_2]]="","",IF(MID(B_MSK[[#This Row],[/ STN_2]],FIND(" ",B_MSK[[#This Row],[/ STN_2]])+1,LEN(B_MSK[[#This Row],[/ STN_2]]))="LSN",B_MSK[[#This Row],[HARGA_2]]/12,""))</f>
        <v/>
      </c>
      <c r="AH42" s="7" t="str">
        <f ca="1">IF(B_MSK[[#This Row],[HARGA_3]]="","","/ "&amp;"PCS")</f>
        <v/>
      </c>
      <c r="AI42" s="15" t="str">
        <f ca="1">IF(B_MSK[[#This Row],[HARGA_3]]="",IF(B_MSK[[#This Row],[HARGA_2]]="",IF(B_MSK[[#This Row],[HARGA_1]]="","",B_MSK[[#This Row],[HARGA_1]]),B_MSK[[#This Row],[HARGA_2]]),B_MSK[[#This Row],[HARGA_3]])</f>
        <v/>
      </c>
      <c r="AJ42" s="15" t="str">
        <f ca="1">IF(B_MSK[[#This Row],[/ STN_3]]="",IF(B_MSK[[#This Row],[/ STN_2]]="",IF(B_MSK[[#This Row],[/ STN_1]]="","",B_MSK[[#This Row],[/ STN_1]]),B_MSK[[#This Row],[/ STN_2]]),B_MSK[[#This Row],[/ STN_3]])</f>
        <v/>
      </c>
      <c r="AK42" s="5" t="str">
        <f ca="1">IF(B_MSK[[#This Row],[//]]="","",SUBSTITUTE(SUBSTITUTE(SUBSTITUTE(B_MSK[[#This Row],[QTY/ CTN]]," ","_",2),"(",""),")","")&amp;"_")</f>
        <v>36 PCS_</v>
      </c>
      <c r="AL42" s="5">
        <f ca="1">IF(B_MSK[[#This Row],[A_B]]="","",SEARCH("_",B_MSK[[#This Row],[A_B]]))</f>
        <v>7</v>
      </c>
      <c r="AM42" s="5">
        <f ca="1">IF(B_MSK[[#This Row],[A_B]]="","",LEN(B_MSK[[#This Row],[A_B]]))</f>
        <v>7</v>
      </c>
      <c r="AN42" s="5" t="str">
        <f ca="1">IF(B_MSK[[#This Row],[A_B]]="","",LEFT(B_MSK[[#This Row],[QTY/ CTN]],B_MSK[[#This Row],[A_B_1]]))</f>
        <v>36 PCS</v>
      </c>
      <c r="AO42" s="5" t="str">
        <f ca="1">IF(B_MSK[[#This Row],[A_B]]="","",LEFT(B_MSK[[#This Row],[A_]],SEARCH(" ",B_MSK[[#This Row],[A_]])-1))</f>
        <v>36</v>
      </c>
      <c r="AP42" s="5" t="str">
        <f ca="1">IF(B_MSK[[#This Row],[A_B]]="","",RIGHT(B_MSK[[#This Row],[A_]],LEN(B_MSK[[#This Row],[A_]])-SEARCH(" ",B_MSK[[#This Row],[A_]])))</f>
        <v>PCS</v>
      </c>
      <c r="AQ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" s="5" t="str">
        <f ca="1">IF(B_MSK[[#This Row],[B_]]="","",LEFT(B_MSK[[#This Row],[B_]],SEARCH(" ",B_MSK[[#This Row],[B_]])))</f>
        <v/>
      </c>
      <c r="AS42" s="5" t="str">
        <f ca="1">IF(B_MSK[[#This Row],[B_]]="","",RIGHT(B_MSK[[#This Row],[B_]],LEN(B_MSK[[#This Row],[B_]])-SEARCH(" ",B_MSK[[#This Row],[B_]])))</f>
        <v/>
      </c>
      <c r="AT42" s="5" t="str">
        <f ca="1">IF(B_MSK[[#This Row],[B_2]]="LSN",12,"")</f>
        <v/>
      </c>
      <c r="AU42" s="5" t="str">
        <f ca="1">IF(B_MSK[[#This Row],[C_1]]="","","PCS")</f>
        <v/>
      </c>
      <c r="AV42" s="5">
        <f ca="1">IF(B_MSK[[#This Row],[A_1]]="","",B_MSK[[#This Row],[A_1]]*IF(B_MSK[[#This Row],[B_1]]="",1,B_MSK[[#This Row],[B_1]])*IF(B_MSK[[#This Row],[C_1]]="",1,B_MSK[[#This Row],[C_1]]))</f>
        <v>36</v>
      </c>
      <c r="AW42" s="5" t="str">
        <f ca="1">IF(B_MSK[[#This Row],[C_2]]="",IF(B_MSK[[#This Row],[B_2]]="",IF(B_MSK[[#This Row],[A_2]]="","",B_MSK[[#This Row],[A_2]]),B_MSK[[#This Row],[B_2]]),B_MSK[[#This Row],[C_2]])</f>
        <v>PCS</v>
      </c>
      <c r="AX42" s="2">
        <f ca="1">IF(ISNUMBER(B_MSK[[#This Row],[TANGGAL DATANG]]),B_MSK[[#This Row],[TANGGAL DATANG]],AX41)</f>
        <v>44930</v>
      </c>
      <c r="AY42" s="5" t="str">
        <f ca="1">IF(B_MSK[[#This Row],[DB_ROW]]="","",INDEX([2]!db[JENIS],B_MSK[[#This Row],[DB_ROW]]-1))</f>
        <v>isolasi</v>
      </c>
      <c r="AZ42" s="5">
        <f ca="1">IF(B_MSK[[#This Row],[A_1]]="","",B_MSK[[#This Row],[A_1]])*1</f>
        <v>36</v>
      </c>
      <c r="BA42" s="5" t="str">
        <f ca="1">IF(B_MSK[[#This Row],[//]]="","",INDEX(INDIRECT(DIR&amp;$2:$2),B_MSK[[#This Row],[//]]))</f>
        <v>UNTANA</v>
      </c>
      <c r="BB42" s="5" t="str">
        <f ca="1">CONCATENATE(B_MSK[[#This Row],[concat]],B_MSK[[#This Row],[HARGA_X]],B_MSK[[#This Row],[SAT]])</f>
        <v>tapedispenser805merahPCS</v>
      </c>
    </row>
    <row r="43" spans="1:54" x14ac:dyDescent="0.25">
      <c r="A43" s="6" t="s">
        <v>128</v>
      </c>
      <c r="B43" s="5" t="str">
        <f ca="1">IF(B_MSK[[#This Row],[N_ID]]="","",INDEX(INDIRECT(DIR&amp;$2:$2),MATCH(B_MSK[[#This Row],[N_ID]],INDIRECT(DIR&amp;"!NOTA[ID_P]"),0)))</f>
        <v/>
      </c>
      <c r="C43" s="5" t="str">
        <f ca="1">IF(B_MSK[[#This Row],[//]]="","",HYPERLINK("["&amp;SUBSTITUTE(DIR,"'","")&amp;"]NOTA!D"&amp;B_MSK[[#This Row],[//]]+2,"&gt;"))</f>
        <v>&gt;</v>
      </c>
      <c r="D43" s="5" t="str">
        <f ca="1">IF(B_MSK[[#This Row],[N_ID]]="","",COUNTIF(INDIRECT(DIR&amp;"!NOTA[ID_H]"),B_MSK[[#This Row],[ID NOTA]]))</f>
        <v/>
      </c>
      <c r="E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</v>
      </c>
      <c r="F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" s="7" t="str">
        <f ca="1">IF(B_MSK[[#This Row],[stt]]="ada",INDEX([2]!db[NB BM],B_MSK[DB_ROW]-1),"")</f>
        <v>Tape dispenser 805 ungu</v>
      </c>
      <c r="H43" s="7" t="str">
        <f ca="1">IF(B_MSK[[#This Row],[//]]="","",INDEX(INDIRECT(DIR&amp;$2:$2),B_MSK[[#This Row],[//]]))</f>
        <v>JAYA MAKMUR</v>
      </c>
      <c r="I43" s="27" t="str">
        <f ca="1">IF(B_MSK[[#This Row],[//]]="","",INDEX(INDIRECT(DB_PATH&amp;$2:$2),B_MSK[[#This Row],[DB_ROW]]-1))</f>
        <v>36 PCS</v>
      </c>
      <c r="J43" s="5" t="str">
        <f ca="1">IF(B_MSK[[#This Row],[//]]="","",IF(INDEX(INDIRECT(DIR&amp;$2:$2),B_MSK[[#This Row],[//]])="","",INDEX(INDIRECT(DIR&amp;$2:$2),B_MSK[[#This Row],[//]])))</f>
        <v/>
      </c>
      <c r="K43" s="5">
        <f ca="1">IF(B_MSK[[#This Row],[//]]="","",IF(INDEX(INDIRECT(DIR&amp;$2:$2),B_MSK[[#This Row],[//]])="","",INDEX(INDIRECT(DIR&amp;$2:$2),B_MSK[[#This Row],[//]])))</f>
        <v>9</v>
      </c>
      <c r="L43" s="5" t="str">
        <f ca="1">IF(B_MSK[[#This Row],[//]]="","",IF(INDEX(INDIRECT(DIR&amp;$2:$2),B_MSK[[#This Row],[//]])="","",INDEX(INDIRECT(DIR&amp;$2:$2),B_MSK[[#This Row],[//]])))</f>
        <v>PCS</v>
      </c>
      <c r="M43" s="13">
        <f ca="1">IF(B_MSK[[#This Row],[//]]="","",INDEX(INDIRECT(DIR&amp;$2:$2),B_MSK[[#This Row],[//]]))</f>
        <v>0</v>
      </c>
      <c r="N43" s="13">
        <f ca="1">IF(OR(B_MSK[[#This Row],[//]]="",),"",INDEX(INDIRECT(DIR&amp;$2:$2),B_MSK[[#This Row],[//]]))</f>
        <v>0</v>
      </c>
      <c r="O43" s="3" t="str">
        <f ca="1">IF(B_MSK[[#This Row],[//]]="","",IF(INDEX(INDIRECT(DIR&amp;$2:$2),B_MSK[[#This Row],[//]])=0,"",INDEX(INDIRECT(DIR&amp;$2:$2),B_MSK[[#This Row],[//]])))</f>
        <v/>
      </c>
      <c r="P43" s="3" t="str">
        <f ca="1">IF(B_MSK[[#This Row],[//]]="","",IF(INDEX(INDIRECT(DIR&amp;$2:$2),B_MSK[[#This Row],[//]])=0,"",INDEX(INDIRECT(DIR&amp;$2:$2),B_MSK[[#This Row],[//]])))</f>
        <v/>
      </c>
      <c r="Q43" s="12" t="str">
        <f ca="1">IF(B_MSK[[#This Row],[//]]="","",INDEX(INDIRECT(DIR&amp;$2:$2),B_MSK[[#This Row],[//]]))</f>
        <v/>
      </c>
      <c r="R4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3" s="37" t="str">
        <f ca="1">IF(B_MSK[[#This Row],[//]]="","",INDEX(INDIRECT(DIR&amp;$2:$2),B_MSK[[#This Row],[//]]))</f>
        <v>1 CTN MIX 36 PCS/ CTN, BONUS</v>
      </c>
      <c r="U43" s="38">
        <f ca="1">IF(SUMIF(B_MSK[NAMA BARANG],B_MSK[[#This Row],[NAMA BARANG]],B_MSK[JMLH BRG])=0,"",SUMIF(B_MSK[NAMA BARANG],B_MSK[[#This Row],[NAMA BARANG]],B_MSK[C]))</f>
        <v>0</v>
      </c>
      <c r="V43" s="7" t="str">
        <f ca="1">IF(B_MSK[[#This Row],[//]]="","",INDEX(INDIRECT(DIR&amp;$2:$2),B_MSK[[#This Row],[//]]))</f>
        <v>TAPE DISPENSER 805 UNGU</v>
      </c>
      <c r="W43" s="7" t="str">
        <f ca="1">LOWER(SUBSTITUTE(SUBSTITUTE(SUBSTITUTE(SUBSTITUTE(SUBSTITUTE(SUBSTITUTE(SUBSTITUTE(SUBSTITUTE(SUBSTITUTE(B_MSK[[#This Row],[N.B.nota]]," ",""),"-",""),"(",""),")",""),".",""),",",""),"/",""),"""",""),"+",""))</f>
        <v>tapedispenser805ungu</v>
      </c>
      <c r="X43" s="5" t="str">
        <f ca="1">IF(B_MSK[[#This Row],[N.B.nota]]="","",IF(MATCH(B_MSK[[#This Row],[concat]],[2]!db[NB NOTA_C],0)&gt;0,"ada",0))</f>
        <v>ada</v>
      </c>
      <c r="Y43" s="5" t="str">
        <f ca="1">IF(B_MSK[[#This Row],[N.B.nota]]="","",ADDRESS(ROW(B_MSK[QB]),COLUMN(B_MSK[QB]))&amp;":"&amp;ADDRESS(ROW(),COLUMN(B_MSK[QB])))</f>
        <v>$D$4:$D$43</v>
      </c>
      <c r="Z43" s="5">
        <f ca="1">IF(B_MSK[[#This Row],[concat]]="","",MATCH(B_MSK[[#This Row],[concat]],[2]!db[NB NOTA_C],0)+1)</f>
        <v>2038</v>
      </c>
      <c r="AA43" s="5" t="str">
        <f ca="1">IF(B_MSK[[#This Row],[//]]="","",HYPERLINK("[D:\kerja\BANK EXP\BARU\DB.XLSX]DB!e"&amp;B_MSK[[#This Row],[DB_ROW]],"&gt;"))</f>
        <v>&gt;</v>
      </c>
      <c r="AB43" s="30" t="e">
        <f ca="1">MID(B_MSK[[#This Row],[/ STN_1]],FIND(" ",B_MSK[[#This Row],[/ STN_1]])+1,LEN(B_MSK[[#This Row],[/ STN_1]]))</f>
        <v>#VALUE!</v>
      </c>
      <c r="AC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" s="15" t="str">
        <f ca="1">IF(B_MSK[[#This Row],[HARGA_2]]="","",IF(MID(B_MSK[[#This Row],[/ STN_2]],FIND(" ",B_MSK[[#This Row],[/ STN_2]])+1,LEN(B_MSK[[#This Row],[/ STN_2]]))="LSN",B_MSK[[#This Row],[HARGA_2]]/12,""))</f>
        <v/>
      </c>
      <c r="AH43" s="7" t="str">
        <f ca="1">IF(B_MSK[[#This Row],[HARGA_3]]="","","/ "&amp;"PCS")</f>
        <v/>
      </c>
      <c r="AI43" s="15" t="str">
        <f ca="1">IF(B_MSK[[#This Row],[HARGA_3]]="",IF(B_MSK[[#This Row],[HARGA_2]]="",IF(B_MSK[[#This Row],[HARGA_1]]="","",B_MSK[[#This Row],[HARGA_1]]),B_MSK[[#This Row],[HARGA_2]]),B_MSK[[#This Row],[HARGA_3]])</f>
        <v/>
      </c>
      <c r="AJ43" s="15" t="str">
        <f ca="1">IF(B_MSK[[#This Row],[/ STN_3]]="",IF(B_MSK[[#This Row],[/ STN_2]]="",IF(B_MSK[[#This Row],[/ STN_1]]="","",B_MSK[[#This Row],[/ STN_1]]),B_MSK[[#This Row],[/ STN_2]]),B_MSK[[#This Row],[/ STN_3]])</f>
        <v/>
      </c>
      <c r="AK43" s="5" t="str">
        <f ca="1">IF(B_MSK[[#This Row],[//]]="","",SUBSTITUTE(SUBSTITUTE(SUBSTITUTE(B_MSK[[#This Row],[QTY/ CTN]]," ","_",2),"(",""),")","")&amp;"_")</f>
        <v>36 PCS_</v>
      </c>
      <c r="AL43" s="5">
        <f ca="1">IF(B_MSK[[#This Row],[A_B]]="","",SEARCH("_",B_MSK[[#This Row],[A_B]]))</f>
        <v>7</v>
      </c>
      <c r="AM43" s="5">
        <f ca="1">IF(B_MSK[[#This Row],[A_B]]="","",LEN(B_MSK[[#This Row],[A_B]]))</f>
        <v>7</v>
      </c>
      <c r="AN43" s="5" t="str">
        <f ca="1">IF(B_MSK[[#This Row],[A_B]]="","",LEFT(B_MSK[[#This Row],[QTY/ CTN]],B_MSK[[#This Row],[A_B_1]]))</f>
        <v>36 PCS</v>
      </c>
      <c r="AO43" s="5" t="str">
        <f ca="1">IF(B_MSK[[#This Row],[A_B]]="","",LEFT(B_MSK[[#This Row],[A_]],SEARCH(" ",B_MSK[[#This Row],[A_]])-1))</f>
        <v>36</v>
      </c>
      <c r="AP43" s="5" t="str">
        <f ca="1">IF(B_MSK[[#This Row],[A_B]]="","",RIGHT(B_MSK[[#This Row],[A_]],LEN(B_MSK[[#This Row],[A_]])-SEARCH(" ",B_MSK[[#This Row],[A_]])))</f>
        <v>PCS</v>
      </c>
      <c r="AQ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" s="5" t="str">
        <f ca="1">IF(B_MSK[[#This Row],[B_]]="","",LEFT(B_MSK[[#This Row],[B_]],SEARCH(" ",B_MSK[[#This Row],[B_]])))</f>
        <v/>
      </c>
      <c r="AS43" s="5" t="str">
        <f ca="1">IF(B_MSK[[#This Row],[B_]]="","",RIGHT(B_MSK[[#This Row],[B_]],LEN(B_MSK[[#This Row],[B_]])-SEARCH(" ",B_MSK[[#This Row],[B_]])))</f>
        <v/>
      </c>
      <c r="AT43" s="5" t="str">
        <f ca="1">IF(B_MSK[[#This Row],[B_2]]="LSN",12,"")</f>
        <v/>
      </c>
      <c r="AU43" s="5" t="str">
        <f ca="1">IF(B_MSK[[#This Row],[C_1]]="","","PCS")</f>
        <v/>
      </c>
      <c r="AV43" s="5">
        <f ca="1">IF(B_MSK[[#This Row],[A_1]]="","",B_MSK[[#This Row],[A_1]]*IF(B_MSK[[#This Row],[B_1]]="",1,B_MSK[[#This Row],[B_1]])*IF(B_MSK[[#This Row],[C_1]]="",1,B_MSK[[#This Row],[C_1]]))</f>
        <v>36</v>
      </c>
      <c r="AW43" s="5" t="str">
        <f ca="1">IF(B_MSK[[#This Row],[C_2]]="",IF(B_MSK[[#This Row],[B_2]]="",IF(B_MSK[[#This Row],[A_2]]="","",B_MSK[[#This Row],[A_2]]),B_MSK[[#This Row],[B_2]]),B_MSK[[#This Row],[C_2]])</f>
        <v>PCS</v>
      </c>
      <c r="AX43" s="2">
        <f ca="1">IF(ISNUMBER(B_MSK[[#This Row],[TANGGAL DATANG]]),B_MSK[[#This Row],[TANGGAL DATANG]],AX42)</f>
        <v>44930</v>
      </c>
      <c r="AY43" s="5" t="str">
        <f ca="1">IF(B_MSK[[#This Row],[DB_ROW]]="","",INDEX([2]!db[JENIS],B_MSK[[#This Row],[DB_ROW]]-1))</f>
        <v>isolasi</v>
      </c>
      <c r="AZ43" s="5">
        <f ca="1">IF(B_MSK[[#This Row],[A_1]]="","",B_MSK[[#This Row],[A_1]])*1</f>
        <v>36</v>
      </c>
      <c r="BA43" s="5" t="str">
        <f ca="1">IF(B_MSK[[#This Row],[//]]="","",INDEX(INDIRECT(DIR&amp;$2:$2),B_MSK[[#This Row],[//]]))</f>
        <v>UNTANA</v>
      </c>
      <c r="BB43" s="5" t="str">
        <f ca="1">CONCATENATE(B_MSK[[#This Row],[concat]],B_MSK[[#This Row],[HARGA_X]],B_MSK[[#This Row],[SAT]])</f>
        <v>tapedispenser805unguPCS</v>
      </c>
    </row>
    <row r="44" spans="1:54" x14ac:dyDescent="0.25">
      <c r="A44" s="6" t="s">
        <v>128</v>
      </c>
      <c r="B44" s="5" t="str">
        <f ca="1">IF(B_MSK[[#This Row],[N_ID]]="","",INDEX(INDIRECT(DIR&amp;$2:$2),MATCH(B_MSK[[#This Row],[N_ID]],INDIRECT(DIR&amp;"!NOTA[ID_P]"),0)))</f>
        <v/>
      </c>
      <c r="C44" s="5" t="str">
        <f ca="1">IF(B_MSK[[#This Row],[//]]="","",HYPERLINK("["&amp;SUBSTITUTE(DIR,"'","")&amp;"]NOTA!D"&amp;B_MSK[[#This Row],[//]]+2,"&gt;"))</f>
        <v/>
      </c>
      <c r="D44" s="5" t="str">
        <f ca="1">IF(B_MSK[[#This Row],[N_ID]]="","",COUNTIF(INDIRECT(DIR&amp;"!NOTA[ID_H]"),B_MSK[[#This Row],[ID NOTA]]))</f>
        <v/>
      </c>
      <c r="E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" s="7" t="str">
        <f ca="1">IF(B_MSK[[#This Row],[stt]]="ada",INDEX([2]!db[NB BM],B_MSK[DB_ROW]-1),"")</f>
        <v/>
      </c>
      <c r="H44" s="7" t="str">
        <f ca="1">IF(B_MSK[[#This Row],[//]]="","",INDEX(INDIRECT(DIR&amp;$2:$2),B_MSK[[#This Row],[//]]))</f>
        <v/>
      </c>
      <c r="I44" s="27" t="str">
        <f ca="1">IF(B_MSK[[#This Row],[//]]="","",INDEX(INDIRECT(DB_PATH&amp;$2:$2),B_MSK[[#This Row],[DB_ROW]]-1))</f>
        <v/>
      </c>
      <c r="J44" s="5" t="str">
        <f ca="1">IF(B_MSK[[#This Row],[//]]="","",IF(INDEX(INDIRECT(DIR&amp;$2:$2),B_MSK[[#This Row],[//]])="","",INDEX(INDIRECT(DIR&amp;$2:$2),B_MSK[[#This Row],[//]])))</f>
        <v/>
      </c>
      <c r="K44" s="5" t="str">
        <f ca="1">IF(B_MSK[[#This Row],[//]]="","",IF(INDEX(INDIRECT(DIR&amp;$2:$2),B_MSK[[#This Row],[//]])="","",INDEX(INDIRECT(DIR&amp;$2:$2),B_MSK[[#This Row],[//]])))</f>
        <v/>
      </c>
      <c r="L44" s="5" t="str">
        <f ca="1">IF(B_MSK[[#This Row],[//]]="","",IF(INDEX(INDIRECT(DIR&amp;$2:$2),B_MSK[[#This Row],[//]])="","",INDEX(INDIRECT(DIR&amp;$2:$2),B_MSK[[#This Row],[//]])))</f>
        <v/>
      </c>
      <c r="M44" s="13" t="str">
        <f ca="1">IF(B_MSK[[#This Row],[//]]="","",INDEX(INDIRECT(DIR&amp;$2:$2),B_MSK[[#This Row],[//]]))</f>
        <v/>
      </c>
      <c r="N44" s="13" t="str">
        <f ca="1">IF(OR(B_MSK[[#This Row],[//]]="",),"",INDEX(INDIRECT(DIR&amp;$2:$2),B_MSK[[#This Row],[//]]))</f>
        <v/>
      </c>
      <c r="O44" s="3" t="str">
        <f ca="1">IF(B_MSK[[#This Row],[//]]="","",IF(INDEX(INDIRECT(DIR&amp;$2:$2),B_MSK[[#This Row],[//]])=0,"",INDEX(INDIRECT(DIR&amp;$2:$2),B_MSK[[#This Row],[//]])))</f>
        <v/>
      </c>
      <c r="P44" s="3" t="str">
        <f ca="1">IF(B_MSK[[#This Row],[//]]="","",IF(INDEX(INDIRECT(DIR&amp;$2:$2),B_MSK[[#This Row],[//]])=0,"",INDEX(INDIRECT(DIR&amp;$2:$2),B_MSK[[#This Row],[//]])))</f>
        <v/>
      </c>
      <c r="Q44" s="12" t="str">
        <f ca="1">IF(B_MSK[[#This Row],[//]]="","",INDEX(INDIRECT(DIR&amp;$2:$2),B_MSK[[#This Row],[//]]))</f>
        <v/>
      </c>
      <c r="R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" s="37" t="str">
        <f ca="1">IF(B_MSK[[#This Row],[//]]="","",INDEX(INDIRECT(DIR&amp;$2:$2),B_MSK[[#This Row],[//]]))</f>
        <v/>
      </c>
      <c r="U44" s="38" t="str">
        <f ca="1">IF(SUMIF(B_MSK[NAMA BARANG],B_MSK[[#This Row],[NAMA BARANG]],B_MSK[JMLH BRG])=0,"",SUMIF(B_MSK[NAMA BARANG],B_MSK[[#This Row],[NAMA BARANG]],B_MSK[C]))</f>
        <v/>
      </c>
      <c r="V44" s="7" t="str">
        <f ca="1">IF(B_MSK[[#This Row],[//]]="","",INDEX(INDIRECT(DIR&amp;$2:$2),B_MSK[[#This Row],[//]]))</f>
        <v/>
      </c>
      <c r="W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" s="5" t="str">
        <f ca="1">IF(B_MSK[[#This Row],[N.B.nota]]="","",IF(MATCH(B_MSK[[#This Row],[concat]],[2]!db[NB NOTA_C],0)&gt;0,"ada",0))</f>
        <v/>
      </c>
      <c r="Y44" s="5" t="str">
        <f ca="1">IF(B_MSK[[#This Row],[N.B.nota]]="","",ADDRESS(ROW(B_MSK[QB]),COLUMN(B_MSK[QB]))&amp;":"&amp;ADDRESS(ROW(),COLUMN(B_MSK[QB])))</f>
        <v/>
      </c>
      <c r="Z44" s="5" t="str">
        <f ca="1">IF(B_MSK[[#This Row],[concat]]="","",MATCH(B_MSK[[#This Row],[concat]],[2]!db[NB NOTA_C],0)+1)</f>
        <v/>
      </c>
      <c r="AA44" s="5" t="str">
        <f ca="1">IF(B_MSK[[#This Row],[//]]="","",HYPERLINK("[D:\kerja\BANK EXP\BARU\DB.XLSX]DB!e"&amp;B_MSK[[#This Row],[DB_ROW]],"&gt;"))</f>
        <v/>
      </c>
      <c r="AB44" s="30" t="e">
        <f ca="1">MID(B_MSK[[#This Row],[/ STN_1]],FIND(" ",B_MSK[[#This Row],[/ STN_1]])+1,LEN(B_MSK[[#This Row],[/ STN_1]]))</f>
        <v>#VALUE!</v>
      </c>
      <c r="AC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" s="15" t="str">
        <f ca="1">IF(B_MSK[[#This Row],[HARGA_2]]="","",IF(MID(B_MSK[[#This Row],[/ STN_2]],FIND(" ",B_MSK[[#This Row],[/ STN_2]])+1,LEN(B_MSK[[#This Row],[/ STN_2]]))="LSN",B_MSK[[#This Row],[HARGA_2]]/12,""))</f>
        <v/>
      </c>
      <c r="AH44" s="7" t="str">
        <f ca="1">IF(B_MSK[[#This Row],[HARGA_3]]="","","/ "&amp;"PCS")</f>
        <v/>
      </c>
      <c r="AI44" s="15" t="str">
        <f ca="1">IF(B_MSK[[#This Row],[HARGA_3]]="",IF(B_MSK[[#This Row],[HARGA_2]]="",IF(B_MSK[[#This Row],[HARGA_1]]="","",B_MSK[[#This Row],[HARGA_1]]),B_MSK[[#This Row],[HARGA_2]]),B_MSK[[#This Row],[HARGA_3]])</f>
        <v/>
      </c>
      <c r="AJ44" s="15" t="str">
        <f ca="1">IF(B_MSK[[#This Row],[/ STN_3]]="",IF(B_MSK[[#This Row],[/ STN_2]]="",IF(B_MSK[[#This Row],[/ STN_1]]="","",B_MSK[[#This Row],[/ STN_1]]),B_MSK[[#This Row],[/ STN_2]]),B_MSK[[#This Row],[/ STN_3]])</f>
        <v/>
      </c>
      <c r="AK44" s="5" t="str">
        <f ca="1">IF(B_MSK[[#This Row],[//]]="","",SUBSTITUTE(SUBSTITUTE(SUBSTITUTE(B_MSK[[#This Row],[QTY/ CTN]]," ","_",2),"(",""),")","")&amp;"_")</f>
        <v/>
      </c>
      <c r="AL44" s="5" t="str">
        <f ca="1">IF(B_MSK[[#This Row],[A_B]]="","",SEARCH("_",B_MSK[[#This Row],[A_B]]))</f>
        <v/>
      </c>
      <c r="AM44" s="5" t="str">
        <f ca="1">IF(B_MSK[[#This Row],[A_B]]="","",LEN(B_MSK[[#This Row],[A_B]]))</f>
        <v/>
      </c>
      <c r="AN44" s="5" t="str">
        <f ca="1">IF(B_MSK[[#This Row],[A_B]]="","",LEFT(B_MSK[[#This Row],[QTY/ CTN]],B_MSK[[#This Row],[A_B_1]]))</f>
        <v/>
      </c>
      <c r="AO44" s="5" t="str">
        <f ca="1">IF(B_MSK[[#This Row],[A_B]]="","",LEFT(B_MSK[[#This Row],[A_]],SEARCH(" ",B_MSK[[#This Row],[A_]])-1))</f>
        <v/>
      </c>
      <c r="AP44" s="5" t="str">
        <f ca="1">IF(B_MSK[[#This Row],[A_B]]="","",RIGHT(B_MSK[[#This Row],[A_]],LEN(B_MSK[[#This Row],[A_]])-SEARCH(" ",B_MSK[[#This Row],[A_]])))</f>
        <v/>
      </c>
      <c r="AQ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" s="5" t="str">
        <f ca="1">IF(B_MSK[[#This Row],[B_]]="","",LEFT(B_MSK[[#This Row],[B_]],SEARCH(" ",B_MSK[[#This Row],[B_]])))</f>
        <v/>
      </c>
      <c r="AS44" s="5" t="str">
        <f ca="1">IF(B_MSK[[#This Row],[B_]]="","",RIGHT(B_MSK[[#This Row],[B_]],LEN(B_MSK[[#This Row],[B_]])-SEARCH(" ",B_MSK[[#This Row],[B_]])))</f>
        <v/>
      </c>
      <c r="AT44" s="5" t="str">
        <f ca="1">IF(B_MSK[[#This Row],[B_2]]="LSN",12,"")</f>
        <v/>
      </c>
      <c r="AU44" s="5" t="str">
        <f ca="1">IF(B_MSK[[#This Row],[C_1]]="","","PCS")</f>
        <v/>
      </c>
      <c r="AV44" s="5" t="str">
        <f ca="1">IF(B_MSK[[#This Row],[A_1]]="","",B_MSK[[#This Row],[A_1]]*IF(B_MSK[[#This Row],[B_1]]="",1,B_MSK[[#This Row],[B_1]])*IF(B_MSK[[#This Row],[C_1]]="",1,B_MSK[[#This Row],[C_1]]))</f>
        <v/>
      </c>
      <c r="AW44" s="5" t="str">
        <f ca="1">IF(B_MSK[[#This Row],[C_2]]="",IF(B_MSK[[#This Row],[B_2]]="",IF(B_MSK[[#This Row],[A_2]]="","",B_MSK[[#This Row],[A_2]]),B_MSK[[#This Row],[B_2]]),B_MSK[[#This Row],[C_2]])</f>
        <v/>
      </c>
      <c r="AX44" s="2">
        <f ca="1">IF(ISNUMBER(B_MSK[[#This Row],[TANGGAL DATANG]]),B_MSK[[#This Row],[TANGGAL DATANG]],AX43)</f>
        <v>44930</v>
      </c>
      <c r="AY44" s="5" t="str">
        <f ca="1">IF(B_MSK[[#This Row],[DB_ROW]]="","",INDEX([2]!db[JENIS],B_MSK[[#This Row],[DB_ROW]]-1))</f>
        <v/>
      </c>
      <c r="AZ44" s="5" t="e">
        <f ca="1">IF(B_MSK[[#This Row],[A_1]]="","",B_MSK[[#This Row],[A_1]])*1</f>
        <v>#VALUE!</v>
      </c>
      <c r="BA44" s="5" t="str">
        <f ca="1">IF(B_MSK[[#This Row],[//]]="","",INDEX(INDIRECT(DIR&amp;$2:$2),B_MSK[[#This Row],[//]]))</f>
        <v/>
      </c>
      <c r="BB44" s="5" t="str">
        <f ca="1">CONCATENATE(B_MSK[[#This Row],[concat]],B_MSK[[#This Row],[HARGA_X]],B_MSK[[#This Row],[SAT]])</f>
        <v/>
      </c>
    </row>
    <row r="45" spans="1:54" x14ac:dyDescent="0.25">
      <c r="A45" s="6" t="s">
        <v>160</v>
      </c>
      <c r="B45" s="5">
        <f ca="1">IF(B_MSK[[#This Row],[N_ID]]="","",INDEX(INDIRECT(DIR&amp;$2:$2),MATCH(B_MSK[[#This Row],[N_ID]],INDIRECT(DIR&amp;"!NOTA[ID_P]"),0)))</f>
        <v>9</v>
      </c>
      <c r="C45" s="5" t="str">
        <f ca="1">IF(B_MSK[[#This Row],[//]]="","",HYPERLINK("["&amp;SUBSTITUTE(DIR,"'","")&amp;"]NOTA!D"&amp;B_MSK[[#This Row],[//]]+2,"&gt;"))</f>
        <v>&gt;</v>
      </c>
      <c r="D45" s="5">
        <f ca="1">IF(B_MSK[[#This Row],[N_ID]]="","",COUNTIF(INDIRECT(DIR&amp;"!NOTA[ID_H]"),B_MSK[[#This Row],[ID NOTA]]))</f>
        <v>1</v>
      </c>
      <c r="E4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</v>
      </c>
      <c r="F45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44931</v>
      </c>
      <c r="G45" s="7" t="str">
        <f ca="1">IF(B_MSK[[#This Row],[stt]]="ada",INDEX([2]!db[NB BM],B_MSK[DB_ROW]-1),"")</f>
        <v>Buku Kas Folio</v>
      </c>
      <c r="H45" s="7" t="str">
        <f ca="1">IF(B_MSK[[#This Row],[//]]="","",INDEX(INDIRECT(DIR&amp;$2:$2),B_MSK[[#This Row],[//]]))</f>
        <v>KUNCI MATAHARI</v>
      </c>
      <c r="I45" s="27" t="str">
        <f ca="1">IF(B_MSK[[#This Row],[//]]="","",INDEX(INDIRECT(DB_PATH&amp;$2:$2),B_MSK[[#This Row],[DB_ROW]]-1))</f>
        <v>50 PCS</v>
      </c>
      <c r="J45" s="5">
        <f ca="1">IF(B_MSK[[#This Row],[//]]="","",IF(INDEX(INDIRECT(DIR&amp;$2:$2),B_MSK[[#This Row],[//]])="","",INDEX(INDIRECT(DIR&amp;$2:$2),B_MSK[[#This Row],[//]])))</f>
        <v>6</v>
      </c>
      <c r="K45" s="5">
        <f ca="1">IF(B_MSK[[#This Row],[//]]="","",IF(INDEX(INDIRECT(DIR&amp;$2:$2),B_MSK[[#This Row],[//]])="","",INDEX(INDIRECT(DIR&amp;$2:$2),B_MSK[[#This Row],[//]])))</f>
        <v>300</v>
      </c>
      <c r="L45" s="5" t="str">
        <f ca="1">IF(B_MSK[[#This Row],[//]]="","",IF(INDEX(INDIRECT(DIR&amp;$2:$2),B_MSK[[#This Row],[//]])="","",INDEX(INDIRECT(DIR&amp;$2:$2),B_MSK[[#This Row],[//]])))</f>
        <v>PCS</v>
      </c>
      <c r="M45" s="13">
        <f ca="1">IF(B_MSK[[#This Row],[//]]="","",INDEX(INDIRECT(DIR&amp;$2:$2),B_MSK[[#This Row],[//]]))</f>
        <v>12870</v>
      </c>
      <c r="N45" s="13">
        <f ca="1">IF(OR(B_MSK[[#This Row],[//]]="",),"",INDEX(INDIRECT(DIR&amp;$2:$2),B_MSK[[#This Row],[//]]))</f>
        <v>643500</v>
      </c>
      <c r="O45" s="3" t="str">
        <f ca="1">IF(B_MSK[[#This Row],[//]]="","",IF(INDEX(INDIRECT(DIR&amp;$2:$2),B_MSK[[#This Row],[//]])=0,"",INDEX(INDIRECT(DIR&amp;$2:$2),B_MSK[[#This Row],[//]])))</f>
        <v/>
      </c>
      <c r="P45" s="3" t="str">
        <f ca="1">IF(B_MSK[[#This Row],[//]]="","",IF(INDEX(INDIRECT(DIR&amp;$2:$2),B_MSK[[#This Row],[//]])=0,"",INDEX(INDIRECT(DIR&amp;$2:$2),B_MSK[[#This Row],[//]])))</f>
        <v/>
      </c>
      <c r="Q45" s="12">
        <f ca="1">IF(B_MSK[[#This Row],[//]]="","",INDEX(INDIRECT(DIR&amp;$2:$2),B_MSK[[#This Row],[//]]))</f>
        <v>3861000</v>
      </c>
      <c r="R4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3861000</v>
      </c>
      <c r="T45" s="37" t="str">
        <f ca="1">IF(B_MSK[[#This Row],[//]]="","",INDEX(INDIRECT(DIR&amp;$2:$2),B_MSK[[#This Row],[//]]))</f>
        <v>BELUM PPN 11%</v>
      </c>
      <c r="U45" s="38">
        <f ca="1">IF(SUMIF(B_MSK[NAMA BARANG],B_MSK[[#This Row],[NAMA BARANG]],B_MSK[JMLH BRG])=0,"",SUMIF(B_MSK[NAMA BARANG],B_MSK[[#This Row],[NAMA BARANG]],B_MSK[C]))</f>
        <v>6</v>
      </c>
      <c r="V45" s="7" t="str">
        <f ca="1">IF(B_MSK[[#This Row],[//]]="","",INDEX(INDIRECT(DIR&amp;$2:$2),B_MSK[[#This Row],[//]]))</f>
        <v>BK KAS FOLIO</v>
      </c>
      <c r="W45" s="7" t="str">
        <f ca="1">LOWER(SUBSTITUTE(SUBSTITUTE(SUBSTITUTE(SUBSTITUTE(SUBSTITUTE(SUBSTITUTE(SUBSTITUTE(SUBSTITUTE(SUBSTITUTE(B_MSK[[#This Row],[N.B.nota]]," ",""),"-",""),"(",""),")",""),".",""),",",""),"/",""),"""",""),"+",""))</f>
        <v>bkkasfolio</v>
      </c>
      <c r="X45" s="5" t="str">
        <f ca="1">IF(B_MSK[[#This Row],[N.B.nota]]="","",IF(MATCH(B_MSK[[#This Row],[concat]],[2]!db[NB NOTA_C],0)&gt;0,"ada",0))</f>
        <v>ada</v>
      </c>
      <c r="Y45" s="5" t="str">
        <f ca="1">IF(B_MSK[[#This Row],[N.B.nota]]="","",ADDRESS(ROW(B_MSK[QB]),COLUMN(B_MSK[QB]))&amp;":"&amp;ADDRESS(ROW(),COLUMN(B_MSK[QB])))</f>
        <v>$D$4:$D$45</v>
      </c>
      <c r="Z45" s="5">
        <f ca="1">IF(B_MSK[[#This Row],[concat]]="","",MATCH(B_MSK[[#This Row],[concat]],[2]!db[NB NOTA_C],0)+1)</f>
        <v>259</v>
      </c>
      <c r="AA45" s="5" t="str">
        <f ca="1">IF(B_MSK[[#This Row],[//]]="","",HYPERLINK("[D:\kerja\BANK EXP\BARU\DB.XLSX]DB!e"&amp;B_MSK[[#This Row],[DB_ROW]],"&gt;"))</f>
        <v>&gt;</v>
      </c>
      <c r="AB45" s="30" t="str">
        <f ca="1">MID(B_MSK[[#This Row],[/ STN_1]],FIND(" ",B_MSK[[#This Row],[/ STN_1]])+1,LEN(B_MSK[[#This Row],[/ STN_1]]))</f>
        <v>PCS</v>
      </c>
      <c r="AC45" s="11">
        <f ca="1">IF(B_MSK[[#This Row],[//]]="","",IF(B_MSK[[#This Row],[ JUMLAH ]]="","",IF(B_MSK[[#This Row],[C]]="",B_MSK[[#This Row],[HARGA CTN]]/B_MSK[[#This Row],[JMLH BRG]],B_MSK[[#This Row],[HARGA CTN]]/B_MSK[[#This Row],[A_1]])))</f>
        <v>12870</v>
      </c>
      <c r="AD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" s="15" t="str">
        <f ca="1">IF(B_MSK[[#This Row],[HARGA_2]]="","",IF(MID(B_MSK[[#This Row],[/ STN_2]],FIND(" ",B_MSK[[#This Row],[/ STN_2]])+1,LEN(B_MSK[[#This Row],[/ STN_2]]))="LSN",B_MSK[[#This Row],[HARGA_2]]/12,""))</f>
        <v/>
      </c>
      <c r="AH45" s="7" t="str">
        <f ca="1">IF(B_MSK[[#This Row],[HARGA_3]]="","","/ "&amp;"PCS")</f>
        <v/>
      </c>
      <c r="AI45" s="15">
        <f ca="1">IF(B_MSK[[#This Row],[HARGA_3]]="",IF(B_MSK[[#This Row],[HARGA_2]]="",IF(B_MSK[[#This Row],[HARGA_1]]="","",B_MSK[[#This Row],[HARGA_1]]),B_MSK[[#This Row],[HARGA_2]]),B_MSK[[#This Row],[HARGA_3]])</f>
        <v>12870</v>
      </c>
      <c r="AJ4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" s="5" t="str">
        <f ca="1">IF(B_MSK[[#This Row],[//]]="","",SUBSTITUTE(SUBSTITUTE(SUBSTITUTE(B_MSK[[#This Row],[QTY/ CTN]]," ","_",2),"(",""),")","")&amp;"_")</f>
        <v>50 PCS_</v>
      </c>
      <c r="AL45" s="5">
        <f ca="1">IF(B_MSK[[#This Row],[A_B]]="","",SEARCH("_",B_MSK[[#This Row],[A_B]]))</f>
        <v>7</v>
      </c>
      <c r="AM45" s="5">
        <f ca="1">IF(B_MSK[[#This Row],[A_B]]="","",LEN(B_MSK[[#This Row],[A_B]]))</f>
        <v>7</v>
      </c>
      <c r="AN45" s="5" t="str">
        <f ca="1">IF(B_MSK[[#This Row],[A_B]]="","",LEFT(B_MSK[[#This Row],[QTY/ CTN]],B_MSK[[#This Row],[A_B_1]]))</f>
        <v>50 PCS</v>
      </c>
      <c r="AO45" s="5" t="str">
        <f ca="1">IF(B_MSK[[#This Row],[A_B]]="","",LEFT(B_MSK[[#This Row],[A_]],SEARCH(" ",B_MSK[[#This Row],[A_]])-1))</f>
        <v>50</v>
      </c>
      <c r="AP45" s="5" t="str">
        <f ca="1">IF(B_MSK[[#This Row],[A_B]]="","",RIGHT(B_MSK[[#This Row],[A_]],LEN(B_MSK[[#This Row],[A_]])-SEARCH(" ",B_MSK[[#This Row],[A_]])))</f>
        <v>PCS</v>
      </c>
      <c r="AQ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" s="5" t="str">
        <f ca="1">IF(B_MSK[[#This Row],[B_]]="","",LEFT(B_MSK[[#This Row],[B_]],SEARCH(" ",B_MSK[[#This Row],[B_]])))</f>
        <v/>
      </c>
      <c r="AS45" s="5" t="str">
        <f ca="1">IF(B_MSK[[#This Row],[B_]]="","",RIGHT(B_MSK[[#This Row],[B_]],LEN(B_MSK[[#This Row],[B_]])-SEARCH(" ",B_MSK[[#This Row],[B_]])))</f>
        <v/>
      </c>
      <c r="AT45" s="5" t="str">
        <f ca="1">IF(B_MSK[[#This Row],[B_2]]="LSN",12,"")</f>
        <v/>
      </c>
      <c r="AU45" s="5" t="str">
        <f ca="1">IF(B_MSK[[#This Row],[C_1]]="","","PCS")</f>
        <v/>
      </c>
      <c r="AV45" s="5">
        <f ca="1">IF(B_MSK[[#This Row],[A_1]]="","",B_MSK[[#This Row],[A_1]]*IF(B_MSK[[#This Row],[B_1]]="",1,B_MSK[[#This Row],[B_1]])*IF(B_MSK[[#This Row],[C_1]]="",1,B_MSK[[#This Row],[C_1]]))</f>
        <v>50</v>
      </c>
      <c r="AW45" s="5" t="str">
        <f ca="1">IF(B_MSK[[#This Row],[C_2]]="",IF(B_MSK[[#This Row],[B_2]]="",IF(B_MSK[[#This Row],[A_2]]="","",B_MSK[[#This Row],[A_2]]),B_MSK[[#This Row],[B_2]]),B_MSK[[#This Row],[C_2]])</f>
        <v>PCS</v>
      </c>
      <c r="AX45" s="2">
        <f ca="1">IF(ISNUMBER(B_MSK[[#This Row],[TANGGAL DATANG]]),B_MSK[[#This Row],[TANGGAL DATANG]],AX44)</f>
        <v>44931</v>
      </c>
      <c r="AY45" s="5" t="str">
        <f ca="1">IF(B_MSK[[#This Row],[DB_ROW]]="","",INDEX([2]!db[JENIS],B_MSK[[#This Row],[DB_ROW]]-1))</f>
        <v>buku</v>
      </c>
      <c r="AZ45" s="5">
        <f ca="1">IF(B_MSK[[#This Row],[A_1]]="","",B_MSK[[#This Row],[A_1]])*1</f>
        <v>50</v>
      </c>
      <c r="BA45" s="5" t="str">
        <f ca="1">IF(B_MSK[[#This Row],[//]]="","",INDEX(INDIRECT(DIR&amp;$2:$2),B_MSK[[#This Row],[//]]))</f>
        <v>ARTO MORO</v>
      </c>
      <c r="BB45" s="5" t="str">
        <f ca="1">CONCATENATE(B_MSK[[#This Row],[concat]],B_MSK[[#This Row],[HARGA_X]],B_MSK[[#This Row],[SAT]])</f>
        <v>bkkasfolio12870PCS</v>
      </c>
    </row>
    <row r="46" spans="1:54" x14ac:dyDescent="0.25">
      <c r="A46" s="6" t="s">
        <v>128</v>
      </c>
      <c r="B46" s="5" t="str">
        <f ca="1">IF(B_MSK[[#This Row],[N_ID]]="","",INDEX(INDIRECT(DIR&amp;$2:$2),MATCH(B_MSK[[#This Row],[N_ID]],INDIRECT(DIR&amp;"!NOTA[ID_P]"),0)))</f>
        <v/>
      </c>
      <c r="C46" s="5" t="str">
        <f ca="1">IF(B_MSK[[#This Row],[//]]="","",HYPERLINK("["&amp;SUBSTITUTE(DIR,"'","")&amp;"]NOTA!D"&amp;B_MSK[[#This Row],[//]]+2,"&gt;"))</f>
        <v/>
      </c>
      <c r="D46" s="5" t="str">
        <f ca="1">IF(B_MSK[[#This Row],[N_ID]]="","",COUNTIF(INDIRECT(DIR&amp;"!NOTA[ID_H]"),B_MSK[[#This Row],[ID NOTA]]))</f>
        <v/>
      </c>
      <c r="E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" s="7" t="str">
        <f ca="1">IF(B_MSK[[#This Row],[stt]]="ada",INDEX([2]!db[NB BM],B_MSK[DB_ROW]-1),"")</f>
        <v/>
      </c>
      <c r="H46" s="7" t="str">
        <f ca="1">IF(B_MSK[[#This Row],[//]]="","",INDEX(INDIRECT(DIR&amp;$2:$2),B_MSK[[#This Row],[//]]))</f>
        <v/>
      </c>
      <c r="I46" s="27" t="str">
        <f ca="1">IF(B_MSK[[#This Row],[//]]="","",INDEX(INDIRECT(DB_PATH&amp;$2:$2),B_MSK[[#This Row],[DB_ROW]]-1))</f>
        <v/>
      </c>
      <c r="J46" s="5" t="str">
        <f ca="1">IF(B_MSK[[#This Row],[//]]="","",IF(INDEX(INDIRECT(DIR&amp;$2:$2),B_MSK[[#This Row],[//]])="","",INDEX(INDIRECT(DIR&amp;$2:$2),B_MSK[[#This Row],[//]])))</f>
        <v/>
      </c>
      <c r="K46" s="5" t="str">
        <f ca="1">IF(B_MSK[[#This Row],[//]]="","",IF(INDEX(INDIRECT(DIR&amp;$2:$2),B_MSK[[#This Row],[//]])="","",INDEX(INDIRECT(DIR&amp;$2:$2),B_MSK[[#This Row],[//]])))</f>
        <v/>
      </c>
      <c r="L46" s="5" t="str">
        <f ca="1">IF(B_MSK[[#This Row],[//]]="","",IF(INDEX(INDIRECT(DIR&amp;$2:$2),B_MSK[[#This Row],[//]])="","",INDEX(INDIRECT(DIR&amp;$2:$2),B_MSK[[#This Row],[//]])))</f>
        <v/>
      </c>
      <c r="M46" s="13" t="str">
        <f ca="1">IF(B_MSK[[#This Row],[//]]="","",INDEX(INDIRECT(DIR&amp;$2:$2),B_MSK[[#This Row],[//]]))</f>
        <v/>
      </c>
      <c r="N46" s="13" t="str">
        <f ca="1">IF(OR(B_MSK[[#This Row],[//]]="",),"",INDEX(INDIRECT(DIR&amp;$2:$2),B_MSK[[#This Row],[//]]))</f>
        <v/>
      </c>
      <c r="O46" s="3" t="str">
        <f ca="1">IF(B_MSK[[#This Row],[//]]="","",IF(INDEX(INDIRECT(DIR&amp;$2:$2),B_MSK[[#This Row],[//]])=0,"",INDEX(INDIRECT(DIR&amp;$2:$2),B_MSK[[#This Row],[//]])))</f>
        <v/>
      </c>
      <c r="P46" s="3" t="str">
        <f ca="1">IF(B_MSK[[#This Row],[//]]="","",IF(INDEX(INDIRECT(DIR&amp;$2:$2),B_MSK[[#This Row],[//]])=0,"",INDEX(INDIRECT(DIR&amp;$2:$2),B_MSK[[#This Row],[//]])))</f>
        <v/>
      </c>
      <c r="Q46" s="12" t="str">
        <f ca="1">IF(B_MSK[[#This Row],[//]]="","",INDEX(INDIRECT(DIR&amp;$2:$2),B_MSK[[#This Row],[//]]))</f>
        <v/>
      </c>
      <c r="R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" s="37" t="str">
        <f ca="1">IF(B_MSK[[#This Row],[//]]="","",INDEX(INDIRECT(DIR&amp;$2:$2),B_MSK[[#This Row],[//]]))</f>
        <v/>
      </c>
      <c r="U46" s="38" t="str">
        <f ca="1">IF(SUMIF(B_MSK[NAMA BARANG],B_MSK[[#This Row],[NAMA BARANG]],B_MSK[JMLH BRG])=0,"",SUMIF(B_MSK[NAMA BARANG],B_MSK[[#This Row],[NAMA BARANG]],B_MSK[C]))</f>
        <v/>
      </c>
      <c r="V46" s="7" t="str">
        <f ca="1">IF(B_MSK[[#This Row],[//]]="","",INDEX(INDIRECT(DIR&amp;$2:$2),B_MSK[[#This Row],[//]]))</f>
        <v/>
      </c>
      <c r="W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" s="5" t="str">
        <f ca="1">IF(B_MSK[[#This Row],[N.B.nota]]="","",IF(MATCH(B_MSK[[#This Row],[concat]],[2]!db[NB NOTA_C],0)&gt;0,"ada",0))</f>
        <v/>
      </c>
      <c r="Y46" s="5" t="str">
        <f ca="1">IF(B_MSK[[#This Row],[N.B.nota]]="","",ADDRESS(ROW(B_MSK[QB]),COLUMN(B_MSK[QB]))&amp;":"&amp;ADDRESS(ROW(),COLUMN(B_MSK[QB])))</f>
        <v/>
      </c>
      <c r="Z46" s="5" t="str">
        <f ca="1">IF(B_MSK[[#This Row],[concat]]="","",MATCH(B_MSK[[#This Row],[concat]],[2]!db[NB NOTA_C],0)+1)</f>
        <v/>
      </c>
      <c r="AA46" s="5" t="str">
        <f ca="1">IF(B_MSK[[#This Row],[//]]="","",HYPERLINK("[D:\kerja\BANK EXP\BARU\DB.XLSX]DB!e"&amp;B_MSK[[#This Row],[DB_ROW]],"&gt;"))</f>
        <v/>
      </c>
      <c r="AB46" s="30" t="e">
        <f ca="1">MID(B_MSK[[#This Row],[/ STN_1]],FIND(" ",B_MSK[[#This Row],[/ STN_1]])+1,LEN(B_MSK[[#This Row],[/ STN_1]]))</f>
        <v>#VALUE!</v>
      </c>
      <c r="AC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" s="15" t="str">
        <f ca="1">IF(B_MSK[[#This Row],[HARGA_2]]="","",IF(MID(B_MSK[[#This Row],[/ STN_2]],FIND(" ",B_MSK[[#This Row],[/ STN_2]])+1,LEN(B_MSK[[#This Row],[/ STN_2]]))="LSN",B_MSK[[#This Row],[HARGA_2]]/12,""))</f>
        <v/>
      </c>
      <c r="AH46" s="7" t="str">
        <f ca="1">IF(B_MSK[[#This Row],[HARGA_3]]="","","/ "&amp;"PCS")</f>
        <v/>
      </c>
      <c r="AI46" s="15" t="str">
        <f ca="1">IF(B_MSK[[#This Row],[HARGA_3]]="",IF(B_MSK[[#This Row],[HARGA_2]]="",IF(B_MSK[[#This Row],[HARGA_1]]="","",B_MSK[[#This Row],[HARGA_1]]),B_MSK[[#This Row],[HARGA_2]]),B_MSK[[#This Row],[HARGA_3]])</f>
        <v/>
      </c>
      <c r="AJ46" s="15" t="str">
        <f ca="1">IF(B_MSK[[#This Row],[/ STN_3]]="",IF(B_MSK[[#This Row],[/ STN_2]]="",IF(B_MSK[[#This Row],[/ STN_1]]="","",B_MSK[[#This Row],[/ STN_1]]),B_MSK[[#This Row],[/ STN_2]]),B_MSK[[#This Row],[/ STN_3]])</f>
        <v/>
      </c>
      <c r="AK46" s="5" t="str">
        <f ca="1">IF(B_MSK[[#This Row],[//]]="","",SUBSTITUTE(SUBSTITUTE(SUBSTITUTE(B_MSK[[#This Row],[QTY/ CTN]]," ","_",2),"(",""),")","")&amp;"_")</f>
        <v/>
      </c>
      <c r="AL46" s="5" t="str">
        <f ca="1">IF(B_MSK[[#This Row],[A_B]]="","",SEARCH("_",B_MSK[[#This Row],[A_B]]))</f>
        <v/>
      </c>
      <c r="AM46" s="5" t="str">
        <f ca="1">IF(B_MSK[[#This Row],[A_B]]="","",LEN(B_MSK[[#This Row],[A_B]]))</f>
        <v/>
      </c>
      <c r="AN46" s="5" t="str">
        <f ca="1">IF(B_MSK[[#This Row],[A_B]]="","",LEFT(B_MSK[[#This Row],[QTY/ CTN]],B_MSK[[#This Row],[A_B_1]]))</f>
        <v/>
      </c>
      <c r="AO46" s="5" t="str">
        <f ca="1">IF(B_MSK[[#This Row],[A_B]]="","",LEFT(B_MSK[[#This Row],[A_]],SEARCH(" ",B_MSK[[#This Row],[A_]])-1))</f>
        <v/>
      </c>
      <c r="AP46" s="5" t="str">
        <f ca="1">IF(B_MSK[[#This Row],[A_B]]="","",RIGHT(B_MSK[[#This Row],[A_]],LEN(B_MSK[[#This Row],[A_]])-SEARCH(" ",B_MSK[[#This Row],[A_]])))</f>
        <v/>
      </c>
      <c r="AQ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" s="5" t="str">
        <f ca="1">IF(B_MSK[[#This Row],[B_]]="","",LEFT(B_MSK[[#This Row],[B_]],SEARCH(" ",B_MSK[[#This Row],[B_]])))</f>
        <v/>
      </c>
      <c r="AS46" s="5" t="str">
        <f ca="1">IF(B_MSK[[#This Row],[B_]]="","",RIGHT(B_MSK[[#This Row],[B_]],LEN(B_MSK[[#This Row],[B_]])-SEARCH(" ",B_MSK[[#This Row],[B_]])))</f>
        <v/>
      </c>
      <c r="AT46" s="5" t="str">
        <f ca="1">IF(B_MSK[[#This Row],[B_2]]="LSN",12,"")</f>
        <v/>
      </c>
      <c r="AU46" s="5" t="str">
        <f ca="1">IF(B_MSK[[#This Row],[C_1]]="","","PCS")</f>
        <v/>
      </c>
      <c r="AV46" s="5" t="str">
        <f ca="1">IF(B_MSK[[#This Row],[A_1]]="","",B_MSK[[#This Row],[A_1]]*IF(B_MSK[[#This Row],[B_1]]="",1,B_MSK[[#This Row],[B_1]])*IF(B_MSK[[#This Row],[C_1]]="",1,B_MSK[[#This Row],[C_1]]))</f>
        <v/>
      </c>
      <c r="AW46" s="5" t="str">
        <f ca="1">IF(B_MSK[[#This Row],[C_2]]="",IF(B_MSK[[#This Row],[B_2]]="",IF(B_MSK[[#This Row],[A_2]]="","",B_MSK[[#This Row],[A_2]]),B_MSK[[#This Row],[B_2]]),B_MSK[[#This Row],[C_2]])</f>
        <v/>
      </c>
      <c r="AX46" s="2">
        <f ca="1">IF(ISNUMBER(B_MSK[[#This Row],[TANGGAL DATANG]]),B_MSK[[#This Row],[TANGGAL DATANG]],AX45)</f>
        <v>44931</v>
      </c>
      <c r="AY46" s="5" t="str">
        <f ca="1">IF(B_MSK[[#This Row],[DB_ROW]]="","",INDEX([2]!db[JENIS],B_MSK[[#This Row],[DB_ROW]]-1))</f>
        <v/>
      </c>
      <c r="AZ46" s="5" t="e">
        <f ca="1">IF(B_MSK[[#This Row],[A_1]]="","",B_MSK[[#This Row],[A_1]])*1</f>
        <v>#VALUE!</v>
      </c>
      <c r="BA46" s="5" t="str">
        <f ca="1">IF(B_MSK[[#This Row],[//]]="","",INDEX(INDIRECT(DIR&amp;$2:$2),B_MSK[[#This Row],[//]]))</f>
        <v/>
      </c>
      <c r="BB46" s="5" t="str">
        <f ca="1">CONCATENATE(B_MSK[[#This Row],[concat]],B_MSK[[#This Row],[HARGA_X]],B_MSK[[#This Row],[SAT]])</f>
        <v/>
      </c>
    </row>
    <row r="47" spans="1:54" x14ac:dyDescent="0.25">
      <c r="A47" s="6" t="s">
        <v>161</v>
      </c>
      <c r="B47" s="5">
        <f ca="1">IF(B_MSK[[#This Row],[N_ID]]="","",INDEX(INDIRECT(DIR&amp;$2:$2),MATCH(B_MSK[[#This Row],[N_ID]],INDIRECT(DIR&amp;"!NOTA[ID_P]"),0)))</f>
        <v>10</v>
      </c>
      <c r="C47" s="5" t="str">
        <f ca="1">IF(B_MSK[[#This Row],[//]]="","",HYPERLINK("["&amp;SUBSTITUTE(DIR,"'","")&amp;"]NOTA!D"&amp;B_MSK[[#This Row],[//]]+2,"&gt;"))</f>
        <v>&gt;</v>
      </c>
      <c r="D47" s="5">
        <f ca="1">IF(B_MSK[[#This Row],[N_ID]]="","",COUNTIF(INDIRECT(DIR&amp;"!NOTA[ID_H]"),B_MSK[[#This Row],[ID NOTA]]))</f>
        <v>5</v>
      </c>
      <c r="E4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</v>
      </c>
      <c r="F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" s="7" t="str">
        <f ca="1">IF(B_MSK[[#This Row],[stt]]="ada",INDEX([2]!db[NB BM],B_MSK[DB_ROW]-1),"")</f>
        <v>O pastel JK 36W OP-36 S</v>
      </c>
      <c r="H47" s="7" t="str">
        <f ca="1">IF(B_MSK[[#This Row],[//]]="","",INDEX(INDIRECT(DIR&amp;$2:$2),B_MSK[[#This Row],[//]]))</f>
        <v>ATALI MAKMUR</v>
      </c>
      <c r="I47" s="27" t="str">
        <f ca="1">IF(B_MSK[[#This Row],[//]]="","",INDEX(INDIRECT(DB_PATH&amp;$2:$2),B_MSK[[#This Row],[DB_ROW]]-1))</f>
        <v>6 BOX (6 SET)</v>
      </c>
      <c r="J47" s="5">
        <f ca="1">IF(B_MSK[[#This Row],[//]]="","",IF(INDEX(INDIRECT(DIR&amp;$2:$2),B_MSK[[#This Row],[//]])="","",INDEX(INDIRECT(DIR&amp;$2:$2),B_MSK[[#This Row],[//]])))</f>
        <v>4</v>
      </c>
      <c r="K47" s="5">
        <f ca="1">IF(B_MSK[[#This Row],[//]]="","",IF(INDEX(INDIRECT(DIR&amp;$2:$2),B_MSK[[#This Row],[//]])="","",INDEX(INDIRECT(DIR&amp;$2:$2),B_MSK[[#This Row],[//]])))</f>
        <v>144</v>
      </c>
      <c r="L47" s="5" t="str">
        <f ca="1">IF(B_MSK[[#This Row],[//]]="","",IF(INDEX(INDIRECT(DIR&amp;$2:$2),B_MSK[[#This Row],[//]])="","",INDEX(INDIRECT(DIR&amp;$2:$2),B_MSK[[#This Row],[//]])))</f>
        <v>SET</v>
      </c>
      <c r="M47" s="13">
        <f ca="1">IF(B_MSK[[#This Row],[//]]="","",INDEX(INDIRECT(DIR&amp;$2:$2),B_MSK[[#This Row],[//]]))</f>
        <v>41500</v>
      </c>
      <c r="N47" s="13">
        <f ca="1">IF(OR(B_MSK[[#This Row],[//]]="",),"",INDEX(INDIRECT(DIR&amp;$2:$2),B_MSK[[#This Row],[//]]))</f>
        <v>1494000</v>
      </c>
      <c r="O47" s="3">
        <f ca="1">IF(B_MSK[[#This Row],[//]]="","",IF(INDEX(INDIRECT(DIR&amp;$2:$2),B_MSK[[#This Row],[//]])=0,"",INDEX(INDIRECT(DIR&amp;$2:$2),B_MSK[[#This Row],[//]])))</f>
        <v>0.125</v>
      </c>
      <c r="P47" s="3">
        <f ca="1">IF(B_MSK[[#This Row],[//]]="","",IF(INDEX(INDIRECT(DIR&amp;$2:$2),B_MSK[[#This Row],[//]])=0,"",INDEX(INDIRECT(DIR&amp;$2:$2),B_MSK[[#This Row],[//]])))</f>
        <v>0.05</v>
      </c>
      <c r="Q47" s="12">
        <f ca="1">IF(B_MSK[[#This Row],[//]]="","",INDEX(INDIRECT(DIR&amp;$2:$2),B_MSK[[#This Row],[//]]))</f>
        <v>4967550</v>
      </c>
      <c r="R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" s="37">
        <f ca="1">IF(B_MSK[[#This Row],[//]]="","",INDEX(INDIRECT(DIR&amp;$2:$2),B_MSK[[#This Row],[//]]))</f>
        <v>0</v>
      </c>
      <c r="U47" s="38">
        <f ca="1">IF(SUMIF(B_MSK[NAMA BARANG],B_MSK[[#This Row],[NAMA BARANG]],B_MSK[JMLH BRG])=0,"",SUMIF(B_MSK[NAMA BARANG],B_MSK[[#This Row],[NAMA BARANG]],B_MSK[C]))</f>
        <v>6</v>
      </c>
      <c r="V47" s="7" t="str">
        <f ca="1">IF(B_MSK[[#This Row],[//]]="","",INDEX(INDIRECT(DIR&amp;$2:$2),B_MSK[[#This Row],[//]]))</f>
        <v>OIL PASTEL OP-36S PP CASE SEA WORLD JK</v>
      </c>
      <c r="W47" s="7" t="str">
        <f ca="1">LOWER(SUBSTITUTE(SUBSTITUTE(SUBSTITUTE(SUBSTITUTE(SUBSTITUTE(SUBSTITUTE(SUBSTITUTE(SUBSTITUTE(SUBSTITUTE(B_MSK[[#This Row],[N.B.nota]]," ",""),"-",""),"(",""),")",""),".",""),",",""),"/",""),"""",""),"+",""))</f>
        <v>oilpastelop36sppcaseseaworldjk</v>
      </c>
      <c r="X47" s="5" t="str">
        <f ca="1">IF(B_MSK[[#This Row],[N.B.nota]]="","",IF(MATCH(B_MSK[[#This Row],[concat]],[2]!db[NB NOTA_C],0)&gt;0,"ada",0))</f>
        <v>ada</v>
      </c>
      <c r="Y47" s="5" t="str">
        <f ca="1">IF(B_MSK[[#This Row],[N.B.nota]]="","",ADDRESS(ROW(B_MSK[QB]),COLUMN(B_MSK[QB]))&amp;":"&amp;ADDRESS(ROW(),COLUMN(B_MSK[QB])))</f>
        <v>$D$4:$D$47</v>
      </c>
      <c r="Z47" s="5">
        <f ca="1">IF(B_MSK[[#This Row],[concat]]="","",MATCH(B_MSK[[#This Row],[concat]],[2]!db[NB NOTA_C],0)+1)</f>
        <v>1562</v>
      </c>
      <c r="AA47" s="5" t="str">
        <f ca="1">IF(B_MSK[[#This Row],[//]]="","",HYPERLINK("[D:\kerja\BANK EXP\BARU\DB.XLSX]DB!e"&amp;B_MSK[[#This Row],[DB_ROW]],"&gt;"))</f>
        <v>&gt;</v>
      </c>
      <c r="AB47" s="30" t="str">
        <f ca="1">MID(B_MSK[[#This Row],[/ STN_1]],FIND(" ",B_MSK[[#This Row],[/ STN_1]])+1,LEN(B_MSK[[#This Row],[/ STN_1]]))</f>
        <v xml:space="preserve">BOX </v>
      </c>
      <c r="AC47" s="11">
        <f ca="1">IF(B_MSK[[#This Row],[//]]="","",IF(B_MSK[[#This Row],[ JUMLAH ]]="","",IF(B_MSK[[#This Row],[C]]="",B_MSK[[#This Row],[HARGA CTN]]/B_MSK[[#This Row],[JMLH BRG]],B_MSK[[#This Row],[HARGA CTN]]/B_MSK[[#This Row],[A_1]])))</f>
        <v>249000</v>
      </c>
      <c r="AD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41500</v>
      </c>
      <c r="AF47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47" s="15" t="str">
        <f ca="1">IF(B_MSK[[#This Row],[HARGA_2]]="","",IF(MID(B_MSK[[#This Row],[/ STN_2]],FIND(" ",B_MSK[[#This Row],[/ STN_2]])+1,LEN(B_MSK[[#This Row],[/ STN_2]]))="LSN",B_MSK[[#This Row],[HARGA_2]]/12,""))</f>
        <v/>
      </c>
      <c r="AH47" s="7" t="str">
        <f ca="1">IF(B_MSK[[#This Row],[HARGA_3]]="","","/ "&amp;"PCS")</f>
        <v/>
      </c>
      <c r="AI47" s="15">
        <f ca="1">IF(B_MSK[[#This Row],[HARGA_3]]="",IF(B_MSK[[#This Row],[HARGA_2]]="",IF(B_MSK[[#This Row],[HARGA_1]]="","",B_MSK[[#This Row],[HARGA_1]]),B_MSK[[#This Row],[HARGA_2]]),B_MSK[[#This Row],[HARGA_3]])</f>
        <v>41500</v>
      </c>
      <c r="AJ47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7" s="5" t="str">
        <f ca="1">IF(B_MSK[[#This Row],[//]]="","",SUBSTITUTE(SUBSTITUTE(SUBSTITUTE(B_MSK[[#This Row],[QTY/ CTN]]," ","_",2),"(",""),")","")&amp;"_")</f>
        <v>6 BOX_6 SET_</v>
      </c>
      <c r="AL47" s="5">
        <f ca="1">IF(B_MSK[[#This Row],[A_B]]="","",SEARCH("_",B_MSK[[#This Row],[A_B]]))</f>
        <v>6</v>
      </c>
      <c r="AM47" s="5">
        <f ca="1">IF(B_MSK[[#This Row],[A_B]]="","",LEN(B_MSK[[#This Row],[A_B]]))</f>
        <v>12</v>
      </c>
      <c r="AN47" s="5" t="str">
        <f ca="1">IF(B_MSK[[#This Row],[A_B]]="","",LEFT(B_MSK[[#This Row],[QTY/ CTN]],B_MSK[[#This Row],[A_B_1]]))</f>
        <v xml:space="preserve">6 BOX </v>
      </c>
      <c r="AO47" s="5" t="str">
        <f ca="1">IF(B_MSK[[#This Row],[A_B]]="","",LEFT(B_MSK[[#This Row],[A_]],SEARCH(" ",B_MSK[[#This Row],[A_]])-1))</f>
        <v>6</v>
      </c>
      <c r="AP47" s="5" t="str">
        <f ca="1">IF(B_MSK[[#This Row],[A_B]]="","",RIGHT(B_MSK[[#This Row],[A_]],LEN(B_MSK[[#This Row],[A_]])-SEARCH(" ",B_MSK[[#This Row],[A_]])))</f>
        <v xml:space="preserve">BOX </v>
      </c>
      <c r="AQ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47" s="5" t="str">
        <f ca="1">IF(B_MSK[[#This Row],[B_]]="","",LEFT(B_MSK[[#This Row],[B_]],SEARCH(" ",B_MSK[[#This Row],[B_]])))</f>
        <v xml:space="preserve">6 </v>
      </c>
      <c r="AS47" s="5" t="str">
        <f ca="1">IF(B_MSK[[#This Row],[B_]]="","",RIGHT(B_MSK[[#This Row],[B_]],LEN(B_MSK[[#This Row],[B_]])-SEARCH(" ",B_MSK[[#This Row],[B_]])))</f>
        <v>SET</v>
      </c>
      <c r="AT47" s="5" t="str">
        <f ca="1">IF(B_MSK[[#This Row],[B_2]]="LSN",12,"")</f>
        <v/>
      </c>
      <c r="AU47" s="5" t="str">
        <f ca="1">IF(B_MSK[[#This Row],[C_1]]="","","PCS")</f>
        <v/>
      </c>
      <c r="AV47" s="5">
        <f ca="1">IF(B_MSK[[#This Row],[A_1]]="","",B_MSK[[#This Row],[A_1]]*IF(B_MSK[[#This Row],[B_1]]="",1,B_MSK[[#This Row],[B_1]])*IF(B_MSK[[#This Row],[C_1]]="",1,B_MSK[[#This Row],[C_1]]))</f>
        <v>36</v>
      </c>
      <c r="AW47" s="5" t="str">
        <f ca="1">IF(B_MSK[[#This Row],[C_2]]="",IF(B_MSK[[#This Row],[B_2]]="",IF(B_MSK[[#This Row],[A_2]]="","",B_MSK[[#This Row],[A_2]]),B_MSK[[#This Row],[B_2]]),B_MSK[[#This Row],[C_2]])</f>
        <v>SET</v>
      </c>
      <c r="AX47" s="2">
        <f ca="1">IF(ISNUMBER(B_MSK[[#This Row],[TANGGAL DATANG]]),B_MSK[[#This Row],[TANGGAL DATANG]],AX46)</f>
        <v>44931</v>
      </c>
      <c r="AY47" s="5" t="str">
        <f ca="1">IF(B_MSK[[#This Row],[DB_ROW]]="","",INDEX([2]!db[JENIS],B_MSK[[#This Row],[DB_ROW]]-1))</f>
        <v>cr/op</v>
      </c>
      <c r="AZ47" s="5">
        <f ca="1">IF(B_MSK[[#This Row],[A_1]]="","",B_MSK[[#This Row],[A_1]])*1</f>
        <v>6</v>
      </c>
      <c r="BA47" s="5" t="str">
        <f ca="1">IF(B_MSK[[#This Row],[//]]="","",INDEX(INDIRECT(DIR&amp;$2:$2),B_MSK[[#This Row],[//]]))</f>
        <v>ARTO MORO</v>
      </c>
      <c r="BB47" s="5" t="str">
        <f ca="1">CONCATENATE(B_MSK[[#This Row],[concat]],B_MSK[[#This Row],[HARGA_X]],B_MSK[[#This Row],[SAT]])</f>
        <v>oilpastelop36sppcaseseaworldjk41500SET</v>
      </c>
    </row>
    <row r="48" spans="1:54" x14ac:dyDescent="0.25">
      <c r="A48" s="6" t="s">
        <v>128</v>
      </c>
      <c r="B48" s="5" t="str">
        <f ca="1">IF(B_MSK[[#This Row],[N_ID]]="","",INDEX(INDIRECT(DIR&amp;$2:$2),MATCH(B_MSK[[#This Row],[N_ID]],INDIRECT(DIR&amp;"!NOTA[ID_P]"),0)))</f>
        <v/>
      </c>
      <c r="C48" s="5" t="str">
        <f ca="1">IF(B_MSK[[#This Row],[//]]="","",HYPERLINK("["&amp;SUBSTITUTE(DIR,"'","")&amp;"]NOTA!D"&amp;B_MSK[[#This Row],[//]]+2,"&gt;"))</f>
        <v>&gt;</v>
      </c>
      <c r="D48" s="5" t="str">
        <f ca="1">IF(B_MSK[[#This Row],[N_ID]]="","",COUNTIF(INDIRECT(DIR&amp;"!NOTA[ID_H]"),B_MSK[[#This Row],[ID NOTA]]))</f>
        <v/>
      </c>
      <c r="E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</v>
      </c>
      <c r="F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" s="7" t="str">
        <f ca="1">IF(B_MSK[[#This Row],[stt]]="ada",INDEX([2]!db[NB BM],B_MSK[DB_ROW]-1),"")</f>
        <v>O pastel JK 48W OP-48 S</v>
      </c>
      <c r="H48" s="7" t="str">
        <f ca="1">IF(B_MSK[[#This Row],[//]]="","",INDEX(INDIRECT(DIR&amp;$2:$2),B_MSK[[#This Row],[//]]))</f>
        <v>ATALI MAKMUR</v>
      </c>
      <c r="I48" s="27" t="str">
        <f ca="1">IF(B_MSK[[#This Row],[//]]="","",INDEX(INDIRECT(DB_PATH&amp;$2:$2),B_MSK[[#This Row],[DB_ROW]]-1))</f>
        <v>4 BOX (6 SET)</v>
      </c>
      <c r="J48" s="5">
        <f ca="1">IF(B_MSK[[#This Row],[//]]="","",IF(INDEX(INDIRECT(DIR&amp;$2:$2),B_MSK[[#This Row],[//]])="","",INDEX(INDIRECT(DIR&amp;$2:$2),B_MSK[[#This Row],[//]])))</f>
        <v>3</v>
      </c>
      <c r="K48" s="5">
        <f ca="1">IF(B_MSK[[#This Row],[//]]="","",IF(INDEX(INDIRECT(DIR&amp;$2:$2),B_MSK[[#This Row],[//]])="","",INDEX(INDIRECT(DIR&amp;$2:$2),B_MSK[[#This Row],[//]])))</f>
        <v>72</v>
      </c>
      <c r="L48" s="5" t="str">
        <f ca="1">IF(B_MSK[[#This Row],[//]]="","",IF(INDEX(INDIRECT(DIR&amp;$2:$2),B_MSK[[#This Row],[//]])="","",INDEX(INDIRECT(DIR&amp;$2:$2),B_MSK[[#This Row],[//]])))</f>
        <v>SET</v>
      </c>
      <c r="M48" s="13">
        <f ca="1">IF(B_MSK[[#This Row],[//]]="","",INDEX(INDIRECT(DIR&amp;$2:$2),B_MSK[[#This Row],[//]]))</f>
        <v>58900</v>
      </c>
      <c r="N48" s="13">
        <f ca="1">IF(OR(B_MSK[[#This Row],[//]]="",),"",INDEX(INDIRECT(DIR&amp;$2:$2),B_MSK[[#This Row],[//]]))</f>
        <v>1413600</v>
      </c>
      <c r="O48" s="3">
        <f ca="1">IF(B_MSK[[#This Row],[//]]="","",IF(INDEX(INDIRECT(DIR&amp;$2:$2),B_MSK[[#This Row],[//]])=0,"",INDEX(INDIRECT(DIR&amp;$2:$2),B_MSK[[#This Row],[//]])))</f>
        <v>0.125</v>
      </c>
      <c r="P48" s="3">
        <f ca="1">IF(B_MSK[[#This Row],[//]]="","",IF(INDEX(INDIRECT(DIR&amp;$2:$2),B_MSK[[#This Row],[//]])=0,"",INDEX(INDIRECT(DIR&amp;$2:$2),B_MSK[[#This Row],[//]])))</f>
        <v>0.05</v>
      </c>
      <c r="Q48" s="12">
        <f ca="1">IF(B_MSK[[#This Row],[//]]="","",INDEX(INDIRECT(DIR&amp;$2:$2),B_MSK[[#This Row],[//]]))</f>
        <v>3525165</v>
      </c>
      <c r="R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" s="37">
        <f ca="1">IF(B_MSK[[#This Row],[//]]="","",INDEX(INDIRECT(DIR&amp;$2:$2),B_MSK[[#This Row],[//]]))</f>
        <v>0</v>
      </c>
      <c r="U48" s="38">
        <f ca="1">IF(SUMIF(B_MSK[NAMA BARANG],B_MSK[[#This Row],[NAMA BARANG]],B_MSK[JMLH BRG])=0,"",SUMIF(B_MSK[NAMA BARANG],B_MSK[[#This Row],[NAMA BARANG]],B_MSK[C]))</f>
        <v>6</v>
      </c>
      <c r="V48" s="7" t="str">
        <f ca="1">IF(B_MSK[[#This Row],[//]]="","",INDEX(INDIRECT(DIR&amp;$2:$2),B_MSK[[#This Row],[//]]))</f>
        <v>OIL PASTEL OP-48S PP CASE SEA WORLD JK</v>
      </c>
      <c r="W48" s="7" t="str">
        <f ca="1">LOWER(SUBSTITUTE(SUBSTITUTE(SUBSTITUTE(SUBSTITUTE(SUBSTITUTE(SUBSTITUTE(SUBSTITUTE(SUBSTITUTE(SUBSTITUTE(B_MSK[[#This Row],[N.B.nota]]," ",""),"-",""),"(",""),")",""),".",""),",",""),"/",""),"""",""),"+",""))</f>
        <v>oilpastelop48sppcaseseaworldjk</v>
      </c>
      <c r="X48" s="5" t="str">
        <f ca="1">IF(B_MSK[[#This Row],[N.B.nota]]="","",IF(MATCH(B_MSK[[#This Row],[concat]],[2]!db[NB NOTA_C],0)&gt;0,"ada",0))</f>
        <v>ada</v>
      </c>
      <c r="Y48" s="5" t="str">
        <f ca="1">IF(B_MSK[[#This Row],[N.B.nota]]="","",ADDRESS(ROW(B_MSK[QB]),COLUMN(B_MSK[QB]))&amp;":"&amp;ADDRESS(ROW(),COLUMN(B_MSK[QB])))</f>
        <v>$D$4:$D$48</v>
      </c>
      <c r="Z48" s="5">
        <f ca="1">IF(B_MSK[[#This Row],[concat]]="","",MATCH(B_MSK[[#This Row],[concat]],[2]!db[NB NOTA_C],0)+1)</f>
        <v>1563</v>
      </c>
      <c r="AA48" s="5" t="str">
        <f ca="1">IF(B_MSK[[#This Row],[//]]="","",HYPERLINK("[D:\kerja\BANK EXP\BARU\DB.XLSX]DB!e"&amp;B_MSK[[#This Row],[DB_ROW]],"&gt;"))</f>
        <v>&gt;</v>
      </c>
      <c r="AB48" s="30" t="str">
        <f ca="1">MID(B_MSK[[#This Row],[/ STN_1]],FIND(" ",B_MSK[[#This Row],[/ STN_1]])+1,LEN(B_MSK[[#This Row],[/ STN_1]]))</f>
        <v xml:space="preserve">BOX </v>
      </c>
      <c r="AC48" s="11">
        <f ca="1">IF(B_MSK[[#This Row],[//]]="","",IF(B_MSK[[#This Row],[ JUMLAH ]]="","",IF(B_MSK[[#This Row],[C]]="",B_MSK[[#This Row],[HARGA CTN]]/B_MSK[[#This Row],[JMLH BRG]],B_MSK[[#This Row],[HARGA CTN]]/B_MSK[[#This Row],[A_1]])))</f>
        <v>353400</v>
      </c>
      <c r="AD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58900</v>
      </c>
      <c r="AF48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48" s="15" t="str">
        <f ca="1">IF(B_MSK[[#This Row],[HARGA_2]]="","",IF(MID(B_MSK[[#This Row],[/ STN_2]],FIND(" ",B_MSK[[#This Row],[/ STN_2]])+1,LEN(B_MSK[[#This Row],[/ STN_2]]))="LSN",B_MSK[[#This Row],[HARGA_2]]/12,""))</f>
        <v/>
      </c>
      <c r="AH48" s="7" t="str">
        <f ca="1">IF(B_MSK[[#This Row],[HARGA_3]]="","","/ "&amp;"PCS")</f>
        <v/>
      </c>
      <c r="AI48" s="15">
        <f ca="1">IF(B_MSK[[#This Row],[HARGA_3]]="",IF(B_MSK[[#This Row],[HARGA_2]]="",IF(B_MSK[[#This Row],[HARGA_1]]="","",B_MSK[[#This Row],[HARGA_1]]),B_MSK[[#This Row],[HARGA_2]]),B_MSK[[#This Row],[HARGA_3]])</f>
        <v>58900</v>
      </c>
      <c r="AJ48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8" s="5" t="str">
        <f ca="1">IF(B_MSK[[#This Row],[//]]="","",SUBSTITUTE(SUBSTITUTE(SUBSTITUTE(B_MSK[[#This Row],[QTY/ CTN]]," ","_",2),"(",""),")","")&amp;"_")</f>
        <v>4 BOX_6 SET_</v>
      </c>
      <c r="AL48" s="5">
        <f ca="1">IF(B_MSK[[#This Row],[A_B]]="","",SEARCH("_",B_MSK[[#This Row],[A_B]]))</f>
        <v>6</v>
      </c>
      <c r="AM48" s="5">
        <f ca="1">IF(B_MSK[[#This Row],[A_B]]="","",LEN(B_MSK[[#This Row],[A_B]]))</f>
        <v>12</v>
      </c>
      <c r="AN48" s="5" t="str">
        <f ca="1">IF(B_MSK[[#This Row],[A_B]]="","",LEFT(B_MSK[[#This Row],[QTY/ CTN]],B_MSK[[#This Row],[A_B_1]]))</f>
        <v xml:space="preserve">4 BOX </v>
      </c>
      <c r="AO48" s="5" t="str">
        <f ca="1">IF(B_MSK[[#This Row],[A_B]]="","",LEFT(B_MSK[[#This Row],[A_]],SEARCH(" ",B_MSK[[#This Row],[A_]])-1))</f>
        <v>4</v>
      </c>
      <c r="AP48" s="5" t="str">
        <f ca="1">IF(B_MSK[[#This Row],[A_B]]="","",RIGHT(B_MSK[[#This Row],[A_]],LEN(B_MSK[[#This Row],[A_]])-SEARCH(" ",B_MSK[[#This Row],[A_]])))</f>
        <v xml:space="preserve">BOX </v>
      </c>
      <c r="AQ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48" s="5" t="str">
        <f ca="1">IF(B_MSK[[#This Row],[B_]]="","",LEFT(B_MSK[[#This Row],[B_]],SEARCH(" ",B_MSK[[#This Row],[B_]])))</f>
        <v xml:space="preserve">6 </v>
      </c>
      <c r="AS48" s="5" t="str">
        <f ca="1">IF(B_MSK[[#This Row],[B_]]="","",RIGHT(B_MSK[[#This Row],[B_]],LEN(B_MSK[[#This Row],[B_]])-SEARCH(" ",B_MSK[[#This Row],[B_]])))</f>
        <v>SET</v>
      </c>
      <c r="AT48" s="5" t="str">
        <f ca="1">IF(B_MSK[[#This Row],[B_2]]="LSN",12,"")</f>
        <v/>
      </c>
      <c r="AU48" s="5" t="str">
        <f ca="1">IF(B_MSK[[#This Row],[C_1]]="","","PCS")</f>
        <v/>
      </c>
      <c r="AV48" s="5">
        <f ca="1">IF(B_MSK[[#This Row],[A_1]]="","",B_MSK[[#This Row],[A_1]]*IF(B_MSK[[#This Row],[B_1]]="",1,B_MSK[[#This Row],[B_1]])*IF(B_MSK[[#This Row],[C_1]]="",1,B_MSK[[#This Row],[C_1]]))</f>
        <v>24</v>
      </c>
      <c r="AW48" s="5" t="str">
        <f ca="1">IF(B_MSK[[#This Row],[C_2]]="",IF(B_MSK[[#This Row],[B_2]]="",IF(B_MSK[[#This Row],[A_2]]="","",B_MSK[[#This Row],[A_2]]),B_MSK[[#This Row],[B_2]]),B_MSK[[#This Row],[C_2]])</f>
        <v>SET</v>
      </c>
      <c r="AX48" s="2">
        <f ca="1">IF(ISNUMBER(B_MSK[[#This Row],[TANGGAL DATANG]]),B_MSK[[#This Row],[TANGGAL DATANG]],AX47)</f>
        <v>44931</v>
      </c>
      <c r="AY48" s="5" t="str">
        <f ca="1">IF(B_MSK[[#This Row],[DB_ROW]]="","",INDEX([2]!db[JENIS],B_MSK[[#This Row],[DB_ROW]]-1))</f>
        <v>cr/op</v>
      </c>
      <c r="AZ48" s="5">
        <f ca="1">IF(B_MSK[[#This Row],[A_1]]="","",B_MSK[[#This Row],[A_1]])*1</f>
        <v>4</v>
      </c>
      <c r="BA48" s="5" t="str">
        <f ca="1">IF(B_MSK[[#This Row],[//]]="","",INDEX(INDIRECT(DIR&amp;$2:$2),B_MSK[[#This Row],[//]]))</f>
        <v>ARTO MORO</v>
      </c>
      <c r="BB48" s="5" t="str">
        <f ca="1">CONCATENATE(B_MSK[[#This Row],[concat]],B_MSK[[#This Row],[HARGA_X]],B_MSK[[#This Row],[SAT]])</f>
        <v>oilpastelop48sppcaseseaworldjk58900SET</v>
      </c>
    </row>
    <row r="49" spans="1:54" x14ac:dyDescent="0.25">
      <c r="A49" s="6" t="s">
        <v>128</v>
      </c>
      <c r="B49" s="5" t="str">
        <f ca="1">IF(B_MSK[[#This Row],[N_ID]]="","",INDEX(INDIRECT(DIR&amp;$2:$2),MATCH(B_MSK[[#This Row],[N_ID]],INDIRECT(DIR&amp;"!NOTA[ID_P]"),0)))</f>
        <v/>
      </c>
      <c r="C49" s="5" t="str">
        <f ca="1">IF(B_MSK[[#This Row],[//]]="","",HYPERLINK("["&amp;SUBSTITUTE(DIR,"'","")&amp;"]NOTA!D"&amp;B_MSK[[#This Row],[//]]+2,"&gt;"))</f>
        <v>&gt;</v>
      </c>
      <c r="D49" s="5" t="str">
        <f ca="1">IF(B_MSK[[#This Row],[N_ID]]="","",COUNTIF(INDIRECT(DIR&amp;"!NOTA[ID_H]"),B_MSK[[#This Row],[ID NOTA]]))</f>
        <v/>
      </c>
      <c r="E4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</v>
      </c>
      <c r="F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" s="7" t="str">
        <f ca="1">IF(B_MSK[[#This Row],[stt]]="ada",INDEX([2]!db[NB BM],B_MSK[DB_ROW]-1),"")</f>
        <v>O pastel JK 55W OP-55 S</v>
      </c>
      <c r="H49" s="7" t="str">
        <f ca="1">IF(B_MSK[[#This Row],[//]]="","",INDEX(INDIRECT(DIR&amp;$2:$2),B_MSK[[#This Row],[//]]))</f>
        <v>ATALI MAKMUR</v>
      </c>
      <c r="I49" s="27" t="str">
        <f ca="1">IF(B_MSK[[#This Row],[//]]="","",INDEX(INDIRECT(DB_PATH&amp;$2:$2),B_MSK[[#This Row],[DB_ROW]]-1))</f>
        <v>4 BOX (6 SET)</v>
      </c>
      <c r="J49" s="5">
        <f ca="1">IF(B_MSK[[#This Row],[//]]="","",IF(INDEX(INDIRECT(DIR&amp;$2:$2),B_MSK[[#This Row],[//]])="","",INDEX(INDIRECT(DIR&amp;$2:$2),B_MSK[[#This Row],[//]])))</f>
        <v>4</v>
      </c>
      <c r="K49" s="5">
        <f ca="1">IF(B_MSK[[#This Row],[//]]="","",IF(INDEX(INDIRECT(DIR&amp;$2:$2),B_MSK[[#This Row],[//]])="","",INDEX(INDIRECT(DIR&amp;$2:$2),B_MSK[[#This Row],[//]])))</f>
        <v>96</v>
      </c>
      <c r="L49" s="5" t="str">
        <f ca="1">IF(B_MSK[[#This Row],[//]]="","",IF(INDEX(INDIRECT(DIR&amp;$2:$2),B_MSK[[#This Row],[//]])="","",INDEX(INDIRECT(DIR&amp;$2:$2),B_MSK[[#This Row],[//]])))</f>
        <v>SET</v>
      </c>
      <c r="M49" s="13">
        <f ca="1">IF(B_MSK[[#This Row],[//]]="","",INDEX(INDIRECT(DIR&amp;$2:$2),B_MSK[[#This Row],[//]]))</f>
        <v>66900</v>
      </c>
      <c r="N49" s="13">
        <f ca="1">IF(OR(B_MSK[[#This Row],[//]]="",),"",INDEX(INDIRECT(DIR&amp;$2:$2),B_MSK[[#This Row],[//]]))</f>
        <v>1605600</v>
      </c>
      <c r="O49" s="3">
        <f ca="1">IF(B_MSK[[#This Row],[//]]="","",IF(INDEX(INDIRECT(DIR&amp;$2:$2),B_MSK[[#This Row],[//]])=0,"",INDEX(INDIRECT(DIR&amp;$2:$2),B_MSK[[#This Row],[//]])))</f>
        <v>0.125</v>
      </c>
      <c r="P49" s="3">
        <f ca="1">IF(B_MSK[[#This Row],[//]]="","",IF(INDEX(INDIRECT(DIR&amp;$2:$2),B_MSK[[#This Row],[//]])=0,"",INDEX(INDIRECT(DIR&amp;$2:$2),B_MSK[[#This Row],[//]])))</f>
        <v>0.05</v>
      </c>
      <c r="Q49" s="12">
        <f ca="1">IF(B_MSK[[#This Row],[//]]="","",INDEX(INDIRECT(DIR&amp;$2:$2),B_MSK[[#This Row],[//]]))</f>
        <v>5338620</v>
      </c>
      <c r="R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" s="37">
        <f ca="1">IF(B_MSK[[#This Row],[//]]="","",INDEX(INDIRECT(DIR&amp;$2:$2),B_MSK[[#This Row],[//]]))</f>
        <v>0</v>
      </c>
      <c r="U49" s="38">
        <f ca="1">IF(SUMIF(B_MSK[NAMA BARANG],B_MSK[[#This Row],[NAMA BARANG]],B_MSK[JMLH BRG])=0,"",SUMIF(B_MSK[NAMA BARANG],B_MSK[[#This Row],[NAMA BARANG]],B_MSK[C]))</f>
        <v>7</v>
      </c>
      <c r="V49" s="7" t="str">
        <f ca="1">IF(B_MSK[[#This Row],[//]]="","",INDEX(INDIRECT(DIR&amp;$2:$2),B_MSK[[#This Row],[//]]))</f>
        <v>OIL PASTEL OP-55S PP CASE SEA WORLD JK</v>
      </c>
      <c r="W49" s="7" t="str">
        <f ca="1">LOWER(SUBSTITUTE(SUBSTITUTE(SUBSTITUTE(SUBSTITUTE(SUBSTITUTE(SUBSTITUTE(SUBSTITUTE(SUBSTITUTE(SUBSTITUTE(B_MSK[[#This Row],[N.B.nota]]," ",""),"-",""),"(",""),")",""),".",""),",",""),"/",""),"""",""),"+",""))</f>
        <v>oilpastelop55sppcaseseaworldjk</v>
      </c>
      <c r="X49" s="5" t="str">
        <f ca="1">IF(B_MSK[[#This Row],[N.B.nota]]="","",IF(MATCH(B_MSK[[#This Row],[concat]],[2]!db[NB NOTA_C],0)&gt;0,"ada",0))</f>
        <v>ada</v>
      </c>
      <c r="Y49" s="5" t="str">
        <f ca="1">IF(B_MSK[[#This Row],[N.B.nota]]="","",ADDRESS(ROW(B_MSK[QB]),COLUMN(B_MSK[QB]))&amp;":"&amp;ADDRESS(ROW(),COLUMN(B_MSK[QB])))</f>
        <v>$D$4:$D$49</v>
      </c>
      <c r="Z49" s="5">
        <f ca="1">IF(B_MSK[[#This Row],[concat]]="","",MATCH(B_MSK[[#This Row],[concat]],[2]!db[NB NOTA_C],0)+1)</f>
        <v>1564</v>
      </c>
      <c r="AA49" s="5" t="str">
        <f ca="1">IF(B_MSK[[#This Row],[//]]="","",HYPERLINK("[D:\kerja\BANK EXP\BARU\DB.XLSX]DB!e"&amp;B_MSK[[#This Row],[DB_ROW]],"&gt;"))</f>
        <v>&gt;</v>
      </c>
      <c r="AB49" s="30" t="str">
        <f ca="1">MID(B_MSK[[#This Row],[/ STN_1]],FIND(" ",B_MSK[[#This Row],[/ STN_1]])+1,LEN(B_MSK[[#This Row],[/ STN_1]]))</f>
        <v xml:space="preserve">BOX </v>
      </c>
      <c r="AC49" s="11">
        <f ca="1">IF(B_MSK[[#This Row],[//]]="","",IF(B_MSK[[#This Row],[ JUMLAH ]]="","",IF(B_MSK[[#This Row],[C]]="",B_MSK[[#This Row],[HARGA CTN]]/B_MSK[[#This Row],[JMLH BRG]],B_MSK[[#This Row],[HARGA CTN]]/B_MSK[[#This Row],[A_1]])))</f>
        <v>401400</v>
      </c>
      <c r="AD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66900</v>
      </c>
      <c r="AF49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49" s="15" t="str">
        <f ca="1">IF(B_MSK[[#This Row],[HARGA_2]]="","",IF(MID(B_MSK[[#This Row],[/ STN_2]],FIND(" ",B_MSK[[#This Row],[/ STN_2]])+1,LEN(B_MSK[[#This Row],[/ STN_2]]))="LSN",B_MSK[[#This Row],[HARGA_2]]/12,""))</f>
        <v/>
      </c>
      <c r="AH49" s="7" t="str">
        <f ca="1">IF(B_MSK[[#This Row],[HARGA_3]]="","","/ "&amp;"PCS")</f>
        <v/>
      </c>
      <c r="AI49" s="15">
        <f ca="1">IF(B_MSK[[#This Row],[HARGA_3]]="",IF(B_MSK[[#This Row],[HARGA_2]]="",IF(B_MSK[[#This Row],[HARGA_1]]="","",B_MSK[[#This Row],[HARGA_1]]),B_MSK[[#This Row],[HARGA_2]]),B_MSK[[#This Row],[HARGA_3]])</f>
        <v>66900</v>
      </c>
      <c r="AJ49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9" s="5" t="str">
        <f ca="1">IF(B_MSK[[#This Row],[//]]="","",SUBSTITUTE(SUBSTITUTE(SUBSTITUTE(B_MSK[[#This Row],[QTY/ CTN]]," ","_",2),"(",""),")","")&amp;"_")</f>
        <v>4 BOX_6 SET_</v>
      </c>
      <c r="AL49" s="5">
        <f ca="1">IF(B_MSK[[#This Row],[A_B]]="","",SEARCH("_",B_MSK[[#This Row],[A_B]]))</f>
        <v>6</v>
      </c>
      <c r="AM49" s="5">
        <f ca="1">IF(B_MSK[[#This Row],[A_B]]="","",LEN(B_MSK[[#This Row],[A_B]]))</f>
        <v>12</v>
      </c>
      <c r="AN49" s="5" t="str">
        <f ca="1">IF(B_MSK[[#This Row],[A_B]]="","",LEFT(B_MSK[[#This Row],[QTY/ CTN]],B_MSK[[#This Row],[A_B_1]]))</f>
        <v xml:space="preserve">4 BOX </v>
      </c>
      <c r="AO49" s="5" t="str">
        <f ca="1">IF(B_MSK[[#This Row],[A_B]]="","",LEFT(B_MSK[[#This Row],[A_]],SEARCH(" ",B_MSK[[#This Row],[A_]])-1))</f>
        <v>4</v>
      </c>
      <c r="AP49" s="5" t="str">
        <f ca="1">IF(B_MSK[[#This Row],[A_B]]="","",RIGHT(B_MSK[[#This Row],[A_]],LEN(B_MSK[[#This Row],[A_]])-SEARCH(" ",B_MSK[[#This Row],[A_]])))</f>
        <v xml:space="preserve">BOX </v>
      </c>
      <c r="AQ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49" s="5" t="str">
        <f ca="1">IF(B_MSK[[#This Row],[B_]]="","",LEFT(B_MSK[[#This Row],[B_]],SEARCH(" ",B_MSK[[#This Row],[B_]])))</f>
        <v xml:space="preserve">6 </v>
      </c>
      <c r="AS49" s="5" t="str">
        <f ca="1">IF(B_MSK[[#This Row],[B_]]="","",RIGHT(B_MSK[[#This Row],[B_]],LEN(B_MSK[[#This Row],[B_]])-SEARCH(" ",B_MSK[[#This Row],[B_]])))</f>
        <v>SET</v>
      </c>
      <c r="AT49" s="5" t="str">
        <f ca="1">IF(B_MSK[[#This Row],[B_2]]="LSN",12,"")</f>
        <v/>
      </c>
      <c r="AU49" s="5" t="str">
        <f ca="1">IF(B_MSK[[#This Row],[C_1]]="","","PCS")</f>
        <v/>
      </c>
      <c r="AV49" s="5">
        <f ca="1">IF(B_MSK[[#This Row],[A_1]]="","",B_MSK[[#This Row],[A_1]]*IF(B_MSK[[#This Row],[B_1]]="",1,B_MSK[[#This Row],[B_1]])*IF(B_MSK[[#This Row],[C_1]]="",1,B_MSK[[#This Row],[C_1]]))</f>
        <v>24</v>
      </c>
      <c r="AW49" s="5" t="str">
        <f ca="1">IF(B_MSK[[#This Row],[C_2]]="",IF(B_MSK[[#This Row],[B_2]]="",IF(B_MSK[[#This Row],[A_2]]="","",B_MSK[[#This Row],[A_2]]),B_MSK[[#This Row],[B_2]]),B_MSK[[#This Row],[C_2]])</f>
        <v>SET</v>
      </c>
      <c r="AX49" s="2">
        <f ca="1">IF(ISNUMBER(B_MSK[[#This Row],[TANGGAL DATANG]]),B_MSK[[#This Row],[TANGGAL DATANG]],AX48)</f>
        <v>44931</v>
      </c>
      <c r="AY49" s="5" t="str">
        <f ca="1">IF(B_MSK[[#This Row],[DB_ROW]]="","",INDEX([2]!db[JENIS],B_MSK[[#This Row],[DB_ROW]]-1))</f>
        <v>cr/op</v>
      </c>
      <c r="AZ49" s="5">
        <f ca="1">IF(B_MSK[[#This Row],[A_1]]="","",B_MSK[[#This Row],[A_1]])*1</f>
        <v>4</v>
      </c>
      <c r="BA49" s="5" t="str">
        <f ca="1">IF(B_MSK[[#This Row],[//]]="","",INDEX(INDIRECT(DIR&amp;$2:$2),B_MSK[[#This Row],[//]]))</f>
        <v>ARTO MORO</v>
      </c>
      <c r="BB49" s="5" t="str">
        <f ca="1">CONCATENATE(B_MSK[[#This Row],[concat]],B_MSK[[#This Row],[HARGA_X]],B_MSK[[#This Row],[SAT]])</f>
        <v>oilpastelop55sppcaseseaworldjk66900SET</v>
      </c>
    </row>
    <row r="50" spans="1:54" x14ac:dyDescent="0.25">
      <c r="A50" s="6" t="s">
        <v>128</v>
      </c>
      <c r="B50" s="5" t="str">
        <f ca="1">IF(B_MSK[[#This Row],[N_ID]]="","",INDEX(INDIRECT(DIR&amp;$2:$2),MATCH(B_MSK[[#This Row],[N_ID]],INDIRECT(DIR&amp;"!NOTA[ID_P]"),0)))</f>
        <v/>
      </c>
      <c r="C50" s="5" t="str">
        <f ca="1">IF(B_MSK[[#This Row],[//]]="","",HYPERLINK("["&amp;SUBSTITUTE(DIR,"'","")&amp;"]NOTA!D"&amp;B_MSK[[#This Row],[//]]+2,"&gt;"))</f>
        <v>&gt;</v>
      </c>
      <c r="D50" s="5" t="str">
        <f ca="1">IF(B_MSK[[#This Row],[N_ID]]="","",COUNTIF(INDIRECT(DIR&amp;"!NOTA[ID_H]"),B_MSK[[#This Row],[ID NOTA]]))</f>
        <v/>
      </c>
      <c r="E5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</v>
      </c>
      <c r="F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" s="7" t="str">
        <f ca="1">IF(B_MSK[[#This Row],[stt]]="ada",INDEX([2]!db[NB BM],B_MSK[DB_ROW]-1),"")</f>
        <v>O pastel JK 55W OP-72 S</v>
      </c>
      <c r="H50" s="7" t="str">
        <f ca="1">IF(B_MSK[[#This Row],[//]]="","",INDEX(INDIRECT(DIR&amp;$2:$2),B_MSK[[#This Row],[//]]))</f>
        <v>ATALI MAKMUR</v>
      </c>
      <c r="I50" s="27" t="str">
        <f ca="1">IF(B_MSK[[#This Row],[//]]="","",INDEX(INDIRECT(DB_PATH&amp;$2:$2),B_MSK[[#This Row],[DB_ROW]]-1))</f>
        <v>4 BOX (6 SET)</v>
      </c>
      <c r="J50" s="5">
        <f ca="1">IF(B_MSK[[#This Row],[//]]="","",IF(INDEX(INDIRECT(DIR&amp;$2:$2),B_MSK[[#This Row],[//]])="","",INDEX(INDIRECT(DIR&amp;$2:$2),B_MSK[[#This Row],[//]])))</f>
        <v>4</v>
      </c>
      <c r="K50" s="5">
        <f ca="1">IF(B_MSK[[#This Row],[//]]="","",IF(INDEX(INDIRECT(DIR&amp;$2:$2),B_MSK[[#This Row],[//]])="","",INDEX(INDIRECT(DIR&amp;$2:$2),B_MSK[[#This Row],[//]])))</f>
        <v>96</v>
      </c>
      <c r="L50" s="5" t="str">
        <f ca="1">IF(B_MSK[[#This Row],[//]]="","",IF(INDEX(INDIRECT(DIR&amp;$2:$2),B_MSK[[#This Row],[//]])="","",INDEX(INDIRECT(DIR&amp;$2:$2),B_MSK[[#This Row],[//]])))</f>
        <v>SET</v>
      </c>
      <c r="M50" s="13">
        <f ca="1">IF(B_MSK[[#This Row],[//]]="","",INDEX(INDIRECT(DIR&amp;$2:$2),B_MSK[[#This Row],[//]]))</f>
        <v>96000</v>
      </c>
      <c r="N50" s="13">
        <f ca="1">IF(OR(B_MSK[[#This Row],[//]]="",),"",INDEX(INDIRECT(DIR&amp;$2:$2),B_MSK[[#This Row],[//]]))</f>
        <v>2304000</v>
      </c>
      <c r="O50" s="3">
        <f ca="1">IF(B_MSK[[#This Row],[//]]="","",IF(INDEX(INDIRECT(DIR&amp;$2:$2),B_MSK[[#This Row],[//]])=0,"",INDEX(INDIRECT(DIR&amp;$2:$2),B_MSK[[#This Row],[//]])))</f>
        <v>0.125</v>
      </c>
      <c r="P50" s="3">
        <f ca="1">IF(B_MSK[[#This Row],[//]]="","",IF(INDEX(INDIRECT(DIR&amp;$2:$2),B_MSK[[#This Row],[//]])=0,"",INDEX(INDIRECT(DIR&amp;$2:$2),B_MSK[[#This Row],[//]])))</f>
        <v>0.05</v>
      </c>
      <c r="Q50" s="12">
        <f ca="1">IF(B_MSK[[#This Row],[//]]="","",INDEX(INDIRECT(DIR&amp;$2:$2),B_MSK[[#This Row],[//]]))</f>
        <v>7660800</v>
      </c>
      <c r="R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" s="37">
        <f ca="1">IF(B_MSK[[#This Row],[//]]="","",INDEX(INDIRECT(DIR&amp;$2:$2),B_MSK[[#This Row],[//]]))</f>
        <v>0</v>
      </c>
      <c r="U50" s="38">
        <f ca="1">IF(SUMIF(B_MSK[NAMA BARANG],B_MSK[[#This Row],[NAMA BARANG]],B_MSK[JMLH BRG])=0,"",SUMIF(B_MSK[NAMA BARANG],B_MSK[[#This Row],[NAMA BARANG]],B_MSK[C]))</f>
        <v>4</v>
      </c>
      <c r="V50" s="7" t="str">
        <f ca="1">IF(B_MSK[[#This Row],[//]]="","",INDEX(INDIRECT(DIR&amp;$2:$2),B_MSK[[#This Row],[//]]))</f>
        <v>OIL PASTEL OP-72S PP CASE SEA WORLD JK</v>
      </c>
      <c r="W50" s="7" t="str">
        <f ca="1">LOWER(SUBSTITUTE(SUBSTITUTE(SUBSTITUTE(SUBSTITUTE(SUBSTITUTE(SUBSTITUTE(SUBSTITUTE(SUBSTITUTE(SUBSTITUTE(B_MSK[[#This Row],[N.B.nota]]," ",""),"-",""),"(",""),")",""),".",""),",",""),"/",""),"""",""),"+",""))</f>
        <v>oilpastelop72sppcaseseaworldjk</v>
      </c>
      <c r="X50" s="5" t="str">
        <f ca="1">IF(B_MSK[[#This Row],[N.B.nota]]="","",IF(MATCH(B_MSK[[#This Row],[concat]],[2]!db[NB NOTA_C],0)&gt;0,"ada",0))</f>
        <v>ada</v>
      </c>
      <c r="Y50" s="5" t="str">
        <f ca="1">IF(B_MSK[[#This Row],[N.B.nota]]="","",ADDRESS(ROW(B_MSK[QB]),COLUMN(B_MSK[QB]))&amp;":"&amp;ADDRESS(ROW(),COLUMN(B_MSK[QB])))</f>
        <v>$D$4:$D$50</v>
      </c>
      <c r="Z50" s="5">
        <f ca="1">IF(B_MSK[[#This Row],[concat]]="","",MATCH(B_MSK[[#This Row],[concat]],[2]!db[NB NOTA_C],0)+1)</f>
        <v>1565</v>
      </c>
      <c r="AA50" s="5" t="str">
        <f ca="1">IF(B_MSK[[#This Row],[//]]="","",HYPERLINK("[D:\kerja\BANK EXP\BARU\DB.XLSX]DB!e"&amp;B_MSK[[#This Row],[DB_ROW]],"&gt;"))</f>
        <v>&gt;</v>
      </c>
      <c r="AB50" s="30" t="str">
        <f ca="1">MID(B_MSK[[#This Row],[/ STN_1]],FIND(" ",B_MSK[[#This Row],[/ STN_1]])+1,LEN(B_MSK[[#This Row],[/ STN_1]]))</f>
        <v xml:space="preserve">BOX </v>
      </c>
      <c r="AC50" s="11">
        <f ca="1">IF(B_MSK[[#This Row],[//]]="","",IF(B_MSK[[#This Row],[ JUMLAH ]]="","",IF(B_MSK[[#This Row],[C]]="",B_MSK[[#This Row],[HARGA CTN]]/B_MSK[[#This Row],[JMLH BRG]],B_MSK[[#This Row],[HARGA CTN]]/B_MSK[[#This Row],[A_1]])))</f>
        <v>576000</v>
      </c>
      <c r="AD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96000</v>
      </c>
      <c r="AF50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50" s="15" t="str">
        <f ca="1">IF(B_MSK[[#This Row],[HARGA_2]]="","",IF(MID(B_MSK[[#This Row],[/ STN_2]],FIND(" ",B_MSK[[#This Row],[/ STN_2]])+1,LEN(B_MSK[[#This Row],[/ STN_2]]))="LSN",B_MSK[[#This Row],[HARGA_2]]/12,""))</f>
        <v/>
      </c>
      <c r="AH50" s="7" t="str">
        <f ca="1">IF(B_MSK[[#This Row],[HARGA_3]]="","","/ "&amp;"PCS")</f>
        <v/>
      </c>
      <c r="AI50" s="15">
        <f ca="1">IF(B_MSK[[#This Row],[HARGA_3]]="",IF(B_MSK[[#This Row],[HARGA_2]]="",IF(B_MSK[[#This Row],[HARGA_1]]="","",B_MSK[[#This Row],[HARGA_1]]),B_MSK[[#This Row],[HARGA_2]]),B_MSK[[#This Row],[HARGA_3]])</f>
        <v>96000</v>
      </c>
      <c r="AJ50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0" s="5" t="str">
        <f ca="1">IF(B_MSK[[#This Row],[//]]="","",SUBSTITUTE(SUBSTITUTE(SUBSTITUTE(B_MSK[[#This Row],[QTY/ CTN]]," ","_",2),"(",""),")","")&amp;"_")</f>
        <v>4 BOX_6 SET_</v>
      </c>
      <c r="AL50" s="5">
        <f ca="1">IF(B_MSK[[#This Row],[A_B]]="","",SEARCH("_",B_MSK[[#This Row],[A_B]]))</f>
        <v>6</v>
      </c>
      <c r="AM50" s="5">
        <f ca="1">IF(B_MSK[[#This Row],[A_B]]="","",LEN(B_MSK[[#This Row],[A_B]]))</f>
        <v>12</v>
      </c>
      <c r="AN50" s="5" t="str">
        <f ca="1">IF(B_MSK[[#This Row],[A_B]]="","",LEFT(B_MSK[[#This Row],[QTY/ CTN]],B_MSK[[#This Row],[A_B_1]]))</f>
        <v xml:space="preserve">4 BOX </v>
      </c>
      <c r="AO50" s="5" t="str">
        <f ca="1">IF(B_MSK[[#This Row],[A_B]]="","",LEFT(B_MSK[[#This Row],[A_]],SEARCH(" ",B_MSK[[#This Row],[A_]])-1))</f>
        <v>4</v>
      </c>
      <c r="AP50" s="5" t="str">
        <f ca="1">IF(B_MSK[[#This Row],[A_B]]="","",RIGHT(B_MSK[[#This Row],[A_]],LEN(B_MSK[[#This Row],[A_]])-SEARCH(" ",B_MSK[[#This Row],[A_]])))</f>
        <v xml:space="preserve">BOX </v>
      </c>
      <c r="AQ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50" s="5" t="str">
        <f ca="1">IF(B_MSK[[#This Row],[B_]]="","",LEFT(B_MSK[[#This Row],[B_]],SEARCH(" ",B_MSK[[#This Row],[B_]])))</f>
        <v xml:space="preserve">6 </v>
      </c>
      <c r="AS50" s="5" t="str">
        <f ca="1">IF(B_MSK[[#This Row],[B_]]="","",RIGHT(B_MSK[[#This Row],[B_]],LEN(B_MSK[[#This Row],[B_]])-SEARCH(" ",B_MSK[[#This Row],[B_]])))</f>
        <v>SET</v>
      </c>
      <c r="AT50" s="5" t="str">
        <f ca="1">IF(B_MSK[[#This Row],[B_2]]="LSN",12,"")</f>
        <v/>
      </c>
      <c r="AU50" s="5" t="str">
        <f ca="1">IF(B_MSK[[#This Row],[C_1]]="","","PCS")</f>
        <v/>
      </c>
      <c r="AV50" s="5">
        <f ca="1">IF(B_MSK[[#This Row],[A_1]]="","",B_MSK[[#This Row],[A_1]]*IF(B_MSK[[#This Row],[B_1]]="",1,B_MSK[[#This Row],[B_1]])*IF(B_MSK[[#This Row],[C_1]]="",1,B_MSK[[#This Row],[C_1]]))</f>
        <v>24</v>
      </c>
      <c r="AW50" s="5" t="str">
        <f ca="1">IF(B_MSK[[#This Row],[C_2]]="",IF(B_MSK[[#This Row],[B_2]]="",IF(B_MSK[[#This Row],[A_2]]="","",B_MSK[[#This Row],[A_2]]),B_MSK[[#This Row],[B_2]]),B_MSK[[#This Row],[C_2]])</f>
        <v>SET</v>
      </c>
      <c r="AX50" s="2">
        <f ca="1">IF(ISNUMBER(B_MSK[[#This Row],[TANGGAL DATANG]]),B_MSK[[#This Row],[TANGGAL DATANG]],AX49)</f>
        <v>44931</v>
      </c>
      <c r="AY50" s="5" t="str">
        <f ca="1">IF(B_MSK[[#This Row],[DB_ROW]]="","",INDEX([2]!db[JENIS],B_MSK[[#This Row],[DB_ROW]]-1))</f>
        <v>cr/op</v>
      </c>
      <c r="AZ50" s="5">
        <f ca="1">IF(B_MSK[[#This Row],[A_1]]="","",B_MSK[[#This Row],[A_1]])*1</f>
        <v>4</v>
      </c>
      <c r="BA50" s="5" t="str">
        <f ca="1">IF(B_MSK[[#This Row],[//]]="","",INDEX(INDIRECT(DIR&amp;$2:$2),B_MSK[[#This Row],[//]]))</f>
        <v>ARTO MORO</v>
      </c>
      <c r="BB50" s="5" t="str">
        <f ca="1">CONCATENATE(B_MSK[[#This Row],[concat]],B_MSK[[#This Row],[HARGA_X]],B_MSK[[#This Row],[SAT]])</f>
        <v>oilpastelop72sppcaseseaworldjk96000SET</v>
      </c>
    </row>
    <row r="51" spans="1:54" x14ac:dyDescent="0.25">
      <c r="A51" s="6" t="s">
        <v>128</v>
      </c>
      <c r="B51" s="5" t="str">
        <f ca="1">IF(B_MSK[[#This Row],[N_ID]]="","",INDEX(INDIRECT(DIR&amp;$2:$2),MATCH(B_MSK[[#This Row],[N_ID]],INDIRECT(DIR&amp;"!NOTA[ID_P]"),0)))</f>
        <v/>
      </c>
      <c r="C51" s="5" t="str">
        <f ca="1">IF(B_MSK[[#This Row],[//]]="","",HYPERLINK("["&amp;SUBSTITUTE(DIR,"'","")&amp;"]NOTA!D"&amp;B_MSK[[#This Row],[//]]+2,"&gt;"))</f>
        <v>&gt;</v>
      </c>
      <c r="D51" s="5" t="str">
        <f ca="1">IF(B_MSK[[#This Row],[N_ID]]="","",COUNTIF(INDIRECT(DIR&amp;"!NOTA[ID_H]"),B_MSK[[#This Row],[ID NOTA]]))</f>
        <v/>
      </c>
      <c r="E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</v>
      </c>
      <c r="F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" s="7" t="str">
        <f ca="1">IF(B_MSK[[#This Row],[stt]]="ada",INDEX([2]!db[NB BM],B_MSK[DB_ROW]-1),"")</f>
        <v>Bp JK BP-338 Vocus hitam</v>
      </c>
      <c r="H51" s="7" t="str">
        <f ca="1">IF(B_MSK[[#This Row],[//]]="","",INDEX(INDIRECT(DIR&amp;$2:$2),B_MSK[[#This Row],[//]]))</f>
        <v>ATALI MAKMUR</v>
      </c>
      <c r="I51" s="27" t="str">
        <f ca="1">IF(B_MSK[[#This Row],[//]]="","",INDEX(INDIRECT(DB_PATH&amp;$2:$2),B_MSK[[#This Row],[DB_ROW]]-1))</f>
        <v>12 GRS</v>
      </c>
      <c r="J51" s="5" t="str">
        <f ca="1">IF(B_MSK[[#This Row],[//]]="","",IF(INDEX(INDIRECT(DIR&amp;$2:$2),B_MSK[[#This Row],[//]])="","",INDEX(INDIRECT(DIR&amp;$2:$2),B_MSK[[#This Row],[//]])))</f>
        <v/>
      </c>
      <c r="K51" s="5">
        <f ca="1">IF(B_MSK[[#This Row],[//]]="","",IF(INDEX(INDIRECT(DIR&amp;$2:$2),B_MSK[[#This Row],[//]])="","",INDEX(INDIRECT(DIR&amp;$2:$2),B_MSK[[#This Row],[//]])))</f>
        <v>30</v>
      </c>
      <c r="L51" s="5" t="str">
        <f ca="1">IF(B_MSK[[#This Row],[//]]="","",IF(INDEX(INDIRECT(DIR&amp;$2:$2),B_MSK[[#This Row],[//]])="","",INDEX(INDIRECT(DIR&amp;$2:$2),B_MSK[[#This Row],[//]])))</f>
        <v>DZ</v>
      </c>
      <c r="M51" s="13">
        <f ca="1">IF(B_MSK[[#This Row],[//]]="","",INDEX(INDIRECT(DIR&amp;$2:$2),B_MSK[[#This Row],[//]]))</f>
        <v>12600</v>
      </c>
      <c r="N51" s="13">
        <f ca="1">IF(OR(B_MSK[[#This Row],[//]]="",),"",INDEX(INDIRECT(DIR&amp;$2:$2),B_MSK[[#This Row],[//]]))</f>
        <v>378000</v>
      </c>
      <c r="O51" s="3">
        <f ca="1">IF(B_MSK[[#This Row],[//]]="","",IF(INDEX(INDIRECT(DIR&amp;$2:$2),B_MSK[[#This Row],[//]])=0,"",INDEX(INDIRECT(DIR&amp;$2:$2),B_MSK[[#This Row],[//]])))</f>
        <v>0.1</v>
      </c>
      <c r="P51" s="3">
        <f ca="1">IF(B_MSK[[#This Row],[//]]="","",IF(INDEX(INDIRECT(DIR&amp;$2:$2),B_MSK[[#This Row],[//]])=0,"",INDEX(INDIRECT(DIR&amp;$2:$2),B_MSK[[#This Row],[//]])))</f>
        <v>0.05</v>
      </c>
      <c r="Q51" s="12">
        <f ca="1">IF(B_MSK[[#This Row],[//]]="","",INDEX(INDIRECT(DIR&amp;$2:$2),B_MSK[[#This Row],[//]]))</f>
        <v>323190</v>
      </c>
      <c r="R5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1" s="37" t="str">
        <f ca="1">IF(B_MSK[[#This Row],[//]]="","",INDEX(INDIRECT(DIR&amp;$2:$2),B_MSK[[#This Row],[//]]))</f>
        <v>BONUS OIL PASTEL JK</v>
      </c>
      <c r="U51" s="38">
        <f ca="1">IF(SUMIF(B_MSK[NAMA BARANG],B_MSK[[#This Row],[NAMA BARANG]],B_MSK[JMLH BRG])=0,"",SUMIF(B_MSK[NAMA BARANG],B_MSK[[#This Row],[NAMA BARANG]],B_MSK[C]))</f>
        <v>0</v>
      </c>
      <c r="V51" s="7" t="str">
        <f ca="1">IF(B_MSK[[#This Row],[//]]="","",INDEX(INDIRECT(DIR&amp;$2:$2),B_MSK[[#This Row],[//]]))</f>
        <v>BALLPEN BP-338 VOCUS BLACK JK</v>
      </c>
      <c r="W51" s="7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X51" s="5" t="str">
        <f ca="1">IF(B_MSK[[#This Row],[N.B.nota]]="","",IF(MATCH(B_MSK[[#This Row],[concat]],[2]!db[NB NOTA_C],0)&gt;0,"ada",0))</f>
        <v>ada</v>
      </c>
      <c r="Y51" s="5" t="str">
        <f ca="1">IF(B_MSK[[#This Row],[N.B.nota]]="","",ADDRESS(ROW(B_MSK[QB]),COLUMN(B_MSK[QB]))&amp;":"&amp;ADDRESS(ROW(),COLUMN(B_MSK[QB])))</f>
        <v>$D$4:$D$51</v>
      </c>
      <c r="Z51" s="5">
        <f ca="1">IF(B_MSK[[#This Row],[concat]]="","",MATCH(B_MSK[[#This Row],[concat]],[2]!db[NB NOTA_C],0)+1)</f>
        <v>76</v>
      </c>
      <c r="AA51" s="5" t="str">
        <f ca="1">IF(B_MSK[[#This Row],[//]]="","",HYPERLINK("[D:\kerja\BANK EXP\BARU\DB.XLSX]DB!e"&amp;B_MSK[[#This Row],[DB_ROW]],"&gt;"))</f>
        <v>&gt;</v>
      </c>
      <c r="AB51" s="30" t="str">
        <f ca="1">MID(B_MSK[[#This Row],[/ STN_1]],FIND(" ",B_MSK[[#This Row],[/ STN_1]])+1,LEN(B_MSK[[#This Row],[/ STN_1]]))</f>
        <v>LSN</v>
      </c>
      <c r="AC51" s="11">
        <f ca="1">IF(B_MSK[[#This Row],[//]]="","",IF(B_MSK[[#This Row],[ JUMLAH ]]="","",IF(B_MSK[[#This Row],[C]]="",B_MSK[[#This Row],[HARGA CTN]]/B_MSK[[#This Row],[JMLH BRG]],B_MSK[[#This Row],[HARGA CTN]]/B_MSK[[#This Row],[A_1]])))</f>
        <v>12600</v>
      </c>
      <c r="AD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1050</v>
      </c>
      <c r="AF5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" s="15" t="str">
        <f ca="1">IF(B_MSK[[#This Row],[HARGA_2]]="","",IF(MID(B_MSK[[#This Row],[/ STN_2]],FIND(" ",B_MSK[[#This Row],[/ STN_2]])+1,LEN(B_MSK[[#This Row],[/ STN_2]]))="LSN",B_MSK[[#This Row],[HARGA_2]]/12,""))</f>
        <v/>
      </c>
      <c r="AH51" s="7" t="str">
        <f ca="1">IF(B_MSK[[#This Row],[HARGA_3]]="","","/ "&amp;"PCS")</f>
        <v/>
      </c>
      <c r="AI51" s="15">
        <f ca="1">IF(B_MSK[[#This Row],[HARGA_3]]="",IF(B_MSK[[#This Row],[HARGA_2]]="",IF(B_MSK[[#This Row],[HARGA_1]]="","",B_MSK[[#This Row],[HARGA_1]]),B_MSK[[#This Row],[HARGA_2]]),B_MSK[[#This Row],[HARGA_3]])</f>
        <v>1050</v>
      </c>
      <c r="AJ5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" s="5" t="str">
        <f ca="1">IF(B_MSK[[#This Row],[//]]="","",SUBSTITUTE(SUBSTITUTE(SUBSTITUTE(B_MSK[[#This Row],[QTY/ CTN]]," ","_",2),"(",""),")","")&amp;"_")</f>
        <v>12 GRS_</v>
      </c>
      <c r="AL51" s="5">
        <f ca="1">IF(B_MSK[[#This Row],[A_B]]="","",SEARCH("_",B_MSK[[#This Row],[A_B]]))</f>
        <v>7</v>
      </c>
      <c r="AM51" s="5">
        <f ca="1">IF(B_MSK[[#This Row],[A_B]]="","",LEN(B_MSK[[#This Row],[A_B]]))</f>
        <v>7</v>
      </c>
      <c r="AN51" s="5" t="str">
        <f ca="1">IF(B_MSK[[#This Row],[A_B]]="","",LEFT(B_MSK[[#This Row],[QTY/ CTN]],B_MSK[[#This Row],[A_B_1]]))</f>
        <v>12 GRS</v>
      </c>
      <c r="AO51" s="5" t="str">
        <f ca="1">IF(B_MSK[[#This Row],[A_B]]="","",LEFT(B_MSK[[#This Row],[A_]],SEARCH(" ",B_MSK[[#This Row],[A_]])-1))</f>
        <v>12</v>
      </c>
      <c r="AP51" s="5" t="str">
        <f ca="1">IF(B_MSK[[#This Row],[A_B]]="","",RIGHT(B_MSK[[#This Row],[A_]],LEN(B_MSK[[#This Row],[A_]])-SEARCH(" ",B_MSK[[#This Row],[A_]])))</f>
        <v>GRS</v>
      </c>
      <c r="AQ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51" s="5" t="str">
        <f ca="1">IF(B_MSK[[#This Row],[B_]]="","",LEFT(B_MSK[[#This Row],[B_]],SEARCH(" ",B_MSK[[#This Row],[B_]])))</f>
        <v xml:space="preserve">12 </v>
      </c>
      <c r="AS51" s="5" t="str">
        <f ca="1">IF(B_MSK[[#This Row],[B_]]="","",RIGHT(B_MSK[[#This Row],[B_]],LEN(B_MSK[[#This Row],[B_]])-SEARCH(" ",B_MSK[[#This Row],[B_]])))</f>
        <v>LSN</v>
      </c>
      <c r="AT51" s="5">
        <f ca="1">IF(B_MSK[[#This Row],[B_2]]="LSN",12,"")</f>
        <v>12</v>
      </c>
      <c r="AU51" s="5" t="str">
        <f ca="1">IF(B_MSK[[#This Row],[C_1]]="","","PCS")</f>
        <v>PCS</v>
      </c>
      <c r="AV51" s="5">
        <f ca="1">IF(B_MSK[[#This Row],[A_1]]="","",B_MSK[[#This Row],[A_1]]*IF(B_MSK[[#This Row],[B_1]]="",1,B_MSK[[#This Row],[B_1]])*IF(B_MSK[[#This Row],[C_1]]="",1,B_MSK[[#This Row],[C_1]]))</f>
        <v>1728</v>
      </c>
      <c r="AW51" s="5" t="str">
        <f ca="1">IF(B_MSK[[#This Row],[C_2]]="",IF(B_MSK[[#This Row],[B_2]]="",IF(B_MSK[[#This Row],[A_2]]="","",B_MSK[[#This Row],[A_2]]),B_MSK[[#This Row],[B_2]]),B_MSK[[#This Row],[C_2]])</f>
        <v>PCS</v>
      </c>
      <c r="AX51" s="2">
        <f ca="1">IF(ISNUMBER(B_MSK[[#This Row],[TANGGAL DATANG]]),B_MSK[[#This Row],[TANGGAL DATANG]],AX50)</f>
        <v>44931</v>
      </c>
      <c r="AY51" s="5" t="str">
        <f ca="1">IF(B_MSK[[#This Row],[DB_ROW]]="","",INDEX([2]!db[JENIS],B_MSK[[#This Row],[DB_ROW]]-1))</f>
        <v>pen</v>
      </c>
      <c r="AZ51" s="5">
        <f ca="1">IF(B_MSK[[#This Row],[A_1]]="","",B_MSK[[#This Row],[A_1]])*1</f>
        <v>12</v>
      </c>
      <c r="BA51" s="5" t="str">
        <f ca="1">IF(B_MSK[[#This Row],[//]]="","",INDEX(INDIRECT(DIR&amp;$2:$2),B_MSK[[#This Row],[//]]))</f>
        <v>ARTO MORO</v>
      </c>
      <c r="BB51" s="5" t="str">
        <f ca="1">CONCATENATE(B_MSK[[#This Row],[concat]],B_MSK[[#This Row],[HARGA_X]],B_MSK[[#This Row],[SAT]])</f>
        <v>ballpenbp338vocusblackjk1050DZ</v>
      </c>
    </row>
    <row r="52" spans="1:54" x14ac:dyDescent="0.25">
      <c r="A52" s="6" t="s">
        <v>128</v>
      </c>
      <c r="B52" s="5" t="str">
        <f ca="1">IF(B_MSK[[#This Row],[N_ID]]="","",INDEX(INDIRECT(DIR&amp;$2:$2),MATCH(B_MSK[[#This Row],[N_ID]],INDIRECT(DIR&amp;"!NOTA[ID_P]"),0)))</f>
        <v/>
      </c>
      <c r="C52" s="5" t="str">
        <f ca="1">IF(B_MSK[[#This Row],[//]]="","",HYPERLINK("["&amp;SUBSTITUTE(DIR,"'","")&amp;"]NOTA!D"&amp;B_MSK[[#This Row],[//]]+2,"&gt;"))</f>
        <v/>
      </c>
      <c r="D52" s="5" t="str">
        <f ca="1">IF(B_MSK[[#This Row],[N_ID]]="","",COUNTIF(INDIRECT(DIR&amp;"!NOTA[ID_H]"),B_MSK[[#This Row],[ID NOTA]]))</f>
        <v/>
      </c>
      <c r="E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" s="7" t="str">
        <f ca="1">IF(B_MSK[[#This Row],[stt]]="ada",INDEX([2]!db[NB BM],B_MSK[DB_ROW]-1),"")</f>
        <v/>
      </c>
      <c r="H52" s="7" t="str">
        <f ca="1">IF(B_MSK[[#This Row],[//]]="","",INDEX(INDIRECT(DIR&amp;$2:$2),B_MSK[[#This Row],[//]]))</f>
        <v/>
      </c>
      <c r="I52" s="27" t="str">
        <f ca="1">IF(B_MSK[[#This Row],[//]]="","",INDEX(INDIRECT(DB_PATH&amp;$2:$2),B_MSK[[#This Row],[DB_ROW]]-1))</f>
        <v/>
      </c>
      <c r="J52" s="5" t="str">
        <f ca="1">IF(B_MSK[[#This Row],[//]]="","",IF(INDEX(INDIRECT(DIR&amp;$2:$2),B_MSK[[#This Row],[//]])="","",INDEX(INDIRECT(DIR&amp;$2:$2),B_MSK[[#This Row],[//]])))</f>
        <v/>
      </c>
      <c r="K52" s="5" t="str">
        <f ca="1">IF(B_MSK[[#This Row],[//]]="","",IF(INDEX(INDIRECT(DIR&amp;$2:$2),B_MSK[[#This Row],[//]])="","",INDEX(INDIRECT(DIR&amp;$2:$2),B_MSK[[#This Row],[//]])))</f>
        <v/>
      </c>
      <c r="L52" s="5" t="str">
        <f ca="1">IF(B_MSK[[#This Row],[//]]="","",IF(INDEX(INDIRECT(DIR&amp;$2:$2),B_MSK[[#This Row],[//]])="","",INDEX(INDIRECT(DIR&amp;$2:$2),B_MSK[[#This Row],[//]])))</f>
        <v/>
      </c>
      <c r="M52" s="13" t="str">
        <f ca="1">IF(B_MSK[[#This Row],[//]]="","",INDEX(INDIRECT(DIR&amp;$2:$2),B_MSK[[#This Row],[//]]))</f>
        <v/>
      </c>
      <c r="N52" s="13" t="str">
        <f ca="1">IF(OR(B_MSK[[#This Row],[//]]="",),"",INDEX(INDIRECT(DIR&amp;$2:$2),B_MSK[[#This Row],[//]]))</f>
        <v/>
      </c>
      <c r="O52" s="3" t="str">
        <f ca="1">IF(B_MSK[[#This Row],[//]]="","",IF(INDEX(INDIRECT(DIR&amp;$2:$2),B_MSK[[#This Row],[//]])=0,"",INDEX(INDIRECT(DIR&amp;$2:$2),B_MSK[[#This Row],[//]])))</f>
        <v/>
      </c>
      <c r="P52" s="3" t="str">
        <f ca="1">IF(B_MSK[[#This Row],[//]]="","",IF(INDEX(INDIRECT(DIR&amp;$2:$2),B_MSK[[#This Row],[//]])=0,"",INDEX(INDIRECT(DIR&amp;$2:$2),B_MSK[[#This Row],[//]])))</f>
        <v/>
      </c>
      <c r="Q52" s="12" t="str">
        <f ca="1">IF(B_MSK[[#This Row],[//]]="","",INDEX(INDIRECT(DIR&amp;$2:$2),B_MSK[[#This Row],[//]]))</f>
        <v/>
      </c>
      <c r="R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" s="37" t="str">
        <f ca="1">IF(B_MSK[[#This Row],[//]]="","",INDEX(INDIRECT(DIR&amp;$2:$2),B_MSK[[#This Row],[//]]))</f>
        <v/>
      </c>
      <c r="U52" s="38" t="str">
        <f ca="1">IF(SUMIF(B_MSK[NAMA BARANG],B_MSK[[#This Row],[NAMA BARANG]],B_MSK[JMLH BRG])=0,"",SUMIF(B_MSK[NAMA BARANG],B_MSK[[#This Row],[NAMA BARANG]],B_MSK[C]))</f>
        <v/>
      </c>
      <c r="V52" s="7" t="str">
        <f ca="1">IF(B_MSK[[#This Row],[//]]="","",INDEX(INDIRECT(DIR&amp;$2:$2),B_MSK[[#This Row],[//]]))</f>
        <v/>
      </c>
      <c r="W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" s="5" t="str">
        <f ca="1">IF(B_MSK[[#This Row],[N.B.nota]]="","",IF(MATCH(B_MSK[[#This Row],[concat]],[2]!db[NB NOTA_C],0)&gt;0,"ada",0))</f>
        <v/>
      </c>
      <c r="Y52" s="5" t="str">
        <f ca="1">IF(B_MSK[[#This Row],[N.B.nota]]="","",ADDRESS(ROW(B_MSK[QB]),COLUMN(B_MSK[QB]))&amp;":"&amp;ADDRESS(ROW(),COLUMN(B_MSK[QB])))</f>
        <v/>
      </c>
      <c r="Z52" s="5" t="str">
        <f ca="1">IF(B_MSK[[#This Row],[concat]]="","",MATCH(B_MSK[[#This Row],[concat]],[2]!db[NB NOTA_C],0)+1)</f>
        <v/>
      </c>
      <c r="AA52" s="5" t="str">
        <f ca="1">IF(B_MSK[[#This Row],[//]]="","",HYPERLINK("[D:\kerja\BANK EXP\BARU\DB.XLSX]DB!e"&amp;B_MSK[[#This Row],[DB_ROW]],"&gt;"))</f>
        <v/>
      </c>
      <c r="AB52" s="30" t="e">
        <f ca="1">MID(B_MSK[[#This Row],[/ STN_1]],FIND(" ",B_MSK[[#This Row],[/ STN_1]])+1,LEN(B_MSK[[#This Row],[/ STN_1]]))</f>
        <v>#VALUE!</v>
      </c>
      <c r="AC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" s="15" t="str">
        <f ca="1">IF(B_MSK[[#This Row],[HARGA_2]]="","",IF(MID(B_MSK[[#This Row],[/ STN_2]],FIND(" ",B_MSK[[#This Row],[/ STN_2]])+1,LEN(B_MSK[[#This Row],[/ STN_2]]))="LSN",B_MSK[[#This Row],[HARGA_2]]/12,""))</f>
        <v/>
      </c>
      <c r="AH52" s="7" t="str">
        <f ca="1">IF(B_MSK[[#This Row],[HARGA_3]]="","","/ "&amp;"PCS")</f>
        <v/>
      </c>
      <c r="AI52" s="15" t="str">
        <f ca="1">IF(B_MSK[[#This Row],[HARGA_3]]="",IF(B_MSK[[#This Row],[HARGA_2]]="",IF(B_MSK[[#This Row],[HARGA_1]]="","",B_MSK[[#This Row],[HARGA_1]]),B_MSK[[#This Row],[HARGA_2]]),B_MSK[[#This Row],[HARGA_3]])</f>
        <v/>
      </c>
      <c r="AJ52" s="15" t="str">
        <f ca="1">IF(B_MSK[[#This Row],[/ STN_3]]="",IF(B_MSK[[#This Row],[/ STN_2]]="",IF(B_MSK[[#This Row],[/ STN_1]]="","",B_MSK[[#This Row],[/ STN_1]]),B_MSK[[#This Row],[/ STN_2]]),B_MSK[[#This Row],[/ STN_3]])</f>
        <v/>
      </c>
      <c r="AK52" s="5" t="str">
        <f ca="1">IF(B_MSK[[#This Row],[//]]="","",SUBSTITUTE(SUBSTITUTE(SUBSTITUTE(B_MSK[[#This Row],[QTY/ CTN]]," ","_",2),"(",""),")","")&amp;"_")</f>
        <v/>
      </c>
      <c r="AL52" s="5" t="str">
        <f ca="1">IF(B_MSK[[#This Row],[A_B]]="","",SEARCH("_",B_MSK[[#This Row],[A_B]]))</f>
        <v/>
      </c>
      <c r="AM52" s="5" t="str">
        <f ca="1">IF(B_MSK[[#This Row],[A_B]]="","",LEN(B_MSK[[#This Row],[A_B]]))</f>
        <v/>
      </c>
      <c r="AN52" s="5" t="str">
        <f ca="1">IF(B_MSK[[#This Row],[A_B]]="","",LEFT(B_MSK[[#This Row],[QTY/ CTN]],B_MSK[[#This Row],[A_B_1]]))</f>
        <v/>
      </c>
      <c r="AO52" s="5" t="str">
        <f ca="1">IF(B_MSK[[#This Row],[A_B]]="","",LEFT(B_MSK[[#This Row],[A_]],SEARCH(" ",B_MSK[[#This Row],[A_]])-1))</f>
        <v/>
      </c>
      <c r="AP52" s="5" t="str">
        <f ca="1">IF(B_MSK[[#This Row],[A_B]]="","",RIGHT(B_MSK[[#This Row],[A_]],LEN(B_MSK[[#This Row],[A_]])-SEARCH(" ",B_MSK[[#This Row],[A_]])))</f>
        <v/>
      </c>
      <c r="AQ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" s="5" t="str">
        <f ca="1">IF(B_MSK[[#This Row],[B_]]="","",LEFT(B_MSK[[#This Row],[B_]],SEARCH(" ",B_MSK[[#This Row],[B_]])))</f>
        <v/>
      </c>
      <c r="AS52" s="5" t="str">
        <f ca="1">IF(B_MSK[[#This Row],[B_]]="","",RIGHT(B_MSK[[#This Row],[B_]],LEN(B_MSK[[#This Row],[B_]])-SEARCH(" ",B_MSK[[#This Row],[B_]])))</f>
        <v/>
      </c>
      <c r="AT52" s="5" t="str">
        <f ca="1">IF(B_MSK[[#This Row],[B_2]]="LSN",12,"")</f>
        <v/>
      </c>
      <c r="AU52" s="5" t="str">
        <f ca="1">IF(B_MSK[[#This Row],[C_1]]="","","PCS")</f>
        <v/>
      </c>
      <c r="AV52" s="5" t="str">
        <f ca="1">IF(B_MSK[[#This Row],[A_1]]="","",B_MSK[[#This Row],[A_1]]*IF(B_MSK[[#This Row],[B_1]]="",1,B_MSK[[#This Row],[B_1]])*IF(B_MSK[[#This Row],[C_1]]="",1,B_MSK[[#This Row],[C_1]]))</f>
        <v/>
      </c>
      <c r="AW52" s="5" t="str">
        <f ca="1">IF(B_MSK[[#This Row],[C_2]]="",IF(B_MSK[[#This Row],[B_2]]="",IF(B_MSK[[#This Row],[A_2]]="","",B_MSK[[#This Row],[A_2]]),B_MSK[[#This Row],[B_2]]),B_MSK[[#This Row],[C_2]])</f>
        <v/>
      </c>
      <c r="AX52" s="2">
        <f ca="1">IF(ISNUMBER(B_MSK[[#This Row],[TANGGAL DATANG]]),B_MSK[[#This Row],[TANGGAL DATANG]],AX51)</f>
        <v>44931</v>
      </c>
      <c r="AY52" s="5" t="str">
        <f ca="1">IF(B_MSK[[#This Row],[DB_ROW]]="","",INDEX([2]!db[JENIS],B_MSK[[#This Row],[DB_ROW]]-1))</f>
        <v/>
      </c>
      <c r="AZ52" s="5" t="e">
        <f ca="1">IF(B_MSK[[#This Row],[A_1]]="","",B_MSK[[#This Row],[A_1]])*1</f>
        <v>#VALUE!</v>
      </c>
      <c r="BA52" s="5" t="str">
        <f ca="1">IF(B_MSK[[#This Row],[//]]="","",INDEX(INDIRECT(DIR&amp;$2:$2),B_MSK[[#This Row],[//]]))</f>
        <v/>
      </c>
      <c r="BB52" s="5" t="str">
        <f ca="1">CONCATENATE(B_MSK[[#This Row],[concat]],B_MSK[[#This Row],[HARGA_X]],B_MSK[[#This Row],[SAT]])</f>
        <v/>
      </c>
    </row>
    <row r="53" spans="1:54" x14ac:dyDescent="0.25">
      <c r="A53" s="6" t="s">
        <v>162</v>
      </c>
      <c r="B53" s="5">
        <f ca="1">IF(B_MSK[[#This Row],[N_ID]]="","",INDEX(INDIRECT(DIR&amp;$2:$2),MATCH(B_MSK[[#This Row],[N_ID]],INDIRECT(DIR&amp;"!NOTA[ID_P]"),0)))</f>
        <v>11</v>
      </c>
      <c r="C53" s="5" t="str">
        <f ca="1">IF(B_MSK[[#This Row],[//]]="","",HYPERLINK("["&amp;SUBSTITUTE(DIR,"'","")&amp;"]NOTA!D"&amp;B_MSK[[#This Row],[//]]+2,"&gt;"))</f>
        <v>&gt;</v>
      </c>
      <c r="D53" s="5">
        <f ca="1">IF(B_MSK[[#This Row],[N_ID]]="","",COUNTIF(INDIRECT(DIR&amp;"!NOTA[ID_H]"),B_MSK[[#This Row],[ID NOTA]]))</f>
        <v>1</v>
      </c>
      <c r="E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</v>
      </c>
      <c r="F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" s="7" t="str">
        <f ca="1">IF(B_MSK[[#This Row],[stt]]="ada",INDEX([2]!db[NB BM],B_MSK[DB_ROW]-1),"")</f>
        <v>Stapler Kenko HD-10</v>
      </c>
      <c r="H53" s="7" t="str">
        <f ca="1">IF(B_MSK[[#This Row],[//]]="","",INDEX(INDIRECT(DIR&amp;$2:$2),B_MSK[[#This Row],[//]]))</f>
        <v>KENKO SINAR INDONESIA</v>
      </c>
      <c r="I53" s="27" t="str">
        <f ca="1">IF(B_MSK[[#This Row],[//]]="","",INDEX(INDIRECT(DB_PATH&amp;$2:$2),B_MSK[[#This Row],[DB_ROW]]-1))</f>
        <v>20 LSN</v>
      </c>
      <c r="J53" s="5">
        <f ca="1">IF(B_MSK[[#This Row],[//]]="","",IF(INDEX(INDIRECT(DIR&amp;$2:$2),B_MSK[[#This Row],[//]])="","",INDEX(INDIRECT(DIR&amp;$2:$2),B_MSK[[#This Row],[//]])))</f>
        <v>5</v>
      </c>
      <c r="K53" s="5" t="str">
        <f ca="1">IF(B_MSK[[#This Row],[//]]="","",IF(INDEX(INDIRECT(DIR&amp;$2:$2),B_MSK[[#This Row],[//]])="","",INDEX(INDIRECT(DIR&amp;$2:$2),B_MSK[[#This Row],[//]])))</f>
        <v/>
      </c>
      <c r="L53" s="5" t="str">
        <f ca="1">IF(B_MSK[[#This Row],[//]]="","",IF(INDEX(INDIRECT(DIR&amp;$2:$2),B_MSK[[#This Row],[//]])="","",INDEX(INDIRECT(DIR&amp;$2:$2),B_MSK[[#This Row],[//]])))</f>
        <v/>
      </c>
      <c r="M53" s="13">
        <f ca="1">IF(B_MSK[[#This Row],[//]]="","",INDEX(INDIRECT(DIR&amp;$2:$2),B_MSK[[#This Row],[//]]))</f>
        <v>0</v>
      </c>
      <c r="N53" s="13">
        <f ca="1">IF(OR(B_MSK[[#This Row],[//]]="",),"",INDEX(INDIRECT(DIR&amp;$2:$2),B_MSK[[#This Row],[//]]))</f>
        <v>1860000</v>
      </c>
      <c r="O53" s="3">
        <f ca="1">IF(B_MSK[[#This Row],[//]]="","",IF(INDEX(INDIRECT(DIR&amp;$2:$2),B_MSK[[#This Row],[//]])=0,"",INDEX(INDIRECT(DIR&amp;$2:$2),B_MSK[[#This Row],[//]])))</f>
        <v>0.17</v>
      </c>
      <c r="P53" s="3" t="str">
        <f ca="1">IF(B_MSK[[#This Row],[//]]="","",IF(INDEX(INDIRECT(DIR&amp;$2:$2),B_MSK[[#This Row],[//]])=0,"",INDEX(INDIRECT(DIR&amp;$2:$2),B_MSK[[#This Row],[//]])))</f>
        <v/>
      </c>
      <c r="Q53" s="12">
        <f ca="1">IF(B_MSK[[#This Row],[//]]="","",INDEX(INDIRECT(DIR&amp;$2:$2),B_MSK[[#This Row],[//]]))</f>
        <v>7719000</v>
      </c>
      <c r="R5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1581000</v>
      </c>
      <c r="S5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6138000</v>
      </c>
      <c r="T53" s="37">
        <f ca="1">IF(B_MSK[[#This Row],[//]]="","",INDEX(INDIRECT(DIR&amp;$2:$2),B_MSK[[#This Row],[//]]))</f>
        <v>0</v>
      </c>
      <c r="U53" s="38" t="str">
        <f ca="1">IF(SUMIF(B_MSK[NAMA BARANG],B_MSK[[#This Row],[NAMA BARANG]],B_MSK[JMLH BRG])=0,"",SUMIF(B_MSK[NAMA BARANG],B_MSK[[#This Row],[NAMA BARANG]],B_MSK[C]))</f>
        <v/>
      </c>
      <c r="V53" s="7" t="str">
        <f ca="1">IF(B_MSK[[#This Row],[//]]="","",INDEX(INDIRECT(DIR&amp;$2:$2),B_MSK[[#This Row],[//]]))</f>
        <v>KENKO STAPLER HD-10</v>
      </c>
      <c r="W53" s="7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X53" s="5" t="str">
        <f ca="1">IF(B_MSK[[#This Row],[N.B.nota]]="","",IF(MATCH(B_MSK[[#This Row],[concat]],[2]!db[NB NOTA_C],0)&gt;0,"ada",0))</f>
        <v>ada</v>
      </c>
      <c r="Y53" s="5" t="str">
        <f ca="1">IF(B_MSK[[#This Row],[N.B.nota]]="","",ADDRESS(ROW(B_MSK[QB]),COLUMN(B_MSK[QB]))&amp;":"&amp;ADDRESS(ROW(),COLUMN(B_MSK[QB])))</f>
        <v>$D$4:$D$53</v>
      </c>
      <c r="Z53" s="5">
        <f ca="1">IF(B_MSK[[#This Row],[concat]]="","",MATCH(B_MSK[[#This Row],[concat]],[2]!db[NB NOTA_C],0)+1)</f>
        <v>1292</v>
      </c>
      <c r="AA53" s="5" t="str">
        <f ca="1">IF(B_MSK[[#This Row],[//]]="","",HYPERLINK("[D:\kerja\BANK EXP\BARU\DB.XLSX]DB!e"&amp;B_MSK[[#This Row],[DB_ROW]],"&gt;"))</f>
        <v>&gt;</v>
      </c>
      <c r="AB53" s="30" t="str">
        <f ca="1">MID(B_MSK[[#This Row],[/ STN_1]],FIND(" ",B_MSK[[#This Row],[/ STN_1]])+1,LEN(B_MSK[[#This Row],[/ STN_1]]))</f>
        <v>LSN</v>
      </c>
      <c r="AC53" s="11">
        <f ca="1">IF(B_MSK[[#This Row],[//]]="","",IF(B_MSK[[#This Row],[ JUMLAH ]]="","",IF(B_MSK[[#This Row],[C]]="",B_MSK[[#This Row],[HARGA CTN]]/B_MSK[[#This Row],[JMLH BRG]],B_MSK[[#This Row],[HARGA CTN]]/B_MSK[[#This Row],[A_1]])))</f>
        <v>93000</v>
      </c>
      <c r="AD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7750</v>
      </c>
      <c r="AF5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3" s="15" t="str">
        <f ca="1">IF(B_MSK[[#This Row],[HARGA_2]]="","",IF(MID(B_MSK[[#This Row],[/ STN_2]],FIND(" ",B_MSK[[#This Row],[/ STN_2]])+1,LEN(B_MSK[[#This Row],[/ STN_2]]))="LSN",B_MSK[[#This Row],[HARGA_2]]/12,""))</f>
        <v/>
      </c>
      <c r="AH53" s="7" t="str">
        <f ca="1">IF(B_MSK[[#This Row],[HARGA_3]]="","","/ "&amp;"PCS")</f>
        <v/>
      </c>
      <c r="AI53" s="15">
        <f ca="1">IF(B_MSK[[#This Row],[HARGA_3]]="",IF(B_MSK[[#This Row],[HARGA_2]]="",IF(B_MSK[[#This Row],[HARGA_1]]="","",B_MSK[[#This Row],[HARGA_1]]),B_MSK[[#This Row],[HARGA_2]]),B_MSK[[#This Row],[HARGA_3]])</f>
        <v>7750</v>
      </c>
      <c r="AJ5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" s="5" t="str">
        <f ca="1">IF(B_MSK[[#This Row],[//]]="","",SUBSTITUTE(SUBSTITUTE(SUBSTITUTE(B_MSK[[#This Row],[QTY/ CTN]]," ","_",2),"(",""),")","")&amp;"_")</f>
        <v>20 LSN_</v>
      </c>
      <c r="AL53" s="5">
        <f ca="1">IF(B_MSK[[#This Row],[A_B]]="","",SEARCH("_",B_MSK[[#This Row],[A_B]]))</f>
        <v>7</v>
      </c>
      <c r="AM53" s="5">
        <f ca="1">IF(B_MSK[[#This Row],[A_B]]="","",LEN(B_MSK[[#This Row],[A_B]]))</f>
        <v>7</v>
      </c>
      <c r="AN53" s="5" t="str">
        <f ca="1">IF(B_MSK[[#This Row],[A_B]]="","",LEFT(B_MSK[[#This Row],[QTY/ CTN]],B_MSK[[#This Row],[A_B_1]]))</f>
        <v>20 LSN</v>
      </c>
      <c r="AO53" s="5" t="str">
        <f ca="1">IF(B_MSK[[#This Row],[A_B]]="","",LEFT(B_MSK[[#This Row],[A_]],SEARCH(" ",B_MSK[[#This Row],[A_]])-1))</f>
        <v>20</v>
      </c>
      <c r="AP53" s="5" t="str">
        <f ca="1">IF(B_MSK[[#This Row],[A_B]]="","",RIGHT(B_MSK[[#This Row],[A_]],LEN(B_MSK[[#This Row],[A_]])-SEARCH(" ",B_MSK[[#This Row],[A_]])))</f>
        <v>LSN</v>
      </c>
      <c r="AQ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3" s="5" t="str">
        <f ca="1">IF(B_MSK[[#This Row],[B_]]="","",LEFT(B_MSK[[#This Row],[B_]],SEARCH(" ",B_MSK[[#This Row],[B_]])))</f>
        <v xml:space="preserve">12 </v>
      </c>
      <c r="AS53" s="5" t="str">
        <f ca="1">IF(B_MSK[[#This Row],[B_]]="","",RIGHT(B_MSK[[#This Row],[B_]],LEN(B_MSK[[#This Row],[B_]])-SEARCH(" ",B_MSK[[#This Row],[B_]])))</f>
        <v>PCS</v>
      </c>
      <c r="AT53" s="5" t="str">
        <f ca="1">IF(B_MSK[[#This Row],[B_2]]="LSN",12,"")</f>
        <v/>
      </c>
      <c r="AU53" s="5" t="str">
        <f ca="1">IF(B_MSK[[#This Row],[C_1]]="","","PCS")</f>
        <v/>
      </c>
      <c r="AV53" s="5">
        <f ca="1">IF(B_MSK[[#This Row],[A_1]]="","",B_MSK[[#This Row],[A_1]]*IF(B_MSK[[#This Row],[B_1]]="",1,B_MSK[[#This Row],[B_1]])*IF(B_MSK[[#This Row],[C_1]]="",1,B_MSK[[#This Row],[C_1]]))</f>
        <v>240</v>
      </c>
      <c r="AW53" s="5" t="str">
        <f ca="1">IF(B_MSK[[#This Row],[C_2]]="",IF(B_MSK[[#This Row],[B_2]]="",IF(B_MSK[[#This Row],[A_2]]="","",B_MSK[[#This Row],[A_2]]),B_MSK[[#This Row],[B_2]]),B_MSK[[#This Row],[C_2]])</f>
        <v>PCS</v>
      </c>
      <c r="AX53" s="2">
        <f ca="1">IF(ISNUMBER(B_MSK[[#This Row],[TANGGAL DATANG]]),B_MSK[[#This Row],[TANGGAL DATANG]],AX52)</f>
        <v>44931</v>
      </c>
      <c r="AY53" s="5" t="str">
        <f ca="1">IF(B_MSK[[#This Row],[DB_ROW]]="","",INDEX([2]!db[JENIS],B_MSK[[#This Row],[DB_ROW]]-1))</f>
        <v>stapler</v>
      </c>
      <c r="AZ53" s="5">
        <f ca="1">IF(B_MSK[[#This Row],[A_1]]="","",B_MSK[[#This Row],[A_1]])*1</f>
        <v>20</v>
      </c>
      <c r="BA53" s="5" t="str">
        <f ca="1">IF(B_MSK[[#This Row],[//]]="","",INDEX(INDIRECT(DIR&amp;$2:$2),B_MSK[[#This Row],[//]]))</f>
        <v>ARTO MORO</v>
      </c>
      <c r="BB53" s="5" t="str">
        <f ca="1">CONCATENATE(B_MSK[[#This Row],[concat]],B_MSK[[#This Row],[HARGA_X]],B_MSK[[#This Row],[SAT]])</f>
        <v>kenkostaplerhd107750</v>
      </c>
    </row>
    <row r="54" spans="1:54" x14ac:dyDescent="0.25">
      <c r="A54" s="6" t="s">
        <v>128</v>
      </c>
      <c r="B54" s="5" t="str">
        <f ca="1">IF(B_MSK[[#This Row],[N_ID]]="","",INDEX(INDIRECT(DIR&amp;$2:$2),MATCH(B_MSK[[#This Row],[N_ID]],INDIRECT(DIR&amp;"!NOTA[ID_P]"),0)))</f>
        <v/>
      </c>
      <c r="C54" s="5" t="str">
        <f ca="1">IF(B_MSK[[#This Row],[//]]="","",HYPERLINK("["&amp;SUBSTITUTE(DIR,"'","")&amp;"]NOTA!D"&amp;B_MSK[[#This Row],[//]]+2,"&gt;"))</f>
        <v/>
      </c>
      <c r="D54" s="5" t="str">
        <f ca="1">IF(B_MSK[[#This Row],[N_ID]]="","",COUNTIF(INDIRECT(DIR&amp;"!NOTA[ID_H]"),B_MSK[[#This Row],[ID NOTA]]))</f>
        <v/>
      </c>
      <c r="E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" s="7" t="str">
        <f ca="1">IF(B_MSK[[#This Row],[stt]]="ada",INDEX([2]!db[NB BM],B_MSK[DB_ROW]-1),"")</f>
        <v/>
      </c>
      <c r="H54" s="7" t="str">
        <f ca="1">IF(B_MSK[[#This Row],[//]]="","",INDEX(INDIRECT(DIR&amp;$2:$2),B_MSK[[#This Row],[//]]))</f>
        <v/>
      </c>
      <c r="I54" s="27" t="str">
        <f ca="1">IF(B_MSK[[#This Row],[//]]="","",INDEX(INDIRECT(DB_PATH&amp;$2:$2),B_MSK[[#This Row],[DB_ROW]]-1))</f>
        <v/>
      </c>
      <c r="J54" s="5" t="str">
        <f ca="1">IF(B_MSK[[#This Row],[//]]="","",IF(INDEX(INDIRECT(DIR&amp;$2:$2),B_MSK[[#This Row],[//]])="","",INDEX(INDIRECT(DIR&amp;$2:$2),B_MSK[[#This Row],[//]])))</f>
        <v/>
      </c>
      <c r="K54" s="5" t="str">
        <f ca="1">IF(B_MSK[[#This Row],[//]]="","",IF(INDEX(INDIRECT(DIR&amp;$2:$2),B_MSK[[#This Row],[//]])="","",INDEX(INDIRECT(DIR&amp;$2:$2),B_MSK[[#This Row],[//]])))</f>
        <v/>
      </c>
      <c r="L54" s="5" t="str">
        <f ca="1">IF(B_MSK[[#This Row],[//]]="","",IF(INDEX(INDIRECT(DIR&amp;$2:$2),B_MSK[[#This Row],[//]])="","",INDEX(INDIRECT(DIR&amp;$2:$2),B_MSK[[#This Row],[//]])))</f>
        <v/>
      </c>
      <c r="M54" s="13" t="str">
        <f ca="1">IF(B_MSK[[#This Row],[//]]="","",INDEX(INDIRECT(DIR&amp;$2:$2),B_MSK[[#This Row],[//]]))</f>
        <v/>
      </c>
      <c r="N54" s="13" t="str">
        <f ca="1">IF(OR(B_MSK[[#This Row],[//]]="",),"",INDEX(INDIRECT(DIR&amp;$2:$2),B_MSK[[#This Row],[//]]))</f>
        <v/>
      </c>
      <c r="O54" s="3" t="str">
        <f ca="1">IF(B_MSK[[#This Row],[//]]="","",IF(INDEX(INDIRECT(DIR&amp;$2:$2),B_MSK[[#This Row],[//]])=0,"",INDEX(INDIRECT(DIR&amp;$2:$2),B_MSK[[#This Row],[//]])))</f>
        <v/>
      </c>
      <c r="P54" s="3" t="str">
        <f ca="1">IF(B_MSK[[#This Row],[//]]="","",IF(INDEX(INDIRECT(DIR&amp;$2:$2),B_MSK[[#This Row],[//]])=0,"",INDEX(INDIRECT(DIR&amp;$2:$2),B_MSK[[#This Row],[//]])))</f>
        <v/>
      </c>
      <c r="Q54" s="12" t="str">
        <f ca="1">IF(B_MSK[[#This Row],[//]]="","",INDEX(INDIRECT(DIR&amp;$2:$2),B_MSK[[#This Row],[//]]))</f>
        <v/>
      </c>
      <c r="R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" s="37" t="str">
        <f ca="1">IF(B_MSK[[#This Row],[//]]="","",INDEX(INDIRECT(DIR&amp;$2:$2),B_MSK[[#This Row],[//]]))</f>
        <v/>
      </c>
      <c r="U54" s="38" t="str">
        <f ca="1">IF(SUMIF(B_MSK[NAMA BARANG],B_MSK[[#This Row],[NAMA BARANG]],B_MSK[JMLH BRG])=0,"",SUMIF(B_MSK[NAMA BARANG],B_MSK[[#This Row],[NAMA BARANG]],B_MSK[C]))</f>
        <v/>
      </c>
      <c r="V54" s="7" t="str">
        <f ca="1">IF(B_MSK[[#This Row],[//]]="","",INDEX(INDIRECT(DIR&amp;$2:$2),B_MSK[[#This Row],[//]]))</f>
        <v/>
      </c>
      <c r="W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" s="5" t="str">
        <f ca="1">IF(B_MSK[[#This Row],[N.B.nota]]="","",IF(MATCH(B_MSK[[#This Row],[concat]],[2]!db[NB NOTA_C],0)&gt;0,"ada",0))</f>
        <v/>
      </c>
      <c r="Y54" s="5" t="str">
        <f ca="1">IF(B_MSK[[#This Row],[N.B.nota]]="","",ADDRESS(ROW(B_MSK[QB]),COLUMN(B_MSK[QB]))&amp;":"&amp;ADDRESS(ROW(),COLUMN(B_MSK[QB])))</f>
        <v/>
      </c>
      <c r="Z54" s="5" t="str">
        <f ca="1">IF(B_MSK[[#This Row],[concat]]="","",MATCH(B_MSK[[#This Row],[concat]],[2]!db[NB NOTA_C],0)+1)</f>
        <v/>
      </c>
      <c r="AA54" s="5" t="str">
        <f ca="1">IF(B_MSK[[#This Row],[//]]="","",HYPERLINK("[D:\kerja\BANK EXP\BARU\DB.XLSX]DB!e"&amp;B_MSK[[#This Row],[DB_ROW]],"&gt;"))</f>
        <v/>
      </c>
      <c r="AB54" s="30" t="e">
        <f ca="1">MID(B_MSK[[#This Row],[/ STN_1]],FIND(" ",B_MSK[[#This Row],[/ STN_1]])+1,LEN(B_MSK[[#This Row],[/ STN_1]]))</f>
        <v>#VALUE!</v>
      </c>
      <c r="AC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" s="15" t="str">
        <f ca="1">IF(B_MSK[[#This Row],[HARGA_2]]="","",IF(MID(B_MSK[[#This Row],[/ STN_2]],FIND(" ",B_MSK[[#This Row],[/ STN_2]])+1,LEN(B_MSK[[#This Row],[/ STN_2]]))="LSN",B_MSK[[#This Row],[HARGA_2]]/12,""))</f>
        <v/>
      </c>
      <c r="AH54" s="7" t="str">
        <f ca="1">IF(B_MSK[[#This Row],[HARGA_3]]="","","/ "&amp;"PCS")</f>
        <v/>
      </c>
      <c r="AI54" s="15" t="str">
        <f ca="1">IF(B_MSK[[#This Row],[HARGA_3]]="",IF(B_MSK[[#This Row],[HARGA_2]]="",IF(B_MSK[[#This Row],[HARGA_1]]="","",B_MSK[[#This Row],[HARGA_1]]),B_MSK[[#This Row],[HARGA_2]]),B_MSK[[#This Row],[HARGA_3]])</f>
        <v/>
      </c>
      <c r="AJ54" s="15" t="str">
        <f ca="1">IF(B_MSK[[#This Row],[/ STN_3]]="",IF(B_MSK[[#This Row],[/ STN_2]]="",IF(B_MSK[[#This Row],[/ STN_1]]="","",B_MSK[[#This Row],[/ STN_1]]),B_MSK[[#This Row],[/ STN_2]]),B_MSK[[#This Row],[/ STN_3]])</f>
        <v/>
      </c>
      <c r="AK54" s="5" t="str">
        <f ca="1">IF(B_MSK[[#This Row],[//]]="","",SUBSTITUTE(SUBSTITUTE(SUBSTITUTE(B_MSK[[#This Row],[QTY/ CTN]]," ","_",2),"(",""),")","")&amp;"_")</f>
        <v/>
      </c>
      <c r="AL54" s="5" t="str">
        <f ca="1">IF(B_MSK[[#This Row],[A_B]]="","",SEARCH("_",B_MSK[[#This Row],[A_B]]))</f>
        <v/>
      </c>
      <c r="AM54" s="5" t="str">
        <f ca="1">IF(B_MSK[[#This Row],[A_B]]="","",LEN(B_MSK[[#This Row],[A_B]]))</f>
        <v/>
      </c>
      <c r="AN54" s="5" t="str">
        <f ca="1">IF(B_MSK[[#This Row],[A_B]]="","",LEFT(B_MSK[[#This Row],[QTY/ CTN]],B_MSK[[#This Row],[A_B_1]]))</f>
        <v/>
      </c>
      <c r="AO54" s="5" t="str">
        <f ca="1">IF(B_MSK[[#This Row],[A_B]]="","",LEFT(B_MSK[[#This Row],[A_]],SEARCH(" ",B_MSK[[#This Row],[A_]])-1))</f>
        <v/>
      </c>
      <c r="AP54" s="5" t="str">
        <f ca="1">IF(B_MSK[[#This Row],[A_B]]="","",RIGHT(B_MSK[[#This Row],[A_]],LEN(B_MSK[[#This Row],[A_]])-SEARCH(" ",B_MSK[[#This Row],[A_]])))</f>
        <v/>
      </c>
      <c r="AQ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" s="5" t="str">
        <f ca="1">IF(B_MSK[[#This Row],[B_]]="","",LEFT(B_MSK[[#This Row],[B_]],SEARCH(" ",B_MSK[[#This Row],[B_]])))</f>
        <v/>
      </c>
      <c r="AS54" s="5" t="str">
        <f ca="1">IF(B_MSK[[#This Row],[B_]]="","",RIGHT(B_MSK[[#This Row],[B_]],LEN(B_MSK[[#This Row],[B_]])-SEARCH(" ",B_MSK[[#This Row],[B_]])))</f>
        <v/>
      </c>
      <c r="AT54" s="5" t="str">
        <f ca="1">IF(B_MSK[[#This Row],[B_2]]="LSN",12,"")</f>
        <v/>
      </c>
      <c r="AU54" s="5" t="str">
        <f ca="1">IF(B_MSK[[#This Row],[C_1]]="","","PCS")</f>
        <v/>
      </c>
      <c r="AV54" s="5" t="str">
        <f ca="1">IF(B_MSK[[#This Row],[A_1]]="","",B_MSK[[#This Row],[A_1]]*IF(B_MSK[[#This Row],[B_1]]="",1,B_MSK[[#This Row],[B_1]])*IF(B_MSK[[#This Row],[C_1]]="",1,B_MSK[[#This Row],[C_1]]))</f>
        <v/>
      </c>
      <c r="AW54" s="5" t="str">
        <f ca="1">IF(B_MSK[[#This Row],[C_2]]="",IF(B_MSK[[#This Row],[B_2]]="",IF(B_MSK[[#This Row],[A_2]]="","",B_MSK[[#This Row],[A_2]]),B_MSK[[#This Row],[B_2]]),B_MSK[[#This Row],[C_2]])</f>
        <v/>
      </c>
      <c r="AX54" s="2">
        <f ca="1">IF(ISNUMBER(B_MSK[[#This Row],[TANGGAL DATANG]]),B_MSK[[#This Row],[TANGGAL DATANG]],AX53)</f>
        <v>44931</v>
      </c>
      <c r="AY54" s="5" t="str">
        <f ca="1">IF(B_MSK[[#This Row],[DB_ROW]]="","",INDEX([2]!db[JENIS],B_MSK[[#This Row],[DB_ROW]]-1))</f>
        <v/>
      </c>
      <c r="AZ54" s="5" t="e">
        <f ca="1">IF(B_MSK[[#This Row],[A_1]]="","",B_MSK[[#This Row],[A_1]])*1</f>
        <v>#VALUE!</v>
      </c>
      <c r="BA54" s="5" t="str">
        <f ca="1">IF(B_MSK[[#This Row],[//]]="","",INDEX(INDIRECT(DIR&amp;$2:$2),B_MSK[[#This Row],[//]]))</f>
        <v/>
      </c>
      <c r="BB54" s="5" t="str">
        <f ca="1">CONCATENATE(B_MSK[[#This Row],[concat]],B_MSK[[#This Row],[HARGA_X]],B_MSK[[#This Row],[SAT]])</f>
        <v/>
      </c>
    </row>
    <row r="55" spans="1:54" x14ac:dyDescent="0.25">
      <c r="A55" s="6" t="s">
        <v>163</v>
      </c>
      <c r="B55" s="5">
        <f ca="1">IF(B_MSK[[#This Row],[N_ID]]="","",INDEX(INDIRECT(DIR&amp;$2:$2),MATCH(B_MSK[[#This Row],[N_ID]],INDIRECT(DIR&amp;"!NOTA[ID_P]"),0)))</f>
        <v>12</v>
      </c>
      <c r="C55" s="5" t="str">
        <f ca="1">IF(B_MSK[[#This Row],[//]]="","",HYPERLINK("["&amp;SUBSTITUTE(DIR,"'","")&amp;"]NOTA!D"&amp;B_MSK[[#This Row],[//]]+2,"&gt;"))</f>
        <v>&gt;</v>
      </c>
      <c r="D55" s="5">
        <f ca="1">IF(B_MSK[[#This Row],[N_ID]]="","",COUNTIF(INDIRECT(DIR&amp;"!NOTA[ID_H]"),B_MSK[[#This Row],[ID NOTA]]))</f>
        <v>10</v>
      </c>
      <c r="E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</v>
      </c>
      <c r="F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" s="7" t="str">
        <f ca="1">IF(B_MSK[[#This Row],[stt]]="ada",INDEX([2]!db[NB BM],B_MSK[DB_ROW]-1),"")</f>
        <v>Pensil Kenko 2B-0810 Fluorescent</v>
      </c>
      <c r="H55" s="7" t="str">
        <f ca="1">IF(B_MSK[[#This Row],[//]]="","",INDEX(INDIRECT(DIR&amp;$2:$2),B_MSK[[#This Row],[//]]))</f>
        <v>KENKO SINAR INDONESIA</v>
      </c>
      <c r="I55" s="27" t="str">
        <f ca="1">IF(B_MSK[[#This Row],[//]]="","",INDEX(INDIRECT(DB_PATH&amp;$2:$2),B_MSK[[#This Row],[DB_ROW]]-1))</f>
        <v>20 GRS</v>
      </c>
      <c r="J55" s="5">
        <f ca="1">IF(B_MSK[[#This Row],[//]]="","",IF(INDEX(INDIRECT(DIR&amp;$2:$2),B_MSK[[#This Row],[//]])="","",INDEX(INDIRECT(DIR&amp;$2:$2),B_MSK[[#This Row],[//]])))</f>
        <v>1</v>
      </c>
      <c r="K55" s="5" t="str">
        <f ca="1">IF(B_MSK[[#This Row],[//]]="","",IF(INDEX(INDIRECT(DIR&amp;$2:$2),B_MSK[[#This Row],[//]])="","",INDEX(INDIRECT(DIR&amp;$2:$2),B_MSK[[#This Row],[//]])))</f>
        <v/>
      </c>
      <c r="L55" s="5" t="str">
        <f ca="1">IF(B_MSK[[#This Row],[//]]="","",IF(INDEX(INDIRECT(DIR&amp;$2:$2),B_MSK[[#This Row],[//]])="","",INDEX(INDIRECT(DIR&amp;$2:$2),B_MSK[[#This Row],[//]])))</f>
        <v/>
      </c>
      <c r="M55" s="13">
        <f ca="1">IF(B_MSK[[#This Row],[//]]="","",INDEX(INDIRECT(DIR&amp;$2:$2),B_MSK[[#This Row],[//]]))</f>
        <v>0</v>
      </c>
      <c r="N55" s="13">
        <f ca="1">IF(OR(B_MSK[[#This Row],[//]]="",),"",INDEX(INDIRECT(DIR&amp;$2:$2),B_MSK[[#This Row],[//]]))</f>
        <v>2304000</v>
      </c>
      <c r="O55" s="3">
        <f ca="1">IF(B_MSK[[#This Row],[//]]="","",IF(INDEX(INDIRECT(DIR&amp;$2:$2),B_MSK[[#This Row],[//]])=0,"",INDEX(INDIRECT(DIR&amp;$2:$2),B_MSK[[#This Row],[//]])))</f>
        <v>0.17</v>
      </c>
      <c r="P55" s="3" t="str">
        <f ca="1">IF(B_MSK[[#This Row],[//]]="","",IF(INDEX(INDIRECT(DIR&amp;$2:$2),B_MSK[[#This Row],[//]])=0,"",INDEX(INDIRECT(DIR&amp;$2:$2),B_MSK[[#This Row],[//]])))</f>
        <v/>
      </c>
      <c r="Q55" s="12">
        <f ca="1">IF(B_MSK[[#This Row],[//]]="","",INDEX(INDIRECT(DIR&amp;$2:$2),B_MSK[[#This Row],[//]]))</f>
        <v>1912320</v>
      </c>
      <c r="R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" s="37">
        <f ca="1">IF(B_MSK[[#This Row],[//]]="","",INDEX(INDIRECT(DIR&amp;$2:$2),B_MSK[[#This Row],[//]]))</f>
        <v>0</v>
      </c>
      <c r="U55" s="38" t="str">
        <f ca="1">IF(SUMIF(B_MSK[NAMA BARANG],B_MSK[[#This Row],[NAMA BARANG]],B_MSK[JMLH BRG])=0,"",SUMIF(B_MSK[NAMA BARANG],B_MSK[[#This Row],[NAMA BARANG]],B_MSK[C]))</f>
        <v/>
      </c>
      <c r="V55" s="7" t="str">
        <f ca="1">IF(B_MSK[[#This Row],[//]]="","",INDEX(INDIRECT(DIR&amp;$2:$2),B_MSK[[#This Row],[//]]))</f>
        <v>KENKO PENCIL 2B 0810 FLUORESCENT</v>
      </c>
      <c r="W55" s="7" t="str">
        <f ca="1">LOWER(SUBSTITUTE(SUBSTITUTE(SUBSTITUTE(SUBSTITUTE(SUBSTITUTE(SUBSTITUTE(SUBSTITUTE(SUBSTITUTE(SUBSTITUTE(B_MSK[[#This Row],[N.B.nota]]," ",""),"-",""),"(",""),")",""),".",""),",",""),"/",""),"""",""),"+",""))</f>
        <v>kenkopencil2b0810fluorescent</v>
      </c>
      <c r="X55" s="5" t="str">
        <f ca="1">IF(B_MSK[[#This Row],[N.B.nota]]="","",IF(MATCH(B_MSK[[#This Row],[concat]],[2]!db[NB NOTA_C],0)&gt;0,"ada",0))</f>
        <v>ada</v>
      </c>
      <c r="Y55" s="5" t="str">
        <f ca="1">IF(B_MSK[[#This Row],[N.B.nota]]="","",ADDRESS(ROW(B_MSK[QB]),COLUMN(B_MSK[QB]))&amp;":"&amp;ADDRESS(ROW(),COLUMN(B_MSK[QB])))</f>
        <v>$D$4:$D$55</v>
      </c>
      <c r="Z55" s="5">
        <f ca="1">IF(B_MSK[[#This Row],[concat]]="","",MATCH(B_MSK[[#This Row],[concat]],[2]!db[NB NOTA_C],0)+1)</f>
        <v>1231</v>
      </c>
      <c r="AA55" s="5" t="str">
        <f ca="1">IF(B_MSK[[#This Row],[//]]="","",HYPERLINK("[D:\kerja\BANK EXP\BARU\DB.XLSX]DB!e"&amp;B_MSK[[#This Row],[DB_ROW]],"&gt;"))</f>
        <v>&gt;</v>
      </c>
      <c r="AB55" s="30" t="str">
        <f ca="1">MID(B_MSK[[#This Row],[/ STN_1]],FIND(" ",B_MSK[[#This Row],[/ STN_1]])+1,LEN(B_MSK[[#This Row],[/ STN_1]]))</f>
        <v>GRS</v>
      </c>
      <c r="AC55" s="11">
        <f ca="1">IF(B_MSK[[#This Row],[//]]="","",IF(B_MSK[[#This Row],[ JUMLAH ]]="","",IF(B_MSK[[#This Row],[C]]="",B_MSK[[#This Row],[HARGA CTN]]/B_MSK[[#This Row],[JMLH BRG]],B_MSK[[#This Row],[HARGA CTN]]/B_MSK[[#This Row],[A_1]])))</f>
        <v>115200</v>
      </c>
      <c r="AD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5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9600</v>
      </c>
      <c r="AF55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55" s="15">
        <f ca="1">IF(B_MSK[[#This Row],[HARGA_2]]="","",IF(MID(B_MSK[[#This Row],[/ STN_2]],FIND(" ",B_MSK[[#This Row],[/ STN_2]])+1,LEN(B_MSK[[#This Row],[/ STN_2]]))="LSN",B_MSK[[#This Row],[HARGA_2]]/12,""))</f>
        <v>800</v>
      </c>
      <c r="AH55" s="7" t="str">
        <f ca="1">IF(B_MSK[[#This Row],[HARGA_3]]="","","/ "&amp;"PCS")</f>
        <v>/ PCS</v>
      </c>
      <c r="AI55" s="15">
        <f ca="1">IF(B_MSK[[#This Row],[HARGA_3]]="",IF(B_MSK[[#This Row],[HARGA_2]]="",IF(B_MSK[[#This Row],[HARGA_1]]="","",B_MSK[[#This Row],[HARGA_1]]),B_MSK[[#This Row],[HARGA_2]]),B_MSK[[#This Row],[HARGA_3]])</f>
        <v>800</v>
      </c>
      <c r="AJ5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" s="5" t="str">
        <f ca="1">IF(B_MSK[[#This Row],[//]]="","",SUBSTITUTE(SUBSTITUTE(SUBSTITUTE(B_MSK[[#This Row],[QTY/ CTN]]," ","_",2),"(",""),")","")&amp;"_")</f>
        <v>20 GRS_</v>
      </c>
      <c r="AL55" s="5">
        <f ca="1">IF(B_MSK[[#This Row],[A_B]]="","",SEARCH("_",B_MSK[[#This Row],[A_B]]))</f>
        <v>7</v>
      </c>
      <c r="AM55" s="5">
        <f ca="1">IF(B_MSK[[#This Row],[A_B]]="","",LEN(B_MSK[[#This Row],[A_B]]))</f>
        <v>7</v>
      </c>
      <c r="AN55" s="5" t="str">
        <f ca="1">IF(B_MSK[[#This Row],[A_B]]="","",LEFT(B_MSK[[#This Row],[QTY/ CTN]],B_MSK[[#This Row],[A_B_1]]))</f>
        <v>20 GRS</v>
      </c>
      <c r="AO55" s="5" t="str">
        <f ca="1">IF(B_MSK[[#This Row],[A_B]]="","",LEFT(B_MSK[[#This Row],[A_]],SEARCH(" ",B_MSK[[#This Row],[A_]])-1))</f>
        <v>20</v>
      </c>
      <c r="AP55" s="5" t="str">
        <f ca="1">IF(B_MSK[[#This Row],[A_B]]="","",RIGHT(B_MSK[[#This Row],[A_]],LEN(B_MSK[[#This Row],[A_]])-SEARCH(" ",B_MSK[[#This Row],[A_]])))</f>
        <v>GRS</v>
      </c>
      <c r="AQ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55" s="5" t="str">
        <f ca="1">IF(B_MSK[[#This Row],[B_]]="","",LEFT(B_MSK[[#This Row],[B_]],SEARCH(" ",B_MSK[[#This Row],[B_]])))</f>
        <v xml:space="preserve">12 </v>
      </c>
      <c r="AS55" s="5" t="str">
        <f ca="1">IF(B_MSK[[#This Row],[B_]]="","",RIGHT(B_MSK[[#This Row],[B_]],LEN(B_MSK[[#This Row],[B_]])-SEARCH(" ",B_MSK[[#This Row],[B_]])))</f>
        <v>LSN</v>
      </c>
      <c r="AT55" s="5">
        <f ca="1">IF(B_MSK[[#This Row],[B_2]]="LSN",12,"")</f>
        <v>12</v>
      </c>
      <c r="AU55" s="5" t="str">
        <f ca="1">IF(B_MSK[[#This Row],[C_1]]="","","PCS")</f>
        <v>PCS</v>
      </c>
      <c r="AV55" s="5">
        <f ca="1">IF(B_MSK[[#This Row],[A_1]]="","",B_MSK[[#This Row],[A_1]]*IF(B_MSK[[#This Row],[B_1]]="",1,B_MSK[[#This Row],[B_1]])*IF(B_MSK[[#This Row],[C_1]]="",1,B_MSK[[#This Row],[C_1]]))</f>
        <v>2880</v>
      </c>
      <c r="AW55" s="5" t="str">
        <f ca="1">IF(B_MSK[[#This Row],[C_2]]="",IF(B_MSK[[#This Row],[B_2]]="",IF(B_MSK[[#This Row],[A_2]]="","",B_MSK[[#This Row],[A_2]]),B_MSK[[#This Row],[B_2]]),B_MSK[[#This Row],[C_2]])</f>
        <v>PCS</v>
      </c>
      <c r="AX55" s="2">
        <f ca="1">IF(ISNUMBER(B_MSK[[#This Row],[TANGGAL DATANG]]),B_MSK[[#This Row],[TANGGAL DATANG]],AX54)</f>
        <v>44931</v>
      </c>
      <c r="AY55" s="5" t="str">
        <f ca="1">IF(B_MSK[[#This Row],[DB_ROW]]="","",INDEX([2]!db[JENIS],B_MSK[[#This Row],[DB_ROW]]-1))</f>
        <v>pensil</v>
      </c>
      <c r="AZ55" s="5">
        <f ca="1">IF(B_MSK[[#This Row],[A_1]]="","",B_MSK[[#This Row],[A_1]])*1</f>
        <v>20</v>
      </c>
      <c r="BA55" s="5" t="str">
        <f ca="1">IF(B_MSK[[#This Row],[//]]="","",INDEX(INDIRECT(DIR&amp;$2:$2),B_MSK[[#This Row],[//]]))</f>
        <v>ARTO MORO</v>
      </c>
      <c r="BB55" s="5" t="str">
        <f ca="1">CONCATENATE(B_MSK[[#This Row],[concat]],B_MSK[[#This Row],[HARGA_X]],B_MSK[[#This Row],[SAT]])</f>
        <v>kenkopencil2b0810fluorescent800</v>
      </c>
    </row>
    <row r="56" spans="1:54" x14ac:dyDescent="0.25">
      <c r="A56" s="6" t="s">
        <v>128</v>
      </c>
      <c r="B56" s="5" t="str">
        <f ca="1">IF(B_MSK[[#This Row],[N_ID]]="","",INDEX(INDIRECT(DIR&amp;$2:$2),MATCH(B_MSK[[#This Row],[N_ID]],INDIRECT(DIR&amp;"!NOTA[ID_P]"),0)))</f>
        <v/>
      </c>
      <c r="C56" s="5" t="str">
        <f ca="1">IF(B_MSK[[#This Row],[//]]="","",HYPERLINK("["&amp;SUBSTITUTE(DIR,"'","")&amp;"]NOTA!D"&amp;B_MSK[[#This Row],[//]]+2,"&gt;"))</f>
        <v>&gt;</v>
      </c>
      <c r="D56" s="5" t="str">
        <f ca="1">IF(B_MSK[[#This Row],[N_ID]]="","",COUNTIF(INDIRECT(DIR&amp;"!NOTA[ID_H]"),B_MSK[[#This Row],[ID NOTA]]))</f>
        <v/>
      </c>
      <c r="E5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</v>
      </c>
      <c r="F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" s="7" t="str">
        <f ca="1">IF(B_MSK[[#This Row],[stt]]="ada",INDEX([2]!db[NB BM],B_MSK[DB_ROW]-1),"")</f>
        <v>Pensil Kenko 2B-6906 Batik</v>
      </c>
      <c r="H56" s="7" t="str">
        <f ca="1">IF(B_MSK[[#This Row],[//]]="","",INDEX(INDIRECT(DIR&amp;$2:$2),B_MSK[[#This Row],[//]]))</f>
        <v>KENKO SINAR INDONESIA</v>
      </c>
      <c r="I56" s="27" t="str">
        <f ca="1">IF(B_MSK[[#This Row],[//]]="","",INDEX(INDIRECT(DB_PATH&amp;$2:$2),B_MSK[[#This Row],[DB_ROW]]-1))</f>
        <v>20 GRS</v>
      </c>
      <c r="J56" s="5">
        <f ca="1">IF(B_MSK[[#This Row],[//]]="","",IF(INDEX(INDIRECT(DIR&amp;$2:$2),B_MSK[[#This Row],[//]])="","",INDEX(INDIRECT(DIR&amp;$2:$2),B_MSK[[#This Row],[//]])))</f>
        <v>1</v>
      </c>
      <c r="K56" s="5" t="str">
        <f ca="1">IF(B_MSK[[#This Row],[//]]="","",IF(INDEX(INDIRECT(DIR&amp;$2:$2),B_MSK[[#This Row],[//]])="","",INDEX(INDIRECT(DIR&amp;$2:$2),B_MSK[[#This Row],[//]])))</f>
        <v/>
      </c>
      <c r="L56" s="5" t="str">
        <f ca="1">IF(B_MSK[[#This Row],[//]]="","",IF(INDEX(INDIRECT(DIR&amp;$2:$2),B_MSK[[#This Row],[//]])="","",INDEX(INDIRECT(DIR&amp;$2:$2),B_MSK[[#This Row],[//]])))</f>
        <v/>
      </c>
      <c r="M56" s="13">
        <f ca="1">IF(B_MSK[[#This Row],[//]]="","",INDEX(INDIRECT(DIR&amp;$2:$2),B_MSK[[#This Row],[//]]))</f>
        <v>0</v>
      </c>
      <c r="N56" s="13">
        <f ca="1">IF(OR(B_MSK[[#This Row],[//]]="",),"",INDEX(INDIRECT(DIR&amp;$2:$2),B_MSK[[#This Row],[//]]))</f>
        <v>2256000</v>
      </c>
      <c r="O56" s="3">
        <f ca="1">IF(B_MSK[[#This Row],[//]]="","",IF(INDEX(INDIRECT(DIR&amp;$2:$2),B_MSK[[#This Row],[//]])=0,"",INDEX(INDIRECT(DIR&amp;$2:$2),B_MSK[[#This Row],[//]])))</f>
        <v>0.17</v>
      </c>
      <c r="P56" s="3" t="str">
        <f ca="1">IF(B_MSK[[#This Row],[//]]="","",IF(INDEX(INDIRECT(DIR&amp;$2:$2),B_MSK[[#This Row],[//]])=0,"",INDEX(INDIRECT(DIR&amp;$2:$2),B_MSK[[#This Row],[//]])))</f>
        <v/>
      </c>
      <c r="Q56" s="12">
        <f ca="1">IF(B_MSK[[#This Row],[//]]="","",INDEX(INDIRECT(DIR&amp;$2:$2),B_MSK[[#This Row],[//]]))</f>
        <v>1872480</v>
      </c>
      <c r="R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" s="37">
        <f ca="1">IF(B_MSK[[#This Row],[//]]="","",INDEX(INDIRECT(DIR&amp;$2:$2),B_MSK[[#This Row],[//]]))</f>
        <v>0</v>
      </c>
      <c r="U56" s="38" t="str">
        <f ca="1">IF(SUMIF(B_MSK[NAMA BARANG],B_MSK[[#This Row],[NAMA BARANG]],B_MSK[JMLH BRG])=0,"",SUMIF(B_MSK[NAMA BARANG],B_MSK[[#This Row],[NAMA BARANG]],B_MSK[C]))</f>
        <v/>
      </c>
      <c r="V56" s="7" t="str">
        <f ca="1">IF(B_MSK[[#This Row],[//]]="","",INDEX(INDIRECT(DIR&amp;$2:$2),B_MSK[[#This Row],[//]]))</f>
        <v>KENKO PENCIL 2B-6906 BTK BATIK</v>
      </c>
      <c r="W56" s="7" t="str">
        <f ca="1">LOWER(SUBSTITUTE(SUBSTITUTE(SUBSTITUTE(SUBSTITUTE(SUBSTITUTE(SUBSTITUTE(SUBSTITUTE(SUBSTITUTE(SUBSTITUTE(B_MSK[[#This Row],[N.B.nota]]," ",""),"-",""),"(",""),")",""),".",""),",",""),"/",""),"""",""),"+",""))</f>
        <v>kenkopencil2b6906btkbatik</v>
      </c>
      <c r="X56" s="5" t="str">
        <f ca="1">IF(B_MSK[[#This Row],[N.B.nota]]="","",IF(MATCH(B_MSK[[#This Row],[concat]],[2]!db[NB NOTA_C],0)&gt;0,"ada",0))</f>
        <v>ada</v>
      </c>
      <c r="Y56" s="5" t="str">
        <f ca="1">IF(B_MSK[[#This Row],[N.B.nota]]="","",ADDRESS(ROW(B_MSK[QB]),COLUMN(B_MSK[QB]))&amp;":"&amp;ADDRESS(ROW(),COLUMN(B_MSK[QB])))</f>
        <v>$D$4:$D$56</v>
      </c>
      <c r="Z56" s="5">
        <f ca="1">IF(B_MSK[[#This Row],[concat]]="","",MATCH(B_MSK[[#This Row],[concat]],[2]!db[NB NOTA_C],0)+1)</f>
        <v>1244</v>
      </c>
      <c r="AA56" s="5" t="str">
        <f ca="1">IF(B_MSK[[#This Row],[//]]="","",HYPERLINK("[D:\kerja\BANK EXP\BARU\DB.XLSX]DB!e"&amp;B_MSK[[#This Row],[DB_ROW]],"&gt;"))</f>
        <v>&gt;</v>
      </c>
      <c r="AB56" s="30" t="str">
        <f ca="1">MID(B_MSK[[#This Row],[/ STN_1]],FIND(" ",B_MSK[[#This Row],[/ STN_1]])+1,LEN(B_MSK[[#This Row],[/ STN_1]]))</f>
        <v>GRS</v>
      </c>
      <c r="AC56" s="11">
        <f ca="1">IF(B_MSK[[#This Row],[//]]="","",IF(B_MSK[[#This Row],[ JUMLAH ]]="","",IF(B_MSK[[#This Row],[C]]="",B_MSK[[#This Row],[HARGA CTN]]/B_MSK[[#This Row],[JMLH BRG]],B_MSK[[#This Row],[HARGA CTN]]/B_MSK[[#This Row],[A_1]])))</f>
        <v>112800</v>
      </c>
      <c r="AD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5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9400</v>
      </c>
      <c r="AF56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56" s="15">
        <f ca="1">IF(B_MSK[[#This Row],[HARGA_2]]="","",IF(MID(B_MSK[[#This Row],[/ STN_2]],FIND(" ",B_MSK[[#This Row],[/ STN_2]])+1,LEN(B_MSK[[#This Row],[/ STN_2]]))="LSN",B_MSK[[#This Row],[HARGA_2]]/12,""))</f>
        <v>783.33333333333337</v>
      </c>
      <c r="AH56" s="7" t="str">
        <f ca="1">IF(B_MSK[[#This Row],[HARGA_3]]="","","/ "&amp;"PCS")</f>
        <v>/ PCS</v>
      </c>
      <c r="AI56" s="15">
        <f ca="1">IF(B_MSK[[#This Row],[HARGA_3]]="",IF(B_MSK[[#This Row],[HARGA_2]]="",IF(B_MSK[[#This Row],[HARGA_1]]="","",B_MSK[[#This Row],[HARGA_1]]),B_MSK[[#This Row],[HARGA_2]]),B_MSK[[#This Row],[HARGA_3]])</f>
        <v>783.33333333333337</v>
      </c>
      <c r="AJ5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6" s="5" t="str">
        <f ca="1">IF(B_MSK[[#This Row],[//]]="","",SUBSTITUTE(SUBSTITUTE(SUBSTITUTE(B_MSK[[#This Row],[QTY/ CTN]]," ","_",2),"(",""),")","")&amp;"_")</f>
        <v>20 GRS_</v>
      </c>
      <c r="AL56" s="5">
        <f ca="1">IF(B_MSK[[#This Row],[A_B]]="","",SEARCH("_",B_MSK[[#This Row],[A_B]]))</f>
        <v>7</v>
      </c>
      <c r="AM56" s="5">
        <f ca="1">IF(B_MSK[[#This Row],[A_B]]="","",LEN(B_MSK[[#This Row],[A_B]]))</f>
        <v>7</v>
      </c>
      <c r="AN56" s="5" t="str">
        <f ca="1">IF(B_MSK[[#This Row],[A_B]]="","",LEFT(B_MSK[[#This Row],[QTY/ CTN]],B_MSK[[#This Row],[A_B_1]]))</f>
        <v>20 GRS</v>
      </c>
      <c r="AO56" s="5" t="str">
        <f ca="1">IF(B_MSK[[#This Row],[A_B]]="","",LEFT(B_MSK[[#This Row],[A_]],SEARCH(" ",B_MSK[[#This Row],[A_]])-1))</f>
        <v>20</v>
      </c>
      <c r="AP56" s="5" t="str">
        <f ca="1">IF(B_MSK[[#This Row],[A_B]]="","",RIGHT(B_MSK[[#This Row],[A_]],LEN(B_MSK[[#This Row],[A_]])-SEARCH(" ",B_MSK[[#This Row],[A_]])))</f>
        <v>GRS</v>
      </c>
      <c r="AQ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56" s="5" t="str">
        <f ca="1">IF(B_MSK[[#This Row],[B_]]="","",LEFT(B_MSK[[#This Row],[B_]],SEARCH(" ",B_MSK[[#This Row],[B_]])))</f>
        <v xml:space="preserve">12 </v>
      </c>
      <c r="AS56" s="5" t="str">
        <f ca="1">IF(B_MSK[[#This Row],[B_]]="","",RIGHT(B_MSK[[#This Row],[B_]],LEN(B_MSK[[#This Row],[B_]])-SEARCH(" ",B_MSK[[#This Row],[B_]])))</f>
        <v>LSN</v>
      </c>
      <c r="AT56" s="5">
        <f ca="1">IF(B_MSK[[#This Row],[B_2]]="LSN",12,"")</f>
        <v>12</v>
      </c>
      <c r="AU56" s="5" t="str">
        <f ca="1">IF(B_MSK[[#This Row],[C_1]]="","","PCS")</f>
        <v>PCS</v>
      </c>
      <c r="AV56" s="5">
        <f ca="1">IF(B_MSK[[#This Row],[A_1]]="","",B_MSK[[#This Row],[A_1]]*IF(B_MSK[[#This Row],[B_1]]="",1,B_MSK[[#This Row],[B_1]])*IF(B_MSK[[#This Row],[C_1]]="",1,B_MSK[[#This Row],[C_1]]))</f>
        <v>2880</v>
      </c>
      <c r="AW56" s="5" t="str">
        <f ca="1">IF(B_MSK[[#This Row],[C_2]]="",IF(B_MSK[[#This Row],[B_2]]="",IF(B_MSK[[#This Row],[A_2]]="","",B_MSK[[#This Row],[A_2]]),B_MSK[[#This Row],[B_2]]),B_MSK[[#This Row],[C_2]])</f>
        <v>PCS</v>
      </c>
      <c r="AX56" s="2">
        <f ca="1">IF(ISNUMBER(B_MSK[[#This Row],[TANGGAL DATANG]]),B_MSK[[#This Row],[TANGGAL DATANG]],AX55)</f>
        <v>44931</v>
      </c>
      <c r="AY56" s="5" t="str">
        <f ca="1">IF(B_MSK[[#This Row],[DB_ROW]]="","",INDEX([2]!db[JENIS],B_MSK[[#This Row],[DB_ROW]]-1))</f>
        <v>pensil</v>
      </c>
      <c r="AZ56" s="5">
        <f ca="1">IF(B_MSK[[#This Row],[A_1]]="","",B_MSK[[#This Row],[A_1]])*1</f>
        <v>20</v>
      </c>
      <c r="BA56" s="5" t="str">
        <f ca="1">IF(B_MSK[[#This Row],[//]]="","",INDEX(INDIRECT(DIR&amp;$2:$2),B_MSK[[#This Row],[//]]))</f>
        <v>ARTO MORO</v>
      </c>
      <c r="BB56" s="5" t="str">
        <f ca="1">CONCATENATE(B_MSK[[#This Row],[concat]],B_MSK[[#This Row],[HARGA_X]],B_MSK[[#This Row],[SAT]])</f>
        <v>kenkopencil2b6906btkbatik783.333333333333</v>
      </c>
    </row>
    <row r="57" spans="1:54" x14ac:dyDescent="0.25">
      <c r="A57" s="6" t="s">
        <v>128</v>
      </c>
      <c r="B57" s="5" t="str">
        <f ca="1">IF(B_MSK[[#This Row],[N_ID]]="","",INDEX(INDIRECT(DIR&amp;$2:$2),MATCH(B_MSK[[#This Row],[N_ID]],INDIRECT(DIR&amp;"!NOTA[ID_P]"),0)))</f>
        <v/>
      </c>
      <c r="C57" s="5" t="str">
        <f ca="1">IF(B_MSK[[#This Row],[//]]="","",HYPERLINK("["&amp;SUBSTITUTE(DIR,"'","")&amp;"]NOTA!D"&amp;B_MSK[[#This Row],[//]]+2,"&gt;"))</f>
        <v>&gt;</v>
      </c>
      <c r="D57" s="5" t="str">
        <f ca="1">IF(B_MSK[[#This Row],[N_ID]]="","",COUNTIF(INDIRECT(DIR&amp;"!NOTA[ID_H]"),B_MSK[[#This Row],[ID NOTA]]))</f>
        <v/>
      </c>
      <c r="E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</v>
      </c>
      <c r="F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" s="7" t="str">
        <f ca="1">IF(B_MSK[[#This Row],[stt]]="ada",INDEX([2]!db[NB BM],B_MSK[DB_ROW]-1),"")</f>
        <v>Tipe-ex Kenko KE-108</v>
      </c>
      <c r="H57" s="7" t="str">
        <f ca="1">IF(B_MSK[[#This Row],[//]]="","",INDEX(INDIRECT(DIR&amp;$2:$2),B_MSK[[#This Row],[//]]))</f>
        <v>KENKO SINAR INDONESIA</v>
      </c>
      <c r="I57" s="27" t="str">
        <f ca="1">IF(B_MSK[[#This Row],[//]]="","",INDEX(INDIRECT(DB_PATH&amp;$2:$2),B_MSK[[#This Row],[DB_ROW]]-1))</f>
        <v>36 LSN</v>
      </c>
      <c r="J57" s="5">
        <f ca="1">IF(B_MSK[[#This Row],[//]]="","",IF(INDEX(INDIRECT(DIR&amp;$2:$2),B_MSK[[#This Row],[//]])="","",INDEX(INDIRECT(DIR&amp;$2:$2),B_MSK[[#This Row],[//]])))</f>
        <v>4</v>
      </c>
      <c r="K57" s="5" t="str">
        <f ca="1">IF(B_MSK[[#This Row],[//]]="","",IF(INDEX(INDIRECT(DIR&amp;$2:$2),B_MSK[[#This Row],[//]])="","",INDEX(INDIRECT(DIR&amp;$2:$2),B_MSK[[#This Row],[//]])))</f>
        <v/>
      </c>
      <c r="L57" s="5" t="str">
        <f ca="1">IF(B_MSK[[#This Row],[//]]="","",IF(INDEX(INDIRECT(DIR&amp;$2:$2),B_MSK[[#This Row],[//]])="","",INDEX(INDIRECT(DIR&amp;$2:$2),B_MSK[[#This Row],[//]])))</f>
        <v/>
      </c>
      <c r="M57" s="13">
        <f ca="1">IF(B_MSK[[#This Row],[//]]="","",INDEX(INDIRECT(DIR&amp;$2:$2),B_MSK[[#This Row],[//]]))</f>
        <v>0</v>
      </c>
      <c r="N57" s="13">
        <f ca="1">IF(OR(B_MSK[[#This Row],[//]]="",),"",INDEX(INDIRECT(DIR&amp;$2:$2),B_MSK[[#This Row],[//]]))</f>
        <v>1695600</v>
      </c>
      <c r="O57" s="3">
        <f ca="1">IF(B_MSK[[#This Row],[//]]="","",IF(INDEX(INDIRECT(DIR&amp;$2:$2),B_MSK[[#This Row],[//]])=0,"",INDEX(INDIRECT(DIR&amp;$2:$2),B_MSK[[#This Row],[//]])))</f>
        <v>0.17</v>
      </c>
      <c r="P57" s="3" t="str">
        <f ca="1">IF(B_MSK[[#This Row],[//]]="","",IF(INDEX(INDIRECT(DIR&amp;$2:$2),B_MSK[[#This Row],[//]])=0,"",INDEX(INDIRECT(DIR&amp;$2:$2),B_MSK[[#This Row],[//]])))</f>
        <v/>
      </c>
      <c r="Q57" s="12">
        <f ca="1">IF(B_MSK[[#This Row],[//]]="","",INDEX(INDIRECT(DIR&amp;$2:$2),B_MSK[[#This Row],[//]]))</f>
        <v>5629392</v>
      </c>
      <c r="R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" s="37">
        <f ca="1">IF(B_MSK[[#This Row],[//]]="","",INDEX(INDIRECT(DIR&amp;$2:$2),B_MSK[[#This Row],[//]]))</f>
        <v>0</v>
      </c>
      <c r="U57" s="38" t="str">
        <f ca="1">IF(SUMIF(B_MSK[NAMA BARANG],B_MSK[[#This Row],[NAMA BARANG]],B_MSK[JMLH BRG])=0,"",SUMIF(B_MSK[NAMA BARANG],B_MSK[[#This Row],[NAMA BARANG]],B_MSK[C]))</f>
        <v/>
      </c>
      <c r="V57" s="7" t="str">
        <f ca="1">IF(B_MSK[[#This Row],[//]]="","",INDEX(INDIRECT(DIR&amp;$2:$2),B_MSK[[#This Row],[//]]))</f>
        <v>KENKO CORRECTION FLUID KE-108</v>
      </c>
      <c r="W57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X57" s="5" t="str">
        <f ca="1">IF(B_MSK[[#This Row],[N.B.nota]]="","",IF(MATCH(B_MSK[[#This Row],[concat]],[2]!db[NB NOTA_C],0)&gt;0,"ada",0))</f>
        <v>ada</v>
      </c>
      <c r="Y57" s="5" t="str">
        <f ca="1">IF(B_MSK[[#This Row],[N.B.nota]]="","",ADDRESS(ROW(B_MSK[QB]),COLUMN(B_MSK[QB]))&amp;":"&amp;ADDRESS(ROW(),COLUMN(B_MSK[QB])))</f>
        <v>$D$4:$D$57</v>
      </c>
      <c r="Z57" s="5">
        <f ca="1">IF(B_MSK[[#This Row],[concat]]="","",MATCH(B_MSK[[#This Row],[concat]],[2]!db[NB NOTA_C],0)+1)</f>
        <v>1104</v>
      </c>
      <c r="AA57" s="5" t="str">
        <f ca="1">IF(B_MSK[[#This Row],[//]]="","",HYPERLINK("[D:\kerja\BANK EXP\BARU\DB.XLSX]DB!e"&amp;B_MSK[[#This Row],[DB_ROW]],"&gt;"))</f>
        <v>&gt;</v>
      </c>
      <c r="AB57" s="30" t="str">
        <f ca="1">MID(B_MSK[[#This Row],[/ STN_1]],FIND(" ",B_MSK[[#This Row],[/ STN_1]])+1,LEN(B_MSK[[#This Row],[/ STN_1]]))</f>
        <v>LSN</v>
      </c>
      <c r="AC57" s="11">
        <f ca="1">IF(B_MSK[[#This Row],[//]]="","",IF(B_MSK[[#This Row],[ JUMLAH ]]="","",IF(B_MSK[[#This Row],[C]]="",B_MSK[[#This Row],[HARGA CTN]]/B_MSK[[#This Row],[JMLH BRG]],B_MSK[[#This Row],[HARGA CTN]]/B_MSK[[#This Row],[A_1]])))</f>
        <v>47100</v>
      </c>
      <c r="AD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3925</v>
      </c>
      <c r="AF5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7" s="15" t="str">
        <f ca="1">IF(B_MSK[[#This Row],[HARGA_2]]="","",IF(MID(B_MSK[[#This Row],[/ STN_2]],FIND(" ",B_MSK[[#This Row],[/ STN_2]])+1,LEN(B_MSK[[#This Row],[/ STN_2]]))="LSN",B_MSK[[#This Row],[HARGA_2]]/12,""))</f>
        <v/>
      </c>
      <c r="AH57" s="7" t="str">
        <f ca="1">IF(B_MSK[[#This Row],[HARGA_3]]="","","/ "&amp;"PCS")</f>
        <v/>
      </c>
      <c r="AI57" s="15">
        <f ca="1">IF(B_MSK[[#This Row],[HARGA_3]]="",IF(B_MSK[[#This Row],[HARGA_2]]="",IF(B_MSK[[#This Row],[HARGA_1]]="","",B_MSK[[#This Row],[HARGA_1]]),B_MSK[[#This Row],[HARGA_2]]),B_MSK[[#This Row],[HARGA_3]])</f>
        <v>3925</v>
      </c>
      <c r="AJ5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7" s="5" t="str">
        <f ca="1">IF(B_MSK[[#This Row],[//]]="","",SUBSTITUTE(SUBSTITUTE(SUBSTITUTE(B_MSK[[#This Row],[QTY/ CTN]]," ","_",2),"(",""),")","")&amp;"_")</f>
        <v>36 LSN_</v>
      </c>
      <c r="AL57" s="5">
        <f ca="1">IF(B_MSK[[#This Row],[A_B]]="","",SEARCH("_",B_MSK[[#This Row],[A_B]]))</f>
        <v>7</v>
      </c>
      <c r="AM57" s="5">
        <f ca="1">IF(B_MSK[[#This Row],[A_B]]="","",LEN(B_MSK[[#This Row],[A_B]]))</f>
        <v>7</v>
      </c>
      <c r="AN57" s="5" t="str">
        <f ca="1">IF(B_MSK[[#This Row],[A_B]]="","",LEFT(B_MSK[[#This Row],[QTY/ CTN]],B_MSK[[#This Row],[A_B_1]]))</f>
        <v>36 LSN</v>
      </c>
      <c r="AO57" s="5" t="str">
        <f ca="1">IF(B_MSK[[#This Row],[A_B]]="","",LEFT(B_MSK[[#This Row],[A_]],SEARCH(" ",B_MSK[[#This Row],[A_]])-1))</f>
        <v>36</v>
      </c>
      <c r="AP57" s="5" t="str">
        <f ca="1">IF(B_MSK[[#This Row],[A_B]]="","",RIGHT(B_MSK[[#This Row],[A_]],LEN(B_MSK[[#This Row],[A_]])-SEARCH(" ",B_MSK[[#This Row],[A_]])))</f>
        <v>LSN</v>
      </c>
      <c r="AQ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7" s="5" t="str">
        <f ca="1">IF(B_MSK[[#This Row],[B_]]="","",LEFT(B_MSK[[#This Row],[B_]],SEARCH(" ",B_MSK[[#This Row],[B_]])))</f>
        <v xml:space="preserve">12 </v>
      </c>
      <c r="AS57" s="5" t="str">
        <f ca="1">IF(B_MSK[[#This Row],[B_]]="","",RIGHT(B_MSK[[#This Row],[B_]],LEN(B_MSK[[#This Row],[B_]])-SEARCH(" ",B_MSK[[#This Row],[B_]])))</f>
        <v>PCS</v>
      </c>
      <c r="AT57" s="5" t="str">
        <f ca="1">IF(B_MSK[[#This Row],[B_2]]="LSN",12,"")</f>
        <v/>
      </c>
      <c r="AU57" s="5" t="str">
        <f ca="1">IF(B_MSK[[#This Row],[C_1]]="","","PCS")</f>
        <v/>
      </c>
      <c r="AV57" s="5">
        <f ca="1">IF(B_MSK[[#This Row],[A_1]]="","",B_MSK[[#This Row],[A_1]]*IF(B_MSK[[#This Row],[B_1]]="",1,B_MSK[[#This Row],[B_1]])*IF(B_MSK[[#This Row],[C_1]]="",1,B_MSK[[#This Row],[C_1]]))</f>
        <v>432</v>
      </c>
      <c r="AW57" s="5" t="str">
        <f ca="1">IF(B_MSK[[#This Row],[C_2]]="",IF(B_MSK[[#This Row],[B_2]]="",IF(B_MSK[[#This Row],[A_2]]="","",B_MSK[[#This Row],[A_2]]),B_MSK[[#This Row],[B_2]]),B_MSK[[#This Row],[C_2]])</f>
        <v>PCS</v>
      </c>
      <c r="AX57" s="2">
        <f ca="1">IF(ISNUMBER(B_MSK[[#This Row],[TANGGAL DATANG]]),B_MSK[[#This Row],[TANGGAL DATANG]],AX56)</f>
        <v>44931</v>
      </c>
      <c r="AY57" s="5" t="str">
        <f ca="1">IF(B_MSK[[#This Row],[DB_ROW]]="","",INDEX([2]!db[JENIS],B_MSK[[#This Row],[DB_ROW]]-1))</f>
        <v>tipex</v>
      </c>
      <c r="AZ57" s="5">
        <f ca="1">IF(B_MSK[[#This Row],[A_1]]="","",B_MSK[[#This Row],[A_1]])*1</f>
        <v>36</v>
      </c>
      <c r="BA57" s="5" t="str">
        <f ca="1">IF(B_MSK[[#This Row],[//]]="","",INDEX(INDIRECT(DIR&amp;$2:$2),B_MSK[[#This Row],[//]]))</f>
        <v>ARTO MORO</v>
      </c>
      <c r="BB57" s="5" t="str">
        <f ca="1">CONCATENATE(B_MSK[[#This Row],[concat]],B_MSK[[#This Row],[HARGA_X]],B_MSK[[#This Row],[SAT]])</f>
        <v>kenkocorrectionfluidke1083925</v>
      </c>
    </row>
    <row r="58" spans="1:54" x14ac:dyDescent="0.25">
      <c r="A58" s="6" t="s">
        <v>128</v>
      </c>
      <c r="B58" s="5" t="str">
        <f ca="1">IF(B_MSK[[#This Row],[N_ID]]="","",INDEX(INDIRECT(DIR&amp;$2:$2),MATCH(B_MSK[[#This Row],[N_ID]],INDIRECT(DIR&amp;"!NOTA[ID_P]"),0)))</f>
        <v/>
      </c>
      <c r="C58" s="5" t="str">
        <f ca="1">IF(B_MSK[[#This Row],[//]]="","",HYPERLINK("["&amp;SUBSTITUTE(DIR,"'","")&amp;"]NOTA!D"&amp;B_MSK[[#This Row],[//]]+2,"&gt;"))</f>
        <v>&gt;</v>
      </c>
      <c r="D58" s="5" t="str">
        <f ca="1">IF(B_MSK[[#This Row],[N_ID]]="","",COUNTIF(INDIRECT(DIR&amp;"!NOTA[ID_H]"),B_MSK[[#This Row],[ID NOTA]]))</f>
        <v/>
      </c>
      <c r="E5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</v>
      </c>
      <c r="F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" s="7" t="str">
        <f ca="1">IF(B_MSK[[#This Row],[stt]]="ada",INDEX([2]!db[NB BM],B_MSK[DB_ROW]-1),"")</f>
        <v>PW Kenko 12W CP-12HALF classic</v>
      </c>
      <c r="H58" s="7" t="str">
        <f ca="1">IF(B_MSK[[#This Row],[//]]="","",INDEX(INDIRECT(DIR&amp;$2:$2),B_MSK[[#This Row],[//]]))</f>
        <v>KENKO SINAR INDONESIA</v>
      </c>
      <c r="I58" s="27" t="str">
        <f ca="1">IF(B_MSK[[#This Row],[//]]="","",INDEX(INDIRECT(DB_PATH&amp;$2:$2),B_MSK[[#This Row],[DB_ROW]]-1))</f>
        <v>24 BOX (24 SET)</v>
      </c>
      <c r="J58" s="5">
        <f ca="1">IF(B_MSK[[#This Row],[//]]="","",IF(INDEX(INDIRECT(DIR&amp;$2:$2),B_MSK[[#This Row],[//]])="","",INDEX(INDIRECT(DIR&amp;$2:$2),B_MSK[[#This Row],[//]])))</f>
        <v>1</v>
      </c>
      <c r="K58" s="5" t="str">
        <f ca="1">IF(B_MSK[[#This Row],[//]]="","",IF(INDEX(INDIRECT(DIR&amp;$2:$2),B_MSK[[#This Row],[//]])="","",INDEX(INDIRECT(DIR&amp;$2:$2),B_MSK[[#This Row],[//]])))</f>
        <v/>
      </c>
      <c r="L58" s="5" t="str">
        <f ca="1">IF(B_MSK[[#This Row],[//]]="","",IF(INDEX(INDIRECT(DIR&amp;$2:$2),B_MSK[[#This Row],[//]])="","",INDEX(INDIRECT(DIR&amp;$2:$2),B_MSK[[#This Row],[//]])))</f>
        <v/>
      </c>
      <c r="M58" s="13">
        <f ca="1">IF(B_MSK[[#This Row],[//]]="","",INDEX(INDIRECT(DIR&amp;$2:$2),B_MSK[[#This Row],[//]]))</f>
        <v>0</v>
      </c>
      <c r="N58" s="13">
        <f ca="1">IF(OR(B_MSK[[#This Row],[//]]="",),"",INDEX(INDIRECT(DIR&amp;$2:$2),B_MSK[[#This Row],[//]]))</f>
        <v>3801600</v>
      </c>
      <c r="O58" s="3">
        <f ca="1">IF(B_MSK[[#This Row],[//]]="","",IF(INDEX(INDIRECT(DIR&amp;$2:$2),B_MSK[[#This Row],[//]])=0,"",INDEX(INDIRECT(DIR&amp;$2:$2),B_MSK[[#This Row],[//]])))</f>
        <v>0.17</v>
      </c>
      <c r="P58" s="3" t="str">
        <f ca="1">IF(B_MSK[[#This Row],[//]]="","",IF(INDEX(INDIRECT(DIR&amp;$2:$2),B_MSK[[#This Row],[//]])=0,"",INDEX(INDIRECT(DIR&amp;$2:$2),B_MSK[[#This Row],[//]])))</f>
        <v/>
      </c>
      <c r="Q58" s="12">
        <f ca="1">IF(B_MSK[[#This Row],[//]]="","",INDEX(INDIRECT(DIR&amp;$2:$2),B_MSK[[#This Row],[//]]))</f>
        <v>3155328</v>
      </c>
      <c r="R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" s="37">
        <f ca="1">IF(B_MSK[[#This Row],[//]]="","",INDEX(INDIRECT(DIR&amp;$2:$2),B_MSK[[#This Row],[//]]))</f>
        <v>0</v>
      </c>
      <c r="U58" s="38" t="str">
        <f ca="1">IF(SUMIF(B_MSK[NAMA BARANG],B_MSK[[#This Row],[NAMA BARANG]],B_MSK[JMLH BRG])=0,"",SUMIF(B_MSK[NAMA BARANG],B_MSK[[#This Row],[NAMA BARANG]],B_MSK[C]))</f>
        <v/>
      </c>
      <c r="V58" s="7" t="str">
        <f ca="1">IF(B_MSK[[#This Row],[//]]="","",INDEX(INDIRECT(DIR&amp;$2:$2),B_MSK[[#This Row],[//]]))</f>
        <v>KENKO COLOR PENCIL CP-12HALF CLASSIC</v>
      </c>
      <c r="W58" s="7" t="str">
        <f ca="1">LOWER(SUBSTITUTE(SUBSTITUTE(SUBSTITUTE(SUBSTITUTE(SUBSTITUTE(SUBSTITUTE(SUBSTITUTE(SUBSTITUTE(SUBSTITUTE(B_MSK[[#This Row],[N.B.nota]]," ",""),"-",""),"(",""),")",""),".",""),",",""),"/",""),"""",""),"+",""))</f>
        <v>kenkocolorpencilcp12halfclassic</v>
      </c>
      <c r="X58" s="5" t="str">
        <f ca="1">IF(B_MSK[[#This Row],[N.B.nota]]="","",IF(MATCH(B_MSK[[#This Row],[concat]],[2]!db[NB NOTA_C],0)&gt;0,"ada",0))</f>
        <v>ada</v>
      </c>
      <c r="Y58" s="5" t="str">
        <f ca="1">IF(B_MSK[[#This Row],[N.B.nota]]="","",ADDRESS(ROW(B_MSK[QB]),COLUMN(B_MSK[QB]))&amp;":"&amp;ADDRESS(ROW(),COLUMN(B_MSK[QB])))</f>
        <v>$D$4:$D$58</v>
      </c>
      <c r="Z58" s="5">
        <f ca="1">IF(B_MSK[[#This Row],[concat]]="","",MATCH(B_MSK[[#This Row],[concat]],[2]!db[NB NOTA_C],0)+1)</f>
        <v>1092</v>
      </c>
      <c r="AA58" s="5" t="str">
        <f ca="1">IF(B_MSK[[#This Row],[//]]="","",HYPERLINK("[D:\kerja\BANK EXP\BARU\DB.XLSX]DB!e"&amp;B_MSK[[#This Row],[DB_ROW]],"&gt;"))</f>
        <v>&gt;</v>
      </c>
      <c r="AB58" s="30" t="str">
        <f ca="1">MID(B_MSK[[#This Row],[/ STN_1]],FIND(" ",B_MSK[[#This Row],[/ STN_1]])+1,LEN(B_MSK[[#This Row],[/ STN_1]]))</f>
        <v xml:space="preserve">BOX </v>
      </c>
      <c r="AC58" s="11">
        <f ca="1">IF(B_MSK[[#This Row],[//]]="","",IF(B_MSK[[#This Row],[ JUMLAH ]]="","",IF(B_MSK[[#This Row],[C]]="",B_MSK[[#This Row],[HARGA CTN]]/B_MSK[[#This Row],[JMLH BRG]],B_MSK[[#This Row],[HARGA CTN]]/B_MSK[[#This Row],[A_1]])))</f>
        <v>158400</v>
      </c>
      <c r="AD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6600</v>
      </c>
      <c r="AF58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58" s="15" t="str">
        <f ca="1">IF(B_MSK[[#This Row],[HARGA_2]]="","",IF(MID(B_MSK[[#This Row],[/ STN_2]],FIND(" ",B_MSK[[#This Row],[/ STN_2]])+1,LEN(B_MSK[[#This Row],[/ STN_2]]))="LSN",B_MSK[[#This Row],[HARGA_2]]/12,""))</f>
        <v/>
      </c>
      <c r="AH58" s="7" t="str">
        <f ca="1">IF(B_MSK[[#This Row],[HARGA_3]]="","","/ "&amp;"PCS")</f>
        <v/>
      </c>
      <c r="AI58" s="15">
        <f ca="1">IF(B_MSK[[#This Row],[HARGA_3]]="",IF(B_MSK[[#This Row],[HARGA_2]]="",IF(B_MSK[[#This Row],[HARGA_1]]="","",B_MSK[[#This Row],[HARGA_1]]),B_MSK[[#This Row],[HARGA_2]]),B_MSK[[#This Row],[HARGA_3]])</f>
        <v>6600</v>
      </c>
      <c r="AJ58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8" s="5" t="str">
        <f ca="1">IF(B_MSK[[#This Row],[//]]="","",SUBSTITUTE(SUBSTITUTE(SUBSTITUTE(B_MSK[[#This Row],[QTY/ CTN]]," ","_",2),"(",""),")","")&amp;"_")</f>
        <v>24 BOX_24 SET_</v>
      </c>
      <c r="AL58" s="5">
        <f ca="1">IF(B_MSK[[#This Row],[A_B]]="","",SEARCH("_",B_MSK[[#This Row],[A_B]]))</f>
        <v>7</v>
      </c>
      <c r="AM58" s="5">
        <f ca="1">IF(B_MSK[[#This Row],[A_B]]="","",LEN(B_MSK[[#This Row],[A_B]]))</f>
        <v>14</v>
      </c>
      <c r="AN58" s="5" t="str">
        <f ca="1">IF(B_MSK[[#This Row],[A_B]]="","",LEFT(B_MSK[[#This Row],[QTY/ CTN]],B_MSK[[#This Row],[A_B_1]]))</f>
        <v xml:space="preserve">24 BOX </v>
      </c>
      <c r="AO58" s="5" t="str">
        <f ca="1">IF(B_MSK[[#This Row],[A_B]]="","",LEFT(B_MSK[[#This Row],[A_]],SEARCH(" ",B_MSK[[#This Row],[A_]])-1))</f>
        <v>24</v>
      </c>
      <c r="AP58" s="5" t="str">
        <f ca="1">IF(B_MSK[[#This Row],[A_B]]="","",RIGHT(B_MSK[[#This Row],[A_]],LEN(B_MSK[[#This Row],[A_]])-SEARCH(" ",B_MSK[[#This Row],[A_]])))</f>
        <v xml:space="preserve">BOX </v>
      </c>
      <c r="AQ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SET</v>
      </c>
      <c r="AR58" s="5" t="str">
        <f ca="1">IF(B_MSK[[#This Row],[B_]]="","",LEFT(B_MSK[[#This Row],[B_]],SEARCH(" ",B_MSK[[#This Row],[B_]])))</f>
        <v xml:space="preserve">24 </v>
      </c>
      <c r="AS58" s="5" t="str">
        <f ca="1">IF(B_MSK[[#This Row],[B_]]="","",RIGHT(B_MSK[[#This Row],[B_]],LEN(B_MSK[[#This Row],[B_]])-SEARCH(" ",B_MSK[[#This Row],[B_]])))</f>
        <v>SET</v>
      </c>
      <c r="AT58" s="5" t="str">
        <f ca="1">IF(B_MSK[[#This Row],[B_2]]="LSN",12,"")</f>
        <v/>
      </c>
      <c r="AU58" s="5" t="str">
        <f ca="1">IF(B_MSK[[#This Row],[C_1]]="","","PCS")</f>
        <v/>
      </c>
      <c r="AV58" s="5">
        <f ca="1">IF(B_MSK[[#This Row],[A_1]]="","",B_MSK[[#This Row],[A_1]]*IF(B_MSK[[#This Row],[B_1]]="",1,B_MSK[[#This Row],[B_1]])*IF(B_MSK[[#This Row],[C_1]]="",1,B_MSK[[#This Row],[C_1]]))</f>
        <v>576</v>
      </c>
      <c r="AW58" s="5" t="str">
        <f ca="1">IF(B_MSK[[#This Row],[C_2]]="",IF(B_MSK[[#This Row],[B_2]]="",IF(B_MSK[[#This Row],[A_2]]="","",B_MSK[[#This Row],[A_2]]),B_MSK[[#This Row],[B_2]]),B_MSK[[#This Row],[C_2]])</f>
        <v>SET</v>
      </c>
      <c r="AX58" s="2">
        <f ca="1">IF(ISNUMBER(B_MSK[[#This Row],[TANGGAL DATANG]]),B_MSK[[#This Row],[TANGGAL DATANG]],AX57)</f>
        <v>44931</v>
      </c>
      <c r="AY58" s="5" t="str">
        <f ca="1">IF(B_MSK[[#This Row],[DB_ROW]]="","",INDEX([2]!db[JENIS],B_MSK[[#This Row],[DB_ROW]]-1))</f>
        <v>pw</v>
      </c>
      <c r="AZ58" s="5">
        <f ca="1">IF(B_MSK[[#This Row],[A_1]]="","",B_MSK[[#This Row],[A_1]])*1</f>
        <v>24</v>
      </c>
      <c r="BA58" s="5" t="str">
        <f ca="1">IF(B_MSK[[#This Row],[//]]="","",INDEX(INDIRECT(DIR&amp;$2:$2),B_MSK[[#This Row],[//]]))</f>
        <v>ARTO MORO</v>
      </c>
      <c r="BB58" s="5" t="str">
        <f ca="1">CONCATENATE(B_MSK[[#This Row],[concat]],B_MSK[[#This Row],[HARGA_X]],B_MSK[[#This Row],[SAT]])</f>
        <v>kenkocolorpencilcp12halfclassic6600</v>
      </c>
    </row>
    <row r="59" spans="1:54" x14ac:dyDescent="0.25">
      <c r="A59" s="6" t="s">
        <v>128</v>
      </c>
      <c r="B59" s="5" t="str">
        <f ca="1">IF(B_MSK[[#This Row],[N_ID]]="","",INDEX(INDIRECT(DIR&amp;$2:$2),MATCH(B_MSK[[#This Row],[N_ID]],INDIRECT(DIR&amp;"!NOTA[ID_P]"),0)))</f>
        <v/>
      </c>
      <c r="C59" s="5" t="str">
        <f ca="1">IF(B_MSK[[#This Row],[//]]="","",HYPERLINK("["&amp;SUBSTITUTE(DIR,"'","")&amp;"]NOTA!D"&amp;B_MSK[[#This Row],[//]]+2,"&gt;"))</f>
        <v>&gt;</v>
      </c>
      <c r="D59" s="5" t="str">
        <f ca="1">IF(B_MSK[[#This Row],[N_ID]]="","",COUNTIF(INDIRECT(DIR&amp;"!NOTA[ID_H]"),B_MSK[[#This Row],[ID NOTA]]))</f>
        <v/>
      </c>
      <c r="E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</v>
      </c>
      <c r="F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" s="7" t="str">
        <f ca="1">IF(B_MSK[[#This Row],[stt]]="ada",INDEX([2]!db[NB BM],B_MSK[DB_ROW]-1),"")</f>
        <v>PW Kenko 12W CP-12 F classic panjang</v>
      </c>
      <c r="H59" s="7" t="str">
        <f ca="1">IF(B_MSK[[#This Row],[//]]="","",INDEX(INDIRECT(DIR&amp;$2:$2),B_MSK[[#This Row],[//]]))</f>
        <v>KENKO SINAR INDONESIA</v>
      </c>
      <c r="I59" s="27" t="str">
        <f ca="1">IF(B_MSK[[#This Row],[//]]="","",INDEX(INDIRECT(DB_PATH&amp;$2:$2),B_MSK[[#This Row],[DB_ROW]]-1))</f>
        <v>24 LSN</v>
      </c>
      <c r="J59" s="5">
        <f ca="1">IF(B_MSK[[#This Row],[//]]="","",IF(INDEX(INDIRECT(DIR&amp;$2:$2),B_MSK[[#This Row],[//]])="","",INDEX(INDIRECT(DIR&amp;$2:$2),B_MSK[[#This Row],[//]])))</f>
        <v>2</v>
      </c>
      <c r="K59" s="5" t="str">
        <f ca="1">IF(B_MSK[[#This Row],[//]]="","",IF(INDEX(INDIRECT(DIR&amp;$2:$2),B_MSK[[#This Row],[//]])="","",INDEX(INDIRECT(DIR&amp;$2:$2),B_MSK[[#This Row],[//]])))</f>
        <v/>
      </c>
      <c r="L59" s="5" t="str">
        <f ca="1">IF(B_MSK[[#This Row],[//]]="","",IF(INDEX(INDIRECT(DIR&amp;$2:$2),B_MSK[[#This Row],[//]])="","",INDEX(INDIRECT(DIR&amp;$2:$2),B_MSK[[#This Row],[//]])))</f>
        <v/>
      </c>
      <c r="M59" s="13">
        <f ca="1">IF(B_MSK[[#This Row],[//]]="","",INDEX(INDIRECT(DIR&amp;$2:$2),B_MSK[[#This Row],[//]]))</f>
        <v>0</v>
      </c>
      <c r="N59" s="13">
        <f ca="1">IF(OR(B_MSK[[#This Row],[//]]="",),"",INDEX(INDIRECT(DIR&amp;$2:$2),B_MSK[[#This Row],[//]]))</f>
        <v>2980800</v>
      </c>
      <c r="O59" s="3">
        <f ca="1">IF(B_MSK[[#This Row],[//]]="","",IF(INDEX(INDIRECT(DIR&amp;$2:$2),B_MSK[[#This Row],[//]])=0,"",INDEX(INDIRECT(DIR&amp;$2:$2),B_MSK[[#This Row],[//]])))</f>
        <v>0.17</v>
      </c>
      <c r="P59" s="3" t="str">
        <f ca="1">IF(B_MSK[[#This Row],[//]]="","",IF(INDEX(INDIRECT(DIR&amp;$2:$2),B_MSK[[#This Row],[//]])=0,"",INDEX(INDIRECT(DIR&amp;$2:$2),B_MSK[[#This Row],[//]])))</f>
        <v/>
      </c>
      <c r="Q59" s="12">
        <f ca="1">IF(B_MSK[[#This Row],[//]]="","",INDEX(INDIRECT(DIR&amp;$2:$2),B_MSK[[#This Row],[//]]))</f>
        <v>4948128</v>
      </c>
      <c r="R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" s="37">
        <f ca="1">IF(B_MSK[[#This Row],[//]]="","",INDEX(INDIRECT(DIR&amp;$2:$2),B_MSK[[#This Row],[//]]))</f>
        <v>0</v>
      </c>
      <c r="U59" s="38" t="str">
        <f ca="1">IF(SUMIF(B_MSK[NAMA BARANG],B_MSK[[#This Row],[NAMA BARANG]],B_MSK[JMLH BRG])=0,"",SUMIF(B_MSK[NAMA BARANG],B_MSK[[#This Row],[NAMA BARANG]],B_MSK[C]))</f>
        <v/>
      </c>
      <c r="V59" s="7" t="str">
        <f ca="1">IF(B_MSK[[#This Row],[//]]="","",INDEX(INDIRECT(DIR&amp;$2:$2),B_MSK[[#This Row],[//]]))</f>
        <v>KENKO 12 COLOR PENCIL CP-12F CLASSIC</v>
      </c>
      <c r="W59" s="7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X59" s="5" t="str">
        <f ca="1">IF(B_MSK[[#This Row],[N.B.nota]]="","",IF(MATCH(B_MSK[[#This Row],[concat]],[2]!db[NB NOTA_C],0)&gt;0,"ada",0))</f>
        <v>ada</v>
      </c>
      <c r="Y59" s="5" t="str">
        <f ca="1">IF(B_MSK[[#This Row],[N.B.nota]]="","",ADDRESS(ROW(B_MSK[QB]),COLUMN(B_MSK[QB]))&amp;":"&amp;ADDRESS(ROW(),COLUMN(B_MSK[QB])))</f>
        <v>$D$4:$D$59</v>
      </c>
      <c r="Z59" s="5">
        <f ca="1">IF(B_MSK[[#This Row],[concat]]="","",MATCH(B_MSK[[#This Row],[concat]],[2]!db[NB NOTA_C],0)+1)</f>
        <v>1035</v>
      </c>
      <c r="AA59" s="5" t="str">
        <f ca="1">IF(B_MSK[[#This Row],[//]]="","",HYPERLINK("[D:\kerja\BANK EXP\BARU\DB.XLSX]DB!e"&amp;B_MSK[[#This Row],[DB_ROW]],"&gt;"))</f>
        <v>&gt;</v>
      </c>
      <c r="AB59" s="30" t="str">
        <f ca="1">MID(B_MSK[[#This Row],[/ STN_1]],FIND(" ",B_MSK[[#This Row],[/ STN_1]])+1,LEN(B_MSK[[#This Row],[/ STN_1]]))</f>
        <v>LSN</v>
      </c>
      <c r="AC59" s="11">
        <f ca="1">IF(B_MSK[[#This Row],[//]]="","",IF(B_MSK[[#This Row],[ JUMLAH ]]="","",IF(B_MSK[[#This Row],[C]]="",B_MSK[[#This Row],[HARGA CTN]]/B_MSK[[#This Row],[JMLH BRG]],B_MSK[[#This Row],[HARGA CTN]]/B_MSK[[#This Row],[A_1]])))</f>
        <v>124200</v>
      </c>
      <c r="AD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10350</v>
      </c>
      <c r="AF5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9" s="15" t="str">
        <f ca="1">IF(B_MSK[[#This Row],[HARGA_2]]="","",IF(MID(B_MSK[[#This Row],[/ STN_2]],FIND(" ",B_MSK[[#This Row],[/ STN_2]])+1,LEN(B_MSK[[#This Row],[/ STN_2]]))="LSN",B_MSK[[#This Row],[HARGA_2]]/12,""))</f>
        <v/>
      </c>
      <c r="AH59" s="7" t="str">
        <f ca="1">IF(B_MSK[[#This Row],[HARGA_3]]="","","/ "&amp;"PCS")</f>
        <v/>
      </c>
      <c r="AI59" s="15">
        <f ca="1">IF(B_MSK[[#This Row],[HARGA_3]]="",IF(B_MSK[[#This Row],[HARGA_2]]="",IF(B_MSK[[#This Row],[HARGA_1]]="","",B_MSK[[#This Row],[HARGA_1]]),B_MSK[[#This Row],[HARGA_2]]),B_MSK[[#This Row],[HARGA_3]])</f>
        <v>10350</v>
      </c>
      <c r="AJ5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9" s="5" t="str">
        <f ca="1">IF(B_MSK[[#This Row],[//]]="","",SUBSTITUTE(SUBSTITUTE(SUBSTITUTE(B_MSK[[#This Row],[QTY/ CTN]]," ","_",2),"(",""),")","")&amp;"_")</f>
        <v>24 LSN_</v>
      </c>
      <c r="AL59" s="5">
        <f ca="1">IF(B_MSK[[#This Row],[A_B]]="","",SEARCH("_",B_MSK[[#This Row],[A_B]]))</f>
        <v>7</v>
      </c>
      <c r="AM59" s="5">
        <f ca="1">IF(B_MSK[[#This Row],[A_B]]="","",LEN(B_MSK[[#This Row],[A_B]]))</f>
        <v>7</v>
      </c>
      <c r="AN59" s="5" t="str">
        <f ca="1">IF(B_MSK[[#This Row],[A_B]]="","",LEFT(B_MSK[[#This Row],[QTY/ CTN]],B_MSK[[#This Row],[A_B_1]]))</f>
        <v>24 LSN</v>
      </c>
      <c r="AO59" s="5" t="str">
        <f ca="1">IF(B_MSK[[#This Row],[A_B]]="","",LEFT(B_MSK[[#This Row],[A_]],SEARCH(" ",B_MSK[[#This Row],[A_]])-1))</f>
        <v>24</v>
      </c>
      <c r="AP59" s="5" t="str">
        <f ca="1">IF(B_MSK[[#This Row],[A_B]]="","",RIGHT(B_MSK[[#This Row],[A_]],LEN(B_MSK[[#This Row],[A_]])-SEARCH(" ",B_MSK[[#This Row],[A_]])))</f>
        <v>LSN</v>
      </c>
      <c r="AQ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9" s="5" t="str">
        <f ca="1">IF(B_MSK[[#This Row],[B_]]="","",LEFT(B_MSK[[#This Row],[B_]],SEARCH(" ",B_MSK[[#This Row],[B_]])))</f>
        <v xml:space="preserve">12 </v>
      </c>
      <c r="AS59" s="5" t="str">
        <f ca="1">IF(B_MSK[[#This Row],[B_]]="","",RIGHT(B_MSK[[#This Row],[B_]],LEN(B_MSK[[#This Row],[B_]])-SEARCH(" ",B_MSK[[#This Row],[B_]])))</f>
        <v>PCS</v>
      </c>
      <c r="AT59" s="5" t="str">
        <f ca="1">IF(B_MSK[[#This Row],[B_2]]="LSN",12,"")</f>
        <v/>
      </c>
      <c r="AU59" s="5" t="str">
        <f ca="1">IF(B_MSK[[#This Row],[C_1]]="","","PCS")</f>
        <v/>
      </c>
      <c r="AV59" s="5">
        <f ca="1">IF(B_MSK[[#This Row],[A_1]]="","",B_MSK[[#This Row],[A_1]]*IF(B_MSK[[#This Row],[B_1]]="",1,B_MSK[[#This Row],[B_1]])*IF(B_MSK[[#This Row],[C_1]]="",1,B_MSK[[#This Row],[C_1]]))</f>
        <v>288</v>
      </c>
      <c r="AW59" s="5" t="str">
        <f ca="1">IF(B_MSK[[#This Row],[C_2]]="",IF(B_MSK[[#This Row],[B_2]]="",IF(B_MSK[[#This Row],[A_2]]="","",B_MSK[[#This Row],[A_2]]),B_MSK[[#This Row],[B_2]]),B_MSK[[#This Row],[C_2]])</f>
        <v>PCS</v>
      </c>
      <c r="AX59" s="2">
        <f ca="1">IF(ISNUMBER(B_MSK[[#This Row],[TANGGAL DATANG]]),B_MSK[[#This Row],[TANGGAL DATANG]],AX58)</f>
        <v>44931</v>
      </c>
      <c r="AY59" s="5" t="str">
        <f ca="1">IF(B_MSK[[#This Row],[DB_ROW]]="","",INDEX([2]!db[JENIS],B_MSK[[#This Row],[DB_ROW]]-1))</f>
        <v>pw</v>
      </c>
      <c r="AZ59" s="5">
        <f ca="1">IF(B_MSK[[#This Row],[A_1]]="","",B_MSK[[#This Row],[A_1]])*1</f>
        <v>24</v>
      </c>
      <c r="BA59" s="5" t="str">
        <f ca="1">IF(B_MSK[[#This Row],[//]]="","",INDEX(INDIRECT(DIR&amp;$2:$2),B_MSK[[#This Row],[//]]))</f>
        <v>ARTO MORO</v>
      </c>
      <c r="BB59" s="5" t="str">
        <f ca="1">CONCATENATE(B_MSK[[#This Row],[concat]],B_MSK[[#This Row],[HARGA_X]],B_MSK[[#This Row],[SAT]])</f>
        <v>kenko12colorpencilcp12fclassic10350</v>
      </c>
    </row>
    <row r="60" spans="1:54" x14ac:dyDescent="0.25">
      <c r="A60" s="6" t="s">
        <v>128</v>
      </c>
      <c r="B60" s="5" t="str">
        <f ca="1">IF(B_MSK[[#This Row],[N_ID]]="","",INDEX(INDIRECT(DIR&amp;$2:$2),MATCH(B_MSK[[#This Row],[N_ID]],INDIRECT(DIR&amp;"!NOTA[ID_P]"),0)))</f>
        <v/>
      </c>
      <c r="C60" s="5" t="str">
        <f ca="1">IF(B_MSK[[#This Row],[//]]="","",HYPERLINK("["&amp;SUBSTITUTE(DIR,"'","")&amp;"]NOTA!D"&amp;B_MSK[[#This Row],[//]]+2,"&gt;"))</f>
        <v>&gt;</v>
      </c>
      <c r="D60" s="5" t="str">
        <f ca="1">IF(B_MSK[[#This Row],[N_ID]]="","",COUNTIF(INDIRECT(DIR&amp;"!NOTA[ID_H]"),B_MSK[[#This Row],[ID NOTA]]))</f>
        <v/>
      </c>
      <c r="E6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</v>
      </c>
      <c r="F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" s="7" t="str">
        <f ca="1">IF(B_MSK[[#This Row],[stt]]="ada",INDEX([2]!db[NB BM],B_MSK[DB_ROW]-1),"")</f>
        <v>Gel pen Kenko KE-200 hitam</v>
      </c>
      <c r="H60" s="7" t="str">
        <f ca="1">IF(B_MSK[[#This Row],[//]]="","",INDEX(INDIRECT(DIR&amp;$2:$2),B_MSK[[#This Row],[//]]))</f>
        <v>KENKO SINAR INDONESIA</v>
      </c>
      <c r="I60" s="27" t="str">
        <f ca="1">IF(B_MSK[[#This Row],[//]]="","",INDEX(INDIRECT(DB_PATH&amp;$2:$2),B_MSK[[#This Row],[DB_ROW]]-1))</f>
        <v>12 GRS</v>
      </c>
      <c r="J60" s="5">
        <f ca="1">IF(B_MSK[[#This Row],[//]]="","",IF(INDEX(INDIRECT(DIR&amp;$2:$2),B_MSK[[#This Row],[//]])="","",INDEX(INDIRECT(DIR&amp;$2:$2),B_MSK[[#This Row],[//]])))</f>
        <v>1</v>
      </c>
      <c r="K60" s="5" t="str">
        <f ca="1">IF(B_MSK[[#This Row],[//]]="","",IF(INDEX(INDIRECT(DIR&amp;$2:$2),B_MSK[[#This Row],[//]])="","",INDEX(INDIRECT(DIR&amp;$2:$2),B_MSK[[#This Row],[//]])))</f>
        <v/>
      </c>
      <c r="L60" s="5" t="str">
        <f ca="1">IF(B_MSK[[#This Row],[//]]="","",IF(INDEX(INDIRECT(DIR&amp;$2:$2),B_MSK[[#This Row],[//]])="","",INDEX(INDIRECT(DIR&amp;$2:$2),B_MSK[[#This Row],[//]])))</f>
        <v/>
      </c>
      <c r="M60" s="13">
        <f ca="1">IF(B_MSK[[#This Row],[//]]="","",INDEX(INDIRECT(DIR&amp;$2:$2),B_MSK[[#This Row],[//]]))</f>
        <v>0</v>
      </c>
      <c r="N60" s="13">
        <f ca="1">IF(OR(B_MSK[[#This Row],[//]]="",),"",INDEX(INDIRECT(DIR&amp;$2:$2),B_MSK[[#This Row],[//]]))</f>
        <v>3542400</v>
      </c>
      <c r="O60" s="3">
        <f ca="1">IF(B_MSK[[#This Row],[//]]="","",IF(INDEX(INDIRECT(DIR&amp;$2:$2),B_MSK[[#This Row],[//]])=0,"",INDEX(INDIRECT(DIR&amp;$2:$2),B_MSK[[#This Row],[//]])))</f>
        <v>0.17</v>
      </c>
      <c r="P60" s="3" t="str">
        <f ca="1">IF(B_MSK[[#This Row],[//]]="","",IF(INDEX(INDIRECT(DIR&amp;$2:$2),B_MSK[[#This Row],[//]])=0,"",INDEX(INDIRECT(DIR&amp;$2:$2),B_MSK[[#This Row],[//]])))</f>
        <v/>
      </c>
      <c r="Q60" s="12">
        <f ca="1">IF(B_MSK[[#This Row],[//]]="","",INDEX(INDIRECT(DIR&amp;$2:$2),B_MSK[[#This Row],[//]]))</f>
        <v>2940192</v>
      </c>
      <c r="R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" s="37">
        <f ca="1">IF(B_MSK[[#This Row],[//]]="","",INDEX(INDIRECT(DIR&amp;$2:$2),B_MSK[[#This Row],[//]]))</f>
        <v>0</v>
      </c>
      <c r="U60" s="38" t="str">
        <f ca="1">IF(SUMIF(B_MSK[NAMA BARANG],B_MSK[[#This Row],[NAMA BARANG]],B_MSK[JMLH BRG])=0,"",SUMIF(B_MSK[NAMA BARANG],B_MSK[[#This Row],[NAMA BARANG]],B_MSK[C]))</f>
        <v/>
      </c>
      <c r="V60" s="7" t="str">
        <f ca="1">IF(B_MSK[[#This Row],[//]]="","",INDEX(INDIRECT(DIR&amp;$2:$2),B_MSK[[#This Row],[//]]))</f>
        <v>KENKO GEL PEN KE-200 BLACK</v>
      </c>
      <c r="W60" s="7" t="str">
        <f ca="1">LOWER(SUBSTITUTE(SUBSTITUTE(SUBSTITUTE(SUBSTITUTE(SUBSTITUTE(SUBSTITUTE(SUBSTITUTE(SUBSTITUTE(SUBSTITUTE(B_MSK[[#This Row],[N.B.nota]]," ",""),"-",""),"(",""),")",""),".",""),",",""),"/",""),"""",""),"+",""))</f>
        <v>kenkogelpenke200black</v>
      </c>
      <c r="X60" s="5" t="str">
        <f ca="1">IF(B_MSK[[#This Row],[N.B.nota]]="","",IF(MATCH(B_MSK[[#This Row],[concat]],[2]!db[NB NOTA_C],0)&gt;0,"ada",0))</f>
        <v>ada</v>
      </c>
      <c r="Y60" s="5" t="str">
        <f ca="1">IF(B_MSK[[#This Row],[N.B.nota]]="","",ADDRESS(ROW(B_MSK[QB]),COLUMN(B_MSK[QB]))&amp;":"&amp;ADDRESS(ROW(),COLUMN(B_MSK[QB])))</f>
        <v>$D$4:$D$60</v>
      </c>
      <c r="Z60" s="5">
        <f ca="1">IF(B_MSK[[#This Row],[concat]]="","",MATCH(B_MSK[[#This Row],[concat]],[2]!db[NB NOTA_C],0)+1)</f>
        <v>1170</v>
      </c>
      <c r="AA60" s="5" t="str">
        <f ca="1">IF(B_MSK[[#This Row],[//]]="","",HYPERLINK("[D:\kerja\BANK EXP\BARU\DB.XLSX]DB!e"&amp;B_MSK[[#This Row],[DB_ROW]],"&gt;"))</f>
        <v>&gt;</v>
      </c>
      <c r="AB60" s="30" t="str">
        <f ca="1">MID(B_MSK[[#This Row],[/ STN_1]],FIND(" ",B_MSK[[#This Row],[/ STN_1]])+1,LEN(B_MSK[[#This Row],[/ STN_1]]))</f>
        <v>GRS</v>
      </c>
      <c r="AC60" s="11">
        <f ca="1">IF(B_MSK[[#This Row],[//]]="","",IF(B_MSK[[#This Row],[ JUMLAH ]]="","",IF(B_MSK[[#This Row],[C]]="",B_MSK[[#This Row],[HARGA CTN]]/B_MSK[[#This Row],[JMLH BRG]],B_MSK[[#This Row],[HARGA CTN]]/B_MSK[[#This Row],[A_1]])))</f>
        <v>295200</v>
      </c>
      <c r="AD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6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24600</v>
      </c>
      <c r="AF60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60" s="15">
        <f ca="1">IF(B_MSK[[#This Row],[HARGA_2]]="","",IF(MID(B_MSK[[#This Row],[/ STN_2]],FIND(" ",B_MSK[[#This Row],[/ STN_2]])+1,LEN(B_MSK[[#This Row],[/ STN_2]]))="LSN",B_MSK[[#This Row],[HARGA_2]]/12,""))</f>
        <v>2050</v>
      </c>
      <c r="AH60" s="7" t="str">
        <f ca="1">IF(B_MSK[[#This Row],[HARGA_3]]="","","/ "&amp;"PCS")</f>
        <v>/ PCS</v>
      </c>
      <c r="AI60" s="15">
        <f ca="1">IF(B_MSK[[#This Row],[HARGA_3]]="",IF(B_MSK[[#This Row],[HARGA_2]]="",IF(B_MSK[[#This Row],[HARGA_1]]="","",B_MSK[[#This Row],[HARGA_1]]),B_MSK[[#This Row],[HARGA_2]]),B_MSK[[#This Row],[HARGA_3]])</f>
        <v>2050</v>
      </c>
      <c r="AJ6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0" s="5" t="str">
        <f ca="1">IF(B_MSK[[#This Row],[//]]="","",SUBSTITUTE(SUBSTITUTE(SUBSTITUTE(B_MSK[[#This Row],[QTY/ CTN]]," ","_",2),"(",""),")","")&amp;"_")</f>
        <v>12 GRS_</v>
      </c>
      <c r="AL60" s="5">
        <f ca="1">IF(B_MSK[[#This Row],[A_B]]="","",SEARCH("_",B_MSK[[#This Row],[A_B]]))</f>
        <v>7</v>
      </c>
      <c r="AM60" s="5">
        <f ca="1">IF(B_MSK[[#This Row],[A_B]]="","",LEN(B_MSK[[#This Row],[A_B]]))</f>
        <v>7</v>
      </c>
      <c r="AN60" s="5" t="str">
        <f ca="1">IF(B_MSK[[#This Row],[A_B]]="","",LEFT(B_MSK[[#This Row],[QTY/ CTN]],B_MSK[[#This Row],[A_B_1]]))</f>
        <v>12 GRS</v>
      </c>
      <c r="AO60" s="5" t="str">
        <f ca="1">IF(B_MSK[[#This Row],[A_B]]="","",LEFT(B_MSK[[#This Row],[A_]],SEARCH(" ",B_MSK[[#This Row],[A_]])-1))</f>
        <v>12</v>
      </c>
      <c r="AP60" s="5" t="str">
        <f ca="1">IF(B_MSK[[#This Row],[A_B]]="","",RIGHT(B_MSK[[#This Row],[A_]],LEN(B_MSK[[#This Row],[A_]])-SEARCH(" ",B_MSK[[#This Row],[A_]])))</f>
        <v>GRS</v>
      </c>
      <c r="AQ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60" s="5" t="str">
        <f ca="1">IF(B_MSK[[#This Row],[B_]]="","",LEFT(B_MSK[[#This Row],[B_]],SEARCH(" ",B_MSK[[#This Row],[B_]])))</f>
        <v xml:space="preserve">12 </v>
      </c>
      <c r="AS60" s="5" t="str">
        <f ca="1">IF(B_MSK[[#This Row],[B_]]="","",RIGHT(B_MSK[[#This Row],[B_]],LEN(B_MSK[[#This Row],[B_]])-SEARCH(" ",B_MSK[[#This Row],[B_]])))</f>
        <v>LSN</v>
      </c>
      <c r="AT60" s="5">
        <f ca="1">IF(B_MSK[[#This Row],[B_2]]="LSN",12,"")</f>
        <v>12</v>
      </c>
      <c r="AU60" s="5" t="str">
        <f ca="1">IF(B_MSK[[#This Row],[C_1]]="","","PCS")</f>
        <v>PCS</v>
      </c>
      <c r="AV60" s="5">
        <f ca="1">IF(B_MSK[[#This Row],[A_1]]="","",B_MSK[[#This Row],[A_1]]*IF(B_MSK[[#This Row],[B_1]]="",1,B_MSK[[#This Row],[B_1]])*IF(B_MSK[[#This Row],[C_1]]="",1,B_MSK[[#This Row],[C_1]]))</f>
        <v>1728</v>
      </c>
      <c r="AW60" s="5" t="str">
        <f ca="1">IF(B_MSK[[#This Row],[C_2]]="",IF(B_MSK[[#This Row],[B_2]]="",IF(B_MSK[[#This Row],[A_2]]="","",B_MSK[[#This Row],[A_2]]),B_MSK[[#This Row],[B_2]]),B_MSK[[#This Row],[C_2]])</f>
        <v>PCS</v>
      </c>
      <c r="AX60" s="2">
        <f ca="1">IF(ISNUMBER(B_MSK[[#This Row],[TANGGAL DATANG]]),B_MSK[[#This Row],[TANGGAL DATANG]],AX59)</f>
        <v>44931</v>
      </c>
      <c r="AY60" s="5" t="str">
        <f ca="1">IF(B_MSK[[#This Row],[DB_ROW]]="","",INDEX([2]!db[JENIS],B_MSK[[#This Row],[DB_ROW]]-1))</f>
        <v>pen</v>
      </c>
      <c r="AZ60" s="5">
        <f ca="1">IF(B_MSK[[#This Row],[A_1]]="","",B_MSK[[#This Row],[A_1]])*1</f>
        <v>12</v>
      </c>
      <c r="BA60" s="5" t="str">
        <f ca="1">IF(B_MSK[[#This Row],[//]]="","",INDEX(INDIRECT(DIR&amp;$2:$2),B_MSK[[#This Row],[//]]))</f>
        <v>ARTO MORO</v>
      </c>
      <c r="BB60" s="5" t="str">
        <f ca="1">CONCATENATE(B_MSK[[#This Row],[concat]],B_MSK[[#This Row],[HARGA_X]],B_MSK[[#This Row],[SAT]])</f>
        <v>kenkogelpenke200black2050</v>
      </c>
    </row>
    <row r="61" spans="1:54" x14ac:dyDescent="0.25">
      <c r="A61" s="6" t="s">
        <v>128</v>
      </c>
      <c r="B61" s="5" t="str">
        <f ca="1">IF(B_MSK[[#This Row],[N_ID]]="","",INDEX(INDIRECT(DIR&amp;$2:$2),MATCH(B_MSK[[#This Row],[N_ID]],INDIRECT(DIR&amp;"!NOTA[ID_P]"),0)))</f>
        <v/>
      </c>
      <c r="C61" s="5" t="str">
        <f ca="1">IF(B_MSK[[#This Row],[//]]="","",HYPERLINK("["&amp;SUBSTITUTE(DIR,"'","")&amp;"]NOTA!D"&amp;B_MSK[[#This Row],[//]]+2,"&gt;"))</f>
        <v>&gt;</v>
      </c>
      <c r="D61" s="5" t="str">
        <f ca="1">IF(B_MSK[[#This Row],[N_ID]]="","",COUNTIF(INDIRECT(DIR&amp;"!NOTA[ID_H]"),B_MSK[[#This Row],[ID NOTA]]))</f>
        <v/>
      </c>
      <c r="E6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</v>
      </c>
      <c r="F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" s="7" t="str">
        <f ca="1">IF(B_MSK[[#This Row],[stt]]="ada",INDEX([2]!db[NB BM],B_MSK[DB_ROW]-1),"")</f>
        <v>Pensil Kenko 2B-3181 Hitam cap merah</v>
      </c>
      <c r="H61" s="7" t="str">
        <f ca="1">IF(B_MSK[[#This Row],[//]]="","",INDEX(INDIRECT(DIR&amp;$2:$2),B_MSK[[#This Row],[//]]))</f>
        <v>KENKO SINAR INDONESIA</v>
      </c>
      <c r="I61" s="27" t="str">
        <f ca="1">IF(B_MSK[[#This Row],[//]]="","",INDEX(INDIRECT(DB_PATH&amp;$2:$2),B_MSK[[#This Row],[DB_ROW]]-1))</f>
        <v>20 GRS</v>
      </c>
      <c r="J61" s="5">
        <f ca="1">IF(B_MSK[[#This Row],[//]]="","",IF(INDEX(INDIRECT(DIR&amp;$2:$2),B_MSK[[#This Row],[//]])="","",INDEX(INDIRECT(DIR&amp;$2:$2),B_MSK[[#This Row],[//]])))</f>
        <v>2</v>
      </c>
      <c r="K61" s="5" t="str">
        <f ca="1">IF(B_MSK[[#This Row],[//]]="","",IF(INDEX(INDIRECT(DIR&amp;$2:$2),B_MSK[[#This Row],[//]])="","",INDEX(INDIRECT(DIR&amp;$2:$2),B_MSK[[#This Row],[//]])))</f>
        <v/>
      </c>
      <c r="L61" s="5" t="str">
        <f ca="1">IF(B_MSK[[#This Row],[//]]="","",IF(INDEX(INDIRECT(DIR&amp;$2:$2),B_MSK[[#This Row],[//]])="","",INDEX(INDIRECT(DIR&amp;$2:$2),B_MSK[[#This Row],[//]])))</f>
        <v/>
      </c>
      <c r="M61" s="13">
        <f ca="1">IF(B_MSK[[#This Row],[//]]="","",INDEX(INDIRECT(DIR&amp;$2:$2),B_MSK[[#This Row],[//]]))</f>
        <v>0</v>
      </c>
      <c r="N61" s="13">
        <f ca="1">IF(OR(B_MSK[[#This Row],[//]]="",),"",INDEX(INDIRECT(DIR&amp;$2:$2),B_MSK[[#This Row],[//]]))</f>
        <v>2112000</v>
      </c>
      <c r="O61" s="3">
        <f ca="1">IF(B_MSK[[#This Row],[//]]="","",IF(INDEX(INDIRECT(DIR&amp;$2:$2),B_MSK[[#This Row],[//]])=0,"",INDEX(INDIRECT(DIR&amp;$2:$2),B_MSK[[#This Row],[//]])))</f>
        <v>0.17</v>
      </c>
      <c r="P61" s="3" t="str">
        <f ca="1">IF(B_MSK[[#This Row],[//]]="","",IF(INDEX(INDIRECT(DIR&amp;$2:$2),B_MSK[[#This Row],[//]])=0,"",INDEX(INDIRECT(DIR&amp;$2:$2),B_MSK[[#This Row],[//]])))</f>
        <v/>
      </c>
      <c r="Q61" s="12">
        <f ca="1">IF(B_MSK[[#This Row],[//]]="","",INDEX(INDIRECT(DIR&amp;$2:$2),B_MSK[[#This Row],[//]]))</f>
        <v>3505920</v>
      </c>
      <c r="R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" s="37">
        <f ca="1">IF(B_MSK[[#This Row],[//]]="","",INDEX(INDIRECT(DIR&amp;$2:$2),B_MSK[[#This Row],[//]]))</f>
        <v>0</v>
      </c>
      <c r="U61" s="38" t="str">
        <f ca="1">IF(SUMIF(B_MSK[NAMA BARANG],B_MSK[[#This Row],[NAMA BARANG]],B_MSK[JMLH BRG])=0,"",SUMIF(B_MSK[NAMA BARANG],B_MSK[[#This Row],[NAMA BARANG]],B_MSK[C]))</f>
        <v/>
      </c>
      <c r="V61" s="7" t="str">
        <f ca="1">IF(B_MSK[[#This Row],[//]]="","",INDEX(INDIRECT(DIR&amp;$2:$2),B_MSK[[#This Row],[//]]))</f>
        <v>KENKO PENCIL 2B-3181 HITAM CAP MERAH</v>
      </c>
      <c r="W61" s="7" t="str">
        <f ca="1">LOWER(SUBSTITUTE(SUBSTITUTE(SUBSTITUTE(SUBSTITUTE(SUBSTITUTE(SUBSTITUTE(SUBSTITUTE(SUBSTITUTE(SUBSTITUTE(B_MSK[[#This Row],[N.B.nota]]," ",""),"-",""),"(",""),")",""),".",""),",",""),"/",""),"""",""),"+",""))</f>
        <v>kenkopencil2b3181hitamcapmerah</v>
      </c>
      <c r="X61" s="5" t="str">
        <f ca="1">IF(B_MSK[[#This Row],[N.B.nota]]="","",IF(MATCH(B_MSK[[#This Row],[concat]],[2]!db[NB NOTA_C],0)&gt;0,"ada",0))</f>
        <v>ada</v>
      </c>
      <c r="Y61" s="5" t="str">
        <f ca="1">IF(B_MSK[[#This Row],[N.B.nota]]="","",ADDRESS(ROW(B_MSK[QB]),COLUMN(B_MSK[QB]))&amp;":"&amp;ADDRESS(ROW(),COLUMN(B_MSK[QB])))</f>
        <v>$D$4:$D$61</v>
      </c>
      <c r="Z61" s="5">
        <f ca="1">IF(B_MSK[[#This Row],[concat]]="","",MATCH(B_MSK[[#This Row],[concat]],[2]!db[NB NOTA_C],0)+1)</f>
        <v>1234</v>
      </c>
      <c r="AA61" s="5" t="str">
        <f ca="1">IF(B_MSK[[#This Row],[//]]="","",HYPERLINK("[D:\kerja\BANK EXP\BARU\DB.XLSX]DB!e"&amp;B_MSK[[#This Row],[DB_ROW]],"&gt;"))</f>
        <v>&gt;</v>
      </c>
      <c r="AB61" s="30" t="str">
        <f ca="1">MID(B_MSK[[#This Row],[/ STN_1]],FIND(" ",B_MSK[[#This Row],[/ STN_1]])+1,LEN(B_MSK[[#This Row],[/ STN_1]]))</f>
        <v>GRS</v>
      </c>
      <c r="AC61" s="11">
        <f ca="1">IF(B_MSK[[#This Row],[//]]="","",IF(B_MSK[[#This Row],[ JUMLAH ]]="","",IF(B_MSK[[#This Row],[C]]="",B_MSK[[#This Row],[HARGA CTN]]/B_MSK[[#This Row],[JMLH BRG]],B_MSK[[#This Row],[HARGA CTN]]/B_MSK[[#This Row],[A_1]])))</f>
        <v>105600</v>
      </c>
      <c r="AD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6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8800</v>
      </c>
      <c r="AF61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61" s="15">
        <f ca="1">IF(B_MSK[[#This Row],[HARGA_2]]="","",IF(MID(B_MSK[[#This Row],[/ STN_2]],FIND(" ",B_MSK[[#This Row],[/ STN_2]])+1,LEN(B_MSK[[#This Row],[/ STN_2]]))="LSN",B_MSK[[#This Row],[HARGA_2]]/12,""))</f>
        <v>733.33333333333337</v>
      </c>
      <c r="AH61" s="7" t="str">
        <f ca="1">IF(B_MSK[[#This Row],[HARGA_3]]="","","/ "&amp;"PCS")</f>
        <v>/ PCS</v>
      </c>
      <c r="AI61" s="15">
        <f ca="1">IF(B_MSK[[#This Row],[HARGA_3]]="",IF(B_MSK[[#This Row],[HARGA_2]]="",IF(B_MSK[[#This Row],[HARGA_1]]="","",B_MSK[[#This Row],[HARGA_1]]),B_MSK[[#This Row],[HARGA_2]]),B_MSK[[#This Row],[HARGA_3]])</f>
        <v>733.33333333333337</v>
      </c>
      <c r="AJ6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1" s="5" t="str">
        <f ca="1">IF(B_MSK[[#This Row],[//]]="","",SUBSTITUTE(SUBSTITUTE(SUBSTITUTE(B_MSK[[#This Row],[QTY/ CTN]]," ","_",2),"(",""),")","")&amp;"_")</f>
        <v>20 GRS_</v>
      </c>
      <c r="AL61" s="5">
        <f ca="1">IF(B_MSK[[#This Row],[A_B]]="","",SEARCH("_",B_MSK[[#This Row],[A_B]]))</f>
        <v>7</v>
      </c>
      <c r="AM61" s="5">
        <f ca="1">IF(B_MSK[[#This Row],[A_B]]="","",LEN(B_MSK[[#This Row],[A_B]]))</f>
        <v>7</v>
      </c>
      <c r="AN61" s="5" t="str">
        <f ca="1">IF(B_MSK[[#This Row],[A_B]]="","",LEFT(B_MSK[[#This Row],[QTY/ CTN]],B_MSK[[#This Row],[A_B_1]]))</f>
        <v>20 GRS</v>
      </c>
      <c r="AO61" s="5" t="str">
        <f ca="1">IF(B_MSK[[#This Row],[A_B]]="","",LEFT(B_MSK[[#This Row],[A_]],SEARCH(" ",B_MSK[[#This Row],[A_]])-1))</f>
        <v>20</v>
      </c>
      <c r="AP61" s="5" t="str">
        <f ca="1">IF(B_MSK[[#This Row],[A_B]]="","",RIGHT(B_MSK[[#This Row],[A_]],LEN(B_MSK[[#This Row],[A_]])-SEARCH(" ",B_MSK[[#This Row],[A_]])))</f>
        <v>GRS</v>
      </c>
      <c r="AQ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61" s="5" t="str">
        <f ca="1">IF(B_MSK[[#This Row],[B_]]="","",LEFT(B_MSK[[#This Row],[B_]],SEARCH(" ",B_MSK[[#This Row],[B_]])))</f>
        <v xml:space="preserve">12 </v>
      </c>
      <c r="AS61" s="5" t="str">
        <f ca="1">IF(B_MSK[[#This Row],[B_]]="","",RIGHT(B_MSK[[#This Row],[B_]],LEN(B_MSK[[#This Row],[B_]])-SEARCH(" ",B_MSK[[#This Row],[B_]])))</f>
        <v>LSN</v>
      </c>
      <c r="AT61" s="5">
        <f ca="1">IF(B_MSK[[#This Row],[B_2]]="LSN",12,"")</f>
        <v>12</v>
      </c>
      <c r="AU61" s="5" t="str">
        <f ca="1">IF(B_MSK[[#This Row],[C_1]]="","","PCS")</f>
        <v>PCS</v>
      </c>
      <c r="AV61" s="5">
        <f ca="1">IF(B_MSK[[#This Row],[A_1]]="","",B_MSK[[#This Row],[A_1]]*IF(B_MSK[[#This Row],[B_1]]="",1,B_MSK[[#This Row],[B_1]])*IF(B_MSK[[#This Row],[C_1]]="",1,B_MSK[[#This Row],[C_1]]))</f>
        <v>2880</v>
      </c>
      <c r="AW61" s="5" t="str">
        <f ca="1">IF(B_MSK[[#This Row],[C_2]]="",IF(B_MSK[[#This Row],[B_2]]="",IF(B_MSK[[#This Row],[A_2]]="","",B_MSK[[#This Row],[A_2]]),B_MSK[[#This Row],[B_2]]),B_MSK[[#This Row],[C_2]])</f>
        <v>PCS</v>
      </c>
      <c r="AX61" s="2">
        <f ca="1">IF(ISNUMBER(B_MSK[[#This Row],[TANGGAL DATANG]]),B_MSK[[#This Row],[TANGGAL DATANG]],AX60)</f>
        <v>44931</v>
      </c>
      <c r="AY61" s="5" t="str">
        <f ca="1">IF(B_MSK[[#This Row],[DB_ROW]]="","",INDEX([2]!db[JENIS],B_MSK[[#This Row],[DB_ROW]]-1))</f>
        <v>pensil</v>
      </c>
      <c r="AZ61" s="5">
        <f ca="1">IF(B_MSK[[#This Row],[A_1]]="","",B_MSK[[#This Row],[A_1]])*1</f>
        <v>20</v>
      </c>
      <c r="BA61" s="5" t="str">
        <f ca="1">IF(B_MSK[[#This Row],[//]]="","",INDEX(INDIRECT(DIR&amp;$2:$2),B_MSK[[#This Row],[//]]))</f>
        <v>ARTO MORO</v>
      </c>
      <c r="BB61" s="5" t="str">
        <f ca="1">CONCATENATE(B_MSK[[#This Row],[concat]],B_MSK[[#This Row],[HARGA_X]],B_MSK[[#This Row],[SAT]])</f>
        <v>kenkopencil2b3181hitamcapmerah733.333333333333</v>
      </c>
    </row>
    <row r="62" spans="1:54" x14ac:dyDescent="0.25">
      <c r="A62" s="6" t="s">
        <v>128</v>
      </c>
      <c r="B62" s="5" t="str">
        <f ca="1">IF(B_MSK[[#This Row],[N_ID]]="","",INDEX(INDIRECT(DIR&amp;$2:$2),MATCH(B_MSK[[#This Row],[N_ID]],INDIRECT(DIR&amp;"!NOTA[ID_P]"),0)))</f>
        <v/>
      </c>
      <c r="C62" s="5" t="str">
        <f ca="1">IF(B_MSK[[#This Row],[//]]="","",HYPERLINK("["&amp;SUBSTITUTE(DIR,"'","")&amp;"]NOTA!D"&amp;B_MSK[[#This Row],[//]]+2,"&gt;"))</f>
        <v>&gt;</v>
      </c>
      <c r="D62" s="5" t="str">
        <f ca="1">IF(B_MSK[[#This Row],[N_ID]]="","",COUNTIF(INDIRECT(DIR&amp;"!NOTA[ID_H]"),B_MSK[[#This Row],[ID NOTA]]))</f>
        <v/>
      </c>
      <c r="E6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59</v>
      </c>
      <c r="F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" s="7" t="str">
        <f ca="1">IF(B_MSK[[#This Row],[stt]]="ada",INDEX([2]!db[NB BM],B_MSK[DB_ROW]-1),"")</f>
        <v>Gel pen Kenko KE-16 Dot N Dot hitam</v>
      </c>
      <c r="H62" s="7" t="str">
        <f ca="1">IF(B_MSK[[#This Row],[//]]="","",INDEX(INDIRECT(DIR&amp;$2:$2),B_MSK[[#This Row],[//]]))</f>
        <v>KENKO SINAR INDONESIA</v>
      </c>
      <c r="I62" s="27" t="str">
        <f ca="1">IF(B_MSK[[#This Row],[//]]="","",INDEX(INDIRECT(DB_PATH&amp;$2:$2),B_MSK[[#This Row],[DB_ROW]]-1))</f>
        <v>12 GRS</v>
      </c>
      <c r="J62" s="5">
        <f ca="1">IF(B_MSK[[#This Row],[//]]="","",IF(INDEX(INDIRECT(DIR&amp;$2:$2),B_MSK[[#This Row],[//]])="","",INDEX(INDIRECT(DIR&amp;$2:$2),B_MSK[[#This Row],[//]])))</f>
        <v>2</v>
      </c>
      <c r="K62" s="5" t="str">
        <f ca="1">IF(B_MSK[[#This Row],[//]]="","",IF(INDEX(INDIRECT(DIR&amp;$2:$2),B_MSK[[#This Row],[//]])="","",INDEX(INDIRECT(DIR&amp;$2:$2),B_MSK[[#This Row],[//]])))</f>
        <v/>
      </c>
      <c r="L62" s="5" t="str">
        <f ca="1">IF(B_MSK[[#This Row],[//]]="","",IF(INDEX(INDIRECT(DIR&amp;$2:$2),B_MSK[[#This Row],[//]])="","",INDEX(INDIRECT(DIR&amp;$2:$2),B_MSK[[#This Row],[//]])))</f>
        <v/>
      </c>
      <c r="M62" s="13">
        <f ca="1">IF(B_MSK[[#This Row],[//]]="","",INDEX(INDIRECT(DIR&amp;$2:$2),B_MSK[[#This Row],[//]]))</f>
        <v>0</v>
      </c>
      <c r="N62" s="13">
        <f ca="1">IF(OR(B_MSK[[#This Row],[//]]="",),"",INDEX(INDIRECT(DIR&amp;$2:$2),B_MSK[[#This Row],[//]]))</f>
        <v>3758400</v>
      </c>
      <c r="O62" s="3">
        <f ca="1">IF(B_MSK[[#This Row],[//]]="","",IF(INDEX(INDIRECT(DIR&amp;$2:$2),B_MSK[[#This Row],[//]])=0,"",INDEX(INDIRECT(DIR&amp;$2:$2),B_MSK[[#This Row],[//]])))</f>
        <v>0.17</v>
      </c>
      <c r="P62" s="3" t="str">
        <f ca="1">IF(B_MSK[[#This Row],[//]]="","",IF(INDEX(INDIRECT(DIR&amp;$2:$2),B_MSK[[#This Row],[//]])=0,"",INDEX(INDIRECT(DIR&amp;$2:$2),B_MSK[[#This Row],[//]])))</f>
        <v/>
      </c>
      <c r="Q62" s="12">
        <f ca="1">IF(B_MSK[[#This Row],[//]]="","",INDEX(INDIRECT(DIR&amp;$2:$2),B_MSK[[#This Row],[//]]))</f>
        <v>6238944</v>
      </c>
      <c r="R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" s="37">
        <f ca="1">IF(B_MSK[[#This Row],[//]]="","",INDEX(INDIRECT(DIR&amp;$2:$2),B_MSK[[#This Row],[//]]))</f>
        <v>0</v>
      </c>
      <c r="U62" s="38" t="str">
        <f ca="1">IF(SUMIF(B_MSK[NAMA BARANG],B_MSK[[#This Row],[NAMA BARANG]],B_MSK[JMLH BRG])=0,"",SUMIF(B_MSK[NAMA BARANG],B_MSK[[#This Row],[NAMA BARANG]],B_MSK[C]))</f>
        <v/>
      </c>
      <c r="V62" s="7" t="str">
        <f ca="1">IF(B_MSK[[#This Row],[//]]="","",INDEX(INDIRECT(DIR&amp;$2:$2),B_MSK[[#This Row],[//]]))</f>
        <v>KENKO GEL PEN KE-16 DOT N DOT BLACK</v>
      </c>
      <c r="W62" s="7" t="str">
        <f ca="1">LOWER(SUBSTITUTE(SUBSTITUTE(SUBSTITUTE(SUBSTITUTE(SUBSTITUTE(SUBSTITUTE(SUBSTITUTE(SUBSTITUTE(SUBSTITUTE(B_MSK[[#This Row],[N.B.nota]]," ",""),"-",""),"(",""),")",""),".",""),",",""),"/",""),"""",""),"+",""))</f>
        <v>kenkogelpenke16dotndotblack</v>
      </c>
      <c r="X62" s="5" t="str">
        <f ca="1">IF(B_MSK[[#This Row],[N.B.nota]]="","",IF(MATCH(B_MSK[[#This Row],[concat]],[2]!db[NB NOTA_C],0)&gt;0,"ada",0))</f>
        <v>ada</v>
      </c>
      <c r="Y62" s="5" t="str">
        <f ca="1">IF(B_MSK[[#This Row],[N.B.nota]]="","",ADDRESS(ROW(B_MSK[QB]),COLUMN(B_MSK[QB]))&amp;":"&amp;ADDRESS(ROW(),COLUMN(B_MSK[QB])))</f>
        <v>$D$4:$D$62</v>
      </c>
      <c r="Z62" s="5">
        <f ca="1">IF(B_MSK[[#This Row],[concat]]="","",MATCH(B_MSK[[#This Row],[concat]],[2]!db[NB NOTA_C],0)+1)</f>
        <v>1169</v>
      </c>
      <c r="AA62" s="5" t="str">
        <f ca="1">IF(B_MSK[[#This Row],[//]]="","",HYPERLINK("[D:\kerja\BANK EXP\BARU\DB.XLSX]DB!e"&amp;B_MSK[[#This Row],[DB_ROW]],"&gt;"))</f>
        <v>&gt;</v>
      </c>
      <c r="AB62" s="30" t="str">
        <f ca="1">MID(B_MSK[[#This Row],[/ STN_1]],FIND(" ",B_MSK[[#This Row],[/ STN_1]])+1,LEN(B_MSK[[#This Row],[/ STN_1]]))</f>
        <v>GRS</v>
      </c>
      <c r="AC62" s="11">
        <f ca="1">IF(B_MSK[[#This Row],[//]]="","",IF(B_MSK[[#This Row],[ JUMLAH ]]="","",IF(B_MSK[[#This Row],[C]]="",B_MSK[[#This Row],[HARGA CTN]]/B_MSK[[#This Row],[JMLH BRG]],B_MSK[[#This Row],[HARGA CTN]]/B_MSK[[#This Row],[A_1]])))</f>
        <v>313200</v>
      </c>
      <c r="AD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6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26100</v>
      </c>
      <c r="AF62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62" s="15">
        <f ca="1">IF(B_MSK[[#This Row],[HARGA_2]]="","",IF(MID(B_MSK[[#This Row],[/ STN_2]],FIND(" ",B_MSK[[#This Row],[/ STN_2]])+1,LEN(B_MSK[[#This Row],[/ STN_2]]))="LSN",B_MSK[[#This Row],[HARGA_2]]/12,""))</f>
        <v>2175</v>
      </c>
      <c r="AH62" s="7" t="str">
        <f ca="1">IF(B_MSK[[#This Row],[HARGA_3]]="","","/ "&amp;"PCS")</f>
        <v>/ PCS</v>
      </c>
      <c r="AI62" s="15">
        <f ca="1">IF(B_MSK[[#This Row],[HARGA_3]]="",IF(B_MSK[[#This Row],[HARGA_2]]="",IF(B_MSK[[#This Row],[HARGA_1]]="","",B_MSK[[#This Row],[HARGA_1]]),B_MSK[[#This Row],[HARGA_2]]),B_MSK[[#This Row],[HARGA_3]])</f>
        <v>2175</v>
      </c>
      <c r="AJ6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2" s="5" t="str">
        <f ca="1">IF(B_MSK[[#This Row],[//]]="","",SUBSTITUTE(SUBSTITUTE(SUBSTITUTE(B_MSK[[#This Row],[QTY/ CTN]]," ","_",2),"(",""),")","")&amp;"_")</f>
        <v>12 GRS_</v>
      </c>
      <c r="AL62" s="5">
        <f ca="1">IF(B_MSK[[#This Row],[A_B]]="","",SEARCH("_",B_MSK[[#This Row],[A_B]]))</f>
        <v>7</v>
      </c>
      <c r="AM62" s="5">
        <f ca="1">IF(B_MSK[[#This Row],[A_B]]="","",LEN(B_MSK[[#This Row],[A_B]]))</f>
        <v>7</v>
      </c>
      <c r="AN62" s="5" t="str">
        <f ca="1">IF(B_MSK[[#This Row],[A_B]]="","",LEFT(B_MSK[[#This Row],[QTY/ CTN]],B_MSK[[#This Row],[A_B_1]]))</f>
        <v>12 GRS</v>
      </c>
      <c r="AO62" s="5" t="str">
        <f ca="1">IF(B_MSK[[#This Row],[A_B]]="","",LEFT(B_MSK[[#This Row],[A_]],SEARCH(" ",B_MSK[[#This Row],[A_]])-1))</f>
        <v>12</v>
      </c>
      <c r="AP62" s="5" t="str">
        <f ca="1">IF(B_MSK[[#This Row],[A_B]]="","",RIGHT(B_MSK[[#This Row],[A_]],LEN(B_MSK[[#This Row],[A_]])-SEARCH(" ",B_MSK[[#This Row],[A_]])))</f>
        <v>GRS</v>
      </c>
      <c r="AQ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62" s="5" t="str">
        <f ca="1">IF(B_MSK[[#This Row],[B_]]="","",LEFT(B_MSK[[#This Row],[B_]],SEARCH(" ",B_MSK[[#This Row],[B_]])))</f>
        <v xml:space="preserve">12 </v>
      </c>
      <c r="AS62" s="5" t="str">
        <f ca="1">IF(B_MSK[[#This Row],[B_]]="","",RIGHT(B_MSK[[#This Row],[B_]],LEN(B_MSK[[#This Row],[B_]])-SEARCH(" ",B_MSK[[#This Row],[B_]])))</f>
        <v>LSN</v>
      </c>
      <c r="AT62" s="5">
        <f ca="1">IF(B_MSK[[#This Row],[B_2]]="LSN",12,"")</f>
        <v>12</v>
      </c>
      <c r="AU62" s="5" t="str">
        <f ca="1">IF(B_MSK[[#This Row],[C_1]]="","","PCS")</f>
        <v>PCS</v>
      </c>
      <c r="AV62" s="5">
        <f ca="1">IF(B_MSK[[#This Row],[A_1]]="","",B_MSK[[#This Row],[A_1]]*IF(B_MSK[[#This Row],[B_1]]="",1,B_MSK[[#This Row],[B_1]])*IF(B_MSK[[#This Row],[C_1]]="",1,B_MSK[[#This Row],[C_1]]))</f>
        <v>1728</v>
      </c>
      <c r="AW62" s="5" t="str">
        <f ca="1">IF(B_MSK[[#This Row],[C_2]]="",IF(B_MSK[[#This Row],[B_2]]="",IF(B_MSK[[#This Row],[A_2]]="","",B_MSK[[#This Row],[A_2]]),B_MSK[[#This Row],[B_2]]),B_MSK[[#This Row],[C_2]])</f>
        <v>PCS</v>
      </c>
      <c r="AX62" s="2">
        <f ca="1">IF(ISNUMBER(B_MSK[[#This Row],[TANGGAL DATANG]]),B_MSK[[#This Row],[TANGGAL DATANG]],AX61)</f>
        <v>44931</v>
      </c>
      <c r="AY62" s="5" t="str">
        <f ca="1">IF(B_MSK[[#This Row],[DB_ROW]]="","",INDEX([2]!db[JENIS],B_MSK[[#This Row],[DB_ROW]]-1))</f>
        <v>pen</v>
      </c>
      <c r="AZ62" s="5">
        <f ca="1">IF(B_MSK[[#This Row],[A_1]]="","",B_MSK[[#This Row],[A_1]])*1</f>
        <v>12</v>
      </c>
      <c r="BA62" s="5" t="str">
        <f ca="1">IF(B_MSK[[#This Row],[//]]="","",INDEX(INDIRECT(DIR&amp;$2:$2),B_MSK[[#This Row],[//]]))</f>
        <v>ARTO MORO</v>
      </c>
      <c r="BB62" s="5" t="str">
        <f ca="1">CONCATENATE(B_MSK[[#This Row],[concat]],B_MSK[[#This Row],[HARGA_X]],B_MSK[[#This Row],[SAT]])</f>
        <v>kenkogelpenke16dotndotblack2175</v>
      </c>
    </row>
    <row r="63" spans="1:54" x14ac:dyDescent="0.25">
      <c r="A63" s="6" t="s">
        <v>128</v>
      </c>
      <c r="B63" s="5" t="str">
        <f ca="1">IF(B_MSK[[#This Row],[N_ID]]="","",INDEX(INDIRECT(DIR&amp;$2:$2),MATCH(B_MSK[[#This Row],[N_ID]],INDIRECT(DIR&amp;"!NOTA[ID_P]"),0)))</f>
        <v/>
      </c>
      <c r="C63" s="5" t="str">
        <f ca="1">IF(B_MSK[[#This Row],[//]]="","",HYPERLINK("["&amp;SUBSTITUTE(DIR,"'","")&amp;"]NOTA!D"&amp;B_MSK[[#This Row],[//]]+2,"&gt;"))</f>
        <v>&gt;</v>
      </c>
      <c r="D63" s="5" t="str">
        <f ca="1">IF(B_MSK[[#This Row],[N_ID]]="","",COUNTIF(INDIRECT(DIR&amp;"!NOTA[ID_H]"),B_MSK[[#This Row],[ID NOTA]]))</f>
        <v/>
      </c>
      <c r="E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60</v>
      </c>
      <c r="F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" s="7" t="str">
        <f ca="1">IF(B_MSK[[#This Row],[stt]]="ada",INDEX([2]!db[NB BM],B_MSK[DB_ROW]-1),"")</f>
        <v>Tape Dispenser Kenko TD-323</v>
      </c>
      <c r="H63" s="7" t="str">
        <f ca="1">IF(B_MSK[[#This Row],[//]]="","",INDEX(INDIRECT(DIR&amp;$2:$2),B_MSK[[#This Row],[//]]))</f>
        <v>KENKO SINAR INDONESIA</v>
      </c>
      <c r="I63" s="27" t="str">
        <f ca="1">IF(B_MSK[[#This Row],[//]]="","",INDEX(INDIRECT(DB_PATH&amp;$2:$2),B_MSK[[#This Row],[DB_ROW]]-1))</f>
        <v>24 PCS</v>
      </c>
      <c r="J63" s="5">
        <f ca="1">IF(B_MSK[[#This Row],[//]]="","",IF(INDEX(INDIRECT(DIR&amp;$2:$2),B_MSK[[#This Row],[//]])="","",INDEX(INDIRECT(DIR&amp;$2:$2),B_MSK[[#This Row],[//]])))</f>
        <v>2</v>
      </c>
      <c r="K63" s="5" t="str">
        <f ca="1">IF(B_MSK[[#This Row],[//]]="","",IF(INDEX(INDIRECT(DIR&amp;$2:$2),B_MSK[[#This Row],[//]])="","",INDEX(INDIRECT(DIR&amp;$2:$2),B_MSK[[#This Row],[//]])))</f>
        <v/>
      </c>
      <c r="L63" s="5" t="str">
        <f ca="1">IF(B_MSK[[#This Row],[//]]="","",IF(INDEX(INDIRECT(DIR&amp;$2:$2),B_MSK[[#This Row],[//]])="","",INDEX(INDIRECT(DIR&amp;$2:$2),B_MSK[[#This Row],[//]])))</f>
        <v/>
      </c>
      <c r="M63" s="13">
        <f ca="1">IF(B_MSK[[#This Row],[//]]="","",INDEX(INDIRECT(DIR&amp;$2:$2),B_MSK[[#This Row],[//]]))</f>
        <v>0</v>
      </c>
      <c r="N63" s="13">
        <f ca="1">IF(OR(B_MSK[[#This Row],[//]]="",),"",INDEX(INDIRECT(DIR&amp;$2:$2),B_MSK[[#This Row],[//]]))</f>
        <v>462000</v>
      </c>
      <c r="O63" s="3">
        <f ca="1">IF(B_MSK[[#This Row],[//]]="","",IF(INDEX(INDIRECT(DIR&amp;$2:$2),B_MSK[[#This Row],[//]])=0,"",INDEX(INDIRECT(DIR&amp;$2:$2),B_MSK[[#This Row],[//]])))</f>
        <v>0.17</v>
      </c>
      <c r="P63" s="3" t="str">
        <f ca="1">IF(B_MSK[[#This Row],[//]]="","",IF(INDEX(INDIRECT(DIR&amp;$2:$2),B_MSK[[#This Row],[//]])=0,"",INDEX(INDIRECT(DIR&amp;$2:$2),B_MSK[[#This Row],[//]])))</f>
        <v/>
      </c>
      <c r="Q63" s="12">
        <f ca="1">IF(B_MSK[[#This Row],[//]]="","",INDEX(INDIRECT(DIR&amp;$2:$2),B_MSK[[#This Row],[//]]))</f>
        <v>766920</v>
      </c>
      <c r="R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" s="37">
        <f ca="1">IF(B_MSK[[#This Row],[//]]="","",INDEX(INDIRECT(DIR&amp;$2:$2),B_MSK[[#This Row],[//]]))</f>
        <v>0</v>
      </c>
      <c r="U63" s="38" t="str">
        <f ca="1">IF(SUMIF(B_MSK[NAMA BARANG],B_MSK[[#This Row],[NAMA BARANG]],B_MSK[JMLH BRG])=0,"",SUMIF(B_MSK[NAMA BARANG],B_MSK[[#This Row],[NAMA BARANG]],B_MSK[C]))</f>
        <v/>
      </c>
      <c r="V63" s="7" t="str">
        <f ca="1">IF(B_MSK[[#This Row],[//]]="","",INDEX(INDIRECT(DIR&amp;$2:$2),B_MSK[[#This Row],[//]]))</f>
        <v>KENKO TAPE DISPENSER TD-323 (1" &amp; 3" CORE)</v>
      </c>
      <c r="W63" s="7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X63" s="5" t="str">
        <f ca="1">IF(B_MSK[[#This Row],[N.B.nota]]="","",IF(MATCH(B_MSK[[#This Row],[concat]],[2]!db[NB NOTA_C],0)&gt;0,"ada",0))</f>
        <v>ada</v>
      </c>
      <c r="Y63" s="5" t="str">
        <f ca="1">IF(B_MSK[[#This Row],[N.B.nota]]="","",ADDRESS(ROW(B_MSK[QB]),COLUMN(B_MSK[QB]))&amp;":"&amp;ADDRESS(ROW(),COLUMN(B_MSK[QB])))</f>
        <v>$D$4:$D$63</v>
      </c>
      <c r="Z63" s="5">
        <f ca="1">IF(B_MSK[[#This Row],[concat]]="","",MATCH(B_MSK[[#This Row],[concat]],[2]!db[NB NOTA_C],0)+1)</f>
        <v>1307</v>
      </c>
      <c r="AA63" s="5" t="str">
        <f ca="1">IF(B_MSK[[#This Row],[//]]="","",HYPERLINK("[D:\kerja\BANK EXP\BARU\DB.XLSX]DB!e"&amp;B_MSK[[#This Row],[DB_ROW]],"&gt;"))</f>
        <v>&gt;</v>
      </c>
      <c r="AB63" s="30" t="str">
        <f ca="1">MID(B_MSK[[#This Row],[/ STN_1]],FIND(" ",B_MSK[[#This Row],[/ STN_1]])+1,LEN(B_MSK[[#This Row],[/ STN_1]]))</f>
        <v>PCS</v>
      </c>
      <c r="AC63" s="11">
        <f ca="1">IF(B_MSK[[#This Row],[//]]="","",IF(B_MSK[[#This Row],[ JUMLAH ]]="","",IF(B_MSK[[#This Row],[C]]="",B_MSK[[#This Row],[HARGA CTN]]/B_MSK[[#This Row],[JMLH BRG]],B_MSK[[#This Row],[HARGA CTN]]/B_MSK[[#This Row],[A_1]])))</f>
        <v>19250</v>
      </c>
      <c r="AD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" s="15" t="str">
        <f ca="1">IF(B_MSK[[#This Row],[HARGA_2]]="","",IF(MID(B_MSK[[#This Row],[/ STN_2]],FIND(" ",B_MSK[[#This Row],[/ STN_2]])+1,LEN(B_MSK[[#This Row],[/ STN_2]]))="LSN",B_MSK[[#This Row],[HARGA_2]]/12,""))</f>
        <v/>
      </c>
      <c r="AH63" s="7" t="str">
        <f ca="1">IF(B_MSK[[#This Row],[HARGA_3]]="","","/ "&amp;"PCS")</f>
        <v/>
      </c>
      <c r="AI63" s="15">
        <f ca="1">IF(B_MSK[[#This Row],[HARGA_3]]="",IF(B_MSK[[#This Row],[HARGA_2]]="",IF(B_MSK[[#This Row],[HARGA_1]]="","",B_MSK[[#This Row],[HARGA_1]]),B_MSK[[#This Row],[HARGA_2]]),B_MSK[[#This Row],[HARGA_3]])</f>
        <v>19250</v>
      </c>
      <c r="AJ6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3" s="5" t="str">
        <f ca="1">IF(B_MSK[[#This Row],[//]]="","",SUBSTITUTE(SUBSTITUTE(SUBSTITUTE(B_MSK[[#This Row],[QTY/ CTN]]," ","_",2),"(",""),")","")&amp;"_")</f>
        <v>24 PCS_</v>
      </c>
      <c r="AL63" s="5">
        <f ca="1">IF(B_MSK[[#This Row],[A_B]]="","",SEARCH("_",B_MSK[[#This Row],[A_B]]))</f>
        <v>7</v>
      </c>
      <c r="AM63" s="5">
        <f ca="1">IF(B_MSK[[#This Row],[A_B]]="","",LEN(B_MSK[[#This Row],[A_B]]))</f>
        <v>7</v>
      </c>
      <c r="AN63" s="5" t="str">
        <f ca="1">IF(B_MSK[[#This Row],[A_B]]="","",LEFT(B_MSK[[#This Row],[QTY/ CTN]],B_MSK[[#This Row],[A_B_1]]))</f>
        <v>24 PCS</v>
      </c>
      <c r="AO63" s="5" t="str">
        <f ca="1">IF(B_MSK[[#This Row],[A_B]]="","",LEFT(B_MSK[[#This Row],[A_]],SEARCH(" ",B_MSK[[#This Row],[A_]])-1))</f>
        <v>24</v>
      </c>
      <c r="AP63" s="5" t="str">
        <f ca="1">IF(B_MSK[[#This Row],[A_B]]="","",RIGHT(B_MSK[[#This Row],[A_]],LEN(B_MSK[[#This Row],[A_]])-SEARCH(" ",B_MSK[[#This Row],[A_]])))</f>
        <v>PCS</v>
      </c>
      <c r="AQ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" s="5" t="str">
        <f ca="1">IF(B_MSK[[#This Row],[B_]]="","",LEFT(B_MSK[[#This Row],[B_]],SEARCH(" ",B_MSK[[#This Row],[B_]])))</f>
        <v/>
      </c>
      <c r="AS63" s="5" t="str">
        <f ca="1">IF(B_MSK[[#This Row],[B_]]="","",RIGHT(B_MSK[[#This Row],[B_]],LEN(B_MSK[[#This Row],[B_]])-SEARCH(" ",B_MSK[[#This Row],[B_]])))</f>
        <v/>
      </c>
      <c r="AT63" s="5" t="str">
        <f ca="1">IF(B_MSK[[#This Row],[B_2]]="LSN",12,"")</f>
        <v/>
      </c>
      <c r="AU63" s="5" t="str">
        <f ca="1">IF(B_MSK[[#This Row],[C_1]]="","","PCS")</f>
        <v/>
      </c>
      <c r="AV63" s="5">
        <f ca="1">IF(B_MSK[[#This Row],[A_1]]="","",B_MSK[[#This Row],[A_1]]*IF(B_MSK[[#This Row],[B_1]]="",1,B_MSK[[#This Row],[B_1]])*IF(B_MSK[[#This Row],[C_1]]="",1,B_MSK[[#This Row],[C_1]]))</f>
        <v>24</v>
      </c>
      <c r="AW63" s="5" t="str">
        <f ca="1">IF(B_MSK[[#This Row],[C_2]]="",IF(B_MSK[[#This Row],[B_2]]="",IF(B_MSK[[#This Row],[A_2]]="","",B_MSK[[#This Row],[A_2]]),B_MSK[[#This Row],[B_2]]),B_MSK[[#This Row],[C_2]])</f>
        <v>PCS</v>
      </c>
      <c r="AX63" s="2">
        <f ca="1">IF(ISNUMBER(B_MSK[[#This Row],[TANGGAL DATANG]]),B_MSK[[#This Row],[TANGGAL DATANG]],AX62)</f>
        <v>44931</v>
      </c>
      <c r="AY63" s="5" t="str">
        <f ca="1">IF(B_MSK[[#This Row],[DB_ROW]]="","",INDEX([2]!db[JENIS],B_MSK[[#This Row],[DB_ROW]]-1))</f>
        <v>isolasi</v>
      </c>
      <c r="AZ63" s="5">
        <f ca="1">IF(B_MSK[[#This Row],[A_1]]="","",B_MSK[[#This Row],[A_1]])*1</f>
        <v>24</v>
      </c>
      <c r="BA63" s="5" t="str">
        <f ca="1">IF(B_MSK[[#This Row],[//]]="","",INDEX(INDIRECT(DIR&amp;$2:$2),B_MSK[[#This Row],[//]]))</f>
        <v>ARTO MORO</v>
      </c>
      <c r="BB63" s="5" t="str">
        <f ca="1">CONCATENATE(B_MSK[[#This Row],[concat]],B_MSK[[#This Row],[HARGA_X]],B_MSK[[#This Row],[SAT]])</f>
        <v>kenkotapedispensertd3231&amp;3core19250</v>
      </c>
    </row>
    <row r="64" spans="1:54" x14ac:dyDescent="0.25">
      <c r="A64" s="6" t="s">
        <v>128</v>
      </c>
      <c r="B64" s="5" t="str">
        <f ca="1">IF(B_MSK[[#This Row],[N_ID]]="","",INDEX(INDIRECT(DIR&amp;$2:$2),MATCH(B_MSK[[#This Row],[N_ID]],INDIRECT(DIR&amp;"!NOTA[ID_P]"),0)))</f>
        <v/>
      </c>
      <c r="C64" s="5" t="str">
        <f ca="1">IF(B_MSK[[#This Row],[//]]="","",HYPERLINK("["&amp;SUBSTITUTE(DIR,"'","")&amp;"]NOTA!D"&amp;B_MSK[[#This Row],[//]]+2,"&gt;"))</f>
        <v>&gt;</v>
      </c>
      <c r="D64" s="5" t="str">
        <f ca="1">IF(B_MSK[[#This Row],[N_ID]]="","",COUNTIF(INDIRECT(DIR&amp;"!NOTA[ID_H]"),B_MSK[[#This Row],[ID NOTA]]))</f>
        <v/>
      </c>
      <c r="E6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61</v>
      </c>
      <c r="F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" s="7" t="str">
        <f ca="1">IF(B_MSK[[#This Row],[stt]]="ada",INDEX([2]!db[NB BM],B_MSK[DB_ROW]-1),"")</f>
        <v>Punch Kenko no.85 XL</v>
      </c>
      <c r="H64" s="7" t="str">
        <f ca="1">IF(B_MSK[[#This Row],[//]]="","",INDEX(INDIRECT(DIR&amp;$2:$2),B_MSK[[#This Row],[//]]))</f>
        <v>KENKO SINAR INDONESIA</v>
      </c>
      <c r="I64" s="27" t="str">
        <f ca="1">IF(B_MSK[[#This Row],[//]]="","",INDEX(INDIRECT(DB_PATH&amp;$2:$2),B_MSK[[#This Row],[DB_ROW]]-1))</f>
        <v>24 PCS</v>
      </c>
      <c r="J64" s="5">
        <f ca="1">IF(B_MSK[[#This Row],[//]]="","",IF(INDEX(INDIRECT(DIR&amp;$2:$2),B_MSK[[#This Row],[//]])="","",INDEX(INDIRECT(DIR&amp;$2:$2),B_MSK[[#This Row],[//]])))</f>
        <v>1</v>
      </c>
      <c r="K64" s="5" t="str">
        <f ca="1">IF(B_MSK[[#This Row],[//]]="","",IF(INDEX(INDIRECT(DIR&amp;$2:$2),B_MSK[[#This Row],[//]])="","",INDEX(INDIRECT(DIR&amp;$2:$2),B_MSK[[#This Row],[//]])))</f>
        <v/>
      </c>
      <c r="L64" s="5" t="str">
        <f ca="1">IF(B_MSK[[#This Row],[//]]="","",IF(INDEX(INDIRECT(DIR&amp;$2:$2),B_MSK[[#This Row],[//]])="","",INDEX(INDIRECT(DIR&amp;$2:$2),B_MSK[[#This Row],[//]])))</f>
        <v/>
      </c>
      <c r="M64" s="13">
        <f ca="1">IF(B_MSK[[#This Row],[//]]="","",INDEX(INDIRECT(DIR&amp;$2:$2),B_MSK[[#This Row],[//]]))</f>
        <v>0</v>
      </c>
      <c r="N64" s="13">
        <f ca="1">IF(OR(B_MSK[[#This Row],[//]]="",),"",INDEX(INDIRECT(DIR&amp;$2:$2),B_MSK[[#This Row],[//]]))</f>
        <v>1416000</v>
      </c>
      <c r="O64" s="3">
        <f ca="1">IF(B_MSK[[#This Row],[//]]="","",IF(INDEX(INDIRECT(DIR&amp;$2:$2),B_MSK[[#This Row],[//]])=0,"",INDEX(INDIRECT(DIR&amp;$2:$2),B_MSK[[#This Row],[//]])))</f>
        <v>0.17</v>
      </c>
      <c r="P64" s="3" t="str">
        <f ca="1">IF(B_MSK[[#This Row],[//]]="","",IF(INDEX(INDIRECT(DIR&amp;$2:$2),B_MSK[[#This Row],[//]])=0,"",INDEX(INDIRECT(DIR&amp;$2:$2),B_MSK[[#This Row],[//]])))</f>
        <v/>
      </c>
      <c r="Q64" s="12">
        <f ca="1">IF(B_MSK[[#This Row],[//]]="","",INDEX(INDIRECT(DIR&amp;$2:$2),B_MSK[[#This Row],[//]]))</f>
        <v>1175280</v>
      </c>
      <c r="R6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4" s="37">
        <f ca="1">IF(B_MSK[[#This Row],[//]]="","",INDEX(INDIRECT(DIR&amp;$2:$2),B_MSK[[#This Row],[//]]))</f>
        <v>0</v>
      </c>
      <c r="U64" s="38" t="str">
        <f ca="1">IF(SUMIF(B_MSK[NAMA BARANG],B_MSK[[#This Row],[NAMA BARANG]],B_MSK[JMLH BRG])=0,"",SUMIF(B_MSK[NAMA BARANG],B_MSK[[#This Row],[NAMA BARANG]],B_MSK[C]))</f>
        <v/>
      </c>
      <c r="V64" s="7" t="str">
        <f ca="1">IF(B_MSK[[#This Row],[//]]="","",INDEX(INDIRECT(DIR&amp;$2:$2),B_MSK[[#This Row],[//]]))</f>
        <v>KENKO PUNCH NO.85 XL</v>
      </c>
      <c r="W64" s="7" t="str">
        <f ca="1">LOWER(SUBSTITUTE(SUBSTITUTE(SUBSTITUTE(SUBSTITUTE(SUBSTITUTE(SUBSTITUTE(SUBSTITUTE(SUBSTITUTE(SUBSTITUTE(B_MSK[[#This Row],[N.B.nota]]," ",""),"-",""),"(",""),")",""),".",""),",",""),"/",""),"""",""),"+",""))</f>
        <v>kenkopunchno85xl</v>
      </c>
      <c r="X64" s="5" t="str">
        <f ca="1">IF(B_MSK[[#This Row],[N.B.nota]]="","",IF(MATCH(B_MSK[[#This Row],[concat]],[2]!db[NB NOTA_C],0)&gt;0,"ada",0))</f>
        <v>ada</v>
      </c>
      <c r="Y64" s="5" t="str">
        <f ca="1">IF(B_MSK[[#This Row],[N.B.nota]]="","",ADDRESS(ROW(B_MSK[QB]),COLUMN(B_MSK[QB]))&amp;":"&amp;ADDRESS(ROW(),COLUMN(B_MSK[QB])))</f>
        <v>$D$4:$D$64</v>
      </c>
      <c r="Z64" s="5">
        <f ca="1">IF(B_MSK[[#This Row],[concat]]="","",MATCH(B_MSK[[#This Row],[concat]],[2]!db[NB NOTA_C],0)+1)</f>
        <v>1264</v>
      </c>
      <c r="AA64" s="5" t="str">
        <f ca="1">IF(B_MSK[[#This Row],[//]]="","",HYPERLINK("[D:\kerja\BANK EXP\BARU\DB.XLSX]DB!e"&amp;B_MSK[[#This Row],[DB_ROW]],"&gt;"))</f>
        <v>&gt;</v>
      </c>
      <c r="AB64" s="30" t="str">
        <f ca="1">MID(B_MSK[[#This Row],[/ STN_1]],FIND(" ",B_MSK[[#This Row],[/ STN_1]])+1,LEN(B_MSK[[#This Row],[/ STN_1]]))</f>
        <v>PCS</v>
      </c>
      <c r="AC64" s="11">
        <f ca="1">IF(B_MSK[[#This Row],[//]]="","",IF(B_MSK[[#This Row],[ JUMLAH ]]="","",IF(B_MSK[[#This Row],[C]]="",B_MSK[[#This Row],[HARGA CTN]]/B_MSK[[#This Row],[JMLH BRG]],B_MSK[[#This Row],[HARGA CTN]]/B_MSK[[#This Row],[A_1]])))</f>
        <v>59000</v>
      </c>
      <c r="AD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" s="15" t="str">
        <f ca="1">IF(B_MSK[[#This Row],[HARGA_2]]="","",IF(MID(B_MSK[[#This Row],[/ STN_2]],FIND(" ",B_MSK[[#This Row],[/ STN_2]])+1,LEN(B_MSK[[#This Row],[/ STN_2]]))="LSN",B_MSK[[#This Row],[HARGA_2]]/12,""))</f>
        <v/>
      </c>
      <c r="AH64" s="7" t="str">
        <f ca="1">IF(B_MSK[[#This Row],[HARGA_3]]="","","/ "&amp;"PCS")</f>
        <v/>
      </c>
      <c r="AI64" s="15">
        <f ca="1">IF(B_MSK[[#This Row],[HARGA_3]]="",IF(B_MSK[[#This Row],[HARGA_2]]="",IF(B_MSK[[#This Row],[HARGA_1]]="","",B_MSK[[#This Row],[HARGA_1]]),B_MSK[[#This Row],[HARGA_2]]),B_MSK[[#This Row],[HARGA_3]])</f>
        <v>59000</v>
      </c>
      <c r="AJ6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4" s="5" t="str">
        <f ca="1">IF(B_MSK[[#This Row],[//]]="","",SUBSTITUTE(SUBSTITUTE(SUBSTITUTE(B_MSK[[#This Row],[QTY/ CTN]]," ","_",2),"(",""),")","")&amp;"_")</f>
        <v>24 PCS_</v>
      </c>
      <c r="AL64" s="5">
        <f ca="1">IF(B_MSK[[#This Row],[A_B]]="","",SEARCH("_",B_MSK[[#This Row],[A_B]]))</f>
        <v>7</v>
      </c>
      <c r="AM64" s="5">
        <f ca="1">IF(B_MSK[[#This Row],[A_B]]="","",LEN(B_MSK[[#This Row],[A_B]]))</f>
        <v>7</v>
      </c>
      <c r="AN64" s="5" t="str">
        <f ca="1">IF(B_MSK[[#This Row],[A_B]]="","",LEFT(B_MSK[[#This Row],[QTY/ CTN]],B_MSK[[#This Row],[A_B_1]]))</f>
        <v>24 PCS</v>
      </c>
      <c r="AO64" s="5" t="str">
        <f ca="1">IF(B_MSK[[#This Row],[A_B]]="","",LEFT(B_MSK[[#This Row],[A_]],SEARCH(" ",B_MSK[[#This Row],[A_]])-1))</f>
        <v>24</v>
      </c>
      <c r="AP64" s="5" t="str">
        <f ca="1">IF(B_MSK[[#This Row],[A_B]]="","",RIGHT(B_MSK[[#This Row],[A_]],LEN(B_MSK[[#This Row],[A_]])-SEARCH(" ",B_MSK[[#This Row],[A_]])))</f>
        <v>PCS</v>
      </c>
      <c r="AQ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" s="5" t="str">
        <f ca="1">IF(B_MSK[[#This Row],[B_]]="","",LEFT(B_MSK[[#This Row],[B_]],SEARCH(" ",B_MSK[[#This Row],[B_]])))</f>
        <v/>
      </c>
      <c r="AS64" s="5" t="str">
        <f ca="1">IF(B_MSK[[#This Row],[B_]]="","",RIGHT(B_MSK[[#This Row],[B_]],LEN(B_MSK[[#This Row],[B_]])-SEARCH(" ",B_MSK[[#This Row],[B_]])))</f>
        <v/>
      </c>
      <c r="AT64" s="5" t="str">
        <f ca="1">IF(B_MSK[[#This Row],[B_2]]="LSN",12,"")</f>
        <v/>
      </c>
      <c r="AU64" s="5" t="str">
        <f ca="1">IF(B_MSK[[#This Row],[C_1]]="","","PCS")</f>
        <v/>
      </c>
      <c r="AV64" s="5">
        <f ca="1">IF(B_MSK[[#This Row],[A_1]]="","",B_MSK[[#This Row],[A_1]]*IF(B_MSK[[#This Row],[B_1]]="",1,B_MSK[[#This Row],[B_1]])*IF(B_MSK[[#This Row],[C_1]]="",1,B_MSK[[#This Row],[C_1]]))</f>
        <v>24</v>
      </c>
      <c r="AW64" s="5" t="str">
        <f ca="1">IF(B_MSK[[#This Row],[C_2]]="",IF(B_MSK[[#This Row],[B_2]]="",IF(B_MSK[[#This Row],[A_2]]="","",B_MSK[[#This Row],[A_2]]),B_MSK[[#This Row],[B_2]]),B_MSK[[#This Row],[C_2]])</f>
        <v>PCS</v>
      </c>
      <c r="AX64" s="2">
        <f ca="1">IF(ISNUMBER(B_MSK[[#This Row],[TANGGAL DATANG]]),B_MSK[[#This Row],[TANGGAL DATANG]],AX63)</f>
        <v>44931</v>
      </c>
      <c r="AY64" s="5" t="str">
        <f ca="1">IF(B_MSK[[#This Row],[DB_ROW]]="","",INDEX([2]!db[JENIS],B_MSK[[#This Row],[DB_ROW]]-1))</f>
        <v>punch</v>
      </c>
      <c r="AZ64" s="5">
        <f ca="1">IF(B_MSK[[#This Row],[A_1]]="","",B_MSK[[#This Row],[A_1]])*1</f>
        <v>24</v>
      </c>
      <c r="BA64" s="5" t="str">
        <f ca="1">IF(B_MSK[[#This Row],[//]]="","",INDEX(INDIRECT(DIR&amp;$2:$2),B_MSK[[#This Row],[//]]))</f>
        <v>ARTO MORO</v>
      </c>
      <c r="BB64" s="5" t="str">
        <f ca="1">CONCATENATE(B_MSK[[#This Row],[concat]],B_MSK[[#This Row],[HARGA_X]],B_MSK[[#This Row],[SAT]])</f>
        <v>kenkopunchno85xl59000</v>
      </c>
    </row>
    <row r="65" spans="1:54" x14ac:dyDescent="0.25">
      <c r="A65" s="6" t="s">
        <v>128</v>
      </c>
      <c r="B65" s="5" t="str">
        <f ca="1">IF(B_MSK[[#This Row],[N_ID]]="","",INDEX(INDIRECT(DIR&amp;$2:$2),MATCH(B_MSK[[#This Row],[N_ID]],INDIRECT(DIR&amp;"!NOTA[ID_P]"),0)))</f>
        <v/>
      </c>
      <c r="C65" s="5" t="str">
        <f ca="1">IF(B_MSK[[#This Row],[//]]="","",HYPERLINK("["&amp;SUBSTITUTE(DIR,"'","")&amp;"]NOTA!D"&amp;B_MSK[[#This Row],[//]]+2,"&gt;"))</f>
        <v/>
      </c>
      <c r="D65" s="5" t="str">
        <f ca="1">IF(B_MSK[[#This Row],[N_ID]]="","",COUNTIF(INDIRECT(DIR&amp;"!NOTA[ID_H]"),B_MSK[[#This Row],[ID NOTA]]))</f>
        <v/>
      </c>
      <c r="E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" s="7" t="str">
        <f ca="1">IF(B_MSK[[#This Row],[stt]]="ada",INDEX([2]!db[NB BM],B_MSK[DB_ROW]-1),"")</f>
        <v/>
      </c>
      <c r="H65" s="7" t="str">
        <f ca="1">IF(B_MSK[[#This Row],[//]]="","",INDEX(INDIRECT(DIR&amp;$2:$2),B_MSK[[#This Row],[//]]))</f>
        <v/>
      </c>
      <c r="I65" s="27" t="str">
        <f ca="1">IF(B_MSK[[#This Row],[//]]="","",INDEX(INDIRECT(DB_PATH&amp;$2:$2),B_MSK[[#This Row],[DB_ROW]]-1))</f>
        <v/>
      </c>
      <c r="J65" s="5" t="str">
        <f ca="1">IF(B_MSK[[#This Row],[//]]="","",IF(INDEX(INDIRECT(DIR&amp;$2:$2),B_MSK[[#This Row],[//]])="","",INDEX(INDIRECT(DIR&amp;$2:$2),B_MSK[[#This Row],[//]])))</f>
        <v/>
      </c>
      <c r="K65" s="5" t="str">
        <f ca="1">IF(B_MSK[[#This Row],[//]]="","",IF(INDEX(INDIRECT(DIR&amp;$2:$2),B_MSK[[#This Row],[//]])="","",INDEX(INDIRECT(DIR&amp;$2:$2),B_MSK[[#This Row],[//]])))</f>
        <v/>
      </c>
      <c r="L65" s="5" t="str">
        <f ca="1">IF(B_MSK[[#This Row],[//]]="","",IF(INDEX(INDIRECT(DIR&amp;$2:$2),B_MSK[[#This Row],[//]])="","",INDEX(INDIRECT(DIR&amp;$2:$2),B_MSK[[#This Row],[//]])))</f>
        <v/>
      </c>
      <c r="M65" s="13" t="str">
        <f ca="1">IF(B_MSK[[#This Row],[//]]="","",INDEX(INDIRECT(DIR&amp;$2:$2),B_MSK[[#This Row],[//]]))</f>
        <v/>
      </c>
      <c r="N65" s="13" t="str">
        <f ca="1">IF(OR(B_MSK[[#This Row],[//]]="",),"",INDEX(INDIRECT(DIR&amp;$2:$2),B_MSK[[#This Row],[//]]))</f>
        <v/>
      </c>
      <c r="O65" s="3" t="str">
        <f ca="1">IF(B_MSK[[#This Row],[//]]="","",IF(INDEX(INDIRECT(DIR&amp;$2:$2),B_MSK[[#This Row],[//]])=0,"",INDEX(INDIRECT(DIR&amp;$2:$2),B_MSK[[#This Row],[//]])))</f>
        <v/>
      </c>
      <c r="P65" s="3" t="str">
        <f ca="1">IF(B_MSK[[#This Row],[//]]="","",IF(INDEX(INDIRECT(DIR&amp;$2:$2),B_MSK[[#This Row],[//]])=0,"",INDEX(INDIRECT(DIR&amp;$2:$2),B_MSK[[#This Row],[//]])))</f>
        <v/>
      </c>
      <c r="Q65" s="12" t="str">
        <f ca="1">IF(B_MSK[[#This Row],[//]]="","",INDEX(INDIRECT(DIR&amp;$2:$2),B_MSK[[#This Row],[//]]))</f>
        <v/>
      </c>
      <c r="R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" s="37" t="str">
        <f ca="1">IF(B_MSK[[#This Row],[//]]="","",INDEX(INDIRECT(DIR&amp;$2:$2),B_MSK[[#This Row],[//]]))</f>
        <v/>
      </c>
      <c r="U65" s="38" t="str">
        <f ca="1">IF(SUMIF(B_MSK[NAMA BARANG],B_MSK[[#This Row],[NAMA BARANG]],B_MSK[JMLH BRG])=0,"",SUMIF(B_MSK[NAMA BARANG],B_MSK[[#This Row],[NAMA BARANG]],B_MSK[C]))</f>
        <v/>
      </c>
      <c r="V65" s="7" t="str">
        <f ca="1">IF(B_MSK[[#This Row],[//]]="","",INDEX(INDIRECT(DIR&amp;$2:$2),B_MSK[[#This Row],[//]]))</f>
        <v/>
      </c>
      <c r="W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" s="5" t="str">
        <f ca="1">IF(B_MSK[[#This Row],[N.B.nota]]="","",IF(MATCH(B_MSK[[#This Row],[concat]],[2]!db[NB NOTA_C],0)&gt;0,"ada",0))</f>
        <v/>
      </c>
      <c r="Y65" s="5" t="str">
        <f ca="1">IF(B_MSK[[#This Row],[N.B.nota]]="","",ADDRESS(ROW(B_MSK[QB]),COLUMN(B_MSK[QB]))&amp;":"&amp;ADDRESS(ROW(),COLUMN(B_MSK[QB])))</f>
        <v/>
      </c>
      <c r="Z65" s="5" t="str">
        <f ca="1">IF(B_MSK[[#This Row],[concat]]="","",MATCH(B_MSK[[#This Row],[concat]],[2]!db[NB NOTA_C],0)+1)</f>
        <v/>
      </c>
      <c r="AA65" s="5" t="str">
        <f ca="1">IF(B_MSK[[#This Row],[//]]="","",HYPERLINK("[D:\kerja\BANK EXP\BARU\DB.XLSX]DB!e"&amp;B_MSK[[#This Row],[DB_ROW]],"&gt;"))</f>
        <v/>
      </c>
      <c r="AB65" s="30" t="e">
        <f ca="1">MID(B_MSK[[#This Row],[/ STN_1]],FIND(" ",B_MSK[[#This Row],[/ STN_1]])+1,LEN(B_MSK[[#This Row],[/ STN_1]]))</f>
        <v>#VALUE!</v>
      </c>
      <c r="AC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" s="15" t="str">
        <f ca="1">IF(B_MSK[[#This Row],[HARGA_2]]="","",IF(MID(B_MSK[[#This Row],[/ STN_2]],FIND(" ",B_MSK[[#This Row],[/ STN_2]])+1,LEN(B_MSK[[#This Row],[/ STN_2]]))="LSN",B_MSK[[#This Row],[HARGA_2]]/12,""))</f>
        <v/>
      </c>
      <c r="AH65" s="7" t="str">
        <f ca="1">IF(B_MSK[[#This Row],[HARGA_3]]="","","/ "&amp;"PCS")</f>
        <v/>
      </c>
      <c r="AI65" s="15" t="str">
        <f ca="1">IF(B_MSK[[#This Row],[HARGA_3]]="",IF(B_MSK[[#This Row],[HARGA_2]]="",IF(B_MSK[[#This Row],[HARGA_1]]="","",B_MSK[[#This Row],[HARGA_1]]),B_MSK[[#This Row],[HARGA_2]]),B_MSK[[#This Row],[HARGA_3]])</f>
        <v/>
      </c>
      <c r="AJ65" s="15" t="str">
        <f ca="1">IF(B_MSK[[#This Row],[/ STN_3]]="",IF(B_MSK[[#This Row],[/ STN_2]]="",IF(B_MSK[[#This Row],[/ STN_1]]="","",B_MSK[[#This Row],[/ STN_1]]),B_MSK[[#This Row],[/ STN_2]]),B_MSK[[#This Row],[/ STN_3]])</f>
        <v/>
      </c>
      <c r="AK65" s="5" t="str">
        <f ca="1">IF(B_MSK[[#This Row],[//]]="","",SUBSTITUTE(SUBSTITUTE(SUBSTITUTE(B_MSK[[#This Row],[QTY/ CTN]]," ","_",2),"(",""),")","")&amp;"_")</f>
        <v/>
      </c>
      <c r="AL65" s="5" t="str">
        <f ca="1">IF(B_MSK[[#This Row],[A_B]]="","",SEARCH("_",B_MSK[[#This Row],[A_B]]))</f>
        <v/>
      </c>
      <c r="AM65" s="5" t="str">
        <f ca="1">IF(B_MSK[[#This Row],[A_B]]="","",LEN(B_MSK[[#This Row],[A_B]]))</f>
        <v/>
      </c>
      <c r="AN65" s="5" t="str">
        <f ca="1">IF(B_MSK[[#This Row],[A_B]]="","",LEFT(B_MSK[[#This Row],[QTY/ CTN]],B_MSK[[#This Row],[A_B_1]]))</f>
        <v/>
      </c>
      <c r="AO65" s="5" t="str">
        <f ca="1">IF(B_MSK[[#This Row],[A_B]]="","",LEFT(B_MSK[[#This Row],[A_]],SEARCH(" ",B_MSK[[#This Row],[A_]])-1))</f>
        <v/>
      </c>
      <c r="AP65" s="5" t="str">
        <f ca="1">IF(B_MSK[[#This Row],[A_B]]="","",RIGHT(B_MSK[[#This Row],[A_]],LEN(B_MSK[[#This Row],[A_]])-SEARCH(" ",B_MSK[[#This Row],[A_]])))</f>
        <v/>
      </c>
      <c r="AQ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" s="5" t="str">
        <f ca="1">IF(B_MSK[[#This Row],[B_]]="","",LEFT(B_MSK[[#This Row],[B_]],SEARCH(" ",B_MSK[[#This Row],[B_]])))</f>
        <v/>
      </c>
      <c r="AS65" s="5" t="str">
        <f ca="1">IF(B_MSK[[#This Row],[B_]]="","",RIGHT(B_MSK[[#This Row],[B_]],LEN(B_MSK[[#This Row],[B_]])-SEARCH(" ",B_MSK[[#This Row],[B_]])))</f>
        <v/>
      </c>
      <c r="AT65" s="5" t="str">
        <f ca="1">IF(B_MSK[[#This Row],[B_2]]="LSN",12,"")</f>
        <v/>
      </c>
      <c r="AU65" s="5" t="str">
        <f ca="1">IF(B_MSK[[#This Row],[C_1]]="","","PCS")</f>
        <v/>
      </c>
      <c r="AV65" s="5" t="str">
        <f ca="1">IF(B_MSK[[#This Row],[A_1]]="","",B_MSK[[#This Row],[A_1]]*IF(B_MSK[[#This Row],[B_1]]="",1,B_MSK[[#This Row],[B_1]])*IF(B_MSK[[#This Row],[C_1]]="",1,B_MSK[[#This Row],[C_1]]))</f>
        <v/>
      </c>
      <c r="AW65" s="5" t="str">
        <f ca="1">IF(B_MSK[[#This Row],[C_2]]="",IF(B_MSK[[#This Row],[B_2]]="",IF(B_MSK[[#This Row],[A_2]]="","",B_MSK[[#This Row],[A_2]]),B_MSK[[#This Row],[B_2]]),B_MSK[[#This Row],[C_2]])</f>
        <v/>
      </c>
      <c r="AX65" s="2">
        <f ca="1">IF(ISNUMBER(B_MSK[[#This Row],[TANGGAL DATANG]]),B_MSK[[#This Row],[TANGGAL DATANG]],AX64)</f>
        <v>44931</v>
      </c>
      <c r="AY65" s="5" t="str">
        <f ca="1">IF(B_MSK[[#This Row],[DB_ROW]]="","",INDEX([2]!db[JENIS],B_MSK[[#This Row],[DB_ROW]]-1))</f>
        <v/>
      </c>
      <c r="AZ65" s="5" t="e">
        <f ca="1">IF(B_MSK[[#This Row],[A_1]]="","",B_MSK[[#This Row],[A_1]])*1</f>
        <v>#VALUE!</v>
      </c>
      <c r="BA65" s="5" t="str">
        <f ca="1">IF(B_MSK[[#This Row],[//]]="","",INDEX(INDIRECT(DIR&amp;$2:$2),B_MSK[[#This Row],[//]]))</f>
        <v/>
      </c>
      <c r="BB65" s="5" t="str">
        <f ca="1">CONCATENATE(B_MSK[[#This Row],[concat]],B_MSK[[#This Row],[HARGA_X]],B_MSK[[#This Row],[SAT]])</f>
        <v/>
      </c>
    </row>
    <row r="66" spans="1:54" x14ac:dyDescent="0.25">
      <c r="A66" s="6" t="s">
        <v>164</v>
      </c>
      <c r="B66" s="5">
        <f ca="1">IF(B_MSK[[#This Row],[N_ID]]="","",INDEX(INDIRECT(DIR&amp;$2:$2),MATCH(B_MSK[[#This Row],[N_ID]],INDIRECT(DIR&amp;"!NOTA[ID_P]"),0)))</f>
        <v>13</v>
      </c>
      <c r="C66" s="5" t="str">
        <f ca="1">IF(B_MSK[[#This Row],[//]]="","",HYPERLINK("["&amp;SUBSTITUTE(DIR,"'","")&amp;"]NOTA!D"&amp;B_MSK[[#This Row],[//]]+2,"&gt;"))</f>
        <v>&gt;</v>
      </c>
      <c r="D66" s="5">
        <f ca="1">IF(B_MSK[[#This Row],[N_ID]]="","",COUNTIF(INDIRECT(DIR&amp;"!NOTA[ID_H]"),B_MSK[[#This Row],[ID NOTA]]))</f>
        <v>8</v>
      </c>
      <c r="E6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</v>
      </c>
      <c r="F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" s="7" t="str">
        <f ca="1">IF(B_MSK[[#This Row],[stt]]="ada",INDEX([2]!db[NB BM],B_MSK[DB_ROW]-1),"")</f>
        <v>Stapler Kenko HD-10</v>
      </c>
      <c r="H66" s="7" t="str">
        <f ca="1">IF(B_MSK[[#This Row],[//]]="","",INDEX(INDIRECT(DIR&amp;$2:$2),B_MSK[[#This Row],[//]]))</f>
        <v>KENKO SINAR INDONESIA</v>
      </c>
      <c r="I66" s="27" t="str">
        <f ca="1">IF(B_MSK[[#This Row],[//]]="","",INDEX(INDIRECT(DB_PATH&amp;$2:$2),B_MSK[[#This Row],[DB_ROW]]-1))</f>
        <v>20 LSN</v>
      </c>
      <c r="J66" s="5">
        <f ca="1">IF(B_MSK[[#This Row],[//]]="","",IF(INDEX(INDIRECT(DIR&amp;$2:$2),B_MSK[[#This Row],[//]])="","",INDEX(INDIRECT(DIR&amp;$2:$2),B_MSK[[#This Row],[//]])))</f>
        <v>4</v>
      </c>
      <c r="K66" s="5" t="str">
        <f ca="1">IF(B_MSK[[#This Row],[//]]="","",IF(INDEX(INDIRECT(DIR&amp;$2:$2),B_MSK[[#This Row],[//]])="","",INDEX(INDIRECT(DIR&amp;$2:$2),B_MSK[[#This Row],[//]])))</f>
        <v/>
      </c>
      <c r="L66" s="5" t="str">
        <f ca="1">IF(B_MSK[[#This Row],[//]]="","",IF(INDEX(INDIRECT(DIR&amp;$2:$2),B_MSK[[#This Row],[//]])="","",INDEX(INDIRECT(DIR&amp;$2:$2),B_MSK[[#This Row],[//]])))</f>
        <v/>
      </c>
      <c r="M66" s="13">
        <f ca="1">IF(B_MSK[[#This Row],[//]]="","",INDEX(INDIRECT(DIR&amp;$2:$2),B_MSK[[#This Row],[//]]))</f>
        <v>0</v>
      </c>
      <c r="N66" s="13">
        <f ca="1">IF(OR(B_MSK[[#This Row],[//]]="",),"",INDEX(INDIRECT(DIR&amp;$2:$2),B_MSK[[#This Row],[//]]))</f>
        <v>1860000</v>
      </c>
      <c r="O66" s="3">
        <f ca="1">IF(B_MSK[[#This Row],[//]]="","",IF(INDEX(INDIRECT(DIR&amp;$2:$2),B_MSK[[#This Row],[//]])=0,"",INDEX(INDIRECT(DIR&amp;$2:$2),B_MSK[[#This Row],[//]])))</f>
        <v>0.17</v>
      </c>
      <c r="P66" s="3" t="str">
        <f ca="1">IF(B_MSK[[#This Row],[//]]="","",IF(INDEX(INDIRECT(DIR&amp;$2:$2),B_MSK[[#This Row],[//]])=0,"",INDEX(INDIRECT(DIR&amp;$2:$2),B_MSK[[#This Row],[//]])))</f>
        <v/>
      </c>
      <c r="Q66" s="12">
        <f ca="1">IF(B_MSK[[#This Row],[//]]="","",INDEX(INDIRECT(DIR&amp;$2:$2),B_MSK[[#This Row],[//]]))</f>
        <v>6175200</v>
      </c>
      <c r="R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" s="37">
        <f ca="1">IF(B_MSK[[#This Row],[//]]="","",INDEX(INDIRECT(DIR&amp;$2:$2),B_MSK[[#This Row],[//]]))</f>
        <v>0</v>
      </c>
      <c r="U66" s="38" t="str">
        <f ca="1">IF(SUMIF(B_MSK[NAMA BARANG],B_MSK[[#This Row],[NAMA BARANG]],B_MSK[JMLH BRG])=0,"",SUMIF(B_MSK[NAMA BARANG],B_MSK[[#This Row],[NAMA BARANG]],B_MSK[C]))</f>
        <v/>
      </c>
      <c r="V66" s="7" t="str">
        <f ca="1">IF(B_MSK[[#This Row],[//]]="","",INDEX(INDIRECT(DIR&amp;$2:$2),B_MSK[[#This Row],[//]]))</f>
        <v>KENKO STAPLER HD-10</v>
      </c>
      <c r="W66" s="7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X66" s="5" t="str">
        <f ca="1">IF(B_MSK[[#This Row],[N.B.nota]]="","",IF(MATCH(B_MSK[[#This Row],[concat]],[2]!db[NB NOTA_C],0)&gt;0,"ada",0))</f>
        <v>ada</v>
      </c>
      <c r="Y66" s="5" t="str">
        <f ca="1">IF(B_MSK[[#This Row],[N.B.nota]]="","",ADDRESS(ROW(B_MSK[QB]),COLUMN(B_MSK[QB]))&amp;":"&amp;ADDRESS(ROW(),COLUMN(B_MSK[QB])))</f>
        <v>$D$4:$D$66</v>
      </c>
      <c r="Z66" s="5">
        <f ca="1">IF(B_MSK[[#This Row],[concat]]="","",MATCH(B_MSK[[#This Row],[concat]],[2]!db[NB NOTA_C],0)+1)</f>
        <v>1292</v>
      </c>
      <c r="AA66" s="5" t="str">
        <f ca="1">IF(B_MSK[[#This Row],[//]]="","",HYPERLINK("[D:\kerja\BANK EXP\BARU\DB.XLSX]DB!e"&amp;B_MSK[[#This Row],[DB_ROW]],"&gt;"))</f>
        <v>&gt;</v>
      </c>
      <c r="AB66" s="30" t="str">
        <f ca="1">MID(B_MSK[[#This Row],[/ STN_1]],FIND(" ",B_MSK[[#This Row],[/ STN_1]])+1,LEN(B_MSK[[#This Row],[/ STN_1]]))</f>
        <v>LSN</v>
      </c>
      <c r="AC66" s="11">
        <f ca="1">IF(B_MSK[[#This Row],[//]]="","",IF(B_MSK[[#This Row],[ JUMLAH ]]="","",IF(B_MSK[[#This Row],[C]]="",B_MSK[[#This Row],[HARGA CTN]]/B_MSK[[#This Row],[JMLH BRG]],B_MSK[[#This Row],[HARGA CTN]]/B_MSK[[#This Row],[A_1]])))</f>
        <v>93000</v>
      </c>
      <c r="AD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7750</v>
      </c>
      <c r="AF6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6" s="15" t="str">
        <f ca="1">IF(B_MSK[[#This Row],[HARGA_2]]="","",IF(MID(B_MSK[[#This Row],[/ STN_2]],FIND(" ",B_MSK[[#This Row],[/ STN_2]])+1,LEN(B_MSK[[#This Row],[/ STN_2]]))="LSN",B_MSK[[#This Row],[HARGA_2]]/12,""))</f>
        <v/>
      </c>
      <c r="AH66" s="7" t="str">
        <f ca="1">IF(B_MSK[[#This Row],[HARGA_3]]="","","/ "&amp;"PCS")</f>
        <v/>
      </c>
      <c r="AI66" s="15">
        <f ca="1">IF(B_MSK[[#This Row],[HARGA_3]]="",IF(B_MSK[[#This Row],[HARGA_2]]="",IF(B_MSK[[#This Row],[HARGA_1]]="","",B_MSK[[#This Row],[HARGA_1]]),B_MSK[[#This Row],[HARGA_2]]),B_MSK[[#This Row],[HARGA_3]])</f>
        <v>7750</v>
      </c>
      <c r="AJ6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6" s="5" t="str">
        <f ca="1">IF(B_MSK[[#This Row],[//]]="","",SUBSTITUTE(SUBSTITUTE(SUBSTITUTE(B_MSK[[#This Row],[QTY/ CTN]]," ","_",2),"(",""),")","")&amp;"_")</f>
        <v>20 LSN_</v>
      </c>
      <c r="AL66" s="5">
        <f ca="1">IF(B_MSK[[#This Row],[A_B]]="","",SEARCH("_",B_MSK[[#This Row],[A_B]]))</f>
        <v>7</v>
      </c>
      <c r="AM66" s="5">
        <f ca="1">IF(B_MSK[[#This Row],[A_B]]="","",LEN(B_MSK[[#This Row],[A_B]]))</f>
        <v>7</v>
      </c>
      <c r="AN66" s="5" t="str">
        <f ca="1">IF(B_MSK[[#This Row],[A_B]]="","",LEFT(B_MSK[[#This Row],[QTY/ CTN]],B_MSK[[#This Row],[A_B_1]]))</f>
        <v>20 LSN</v>
      </c>
      <c r="AO66" s="5" t="str">
        <f ca="1">IF(B_MSK[[#This Row],[A_B]]="","",LEFT(B_MSK[[#This Row],[A_]],SEARCH(" ",B_MSK[[#This Row],[A_]])-1))</f>
        <v>20</v>
      </c>
      <c r="AP66" s="5" t="str">
        <f ca="1">IF(B_MSK[[#This Row],[A_B]]="","",RIGHT(B_MSK[[#This Row],[A_]],LEN(B_MSK[[#This Row],[A_]])-SEARCH(" ",B_MSK[[#This Row],[A_]])))</f>
        <v>LSN</v>
      </c>
      <c r="AQ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6" s="5" t="str">
        <f ca="1">IF(B_MSK[[#This Row],[B_]]="","",LEFT(B_MSK[[#This Row],[B_]],SEARCH(" ",B_MSK[[#This Row],[B_]])))</f>
        <v xml:space="preserve">12 </v>
      </c>
      <c r="AS66" s="5" t="str">
        <f ca="1">IF(B_MSK[[#This Row],[B_]]="","",RIGHT(B_MSK[[#This Row],[B_]],LEN(B_MSK[[#This Row],[B_]])-SEARCH(" ",B_MSK[[#This Row],[B_]])))</f>
        <v>PCS</v>
      </c>
      <c r="AT66" s="5" t="str">
        <f ca="1">IF(B_MSK[[#This Row],[B_2]]="LSN",12,"")</f>
        <v/>
      </c>
      <c r="AU66" s="5" t="str">
        <f ca="1">IF(B_MSK[[#This Row],[C_1]]="","","PCS")</f>
        <v/>
      </c>
      <c r="AV66" s="5">
        <f ca="1">IF(B_MSK[[#This Row],[A_1]]="","",B_MSK[[#This Row],[A_1]]*IF(B_MSK[[#This Row],[B_1]]="",1,B_MSK[[#This Row],[B_1]])*IF(B_MSK[[#This Row],[C_1]]="",1,B_MSK[[#This Row],[C_1]]))</f>
        <v>240</v>
      </c>
      <c r="AW66" s="5" t="str">
        <f ca="1">IF(B_MSK[[#This Row],[C_2]]="",IF(B_MSK[[#This Row],[B_2]]="",IF(B_MSK[[#This Row],[A_2]]="","",B_MSK[[#This Row],[A_2]]),B_MSK[[#This Row],[B_2]]),B_MSK[[#This Row],[C_2]])</f>
        <v>PCS</v>
      </c>
      <c r="AX66" s="2">
        <f ca="1">IF(ISNUMBER(B_MSK[[#This Row],[TANGGAL DATANG]]),B_MSK[[#This Row],[TANGGAL DATANG]],AX65)</f>
        <v>44931</v>
      </c>
      <c r="AY66" s="5" t="str">
        <f ca="1">IF(B_MSK[[#This Row],[DB_ROW]]="","",INDEX([2]!db[JENIS],B_MSK[[#This Row],[DB_ROW]]-1))</f>
        <v>stapler</v>
      </c>
      <c r="AZ66" s="5">
        <f ca="1">IF(B_MSK[[#This Row],[A_1]]="","",B_MSK[[#This Row],[A_1]])*1</f>
        <v>20</v>
      </c>
      <c r="BA66" s="5" t="str">
        <f ca="1">IF(B_MSK[[#This Row],[//]]="","",INDEX(INDIRECT(DIR&amp;$2:$2),B_MSK[[#This Row],[//]]))</f>
        <v>ARTO MORO</v>
      </c>
      <c r="BB66" s="5" t="str">
        <f ca="1">CONCATENATE(B_MSK[[#This Row],[concat]],B_MSK[[#This Row],[HARGA_X]],B_MSK[[#This Row],[SAT]])</f>
        <v>kenkostaplerhd107750</v>
      </c>
    </row>
    <row r="67" spans="1:54" x14ac:dyDescent="0.25">
      <c r="A67" s="6" t="s">
        <v>128</v>
      </c>
      <c r="B67" s="5" t="str">
        <f ca="1">IF(B_MSK[[#This Row],[N_ID]]="","",INDEX(INDIRECT(DIR&amp;$2:$2),MATCH(B_MSK[[#This Row],[N_ID]],INDIRECT(DIR&amp;"!NOTA[ID_P]"),0)))</f>
        <v/>
      </c>
      <c r="C67" s="5" t="str">
        <f ca="1">IF(B_MSK[[#This Row],[//]]="","",HYPERLINK("["&amp;SUBSTITUTE(DIR,"'","")&amp;"]NOTA!D"&amp;B_MSK[[#This Row],[//]]+2,"&gt;"))</f>
        <v>&gt;</v>
      </c>
      <c r="D67" s="5" t="str">
        <f ca="1">IF(B_MSK[[#This Row],[N_ID]]="","",COUNTIF(INDIRECT(DIR&amp;"!NOTA[ID_H]"),B_MSK[[#This Row],[ID NOTA]]))</f>
        <v/>
      </c>
      <c r="E6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64</v>
      </c>
      <c r="F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" s="7" t="str">
        <f ca="1">IF(B_MSK[[#This Row],[stt]]="ada",INDEX([2]!db[NB BM],B_MSK[DB_ROW]-1),"")</f>
        <v>Pensil Kenko 2B-3282 Hitam cap bintang</v>
      </c>
      <c r="H67" s="7" t="str">
        <f ca="1">IF(B_MSK[[#This Row],[//]]="","",INDEX(INDIRECT(DIR&amp;$2:$2),B_MSK[[#This Row],[//]]))</f>
        <v>KENKO SINAR INDONESIA</v>
      </c>
      <c r="I67" s="27" t="str">
        <f ca="1">IF(B_MSK[[#This Row],[//]]="","",INDEX(INDIRECT(DB_PATH&amp;$2:$2),B_MSK[[#This Row],[DB_ROW]]-1))</f>
        <v>20 GRS</v>
      </c>
      <c r="J67" s="5">
        <f ca="1">IF(B_MSK[[#This Row],[//]]="","",IF(INDEX(INDIRECT(DIR&amp;$2:$2),B_MSK[[#This Row],[//]])="","",INDEX(INDIRECT(DIR&amp;$2:$2),B_MSK[[#This Row],[//]])))</f>
        <v>2</v>
      </c>
      <c r="K67" s="5" t="str">
        <f ca="1">IF(B_MSK[[#This Row],[//]]="","",IF(INDEX(INDIRECT(DIR&amp;$2:$2),B_MSK[[#This Row],[//]])="","",INDEX(INDIRECT(DIR&amp;$2:$2),B_MSK[[#This Row],[//]])))</f>
        <v/>
      </c>
      <c r="L67" s="5" t="str">
        <f ca="1">IF(B_MSK[[#This Row],[//]]="","",IF(INDEX(INDIRECT(DIR&amp;$2:$2),B_MSK[[#This Row],[//]])="","",INDEX(INDIRECT(DIR&amp;$2:$2),B_MSK[[#This Row],[//]])))</f>
        <v/>
      </c>
      <c r="M67" s="13">
        <f ca="1">IF(B_MSK[[#This Row],[//]]="","",INDEX(INDIRECT(DIR&amp;$2:$2),B_MSK[[#This Row],[//]]))</f>
        <v>0</v>
      </c>
      <c r="N67" s="13">
        <f ca="1">IF(OR(B_MSK[[#This Row],[//]]="",),"",INDEX(INDIRECT(DIR&amp;$2:$2),B_MSK[[#This Row],[//]]))</f>
        <v>2448000</v>
      </c>
      <c r="O67" s="3">
        <f ca="1">IF(B_MSK[[#This Row],[//]]="","",IF(INDEX(INDIRECT(DIR&amp;$2:$2),B_MSK[[#This Row],[//]])=0,"",INDEX(INDIRECT(DIR&amp;$2:$2),B_MSK[[#This Row],[//]])))</f>
        <v>0.17</v>
      </c>
      <c r="P67" s="3" t="str">
        <f ca="1">IF(B_MSK[[#This Row],[//]]="","",IF(INDEX(INDIRECT(DIR&amp;$2:$2),B_MSK[[#This Row],[//]])=0,"",INDEX(INDIRECT(DIR&amp;$2:$2),B_MSK[[#This Row],[//]])))</f>
        <v/>
      </c>
      <c r="Q67" s="12">
        <f ca="1">IF(B_MSK[[#This Row],[//]]="","",INDEX(INDIRECT(DIR&amp;$2:$2),B_MSK[[#This Row],[//]]))</f>
        <v>4063680</v>
      </c>
      <c r="R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" s="37">
        <f ca="1">IF(B_MSK[[#This Row],[//]]="","",INDEX(INDIRECT(DIR&amp;$2:$2),B_MSK[[#This Row],[//]]))</f>
        <v>0</v>
      </c>
      <c r="U67" s="38" t="str">
        <f ca="1">IF(SUMIF(B_MSK[NAMA BARANG],B_MSK[[#This Row],[NAMA BARANG]],B_MSK[JMLH BRG])=0,"",SUMIF(B_MSK[NAMA BARANG],B_MSK[[#This Row],[NAMA BARANG]],B_MSK[C]))</f>
        <v/>
      </c>
      <c r="V67" s="7" t="str">
        <f ca="1">IF(B_MSK[[#This Row],[//]]="","",INDEX(INDIRECT(DIR&amp;$2:$2),B_MSK[[#This Row],[//]]))</f>
        <v>KENKO PENCIL 2B-3282 HITAM BINTANG</v>
      </c>
      <c r="W67" s="7" t="str">
        <f ca="1">LOWER(SUBSTITUTE(SUBSTITUTE(SUBSTITUTE(SUBSTITUTE(SUBSTITUTE(SUBSTITUTE(SUBSTITUTE(SUBSTITUTE(SUBSTITUTE(B_MSK[[#This Row],[N.B.nota]]," ",""),"-",""),"(",""),")",""),".",""),",",""),"/",""),"""",""),"+",""))</f>
        <v>kenkopencil2b3282hitambintang</v>
      </c>
      <c r="X67" s="5" t="str">
        <f ca="1">IF(B_MSK[[#This Row],[N.B.nota]]="","",IF(MATCH(B_MSK[[#This Row],[concat]],[2]!db[NB NOTA_C],0)&gt;0,"ada",0))</f>
        <v>ada</v>
      </c>
      <c r="Y67" s="5" t="str">
        <f ca="1">IF(B_MSK[[#This Row],[N.B.nota]]="","",ADDRESS(ROW(B_MSK[QB]),COLUMN(B_MSK[QB]))&amp;":"&amp;ADDRESS(ROW(),COLUMN(B_MSK[QB])))</f>
        <v>$D$4:$D$67</v>
      </c>
      <c r="Z67" s="5">
        <f ca="1">IF(B_MSK[[#This Row],[concat]]="","",MATCH(B_MSK[[#This Row],[concat]],[2]!db[NB NOTA_C],0)+1)</f>
        <v>1235</v>
      </c>
      <c r="AA67" s="5" t="str">
        <f ca="1">IF(B_MSK[[#This Row],[//]]="","",HYPERLINK("[D:\kerja\BANK EXP\BARU\DB.XLSX]DB!e"&amp;B_MSK[[#This Row],[DB_ROW]],"&gt;"))</f>
        <v>&gt;</v>
      </c>
      <c r="AB67" s="30" t="str">
        <f ca="1">MID(B_MSK[[#This Row],[/ STN_1]],FIND(" ",B_MSK[[#This Row],[/ STN_1]])+1,LEN(B_MSK[[#This Row],[/ STN_1]]))</f>
        <v>GRS</v>
      </c>
      <c r="AC67" s="11">
        <f ca="1">IF(B_MSK[[#This Row],[//]]="","",IF(B_MSK[[#This Row],[ JUMLAH ]]="","",IF(B_MSK[[#This Row],[C]]="",B_MSK[[#This Row],[HARGA CTN]]/B_MSK[[#This Row],[JMLH BRG]],B_MSK[[#This Row],[HARGA CTN]]/B_MSK[[#This Row],[A_1]])))</f>
        <v>122400</v>
      </c>
      <c r="AD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6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10200</v>
      </c>
      <c r="AF67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67" s="15">
        <f ca="1">IF(B_MSK[[#This Row],[HARGA_2]]="","",IF(MID(B_MSK[[#This Row],[/ STN_2]],FIND(" ",B_MSK[[#This Row],[/ STN_2]])+1,LEN(B_MSK[[#This Row],[/ STN_2]]))="LSN",B_MSK[[#This Row],[HARGA_2]]/12,""))</f>
        <v>850</v>
      </c>
      <c r="AH67" s="7" t="str">
        <f ca="1">IF(B_MSK[[#This Row],[HARGA_3]]="","","/ "&amp;"PCS")</f>
        <v>/ PCS</v>
      </c>
      <c r="AI67" s="15">
        <f ca="1">IF(B_MSK[[#This Row],[HARGA_3]]="",IF(B_MSK[[#This Row],[HARGA_2]]="",IF(B_MSK[[#This Row],[HARGA_1]]="","",B_MSK[[#This Row],[HARGA_1]]),B_MSK[[#This Row],[HARGA_2]]),B_MSK[[#This Row],[HARGA_3]])</f>
        <v>850</v>
      </c>
      <c r="AJ6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7" s="5" t="str">
        <f ca="1">IF(B_MSK[[#This Row],[//]]="","",SUBSTITUTE(SUBSTITUTE(SUBSTITUTE(B_MSK[[#This Row],[QTY/ CTN]]," ","_",2),"(",""),")","")&amp;"_")</f>
        <v>20 GRS_</v>
      </c>
      <c r="AL67" s="5">
        <f ca="1">IF(B_MSK[[#This Row],[A_B]]="","",SEARCH("_",B_MSK[[#This Row],[A_B]]))</f>
        <v>7</v>
      </c>
      <c r="AM67" s="5">
        <f ca="1">IF(B_MSK[[#This Row],[A_B]]="","",LEN(B_MSK[[#This Row],[A_B]]))</f>
        <v>7</v>
      </c>
      <c r="AN67" s="5" t="str">
        <f ca="1">IF(B_MSK[[#This Row],[A_B]]="","",LEFT(B_MSK[[#This Row],[QTY/ CTN]],B_MSK[[#This Row],[A_B_1]]))</f>
        <v>20 GRS</v>
      </c>
      <c r="AO67" s="5" t="str">
        <f ca="1">IF(B_MSK[[#This Row],[A_B]]="","",LEFT(B_MSK[[#This Row],[A_]],SEARCH(" ",B_MSK[[#This Row],[A_]])-1))</f>
        <v>20</v>
      </c>
      <c r="AP67" s="5" t="str">
        <f ca="1">IF(B_MSK[[#This Row],[A_B]]="","",RIGHT(B_MSK[[#This Row],[A_]],LEN(B_MSK[[#This Row],[A_]])-SEARCH(" ",B_MSK[[#This Row],[A_]])))</f>
        <v>GRS</v>
      </c>
      <c r="AQ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67" s="5" t="str">
        <f ca="1">IF(B_MSK[[#This Row],[B_]]="","",LEFT(B_MSK[[#This Row],[B_]],SEARCH(" ",B_MSK[[#This Row],[B_]])))</f>
        <v xml:space="preserve">12 </v>
      </c>
      <c r="AS67" s="5" t="str">
        <f ca="1">IF(B_MSK[[#This Row],[B_]]="","",RIGHT(B_MSK[[#This Row],[B_]],LEN(B_MSK[[#This Row],[B_]])-SEARCH(" ",B_MSK[[#This Row],[B_]])))</f>
        <v>LSN</v>
      </c>
      <c r="AT67" s="5">
        <f ca="1">IF(B_MSK[[#This Row],[B_2]]="LSN",12,"")</f>
        <v>12</v>
      </c>
      <c r="AU67" s="5" t="str">
        <f ca="1">IF(B_MSK[[#This Row],[C_1]]="","","PCS")</f>
        <v>PCS</v>
      </c>
      <c r="AV67" s="5">
        <f ca="1">IF(B_MSK[[#This Row],[A_1]]="","",B_MSK[[#This Row],[A_1]]*IF(B_MSK[[#This Row],[B_1]]="",1,B_MSK[[#This Row],[B_1]])*IF(B_MSK[[#This Row],[C_1]]="",1,B_MSK[[#This Row],[C_1]]))</f>
        <v>2880</v>
      </c>
      <c r="AW67" s="5" t="str">
        <f ca="1">IF(B_MSK[[#This Row],[C_2]]="",IF(B_MSK[[#This Row],[B_2]]="",IF(B_MSK[[#This Row],[A_2]]="","",B_MSK[[#This Row],[A_2]]),B_MSK[[#This Row],[B_2]]),B_MSK[[#This Row],[C_2]])</f>
        <v>PCS</v>
      </c>
      <c r="AX67" s="2">
        <f ca="1">IF(ISNUMBER(B_MSK[[#This Row],[TANGGAL DATANG]]),B_MSK[[#This Row],[TANGGAL DATANG]],AX66)</f>
        <v>44931</v>
      </c>
      <c r="AY67" s="5" t="str">
        <f ca="1">IF(B_MSK[[#This Row],[DB_ROW]]="","",INDEX([2]!db[JENIS],B_MSK[[#This Row],[DB_ROW]]-1))</f>
        <v>pensil</v>
      </c>
      <c r="AZ67" s="5">
        <f ca="1">IF(B_MSK[[#This Row],[A_1]]="","",B_MSK[[#This Row],[A_1]])*1</f>
        <v>20</v>
      </c>
      <c r="BA67" s="5" t="str">
        <f ca="1">IF(B_MSK[[#This Row],[//]]="","",INDEX(INDIRECT(DIR&amp;$2:$2),B_MSK[[#This Row],[//]]))</f>
        <v>ARTO MORO</v>
      </c>
      <c r="BB67" s="5" t="str">
        <f ca="1">CONCATENATE(B_MSK[[#This Row],[concat]],B_MSK[[#This Row],[HARGA_X]],B_MSK[[#This Row],[SAT]])</f>
        <v>kenkopencil2b3282hitambintang850</v>
      </c>
    </row>
    <row r="68" spans="1:54" x14ac:dyDescent="0.25">
      <c r="A68" s="6" t="s">
        <v>128</v>
      </c>
      <c r="B68" s="5" t="str">
        <f ca="1">IF(B_MSK[[#This Row],[N_ID]]="","",INDEX(INDIRECT(DIR&amp;$2:$2),MATCH(B_MSK[[#This Row],[N_ID]],INDIRECT(DIR&amp;"!NOTA[ID_P]"),0)))</f>
        <v/>
      </c>
      <c r="C68" s="5" t="str">
        <f ca="1">IF(B_MSK[[#This Row],[//]]="","",HYPERLINK("["&amp;SUBSTITUTE(DIR,"'","")&amp;"]NOTA!D"&amp;B_MSK[[#This Row],[//]]+2,"&gt;"))</f>
        <v>&gt;</v>
      </c>
      <c r="D68" s="5" t="str">
        <f ca="1">IF(B_MSK[[#This Row],[N_ID]]="","",COUNTIF(INDIRECT(DIR&amp;"!NOTA[ID_H]"),B_MSK[[#This Row],[ID NOTA]]))</f>
        <v/>
      </c>
      <c r="E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65</v>
      </c>
      <c r="F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" s="7" t="str">
        <f ca="1">IF(B_MSK[[#This Row],[stt]]="ada",INDEX([2]!db[NB BM],B_MSK[DB_ROW]-1),"")</f>
        <v>Pensil Kenko 2B-6373 metalik</v>
      </c>
      <c r="H68" s="7" t="str">
        <f ca="1">IF(B_MSK[[#This Row],[//]]="","",INDEX(INDIRECT(DIR&amp;$2:$2),B_MSK[[#This Row],[//]]))</f>
        <v>KENKO SINAR INDONESIA</v>
      </c>
      <c r="I68" s="27" t="str">
        <f ca="1">IF(B_MSK[[#This Row],[//]]="","",INDEX(INDIRECT(DB_PATH&amp;$2:$2),B_MSK[[#This Row],[DB_ROW]]-1))</f>
        <v>20 GRS</v>
      </c>
      <c r="J68" s="5">
        <f ca="1">IF(B_MSK[[#This Row],[//]]="","",IF(INDEX(INDIRECT(DIR&amp;$2:$2),B_MSK[[#This Row],[//]])="","",INDEX(INDIRECT(DIR&amp;$2:$2),B_MSK[[#This Row],[//]])))</f>
        <v>2</v>
      </c>
      <c r="K68" s="5" t="str">
        <f ca="1">IF(B_MSK[[#This Row],[//]]="","",IF(INDEX(INDIRECT(DIR&amp;$2:$2),B_MSK[[#This Row],[//]])="","",INDEX(INDIRECT(DIR&amp;$2:$2),B_MSK[[#This Row],[//]])))</f>
        <v/>
      </c>
      <c r="L68" s="5" t="str">
        <f ca="1">IF(B_MSK[[#This Row],[//]]="","",IF(INDEX(INDIRECT(DIR&amp;$2:$2),B_MSK[[#This Row],[//]])="","",INDEX(INDIRECT(DIR&amp;$2:$2),B_MSK[[#This Row],[//]])))</f>
        <v/>
      </c>
      <c r="M68" s="13">
        <f ca="1">IF(B_MSK[[#This Row],[//]]="","",INDEX(INDIRECT(DIR&amp;$2:$2),B_MSK[[#This Row],[//]]))</f>
        <v>0</v>
      </c>
      <c r="N68" s="13">
        <f ca="1">IF(OR(B_MSK[[#This Row],[//]]="",),"",INDEX(INDIRECT(DIR&amp;$2:$2),B_MSK[[#This Row],[//]]))</f>
        <v>2160000</v>
      </c>
      <c r="O68" s="3">
        <f ca="1">IF(B_MSK[[#This Row],[//]]="","",IF(INDEX(INDIRECT(DIR&amp;$2:$2),B_MSK[[#This Row],[//]])=0,"",INDEX(INDIRECT(DIR&amp;$2:$2),B_MSK[[#This Row],[//]])))</f>
        <v>0.17</v>
      </c>
      <c r="P68" s="3" t="str">
        <f ca="1">IF(B_MSK[[#This Row],[//]]="","",IF(INDEX(INDIRECT(DIR&amp;$2:$2),B_MSK[[#This Row],[//]])=0,"",INDEX(INDIRECT(DIR&amp;$2:$2),B_MSK[[#This Row],[//]])))</f>
        <v/>
      </c>
      <c r="Q68" s="12">
        <f ca="1">IF(B_MSK[[#This Row],[//]]="","",INDEX(INDIRECT(DIR&amp;$2:$2),B_MSK[[#This Row],[//]]))</f>
        <v>3585600</v>
      </c>
      <c r="R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" s="37">
        <f ca="1">IF(B_MSK[[#This Row],[//]]="","",INDEX(INDIRECT(DIR&amp;$2:$2),B_MSK[[#This Row],[//]]))</f>
        <v>0</v>
      </c>
      <c r="U68" s="38" t="str">
        <f ca="1">IF(SUMIF(B_MSK[NAMA BARANG],B_MSK[[#This Row],[NAMA BARANG]],B_MSK[JMLH BRG])=0,"",SUMIF(B_MSK[NAMA BARANG],B_MSK[[#This Row],[NAMA BARANG]],B_MSK[C]))</f>
        <v/>
      </c>
      <c r="V68" s="7" t="str">
        <f ca="1">IF(B_MSK[[#This Row],[//]]="","",INDEX(INDIRECT(DIR&amp;$2:$2),B_MSK[[#This Row],[//]]))</f>
        <v>KENKO PENCIL 2B-6373 METALLIC</v>
      </c>
      <c r="W68" s="7" t="str">
        <f ca="1">LOWER(SUBSTITUTE(SUBSTITUTE(SUBSTITUTE(SUBSTITUTE(SUBSTITUTE(SUBSTITUTE(SUBSTITUTE(SUBSTITUTE(SUBSTITUTE(B_MSK[[#This Row],[N.B.nota]]," ",""),"-",""),"(",""),")",""),".",""),",",""),"/",""),"""",""),"+",""))</f>
        <v>kenkopencil2b6373metallic</v>
      </c>
      <c r="X68" s="5" t="str">
        <f ca="1">IF(B_MSK[[#This Row],[N.B.nota]]="","",IF(MATCH(B_MSK[[#This Row],[concat]],[2]!db[NB NOTA_C],0)&gt;0,"ada",0))</f>
        <v>ada</v>
      </c>
      <c r="Y68" s="5" t="str">
        <f ca="1">IF(B_MSK[[#This Row],[N.B.nota]]="","",ADDRESS(ROW(B_MSK[QB]),COLUMN(B_MSK[QB]))&amp;":"&amp;ADDRESS(ROW(),COLUMN(B_MSK[QB])))</f>
        <v>$D$4:$D$68</v>
      </c>
      <c r="Z68" s="5">
        <f ca="1">IF(B_MSK[[#This Row],[concat]]="","",MATCH(B_MSK[[#This Row],[concat]],[2]!db[NB NOTA_C],0)+1)</f>
        <v>1240</v>
      </c>
      <c r="AA68" s="5" t="str">
        <f ca="1">IF(B_MSK[[#This Row],[//]]="","",HYPERLINK("[D:\kerja\BANK EXP\BARU\DB.XLSX]DB!e"&amp;B_MSK[[#This Row],[DB_ROW]],"&gt;"))</f>
        <v>&gt;</v>
      </c>
      <c r="AB68" s="30" t="str">
        <f ca="1">MID(B_MSK[[#This Row],[/ STN_1]],FIND(" ",B_MSK[[#This Row],[/ STN_1]])+1,LEN(B_MSK[[#This Row],[/ STN_1]]))</f>
        <v>GRS</v>
      </c>
      <c r="AC68" s="11">
        <f ca="1">IF(B_MSK[[#This Row],[//]]="","",IF(B_MSK[[#This Row],[ JUMLAH ]]="","",IF(B_MSK[[#This Row],[C]]="",B_MSK[[#This Row],[HARGA CTN]]/B_MSK[[#This Row],[JMLH BRG]],B_MSK[[#This Row],[HARGA CTN]]/B_MSK[[#This Row],[A_1]])))</f>
        <v>108000</v>
      </c>
      <c r="AD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6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9000</v>
      </c>
      <c r="AF6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68" s="15">
        <f ca="1">IF(B_MSK[[#This Row],[HARGA_2]]="","",IF(MID(B_MSK[[#This Row],[/ STN_2]],FIND(" ",B_MSK[[#This Row],[/ STN_2]])+1,LEN(B_MSK[[#This Row],[/ STN_2]]))="LSN",B_MSK[[#This Row],[HARGA_2]]/12,""))</f>
        <v>750</v>
      </c>
      <c r="AH68" s="7" t="str">
        <f ca="1">IF(B_MSK[[#This Row],[HARGA_3]]="","","/ "&amp;"PCS")</f>
        <v>/ PCS</v>
      </c>
      <c r="AI68" s="15">
        <f ca="1">IF(B_MSK[[#This Row],[HARGA_3]]="",IF(B_MSK[[#This Row],[HARGA_2]]="",IF(B_MSK[[#This Row],[HARGA_1]]="","",B_MSK[[#This Row],[HARGA_1]]),B_MSK[[#This Row],[HARGA_2]]),B_MSK[[#This Row],[HARGA_3]])</f>
        <v>750</v>
      </c>
      <c r="AJ6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8" s="5" t="str">
        <f ca="1">IF(B_MSK[[#This Row],[//]]="","",SUBSTITUTE(SUBSTITUTE(SUBSTITUTE(B_MSK[[#This Row],[QTY/ CTN]]," ","_",2),"(",""),")","")&amp;"_")</f>
        <v>20 GRS_</v>
      </c>
      <c r="AL68" s="5">
        <f ca="1">IF(B_MSK[[#This Row],[A_B]]="","",SEARCH("_",B_MSK[[#This Row],[A_B]]))</f>
        <v>7</v>
      </c>
      <c r="AM68" s="5">
        <f ca="1">IF(B_MSK[[#This Row],[A_B]]="","",LEN(B_MSK[[#This Row],[A_B]]))</f>
        <v>7</v>
      </c>
      <c r="AN68" s="5" t="str">
        <f ca="1">IF(B_MSK[[#This Row],[A_B]]="","",LEFT(B_MSK[[#This Row],[QTY/ CTN]],B_MSK[[#This Row],[A_B_1]]))</f>
        <v>20 GRS</v>
      </c>
      <c r="AO68" s="5" t="str">
        <f ca="1">IF(B_MSK[[#This Row],[A_B]]="","",LEFT(B_MSK[[#This Row],[A_]],SEARCH(" ",B_MSK[[#This Row],[A_]])-1))</f>
        <v>20</v>
      </c>
      <c r="AP68" s="5" t="str">
        <f ca="1">IF(B_MSK[[#This Row],[A_B]]="","",RIGHT(B_MSK[[#This Row],[A_]],LEN(B_MSK[[#This Row],[A_]])-SEARCH(" ",B_MSK[[#This Row],[A_]])))</f>
        <v>GRS</v>
      </c>
      <c r="AQ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68" s="5" t="str">
        <f ca="1">IF(B_MSK[[#This Row],[B_]]="","",LEFT(B_MSK[[#This Row],[B_]],SEARCH(" ",B_MSK[[#This Row],[B_]])))</f>
        <v xml:space="preserve">12 </v>
      </c>
      <c r="AS68" s="5" t="str">
        <f ca="1">IF(B_MSK[[#This Row],[B_]]="","",RIGHT(B_MSK[[#This Row],[B_]],LEN(B_MSK[[#This Row],[B_]])-SEARCH(" ",B_MSK[[#This Row],[B_]])))</f>
        <v>LSN</v>
      </c>
      <c r="AT68" s="5">
        <f ca="1">IF(B_MSK[[#This Row],[B_2]]="LSN",12,"")</f>
        <v>12</v>
      </c>
      <c r="AU68" s="5" t="str">
        <f ca="1">IF(B_MSK[[#This Row],[C_1]]="","","PCS")</f>
        <v>PCS</v>
      </c>
      <c r="AV68" s="5">
        <f ca="1">IF(B_MSK[[#This Row],[A_1]]="","",B_MSK[[#This Row],[A_1]]*IF(B_MSK[[#This Row],[B_1]]="",1,B_MSK[[#This Row],[B_1]])*IF(B_MSK[[#This Row],[C_1]]="",1,B_MSK[[#This Row],[C_1]]))</f>
        <v>2880</v>
      </c>
      <c r="AW68" s="5" t="str">
        <f ca="1">IF(B_MSK[[#This Row],[C_2]]="",IF(B_MSK[[#This Row],[B_2]]="",IF(B_MSK[[#This Row],[A_2]]="","",B_MSK[[#This Row],[A_2]]),B_MSK[[#This Row],[B_2]]),B_MSK[[#This Row],[C_2]])</f>
        <v>PCS</v>
      </c>
      <c r="AX68" s="2">
        <f ca="1">IF(ISNUMBER(B_MSK[[#This Row],[TANGGAL DATANG]]),B_MSK[[#This Row],[TANGGAL DATANG]],AX67)</f>
        <v>44931</v>
      </c>
      <c r="AY68" s="5" t="str">
        <f ca="1">IF(B_MSK[[#This Row],[DB_ROW]]="","",INDEX([2]!db[JENIS],B_MSK[[#This Row],[DB_ROW]]-1))</f>
        <v>pensil</v>
      </c>
      <c r="AZ68" s="5">
        <f ca="1">IF(B_MSK[[#This Row],[A_1]]="","",B_MSK[[#This Row],[A_1]])*1</f>
        <v>20</v>
      </c>
      <c r="BA68" s="5" t="str">
        <f ca="1">IF(B_MSK[[#This Row],[//]]="","",INDEX(INDIRECT(DIR&amp;$2:$2),B_MSK[[#This Row],[//]]))</f>
        <v>ARTO MORO</v>
      </c>
      <c r="BB68" s="5" t="str">
        <f ca="1">CONCATENATE(B_MSK[[#This Row],[concat]],B_MSK[[#This Row],[HARGA_X]],B_MSK[[#This Row],[SAT]])</f>
        <v>kenkopencil2b6373metallic750</v>
      </c>
    </row>
    <row r="69" spans="1:54" x14ac:dyDescent="0.25">
      <c r="A69" s="6" t="s">
        <v>128</v>
      </c>
      <c r="B69" s="5" t="str">
        <f ca="1">IF(B_MSK[[#This Row],[N_ID]]="","",INDEX(INDIRECT(DIR&amp;$2:$2),MATCH(B_MSK[[#This Row],[N_ID]],INDIRECT(DIR&amp;"!NOTA[ID_P]"),0)))</f>
        <v/>
      </c>
      <c r="C69" s="5" t="str">
        <f ca="1">IF(B_MSK[[#This Row],[//]]="","",HYPERLINK("["&amp;SUBSTITUTE(DIR,"'","")&amp;"]NOTA!D"&amp;B_MSK[[#This Row],[//]]+2,"&gt;"))</f>
        <v>&gt;</v>
      </c>
      <c r="D69" s="5" t="str">
        <f ca="1">IF(B_MSK[[#This Row],[N_ID]]="","",COUNTIF(INDIRECT(DIR&amp;"!NOTA[ID_H]"),B_MSK[[#This Row],[ID NOTA]]))</f>
        <v/>
      </c>
      <c r="E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66</v>
      </c>
      <c r="F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" s="7" t="str">
        <f ca="1">IF(B_MSK[[#This Row],[stt]]="ada",INDEX([2]!db[NB BM],B_MSK[DB_ROW]-1),"")</f>
        <v>Tipe-ex Kertas Kenko CT-802 N</v>
      </c>
      <c r="H69" s="7" t="str">
        <f ca="1">IF(B_MSK[[#This Row],[//]]="","",INDEX(INDIRECT(DIR&amp;$2:$2),B_MSK[[#This Row],[//]]))</f>
        <v>KENKO SINAR INDONESIA</v>
      </c>
      <c r="I69" s="27" t="str">
        <f ca="1">IF(B_MSK[[#This Row],[//]]="","",INDEX(INDIRECT(DB_PATH&amp;$2:$2),B_MSK[[#This Row],[DB_ROW]]-1))</f>
        <v>48 LSN</v>
      </c>
      <c r="J69" s="5">
        <f ca="1">IF(B_MSK[[#This Row],[//]]="","",IF(INDEX(INDIRECT(DIR&amp;$2:$2),B_MSK[[#This Row],[//]])="","",INDEX(INDIRECT(DIR&amp;$2:$2),B_MSK[[#This Row],[//]])))</f>
        <v>1</v>
      </c>
      <c r="K69" s="5" t="str">
        <f ca="1">IF(B_MSK[[#This Row],[//]]="","",IF(INDEX(INDIRECT(DIR&amp;$2:$2),B_MSK[[#This Row],[//]])="","",INDEX(INDIRECT(DIR&amp;$2:$2),B_MSK[[#This Row],[//]])))</f>
        <v/>
      </c>
      <c r="L69" s="5" t="str">
        <f ca="1">IF(B_MSK[[#This Row],[//]]="","",IF(INDEX(INDIRECT(DIR&amp;$2:$2),B_MSK[[#This Row],[//]])="","",INDEX(INDIRECT(DIR&amp;$2:$2),B_MSK[[#This Row],[//]])))</f>
        <v/>
      </c>
      <c r="M69" s="13">
        <f ca="1">IF(B_MSK[[#This Row],[//]]="","",INDEX(INDIRECT(DIR&amp;$2:$2),B_MSK[[#This Row],[//]]))</f>
        <v>0</v>
      </c>
      <c r="N69" s="13">
        <f ca="1">IF(OR(B_MSK[[#This Row],[//]]="",),"",INDEX(INDIRECT(DIR&amp;$2:$2),B_MSK[[#This Row],[//]]))</f>
        <v>2448000</v>
      </c>
      <c r="O69" s="3">
        <f ca="1">IF(B_MSK[[#This Row],[//]]="","",IF(INDEX(INDIRECT(DIR&amp;$2:$2),B_MSK[[#This Row],[//]])=0,"",INDEX(INDIRECT(DIR&amp;$2:$2),B_MSK[[#This Row],[//]])))</f>
        <v>0.17</v>
      </c>
      <c r="P69" s="3" t="str">
        <f ca="1">IF(B_MSK[[#This Row],[//]]="","",IF(INDEX(INDIRECT(DIR&amp;$2:$2),B_MSK[[#This Row],[//]])=0,"",INDEX(INDIRECT(DIR&amp;$2:$2),B_MSK[[#This Row],[//]])))</f>
        <v/>
      </c>
      <c r="Q69" s="12">
        <f ca="1">IF(B_MSK[[#This Row],[//]]="","",INDEX(INDIRECT(DIR&amp;$2:$2),B_MSK[[#This Row],[//]]))</f>
        <v>2031840</v>
      </c>
      <c r="R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" s="37">
        <f ca="1">IF(B_MSK[[#This Row],[//]]="","",INDEX(INDIRECT(DIR&amp;$2:$2),B_MSK[[#This Row],[//]]))</f>
        <v>0</v>
      </c>
      <c r="U69" s="38" t="str">
        <f ca="1">IF(SUMIF(B_MSK[NAMA BARANG],B_MSK[[#This Row],[NAMA BARANG]],B_MSK[JMLH BRG])=0,"",SUMIF(B_MSK[NAMA BARANG],B_MSK[[#This Row],[NAMA BARANG]],B_MSK[C]))</f>
        <v/>
      </c>
      <c r="V69" s="7" t="str">
        <f ca="1">IF(B_MSK[[#This Row],[//]]="","",INDEX(INDIRECT(DIR&amp;$2:$2),B_MSK[[#This Row],[//]]))</f>
        <v>KENKO CORRECTION TAPE CT-802N (8M X 5MM)</v>
      </c>
      <c r="W69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kenkocorrectiontapect802n8mx5mm</v>
      </c>
      <c r="X69" s="5" t="str">
        <f ca="1">IF(B_MSK[[#This Row],[N.B.nota]]="","",IF(MATCH(B_MSK[[#This Row],[concat]],[2]!db[NB NOTA_C],0)&gt;0,"ada",0))</f>
        <v>ada</v>
      </c>
      <c r="Y69" s="5" t="str">
        <f ca="1">IF(B_MSK[[#This Row],[N.B.nota]]="","",ADDRESS(ROW(B_MSK[QB]),COLUMN(B_MSK[QB]))&amp;":"&amp;ADDRESS(ROW(),COLUMN(B_MSK[QB])))</f>
        <v>$D$4:$D$69</v>
      </c>
      <c r="Z69" s="5">
        <f ca="1">IF(B_MSK[[#This Row],[concat]]="","",MATCH(B_MSK[[#This Row],[concat]],[2]!db[NB NOTA_C],0)+1)</f>
        <v>1120</v>
      </c>
      <c r="AA69" s="5" t="str">
        <f ca="1">IF(B_MSK[[#This Row],[//]]="","",HYPERLINK("[D:\kerja\BANK EXP\BARU\DB.XLSX]DB!e"&amp;B_MSK[[#This Row],[DB_ROW]],"&gt;"))</f>
        <v>&gt;</v>
      </c>
      <c r="AB69" s="30" t="str">
        <f ca="1">MID(B_MSK[[#This Row],[/ STN_1]],FIND(" ",B_MSK[[#This Row],[/ STN_1]])+1,LEN(B_MSK[[#This Row],[/ STN_1]]))</f>
        <v>LSN</v>
      </c>
      <c r="AC69" s="11">
        <f ca="1">IF(B_MSK[[#This Row],[//]]="","",IF(B_MSK[[#This Row],[ JUMLAH ]]="","",IF(B_MSK[[#This Row],[C]]="",B_MSK[[#This Row],[HARGA CTN]]/B_MSK[[#This Row],[JMLH BRG]],B_MSK[[#This Row],[HARGA CTN]]/B_MSK[[#This Row],[A_1]])))</f>
        <v>51000</v>
      </c>
      <c r="AD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4250</v>
      </c>
      <c r="AF6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9" s="15" t="str">
        <f ca="1">IF(B_MSK[[#This Row],[HARGA_2]]="","",IF(MID(B_MSK[[#This Row],[/ STN_2]],FIND(" ",B_MSK[[#This Row],[/ STN_2]])+1,LEN(B_MSK[[#This Row],[/ STN_2]]))="LSN",B_MSK[[#This Row],[HARGA_2]]/12,""))</f>
        <v/>
      </c>
      <c r="AH69" s="7" t="str">
        <f ca="1">IF(B_MSK[[#This Row],[HARGA_3]]="","","/ "&amp;"PCS")</f>
        <v/>
      </c>
      <c r="AI69" s="15">
        <f ca="1">IF(B_MSK[[#This Row],[HARGA_3]]="",IF(B_MSK[[#This Row],[HARGA_2]]="",IF(B_MSK[[#This Row],[HARGA_1]]="","",B_MSK[[#This Row],[HARGA_1]]),B_MSK[[#This Row],[HARGA_2]]),B_MSK[[#This Row],[HARGA_3]])</f>
        <v>4250</v>
      </c>
      <c r="AJ6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9" s="5" t="str">
        <f ca="1">IF(B_MSK[[#This Row],[//]]="","",SUBSTITUTE(SUBSTITUTE(SUBSTITUTE(B_MSK[[#This Row],[QTY/ CTN]]," ","_",2),"(",""),")","")&amp;"_")</f>
        <v>48 LSN_</v>
      </c>
      <c r="AL69" s="5">
        <f ca="1">IF(B_MSK[[#This Row],[A_B]]="","",SEARCH("_",B_MSK[[#This Row],[A_B]]))</f>
        <v>7</v>
      </c>
      <c r="AM69" s="5">
        <f ca="1">IF(B_MSK[[#This Row],[A_B]]="","",LEN(B_MSK[[#This Row],[A_B]]))</f>
        <v>7</v>
      </c>
      <c r="AN69" s="5" t="str">
        <f ca="1">IF(B_MSK[[#This Row],[A_B]]="","",LEFT(B_MSK[[#This Row],[QTY/ CTN]],B_MSK[[#This Row],[A_B_1]]))</f>
        <v>48 LSN</v>
      </c>
      <c r="AO69" s="5" t="str">
        <f ca="1">IF(B_MSK[[#This Row],[A_B]]="","",LEFT(B_MSK[[#This Row],[A_]],SEARCH(" ",B_MSK[[#This Row],[A_]])-1))</f>
        <v>48</v>
      </c>
      <c r="AP69" s="5" t="str">
        <f ca="1">IF(B_MSK[[#This Row],[A_B]]="","",RIGHT(B_MSK[[#This Row],[A_]],LEN(B_MSK[[#This Row],[A_]])-SEARCH(" ",B_MSK[[#This Row],[A_]])))</f>
        <v>LSN</v>
      </c>
      <c r="AQ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9" s="5" t="str">
        <f ca="1">IF(B_MSK[[#This Row],[B_]]="","",LEFT(B_MSK[[#This Row],[B_]],SEARCH(" ",B_MSK[[#This Row],[B_]])))</f>
        <v xml:space="preserve">12 </v>
      </c>
      <c r="AS69" s="5" t="str">
        <f ca="1">IF(B_MSK[[#This Row],[B_]]="","",RIGHT(B_MSK[[#This Row],[B_]],LEN(B_MSK[[#This Row],[B_]])-SEARCH(" ",B_MSK[[#This Row],[B_]])))</f>
        <v>PCS</v>
      </c>
      <c r="AT69" s="5" t="str">
        <f ca="1">IF(B_MSK[[#This Row],[B_2]]="LSN",12,"")</f>
        <v/>
      </c>
      <c r="AU69" s="5" t="str">
        <f ca="1">IF(B_MSK[[#This Row],[C_1]]="","","PCS")</f>
        <v/>
      </c>
      <c r="AV69" s="5">
        <f ca="1">IF(B_MSK[[#This Row],[A_1]]="","",B_MSK[[#This Row],[A_1]]*IF(B_MSK[[#This Row],[B_1]]="",1,B_MSK[[#This Row],[B_1]])*IF(B_MSK[[#This Row],[C_1]]="",1,B_MSK[[#This Row],[C_1]]))</f>
        <v>576</v>
      </c>
      <c r="AW69" s="5" t="str">
        <f ca="1">IF(B_MSK[[#This Row],[C_2]]="",IF(B_MSK[[#This Row],[B_2]]="",IF(B_MSK[[#This Row],[A_2]]="","",B_MSK[[#This Row],[A_2]]),B_MSK[[#This Row],[B_2]]),B_MSK[[#This Row],[C_2]])</f>
        <v>PCS</v>
      </c>
      <c r="AX69" s="2">
        <f ca="1">IF(ISNUMBER(B_MSK[[#This Row],[TANGGAL DATANG]]),B_MSK[[#This Row],[TANGGAL DATANG]],AX68)</f>
        <v>44931</v>
      </c>
      <c r="AY69" s="5" t="str">
        <f ca="1">IF(B_MSK[[#This Row],[DB_ROW]]="","",INDEX([2]!db[JENIS],B_MSK[[#This Row],[DB_ROW]]-1))</f>
        <v>tipex</v>
      </c>
      <c r="AZ69" s="5">
        <f ca="1">IF(B_MSK[[#This Row],[A_1]]="","",B_MSK[[#This Row],[A_1]])*1</f>
        <v>48</v>
      </c>
      <c r="BA69" s="5" t="str">
        <f ca="1">IF(B_MSK[[#This Row],[//]]="","",INDEX(INDIRECT(DIR&amp;$2:$2),B_MSK[[#This Row],[//]]))</f>
        <v>ARTO MORO</v>
      </c>
      <c r="BB69" s="5" t="str">
        <f ca="1">CONCATENATE(B_MSK[[#This Row],[concat]],B_MSK[[#This Row],[HARGA_X]],B_MSK[[#This Row],[SAT]])</f>
        <v>kenkocorrectiontapect802n8mx5mm4250</v>
      </c>
    </row>
    <row r="70" spans="1:54" x14ac:dyDescent="0.25">
      <c r="A70" s="6" t="s">
        <v>128</v>
      </c>
      <c r="B70" s="5" t="str">
        <f ca="1">IF(B_MSK[[#This Row],[N_ID]]="","",INDEX(INDIRECT(DIR&amp;$2:$2),MATCH(B_MSK[[#This Row],[N_ID]],INDIRECT(DIR&amp;"!NOTA[ID_P]"),0)))</f>
        <v/>
      </c>
      <c r="C70" s="5" t="str">
        <f ca="1">IF(B_MSK[[#This Row],[//]]="","",HYPERLINK("["&amp;SUBSTITUTE(DIR,"'","")&amp;"]NOTA!D"&amp;B_MSK[[#This Row],[//]]+2,"&gt;"))</f>
        <v>&gt;</v>
      </c>
      <c r="D70" s="5" t="str">
        <f ca="1">IF(B_MSK[[#This Row],[N_ID]]="","",COUNTIF(INDIRECT(DIR&amp;"!NOTA[ID_H]"),B_MSK[[#This Row],[ID NOTA]]))</f>
        <v/>
      </c>
      <c r="E7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67</v>
      </c>
      <c r="F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" s="7" t="str">
        <f ca="1">IF(B_MSK[[#This Row],[stt]]="ada",INDEX([2]!db[NB BM],B_MSK[DB_ROW]-1),"")</f>
        <v>Tipe-ex kertas Kenko CT-902</v>
      </c>
      <c r="H70" s="7" t="str">
        <f ca="1">IF(B_MSK[[#This Row],[//]]="","",INDEX(INDIRECT(DIR&amp;$2:$2),B_MSK[[#This Row],[//]]))</f>
        <v>KENKO SINAR INDONESIA</v>
      </c>
      <c r="I70" s="27" t="str">
        <f ca="1">IF(B_MSK[[#This Row],[//]]="","",INDEX(INDIRECT(DB_PATH&amp;$2:$2),B_MSK[[#This Row],[DB_ROW]]-1))</f>
        <v>48 LSN</v>
      </c>
      <c r="J70" s="5">
        <f ca="1">IF(B_MSK[[#This Row],[//]]="","",IF(INDEX(INDIRECT(DIR&amp;$2:$2),B_MSK[[#This Row],[//]])="","",INDEX(INDIRECT(DIR&amp;$2:$2),B_MSK[[#This Row],[//]])))</f>
        <v>3</v>
      </c>
      <c r="K70" s="5" t="str">
        <f ca="1">IF(B_MSK[[#This Row],[//]]="","",IF(INDEX(INDIRECT(DIR&amp;$2:$2),B_MSK[[#This Row],[//]])="","",INDEX(INDIRECT(DIR&amp;$2:$2),B_MSK[[#This Row],[//]])))</f>
        <v/>
      </c>
      <c r="L70" s="5" t="str">
        <f ca="1">IF(B_MSK[[#This Row],[//]]="","",IF(INDEX(INDIRECT(DIR&amp;$2:$2),B_MSK[[#This Row],[//]])="","",INDEX(INDIRECT(DIR&amp;$2:$2),B_MSK[[#This Row],[//]])))</f>
        <v/>
      </c>
      <c r="M70" s="13">
        <f ca="1">IF(B_MSK[[#This Row],[//]]="","",INDEX(INDIRECT(DIR&amp;$2:$2),B_MSK[[#This Row],[//]]))</f>
        <v>0</v>
      </c>
      <c r="N70" s="13">
        <f ca="1">IF(OR(B_MSK[[#This Row],[//]]="",),"",INDEX(INDIRECT(DIR&amp;$2:$2),B_MSK[[#This Row],[//]]))</f>
        <v>2880000</v>
      </c>
      <c r="O70" s="3">
        <f ca="1">IF(B_MSK[[#This Row],[//]]="","",IF(INDEX(INDIRECT(DIR&amp;$2:$2),B_MSK[[#This Row],[//]])=0,"",INDEX(INDIRECT(DIR&amp;$2:$2),B_MSK[[#This Row],[//]])))</f>
        <v>0.17</v>
      </c>
      <c r="P70" s="3" t="str">
        <f ca="1">IF(B_MSK[[#This Row],[//]]="","",IF(INDEX(INDIRECT(DIR&amp;$2:$2),B_MSK[[#This Row],[//]])=0,"",INDEX(INDIRECT(DIR&amp;$2:$2),B_MSK[[#This Row],[//]])))</f>
        <v/>
      </c>
      <c r="Q70" s="12">
        <f ca="1">IF(B_MSK[[#This Row],[//]]="","",INDEX(INDIRECT(DIR&amp;$2:$2),B_MSK[[#This Row],[//]]))</f>
        <v>7171200</v>
      </c>
      <c r="R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" s="37">
        <f ca="1">IF(B_MSK[[#This Row],[//]]="","",INDEX(INDIRECT(DIR&amp;$2:$2),B_MSK[[#This Row],[//]]))</f>
        <v>0</v>
      </c>
      <c r="U70" s="38" t="str">
        <f ca="1">IF(SUMIF(B_MSK[NAMA BARANG],B_MSK[[#This Row],[NAMA BARANG]],B_MSK[JMLH BRG])=0,"",SUMIF(B_MSK[NAMA BARANG],B_MSK[[#This Row],[NAMA BARANG]],B_MSK[C]))</f>
        <v/>
      </c>
      <c r="V70" s="7" t="str">
        <f ca="1">IF(B_MSK[[#This Row],[//]]="","",INDEX(INDIRECT(DIR&amp;$2:$2),B_MSK[[#This Row],[//]]))</f>
        <v>KENKO CORRECTION TAPE CT-902 (12M X 5MM)</v>
      </c>
      <c r="W70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kenkocorrectiontapect90212mx5mm</v>
      </c>
      <c r="X70" s="5" t="str">
        <f ca="1">IF(B_MSK[[#This Row],[N.B.nota]]="","",IF(MATCH(B_MSK[[#This Row],[concat]],[2]!db[NB NOTA_C],0)&gt;0,"ada",0))</f>
        <v>ada</v>
      </c>
      <c r="Y70" s="5" t="str">
        <f ca="1">IF(B_MSK[[#This Row],[N.B.nota]]="","",ADDRESS(ROW(B_MSK[QB]),COLUMN(B_MSK[QB]))&amp;":"&amp;ADDRESS(ROW(),COLUMN(B_MSK[QB])))</f>
        <v>$D$4:$D$70</v>
      </c>
      <c r="Z70" s="5">
        <f ca="1">IF(B_MSK[[#This Row],[concat]]="","",MATCH(B_MSK[[#This Row],[concat]],[2]!db[NB NOTA_C],0)+1)</f>
        <v>1124</v>
      </c>
      <c r="AA70" s="5" t="str">
        <f ca="1">IF(B_MSK[[#This Row],[//]]="","",HYPERLINK("[D:\kerja\BANK EXP\BARU\DB.XLSX]DB!e"&amp;B_MSK[[#This Row],[DB_ROW]],"&gt;"))</f>
        <v>&gt;</v>
      </c>
      <c r="AB70" s="30" t="str">
        <f ca="1">MID(B_MSK[[#This Row],[/ STN_1]],FIND(" ",B_MSK[[#This Row],[/ STN_1]])+1,LEN(B_MSK[[#This Row],[/ STN_1]]))</f>
        <v>LSN</v>
      </c>
      <c r="AC70" s="11">
        <f ca="1">IF(B_MSK[[#This Row],[//]]="","",IF(B_MSK[[#This Row],[ JUMLAH ]]="","",IF(B_MSK[[#This Row],[C]]="",B_MSK[[#This Row],[HARGA CTN]]/B_MSK[[#This Row],[JMLH BRG]],B_MSK[[#This Row],[HARGA CTN]]/B_MSK[[#This Row],[A_1]])))</f>
        <v>60000</v>
      </c>
      <c r="AD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5000</v>
      </c>
      <c r="AF7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0" s="15" t="str">
        <f ca="1">IF(B_MSK[[#This Row],[HARGA_2]]="","",IF(MID(B_MSK[[#This Row],[/ STN_2]],FIND(" ",B_MSK[[#This Row],[/ STN_2]])+1,LEN(B_MSK[[#This Row],[/ STN_2]]))="LSN",B_MSK[[#This Row],[HARGA_2]]/12,""))</f>
        <v/>
      </c>
      <c r="AH70" s="7" t="str">
        <f ca="1">IF(B_MSK[[#This Row],[HARGA_3]]="","","/ "&amp;"PCS")</f>
        <v/>
      </c>
      <c r="AI70" s="15">
        <f ca="1">IF(B_MSK[[#This Row],[HARGA_3]]="",IF(B_MSK[[#This Row],[HARGA_2]]="",IF(B_MSK[[#This Row],[HARGA_1]]="","",B_MSK[[#This Row],[HARGA_1]]),B_MSK[[#This Row],[HARGA_2]]),B_MSK[[#This Row],[HARGA_3]])</f>
        <v>5000</v>
      </c>
      <c r="AJ7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0" s="5" t="str">
        <f ca="1">IF(B_MSK[[#This Row],[//]]="","",SUBSTITUTE(SUBSTITUTE(SUBSTITUTE(B_MSK[[#This Row],[QTY/ CTN]]," ","_",2),"(",""),")","")&amp;"_")</f>
        <v>48 LSN_</v>
      </c>
      <c r="AL70" s="5">
        <f ca="1">IF(B_MSK[[#This Row],[A_B]]="","",SEARCH("_",B_MSK[[#This Row],[A_B]]))</f>
        <v>7</v>
      </c>
      <c r="AM70" s="5">
        <f ca="1">IF(B_MSK[[#This Row],[A_B]]="","",LEN(B_MSK[[#This Row],[A_B]]))</f>
        <v>7</v>
      </c>
      <c r="AN70" s="5" t="str">
        <f ca="1">IF(B_MSK[[#This Row],[A_B]]="","",LEFT(B_MSK[[#This Row],[QTY/ CTN]],B_MSK[[#This Row],[A_B_1]]))</f>
        <v>48 LSN</v>
      </c>
      <c r="AO70" s="5" t="str">
        <f ca="1">IF(B_MSK[[#This Row],[A_B]]="","",LEFT(B_MSK[[#This Row],[A_]],SEARCH(" ",B_MSK[[#This Row],[A_]])-1))</f>
        <v>48</v>
      </c>
      <c r="AP70" s="5" t="str">
        <f ca="1">IF(B_MSK[[#This Row],[A_B]]="","",RIGHT(B_MSK[[#This Row],[A_]],LEN(B_MSK[[#This Row],[A_]])-SEARCH(" ",B_MSK[[#This Row],[A_]])))</f>
        <v>LSN</v>
      </c>
      <c r="AQ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0" s="5" t="str">
        <f ca="1">IF(B_MSK[[#This Row],[B_]]="","",LEFT(B_MSK[[#This Row],[B_]],SEARCH(" ",B_MSK[[#This Row],[B_]])))</f>
        <v xml:space="preserve">12 </v>
      </c>
      <c r="AS70" s="5" t="str">
        <f ca="1">IF(B_MSK[[#This Row],[B_]]="","",RIGHT(B_MSK[[#This Row],[B_]],LEN(B_MSK[[#This Row],[B_]])-SEARCH(" ",B_MSK[[#This Row],[B_]])))</f>
        <v>PCS</v>
      </c>
      <c r="AT70" s="5" t="str">
        <f ca="1">IF(B_MSK[[#This Row],[B_2]]="LSN",12,"")</f>
        <v/>
      </c>
      <c r="AU70" s="5" t="str">
        <f ca="1">IF(B_MSK[[#This Row],[C_1]]="","","PCS")</f>
        <v/>
      </c>
      <c r="AV70" s="5">
        <f ca="1">IF(B_MSK[[#This Row],[A_1]]="","",B_MSK[[#This Row],[A_1]]*IF(B_MSK[[#This Row],[B_1]]="",1,B_MSK[[#This Row],[B_1]])*IF(B_MSK[[#This Row],[C_1]]="",1,B_MSK[[#This Row],[C_1]]))</f>
        <v>576</v>
      </c>
      <c r="AW70" s="5" t="str">
        <f ca="1">IF(B_MSK[[#This Row],[C_2]]="",IF(B_MSK[[#This Row],[B_2]]="",IF(B_MSK[[#This Row],[A_2]]="","",B_MSK[[#This Row],[A_2]]),B_MSK[[#This Row],[B_2]]),B_MSK[[#This Row],[C_2]])</f>
        <v>PCS</v>
      </c>
      <c r="AX70" s="2">
        <f ca="1">IF(ISNUMBER(B_MSK[[#This Row],[TANGGAL DATANG]]),B_MSK[[#This Row],[TANGGAL DATANG]],AX69)</f>
        <v>44931</v>
      </c>
      <c r="AY70" s="5" t="str">
        <f ca="1">IF(B_MSK[[#This Row],[DB_ROW]]="","",INDEX([2]!db[JENIS],B_MSK[[#This Row],[DB_ROW]]-1))</f>
        <v>tipex</v>
      </c>
      <c r="AZ70" s="5">
        <f ca="1">IF(B_MSK[[#This Row],[A_1]]="","",B_MSK[[#This Row],[A_1]])*1</f>
        <v>48</v>
      </c>
      <c r="BA70" s="5" t="str">
        <f ca="1">IF(B_MSK[[#This Row],[//]]="","",INDEX(INDIRECT(DIR&amp;$2:$2),B_MSK[[#This Row],[//]]))</f>
        <v>ARTO MORO</v>
      </c>
      <c r="BB70" s="5" t="str">
        <f ca="1">CONCATENATE(B_MSK[[#This Row],[concat]],B_MSK[[#This Row],[HARGA_X]],B_MSK[[#This Row],[SAT]])</f>
        <v>kenkocorrectiontapect90212mx5mm5000</v>
      </c>
    </row>
    <row r="71" spans="1:54" x14ac:dyDescent="0.25">
      <c r="A71" s="6" t="s">
        <v>128</v>
      </c>
      <c r="B71" s="5" t="str">
        <f ca="1">IF(B_MSK[[#This Row],[N_ID]]="","",INDEX(INDIRECT(DIR&amp;$2:$2),MATCH(B_MSK[[#This Row],[N_ID]],INDIRECT(DIR&amp;"!NOTA[ID_P]"),0)))</f>
        <v/>
      </c>
      <c r="C71" s="5" t="str">
        <f ca="1">IF(B_MSK[[#This Row],[//]]="","",HYPERLINK("["&amp;SUBSTITUTE(DIR,"'","")&amp;"]NOTA!D"&amp;B_MSK[[#This Row],[//]]+2,"&gt;"))</f>
        <v>&gt;</v>
      </c>
      <c r="D71" s="5" t="str">
        <f ca="1">IF(B_MSK[[#This Row],[N_ID]]="","",COUNTIF(INDIRECT(DIR&amp;"!NOTA[ID_H]"),B_MSK[[#This Row],[ID NOTA]]))</f>
        <v/>
      </c>
      <c r="E7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68</v>
      </c>
      <c r="F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" s="7" t="str">
        <f ca="1">IF(B_MSK[[#This Row],[stt]]="ada",INDEX([2]!db[NB BM],B_MSK[DB_ROW]-1),"")</f>
        <v>Gel pen Kenko Hitech 0.28mm BIRU</v>
      </c>
      <c r="H71" s="7" t="str">
        <f ca="1">IF(B_MSK[[#This Row],[//]]="","",INDEX(INDIRECT(DIR&amp;$2:$2),B_MSK[[#This Row],[//]]))</f>
        <v>KENKO SINAR INDONESIA</v>
      </c>
      <c r="I71" s="27" t="str">
        <f ca="1">IF(B_MSK[[#This Row],[//]]="","",INDEX(INDIRECT(DB_PATH&amp;$2:$2),B_MSK[[#This Row],[DB_ROW]]-1))</f>
        <v>12 GRS</v>
      </c>
      <c r="J71" s="5">
        <f ca="1">IF(B_MSK[[#This Row],[//]]="","",IF(INDEX(INDIRECT(DIR&amp;$2:$2),B_MSK[[#This Row],[//]])="","",INDEX(INDIRECT(DIR&amp;$2:$2),B_MSK[[#This Row],[//]])))</f>
        <v>2</v>
      </c>
      <c r="K71" s="5" t="str">
        <f ca="1">IF(B_MSK[[#This Row],[//]]="","",IF(INDEX(INDIRECT(DIR&amp;$2:$2),B_MSK[[#This Row],[//]])="","",INDEX(INDIRECT(DIR&amp;$2:$2),B_MSK[[#This Row],[//]])))</f>
        <v/>
      </c>
      <c r="L71" s="5" t="str">
        <f ca="1">IF(B_MSK[[#This Row],[//]]="","",IF(INDEX(INDIRECT(DIR&amp;$2:$2),B_MSK[[#This Row],[//]])="","",INDEX(INDIRECT(DIR&amp;$2:$2),B_MSK[[#This Row],[//]])))</f>
        <v/>
      </c>
      <c r="M71" s="13">
        <f ca="1">IF(B_MSK[[#This Row],[//]]="","",INDEX(INDIRECT(DIR&amp;$2:$2),B_MSK[[#This Row],[//]]))</f>
        <v>0</v>
      </c>
      <c r="N71" s="13">
        <f ca="1">IF(OR(B_MSK[[#This Row],[//]]="",),"",INDEX(INDIRECT(DIR&amp;$2:$2),B_MSK[[#This Row],[//]]))</f>
        <v>5616000</v>
      </c>
      <c r="O71" s="3">
        <f ca="1">IF(B_MSK[[#This Row],[//]]="","",IF(INDEX(INDIRECT(DIR&amp;$2:$2),B_MSK[[#This Row],[//]])=0,"",INDEX(INDIRECT(DIR&amp;$2:$2),B_MSK[[#This Row],[//]])))</f>
        <v>0.17</v>
      </c>
      <c r="P71" s="3" t="str">
        <f ca="1">IF(B_MSK[[#This Row],[//]]="","",IF(INDEX(INDIRECT(DIR&amp;$2:$2),B_MSK[[#This Row],[//]])=0,"",INDEX(INDIRECT(DIR&amp;$2:$2),B_MSK[[#This Row],[//]])))</f>
        <v/>
      </c>
      <c r="Q71" s="12">
        <f ca="1">IF(B_MSK[[#This Row],[//]]="","",INDEX(INDIRECT(DIR&amp;$2:$2),B_MSK[[#This Row],[//]]))</f>
        <v>9322560</v>
      </c>
      <c r="R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" s="37">
        <f ca="1">IF(B_MSK[[#This Row],[//]]="","",INDEX(INDIRECT(DIR&amp;$2:$2),B_MSK[[#This Row],[//]]))</f>
        <v>0</v>
      </c>
      <c r="U71" s="38" t="str">
        <f ca="1">IF(SUMIF(B_MSK[NAMA BARANG],B_MSK[[#This Row],[NAMA BARANG]],B_MSK[JMLH BRG])=0,"",SUMIF(B_MSK[NAMA BARANG],B_MSK[[#This Row],[NAMA BARANG]],B_MSK[C]))</f>
        <v/>
      </c>
      <c r="V71" s="7" t="str">
        <f ca="1">IF(B_MSK[[#This Row],[//]]="","",INDEX(INDIRECT(DIR&amp;$2:$2),B_MSK[[#This Row],[//]]))</f>
        <v>KENKO GEL PEN HI-TECH-H 0.28MM BLUE</v>
      </c>
      <c r="W71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kenkogelpenhitechh028mmblue</v>
      </c>
      <c r="X71" s="5" t="str">
        <f ca="1">IF(B_MSK[[#This Row],[N.B.nota]]="","",IF(MATCH(B_MSK[[#This Row],[concat]],[2]!db[NB NOTA_C],0)&gt;0,"ada",0))</f>
        <v>ada</v>
      </c>
      <c r="Y71" s="5" t="str">
        <f ca="1">IF(B_MSK[[#This Row],[N.B.nota]]="","",ADDRESS(ROW(B_MSK[QB]),COLUMN(B_MSK[QB]))&amp;":"&amp;ADDRESS(ROW(),COLUMN(B_MSK[QB])))</f>
        <v>$D$4:$D$71</v>
      </c>
      <c r="Z71" s="5">
        <f ca="1">IF(B_MSK[[#This Row],[concat]]="","",MATCH(B_MSK[[#This Row],[concat]],[2]!db[NB NOTA_C],0)+1)</f>
        <v>1154</v>
      </c>
      <c r="AA71" s="5" t="str">
        <f ca="1">IF(B_MSK[[#This Row],[//]]="","",HYPERLINK("[D:\kerja\BANK EXP\BARU\DB.XLSX]DB!e"&amp;B_MSK[[#This Row],[DB_ROW]],"&gt;"))</f>
        <v>&gt;</v>
      </c>
      <c r="AB71" s="30" t="str">
        <f ca="1">MID(B_MSK[[#This Row],[/ STN_1]],FIND(" ",B_MSK[[#This Row],[/ STN_1]])+1,LEN(B_MSK[[#This Row],[/ STN_1]]))</f>
        <v>GRS</v>
      </c>
      <c r="AC71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7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71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71" s="15">
        <f ca="1">IF(B_MSK[[#This Row],[HARGA_2]]="","",IF(MID(B_MSK[[#This Row],[/ STN_2]],FIND(" ",B_MSK[[#This Row],[/ STN_2]])+1,LEN(B_MSK[[#This Row],[/ STN_2]]))="LSN",B_MSK[[#This Row],[HARGA_2]]/12,""))</f>
        <v>3250</v>
      </c>
      <c r="AH71" s="7" t="str">
        <f ca="1">IF(B_MSK[[#This Row],[HARGA_3]]="","","/ "&amp;"PCS")</f>
        <v>/ PCS</v>
      </c>
      <c r="AI71" s="15">
        <f ca="1">IF(B_MSK[[#This Row],[HARGA_3]]="",IF(B_MSK[[#This Row],[HARGA_2]]="",IF(B_MSK[[#This Row],[HARGA_1]]="","",B_MSK[[#This Row],[HARGA_1]]),B_MSK[[#This Row],[HARGA_2]]),B_MSK[[#This Row],[HARGA_3]])</f>
        <v>3250</v>
      </c>
      <c r="AJ7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1" s="5" t="str">
        <f ca="1">IF(B_MSK[[#This Row],[//]]="","",SUBSTITUTE(SUBSTITUTE(SUBSTITUTE(B_MSK[[#This Row],[QTY/ CTN]]," ","_",2),"(",""),")","")&amp;"_")</f>
        <v>12 GRS_</v>
      </c>
      <c r="AL71" s="5">
        <f ca="1">IF(B_MSK[[#This Row],[A_B]]="","",SEARCH("_",B_MSK[[#This Row],[A_B]]))</f>
        <v>7</v>
      </c>
      <c r="AM71" s="5">
        <f ca="1">IF(B_MSK[[#This Row],[A_B]]="","",LEN(B_MSK[[#This Row],[A_B]]))</f>
        <v>7</v>
      </c>
      <c r="AN71" s="5" t="str">
        <f ca="1">IF(B_MSK[[#This Row],[A_B]]="","",LEFT(B_MSK[[#This Row],[QTY/ CTN]],B_MSK[[#This Row],[A_B_1]]))</f>
        <v>12 GRS</v>
      </c>
      <c r="AO71" s="5" t="str">
        <f ca="1">IF(B_MSK[[#This Row],[A_B]]="","",LEFT(B_MSK[[#This Row],[A_]],SEARCH(" ",B_MSK[[#This Row],[A_]])-1))</f>
        <v>12</v>
      </c>
      <c r="AP71" s="5" t="str">
        <f ca="1">IF(B_MSK[[#This Row],[A_B]]="","",RIGHT(B_MSK[[#This Row],[A_]],LEN(B_MSK[[#This Row],[A_]])-SEARCH(" ",B_MSK[[#This Row],[A_]])))</f>
        <v>GRS</v>
      </c>
      <c r="AQ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71" s="5" t="str">
        <f ca="1">IF(B_MSK[[#This Row],[B_]]="","",LEFT(B_MSK[[#This Row],[B_]],SEARCH(" ",B_MSK[[#This Row],[B_]])))</f>
        <v xml:space="preserve">12 </v>
      </c>
      <c r="AS71" s="5" t="str">
        <f ca="1">IF(B_MSK[[#This Row],[B_]]="","",RIGHT(B_MSK[[#This Row],[B_]],LEN(B_MSK[[#This Row],[B_]])-SEARCH(" ",B_MSK[[#This Row],[B_]])))</f>
        <v>LSN</v>
      </c>
      <c r="AT71" s="5">
        <f ca="1">IF(B_MSK[[#This Row],[B_2]]="LSN",12,"")</f>
        <v>12</v>
      </c>
      <c r="AU71" s="5" t="str">
        <f ca="1">IF(B_MSK[[#This Row],[C_1]]="","","PCS")</f>
        <v>PCS</v>
      </c>
      <c r="AV71" s="5">
        <f ca="1">IF(B_MSK[[#This Row],[A_1]]="","",B_MSK[[#This Row],[A_1]]*IF(B_MSK[[#This Row],[B_1]]="",1,B_MSK[[#This Row],[B_1]])*IF(B_MSK[[#This Row],[C_1]]="",1,B_MSK[[#This Row],[C_1]]))</f>
        <v>1728</v>
      </c>
      <c r="AW71" s="5" t="str">
        <f ca="1">IF(B_MSK[[#This Row],[C_2]]="",IF(B_MSK[[#This Row],[B_2]]="",IF(B_MSK[[#This Row],[A_2]]="","",B_MSK[[#This Row],[A_2]]),B_MSK[[#This Row],[B_2]]),B_MSK[[#This Row],[C_2]])</f>
        <v>PCS</v>
      </c>
      <c r="AX71" s="2">
        <f ca="1">IF(ISNUMBER(B_MSK[[#This Row],[TANGGAL DATANG]]),B_MSK[[#This Row],[TANGGAL DATANG]],AX70)</f>
        <v>44931</v>
      </c>
      <c r="AY71" s="5" t="str">
        <f ca="1">IF(B_MSK[[#This Row],[DB_ROW]]="","",INDEX([2]!db[JENIS],B_MSK[[#This Row],[DB_ROW]]-1))</f>
        <v>pen</v>
      </c>
      <c r="AZ71" s="5">
        <f ca="1">IF(B_MSK[[#This Row],[A_1]]="","",B_MSK[[#This Row],[A_1]])*1</f>
        <v>12</v>
      </c>
      <c r="BA71" s="5" t="str">
        <f ca="1">IF(B_MSK[[#This Row],[//]]="","",INDEX(INDIRECT(DIR&amp;$2:$2),B_MSK[[#This Row],[//]]))</f>
        <v>ARTO MORO</v>
      </c>
      <c r="BB71" s="5" t="str">
        <f ca="1">CONCATENATE(B_MSK[[#This Row],[concat]],B_MSK[[#This Row],[HARGA_X]],B_MSK[[#This Row],[SAT]])</f>
        <v>kenkogelpenhitechh028mmblue3250</v>
      </c>
    </row>
    <row r="72" spans="1:54" x14ac:dyDescent="0.25">
      <c r="A72" s="6" t="s">
        <v>128</v>
      </c>
      <c r="B72" s="5" t="str">
        <f ca="1">IF(B_MSK[[#This Row],[N_ID]]="","",INDEX(INDIRECT(DIR&amp;$2:$2),MATCH(B_MSK[[#This Row],[N_ID]],INDIRECT(DIR&amp;"!NOTA[ID_P]"),0)))</f>
        <v/>
      </c>
      <c r="C72" s="5" t="str">
        <f ca="1">IF(B_MSK[[#This Row],[//]]="","",HYPERLINK("["&amp;SUBSTITUTE(DIR,"'","")&amp;"]NOTA!D"&amp;B_MSK[[#This Row],[//]]+2,"&gt;"))</f>
        <v>&gt;</v>
      </c>
      <c r="D72" s="5" t="str">
        <f ca="1">IF(B_MSK[[#This Row],[N_ID]]="","",COUNTIF(INDIRECT(DIR&amp;"!NOTA[ID_H]"),B_MSK[[#This Row],[ID NOTA]]))</f>
        <v/>
      </c>
      <c r="E7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69</v>
      </c>
      <c r="F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" s="7" t="str">
        <f ca="1">IF(B_MSK[[#This Row],[stt]]="ada",INDEX([2]!db[NB BM],B_MSK[DB_ROW]-1),"")</f>
        <v>Gel pen Kenko T-Gel Erasable KE-303 ER Black</v>
      </c>
      <c r="H72" s="7" t="str">
        <f ca="1">IF(B_MSK[[#This Row],[//]]="","",INDEX(INDIRECT(DIR&amp;$2:$2),B_MSK[[#This Row],[//]]))</f>
        <v>KENKO SINAR INDONESIA</v>
      </c>
      <c r="I72" s="27" t="str">
        <f ca="1">IF(B_MSK[[#This Row],[//]]="","",INDEX(INDIRECT(DB_PATH&amp;$2:$2),B_MSK[[#This Row],[DB_ROW]]-1))</f>
        <v>12 GRS</v>
      </c>
      <c r="J72" s="5">
        <f ca="1">IF(B_MSK[[#This Row],[//]]="","",IF(INDEX(INDIRECT(DIR&amp;$2:$2),B_MSK[[#This Row],[//]])="","",INDEX(INDIRECT(DIR&amp;$2:$2),B_MSK[[#This Row],[//]])))</f>
        <v>3</v>
      </c>
      <c r="K72" s="5" t="str">
        <f ca="1">IF(B_MSK[[#This Row],[//]]="","",IF(INDEX(INDIRECT(DIR&amp;$2:$2),B_MSK[[#This Row],[//]])="","",INDEX(INDIRECT(DIR&amp;$2:$2),B_MSK[[#This Row],[//]])))</f>
        <v/>
      </c>
      <c r="L72" s="5" t="str">
        <f ca="1">IF(B_MSK[[#This Row],[//]]="","",IF(INDEX(INDIRECT(DIR&amp;$2:$2),B_MSK[[#This Row],[//]])="","",INDEX(INDIRECT(DIR&amp;$2:$2),B_MSK[[#This Row],[//]])))</f>
        <v/>
      </c>
      <c r="M72" s="13">
        <f ca="1">IF(B_MSK[[#This Row],[//]]="","",INDEX(INDIRECT(DIR&amp;$2:$2),B_MSK[[#This Row],[//]]))</f>
        <v>0</v>
      </c>
      <c r="N72" s="13">
        <f ca="1">IF(OR(B_MSK[[#This Row],[//]]="",),"",INDEX(INDIRECT(DIR&amp;$2:$2),B_MSK[[#This Row],[//]]))</f>
        <v>3456000</v>
      </c>
      <c r="O72" s="3">
        <f ca="1">IF(B_MSK[[#This Row],[//]]="","",IF(INDEX(INDIRECT(DIR&amp;$2:$2),B_MSK[[#This Row],[//]])=0,"",INDEX(INDIRECT(DIR&amp;$2:$2),B_MSK[[#This Row],[//]])))</f>
        <v>0.17</v>
      </c>
      <c r="P72" s="3" t="str">
        <f ca="1">IF(B_MSK[[#This Row],[//]]="","",IF(INDEX(INDIRECT(DIR&amp;$2:$2),B_MSK[[#This Row],[//]])=0,"",INDEX(INDIRECT(DIR&amp;$2:$2),B_MSK[[#This Row],[//]])))</f>
        <v/>
      </c>
      <c r="Q72" s="12">
        <f ca="1">IF(B_MSK[[#This Row],[//]]="","",INDEX(INDIRECT(DIR&amp;$2:$2),B_MSK[[#This Row],[//]]))</f>
        <v>8605440</v>
      </c>
      <c r="R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" s="37">
        <f ca="1">IF(B_MSK[[#This Row],[//]]="","",INDEX(INDIRECT(DIR&amp;$2:$2),B_MSK[[#This Row],[//]]))</f>
        <v>0</v>
      </c>
      <c r="U72" s="38" t="str">
        <f ca="1">IF(SUMIF(B_MSK[NAMA BARANG],B_MSK[[#This Row],[NAMA BARANG]],B_MSK[JMLH BRG])=0,"",SUMIF(B_MSK[NAMA BARANG],B_MSK[[#This Row],[NAMA BARANG]],B_MSK[C]))</f>
        <v/>
      </c>
      <c r="V72" s="7" t="str">
        <f ca="1">IF(B_MSK[[#This Row],[//]]="","",INDEX(INDIRECT(DIR&amp;$2:$2),B_MSK[[#This Row],[//]]))</f>
        <v>KENKO GEL PEN T-GEL ERASABLE KE-303ER BLACK</v>
      </c>
      <c r="W72" s="7" t="str">
        <f ca="1">LOWER(SUBSTITUTE(SUBSTITUTE(SUBSTITUTE(SUBSTITUTE(SUBSTITUTE(SUBSTITUTE(SUBSTITUTE(SUBSTITUTE(SUBSTITUTE(B_MSK[[#This Row],[N.B.nota]]," ",""),"-",""),"(",""),")",""),".",""),",",""),"/",""),"""",""),"+",""))</f>
        <v>kenkogelpentgelerasableke303erblack</v>
      </c>
      <c r="X72" s="5" t="str">
        <f ca="1">IF(B_MSK[[#This Row],[N.B.nota]]="","",IF(MATCH(B_MSK[[#This Row],[concat]],[2]!db[NB NOTA_C],0)&gt;0,"ada",0))</f>
        <v>ada</v>
      </c>
      <c r="Y72" s="5" t="str">
        <f ca="1">IF(B_MSK[[#This Row],[N.B.nota]]="","",ADDRESS(ROW(B_MSK[QB]),COLUMN(B_MSK[QB]))&amp;":"&amp;ADDRESS(ROW(),COLUMN(B_MSK[QB])))</f>
        <v>$D$4:$D$72</v>
      </c>
      <c r="Z72" s="5">
        <f ca="1">IF(B_MSK[[#This Row],[concat]]="","",MATCH(B_MSK[[#This Row],[concat]],[2]!db[NB NOTA_C],0)+1)</f>
        <v>1184</v>
      </c>
      <c r="AA72" s="5" t="str">
        <f ca="1">IF(B_MSK[[#This Row],[//]]="","",HYPERLINK("[D:\kerja\BANK EXP\BARU\DB.XLSX]DB!e"&amp;B_MSK[[#This Row],[DB_ROW]],"&gt;"))</f>
        <v>&gt;</v>
      </c>
      <c r="AB72" s="30" t="str">
        <f ca="1">MID(B_MSK[[#This Row],[/ STN_1]],FIND(" ",B_MSK[[#This Row],[/ STN_1]])+1,LEN(B_MSK[[#This Row],[/ STN_1]]))</f>
        <v>GRS</v>
      </c>
      <c r="AC72" s="11">
        <f ca="1">IF(B_MSK[[#This Row],[//]]="","",IF(B_MSK[[#This Row],[ JUMLAH ]]="","",IF(B_MSK[[#This Row],[C]]="",B_MSK[[#This Row],[HARGA CTN]]/B_MSK[[#This Row],[JMLH BRG]],B_MSK[[#This Row],[HARGA CTN]]/B_MSK[[#This Row],[A_1]])))</f>
        <v>288000</v>
      </c>
      <c r="AD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7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24000</v>
      </c>
      <c r="AF72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72" s="15">
        <f ca="1">IF(B_MSK[[#This Row],[HARGA_2]]="","",IF(MID(B_MSK[[#This Row],[/ STN_2]],FIND(" ",B_MSK[[#This Row],[/ STN_2]])+1,LEN(B_MSK[[#This Row],[/ STN_2]]))="LSN",B_MSK[[#This Row],[HARGA_2]]/12,""))</f>
        <v>2000</v>
      </c>
      <c r="AH72" s="7" t="str">
        <f ca="1">IF(B_MSK[[#This Row],[HARGA_3]]="","","/ "&amp;"PCS")</f>
        <v>/ PCS</v>
      </c>
      <c r="AI72" s="15">
        <f ca="1">IF(B_MSK[[#This Row],[HARGA_3]]="",IF(B_MSK[[#This Row],[HARGA_2]]="",IF(B_MSK[[#This Row],[HARGA_1]]="","",B_MSK[[#This Row],[HARGA_1]]),B_MSK[[#This Row],[HARGA_2]]),B_MSK[[#This Row],[HARGA_3]])</f>
        <v>2000</v>
      </c>
      <c r="AJ7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2" s="5" t="str">
        <f ca="1">IF(B_MSK[[#This Row],[//]]="","",SUBSTITUTE(SUBSTITUTE(SUBSTITUTE(B_MSK[[#This Row],[QTY/ CTN]]," ","_",2),"(",""),")","")&amp;"_")</f>
        <v>12 GRS_</v>
      </c>
      <c r="AL72" s="5">
        <f ca="1">IF(B_MSK[[#This Row],[A_B]]="","",SEARCH("_",B_MSK[[#This Row],[A_B]]))</f>
        <v>7</v>
      </c>
      <c r="AM72" s="5">
        <f ca="1">IF(B_MSK[[#This Row],[A_B]]="","",LEN(B_MSK[[#This Row],[A_B]]))</f>
        <v>7</v>
      </c>
      <c r="AN72" s="5" t="str">
        <f ca="1">IF(B_MSK[[#This Row],[A_B]]="","",LEFT(B_MSK[[#This Row],[QTY/ CTN]],B_MSK[[#This Row],[A_B_1]]))</f>
        <v>12 GRS</v>
      </c>
      <c r="AO72" s="5" t="str">
        <f ca="1">IF(B_MSK[[#This Row],[A_B]]="","",LEFT(B_MSK[[#This Row],[A_]],SEARCH(" ",B_MSK[[#This Row],[A_]])-1))</f>
        <v>12</v>
      </c>
      <c r="AP72" s="5" t="str">
        <f ca="1">IF(B_MSK[[#This Row],[A_B]]="","",RIGHT(B_MSK[[#This Row],[A_]],LEN(B_MSK[[#This Row],[A_]])-SEARCH(" ",B_MSK[[#This Row],[A_]])))</f>
        <v>GRS</v>
      </c>
      <c r="AQ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72" s="5" t="str">
        <f ca="1">IF(B_MSK[[#This Row],[B_]]="","",LEFT(B_MSK[[#This Row],[B_]],SEARCH(" ",B_MSK[[#This Row],[B_]])))</f>
        <v xml:space="preserve">12 </v>
      </c>
      <c r="AS72" s="5" t="str">
        <f ca="1">IF(B_MSK[[#This Row],[B_]]="","",RIGHT(B_MSK[[#This Row],[B_]],LEN(B_MSK[[#This Row],[B_]])-SEARCH(" ",B_MSK[[#This Row],[B_]])))</f>
        <v>LSN</v>
      </c>
      <c r="AT72" s="5">
        <f ca="1">IF(B_MSK[[#This Row],[B_2]]="LSN",12,"")</f>
        <v>12</v>
      </c>
      <c r="AU72" s="5" t="str">
        <f ca="1">IF(B_MSK[[#This Row],[C_1]]="","","PCS")</f>
        <v>PCS</v>
      </c>
      <c r="AV72" s="5">
        <f ca="1">IF(B_MSK[[#This Row],[A_1]]="","",B_MSK[[#This Row],[A_1]]*IF(B_MSK[[#This Row],[B_1]]="",1,B_MSK[[#This Row],[B_1]])*IF(B_MSK[[#This Row],[C_1]]="",1,B_MSK[[#This Row],[C_1]]))</f>
        <v>1728</v>
      </c>
      <c r="AW72" s="5" t="str">
        <f ca="1">IF(B_MSK[[#This Row],[C_2]]="",IF(B_MSK[[#This Row],[B_2]]="",IF(B_MSK[[#This Row],[A_2]]="","",B_MSK[[#This Row],[A_2]]),B_MSK[[#This Row],[B_2]]),B_MSK[[#This Row],[C_2]])</f>
        <v>PCS</v>
      </c>
      <c r="AX72" s="2">
        <f ca="1">IF(ISNUMBER(B_MSK[[#This Row],[TANGGAL DATANG]]),B_MSK[[#This Row],[TANGGAL DATANG]],AX71)</f>
        <v>44931</v>
      </c>
      <c r="AY72" s="5" t="str">
        <f ca="1">IF(B_MSK[[#This Row],[DB_ROW]]="","",INDEX([2]!db[JENIS],B_MSK[[#This Row],[DB_ROW]]-1))</f>
        <v>pen</v>
      </c>
      <c r="AZ72" s="5">
        <f ca="1">IF(B_MSK[[#This Row],[A_1]]="","",B_MSK[[#This Row],[A_1]])*1</f>
        <v>12</v>
      </c>
      <c r="BA72" s="5" t="str">
        <f ca="1">IF(B_MSK[[#This Row],[//]]="","",INDEX(INDIRECT(DIR&amp;$2:$2),B_MSK[[#This Row],[//]]))</f>
        <v>ARTO MORO</v>
      </c>
      <c r="BB72" s="5" t="str">
        <f ca="1">CONCATENATE(B_MSK[[#This Row],[concat]],B_MSK[[#This Row],[HARGA_X]],B_MSK[[#This Row],[SAT]])</f>
        <v>kenkogelpentgelerasableke303erblack2000</v>
      </c>
    </row>
    <row r="73" spans="1:54" x14ac:dyDescent="0.25">
      <c r="A73" s="6" t="s">
        <v>128</v>
      </c>
      <c r="B73" s="5" t="str">
        <f ca="1">IF(B_MSK[[#This Row],[N_ID]]="","",INDEX(INDIRECT(DIR&amp;$2:$2),MATCH(B_MSK[[#This Row],[N_ID]],INDIRECT(DIR&amp;"!NOTA[ID_P]"),0)))</f>
        <v/>
      </c>
      <c r="C73" s="5" t="str">
        <f ca="1">IF(B_MSK[[#This Row],[//]]="","",HYPERLINK("["&amp;SUBSTITUTE(DIR,"'","")&amp;"]NOTA!D"&amp;B_MSK[[#This Row],[//]]+2,"&gt;"))</f>
        <v>&gt;</v>
      </c>
      <c r="D73" s="5" t="str">
        <f ca="1">IF(B_MSK[[#This Row],[N_ID]]="","",COUNTIF(INDIRECT(DIR&amp;"!NOTA[ID_H]"),B_MSK[[#This Row],[ID NOTA]]))</f>
        <v/>
      </c>
      <c r="E7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70</v>
      </c>
      <c r="F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" s="7" t="str">
        <f ca="1">IF(B_MSK[[#This Row],[stt]]="ada",INDEX([2]!db[NB BM],B_MSK[DB_ROW]-1),"")</f>
        <v>Gel pen Kenko KE-303 T-gel hitam</v>
      </c>
      <c r="H73" s="7" t="str">
        <f ca="1">IF(B_MSK[[#This Row],[//]]="","",INDEX(INDIRECT(DIR&amp;$2:$2),B_MSK[[#This Row],[//]]))</f>
        <v>KENKO SINAR INDONESIA</v>
      </c>
      <c r="I73" s="27" t="str">
        <f ca="1">IF(B_MSK[[#This Row],[//]]="","",INDEX(INDIRECT(DB_PATH&amp;$2:$2),B_MSK[[#This Row],[DB_ROW]]-1))</f>
        <v>12 GRS</v>
      </c>
      <c r="J73" s="5">
        <f ca="1">IF(B_MSK[[#This Row],[//]]="","",IF(INDEX(INDIRECT(DIR&amp;$2:$2),B_MSK[[#This Row],[//]])="","",INDEX(INDIRECT(DIR&amp;$2:$2),B_MSK[[#This Row],[//]])))</f>
        <v>5</v>
      </c>
      <c r="K73" s="5" t="str">
        <f ca="1">IF(B_MSK[[#This Row],[//]]="","",IF(INDEX(INDIRECT(DIR&amp;$2:$2),B_MSK[[#This Row],[//]])="","",INDEX(INDIRECT(DIR&amp;$2:$2),B_MSK[[#This Row],[//]])))</f>
        <v/>
      </c>
      <c r="L73" s="5" t="str">
        <f ca="1">IF(B_MSK[[#This Row],[//]]="","",IF(INDEX(INDIRECT(DIR&amp;$2:$2),B_MSK[[#This Row],[//]])="","",INDEX(INDIRECT(DIR&amp;$2:$2),B_MSK[[#This Row],[//]])))</f>
        <v/>
      </c>
      <c r="M73" s="13">
        <f ca="1">IF(B_MSK[[#This Row],[//]]="","",INDEX(INDIRECT(DIR&amp;$2:$2),B_MSK[[#This Row],[//]]))</f>
        <v>0</v>
      </c>
      <c r="N73" s="13">
        <f ca="1">IF(OR(B_MSK[[#This Row],[//]]="",),"",INDEX(INDIRECT(DIR&amp;$2:$2),B_MSK[[#This Row],[//]]))</f>
        <v>3110400</v>
      </c>
      <c r="O73" s="3">
        <f ca="1">IF(B_MSK[[#This Row],[//]]="","",IF(INDEX(INDIRECT(DIR&amp;$2:$2),B_MSK[[#This Row],[//]])=0,"",INDEX(INDIRECT(DIR&amp;$2:$2),B_MSK[[#This Row],[//]])))</f>
        <v>0.17</v>
      </c>
      <c r="P73" s="3" t="str">
        <f ca="1">IF(B_MSK[[#This Row],[//]]="","",IF(INDEX(INDIRECT(DIR&amp;$2:$2),B_MSK[[#This Row],[//]])=0,"",INDEX(INDIRECT(DIR&amp;$2:$2),B_MSK[[#This Row],[//]])))</f>
        <v/>
      </c>
      <c r="Q73" s="12">
        <f ca="1">IF(B_MSK[[#This Row],[//]]="","",INDEX(INDIRECT(DIR&amp;$2:$2),B_MSK[[#This Row],[//]]))</f>
        <v>12908160</v>
      </c>
      <c r="R7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3" s="37">
        <f ca="1">IF(B_MSK[[#This Row],[//]]="","",INDEX(INDIRECT(DIR&amp;$2:$2),B_MSK[[#This Row],[//]]))</f>
        <v>0</v>
      </c>
      <c r="U73" s="38" t="str">
        <f ca="1">IF(SUMIF(B_MSK[NAMA BARANG],B_MSK[[#This Row],[NAMA BARANG]],B_MSK[JMLH BRG])=0,"",SUMIF(B_MSK[NAMA BARANG],B_MSK[[#This Row],[NAMA BARANG]],B_MSK[C]))</f>
        <v/>
      </c>
      <c r="V73" s="7" t="str">
        <f ca="1">IF(B_MSK[[#This Row],[//]]="","",INDEX(INDIRECT(DIR&amp;$2:$2),B_MSK[[#This Row],[//]]))</f>
        <v>KENKO GEL PEN KE-303 T-GEL TRIANGULAR BLACK</v>
      </c>
      <c r="W73" s="7" t="str">
        <f ca="1">LOWER(SUBSTITUTE(SUBSTITUTE(SUBSTITUTE(SUBSTITUTE(SUBSTITUTE(SUBSTITUTE(SUBSTITUTE(SUBSTITUTE(SUBSTITUTE(B_MSK[[#This Row],[N.B.nota]]," ",""),"-",""),"(",""),")",""),".",""),",",""),"/",""),"""",""),"+",""))</f>
        <v>kenkogelpenke303tgeltriangularblack</v>
      </c>
      <c r="X73" s="5" t="str">
        <f ca="1">IF(B_MSK[[#This Row],[N.B.nota]]="","",IF(MATCH(B_MSK[[#This Row],[concat]],[2]!db[NB NOTA_C],0)&gt;0,"ada",0))</f>
        <v>ada</v>
      </c>
      <c r="Y73" s="5" t="str">
        <f ca="1">IF(B_MSK[[#This Row],[N.B.nota]]="","",ADDRESS(ROW(B_MSK[QB]),COLUMN(B_MSK[QB]))&amp;":"&amp;ADDRESS(ROW(),COLUMN(B_MSK[QB])))</f>
        <v>$D$4:$D$73</v>
      </c>
      <c r="Z73" s="5">
        <f ca="1">IF(B_MSK[[#This Row],[concat]]="","",MATCH(B_MSK[[#This Row],[concat]],[2]!db[NB NOTA_C],0)+1)</f>
        <v>1172</v>
      </c>
      <c r="AA73" s="5" t="str">
        <f ca="1">IF(B_MSK[[#This Row],[//]]="","",HYPERLINK("[D:\kerja\BANK EXP\BARU\DB.XLSX]DB!e"&amp;B_MSK[[#This Row],[DB_ROW]],"&gt;"))</f>
        <v>&gt;</v>
      </c>
      <c r="AB73" s="30" t="str">
        <f ca="1">MID(B_MSK[[#This Row],[/ STN_1]],FIND(" ",B_MSK[[#This Row],[/ STN_1]])+1,LEN(B_MSK[[#This Row],[/ STN_1]]))</f>
        <v>GRS</v>
      </c>
      <c r="AC73" s="11">
        <f ca="1">IF(B_MSK[[#This Row],[//]]="","",IF(B_MSK[[#This Row],[ JUMLAH ]]="","",IF(B_MSK[[#This Row],[C]]="",B_MSK[[#This Row],[HARGA CTN]]/B_MSK[[#This Row],[JMLH BRG]],B_MSK[[#This Row],[HARGA CTN]]/B_MSK[[#This Row],[A_1]])))</f>
        <v>259200</v>
      </c>
      <c r="AD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7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21600</v>
      </c>
      <c r="AF73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73" s="15">
        <f ca="1">IF(B_MSK[[#This Row],[HARGA_2]]="","",IF(MID(B_MSK[[#This Row],[/ STN_2]],FIND(" ",B_MSK[[#This Row],[/ STN_2]])+1,LEN(B_MSK[[#This Row],[/ STN_2]]))="LSN",B_MSK[[#This Row],[HARGA_2]]/12,""))</f>
        <v>1800</v>
      </c>
      <c r="AH73" s="7" t="str">
        <f ca="1">IF(B_MSK[[#This Row],[HARGA_3]]="","","/ "&amp;"PCS")</f>
        <v>/ PCS</v>
      </c>
      <c r="AI73" s="15">
        <f ca="1">IF(B_MSK[[#This Row],[HARGA_3]]="",IF(B_MSK[[#This Row],[HARGA_2]]="",IF(B_MSK[[#This Row],[HARGA_1]]="","",B_MSK[[#This Row],[HARGA_1]]),B_MSK[[#This Row],[HARGA_2]]),B_MSK[[#This Row],[HARGA_3]])</f>
        <v>1800</v>
      </c>
      <c r="AJ7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3" s="5" t="str">
        <f ca="1">IF(B_MSK[[#This Row],[//]]="","",SUBSTITUTE(SUBSTITUTE(SUBSTITUTE(B_MSK[[#This Row],[QTY/ CTN]]," ","_",2),"(",""),")","")&amp;"_")</f>
        <v>12 GRS_</v>
      </c>
      <c r="AL73" s="5">
        <f ca="1">IF(B_MSK[[#This Row],[A_B]]="","",SEARCH("_",B_MSK[[#This Row],[A_B]]))</f>
        <v>7</v>
      </c>
      <c r="AM73" s="5">
        <f ca="1">IF(B_MSK[[#This Row],[A_B]]="","",LEN(B_MSK[[#This Row],[A_B]]))</f>
        <v>7</v>
      </c>
      <c r="AN73" s="5" t="str">
        <f ca="1">IF(B_MSK[[#This Row],[A_B]]="","",LEFT(B_MSK[[#This Row],[QTY/ CTN]],B_MSK[[#This Row],[A_B_1]]))</f>
        <v>12 GRS</v>
      </c>
      <c r="AO73" s="5" t="str">
        <f ca="1">IF(B_MSK[[#This Row],[A_B]]="","",LEFT(B_MSK[[#This Row],[A_]],SEARCH(" ",B_MSK[[#This Row],[A_]])-1))</f>
        <v>12</v>
      </c>
      <c r="AP73" s="5" t="str">
        <f ca="1">IF(B_MSK[[#This Row],[A_B]]="","",RIGHT(B_MSK[[#This Row],[A_]],LEN(B_MSK[[#This Row],[A_]])-SEARCH(" ",B_MSK[[#This Row],[A_]])))</f>
        <v>GRS</v>
      </c>
      <c r="AQ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73" s="5" t="str">
        <f ca="1">IF(B_MSK[[#This Row],[B_]]="","",LEFT(B_MSK[[#This Row],[B_]],SEARCH(" ",B_MSK[[#This Row],[B_]])))</f>
        <v xml:space="preserve">12 </v>
      </c>
      <c r="AS73" s="5" t="str">
        <f ca="1">IF(B_MSK[[#This Row],[B_]]="","",RIGHT(B_MSK[[#This Row],[B_]],LEN(B_MSK[[#This Row],[B_]])-SEARCH(" ",B_MSK[[#This Row],[B_]])))</f>
        <v>LSN</v>
      </c>
      <c r="AT73" s="5">
        <f ca="1">IF(B_MSK[[#This Row],[B_2]]="LSN",12,"")</f>
        <v>12</v>
      </c>
      <c r="AU73" s="5" t="str">
        <f ca="1">IF(B_MSK[[#This Row],[C_1]]="","","PCS")</f>
        <v>PCS</v>
      </c>
      <c r="AV73" s="5">
        <f ca="1">IF(B_MSK[[#This Row],[A_1]]="","",B_MSK[[#This Row],[A_1]]*IF(B_MSK[[#This Row],[B_1]]="",1,B_MSK[[#This Row],[B_1]])*IF(B_MSK[[#This Row],[C_1]]="",1,B_MSK[[#This Row],[C_1]]))</f>
        <v>1728</v>
      </c>
      <c r="AW73" s="5" t="str">
        <f ca="1">IF(B_MSK[[#This Row],[C_2]]="",IF(B_MSK[[#This Row],[B_2]]="",IF(B_MSK[[#This Row],[A_2]]="","",B_MSK[[#This Row],[A_2]]),B_MSK[[#This Row],[B_2]]),B_MSK[[#This Row],[C_2]])</f>
        <v>PCS</v>
      </c>
      <c r="AX73" s="2">
        <f ca="1">IF(ISNUMBER(B_MSK[[#This Row],[TANGGAL DATANG]]),B_MSK[[#This Row],[TANGGAL DATANG]],AX72)</f>
        <v>44931</v>
      </c>
      <c r="AY73" s="5" t="str">
        <f ca="1">IF(B_MSK[[#This Row],[DB_ROW]]="","",INDEX([2]!db[JENIS],B_MSK[[#This Row],[DB_ROW]]-1))</f>
        <v>pen</v>
      </c>
      <c r="AZ73" s="5">
        <f ca="1">IF(B_MSK[[#This Row],[A_1]]="","",B_MSK[[#This Row],[A_1]])*1</f>
        <v>12</v>
      </c>
      <c r="BA73" s="5" t="str">
        <f ca="1">IF(B_MSK[[#This Row],[//]]="","",INDEX(INDIRECT(DIR&amp;$2:$2),B_MSK[[#This Row],[//]]))</f>
        <v>ARTO MORO</v>
      </c>
      <c r="BB73" s="5" t="str">
        <f ca="1">CONCATENATE(B_MSK[[#This Row],[concat]],B_MSK[[#This Row],[HARGA_X]],B_MSK[[#This Row],[SAT]])</f>
        <v>kenkogelpenke303tgeltriangularblack1800</v>
      </c>
    </row>
    <row r="74" spans="1:54" x14ac:dyDescent="0.25">
      <c r="A74" s="6" t="s">
        <v>128</v>
      </c>
      <c r="B74" s="5" t="str">
        <f ca="1">IF(B_MSK[[#This Row],[N_ID]]="","",INDEX(INDIRECT(DIR&amp;$2:$2),MATCH(B_MSK[[#This Row],[N_ID]],INDIRECT(DIR&amp;"!NOTA[ID_P]"),0)))</f>
        <v/>
      </c>
      <c r="C74" s="5" t="str">
        <f ca="1">IF(B_MSK[[#This Row],[//]]="","",HYPERLINK("["&amp;SUBSTITUTE(DIR,"'","")&amp;"]NOTA!D"&amp;B_MSK[[#This Row],[//]]+2,"&gt;"))</f>
        <v/>
      </c>
      <c r="D74" s="5" t="str">
        <f ca="1">IF(B_MSK[[#This Row],[N_ID]]="","",COUNTIF(INDIRECT(DIR&amp;"!NOTA[ID_H]"),B_MSK[[#This Row],[ID NOTA]]))</f>
        <v/>
      </c>
      <c r="E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" s="7" t="str">
        <f ca="1">IF(B_MSK[[#This Row],[stt]]="ada",INDEX([2]!db[NB BM],B_MSK[DB_ROW]-1),"")</f>
        <v/>
      </c>
      <c r="H74" s="7" t="str">
        <f ca="1">IF(B_MSK[[#This Row],[//]]="","",INDEX(INDIRECT(DIR&amp;$2:$2),B_MSK[[#This Row],[//]]))</f>
        <v/>
      </c>
      <c r="I74" s="27" t="str">
        <f ca="1">IF(B_MSK[[#This Row],[//]]="","",INDEX(INDIRECT(DB_PATH&amp;$2:$2),B_MSK[[#This Row],[DB_ROW]]-1))</f>
        <v/>
      </c>
      <c r="J74" s="5" t="str">
        <f ca="1">IF(B_MSK[[#This Row],[//]]="","",IF(INDEX(INDIRECT(DIR&amp;$2:$2),B_MSK[[#This Row],[//]])="","",INDEX(INDIRECT(DIR&amp;$2:$2),B_MSK[[#This Row],[//]])))</f>
        <v/>
      </c>
      <c r="K74" s="5" t="str">
        <f ca="1">IF(B_MSK[[#This Row],[//]]="","",IF(INDEX(INDIRECT(DIR&amp;$2:$2),B_MSK[[#This Row],[//]])="","",INDEX(INDIRECT(DIR&amp;$2:$2),B_MSK[[#This Row],[//]])))</f>
        <v/>
      </c>
      <c r="L74" s="5" t="str">
        <f ca="1">IF(B_MSK[[#This Row],[//]]="","",IF(INDEX(INDIRECT(DIR&amp;$2:$2),B_MSK[[#This Row],[//]])="","",INDEX(INDIRECT(DIR&amp;$2:$2),B_MSK[[#This Row],[//]])))</f>
        <v/>
      </c>
      <c r="M74" s="13" t="str">
        <f ca="1">IF(B_MSK[[#This Row],[//]]="","",INDEX(INDIRECT(DIR&amp;$2:$2),B_MSK[[#This Row],[//]]))</f>
        <v/>
      </c>
      <c r="N74" s="13" t="str">
        <f ca="1">IF(OR(B_MSK[[#This Row],[//]]="",),"",INDEX(INDIRECT(DIR&amp;$2:$2),B_MSK[[#This Row],[//]]))</f>
        <v/>
      </c>
      <c r="O74" s="3" t="str">
        <f ca="1">IF(B_MSK[[#This Row],[//]]="","",IF(INDEX(INDIRECT(DIR&amp;$2:$2),B_MSK[[#This Row],[//]])=0,"",INDEX(INDIRECT(DIR&amp;$2:$2),B_MSK[[#This Row],[//]])))</f>
        <v/>
      </c>
      <c r="P74" s="3" t="str">
        <f ca="1">IF(B_MSK[[#This Row],[//]]="","",IF(INDEX(INDIRECT(DIR&amp;$2:$2),B_MSK[[#This Row],[//]])=0,"",INDEX(INDIRECT(DIR&amp;$2:$2),B_MSK[[#This Row],[//]])))</f>
        <v/>
      </c>
      <c r="Q74" s="12" t="str">
        <f ca="1">IF(B_MSK[[#This Row],[//]]="","",INDEX(INDIRECT(DIR&amp;$2:$2),B_MSK[[#This Row],[//]]))</f>
        <v/>
      </c>
      <c r="R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" s="37" t="str">
        <f ca="1">IF(B_MSK[[#This Row],[//]]="","",INDEX(INDIRECT(DIR&amp;$2:$2),B_MSK[[#This Row],[//]]))</f>
        <v/>
      </c>
      <c r="U74" s="38" t="str">
        <f ca="1">IF(SUMIF(B_MSK[NAMA BARANG],B_MSK[[#This Row],[NAMA BARANG]],B_MSK[JMLH BRG])=0,"",SUMIF(B_MSK[NAMA BARANG],B_MSK[[#This Row],[NAMA BARANG]],B_MSK[C]))</f>
        <v/>
      </c>
      <c r="V74" s="7" t="str">
        <f ca="1">IF(B_MSK[[#This Row],[//]]="","",INDEX(INDIRECT(DIR&amp;$2:$2),B_MSK[[#This Row],[//]]))</f>
        <v/>
      </c>
      <c r="W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" s="5" t="str">
        <f ca="1">IF(B_MSK[[#This Row],[N.B.nota]]="","",IF(MATCH(B_MSK[[#This Row],[concat]],[2]!db[NB NOTA_C],0)&gt;0,"ada",0))</f>
        <v/>
      </c>
      <c r="Y74" s="5" t="str">
        <f ca="1">IF(B_MSK[[#This Row],[N.B.nota]]="","",ADDRESS(ROW(B_MSK[QB]),COLUMN(B_MSK[QB]))&amp;":"&amp;ADDRESS(ROW(),COLUMN(B_MSK[QB])))</f>
        <v/>
      </c>
      <c r="Z74" s="5" t="str">
        <f ca="1">IF(B_MSK[[#This Row],[concat]]="","",MATCH(B_MSK[[#This Row],[concat]],[2]!db[NB NOTA_C],0)+1)</f>
        <v/>
      </c>
      <c r="AA74" s="5" t="str">
        <f ca="1">IF(B_MSK[[#This Row],[//]]="","",HYPERLINK("[D:\kerja\BANK EXP\BARU\DB.XLSX]DB!e"&amp;B_MSK[[#This Row],[DB_ROW]],"&gt;"))</f>
        <v/>
      </c>
      <c r="AB74" s="30" t="e">
        <f ca="1">MID(B_MSK[[#This Row],[/ STN_1]],FIND(" ",B_MSK[[#This Row],[/ STN_1]])+1,LEN(B_MSK[[#This Row],[/ STN_1]]))</f>
        <v>#VALUE!</v>
      </c>
      <c r="AC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" s="15" t="str">
        <f ca="1">IF(B_MSK[[#This Row],[HARGA_2]]="","",IF(MID(B_MSK[[#This Row],[/ STN_2]],FIND(" ",B_MSK[[#This Row],[/ STN_2]])+1,LEN(B_MSK[[#This Row],[/ STN_2]]))="LSN",B_MSK[[#This Row],[HARGA_2]]/12,""))</f>
        <v/>
      </c>
      <c r="AH74" s="7" t="str">
        <f ca="1">IF(B_MSK[[#This Row],[HARGA_3]]="","","/ "&amp;"PCS")</f>
        <v/>
      </c>
      <c r="AI74" s="15" t="str">
        <f ca="1">IF(B_MSK[[#This Row],[HARGA_3]]="",IF(B_MSK[[#This Row],[HARGA_2]]="",IF(B_MSK[[#This Row],[HARGA_1]]="","",B_MSK[[#This Row],[HARGA_1]]),B_MSK[[#This Row],[HARGA_2]]),B_MSK[[#This Row],[HARGA_3]])</f>
        <v/>
      </c>
      <c r="AJ74" s="15" t="str">
        <f ca="1">IF(B_MSK[[#This Row],[/ STN_3]]="",IF(B_MSK[[#This Row],[/ STN_2]]="",IF(B_MSK[[#This Row],[/ STN_1]]="","",B_MSK[[#This Row],[/ STN_1]]),B_MSK[[#This Row],[/ STN_2]]),B_MSK[[#This Row],[/ STN_3]])</f>
        <v/>
      </c>
      <c r="AK74" s="5" t="str">
        <f ca="1">IF(B_MSK[[#This Row],[//]]="","",SUBSTITUTE(SUBSTITUTE(SUBSTITUTE(B_MSK[[#This Row],[QTY/ CTN]]," ","_",2),"(",""),")","")&amp;"_")</f>
        <v/>
      </c>
      <c r="AL74" s="5" t="str">
        <f ca="1">IF(B_MSK[[#This Row],[A_B]]="","",SEARCH("_",B_MSK[[#This Row],[A_B]]))</f>
        <v/>
      </c>
      <c r="AM74" s="5" t="str">
        <f ca="1">IF(B_MSK[[#This Row],[A_B]]="","",LEN(B_MSK[[#This Row],[A_B]]))</f>
        <v/>
      </c>
      <c r="AN74" s="5" t="str">
        <f ca="1">IF(B_MSK[[#This Row],[A_B]]="","",LEFT(B_MSK[[#This Row],[QTY/ CTN]],B_MSK[[#This Row],[A_B_1]]))</f>
        <v/>
      </c>
      <c r="AO74" s="5" t="str">
        <f ca="1">IF(B_MSK[[#This Row],[A_B]]="","",LEFT(B_MSK[[#This Row],[A_]],SEARCH(" ",B_MSK[[#This Row],[A_]])-1))</f>
        <v/>
      </c>
      <c r="AP74" s="5" t="str">
        <f ca="1">IF(B_MSK[[#This Row],[A_B]]="","",RIGHT(B_MSK[[#This Row],[A_]],LEN(B_MSK[[#This Row],[A_]])-SEARCH(" ",B_MSK[[#This Row],[A_]])))</f>
        <v/>
      </c>
      <c r="AQ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" s="5" t="str">
        <f ca="1">IF(B_MSK[[#This Row],[B_]]="","",LEFT(B_MSK[[#This Row],[B_]],SEARCH(" ",B_MSK[[#This Row],[B_]])))</f>
        <v/>
      </c>
      <c r="AS74" s="5" t="str">
        <f ca="1">IF(B_MSK[[#This Row],[B_]]="","",RIGHT(B_MSK[[#This Row],[B_]],LEN(B_MSK[[#This Row],[B_]])-SEARCH(" ",B_MSK[[#This Row],[B_]])))</f>
        <v/>
      </c>
      <c r="AT74" s="5" t="str">
        <f ca="1">IF(B_MSK[[#This Row],[B_2]]="LSN",12,"")</f>
        <v/>
      </c>
      <c r="AU74" s="5" t="str">
        <f ca="1">IF(B_MSK[[#This Row],[C_1]]="","","PCS")</f>
        <v/>
      </c>
      <c r="AV74" s="5" t="str">
        <f ca="1">IF(B_MSK[[#This Row],[A_1]]="","",B_MSK[[#This Row],[A_1]]*IF(B_MSK[[#This Row],[B_1]]="",1,B_MSK[[#This Row],[B_1]])*IF(B_MSK[[#This Row],[C_1]]="",1,B_MSK[[#This Row],[C_1]]))</f>
        <v/>
      </c>
      <c r="AW74" s="5" t="str">
        <f ca="1">IF(B_MSK[[#This Row],[C_2]]="",IF(B_MSK[[#This Row],[B_2]]="",IF(B_MSK[[#This Row],[A_2]]="","",B_MSK[[#This Row],[A_2]]),B_MSK[[#This Row],[B_2]]),B_MSK[[#This Row],[C_2]])</f>
        <v/>
      </c>
      <c r="AX74" s="2">
        <f ca="1">IF(ISNUMBER(B_MSK[[#This Row],[TANGGAL DATANG]]),B_MSK[[#This Row],[TANGGAL DATANG]],AX73)</f>
        <v>44931</v>
      </c>
      <c r="AY74" s="5" t="str">
        <f ca="1">IF(B_MSK[[#This Row],[DB_ROW]]="","",INDEX([2]!db[JENIS],B_MSK[[#This Row],[DB_ROW]]-1))</f>
        <v/>
      </c>
      <c r="AZ74" s="5" t="e">
        <f ca="1">IF(B_MSK[[#This Row],[A_1]]="","",B_MSK[[#This Row],[A_1]])*1</f>
        <v>#VALUE!</v>
      </c>
      <c r="BA74" s="5" t="str">
        <f ca="1">IF(B_MSK[[#This Row],[//]]="","",INDEX(INDIRECT(DIR&amp;$2:$2),B_MSK[[#This Row],[//]]))</f>
        <v/>
      </c>
      <c r="BB74" s="5" t="str">
        <f ca="1">CONCATENATE(B_MSK[[#This Row],[concat]],B_MSK[[#This Row],[HARGA_X]],B_MSK[[#This Row],[SAT]])</f>
        <v/>
      </c>
    </row>
    <row r="75" spans="1:54" x14ac:dyDescent="0.25">
      <c r="A75" s="6" t="s">
        <v>197</v>
      </c>
      <c r="B75" s="5">
        <f ca="1">IF(B_MSK[[#This Row],[N_ID]]="","",INDEX(INDIRECT(DIR&amp;$2:$2),MATCH(B_MSK[[#This Row],[N_ID]],INDIRECT(DIR&amp;"!NOTA[ID_P]"),0)))</f>
        <v>14</v>
      </c>
      <c r="C75" s="5" t="str">
        <f ca="1">IF(B_MSK[[#This Row],[//]]="","",HYPERLINK("["&amp;SUBSTITUTE(DIR,"'","")&amp;"]NOTA!D"&amp;B_MSK[[#This Row],[//]]+2,"&gt;"))</f>
        <v>&gt;</v>
      </c>
      <c r="D75" s="5">
        <f ca="1">IF(B_MSK[[#This Row],[N_ID]]="","",COUNTIF(INDIRECT(DIR&amp;"!NOTA[ID_H]"),B_MSK[[#This Row],[ID NOTA]]))</f>
        <v>2</v>
      </c>
      <c r="E7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72</v>
      </c>
      <c r="F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" s="7" t="str">
        <f ca="1">IF(B_MSK[[#This Row],[stt]]="ada",INDEX([2]!db[NB BM],B_MSK[DB_ROW]-1),"")</f>
        <v>Garisan Busur Bolong 180 TF-1990</v>
      </c>
      <c r="H75" s="7" t="str">
        <f ca="1">IF(B_MSK[[#This Row],[//]]="","",INDEX(INDIRECT(DIR&amp;$2:$2),B_MSK[[#This Row],[//]]))</f>
        <v>DUTA BUANA</v>
      </c>
      <c r="I75" s="27" t="str">
        <f ca="1">IF(B_MSK[[#This Row],[//]]="","",INDEX(INDIRECT(DB_PATH&amp;$2:$2),B_MSK[[#This Row],[DB_ROW]]-1))</f>
        <v>200 LSN</v>
      </c>
      <c r="J75" s="5">
        <f ca="1">IF(B_MSK[[#This Row],[//]]="","",IF(INDEX(INDIRECT(DIR&amp;$2:$2),B_MSK[[#This Row],[//]])="","",INDEX(INDIRECT(DIR&amp;$2:$2),B_MSK[[#This Row],[//]])))</f>
        <v>1</v>
      </c>
      <c r="K75" s="5">
        <f ca="1">IF(B_MSK[[#This Row],[//]]="","",IF(INDEX(INDIRECT(DIR&amp;$2:$2),B_MSK[[#This Row],[//]])="","",INDEX(INDIRECT(DIR&amp;$2:$2),B_MSK[[#This Row],[//]])))</f>
        <v>200</v>
      </c>
      <c r="L75" s="5" t="str">
        <f ca="1">IF(B_MSK[[#This Row],[//]]="","",IF(INDEX(INDIRECT(DIR&amp;$2:$2),B_MSK[[#This Row],[//]])="","",INDEX(INDIRECT(DIR&amp;$2:$2),B_MSK[[#This Row],[//]])))</f>
        <v>LSN</v>
      </c>
      <c r="M75" s="13">
        <f ca="1">IF(B_MSK[[#This Row],[//]]="","",INDEX(INDIRECT(DIR&amp;$2:$2),B_MSK[[#This Row],[//]]))</f>
        <v>10000</v>
      </c>
      <c r="N75" s="13">
        <f ca="1">IF(OR(B_MSK[[#This Row],[//]]="",),"",INDEX(INDIRECT(DIR&amp;$2:$2),B_MSK[[#This Row],[//]]))</f>
        <v>2000000</v>
      </c>
      <c r="O75" s="3" t="str">
        <f ca="1">IF(B_MSK[[#This Row],[//]]="","",IF(INDEX(INDIRECT(DIR&amp;$2:$2),B_MSK[[#This Row],[//]])=0,"",INDEX(INDIRECT(DIR&amp;$2:$2),B_MSK[[#This Row],[//]])))</f>
        <v/>
      </c>
      <c r="P75" s="3" t="str">
        <f ca="1">IF(B_MSK[[#This Row],[//]]="","",IF(INDEX(INDIRECT(DIR&amp;$2:$2),B_MSK[[#This Row],[//]])=0,"",INDEX(INDIRECT(DIR&amp;$2:$2),B_MSK[[#This Row],[//]])))</f>
        <v/>
      </c>
      <c r="Q75" s="12">
        <f ca="1">IF(B_MSK[[#This Row],[//]]="","",INDEX(INDIRECT(DIR&amp;$2:$2),B_MSK[[#This Row],[//]]))</f>
        <v>2000000</v>
      </c>
      <c r="R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" s="37">
        <f ca="1">IF(B_MSK[[#This Row],[//]]="","",INDEX(INDIRECT(DIR&amp;$2:$2),B_MSK[[#This Row],[//]]))</f>
        <v>0</v>
      </c>
      <c r="U75" s="38">
        <f ca="1">IF(SUMIF(B_MSK[NAMA BARANG],B_MSK[[#This Row],[NAMA BARANG]],B_MSK[JMLH BRG])=0,"",SUMIF(B_MSK[NAMA BARANG],B_MSK[[#This Row],[NAMA BARANG]],B_MSK[C]))</f>
        <v>1</v>
      </c>
      <c r="V75" s="7" t="str">
        <f ca="1">IF(B_MSK[[#This Row],[//]]="","",INDEX(INDIRECT(DIR&amp;$2:$2),B_MSK[[#This Row],[//]]))</f>
        <v>GARISAN TF-1990 BUSUR BOLONG (180 DEGREE)</v>
      </c>
      <c r="W75" s="7" t="str">
        <f ca="1">LOWER(SUBSTITUTE(SUBSTITUTE(SUBSTITUTE(SUBSTITUTE(SUBSTITUTE(SUBSTITUTE(SUBSTITUTE(SUBSTITUTE(SUBSTITUTE(B_MSK[[#This Row],[N.B.nota]]," ",""),"-",""),"(",""),")",""),".",""),",",""),"/",""),"""",""),"+",""))</f>
        <v>garisantf1990busurbolong180degree</v>
      </c>
      <c r="X75" s="5" t="str">
        <f ca="1">IF(B_MSK[[#This Row],[N.B.nota]]="","",IF(MATCH(B_MSK[[#This Row],[concat]],[2]!db[NB NOTA_C],0)&gt;0,"ada",0))</f>
        <v>ada</v>
      </c>
      <c r="Y75" s="5" t="str">
        <f ca="1">IF(B_MSK[[#This Row],[N.B.nota]]="","",ADDRESS(ROW(B_MSK[QB]),COLUMN(B_MSK[QB]))&amp;":"&amp;ADDRESS(ROW(),COLUMN(B_MSK[QB])))</f>
        <v>$D$4:$D$75</v>
      </c>
      <c r="Z75" s="5">
        <f ca="1">IF(B_MSK[[#This Row],[concat]]="","",MATCH(B_MSK[[#This Row],[concat]],[2]!db[NB NOTA_C],0)+1)</f>
        <v>704</v>
      </c>
      <c r="AA75" s="5" t="str">
        <f ca="1">IF(B_MSK[[#This Row],[//]]="","",HYPERLINK("[D:\kerja\BANK EXP\BARU\DB.XLSX]DB!e"&amp;B_MSK[[#This Row],[DB_ROW]],"&gt;"))</f>
        <v>&gt;</v>
      </c>
      <c r="AB75" s="30" t="str">
        <f ca="1">MID(B_MSK[[#This Row],[/ STN_1]],FIND(" ",B_MSK[[#This Row],[/ STN_1]])+1,LEN(B_MSK[[#This Row],[/ STN_1]]))</f>
        <v>LSN</v>
      </c>
      <c r="AC75" s="11">
        <f ca="1">IF(B_MSK[[#This Row],[//]]="","",IF(B_MSK[[#This Row],[ JUMLAH ]]="","",IF(B_MSK[[#This Row],[C]]="",B_MSK[[#This Row],[HARGA CTN]]/B_MSK[[#This Row],[JMLH BRG]],B_MSK[[#This Row],[HARGA CTN]]/B_MSK[[#This Row],[A_1]])))</f>
        <v>10000</v>
      </c>
      <c r="AD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833.33333333333337</v>
      </c>
      <c r="AF7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5" s="15" t="str">
        <f ca="1">IF(B_MSK[[#This Row],[HARGA_2]]="","",IF(MID(B_MSK[[#This Row],[/ STN_2]],FIND(" ",B_MSK[[#This Row],[/ STN_2]])+1,LEN(B_MSK[[#This Row],[/ STN_2]]))="LSN",B_MSK[[#This Row],[HARGA_2]]/12,""))</f>
        <v/>
      </c>
      <c r="AH75" s="7" t="str">
        <f ca="1">IF(B_MSK[[#This Row],[HARGA_3]]="","","/ "&amp;"PCS")</f>
        <v/>
      </c>
      <c r="AI75" s="15">
        <f ca="1">IF(B_MSK[[#This Row],[HARGA_3]]="",IF(B_MSK[[#This Row],[HARGA_2]]="",IF(B_MSK[[#This Row],[HARGA_1]]="","",B_MSK[[#This Row],[HARGA_1]]),B_MSK[[#This Row],[HARGA_2]]),B_MSK[[#This Row],[HARGA_3]])</f>
        <v>833.33333333333337</v>
      </c>
      <c r="AJ7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5" s="5" t="str">
        <f ca="1">IF(B_MSK[[#This Row],[//]]="","",SUBSTITUTE(SUBSTITUTE(SUBSTITUTE(B_MSK[[#This Row],[QTY/ CTN]]," ","_",2),"(",""),")","")&amp;"_")</f>
        <v>200 LSN_</v>
      </c>
      <c r="AL75" s="5">
        <f ca="1">IF(B_MSK[[#This Row],[A_B]]="","",SEARCH("_",B_MSK[[#This Row],[A_B]]))</f>
        <v>8</v>
      </c>
      <c r="AM75" s="5">
        <f ca="1">IF(B_MSK[[#This Row],[A_B]]="","",LEN(B_MSK[[#This Row],[A_B]]))</f>
        <v>8</v>
      </c>
      <c r="AN75" s="5" t="str">
        <f ca="1">IF(B_MSK[[#This Row],[A_B]]="","",LEFT(B_MSK[[#This Row],[QTY/ CTN]],B_MSK[[#This Row],[A_B_1]]))</f>
        <v>200 LSN</v>
      </c>
      <c r="AO75" s="5" t="str">
        <f ca="1">IF(B_MSK[[#This Row],[A_B]]="","",LEFT(B_MSK[[#This Row],[A_]],SEARCH(" ",B_MSK[[#This Row],[A_]])-1))</f>
        <v>200</v>
      </c>
      <c r="AP75" s="5" t="str">
        <f ca="1">IF(B_MSK[[#This Row],[A_B]]="","",RIGHT(B_MSK[[#This Row],[A_]],LEN(B_MSK[[#This Row],[A_]])-SEARCH(" ",B_MSK[[#This Row],[A_]])))</f>
        <v>LSN</v>
      </c>
      <c r="AQ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5" s="5" t="str">
        <f ca="1">IF(B_MSK[[#This Row],[B_]]="","",LEFT(B_MSK[[#This Row],[B_]],SEARCH(" ",B_MSK[[#This Row],[B_]])))</f>
        <v xml:space="preserve">12 </v>
      </c>
      <c r="AS75" s="5" t="str">
        <f ca="1">IF(B_MSK[[#This Row],[B_]]="","",RIGHT(B_MSK[[#This Row],[B_]],LEN(B_MSK[[#This Row],[B_]])-SEARCH(" ",B_MSK[[#This Row],[B_]])))</f>
        <v>PCS</v>
      </c>
      <c r="AT75" s="5" t="str">
        <f ca="1">IF(B_MSK[[#This Row],[B_2]]="LSN",12,"")</f>
        <v/>
      </c>
      <c r="AU75" s="5" t="str">
        <f ca="1">IF(B_MSK[[#This Row],[C_1]]="","","PCS")</f>
        <v/>
      </c>
      <c r="AV75" s="5">
        <f ca="1">IF(B_MSK[[#This Row],[A_1]]="","",B_MSK[[#This Row],[A_1]]*IF(B_MSK[[#This Row],[B_1]]="",1,B_MSK[[#This Row],[B_1]])*IF(B_MSK[[#This Row],[C_1]]="",1,B_MSK[[#This Row],[C_1]]))</f>
        <v>2400</v>
      </c>
      <c r="AW75" s="5" t="str">
        <f ca="1">IF(B_MSK[[#This Row],[C_2]]="",IF(B_MSK[[#This Row],[B_2]]="",IF(B_MSK[[#This Row],[A_2]]="","",B_MSK[[#This Row],[A_2]]),B_MSK[[#This Row],[B_2]]),B_MSK[[#This Row],[C_2]])</f>
        <v>PCS</v>
      </c>
      <c r="AX75" s="2">
        <f ca="1">IF(ISNUMBER(B_MSK[[#This Row],[TANGGAL DATANG]]),B_MSK[[#This Row],[TANGGAL DATANG]],AX74)</f>
        <v>44931</v>
      </c>
      <c r="AY75" s="5" t="str">
        <f ca="1">IF(B_MSK[[#This Row],[DB_ROW]]="","",INDEX([2]!db[JENIS],B_MSK[[#This Row],[DB_ROW]]-1))</f>
        <v>garisan</v>
      </c>
      <c r="AZ75" s="5">
        <f ca="1">IF(B_MSK[[#This Row],[A_1]]="","",B_MSK[[#This Row],[A_1]])*1</f>
        <v>200</v>
      </c>
      <c r="BA75" s="5" t="str">
        <f ca="1">IF(B_MSK[[#This Row],[//]]="","",INDEX(INDIRECT(DIR&amp;$2:$2),B_MSK[[#This Row],[//]]))</f>
        <v>UNTANA</v>
      </c>
      <c r="BB75" s="5" t="str">
        <f ca="1">CONCATENATE(B_MSK[[#This Row],[concat]],B_MSK[[#This Row],[HARGA_X]],B_MSK[[#This Row],[SAT]])</f>
        <v>garisantf1990busurbolong180degree833.333333333333LSN</v>
      </c>
    </row>
    <row r="76" spans="1:54" x14ac:dyDescent="0.25">
      <c r="A76" s="6" t="s">
        <v>128</v>
      </c>
      <c r="B76" s="5" t="str">
        <f ca="1">IF(B_MSK[[#This Row],[N_ID]]="","",INDEX(INDIRECT(DIR&amp;$2:$2),MATCH(B_MSK[[#This Row],[N_ID]],INDIRECT(DIR&amp;"!NOTA[ID_P]"),0)))</f>
        <v/>
      </c>
      <c r="C76" s="5" t="str">
        <f ca="1">IF(B_MSK[[#This Row],[//]]="","",HYPERLINK("["&amp;SUBSTITUTE(DIR,"'","")&amp;"]NOTA!D"&amp;B_MSK[[#This Row],[//]]+2,"&gt;"))</f>
        <v>&gt;</v>
      </c>
      <c r="D76" s="5" t="str">
        <f ca="1">IF(B_MSK[[#This Row],[N_ID]]="","",COUNTIF(INDIRECT(DIR&amp;"!NOTA[ID_H]"),B_MSK[[#This Row],[ID NOTA]]))</f>
        <v/>
      </c>
      <c r="E7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73</v>
      </c>
      <c r="F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" s="7" t="str">
        <f ca="1">IF(B_MSK[[#This Row],[stt]]="ada",INDEX([2]!db[NB BM],B_MSK[DB_ROW]-1),"")</f>
        <v>Garisan Busur 360 kecil TF-1991</v>
      </c>
      <c r="H76" s="7" t="str">
        <f ca="1">IF(B_MSK[[#This Row],[//]]="","",INDEX(INDIRECT(DIR&amp;$2:$2),B_MSK[[#This Row],[//]]))</f>
        <v>DUTA BUANA</v>
      </c>
      <c r="I76" s="27" t="str">
        <f ca="1">IF(B_MSK[[#This Row],[//]]="","",INDEX(INDIRECT(DB_PATH&amp;$2:$2),B_MSK[[#This Row],[DB_ROW]]-1))</f>
        <v>48 LSN</v>
      </c>
      <c r="J76" s="5">
        <f ca="1">IF(B_MSK[[#This Row],[//]]="","",IF(INDEX(INDIRECT(DIR&amp;$2:$2),B_MSK[[#This Row],[//]])="","",INDEX(INDIRECT(DIR&amp;$2:$2),B_MSK[[#This Row],[//]])))</f>
        <v>1</v>
      </c>
      <c r="K76" s="5">
        <f ca="1">IF(B_MSK[[#This Row],[//]]="","",IF(INDEX(INDIRECT(DIR&amp;$2:$2),B_MSK[[#This Row],[//]])="","",INDEX(INDIRECT(DIR&amp;$2:$2),B_MSK[[#This Row],[//]])))</f>
        <v>48</v>
      </c>
      <c r="L76" s="5" t="str">
        <f ca="1">IF(B_MSK[[#This Row],[//]]="","",IF(INDEX(INDIRECT(DIR&amp;$2:$2),B_MSK[[#This Row],[//]])="","",INDEX(INDIRECT(DIR&amp;$2:$2),B_MSK[[#This Row],[//]])))</f>
        <v>LSN</v>
      </c>
      <c r="M76" s="13">
        <f ca="1">IF(B_MSK[[#This Row],[//]]="","",INDEX(INDIRECT(DIR&amp;$2:$2),B_MSK[[#This Row],[//]]))</f>
        <v>25000</v>
      </c>
      <c r="N76" s="13">
        <f ca="1">IF(OR(B_MSK[[#This Row],[//]]="",),"",INDEX(INDIRECT(DIR&amp;$2:$2),B_MSK[[#This Row],[//]]))</f>
        <v>1200000</v>
      </c>
      <c r="O76" s="3" t="str">
        <f ca="1">IF(B_MSK[[#This Row],[//]]="","",IF(INDEX(INDIRECT(DIR&amp;$2:$2),B_MSK[[#This Row],[//]])=0,"",INDEX(INDIRECT(DIR&amp;$2:$2),B_MSK[[#This Row],[//]])))</f>
        <v/>
      </c>
      <c r="P76" s="3" t="str">
        <f ca="1">IF(B_MSK[[#This Row],[//]]="","",IF(INDEX(INDIRECT(DIR&amp;$2:$2),B_MSK[[#This Row],[//]])=0,"",INDEX(INDIRECT(DIR&amp;$2:$2),B_MSK[[#This Row],[//]])))</f>
        <v/>
      </c>
      <c r="Q76" s="12">
        <f ca="1">IF(B_MSK[[#This Row],[//]]="","",INDEX(INDIRECT(DIR&amp;$2:$2),B_MSK[[#This Row],[//]]))</f>
        <v>1200000</v>
      </c>
      <c r="R7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6" s="37">
        <f ca="1">IF(B_MSK[[#This Row],[//]]="","",INDEX(INDIRECT(DIR&amp;$2:$2),B_MSK[[#This Row],[//]]))</f>
        <v>0</v>
      </c>
      <c r="U76" s="38">
        <f ca="1">IF(SUMIF(B_MSK[NAMA BARANG],B_MSK[[#This Row],[NAMA BARANG]],B_MSK[JMLH BRG])=0,"",SUMIF(B_MSK[NAMA BARANG],B_MSK[[#This Row],[NAMA BARANG]],B_MSK[C]))</f>
        <v>1</v>
      </c>
      <c r="V76" s="7" t="str">
        <f ca="1">IF(B_MSK[[#This Row],[//]]="","",INDEX(INDIRECT(DIR&amp;$2:$2),B_MSK[[#This Row],[//]]))</f>
        <v>GARISAN TF-1991 BUSUR 360 DEGREE (K)</v>
      </c>
      <c r="W76" s="7" t="str">
        <f ca="1">LOWER(SUBSTITUTE(SUBSTITUTE(SUBSTITUTE(SUBSTITUTE(SUBSTITUTE(SUBSTITUTE(SUBSTITUTE(SUBSTITUTE(SUBSTITUTE(B_MSK[[#This Row],[N.B.nota]]," ",""),"-",""),"(",""),")",""),".",""),",",""),"/",""),"""",""),"+",""))</f>
        <v>garisantf1991busur360degreek</v>
      </c>
      <c r="X76" s="5" t="str">
        <f ca="1">IF(B_MSK[[#This Row],[N.B.nota]]="","",IF(MATCH(B_MSK[[#This Row],[concat]],[2]!db[NB NOTA_C],0)&gt;0,"ada",0))</f>
        <v>ada</v>
      </c>
      <c r="Y76" s="5" t="str">
        <f ca="1">IF(B_MSK[[#This Row],[N.B.nota]]="","",ADDRESS(ROW(B_MSK[QB]),COLUMN(B_MSK[QB]))&amp;":"&amp;ADDRESS(ROW(),COLUMN(B_MSK[QB])))</f>
        <v>$D$4:$D$76</v>
      </c>
      <c r="Z76" s="5">
        <f ca="1">IF(B_MSK[[#This Row],[concat]]="","",MATCH(B_MSK[[#This Row],[concat]],[2]!db[NB NOTA_C],0)+1)</f>
        <v>705</v>
      </c>
      <c r="AA76" s="5" t="str">
        <f ca="1">IF(B_MSK[[#This Row],[//]]="","",HYPERLINK("[D:\kerja\BANK EXP\BARU\DB.XLSX]DB!e"&amp;B_MSK[[#This Row],[DB_ROW]],"&gt;"))</f>
        <v>&gt;</v>
      </c>
      <c r="AB76" s="30" t="str">
        <f ca="1">MID(B_MSK[[#This Row],[/ STN_1]],FIND(" ",B_MSK[[#This Row],[/ STN_1]])+1,LEN(B_MSK[[#This Row],[/ STN_1]]))</f>
        <v>LSN</v>
      </c>
      <c r="AC76" s="11">
        <f ca="1">IF(B_MSK[[#This Row],[//]]="","",IF(B_MSK[[#This Row],[ JUMLAH ]]="","",IF(B_MSK[[#This Row],[C]]="",B_MSK[[#This Row],[HARGA CTN]]/B_MSK[[#This Row],[JMLH BRG]],B_MSK[[#This Row],[HARGA CTN]]/B_MSK[[#This Row],[A_1]])))</f>
        <v>25000</v>
      </c>
      <c r="AD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2083.3333333333335</v>
      </c>
      <c r="AF7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6" s="15" t="str">
        <f ca="1">IF(B_MSK[[#This Row],[HARGA_2]]="","",IF(MID(B_MSK[[#This Row],[/ STN_2]],FIND(" ",B_MSK[[#This Row],[/ STN_2]])+1,LEN(B_MSK[[#This Row],[/ STN_2]]))="LSN",B_MSK[[#This Row],[HARGA_2]]/12,""))</f>
        <v/>
      </c>
      <c r="AH76" s="7" t="str">
        <f ca="1">IF(B_MSK[[#This Row],[HARGA_3]]="","","/ "&amp;"PCS")</f>
        <v/>
      </c>
      <c r="AI76" s="15">
        <f ca="1">IF(B_MSK[[#This Row],[HARGA_3]]="",IF(B_MSK[[#This Row],[HARGA_2]]="",IF(B_MSK[[#This Row],[HARGA_1]]="","",B_MSK[[#This Row],[HARGA_1]]),B_MSK[[#This Row],[HARGA_2]]),B_MSK[[#This Row],[HARGA_3]])</f>
        <v>2083.3333333333335</v>
      </c>
      <c r="AJ7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6" s="5" t="str">
        <f ca="1">IF(B_MSK[[#This Row],[//]]="","",SUBSTITUTE(SUBSTITUTE(SUBSTITUTE(B_MSK[[#This Row],[QTY/ CTN]]," ","_",2),"(",""),")","")&amp;"_")</f>
        <v>48 LSN_</v>
      </c>
      <c r="AL76" s="5">
        <f ca="1">IF(B_MSK[[#This Row],[A_B]]="","",SEARCH("_",B_MSK[[#This Row],[A_B]]))</f>
        <v>7</v>
      </c>
      <c r="AM76" s="5">
        <f ca="1">IF(B_MSK[[#This Row],[A_B]]="","",LEN(B_MSK[[#This Row],[A_B]]))</f>
        <v>7</v>
      </c>
      <c r="AN76" s="5" t="str">
        <f ca="1">IF(B_MSK[[#This Row],[A_B]]="","",LEFT(B_MSK[[#This Row],[QTY/ CTN]],B_MSK[[#This Row],[A_B_1]]))</f>
        <v>48 LSN</v>
      </c>
      <c r="AO76" s="5" t="str">
        <f ca="1">IF(B_MSK[[#This Row],[A_B]]="","",LEFT(B_MSK[[#This Row],[A_]],SEARCH(" ",B_MSK[[#This Row],[A_]])-1))</f>
        <v>48</v>
      </c>
      <c r="AP76" s="5" t="str">
        <f ca="1">IF(B_MSK[[#This Row],[A_B]]="","",RIGHT(B_MSK[[#This Row],[A_]],LEN(B_MSK[[#This Row],[A_]])-SEARCH(" ",B_MSK[[#This Row],[A_]])))</f>
        <v>LSN</v>
      </c>
      <c r="AQ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6" s="5" t="str">
        <f ca="1">IF(B_MSK[[#This Row],[B_]]="","",LEFT(B_MSK[[#This Row],[B_]],SEARCH(" ",B_MSK[[#This Row],[B_]])))</f>
        <v xml:space="preserve">12 </v>
      </c>
      <c r="AS76" s="5" t="str">
        <f ca="1">IF(B_MSK[[#This Row],[B_]]="","",RIGHT(B_MSK[[#This Row],[B_]],LEN(B_MSK[[#This Row],[B_]])-SEARCH(" ",B_MSK[[#This Row],[B_]])))</f>
        <v>PCS</v>
      </c>
      <c r="AT76" s="5" t="str">
        <f ca="1">IF(B_MSK[[#This Row],[B_2]]="LSN",12,"")</f>
        <v/>
      </c>
      <c r="AU76" s="5" t="str">
        <f ca="1">IF(B_MSK[[#This Row],[C_1]]="","","PCS")</f>
        <v/>
      </c>
      <c r="AV76" s="5">
        <f ca="1">IF(B_MSK[[#This Row],[A_1]]="","",B_MSK[[#This Row],[A_1]]*IF(B_MSK[[#This Row],[B_1]]="",1,B_MSK[[#This Row],[B_1]])*IF(B_MSK[[#This Row],[C_1]]="",1,B_MSK[[#This Row],[C_1]]))</f>
        <v>576</v>
      </c>
      <c r="AW76" s="5" t="str">
        <f ca="1">IF(B_MSK[[#This Row],[C_2]]="",IF(B_MSK[[#This Row],[B_2]]="",IF(B_MSK[[#This Row],[A_2]]="","",B_MSK[[#This Row],[A_2]]),B_MSK[[#This Row],[B_2]]),B_MSK[[#This Row],[C_2]])</f>
        <v>PCS</v>
      </c>
      <c r="AX76" s="2">
        <f ca="1">IF(ISNUMBER(B_MSK[[#This Row],[TANGGAL DATANG]]),B_MSK[[#This Row],[TANGGAL DATANG]],AX75)</f>
        <v>44931</v>
      </c>
      <c r="AY76" s="5" t="str">
        <f ca="1">IF(B_MSK[[#This Row],[DB_ROW]]="","",INDEX([2]!db[JENIS],B_MSK[[#This Row],[DB_ROW]]-1))</f>
        <v>garisan</v>
      </c>
      <c r="AZ76" s="5">
        <f ca="1">IF(B_MSK[[#This Row],[A_1]]="","",B_MSK[[#This Row],[A_1]])*1</f>
        <v>48</v>
      </c>
      <c r="BA76" s="5" t="str">
        <f ca="1">IF(B_MSK[[#This Row],[//]]="","",INDEX(INDIRECT(DIR&amp;$2:$2),B_MSK[[#This Row],[//]]))</f>
        <v>UNTANA</v>
      </c>
      <c r="BB76" s="5" t="str">
        <f ca="1">CONCATENATE(B_MSK[[#This Row],[concat]],B_MSK[[#This Row],[HARGA_X]],B_MSK[[#This Row],[SAT]])</f>
        <v>garisantf1991busur360degreek2083.33333333333LSN</v>
      </c>
    </row>
    <row r="77" spans="1:54" x14ac:dyDescent="0.25">
      <c r="A77" s="6" t="s">
        <v>128</v>
      </c>
      <c r="B77" s="5" t="str">
        <f ca="1">IF(B_MSK[[#This Row],[N_ID]]="","",INDEX(INDIRECT(DIR&amp;$2:$2),MATCH(B_MSK[[#This Row],[N_ID]],INDIRECT(DIR&amp;"!NOTA[ID_P]"),0)))</f>
        <v/>
      </c>
      <c r="C77" s="5" t="str">
        <f ca="1">IF(B_MSK[[#This Row],[//]]="","",HYPERLINK("["&amp;SUBSTITUTE(DIR,"'","")&amp;"]NOTA!D"&amp;B_MSK[[#This Row],[//]]+2,"&gt;"))</f>
        <v/>
      </c>
      <c r="D77" s="5" t="str">
        <f ca="1">IF(B_MSK[[#This Row],[N_ID]]="","",COUNTIF(INDIRECT(DIR&amp;"!NOTA[ID_H]"),B_MSK[[#This Row],[ID NOTA]]))</f>
        <v/>
      </c>
      <c r="E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" s="7" t="str">
        <f ca="1">IF(B_MSK[[#This Row],[stt]]="ada",INDEX([2]!db[NB BM],B_MSK[DB_ROW]-1),"")</f>
        <v/>
      </c>
      <c r="H77" s="7" t="str">
        <f ca="1">IF(B_MSK[[#This Row],[//]]="","",INDEX(INDIRECT(DIR&amp;$2:$2),B_MSK[[#This Row],[//]]))</f>
        <v/>
      </c>
      <c r="I77" s="27" t="str">
        <f ca="1">IF(B_MSK[[#This Row],[//]]="","",INDEX(INDIRECT(DB_PATH&amp;$2:$2),B_MSK[[#This Row],[DB_ROW]]-1))</f>
        <v/>
      </c>
      <c r="J77" s="5" t="str">
        <f ca="1">IF(B_MSK[[#This Row],[//]]="","",IF(INDEX(INDIRECT(DIR&amp;$2:$2),B_MSK[[#This Row],[//]])="","",INDEX(INDIRECT(DIR&amp;$2:$2),B_MSK[[#This Row],[//]])))</f>
        <v/>
      </c>
      <c r="K77" s="5" t="str">
        <f ca="1">IF(B_MSK[[#This Row],[//]]="","",IF(INDEX(INDIRECT(DIR&amp;$2:$2),B_MSK[[#This Row],[//]])="","",INDEX(INDIRECT(DIR&amp;$2:$2),B_MSK[[#This Row],[//]])))</f>
        <v/>
      </c>
      <c r="L77" s="5" t="str">
        <f ca="1">IF(B_MSK[[#This Row],[//]]="","",IF(INDEX(INDIRECT(DIR&amp;$2:$2),B_MSK[[#This Row],[//]])="","",INDEX(INDIRECT(DIR&amp;$2:$2),B_MSK[[#This Row],[//]])))</f>
        <v/>
      </c>
      <c r="M77" s="13" t="str">
        <f ca="1">IF(B_MSK[[#This Row],[//]]="","",INDEX(INDIRECT(DIR&amp;$2:$2),B_MSK[[#This Row],[//]]))</f>
        <v/>
      </c>
      <c r="N77" s="13" t="str">
        <f ca="1">IF(OR(B_MSK[[#This Row],[//]]="",),"",INDEX(INDIRECT(DIR&amp;$2:$2),B_MSK[[#This Row],[//]]))</f>
        <v/>
      </c>
      <c r="O77" s="3" t="str">
        <f ca="1">IF(B_MSK[[#This Row],[//]]="","",IF(INDEX(INDIRECT(DIR&amp;$2:$2),B_MSK[[#This Row],[//]])=0,"",INDEX(INDIRECT(DIR&amp;$2:$2),B_MSK[[#This Row],[//]])))</f>
        <v/>
      </c>
      <c r="P77" s="3" t="str">
        <f ca="1">IF(B_MSK[[#This Row],[//]]="","",IF(INDEX(INDIRECT(DIR&amp;$2:$2),B_MSK[[#This Row],[//]])=0,"",INDEX(INDIRECT(DIR&amp;$2:$2),B_MSK[[#This Row],[//]])))</f>
        <v/>
      </c>
      <c r="Q77" s="12" t="str">
        <f ca="1">IF(B_MSK[[#This Row],[//]]="","",INDEX(INDIRECT(DIR&amp;$2:$2),B_MSK[[#This Row],[//]]))</f>
        <v/>
      </c>
      <c r="R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" s="37" t="str">
        <f ca="1">IF(B_MSK[[#This Row],[//]]="","",INDEX(INDIRECT(DIR&amp;$2:$2),B_MSK[[#This Row],[//]]))</f>
        <v/>
      </c>
      <c r="U77" s="38" t="str">
        <f ca="1">IF(SUMIF(B_MSK[NAMA BARANG],B_MSK[[#This Row],[NAMA BARANG]],B_MSK[JMLH BRG])=0,"",SUMIF(B_MSK[NAMA BARANG],B_MSK[[#This Row],[NAMA BARANG]],B_MSK[C]))</f>
        <v/>
      </c>
      <c r="V77" s="7" t="str">
        <f ca="1">IF(B_MSK[[#This Row],[//]]="","",INDEX(INDIRECT(DIR&amp;$2:$2),B_MSK[[#This Row],[//]]))</f>
        <v/>
      </c>
      <c r="W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" s="5" t="str">
        <f ca="1">IF(B_MSK[[#This Row],[N.B.nota]]="","",IF(MATCH(B_MSK[[#This Row],[concat]],[2]!db[NB NOTA_C],0)&gt;0,"ada",0))</f>
        <v/>
      </c>
      <c r="Y77" s="5" t="str">
        <f ca="1">IF(B_MSK[[#This Row],[N.B.nota]]="","",ADDRESS(ROW(B_MSK[QB]),COLUMN(B_MSK[QB]))&amp;":"&amp;ADDRESS(ROW(),COLUMN(B_MSK[QB])))</f>
        <v/>
      </c>
      <c r="Z77" s="5" t="str">
        <f ca="1">IF(B_MSK[[#This Row],[concat]]="","",MATCH(B_MSK[[#This Row],[concat]],[2]!db[NB NOTA_C],0)+1)</f>
        <v/>
      </c>
      <c r="AA77" s="5" t="str">
        <f ca="1">IF(B_MSK[[#This Row],[//]]="","",HYPERLINK("[D:\kerja\BANK EXP\BARU\DB.XLSX]DB!e"&amp;B_MSK[[#This Row],[DB_ROW]],"&gt;"))</f>
        <v/>
      </c>
      <c r="AB77" s="30" t="e">
        <f ca="1">MID(B_MSK[[#This Row],[/ STN_1]],FIND(" ",B_MSK[[#This Row],[/ STN_1]])+1,LEN(B_MSK[[#This Row],[/ STN_1]]))</f>
        <v>#VALUE!</v>
      </c>
      <c r="AC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" s="15" t="str">
        <f ca="1">IF(B_MSK[[#This Row],[HARGA_2]]="","",IF(MID(B_MSK[[#This Row],[/ STN_2]],FIND(" ",B_MSK[[#This Row],[/ STN_2]])+1,LEN(B_MSK[[#This Row],[/ STN_2]]))="LSN",B_MSK[[#This Row],[HARGA_2]]/12,""))</f>
        <v/>
      </c>
      <c r="AH77" s="7" t="str">
        <f ca="1">IF(B_MSK[[#This Row],[HARGA_3]]="","","/ "&amp;"PCS")</f>
        <v/>
      </c>
      <c r="AI77" s="15" t="str">
        <f ca="1">IF(B_MSK[[#This Row],[HARGA_3]]="",IF(B_MSK[[#This Row],[HARGA_2]]="",IF(B_MSK[[#This Row],[HARGA_1]]="","",B_MSK[[#This Row],[HARGA_1]]),B_MSK[[#This Row],[HARGA_2]]),B_MSK[[#This Row],[HARGA_3]])</f>
        <v/>
      </c>
      <c r="AJ77" s="15" t="str">
        <f ca="1">IF(B_MSK[[#This Row],[/ STN_3]]="",IF(B_MSK[[#This Row],[/ STN_2]]="",IF(B_MSK[[#This Row],[/ STN_1]]="","",B_MSK[[#This Row],[/ STN_1]]),B_MSK[[#This Row],[/ STN_2]]),B_MSK[[#This Row],[/ STN_3]])</f>
        <v/>
      </c>
      <c r="AK77" s="5" t="str">
        <f ca="1">IF(B_MSK[[#This Row],[//]]="","",SUBSTITUTE(SUBSTITUTE(SUBSTITUTE(B_MSK[[#This Row],[QTY/ CTN]]," ","_",2),"(",""),")","")&amp;"_")</f>
        <v/>
      </c>
      <c r="AL77" s="5" t="str">
        <f ca="1">IF(B_MSK[[#This Row],[A_B]]="","",SEARCH("_",B_MSK[[#This Row],[A_B]]))</f>
        <v/>
      </c>
      <c r="AM77" s="5" t="str">
        <f ca="1">IF(B_MSK[[#This Row],[A_B]]="","",LEN(B_MSK[[#This Row],[A_B]]))</f>
        <v/>
      </c>
      <c r="AN77" s="5" t="str">
        <f ca="1">IF(B_MSK[[#This Row],[A_B]]="","",LEFT(B_MSK[[#This Row],[QTY/ CTN]],B_MSK[[#This Row],[A_B_1]]))</f>
        <v/>
      </c>
      <c r="AO77" s="5" t="str">
        <f ca="1">IF(B_MSK[[#This Row],[A_B]]="","",LEFT(B_MSK[[#This Row],[A_]],SEARCH(" ",B_MSK[[#This Row],[A_]])-1))</f>
        <v/>
      </c>
      <c r="AP77" s="5" t="str">
        <f ca="1">IF(B_MSK[[#This Row],[A_B]]="","",RIGHT(B_MSK[[#This Row],[A_]],LEN(B_MSK[[#This Row],[A_]])-SEARCH(" ",B_MSK[[#This Row],[A_]])))</f>
        <v/>
      </c>
      <c r="AQ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" s="5" t="str">
        <f ca="1">IF(B_MSK[[#This Row],[B_]]="","",LEFT(B_MSK[[#This Row],[B_]],SEARCH(" ",B_MSK[[#This Row],[B_]])))</f>
        <v/>
      </c>
      <c r="AS77" s="5" t="str">
        <f ca="1">IF(B_MSK[[#This Row],[B_]]="","",RIGHT(B_MSK[[#This Row],[B_]],LEN(B_MSK[[#This Row],[B_]])-SEARCH(" ",B_MSK[[#This Row],[B_]])))</f>
        <v/>
      </c>
      <c r="AT77" s="5" t="str">
        <f ca="1">IF(B_MSK[[#This Row],[B_2]]="LSN",12,"")</f>
        <v/>
      </c>
      <c r="AU77" s="5" t="str">
        <f ca="1">IF(B_MSK[[#This Row],[C_1]]="","","PCS")</f>
        <v/>
      </c>
      <c r="AV77" s="5" t="str">
        <f ca="1">IF(B_MSK[[#This Row],[A_1]]="","",B_MSK[[#This Row],[A_1]]*IF(B_MSK[[#This Row],[B_1]]="",1,B_MSK[[#This Row],[B_1]])*IF(B_MSK[[#This Row],[C_1]]="",1,B_MSK[[#This Row],[C_1]]))</f>
        <v/>
      </c>
      <c r="AW77" s="5" t="str">
        <f ca="1">IF(B_MSK[[#This Row],[C_2]]="",IF(B_MSK[[#This Row],[B_2]]="",IF(B_MSK[[#This Row],[A_2]]="","",B_MSK[[#This Row],[A_2]]),B_MSK[[#This Row],[B_2]]),B_MSK[[#This Row],[C_2]])</f>
        <v/>
      </c>
      <c r="AX77" s="2">
        <f ca="1">IF(ISNUMBER(B_MSK[[#This Row],[TANGGAL DATANG]]),B_MSK[[#This Row],[TANGGAL DATANG]],AX76)</f>
        <v>44931</v>
      </c>
      <c r="AY77" s="5" t="str">
        <f ca="1">IF(B_MSK[[#This Row],[DB_ROW]]="","",INDEX([2]!db[JENIS],B_MSK[[#This Row],[DB_ROW]]-1))</f>
        <v/>
      </c>
      <c r="AZ77" s="5" t="e">
        <f ca="1">IF(B_MSK[[#This Row],[A_1]]="","",B_MSK[[#This Row],[A_1]])*1</f>
        <v>#VALUE!</v>
      </c>
      <c r="BA77" s="5" t="str">
        <f ca="1">IF(B_MSK[[#This Row],[//]]="","",INDEX(INDIRECT(DIR&amp;$2:$2),B_MSK[[#This Row],[//]]))</f>
        <v/>
      </c>
      <c r="BB77" s="5" t="str">
        <f ca="1">CONCATENATE(B_MSK[[#This Row],[concat]],B_MSK[[#This Row],[HARGA_X]],B_MSK[[#This Row],[SAT]])</f>
        <v/>
      </c>
    </row>
    <row r="78" spans="1:54" x14ac:dyDescent="0.25">
      <c r="A78" s="6" t="s">
        <v>198</v>
      </c>
      <c r="B78" s="5">
        <f ca="1">IF(B_MSK[[#This Row],[N_ID]]="","",INDEX(INDIRECT(DIR&amp;$2:$2),MATCH(B_MSK[[#This Row],[N_ID]],INDIRECT(DIR&amp;"!NOTA[ID_P]"),0)))</f>
        <v>15</v>
      </c>
      <c r="C78" s="5" t="str">
        <f ca="1">IF(B_MSK[[#This Row],[//]]="","",HYPERLINK("["&amp;SUBSTITUTE(DIR,"'","")&amp;"]NOTA!D"&amp;B_MSK[[#This Row],[//]]+2,"&gt;"))</f>
        <v>&gt;</v>
      </c>
      <c r="D78" s="5">
        <f ca="1">IF(B_MSK[[#This Row],[N_ID]]="","",COUNTIF(INDIRECT(DIR&amp;"!NOTA[ID_H]"),B_MSK[[#This Row],[ID NOTA]]))</f>
        <v>1</v>
      </c>
      <c r="E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75</v>
      </c>
      <c r="F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" s="7" t="str">
        <f ca="1">IF(B_MSK[[#This Row],[stt]]="ada",INDEX([2]!db[NB BM],B_MSK[DB_ROW]-1),"")</f>
        <v>Bp gel TF-3115 hitek knock 0.3mm</v>
      </c>
      <c r="H78" s="7" t="str">
        <f ca="1">IF(B_MSK[[#This Row],[//]]="","",INDEX(INDIRECT(DIR&amp;$2:$2),B_MSK[[#This Row],[//]]))</f>
        <v>DUTA BUANA</v>
      </c>
      <c r="I78" s="27" t="str">
        <f ca="1">IF(B_MSK[[#This Row],[//]]="","",INDEX(INDIRECT(DB_PATH&amp;$2:$2),B_MSK[[#This Row],[DB_ROW]]-1))</f>
        <v>96 LSN</v>
      </c>
      <c r="J78" s="5">
        <f ca="1">IF(B_MSK[[#This Row],[//]]="","",IF(INDEX(INDIRECT(DIR&amp;$2:$2),B_MSK[[#This Row],[//]])="","",INDEX(INDIRECT(DIR&amp;$2:$2),B_MSK[[#This Row],[//]])))</f>
        <v>5</v>
      </c>
      <c r="K78" s="5">
        <f ca="1">IF(B_MSK[[#This Row],[//]]="","",IF(INDEX(INDIRECT(DIR&amp;$2:$2),B_MSK[[#This Row],[//]])="","",INDEX(INDIRECT(DIR&amp;$2:$2),B_MSK[[#This Row],[//]])))</f>
        <v>480</v>
      </c>
      <c r="L78" s="5" t="str">
        <f ca="1">IF(B_MSK[[#This Row],[//]]="","",IF(INDEX(INDIRECT(DIR&amp;$2:$2),B_MSK[[#This Row],[//]])="","",INDEX(INDIRECT(DIR&amp;$2:$2),B_MSK[[#This Row],[//]])))</f>
        <v>LSN</v>
      </c>
      <c r="M78" s="13">
        <f ca="1">IF(B_MSK[[#This Row],[//]]="","",INDEX(INDIRECT(DIR&amp;$2:$2),B_MSK[[#This Row],[//]]))</f>
        <v>30500</v>
      </c>
      <c r="N78" s="13">
        <f ca="1">IF(OR(B_MSK[[#This Row],[//]]="",),"",INDEX(INDIRECT(DIR&amp;$2:$2),B_MSK[[#This Row],[//]]))</f>
        <v>2928000</v>
      </c>
      <c r="O78" s="3" t="str">
        <f ca="1">IF(B_MSK[[#This Row],[//]]="","",IF(INDEX(INDIRECT(DIR&amp;$2:$2),B_MSK[[#This Row],[//]])=0,"",INDEX(INDIRECT(DIR&amp;$2:$2),B_MSK[[#This Row],[//]])))</f>
        <v/>
      </c>
      <c r="P78" s="3" t="str">
        <f ca="1">IF(B_MSK[[#This Row],[//]]="","",IF(INDEX(INDIRECT(DIR&amp;$2:$2),B_MSK[[#This Row],[//]])=0,"",INDEX(INDIRECT(DIR&amp;$2:$2),B_MSK[[#This Row],[//]])))</f>
        <v/>
      </c>
      <c r="Q78" s="12">
        <f ca="1">IF(B_MSK[[#This Row],[//]]="","",INDEX(INDIRECT(DIR&amp;$2:$2),B_MSK[[#This Row],[//]]))</f>
        <v>14640000</v>
      </c>
      <c r="R7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14640000</v>
      </c>
      <c r="T78" s="37">
        <f ca="1">IF(B_MSK[[#This Row],[//]]="","",INDEX(INDIRECT(DIR&amp;$2:$2),B_MSK[[#This Row],[//]]))</f>
        <v>0</v>
      </c>
      <c r="U78" s="38">
        <f ca="1">IF(SUMIF(B_MSK[NAMA BARANG],B_MSK[[#This Row],[NAMA BARANG]],B_MSK[JMLH BRG])=0,"",SUMIF(B_MSK[NAMA BARANG],B_MSK[[#This Row],[NAMA BARANG]],B_MSK[C]))</f>
        <v>5</v>
      </c>
      <c r="V78" s="7" t="str">
        <f ca="1">IF(B_MSK[[#This Row],[//]]="","",INDEX(INDIRECT(DIR&amp;$2:$2),B_MSK[[#This Row],[//]]))</f>
        <v>BALLPEN GEL TF-3115 0.3MM HIGHTECH KNOCK</v>
      </c>
      <c r="W78" s="7" t="str">
        <f ca="1">LOWER(SUBSTITUTE(SUBSTITUTE(SUBSTITUTE(SUBSTITUTE(SUBSTITUTE(SUBSTITUTE(SUBSTITUTE(SUBSTITUTE(SUBSTITUTE(B_MSK[[#This Row],[N.B.nota]]," ",""),"-",""),"(",""),")",""),".",""),",",""),"/",""),"""",""),"+",""))</f>
        <v>ballpengeltf311503mmhightechknock</v>
      </c>
      <c r="X78" s="5" t="str">
        <f ca="1">IF(B_MSK[[#This Row],[N.B.nota]]="","",IF(MATCH(B_MSK[[#This Row],[concat]],[2]!db[NB NOTA_C],0)&gt;0,"ada",0))</f>
        <v>ada</v>
      </c>
      <c r="Y78" s="5" t="str">
        <f ca="1">IF(B_MSK[[#This Row],[N.B.nota]]="","",ADDRESS(ROW(B_MSK[QB]),COLUMN(B_MSK[QB]))&amp;":"&amp;ADDRESS(ROW(),COLUMN(B_MSK[QB])))</f>
        <v>$D$4:$D$78</v>
      </c>
      <c r="Z78" s="5">
        <f ca="1">IF(B_MSK[[#This Row],[concat]]="","",MATCH(B_MSK[[#This Row],[concat]],[2]!db[NB NOTA_C],0)+1)</f>
        <v>92</v>
      </c>
      <c r="AA78" s="5" t="str">
        <f ca="1">IF(B_MSK[[#This Row],[//]]="","",HYPERLINK("[D:\kerja\BANK EXP\BARU\DB.XLSX]DB!e"&amp;B_MSK[[#This Row],[DB_ROW]],"&gt;"))</f>
        <v>&gt;</v>
      </c>
      <c r="AB78" s="30" t="str">
        <f ca="1">MID(B_MSK[[#This Row],[/ STN_1]],FIND(" ",B_MSK[[#This Row],[/ STN_1]])+1,LEN(B_MSK[[#This Row],[/ STN_1]]))</f>
        <v>LSN</v>
      </c>
      <c r="AC78" s="11">
        <f ca="1">IF(B_MSK[[#This Row],[//]]="","",IF(B_MSK[[#This Row],[ JUMLAH ]]="","",IF(B_MSK[[#This Row],[C]]="",B_MSK[[#This Row],[HARGA CTN]]/B_MSK[[#This Row],[JMLH BRG]],B_MSK[[#This Row],[HARGA CTN]]/B_MSK[[#This Row],[A_1]])))</f>
        <v>30500</v>
      </c>
      <c r="AD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2541.6666666666665</v>
      </c>
      <c r="AF7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8" s="15" t="str">
        <f ca="1">IF(B_MSK[[#This Row],[HARGA_2]]="","",IF(MID(B_MSK[[#This Row],[/ STN_2]],FIND(" ",B_MSK[[#This Row],[/ STN_2]])+1,LEN(B_MSK[[#This Row],[/ STN_2]]))="LSN",B_MSK[[#This Row],[HARGA_2]]/12,""))</f>
        <v/>
      </c>
      <c r="AH78" s="7" t="str">
        <f ca="1">IF(B_MSK[[#This Row],[HARGA_3]]="","","/ "&amp;"PCS")</f>
        <v/>
      </c>
      <c r="AI78" s="15">
        <f ca="1">IF(B_MSK[[#This Row],[HARGA_3]]="",IF(B_MSK[[#This Row],[HARGA_2]]="",IF(B_MSK[[#This Row],[HARGA_1]]="","",B_MSK[[#This Row],[HARGA_1]]),B_MSK[[#This Row],[HARGA_2]]),B_MSK[[#This Row],[HARGA_3]])</f>
        <v>2541.6666666666665</v>
      </c>
      <c r="AJ7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8" s="5" t="str">
        <f ca="1">IF(B_MSK[[#This Row],[//]]="","",SUBSTITUTE(SUBSTITUTE(SUBSTITUTE(B_MSK[[#This Row],[QTY/ CTN]]," ","_",2),"(",""),")","")&amp;"_")</f>
        <v>96 LSN_</v>
      </c>
      <c r="AL78" s="5">
        <f ca="1">IF(B_MSK[[#This Row],[A_B]]="","",SEARCH("_",B_MSK[[#This Row],[A_B]]))</f>
        <v>7</v>
      </c>
      <c r="AM78" s="5">
        <f ca="1">IF(B_MSK[[#This Row],[A_B]]="","",LEN(B_MSK[[#This Row],[A_B]]))</f>
        <v>7</v>
      </c>
      <c r="AN78" s="5" t="str">
        <f ca="1">IF(B_MSK[[#This Row],[A_B]]="","",LEFT(B_MSK[[#This Row],[QTY/ CTN]],B_MSK[[#This Row],[A_B_1]]))</f>
        <v>96 LSN</v>
      </c>
      <c r="AO78" s="5" t="str">
        <f ca="1">IF(B_MSK[[#This Row],[A_B]]="","",LEFT(B_MSK[[#This Row],[A_]],SEARCH(" ",B_MSK[[#This Row],[A_]])-1))</f>
        <v>96</v>
      </c>
      <c r="AP78" s="5" t="str">
        <f ca="1">IF(B_MSK[[#This Row],[A_B]]="","",RIGHT(B_MSK[[#This Row],[A_]],LEN(B_MSK[[#This Row],[A_]])-SEARCH(" ",B_MSK[[#This Row],[A_]])))</f>
        <v>LSN</v>
      </c>
      <c r="AQ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8" s="5" t="str">
        <f ca="1">IF(B_MSK[[#This Row],[B_]]="","",LEFT(B_MSK[[#This Row],[B_]],SEARCH(" ",B_MSK[[#This Row],[B_]])))</f>
        <v xml:space="preserve">12 </v>
      </c>
      <c r="AS78" s="5" t="str">
        <f ca="1">IF(B_MSK[[#This Row],[B_]]="","",RIGHT(B_MSK[[#This Row],[B_]],LEN(B_MSK[[#This Row],[B_]])-SEARCH(" ",B_MSK[[#This Row],[B_]])))</f>
        <v>PCS</v>
      </c>
      <c r="AT78" s="5" t="str">
        <f ca="1">IF(B_MSK[[#This Row],[B_2]]="LSN",12,"")</f>
        <v/>
      </c>
      <c r="AU78" s="5" t="str">
        <f ca="1">IF(B_MSK[[#This Row],[C_1]]="","","PCS")</f>
        <v/>
      </c>
      <c r="AV78" s="5">
        <f ca="1">IF(B_MSK[[#This Row],[A_1]]="","",B_MSK[[#This Row],[A_1]]*IF(B_MSK[[#This Row],[B_1]]="",1,B_MSK[[#This Row],[B_1]])*IF(B_MSK[[#This Row],[C_1]]="",1,B_MSK[[#This Row],[C_1]]))</f>
        <v>1152</v>
      </c>
      <c r="AW78" s="5" t="str">
        <f ca="1">IF(B_MSK[[#This Row],[C_2]]="",IF(B_MSK[[#This Row],[B_2]]="",IF(B_MSK[[#This Row],[A_2]]="","",B_MSK[[#This Row],[A_2]]),B_MSK[[#This Row],[B_2]]),B_MSK[[#This Row],[C_2]])</f>
        <v>PCS</v>
      </c>
      <c r="AX78" s="2">
        <f ca="1">IF(ISNUMBER(B_MSK[[#This Row],[TANGGAL DATANG]]),B_MSK[[#This Row],[TANGGAL DATANG]],AX77)</f>
        <v>44931</v>
      </c>
      <c r="AY78" s="5" t="str">
        <f ca="1">IF(B_MSK[[#This Row],[DB_ROW]]="","",INDEX([2]!db[JENIS],B_MSK[[#This Row],[DB_ROW]]-1))</f>
        <v>pen</v>
      </c>
      <c r="AZ78" s="5">
        <f ca="1">IF(B_MSK[[#This Row],[A_1]]="","",B_MSK[[#This Row],[A_1]])*1</f>
        <v>96</v>
      </c>
      <c r="BA78" s="5" t="str">
        <f ca="1">IF(B_MSK[[#This Row],[//]]="","",INDEX(INDIRECT(DIR&amp;$2:$2),B_MSK[[#This Row],[//]]))</f>
        <v>UNTANA</v>
      </c>
      <c r="BB78" s="5" t="str">
        <f ca="1">CONCATENATE(B_MSK[[#This Row],[concat]],B_MSK[[#This Row],[HARGA_X]],B_MSK[[#This Row],[SAT]])</f>
        <v>ballpengeltf311503mmhightechknock2541.66666666667LSN</v>
      </c>
    </row>
    <row r="79" spans="1:54" x14ac:dyDescent="0.25">
      <c r="A79" s="6" t="s">
        <v>128</v>
      </c>
      <c r="B79" s="5" t="str">
        <f ca="1">IF(B_MSK[[#This Row],[N_ID]]="","",INDEX(INDIRECT(DIR&amp;$2:$2),MATCH(B_MSK[[#This Row],[N_ID]],INDIRECT(DIR&amp;"!NOTA[ID_P]"),0)))</f>
        <v/>
      </c>
      <c r="C79" s="5" t="str">
        <f ca="1">IF(B_MSK[[#This Row],[//]]="","",HYPERLINK("["&amp;SUBSTITUTE(DIR,"'","")&amp;"]NOTA!D"&amp;B_MSK[[#This Row],[//]]+2,"&gt;"))</f>
        <v/>
      </c>
      <c r="D79" s="5" t="str">
        <f ca="1">IF(B_MSK[[#This Row],[N_ID]]="","",COUNTIF(INDIRECT(DIR&amp;"!NOTA[ID_H]"),B_MSK[[#This Row],[ID NOTA]]))</f>
        <v/>
      </c>
      <c r="E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" s="7" t="str">
        <f ca="1">IF(B_MSK[[#This Row],[stt]]="ada",INDEX([2]!db[NB BM],B_MSK[DB_ROW]-1),"")</f>
        <v/>
      </c>
      <c r="H79" s="7" t="str">
        <f ca="1">IF(B_MSK[[#This Row],[//]]="","",INDEX(INDIRECT(DIR&amp;$2:$2),B_MSK[[#This Row],[//]]))</f>
        <v/>
      </c>
      <c r="I79" s="27" t="str">
        <f ca="1">IF(B_MSK[[#This Row],[//]]="","",INDEX(INDIRECT(DB_PATH&amp;$2:$2),B_MSK[[#This Row],[DB_ROW]]-1))</f>
        <v/>
      </c>
      <c r="J79" s="5" t="str">
        <f ca="1">IF(B_MSK[[#This Row],[//]]="","",IF(INDEX(INDIRECT(DIR&amp;$2:$2),B_MSK[[#This Row],[//]])="","",INDEX(INDIRECT(DIR&amp;$2:$2),B_MSK[[#This Row],[//]])))</f>
        <v/>
      </c>
      <c r="K79" s="5" t="str">
        <f ca="1">IF(B_MSK[[#This Row],[//]]="","",IF(INDEX(INDIRECT(DIR&amp;$2:$2),B_MSK[[#This Row],[//]])="","",INDEX(INDIRECT(DIR&amp;$2:$2),B_MSK[[#This Row],[//]])))</f>
        <v/>
      </c>
      <c r="L79" s="5" t="str">
        <f ca="1">IF(B_MSK[[#This Row],[//]]="","",IF(INDEX(INDIRECT(DIR&amp;$2:$2),B_MSK[[#This Row],[//]])="","",INDEX(INDIRECT(DIR&amp;$2:$2),B_MSK[[#This Row],[//]])))</f>
        <v/>
      </c>
      <c r="M79" s="13" t="str">
        <f ca="1">IF(B_MSK[[#This Row],[//]]="","",INDEX(INDIRECT(DIR&amp;$2:$2),B_MSK[[#This Row],[//]]))</f>
        <v/>
      </c>
      <c r="N79" s="13" t="str">
        <f ca="1">IF(OR(B_MSK[[#This Row],[//]]="",),"",INDEX(INDIRECT(DIR&amp;$2:$2),B_MSK[[#This Row],[//]]))</f>
        <v/>
      </c>
      <c r="O79" s="3" t="str">
        <f ca="1">IF(B_MSK[[#This Row],[//]]="","",IF(INDEX(INDIRECT(DIR&amp;$2:$2),B_MSK[[#This Row],[//]])=0,"",INDEX(INDIRECT(DIR&amp;$2:$2),B_MSK[[#This Row],[//]])))</f>
        <v/>
      </c>
      <c r="P79" s="3" t="str">
        <f ca="1">IF(B_MSK[[#This Row],[//]]="","",IF(INDEX(INDIRECT(DIR&amp;$2:$2),B_MSK[[#This Row],[//]])=0,"",INDEX(INDIRECT(DIR&amp;$2:$2),B_MSK[[#This Row],[//]])))</f>
        <v/>
      </c>
      <c r="Q79" s="12" t="str">
        <f ca="1">IF(B_MSK[[#This Row],[//]]="","",INDEX(INDIRECT(DIR&amp;$2:$2),B_MSK[[#This Row],[//]]))</f>
        <v/>
      </c>
      <c r="R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" s="37" t="str">
        <f ca="1">IF(B_MSK[[#This Row],[//]]="","",INDEX(INDIRECT(DIR&amp;$2:$2),B_MSK[[#This Row],[//]]))</f>
        <v/>
      </c>
      <c r="U79" s="38" t="str">
        <f ca="1">IF(SUMIF(B_MSK[NAMA BARANG],B_MSK[[#This Row],[NAMA BARANG]],B_MSK[JMLH BRG])=0,"",SUMIF(B_MSK[NAMA BARANG],B_MSK[[#This Row],[NAMA BARANG]],B_MSK[C]))</f>
        <v/>
      </c>
      <c r="V79" s="7" t="str">
        <f ca="1">IF(B_MSK[[#This Row],[//]]="","",INDEX(INDIRECT(DIR&amp;$2:$2),B_MSK[[#This Row],[//]]))</f>
        <v/>
      </c>
      <c r="W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" s="5" t="str">
        <f ca="1">IF(B_MSK[[#This Row],[N.B.nota]]="","",IF(MATCH(B_MSK[[#This Row],[concat]],[2]!db[NB NOTA_C],0)&gt;0,"ada",0))</f>
        <v/>
      </c>
      <c r="Y79" s="5" t="str">
        <f ca="1">IF(B_MSK[[#This Row],[N.B.nota]]="","",ADDRESS(ROW(B_MSK[QB]),COLUMN(B_MSK[QB]))&amp;":"&amp;ADDRESS(ROW(),COLUMN(B_MSK[QB])))</f>
        <v/>
      </c>
      <c r="Z79" s="5" t="str">
        <f ca="1">IF(B_MSK[[#This Row],[concat]]="","",MATCH(B_MSK[[#This Row],[concat]],[2]!db[NB NOTA_C],0)+1)</f>
        <v/>
      </c>
      <c r="AA79" s="5" t="str">
        <f ca="1">IF(B_MSK[[#This Row],[//]]="","",HYPERLINK("[D:\kerja\BANK EXP\BARU\DB.XLSX]DB!e"&amp;B_MSK[[#This Row],[DB_ROW]],"&gt;"))</f>
        <v/>
      </c>
      <c r="AB79" s="30" t="e">
        <f ca="1">MID(B_MSK[[#This Row],[/ STN_1]],FIND(" ",B_MSK[[#This Row],[/ STN_1]])+1,LEN(B_MSK[[#This Row],[/ STN_1]]))</f>
        <v>#VALUE!</v>
      </c>
      <c r="AC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" s="15" t="str">
        <f ca="1">IF(B_MSK[[#This Row],[HARGA_2]]="","",IF(MID(B_MSK[[#This Row],[/ STN_2]],FIND(" ",B_MSK[[#This Row],[/ STN_2]])+1,LEN(B_MSK[[#This Row],[/ STN_2]]))="LSN",B_MSK[[#This Row],[HARGA_2]]/12,""))</f>
        <v/>
      </c>
      <c r="AH79" s="7" t="str">
        <f ca="1">IF(B_MSK[[#This Row],[HARGA_3]]="","","/ "&amp;"PCS")</f>
        <v/>
      </c>
      <c r="AI79" s="15" t="str">
        <f ca="1">IF(B_MSK[[#This Row],[HARGA_3]]="",IF(B_MSK[[#This Row],[HARGA_2]]="",IF(B_MSK[[#This Row],[HARGA_1]]="","",B_MSK[[#This Row],[HARGA_1]]),B_MSK[[#This Row],[HARGA_2]]),B_MSK[[#This Row],[HARGA_3]])</f>
        <v/>
      </c>
      <c r="AJ79" s="15" t="str">
        <f ca="1">IF(B_MSK[[#This Row],[/ STN_3]]="",IF(B_MSK[[#This Row],[/ STN_2]]="",IF(B_MSK[[#This Row],[/ STN_1]]="","",B_MSK[[#This Row],[/ STN_1]]),B_MSK[[#This Row],[/ STN_2]]),B_MSK[[#This Row],[/ STN_3]])</f>
        <v/>
      </c>
      <c r="AK79" s="5" t="str">
        <f ca="1">IF(B_MSK[[#This Row],[//]]="","",SUBSTITUTE(SUBSTITUTE(SUBSTITUTE(B_MSK[[#This Row],[QTY/ CTN]]," ","_",2),"(",""),")","")&amp;"_")</f>
        <v/>
      </c>
      <c r="AL79" s="5" t="str">
        <f ca="1">IF(B_MSK[[#This Row],[A_B]]="","",SEARCH("_",B_MSK[[#This Row],[A_B]]))</f>
        <v/>
      </c>
      <c r="AM79" s="5" t="str">
        <f ca="1">IF(B_MSK[[#This Row],[A_B]]="","",LEN(B_MSK[[#This Row],[A_B]]))</f>
        <v/>
      </c>
      <c r="AN79" s="5" t="str">
        <f ca="1">IF(B_MSK[[#This Row],[A_B]]="","",LEFT(B_MSK[[#This Row],[QTY/ CTN]],B_MSK[[#This Row],[A_B_1]]))</f>
        <v/>
      </c>
      <c r="AO79" s="5" t="str">
        <f ca="1">IF(B_MSK[[#This Row],[A_B]]="","",LEFT(B_MSK[[#This Row],[A_]],SEARCH(" ",B_MSK[[#This Row],[A_]])-1))</f>
        <v/>
      </c>
      <c r="AP79" s="5" t="str">
        <f ca="1">IF(B_MSK[[#This Row],[A_B]]="","",RIGHT(B_MSK[[#This Row],[A_]],LEN(B_MSK[[#This Row],[A_]])-SEARCH(" ",B_MSK[[#This Row],[A_]])))</f>
        <v/>
      </c>
      <c r="AQ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" s="5" t="str">
        <f ca="1">IF(B_MSK[[#This Row],[B_]]="","",LEFT(B_MSK[[#This Row],[B_]],SEARCH(" ",B_MSK[[#This Row],[B_]])))</f>
        <v/>
      </c>
      <c r="AS79" s="5" t="str">
        <f ca="1">IF(B_MSK[[#This Row],[B_]]="","",RIGHT(B_MSK[[#This Row],[B_]],LEN(B_MSK[[#This Row],[B_]])-SEARCH(" ",B_MSK[[#This Row],[B_]])))</f>
        <v/>
      </c>
      <c r="AT79" s="5" t="str">
        <f ca="1">IF(B_MSK[[#This Row],[B_2]]="LSN",12,"")</f>
        <v/>
      </c>
      <c r="AU79" s="5" t="str">
        <f ca="1">IF(B_MSK[[#This Row],[C_1]]="","","PCS")</f>
        <v/>
      </c>
      <c r="AV79" s="5" t="str">
        <f ca="1">IF(B_MSK[[#This Row],[A_1]]="","",B_MSK[[#This Row],[A_1]]*IF(B_MSK[[#This Row],[B_1]]="",1,B_MSK[[#This Row],[B_1]])*IF(B_MSK[[#This Row],[C_1]]="",1,B_MSK[[#This Row],[C_1]]))</f>
        <v/>
      </c>
      <c r="AW79" s="5" t="str">
        <f ca="1">IF(B_MSK[[#This Row],[C_2]]="",IF(B_MSK[[#This Row],[B_2]]="",IF(B_MSK[[#This Row],[A_2]]="","",B_MSK[[#This Row],[A_2]]),B_MSK[[#This Row],[B_2]]),B_MSK[[#This Row],[C_2]])</f>
        <v/>
      </c>
      <c r="AX79" s="2">
        <f ca="1">IF(ISNUMBER(B_MSK[[#This Row],[TANGGAL DATANG]]),B_MSK[[#This Row],[TANGGAL DATANG]],AX78)</f>
        <v>44931</v>
      </c>
      <c r="AY79" s="5" t="str">
        <f ca="1">IF(B_MSK[[#This Row],[DB_ROW]]="","",INDEX([2]!db[JENIS],B_MSK[[#This Row],[DB_ROW]]-1))</f>
        <v/>
      </c>
      <c r="AZ79" s="5" t="e">
        <f ca="1">IF(B_MSK[[#This Row],[A_1]]="","",B_MSK[[#This Row],[A_1]])*1</f>
        <v>#VALUE!</v>
      </c>
      <c r="BA79" s="5" t="str">
        <f ca="1">IF(B_MSK[[#This Row],[//]]="","",INDEX(INDIRECT(DIR&amp;$2:$2),B_MSK[[#This Row],[//]]))</f>
        <v/>
      </c>
      <c r="BB79" s="5" t="str">
        <f ca="1">CONCATENATE(B_MSK[[#This Row],[concat]],B_MSK[[#This Row],[HARGA_X]],B_MSK[[#This Row],[SAT]])</f>
        <v/>
      </c>
    </row>
    <row r="80" spans="1:54" x14ac:dyDescent="0.25">
      <c r="A80" s="6" t="s">
        <v>199</v>
      </c>
      <c r="B80" s="5">
        <f ca="1">IF(B_MSK[[#This Row],[N_ID]]="","",INDEX(INDIRECT(DIR&amp;$2:$2),MATCH(B_MSK[[#This Row],[N_ID]],INDIRECT(DIR&amp;"!NOTA[ID_P]"),0)))</f>
        <v>16</v>
      </c>
      <c r="C80" s="5" t="str">
        <f ca="1">IF(B_MSK[[#This Row],[//]]="","",HYPERLINK("["&amp;SUBSTITUTE(DIR,"'","")&amp;"]NOTA!D"&amp;B_MSK[[#This Row],[//]]+2,"&gt;"))</f>
        <v>&gt;</v>
      </c>
      <c r="D80" s="5">
        <f ca="1">IF(B_MSK[[#This Row],[N_ID]]="","",COUNTIF(INDIRECT(DIR&amp;"!NOTA[ID_H]"),B_MSK[[#This Row],[ID NOTA]]))</f>
        <v>2</v>
      </c>
      <c r="E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77</v>
      </c>
      <c r="F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" s="7" t="str">
        <f ca="1">IF(B_MSK[[#This Row],[stt]]="ada",INDEX([2]!db[NB BM],B_MSK[DB_ROW]-1),"")</f>
        <v>Cat air Opini 110</v>
      </c>
      <c r="H80" s="7" t="str">
        <f ca="1">IF(B_MSK[[#This Row],[//]]="","",INDEX(INDIRECT(DIR&amp;$2:$2),B_MSK[[#This Row],[//]]))</f>
        <v>SURYA PRATAMA</v>
      </c>
      <c r="I80" s="27" t="str">
        <f ca="1">IF(B_MSK[[#This Row],[//]]="","",INDEX(INDIRECT(DB_PATH&amp;$2:$2),B_MSK[[#This Row],[DB_ROW]]-1))</f>
        <v>216 PCS</v>
      </c>
      <c r="J80" s="5">
        <f ca="1">IF(B_MSK[[#This Row],[//]]="","",IF(INDEX(INDIRECT(DIR&amp;$2:$2),B_MSK[[#This Row],[//]])="","",INDEX(INDIRECT(DIR&amp;$2:$2),B_MSK[[#This Row],[//]])))</f>
        <v>25</v>
      </c>
      <c r="K80" s="5">
        <f ca="1">IF(B_MSK[[#This Row],[//]]="","",IF(INDEX(INDIRECT(DIR&amp;$2:$2),B_MSK[[#This Row],[//]])="","",INDEX(INDIRECT(DIR&amp;$2:$2),B_MSK[[#This Row],[//]])))</f>
        <v>5400</v>
      </c>
      <c r="L80" s="5" t="str">
        <f ca="1">IF(B_MSK[[#This Row],[//]]="","",IF(INDEX(INDIRECT(DIR&amp;$2:$2),B_MSK[[#This Row],[//]])="","",INDEX(INDIRECT(DIR&amp;$2:$2),B_MSK[[#This Row],[//]])))</f>
        <v>BOX</v>
      </c>
      <c r="M80" s="13">
        <f ca="1">IF(B_MSK[[#This Row],[//]]="","",INDEX(INDIRECT(DIR&amp;$2:$2),B_MSK[[#This Row],[//]]))</f>
        <v>9000</v>
      </c>
      <c r="N80" s="13">
        <f ca="1">IF(OR(B_MSK[[#This Row],[//]]="",),"",INDEX(INDIRECT(DIR&amp;$2:$2),B_MSK[[#This Row],[//]]))</f>
        <v>1944000</v>
      </c>
      <c r="O80" s="3">
        <f ca="1">IF(B_MSK[[#This Row],[//]]="","",IF(INDEX(INDIRECT(DIR&amp;$2:$2),B_MSK[[#This Row],[//]])=0,"",INDEX(INDIRECT(DIR&amp;$2:$2),B_MSK[[#This Row],[//]])))</f>
        <v>0.2</v>
      </c>
      <c r="P80" s="3">
        <f ca="1">IF(B_MSK[[#This Row],[//]]="","",IF(INDEX(INDIRECT(DIR&amp;$2:$2),B_MSK[[#This Row],[//]])=0,"",INDEX(INDIRECT(DIR&amp;$2:$2),B_MSK[[#This Row],[//]])))</f>
        <v>2.5000000000000001E-2</v>
      </c>
      <c r="Q80" s="12">
        <f ca="1">IF(B_MSK[[#This Row],[//]]="","",INDEX(INDIRECT(DIR&amp;$2:$2),B_MSK[[#This Row],[//]]))</f>
        <v>37908000</v>
      </c>
      <c r="R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" s="37">
        <f ca="1">IF(B_MSK[[#This Row],[//]]="","",INDEX(INDIRECT(DIR&amp;$2:$2),B_MSK[[#This Row],[//]]))</f>
        <v>0</v>
      </c>
      <c r="U80" s="38">
        <f ca="1">IF(SUMIF(B_MSK[NAMA BARANG],B_MSK[[#This Row],[NAMA BARANG]],B_MSK[JMLH BRG])=0,"",SUMIF(B_MSK[NAMA BARANG],B_MSK[[#This Row],[NAMA BARANG]],B_MSK[C]))</f>
        <v>25</v>
      </c>
      <c r="V80" s="7" t="str">
        <f ca="1">IF(B_MSK[[#This Row],[//]]="","",INDEX(INDIRECT(DIR&amp;$2:$2),B_MSK[[#This Row],[//]]))</f>
        <v>CAT AIR OPINI 110@216</v>
      </c>
      <c r="W80" s="7" t="str">
        <f ca="1">LOWER(SUBSTITUTE(SUBSTITUTE(SUBSTITUTE(SUBSTITUTE(SUBSTITUTE(SUBSTITUTE(SUBSTITUTE(SUBSTITUTE(SUBSTITUTE(B_MSK[[#This Row],[N.B.nota]]," ",""),"-",""),"(",""),")",""),".",""),",",""),"/",""),"""",""),"+",""))</f>
        <v>catairopini110@216</v>
      </c>
      <c r="X80" s="5" t="str">
        <f ca="1">IF(B_MSK[[#This Row],[N.B.nota]]="","",IF(MATCH(B_MSK[[#This Row],[concat]],[2]!db[NB NOTA_C],0)&gt;0,"ada",0))</f>
        <v>ada</v>
      </c>
      <c r="Y80" s="5" t="str">
        <f ca="1">IF(B_MSK[[#This Row],[N.B.nota]]="","",ADDRESS(ROW(B_MSK[QB]),COLUMN(B_MSK[QB]))&amp;":"&amp;ADDRESS(ROW(),COLUMN(B_MSK[QB])))</f>
        <v>$D$4:$D$80</v>
      </c>
      <c r="Z80" s="5">
        <f ca="1">IF(B_MSK[[#This Row],[concat]]="","",MATCH(B_MSK[[#This Row],[concat]],[2]!db[NB NOTA_C],0)+1)</f>
        <v>445</v>
      </c>
      <c r="AA80" s="5" t="str">
        <f ca="1">IF(B_MSK[[#This Row],[//]]="","",HYPERLINK("[D:\kerja\BANK EXP\BARU\DB.XLSX]DB!e"&amp;B_MSK[[#This Row],[DB_ROW]],"&gt;"))</f>
        <v>&gt;</v>
      </c>
      <c r="AB80" s="30" t="str">
        <f ca="1">MID(B_MSK[[#This Row],[/ STN_1]],FIND(" ",B_MSK[[#This Row],[/ STN_1]])+1,LEN(B_MSK[[#This Row],[/ STN_1]]))</f>
        <v>PCS</v>
      </c>
      <c r="AC80" s="11">
        <f ca="1">IF(B_MSK[[#This Row],[//]]="","",IF(B_MSK[[#This Row],[ JUMLAH ]]="","",IF(B_MSK[[#This Row],[C]]="",B_MSK[[#This Row],[HARGA CTN]]/B_MSK[[#This Row],[JMLH BRG]],B_MSK[[#This Row],[HARGA CTN]]/B_MSK[[#This Row],[A_1]])))</f>
        <v>9000</v>
      </c>
      <c r="AD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" s="15" t="str">
        <f ca="1">IF(B_MSK[[#This Row],[HARGA_2]]="","",IF(MID(B_MSK[[#This Row],[/ STN_2]],FIND(" ",B_MSK[[#This Row],[/ STN_2]])+1,LEN(B_MSK[[#This Row],[/ STN_2]]))="LSN",B_MSK[[#This Row],[HARGA_2]]/12,""))</f>
        <v/>
      </c>
      <c r="AH80" s="7" t="str">
        <f ca="1">IF(B_MSK[[#This Row],[HARGA_3]]="","","/ "&amp;"PCS")</f>
        <v/>
      </c>
      <c r="AI80" s="15">
        <f ca="1">IF(B_MSK[[#This Row],[HARGA_3]]="",IF(B_MSK[[#This Row],[HARGA_2]]="",IF(B_MSK[[#This Row],[HARGA_1]]="","",B_MSK[[#This Row],[HARGA_1]]),B_MSK[[#This Row],[HARGA_2]]),B_MSK[[#This Row],[HARGA_3]])</f>
        <v>9000</v>
      </c>
      <c r="AJ8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0" s="5" t="str">
        <f ca="1">IF(B_MSK[[#This Row],[//]]="","",SUBSTITUTE(SUBSTITUTE(SUBSTITUTE(B_MSK[[#This Row],[QTY/ CTN]]," ","_",2),"(",""),")","")&amp;"_")</f>
        <v>216 PCS_</v>
      </c>
      <c r="AL80" s="5">
        <f ca="1">IF(B_MSK[[#This Row],[A_B]]="","",SEARCH("_",B_MSK[[#This Row],[A_B]]))</f>
        <v>8</v>
      </c>
      <c r="AM80" s="5">
        <f ca="1">IF(B_MSK[[#This Row],[A_B]]="","",LEN(B_MSK[[#This Row],[A_B]]))</f>
        <v>8</v>
      </c>
      <c r="AN80" s="5" t="str">
        <f ca="1">IF(B_MSK[[#This Row],[A_B]]="","",LEFT(B_MSK[[#This Row],[QTY/ CTN]],B_MSK[[#This Row],[A_B_1]]))</f>
        <v>216 PCS</v>
      </c>
      <c r="AO80" s="5" t="str">
        <f ca="1">IF(B_MSK[[#This Row],[A_B]]="","",LEFT(B_MSK[[#This Row],[A_]],SEARCH(" ",B_MSK[[#This Row],[A_]])-1))</f>
        <v>216</v>
      </c>
      <c r="AP80" s="5" t="str">
        <f ca="1">IF(B_MSK[[#This Row],[A_B]]="","",RIGHT(B_MSK[[#This Row],[A_]],LEN(B_MSK[[#This Row],[A_]])-SEARCH(" ",B_MSK[[#This Row],[A_]])))</f>
        <v>PCS</v>
      </c>
      <c r="AQ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" s="5" t="str">
        <f ca="1">IF(B_MSK[[#This Row],[B_]]="","",LEFT(B_MSK[[#This Row],[B_]],SEARCH(" ",B_MSK[[#This Row],[B_]])))</f>
        <v/>
      </c>
      <c r="AS80" s="5" t="str">
        <f ca="1">IF(B_MSK[[#This Row],[B_]]="","",RIGHT(B_MSK[[#This Row],[B_]],LEN(B_MSK[[#This Row],[B_]])-SEARCH(" ",B_MSK[[#This Row],[B_]])))</f>
        <v/>
      </c>
      <c r="AT80" s="5" t="str">
        <f ca="1">IF(B_MSK[[#This Row],[B_2]]="LSN",12,"")</f>
        <v/>
      </c>
      <c r="AU80" s="5" t="str">
        <f ca="1">IF(B_MSK[[#This Row],[C_1]]="","","PCS")</f>
        <v/>
      </c>
      <c r="AV80" s="5">
        <f ca="1">IF(B_MSK[[#This Row],[A_1]]="","",B_MSK[[#This Row],[A_1]]*IF(B_MSK[[#This Row],[B_1]]="",1,B_MSK[[#This Row],[B_1]])*IF(B_MSK[[#This Row],[C_1]]="",1,B_MSK[[#This Row],[C_1]]))</f>
        <v>216</v>
      </c>
      <c r="AW80" s="5" t="str">
        <f ca="1">IF(B_MSK[[#This Row],[C_2]]="",IF(B_MSK[[#This Row],[B_2]]="",IF(B_MSK[[#This Row],[A_2]]="","",B_MSK[[#This Row],[A_2]]),B_MSK[[#This Row],[B_2]]),B_MSK[[#This Row],[C_2]])</f>
        <v>PCS</v>
      </c>
      <c r="AX80" s="2">
        <f ca="1">IF(ISNUMBER(B_MSK[[#This Row],[TANGGAL DATANG]]),B_MSK[[#This Row],[TANGGAL DATANG]],AX79)</f>
        <v>44931</v>
      </c>
      <c r="AY80" s="5" t="str">
        <f ca="1">IF(B_MSK[[#This Row],[DB_ROW]]="","",INDEX([2]!db[JENIS],B_MSK[[#This Row],[DB_ROW]]-1))</f>
        <v>cat</v>
      </c>
      <c r="AZ80" s="5">
        <f ca="1">IF(B_MSK[[#This Row],[A_1]]="","",B_MSK[[#This Row],[A_1]])*1</f>
        <v>216</v>
      </c>
      <c r="BA80" s="5" t="str">
        <f ca="1">IF(B_MSK[[#This Row],[//]]="","",INDEX(INDIRECT(DIR&amp;$2:$2),B_MSK[[#This Row],[//]]))</f>
        <v>UNTANA</v>
      </c>
      <c r="BB80" s="5" t="str">
        <f ca="1">CONCATENATE(B_MSK[[#This Row],[concat]],B_MSK[[#This Row],[HARGA_X]],B_MSK[[#This Row],[SAT]])</f>
        <v>catairopini110@2169000BOX</v>
      </c>
    </row>
    <row r="81" spans="1:54" x14ac:dyDescent="0.25">
      <c r="A81" s="6" t="s">
        <v>128</v>
      </c>
      <c r="B81" s="5" t="str">
        <f ca="1">IF(B_MSK[[#This Row],[N_ID]]="","",INDEX(INDIRECT(DIR&amp;$2:$2),MATCH(B_MSK[[#This Row],[N_ID]],INDIRECT(DIR&amp;"!NOTA[ID_P]"),0)))</f>
        <v/>
      </c>
      <c r="C81" s="5" t="str">
        <f ca="1">IF(B_MSK[[#This Row],[//]]="","",HYPERLINK("["&amp;SUBSTITUTE(DIR,"'","")&amp;"]NOTA!D"&amp;B_MSK[[#This Row],[//]]+2,"&gt;"))</f>
        <v>&gt;</v>
      </c>
      <c r="D81" s="5" t="str">
        <f ca="1">IF(B_MSK[[#This Row],[N_ID]]="","",COUNTIF(INDIRECT(DIR&amp;"!NOTA[ID_H]"),B_MSK[[#This Row],[ID NOTA]]))</f>
        <v/>
      </c>
      <c r="E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78</v>
      </c>
      <c r="F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" s="7" t="str">
        <f ca="1">IF(B_MSK[[#This Row],[stt]]="ada",INDEX([2]!db[NB BM],B_MSK[DB_ROW]-1),"")</f>
        <v>Cat air Opini 120</v>
      </c>
      <c r="H81" s="7" t="str">
        <f ca="1">IF(B_MSK[[#This Row],[//]]="","",INDEX(INDIRECT(DIR&amp;$2:$2),B_MSK[[#This Row],[//]]))</f>
        <v>SURYA PRATAMA</v>
      </c>
      <c r="I81" s="27" t="str">
        <f ca="1">IF(B_MSK[[#This Row],[//]]="","",INDEX(INDIRECT(DB_PATH&amp;$2:$2),B_MSK[[#This Row],[DB_ROW]]-1))</f>
        <v>144 PCS</v>
      </c>
      <c r="J81" s="5">
        <f ca="1">IF(B_MSK[[#This Row],[//]]="","",IF(INDEX(INDIRECT(DIR&amp;$2:$2),B_MSK[[#This Row],[//]])="","",INDEX(INDIRECT(DIR&amp;$2:$2),B_MSK[[#This Row],[//]])))</f>
        <v>15</v>
      </c>
      <c r="K81" s="5">
        <f ca="1">IF(B_MSK[[#This Row],[//]]="","",IF(INDEX(INDIRECT(DIR&amp;$2:$2),B_MSK[[#This Row],[//]])="","",INDEX(INDIRECT(DIR&amp;$2:$2),B_MSK[[#This Row],[//]])))</f>
        <v>2160</v>
      </c>
      <c r="L81" s="5" t="str">
        <f ca="1">IF(B_MSK[[#This Row],[//]]="","",IF(INDEX(INDIRECT(DIR&amp;$2:$2),B_MSK[[#This Row],[//]])="","",INDEX(INDIRECT(DIR&amp;$2:$2),B_MSK[[#This Row],[//]])))</f>
        <v>BOS</v>
      </c>
      <c r="M81" s="13">
        <f ca="1">IF(B_MSK[[#This Row],[//]]="","",INDEX(INDIRECT(DIR&amp;$2:$2),B_MSK[[#This Row],[//]]))</f>
        <v>9400</v>
      </c>
      <c r="N81" s="13">
        <f ca="1">IF(OR(B_MSK[[#This Row],[//]]="",),"",INDEX(INDIRECT(DIR&amp;$2:$2),B_MSK[[#This Row],[//]]))</f>
        <v>1353600</v>
      </c>
      <c r="O81" s="3">
        <f ca="1">IF(B_MSK[[#This Row],[//]]="","",IF(INDEX(INDIRECT(DIR&amp;$2:$2),B_MSK[[#This Row],[//]])=0,"",INDEX(INDIRECT(DIR&amp;$2:$2),B_MSK[[#This Row],[//]])))</f>
        <v>0.2</v>
      </c>
      <c r="P81" s="3">
        <f ca="1">IF(B_MSK[[#This Row],[//]]="","",IF(INDEX(INDIRECT(DIR&amp;$2:$2),B_MSK[[#This Row],[//]])=0,"",INDEX(INDIRECT(DIR&amp;$2:$2),B_MSK[[#This Row],[//]])))</f>
        <v>2.5000000000000001E-2</v>
      </c>
      <c r="Q81" s="12">
        <f ca="1">IF(B_MSK[[#This Row],[//]]="","",INDEX(INDIRECT(DIR&amp;$2:$2),B_MSK[[#This Row],[//]]))</f>
        <v>15837120</v>
      </c>
      <c r="R8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8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81" s="37">
        <f ca="1">IF(B_MSK[[#This Row],[//]]="","",INDEX(INDIRECT(DIR&amp;$2:$2),B_MSK[[#This Row],[//]]))</f>
        <v>0</v>
      </c>
      <c r="U81" s="38">
        <f ca="1">IF(SUMIF(B_MSK[NAMA BARANG],B_MSK[[#This Row],[NAMA BARANG]],B_MSK[JMLH BRG])=0,"",SUMIF(B_MSK[NAMA BARANG],B_MSK[[#This Row],[NAMA BARANG]],B_MSK[C]))</f>
        <v>15</v>
      </c>
      <c r="V81" s="7" t="str">
        <f ca="1">IF(B_MSK[[#This Row],[//]]="","",INDEX(INDIRECT(DIR&amp;$2:$2),B_MSK[[#This Row],[//]]))</f>
        <v>CAT AIR OPINI 120 @144</v>
      </c>
      <c r="W81" s="7" t="str">
        <f ca="1">LOWER(SUBSTITUTE(SUBSTITUTE(SUBSTITUTE(SUBSTITUTE(SUBSTITUTE(SUBSTITUTE(SUBSTITUTE(SUBSTITUTE(SUBSTITUTE(B_MSK[[#This Row],[N.B.nota]]," ",""),"-",""),"(",""),")",""),".",""),",",""),"/",""),"""",""),"+",""))</f>
        <v>catairopini120@144</v>
      </c>
      <c r="X81" s="5" t="str">
        <f ca="1">IF(B_MSK[[#This Row],[N.B.nota]]="","",IF(MATCH(B_MSK[[#This Row],[concat]],[2]!db[NB NOTA_C],0)&gt;0,"ada",0))</f>
        <v>ada</v>
      </c>
      <c r="Y81" s="5" t="str">
        <f ca="1">IF(B_MSK[[#This Row],[N.B.nota]]="","",ADDRESS(ROW(B_MSK[QB]),COLUMN(B_MSK[QB]))&amp;":"&amp;ADDRESS(ROW(),COLUMN(B_MSK[QB])))</f>
        <v>$D$4:$D$81</v>
      </c>
      <c r="Z81" s="5">
        <f ca="1">IF(B_MSK[[#This Row],[concat]]="","",MATCH(B_MSK[[#This Row],[concat]],[2]!db[NB NOTA_C],0)+1)</f>
        <v>446</v>
      </c>
      <c r="AA81" s="5" t="str">
        <f ca="1">IF(B_MSK[[#This Row],[//]]="","",HYPERLINK("[D:\kerja\BANK EXP\BARU\DB.XLSX]DB!e"&amp;B_MSK[[#This Row],[DB_ROW]],"&gt;"))</f>
        <v>&gt;</v>
      </c>
      <c r="AB81" s="30" t="str">
        <f ca="1">MID(B_MSK[[#This Row],[/ STN_1]],FIND(" ",B_MSK[[#This Row],[/ STN_1]])+1,LEN(B_MSK[[#This Row],[/ STN_1]]))</f>
        <v>PCS</v>
      </c>
      <c r="AC81" s="11">
        <f ca="1">IF(B_MSK[[#This Row],[//]]="","",IF(B_MSK[[#This Row],[ JUMLAH ]]="","",IF(B_MSK[[#This Row],[C]]="",B_MSK[[#This Row],[HARGA CTN]]/B_MSK[[#This Row],[JMLH BRG]],B_MSK[[#This Row],[HARGA CTN]]/B_MSK[[#This Row],[A_1]])))</f>
        <v>9400</v>
      </c>
      <c r="AD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" s="15" t="str">
        <f ca="1">IF(B_MSK[[#This Row],[HARGA_2]]="","",IF(MID(B_MSK[[#This Row],[/ STN_2]],FIND(" ",B_MSK[[#This Row],[/ STN_2]])+1,LEN(B_MSK[[#This Row],[/ STN_2]]))="LSN",B_MSK[[#This Row],[HARGA_2]]/12,""))</f>
        <v/>
      </c>
      <c r="AH81" s="7" t="str">
        <f ca="1">IF(B_MSK[[#This Row],[HARGA_3]]="","","/ "&amp;"PCS")</f>
        <v/>
      </c>
      <c r="AI81" s="15">
        <f ca="1">IF(B_MSK[[#This Row],[HARGA_3]]="",IF(B_MSK[[#This Row],[HARGA_2]]="",IF(B_MSK[[#This Row],[HARGA_1]]="","",B_MSK[[#This Row],[HARGA_1]]),B_MSK[[#This Row],[HARGA_2]]),B_MSK[[#This Row],[HARGA_3]])</f>
        <v>9400</v>
      </c>
      <c r="AJ8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1" s="5" t="str">
        <f ca="1">IF(B_MSK[[#This Row],[//]]="","",SUBSTITUTE(SUBSTITUTE(SUBSTITUTE(B_MSK[[#This Row],[QTY/ CTN]]," ","_",2),"(",""),")","")&amp;"_")</f>
        <v>144 PCS_</v>
      </c>
      <c r="AL81" s="5">
        <f ca="1">IF(B_MSK[[#This Row],[A_B]]="","",SEARCH("_",B_MSK[[#This Row],[A_B]]))</f>
        <v>8</v>
      </c>
      <c r="AM81" s="5">
        <f ca="1">IF(B_MSK[[#This Row],[A_B]]="","",LEN(B_MSK[[#This Row],[A_B]]))</f>
        <v>8</v>
      </c>
      <c r="AN81" s="5" t="str">
        <f ca="1">IF(B_MSK[[#This Row],[A_B]]="","",LEFT(B_MSK[[#This Row],[QTY/ CTN]],B_MSK[[#This Row],[A_B_1]]))</f>
        <v>144 PCS</v>
      </c>
      <c r="AO81" s="5" t="str">
        <f ca="1">IF(B_MSK[[#This Row],[A_B]]="","",LEFT(B_MSK[[#This Row],[A_]],SEARCH(" ",B_MSK[[#This Row],[A_]])-1))</f>
        <v>144</v>
      </c>
      <c r="AP81" s="5" t="str">
        <f ca="1">IF(B_MSK[[#This Row],[A_B]]="","",RIGHT(B_MSK[[#This Row],[A_]],LEN(B_MSK[[#This Row],[A_]])-SEARCH(" ",B_MSK[[#This Row],[A_]])))</f>
        <v>PCS</v>
      </c>
      <c r="AQ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" s="5" t="str">
        <f ca="1">IF(B_MSK[[#This Row],[B_]]="","",LEFT(B_MSK[[#This Row],[B_]],SEARCH(" ",B_MSK[[#This Row],[B_]])))</f>
        <v/>
      </c>
      <c r="AS81" s="5" t="str">
        <f ca="1">IF(B_MSK[[#This Row],[B_]]="","",RIGHT(B_MSK[[#This Row],[B_]],LEN(B_MSK[[#This Row],[B_]])-SEARCH(" ",B_MSK[[#This Row],[B_]])))</f>
        <v/>
      </c>
      <c r="AT81" s="5" t="str">
        <f ca="1">IF(B_MSK[[#This Row],[B_2]]="LSN",12,"")</f>
        <v/>
      </c>
      <c r="AU81" s="5" t="str">
        <f ca="1">IF(B_MSK[[#This Row],[C_1]]="","","PCS")</f>
        <v/>
      </c>
      <c r="AV81" s="5">
        <f ca="1">IF(B_MSK[[#This Row],[A_1]]="","",B_MSK[[#This Row],[A_1]]*IF(B_MSK[[#This Row],[B_1]]="",1,B_MSK[[#This Row],[B_1]])*IF(B_MSK[[#This Row],[C_1]]="",1,B_MSK[[#This Row],[C_1]]))</f>
        <v>144</v>
      </c>
      <c r="AW81" s="5" t="str">
        <f ca="1">IF(B_MSK[[#This Row],[C_2]]="",IF(B_MSK[[#This Row],[B_2]]="",IF(B_MSK[[#This Row],[A_2]]="","",B_MSK[[#This Row],[A_2]]),B_MSK[[#This Row],[B_2]]),B_MSK[[#This Row],[C_2]])</f>
        <v>PCS</v>
      </c>
      <c r="AX81" s="2">
        <f ca="1">IF(ISNUMBER(B_MSK[[#This Row],[TANGGAL DATANG]]),B_MSK[[#This Row],[TANGGAL DATANG]],AX80)</f>
        <v>44931</v>
      </c>
      <c r="AY81" s="5" t="str">
        <f ca="1">IF(B_MSK[[#This Row],[DB_ROW]]="","",INDEX([2]!db[JENIS],B_MSK[[#This Row],[DB_ROW]]-1))</f>
        <v>cat</v>
      </c>
      <c r="AZ81" s="5">
        <f ca="1">IF(B_MSK[[#This Row],[A_1]]="","",B_MSK[[#This Row],[A_1]])*1</f>
        <v>144</v>
      </c>
      <c r="BA81" s="5" t="str">
        <f ca="1">IF(B_MSK[[#This Row],[//]]="","",INDEX(INDIRECT(DIR&amp;$2:$2),B_MSK[[#This Row],[//]]))</f>
        <v>UNTANA</v>
      </c>
      <c r="BB81" s="5" t="str">
        <f ca="1">CONCATENATE(B_MSK[[#This Row],[concat]],B_MSK[[#This Row],[HARGA_X]],B_MSK[[#This Row],[SAT]])</f>
        <v>catairopini120@1449400BOS</v>
      </c>
    </row>
    <row r="82" spans="1:54" x14ac:dyDescent="0.25">
      <c r="A82" s="6" t="s">
        <v>128</v>
      </c>
      <c r="B82" s="5" t="str">
        <f ca="1">IF(B_MSK[[#This Row],[N_ID]]="","",INDEX(INDIRECT(DIR&amp;$2:$2),MATCH(B_MSK[[#This Row],[N_ID]],INDIRECT(DIR&amp;"!NOTA[ID_P]"),0)))</f>
        <v/>
      </c>
      <c r="C82" s="5" t="str">
        <f ca="1">IF(B_MSK[[#This Row],[//]]="","",HYPERLINK("["&amp;SUBSTITUTE(DIR,"'","")&amp;"]NOTA!D"&amp;B_MSK[[#This Row],[//]]+2,"&gt;"))</f>
        <v/>
      </c>
      <c r="D82" s="5" t="str">
        <f ca="1">IF(B_MSK[[#This Row],[N_ID]]="","",COUNTIF(INDIRECT(DIR&amp;"!NOTA[ID_H]"),B_MSK[[#This Row],[ID NOTA]]))</f>
        <v/>
      </c>
      <c r="E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" s="7" t="str">
        <f ca="1">IF(B_MSK[[#This Row],[stt]]="ada",INDEX([2]!db[NB BM],B_MSK[DB_ROW]-1),"")</f>
        <v/>
      </c>
      <c r="H82" s="7" t="str">
        <f ca="1">IF(B_MSK[[#This Row],[//]]="","",INDEX(INDIRECT(DIR&amp;$2:$2),B_MSK[[#This Row],[//]]))</f>
        <v/>
      </c>
      <c r="I82" s="27" t="str">
        <f ca="1">IF(B_MSK[[#This Row],[//]]="","",INDEX(INDIRECT(DB_PATH&amp;$2:$2),B_MSK[[#This Row],[DB_ROW]]-1))</f>
        <v/>
      </c>
      <c r="J82" s="5" t="str">
        <f ca="1">IF(B_MSK[[#This Row],[//]]="","",IF(INDEX(INDIRECT(DIR&amp;$2:$2),B_MSK[[#This Row],[//]])="","",INDEX(INDIRECT(DIR&amp;$2:$2),B_MSK[[#This Row],[//]])))</f>
        <v/>
      </c>
      <c r="K82" s="5" t="str">
        <f ca="1">IF(B_MSK[[#This Row],[//]]="","",IF(INDEX(INDIRECT(DIR&amp;$2:$2),B_MSK[[#This Row],[//]])="","",INDEX(INDIRECT(DIR&amp;$2:$2),B_MSK[[#This Row],[//]])))</f>
        <v/>
      </c>
      <c r="L82" s="5" t="str">
        <f ca="1">IF(B_MSK[[#This Row],[//]]="","",IF(INDEX(INDIRECT(DIR&amp;$2:$2),B_MSK[[#This Row],[//]])="","",INDEX(INDIRECT(DIR&amp;$2:$2),B_MSK[[#This Row],[//]])))</f>
        <v/>
      </c>
      <c r="M82" s="13" t="str">
        <f ca="1">IF(B_MSK[[#This Row],[//]]="","",INDEX(INDIRECT(DIR&amp;$2:$2),B_MSK[[#This Row],[//]]))</f>
        <v/>
      </c>
      <c r="N82" s="13" t="str">
        <f ca="1">IF(OR(B_MSK[[#This Row],[//]]="",),"",INDEX(INDIRECT(DIR&amp;$2:$2),B_MSK[[#This Row],[//]]))</f>
        <v/>
      </c>
      <c r="O82" s="3" t="str">
        <f ca="1">IF(B_MSK[[#This Row],[//]]="","",IF(INDEX(INDIRECT(DIR&amp;$2:$2),B_MSK[[#This Row],[//]])=0,"",INDEX(INDIRECT(DIR&amp;$2:$2),B_MSK[[#This Row],[//]])))</f>
        <v/>
      </c>
      <c r="P82" s="3" t="str">
        <f ca="1">IF(B_MSK[[#This Row],[//]]="","",IF(INDEX(INDIRECT(DIR&amp;$2:$2),B_MSK[[#This Row],[//]])=0,"",INDEX(INDIRECT(DIR&amp;$2:$2),B_MSK[[#This Row],[//]])))</f>
        <v/>
      </c>
      <c r="Q82" s="12" t="str">
        <f ca="1">IF(B_MSK[[#This Row],[//]]="","",INDEX(INDIRECT(DIR&amp;$2:$2),B_MSK[[#This Row],[//]]))</f>
        <v/>
      </c>
      <c r="R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" s="37" t="str">
        <f ca="1">IF(B_MSK[[#This Row],[//]]="","",INDEX(INDIRECT(DIR&amp;$2:$2),B_MSK[[#This Row],[//]]))</f>
        <v/>
      </c>
      <c r="U82" s="38" t="str">
        <f ca="1">IF(SUMIF(B_MSK[NAMA BARANG],B_MSK[[#This Row],[NAMA BARANG]],B_MSK[JMLH BRG])=0,"",SUMIF(B_MSK[NAMA BARANG],B_MSK[[#This Row],[NAMA BARANG]],B_MSK[C]))</f>
        <v/>
      </c>
      <c r="V82" s="7" t="str">
        <f ca="1">IF(B_MSK[[#This Row],[//]]="","",INDEX(INDIRECT(DIR&amp;$2:$2),B_MSK[[#This Row],[//]]))</f>
        <v/>
      </c>
      <c r="W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" s="5" t="str">
        <f ca="1">IF(B_MSK[[#This Row],[N.B.nota]]="","",IF(MATCH(B_MSK[[#This Row],[concat]],[2]!db[NB NOTA_C],0)&gt;0,"ada",0))</f>
        <v/>
      </c>
      <c r="Y82" s="5" t="str">
        <f ca="1">IF(B_MSK[[#This Row],[N.B.nota]]="","",ADDRESS(ROW(B_MSK[QB]),COLUMN(B_MSK[QB]))&amp;":"&amp;ADDRESS(ROW(),COLUMN(B_MSK[QB])))</f>
        <v/>
      </c>
      <c r="Z82" s="5" t="str">
        <f ca="1">IF(B_MSK[[#This Row],[concat]]="","",MATCH(B_MSK[[#This Row],[concat]],[2]!db[NB NOTA_C],0)+1)</f>
        <v/>
      </c>
      <c r="AA82" s="5" t="str">
        <f ca="1">IF(B_MSK[[#This Row],[//]]="","",HYPERLINK("[D:\kerja\BANK EXP\BARU\DB.XLSX]DB!e"&amp;B_MSK[[#This Row],[DB_ROW]],"&gt;"))</f>
        <v/>
      </c>
      <c r="AB82" s="30" t="e">
        <f ca="1">MID(B_MSK[[#This Row],[/ STN_1]],FIND(" ",B_MSK[[#This Row],[/ STN_1]])+1,LEN(B_MSK[[#This Row],[/ STN_1]]))</f>
        <v>#VALUE!</v>
      </c>
      <c r="AC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" s="15" t="str">
        <f ca="1">IF(B_MSK[[#This Row],[HARGA_2]]="","",IF(MID(B_MSK[[#This Row],[/ STN_2]],FIND(" ",B_MSK[[#This Row],[/ STN_2]])+1,LEN(B_MSK[[#This Row],[/ STN_2]]))="LSN",B_MSK[[#This Row],[HARGA_2]]/12,""))</f>
        <v/>
      </c>
      <c r="AH82" s="7" t="str">
        <f ca="1">IF(B_MSK[[#This Row],[HARGA_3]]="","","/ "&amp;"PCS")</f>
        <v/>
      </c>
      <c r="AI82" s="15" t="str">
        <f ca="1">IF(B_MSK[[#This Row],[HARGA_3]]="",IF(B_MSK[[#This Row],[HARGA_2]]="",IF(B_MSK[[#This Row],[HARGA_1]]="","",B_MSK[[#This Row],[HARGA_1]]),B_MSK[[#This Row],[HARGA_2]]),B_MSK[[#This Row],[HARGA_3]])</f>
        <v/>
      </c>
      <c r="AJ82" s="15" t="str">
        <f ca="1">IF(B_MSK[[#This Row],[/ STN_3]]="",IF(B_MSK[[#This Row],[/ STN_2]]="",IF(B_MSK[[#This Row],[/ STN_1]]="","",B_MSK[[#This Row],[/ STN_1]]),B_MSK[[#This Row],[/ STN_2]]),B_MSK[[#This Row],[/ STN_3]])</f>
        <v/>
      </c>
      <c r="AK82" s="5" t="str">
        <f ca="1">IF(B_MSK[[#This Row],[//]]="","",SUBSTITUTE(SUBSTITUTE(SUBSTITUTE(B_MSK[[#This Row],[QTY/ CTN]]," ","_",2),"(",""),")","")&amp;"_")</f>
        <v/>
      </c>
      <c r="AL82" s="5" t="str">
        <f ca="1">IF(B_MSK[[#This Row],[A_B]]="","",SEARCH("_",B_MSK[[#This Row],[A_B]]))</f>
        <v/>
      </c>
      <c r="AM82" s="5" t="str">
        <f ca="1">IF(B_MSK[[#This Row],[A_B]]="","",LEN(B_MSK[[#This Row],[A_B]]))</f>
        <v/>
      </c>
      <c r="AN82" s="5" t="str">
        <f ca="1">IF(B_MSK[[#This Row],[A_B]]="","",LEFT(B_MSK[[#This Row],[QTY/ CTN]],B_MSK[[#This Row],[A_B_1]]))</f>
        <v/>
      </c>
      <c r="AO82" s="5" t="str">
        <f ca="1">IF(B_MSK[[#This Row],[A_B]]="","",LEFT(B_MSK[[#This Row],[A_]],SEARCH(" ",B_MSK[[#This Row],[A_]])-1))</f>
        <v/>
      </c>
      <c r="AP82" s="5" t="str">
        <f ca="1">IF(B_MSK[[#This Row],[A_B]]="","",RIGHT(B_MSK[[#This Row],[A_]],LEN(B_MSK[[#This Row],[A_]])-SEARCH(" ",B_MSK[[#This Row],[A_]])))</f>
        <v/>
      </c>
      <c r="AQ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" s="5" t="str">
        <f ca="1">IF(B_MSK[[#This Row],[B_]]="","",LEFT(B_MSK[[#This Row],[B_]],SEARCH(" ",B_MSK[[#This Row],[B_]])))</f>
        <v/>
      </c>
      <c r="AS82" s="5" t="str">
        <f ca="1">IF(B_MSK[[#This Row],[B_]]="","",RIGHT(B_MSK[[#This Row],[B_]],LEN(B_MSK[[#This Row],[B_]])-SEARCH(" ",B_MSK[[#This Row],[B_]])))</f>
        <v/>
      </c>
      <c r="AT82" s="5" t="str">
        <f ca="1">IF(B_MSK[[#This Row],[B_2]]="LSN",12,"")</f>
        <v/>
      </c>
      <c r="AU82" s="5" t="str">
        <f ca="1">IF(B_MSK[[#This Row],[C_1]]="","","PCS")</f>
        <v/>
      </c>
      <c r="AV82" s="5" t="str">
        <f ca="1">IF(B_MSK[[#This Row],[A_1]]="","",B_MSK[[#This Row],[A_1]]*IF(B_MSK[[#This Row],[B_1]]="",1,B_MSK[[#This Row],[B_1]])*IF(B_MSK[[#This Row],[C_1]]="",1,B_MSK[[#This Row],[C_1]]))</f>
        <v/>
      </c>
      <c r="AW82" s="5" t="str">
        <f ca="1">IF(B_MSK[[#This Row],[C_2]]="",IF(B_MSK[[#This Row],[B_2]]="",IF(B_MSK[[#This Row],[A_2]]="","",B_MSK[[#This Row],[A_2]]),B_MSK[[#This Row],[B_2]]),B_MSK[[#This Row],[C_2]])</f>
        <v/>
      </c>
      <c r="AX82" s="2">
        <f ca="1">IF(ISNUMBER(B_MSK[[#This Row],[TANGGAL DATANG]]),B_MSK[[#This Row],[TANGGAL DATANG]],AX81)</f>
        <v>44931</v>
      </c>
      <c r="AY82" s="5" t="str">
        <f ca="1">IF(B_MSK[[#This Row],[DB_ROW]]="","",INDEX([2]!db[JENIS],B_MSK[[#This Row],[DB_ROW]]-1))</f>
        <v/>
      </c>
      <c r="AZ82" s="5" t="e">
        <f ca="1">IF(B_MSK[[#This Row],[A_1]]="","",B_MSK[[#This Row],[A_1]])*1</f>
        <v>#VALUE!</v>
      </c>
      <c r="BA82" s="5" t="str">
        <f ca="1">IF(B_MSK[[#This Row],[//]]="","",INDEX(INDIRECT(DIR&amp;$2:$2),B_MSK[[#This Row],[//]]))</f>
        <v/>
      </c>
      <c r="BB82" s="5" t="str">
        <f ca="1">CONCATENATE(B_MSK[[#This Row],[concat]],B_MSK[[#This Row],[HARGA_X]],B_MSK[[#This Row],[SAT]])</f>
        <v/>
      </c>
    </row>
    <row r="83" spans="1:54" x14ac:dyDescent="0.25">
      <c r="A83" s="6" t="s">
        <v>195</v>
      </c>
      <c r="B83" s="5">
        <f ca="1">IF(B_MSK[[#This Row],[N_ID]]="","",INDEX(INDIRECT(DIR&amp;$2:$2),MATCH(B_MSK[[#This Row],[N_ID]],INDIRECT(DIR&amp;"!NOTA[ID_P]"),0)))</f>
        <v>17</v>
      </c>
      <c r="C83" s="5" t="str">
        <f ca="1">IF(B_MSK[[#This Row],[//]]="","",HYPERLINK("["&amp;SUBSTITUTE(DIR,"'","")&amp;"]NOTA!D"&amp;B_MSK[[#This Row],[//]]+2,"&gt;"))</f>
        <v>&gt;</v>
      </c>
      <c r="D83" s="5">
        <f ca="1">IF(B_MSK[[#This Row],[N_ID]]="","",COUNTIF(INDIRECT(DIR&amp;"!NOTA[ID_H]"),B_MSK[[#This Row],[ID NOTA]]))</f>
        <v>2</v>
      </c>
      <c r="E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80</v>
      </c>
      <c r="F83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44932</v>
      </c>
      <c r="G83" s="7" t="str">
        <f ca="1">IF(B_MSK[[#This Row],[stt]]="ada",INDEX([2]!db[NB BM],B_MSK[DB_ROW]-1),"")</f>
        <v>Celengan (L)</v>
      </c>
      <c r="H83" s="7" t="str">
        <f ca="1">IF(B_MSK[[#This Row],[//]]="","",INDEX(INDIRECT(DIR&amp;$2:$2),B_MSK[[#This Row],[//]]))</f>
        <v>PMJP</v>
      </c>
      <c r="I83" s="27" t="str">
        <f ca="1">IF(B_MSK[[#This Row],[//]]="","",INDEX(INDIRECT(DB_PATH&amp;$2:$2),B_MSK[[#This Row],[DB_ROW]]-1))</f>
        <v>10 LSN</v>
      </c>
      <c r="J83" s="5">
        <f ca="1">IF(B_MSK[[#This Row],[//]]="","",IF(INDEX(INDIRECT(DIR&amp;$2:$2),B_MSK[[#This Row],[//]])="","",INDEX(INDIRECT(DIR&amp;$2:$2),B_MSK[[#This Row],[//]])))</f>
        <v>2</v>
      </c>
      <c r="K83" s="5">
        <f ca="1">IF(B_MSK[[#This Row],[//]]="","",IF(INDEX(INDIRECT(DIR&amp;$2:$2),B_MSK[[#This Row],[//]])="","",INDEX(INDIRECT(DIR&amp;$2:$2),B_MSK[[#This Row],[//]])))</f>
        <v>20</v>
      </c>
      <c r="L83" s="5" t="str">
        <f ca="1">IF(B_MSK[[#This Row],[//]]="","",IF(INDEX(INDIRECT(DIR&amp;$2:$2),B_MSK[[#This Row],[//]])="","",INDEX(INDIRECT(DIR&amp;$2:$2),B_MSK[[#This Row],[//]])))</f>
        <v>LSN</v>
      </c>
      <c r="M83" s="13">
        <f ca="1">IF(B_MSK[[#This Row],[//]]="","",INDEX(INDIRECT(DIR&amp;$2:$2),B_MSK[[#This Row],[//]]))</f>
        <v>72000</v>
      </c>
      <c r="N83" s="13">
        <f ca="1">IF(OR(B_MSK[[#This Row],[//]]="",),"",INDEX(INDIRECT(DIR&amp;$2:$2),B_MSK[[#This Row],[//]]))</f>
        <v>720000</v>
      </c>
      <c r="O83" s="3" t="str">
        <f ca="1">IF(B_MSK[[#This Row],[//]]="","",IF(INDEX(INDIRECT(DIR&amp;$2:$2),B_MSK[[#This Row],[//]])=0,"",INDEX(INDIRECT(DIR&amp;$2:$2),B_MSK[[#This Row],[//]])))</f>
        <v/>
      </c>
      <c r="P83" s="3" t="str">
        <f ca="1">IF(B_MSK[[#This Row],[//]]="","",IF(INDEX(INDIRECT(DIR&amp;$2:$2),B_MSK[[#This Row],[//]])=0,"",INDEX(INDIRECT(DIR&amp;$2:$2),B_MSK[[#This Row],[//]])))</f>
        <v/>
      </c>
      <c r="Q83" s="12">
        <f ca="1">IF(B_MSK[[#This Row],[//]]="","",INDEX(INDIRECT(DIR&amp;$2:$2),B_MSK[[#This Row],[//]]))</f>
        <v>1440000</v>
      </c>
      <c r="R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" s="37">
        <f ca="1">IF(B_MSK[[#This Row],[//]]="","",INDEX(INDIRECT(DIR&amp;$2:$2),B_MSK[[#This Row],[//]]))</f>
        <v>0</v>
      </c>
      <c r="U83" s="38">
        <f ca="1">IF(SUMIF(B_MSK[NAMA BARANG],B_MSK[[#This Row],[NAMA BARANG]],B_MSK[JMLH BRG])=0,"",SUMIF(B_MSK[NAMA BARANG],B_MSK[[#This Row],[NAMA BARANG]],B_MSK[C]))</f>
        <v>2</v>
      </c>
      <c r="V83" s="7" t="str">
        <f ca="1">IF(B_MSK[[#This Row],[//]]="","",INDEX(INDIRECT(DIR&amp;$2:$2),B_MSK[[#This Row],[//]]))</f>
        <v>CELENGAN L</v>
      </c>
      <c r="W83" s="7" t="str">
        <f ca="1">LOWER(SUBSTITUTE(SUBSTITUTE(SUBSTITUTE(SUBSTITUTE(SUBSTITUTE(SUBSTITUTE(SUBSTITUTE(SUBSTITUTE(SUBSTITUTE(B_MSK[[#This Row],[N.B.nota]]," ",""),"-",""),"(",""),")",""),".",""),",",""),"/",""),"""",""),"+",""))</f>
        <v>celenganl</v>
      </c>
      <c r="X83" s="5" t="str">
        <f ca="1">IF(B_MSK[[#This Row],[N.B.nota]]="","",IF(MATCH(B_MSK[[#This Row],[concat]],[2]!db[NB NOTA_C],0)&gt;0,"ada",0))</f>
        <v>ada</v>
      </c>
      <c r="Y83" s="5" t="str">
        <f ca="1">IF(B_MSK[[#This Row],[N.B.nota]]="","",ADDRESS(ROW(B_MSK[QB]),COLUMN(B_MSK[QB]))&amp;":"&amp;ADDRESS(ROW(),COLUMN(B_MSK[QB])))</f>
        <v>$D$4:$D$83</v>
      </c>
      <c r="Z83" s="5">
        <f ca="1">IF(B_MSK[[#This Row],[concat]]="","",MATCH(B_MSK[[#This Row],[concat]],[2]!db[NB NOTA_C],0)+1)</f>
        <v>449</v>
      </c>
      <c r="AA83" s="5" t="str">
        <f ca="1">IF(B_MSK[[#This Row],[//]]="","",HYPERLINK("[D:\kerja\BANK EXP\BARU\DB.XLSX]DB!e"&amp;B_MSK[[#This Row],[DB_ROW]],"&gt;"))</f>
        <v>&gt;</v>
      </c>
      <c r="AB83" s="30" t="str">
        <f ca="1">MID(B_MSK[[#This Row],[/ STN_1]],FIND(" ",B_MSK[[#This Row],[/ STN_1]])+1,LEN(B_MSK[[#This Row],[/ STN_1]]))</f>
        <v>LSN</v>
      </c>
      <c r="AC83" s="11">
        <f ca="1">IF(B_MSK[[#This Row],[//]]="","",IF(B_MSK[[#This Row],[ JUMLAH ]]="","",IF(B_MSK[[#This Row],[C]]="",B_MSK[[#This Row],[HARGA CTN]]/B_MSK[[#This Row],[JMLH BRG]],B_MSK[[#This Row],[HARGA CTN]]/B_MSK[[#This Row],[A_1]])))</f>
        <v>72000</v>
      </c>
      <c r="AD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6000</v>
      </c>
      <c r="AF8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3" s="15" t="str">
        <f ca="1">IF(B_MSK[[#This Row],[HARGA_2]]="","",IF(MID(B_MSK[[#This Row],[/ STN_2]],FIND(" ",B_MSK[[#This Row],[/ STN_2]])+1,LEN(B_MSK[[#This Row],[/ STN_2]]))="LSN",B_MSK[[#This Row],[HARGA_2]]/12,""))</f>
        <v/>
      </c>
      <c r="AH83" s="7" t="str">
        <f ca="1">IF(B_MSK[[#This Row],[HARGA_3]]="","","/ "&amp;"PCS")</f>
        <v/>
      </c>
      <c r="AI83" s="15">
        <f ca="1">IF(B_MSK[[#This Row],[HARGA_3]]="",IF(B_MSK[[#This Row],[HARGA_2]]="",IF(B_MSK[[#This Row],[HARGA_1]]="","",B_MSK[[#This Row],[HARGA_1]]),B_MSK[[#This Row],[HARGA_2]]),B_MSK[[#This Row],[HARGA_3]])</f>
        <v>6000</v>
      </c>
      <c r="AJ8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3" s="5" t="str">
        <f ca="1">IF(B_MSK[[#This Row],[//]]="","",SUBSTITUTE(SUBSTITUTE(SUBSTITUTE(B_MSK[[#This Row],[QTY/ CTN]]," ","_",2),"(",""),")","")&amp;"_")</f>
        <v>10 LSN_</v>
      </c>
      <c r="AL83" s="5">
        <f ca="1">IF(B_MSK[[#This Row],[A_B]]="","",SEARCH("_",B_MSK[[#This Row],[A_B]]))</f>
        <v>7</v>
      </c>
      <c r="AM83" s="5">
        <f ca="1">IF(B_MSK[[#This Row],[A_B]]="","",LEN(B_MSK[[#This Row],[A_B]]))</f>
        <v>7</v>
      </c>
      <c r="AN83" s="5" t="str">
        <f ca="1">IF(B_MSK[[#This Row],[A_B]]="","",LEFT(B_MSK[[#This Row],[QTY/ CTN]],B_MSK[[#This Row],[A_B_1]]))</f>
        <v>10 LSN</v>
      </c>
      <c r="AO83" s="5" t="str">
        <f ca="1">IF(B_MSK[[#This Row],[A_B]]="","",LEFT(B_MSK[[#This Row],[A_]],SEARCH(" ",B_MSK[[#This Row],[A_]])-1))</f>
        <v>10</v>
      </c>
      <c r="AP83" s="5" t="str">
        <f ca="1">IF(B_MSK[[#This Row],[A_B]]="","",RIGHT(B_MSK[[#This Row],[A_]],LEN(B_MSK[[#This Row],[A_]])-SEARCH(" ",B_MSK[[#This Row],[A_]])))</f>
        <v>LSN</v>
      </c>
      <c r="AQ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3" s="5" t="str">
        <f ca="1">IF(B_MSK[[#This Row],[B_]]="","",LEFT(B_MSK[[#This Row],[B_]],SEARCH(" ",B_MSK[[#This Row],[B_]])))</f>
        <v xml:space="preserve">12 </v>
      </c>
      <c r="AS83" s="5" t="str">
        <f ca="1">IF(B_MSK[[#This Row],[B_]]="","",RIGHT(B_MSK[[#This Row],[B_]],LEN(B_MSK[[#This Row],[B_]])-SEARCH(" ",B_MSK[[#This Row],[B_]])))</f>
        <v>PCS</v>
      </c>
      <c r="AT83" s="5" t="str">
        <f ca="1">IF(B_MSK[[#This Row],[B_2]]="LSN",12,"")</f>
        <v/>
      </c>
      <c r="AU83" s="5" t="str">
        <f ca="1">IF(B_MSK[[#This Row],[C_1]]="","","PCS")</f>
        <v/>
      </c>
      <c r="AV83" s="5">
        <f ca="1">IF(B_MSK[[#This Row],[A_1]]="","",B_MSK[[#This Row],[A_1]]*IF(B_MSK[[#This Row],[B_1]]="",1,B_MSK[[#This Row],[B_1]])*IF(B_MSK[[#This Row],[C_1]]="",1,B_MSK[[#This Row],[C_1]]))</f>
        <v>120</v>
      </c>
      <c r="AW83" s="5" t="str">
        <f ca="1">IF(B_MSK[[#This Row],[C_2]]="",IF(B_MSK[[#This Row],[B_2]]="",IF(B_MSK[[#This Row],[A_2]]="","",B_MSK[[#This Row],[A_2]]),B_MSK[[#This Row],[B_2]]),B_MSK[[#This Row],[C_2]])</f>
        <v>PCS</v>
      </c>
      <c r="AX83" s="2">
        <f ca="1">IF(ISNUMBER(B_MSK[[#This Row],[TANGGAL DATANG]]),B_MSK[[#This Row],[TANGGAL DATANG]],AX82)</f>
        <v>44932</v>
      </c>
      <c r="AY83" s="5" t="str">
        <f ca="1">IF(B_MSK[[#This Row],[DB_ROW]]="","",INDEX([2]!db[JENIS],B_MSK[[#This Row],[DB_ROW]]-1))</f>
        <v>coinbank</v>
      </c>
      <c r="AZ83" s="5">
        <f ca="1">IF(B_MSK[[#This Row],[A_1]]="","",B_MSK[[#This Row],[A_1]])*1</f>
        <v>10</v>
      </c>
      <c r="BA83" s="5" t="str">
        <f ca="1">IF(B_MSK[[#This Row],[//]]="","",INDEX(INDIRECT(DIR&amp;$2:$2),B_MSK[[#This Row],[//]]))</f>
        <v>UNTANA</v>
      </c>
      <c r="BB83" s="5" t="str">
        <f ca="1">CONCATENATE(B_MSK[[#This Row],[concat]],B_MSK[[#This Row],[HARGA_X]],B_MSK[[#This Row],[SAT]])</f>
        <v>celenganl6000LSN</v>
      </c>
    </row>
    <row r="84" spans="1:54" x14ac:dyDescent="0.25">
      <c r="A84" s="6" t="s">
        <v>128</v>
      </c>
      <c r="B84" s="5" t="str">
        <f ca="1">IF(B_MSK[[#This Row],[N_ID]]="","",INDEX(INDIRECT(DIR&amp;$2:$2),MATCH(B_MSK[[#This Row],[N_ID]],INDIRECT(DIR&amp;"!NOTA[ID_P]"),0)))</f>
        <v/>
      </c>
      <c r="C84" s="5" t="str">
        <f ca="1">IF(B_MSK[[#This Row],[//]]="","",HYPERLINK("["&amp;SUBSTITUTE(DIR,"'","")&amp;"]NOTA!D"&amp;B_MSK[[#This Row],[//]]+2,"&gt;"))</f>
        <v>&gt;</v>
      </c>
      <c r="D84" s="5" t="str">
        <f ca="1">IF(B_MSK[[#This Row],[N_ID]]="","",COUNTIF(INDIRECT(DIR&amp;"!NOTA[ID_H]"),B_MSK[[#This Row],[ID NOTA]]))</f>
        <v/>
      </c>
      <c r="E8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81</v>
      </c>
      <c r="F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" s="7" t="str">
        <f ca="1">IF(B_MSK[[#This Row],[stt]]="ada",INDEX([2]!db[NB BM],B_MSK[DB_ROW]-1),"")</f>
        <v>Celengan (XL)</v>
      </c>
      <c r="H84" s="7" t="str">
        <f ca="1">IF(B_MSK[[#This Row],[//]]="","",INDEX(INDIRECT(DIR&amp;$2:$2),B_MSK[[#This Row],[//]]))</f>
        <v>PMJP</v>
      </c>
      <c r="I84" s="27" t="str">
        <f ca="1">IF(B_MSK[[#This Row],[//]]="","",INDEX(INDIRECT(DB_PATH&amp;$2:$2),B_MSK[[#This Row],[DB_ROW]]-1))</f>
        <v>6 LSN</v>
      </c>
      <c r="J84" s="5">
        <f ca="1">IF(B_MSK[[#This Row],[//]]="","",IF(INDEX(INDIRECT(DIR&amp;$2:$2),B_MSK[[#This Row],[//]])="","",INDEX(INDIRECT(DIR&amp;$2:$2),B_MSK[[#This Row],[//]])))</f>
        <v>2</v>
      </c>
      <c r="K84" s="5">
        <f ca="1">IF(B_MSK[[#This Row],[//]]="","",IF(INDEX(INDIRECT(DIR&amp;$2:$2),B_MSK[[#This Row],[//]])="","",INDEX(INDIRECT(DIR&amp;$2:$2),B_MSK[[#This Row],[//]])))</f>
        <v>12</v>
      </c>
      <c r="L84" s="5" t="str">
        <f ca="1">IF(B_MSK[[#This Row],[//]]="","",IF(INDEX(INDIRECT(DIR&amp;$2:$2),B_MSK[[#This Row],[//]])="","",INDEX(INDIRECT(DIR&amp;$2:$2),B_MSK[[#This Row],[//]])))</f>
        <v>LSN</v>
      </c>
      <c r="M84" s="13">
        <f ca="1">IF(B_MSK[[#This Row],[//]]="","",INDEX(INDIRECT(DIR&amp;$2:$2),B_MSK[[#This Row],[//]]))</f>
        <v>87000</v>
      </c>
      <c r="N84" s="13">
        <f ca="1">IF(OR(B_MSK[[#This Row],[//]]="",),"",INDEX(INDIRECT(DIR&amp;$2:$2),B_MSK[[#This Row],[//]]))</f>
        <v>522000</v>
      </c>
      <c r="O84" s="3" t="str">
        <f ca="1">IF(B_MSK[[#This Row],[//]]="","",IF(INDEX(INDIRECT(DIR&amp;$2:$2),B_MSK[[#This Row],[//]])=0,"",INDEX(INDIRECT(DIR&amp;$2:$2),B_MSK[[#This Row],[//]])))</f>
        <v/>
      </c>
      <c r="P84" s="3" t="str">
        <f ca="1">IF(B_MSK[[#This Row],[//]]="","",IF(INDEX(INDIRECT(DIR&amp;$2:$2),B_MSK[[#This Row],[//]])=0,"",INDEX(INDIRECT(DIR&amp;$2:$2),B_MSK[[#This Row],[//]])))</f>
        <v/>
      </c>
      <c r="Q84" s="12">
        <f ca="1">IF(B_MSK[[#This Row],[//]]="","",INDEX(INDIRECT(DIR&amp;$2:$2),B_MSK[[#This Row],[//]]))</f>
        <v>1044000</v>
      </c>
      <c r="R8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8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84" s="37">
        <f ca="1">IF(B_MSK[[#This Row],[//]]="","",INDEX(INDIRECT(DIR&amp;$2:$2),B_MSK[[#This Row],[//]]))</f>
        <v>0</v>
      </c>
      <c r="U84" s="38">
        <f ca="1">IF(SUMIF(B_MSK[NAMA BARANG],B_MSK[[#This Row],[NAMA BARANG]],B_MSK[JMLH BRG])=0,"",SUMIF(B_MSK[NAMA BARANG],B_MSK[[#This Row],[NAMA BARANG]],B_MSK[C]))</f>
        <v>2</v>
      </c>
      <c r="V84" s="7" t="str">
        <f ca="1">IF(B_MSK[[#This Row],[//]]="","",INDEX(INDIRECT(DIR&amp;$2:$2),B_MSK[[#This Row],[//]]))</f>
        <v>CELENGAN XL</v>
      </c>
      <c r="W84" s="7" t="str">
        <f ca="1">LOWER(SUBSTITUTE(SUBSTITUTE(SUBSTITUTE(SUBSTITUTE(SUBSTITUTE(SUBSTITUTE(SUBSTITUTE(SUBSTITUTE(SUBSTITUTE(B_MSK[[#This Row],[N.B.nota]]," ",""),"-",""),"(",""),")",""),".",""),",",""),"/",""),"""",""),"+",""))</f>
        <v>celenganxl</v>
      </c>
      <c r="X84" s="5" t="str">
        <f ca="1">IF(B_MSK[[#This Row],[N.B.nota]]="","",IF(MATCH(B_MSK[[#This Row],[concat]],[2]!db[NB NOTA_C],0)&gt;0,"ada",0))</f>
        <v>ada</v>
      </c>
      <c r="Y84" s="5" t="str">
        <f ca="1">IF(B_MSK[[#This Row],[N.B.nota]]="","",ADDRESS(ROW(B_MSK[QB]),COLUMN(B_MSK[QB]))&amp;":"&amp;ADDRESS(ROW(),COLUMN(B_MSK[QB])))</f>
        <v>$D$4:$D$84</v>
      </c>
      <c r="Z84" s="5">
        <f ca="1">IF(B_MSK[[#This Row],[concat]]="","",MATCH(B_MSK[[#This Row],[concat]],[2]!db[NB NOTA_C],0)+1)</f>
        <v>452</v>
      </c>
      <c r="AA84" s="5" t="str">
        <f ca="1">IF(B_MSK[[#This Row],[//]]="","",HYPERLINK("[D:\kerja\BANK EXP\BARU\DB.XLSX]DB!e"&amp;B_MSK[[#This Row],[DB_ROW]],"&gt;"))</f>
        <v>&gt;</v>
      </c>
      <c r="AB84" s="30" t="str">
        <f ca="1">MID(B_MSK[[#This Row],[/ STN_1]],FIND(" ",B_MSK[[#This Row],[/ STN_1]])+1,LEN(B_MSK[[#This Row],[/ STN_1]]))</f>
        <v>LSN</v>
      </c>
      <c r="AC84" s="11">
        <f ca="1">IF(B_MSK[[#This Row],[//]]="","",IF(B_MSK[[#This Row],[ JUMLAH ]]="","",IF(B_MSK[[#This Row],[C]]="",B_MSK[[#This Row],[HARGA CTN]]/B_MSK[[#This Row],[JMLH BRG]],B_MSK[[#This Row],[HARGA CTN]]/B_MSK[[#This Row],[A_1]])))</f>
        <v>87000</v>
      </c>
      <c r="AD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7250</v>
      </c>
      <c r="AF8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4" s="15" t="str">
        <f ca="1">IF(B_MSK[[#This Row],[HARGA_2]]="","",IF(MID(B_MSK[[#This Row],[/ STN_2]],FIND(" ",B_MSK[[#This Row],[/ STN_2]])+1,LEN(B_MSK[[#This Row],[/ STN_2]]))="LSN",B_MSK[[#This Row],[HARGA_2]]/12,""))</f>
        <v/>
      </c>
      <c r="AH84" s="7" t="str">
        <f ca="1">IF(B_MSK[[#This Row],[HARGA_3]]="","","/ "&amp;"PCS")</f>
        <v/>
      </c>
      <c r="AI84" s="15">
        <f ca="1">IF(B_MSK[[#This Row],[HARGA_3]]="",IF(B_MSK[[#This Row],[HARGA_2]]="",IF(B_MSK[[#This Row],[HARGA_1]]="","",B_MSK[[#This Row],[HARGA_1]]),B_MSK[[#This Row],[HARGA_2]]),B_MSK[[#This Row],[HARGA_3]])</f>
        <v>7250</v>
      </c>
      <c r="AJ8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4" s="5" t="str">
        <f ca="1">IF(B_MSK[[#This Row],[//]]="","",SUBSTITUTE(SUBSTITUTE(SUBSTITUTE(B_MSK[[#This Row],[QTY/ CTN]]," ","_",2),"(",""),")","")&amp;"_")</f>
        <v>6 LSN_</v>
      </c>
      <c r="AL84" s="5">
        <f ca="1">IF(B_MSK[[#This Row],[A_B]]="","",SEARCH("_",B_MSK[[#This Row],[A_B]]))</f>
        <v>6</v>
      </c>
      <c r="AM84" s="5">
        <f ca="1">IF(B_MSK[[#This Row],[A_B]]="","",LEN(B_MSK[[#This Row],[A_B]]))</f>
        <v>6</v>
      </c>
      <c r="AN84" s="5" t="str">
        <f ca="1">IF(B_MSK[[#This Row],[A_B]]="","",LEFT(B_MSK[[#This Row],[QTY/ CTN]],B_MSK[[#This Row],[A_B_1]]))</f>
        <v>6 LSN</v>
      </c>
      <c r="AO84" s="5" t="str">
        <f ca="1">IF(B_MSK[[#This Row],[A_B]]="","",LEFT(B_MSK[[#This Row],[A_]],SEARCH(" ",B_MSK[[#This Row],[A_]])-1))</f>
        <v>6</v>
      </c>
      <c r="AP84" s="5" t="str">
        <f ca="1">IF(B_MSK[[#This Row],[A_B]]="","",RIGHT(B_MSK[[#This Row],[A_]],LEN(B_MSK[[#This Row],[A_]])-SEARCH(" ",B_MSK[[#This Row],[A_]])))</f>
        <v>LSN</v>
      </c>
      <c r="AQ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4" s="5" t="str">
        <f ca="1">IF(B_MSK[[#This Row],[B_]]="","",LEFT(B_MSK[[#This Row],[B_]],SEARCH(" ",B_MSK[[#This Row],[B_]])))</f>
        <v xml:space="preserve">12 </v>
      </c>
      <c r="AS84" s="5" t="str">
        <f ca="1">IF(B_MSK[[#This Row],[B_]]="","",RIGHT(B_MSK[[#This Row],[B_]],LEN(B_MSK[[#This Row],[B_]])-SEARCH(" ",B_MSK[[#This Row],[B_]])))</f>
        <v>PCS</v>
      </c>
      <c r="AT84" s="5" t="str">
        <f ca="1">IF(B_MSK[[#This Row],[B_2]]="LSN",12,"")</f>
        <v/>
      </c>
      <c r="AU84" s="5" t="str">
        <f ca="1">IF(B_MSK[[#This Row],[C_1]]="","","PCS")</f>
        <v/>
      </c>
      <c r="AV84" s="5">
        <f ca="1">IF(B_MSK[[#This Row],[A_1]]="","",B_MSK[[#This Row],[A_1]]*IF(B_MSK[[#This Row],[B_1]]="",1,B_MSK[[#This Row],[B_1]])*IF(B_MSK[[#This Row],[C_1]]="",1,B_MSK[[#This Row],[C_1]]))</f>
        <v>72</v>
      </c>
      <c r="AW84" s="5" t="str">
        <f ca="1">IF(B_MSK[[#This Row],[C_2]]="",IF(B_MSK[[#This Row],[B_2]]="",IF(B_MSK[[#This Row],[A_2]]="","",B_MSK[[#This Row],[A_2]]),B_MSK[[#This Row],[B_2]]),B_MSK[[#This Row],[C_2]])</f>
        <v>PCS</v>
      </c>
      <c r="AX84" s="2">
        <f ca="1">IF(ISNUMBER(B_MSK[[#This Row],[TANGGAL DATANG]]),B_MSK[[#This Row],[TANGGAL DATANG]],AX83)</f>
        <v>44932</v>
      </c>
      <c r="AY84" s="5" t="str">
        <f ca="1">IF(B_MSK[[#This Row],[DB_ROW]]="","",INDEX([2]!db[JENIS],B_MSK[[#This Row],[DB_ROW]]-1))</f>
        <v>coinbank</v>
      </c>
      <c r="AZ84" s="5">
        <f ca="1">IF(B_MSK[[#This Row],[A_1]]="","",B_MSK[[#This Row],[A_1]])*1</f>
        <v>6</v>
      </c>
      <c r="BA84" s="5" t="str">
        <f ca="1">IF(B_MSK[[#This Row],[//]]="","",INDEX(INDIRECT(DIR&amp;$2:$2),B_MSK[[#This Row],[//]]))</f>
        <v>UNTANA</v>
      </c>
      <c r="BB84" s="5" t="str">
        <f ca="1">CONCATENATE(B_MSK[[#This Row],[concat]],B_MSK[[#This Row],[HARGA_X]],B_MSK[[#This Row],[SAT]])</f>
        <v>celenganxl7250LSN</v>
      </c>
    </row>
    <row r="85" spans="1:54" x14ac:dyDescent="0.25">
      <c r="A85" s="6" t="s">
        <v>128</v>
      </c>
      <c r="B85" s="5" t="str">
        <f ca="1">IF(B_MSK[[#This Row],[N_ID]]="","",INDEX(INDIRECT(DIR&amp;$2:$2),MATCH(B_MSK[[#This Row],[N_ID]],INDIRECT(DIR&amp;"!NOTA[ID_P]"),0)))</f>
        <v/>
      </c>
      <c r="C85" s="5" t="str">
        <f ca="1">IF(B_MSK[[#This Row],[//]]="","",HYPERLINK("["&amp;SUBSTITUTE(DIR,"'","")&amp;"]NOTA!D"&amp;B_MSK[[#This Row],[//]]+2,"&gt;"))</f>
        <v/>
      </c>
      <c r="D85" s="5" t="str">
        <f ca="1">IF(B_MSK[[#This Row],[N_ID]]="","",COUNTIF(INDIRECT(DIR&amp;"!NOTA[ID_H]"),B_MSK[[#This Row],[ID NOTA]]))</f>
        <v/>
      </c>
      <c r="E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" s="7" t="str">
        <f ca="1">IF(B_MSK[[#This Row],[stt]]="ada",INDEX([2]!db[NB BM],B_MSK[DB_ROW]-1),"")</f>
        <v/>
      </c>
      <c r="H85" s="7" t="str">
        <f ca="1">IF(B_MSK[[#This Row],[//]]="","",INDEX(INDIRECT(DIR&amp;$2:$2),B_MSK[[#This Row],[//]]))</f>
        <v/>
      </c>
      <c r="I85" s="27" t="str">
        <f ca="1">IF(B_MSK[[#This Row],[//]]="","",INDEX(INDIRECT(DB_PATH&amp;$2:$2),B_MSK[[#This Row],[DB_ROW]]-1))</f>
        <v/>
      </c>
      <c r="J85" s="5" t="str">
        <f ca="1">IF(B_MSK[[#This Row],[//]]="","",IF(INDEX(INDIRECT(DIR&amp;$2:$2),B_MSK[[#This Row],[//]])="","",INDEX(INDIRECT(DIR&amp;$2:$2),B_MSK[[#This Row],[//]])))</f>
        <v/>
      </c>
      <c r="K85" s="5" t="str">
        <f ca="1">IF(B_MSK[[#This Row],[//]]="","",IF(INDEX(INDIRECT(DIR&amp;$2:$2),B_MSK[[#This Row],[//]])="","",INDEX(INDIRECT(DIR&amp;$2:$2),B_MSK[[#This Row],[//]])))</f>
        <v/>
      </c>
      <c r="L85" s="5" t="str">
        <f ca="1">IF(B_MSK[[#This Row],[//]]="","",IF(INDEX(INDIRECT(DIR&amp;$2:$2),B_MSK[[#This Row],[//]])="","",INDEX(INDIRECT(DIR&amp;$2:$2),B_MSK[[#This Row],[//]])))</f>
        <v/>
      </c>
      <c r="M85" s="13" t="str">
        <f ca="1">IF(B_MSK[[#This Row],[//]]="","",INDEX(INDIRECT(DIR&amp;$2:$2),B_MSK[[#This Row],[//]]))</f>
        <v/>
      </c>
      <c r="N85" s="13" t="str">
        <f ca="1">IF(OR(B_MSK[[#This Row],[//]]="",),"",INDEX(INDIRECT(DIR&amp;$2:$2),B_MSK[[#This Row],[//]]))</f>
        <v/>
      </c>
      <c r="O85" s="3" t="str">
        <f ca="1">IF(B_MSK[[#This Row],[//]]="","",IF(INDEX(INDIRECT(DIR&amp;$2:$2),B_MSK[[#This Row],[//]])=0,"",INDEX(INDIRECT(DIR&amp;$2:$2),B_MSK[[#This Row],[//]])))</f>
        <v/>
      </c>
      <c r="P85" s="3" t="str">
        <f ca="1">IF(B_MSK[[#This Row],[//]]="","",IF(INDEX(INDIRECT(DIR&amp;$2:$2),B_MSK[[#This Row],[//]])=0,"",INDEX(INDIRECT(DIR&amp;$2:$2),B_MSK[[#This Row],[//]])))</f>
        <v/>
      </c>
      <c r="Q85" s="12" t="str">
        <f ca="1">IF(B_MSK[[#This Row],[//]]="","",INDEX(INDIRECT(DIR&amp;$2:$2),B_MSK[[#This Row],[//]]))</f>
        <v/>
      </c>
      <c r="R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" s="37" t="str">
        <f ca="1">IF(B_MSK[[#This Row],[//]]="","",INDEX(INDIRECT(DIR&amp;$2:$2),B_MSK[[#This Row],[//]]))</f>
        <v/>
      </c>
      <c r="U85" s="38" t="str">
        <f ca="1">IF(SUMIF(B_MSK[NAMA BARANG],B_MSK[[#This Row],[NAMA BARANG]],B_MSK[JMLH BRG])=0,"",SUMIF(B_MSK[NAMA BARANG],B_MSK[[#This Row],[NAMA BARANG]],B_MSK[C]))</f>
        <v/>
      </c>
      <c r="V85" s="7" t="str">
        <f ca="1">IF(B_MSK[[#This Row],[//]]="","",INDEX(INDIRECT(DIR&amp;$2:$2),B_MSK[[#This Row],[//]]))</f>
        <v/>
      </c>
      <c r="W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" s="5" t="str">
        <f ca="1">IF(B_MSK[[#This Row],[N.B.nota]]="","",IF(MATCH(B_MSK[[#This Row],[concat]],[2]!db[NB NOTA_C],0)&gt;0,"ada",0))</f>
        <v/>
      </c>
      <c r="Y85" s="5" t="str">
        <f ca="1">IF(B_MSK[[#This Row],[N.B.nota]]="","",ADDRESS(ROW(B_MSK[QB]),COLUMN(B_MSK[QB]))&amp;":"&amp;ADDRESS(ROW(),COLUMN(B_MSK[QB])))</f>
        <v/>
      </c>
      <c r="Z85" s="5" t="str">
        <f ca="1">IF(B_MSK[[#This Row],[concat]]="","",MATCH(B_MSK[[#This Row],[concat]],[2]!db[NB NOTA_C],0)+1)</f>
        <v/>
      </c>
      <c r="AA85" s="5" t="str">
        <f ca="1">IF(B_MSK[[#This Row],[//]]="","",HYPERLINK("[D:\kerja\BANK EXP\BARU\DB.XLSX]DB!e"&amp;B_MSK[[#This Row],[DB_ROW]],"&gt;"))</f>
        <v/>
      </c>
      <c r="AB85" s="30" t="e">
        <f ca="1">MID(B_MSK[[#This Row],[/ STN_1]],FIND(" ",B_MSK[[#This Row],[/ STN_1]])+1,LEN(B_MSK[[#This Row],[/ STN_1]]))</f>
        <v>#VALUE!</v>
      </c>
      <c r="AC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" s="15" t="str">
        <f ca="1">IF(B_MSK[[#This Row],[HARGA_2]]="","",IF(MID(B_MSK[[#This Row],[/ STN_2]],FIND(" ",B_MSK[[#This Row],[/ STN_2]])+1,LEN(B_MSK[[#This Row],[/ STN_2]]))="LSN",B_MSK[[#This Row],[HARGA_2]]/12,""))</f>
        <v/>
      </c>
      <c r="AH85" s="7" t="str">
        <f ca="1">IF(B_MSK[[#This Row],[HARGA_3]]="","","/ "&amp;"PCS")</f>
        <v/>
      </c>
      <c r="AI85" s="15" t="str">
        <f ca="1">IF(B_MSK[[#This Row],[HARGA_3]]="",IF(B_MSK[[#This Row],[HARGA_2]]="",IF(B_MSK[[#This Row],[HARGA_1]]="","",B_MSK[[#This Row],[HARGA_1]]),B_MSK[[#This Row],[HARGA_2]]),B_MSK[[#This Row],[HARGA_3]])</f>
        <v/>
      </c>
      <c r="AJ85" s="15" t="str">
        <f ca="1">IF(B_MSK[[#This Row],[/ STN_3]]="",IF(B_MSK[[#This Row],[/ STN_2]]="",IF(B_MSK[[#This Row],[/ STN_1]]="","",B_MSK[[#This Row],[/ STN_1]]),B_MSK[[#This Row],[/ STN_2]]),B_MSK[[#This Row],[/ STN_3]])</f>
        <v/>
      </c>
      <c r="AK85" s="5" t="str">
        <f ca="1">IF(B_MSK[[#This Row],[//]]="","",SUBSTITUTE(SUBSTITUTE(SUBSTITUTE(B_MSK[[#This Row],[QTY/ CTN]]," ","_",2),"(",""),")","")&amp;"_")</f>
        <v/>
      </c>
      <c r="AL85" s="5" t="str">
        <f ca="1">IF(B_MSK[[#This Row],[A_B]]="","",SEARCH("_",B_MSK[[#This Row],[A_B]]))</f>
        <v/>
      </c>
      <c r="AM85" s="5" t="str">
        <f ca="1">IF(B_MSK[[#This Row],[A_B]]="","",LEN(B_MSK[[#This Row],[A_B]]))</f>
        <v/>
      </c>
      <c r="AN85" s="5" t="str">
        <f ca="1">IF(B_MSK[[#This Row],[A_B]]="","",LEFT(B_MSK[[#This Row],[QTY/ CTN]],B_MSK[[#This Row],[A_B_1]]))</f>
        <v/>
      </c>
      <c r="AO85" s="5" t="str">
        <f ca="1">IF(B_MSK[[#This Row],[A_B]]="","",LEFT(B_MSK[[#This Row],[A_]],SEARCH(" ",B_MSK[[#This Row],[A_]])-1))</f>
        <v/>
      </c>
      <c r="AP85" s="5" t="str">
        <f ca="1">IF(B_MSK[[#This Row],[A_B]]="","",RIGHT(B_MSK[[#This Row],[A_]],LEN(B_MSK[[#This Row],[A_]])-SEARCH(" ",B_MSK[[#This Row],[A_]])))</f>
        <v/>
      </c>
      <c r="AQ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" s="5" t="str">
        <f ca="1">IF(B_MSK[[#This Row],[B_]]="","",LEFT(B_MSK[[#This Row],[B_]],SEARCH(" ",B_MSK[[#This Row],[B_]])))</f>
        <v/>
      </c>
      <c r="AS85" s="5" t="str">
        <f ca="1">IF(B_MSK[[#This Row],[B_]]="","",RIGHT(B_MSK[[#This Row],[B_]],LEN(B_MSK[[#This Row],[B_]])-SEARCH(" ",B_MSK[[#This Row],[B_]])))</f>
        <v/>
      </c>
      <c r="AT85" s="5" t="str">
        <f ca="1">IF(B_MSK[[#This Row],[B_2]]="LSN",12,"")</f>
        <v/>
      </c>
      <c r="AU85" s="5" t="str">
        <f ca="1">IF(B_MSK[[#This Row],[C_1]]="","","PCS")</f>
        <v/>
      </c>
      <c r="AV85" s="5" t="str">
        <f ca="1">IF(B_MSK[[#This Row],[A_1]]="","",B_MSK[[#This Row],[A_1]]*IF(B_MSK[[#This Row],[B_1]]="",1,B_MSK[[#This Row],[B_1]])*IF(B_MSK[[#This Row],[C_1]]="",1,B_MSK[[#This Row],[C_1]]))</f>
        <v/>
      </c>
      <c r="AW85" s="5" t="str">
        <f ca="1">IF(B_MSK[[#This Row],[C_2]]="",IF(B_MSK[[#This Row],[B_2]]="",IF(B_MSK[[#This Row],[A_2]]="","",B_MSK[[#This Row],[A_2]]),B_MSK[[#This Row],[B_2]]),B_MSK[[#This Row],[C_2]])</f>
        <v/>
      </c>
      <c r="AX85" s="2">
        <f ca="1">IF(ISNUMBER(B_MSK[[#This Row],[TANGGAL DATANG]]),B_MSK[[#This Row],[TANGGAL DATANG]],AX84)</f>
        <v>44932</v>
      </c>
      <c r="AY85" s="5" t="str">
        <f ca="1">IF(B_MSK[[#This Row],[DB_ROW]]="","",INDEX([2]!db[JENIS],B_MSK[[#This Row],[DB_ROW]]-1))</f>
        <v/>
      </c>
      <c r="AZ85" s="5" t="e">
        <f ca="1">IF(B_MSK[[#This Row],[A_1]]="","",B_MSK[[#This Row],[A_1]])*1</f>
        <v>#VALUE!</v>
      </c>
      <c r="BA85" s="5" t="str">
        <f ca="1">IF(B_MSK[[#This Row],[//]]="","",INDEX(INDIRECT(DIR&amp;$2:$2),B_MSK[[#This Row],[//]]))</f>
        <v/>
      </c>
      <c r="BB85" s="5" t="str">
        <f ca="1">CONCATENATE(B_MSK[[#This Row],[concat]],B_MSK[[#This Row],[HARGA_X]],B_MSK[[#This Row],[SAT]])</f>
        <v/>
      </c>
    </row>
    <row r="86" spans="1:54" x14ac:dyDescent="0.25">
      <c r="A86" s="6" t="s">
        <v>196</v>
      </c>
      <c r="B86" s="5">
        <f ca="1">IF(B_MSK[[#This Row],[N_ID]]="","",INDEX(INDIRECT(DIR&amp;$2:$2),MATCH(B_MSK[[#This Row],[N_ID]],INDIRECT(DIR&amp;"!NOTA[ID_P]"),0)))</f>
        <v>18</v>
      </c>
      <c r="C86" s="5" t="str">
        <f ca="1">IF(B_MSK[[#This Row],[//]]="","",HYPERLINK("["&amp;SUBSTITUTE(DIR,"'","")&amp;"]NOTA!D"&amp;B_MSK[[#This Row],[//]]+2,"&gt;"))</f>
        <v>&gt;</v>
      </c>
      <c r="D86" s="5">
        <f ca="1">IF(B_MSK[[#This Row],[N_ID]]="","",COUNTIF(INDIRECT(DIR&amp;"!NOTA[ID_H]"),B_MSK[[#This Row],[ID NOTA]]))</f>
        <v>9</v>
      </c>
      <c r="E8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83</v>
      </c>
      <c r="F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" s="7" t="str">
        <f ca="1">IF(B_MSK[[#This Row],[stt]]="ada",INDEX([2]!db[NB BM],B_MSK[DB_ROW]-1),"")</f>
        <v>Garisan Enter 30cm 675</v>
      </c>
      <c r="H86" s="7" t="str">
        <f ca="1">IF(B_MSK[[#This Row],[//]]="","",INDEX(INDIRECT(DIR&amp;$2:$2),B_MSK[[#This Row],[//]]))</f>
        <v>ETJ</v>
      </c>
      <c r="I86" s="27" t="str">
        <f ca="1">IF(B_MSK[[#This Row],[//]]="","",INDEX(INDIRECT(DB_PATH&amp;$2:$2),B_MSK[[#This Row],[DB_ROW]]-1))</f>
        <v>200 LSN</v>
      </c>
      <c r="J86" s="5">
        <f ca="1">IF(B_MSK[[#This Row],[//]]="","",IF(INDEX(INDIRECT(DIR&amp;$2:$2),B_MSK[[#This Row],[//]])="","",INDEX(INDIRECT(DIR&amp;$2:$2),B_MSK[[#This Row],[//]])))</f>
        <v>25</v>
      </c>
      <c r="K86" s="5">
        <f ca="1">IF(B_MSK[[#This Row],[//]]="","",IF(INDEX(INDIRECT(DIR&amp;$2:$2),B_MSK[[#This Row],[//]])="","",INDEX(INDIRECT(DIR&amp;$2:$2),B_MSK[[#This Row],[//]])))</f>
        <v>5000</v>
      </c>
      <c r="L86" s="5" t="str">
        <f ca="1">IF(B_MSK[[#This Row],[//]]="","",IF(INDEX(INDIRECT(DIR&amp;$2:$2),B_MSK[[#This Row],[//]])="","",INDEX(INDIRECT(DIR&amp;$2:$2),B_MSK[[#This Row],[//]])))</f>
        <v>LSN</v>
      </c>
      <c r="M86" s="13">
        <f ca="1">IF(B_MSK[[#This Row],[//]]="","",INDEX(INDIRECT(DIR&amp;$2:$2),B_MSK[[#This Row],[//]]))</f>
        <v>8750</v>
      </c>
      <c r="N86" s="13">
        <f ca="1">IF(OR(B_MSK[[#This Row],[//]]="",),"",INDEX(INDIRECT(DIR&amp;$2:$2),B_MSK[[#This Row],[//]]))</f>
        <v>1750000</v>
      </c>
      <c r="O86" s="3" t="str">
        <f ca="1">IF(B_MSK[[#This Row],[//]]="","",IF(INDEX(INDIRECT(DIR&amp;$2:$2),B_MSK[[#This Row],[//]])=0,"",INDEX(INDIRECT(DIR&amp;$2:$2),B_MSK[[#This Row],[//]])))</f>
        <v/>
      </c>
      <c r="P86" s="3" t="str">
        <f ca="1">IF(B_MSK[[#This Row],[//]]="","",IF(INDEX(INDIRECT(DIR&amp;$2:$2),B_MSK[[#This Row],[//]])=0,"",INDEX(INDIRECT(DIR&amp;$2:$2),B_MSK[[#This Row],[//]])))</f>
        <v/>
      </c>
      <c r="Q86" s="12">
        <f ca="1">IF(B_MSK[[#This Row],[//]]="","",INDEX(INDIRECT(DIR&amp;$2:$2),B_MSK[[#This Row],[//]]))</f>
        <v>43750000</v>
      </c>
      <c r="R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" s="37">
        <f ca="1">IF(B_MSK[[#This Row],[//]]="","",INDEX(INDIRECT(DIR&amp;$2:$2),B_MSK[[#This Row],[//]]))</f>
        <v>0</v>
      </c>
      <c r="U86" s="38">
        <f ca="1">IF(SUMIF(B_MSK[NAMA BARANG],B_MSK[[#This Row],[NAMA BARANG]],B_MSK[JMLH BRG])=0,"",SUMIF(B_MSK[NAMA BARANG],B_MSK[[#This Row],[NAMA BARANG]],B_MSK[C]))</f>
        <v>35</v>
      </c>
      <c r="V86" s="7" t="str">
        <f ca="1">IF(B_MSK[[#This Row],[//]]="","",INDEX(INDIRECT(DIR&amp;$2:$2),B_MSK[[#This Row],[//]]))</f>
        <v>ENTER 30 CM 675</v>
      </c>
      <c r="W86" s="7" t="str">
        <f ca="1">LOWER(SUBSTITUTE(SUBSTITUTE(SUBSTITUTE(SUBSTITUTE(SUBSTITUTE(SUBSTITUTE(SUBSTITUTE(SUBSTITUTE(SUBSTITUTE(B_MSK[[#This Row],[N.B.nota]]," ",""),"-",""),"(",""),")",""),".",""),",",""),"/",""),"""",""),"+",""))</f>
        <v>enter30cm675</v>
      </c>
      <c r="X86" s="5" t="str">
        <f ca="1">IF(B_MSK[[#This Row],[N.B.nota]]="","",IF(MATCH(B_MSK[[#This Row],[concat]],[2]!db[NB NOTA_C],0)&gt;0,"ada",0))</f>
        <v>ada</v>
      </c>
      <c r="Y86" s="5" t="str">
        <f ca="1">IF(B_MSK[[#This Row],[N.B.nota]]="","",ADDRESS(ROW(B_MSK[QB]),COLUMN(B_MSK[QB]))&amp;":"&amp;ADDRESS(ROW(),COLUMN(B_MSK[QB])))</f>
        <v>$D$4:$D$86</v>
      </c>
      <c r="Z86" s="5">
        <f ca="1">IF(B_MSK[[#This Row],[concat]]="","",MATCH(B_MSK[[#This Row],[concat]],[2]!db[NB NOTA_C],0)+1)</f>
        <v>652</v>
      </c>
      <c r="AA86" s="5" t="str">
        <f ca="1">IF(B_MSK[[#This Row],[//]]="","",HYPERLINK("[D:\kerja\BANK EXP\BARU\DB.XLSX]DB!e"&amp;B_MSK[[#This Row],[DB_ROW]],"&gt;"))</f>
        <v>&gt;</v>
      </c>
      <c r="AB86" s="30" t="str">
        <f ca="1">MID(B_MSK[[#This Row],[/ STN_1]],FIND(" ",B_MSK[[#This Row],[/ STN_1]])+1,LEN(B_MSK[[#This Row],[/ STN_1]]))</f>
        <v>LSN</v>
      </c>
      <c r="AC86" s="11">
        <f ca="1">IF(B_MSK[[#This Row],[//]]="","",IF(B_MSK[[#This Row],[ JUMLAH ]]="","",IF(B_MSK[[#This Row],[C]]="",B_MSK[[#This Row],[HARGA CTN]]/B_MSK[[#This Row],[JMLH BRG]],B_MSK[[#This Row],[HARGA CTN]]/B_MSK[[#This Row],[A_1]])))</f>
        <v>8750</v>
      </c>
      <c r="AD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729.16666666666663</v>
      </c>
      <c r="AF8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6" s="15" t="str">
        <f ca="1">IF(B_MSK[[#This Row],[HARGA_2]]="","",IF(MID(B_MSK[[#This Row],[/ STN_2]],FIND(" ",B_MSK[[#This Row],[/ STN_2]])+1,LEN(B_MSK[[#This Row],[/ STN_2]]))="LSN",B_MSK[[#This Row],[HARGA_2]]/12,""))</f>
        <v/>
      </c>
      <c r="AH86" s="7" t="str">
        <f ca="1">IF(B_MSK[[#This Row],[HARGA_3]]="","","/ "&amp;"PCS")</f>
        <v/>
      </c>
      <c r="AI86" s="15">
        <f ca="1">IF(B_MSK[[#This Row],[HARGA_3]]="",IF(B_MSK[[#This Row],[HARGA_2]]="",IF(B_MSK[[#This Row],[HARGA_1]]="","",B_MSK[[#This Row],[HARGA_1]]),B_MSK[[#This Row],[HARGA_2]]),B_MSK[[#This Row],[HARGA_3]])</f>
        <v>729.16666666666663</v>
      </c>
      <c r="AJ8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6" s="5" t="str">
        <f ca="1">IF(B_MSK[[#This Row],[//]]="","",SUBSTITUTE(SUBSTITUTE(SUBSTITUTE(B_MSK[[#This Row],[QTY/ CTN]]," ","_",2),"(",""),")","")&amp;"_")</f>
        <v>200 LSN_</v>
      </c>
      <c r="AL86" s="5">
        <f ca="1">IF(B_MSK[[#This Row],[A_B]]="","",SEARCH("_",B_MSK[[#This Row],[A_B]]))</f>
        <v>8</v>
      </c>
      <c r="AM86" s="5">
        <f ca="1">IF(B_MSK[[#This Row],[A_B]]="","",LEN(B_MSK[[#This Row],[A_B]]))</f>
        <v>8</v>
      </c>
      <c r="AN86" s="5" t="str">
        <f ca="1">IF(B_MSK[[#This Row],[A_B]]="","",LEFT(B_MSK[[#This Row],[QTY/ CTN]],B_MSK[[#This Row],[A_B_1]]))</f>
        <v>200 LSN</v>
      </c>
      <c r="AO86" s="5" t="str">
        <f ca="1">IF(B_MSK[[#This Row],[A_B]]="","",LEFT(B_MSK[[#This Row],[A_]],SEARCH(" ",B_MSK[[#This Row],[A_]])-1))</f>
        <v>200</v>
      </c>
      <c r="AP86" s="5" t="str">
        <f ca="1">IF(B_MSK[[#This Row],[A_B]]="","",RIGHT(B_MSK[[#This Row],[A_]],LEN(B_MSK[[#This Row],[A_]])-SEARCH(" ",B_MSK[[#This Row],[A_]])))</f>
        <v>LSN</v>
      </c>
      <c r="AQ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6" s="5" t="str">
        <f ca="1">IF(B_MSK[[#This Row],[B_]]="","",LEFT(B_MSK[[#This Row],[B_]],SEARCH(" ",B_MSK[[#This Row],[B_]])))</f>
        <v xml:space="preserve">12 </v>
      </c>
      <c r="AS86" s="5" t="str">
        <f ca="1">IF(B_MSK[[#This Row],[B_]]="","",RIGHT(B_MSK[[#This Row],[B_]],LEN(B_MSK[[#This Row],[B_]])-SEARCH(" ",B_MSK[[#This Row],[B_]])))</f>
        <v>PCS</v>
      </c>
      <c r="AT86" s="5" t="str">
        <f ca="1">IF(B_MSK[[#This Row],[B_2]]="LSN",12,"")</f>
        <v/>
      </c>
      <c r="AU86" s="5" t="str">
        <f ca="1">IF(B_MSK[[#This Row],[C_1]]="","","PCS")</f>
        <v/>
      </c>
      <c r="AV86" s="5">
        <f ca="1">IF(B_MSK[[#This Row],[A_1]]="","",B_MSK[[#This Row],[A_1]]*IF(B_MSK[[#This Row],[B_1]]="",1,B_MSK[[#This Row],[B_1]])*IF(B_MSK[[#This Row],[C_1]]="",1,B_MSK[[#This Row],[C_1]]))</f>
        <v>2400</v>
      </c>
      <c r="AW86" s="5" t="str">
        <f ca="1">IF(B_MSK[[#This Row],[C_2]]="",IF(B_MSK[[#This Row],[B_2]]="",IF(B_MSK[[#This Row],[A_2]]="","",B_MSK[[#This Row],[A_2]]),B_MSK[[#This Row],[B_2]]),B_MSK[[#This Row],[C_2]])</f>
        <v>PCS</v>
      </c>
      <c r="AX86" s="2">
        <f ca="1">IF(ISNUMBER(B_MSK[[#This Row],[TANGGAL DATANG]]),B_MSK[[#This Row],[TANGGAL DATANG]],AX85)</f>
        <v>44932</v>
      </c>
      <c r="AY86" s="5" t="str">
        <f ca="1">IF(B_MSK[[#This Row],[DB_ROW]]="","",INDEX([2]!db[JENIS],B_MSK[[#This Row],[DB_ROW]]-1))</f>
        <v>garisan</v>
      </c>
      <c r="AZ86" s="5">
        <f ca="1">IF(B_MSK[[#This Row],[A_1]]="","",B_MSK[[#This Row],[A_1]])*1</f>
        <v>200</v>
      </c>
      <c r="BA86" s="5" t="str">
        <f ca="1">IF(B_MSK[[#This Row],[//]]="","",INDEX(INDIRECT(DIR&amp;$2:$2),B_MSK[[#This Row],[//]]))</f>
        <v>UNTANA</v>
      </c>
      <c r="BB86" s="5" t="str">
        <f ca="1">CONCATENATE(B_MSK[[#This Row],[concat]],B_MSK[[#This Row],[HARGA_X]],B_MSK[[#This Row],[SAT]])</f>
        <v>enter30cm675729.166666666667LSN</v>
      </c>
    </row>
    <row r="87" spans="1:54" x14ac:dyDescent="0.25">
      <c r="A87" s="6" t="s">
        <v>128</v>
      </c>
      <c r="B87" s="5" t="str">
        <f ca="1">IF(B_MSK[[#This Row],[N_ID]]="","",INDEX(INDIRECT(DIR&amp;$2:$2),MATCH(B_MSK[[#This Row],[N_ID]],INDIRECT(DIR&amp;"!NOTA[ID_P]"),0)))</f>
        <v/>
      </c>
      <c r="C87" s="5" t="str">
        <f ca="1">IF(B_MSK[[#This Row],[//]]="","",HYPERLINK("["&amp;SUBSTITUTE(DIR,"'","")&amp;"]NOTA!D"&amp;B_MSK[[#This Row],[//]]+2,"&gt;"))</f>
        <v>&gt;</v>
      </c>
      <c r="D87" s="5" t="str">
        <f ca="1">IF(B_MSK[[#This Row],[N_ID]]="","",COUNTIF(INDIRECT(DIR&amp;"!NOTA[ID_H]"),B_MSK[[#This Row],[ID NOTA]]))</f>
        <v/>
      </c>
      <c r="E8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84</v>
      </c>
      <c r="F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" s="7" t="str">
        <f ca="1">IF(B_MSK[[#This Row],[stt]]="ada",INDEX([2]!db[NB BM],B_MSK[DB_ROW]-1),"")</f>
        <v>Penghapus W/B Enter 802 kecil</v>
      </c>
      <c r="H87" s="7" t="str">
        <f ca="1">IF(B_MSK[[#This Row],[//]]="","",INDEX(INDIRECT(DIR&amp;$2:$2),B_MSK[[#This Row],[//]]))</f>
        <v>ETJ</v>
      </c>
      <c r="I87" s="27" t="str">
        <f ca="1">IF(B_MSK[[#This Row],[//]]="","",INDEX(INDIRECT(DB_PATH&amp;$2:$2),B_MSK[[#This Row],[DB_ROW]]-1))</f>
        <v>60 LSN</v>
      </c>
      <c r="J87" s="5">
        <f ca="1">IF(B_MSK[[#This Row],[//]]="","",IF(INDEX(INDIRECT(DIR&amp;$2:$2),B_MSK[[#This Row],[//]])="","",INDEX(INDIRECT(DIR&amp;$2:$2),B_MSK[[#This Row],[//]])))</f>
        <v>3</v>
      </c>
      <c r="K87" s="5">
        <f ca="1">IF(B_MSK[[#This Row],[//]]="","",IF(INDEX(INDIRECT(DIR&amp;$2:$2),B_MSK[[#This Row],[//]])="","",INDEX(INDIRECT(DIR&amp;$2:$2),B_MSK[[#This Row],[//]])))</f>
        <v>180</v>
      </c>
      <c r="L87" s="5" t="str">
        <f ca="1">IF(B_MSK[[#This Row],[//]]="","",IF(INDEX(INDIRECT(DIR&amp;$2:$2),B_MSK[[#This Row],[//]])="","",INDEX(INDIRECT(DIR&amp;$2:$2),B_MSK[[#This Row],[//]])))</f>
        <v>LSN</v>
      </c>
      <c r="M87" s="13">
        <f ca="1">IF(B_MSK[[#This Row],[//]]="","",INDEX(INDIRECT(DIR&amp;$2:$2),B_MSK[[#This Row],[//]]))</f>
        <v>17500</v>
      </c>
      <c r="N87" s="13">
        <f ca="1">IF(OR(B_MSK[[#This Row],[//]]="",),"",INDEX(INDIRECT(DIR&amp;$2:$2),B_MSK[[#This Row],[//]]))</f>
        <v>1050000</v>
      </c>
      <c r="O87" s="3" t="str">
        <f ca="1">IF(B_MSK[[#This Row],[//]]="","",IF(INDEX(INDIRECT(DIR&amp;$2:$2),B_MSK[[#This Row],[//]])=0,"",INDEX(INDIRECT(DIR&amp;$2:$2),B_MSK[[#This Row],[//]])))</f>
        <v/>
      </c>
      <c r="P87" s="3" t="str">
        <f ca="1">IF(B_MSK[[#This Row],[//]]="","",IF(INDEX(INDIRECT(DIR&amp;$2:$2),B_MSK[[#This Row],[//]])=0,"",INDEX(INDIRECT(DIR&amp;$2:$2),B_MSK[[#This Row],[//]])))</f>
        <v/>
      </c>
      <c r="Q87" s="12">
        <f ca="1">IF(B_MSK[[#This Row],[//]]="","",INDEX(INDIRECT(DIR&amp;$2:$2),B_MSK[[#This Row],[//]]))</f>
        <v>3150000</v>
      </c>
      <c r="R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" s="37">
        <f ca="1">IF(B_MSK[[#This Row],[//]]="","",INDEX(INDIRECT(DIR&amp;$2:$2),B_MSK[[#This Row],[//]]))</f>
        <v>0</v>
      </c>
      <c r="U87" s="38">
        <f ca="1">IF(SUMIF(B_MSK[NAMA BARANG],B_MSK[[#This Row],[NAMA BARANG]],B_MSK[JMLH BRG])=0,"",SUMIF(B_MSK[NAMA BARANG],B_MSK[[#This Row],[NAMA BARANG]],B_MSK[C]))</f>
        <v>6</v>
      </c>
      <c r="V87" s="7" t="str">
        <f ca="1">IF(B_MSK[[#This Row],[//]]="","",INDEX(INDIRECT(DIR&amp;$2:$2),B_MSK[[#This Row],[//]]))</f>
        <v>ENTER WB (K) 802</v>
      </c>
      <c r="W87" s="7" t="str">
        <f ca="1">LOWER(SUBSTITUTE(SUBSTITUTE(SUBSTITUTE(SUBSTITUTE(SUBSTITUTE(SUBSTITUTE(SUBSTITUTE(SUBSTITUTE(SUBSTITUTE(B_MSK[[#This Row],[N.B.nota]]," ",""),"-",""),"(",""),")",""),".",""),",",""),"/",""),"""",""),"+",""))</f>
        <v>enterwbk802</v>
      </c>
      <c r="X87" s="5" t="str">
        <f ca="1">IF(B_MSK[[#This Row],[N.B.nota]]="","",IF(MATCH(B_MSK[[#This Row],[concat]],[2]!db[NB NOTA_C],0)&gt;0,"ada",0))</f>
        <v>ada</v>
      </c>
      <c r="Y87" s="5" t="str">
        <f ca="1">IF(B_MSK[[#This Row],[N.B.nota]]="","",ADDRESS(ROW(B_MSK[QB]),COLUMN(B_MSK[QB]))&amp;":"&amp;ADDRESS(ROW(),COLUMN(B_MSK[QB])))</f>
        <v>$D$4:$D$87</v>
      </c>
      <c r="Z87" s="5">
        <f ca="1">IF(B_MSK[[#This Row],[concat]]="","",MATCH(B_MSK[[#This Row],[concat]],[2]!db[NB NOTA_C],0)+1)</f>
        <v>674</v>
      </c>
      <c r="AA87" s="5" t="str">
        <f ca="1">IF(B_MSK[[#This Row],[//]]="","",HYPERLINK("[D:\kerja\BANK EXP\BARU\DB.XLSX]DB!e"&amp;B_MSK[[#This Row],[DB_ROW]],"&gt;"))</f>
        <v>&gt;</v>
      </c>
      <c r="AB87" s="30" t="str">
        <f ca="1">MID(B_MSK[[#This Row],[/ STN_1]],FIND(" ",B_MSK[[#This Row],[/ STN_1]])+1,LEN(B_MSK[[#This Row],[/ STN_1]]))</f>
        <v>LSN</v>
      </c>
      <c r="AC87" s="11">
        <f ca="1">IF(B_MSK[[#This Row],[//]]="","",IF(B_MSK[[#This Row],[ JUMLAH ]]="","",IF(B_MSK[[#This Row],[C]]="",B_MSK[[#This Row],[HARGA CTN]]/B_MSK[[#This Row],[JMLH BRG]],B_MSK[[#This Row],[HARGA CTN]]/B_MSK[[#This Row],[A_1]])))</f>
        <v>17500</v>
      </c>
      <c r="AD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1458.3333333333333</v>
      </c>
      <c r="AF8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7" s="15" t="str">
        <f ca="1">IF(B_MSK[[#This Row],[HARGA_2]]="","",IF(MID(B_MSK[[#This Row],[/ STN_2]],FIND(" ",B_MSK[[#This Row],[/ STN_2]])+1,LEN(B_MSK[[#This Row],[/ STN_2]]))="LSN",B_MSK[[#This Row],[HARGA_2]]/12,""))</f>
        <v/>
      </c>
      <c r="AH87" s="7" t="str">
        <f ca="1">IF(B_MSK[[#This Row],[HARGA_3]]="","","/ "&amp;"PCS")</f>
        <v/>
      </c>
      <c r="AI87" s="15">
        <f ca="1">IF(B_MSK[[#This Row],[HARGA_3]]="",IF(B_MSK[[#This Row],[HARGA_2]]="",IF(B_MSK[[#This Row],[HARGA_1]]="","",B_MSK[[#This Row],[HARGA_1]]),B_MSK[[#This Row],[HARGA_2]]),B_MSK[[#This Row],[HARGA_3]])</f>
        <v>1458.3333333333333</v>
      </c>
      <c r="AJ8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7" s="5" t="str">
        <f ca="1">IF(B_MSK[[#This Row],[//]]="","",SUBSTITUTE(SUBSTITUTE(SUBSTITUTE(B_MSK[[#This Row],[QTY/ CTN]]," ","_",2),"(",""),")","")&amp;"_")</f>
        <v>60 LSN_</v>
      </c>
      <c r="AL87" s="5">
        <f ca="1">IF(B_MSK[[#This Row],[A_B]]="","",SEARCH("_",B_MSK[[#This Row],[A_B]]))</f>
        <v>7</v>
      </c>
      <c r="AM87" s="5">
        <f ca="1">IF(B_MSK[[#This Row],[A_B]]="","",LEN(B_MSK[[#This Row],[A_B]]))</f>
        <v>7</v>
      </c>
      <c r="AN87" s="5" t="str">
        <f ca="1">IF(B_MSK[[#This Row],[A_B]]="","",LEFT(B_MSK[[#This Row],[QTY/ CTN]],B_MSK[[#This Row],[A_B_1]]))</f>
        <v>60 LSN</v>
      </c>
      <c r="AO87" s="5" t="str">
        <f ca="1">IF(B_MSK[[#This Row],[A_B]]="","",LEFT(B_MSK[[#This Row],[A_]],SEARCH(" ",B_MSK[[#This Row],[A_]])-1))</f>
        <v>60</v>
      </c>
      <c r="AP87" s="5" t="str">
        <f ca="1">IF(B_MSK[[#This Row],[A_B]]="","",RIGHT(B_MSK[[#This Row],[A_]],LEN(B_MSK[[#This Row],[A_]])-SEARCH(" ",B_MSK[[#This Row],[A_]])))</f>
        <v>LSN</v>
      </c>
      <c r="AQ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7" s="5" t="str">
        <f ca="1">IF(B_MSK[[#This Row],[B_]]="","",LEFT(B_MSK[[#This Row],[B_]],SEARCH(" ",B_MSK[[#This Row],[B_]])))</f>
        <v xml:space="preserve">12 </v>
      </c>
      <c r="AS87" s="5" t="str">
        <f ca="1">IF(B_MSK[[#This Row],[B_]]="","",RIGHT(B_MSK[[#This Row],[B_]],LEN(B_MSK[[#This Row],[B_]])-SEARCH(" ",B_MSK[[#This Row],[B_]])))</f>
        <v>PCS</v>
      </c>
      <c r="AT87" s="5" t="str">
        <f ca="1">IF(B_MSK[[#This Row],[B_2]]="LSN",12,"")</f>
        <v/>
      </c>
      <c r="AU87" s="5" t="str">
        <f ca="1">IF(B_MSK[[#This Row],[C_1]]="","","PCS")</f>
        <v/>
      </c>
      <c r="AV87" s="5">
        <f ca="1">IF(B_MSK[[#This Row],[A_1]]="","",B_MSK[[#This Row],[A_1]]*IF(B_MSK[[#This Row],[B_1]]="",1,B_MSK[[#This Row],[B_1]])*IF(B_MSK[[#This Row],[C_1]]="",1,B_MSK[[#This Row],[C_1]]))</f>
        <v>720</v>
      </c>
      <c r="AW87" s="5" t="str">
        <f ca="1">IF(B_MSK[[#This Row],[C_2]]="",IF(B_MSK[[#This Row],[B_2]]="",IF(B_MSK[[#This Row],[A_2]]="","",B_MSK[[#This Row],[A_2]]),B_MSK[[#This Row],[B_2]]),B_MSK[[#This Row],[C_2]])</f>
        <v>PCS</v>
      </c>
      <c r="AX87" s="2">
        <f ca="1">IF(ISNUMBER(B_MSK[[#This Row],[TANGGAL DATANG]]),B_MSK[[#This Row],[TANGGAL DATANG]],AX86)</f>
        <v>44932</v>
      </c>
      <c r="AY87" s="5" t="str">
        <f ca="1">IF(B_MSK[[#This Row],[DB_ROW]]="","",INDEX([2]!db[JENIS],B_MSK[[#This Row],[DB_ROW]]-1))</f>
        <v>stip</v>
      </c>
      <c r="AZ87" s="5">
        <f ca="1">IF(B_MSK[[#This Row],[A_1]]="","",B_MSK[[#This Row],[A_1]])*1</f>
        <v>60</v>
      </c>
      <c r="BA87" s="5" t="str">
        <f ca="1">IF(B_MSK[[#This Row],[//]]="","",INDEX(INDIRECT(DIR&amp;$2:$2),B_MSK[[#This Row],[//]]))</f>
        <v>UNTANA</v>
      </c>
      <c r="BB87" s="5" t="str">
        <f ca="1">CONCATENATE(B_MSK[[#This Row],[concat]],B_MSK[[#This Row],[HARGA_X]],B_MSK[[#This Row],[SAT]])</f>
        <v>enterwbk8021458.33333333333LSN</v>
      </c>
    </row>
    <row r="88" spans="1:54" x14ac:dyDescent="0.25">
      <c r="A88" s="6" t="s">
        <v>128</v>
      </c>
      <c r="B88" s="5" t="str">
        <f ca="1">IF(B_MSK[[#This Row],[N_ID]]="","",INDEX(INDIRECT(DIR&amp;$2:$2),MATCH(B_MSK[[#This Row],[N_ID]],INDIRECT(DIR&amp;"!NOTA[ID_P]"),0)))</f>
        <v/>
      </c>
      <c r="C88" s="5" t="str">
        <f ca="1">IF(B_MSK[[#This Row],[//]]="","",HYPERLINK("["&amp;SUBSTITUTE(DIR,"'","")&amp;"]NOTA!D"&amp;B_MSK[[#This Row],[//]]+2,"&gt;"))</f>
        <v>&gt;</v>
      </c>
      <c r="D88" s="5" t="str">
        <f ca="1">IF(B_MSK[[#This Row],[N_ID]]="","",COUNTIF(INDIRECT(DIR&amp;"!NOTA[ID_H]"),B_MSK[[#This Row],[ID NOTA]]))</f>
        <v/>
      </c>
      <c r="E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85</v>
      </c>
      <c r="F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" s="7" t="str">
        <f ca="1">IF(B_MSK[[#This Row],[stt]]="ada",INDEX([2]!db[NB BM],B_MSK[DB_ROW]-1),"")</f>
        <v>Penghapus W/B Enter 803 besar</v>
      </c>
      <c r="H88" s="7" t="str">
        <f ca="1">IF(B_MSK[[#This Row],[//]]="","",INDEX(INDIRECT(DIR&amp;$2:$2),B_MSK[[#This Row],[//]]))</f>
        <v>ETJ</v>
      </c>
      <c r="I88" s="27" t="str">
        <f ca="1">IF(B_MSK[[#This Row],[//]]="","",INDEX(INDIRECT(DB_PATH&amp;$2:$2),B_MSK[[#This Row],[DB_ROW]]-1))</f>
        <v>48 LSN</v>
      </c>
      <c r="J88" s="5">
        <f ca="1">IF(B_MSK[[#This Row],[//]]="","",IF(INDEX(INDIRECT(DIR&amp;$2:$2),B_MSK[[#This Row],[//]])="","",INDEX(INDIRECT(DIR&amp;$2:$2),B_MSK[[#This Row],[//]])))</f>
        <v>3</v>
      </c>
      <c r="K88" s="5">
        <f ca="1">IF(B_MSK[[#This Row],[//]]="","",IF(INDEX(INDIRECT(DIR&amp;$2:$2),B_MSK[[#This Row],[//]])="","",INDEX(INDIRECT(DIR&amp;$2:$2),B_MSK[[#This Row],[//]])))</f>
        <v>144</v>
      </c>
      <c r="L88" s="5" t="str">
        <f ca="1">IF(B_MSK[[#This Row],[//]]="","",IF(INDEX(INDIRECT(DIR&amp;$2:$2),B_MSK[[#This Row],[//]])="","",INDEX(INDIRECT(DIR&amp;$2:$2),B_MSK[[#This Row],[//]])))</f>
        <v>LSN</v>
      </c>
      <c r="M88" s="13">
        <f ca="1">IF(B_MSK[[#This Row],[//]]="","",INDEX(INDIRECT(DIR&amp;$2:$2),B_MSK[[#This Row],[//]]))</f>
        <v>27500</v>
      </c>
      <c r="N88" s="13">
        <f ca="1">IF(OR(B_MSK[[#This Row],[//]]="",),"",INDEX(INDIRECT(DIR&amp;$2:$2),B_MSK[[#This Row],[//]]))</f>
        <v>1320000</v>
      </c>
      <c r="O88" s="3" t="str">
        <f ca="1">IF(B_MSK[[#This Row],[//]]="","",IF(INDEX(INDIRECT(DIR&amp;$2:$2),B_MSK[[#This Row],[//]])=0,"",INDEX(INDIRECT(DIR&amp;$2:$2),B_MSK[[#This Row],[//]])))</f>
        <v/>
      </c>
      <c r="P88" s="3" t="str">
        <f ca="1">IF(B_MSK[[#This Row],[//]]="","",IF(INDEX(INDIRECT(DIR&amp;$2:$2),B_MSK[[#This Row],[//]])=0,"",INDEX(INDIRECT(DIR&amp;$2:$2),B_MSK[[#This Row],[//]])))</f>
        <v/>
      </c>
      <c r="Q88" s="12">
        <f ca="1">IF(B_MSK[[#This Row],[//]]="","",INDEX(INDIRECT(DIR&amp;$2:$2),B_MSK[[#This Row],[//]]))</f>
        <v>3960000</v>
      </c>
      <c r="R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" s="37">
        <f ca="1">IF(B_MSK[[#This Row],[//]]="","",INDEX(INDIRECT(DIR&amp;$2:$2),B_MSK[[#This Row],[//]]))</f>
        <v>0</v>
      </c>
      <c r="U88" s="38">
        <f ca="1">IF(SUMIF(B_MSK[NAMA BARANG],B_MSK[[#This Row],[NAMA BARANG]],B_MSK[JMLH BRG])=0,"",SUMIF(B_MSK[NAMA BARANG],B_MSK[[#This Row],[NAMA BARANG]],B_MSK[C]))</f>
        <v>3</v>
      </c>
      <c r="V88" s="7" t="str">
        <f ca="1">IF(B_MSK[[#This Row],[//]]="","",INDEX(INDIRECT(DIR&amp;$2:$2),B_MSK[[#This Row],[//]]))</f>
        <v>ENTER WB (B) 803</v>
      </c>
      <c r="W88" s="7" t="str">
        <f ca="1">LOWER(SUBSTITUTE(SUBSTITUTE(SUBSTITUTE(SUBSTITUTE(SUBSTITUTE(SUBSTITUTE(SUBSTITUTE(SUBSTITUTE(SUBSTITUTE(B_MSK[[#This Row],[N.B.nota]]," ",""),"-",""),"(",""),")",""),".",""),",",""),"/",""),"""",""),"+",""))</f>
        <v>enterwbb803</v>
      </c>
      <c r="X88" s="5" t="str">
        <f ca="1">IF(B_MSK[[#This Row],[N.B.nota]]="","",IF(MATCH(B_MSK[[#This Row],[concat]],[2]!db[NB NOTA_C],0)&gt;0,"ada",0))</f>
        <v>ada</v>
      </c>
      <c r="Y88" s="5" t="str">
        <f ca="1">IF(B_MSK[[#This Row],[N.B.nota]]="","",ADDRESS(ROW(B_MSK[QB]),COLUMN(B_MSK[QB]))&amp;":"&amp;ADDRESS(ROW(),COLUMN(B_MSK[QB])))</f>
        <v>$D$4:$D$88</v>
      </c>
      <c r="Z88" s="5">
        <f ca="1">IF(B_MSK[[#This Row],[concat]]="","",MATCH(B_MSK[[#This Row],[concat]],[2]!db[NB NOTA_C],0)+1)</f>
        <v>673</v>
      </c>
      <c r="AA88" s="5" t="str">
        <f ca="1">IF(B_MSK[[#This Row],[//]]="","",HYPERLINK("[D:\kerja\BANK EXP\BARU\DB.XLSX]DB!e"&amp;B_MSK[[#This Row],[DB_ROW]],"&gt;"))</f>
        <v>&gt;</v>
      </c>
      <c r="AB88" s="30" t="str">
        <f ca="1">MID(B_MSK[[#This Row],[/ STN_1]],FIND(" ",B_MSK[[#This Row],[/ STN_1]])+1,LEN(B_MSK[[#This Row],[/ STN_1]]))</f>
        <v>LSN</v>
      </c>
      <c r="AC88" s="11">
        <f ca="1">IF(B_MSK[[#This Row],[//]]="","",IF(B_MSK[[#This Row],[ JUMLAH ]]="","",IF(B_MSK[[#This Row],[C]]="",B_MSK[[#This Row],[HARGA CTN]]/B_MSK[[#This Row],[JMLH BRG]],B_MSK[[#This Row],[HARGA CTN]]/B_MSK[[#This Row],[A_1]])))</f>
        <v>27500</v>
      </c>
      <c r="AD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2291.6666666666665</v>
      </c>
      <c r="AF8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8" s="15" t="str">
        <f ca="1">IF(B_MSK[[#This Row],[HARGA_2]]="","",IF(MID(B_MSK[[#This Row],[/ STN_2]],FIND(" ",B_MSK[[#This Row],[/ STN_2]])+1,LEN(B_MSK[[#This Row],[/ STN_2]]))="LSN",B_MSK[[#This Row],[HARGA_2]]/12,""))</f>
        <v/>
      </c>
      <c r="AH88" s="7" t="str">
        <f ca="1">IF(B_MSK[[#This Row],[HARGA_3]]="","","/ "&amp;"PCS")</f>
        <v/>
      </c>
      <c r="AI88" s="15">
        <f ca="1">IF(B_MSK[[#This Row],[HARGA_3]]="",IF(B_MSK[[#This Row],[HARGA_2]]="",IF(B_MSK[[#This Row],[HARGA_1]]="","",B_MSK[[#This Row],[HARGA_1]]),B_MSK[[#This Row],[HARGA_2]]),B_MSK[[#This Row],[HARGA_3]])</f>
        <v>2291.6666666666665</v>
      </c>
      <c r="AJ8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8" s="5" t="str">
        <f ca="1">IF(B_MSK[[#This Row],[//]]="","",SUBSTITUTE(SUBSTITUTE(SUBSTITUTE(B_MSK[[#This Row],[QTY/ CTN]]," ","_",2),"(",""),")","")&amp;"_")</f>
        <v>48 LSN_</v>
      </c>
      <c r="AL88" s="5">
        <f ca="1">IF(B_MSK[[#This Row],[A_B]]="","",SEARCH("_",B_MSK[[#This Row],[A_B]]))</f>
        <v>7</v>
      </c>
      <c r="AM88" s="5">
        <f ca="1">IF(B_MSK[[#This Row],[A_B]]="","",LEN(B_MSK[[#This Row],[A_B]]))</f>
        <v>7</v>
      </c>
      <c r="AN88" s="5" t="str">
        <f ca="1">IF(B_MSK[[#This Row],[A_B]]="","",LEFT(B_MSK[[#This Row],[QTY/ CTN]],B_MSK[[#This Row],[A_B_1]]))</f>
        <v>48 LSN</v>
      </c>
      <c r="AO88" s="5" t="str">
        <f ca="1">IF(B_MSK[[#This Row],[A_B]]="","",LEFT(B_MSK[[#This Row],[A_]],SEARCH(" ",B_MSK[[#This Row],[A_]])-1))</f>
        <v>48</v>
      </c>
      <c r="AP88" s="5" t="str">
        <f ca="1">IF(B_MSK[[#This Row],[A_B]]="","",RIGHT(B_MSK[[#This Row],[A_]],LEN(B_MSK[[#This Row],[A_]])-SEARCH(" ",B_MSK[[#This Row],[A_]])))</f>
        <v>LSN</v>
      </c>
      <c r="AQ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8" s="5" t="str">
        <f ca="1">IF(B_MSK[[#This Row],[B_]]="","",LEFT(B_MSK[[#This Row],[B_]],SEARCH(" ",B_MSK[[#This Row],[B_]])))</f>
        <v xml:space="preserve">12 </v>
      </c>
      <c r="AS88" s="5" t="str">
        <f ca="1">IF(B_MSK[[#This Row],[B_]]="","",RIGHT(B_MSK[[#This Row],[B_]],LEN(B_MSK[[#This Row],[B_]])-SEARCH(" ",B_MSK[[#This Row],[B_]])))</f>
        <v>PCS</v>
      </c>
      <c r="AT88" s="5" t="str">
        <f ca="1">IF(B_MSK[[#This Row],[B_2]]="LSN",12,"")</f>
        <v/>
      </c>
      <c r="AU88" s="5" t="str">
        <f ca="1">IF(B_MSK[[#This Row],[C_1]]="","","PCS")</f>
        <v/>
      </c>
      <c r="AV88" s="5">
        <f ca="1">IF(B_MSK[[#This Row],[A_1]]="","",B_MSK[[#This Row],[A_1]]*IF(B_MSK[[#This Row],[B_1]]="",1,B_MSK[[#This Row],[B_1]])*IF(B_MSK[[#This Row],[C_1]]="",1,B_MSK[[#This Row],[C_1]]))</f>
        <v>576</v>
      </c>
      <c r="AW88" s="5" t="str">
        <f ca="1">IF(B_MSK[[#This Row],[C_2]]="",IF(B_MSK[[#This Row],[B_2]]="",IF(B_MSK[[#This Row],[A_2]]="","",B_MSK[[#This Row],[A_2]]),B_MSK[[#This Row],[B_2]]),B_MSK[[#This Row],[C_2]])</f>
        <v>PCS</v>
      </c>
      <c r="AX88" s="2">
        <f ca="1">IF(ISNUMBER(B_MSK[[#This Row],[TANGGAL DATANG]]),B_MSK[[#This Row],[TANGGAL DATANG]],AX87)</f>
        <v>44932</v>
      </c>
      <c r="AY88" s="5" t="str">
        <f ca="1">IF(B_MSK[[#This Row],[DB_ROW]]="","",INDEX([2]!db[JENIS],B_MSK[[#This Row],[DB_ROW]]-1))</f>
        <v>stip</v>
      </c>
      <c r="AZ88" s="5">
        <f ca="1">IF(B_MSK[[#This Row],[A_1]]="","",B_MSK[[#This Row],[A_1]])*1</f>
        <v>48</v>
      </c>
      <c r="BA88" s="5" t="str">
        <f ca="1">IF(B_MSK[[#This Row],[//]]="","",INDEX(INDIRECT(DIR&amp;$2:$2),B_MSK[[#This Row],[//]]))</f>
        <v>UNTANA</v>
      </c>
      <c r="BB88" s="5" t="str">
        <f ca="1">CONCATENATE(B_MSK[[#This Row],[concat]],B_MSK[[#This Row],[HARGA_X]],B_MSK[[#This Row],[SAT]])</f>
        <v>enterwbb8032291.66666666667LSN</v>
      </c>
    </row>
    <row r="89" spans="1:54" x14ac:dyDescent="0.25">
      <c r="A89" s="6" t="s">
        <v>128</v>
      </c>
      <c r="B89" s="5" t="str">
        <f ca="1">IF(B_MSK[[#This Row],[N_ID]]="","",INDEX(INDIRECT(DIR&amp;$2:$2),MATCH(B_MSK[[#This Row],[N_ID]],INDIRECT(DIR&amp;"!NOTA[ID_P]"),0)))</f>
        <v/>
      </c>
      <c r="C89" s="5" t="str">
        <f ca="1">IF(B_MSK[[#This Row],[//]]="","",HYPERLINK("["&amp;SUBSTITUTE(DIR,"'","")&amp;"]NOTA!D"&amp;B_MSK[[#This Row],[//]]+2,"&gt;"))</f>
        <v>&gt;</v>
      </c>
      <c r="D89" s="5" t="str">
        <f ca="1">IF(B_MSK[[#This Row],[N_ID]]="","",COUNTIF(INDIRECT(DIR&amp;"!NOTA[ID_H]"),B_MSK[[#This Row],[ID NOTA]]))</f>
        <v/>
      </c>
      <c r="E8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86</v>
      </c>
      <c r="F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" s="7" t="str">
        <f ca="1">IF(B_MSK[[#This Row],[stt]]="ada",INDEX([2]!db[NB BM],B_MSK[DB_ROW]-1),"")</f>
        <v>Boxfile Enter Bentuk</v>
      </c>
      <c r="H89" s="7" t="str">
        <f ca="1">IF(B_MSK[[#This Row],[//]]="","",INDEX(INDIRECT(DIR&amp;$2:$2),B_MSK[[#This Row],[//]]))</f>
        <v>ETJ</v>
      </c>
      <c r="I89" s="27" t="str">
        <f ca="1">IF(B_MSK[[#This Row],[//]]="","",INDEX(INDIRECT(DB_PATH&amp;$2:$2),B_MSK[[#This Row],[DB_ROW]]-1))</f>
        <v>8 LSN</v>
      </c>
      <c r="J89" s="5">
        <f ca="1">IF(B_MSK[[#This Row],[//]]="","",IF(INDEX(INDIRECT(DIR&amp;$2:$2),B_MSK[[#This Row],[//]])="","",INDEX(INDIRECT(DIR&amp;$2:$2),B_MSK[[#This Row],[//]])))</f>
        <v>2</v>
      </c>
      <c r="K89" s="5">
        <f ca="1">IF(B_MSK[[#This Row],[//]]="","",IF(INDEX(INDIRECT(DIR&amp;$2:$2),B_MSK[[#This Row],[//]])="","",INDEX(INDIRECT(DIR&amp;$2:$2),B_MSK[[#This Row],[//]])))</f>
        <v>16</v>
      </c>
      <c r="L89" s="5" t="str">
        <f ca="1">IF(B_MSK[[#This Row],[//]]="","",IF(INDEX(INDIRECT(DIR&amp;$2:$2),B_MSK[[#This Row],[//]])="","",INDEX(INDIRECT(DIR&amp;$2:$2),B_MSK[[#This Row],[//]])))</f>
        <v>LSN</v>
      </c>
      <c r="M89" s="13">
        <f ca="1">IF(B_MSK[[#This Row],[//]]="","",INDEX(INDIRECT(DIR&amp;$2:$2),B_MSK[[#This Row],[//]]))</f>
        <v>120000</v>
      </c>
      <c r="N89" s="13">
        <f ca="1">IF(OR(B_MSK[[#This Row],[//]]="",),"",INDEX(INDIRECT(DIR&amp;$2:$2),B_MSK[[#This Row],[//]]))</f>
        <v>960000</v>
      </c>
      <c r="O89" s="3" t="str">
        <f ca="1">IF(B_MSK[[#This Row],[//]]="","",IF(INDEX(INDIRECT(DIR&amp;$2:$2),B_MSK[[#This Row],[//]])=0,"",INDEX(INDIRECT(DIR&amp;$2:$2),B_MSK[[#This Row],[//]])))</f>
        <v/>
      </c>
      <c r="P89" s="3" t="str">
        <f ca="1">IF(B_MSK[[#This Row],[//]]="","",IF(INDEX(INDIRECT(DIR&amp;$2:$2),B_MSK[[#This Row],[//]])=0,"",INDEX(INDIRECT(DIR&amp;$2:$2),B_MSK[[#This Row],[//]])))</f>
        <v/>
      </c>
      <c r="Q89" s="12">
        <f ca="1">IF(B_MSK[[#This Row],[//]]="","",INDEX(INDIRECT(DIR&amp;$2:$2),B_MSK[[#This Row],[//]]))</f>
        <v>1920000</v>
      </c>
      <c r="R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" s="37" t="str">
        <f ca="1">IF(B_MSK[[#This Row],[//]]="","",INDEX(INDIRECT(DIR&amp;$2:$2),B_MSK[[#This Row],[//]]))</f>
        <v>MIX</v>
      </c>
      <c r="U89" s="38">
        <f ca="1">IF(SUMIF(B_MSK[NAMA BARANG],B_MSK[[#This Row],[NAMA BARANG]],B_MSK[JMLH BRG])=0,"",SUMIF(B_MSK[NAMA BARANG],B_MSK[[#This Row],[NAMA BARANG]],B_MSK[C]))</f>
        <v>2</v>
      </c>
      <c r="V89" s="7" t="str">
        <f ca="1">IF(B_MSK[[#This Row],[//]]="","",INDEX(INDIRECT(DIR&amp;$2:$2),B_MSK[[#This Row],[//]]))</f>
        <v>ENTER BOXFILE BENTUK</v>
      </c>
      <c r="W89" s="7" t="str">
        <f ca="1">LOWER(SUBSTITUTE(SUBSTITUTE(SUBSTITUTE(SUBSTITUTE(SUBSTITUTE(SUBSTITUTE(SUBSTITUTE(SUBSTITUTE(SUBSTITUTE(B_MSK[[#This Row],[N.B.nota]]," ",""),"-",""),"(",""),")",""),".",""),",",""),"/",""),"""",""),"+",""))</f>
        <v>enterboxfilebentuk</v>
      </c>
      <c r="X89" s="5" t="str">
        <f ca="1">IF(B_MSK[[#This Row],[N.B.nota]]="","",IF(MATCH(B_MSK[[#This Row],[concat]],[2]!db[NB NOTA_C],0)&gt;0,"ada",0))</f>
        <v>ada</v>
      </c>
      <c r="Y89" s="5" t="str">
        <f ca="1">IF(B_MSK[[#This Row],[N.B.nota]]="","",ADDRESS(ROW(B_MSK[QB]),COLUMN(B_MSK[QB]))&amp;":"&amp;ADDRESS(ROW(),COLUMN(B_MSK[QB])))</f>
        <v>$D$4:$D$89</v>
      </c>
      <c r="Z89" s="5">
        <f ca="1">IF(B_MSK[[#This Row],[concat]]="","",MATCH(B_MSK[[#This Row],[concat]],[2]!db[NB NOTA_C],0)+1)</f>
        <v>656</v>
      </c>
      <c r="AA89" s="5" t="str">
        <f ca="1">IF(B_MSK[[#This Row],[//]]="","",HYPERLINK("[D:\kerja\BANK EXP\BARU\DB.XLSX]DB!e"&amp;B_MSK[[#This Row],[DB_ROW]],"&gt;"))</f>
        <v>&gt;</v>
      </c>
      <c r="AB89" s="30" t="str">
        <f ca="1">MID(B_MSK[[#This Row],[/ STN_1]],FIND(" ",B_MSK[[#This Row],[/ STN_1]])+1,LEN(B_MSK[[#This Row],[/ STN_1]]))</f>
        <v>LSN</v>
      </c>
      <c r="AC89" s="11">
        <f ca="1">IF(B_MSK[[#This Row],[//]]="","",IF(B_MSK[[#This Row],[ JUMLAH ]]="","",IF(B_MSK[[#This Row],[C]]="",B_MSK[[#This Row],[HARGA CTN]]/B_MSK[[#This Row],[JMLH BRG]],B_MSK[[#This Row],[HARGA CTN]]/B_MSK[[#This Row],[A_1]])))</f>
        <v>120000</v>
      </c>
      <c r="AD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10000</v>
      </c>
      <c r="AF8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9" s="15" t="str">
        <f ca="1">IF(B_MSK[[#This Row],[HARGA_2]]="","",IF(MID(B_MSK[[#This Row],[/ STN_2]],FIND(" ",B_MSK[[#This Row],[/ STN_2]])+1,LEN(B_MSK[[#This Row],[/ STN_2]]))="LSN",B_MSK[[#This Row],[HARGA_2]]/12,""))</f>
        <v/>
      </c>
      <c r="AH89" s="7" t="str">
        <f ca="1">IF(B_MSK[[#This Row],[HARGA_3]]="","","/ "&amp;"PCS")</f>
        <v/>
      </c>
      <c r="AI89" s="15">
        <f ca="1">IF(B_MSK[[#This Row],[HARGA_3]]="",IF(B_MSK[[#This Row],[HARGA_2]]="",IF(B_MSK[[#This Row],[HARGA_1]]="","",B_MSK[[#This Row],[HARGA_1]]),B_MSK[[#This Row],[HARGA_2]]),B_MSK[[#This Row],[HARGA_3]])</f>
        <v>10000</v>
      </c>
      <c r="AJ8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9" s="5" t="str">
        <f ca="1">IF(B_MSK[[#This Row],[//]]="","",SUBSTITUTE(SUBSTITUTE(SUBSTITUTE(B_MSK[[#This Row],[QTY/ CTN]]," ","_",2),"(",""),")","")&amp;"_")</f>
        <v>8 LSN_</v>
      </c>
      <c r="AL89" s="5">
        <f ca="1">IF(B_MSK[[#This Row],[A_B]]="","",SEARCH("_",B_MSK[[#This Row],[A_B]]))</f>
        <v>6</v>
      </c>
      <c r="AM89" s="5">
        <f ca="1">IF(B_MSK[[#This Row],[A_B]]="","",LEN(B_MSK[[#This Row],[A_B]]))</f>
        <v>6</v>
      </c>
      <c r="AN89" s="5" t="str">
        <f ca="1">IF(B_MSK[[#This Row],[A_B]]="","",LEFT(B_MSK[[#This Row],[QTY/ CTN]],B_MSK[[#This Row],[A_B_1]]))</f>
        <v>8 LSN</v>
      </c>
      <c r="AO89" s="5" t="str">
        <f ca="1">IF(B_MSK[[#This Row],[A_B]]="","",LEFT(B_MSK[[#This Row],[A_]],SEARCH(" ",B_MSK[[#This Row],[A_]])-1))</f>
        <v>8</v>
      </c>
      <c r="AP89" s="5" t="str">
        <f ca="1">IF(B_MSK[[#This Row],[A_B]]="","",RIGHT(B_MSK[[#This Row],[A_]],LEN(B_MSK[[#This Row],[A_]])-SEARCH(" ",B_MSK[[#This Row],[A_]])))</f>
        <v>LSN</v>
      </c>
      <c r="AQ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9" s="5" t="str">
        <f ca="1">IF(B_MSK[[#This Row],[B_]]="","",LEFT(B_MSK[[#This Row],[B_]],SEARCH(" ",B_MSK[[#This Row],[B_]])))</f>
        <v xml:space="preserve">12 </v>
      </c>
      <c r="AS89" s="5" t="str">
        <f ca="1">IF(B_MSK[[#This Row],[B_]]="","",RIGHT(B_MSK[[#This Row],[B_]],LEN(B_MSK[[#This Row],[B_]])-SEARCH(" ",B_MSK[[#This Row],[B_]])))</f>
        <v>PCS</v>
      </c>
      <c r="AT89" s="5" t="str">
        <f ca="1">IF(B_MSK[[#This Row],[B_2]]="LSN",12,"")</f>
        <v/>
      </c>
      <c r="AU89" s="5" t="str">
        <f ca="1">IF(B_MSK[[#This Row],[C_1]]="","","PCS")</f>
        <v/>
      </c>
      <c r="AV89" s="5">
        <f ca="1">IF(B_MSK[[#This Row],[A_1]]="","",B_MSK[[#This Row],[A_1]]*IF(B_MSK[[#This Row],[B_1]]="",1,B_MSK[[#This Row],[B_1]])*IF(B_MSK[[#This Row],[C_1]]="",1,B_MSK[[#This Row],[C_1]]))</f>
        <v>96</v>
      </c>
      <c r="AW89" s="5" t="str">
        <f ca="1">IF(B_MSK[[#This Row],[C_2]]="",IF(B_MSK[[#This Row],[B_2]]="",IF(B_MSK[[#This Row],[A_2]]="","",B_MSK[[#This Row],[A_2]]),B_MSK[[#This Row],[B_2]]),B_MSK[[#This Row],[C_2]])</f>
        <v>PCS</v>
      </c>
      <c r="AX89" s="2">
        <f ca="1">IF(ISNUMBER(B_MSK[[#This Row],[TANGGAL DATANG]]),B_MSK[[#This Row],[TANGGAL DATANG]],AX88)</f>
        <v>44932</v>
      </c>
      <c r="AY89" s="5" t="str">
        <f ca="1">IF(B_MSK[[#This Row],[DB_ROW]]="","",INDEX([2]!db[JENIS],B_MSK[[#This Row],[DB_ROW]]-1))</f>
        <v>doc</v>
      </c>
      <c r="AZ89" s="5">
        <f ca="1">IF(B_MSK[[#This Row],[A_1]]="","",B_MSK[[#This Row],[A_1]])*1</f>
        <v>8</v>
      </c>
      <c r="BA89" s="5" t="str">
        <f ca="1">IF(B_MSK[[#This Row],[//]]="","",INDEX(INDIRECT(DIR&amp;$2:$2),B_MSK[[#This Row],[//]]))</f>
        <v>UNTANA</v>
      </c>
      <c r="BB89" s="5" t="str">
        <f ca="1">CONCATENATE(B_MSK[[#This Row],[concat]],B_MSK[[#This Row],[HARGA_X]],B_MSK[[#This Row],[SAT]])</f>
        <v>enterboxfilebentuk10000LSN</v>
      </c>
    </row>
    <row r="90" spans="1:54" x14ac:dyDescent="0.25">
      <c r="A90" s="6" t="s">
        <v>128</v>
      </c>
      <c r="B90" s="5" t="str">
        <f ca="1">IF(B_MSK[[#This Row],[N_ID]]="","",INDEX(INDIRECT(DIR&amp;$2:$2),MATCH(B_MSK[[#This Row],[N_ID]],INDIRECT(DIR&amp;"!NOTA[ID_P]"),0)))</f>
        <v/>
      </c>
      <c r="C90" s="5" t="str">
        <f ca="1">IF(B_MSK[[#This Row],[//]]="","",HYPERLINK("["&amp;SUBSTITUTE(DIR,"'","")&amp;"]NOTA!D"&amp;B_MSK[[#This Row],[//]]+2,"&gt;"))</f>
        <v>&gt;</v>
      </c>
      <c r="D90" s="5" t="str">
        <f ca="1">IF(B_MSK[[#This Row],[N_ID]]="","",COUNTIF(INDIRECT(DIR&amp;"!NOTA[ID_H]"),B_MSK[[#This Row],[ID NOTA]]))</f>
        <v/>
      </c>
      <c r="E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87</v>
      </c>
      <c r="F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" s="7" t="str">
        <f ca="1">IF(B_MSK[[#This Row],[stt]]="ada",INDEX([2]!db[NB BM],B_MSK[DB_ROW]-1),"")</f>
        <v>Boxfile Enter KCG BF 567</v>
      </c>
      <c r="H90" s="7" t="str">
        <f ca="1">IF(B_MSK[[#This Row],[//]]="","",INDEX(INDIRECT(DIR&amp;$2:$2),B_MSK[[#This Row],[//]]))</f>
        <v>ETJ</v>
      </c>
      <c r="I90" s="27" t="str">
        <f ca="1">IF(B_MSK[[#This Row],[//]]="","",INDEX(INDIRECT(DB_PATH&amp;$2:$2),B_MSK[[#This Row],[DB_ROW]]-1))</f>
        <v>60 PCS</v>
      </c>
      <c r="J90" s="5">
        <f ca="1">IF(B_MSK[[#This Row],[//]]="","",IF(INDEX(INDIRECT(DIR&amp;$2:$2),B_MSK[[#This Row],[//]])="","",INDEX(INDIRECT(DIR&amp;$2:$2),B_MSK[[#This Row],[//]])))</f>
        <v>5</v>
      </c>
      <c r="K90" s="5">
        <f ca="1">IF(B_MSK[[#This Row],[//]]="","",IF(INDEX(INDIRECT(DIR&amp;$2:$2),B_MSK[[#This Row],[//]])="","",INDEX(INDIRECT(DIR&amp;$2:$2),B_MSK[[#This Row],[//]])))</f>
        <v>300</v>
      </c>
      <c r="L90" s="5" t="str">
        <f ca="1">IF(B_MSK[[#This Row],[//]]="","",IF(INDEX(INDIRECT(DIR&amp;$2:$2),B_MSK[[#This Row],[//]])="","",INDEX(INDIRECT(DIR&amp;$2:$2),B_MSK[[#This Row],[//]])))</f>
        <v>PCS</v>
      </c>
      <c r="M90" s="13">
        <f ca="1">IF(B_MSK[[#This Row],[//]]="","",INDEX(INDIRECT(DIR&amp;$2:$2),B_MSK[[#This Row],[//]]))</f>
        <v>12000</v>
      </c>
      <c r="N90" s="13">
        <f ca="1">IF(OR(B_MSK[[#This Row],[//]]="",),"",INDEX(INDIRECT(DIR&amp;$2:$2),B_MSK[[#This Row],[//]]))</f>
        <v>720000</v>
      </c>
      <c r="O90" s="3" t="str">
        <f ca="1">IF(B_MSK[[#This Row],[//]]="","",IF(INDEX(INDIRECT(DIR&amp;$2:$2),B_MSK[[#This Row],[//]])=0,"",INDEX(INDIRECT(DIR&amp;$2:$2),B_MSK[[#This Row],[//]])))</f>
        <v/>
      </c>
      <c r="P90" s="3" t="str">
        <f ca="1">IF(B_MSK[[#This Row],[//]]="","",IF(INDEX(INDIRECT(DIR&amp;$2:$2),B_MSK[[#This Row],[//]])=0,"",INDEX(INDIRECT(DIR&amp;$2:$2),B_MSK[[#This Row],[//]])))</f>
        <v/>
      </c>
      <c r="Q90" s="12">
        <f ca="1">IF(B_MSK[[#This Row],[//]]="","",INDEX(INDIRECT(DIR&amp;$2:$2),B_MSK[[#This Row],[//]]))</f>
        <v>3600000</v>
      </c>
      <c r="R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" s="37" t="str">
        <f ca="1">IF(B_MSK[[#This Row],[//]]="","",INDEX(INDIRECT(DIR&amp;$2:$2),B_MSK[[#This Row],[//]]))</f>
        <v>MIX HT=3,B=2</v>
      </c>
      <c r="U90" s="38">
        <f ca="1">IF(SUMIF(B_MSK[NAMA BARANG],B_MSK[[#This Row],[NAMA BARANG]],B_MSK[JMLH BRG])=0,"",SUMIF(B_MSK[NAMA BARANG],B_MSK[[#This Row],[NAMA BARANG]],B_MSK[C]))</f>
        <v>5</v>
      </c>
      <c r="V90" s="7" t="str">
        <f ca="1">IF(B_MSK[[#This Row],[//]]="","",INDEX(INDIRECT(DIR&amp;$2:$2),B_MSK[[#This Row],[//]]))</f>
        <v>ENTER BOXFILE KCG (BF 567)</v>
      </c>
      <c r="W90" s="7" t="str">
        <f ca="1">LOWER(SUBSTITUTE(SUBSTITUTE(SUBSTITUTE(SUBSTITUTE(SUBSTITUTE(SUBSTITUTE(SUBSTITUTE(SUBSTITUTE(SUBSTITUTE(B_MSK[[#This Row],[N.B.nota]]," ",""),"-",""),"(",""),")",""),".",""),",",""),"/",""),"""",""),"+",""))</f>
        <v>enterboxfilekcgbf567</v>
      </c>
      <c r="X90" s="5" t="str">
        <f ca="1">IF(B_MSK[[#This Row],[N.B.nota]]="","",IF(MATCH(B_MSK[[#This Row],[concat]],[2]!db[NB NOTA_C],0)&gt;0,"ada",0))</f>
        <v>ada</v>
      </c>
      <c r="Y90" s="5" t="str">
        <f ca="1">IF(B_MSK[[#This Row],[N.B.nota]]="","",ADDRESS(ROW(B_MSK[QB]),COLUMN(B_MSK[QB]))&amp;":"&amp;ADDRESS(ROW(),COLUMN(B_MSK[QB])))</f>
        <v>$D$4:$D$90</v>
      </c>
      <c r="Z90" s="5">
        <f ca="1">IF(B_MSK[[#This Row],[concat]]="","",MATCH(B_MSK[[#This Row],[concat]],[2]!db[NB NOTA_C],0)+1)</f>
        <v>657</v>
      </c>
      <c r="AA90" s="5" t="str">
        <f ca="1">IF(B_MSK[[#This Row],[//]]="","",HYPERLINK("[D:\kerja\BANK EXP\BARU\DB.XLSX]DB!e"&amp;B_MSK[[#This Row],[DB_ROW]],"&gt;"))</f>
        <v>&gt;</v>
      </c>
      <c r="AB90" s="30" t="str">
        <f ca="1">MID(B_MSK[[#This Row],[/ STN_1]],FIND(" ",B_MSK[[#This Row],[/ STN_1]])+1,LEN(B_MSK[[#This Row],[/ STN_1]]))</f>
        <v>PCS</v>
      </c>
      <c r="AC90" s="11">
        <f ca="1">IF(B_MSK[[#This Row],[//]]="","",IF(B_MSK[[#This Row],[ JUMLAH ]]="","",IF(B_MSK[[#This Row],[C]]="",B_MSK[[#This Row],[HARGA CTN]]/B_MSK[[#This Row],[JMLH BRG]],B_MSK[[#This Row],[HARGA CTN]]/B_MSK[[#This Row],[A_1]])))</f>
        <v>12000</v>
      </c>
      <c r="AD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" s="15" t="str">
        <f ca="1">IF(B_MSK[[#This Row],[HARGA_2]]="","",IF(MID(B_MSK[[#This Row],[/ STN_2]],FIND(" ",B_MSK[[#This Row],[/ STN_2]])+1,LEN(B_MSK[[#This Row],[/ STN_2]]))="LSN",B_MSK[[#This Row],[HARGA_2]]/12,""))</f>
        <v/>
      </c>
      <c r="AH90" s="7" t="str">
        <f ca="1">IF(B_MSK[[#This Row],[HARGA_3]]="","","/ "&amp;"PCS")</f>
        <v/>
      </c>
      <c r="AI90" s="15">
        <f ca="1">IF(B_MSK[[#This Row],[HARGA_3]]="",IF(B_MSK[[#This Row],[HARGA_2]]="",IF(B_MSK[[#This Row],[HARGA_1]]="","",B_MSK[[#This Row],[HARGA_1]]),B_MSK[[#This Row],[HARGA_2]]),B_MSK[[#This Row],[HARGA_3]])</f>
        <v>12000</v>
      </c>
      <c r="AJ9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0" s="5" t="str">
        <f ca="1">IF(B_MSK[[#This Row],[//]]="","",SUBSTITUTE(SUBSTITUTE(SUBSTITUTE(B_MSK[[#This Row],[QTY/ CTN]]," ","_",2),"(",""),")","")&amp;"_")</f>
        <v>60 PCS_</v>
      </c>
      <c r="AL90" s="5">
        <f ca="1">IF(B_MSK[[#This Row],[A_B]]="","",SEARCH("_",B_MSK[[#This Row],[A_B]]))</f>
        <v>7</v>
      </c>
      <c r="AM90" s="5">
        <f ca="1">IF(B_MSK[[#This Row],[A_B]]="","",LEN(B_MSK[[#This Row],[A_B]]))</f>
        <v>7</v>
      </c>
      <c r="AN90" s="5" t="str">
        <f ca="1">IF(B_MSK[[#This Row],[A_B]]="","",LEFT(B_MSK[[#This Row],[QTY/ CTN]],B_MSK[[#This Row],[A_B_1]]))</f>
        <v>60 PCS</v>
      </c>
      <c r="AO90" s="5" t="str">
        <f ca="1">IF(B_MSK[[#This Row],[A_B]]="","",LEFT(B_MSK[[#This Row],[A_]],SEARCH(" ",B_MSK[[#This Row],[A_]])-1))</f>
        <v>60</v>
      </c>
      <c r="AP90" s="5" t="str">
        <f ca="1">IF(B_MSK[[#This Row],[A_B]]="","",RIGHT(B_MSK[[#This Row],[A_]],LEN(B_MSK[[#This Row],[A_]])-SEARCH(" ",B_MSK[[#This Row],[A_]])))</f>
        <v>PCS</v>
      </c>
      <c r="AQ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" s="5" t="str">
        <f ca="1">IF(B_MSK[[#This Row],[B_]]="","",LEFT(B_MSK[[#This Row],[B_]],SEARCH(" ",B_MSK[[#This Row],[B_]])))</f>
        <v/>
      </c>
      <c r="AS90" s="5" t="str">
        <f ca="1">IF(B_MSK[[#This Row],[B_]]="","",RIGHT(B_MSK[[#This Row],[B_]],LEN(B_MSK[[#This Row],[B_]])-SEARCH(" ",B_MSK[[#This Row],[B_]])))</f>
        <v/>
      </c>
      <c r="AT90" s="5" t="str">
        <f ca="1">IF(B_MSK[[#This Row],[B_2]]="LSN",12,"")</f>
        <v/>
      </c>
      <c r="AU90" s="5" t="str">
        <f ca="1">IF(B_MSK[[#This Row],[C_1]]="","","PCS")</f>
        <v/>
      </c>
      <c r="AV90" s="5">
        <f ca="1">IF(B_MSK[[#This Row],[A_1]]="","",B_MSK[[#This Row],[A_1]]*IF(B_MSK[[#This Row],[B_1]]="",1,B_MSK[[#This Row],[B_1]])*IF(B_MSK[[#This Row],[C_1]]="",1,B_MSK[[#This Row],[C_1]]))</f>
        <v>60</v>
      </c>
      <c r="AW90" s="5" t="str">
        <f ca="1">IF(B_MSK[[#This Row],[C_2]]="",IF(B_MSK[[#This Row],[B_2]]="",IF(B_MSK[[#This Row],[A_2]]="","",B_MSK[[#This Row],[A_2]]),B_MSK[[#This Row],[B_2]]),B_MSK[[#This Row],[C_2]])</f>
        <v>PCS</v>
      </c>
      <c r="AX90" s="2">
        <f ca="1">IF(ISNUMBER(B_MSK[[#This Row],[TANGGAL DATANG]]),B_MSK[[#This Row],[TANGGAL DATANG]],AX89)</f>
        <v>44932</v>
      </c>
      <c r="AY90" s="5" t="str">
        <f ca="1">IF(B_MSK[[#This Row],[DB_ROW]]="","",INDEX([2]!db[JENIS],B_MSK[[#This Row],[DB_ROW]]-1))</f>
        <v>doz</v>
      </c>
      <c r="AZ90" s="5">
        <f ca="1">IF(B_MSK[[#This Row],[A_1]]="","",B_MSK[[#This Row],[A_1]])*1</f>
        <v>60</v>
      </c>
      <c r="BA90" s="5" t="str">
        <f ca="1">IF(B_MSK[[#This Row],[//]]="","",INDEX(INDIRECT(DIR&amp;$2:$2),B_MSK[[#This Row],[//]]))</f>
        <v>UNTANA</v>
      </c>
      <c r="BB90" s="5" t="str">
        <f ca="1">CONCATENATE(B_MSK[[#This Row],[concat]],B_MSK[[#This Row],[HARGA_X]],B_MSK[[#This Row],[SAT]])</f>
        <v>enterboxfilekcgbf56712000PCS</v>
      </c>
    </row>
    <row r="91" spans="1:54" x14ac:dyDescent="0.25">
      <c r="A91" s="6" t="s">
        <v>128</v>
      </c>
      <c r="B91" s="5" t="str">
        <f ca="1">IF(B_MSK[[#This Row],[N_ID]]="","",INDEX(INDIRECT(DIR&amp;$2:$2),MATCH(B_MSK[[#This Row],[N_ID]],INDIRECT(DIR&amp;"!NOTA[ID_P]"),0)))</f>
        <v/>
      </c>
      <c r="C91" s="5" t="str">
        <f ca="1">IF(B_MSK[[#This Row],[//]]="","",HYPERLINK("["&amp;SUBSTITUTE(DIR,"'","")&amp;"]NOTA!D"&amp;B_MSK[[#This Row],[//]]+2,"&gt;"))</f>
        <v>&gt;</v>
      </c>
      <c r="D91" s="5" t="str">
        <f ca="1">IF(B_MSK[[#This Row],[N_ID]]="","",COUNTIF(INDIRECT(DIR&amp;"!NOTA[ID_H]"),B_MSK[[#This Row],[ID NOTA]]))</f>
        <v/>
      </c>
      <c r="E9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88</v>
      </c>
      <c r="F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" s="7" t="str">
        <f ca="1">IF(B_MSK[[#This Row],[stt]]="ada",INDEX([2]!db[NB BM],B_MSK[DB_ROW]-1),"")</f>
        <v>Bk Tabungan Enter</v>
      </c>
      <c r="H91" s="7" t="str">
        <f ca="1">IF(B_MSK[[#This Row],[//]]="","",INDEX(INDIRECT(DIR&amp;$2:$2),B_MSK[[#This Row],[//]]))</f>
        <v>ETJ</v>
      </c>
      <c r="I91" s="27" t="str">
        <f ca="1">IF(B_MSK[[#This Row],[//]]="","",INDEX(INDIRECT(DB_PATH&amp;$2:$2),B_MSK[[#This Row],[DB_ROW]]-1))</f>
        <v>3600 PCS</v>
      </c>
      <c r="J91" s="5">
        <f ca="1">IF(B_MSK[[#This Row],[//]]="","",IF(INDEX(INDIRECT(DIR&amp;$2:$2),B_MSK[[#This Row],[//]])="","",INDEX(INDIRECT(DIR&amp;$2:$2),B_MSK[[#This Row],[//]])))</f>
        <v>2</v>
      </c>
      <c r="K91" s="5">
        <f ca="1">IF(B_MSK[[#This Row],[//]]="","",IF(INDEX(INDIRECT(DIR&amp;$2:$2),B_MSK[[#This Row],[//]])="","",INDEX(INDIRECT(DIR&amp;$2:$2),B_MSK[[#This Row],[//]])))</f>
        <v>7200</v>
      </c>
      <c r="L91" s="5" t="str">
        <f ca="1">IF(B_MSK[[#This Row],[//]]="","",IF(INDEX(INDIRECT(DIR&amp;$2:$2),B_MSK[[#This Row],[//]])="","",INDEX(INDIRECT(DIR&amp;$2:$2),B_MSK[[#This Row],[//]])))</f>
        <v>PCS</v>
      </c>
      <c r="M91" s="13">
        <f ca="1">IF(B_MSK[[#This Row],[//]]="","",INDEX(INDIRECT(DIR&amp;$2:$2),B_MSK[[#This Row],[//]]))</f>
        <v>550</v>
      </c>
      <c r="N91" s="13">
        <f ca="1">IF(OR(B_MSK[[#This Row],[//]]="",),"",INDEX(INDIRECT(DIR&amp;$2:$2),B_MSK[[#This Row],[//]]))</f>
        <v>1980000</v>
      </c>
      <c r="O91" s="3" t="str">
        <f ca="1">IF(B_MSK[[#This Row],[//]]="","",IF(INDEX(INDIRECT(DIR&amp;$2:$2),B_MSK[[#This Row],[//]])=0,"",INDEX(INDIRECT(DIR&amp;$2:$2),B_MSK[[#This Row],[//]])))</f>
        <v/>
      </c>
      <c r="P91" s="3" t="str">
        <f ca="1">IF(B_MSK[[#This Row],[//]]="","",IF(INDEX(INDIRECT(DIR&amp;$2:$2),B_MSK[[#This Row],[//]])=0,"",INDEX(INDIRECT(DIR&amp;$2:$2),B_MSK[[#This Row],[//]])))</f>
        <v/>
      </c>
      <c r="Q91" s="12">
        <f ca="1">IF(B_MSK[[#This Row],[//]]="","",INDEX(INDIRECT(DIR&amp;$2:$2),B_MSK[[#This Row],[//]]))</f>
        <v>3960000</v>
      </c>
      <c r="R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" s="37">
        <f ca="1">IF(B_MSK[[#This Row],[//]]="","",INDEX(INDIRECT(DIR&amp;$2:$2),B_MSK[[#This Row],[//]]))</f>
        <v>0</v>
      </c>
      <c r="U91" s="38">
        <f ca="1">IF(SUMIF(B_MSK[NAMA BARANG],B_MSK[[#This Row],[NAMA BARANG]],B_MSK[JMLH BRG])=0,"",SUMIF(B_MSK[NAMA BARANG],B_MSK[[#This Row],[NAMA BARANG]],B_MSK[C]))</f>
        <v>2</v>
      </c>
      <c r="V91" s="7" t="str">
        <f ca="1">IF(B_MSK[[#This Row],[//]]="","",INDEX(INDIRECT(DIR&amp;$2:$2),B_MSK[[#This Row],[//]]))</f>
        <v>ENTER BK TABUNGAN</v>
      </c>
      <c r="W91" s="7" t="str">
        <f ca="1">LOWER(SUBSTITUTE(SUBSTITUTE(SUBSTITUTE(SUBSTITUTE(SUBSTITUTE(SUBSTITUTE(SUBSTITUTE(SUBSTITUTE(SUBSTITUTE(B_MSK[[#This Row],[N.B.nota]]," ",""),"-",""),"(",""),")",""),".",""),",",""),"/",""),"""",""),"+",""))</f>
        <v>enterbktabungan</v>
      </c>
      <c r="X91" s="5" t="str">
        <f ca="1">IF(B_MSK[[#This Row],[N.B.nota]]="","",IF(MATCH(B_MSK[[#This Row],[concat]],[2]!db[NB NOTA_C],0)&gt;0,"ada",0))</f>
        <v>ada</v>
      </c>
      <c r="Y91" s="5" t="str">
        <f ca="1">IF(B_MSK[[#This Row],[N.B.nota]]="","",ADDRESS(ROW(B_MSK[QB]),COLUMN(B_MSK[QB]))&amp;":"&amp;ADDRESS(ROW(),COLUMN(B_MSK[QB])))</f>
        <v>$D$4:$D$91</v>
      </c>
      <c r="Z91" s="5">
        <f ca="1">IF(B_MSK[[#This Row],[concat]]="","",MATCH(B_MSK[[#This Row],[concat]],[2]!db[NB NOTA_C],0)+1)</f>
        <v>655</v>
      </c>
      <c r="AA91" s="5" t="str">
        <f ca="1">IF(B_MSK[[#This Row],[//]]="","",HYPERLINK("[D:\kerja\BANK EXP\BARU\DB.XLSX]DB!e"&amp;B_MSK[[#This Row],[DB_ROW]],"&gt;"))</f>
        <v>&gt;</v>
      </c>
      <c r="AB91" s="30" t="str">
        <f ca="1">MID(B_MSK[[#This Row],[/ STN_1]],FIND(" ",B_MSK[[#This Row],[/ STN_1]])+1,LEN(B_MSK[[#This Row],[/ STN_1]]))</f>
        <v>PCS</v>
      </c>
      <c r="AC91" s="11">
        <f ca="1">IF(B_MSK[[#This Row],[//]]="","",IF(B_MSK[[#This Row],[ JUMLAH ]]="","",IF(B_MSK[[#This Row],[C]]="",B_MSK[[#This Row],[HARGA CTN]]/B_MSK[[#This Row],[JMLH BRG]],B_MSK[[#This Row],[HARGA CTN]]/B_MSK[[#This Row],[A_1]])))</f>
        <v>550</v>
      </c>
      <c r="AD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" s="15" t="str">
        <f ca="1">IF(B_MSK[[#This Row],[HARGA_2]]="","",IF(MID(B_MSK[[#This Row],[/ STN_2]],FIND(" ",B_MSK[[#This Row],[/ STN_2]])+1,LEN(B_MSK[[#This Row],[/ STN_2]]))="LSN",B_MSK[[#This Row],[HARGA_2]]/12,""))</f>
        <v/>
      </c>
      <c r="AH91" s="7" t="str">
        <f ca="1">IF(B_MSK[[#This Row],[HARGA_3]]="","","/ "&amp;"PCS")</f>
        <v/>
      </c>
      <c r="AI91" s="15">
        <f ca="1">IF(B_MSK[[#This Row],[HARGA_3]]="",IF(B_MSK[[#This Row],[HARGA_2]]="",IF(B_MSK[[#This Row],[HARGA_1]]="","",B_MSK[[#This Row],[HARGA_1]]),B_MSK[[#This Row],[HARGA_2]]),B_MSK[[#This Row],[HARGA_3]])</f>
        <v>550</v>
      </c>
      <c r="AJ9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1" s="5" t="str">
        <f ca="1">IF(B_MSK[[#This Row],[//]]="","",SUBSTITUTE(SUBSTITUTE(SUBSTITUTE(B_MSK[[#This Row],[QTY/ CTN]]," ","_",2),"(",""),")","")&amp;"_")</f>
        <v>3600 PCS_</v>
      </c>
      <c r="AL91" s="5">
        <f ca="1">IF(B_MSK[[#This Row],[A_B]]="","",SEARCH("_",B_MSK[[#This Row],[A_B]]))</f>
        <v>9</v>
      </c>
      <c r="AM91" s="5">
        <f ca="1">IF(B_MSK[[#This Row],[A_B]]="","",LEN(B_MSK[[#This Row],[A_B]]))</f>
        <v>9</v>
      </c>
      <c r="AN91" s="5" t="str">
        <f ca="1">IF(B_MSK[[#This Row],[A_B]]="","",LEFT(B_MSK[[#This Row],[QTY/ CTN]],B_MSK[[#This Row],[A_B_1]]))</f>
        <v>3600 PCS</v>
      </c>
      <c r="AO91" s="5" t="str">
        <f ca="1">IF(B_MSK[[#This Row],[A_B]]="","",LEFT(B_MSK[[#This Row],[A_]],SEARCH(" ",B_MSK[[#This Row],[A_]])-1))</f>
        <v>3600</v>
      </c>
      <c r="AP91" s="5" t="str">
        <f ca="1">IF(B_MSK[[#This Row],[A_B]]="","",RIGHT(B_MSK[[#This Row],[A_]],LEN(B_MSK[[#This Row],[A_]])-SEARCH(" ",B_MSK[[#This Row],[A_]])))</f>
        <v>PCS</v>
      </c>
      <c r="AQ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" s="5" t="str">
        <f ca="1">IF(B_MSK[[#This Row],[B_]]="","",LEFT(B_MSK[[#This Row],[B_]],SEARCH(" ",B_MSK[[#This Row],[B_]])))</f>
        <v/>
      </c>
      <c r="AS91" s="5" t="str">
        <f ca="1">IF(B_MSK[[#This Row],[B_]]="","",RIGHT(B_MSK[[#This Row],[B_]],LEN(B_MSK[[#This Row],[B_]])-SEARCH(" ",B_MSK[[#This Row],[B_]])))</f>
        <v/>
      </c>
      <c r="AT91" s="5" t="str">
        <f ca="1">IF(B_MSK[[#This Row],[B_2]]="LSN",12,"")</f>
        <v/>
      </c>
      <c r="AU91" s="5" t="str">
        <f ca="1">IF(B_MSK[[#This Row],[C_1]]="","","PCS")</f>
        <v/>
      </c>
      <c r="AV91" s="5">
        <f ca="1">IF(B_MSK[[#This Row],[A_1]]="","",B_MSK[[#This Row],[A_1]]*IF(B_MSK[[#This Row],[B_1]]="",1,B_MSK[[#This Row],[B_1]])*IF(B_MSK[[#This Row],[C_1]]="",1,B_MSK[[#This Row],[C_1]]))</f>
        <v>3600</v>
      </c>
      <c r="AW91" s="5" t="str">
        <f ca="1">IF(B_MSK[[#This Row],[C_2]]="",IF(B_MSK[[#This Row],[B_2]]="",IF(B_MSK[[#This Row],[A_2]]="","",B_MSK[[#This Row],[A_2]]),B_MSK[[#This Row],[B_2]]),B_MSK[[#This Row],[C_2]])</f>
        <v>PCS</v>
      </c>
      <c r="AX91" s="2">
        <f ca="1">IF(ISNUMBER(B_MSK[[#This Row],[TANGGAL DATANG]]),B_MSK[[#This Row],[TANGGAL DATANG]],AX90)</f>
        <v>44932</v>
      </c>
      <c r="AY91" s="5" t="str">
        <f ca="1">IF(B_MSK[[#This Row],[DB_ROW]]="","",INDEX([2]!db[JENIS],B_MSK[[#This Row],[DB_ROW]]-1))</f>
        <v>buku</v>
      </c>
      <c r="AZ91" s="5">
        <f ca="1">IF(B_MSK[[#This Row],[A_1]]="","",B_MSK[[#This Row],[A_1]])*1</f>
        <v>3600</v>
      </c>
      <c r="BA91" s="5" t="str">
        <f ca="1">IF(B_MSK[[#This Row],[//]]="","",INDEX(INDIRECT(DIR&amp;$2:$2),B_MSK[[#This Row],[//]]))</f>
        <v>UNTANA</v>
      </c>
      <c r="BB91" s="5" t="str">
        <f ca="1">CONCATENATE(B_MSK[[#This Row],[concat]],B_MSK[[#This Row],[HARGA_X]],B_MSK[[#This Row],[SAT]])</f>
        <v>enterbktabungan550PCS</v>
      </c>
    </row>
    <row r="92" spans="1:54" x14ac:dyDescent="0.25">
      <c r="A92" s="6" t="s">
        <v>128</v>
      </c>
      <c r="B92" s="5" t="str">
        <f ca="1">IF(B_MSK[[#This Row],[N_ID]]="","",INDEX(INDIRECT(DIR&amp;$2:$2),MATCH(B_MSK[[#This Row],[N_ID]],INDIRECT(DIR&amp;"!NOTA[ID_P]"),0)))</f>
        <v/>
      </c>
      <c r="C92" s="5" t="str">
        <f ca="1">IF(B_MSK[[#This Row],[//]]="","",HYPERLINK("["&amp;SUBSTITUTE(DIR,"'","")&amp;"]NOTA!D"&amp;B_MSK[[#This Row],[//]]+2,"&gt;"))</f>
        <v>&gt;</v>
      </c>
      <c r="D92" s="5" t="str">
        <f ca="1">IF(B_MSK[[#This Row],[N_ID]]="","",COUNTIF(INDIRECT(DIR&amp;"!NOTA[ID_H]"),B_MSK[[#This Row],[ID NOTA]]))</f>
        <v/>
      </c>
      <c r="E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89</v>
      </c>
      <c r="F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" s="7" t="str">
        <f ca="1">IF(B_MSK[[#This Row],[stt]]="ada",INDEX([2]!db[NB BM],B_MSK[DB_ROW]-1),"")</f>
        <v>Palet Cat Air DOP Sakura 201</v>
      </c>
      <c r="H92" s="7" t="str">
        <f ca="1">IF(B_MSK[[#This Row],[//]]="","",INDEX(INDIRECT(DIR&amp;$2:$2),B_MSK[[#This Row],[//]]))</f>
        <v>ETJ</v>
      </c>
      <c r="I92" s="27" t="str">
        <f ca="1">IF(B_MSK[[#This Row],[//]]="","",INDEX(INDIRECT(DB_PATH&amp;$2:$2),B_MSK[[#This Row],[DB_ROW]]-1))</f>
        <v>120 LSN</v>
      </c>
      <c r="J92" s="5">
        <f ca="1">IF(B_MSK[[#This Row],[//]]="","",IF(INDEX(INDIRECT(DIR&amp;$2:$2),B_MSK[[#This Row],[//]])="","",INDEX(INDIRECT(DIR&amp;$2:$2),B_MSK[[#This Row],[//]])))</f>
        <v>1</v>
      </c>
      <c r="K92" s="5">
        <f ca="1">IF(B_MSK[[#This Row],[//]]="","",IF(INDEX(INDIRECT(DIR&amp;$2:$2),B_MSK[[#This Row],[//]])="","",INDEX(INDIRECT(DIR&amp;$2:$2),B_MSK[[#This Row],[//]])))</f>
        <v>120</v>
      </c>
      <c r="L92" s="5" t="str">
        <f ca="1">IF(B_MSK[[#This Row],[//]]="","",IF(INDEX(INDIRECT(DIR&amp;$2:$2),B_MSK[[#This Row],[//]])="","",INDEX(INDIRECT(DIR&amp;$2:$2),B_MSK[[#This Row],[//]])))</f>
        <v>LSN</v>
      </c>
      <c r="M92" s="13">
        <f ca="1">IF(B_MSK[[#This Row],[//]]="","",INDEX(INDIRECT(DIR&amp;$2:$2),B_MSK[[#This Row],[//]]))</f>
        <v>7500</v>
      </c>
      <c r="N92" s="13">
        <f ca="1">IF(OR(B_MSK[[#This Row],[//]]="",),"",INDEX(INDIRECT(DIR&amp;$2:$2),B_MSK[[#This Row],[//]]))</f>
        <v>900000</v>
      </c>
      <c r="O92" s="3" t="str">
        <f ca="1">IF(B_MSK[[#This Row],[//]]="","",IF(INDEX(INDIRECT(DIR&amp;$2:$2),B_MSK[[#This Row],[//]])=0,"",INDEX(INDIRECT(DIR&amp;$2:$2),B_MSK[[#This Row],[//]])))</f>
        <v/>
      </c>
      <c r="P92" s="3" t="str">
        <f ca="1">IF(B_MSK[[#This Row],[//]]="","",IF(INDEX(INDIRECT(DIR&amp;$2:$2),B_MSK[[#This Row],[//]])=0,"",INDEX(INDIRECT(DIR&amp;$2:$2),B_MSK[[#This Row],[//]])))</f>
        <v/>
      </c>
      <c r="Q92" s="12">
        <f ca="1">IF(B_MSK[[#This Row],[//]]="","",INDEX(INDIRECT(DIR&amp;$2:$2),B_MSK[[#This Row],[//]]))</f>
        <v>900000</v>
      </c>
      <c r="R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" s="37">
        <f ca="1">IF(B_MSK[[#This Row],[//]]="","",INDEX(INDIRECT(DIR&amp;$2:$2),B_MSK[[#This Row],[//]]))</f>
        <v>0</v>
      </c>
      <c r="U92" s="38">
        <f ca="1">IF(SUMIF(B_MSK[NAMA BARANG],B_MSK[[#This Row],[NAMA BARANG]],B_MSK[JMLH BRG])=0,"",SUMIF(B_MSK[NAMA BARANG],B_MSK[[#This Row],[NAMA BARANG]],B_MSK[C]))</f>
        <v>1</v>
      </c>
      <c r="V92" s="7" t="str">
        <f ca="1">IF(B_MSK[[#This Row],[//]]="","",INDEX(INDIRECT(DIR&amp;$2:$2),B_MSK[[#This Row],[//]]))</f>
        <v>PALLET DOP SAKURA 201</v>
      </c>
      <c r="W92" s="7" t="str">
        <f ca="1">LOWER(SUBSTITUTE(SUBSTITUTE(SUBSTITUTE(SUBSTITUTE(SUBSTITUTE(SUBSTITUTE(SUBSTITUTE(SUBSTITUTE(SUBSTITUTE(B_MSK[[#This Row],[N.B.nota]]," ",""),"-",""),"(",""),")",""),".",""),",",""),"/",""),"""",""),"+",""))</f>
        <v>palletdopsakura201</v>
      </c>
      <c r="X92" s="5" t="str">
        <f ca="1">IF(B_MSK[[#This Row],[N.B.nota]]="","",IF(MATCH(B_MSK[[#This Row],[concat]],[2]!db[NB NOTA_C],0)&gt;0,"ada",0))</f>
        <v>ada</v>
      </c>
      <c r="Y92" s="5" t="str">
        <f ca="1">IF(B_MSK[[#This Row],[N.B.nota]]="","",ADDRESS(ROW(B_MSK[QB]),COLUMN(B_MSK[QB]))&amp;":"&amp;ADDRESS(ROW(),COLUMN(B_MSK[QB])))</f>
        <v>$D$4:$D$92</v>
      </c>
      <c r="Z92" s="5">
        <f ca="1">IF(B_MSK[[#This Row],[concat]]="","",MATCH(B_MSK[[#This Row],[concat]],[2]!db[NB NOTA_C],0)+1)</f>
        <v>1619</v>
      </c>
      <c r="AA92" s="5" t="str">
        <f ca="1">IF(B_MSK[[#This Row],[//]]="","",HYPERLINK("[D:\kerja\BANK EXP\BARU\DB.XLSX]DB!e"&amp;B_MSK[[#This Row],[DB_ROW]],"&gt;"))</f>
        <v>&gt;</v>
      </c>
      <c r="AB92" s="30" t="str">
        <f ca="1">MID(B_MSK[[#This Row],[/ STN_1]],FIND(" ",B_MSK[[#This Row],[/ STN_1]])+1,LEN(B_MSK[[#This Row],[/ STN_1]]))</f>
        <v>LSN</v>
      </c>
      <c r="AC92" s="11">
        <f ca="1">IF(B_MSK[[#This Row],[//]]="","",IF(B_MSK[[#This Row],[ JUMLAH ]]="","",IF(B_MSK[[#This Row],[C]]="",B_MSK[[#This Row],[HARGA CTN]]/B_MSK[[#This Row],[JMLH BRG]],B_MSK[[#This Row],[HARGA CTN]]/B_MSK[[#This Row],[A_1]])))</f>
        <v>7500</v>
      </c>
      <c r="AD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9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625</v>
      </c>
      <c r="AF9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92" s="15" t="str">
        <f ca="1">IF(B_MSK[[#This Row],[HARGA_2]]="","",IF(MID(B_MSK[[#This Row],[/ STN_2]],FIND(" ",B_MSK[[#This Row],[/ STN_2]])+1,LEN(B_MSK[[#This Row],[/ STN_2]]))="LSN",B_MSK[[#This Row],[HARGA_2]]/12,""))</f>
        <v/>
      </c>
      <c r="AH92" s="7" t="str">
        <f ca="1">IF(B_MSK[[#This Row],[HARGA_3]]="","","/ "&amp;"PCS")</f>
        <v/>
      </c>
      <c r="AI92" s="15">
        <f ca="1">IF(B_MSK[[#This Row],[HARGA_3]]="",IF(B_MSK[[#This Row],[HARGA_2]]="",IF(B_MSK[[#This Row],[HARGA_1]]="","",B_MSK[[#This Row],[HARGA_1]]),B_MSK[[#This Row],[HARGA_2]]),B_MSK[[#This Row],[HARGA_3]])</f>
        <v>625</v>
      </c>
      <c r="AJ9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2" s="5" t="str">
        <f ca="1">IF(B_MSK[[#This Row],[//]]="","",SUBSTITUTE(SUBSTITUTE(SUBSTITUTE(B_MSK[[#This Row],[QTY/ CTN]]," ","_",2),"(",""),")","")&amp;"_")</f>
        <v>120 LSN_</v>
      </c>
      <c r="AL92" s="5">
        <f ca="1">IF(B_MSK[[#This Row],[A_B]]="","",SEARCH("_",B_MSK[[#This Row],[A_B]]))</f>
        <v>8</v>
      </c>
      <c r="AM92" s="5">
        <f ca="1">IF(B_MSK[[#This Row],[A_B]]="","",LEN(B_MSK[[#This Row],[A_B]]))</f>
        <v>8</v>
      </c>
      <c r="AN92" s="5" t="str">
        <f ca="1">IF(B_MSK[[#This Row],[A_B]]="","",LEFT(B_MSK[[#This Row],[QTY/ CTN]],B_MSK[[#This Row],[A_B_1]]))</f>
        <v>120 LSN</v>
      </c>
      <c r="AO92" s="5" t="str">
        <f ca="1">IF(B_MSK[[#This Row],[A_B]]="","",LEFT(B_MSK[[#This Row],[A_]],SEARCH(" ",B_MSK[[#This Row],[A_]])-1))</f>
        <v>120</v>
      </c>
      <c r="AP92" s="5" t="str">
        <f ca="1">IF(B_MSK[[#This Row],[A_B]]="","",RIGHT(B_MSK[[#This Row],[A_]],LEN(B_MSK[[#This Row],[A_]])-SEARCH(" ",B_MSK[[#This Row],[A_]])))</f>
        <v>LSN</v>
      </c>
      <c r="AQ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2" s="5" t="str">
        <f ca="1">IF(B_MSK[[#This Row],[B_]]="","",LEFT(B_MSK[[#This Row],[B_]],SEARCH(" ",B_MSK[[#This Row],[B_]])))</f>
        <v xml:space="preserve">12 </v>
      </c>
      <c r="AS92" s="5" t="str">
        <f ca="1">IF(B_MSK[[#This Row],[B_]]="","",RIGHT(B_MSK[[#This Row],[B_]],LEN(B_MSK[[#This Row],[B_]])-SEARCH(" ",B_MSK[[#This Row],[B_]])))</f>
        <v>PCS</v>
      </c>
      <c r="AT92" s="5" t="str">
        <f ca="1">IF(B_MSK[[#This Row],[B_2]]="LSN",12,"")</f>
        <v/>
      </c>
      <c r="AU92" s="5" t="str">
        <f ca="1">IF(B_MSK[[#This Row],[C_1]]="","","PCS")</f>
        <v/>
      </c>
      <c r="AV92" s="5">
        <f ca="1">IF(B_MSK[[#This Row],[A_1]]="","",B_MSK[[#This Row],[A_1]]*IF(B_MSK[[#This Row],[B_1]]="",1,B_MSK[[#This Row],[B_1]])*IF(B_MSK[[#This Row],[C_1]]="",1,B_MSK[[#This Row],[C_1]]))</f>
        <v>1440</v>
      </c>
      <c r="AW92" s="5" t="str">
        <f ca="1">IF(B_MSK[[#This Row],[C_2]]="",IF(B_MSK[[#This Row],[B_2]]="",IF(B_MSK[[#This Row],[A_2]]="","",B_MSK[[#This Row],[A_2]]),B_MSK[[#This Row],[B_2]]),B_MSK[[#This Row],[C_2]])</f>
        <v>PCS</v>
      </c>
      <c r="AX92" s="2">
        <f ca="1">IF(ISNUMBER(B_MSK[[#This Row],[TANGGAL DATANG]]),B_MSK[[#This Row],[TANGGAL DATANG]],AX91)</f>
        <v>44932</v>
      </c>
      <c r="AY92" s="5" t="str">
        <f ca="1">IF(B_MSK[[#This Row],[DB_ROW]]="","",INDEX([2]!db[JENIS],B_MSK[[#This Row],[DB_ROW]]-1))</f>
        <v>cat</v>
      </c>
      <c r="AZ92" s="5">
        <f ca="1">IF(B_MSK[[#This Row],[A_1]]="","",B_MSK[[#This Row],[A_1]])*1</f>
        <v>120</v>
      </c>
      <c r="BA92" s="5" t="str">
        <f ca="1">IF(B_MSK[[#This Row],[//]]="","",INDEX(INDIRECT(DIR&amp;$2:$2),B_MSK[[#This Row],[//]]))</f>
        <v>UNTANA</v>
      </c>
      <c r="BB92" s="5" t="str">
        <f ca="1">CONCATENATE(B_MSK[[#This Row],[concat]],B_MSK[[#This Row],[HARGA_X]],B_MSK[[#This Row],[SAT]])</f>
        <v>palletdopsakura201625LSN</v>
      </c>
    </row>
    <row r="93" spans="1:54" x14ac:dyDescent="0.25">
      <c r="A93" s="6" t="s">
        <v>128</v>
      </c>
      <c r="B93" s="5" t="str">
        <f ca="1">IF(B_MSK[[#This Row],[N_ID]]="","",INDEX(INDIRECT(DIR&amp;$2:$2),MATCH(B_MSK[[#This Row],[N_ID]],INDIRECT(DIR&amp;"!NOTA[ID_P]"),0)))</f>
        <v/>
      </c>
      <c r="C93" s="5" t="str">
        <f ca="1">IF(B_MSK[[#This Row],[//]]="","",HYPERLINK("["&amp;SUBSTITUTE(DIR,"'","")&amp;"]NOTA!D"&amp;B_MSK[[#This Row],[//]]+2,"&gt;"))</f>
        <v>&gt;</v>
      </c>
      <c r="D93" s="5" t="str">
        <f ca="1">IF(B_MSK[[#This Row],[N_ID]]="","",COUNTIF(INDIRECT(DIR&amp;"!NOTA[ID_H]"),B_MSK[[#This Row],[ID NOTA]]))</f>
        <v/>
      </c>
      <c r="E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90</v>
      </c>
      <c r="F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" s="7" t="str">
        <f ca="1">IF(B_MSK[[#This Row],[stt]]="ada",INDEX([2]!db[NB BM],B_MSK[DB_ROW]-1),"")</f>
        <v>Palet Cat Air DOP Kepiting 202</v>
      </c>
      <c r="H93" s="7" t="str">
        <f ca="1">IF(B_MSK[[#This Row],[//]]="","",INDEX(INDIRECT(DIR&amp;$2:$2),B_MSK[[#This Row],[//]]))</f>
        <v>ETJ</v>
      </c>
      <c r="I93" s="27" t="str">
        <f ca="1">IF(B_MSK[[#This Row],[//]]="","",INDEX(INDIRECT(DB_PATH&amp;$2:$2),B_MSK[[#This Row],[DB_ROW]]-1))</f>
        <v>120 LSN</v>
      </c>
      <c r="J93" s="5">
        <f ca="1">IF(B_MSK[[#This Row],[//]]="","",IF(INDEX(INDIRECT(DIR&amp;$2:$2),B_MSK[[#This Row],[//]])="","",INDEX(INDIRECT(DIR&amp;$2:$2),B_MSK[[#This Row],[//]])))</f>
        <v>1</v>
      </c>
      <c r="K93" s="5">
        <f ca="1">IF(B_MSK[[#This Row],[//]]="","",IF(INDEX(INDIRECT(DIR&amp;$2:$2),B_MSK[[#This Row],[//]])="","",INDEX(INDIRECT(DIR&amp;$2:$2),B_MSK[[#This Row],[//]])))</f>
        <v>120</v>
      </c>
      <c r="L93" s="5" t="str">
        <f ca="1">IF(B_MSK[[#This Row],[//]]="","",IF(INDEX(INDIRECT(DIR&amp;$2:$2),B_MSK[[#This Row],[//]])="","",INDEX(INDIRECT(DIR&amp;$2:$2),B_MSK[[#This Row],[//]])))</f>
        <v>LSN</v>
      </c>
      <c r="M93" s="13">
        <f ca="1">IF(B_MSK[[#This Row],[//]]="","",INDEX(INDIRECT(DIR&amp;$2:$2),B_MSK[[#This Row],[//]]))</f>
        <v>7500</v>
      </c>
      <c r="N93" s="13">
        <f ca="1">IF(OR(B_MSK[[#This Row],[//]]="",),"",INDEX(INDIRECT(DIR&amp;$2:$2),B_MSK[[#This Row],[//]]))</f>
        <v>900000</v>
      </c>
      <c r="O93" s="3" t="str">
        <f ca="1">IF(B_MSK[[#This Row],[//]]="","",IF(INDEX(INDIRECT(DIR&amp;$2:$2),B_MSK[[#This Row],[//]])=0,"",INDEX(INDIRECT(DIR&amp;$2:$2),B_MSK[[#This Row],[//]])))</f>
        <v/>
      </c>
      <c r="P93" s="3" t="str">
        <f ca="1">IF(B_MSK[[#This Row],[//]]="","",IF(INDEX(INDIRECT(DIR&amp;$2:$2),B_MSK[[#This Row],[//]])=0,"",INDEX(INDIRECT(DIR&amp;$2:$2),B_MSK[[#This Row],[//]])))</f>
        <v/>
      </c>
      <c r="Q93" s="12">
        <f ca="1">IF(B_MSK[[#This Row],[//]]="","",INDEX(INDIRECT(DIR&amp;$2:$2),B_MSK[[#This Row],[//]]))</f>
        <v>900000</v>
      </c>
      <c r="R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" s="37">
        <f ca="1">IF(B_MSK[[#This Row],[//]]="","",INDEX(INDIRECT(DIR&amp;$2:$2),B_MSK[[#This Row],[//]]))</f>
        <v>0</v>
      </c>
      <c r="U93" s="38">
        <f ca="1">IF(SUMIF(B_MSK[NAMA BARANG],B_MSK[[#This Row],[NAMA BARANG]],B_MSK[JMLH BRG])=0,"",SUMIF(B_MSK[NAMA BARANG],B_MSK[[#This Row],[NAMA BARANG]],B_MSK[C]))</f>
        <v>1</v>
      </c>
      <c r="V93" s="7" t="str">
        <f ca="1">IF(B_MSK[[#This Row],[//]]="","",INDEX(INDIRECT(DIR&amp;$2:$2),B_MSK[[#This Row],[//]]))</f>
        <v>PALLET DOP KEPITING 202</v>
      </c>
      <c r="W93" s="7" t="str">
        <f ca="1">LOWER(SUBSTITUTE(SUBSTITUTE(SUBSTITUTE(SUBSTITUTE(SUBSTITUTE(SUBSTITUTE(SUBSTITUTE(SUBSTITUTE(SUBSTITUTE(B_MSK[[#This Row],[N.B.nota]]," ",""),"-",""),"(",""),")",""),".",""),",",""),"/",""),"""",""),"+",""))</f>
        <v>palletdopkepiting202</v>
      </c>
      <c r="X93" s="5" t="str">
        <f ca="1">IF(B_MSK[[#This Row],[N.B.nota]]="","",IF(MATCH(B_MSK[[#This Row],[concat]],[2]!db[NB NOTA_C],0)&gt;0,"ada",0))</f>
        <v>ada</v>
      </c>
      <c r="Y93" s="5" t="str">
        <f ca="1">IF(B_MSK[[#This Row],[N.B.nota]]="","",ADDRESS(ROW(B_MSK[QB]),COLUMN(B_MSK[QB]))&amp;":"&amp;ADDRESS(ROW(),COLUMN(B_MSK[QB])))</f>
        <v>$D$4:$D$93</v>
      </c>
      <c r="Z93" s="5">
        <f ca="1">IF(B_MSK[[#This Row],[concat]]="","",MATCH(B_MSK[[#This Row],[concat]],[2]!db[NB NOTA_C],0)+1)</f>
        <v>1618</v>
      </c>
      <c r="AA93" s="5" t="str">
        <f ca="1">IF(B_MSK[[#This Row],[//]]="","",HYPERLINK("[D:\kerja\BANK EXP\BARU\DB.XLSX]DB!e"&amp;B_MSK[[#This Row],[DB_ROW]],"&gt;"))</f>
        <v>&gt;</v>
      </c>
      <c r="AB93" s="30" t="str">
        <f ca="1">MID(B_MSK[[#This Row],[/ STN_1]],FIND(" ",B_MSK[[#This Row],[/ STN_1]])+1,LEN(B_MSK[[#This Row],[/ STN_1]]))</f>
        <v>LSN</v>
      </c>
      <c r="AC93" s="11">
        <f ca="1">IF(B_MSK[[#This Row],[//]]="","",IF(B_MSK[[#This Row],[ JUMLAH ]]="","",IF(B_MSK[[#This Row],[C]]="",B_MSK[[#This Row],[HARGA CTN]]/B_MSK[[#This Row],[JMLH BRG]],B_MSK[[#This Row],[HARGA CTN]]/B_MSK[[#This Row],[A_1]])))</f>
        <v>7500</v>
      </c>
      <c r="AD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9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625</v>
      </c>
      <c r="AF9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93" s="15" t="str">
        <f ca="1">IF(B_MSK[[#This Row],[HARGA_2]]="","",IF(MID(B_MSK[[#This Row],[/ STN_2]],FIND(" ",B_MSK[[#This Row],[/ STN_2]])+1,LEN(B_MSK[[#This Row],[/ STN_2]]))="LSN",B_MSK[[#This Row],[HARGA_2]]/12,""))</f>
        <v/>
      </c>
      <c r="AH93" s="7" t="str">
        <f ca="1">IF(B_MSK[[#This Row],[HARGA_3]]="","","/ "&amp;"PCS")</f>
        <v/>
      </c>
      <c r="AI93" s="15">
        <f ca="1">IF(B_MSK[[#This Row],[HARGA_3]]="",IF(B_MSK[[#This Row],[HARGA_2]]="",IF(B_MSK[[#This Row],[HARGA_1]]="","",B_MSK[[#This Row],[HARGA_1]]),B_MSK[[#This Row],[HARGA_2]]),B_MSK[[#This Row],[HARGA_3]])</f>
        <v>625</v>
      </c>
      <c r="AJ9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3" s="5" t="str">
        <f ca="1">IF(B_MSK[[#This Row],[//]]="","",SUBSTITUTE(SUBSTITUTE(SUBSTITUTE(B_MSK[[#This Row],[QTY/ CTN]]," ","_",2),"(",""),")","")&amp;"_")</f>
        <v>120 LSN_</v>
      </c>
      <c r="AL93" s="5">
        <f ca="1">IF(B_MSK[[#This Row],[A_B]]="","",SEARCH("_",B_MSK[[#This Row],[A_B]]))</f>
        <v>8</v>
      </c>
      <c r="AM93" s="5">
        <f ca="1">IF(B_MSK[[#This Row],[A_B]]="","",LEN(B_MSK[[#This Row],[A_B]]))</f>
        <v>8</v>
      </c>
      <c r="AN93" s="5" t="str">
        <f ca="1">IF(B_MSK[[#This Row],[A_B]]="","",LEFT(B_MSK[[#This Row],[QTY/ CTN]],B_MSK[[#This Row],[A_B_1]]))</f>
        <v>120 LSN</v>
      </c>
      <c r="AO93" s="5" t="str">
        <f ca="1">IF(B_MSK[[#This Row],[A_B]]="","",LEFT(B_MSK[[#This Row],[A_]],SEARCH(" ",B_MSK[[#This Row],[A_]])-1))</f>
        <v>120</v>
      </c>
      <c r="AP93" s="5" t="str">
        <f ca="1">IF(B_MSK[[#This Row],[A_B]]="","",RIGHT(B_MSK[[#This Row],[A_]],LEN(B_MSK[[#This Row],[A_]])-SEARCH(" ",B_MSK[[#This Row],[A_]])))</f>
        <v>LSN</v>
      </c>
      <c r="AQ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3" s="5" t="str">
        <f ca="1">IF(B_MSK[[#This Row],[B_]]="","",LEFT(B_MSK[[#This Row],[B_]],SEARCH(" ",B_MSK[[#This Row],[B_]])))</f>
        <v xml:space="preserve">12 </v>
      </c>
      <c r="AS93" s="5" t="str">
        <f ca="1">IF(B_MSK[[#This Row],[B_]]="","",RIGHT(B_MSK[[#This Row],[B_]],LEN(B_MSK[[#This Row],[B_]])-SEARCH(" ",B_MSK[[#This Row],[B_]])))</f>
        <v>PCS</v>
      </c>
      <c r="AT93" s="5" t="str">
        <f ca="1">IF(B_MSK[[#This Row],[B_2]]="LSN",12,"")</f>
        <v/>
      </c>
      <c r="AU93" s="5" t="str">
        <f ca="1">IF(B_MSK[[#This Row],[C_1]]="","","PCS")</f>
        <v/>
      </c>
      <c r="AV93" s="5">
        <f ca="1">IF(B_MSK[[#This Row],[A_1]]="","",B_MSK[[#This Row],[A_1]]*IF(B_MSK[[#This Row],[B_1]]="",1,B_MSK[[#This Row],[B_1]])*IF(B_MSK[[#This Row],[C_1]]="",1,B_MSK[[#This Row],[C_1]]))</f>
        <v>1440</v>
      </c>
      <c r="AW93" s="5" t="str">
        <f ca="1">IF(B_MSK[[#This Row],[C_2]]="",IF(B_MSK[[#This Row],[B_2]]="",IF(B_MSK[[#This Row],[A_2]]="","",B_MSK[[#This Row],[A_2]]),B_MSK[[#This Row],[B_2]]),B_MSK[[#This Row],[C_2]])</f>
        <v>PCS</v>
      </c>
      <c r="AX93" s="2">
        <f ca="1">IF(ISNUMBER(B_MSK[[#This Row],[TANGGAL DATANG]]),B_MSK[[#This Row],[TANGGAL DATANG]],AX92)</f>
        <v>44932</v>
      </c>
      <c r="AY93" s="5" t="str">
        <f ca="1">IF(B_MSK[[#This Row],[DB_ROW]]="","",INDEX([2]!db[JENIS],B_MSK[[#This Row],[DB_ROW]]-1))</f>
        <v>cat</v>
      </c>
      <c r="AZ93" s="5">
        <f ca="1">IF(B_MSK[[#This Row],[A_1]]="","",B_MSK[[#This Row],[A_1]])*1</f>
        <v>120</v>
      </c>
      <c r="BA93" s="5" t="str">
        <f ca="1">IF(B_MSK[[#This Row],[//]]="","",INDEX(INDIRECT(DIR&amp;$2:$2),B_MSK[[#This Row],[//]]))</f>
        <v>UNTANA</v>
      </c>
      <c r="BB93" s="5" t="str">
        <f ca="1">CONCATENATE(B_MSK[[#This Row],[concat]],B_MSK[[#This Row],[HARGA_X]],B_MSK[[#This Row],[SAT]])</f>
        <v>palletdopkepiting202625LSN</v>
      </c>
    </row>
    <row r="94" spans="1:54" x14ac:dyDescent="0.25">
      <c r="A94" s="6" t="s">
        <v>128</v>
      </c>
      <c r="B94" s="5" t="str">
        <f ca="1">IF(B_MSK[[#This Row],[N_ID]]="","",INDEX(INDIRECT(DIR&amp;$2:$2),MATCH(B_MSK[[#This Row],[N_ID]],INDIRECT(DIR&amp;"!NOTA[ID_P]"),0)))</f>
        <v/>
      </c>
      <c r="C94" s="5" t="str">
        <f ca="1">IF(B_MSK[[#This Row],[//]]="","",HYPERLINK("["&amp;SUBSTITUTE(DIR,"'","")&amp;"]NOTA!D"&amp;B_MSK[[#This Row],[//]]+2,"&gt;"))</f>
        <v>&gt;</v>
      </c>
      <c r="D94" s="5" t="str">
        <f ca="1">IF(B_MSK[[#This Row],[N_ID]]="","",COUNTIF(INDIRECT(DIR&amp;"!NOTA[ID_H]"),B_MSK[[#This Row],[ID NOTA]]))</f>
        <v/>
      </c>
      <c r="E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91</v>
      </c>
      <c r="F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" s="7" t="str">
        <f ca="1">IF(B_MSK[[#This Row],[stt]]="ada",INDEX([2]!db[NB BM],B_MSK[DB_ROW]-1),"")</f>
        <v>Clip Board Enter 03 Anti Pecah</v>
      </c>
      <c r="H94" s="7" t="str">
        <f ca="1">IF(B_MSK[[#This Row],[//]]="","",INDEX(INDIRECT(DIR&amp;$2:$2),B_MSK[[#This Row],[//]]))</f>
        <v>ETJ</v>
      </c>
      <c r="I94" s="27" t="str">
        <f ca="1">IF(B_MSK[[#This Row],[//]]="","",INDEX(INDIRECT(DB_PATH&amp;$2:$2),B_MSK[[#This Row],[DB_ROW]]-1))</f>
        <v>8 LSN</v>
      </c>
      <c r="J94" s="5">
        <f ca="1">IF(B_MSK[[#This Row],[//]]="","",IF(INDEX(INDIRECT(DIR&amp;$2:$2),B_MSK[[#This Row],[//]])="","",INDEX(INDIRECT(DIR&amp;$2:$2),B_MSK[[#This Row],[//]])))</f>
        <v>1</v>
      </c>
      <c r="K94" s="5">
        <f ca="1">IF(B_MSK[[#This Row],[//]]="","",IF(INDEX(INDIRECT(DIR&amp;$2:$2),B_MSK[[#This Row],[//]])="","",INDEX(INDIRECT(DIR&amp;$2:$2),B_MSK[[#This Row],[//]])))</f>
        <v>8</v>
      </c>
      <c r="L94" s="5" t="str">
        <f ca="1">IF(B_MSK[[#This Row],[//]]="","",IF(INDEX(INDIRECT(DIR&amp;$2:$2),B_MSK[[#This Row],[//]])="","",INDEX(INDIRECT(DIR&amp;$2:$2),B_MSK[[#This Row],[//]])))</f>
        <v>LSN</v>
      </c>
      <c r="M94" s="13">
        <f ca="1">IF(B_MSK[[#This Row],[//]]="","",INDEX(INDIRECT(DIR&amp;$2:$2),B_MSK[[#This Row],[//]]))</f>
        <v>115000</v>
      </c>
      <c r="N94" s="13">
        <f ca="1">IF(OR(B_MSK[[#This Row],[//]]="",),"",INDEX(INDIRECT(DIR&amp;$2:$2),B_MSK[[#This Row],[//]]))</f>
        <v>920000</v>
      </c>
      <c r="O94" s="3" t="str">
        <f ca="1">IF(B_MSK[[#This Row],[//]]="","",IF(INDEX(INDIRECT(DIR&amp;$2:$2),B_MSK[[#This Row],[//]])=0,"",INDEX(INDIRECT(DIR&amp;$2:$2),B_MSK[[#This Row],[//]])))</f>
        <v/>
      </c>
      <c r="P94" s="3" t="str">
        <f ca="1">IF(B_MSK[[#This Row],[//]]="","",IF(INDEX(INDIRECT(DIR&amp;$2:$2),B_MSK[[#This Row],[//]])=0,"",INDEX(INDIRECT(DIR&amp;$2:$2),B_MSK[[#This Row],[//]])))</f>
        <v/>
      </c>
      <c r="Q94" s="12">
        <f ca="1">IF(B_MSK[[#This Row],[//]]="","",INDEX(INDIRECT(DIR&amp;$2:$2),B_MSK[[#This Row],[//]]))</f>
        <v>920000</v>
      </c>
      <c r="R9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9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94" s="37">
        <f ca="1">IF(B_MSK[[#This Row],[//]]="","",INDEX(INDIRECT(DIR&amp;$2:$2),B_MSK[[#This Row],[//]]))</f>
        <v>0</v>
      </c>
      <c r="U94" s="38">
        <f ca="1">IF(SUMIF(B_MSK[NAMA BARANG],B_MSK[[#This Row],[NAMA BARANG]],B_MSK[JMLH BRG])=0,"",SUMIF(B_MSK[NAMA BARANG],B_MSK[[#This Row],[NAMA BARANG]],B_MSK[C]))</f>
        <v>1</v>
      </c>
      <c r="V94" s="7" t="str">
        <f ca="1">IF(B_MSK[[#This Row],[//]]="","",INDEX(INDIRECT(DIR&amp;$2:$2),B_MSK[[#This Row],[//]]))</f>
        <v>ENTER C/ BOARD 03 ANTI PECAH</v>
      </c>
      <c r="W94" s="7" t="str">
        <f ca="1">LOWER(SUBSTITUTE(SUBSTITUTE(SUBSTITUTE(SUBSTITUTE(SUBSTITUTE(SUBSTITUTE(SUBSTITUTE(SUBSTITUTE(SUBSTITUTE(B_MSK[[#This Row],[N.B.nota]]," ",""),"-",""),"(",""),")",""),".",""),",",""),"/",""),"""",""),"+",""))</f>
        <v>entercboard03antipecah</v>
      </c>
      <c r="X94" s="5" t="str">
        <f ca="1">IF(B_MSK[[#This Row],[N.B.nota]]="","",IF(MATCH(B_MSK[[#This Row],[concat]],[2]!db[NB NOTA_C],0)&gt;0,"ada",0))</f>
        <v>ada</v>
      </c>
      <c r="Y94" s="5" t="str">
        <f ca="1">IF(B_MSK[[#This Row],[N.B.nota]]="","",ADDRESS(ROW(B_MSK[QB]),COLUMN(B_MSK[QB]))&amp;":"&amp;ADDRESS(ROW(),COLUMN(B_MSK[QB])))</f>
        <v>$D$4:$D$94</v>
      </c>
      <c r="Z94" s="5">
        <f ca="1">IF(B_MSK[[#This Row],[concat]]="","",MATCH(B_MSK[[#This Row],[concat]],[2]!db[NB NOTA_C],0)+1)</f>
        <v>661</v>
      </c>
      <c r="AA94" s="5" t="str">
        <f ca="1">IF(B_MSK[[#This Row],[//]]="","",HYPERLINK("[D:\kerja\BANK EXP\BARU\DB.XLSX]DB!e"&amp;B_MSK[[#This Row],[DB_ROW]],"&gt;"))</f>
        <v>&gt;</v>
      </c>
      <c r="AB94" s="30" t="str">
        <f ca="1">MID(B_MSK[[#This Row],[/ STN_1]],FIND(" ",B_MSK[[#This Row],[/ STN_1]])+1,LEN(B_MSK[[#This Row],[/ STN_1]]))</f>
        <v>LSN</v>
      </c>
      <c r="AC94" s="11">
        <f ca="1">IF(B_MSK[[#This Row],[//]]="","",IF(B_MSK[[#This Row],[ JUMLAH ]]="","",IF(B_MSK[[#This Row],[C]]="",B_MSK[[#This Row],[HARGA CTN]]/B_MSK[[#This Row],[JMLH BRG]],B_MSK[[#This Row],[HARGA CTN]]/B_MSK[[#This Row],[A_1]])))</f>
        <v>115000</v>
      </c>
      <c r="AD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9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9583.3333333333339</v>
      </c>
      <c r="AF9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94" s="15" t="str">
        <f ca="1">IF(B_MSK[[#This Row],[HARGA_2]]="","",IF(MID(B_MSK[[#This Row],[/ STN_2]],FIND(" ",B_MSK[[#This Row],[/ STN_2]])+1,LEN(B_MSK[[#This Row],[/ STN_2]]))="LSN",B_MSK[[#This Row],[HARGA_2]]/12,""))</f>
        <v/>
      </c>
      <c r="AH94" s="7" t="str">
        <f ca="1">IF(B_MSK[[#This Row],[HARGA_3]]="","","/ "&amp;"PCS")</f>
        <v/>
      </c>
      <c r="AI94" s="15">
        <f ca="1">IF(B_MSK[[#This Row],[HARGA_3]]="",IF(B_MSK[[#This Row],[HARGA_2]]="",IF(B_MSK[[#This Row],[HARGA_1]]="","",B_MSK[[#This Row],[HARGA_1]]),B_MSK[[#This Row],[HARGA_2]]),B_MSK[[#This Row],[HARGA_3]])</f>
        <v>9583.3333333333339</v>
      </c>
      <c r="AJ9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4" s="5" t="str">
        <f ca="1">IF(B_MSK[[#This Row],[//]]="","",SUBSTITUTE(SUBSTITUTE(SUBSTITUTE(B_MSK[[#This Row],[QTY/ CTN]]," ","_",2),"(",""),")","")&amp;"_")</f>
        <v>8 LSN_</v>
      </c>
      <c r="AL94" s="5">
        <f ca="1">IF(B_MSK[[#This Row],[A_B]]="","",SEARCH("_",B_MSK[[#This Row],[A_B]]))</f>
        <v>6</v>
      </c>
      <c r="AM94" s="5">
        <f ca="1">IF(B_MSK[[#This Row],[A_B]]="","",LEN(B_MSK[[#This Row],[A_B]]))</f>
        <v>6</v>
      </c>
      <c r="AN94" s="5" t="str">
        <f ca="1">IF(B_MSK[[#This Row],[A_B]]="","",LEFT(B_MSK[[#This Row],[QTY/ CTN]],B_MSK[[#This Row],[A_B_1]]))</f>
        <v>8 LSN</v>
      </c>
      <c r="AO94" s="5" t="str">
        <f ca="1">IF(B_MSK[[#This Row],[A_B]]="","",LEFT(B_MSK[[#This Row],[A_]],SEARCH(" ",B_MSK[[#This Row],[A_]])-1))</f>
        <v>8</v>
      </c>
      <c r="AP94" s="5" t="str">
        <f ca="1">IF(B_MSK[[#This Row],[A_B]]="","",RIGHT(B_MSK[[#This Row],[A_]],LEN(B_MSK[[#This Row],[A_]])-SEARCH(" ",B_MSK[[#This Row],[A_]])))</f>
        <v>LSN</v>
      </c>
      <c r="AQ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4" s="5" t="str">
        <f ca="1">IF(B_MSK[[#This Row],[B_]]="","",LEFT(B_MSK[[#This Row],[B_]],SEARCH(" ",B_MSK[[#This Row],[B_]])))</f>
        <v xml:space="preserve">12 </v>
      </c>
      <c r="AS94" s="5" t="str">
        <f ca="1">IF(B_MSK[[#This Row],[B_]]="","",RIGHT(B_MSK[[#This Row],[B_]],LEN(B_MSK[[#This Row],[B_]])-SEARCH(" ",B_MSK[[#This Row],[B_]])))</f>
        <v>PCS</v>
      </c>
      <c r="AT94" s="5" t="str">
        <f ca="1">IF(B_MSK[[#This Row],[B_2]]="LSN",12,"")</f>
        <v/>
      </c>
      <c r="AU94" s="5" t="str">
        <f ca="1">IF(B_MSK[[#This Row],[C_1]]="","","PCS")</f>
        <v/>
      </c>
      <c r="AV94" s="5">
        <f ca="1">IF(B_MSK[[#This Row],[A_1]]="","",B_MSK[[#This Row],[A_1]]*IF(B_MSK[[#This Row],[B_1]]="",1,B_MSK[[#This Row],[B_1]])*IF(B_MSK[[#This Row],[C_1]]="",1,B_MSK[[#This Row],[C_1]]))</f>
        <v>96</v>
      </c>
      <c r="AW94" s="5" t="str">
        <f ca="1">IF(B_MSK[[#This Row],[C_2]]="",IF(B_MSK[[#This Row],[B_2]]="",IF(B_MSK[[#This Row],[A_2]]="","",B_MSK[[#This Row],[A_2]]),B_MSK[[#This Row],[B_2]]),B_MSK[[#This Row],[C_2]])</f>
        <v>PCS</v>
      </c>
      <c r="AX94" s="2">
        <f ca="1">IF(ISNUMBER(B_MSK[[#This Row],[TANGGAL DATANG]]),B_MSK[[#This Row],[TANGGAL DATANG]],AX93)</f>
        <v>44932</v>
      </c>
      <c r="AY94" s="5" t="str">
        <f ca="1">IF(B_MSK[[#This Row],[DB_ROW]]="","",INDEX([2]!db[JENIS],B_MSK[[#This Row],[DB_ROW]]-1))</f>
        <v>clip</v>
      </c>
      <c r="AZ94" s="5">
        <f ca="1">IF(B_MSK[[#This Row],[A_1]]="","",B_MSK[[#This Row],[A_1]])*1</f>
        <v>8</v>
      </c>
      <c r="BA94" s="5" t="str">
        <f ca="1">IF(B_MSK[[#This Row],[//]]="","",INDEX(INDIRECT(DIR&amp;$2:$2),B_MSK[[#This Row],[//]]))</f>
        <v>UNTANA</v>
      </c>
      <c r="BB94" s="5" t="str">
        <f ca="1">CONCATENATE(B_MSK[[#This Row],[concat]],B_MSK[[#This Row],[HARGA_X]],B_MSK[[#This Row],[SAT]])</f>
        <v>entercboard03antipecah9583.33333333333LSN</v>
      </c>
    </row>
    <row r="95" spans="1:54" x14ac:dyDescent="0.25">
      <c r="A95" s="6" t="s">
        <v>128</v>
      </c>
      <c r="B95" s="5" t="str">
        <f ca="1">IF(B_MSK[[#This Row],[N_ID]]="","",INDEX(INDIRECT(DIR&amp;$2:$2),MATCH(B_MSK[[#This Row],[N_ID]],INDIRECT(DIR&amp;"!NOTA[ID_P]"),0)))</f>
        <v/>
      </c>
      <c r="C95" s="5" t="str">
        <f ca="1">IF(B_MSK[[#This Row],[//]]="","",HYPERLINK("["&amp;SUBSTITUTE(DIR,"'","")&amp;"]NOTA!D"&amp;B_MSK[[#This Row],[//]]+2,"&gt;"))</f>
        <v/>
      </c>
      <c r="D95" s="5" t="str">
        <f ca="1">IF(B_MSK[[#This Row],[N_ID]]="","",COUNTIF(INDIRECT(DIR&amp;"!NOTA[ID_H]"),B_MSK[[#This Row],[ID NOTA]]))</f>
        <v/>
      </c>
      <c r="E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" s="7" t="str">
        <f ca="1">IF(B_MSK[[#This Row],[stt]]="ada",INDEX([2]!db[NB BM],B_MSK[DB_ROW]-1),"")</f>
        <v/>
      </c>
      <c r="H95" s="7" t="str">
        <f ca="1">IF(B_MSK[[#This Row],[//]]="","",INDEX(INDIRECT(DIR&amp;$2:$2),B_MSK[[#This Row],[//]]))</f>
        <v/>
      </c>
      <c r="I95" s="27" t="str">
        <f ca="1">IF(B_MSK[[#This Row],[//]]="","",INDEX(INDIRECT(DB_PATH&amp;$2:$2),B_MSK[[#This Row],[DB_ROW]]-1))</f>
        <v/>
      </c>
      <c r="J95" s="5" t="str">
        <f ca="1">IF(B_MSK[[#This Row],[//]]="","",IF(INDEX(INDIRECT(DIR&amp;$2:$2),B_MSK[[#This Row],[//]])="","",INDEX(INDIRECT(DIR&amp;$2:$2),B_MSK[[#This Row],[//]])))</f>
        <v/>
      </c>
      <c r="K95" s="5" t="str">
        <f ca="1">IF(B_MSK[[#This Row],[//]]="","",IF(INDEX(INDIRECT(DIR&amp;$2:$2),B_MSK[[#This Row],[//]])="","",INDEX(INDIRECT(DIR&amp;$2:$2),B_MSK[[#This Row],[//]])))</f>
        <v/>
      </c>
      <c r="L95" s="5" t="str">
        <f ca="1">IF(B_MSK[[#This Row],[//]]="","",IF(INDEX(INDIRECT(DIR&amp;$2:$2),B_MSK[[#This Row],[//]])="","",INDEX(INDIRECT(DIR&amp;$2:$2),B_MSK[[#This Row],[//]])))</f>
        <v/>
      </c>
      <c r="M95" s="13" t="str">
        <f ca="1">IF(B_MSK[[#This Row],[//]]="","",INDEX(INDIRECT(DIR&amp;$2:$2),B_MSK[[#This Row],[//]]))</f>
        <v/>
      </c>
      <c r="N95" s="13" t="str">
        <f ca="1">IF(OR(B_MSK[[#This Row],[//]]="",),"",INDEX(INDIRECT(DIR&amp;$2:$2),B_MSK[[#This Row],[//]]))</f>
        <v/>
      </c>
      <c r="O95" s="3" t="str">
        <f ca="1">IF(B_MSK[[#This Row],[//]]="","",IF(INDEX(INDIRECT(DIR&amp;$2:$2),B_MSK[[#This Row],[//]])=0,"",INDEX(INDIRECT(DIR&amp;$2:$2),B_MSK[[#This Row],[//]])))</f>
        <v/>
      </c>
      <c r="P95" s="3" t="str">
        <f ca="1">IF(B_MSK[[#This Row],[//]]="","",IF(INDEX(INDIRECT(DIR&amp;$2:$2),B_MSK[[#This Row],[//]])=0,"",INDEX(INDIRECT(DIR&amp;$2:$2),B_MSK[[#This Row],[//]])))</f>
        <v/>
      </c>
      <c r="Q95" s="12" t="str">
        <f ca="1">IF(B_MSK[[#This Row],[//]]="","",INDEX(INDIRECT(DIR&amp;$2:$2),B_MSK[[#This Row],[//]]))</f>
        <v/>
      </c>
      <c r="R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" s="37" t="str">
        <f ca="1">IF(B_MSK[[#This Row],[//]]="","",INDEX(INDIRECT(DIR&amp;$2:$2),B_MSK[[#This Row],[//]]))</f>
        <v/>
      </c>
      <c r="U95" s="38" t="str">
        <f ca="1">IF(SUMIF(B_MSK[NAMA BARANG],B_MSK[[#This Row],[NAMA BARANG]],B_MSK[JMLH BRG])=0,"",SUMIF(B_MSK[NAMA BARANG],B_MSK[[#This Row],[NAMA BARANG]],B_MSK[C]))</f>
        <v/>
      </c>
      <c r="V95" s="7" t="str">
        <f ca="1">IF(B_MSK[[#This Row],[//]]="","",INDEX(INDIRECT(DIR&amp;$2:$2),B_MSK[[#This Row],[//]]))</f>
        <v/>
      </c>
      <c r="W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" s="5" t="str">
        <f ca="1">IF(B_MSK[[#This Row],[N.B.nota]]="","",IF(MATCH(B_MSK[[#This Row],[concat]],[2]!db[NB NOTA_C],0)&gt;0,"ada",0))</f>
        <v/>
      </c>
      <c r="Y95" s="5" t="str">
        <f ca="1">IF(B_MSK[[#This Row],[N.B.nota]]="","",ADDRESS(ROW(B_MSK[QB]),COLUMN(B_MSK[QB]))&amp;":"&amp;ADDRESS(ROW(),COLUMN(B_MSK[QB])))</f>
        <v/>
      </c>
      <c r="Z95" s="5" t="str">
        <f ca="1">IF(B_MSK[[#This Row],[concat]]="","",MATCH(B_MSK[[#This Row],[concat]],[2]!db[NB NOTA_C],0)+1)</f>
        <v/>
      </c>
      <c r="AA95" s="5" t="str">
        <f ca="1">IF(B_MSK[[#This Row],[//]]="","",HYPERLINK("[D:\kerja\BANK EXP\BARU\DB.XLSX]DB!e"&amp;B_MSK[[#This Row],[DB_ROW]],"&gt;"))</f>
        <v/>
      </c>
      <c r="AB95" s="30" t="e">
        <f ca="1">MID(B_MSK[[#This Row],[/ STN_1]],FIND(" ",B_MSK[[#This Row],[/ STN_1]])+1,LEN(B_MSK[[#This Row],[/ STN_1]]))</f>
        <v>#VALUE!</v>
      </c>
      <c r="AC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" s="15" t="str">
        <f ca="1">IF(B_MSK[[#This Row],[HARGA_2]]="","",IF(MID(B_MSK[[#This Row],[/ STN_2]],FIND(" ",B_MSK[[#This Row],[/ STN_2]])+1,LEN(B_MSK[[#This Row],[/ STN_2]]))="LSN",B_MSK[[#This Row],[HARGA_2]]/12,""))</f>
        <v/>
      </c>
      <c r="AH95" s="7" t="str">
        <f ca="1">IF(B_MSK[[#This Row],[HARGA_3]]="","","/ "&amp;"PCS")</f>
        <v/>
      </c>
      <c r="AI95" s="15" t="str">
        <f ca="1">IF(B_MSK[[#This Row],[HARGA_3]]="",IF(B_MSK[[#This Row],[HARGA_2]]="",IF(B_MSK[[#This Row],[HARGA_1]]="","",B_MSK[[#This Row],[HARGA_1]]),B_MSK[[#This Row],[HARGA_2]]),B_MSK[[#This Row],[HARGA_3]])</f>
        <v/>
      </c>
      <c r="AJ95" s="15" t="str">
        <f ca="1">IF(B_MSK[[#This Row],[/ STN_3]]="",IF(B_MSK[[#This Row],[/ STN_2]]="",IF(B_MSK[[#This Row],[/ STN_1]]="","",B_MSK[[#This Row],[/ STN_1]]),B_MSK[[#This Row],[/ STN_2]]),B_MSK[[#This Row],[/ STN_3]])</f>
        <v/>
      </c>
      <c r="AK95" s="5" t="str">
        <f ca="1">IF(B_MSK[[#This Row],[//]]="","",SUBSTITUTE(SUBSTITUTE(SUBSTITUTE(B_MSK[[#This Row],[QTY/ CTN]]," ","_",2),"(",""),")","")&amp;"_")</f>
        <v/>
      </c>
      <c r="AL95" s="5" t="str">
        <f ca="1">IF(B_MSK[[#This Row],[A_B]]="","",SEARCH("_",B_MSK[[#This Row],[A_B]]))</f>
        <v/>
      </c>
      <c r="AM95" s="5" t="str">
        <f ca="1">IF(B_MSK[[#This Row],[A_B]]="","",LEN(B_MSK[[#This Row],[A_B]]))</f>
        <v/>
      </c>
      <c r="AN95" s="5" t="str">
        <f ca="1">IF(B_MSK[[#This Row],[A_B]]="","",LEFT(B_MSK[[#This Row],[QTY/ CTN]],B_MSK[[#This Row],[A_B_1]]))</f>
        <v/>
      </c>
      <c r="AO95" s="5" t="str">
        <f ca="1">IF(B_MSK[[#This Row],[A_B]]="","",LEFT(B_MSK[[#This Row],[A_]],SEARCH(" ",B_MSK[[#This Row],[A_]])-1))</f>
        <v/>
      </c>
      <c r="AP95" s="5" t="str">
        <f ca="1">IF(B_MSK[[#This Row],[A_B]]="","",RIGHT(B_MSK[[#This Row],[A_]],LEN(B_MSK[[#This Row],[A_]])-SEARCH(" ",B_MSK[[#This Row],[A_]])))</f>
        <v/>
      </c>
      <c r="AQ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" s="5" t="str">
        <f ca="1">IF(B_MSK[[#This Row],[B_]]="","",LEFT(B_MSK[[#This Row],[B_]],SEARCH(" ",B_MSK[[#This Row],[B_]])))</f>
        <v/>
      </c>
      <c r="AS95" s="5" t="str">
        <f ca="1">IF(B_MSK[[#This Row],[B_]]="","",RIGHT(B_MSK[[#This Row],[B_]],LEN(B_MSK[[#This Row],[B_]])-SEARCH(" ",B_MSK[[#This Row],[B_]])))</f>
        <v/>
      </c>
      <c r="AT95" s="5" t="str">
        <f ca="1">IF(B_MSK[[#This Row],[B_2]]="LSN",12,"")</f>
        <v/>
      </c>
      <c r="AU95" s="5" t="str">
        <f ca="1">IF(B_MSK[[#This Row],[C_1]]="","","PCS")</f>
        <v/>
      </c>
      <c r="AV95" s="5" t="str">
        <f ca="1">IF(B_MSK[[#This Row],[A_1]]="","",B_MSK[[#This Row],[A_1]]*IF(B_MSK[[#This Row],[B_1]]="",1,B_MSK[[#This Row],[B_1]])*IF(B_MSK[[#This Row],[C_1]]="",1,B_MSK[[#This Row],[C_1]]))</f>
        <v/>
      </c>
      <c r="AW95" s="5" t="str">
        <f ca="1">IF(B_MSK[[#This Row],[C_2]]="",IF(B_MSK[[#This Row],[B_2]]="",IF(B_MSK[[#This Row],[A_2]]="","",B_MSK[[#This Row],[A_2]]),B_MSK[[#This Row],[B_2]]),B_MSK[[#This Row],[C_2]])</f>
        <v/>
      </c>
      <c r="AX95" s="2">
        <f ca="1">IF(ISNUMBER(B_MSK[[#This Row],[TANGGAL DATANG]]),B_MSK[[#This Row],[TANGGAL DATANG]],AX94)</f>
        <v>44932</v>
      </c>
      <c r="AY95" s="5" t="str">
        <f ca="1">IF(B_MSK[[#This Row],[DB_ROW]]="","",INDEX([2]!db[JENIS],B_MSK[[#This Row],[DB_ROW]]-1))</f>
        <v/>
      </c>
      <c r="AZ95" s="5" t="e">
        <f ca="1">IF(B_MSK[[#This Row],[A_1]]="","",B_MSK[[#This Row],[A_1]])*1</f>
        <v>#VALUE!</v>
      </c>
      <c r="BA95" s="5" t="str">
        <f ca="1">IF(B_MSK[[#This Row],[//]]="","",INDEX(INDIRECT(DIR&amp;$2:$2),B_MSK[[#This Row],[//]]))</f>
        <v/>
      </c>
      <c r="BB95" s="5" t="str">
        <f ca="1">CONCATENATE(B_MSK[[#This Row],[concat]],B_MSK[[#This Row],[HARGA_X]],B_MSK[[#This Row],[SAT]])</f>
        <v/>
      </c>
    </row>
    <row r="96" spans="1:54" x14ac:dyDescent="0.25">
      <c r="A96" s="6" t="s">
        <v>550</v>
      </c>
      <c r="B96" s="5">
        <f ca="1">IF(B_MSK[[#This Row],[N_ID]]="","",INDEX(INDIRECT(DIR&amp;$2:$2),MATCH(B_MSK[[#This Row],[N_ID]],INDIRECT(DIR&amp;"!NOTA[ID_P]"),0)))</f>
        <v>19</v>
      </c>
      <c r="C96" s="5" t="str">
        <f ca="1">IF(B_MSK[[#This Row],[//]]="","",HYPERLINK("["&amp;SUBSTITUTE(DIR,"'","")&amp;"]NOTA!D"&amp;B_MSK[[#This Row],[//]]+2,"&gt;"))</f>
        <v>&gt;</v>
      </c>
      <c r="D96" s="5">
        <f ca="1">IF(B_MSK[[#This Row],[N_ID]]="","",COUNTIF(INDIRECT(DIR&amp;"!NOTA[ID_H]"),B_MSK[[#This Row],[ID NOTA]]))</f>
        <v>2</v>
      </c>
      <c r="E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93</v>
      </c>
      <c r="F96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44932</v>
      </c>
      <c r="G96" s="7" t="str">
        <f ca="1">IF(B_MSK[[#This Row],[stt]]="ada",INDEX([2]!db[NB BM],B_MSK[DB_ROW]-1),"")</f>
        <v>Gel pen Tizo 1.0 TG 340</v>
      </c>
      <c r="H96" s="7" t="str">
        <f ca="1">IF(B_MSK[[#This Row],[//]]="","",INDEX(INDIRECT(DIR&amp;$2:$2),B_MSK[[#This Row],[//]]))</f>
        <v>DB STATIONERY</v>
      </c>
      <c r="I96" s="27" t="str">
        <f ca="1">IF(B_MSK[[#This Row],[//]]="","",INDEX(INDIRECT(DB_PATH&amp;$2:$2),B_MSK[[#This Row],[DB_ROW]]-1))</f>
        <v>96 LSN</v>
      </c>
      <c r="J96" s="5">
        <f ca="1">IF(B_MSK[[#This Row],[//]]="","",IF(INDEX(INDIRECT(DIR&amp;$2:$2),B_MSK[[#This Row],[//]])="","",INDEX(INDIRECT(DIR&amp;$2:$2),B_MSK[[#This Row],[//]])))</f>
        <v>7</v>
      </c>
      <c r="K96" s="5">
        <f ca="1">IF(B_MSK[[#This Row],[//]]="","",IF(INDEX(INDIRECT(DIR&amp;$2:$2),B_MSK[[#This Row],[//]])="","",INDEX(INDIRECT(DIR&amp;$2:$2),B_MSK[[#This Row],[//]])))</f>
        <v>672</v>
      </c>
      <c r="L96" s="5" t="str">
        <f ca="1">IF(B_MSK[[#This Row],[//]]="","",IF(INDEX(INDIRECT(DIR&amp;$2:$2),B_MSK[[#This Row],[//]])="","",INDEX(INDIRECT(DIR&amp;$2:$2),B_MSK[[#This Row],[//]])))</f>
        <v>LSN</v>
      </c>
      <c r="M96" s="13">
        <f ca="1">IF(B_MSK[[#This Row],[//]]="","",INDEX(INDIRECT(DIR&amp;$2:$2),B_MSK[[#This Row],[//]]))</f>
        <v>31500</v>
      </c>
      <c r="N96" s="13">
        <f ca="1">IF(OR(B_MSK[[#This Row],[//]]="",),"",INDEX(INDIRECT(DIR&amp;$2:$2),B_MSK[[#This Row],[//]]))</f>
        <v>3024000</v>
      </c>
      <c r="O96" s="3" t="str">
        <f ca="1">IF(B_MSK[[#This Row],[//]]="","",IF(INDEX(INDIRECT(DIR&amp;$2:$2),B_MSK[[#This Row],[//]])=0,"",INDEX(INDIRECT(DIR&amp;$2:$2),B_MSK[[#This Row],[//]])))</f>
        <v/>
      </c>
      <c r="P96" s="3" t="str">
        <f ca="1">IF(B_MSK[[#This Row],[//]]="","",IF(INDEX(INDIRECT(DIR&amp;$2:$2),B_MSK[[#This Row],[//]])=0,"",INDEX(INDIRECT(DIR&amp;$2:$2),B_MSK[[#This Row],[//]])))</f>
        <v/>
      </c>
      <c r="Q96" s="12">
        <f ca="1">IF(B_MSK[[#This Row],[//]]="","",INDEX(INDIRECT(DIR&amp;$2:$2),B_MSK[[#This Row],[//]]))</f>
        <v>21168000</v>
      </c>
      <c r="R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" s="37">
        <f ca="1">IF(B_MSK[[#This Row],[//]]="","",INDEX(INDIRECT(DIR&amp;$2:$2),B_MSK[[#This Row],[//]]))</f>
        <v>0</v>
      </c>
      <c r="U96" s="38">
        <f ca="1">IF(SUMIF(B_MSK[NAMA BARANG],B_MSK[[#This Row],[NAMA BARANG]],B_MSK[JMLH BRG])=0,"",SUMIF(B_MSK[NAMA BARANG],B_MSK[[#This Row],[NAMA BARANG]],B_MSK[C]))</f>
        <v>12</v>
      </c>
      <c r="V96" s="7" t="str">
        <f ca="1">IF(B_MSK[[#This Row],[//]]="","",INDEX(INDIRECT(DIR&amp;$2:$2),B_MSK[[#This Row],[//]]))</f>
        <v>GEL PEN TIZO 1.0 TG340</v>
      </c>
      <c r="W96" s="7" t="str">
        <f ca="1">LOWER(SUBSTITUTE(SUBSTITUTE(SUBSTITUTE(SUBSTITUTE(SUBSTITUTE(SUBSTITUTE(SUBSTITUTE(SUBSTITUTE(SUBSTITUTE(B_MSK[[#This Row],[N.B.nota]]," ",""),"-",""),"(",""),")",""),".",""),",",""),"/",""),"""",""),"+",""))</f>
        <v>gelpentizo10tg340</v>
      </c>
      <c r="X96" s="5" t="str">
        <f ca="1">IF(B_MSK[[#This Row],[N.B.nota]]="","",IF(MATCH(B_MSK[[#This Row],[concat]],[2]!db[NB NOTA_C],0)&gt;0,"ada",0))</f>
        <v>ada</v>
      </c>
      <c r="Y96" s="5" t="str">
        <f ca="1">IF(B_MSK[[#This Row],[N.B.nota]]="","",ADDRESS(ROW(B_MSK[QB]),COLUMN(B_MSK[QB]))&amp;":"&amp;ADDRESS(ROW(),COLUMN(B_MSK[QB])))</f>
        <v>$D$4:$D$96</v>
      </c>
      <c r="Z96" s="5">
        <f ca="1">IF(B_MSK[[#This Row],[concat]]="","",MATCH(B_MSK[[#This Row],[concat]],[2]!db[NB NOTA_C],0)+1)</f>
        <v>758</v>
      </c>
      <c r="AA96" s="5" t="str">
        <f ca="1">IF(B_MSK[[#This Row],[//]]="","",HYPERLINK("[D:\kerja\BANK EXP\BARU\DB.XLSX]DB!e"&amp;B_MSK[[#This Row],[DB_ROW]],"&gt;"))</f>
        <v>&gt;</v>
      </c>
      <c r="AB96" s="30" t="str">
        <f ca="1">MID(B_MSK[[#This Row],[/ STN_1]],FIND(" ",B_MSK[[#This Row],[/ STN_1]])+1,LEN(B_MSK[[#This Row],[/ STN_1]]))</f>
        <v>LSN</v>
      </c>
      <c r="AC96" s="11">
        <f ca="1">IF(B_MSK[[#This Row],[//]]="","",IF(B_MSK[[#This Row],[ JUMLAH ]]="","",IF(B_MSK[[#This Row],[C]]="",B_MSK[[#This Row],[HARGA CTN]]/B_MSK[[#This Row],[JMLH BRG]],B_MSK[[#This Row],[HARGA CTN]]/B_MSK[[#This Row],[A_1]])))</f>
        <v>31500</v>
      </c>
      <c r="AD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9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2625</v>
      </c>
      <c r="AF9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96" s="15" t="str">
        <f ca="1">IF(B_MSK[[#This Row],[HARGA_2]]="","",IF(MID(B_MSK[[#This Row],[/ STN_2]],FIND(" ",B_MSK[[#This Row],[/ STN_2]])+1,LEN(B_MSK[[#This Row],[/ STN_2]]))="LSN",B_MSK[[#This Row],[HARGA_2]]/12,""))</f>
        <v/>
      </c>
      <c r="AH96" s="7" t="str">
        <f ca="1">IF(B_MSK[[#This Row],[HARGA_3]]="","","/ "&amp;"PCS")</f>
        <v/>
      </c>
      <c r="AI96" s="15">
        <f ca="1">IF(B_MSK[[#This Row],[HARGA_3]]="",IF(B_MSK[[#This Row],[HARGA_2]]="",IF(B_MSK[[#This Row],[HARGA_1]]="","",B_MSK[[#This Row],[HARGA_1]]),B_MSK[[#This Row],[HARGA_2]]),B_MSK[[#This Row],[HARGA_3]])</f>
        <v>2625</v>
      </c>
      <c r="AJ9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6" s="5" t="str">
        <f ca="1">IF(B_MSK[[#This Row],[//]]="","",SUBSTITUTE(SUBSTITUTE(SUBSTITUTE(B_MSK[[#This Row],[QTY/ CTN]]," ","_",2),"(",""),")","")&amp;"_")</f>
        <v>96 LSN_</v>
      </c>
      <c r="AL96" s="5">
        <f ca="1">IF(B_MSK[[#This Row],[A_B]]="","",SEARCH("_",B_MSK[[#This Row],[A_B]]))</f>
        <v>7</v>
      </c>
      <c r="AM96" s="5">
        <f ca="1">IF(B_MSK[[#This Row],[A_B]]="","",LEN(B_MSK[[#This Row],[A_B]]))</f>
        <v>7</v>
      </c>
      <c r="AN96" s="5" t="str">
        <f ca="1">IF(B_MSK[[#This Row],[A_B]]="","",LEFT(B_MSK[[#This Row],[QTY/ CTN]],B_MSK[[#This Row],[A_B_1]]))</f>
        <v>96 LSN</v>
      </c>
      <c r="AO96" s="5" t="str">
        <f ca="1">IF(B_MSK[[#This Row],[A_B]]="","",LEFT(B_MSK[[#This Row],[A_]],SEARCH(" ",B_MSK[[#This Row],[A_]])-1))</f>
        <v>96</v>
      </c>
      <c r="AP96" s="5" t="str">
        <f ca="1">IF(B_MSK[[#This Row],[A_B]]="","",RIGHT(B_MSK[[#This Row],[A_]],LEN(B_MSK[[#This Row],[A_]])-SEARCH(" ",B_MSK[[#This Row],[A_]])))</f>
        <v>LSN</v>
      </c>
      <c r="AQ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6" s="5" t="str">
        <f ca="1">IF(B_MSK[[#This Row],[B_]]="","",LEFT(B_MSK[[#This Row],[B_]],SEARCH(" ",B_MSK[[#This Row],[B_]])))</f>
        <v xml:space="preserve">12 </v>
      </c>
      <c r="AS96" s="5" t="str">
        <f ca="1">IF(B_MSK[[#This Row],[B_]]="","",RIGHT(B_MSK[[#This Row],[B_]],LEN(B_MSK[[#This Row],[B_]])-SEARCH(" ",B_MSK[[#This Row],[B_]])))</f>
        <v>PCS</v>
      </c>
      <c r="AT96" s="5" t="str">
        <f ca="1">IF(B_MSK[[#This Row],[B_2]]="LSN",12,"")</f>
        <v/>
      </c>
      <c r="AU96" s="5" t="str">
        <f ca="1">IF(B_MSK[[#This Row],[C_1]]="","","PCS")</f>
        <v/>
      </c>
      <c r="AV96" s="5">
        <f ca="1">IF(B_MSK[[#This Row],[A_1]]="","",B_MSK[[#This Row],[A_1]]*IF(B_MSK[[#This Row],[B_1]]="",1,B_MSK[[#This Row],[B_1]])*IF(B_MSK[[#This Row],[C_1]]="",1,B_MSK[[#This Row],[C_1]]))</f>
        <v>1152</v>
      </c>
      <c r="AW96" s="5" t="str">
        <f ca="1">IF(B_MSK[[#This Row],[C_2]]="",IF(B_MSK[[#This Row],[B_2]]="",IF(B_MSK[[#This Row],[A_2]]="","",B_MSK[[#This Row],[A_2]]),B_MSK[[#This Row],[B_2]]),B_MSK[[#This Row],[C_2]])</f>
        <v>PCS</v>
      </c>
      <c r="AX96" s="2">
        <f ca="1">IF(ISNUMBER(B_MSK[[#This Row],[TANGGAL DATANG]]),B_MSK[[#This Row],[TANGGAL DATANG]],AX95)</f>
        <v>44932</v>
      </c>
      <c r="AY96" s="5" t="str">
        <f ca="1">IF(B_MSK[[#This Row],[DB_ROW]]="","",INDEX([2]!db[JENIS],B_MSK[[#This Row],[DB_ROW]]-1))</f>
        <v>pen</v>
      </c>
      <c r="AZ96" s="5">
        <f ca="1">IF(B_MSK[[#This Row],[A_1]]="","",B_MSK[[#This Row],[A_1]])*1</f>
        <v>96</v>
      </c>
      <c r="BA96" s="5" t="str">
        <f ca="1">IF(B_MSK[[#This Row],[//]]="","",INDEX(INDIRECT(DIR&amp;$2:$2),B_MSK[[#This Row],[//]]))</f>
        <v>UNTANA</v>
      </c>
      <c r="BB96" s="5" t="str">
        <f ca="1">CONCATENATE(B_MSK[[#This Row],[concat]],B_MSK[[#This Row],[HARGA_X]],B_MSK[[#This Row],[SAT]])</f>
        <v>gelpentizo10tg3402625LSN</v>
      </c>
    </row>
    <row r="97" spans="1:54" x14ac:dyDescent="0.25">
      <c r="A97" s="6" t="s">
        <v>128</v>
      </c>
      <c r="B97" s="5" t="str">
        <f ca="1">IF(B_MSK[[#This Row],[N_ID]]="","",INDEX(INDIRECT(DIR&amp;$2:$2),MATCH(B_MSK[[#This Row],[N_ID]],INDIRECT(DIR&amp;"!NOTA[ID_P]"),0)))</f>
        <v/>
      </c>
      <c r="C97" s="5" t="str">
        <f ca="1">IF(B_MSK[[#This Row],[//]]="","",HYPERLINK("["&amp;SUBSTITUTE(DIR,"'","")&amp;"]NOTA!D"&amp;B_MSK[[#This Row],[//]]+2,"&gt;"))</f>
        <v>&gt;</v>
      </c>
      <c r="D97" s="5" t="str">
        <f ca="1">IF(B_MSK[[#This Row],[N_ID]]="","",COUNTIF(INDIRECT(DIR&amp;"!NOTA[ID_H]"),B_MSK[[#This Row],[ID NOTA]]))</f>
        <v/>
      </c>
      <c r="E9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94</v>
      </c>
      <c r="F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" s="7" t="str">
        <f ca="1">IF(B_MSK[[#This Row],[stt]]="ada",INDEX([2]!db[NB BM],B_MSK[DB_ROW]-1),"")</f>
        <v>Gel 1.0 TG 340 BI Biru</v>
      </c>
      <c r="H97" s="7" t="str">
        <f ca="1">IF(B_MSK[[#This Row],[//]]="","",INDEX(INDIRECT(DIR&amp;$2:$2),B_MSK[[#This Row],[//]]))</f>
        <v>DB STATIONERY</v>
      </c>
      <c r="I97" s="27" t="str">
        <f ca="1">IF(B_MSK[[#This Row],[//]]="","",INDEX(INDIRECT(DB_PATH&amp;$2:$2),B_MSK[[#This Row],[DB_ROW]]-1))</f>
        <v>96 LSN</v>
      </c>
      <c r="J97" s="5">
        <f ca="1">IF(B_MSK[[#This Row],[//]]="","",IF(INDEX(INDIRECT(DIR&amp;$2:$2),B_MSK[[#This Row],[//]])="","",INDEX(INDIRECT(DIR&amp;$2:$2),B_MSK[[#This Row],[//]])))</f>
        <v>3</v>
      </c>
      <c r="K97" s="5">
        <f ca="1">IF(B_MSK[[#This Row],[//]]="","",IF(INDEX(INDIRECT(DIR&amp;$2:$2),B_MSK[[#This Row],[//]])="","",INDEX(INDIRECT(DIR&amp;$2:$2),B_MSK[[#This Row],[//]])))</f>
        <v>288</v>
      </c>
      <c r="L97" s="5" t="str">
        <f ca="1">IF(B_MSK[[#This Row],[//]]="","",IF(INDEX(INDIRECT(DIR&amp;$2:$2),B_MSK[[#This Row],[//]])="","",INDEX(INDIRECT(DIR&amp;$2:$2),B_MSK[[#This Row],[//]])))</f>
        <v>LSN</v>
      </c>
      <c r="M97" s="13">
        <f ca="1">IF(B_MSK[[#This Row],[//]]="","",INDEX(INDIRECT(DIR&amp;$2:$2),B_MSK[[#This Row],[//]]))</f>
        <v>31500</v>
      </c>
      <c r="N97" s="13">
        <f ca="1">IF(OR(B_MSK[[#This Row],[//]]="",),"",INDEX(INDIRECT(DIR&amp;$2:$2),B_MSK[[#This Row],[//]]))</f>
        <v>3024000</v>
      </c>
      <c r="O97" s="3" t="str">
        <f ca="1">IF(B_MSK[[#This Row],[//]]="","",IF(INDEX(INDIRECT(DIR&amp;$2:$2),B_MSK[[#This Row],[//]])=0,"",INDEX(INDIRECT(DIR&amp;$2:$2),B_MSK[[#This Row],[//]])))</f>
        <v/>
      </c>
      <c r="P97" s="3" t="str">
        <f ca="1">IF(B_MSK[[#This Row],[//]]="","",IF(INDEX(INDIRECT(DIR&amp;$2:$2),B_MSK[[#This Row],[//]])=0,"",INDEX(INDIRECT(DIR&amp;$2:$2),B_MSK[[#This Row],[//]])))</f>
        <v/>
      </c>
      <c r="Q97" s="12">
        <f ca="1">IF(B_MSK[[#This Row],[//]]="","",INDEX(INDIRECT(DIR&amp;$2:$2),B_MSK[[#This Row],[//]]))</f>
        <v>9072000</v>
      </c>
      <c r="R9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9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97" s="37">
        <f ca="1">IF(B_MSK[[#This Row],[//]]="","",INDEX(INDIRECT(DIR&amp;$2:$2),B_MSK[[#This Row],[//]]))</f>
        <v>0</v>
      </c>
      <c r="U97" s="38">
        <f ca="1">IF(SUMIF(B_MSK[NAMA BARANG],B_MSK[[#This Row],[NAMA BARANG]],B_MSK[JMLH BRG])=0,"",SUMIF(B_MSK[NAMA BARANG],B_MSK[[#This Row],[NAMA BARANG]],B_MSK[C]))</f>
        <v>5</v>
      </c>
      <c r="V97" s="7" t="str">
        <f ca="1">IF(B_MSK[[#This Row],[//]]="","",INDEX(INDIRECT(DIR&amp;$2:$2),B_MSK[[#This Row],[//]]))</f>
        <v>GEL 1.0 TG340BI BIRU</v>
      </c>
      <c r="W97" s="7" t="str">
        <f ca="1">LOWER(SUBSTITUTE(SUBSTITUTE(SUBSTITUTE(SUBSTITUTE(SUBSTITUTE(SUBSTITUTE(SUBSTITUTE(SUBSTITUTE(SUBSTITUTE(B_MSK[[#This Row],[N.B.nota]]," ",""),"-",""),"(",""),")",""),".",""),",",""),"/",""),"""",""),"+",""))</f>
        <v>gel10tg340bibiru</v>
      </c>
      <c r="X97" s="5" t="str">
        <f ca="1">IF(B_MSK[[#This Row],[N.B.nota]]="","",IF(MATCH(B_MSK[[#This Row],[concat]],[2]!db[NB NOTA_C],0)&gt;0,"ada",0))</f>
        <v>ada</v>
      </c>
      <c r="Y97" s="5" t="str">
        <f ca="1">IF(B_MSK[[#This Row],[N.B.nota]]="","",ADDRESS(ROW(B_MSK[QB]),COLUMN(B_MSK[QB]))&amp;":"&amp;ADDRESS(ROW(),COLUMN(B_MSK[QB])))</f>
        <v>$D$4:$D$97</v>
      </c>
      <c r="Z97" s="5">
        <f ca="1">IF(B_MSK[[#This Row],[concat]]="","",MATCH(B_MSK[[#This Row],[concat]],[2]!db[NB NOTA_C],0)+1)</f>
        <v>712</v>
      </c>
      <c r="AA97" s="5" t="str">
        <f ca="1">IF(B_MSK[[#This Row],[//]]="","",HYPERLINK("[D:\kerja\BANK EXP\BARU\DB.XLSX]DB!e"&amp;B_MSK[[#This Row],[DB_ROW]],"&gt;"))</f>
        <v>&gt;</v>
      </c>
      <c r="AB97" s="30" t="str">
        <f ca="1">MID(B_MSK[[#This Row],[/ STN_1]],FIND(" ",B_MSK[[#This Row],[/ STN_1]])+1,LEN(B_MSK[[#This Row],[/ STN_1]]))</f>
        <v>LSN</v>
      </c>
      <c r="AC97" s="11">
        <f ca="1">IF(B_MSK[[#This Row],[//]]="","",IF(B_MSK[[#This Row],[ JUMLAH ]]="","",IF(B_MSK[[#This Row],[C]]="",B_MSK[[#This Row],[HARGA CTN]]/B_MSK[[#This Row],[JMLH BRG]],B_MSK[[#This Row],[HARGA CTN]]/B_MSK[[#This Row],[A_1]])))</f>
        <v>31500</v>
      </c>
      <c r="AD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9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2625</v>
      </c>
      <c r="AF9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97" s="15" t="str">
        <f ca="1">IF(B_MSK[[#This Row],[HARGA_2]]="","",IF(MID(B_MSK[[#This Row],[/ STN_2]],FIND(" ",B_MSK[[#This Row],[/ STN_2]])+1,LEN(B_MSK[[#This Row],[/ STN_2]]))="LSN",B_MSK[[#This Row],[HARGA_2]]/12,""))</f>
        <v/>
      </c>
      <c r="AH97" s="7" t="str">
        <f ca="1">IF(B_MSK[[#This Row],[HARGA_3]]="","","/ "&amp;"PCS")</f>
        <v/>
      </c>
      <c r="AI97" s="15">
        <f ca="1">IF(B_MSK[[#This Row],[HARGA_3]]="",IF(B_MSK[[#This Row],[HARGA_2]]="",IF(B_MSK[[#This Row],[HARGA_1]]="","",B_MSK[[#This Row],[HARGA_1]]),B_MSK[[#This Row],[HARGA_2]]),B_MSK[[#This Row],[HARGA_3]])</f>
        <v>2625</v>
      </c>
      <c r="AJ9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7" s="5" t="str">
        <f ca="1">IF(B_MSK[[#This Row],[//]]="","",SUBSTITUTE(SUBSTITUTE(SUBSTITUTE(B_MSK[[#This Row],[QTY/ CTN]]," ","_",2),"(",""),")","")&amp;"_")</f>
        <v>96 LSN_</v>
      </c>
      <c r="AL97" s="5">
        <f ca="1">IF(B_MSK[[#This Row],[A_B]]="","",SEARCH("_",B_MSK[[#This Row],[A_B]]))</f>
        <v>7</v>
      </c>
      <c r="AM97" s="5">
        <f ca="1">IF(B_MSK[[#This Row],[A_B]]="","",LEN(B_MSK[[#This Row],[A_B]]))</f>
        <v>7</v>
      </c>
      <c r="AN97" s="5" t="str">
        <f ca="1">IF(B_MSK[[#This Row],[A_B]]="","",LEFT(B_MSK[[#This Row],[QTY/ CTN]],B_MSK[[#This Row],[A_B_1]]))</f>
        <v>96 LSN</v>
      </c>
      <c r="AO97" s="5" t="str">
        <f ca="1">IF(B_MSK[[#This Row],[A_B]]="","",LEFT(B_MSK[[#This Row],[A_]],SEARCH(" ",B_MSK[[#This Row],[A_]])-1))</f>
        <v>96</v>
      </c>
      <c r="AP97" s="5" t="str">
        <f ca="1">IF(B_MSK[[#This Row],[A_B]]="","",RIGHT(B_MSK[[#This Row],[A_]],LEN(B_MSK[[#This Row],[A_]])-SEARCH(" ",B_MSK[[#This Row],[A_]])))</f>
        <v>LSN</v>
      </c>
      <c r="AQ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7" s="5" t="str">
        <f ca="1">IF(B_MSK[[#This Row],[B_]]="","",LEFT(B_MSK[[#This Row],[B_]],SEARCH(" ",B_MSK[[#This Row],[B_]])))</f>
        <v xml:space="preserve">12 </v>
      </c>
      <c r="AS97" s="5" t="str">
        <f ca="1">IF(B_MSK[[#This Row],[B_]]="","",RIGHT(B_MSK[[#This Row],[B_]],LEN(B_MSK[[#This Row],[B_]])-SEARCH(" ",B_MSK[[#This Row],[B_]])))</f>
        <v>PCS</v>
      </c>
      <c r="AT97" s="5" t="str">
        <f ca="1">IF(B_MSK[[#This Row],[B_2]]="LSN",12,"")</f>
        <v/>
      </c>
      <c r="AU97" s="5" t="str">
        <f ca="1">IF(B_MSK[[#This Row],[C_1]]="","","PCS")</f>
        <v/>
      </c>
      <c r="AV97" s="5">
        <f ca="1">IF(B_MSK[[#This Row],[A_1]]="","",B_MSK[[#This Row],[A_1]]*IF(B_MSK[[#This Row],[B_1]]="",1,B_MSK[[#This Row],[B_1]])*IF(B_MSK[[#This Row],[C_1]]="",1,B_MSK[[#This Row],[C_1]]))</f>
        <v>1152</v>
      </c>
      <c r="AW97" s="5" t="str">
        <f ca="1">IF(B_MSK[[#This Row],[C_2]]="",IF(B_MSK[[#This Row],[B_2]]="",IF(B_MSK[[#This Row],[A_2]]="","",B_MSK[[#This Row],[A_2]]),B_MSK[[#This Row],[B_2]]),B_MSK[[#This Row],[C_2]])</f>
        <v>PCS</v>
      </c>
      <c r="AX97" s="2">
        <f ca="1">IF(ISNUMBER(B_MSK[[#This Row],[TANGGAL DATANG]]),B_MSK[[#This Row],[TANGGAL DATANG]],AX96)</f>
        <v>44932</v>
      </c>
      <c r="AY97" s="5" t="str">
        <f ca="1">IF(B_MSK[[#This Row],[DB_ROW]]="","",INDEX([2]!db[JENIS],B_MSK[[#This Row],[DB_ROW]]-1))</f>
        <v>pen</v>
      </c>
      <c r="AZ97" s="5">
        <f ca="1">IF(B_MSK[[#This Row],[A_1]]="","",B_MSK[[#This Row],[A_1]])*1</f>
        <v>96</v>
      </c>
      <c r="BA97" s="5" t="str">
        <f ca="1">IF(B_MSK[[#This Row],[//]]="","",INDEX(INDIRECT(DIR&amp;$2:$2),B_MSK[[#This Row],[//]]))</f>
        <v>UNTANA</v>
      </c>
      <c r="BB97" s="5" t="str">
        <f ca="1">CONCATENATE(B_MSK[[#This Row],[concat]],B_MSK[[#This Row],[HARGA_X]],B_MSK[[#This Row],[SAT]])</f>
        <v>gel10tg340bibiru2625LSN</v>
      </c>
    </row>
    <row r="98" spans="1:54" x14ac:dyDescent="0.25">
      <c r="A98" s="6" t="s">
        <v>128</v>
      </c>
      <c r="B98" s="5" t="str">
        <f ca="1">IF(B_MSK[[#This Row],[N_ID]]="","",INDEX(INDIRECT(DIR&amp;$2:$2),MATCH(B_MSK[[#This Row],[N_ID]],INDIRECT(DIR&amp;"!NOTA[ID_P]"),0)))</f>
        <v/>
      </c>
      <c r="C98" s="5" t="str">
        <f ca="1">IF(B_MSK[[#This Row],[//]]="","",HYPERLINK("["&amp;SUBSTITUTE(DIR,"'","")&amp;"]NOTA!D"&amp;B_MSK[[#This Row],[//]]+2,"&gt;"))</f>
        <v/>
      </c>
      <c r="D98" s="5" t="str">
        <f ca="1">IF(B_MSK[[#This Row],[N_ID]]="","",COUNTIF(INDIRECT(DIR&amp;"!NOTA[ID_H]"),B_MSK[[#This Row],[ID NOTA]]))</f>
        <v/>
      </c>
      <c r="E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" s="7" t="str">
        <f ca="1">IF(B_MSK[[#This Row],[stt]]="ada",INDEX([2]!db[NB BM],B_MSK[DB_ROW]-1),"")</f>
        <v/>
      </c>
      <c r="H98" s="7" t="str">
        <f ca="1">IF(B_MSK[[#This Row],[//]]="","",INDEX(INDIRECT(DIR&amp;$2:$2),B_MSK[[#This Row],[//]]))</f>
        <v/>
      </c>
      <c r="I98" s="27" t="str">
        <f ca="1">IF(B_MSK[[#This Row],[//]]="","",INDEX(INDIRECT(DB_PATH&amp;$2:$2),B_MSK[[#This Row],[DB_ROW]]-1))</f>
        <v/>
      </c>
      <c r="J98" s="5" t="str">
        <f ca="1">IF(B_MSK[[#This Row],[//]]="","",IF(INDEX(INDIRECT(DIR&amp;$2:$2),B_MSK[[#This Row],[//]])="","",INDEX(INDIRECT(DIR&amp;$2:$2),B_MSK[[#This Row],[//]])))</f>
        <v/>
      </c>
      <c r="K98" s="5" t="str">
        <f ca="1">IF(B_MSK[[#This Row],[//]]="","",IF(INDEX(INDIRECT(DIR&amp;$2:$2),B_MSK[[#This Row],[//]])="","",INDEX(INDIRECT(DIR&amp;$2:$2),B_MSK[[#This Row],[//]])))</f>
        <v/>
      </c>
      <c r="L98" s="5" t="str">
        <f ca="1">IF(B_MSK[[#This Row],[//]]="","",IF(INDEX(INDIRECT(DIR&amp;$2:$2),B_MSK[[#This Row],[//]])="","",INDEX(INDIRECT(DIR&amp;$2:$2),B_MSK[[#This Row],[//]])))</f>
        <v/>
      </c>
      <c r="M98" s="13" t="str">
        <f ca="1">IF(B_MSK[[#This Row],[//]]="","",INDEX(INDIRECT(DIR&amp;$2:$2),B_MSK[[#This Row],[//]]))</f>
        <v/>
      </c>
      <c r="N98" s="13" t="str">
        <f ca="1">IF(OR(B_MSK[[#This Row],[//]]="",),"",INDEX(INDIRECT(DIR&amp;$2:$2),B_MSK[[#This Row],[//]]))</f>
        <v/>
      </c>
      <c r="O98" s="3" t="str">
        <f ca="1">IF(B_MSK[[#This Row],[//]]="","",IF(INDEX(INDIRECT(DIR&amp;$2:$2),B_MSK[[#This Row],[//]])=0,"",INDEX(INDIRECT(DIR&amp;$2:$2),B_MSK[[#This Row],[//]])))</f>
        <v/>
      </c>
      <c r="P98" s="3" t="str">
        <f ca="1">IF(B_MSK[[#This Row],[//]]="","",IF(INDEX(INDIRECT(DIR&amp;$2:$2),B_MSK[[#This Row],[//]])=0,"",INDEX(INDIRECT(DIR&amp;$2:$2),B_MSK[[#This Row],[//]])))</f>
        <v/>
      </c>
      <c r="Q98" s="12" t="str">
        <f ca="1">IF(B_MSK[[#This Row],[//]]="","",INDEX(INDIRECT(DIR&amp;$2:$2),B_MSK[[#This Row],[//]]))</f>
        <v/>
      </c>
      <c r="R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" s="37" t="str">
        <f ca="1">IF(B_MSK[[#This Row],[//]]="","",INDEX(INDIRECT(DIR&amp;$2:$2),B_MSK[[#This Row],[//]]))</f>
        <v/>
      </c>
      <c r="U98" s="38" t="str">
        <f ca="1">IF(SUMIF(B_MSK[NAMA BARANG],B_MSK[[#This Row],[NAMA BARANG]],B_MSK[JMLH BRG])=0,"",SUMIF(B_MSK[NAMA BARANG],B_MSK[[#This Row],[NAMA BARANG]],B_MSK[C]))</f>
        <v/>
      </c>
      <c r="V98" s="7" t="str">
        <f ca="1">IF(B_MSK[[#This Row],[//]]="","",INDEX(INDIRECT(DIR&amp;$2:$2),B_MSK[[#This Row],[//]]))</f>
        <v/>
      </c>
      <c r="W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" s="5" t="str">
        <f ca="1">IF(B_MSK[[#This Row],[N.B.nota]]="","",IF(MATCH(B_MSK[[#This Row],[concat]],[2]!db[NB NOTA_C],0)&gt;0,"ada",0))</f>
        <v/>
      </c>
      <c r="Y98" s="5" t="str">
        <f ca="1">IF(B_MSK[[#This Row],[N.B.nota]]="","",ADDRESS(ROW(B_MSK[QB]),COLUMN(B_MSK[QB]))&amp;":"&amp;ADDRESS(ROW(),COLUMN(B_MSK[QB])))</f>
        <v/>
      </c>
      <c r="Z98" s="5" t="str">
        <f ca="1">IF(B_MSK[[#This Row],[concat]]="","",MATCH(B_MSK[[#This Row],[concat]],[2]!db[NB NOTA_C],0)+1)</f>
        <v/>
      </c>
      <c r="AA98" s="5" t="str">
        <f ca="1">IF(B_MSK[[#This Row],[//]]="","",HYPERLINK("[D:\kerja\BANK EXP\BARU\DB.XLSX]DB!e"&amp;B_MSK[[#This Row],[DB_ROW]],"&gt;"))</f>
        <v/>
      </c>
      <c r="AB98" s="30" t="e">
        <f ca="1">MID(B_MSK[[#This Row],[/ STN_1]],FIND(" ",B_MSK[[#This Row],[/ STN_1]])+1,LEN(B_MSK[[#This Row],[/ STN_1]]))</f>
        <v>#VALUE!</v>
      </c>
      <c r="AC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" s="15" t="str">
        <f ca="1">IF(B_MSK[[#This Row],[HARGA_2]]="","",IF(MID(B_MSK[[#This Row],[/ STN_2]],FIND(" ",B_MSK[[#This Row],[/ STN_2]])+1,LEN(B_MSK[[#This Row],[/ STN_2]]))="LSN",B_MSK[[#This Row],[HARGA_2]]/12,""))</f>
        <v/>
      </c>
      <c r="AH98" s="7" t="str">
        <f ca="1">IF(B_MSK[[#This Row],[HARGA_3]]="","","/ "&amp;"PCS")</f>
        <v/>
      </c>
      <c r="AI98" s="15" t="str">
        <f ca="1">IF(B_MSK[[#This Row],[HARGA_3]]="",IF(B_MSK[[#This Row],[HARGA_2]]="",IF(B_MSK[[#This Row],[HARGA_1]]="","",B_MSK[[#This Row],[HARGA_1]]),B_MSK[[#This Row],[HARGA_2]]),B_MSK[[#This Row],[HARGA_3]])</f>
        <v/>
      </c>
      <c r="AJ98" s="15" t="str">
        <f ca="1">IF(B_MSK[[#This Row],[/ STN_3]]="",IF(B_MSK[[#This Row],[/ STN_2]]="",IF(B_MSK[[#This Row],[/ STN_1]]="","",B_MSK[[#This Row],[/ STN_1]]),B_MSK[[#This Row],[/ STN_2]]),B_MSK[[#This Row],[/ STN_3]])</f>
        <v/>
      </c>
      <c r="AK98" s="5" t="str">
        <f ca="1">IF(B_MSK[[#This Row],[//]]="","",SUBSTITUTE(SUBSTITUTE(SUBSTITUTE(B_MSK[[#This Row],[QTY/ CTN]]," ","_",2),"(",""),")","")&amp;"_")</f>
        <v/>
      </c>
      <c r="AL98" s="5" t="str">
        <f ca="1">IF(B_MSK[[#This Row],[A_B]]="","",SEARCH("_",B_MSK[[#This Row],[A_B]]))</f>
        <v/>
      </c>
      <c r="AM98" s="5" t="str">
        <f ca="1">IF(B_MSK[[#This Row],[A_B]]="","",LEN(B_MSK[[#This Row],[A_B]]))</f>
        <v/>
      </c>
      <c r="AN98" s="5" t="str">
        <f ca="1">IF(B_MSK[[#This Row],[A_B]]="","",LEFT(B_MSK[[#This Row],[QTY/ CTN]],B_MSK[[#This Row],[A_B_1]]))</f>
        <v/>
      </c>
      <c r="AO98" s="5" t="str">
        <f ca="1">IF(B_MSK[[#This Row],[A_B]]="","",LEFT(B_MSK[[#This Row],[A_]],SEARCH(" ",B_MSK[[#This Row],[A_]])-1))</f>
        <v/>
      </c>
      <c r="AP98" s="5" t="str">
        <f ca="1">IF(B_MSK[[#This Row],[A_B]]="","",RIGHT(B_MSK[[#This Row],[A_]],LEN(B_MSK[[#This Row],[A_]])-SEARCH(" ",B_MSK[[#This Row],[A_]])))</f>
        <v/>
      </c>
      <c r="AQ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" s="5" t="str">
        <f ca="1">IF(B_MSK[[#This Row],[B_]]="","",LEFT(B_MSK[[#This Row],[B_]],SEARCH(" ",B_MSK[[#This Row],[B_]])))</f>
        <v/>
      </c>
      <c r="AS98" s="5" t="str">
        <f ca="1">IF(B_MSK[[#This Row],[B_]]="","",RIGHT(B_MSK[[#This Row],[B_]],LEN(B_MSK[[#This Row],[B_]])-SEARCH(" ",B_MSK[[#This Row],[B_]])))</f>
        <v/>
      </c>
      <c r="AT98" s="5" t="str">
        <f ca="1">IF(B_MSK[[#This Row],[B_2]]="LSN",12,"")</f>
        <v/>
      </c>
      <c r="AU98" s="5" t="str">
        <f ca="1">IF(B_MSK[[#This Row],[C_1]]="","","PCS")</f>
        <v/>
      </c>
      <c r="AV98" s="5" t="str">
        <f ca="1">IF(B_MSK[[#This Row],[A_1]]="","",B_MSK[[#This Row],[A_1]]*IF(B_MSK[[#This Row],[B_1]]="",1,B_MSK[[#This Row],[B_1]])*IF(B_MSK[[#This Row],[C_1]]="",1,B_MSK[[#This Row],[C_1]]))</f>
        <v/>
      </c>
      <c r="AW98" s="5" t="str">
        <f ca="1">IF(B_MSK[[#This Row],[C_2]]="",IF(B_MSK[[#This Row],[B_2]]="",IF(B_MSK[[#This Row],[A_2]]="","",B_MSK[[#This Row],[A_2]]),B_MSK[[#This Row],[B_2]]),B_MSK[[#This Row],[C_2]])</f>
        <v/>
      </c>
      <c r="AX98" s="2">
        <f ca="1">IF(ISNUMBER(B_MSK[[#This Row],[TANGGAL DATANG]]),B_MSK[[#This Row],[TANGGAL DATANG]],AX97)</f>
        <v>44932</v>
      </c>
      <c r="AY98" s="5" t="str">
        <f ca="1">IF(B_MSK[[#This Row],[DB_ROW]]="","",INDEX([2]!db[JENIS],B_MSK[[#This Row],[DB_ROW]]-1))</f>
        <v/>
      </c>
      <c r="AZ98" s="5" t="e">
        <f ca="1">IF(B_MSK[[#This Row],[A_1]]="","",B_MSK[[#This Row],[A_1]])*1</f>
        <v>#VALUE!</v>
      </c>
      <c r="BA98" s="5" t="str">
        <f ca="1">IF(B_MSK[[#This Row],[//]]="","",INDEX(INDIRECT(DIR&amp;$2:$2),B_MSK[[#This Row],[//]]))</f>
        <v/>
      </c>
      <c r="BB98" s="5" t="str">
        <f ca="1">CONCATENATE(B_MSK[[#This Row],[concat]],B_MSK[[#This Row],[HARGA_X]],B_MSK[[#This Row],[SAT]])</f>
        <v/>
      </c>
    </row>
    <row r="99" spans="1:54" x14ac:dyDescent="0.25">
      <c r="A99" s="6" t="s">
        <v>551</v>
      </c>
      <c r="B99" s="5">
        <f ca="1">IF(B_MSK[[#This Row],[N_ID]]="","",INDEX(INDIRECT(DIR&amp;$2:$2),MATCH(B_MSK[[#This Row],[N_ID]],INDIRECT(DIR&amp;"!NOTA[ID_P]"),0)))</f>
        <v>20</v>
      </c>
      <c r="C99" s="5" t="str">
        <f ca="1">IF(B_MSK[[#This Row],[//]]="","",HYPERLINK("["&amp;SUBSTITUTE(DIR,"'","")&amp;"]NOTA!D"&amp;B_MSK[[#This Row],[//]]+2,"&gt;"))</f>
        <v>&gt;</v>
      </c>
      <c r="D99" s="5">
        <f ca="1">IF(B_MSK[[#This Row],[N_ID]]="","",COUNTIF(INDIRECT(DIR&amp;"!NOTA[ID_H]"),B_MSK[[#This Row],[ID NOTA]]))</f>
        <v>3</v>
      </c>
      <c r="E9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96</v>
      </c>
      <c r="F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" s="7" t="str">
        <f ca="1">IF(B_MSK[[#This Row],[stt]]="ada",INDEX([2]!db[NB BM],B_MSK[DB_ROW]-1),"")</f>
        <v>Map Sika kcg AC-05 kuning</v>
      </c>
      <c r="H99" s="7" t="str">
        <f ca="1">IF(B_MSK[[#This Row],[//]]="","",INDEX(INDIRECT(DIR&amp;$2:$2),B_MSK[[#This Row],[//]]))</f>
        <v>GRAFINDO</v>
      </c>
      <c r="I99" s="27" t="str">
        <f ca="1">IF(B_MSK[[#This Row],[//]]="","",INDEX(INDIRECT(DB_PATH&amp;$2:$2),B_MSK[[#This Row],[DB_ROW]]-1))</f>
        <v>50 LSN</v>
      </c>
      <c r="J99" s="5">
        <f ca="1">IF(B_MSK[[#This Row],[//]]="","",IF(INDEX(INDIRECT(DIR&amp;$2:$2),B_MSK[[#This Row],[//]])="","",INDEX(INDIRECT(DIR&amp;$2:$2),B_MSK[[#This Row],[//]])))</f>
        <v>3</v>
      </c>
      <c r="K99" s="5">
        <f ca="1">IF(B_MSK[[#This Row],[//]]="","",IF(INDEX(INDIRECT(DIR&amp;$2:$2),B_MSK[[#This Row],[//]])="","",INDEX(INDIRECT(DIR&amp;$2:$2),B_MSK[[#This Row],[//]])))</f>
        <v>150</v>
      </c>
      <c r="L99" s="5" t="str">
        <f ca="1">IF(B_MSK[[#This Row],[//]]="","",IF(INDEX(INDIRECT(DIR&amp;$2:$2),B_MSK[[#This Row],[//]])="","",INDEX(INDIRECT(DIR&amp;$2:$2),B_MSK[[#This Row],[//]])))</f>
        <v>LSN</v>
      </c>
      <c r="M99" s="13">
        <f ca="1">IF(B_MSK[[#This Row],[//]]="","",INDEX(INDIRECT(DIR&amp;$2:$2),B_MSK[[#This Row],[//]]))</f>
        <v>18250</v>
      </c>
      <c r="N99" s="13">
        <f ca="1">IF(OR(B_MSK[[#This Row],[//]]="",),"",INDEX(INDIRECT(DIR&amp;$2:$2),B_MSK[[#This Row],[//]]))</f>
        <v>912500</v>
      </c>
      <c r="O99" s="3" t="str">
        <f ca="1">IF(B_MSK[[#This Row],[//]]="","",IF(INDEX(INDIRECT(DIR&amp;$2:$2),B_MSK[[#This Row],[//]])=0,"",INDEX(INDIRECT(DIR&amp;$2:$2),B_MSK[[#This Row],[//]])))</f>
        <v/>
      </c>
      <c r="P99" s="3" t="str">
        <f ca="1">IF(B_MSK[[#This Row],[//]]="","",IF(INDEX(INDIRECT(DIR&amp;$2:$2),B_MSK[[#This Row],[//]])=0,"",INDEX(INDIRECT(DIR&amp;$2:$2),B_MSK[[#This Row],[//]])))</f>
        <v/>
      </c>
      <c r="Q99" s="12">
        <f ca="1">IF(B_MSK[[#This Row],[//]]="","",INDEX(INDIRECT(DIR&amp;$2:$2),B_MSK[[#This Row],[//]]))</f>
        <v>2737500</v>
      </c>
      <c r="R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" s="37">
        <f ca="1">IF(B_MSK[[#This Row],[//]]="","",INDEX(INDIRECT(DIR&amp;$2:$2),B_MSK[[#This Row],[//]]))</f>
        <v>0</v>
      </c>
      <c r="U99" s="38">
        <f ca="1">IF(SUMIF(B_MSK[NAMA BARANG],B_MSK[[#This Row],[NAMA BARANG]],B_MSK[JMLH BRG])=0,"",SUMIF(B_MSK[NAMA BARANG],B_MSK[[#This Row],[NAMA BARANG]],B_MSK[C]))</f>
        <v>8</v>
      </c>
      <c r="V99" s="7" t="str">
        <f ca="1">IF(B_MSK[[#This Row],[//]]="","",INDEX(INDIRECT(DIR&amp;$2:$2),B_MSK[[#This Row],[//]]))</f>
        <v>MAP KANCING SIKA AC-05 KUNING</v>
      </c>
      <c r="W99" s="7" t="str">
        <f ca="1">LOWER(SUBSTITUTE(SUBSTITUTE(SUBSTITUTE(SUBSTITUTE(SUBSTITUTE(SUBSTITUTE(SUBSTITUTE(SUBSTITUTE(SUBSTITUTE(B_MSK[[#This Row],[N.B.nota]]," ",""),"-",""),"(",""),")",""),".",""),",",""),"/",""),"""",""),"+",""))</f>
        <v>mapkancingsikaac05kuning</v>
      </c>
      <c r="X99" s="5" t="str">
        <f ca="1">IF(B_MSK[[#This Row],[N.B.nota]]="","",IF(MATCH(B_MSK[[#This Row],[concat]],[2]!db[NB NOTA_C],0)&gt;0,"ada",0))</f>
        <v>ada</v>
      </c>
      <c r="Y99" s="5" t="str">
        <f ca="1">IF(B_MSK[[#This Row],[N.B.nota]]="","",ADDRESS(ROW(B_MSK[QB]),COLUMN(B_MSK[QB]))&amp;":"&amp;ADDRESS(ROW(),COLUMN(B_MSK[QB])))</f>
        <v>$D$4:$D$99</v>
      </c>
      <c r="Z99" s="5">
        <f ca="1">IF(B_MSK[[#This Row],[concat]]="","",MATCH(B_MSK[[#This Row],[concat]],[2]!db[NB NOTA_C],0)+1)</f>
        <v>1448</v>
      </c>
      <c r="AA99" s="5" t="str">
        <f ca="1">IF(B_MSK[[#This Row],[//]]="","",HYPERLINK("[D:\kerja\BANK EXP\BARU\DB.XLSX]DB!e"&amp;B_MSK[[#This Row],[DB_ROW]],"&gt;"))</f>
        <v>&gt;</v>
      </c>
      <c r="AB99" s="30" t="str">
        <f ca="1">MID(B_MSK[[#This Row],[/ STN_1]],FIND(" ",B_MSK[[#This Row],[/ STN_1]])+1,LEN(B_MSK[[#This Row],[/ STN_1]]))</f>
        <v>LSN</v>
      </c>
      <c r="AC99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9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9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99" s="15" t="str">
        <f ca="1">IF(B_MSK[[#This Row],[HARGA_2]]="","",IF(MID(B_MSK[[#This Row],[/ STN_2]],FIND(" ",B_MSK[[#This Row],[/ STN_2]])+1,LEN(B_MSK[[#This Row],[/ STN_2]]))="LSN",B_MSK[[#This Row],[HARGA_2]]/12,""))</f>
        <v/>
      </c>
      <c r="AH99" s="7" t="str">
        <f ca="1">IF(B_MSK[[#This Row],[HARGA_3]]="","","/ "&amp;"PCS")</f>
        <v/>
      </c>
      <c r="AI99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9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9" s="5" t="str">
        <f ca="1">IF(B_MSK[[#This Row],[//]]="","",SUBSTITUTE(SUBSTITUTE(SUBSTITUTE(B_MSK[[#This Row],[QTY/ CTN]]," ","_",2),"(",""),")","")&amp;"_")</f>
        <v>50 LSN_</v>
      </c>
      <c r="AL99" s="5">
        <f ca="1">IF(B_MSK[[#This Row],[A_B]]="","",SEARCH("_",B_MSK[[#This Row],[A_B]]))</f>
        <v>7</v>
      </c>
      <c r="AM99" s="5">
        <f ca="1">IF(B_MSK[[#This Row],[A_B]]="","",LEN(B_MSK[[#This Row],[A_B]]))</f>
        <v>7</v>
      </c>
      <c r="AN99" s="5" t="str">
        <f ca="1">IF(B_MSK[[#This Row],[A_B]]="","",LEFT(B_MSK[[#This Row],[QTY/ CTN]],B_MSK[[#This Row],[A_B_1]]))</f>
        <v>50 LSN</v>
      </c>
      <c r="AO99" s="5" t="str">
        <f ca="1">IF(B_MSK[[#This Row],[A_B]]="","",LEFT(B_MSK[[#This Row],[A_]],SEARCH(" ",B_MSK[[#This Row],[A_]])-1))</f>
        <v>50</v>
      </c>
      <c r="AP99" s="5" t="str">
        <f ca="1">IF(B_MSK[[#This Row],[A_B]]="","",RIGHT(B_MSK[[#This Row],[A_]],LEN(B_MSK[[#This Row],[A_]])-SEARCH(" ",B_MSK[[#This Row],[A_]])))</f>
        <v>LSN</v>
      </c>
      <c r="AQ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9" s="5" t="str">
        <f ca="1">IF(B_MSK[[#This Row],[B_]]="","",LEFT(B_MSK[[#This Row],[B_]],SEARCH(" ",B_MSK[[#This Row],[B_]])))</f>
        <v xml:space="preserve">12 </v>
      </c>
      <c r="AS99" s="5" t="str">
        <f ca="1">IF(B_MSK[[#This Row],[B_]]="","",RIGHT(B_MSK[[#This Row],[B_]],LEN(B_MSK[[#This Row],[B_]])-SEARCH(" ",B_MSK[[#This Row],[B_]])))</f>
        <v>PCS</v>
      </c>
      <c r="AT99" s="5" t="str">
        <f ca="1">IF(B_MSK[[#This Row],[B_2]]="LSN",12,"")</f>
        <v/>
      </c>
      <c r="AU99" s="5" t="str">
        <f ca="1">IF(B_MSK[[#This Row],[C_1]]="","","PCS")</f>
        <v/>
      </c>
      <c r="AV99" s="5">
        <f ca="1">IF(B_MSK[[#This Row],[A_1]]="","",B_MSK[[#This Row],[A_1]]*IF(B_MSK[[#This Row],[B_1]]="",1,B_MSK[[#This Row],[B_1]])*IF(B_MSK[[#This Row],[C_1]]="",1,B_MSK[[#This Row],[C_1]]))</f>
        <v>600</v>
      </c>
      <c r="AW99" s="5" t="str">
        <f ca="1">IF(B_MSK[[#This Row],[C_2]]="",IF(B_MSK[[#This Row],[B_2]]="",IF(B_MSK[[#This Row],[A_2]]="","",B_MSK[[#This Row],[A_2]]),B_MSK[[#This Row],[B_2]]),B_MSK[[#This Row],[C_2]])</f>
        <v>PCS</v>
      </c>
      <c r="AX99" s="2">
        <f ca="1">IF(ISNUMBER(B_MSK[[#This Row],[TANGGAL DATANG]]),B_MSK[[#This Row],[TANGGAL DATANG]],AX98)</f>
        <v>44932</v>
      </c>
      <c r="AY99" s="5" t="str">
        <f ca="1">IF(B_MSK[[#This Row],[DB_ROW]]="","",INDEX([2]!db[JENIS],B_MSK[[#This Row],[DB_ROW]]-1))</f>
        <v>map</v>
      </c>
      <c r="AZ99" s="5">
        <f ca="1">IF(B_MSK[[#This Row],[A_1]]="","",B_MSK[[#This Row],[A_1]])*1</f>
        <v>50</v>
      </c>
      <c r="BA99" s="5" t="str">
        <f ca="1">IF(B_MSK[[#This Row],[//]]="","",INDEX(INDIRECT(DIR&amp;$2:$2),B_MSK[[#This Row],[//]]))</f>
        <v>UNTANA</v>
      </c>
      <c r="BB99" s="5" t="str">
        <f ca="1">CONCATENATE(B_MSK[[#This Row],[concat]],B_MSK[[#This Row],[HARGA_X]],B_MSK[[#This Row],[SAT]])</f>
        <v>mapkancingsikaac05kuning1520.83333333333LSN</v>
      </c>
    </row>
    <row r="100" spans="1:54" x14ac:dyDescent="0.25">
      <c r="A100" s="6" t="s">
        <v>128</v>
      </c>
      <c r="B100" s="5" t="str">
        <f ca="1">IF(B_MSK[[#This Row],[N_ID]]="","",INDEX(INDIRECT(DIR&amp;$2:$2),MATCH(B_MSK[[#This Row],[N_ID]],INDIRECT(DIR&amp;"!NOTA[ID_P]"),0)))</f>
        <v/>
      </c>
      <c r="C100" s="5" t="str">
        <f ca="1">IF(B_MSK[[#This Row],[//]]="","",HYPERLINK("["&amp;SUBSTITUTE(DIR,"'","")&amp;"]NOTA!D"&amp;B_MSK[[#This Row],[//]]+2,"&gt;"))</f>
        <v>&gt;</v>
      </c>
      <c r="D100" s="5" t="str">
        <f ca="1">IF(B_MSK[[#This Row],[N_ID]]="","",COUNTIF(INDIRECT(DIR&amp;"!NOTA[ID_H]"),B_MSK[[#This Row],[ID NOTA]]))</f>
        <v/>
      </c>
      <c r="E1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97</v>
      </c>
      <c r="F1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" s="7" t="str">
        <f ca="1">IF(B_MSK[[#This Row],[stt]]="ada",INDEX([2]!db[NB BM],B_MSK[DB_ROW]-1),"")</f>
        <v>Business File Sika AC-106 Hijau</v>
      </c>
      <c r="H100" s="7" t="str">
        <f ca="1">IF(B_MSK[[#This Row],[//]]="","",INDEX(INDIRECT(DIR&amp;$2:$2),B_MSK[[#This Row],[//]]))</f>
        <v>GRAFINDO</v>
      </c>
      <c r="I100" s="27" t="str">
        <f ca="1">IF(B_MSK[[#This Row],[//]]="","",INDEX(INDIRECT(DB_PATH&amp;$2:$2),B_MSK[[#This Row],[DB_ROW]]-1))</f>
        <v>50 LSN</v>
      </c>
      <c r="J100" s="5">
        <f ca="1">IF(B_MSK[[#This Row],[//]]="","",IF(INDEX(INDIRECT(DIR&amp;$2:$2),B_MSK[[#This Row],[//]])="","",INDEX(INDIRECT(DIR&amp;$2:$2),B_MSK[[#This Row],[//]])))</f>
        <v>1</v>
      </c>
      <c r="K100" s="5">
        <f ca="1">IF(B_MSK[[#This Row],[//]]="","",IF(INDEX(INDIRECT(DIR&amp;$2:$2),B_MSK[[#This Row],[//]])="","",INDEX(INDIRECT(DIR&amp;$2:$2),B_MSK[[#This Row],[//]])))</f>
        <v>50</v>
      </c>
      <c r="L100" s="5" t="str">
        <f ca="1">IF(B_MSK[[#This Row],[//]]="","",IF(INDEX(INDIRECT(DIR&amp;$2:$2),B_MSK[[#This Row],[//]])="","",INDEX(INDIRECT(DIR&amp;$2:$2),B_MSK[[#This Row],[//]])))</f>
        <v>LSN</v>
      </c>
      <c r="M100" s="13">
        <f ca="1">IF(B_MSK[[#This Row],[//]]="","",INDEX(INDIRECT(DIR&amp;$2:$2),B_MSK[[#This Row],[//]]))</f>
        <v>0</v>
      </c>
      <c r="N100" s="13">
        <f ca="1">IF(OR(B_MSK[[#This Row],[//]]="",),"",INDEX(INDIRECT(DIR&amp;$2:$2),B_MSK[[#This Row],[//]]))</f>
        <v>0</v>
      </c>
      <c r="O100" s="3" t="str">
        <f ca="1">IF(B_MSK[[#This Row],[//]]="","",IF(INDEX(INDIRECT(DIR&amp;$2:$2),B_MSK[[#This Row],[//]])=0,"",INDEX(INDIRECT(DIR&amp;$2:$2),B_MSK[[#This Row],[//]])))</f>
        <v/>
      </c>
      <c r="P100" s="3" t="str">
        <f ca="1">IF(B_MSK[[#This Row],[//]]="","",IF(INDEX(INDIRECT(DIR&amp;$2:$2),B_MSK[[#This Row],[//]])=0,"",INDEX(INDIRECT(DIR&amp;$2:$2),B_MSK[[#This Row],[//]])))</f>
        <v/>
      </c>
      <c r="Q100" s="12" t="str">
        <f ca="1">IF(B_MSK[[#This Row],[//]]="","",INDEX(INDIRECT(DIR&amp;$2:$2),B_MSK[[#This Row],[//]]))</f>
        <v/>
      </c>
      <c r="R1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" s="37" t="str">
        <f ca="1">IF(B_MSK[[#This Row],[//]]="","",INDEX(INDIRECT(DIR&amp;$2:$2),B_MSK[[#This Row],[//]]))</f>
        <v>BONUS</v>
      </c>
      <c r="U100" s="38">
        <f ca="1">IF(SUMIF(B_MSK[NAMA BARANG],B_MSK[[#This Row],[NAMA BARANG]],B_MSK[JMLH BRG])=0,"",SUMIF(B_MSK[NAMA BARANG],B_MSK[[#This Row],[NAMA BARANG]],B_MSK[C]))</f>
        <v>4</v>
      </c>
      <c r="V100" s="7" t="str">
        <f ca="1">IF(B_MSK[[#This Row],[//]]="","",INDEX(INDIRECT(DIR&amp;$2:$2),B_MSK[[#This Row],[//]]))</f>
        <v>BUSINESS FILE SIKA AC-106 HIJAU</v>
      </c>
      <c r="W100" s="7" t="str">
        <f ca="1">LOWER(SUBSTITUTE(SUBSTITUTE(SUBSTITUTE(SUBSTITUTE(SUBSTITUTE(SUBSTITUTE(SUBSTITUTE(SUBSTITUTE(SUBSTITUTE(B_MSK[[#This Row],[N.B.nota]]," ",""),"-",""),"(",""),")",""),".",""),",",""),"/",""),"""",""),"+",""))</f>
        <v>businessfilesikaac106hijau</v>
      </c>
      <c r="X100" s="5" t="str">
        <f ca="1">IF(B_MSK[[#This Row],[N.B.nota]]="","",IF(MATCH(B_MSK[[#This Row],[concat]],[2]!db[NB NOTA_C],0)&gt;0,"ada",0))</f>
        <v>ada</v>
      </c>
      <c r="Y100" s="5" t="str">
        <f ca="1">IF(B_MSK[[#This Row],[N.B.nota]]="","",ADDRESS(ROW(B_MSK[QB]),COLUMN(B_MSK[QB]))&amp;":"&amp;ADDRESS(ROW(),COLUMN(B_MSK[QB])))</f>
        <v>$D$4:$D$100</v>
      </c>
      <c r="Z100" s="5">
        <f ca="1">IF(B_MSK[[#This Row],[concat]]="","",MATCH(B_MSK[[#This Row],[concat]],[2]!db[NB NOTA_C],0)+1)</f>
        <v>378</v>
      </c>
      <c r="AA100" s="5" t="str">
        <f ca="1">IF(B_MSK[[#This Row],[//]]="","",HYPERLINK("[D:\kerja\BANK EXP\BARU\DB.XLSX]DB!e"&amp;B_MSK[[#This Row],[DB_ROW]],"&gt;"))</f>
        <v>&gt;</v>
      </c>
      <c r="AB100" s="30" t="e">
        <f ca="1">MID(B_MSK[[#This Row],[/ STN_1]],FIND(" ",B_MSK[[#This Row],[/ STN_1]])+1,LEN(B_MSK[[#This Row],[/ STN_1]]))</f>
        <v>#VALUE!</v>
      </c>
      <c r="AC1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" s="15" t="str">
        <f ca="1">IF(B_MSK[[#This Row],[HARGA_2]]="","",IF(MID(B_MSK[[#This Row],[/ STN_2]],FIND(" ",B_MSK[[#This Row],[/ STN_2]])+1,LEN(B_MSK[[#This Row],[/ STN_2]]))="LSN",B_MSK[[#This Row],[HARGA_2]]/12,""))</f>
        <v/>
      </c>
      <c r="AH100" s="7" t="str">
        <f ca="1">IF(B_MSK[[#This Row],[HARGA_3]]="","","/ "&amp;"PCS")</f>
        <v/>
      </c>
      <c r="AI100" s="15" t="str">
        <f ca="1">IF(B_MSK[[#This Row],[HARGA_3]]="",IF(B_MSK[[#This Row],[HARGA_2]]="",IF(B_MSK[[#This Row],[HARGA_1]]="","",B_MSK[[#This Row],[HARGA_1]]),B_MSK[[#This Row],[HARGA_2]]),B_MSK[[#This Row],[HARGA_3]])</f>
        <v/>
      </c>
      <c r="AJ100" s="15" t="str">
        <f ca="1">IF(B_MSK[[#This Row],[/ STN_3]]="",IF(B_MSK[[#This Row],[/ STN_2]]="",IF(B_MSK[[#This Row],[/ STN_1]]="","",B_MSK[[#This Row],[/ STN_1]]),B_MSK[[#This Row],[/ STN_2]]),B_MSK[[#This Row],[/ STN_3]])</f>
        <v/>
      </c>
      <c r="AK100" s="5" t="str">
        <f ca="1">IF(B_MSK[[#This Row],[//]]="","",SUBSTITUTE(SUBSTITUTE(SUBSTITUTE(B_MSK[[#This Row],[QTY/ CTN]]," ","_",2),"(",""),")","")&amp;"_")</f>
        <v>50 LSN_</v>
      </c>
      <c r="AL100" s="5">
        <f ca="1">IF(B_MSK[[#This Row],[A_B]]="","",SEARCH("_",B_MSK[[#This Row],[A_B]]))</f>
        <v>7</v>
      </c>
      <c r="AM100" s="5">
        <f ca="1">IF(B_MSK[[#This Row],[A_B]]="","",LEN(B_MSK[[#This Row],[A_B]]))</f>
        <v>7</v>
      </c>
      <c r="AN100" s="5" t="str">
        <f ca="1">IF(B_MSK[[#This Row],[A_B]]="","",LEFT(B_MSK[[#This Row],[QTY/ CTN]],B_MSK[[#This Row],[A_B_1]]))</f>
        <v>50 LSN</v>
      </c>
      <c r="AO100" s="5" t="str">
        <f ca="1">IF(B_MSK[[#This Row],[A_B]]="","",LEFT(B_MSK[[#This Row],[A_]],SEARCH(" ",B_MSK[[#This Row],[A_]])-1))</f>
        <v>50</v>
      </c>
      <c r="AP100" s="5" t="str">
        <f ca="1">IF(B_MSK[[#This Row],[A_B]]="","",RIGHT(B_MSK[[#This Row],[A_]],LEN(B_MSK[[#This Row],[A_]])-SEARCH(" ",B_MSK[[#This Row],[A_]])))</f>
        <v>LSN</v>
      </c>
      <c r="AQ1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00" s="5" t="str">
        <f ca="1">IF(B_MSK[[#This Row],[B_]]="","",LEFT(B_MSK[[#This Row],[B_]],SEARCH(" ",B_MSK[[#This Row],[B_]])))</f>
        <v xml:space="preserve">12 </v>
      </c>
      <c r="AS100" s="5" t="str">
        <f ca="1">IF(B_MSK[[#This Row],[B_]]="","",RIGHT(B_MSK[[#This Row],[B_]],LEN(B_MSK[[#This Row],[B_]])-SEARCH(" ",B_MSK[[#This Row],[B_]])))</f>
        <v>PCS</v>
      </c>
      <c r="AT100" s="5" t="str">
        <f ca="1">IF(B_MSK[[#This Row],[B_2]]="LSN",12,"")</f>
        <v/>
      </c>
      <c r="AU100" s="5" t="str">
        <f ca="1">IF(B_MSK[[#This Row],[C_1]]="","","PCS")</f>
        <v/>
      </c>
      <c r="AV100" s="5">
        <f ca="1">IF(B_MSK[[#This Row],[A_1]]="","",B_MSK[[#This Row],[A_1]]*IF(B_MSK[[#This Row],[B_1]]="",1,B_MSK[[#This Row],[B_1]])*IF(B_MSK[[#This Row],[C_1]]="",1,B_MSK[[#This Row],[C_1]]))</f>
        <v>600</v>
      </c>
      <c r="AW100" s="5" t="str">
        <f ca="1">IF(B_MSK[[#This Row],[C_2]]="",IF(B_MSK[[#This Row],[B_2]]="",IF(B_MSK[[#This Row],[A_2]]="","",B_MSK[[#This Row],[A_2]]),B_MSK[[#This Row],[B_2]]),B_MSK[[#This Row],[C_2]])</f>
        <v>PCS</v>
      </c>
      <c r="AX100" s="2">
        <f ca="1">IF(ISNUMBER(B_MSK[[#This Row],[TANGGAL DATANG]]),B_MSK[[#This Row],[TANGGAL DATANG]],AX99)</f>
        <v>44932</v>
      </c>
      <c r="AY100" s="5" t="str">
        <f ca="1">IF(B_MSK[[#This Row],[DB_ROW]]="","",INDEX([2]!db[JENIS],B_MSK[[#This Row],[DB_ROW]]-1))</f>
        <v>map</v>
      </c>
      <c r="AZ100" s="5">
        <f ca="1">IF(B_MSK[[#This Row],[A_1]]="","",B_MSK[[#This Row],[A_1]])*1</f>
        <v>50</v>
      </c>
      <c r="BA100" s="5" t="str">
        <f ca="1">IF(B_MSK[[#This Row],[//]]="","",INDEX(INDIRECT(DIR&amp;$2:$2),B_MSK[[#This Row],[//]]))</f>
        <v>UNTANA</v>
      </c>
      <c r="BB100" s="5" t="str">
        <f ca="1">CONCATENATE(B_MSK[[#This Row],[concat]],B_MSK[[#This Row],[HARGA_X]],B_MSK[[#This Row],[SAT]])</f>
        <v>businessfilesikaac106hijauLSN</v>
      </c>
    </row>
    <row r="101" spans="1:54" x14ac:dyDescent="0.25">
      <c r="A101" s="6" t="s">
        <v>128</v>
      </c>
      <c r="B101" s="5" t="str">
        <f ca="1">IF(B_MSK[[#This Row],[N_ID]]="","",INDEX(INDIRECT(DIR&amp;$2:$2),MATCH(B_MSK[[#This Row],[N_ID]],INDIRECT(DIR&amp;"!NOTA[ID_P]"),0)))</f>
        <v/>
      </c>
      <c r="C101" s="5" t="str">
        <f ca="1">IF(B_MSK[[#This Row],[//]]="","",HYPERLINK("["&amp;SUBSTITUTE(DIR,"'","")&amp;"]NOTA!D"&amp;B_MSK[[#This Row],[//]]+2,"&gt;"))</f>
        <v>&gt;</v>
      </c>
      <c r="D101" s="5" t="str">
        <f ca="1">IF(B_MSK[[#This Row],[N_ID]]="","",COUNTIF(INDIRECT(DIR&amp;"!NOTA[ID_H]"),B_MSK[[#This Row],[ID NOTA]]))</f>
        <v/>
      </c>
      <c r="E10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98</v>
      </c>
      <c r="F1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" s="7" t="str">
        <f ca="1">IF(B_MSK[[#This Row],[stt]]="ada",INDEX([2]!db[NB BM],B_MSK[DB_ROW]-1),"")</f>
        <v>Business File Sika AC-106 Putih</v>
      </c>
      <c r="H101" s="7" t="str">
        <f ca="1">IF(B_MSK[[#This Row],[//]]="","",INDEX(INDIRECT(DIR&amp;$2:$2),B_MSK[[#This Row],[//]]))</f>
        <v>GRAFINDO</v>
      </c>
      <c r="I101" s="27" t="str">
        <f ca="1">IF(B_MSK[[#This Row],[//]]="","",INDEX(INDIRECT(DB_PATH&amp;$2:$2),B_MSK[[#This Row],[DB_ROW]]-1))</f>
        <v>50 LSN</v>
      </c>
      <c r="J101" s="5">
        <f ca="1">IF(B_MSK[[#This Row],[//]]="","",IF(INDEX(INDIRECT(DIR&amp;$2:$2),B_MSK[[#This Row],[//]])="","",INDEX(INDIRECT(DIR&amp;$2:$2),B_MSK[[#This Row],[//]])))</f>
        <v>2</v>
      </c>
      <c r="K101" s="5">
        <f ca="1">IF(B_MSK[[#This Row],[//]]="","",IF(INDEX(INDIRECT(DIR&amp;$2:$2),B_MSK[[#This Row],[//]])="","",INDEX(INDIRECT(DIR&amp;$2:$2),B_MSK[[#This Row],[//]])))</f>
        <v>100</v>
      </c>
      <c r="L101" s="5" t="str">
        <f ca="1">IF(B_MSK[[#This Row],[//]]="","",IF(INDEX(INDIRECT(DIR&amp;$2:$2),B_MSK[[#This Row],[//]])="","",INDEX(INDIRECT(DIR&amp;$2:$2),B_MSK[[#This Row],[//]])))</f>
        <v>LSN</v>
      </c>
      <c r="M101" s="13">
        <f ca="1">IF(B_MSK[[#This Row],[//]]="","",INDEX(INDIRECT(DIR&amp;$2:$2),B_MSK[[#This Row],[//]]))</f>
        <v>0</v>
      </c>
      <c r="N101" s="13">
        <f ca="1">IF(OR(B_MSK[[#This Row],[//]]="",),"",INDEX(INDIRECT(DIR&amp;$2:$2),B_MSK[[#This Row],[//]]))</f>
        <v>0</v>
      </c>
      <c r="O101" s="3" t="str">
        <f ca="1">IF(B_MSK[[#This Row],[//]]="","",IF(INDEX(INDIRECT(DIR&amp;$2:$2),B_MSK[[#This Row],[//]])=0,"",INDEX(INDIRECT(DIR&amp;$2:$2),B_MSK[[#This Row],[//]])))</f>
        <v/>
      </c>
      <c r="P101" s="3" t="str">
        <f ca="1">IF(B_MSK[[#This Row],[//]]="","",IF(INDEX(INDIRECT(DIR&amp;$2:$2),B_MSK[[#This Row],[//]])=0,"",INDEX(INDIRECT(DIR&amp;$2:$2),B_MSK[[#This Row],[//]])))</f>
        <v/>
      </c>
      <c r="Q101" s="12" t="str">
        <f ca="1">IF(B_MSK[[#This Row],[//]]="","",INDEX(INDIRECT(DIR&amp;$2:$2),B_MSK[[#This Row],[//]]))</f>
        <v/>
      </c>
      <c r="R10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0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01" s="37" t="str">
        <f ca="1">IF(B_MSK[[#This Row],[//]]="","",INDEX(INDIRECT(DIR&amp;$2:$2),B_MSK[[#This Row],[//]]))</f>
        <v>BONUS</v>
      </c>
      <c r="U101" s="38">
        <f ca="1">IF(SUMIF(B_MSK[NAMA BARANG],B_MSK[[#This Row],[NAMA BARANG]],B_MSK[JMLH BRG])=0,"",SUMIF(B_MSK[NAMA BARANG],B_MSK[[#This Row],[NAMA BARANG]],B_MSK[C]))</f>
        <v>2</v>
      </c>
      <c r="V101" s="7" t="str">
        <f ca="1">IF(B_MSK[[#This Row],[//]]="","",INDEX(INDIRECT(DIR&amp;$2:$2),B_MSK[[#This Row],[//]]))</f>
        <v>BUSINESS FILE SIKA AC-106 PUTIH</v>
      </c>
      <c r="W101" s="7" t="str">
        <f ca="1">LOWER(SUBSTITUTE(SUBSTITUTE(SUBSTITUTE(SUBSTITUTE(SUBSTITUTE(SUBSTITUTE(SUBSTITUTE(SUBSTITUTE(SUBSTITUTE(B_MSK[[#This Row],[N.B.nota]]," ",""),"-",""),"(",""),")",""),".",""),",",""),"/",""),"""",""),"+",""))</f>
        <v>businessfilesikaac106putih</v>
      </c>
      <c r="X101" s="5" t="str">
        <f ca="1">IF(B_MSK[[#This Row],[N.B.nota]]="","",IF(MATCH(B_MSK[[#This Row],[concat]],[2]!db[NB NOTA_C],0)&gt;0,"ada",0))</f>
        <v>ada</v>
      </c>
      <c r="Y101" s="5" t="str">
        <f ca="1">IF(B_MSK[[#This Row],[N.B.nota]]="","",ADDRESS(ROW(B_MSK[QB]),COLUMN(B_MSK[QB]))&amp;":"&amp;ADDRESS(ROW(),COLUMN(B_MSK[QB])))</f>
        <v>$D$4:$D$101</v>
      </c>
      <c r="Z101" s="5">
        <f ca="1">IF(B_MSK[[#This Row],[concat]]="","",MATCH(B_MSK[[#This Row],[concat]],[2]!db[NB NOTA_C],0)+1)</f>
        <v>380</v>
      </c>
      <c r="AA101" s="5" t="str">
        <f ca="1">IF(B_MSK[[#This Row],[//]]="","",HYPERLINK("[D:\kerja\BANK EXP\BARU\DB.XLSX]DB!e"&amp;B_MSK[[#This Row],[DB_ROW]],"&gt;"))</f>
        <v>&gt;</v>
      </c>
      <c r="AB101" s="30" t="e">
        <f ca="1">MID(B_MSK[[#This Row],[/ STN_1]],FIND(" ",B_MSK[[#This Row],[/ STN_1]])+1,LEN(B_MSK[[#This Row],[/ STN_1]]))</f>
        <v>#VALUE!</v>
      </c>
      <c r="AC1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" s="15" t="str">
        <f ca="1">IF(B_MSK[[#This Row],[HARGA_2]]="","",IF(MID(B_MSK[[#This Row],[/ STN_2]],FIND(" ",B_MSK[[#This Row],[/ STN_2]])+1,LEN(B_MSK[[#This Row],[/ STN_2]]))="LSN",B_MSK[[#This Row],[HARGA_2]]/12,""))</f>
        <v/>
      </c>
      <c r="AH101" s="7" t="str">
        <f ca="1">IF(B_MSK[[#This Row],[HARGA_3]]="","","/ "&amp;"PCS")</f>
        <v/>
      </c>
      <c r="AI101" s="15" t="str">
        <f ca="1">IF(B_MSK[[#This Row],[HARGA_3]]="",IF(B_MSK[[#This Row],[HARGA_2]]="",IF(B_MSK[[#This Row],[HARGA_1]]="","",B_MSK[[#This Row],[HARGA_1]]),B_MSK[[#This Row],[HARGA_2]]),B_MSK[[#This Row],[HARGA_3]])</f>
        <v/>
      </c>
      <c r="AJ101" s="15" t="str">
        <f ca="1">IF(B_MSK[[#This Row],[/ STN_3]]="",IF(B_MSK[[#This Row],[/ STN_2]]="",IF(B_MSK[[#This Row],[/ STN_1]]="","",B_MSK[[#This Row],[/ STN_1]]),B_MSK[[#This Row],[/ STN_2]]),B_MSK[[#This Row],[/ STN_3]])</f>
        <v/>
      </c>
      <c r="AK101" s="5" t="str">
        <f ca="1">IF(B_MSK[[#This Row],[//]]="","",SUBSTITUTE(SUBSTITUTE(SUBSTITUTE(B_MSK[[#This Row],[QTY/ CTN]]," ","_",2),"(",""),")","")&amp;"_")</f>
        <v>50 LSN_</v>
      </c>
      <c r="AL101" s="5">
        <f ca="1">IF(B_MSK[[#This Row],[A_B]]="","",SEARCH("_",B_MSK[[#This Row],[A_B]]))</f>
        <v>7</v>
      </c>
      <c r="AM101" s="5">
        <f ca="1">IF(B_MSK[[#This Row],[A_B]]="","",LEN(B_MSK[[#This Row],[A_B]]))</f>
        <v>7</v>
      </c>
      <c r="AN101" s="5" t="str">
        <f ca="1">IF(B_MSK[[#This Row],[A_B]]="","",LEFT(B_MSK[[#This Row],[QTY/ CTN]],B_MSK[[#This Row],[A_B_1]]))</f>
        <v>50 LSN</v>
      </c>
      <c r="AO101" s="5" t="str">
        <f ca="1">IF(B_MSK[[#This Row],[A_B]]="","",LEFT(B_MSK[[#This Row],[A_]],SEARCH(" ",B_MSK[[#This Row],[A_]])-1))</f>
        <v>50</v>
      </c>
      <c r="AP101" s="5" t="str">
        <f ca="1">IF(B_MSK[[#This Row],[A_B]]="","",RIGHT(B_MSK[[#This Row],[A_]],LEN(B_MSK[[#This Row],[A_]])-SEARCH(" ",B_MSK[[#This Row],[A_]])))</f>
        <v>LSN</v>
      </c>
      <c r="AQ1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01" s="5" t="str">
        <f ca="1">IF(B_MSK[[#This Row],[B_]]="","",LEFT(B_MSK[[#This Row],[B_]],SEARCH(" ",B_MSK[[#This Row],[B_]])))</f>
        <v xml:space="preserve">12 </v>
      </c>
      <c r="AS101" s="5" t="str">
        <f ca="1">IF(B_MSK[[#This Row],[B_]]="","",RIGHT(B_MSK[[#This Row],[B_]],LEN(B_MSK[[#This Row],[B_]])-SEARCH(" ",B_MSK[[#This Row],[B_]])))</f>
        <v>PCS</v>
      </c>
      <c r="AT101" s="5" t="str">
        <f ca="1">IF(B_MSK[[#This Row],[B_2]]="LSN",12,"")</f>
        <v/>
      </c>
      <c r="AU101" s="5" t="str">
        <f ca="1">IF(B_MSK[[#This Row],[C_1]]="","","PCS")</f>
        <v/>
      </c>
      <c r="AV101" s="5">
        <f ca="1">IF(B_MSK[[#This Row],[A_1]]="","",B_MSK[[#This Row],[A_1]]*IF(B_MSK[[#This Row],[B_1]]="",1,B_MSK[[#This Row],[B_1]])*IF(B_MSK[[#This Row],[C_1]]="",1,B_MSK[[#This Row],[C_1]]))</f>
        <v>600</v>
      </c>
      <c r="AW101" s="5" t="str">
        <f ca="1">IF(B_MSK[[#This Row],[C_2]]="",IF(B_MSK[[#This Row],[B_2]]="",IF(B_MSK[[#This Row],[A_2]]="","",B_MSK[[#This Row],[A_2]]),B_MSK[[#This Row],[B_2]]),B_MSK[[#This Row],[C_2]])</f>
        <v>PCS</v>
      </c>
      <c r="AX101" s="2">
        <f ca="1">IF(ISNUMBER(B_MSK[[#This Row],[TANGGAL DATANG]]),B_MSK[[#This Row],[TANGGAL DATANG]],AX100)</f>
        <v>44932</v>
      </c>
      <c r="AY101" s="5" t="str">
        <f ca="1">IF(B_MSK[[#This Row],[DB_ROW]]="","",INDEX([2]!db[JENIS],B_MSK[[#This Row],[DB_ROW]]-1))</f>
        <v>map</v>
      </c>
      <c r="AZ101" s="5">
        <f ca="1">IF(B_MSK[[#This Row],[A_1]]="","",B_MSK[[#This Row],[A_1]])*1</f>
        <v>50</v>
      </c>
      <c r="BA101" s="5" t="str">
        <f ca="1">IF(B_MSK[[#This Row],[//]]="","",INDEX(INDIRECT(DIR&amp;$2:$2),B_MSK[[#This Row],[//]]))</f>
        <v>UNTANA</v>
      </c>
      <c r="BB101" s="5" t="str">
        <f ca="1">CONCATENATE(B_MSK[[#This Row],[concat]],B_MSK[[#This Row],[HARGA_X]],B_MSK[[#This Row],[SAT]])</f>
        <v>businessfilesikaac106putihLSN</v>
      </c>
    </row>
    <row r="102" spans="1:54" x14ac:dyDescent="0.25">
      <c r="A102" s="6" t="s">
        <v>128</v>
      </c>
      <c r="B102" s="5" t="str">
        <f ca="1">IF(B_MSK[[#This Row],[N_ID]]="","",INDEX(INDIRECT(DIR&amp;$2:$2),MATCH(B_MSK[[#This Row],[N_ID]],INDIRECT(DIR&amp;"!NOTA[ID_P]"),0)))</f>
        <v/>
      </c>
      <c r="C102" s="5" t="str">
        <f ca="1">IF(B_MSK[[#This Row],[//]]="","",HYPERLINK("["&amp;SUBSTITUTE(DIR,"'","")&amp;"]NOTA!D"&amp;B_MSK[[#This Row],[//]]+2,"&gt;"))</f>
        <v/>
      </c>
      <c r="D102" s="5" t="str">
        <f ca="1">IF(B_MSK[[#This Row],[N_ID]]="","",COUNTIF(INDIRECT(DIR&amp;"!NOTA[ID_H]"),B_MSK[[#This Row],[ID NOTA]]))</f>
        <v/>
      </c>
      <c r="E1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2" s="7" t="str">
        <f ca="1">IF(B_MSK[[#This Row],[stt]]="ada",INDEX([2]!db[NB BM],B_MSK[DB_ROW]-1),"")</f>
        <v/>
      </c>
      <c r="H102" s="7" t="str">
        <f ca="1">IF(B_MSK[[#This Row],[//]]="","",INDEX(INDIRECT(DIR&amp;$2:$2),B_MSK[[#This Row],[//]]))</f>
        <v/>
      </c>
      <c r="I102" s="27" t="str">
        <f ca="1">IF(B_MSK[[#This Row],[//]]="","",INDEX(INDIRECT(DB_PATH&amp;$2:$2),B_MSK[[#This Row],[DB_ROW]]-1))</f>
        <v/>
      </c>
      <c r="J102" s="5" t="str">
        <f ca="1">IF(B_MSK[[#This Row],[//]]="","",IF(INDEX(INDIRECT(DIR&amp;$2:$2),B_MSK[[#This Row],[//]])="","",INDEX(INDIRECT(DIR&amp;$2:$2),B_MSK[[#This Row],[//]])))</f>
        <v/>
      </c>
      <c r="K102" s="5" t="str">
        <f ca="1">IF(B_MSK[[#This Row],[//]]="","",IF(INDEX(INDIRECT(DIR&amp;$2:$2),B_MSK[[#This Row],[//]])="","",INDEX(INDIRECT(DIR&amp;$2:$2),B_MSK[[#This Row],[//]])))</f>
        <v/>
      </c>
      <c r="L102" s="5" t="str">
        <f ca="1">IF(B_MSK[[#This Row],[//]]="","",IF(INDEX(INDIRECT(DIR&amp;$2:$2),B_MSK[[#This Row],[//]])="","",INDEX(INDIRECT(DIR&amp;$2:$2),B_MSK[[#This Row],[//]])))</f>
        <v/>
      </c>
      <c r="M102" s="13" t="str">
        <f ca="1">IF(B_MSK[[#This Row],[//]]="","",INDEX(INDIRECT(DIR&amp;$2:$2),B_MSK[[#This Row],[//]]))</f>
        <v/>
      </c>
      <c r="N102" s="13" t="str">
        <f ca="1">IF(OR(B_MSK[[#This Row],[//]]="",),"",INDEX(INDIRECT(DIR&amp;$2:$2),B_MSK[[#This Row],[//]]))</f>
        <v/>
      </c>
      <c r="O102" s="3" t="str">
        <f ca="1">IF(B_MSK[[#This Row],[//]]="","",IF(INDEX(INDIRECT(DIR&amp;$2:$2),B_MSK[[#This Row],[//]])=0,"",INDEX(INDIRECT(DIR&amp;$2:$2),B_MSK[[#This Row],[//]])))</f>
        <v/>
      </c>
      <c r="P102" s="3" t="str">
        <f ca="1">IF(B_MSK[[#This Row],[//]]="","",IF(INDEX(INDIRECT(DIR&amp;$2:$2),B_MSK[[#This Row],[//]])=0,"",INDEX(INDIRECT(DIR&amp;$2:$2),B_MSK[[#This Row],[//]])))</f>
        <v/>
      </c>
      <c r="Q102" s="12" t="str">
        <f ca="1">IF(B_MSK[[#This Row],[//]]="","",INDEX(INDIRECT(DIR&amp;$2:$2),B_MSK[[#This Row],[//]]))</f>
        <v/>
      </c>
      <c r="R1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2" s="37" t="str">
        <f ca="1">IF(B_MSK[[#This Row],[//]]="","",INDEX(INDIRECT(DIR&amp;$2:$2),B_MSK[[#This Row],[//]]))</f>
        <v/>
      </c>
      <c r="U102" s="38" t="str">
        <f ca="1">IF(SUMIF(B_MSK[NAMA BARANG],B_MSK[[#This Row],[NAMA BARANG]],B_MSK[JMLH BRG])=0,"",SUMIF(B_MSK[NAMA BARANG],B_MSK[[#This Row],[NAMA BARANG]],B_MSK[C]))</f>
        <v/>
      </c>
      <c r="V102" s="7" t="str">
        <f ca="1">IF(B_MSK[[#This Row],[//]]="","",INDEX(INDIRECT(DIR&amp;$2:$2),B_MSK[[#This Row],[//]]))</f>
        <v/>
      </c>
      <c r="W1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2" s="5" t="str">
        <f ca="1">IF(B_MSK[[#This Row],[N.B.nota]]="","",IF(MATCH(B_MSK[[#This Row],[concat]],[2]!db[NB NOTA_C],0)&gt;0,"ada",0))</f>
        <v/>
      </c>
      <c r="Y102" s="5" t="str">
        <f ca="1">IF(B_MSK[[#This Row],[N.B.nota]]="","",ADDRESS(ROW(B_MSK[QB]),COLUMN(B_MSK[QB]))&amp;":"&amp;ADDRESS(ROW(),COLUMN(B_MSK[QB])))</f>
        <v/>
      </c>
      <c r="Z102" s="5" t="str">
        <f ca="1">IF(B_MSK[[#This Row],[concat]]="","",MATCH(B_MSK[[#This Row],[concat]],[2]!db[NB NOTA_C],0)+1)</f>
        <v/>
      </c>
      <c r="AA102" s="5" t="str">
        <f ca="1">IF(B_MSK[[#This Row],[//]]="","",HYPERLINK("[D:\kerja\BANK EXP\BARU\DB.XLSX]DB!e"&amp;B_MSK[[#This Row],[DB_ROW]],"&gt;"))</f>
        <v/>
      </c>
      <c r="AB102" s="30" t="e">
        <f ca="1">MID(B_MSK[[#This Row],[/ STN_1]],FIND(" ",B_MSK[[#This Row],[/ STN_1]])+1,LEN(B_MSK[[#This Row],[/ STN_1]]))</f>
        <v>#VALUE!</v>
      </c>
      <c r="AC1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2" s="15" t="str">
        <f ca="1">IF(B_MSK[[#This Row],[HARGA_2]]="","",IF(MID(B_MSK[[#This Row],[/ STN_2]],FIND(" ",B_MSK[[#This Row],[/ STN_2]])+1,LEN(B_MSK[[#This Row],[/ STN_2]]))="LSN",B_MSK[[#This Row],[HARGA_2]]/12,""))</f>
        <v/>
      </c>
      <c r="AH102" s="7" t="str">
        <f ca="1">IF(B_MSK[[#This Row],[HARGA_3]]="","","/ "&amp;"PCS")</f>
        <v/>
      </c>
      <c r="AI102" s="15" t="str">
        <f ca="1">IF(B_MSK[[#This Row],[HARGA_3]]="",IF(B_MSK[[#This Row],[HARGA_2]]="",IF(B_MSK[[#This Row],[HARGA_1]]="","",B_MSK[[#This Row],[HARGA_1]]),B_MSK[[#This Row],[HARGA_2]]),B_MSK[[#This Row],[HARGA_3]])</f>
        <v/>
      </c>
      <c r="AJ102" s="15" t="str">
        <f ca="1">IF(B_MSK[[#This Row],[/ STN_3]]="",IF(B_MSK[[#This Row],[/ STN_2]]="",IF(B_MSK[[#This Row],[/ STN_1]]="","",B_MSK[[#This Row],[/ STN_1]]),B_MSK[[#This Row],[/ STN_2]]),B_MSK[[#This Row],[/ STN_3]])</f>
        <v/>
      </c>
      <c r="AK102" s="5" t="str">
        <f ca="1">IF(B_MSK[[#This Row],[//]]="","",SUBSTITUTE(SUBSTITUTE(SUBSTITUTE(B_MSK[[#This Row],[QTY/ CTN]]," ","_",2),"(",""),")","")&amp;"_")</f>
        <v/>
      </c>
      <c r="AL102" s="5" t="str">
        <f ca="1">IF(B_MSK[[#This Row],[A_B]]="","",SEARCH("_",B_MSK[[#This Row],[A_B]]))</f>
        <v/>
      </c>
      <c r="AM102" s="5" t="str">
        <f ca="1">IF(B_MSK[[#This Row],[A_B]]="","",LEN(B_MSK[[#This Row],[A_B]]))</f>
        <v/>
      </c>
      <c r="AN102" s="5" t="str">
        <f ca="1">IF(B_MSK[[#This Row],[A_B]]="","",LEFT(B_MSK[[#This Row],[QTY/ CTN]],B_MSK[[#This Row],[A_B_1]]))</f>
        <v/>
      </c>
      <c r="AO102" s="5" t="str">
        <f ca="1">IF(B_MSK[[#This Row],[A_B]]="","",LEFT(B_MSK[[#This Row],[A_]],SEARCH(" ",B_MSK[[#This Row],[A_]])-1))</f>
        <v/>
      </c>
      <c r="AP102" s="5" t="str">
        <f ca="1">IF(B_MSK[[#This Row],[A_B]]="","",RIGHT(B_MSK[[#This Row],[A_]],LEN(B_MSK[[#This Row],[A_]])-SEARCH(" ",B_MSK[[#This Row],[A_]])))</f>
        <v/>
      </c>
      <c r="AQ1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2" s="5" t="str">
        <f ca="1">IF(B_MSK[[#This Row],[B_]]="","",LEFT(B_MSK[[#This Row],[B_]],SEARCH(" ",B_MSK[[#This Row],[B_]])))</f>
        <v/>
      </c>
      <c r="AS102" s="5" t="str">
        <f ca="1">IF(B_MSK[[#This Row],[B_]]="","",RIGHT(B_MSK[[#This Row],[B_]],LEN(B_MSK[[#This Row],[B_]])-SEARCH(" ",B_MSK[[#This Row],[B_]])))</f>
        <v/>
      </c>
      <c r="AT102" s="5" t="str">
        <f ca="1">IF(B_MSK[[#This Row],[B_2]]="LSN",12,"")</f>
        <v/>
      </c>
      <c r="AU102" s="5" t="str">
        <f ca="1">IF(B_MSK[[#This Row],[C_1]]="","","PCS")</f>
        <v/>
      </c>
      <c r="AV102" s="5" t="str">
        <f ca="1">IF(B_MSK[[#This Row],[A_1]]="","",B_MSK[[#This Row],[A_1]]*IF(B_MSK[[#This Row],[B_1]]="",1,B_MSK[[#This Row],[B_1]])*IF(B_MSK[[#This Row],[C_1]]="",1,B_MSK[[#This Row],[C_1]]))</f>
        <v/>
      </c>
      <c r="AW102" s="5" t="str">
        <f ca="1">IF(B_MSK[[#This Row],[C_2]]="",IF(B_MSK[[#This Row],[B_2]]="",IF(B_MSK[[#This Row],[A_2]]="","",B_MSK[[#This Row],[A_2]]),B_MSK[[#This Row],[B_2]]),B_MSK[[#This Row],[C_2]])</f>
        <v/>
      </c>
      <c r="AX102" s="2">
        <f ca="1">IF(ISNUMBER(B_MSK[[#This Row],[TANGGAL DATANG]]),B_MSK[[#This Row],[TANGGAL DATANG]],AX101)</f>
        <v>44932</v>
      </c>
      <c r="AY102" s="5" t="str">
        <f ca="1">IF(B_MSK[[#This Row],[DB_ROW]]="","",INDEX([2]!db[JENIS],B_MSK[[#This Row],[DB_ROW]]-1))</f>
        <v/>
      </c>
      <c r="AZ102" s="5" t="e">
        <f ca="1">IF(B_MSK[[#This Row],[A_1]]="","",B_MSK[[#This Row],[A_1]])*1</f>
        <v>#VALUE!</v>
      </c>
      <c r="BA102" s="5" t="str">
        <f ca="1">IF(B_MSK[[#This Row],[//]]="","",INDEX(INDIRECT(DIR&amp;$2:$2),B_MSK[[#This Row],[//]]))</f>
        <v/>
      </c>
      <c r="BB102" s="5" t="str">
        <f ca="1">CONCATENATE(B_MSK[[#This Row],[concat]],B_MSK[[#This Row],[HARGA_X]],B_MSK[[#This Row],[SAT]])</f>
        <v/>
      </c>
    </row>
    <row r="103" spans="1:54" x14ac:dyDescent="0.25">
      <c r="A103" s="6" t="s">
        <v>552</v>
      </c>
      <c r="B103" s="5">
        <f ca="1">IF(B_MSK[[#This Row],[N_ID]]="","",INDEX(INDIRECT(DIR&amp;$2:$2),MATCH(B_MSK[[#This Row],[N_ID]],INDIRECT(DIR&amp;"!NOTA[ID_P]"),0)))</f>
        <v>21</v>
      </c>
      <c r="C103" s="5" t="str">
        <f ca="1">IF(B_MSK[[#This Row],[//]]="","",HYPERLINK("["&amp;SUBSTITUTE(DIR,"'","")&amp;"]NOTA!D"&amp;B_MSK[[#This Row],[//]]+2,"&gt;"))</f>
        <v>&gt;</v>
      </c>
      <c r="D103" s="5">
        <f ca="1">IF(B_MSK[[#This Row],[N_ID]]="","",COUNTIF(INDIRECT(DIR&amp;"!NOTA[ID_H]"),B_MSK[[#This Row],[ID NOTA]]))</f>
        <v>1</v>
      </c>
      <c r="E10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100</v>
      </c>
      <c r="F1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3" s="7" t="str">
        <f ca="1">IF(B_MSK[[#This Row],[stt]]="ada",INDEX([2]!db[NB BM],B_MSK[DB_ROW]-1),"")</f>
        <v>Business File Sika AC-106 Hijau</v>
      </c>
      <c r="H103" s="7" t="str">
        <f ca="1">IF(B_MSK[[#This Row],[//]]="","",INDEX(INDIRECT(DIR&amp;$2:$2),B_MSK[[#This Row],[//]]))</f>
        <v>GRAFINDO</v>
      </c>
      <c r="I103" s="27" t="str">
        <f ca="1">IF(B_MSK[[#This Row],[//]]="","",INDEX(INDIRECT(DB_PATH&amp;$2:$2),B_MSK[[#This Row],[DB_ROW]]-1))</f>
        <v>50 LSN</v>
      </c>
      <c r="J103" s="5">
        <f ca="1">IF(B_MSK[[#This Row],[//]]="","",IF(INDEX(INDIRECT(DIR&amp;$2:$2),B_MSK[[#This Row],[//]])="","",INDEX(INDIRECT(DIR&amp;$2:$2),B_MSK[[#This Row],[//]])))</f>
        <v>3</v>
      </c>
      <c r="K103" s="5">
        <f ca="1">IF(B_MSK[[#This Row],[//]]="","",IF(INDEX(INDIRECT(DIR&amp;$2:$2),B_MSK[[#This Row],[//]])="","",INDEX(INDIRECT(DIR&amp;$2:$2),B_MSK[[#This Row],[//]])))</f>
        <v>150</v>
      </c>
      <c r="L103" s="5" t="str">
        <f ca="1">IF(B_MSK[[#This Row],[//]]="","",IF(INDEX(INDIRECT(DIR&amp;$2:$2),B_MSK[[#This Row],[//]])="","",INDEX(INDIRECT(DIR&amp;$2:$2),B_MSK[[#This Row],[//]])))</f>
        <v>LSN</v>
      </c>
      <c r="M103" s="13">
        <f ca="1">IF(B_MSK[[#This Row],[//]]="","",INDEX(INDIRECT(DIR&amp;$2:$2),B_MSK[[#This Row],[//]]))</f>
        <v>0</v>
      </c>
      <c r="N103" s="13">
        <f ca="1">IF(OR(B_MSK[[#This Row],[//]]="",),"",INDEX(INDIRECT(DIR&amp;$2:$2),B_MSK[[#This Row],[//]]))</f>
        <v>0</v>
      </c>
      <c r="O103" s="3" t="str">
        <f ca="1">IF(B_MSK[[#This Row],[//]]="","",IF(INDEX(INDIRECT(DIR&amp;$2:$2),B_MSK[[#This Row],[//]])=0,"",INDEX(INDIRECT(DIR&amp;$2:$2),B_MSK[[#This Row],[//]])))</f>
        <v/>
      </c>
      <c r="P103" s="3" t="str">
        <f ca="1">IF(B_MSK[[#This Row],[//]]="","",IF(INDEX(INDIRECT(DIR&amp;$2:$2),B_MSK[[#This Row],[//]])=0,"",INDEX(INDIRECT(DIR&amp;$2:$2),B_MSK[[#This Row],[//]])))</f>
        <v/>
      </c>
      <c r="Q103" s="12" t="str">
        <f ca="1">IF(B_MSK[[#This Row],[//]]="","",INDEX(INDIRECT(DIR&amp;$2:$2),B_MSK[[#This Row],[//]]))</f>
        <v/>
      </c>
      <c r="R10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0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03" s="37" t="str">
        <f ca="1">IF(B_MSK[[#This Row],[//]]="","",INDEX(INDIRECT(DIR&amp;$2:$2),B_MSK[[#This Row],[//]]))</f>
        <v>SURAT JALAN</v>
      </c>
      <c r="U103" s="38">
        <f ca="1">IF(SUMIF(B_MSK[NAMA BARANG],B_MSK[[#This Row],[NAMA BARANG]],B_MSK[JMLH BRG])=0,"",SUMIF(B_MSK[NAMA BARANG],B_MSK[[#This Row],[NAMA BARANG]],B_MSK[C]))</f>
        <v>4</v>
      </c>
      <c r="V103" s="7" t="str">
        <f ca="1">IF(B_MSK[[#This Row],[//]]="","",INDEX(INDIRECT(DIR&amp;$2:$2),B_MSK[[#This Row],[//]]))</f>
        <v>BUSINESS FILE SIKA AC-106 HIJAU</v>
      </c>
      <c r="W103" s="7" t="str">
        <f ca="1">LOWER(SUBSTITUTE(SUBSTITUTE(SUBSTITUTE(SUBSTITUTE(SUBSTITUTE(SUBSTITUTE(SUBSTITUTE(SUBSTITUTE(SUBSTITUTE(B_MSK[[#This Row],[N.B.nota]]," ",""),"-",""),"(",""),")",""),".",""),",",""),"/",""),"""",""),"+",""))</f>
        <v>businessfilesikaac106hijau</v>
      </c>
      <c r="X103" s="5" t="str">
        <f ca="1">IF(B_MSK[[#This Row],[N.B.nota]]="","",IF(MATCH(B_MSK[[#This Row],[concat]],[2]!db[NB NOTA_C],0)&gt;0,"ada",0))</f>
        <v>ada</v>
      </c>
      <c r="Y103" s="5" t="str">
        <f ca="1">IF(B_MSK[[#This Row],[N.B.nota]]="","",ADDRESS(ROW(B_MSK[QB]),COLUMN(B_MSK[QB]))&amp;":"&amp;ADDRESS(ROW(),COLUMN(B_MSK[QB])))</f>
        <v>$D$4:$D$103</v>
      </c>
      <c r="Z103" s="5">
        <f ca="1">IF(B_MSK[[#This Row],[concat]]="","",MATCH(B_MSK[[#This Row],[concat]],[2]!db[NB NOTA_C],0)+1)</f>
        <v>378</v>
      </c>
      <c r="AA103" s="5" t="str">
        <f ca="1">IF(B_MSK[[#This Row],[//]]="","",HYPERLINK("[D:\kerja\BANK EXP\BARU\DB.XLSX]DB!e"&amp;B_MSK[[#This Row],[DB_ROW]],"&gt;"))</f>
        <v>&gt;</v>
      </c>
      <c r="AB103" s="30" t="e">
        <f ca="1">MID(B_MSK[[#This Row],[/ STN_1]],FIND(" ",B_MSK[[#This Row],[/ STN_1]])+1,LEN(B_MSK[[#This Row],[/ STN_1]]))</f>
        <v>#VALUE!</v>
      </c>
      <c r="AC1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3" s="15" t="str">
        <f ca="1">IF(B_MSK[[#This Row],[HARGA_2]]="","",IF(MID(B_MSK[[#This Row],[/ STN_2]],FIND(" ",B_MSK[[#This Row],[/ STN_2]])+1,LEN(B_MSK[[#This Row],[/ STN_2]]))="LSN",B_MSK[[#This Row],[HARGA_2]]/12,""))</f>
        <v/>
      </c>
      <c r="AH103" s="7" t="str">
        <f ca="1">IF(B_MSK[[#This Row],[HARGA_3]]="","","/ "&amp;"PCS")</f>
        <v/>
      </c>
      <c r="AI103" s="15" t="str">
        <f ca="1">IF(B_MSK[[#This Row],[HARGA_3]]="",IF(B_MSK[[#This Row],[HARGA_2]]="",IF(B_MSK[[#This Row],[HARGA_1]]="","",B_MSK[[#This Row],[HARGA_1]]),B_MSK[[#This Row],[HARGA_2]]),B_MSK[[#This Row],[HARGA_3]])</f>
        <v/>
      </c>
      <c r="AJ103" s="15" t="str">
        <f ca="1">IF(B_MSK[[#This Row],[/ STN_3]]="",IF(B_MSK[[#This Row],[/ STN_2]]="",IF(B_MSK[[#This Row],[/ STN_1]]="","",B_MSK[[#This Row],[/ STN_1]]),B_MSK[[#This Row],[/ STN_2]]),B_MSK[[#This Row],[/ STN_3]])</f>
        <v/>
      </c>
      <c r="AK103" s="5" t="str">
        <f ca="1">IF(B_MSK[[#This Row],[//]]="","",SUBSTITUTE(SUBSTITUTE(SUBSTITUTE(B_MSK[[#This Row],[QTY/ CTN]]," ","_",2),"(",""),")","")&amp;"_")</f>
        <v>50 LSN_</v>
      </c>
      <c r="AL103" s="5">
        <f ca="1">IF(B_MSK[[#This Row],[A_B]]="","",SEARCH("_",B_MSK[[#This Row],[A_B]]))</f>
        <v>7</v>
      </c>
      <c r="AM103" s="5">
        <f ca="1">IF(B_MSK[[#This Row],[A_B]]="","",LEN(B_MSK[[#This Row],[A_B]]))</f>
        <v>7</v>
      </c>
      <c r="AN103" s="5" t="str">
        <f ca="1">IF(B_MSK[[#This Row],[A_B]]="","",LEFT(B_MSK[[#This Row],[QTY/ CTN]],B_MSK[[#This Row],[A_B_1]]))</f>
        <v>50 LSN</v>
      </c>
      <c r="AO103" s="5" t="str">
        <f ca="1">IF(B_MSK[[#This Row],[A_B]]="","",LEFT(B_MSK[[#This Row],[A_]],SEARCH(" ",B_MSK[[#This Row],[A_]])-1))</f>
        <v>50</v>
      </c>
      <c r="AP103" s="5" t="str">
        <f ca="1">IF(B_MSK[[#This Row],[A_B]]="","",RIGHT(B_MSK[[#This Row],[A_]],LEN(B_MSK[[#This Row],[A_]])-SEARCH(" ",B_MSK[[#This Row],[A_]])))</f>
        <v>LSN</v>
      </c>
      <c r="AQ1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03" s="5" t="str">
        <f ca="1">IF(B_MSK[[#This Row],[B_]]="","",LEFT(B_MSK[[#This Row],[B_]],SEARCH(" ",B_MSK[[#This Row],[B_]])))</f>
        <v xml:space="preserve">12 </v>
      </c>
      <c r="AS103" s="5" t="str">
        <f ca="1">IF(B_MSK[[#This Row],[B_]]="","",RIGHT(B_MSK[[#This Row],[B_]],LEN(B_MSK[[#This Row],[B_]])-SEARCH(" ",B_MSK[[#This Row],[B_]])))</f>
        <v>PCS</v>
      </c>
      <c r="AT103" s="5" t="str">
        <f ca="1">IF(B_MSK[[#This Row],[B_2]]="LSN",12,"")</f>
        <v/>
      </c>
      <c r="AU103" s="5" t="str">
        <f ca="1">IF(B_MSK[[#This Row],[C_1]]="","","PCS")</f>
        <v/>
      </c>
      <c r="AV103" s="5">
        <f ca="1">IF(B_MSK[[#This Row],[A_1]]="","",B_MSK[[#This Row],[A_1]]*IF(B_MSK[[#This Row],[B_1]]="",1,B_MSK[[#This Row],[B_1]])*IF(B_MSK[[#This Row],[C_1]]="",1,B_MSK[[#This Row],[C_1]]))</f>
        <v>600</v>
      </c>
      <c r="AW103" s="5" t="str">
        <f ca="1">IF(B_MSK[[#This Row],[C_2]]="",IF(B_MSK[[#This Row],[B_2]]="",IF(B_MSK[[#This Row],[A_2]]="","",B_MSK[[#This Row],[A_2]]),B_MSK[[#This Row],[B_2]]),B_MSK[[#This Row],[C_2]])</f>
        <v>PCS</v>
      </c>
      <c r="AX103" s="2">
        <f ca="1">IF(ISNUMBER(B_MSK[[#This Row],[TANGGAL DATANG]]),B_MSK[[#This Row],[TANGGAL DATANG]],AX102)</f>
        <v>44932</v>
      </c>
      <c r="AY103" s="5" t="str">
        <f ca="1">IF(B_MSK[[#This Row],[DB_ROW]]="","",INDEX([2]!db[JENIS],B_MSK[[#This Row],[DB_ROW]]-1))</f>
        <v>map</v>
      </c>
      <c r="AZ103" s="5">
        <f ca="1">IF(B_MSK[[#This Row],[A_1]]="","",B_MSK[[#This Row],[A_1]])*1</f>
        <v>50</v>
      </c>
      <c r="BA103" s="5" t="str">
        <f ca="1">IF(B_MSK[[#This Row],[//]]="","",INDEX(INDIRECT(DIR&amp;$2:$2),B_MSK[[#This Row],[//]]))</f>
        <v>UNTANA</v>
      </c>
      <c r="BB103" s="5" t="str">
        <f ca="1">CONCATENATE(B_MSK[[#This Row],[concat]],B_MSK[[#This Row],[HARGA_X]],B_MSK[[#This Row],[SAT]])</f>
        <v>businessfilesikaac106hijauLSN</v>
      </c>
    </row>
    <row r="104" spans="1:54" x14ac:dyDescent="0.25">
      <c r="A104" s="6" t="s">
        <v>128</v>
      </c>
      <c r="B104" s="5" t="str">
        <f ca="1">IF(B_MSK[[#This Row],[N_ID]]="","",INDEX(INDIRECT(DIR&amp;$2:$2),MATCH(B_MSK[[#This Row],[N_ID]],INDIRECT(DIR&amp;"!NOTA[ID_P]"),0)))</f>
        <v/>
      </c>
      <c r="C104" s="5" t="str">
        <f ca="1">IF(B_MSK[[#This Row],[//]]="","",HYPERLINK("["&amp;SUBSTITUTE(DIR,"'","")&amp;"]NOTA!D"&amp;B_MSK[[#This Row],[//]]+2,"&gt;"))</f>
        <v/>
      </c>
      <c r="D104" s="5" t="str">
        <f ca="1">IF(B_MSK[[#This Row],[N_ID]]="","",COUNTIF(INDIRECT(DIR&amp;"!NOTA[ID_H]"),B_MSK[[#This Row],[ID NOTA]]))</f>
        <v/>
      </c>
      <c r="E1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4" s="7" t="str">
        <f ca="1">IF(B_MSK[[#This Row],[stt]]="ada",INDEX([2]!db[NB BM],B_MSK[DB_ROW]-1),"")</f>
        <v/>
      </c>
      <c r="H104" s="7" t="str">
        <f ca="1">IF(B_MSK[[#This Row],[//]]="","",INDEX(INDIRECT(DIR&amp;$2:$2),B_MSK[[#This Row],[//]]))</f>
        <v/>
      </c>
      <c r="I104" s="27" t="str">
        <f ca="1">IF(B_MSK[[#This Row],[//]]="","",INDEX(INDIRECT(DB_PATH&amp;$2:$2),B_MSK[[#This Row],[DB_ROW]]-1))</f>
        <v/>
      </c>
      <c r="J104" s="5" t="str">
        <f ca="1">IF(B_MSK[[#This Row],[//]]="","",IF(INDEX(INDIRECT(DIR&amp;$2:$2),B_MSK[[#This Row],[//]])="","",INDEX(INDIRECT(DIR&amp;$2:$2),B_MSK[[#This Row],[//]])))</f>
        <v/>
      </c>
      <c r="K104" s="5" t="str">
        <f ca="1">IF(B_MSK[[#This Row],[//]]="","",IF(INDEX(INDIRECT(DIR&amp;$2:$2),B_MSK[[#This Row],[//]])="","",INDEX(INDIRECT(DIR&amp;$2:$2),B_MSK[[#This Row],[//]])))</f>
        <v/>
      </c>
      <c r="L104" s="5" t="str">
        <f ca="1">IF(B_MSK[[#This Row],[//]]="","",IF(INDEX(INDIRECT(DIR&amp;$2:$2),B_MSK[[#This Row],[//]])="","",INDEX(INDIRECT(DIR&amp;$2:$2),B_MSK[[#This Row],[//]])))</f>
        <v/>
      </c>
      <c r="M104" s="13" t="str">
        <f ca="1">IF(B_MSK[[#This Row],[//]]="","",INDEX(INDIRECT(DIR&amp;$2:$2),B_MSK[[#This Row],[//]]))</f>
        <v/>
      </c>
      <c r="N104" s="13" t="str">
        <f ca="1">IF(OR(B_MSK[[#This Row],[//]]="",),"",INDEX(INDIRECT(DIR&amp;$2:$2),B_MSK[[#This Row],[//]]))</f>
        <v/>
      </c>
      <c r="O104" s="3" t="str">
        <f ca="1">IF(B_MSK[[#This Row],[//]]="","",IF(INDEX(INDIRECT(DIR&amp;$2:$2),B_MSK[[#This Row],[//]])=0,"",INDEX(INDIRECT(DIR&amp;$2:$2),B_MSK[[#This Row],[//]])))</f>
        <v/>
      </c>
      <c r="P104" s="3" t="str">
        <f ca="1">IF(B_MSK[[#This Row],[//]]="","",IF(INDEX(INDIRECT(DIR&amp;$2:$2),B_MSK[[#This Row],[//]])=0,"",INDEX(INDIRECT(DIR&amp;$2:$2),B_MSK[[#This Row],[//]])))</f>
        <v/>
      </c>
      <c r="Q104" s="12" t="str">
        <f ca="1">IF(B_MSK[[#This Row],[//]]="","",INDEX(INDIRECT(DIR&amp;$2:$2),B_MSK[[#This Row],[//]]))</f>
        <v/>
      </c>
      <c r="R1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4" s="37" t="str">
        <f ca="1">IF(B_MSK[[#This Row],[//]]="","",INDEX(INDIRECT(DIR&amp;$2:$2),B_MSK[[#This Row],[//]]))</f>
        <v/>
      </c>
      <c r="U104" s="38" t="str">
        <f ca="1">IF(SUMIF(B_MSK[NAMA BARANG],B_MSK[[#This Row],[NAMA BARANG]],B_MSK[JMLH BRG])=0,"",SUMIF(B_MSK[NAMA BARANG],B_MSK[[#This Row],[NAMA BARANG]],B_MSK[C]))</f>
        <v/>
      </c>
      <c r="V104" s="7" t="str">
        <f ca="1">IF(B_MSK[[#This Row],[//]]="","",INDEX(INDIRECT(DIR&amp;$2:$2),B_MSK[[#This Row],[//]]))</f>
        <v/>
      </c>
      <c r="W1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4" s="5" t="str">
        <f ca="1">IF(B_MSK[[#This Row],[N.B.nota]]="","",IF(MATCH(B_MSK[[#This Row],[concat]],[2]!db[NB NOTA_C],0)&gt;0,"ada",0))</f>
        <v/>
      </c>
      <c r="Y104" s="5" t="str">
        <f ca="1">IF(B_MSK[[#This Row],[N.B.nota]]="","",ADDRESS(ROW(B_MSK[QB]),COLUMN(B_MSK[QB]))&amp;":"&amp;ADDRESS(ROW(),COLUMN(B_MSK[QB])))</f>
        <v/>
      </c>
      <c r="Z104" s="5" t="str">
        <f ca="1">IF(B_MSK[[#This Row],[concat]]="","",MATCH(B_MSK[[#This Row],[concat]],[2]!db[NB NOTA_C],0)+1)</f>
        <v/>
      </c>
      <c r="AA104" s="5" t="str">
        <f ca="1">IF(B_MSK[[#This Row],[//]]="","",HYPERLINK("[D:\kerja\BANK EXP\BARU\DB.XLSX]DB!e"&amp;B_MSK[[#This Row],[DB_ROW]],"&gt;"))</f>
        <v/>
      </c>
      <c r="AB104" s="30" t="e">
        <f ca="1">MID(B_MSK[[#This Row],[/ STN_1]],FIND(" ",B_MSK[[#This Row],[/ STN_1]])+1,LEN(B_MSK[[#This Row],[/ STN_1]]))</f>
        <v>#VALUE!</v>
      </c>
      <c r="AC1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4" s="15" t="str">
        <f ca="1">IF(B_MSK[[#This Row],[HARGA_2]]="","",IF(MID(B_MSK[[#This Row],[/ STN_2]],FIND(" ",B_MSK[[#This Row],[/ STN_2]])+1,LEN(B_MSK[[#This Row],[/ STN_2]]))="LSN",B_MSK[[#This Row],[HARGA_2]]/12,""))</f>
        <v/>
      </c>
      <c r="AH104" s="7" t="str">
        <f ca="1">IF(B_MSK[[#This Row],[HARGA_3]]="","","/ "&amp;"PCS")</f>
        <v/>
      </c>
      <c r="AI104" s="15" t="str">
        <f ca="1">IF(B_MSK[[#This Row],[HARGA_3]]="",IF(B_MSK[[#This Row],[HARGA_2]]="",IF(B_MSK[[#This Row],[HARGA_1]]="","",B_MSK[[#This Row],[HARGA_1]]),B_MSK[[#This Row],[HARGA_2]]),B_MSK[[#This Row],[HARGA_3]])</f>
        <v/>
      </c>
      <c r="AJ104" s="15" t="str">
        <f ca="1">IF(B_MSK[[#This Row],[/ STN_3]]="",IF(B_MSK[[#This Row],[/ STN_2]]="",IF(B_MSK[[#This Row],[/ STN_1]]="","",B_MSK[[#This Row],[/ STN_1]]),B_MSK[[#This Row],[/ STN_2]]),B_MSK[[#This Row],[/ STN_3]])</f>
        <v/>
      </c>
      <c r="AK104" s="5" t="str">
        <f ca="1">IF(B_MSK[[#This Row],[//]]="","",SUBSTITUTE(SUBSTITUTE(SUBSTITUTE(B_MSK[[#This Row],[QTY/ CTN]]," ","_",2),"(",""),")","")&amp;"_")</f>
        <v/>
      </c>
      <c r="AL104" s="5" t="str">
        <f ca="1">IF(B_MSK[[#This Row],[A_B]]="","",SEARCH("_",B_MSK[[#This Row],[A_B]]))</f>
        <v/>
      </c>
      <c r="AM104" s="5" t="str">
        <f ca="1">IF(B_MSK[[#This Row],[A_B]]="","",LEN(B_MSK[[#This Row],[A_B]]))</f>
        <v/>
      </c>
      <c r="AN104" s="5" t="str">
        <f ca="1">IF(B_MSK[[#This Row],[A_B]]="","",LEFT(B_MSK[[#This Row],[QTY/ CTN]],B_MSK[[#This Row],[A_B_1]]))</f>
        <v/>
      </c>
      <c r="AO104" s="5" t="str">
        <f ca="1">IF(B_MSK[[#This Row],[A_B]]="","",LEFT(B_MSK[[#This Row],[A_]],SEARCH(" ",B_MSK[[#This Row],[A_]])-1))</f>
        <v/>
      </c>
      <c r="AP104" s="5" t="str">
        <f ca="1">IF(B_MSK[[#This Row],[A_B]]="","",RIGHT(B_MSK[[#This Row],[A_]],LEN(B_MSK[[#This Row],[A_]])-SEARCH(" ",B_MSK[[#This Row],[A_]])))</f>
        <v/>
      </c>
      <c r="AQ1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4" s="5" t="str">
        <f ca="1">IF(B_MSK[[#This Row],[B_]]="","",LEFT(B_MSK[[#This Row],[B_]],SEARCH(" ",B_MSK[[#This Row],[B_]])))</f>
        <v/>
      </c>
      <c r="AS104" s="5" t="str">
        <f ca="1">IF(B_MSK[[#This Row],[B_]]="","",RIGHT(B_MSK[[#This Row],[B_]],LEN(B_MSK[[#This Row],[B_]])-SEARCH(" ",B_MSK[[#This Row],[B_]])))</f>
        <v/>
      </c>
      <c r="AT104" s="5" t="str">
        <f ca="1">IF(B_MSK[[#This Row],[B_2]]="LSN",12,"")</f>
        <v/>
      </c>
      <c r="AU104" s="5" t="str">
        <f ca="1">IF(B_MSK[[#This Row],[C_1]]="","","PCS")</f>
        <v/>
      </c>
      <c r="AV104" s="5" t="str">
        <f ca="1">IF(B_MSK[[#This Row],[A_1]]="","",B_MSK[[#This Row],[A_1]]*IF(B_MSK[[#This Row],[B_1]]="",1,B_MSK[[#This Row],[B_1]])*IF(B_MSK[[#This Row],[C_1]]="",1,B_MSK[[#This Row],[C_1]]))</f>
        <v/>
      </c>
      <c r="AW104" s="5" t="str">
        <f ca="1">IF(B_MSK[[#This Row],[C_2]]="",IF(B_MSK[[#This Row],[B_2]]="",IF(B_MSK[[#This Row],[A_2]]="","",B_MSK[[#This Row],[A_2]]),B_MSK[[#This Row],[B_2]]),B_MSK[[#This Row],[C_2]])</f>
        <v/>
      </c>
      <c r="AX104" s="2">
        <f ca="1">IF(ISNUMBER(B_MSK[[#This Row],[TANGGAL DATANG]]),B_MSK[[#This Row],[TANGGAL DATANG]],AX103)</f>
        <v>44932</v>
      </c>
      <c r="AY104" s="5" t="str">
        <f ca="1">IF(B_MSK[[#This Row],[DB_ROW]]="","",INDEX([2]!db[JENIS],B_MSK[[#This Row],[DB_ROW]]-1))</f>
        <v/>
      </c>
      <c r="AZ104" s="5" t="e">
        <f ca="1">IF(B_MSK[[#This Row],[A_1]]="","",B_MSK[[#This Row],[A_1]])*1</f>
        <v>#VALUE!</v>
      </c>
      <c r="BA104" s="5" t="str">
        <f ca="1">IF(B_MSK[[#This Row],[//]]="","",INDEX(INDIRECT(DIR&amp;$2:$2),B_MSK[[#This Row],[//]]))</f>
        <v/>
      </c>
      <c r="BB104" s="5" t="str">
        <f ca="1">CONCATENATE(B_MSK[[#This Row],[concat]],B_MSK[[#This Row],[HARGA_X]],B_MSK[[#This Row],[SAT]])</f>
        <v/>
      </c>
    </row>
    <row r="105" spans="1:54" x14ac:dyDescent="0.25">
      <c r="A105" s="6" t="s">
        <v>553</v>
      </c>
      <c r="B105" s="5">
        <f ca="1">IF(B_MSK[[#This Row],[N_ID]]="","",INDEX(INDIRECT(DIR&amp;$2:$2),MATCH(B_MSK[[#This Row],[N_ID]],INDIRECT(DIR&amp;"!NOTA[ID_P]"),0)))</f>
        <v>22</v>
      </c>
      <c r="C105" s="5" t="str">
        <f ca="1">IF(B_MSK[[#This Row],[//]]="","",HYPERLINK("["&amp;SUBSTITUTE(DIR,"'","")&amp;"]NOTA!D"&amp;B_MSK[[#This Row],[//]]+2,"&gt;"))</f>
        <v>&gt;</v>
      </c>
      <c r="D105" s="5">
        <f ca="1">IF(B_MSK[[#This Row],[N_ID]]="","",COUNTIF(INDIRECT(DIR&amp;"!NOTA[ID_H]"),B_MSK[[#This Row],[ID NOTA]]))</f>
        <v>1</v>
      </c>
      <c r="E10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102</v>
      </c>
      <c r="F1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5" s="7" t="str">
        <f ca="1">IF(B_MSK[[#This Row],[stt]]="ada",INDEX([2]!db[NB BM],B_MSK[DB_ROW]-1),"")</f>
        <v>Isolasi Nasional</v>
      </c>
      <c r="H105" s="7" t="str">
        <f ca="1">IF(B_MSK[[#This Row],[//]]="","",INDEX(INDIRECT(DIR&amp;$2:$2),B_MSK[[#This Row],[//]]))</f>
        <v>TRI MITRA SEJATI</v>
      </c>
      <c r="I105" s="27" t="str">
        <f ca="1">IF(B_MSK[[#This Row],[//]]="","",INDEX(INDIRECT(DB_PATH&amp;$2:$2),B_MSK[[#This Row],[DB_ROW]]-1))</f>
        <v>120 ROL</v>
      </c>
      <c r="J105" s="5">
        <f ca="1">IF(B_MSK[[#This Row],[//]]="","",IF(INDEX(INDIRECT(DIR&amp;$2:$2),B_MSK[[#This Row],[//]])="","",INDEX(INDIRECT(DIR&amp;$2:$2),B_MSK[[#This Row],[//]])))</f>
        <v>26</v>
      </c>
      <c r="K105" s="5">
        <f ca="1">IF(B_MSK[[#This Row],[//]]="","",IF(INDEX(INDIRECT(DIR&amp;$2:$2),B_MSK[[#This Row],[//]])="","",INDEX(INDIRECT(DIR&amp;$2:$2),B_MSK[[#This Row],[//]])))</f>
        <v>3120</v>
      </c>
      <c r="L105" s="5" t="str">
        <f ca="1">IF(B_MSK[[#This Row],[//]]="","",IF(INDEX(INDIRECT(DIR&amp;$2:$2),B_MSK[[#This Row],[//]])="","",INDEX(INDIRECT(DIR&amp;$2:$2),B_MSK[[#This Row],[//]])))</f>
        <v>ROL</v>
      </c>
      <c r="M105" s="13">
        <f ca="1">IF(B_MSK[[#This Row],[//]]="","",INDEX(INDIRECT(DIR&amp;$2:$2),B_MSK[[#This Row],[//]]))</f>
        <v>4615</v>
      </c>
      <c r="N105" s="13">
        <f ca="1">IF(OR(B_MSK[[#This Row],[//]]="",),"",INDEX(INDIRECT(DIR&amp;$2:$2),B_MSK[[#This Row],[//]]))</f>
        <v>553800</v>
      </c>
      <c r="O105" s="3" t="str">
        <f ca="1">IF(B_MSK[[#This Row],[//]]="","",IF(INDEX(INDIRECT(DIR&amp;$2:$2),B_MSK[[#This Row],[//]])=0,"",INDEX(INDIRECT(DIR&amp;$2:$2),B_MSK[[#This Row],[//]])))</f>
        <v/>
      </c>
      <c r="P105" s="3" t="str">
        <f ca="1">IF(B_MSK[[#This Row],[//]]="","",IF(INDEX(INDIRECT(DIR&amp;$2:$2),B_MSK[[#This Row],[//]])=0,"",INDEX(INDIRECT(DIR&amp;$2:$2),B_MSK[[#This Row],[//]])))</f>
        <v/>
      </c>
      <c r="Q105" s="12">
        <f ca="1">IF(B_MSK[[#This Row],[//]]="","",INDEX(INDIRECT(DIR&amp;$2:$2),B_MSK[[#This Row],[//]]))</f>
        <v>14398800</v>
      </c>
      <c r="R10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0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14398800</v>
      </c>
      <c r="T105" s="37">
        <f ca="1">IF(B_MSK[[#This Row],[//]]="","",INDEX(INDIRECT(DIR&amp;$2:$2),B_MSK[[#This Row],[//]]))</f>
        <v>0</v>
      </c>
      <c r="U105" s="38">
        <f ca="1">IF(SUMIF(B_MSK[NAMA BARANG],B_MSK[[#This Row],[NAMA BARANG]],B_MSK[JMLH BRG])=0,"",SUMIF(B_MSK[NAMA BARANG],B_MSK[[#This Row],[NAMA BARANG]],B_MSK[C]))</f>
        <v>26</v>
      </c>
      <c r="V105" s="7" t="str">
        <f ca="1">IF(B_MSK[[#This Row],[//]]="","",INDEX(INDIRECT(DIR&amp;$2:$2),B_MSK[[#This Row],[//]]))</f>
        <v>ELEC NATIONAL 20M X 120 ROLL</v>
      </c>
      <c r="W105" s="7" t="str">
        <f ca="1">LOWER(SUBSTITUTE(SUBSTITUTE(SUBSTITUTE(SUBSTITUTE(SUBSTITUTE(SUBSTITUTE(SUBSTITUTE(SUBSTITUTE(SUBSTITUTE(B_MSK[[#This Row],[N.B.nota]]," ",""),"-",""),"(",""),")",""),".",""),",",""),"/",""),"""",""),"+",""))</f>
        <v>elecnational20mx120roll</v>
      </c>
      <c r="X105" s="5" t="str">
        <f ca="1">IF(B_MSK[[#This Row],[N.B.nota]]="","",IF(MATCH(B_MSK[[#This Row],[concat]],[2]!db[NB NOTA_C],0)&gt;0,"ada",0))</f>
        <v>ada</v>
      </c>
      <c r="Y105" s="5" t="str">
        <f ca="1">IF(B_MSK[[#This Row],[N.B.nota]]="","",ADDRESS(ROW(B_MSK[QB]),COLUMN(B_MSK[QB]))&amp;":"&amp;ADDRESS(ROW(),COLUMN(B_MSK[QB])))</f>
        <v>$D$4:$D$105</v>
      </c>
      <c r="Z105" s="5">
        <f ca="1">IF(B_MSK[[#This Row],[concat]]="","",MATCH(B_MSK[[#This Row],[concat]],[2]!db[NB NOTA_C],0)+1)</f>
        <v>650</v>
      </c>
      <c r="AA105" s="5" t="str">
        <f ca="1">IF(B_MSK[[#This Row],[//]]="","",HYPERLINK("[D:\kerja\BANK EXP\BARU\DB.XLSX]DB!e"&amp;B_MSK[[#This Row],[DB_ROW]],"&gt;"))</f>
        <v>&gt;</v>
      </c>
      <c r="AB105" s="30" t="str">
        <f ca="1">MID(B_MSK[[#This Row],[/ STN_1]],FIND(" ",B_MSK[[#This Row],[/ STN_1]])+1,LEN(B_MSK[[#This Row],[/ STN_1]]))</f>
        <v>ROL</v>
      </c>
      <c r="AC105" s="11">
        <f ca="1">IF(B_MSK[[#This Row],[//]]="","",IF(B_MSK[[#This Row],[ JUMLAH ]]="","",IF(B_MSK[[#This Row],[C]]="",B_MSK[[#This Row],[HARGA CTN]]/B_MSK[[#This Row],[JMLH BRG]],B_MSK[[#This Row],[HARGA CTN]]/B_MSK[[#This Row],[A_1]])))</f>
        <v>4615</v>
      </c>
      <c r="AD1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ROL</v>
      </c>
      <c r="AE1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5" s="15" t="str">
        <f ca="1">IF(B_MSK[[#This Row],[HARGA_2]]="","",IF(MID(B_MSK[[#This Row],[/ STN_2]],FIND(" ",B_MSK[[#This Row],[/ STN_2]])+1,LEN(B_MSK[[#This Row],[/ STN_2]]))="LSN",B_MSK[[#This Row],[HARGA_2]]/12,""))</f>
        <v/>
      </c>
      <c r="AH105" s="7" t="str">
        <f ca="1">IF(B_MSK[[#This Row],[HARGA_3]]="","","/ "&amp;"PCS")</f>
        <v/>
      </c>
      <c r="AI105" s="15">
        <f ca="1">IF(B_MSK[[#This Row],[HARGA_3]]="",IF(B_MSK[[#This Row],[HARGA_2]]="",IF(B_MSK[[#This Row],[HARGA_1]]="","",B_MSK[[#This Row],[HARGA_1]]),B_MSK[[#This Row],[HARGA_2]]),B_MSK[[#This Row],[HARGA_3]])</f>
        <v>4615</v>
      </c>
      <c r="AJ105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105" s="5" t="str">
        <f ca="1">IF(B_MSK[[#This Row],[//]]="","",SUBSTITUTE(SUBSTITUTE(SUBSTITUTE(B_MSK[[#This Row],[QTY/ CTN]]," ","_",2),"(",""),")","")&amp;"_")</f>
        <v>120 ROL_</v>
      </c>
      <c r="AL105" s="5">
        <f ca="1">IF(B_MSK[[#This Row],[A_B]]="","",SEARCH("_",B_MSK[[#This Row],[A_B]]))</f>
        <v>8</v>
      </c>
      <c r="AM105" s="5">
        <f ca="1">IF(B_MSK[[#This Row],[A_B]]="","",LEN(B_MSK[[#This Row],[A_B]]))</f>
        <v>8</v>
      </c>
      <c r="AN105" s="5" t="str">
        <f ca="1">IF(B_MSK[[#This Row],[A_B]]="","",LEFT(B_MSK[[#This Row],[QTY/ CTN]],B_MSK[[#This Row],[A_B_1]]))</f>
        <v>120 ROL</v>
      </c>
      <c r="AO105" s="5" t="str">
        <f ca="1">IF(B_MSK[[#This Row],[A_B]]="","",LEFT(B_MSK[[#This Row],[A_]],SEARCH(" ",B_MSK[[#This Row],[A_]])-1))</f>
        <v>120</v>
      </c>
      <c r="AP105" s="5" t="str">
        <f ca="1">IF(B_MSK[[#This Row],[A_B]]="","",RIGHT(B_MSK[[#This Row],[A_]],LEN(B_MSK[[#This Row],[A_]])-SEARCH(" ",B_MSK[[#This Row],[A_]])))</f>
        <v>ROL</v>
      </c>
      <c r="AQ1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5" s="5" t="str">
        <f ca="1">IF(B_MSK[[#This Row],[B_]]="","",LEFT(B_MSK[[#This Row],[B_]],SEARCH(" ",B_MSK[[#This Row],[B_]])))</f>
        <v/>
      </c>
      <c r="AS105" s="5" t="str">
        <f ca="1">IF(B_MSK[[#This Row],[B_]]="","",RIGHT(B_MSK[[#This Row],[B_]],LEN(B_MSK[[#This Row],[B_]])-SEARCH(" ",B_MSK[[#This Row],[B_]])))</f>
        <v/>
      </c>
      <c r="AT105" s="5" t="str">
        <f ca="1">IF(B_MSK[[#This Row],[B_2]]="LSN",12,"")</f>
        <v/>
      </c>
      <c r="AU105" s="5" t="str">
        <f ca="1">IF(B_MSK[[#This Row],[C_1]]="","","PCS")</f>
        <v/>
      </c>
      <c r="AV105" s="5">
        <f ca="1">IF(B_MSK[[#This Row],[A_1]]="","",B_MSK[[#This Row],[A_1]]*IF(B_MSK[[#This Row],[B_1]]="",1,B_MSK[[#This Row],[B_1]])*IF(B_MSK[[#This Row],[C_1]]="",1,B_MSK[[#This Row],[C_1]]))</f>
        <v>120</v>
      </c>
      <c r="AW105" s="5" t="str">
        <f ca="1">IF(B_MSK[[#This Row],[C_2]]="",IF(B_MSK[[#This Row],[B_2]]="",IF(B_MSK[[#This Row],[A_2]]="","",B_MSK[[#This Row],[A_2]]),B_MSK[[#This Row],[B_2]]),B_MSK[[#This Row],[C_2]])</f>
        <v>ROL</v>
      </c>
      <c r="AX105" s="2">
        <f ca="1">IF(ISNUMBER(B_MSK[[#This Row],[TANGGAL DATANG]]),B_MSK[[#This Row],[TANGGAL DATANG]],AX104)</f>
        <v>44932</v>
      </c>
      <c r="AY105" s="5" t="str">
        <f ca="1">IF(B_MSK[[#This Row],[DB_ROW]]="","",INDEX([2]!db[JENIS],B_MSK[[#This Row],[DB_ROW]]-1))</f>
        <v>isolasi</v>
      </c>
      <c r="AZ105" s="5">
        <f ca="1">IF(B_MSK[[#This Row],[A_1]]="","",B_MSK[[#This Row],[A_1]])*1</f>
        <v>120</v>
      </c>
      <c r="BA105" s="5" t="str">
        <f ca="1">IF(B_MSK[[#This Row],[//]]="","",INDEX(INDIRECT(DIR&amp;$2:$2),B_MSK[[#This Row],[//]]))</f>
        <v>UNTANA</v>
      </c>
      <c r="BB105" s="5" t="str">
        <f ca="1">CONCATENATE(B_MSK[[#This Row],[concat]],B_MSK[[#This Row],[HARGA_X]],B_MSK[[#This Row],[SAT]])</f>
        <v>elecnational20mx120roll4615ROL</v>
      </c>
    </row>
    <row r="106" spans="1:54" x14ac:dyDescent="0.25">
      <c r="A106" s="6" t="s">
        <v>128</v>
      </c>
      <c r="B106" s="5" t="str">
        <f ca="1">IF(B_MSK[[#This Row],[N_ID]]="","",INDEX(INDIRECT(DIR&amp;$2:$2),MATCH(B_MSK[[#This Row],[N_ID]],INDIRECT(DIR&amp;"!NOTA[ID_P]"),0)))</f>
        <v/>
      </c>
      <c r="C106" s="5" t="str">
        <f ca="1">IF(B_MSK[[#This Row],[//]]="","",HYPERLINK("["&amp;SUBSTITUTE(DIR,"'","")&amp;"]NOTA!D"&amp;B_MSK[[#This Row],[//]]+2,"&gt;"))</f>
        <v/>
      </c>
      <c r="D106" s="5" t="str">
        <f ca="1">IF(B_MSK[[#This Row],[N_ID]]="","",COUNTIF(INDIRECT(DIR&amp;"!NOTA[ID_H]"),B_MSK[[#This Row],[ID NOTA]]))</f>
        <v/>
      </c>
      <c r="E1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6" s="7" t="str">
        <f ca="1">IF(B_MSK[[#This Row],[stt]]="ada",INDEX([2]!db[NB BM],B_MSK[DB_ROW]-1),"")</f>
        <v/>
      </c>
      <c r="H106" s="7" t="str">
        <f ca="1">IF(B_MSK[[#This Row],[//]]="","",INDEX(INDIRECT(DIR&amp;$2:$2),B_MSK[[#This Row],[//]]))</f>
        <v/>
      </c>
      <c r="I106" s="27" t="str">
        <f ca="1">IF(B_MSK[[#This Row],[//]]="","",INDEX(INDIRECT(DB_PATH&amp;$2:$2),B_MSK[[#This Row],[DB_ROW]]-1))</f>
        <v/>
      </c>
      <c r="J106" s="5" t="str">
        <f ca="1">IF(B_MSK[[#This Row],[//]]="","",IF(INDEX(INDIRECT(DIR&amp;$2:$2),B_MSK[[#This Row],[//]])="","",INDEX(INDIRECT(DIR&amp;$2:$2),B_MSK[[#This Row],[//]])))</f>
        <v/>
      </c>
      <c r="K106" s="5" t="str">
        <f ca="1">IF(B_MSK[[#This Row],[//]]="","",IF(INDEX(INDIRECT(DIR&amp;$2:$2),B_MSK[[#This Row],[//]])="","",INDEX(INDIRECT(DIR&amp;$2:$2),B_MSK[[#This Row],[//]])))</f>
        <v/>
      </c>
      <c r="L106" s="5" t="str">
        <f ca="1">IF(B_MSK[[#This Row],[//]]="","",IF(INDEX(INDIRECT(DIR&amp;$2:$2),B_MSK[[#This Row],[//]])="","",INDEX(INDIRECT(DIR&amp;$2:$2),B_MSK[[#This Row],[//]])))</f>
        <v/>
      </c>
      <c r="M106" s="13" t="str">
        <f ca="1">IF(B_MSK[[#This Row],[//]]="","",INDEX(INDIRECT(DIR&amp;$2:$2),B_MSK[[#This Row],[//]]))</f>
        <v/>
      </c>
      <c r="N106" s="13" t="str">
        <f ca="1">IF(OR(B_MSK[[#This Row],[//]]="",),"",INDEX(INDIRECT(DIR&amp;$2:$2),B_MSK[[#This Row],[//]]))</f>
        <v/>
      </c>
      <c r="O106" s="3" t="str">
        <f ca="1">IF(B_MSK[[#This Row],[//]]="","",IF(INDEX(INDIRECT(DIR&amp;$2:$2),B_MSK[[#This Row],[//]])=0,"",INDEX(INDIRECT(DIR&amp;$2:$2),B_MSK[[#This Row],[//]])))</f>
        <v/>
      </c>
      <c r="P106" s="3" t="str">
        <f ca="1">IF(B_MSK[[#This Row],[//]]="","",IF(INDEX(INDIRECT(DIR&amp;$2:$2),B_MSK[[#This Row],[//]])=0,"",INDEX(INDIRECT(DIR&amp;$2:$2),B_MSK[[#This Row],[//]])))</f>
        <v/>
      </c>
      <c r="Q106" s="12" t="str">
        <f ca="1">IF(B_MSK[[#This Row],[//]]="","",INDEX(INDIRECT(DIR&amp;$2:$2),B_MSK[[#This Row],[//]]))</f>
        <v/>
      </c>
      <c r="R1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6" s="37" t="str">
        <f ca="1">IF(B_MSK[[#This Row],[//]]="","",INDEX(INDIRECT(DIR&amp;$2:$2),B_MSK[[#This Row],[//]]))</f>
        <v/>
      </c>
      <c r="U106" s="38" t="str">
        <f ca="1">IF(SUMIF(B_MSK[NAMA BARANG],B_MSK[[#This Row],[NAMA BARANG]],B_MSK[JMLH BRG])=0,"",SUMIF(B_MSK[NAMA BARANG],B_MSK[[#This Row],[NAMA BARANG]],B_MSK[C]))</f>
        <v/>
      </c>
      <c r="V106" s="7" t="str">
        <f ca="1">IF(B_MSK[[#This Row],[//]]="","",INDEX(INDIRECT(DIR&amp;$2:$2),B_MSK[[#This Row],[//]]))</f>
        <v/>
      </c>
      <c r="W1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6" s="5" t="str">
        <f ca="1">IF(B_MSK[[#This Row],[N.B.nota]]="","",IF(MATCH(B_MSK[[#This Row],[concat]],[2]!db[NB NOTA_C],0)&gt;0,"ada",0))</f>
        <v/>
      </c>
      <c r="Y106" s="5" t="str">
        <f ca="1">IF(B_MSK[[#This Row],[N.B.nota]]="","",ADDRESS(ROW(B_MSK[QB]),COLUMN(B_MSK[QB]))&amp;":"&amp;ADDRESS(ROW(),COLUMN(B_MSK[QB])))</f>
        <v/>
      </c>
      <c r="Z106" s="5" t="str">
        <f ca="1">IF(B_MSK[[#This Row],[concat]]="","",MATCH(B_MSK[[#This Row],[concat]],[2]!db[NB NOTA_C],0)+1)</f>
        <v/>
      </c>
      <c r="AA106" s="5" t="str">
        <f ca="1">IF(B_MSK[[#This Row],[//]]="","",HYPERLINK("[D:\kerja\BANK EXP\BARU\DB.XLSX]DB!e"&amp;B_MSK[[#This Row],[DB_ROW]],"&gt;"))</f>
        <v/>
      </c>
      <c r="AB106" s="30" t="e">
        <f ca="1">MID(B_MSK[[#This Row],[/ STN_1]],FIND(" ",B_MSK[[#This Row],[/ STN_1]])+1,LEN(B_MSK[[#This Row],[/ STN_1]]))</f>
        <v>#VALUE!</v>
      </c>
      <c r="AC1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6" s="15" t="str">
        <f ca="1">IF(B_MSK[[#This Row],[HARGA_2]]="","",IF(MID(B_MSK[[#This Row],[/ STN_2]],FIND(" ",B_MSK[[#This Row],[/ STN_2]])+1,LEN(B_MSK[[#This Row],[/ STN_2]]))="LSN",B_MSK[[#This Row],[HARGA_2]]/12,""))</f>
        <v/>
      </c>
      <c r="AH106" s="7" t="str">
        <f ca="1">IF(B_MSK[[#This Row],[HARGA_3]]="","","/ "&amp;"PCS")</f>
        <v/>
      </c>
      <c r="AI106" s="15" t="str">
        <f ca="1">IF(B_MSK[[#This Row],[HARGA_3]]="",IF(B_MSK[[#This Row],[HARGA_2]]="",IF(B_MSK[[#This Row],[HARGA_1]]="","",B_MSK[[#This Row],[HARGA_1]]),B_MSK[[#This Row],[HARGA_2]]),B_MSK[[#This Row],[HARGA_3]])</f>
        <v/>
      </c>
      <c r="AJ106" s="15" t="str">
        <f ca="1">IF(B_MSK[[#This Row],[/ STN_3]]="",IF(B_MSK[[#This Row],[/ STN_2]]="",IF(B_MSK[[#This Row],[/ STN_1]]="","",B_MSK[[#This Row],[/ STN_1]]),B_MSK[[#This Row],[/ STN_2]]),B_MSK[[#This Row],[/ STN_3]])</f>
        <v/>
      </c>
      <c r="AK106" s="5" t="str">
        <f ca="1">IF(B_MSK[[#This Row],[//]]="","",SUBSTITUTE(SUBSTITUTE(SUBSTITUTE(B_MSK[[#This Row],[QTY/ CTN]]," ","_",2),"(",""),")","")&amp;"_")</f>
        <v/>
      </c>
      <c r="AL106" s="5" t="str">
        <f ca="1">IF(B_MSK[[#This Row],[A_B]]="","",SEARCH("_",B_MSK[[#This Row],[A_B]]))</f>
        <v/>
      </c>
      <c r="AM106" s="5" t="str">
        <f ca="1">IF(B_MSK[[#This Row],[A_B]]="","",LEN(B_MSK[[#This Row],[A_B]]))</f>
        <v/>
      </c>
      <c r="AN106" s="5" t="str">
        <f ca="1">IF(B_MSK[[#This Row],[A_B]]="","",LEFT(B_MSK[[#This Row],[QTY/ CTN]],B_MSK[[#This Row],[A_B_1]]))</f>
        <v/>
      </c>
      <c r="AO106" s="5" t="str">
        <f ca="1">IF(B_MSK[[#This Row],[A_B]]="","",LEFT(B_MSK[[#This Row],[A_]],SEARCH(" ",B_MSK[[#This Row],[A_]])-1))</f>
        <v/>
      </c>
      <c r="AP106" s="5" t="str">
        <f ca="1">IF(B_MSK[[#This Row],[A_B]]="","",RIGHT(B_MSK[[#This Row],[A_]],LEN(B_MSK[[#This Row],[A_]])-SEARCH(" ",B_MSK[[#This Row],[A_]])))</f>
        <v/>
      </c>
      <c r="AQ1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6" s="5" t="str">
        <f ca="1">IF(B_MSK[[#This Row],[B_]]="","",LEFT(B_MSK[[#This Row],[B_]],SEARCH(" ",B_MSK[[#This Row],[B_]])))</f>
        <v/>
      </c>
      <c r="AS106" s="5" t="str">
        <f ca="1">IF(B_MSK[[#This Row],[B_]]="","",RIGHT(B_MSK[[#This Row],[B_]],LEN(B_MSK[[#This Row],[B_]])-SEARCH(" ",B_MSK[[#This Row],[B_]])))</f>
        <v/>
      </c>
      <c r="AT106" s="5" t="str">
        <f ca="1">IF(B_MSK[[#This Row],[B_2]]="LSN",12,"")</f>
        <v/>
      </c>
      <c r="AU106" s="5" t="str">
        <f ca="1">IF(B_MSK[[#This Row],[C_1]]="","","PCS")</f>
        <v/>
      </c>
      <c r="AV106" s="5" t="str">
        <f ca="1">IF(B_MSK[[#This Row],[A_1]]="","",B_MSK[[#This Row],[A_1]]*IF(B_MSK[[#This Row],[B_1]]="",1,B_MSK[[#This Row],[B_1]])*IF(B_MSK[[#This Row],[C_1]]="",1,B_MSK[[#This Row],[C_1]]))</f>
        <v/>
      </c>
      <c r="AW106" s="5" t="str">
        <f ca="1">IF(B_MSK[[#This Row],[C_2]]="",IF(B_MSK[[#This Row],[B_2]]="",IF(B_MSK[[#This Row],[A_2]]="","",B_MSK[[#This Row],[A_2]]),B_MSK[[#This Row],[B_2]]),B_MSK[[#This Row],[C_2]])</f>
        <v/>
      </c>
      <c r="AX106" s="2">
        <f ca="1">IF(ISNUMBER(B_MSK[[#This Row],[TANGGAL DATANG]]),B_MSK[[#This Row],[TANGGAL DATANG]],AX105)</f>
        <v>44932</v>
      </c>
      <c r="AY106" s="5" t="str">
        <f ca="1">IF(B_MSK[[#This Row],[DB_ROW]]="","",INDEX([2]!db[JENIS],B_MSK[[#This Row],[DB_ROW]]-1))</f>
        <v/>
      </c>
      <c r="AZ106" s="5" t="e">
        <f ca="1">IF(B_MSK[[#This Row],[A_1]]="","",B_MSK[[#This Row],[A_1]])*1</f>
        <v>#VALUE!</v>
      </c>
      <c r="BA106" s="5" t="str">
        <f ca="1">IF(B_MSK[[#This Row],[//]]="","",INDEX(INDIRECT(DIR&amp;$2:$2),B_MSK[[#This Row],[//]]))</f>
        <v/>
      </c>
      <c r="BB106" s="5" t="str">
        <f ca="1">CONCATENATE(B_MSK[[#This Row],[concat]],B_MSK[[#This Row],[HARGA_X]],B_MSK[[#This Row],[SAT]])</f>
        <v/>
      </c>
    </row>
    <row r="107" spans="1:54" x14ac:dyDescent="0.25">
      <c r="A107" s="6" t="s">
        <v>169</v>
      </c>
      <c r="B107" s="5">
        <f ca="1">IF(B_MSK[[#This Row],[N_ID]]="","",INDEX(INDIRECT(DIR&amp;$2:$2),MATCH(B_MSK[[#This Row],[N_ID]],INDIRECT(DIR&amp;"!NOTA[ID_P]"),0)))</f>
        <v>23</v>
      </c>
      <c r="C107" s="5" t="str">
        <f ca="1">IF(B_MSK[[#This Row],[//]]="","",HYPERLINK("["&amp;SUBSTITUTE(DIR,"'","")&amp;"]NOTA!D"&amp;B_MSK[[#This Row],[//]]+2,"&gt;"))</f>
        <v>&gt;</v>
      </c>
      <c r="D107" s="5">
        <f ca="1">IF(B_MSK[[#This Row],[N_ID]]="","",COUNTIF(INDIRECT(DIR&amp;"!NOTA[ID_H]"),B_MSK[[#This Row],[ID NOTA]]))</f>
        <v>1</v>
      </c>
      <c r="E10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104</v>
      </c>
      <c r="F1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7" s="7" t="str">
        <f ca="1">IF(B_MSK[[#This Row],[stt]]="ada",INDEX([2]!db[NB BM],B_MSK[DB_ROW]-1),"")</f>
        <v>Doc rest Prestige</v>
      </c>
      <c r="H107" s="7" t="str">
        <f ca="1">IF(B_MSK[[#This Row],[//]]="","",INDEX(INDIRECT(DIR&amp;$2:$2),B_MSK[[#This Row],[//]]))</f>
        <v>COMBI</v>
      </c>
      <c r="I107" s="27" t="str">
        <f ca="1">IF(B_MSK[[#This Row],[//]]="","",INDEX(INDIRECT(DB_PATH&amp;$2:$2),B_MSK[[#This Row],[DB_ROW]]-1))</f>
        <v>5 LSN</v>
      </c>
      <c r="J107" s="5">
        <f ca="1">IF(B_MSK[[#This Row],[//]]="","",IF(INDEX(INDIRECT(DIR&amp;$2:$2),B_MSK[[#This Row],[//]])="","",INDEX(INDIRECT(DIR&amp;$2:$2),B_MSK[[#This Row],[//]])))</f>
        <v>1</v>
      </c>
      <c r="K107" s="5">
        <f ca="1">IF(B_MSK[[#This Row],[//]]="","",IF(INDEX(INDIRECT(DIR&amp;$2:$2),B_MSK[[#This Row],[//]])="","",INDEX(INDIRECT(DIR&amp;$2:$2),B_MSK[[#This Row],[//]])))</f>
        <v>7</v>
      </c>
      <c r="L107" s="5" t="str">
        <f ca="1">IF(B_MSK[[#This Row],[//]]="","",IF(INDEX(INDIRECT(DIR&amp;$2:$2),B_MSK[[#This Row],[//]])="","",INDEX(INDIRECT(DIR&amp;$2:$2),B_MSK[[#This Row],[//]])))</f>
        <v>LSN</v>
      </c>
      <c r="M107" s="13">
        <f ca="1">IF(B_MSK[[#This Row],[//]]="","",INDEX(INDIRECT(DIR&amp;$2:$2),B_MSK[[#This Row],[//]]))</f>
        <v>195000</v>
      </c>
      <c r="N107" s="13">
        <f ca="1">IF(OR(B_MSK[[#This Row],[//]]="",),"",INDEX(INDIRECT(DIR&amp;$2:$2),B_MSK[[#This Row],[//]]))</f>
        <v>1365000</v>
      </c>
      <c r="O107" s="3" t="str">
        <f ca="1">IF(B_MSK[[#This Row],[//]]="","",IF(INDEX(INDIRECT(DIR&amp;$2:$2),B_MSK[[#This Row],[//]])=0,"",INDEX(INDIRECT(DIR&amp;$2:$2),B_MSK[[#This Row],[//]])))</f>
        <v/>
      </c>
      <c r="P107" s="3" t="str">
        <f ca="1">IF(B_MSK[[#This Row],[//]]="","",IF(INDEX(INDIRECT(DIR&amp;$2:$2),B_MSK[[#This Row],[//]])=0,"",INDEX(INDIRECT(DIR&amp;$2:$2),B_MSK[[#This Row],[//]])))</f>
        <v/>
      </c>
      <c r="Q107" s="12">
        <f ca="1">IF(B_MSK[[#This Row],[//]]="","",INDEX(INDIRECT(DIR&amp;$2:$2),B_MSK[[#This Row],[//]]))</f>
        <v>1365000</v>
      </c>
      <c r="R10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0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1365000</v>
      </c>
      <c r="T107" s="37">
        <f ca="1">IF(B_MSK[[#This Row],[//]]="","",INDEX(INDIRECT(DIR&amp;$2:$2),B_MSK[[#This Row],[//]]))</f>
        <v>0</v>
      </c>
      <c r="U107" s="38">
        <f ca="1">IF(SUMIF(B_MSK[NAMA BARANG],B_MSK[[#This Row],[NAMA BARANG]],B_MSK[JMLH BRG])=0,"",SUMIF(B_MSK[NAMA BARANG],B_MSK[[#This Row],[NAMA BARANG]],B_MSK[C]))</f>
        <v>2</v>
      </c>
      <c r="V107" s="7" t="str">
        <f ca="1">IF(B_MSK[[#This Row],[//]]="","",INDEX(INDIRECT(DIR&amp;$2:$2),B_MSK[[#This Row],[//]]))</f>
        <v>DOC RIT PRESTIGE</v>
      </c>
      <c r="W107" s="7" t="str">
        <f ca="1">LOWER(SUBSTITUTE(SUBSTITUTE(SUBSTITUTE(SUBSTITUTE(SUBSTITUTE(SUBSTITUTE(SUBSTITUTE(SUBSTITUTE(SUBSTITUTE(B_MSK[[#This Row],[N.B.nota]]," ",""),"-",""),"(",""),")",""),".",""),",",""),"/",""),"""",""),"+",""))</f>
        <v>docritprestige</v>
      </c>
      <c r="X107" s="5" t="str">
        <f ca="1">IF(B_MSK[[#This Row],[N.B.nota]]="","",IF(MATCH(B_MSK[[#This Row],[concat]],[2]!db[NB NOTA_C],0)&gt;0,"ada",0))</f>
        <v>ada</v>
      </c>
      <c r="Y107" s="5" t="str">
        <f ca="1">IF(B_MSK[[#This Row],[N.B.nota]]="","",ADDRESS(ROW(B_MSK[QB]),COLUMN(B_MSK[QB]))&amp;":"&amp;ADDRESS(ROW(),COLUMN(B_MSK[QB])))</f>
        <v>$D$4:$D$107</v>
      </c>
      <c r="Z107" s="5">
        <f ca="1">IF(B_MSK[[#This Row],[concat]]="","",MATCH(B_MSK[[#This Row],[concat]],[2]!db[NB NOTA_C],0)+1)</f>
        <v>607</v>
      </c>
      <c r="AA107" s="5" t="str">
        <f ca="1">IF(B_MSK[[#This Row],[//]]="","",HYPERLINK("[D:\kerja\BANK EXP\BARU\DB.XLSX]DB!e"&amp;B_MSK[[#This Row],[DB_ROW]],"&gt;"))</f>
        <v>&gt;</v>
      </c>
      <c r="AB107" s="30" t="str">
        <f ca="1">MID(B_MSK[[#This Row],[/ STN_1]],FIND(" ",B_MSK[[#This Row],[/ STN_1]])+1,LEN(B_MSK[[#This Row],[/ STN_1]]))</f>
        <v>LSN</v>
      </c>
      <c r="AC107" s="11">
        <f ca="1">IF(B_MSK[[#This Row],[//]]="","",IF(B_MSK[[#This Row],[ JUMLAH ]]="","",IF(B_MSK[[#This Row],[C]]="",B_MSK[[#This Row],[HARGA CTN]]/B_MSK[[#This Row],[JMLH BRG]],B_MSK[[#This Row],[HARGA CTN]]/B_MSK[[#This Row],[A_1]])))</f>
        <v>273000</v>
      </c>
      <c r="AD1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0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22750</v>
      </c>
      <c r="AF10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07" s="15" t="str">
        <f ca="1">IF(B_MSK[[#This Row],[HARGA_2]]="","",IF(MID(B_MSK[[#This Row],[/ STN_2]],FIND(" ",B_MSK[[#This Row],[/ STN_2]])+1,LEN(B_MSK[[#This Row],[/ STN_2]]))="LSN",B_MSK[[#This Row],[HARGA_2]]/12,""))</f>
        <v/>
      </c>
      <c r="AH107" s="7" t="str">
        <f ca="1">IF(B_MSK[[#This Row],[HARGA_3]]="","","/ "&amp;"PCS")</f>
        <v/>
      </c>
      <c r="AI107" s="15">
        <f ca="1">IF(B_MSK[[#This Row],[HARGA_3]]="",IF(B_MSK[[#This Row],[HARGA_2]]="",IF(B_MSK[[#This Row],[HARGA_1]]="","",B_MSK[[#This Row],[HARGA_1]]),B_MSK[[#This Row],[HARGA_2]]),B_MSK[[#This Row],[HARGA_3]])</f>
        <v>22750</v>
      </c>
      <c r="AJ10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7" s="5" t="str">
        <f ca="1">IF(B_MSK[[#This Row],[//]]="","",SUBSTITUTE(SUBSTITUTE(SUBSTITUTE(B_MSK[[#This Row],[QTY/ CTN]]," ","_",2),"(",""),")","")&amp;"_")</f>
        <v>5 LSN_</v>
      </c>
      <c r="AL107" s="5">
        <f ca="1">IF(B_MSK[[#This Row],[A_B]]="","",SEARCH("_",B_MSK[[#This Row],[A_B]]))</f>
        <v>6</v>
      </c>
      <c r="AM107" s="5">
        <f ca="1">IF(B_MSK[[#This Row],[A_B]]="","",LEN(B_MSK[[#This Row],[A_B]]))</f>
        <v>6</v>
      </c>
      <c r="AN107" s="5" t="str">
        <f ca="1">IF(B_MSK[[#This Row],[A_B]]="","",LEFT(B_MSK[[#This Row],[QTY/ CTN]],B_MSK[[#This Row],[A_B_1]]))</f>
        <v>5 LSN</v>
      </c>
      <c r="AO107" s="5" t="str">
        <f ca="1">IF(B_MSK[[#This Row],[A_B]]="","",LEFT(B_MSK[[#This Row],[A_]],SEARCH(" ",B_MSK[[#This Row],[A_]])-1))</f>
        <v>5</v>
      </c>
      <c r="AP107" s="5" t="str">
        <f ca="1">IF(B_MSK[[#This Row],[A_B]]="","",RIGHT(B_MSK[[#This Row],[A_]],LEN(B_MSK[[#This Row],[A_]])-SEARCH(" ",B_MSK[[#This Row],[A_]])))</f>
        <v>LSN</v>
      </c>
      <c r="AQ1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07" s="5" t="str">
        <f ca="1">IF(B_MSK[[#This Row],[B_]]="","",LEFT(B_MSK[[#This Row],[B_]],SEARCH(" ",B_MSK[[#This Row],[B_]])))</f>
        <v xml:space="preserve">12 </v>
      </c>
      <c r="AS107" s="5" t="str">
        <f ca="1">IF(B_MSK[[#This Row],[B_]]="","",RIGHT(B_MSK[[#This Row],[B_]],LEN(B_MSK[[#This Row],[B_]])-SEARCH(" ",B_MSK[[#This Row],[B_]])))</f>
        <v>PCS</v>
      </c>
      <c r="AT107" s="5" t="str">
        <f ca="1">IF(B_MSK[[#This Row],[B_2]]="LSN",12,"")</f>
        <v/>
      </c>
      <c r="AU107" s="5" t="str">
        <f ca="1">IF(B_MSK[[#This Row],[C_1]]="","","PCS")</f>
        <v/>
      </c>
      <c r="AV107" s="5">
        <f ca="1">IF(B_MSK[[#This Row],[A_1]]="","",B_MSK[[#This Row],[A_1]]*IF(B_MSK[[#This Row],[B_1]]="",1,B_MSK[[#This Row],[B_1]])*IF(B_MSK[[#This Row],[C_1]]="",1,B_MSK[[#This Row],[C_1]]))</f>
        <v>60</v>
      </c>
      <c r="AW107" s="5" t="str">
        <f ca="1">IF(B_MSK[[#This Row],[C_2]]="",IF(B_MSK[[#This Row],[B_2]]="",IF(B_MSK[[#This Row],[A_2]]="","",B_MSK[[#This Row],[A_2]]),B_MSK[[#This Row],[B_2]]),B_MSK[[#This Row],[C_2]])</f>
        <v>PCS</v>
      </c>
      <c r="AX107" s="2">
        <f ca="1">IF(ISNUMBER(B_MSK[[#This Row],[TANGGAL DATANG]]),B_MSK[[#This Row],[TANGGAL DATANG]],AX106)</f>
        <v>44932</v>
      </c>
      <c r="AY107" s="5" t="str">
        <f ca="1">IF(B_MSK[[#This Row],[DB_ROW]]="","",INDEX([2]!db[JENIS],B_MSK[[#This Row],[DB_ROW]]-1))</f>
        <v>doc</v>
      </c>
      <c r="AZ107" s="5">
        <f ca="1">IF(B_MSK[[#This Row],[A_1]]="","",B_MSK[[#This Row],[A_1]])*1</f>
        <v>5</v>
      </c>
      <c r="BA107" s="5" t="str">
        <f ca="1">IF(B_MSK[[#This Row],[//]]="","",INDEX(INDIRECT(DIR&amp;$2:$2),B_MSK[[#This Row],[//]]))</f>
        <v>UNTANA</v>
      </c>
      <c r="BB107" s="5" t="str">
        <f ca="1">CONCATENATE(B_MSK[[#This Row],[concat]],B_MSK[[#This Row],[HARGA_X]],B_MSK[[#This Row],[SAT]])</f>
        <v>docritprestige22750LSN</v>
      </c>
    </row>
    <row r="108" spans="1:54" x14ac:dyDescent="0.25">
      <c r="A108" s="6" t="s">
        <v>128</v>
      </c>
      <c r="B108" s="5" t="str">
        <f ca="1">IF(B_MSK[[#This Row],[N_ID]]="","",INDEX(INDIRECT(DIR&amp;$2:$2),MATCH(B_MSK[[#This Row],[N_ID]],INDIRECT(DIR&amp;"!NOTA[ID_P]"),0)))</f>
        <v/>
      </c>
      <c r="C108" s="5" t="str">
        <f ca="1">IF(B_MSK[[#This Row],[//]]="","",HYPERLINK("["&amp;SUBSTITUTE(DIR,"'","")&amp;"]NOTA!D"&amp;B_MSK[[#This Row],[//]]+2,"&gt;"))</f>
        <v/>
      </c>
      <c r="D108" s="5" t="str">
        <f ca="1">IF(B_MSK[[#This Row],[N_ID]]="","",COUNTIF(INDIRECT(DIR&amp;"!NOTA[ID_H]"),B_MSK[[#This Row],[ID NOTA]]))</f>
        <v/>
      </c>
      <c r="E1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8" s="7" t="str">
        <f ca="1">IF(B_MSK[[#This Row],[stt]]="ada",INDEX([2]!db[NB BM],B_MSK[DB_ROW]-1),"")</f>
        <v/>
      </c>
      <c r="H108" s="7" t="str">
        <f ca="1">IF(B_MSK[[#This Row],[//]]="","",INDEX(INDIRECT(DIR&amp;$2:$2),B_MSK[[#This Row],[//]]))</f>
        <v/>
      </c>
      <c r="I108" s="27" t="str">
        <f ca="1">IF(B_MSK[[#This Row],[//]]="","",INDEX(INDIRECT(DB_PATH&amp;$2:$2),B_MSK[[#This Row],[DB_ROW]]-1))</f>
        <v/>
      </c>
      <c r="J108" s="5" t="str">
        <f ca="1">IF(B_MSK[[#This Row],[//]]="","",IF(INDEX(INDIRECT(DIR&amp;$2:$2),B_MSK[[#This Row],[//]])="","",INDEX(INDIRECT(DIR&amp;$2:$2),B_MSK[[#This Row],[//]])))</f>
        <v/>
      </c>
      <c r="K108" s="5" t="str">
        <f ca="1">IF(B_MSK[[#This Row],[//]]="","",IF(INDEX(INDIRECT(DIR&amp;$2:$2),B_MSK[[#This Row],[//]])="","",INDEX(INDIRECT(DIR&amp;$2:$2),B_MSK[[#This Row],[//]])))</f>
        <v/>
      </c>
      <c r="L108" s="5" t="str">
        <f ca="1">IF(B_MSK[[#This Row],[//]]="","",IF(INDEX(INDIRECT(DIR&amp;$2:$2),B_MSK[[#This Row],[//]])="","",INDEX(INDIRECT(DIR&amp;$2:$2),B_MSK[[#This Row],[//]])))</f>
        <v/>
      </c>
      <c r="M108" s="13" t="str">
        <f ca="1">IF(B_MSK[[#This Row],[//]]="","",INDEX(INDIRECT(DIR&amp;$2:$2),B_MSK[[#This Row],[//]]))</f>
        <v/>
      </c>
      <c r="N108" s="13" t="str">
        <f ca="1">IF(OR(B_MSK[[#This Row],[//]]="",),"",INDEX(INDIRECT(DIR&amp;$2:$2),B_MSK[[#This Row],[//]]))</f>
        <v/>
      </c>
      <c r="O108" s="3" t="str">
        <f ca="1">IF(B_MSK[[#This Row],[//]]="","",IF(INDEX(INDIRECT(DIR&amp;$2:$2),B_MSK[[#This Row],[//]])=0,"",INDEX(INDIRECT(DIR&amp;$2:$2),B_MSK[[#This Row],[//]])))</f>
        <v/>
      </c>
      <c r="P108" s="3" t="str">
        <f ca="1">IF(B_MSK[[#This Row],[//]]="","",IF(INDEX(INDIRECT(DIR&amp;$2:$2),B_MSK[[#This Row],[//]])=0,"",INDEX(INDIRECT(DIR&amp;$2:$2),B_MSK[[#This Row],[//]])))</f>
        <v/>
      </c>
      <c r="Q108" s="12" t="str">
        <f ca="1">IF(B_MSK[[#This Row],[//]]="","",INDEX(INDIRECT(DIR&amp;$2:$2),B_MSK[[#This Row],[//]]))</f>
        <v/>
      </c>
      <c r="R1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8" s="37" t="str">
        <f ca="1">IF(B_MSK[[#This Row],[//]]="","",INDEX(INDIRECT(DIR&amp;$2:$2),B_MSK[[#This Row],[//]]))</f>
        <v/>
      </c>
      <c r="U108" s="38" t="str">
        <f ca="1">IF(SUMIF(B_MSK[NAMA BARANG],B_MSK[[#This Row],[NAMA BARANG]],B_MSK[JMLH BRG])=0,"",SUMIF(B_MSK[NAMA BARANG],B_MSK[[#This Row],[NAMA BARANG]],B_MSK[C]))</f>
        <v/>
      </c>
      <c r="V108" s="7" t="str">
        <f ca="1">IF(B_MSK[[#This Row],[//]]="","",INDEX(INDIRECT(DIR&amp;$2:$2),B_MSK[[#This Row],[//]]))</f>
        <v/>
      </c>
      <c r="W1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8" s="5" t="str">
        <f ca="1">IF(B_MSK[[#This Row],[N.B.nota]]="","",IF(MATCH(B_MSK[[#This Row],[concat]],[2]!db[NB NOTA_C],0)&gt;0,"ada",0))</f>
        <v/>
      </c>
      <c r="Y108" s="5" t="str">
        <f ca="1">IF(B_MSK[[#This Row],[N.B.nota]]="","",ADDRESS(ROW(B_MSK[QB]),COLUMN(B_MSK[QB]))&amp;":"&amp;ADDRESS(ROW(),COLUMN(B_MSK[QB])))</f>
        <v/>
      </c>
      <c r="Z108" s="5" t="str">
        <f ca="1">IF(B_MSK[[#This Row],[concat]]="","",MATCH(B_MSK[[#This Row],[concat]],[2]!db[NB NOTA_C],0)+1)</f>
        <v/>
      </c>
      <c r="AA108" s="5" t="str">
        <f ca="1">IF(B_MSK[[#This Row],[//]]="","",HYPERLINK("[D:\kerja\BANK EXP\BARU\DB.XLSX]DB!e"&amp;B_MSK[[#This Row],[DB_ROW]],"&gt;"))</f>
        <v/>
      </c>
      <c r="AB108" s="30" t="e">
        <f ca="1">MID(B_MSK[[#This Row],[/ STN_1]],FIND(" ",B_MSK[[#This Row],[/ STN_1]])+1,LEN(B_MSK[[#This Row],[/ STN_1]]))</f>
        <v>#VALUE!</v>
      </c>
      <c r="AC1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8" s="15" t="str">
        <f ca="1">IF(B_MSK[[#This Row],[HARGA_2]]="","",IF(MID(B_MSK[[#This Row],[/ STN_2]],FIND(" ",B_MSK[[#This Row],[/ STN_2]])+1,LEN(B_MSK[[#This Row],[/ STN_2]]))="LSN",B_MSK[[#This Row],[HARGA_2]]/12,""))</f>
        <v/>
      </c>
      <c r="AH108" s="7" t="str">
        <f ca="1">IF(B_MSK[[#This Row],[HARGA_3]]="","","/ "&amp;"PCS")</f>
        <v/>
      </c>
      <c r="AI108" s="15" t="str">
        <f ca="1">IF(B_MSK[[#This Row],[HARGA_3]]="",IF(B_MSK[[#This Row],[HARGA_2]]="",IF(B_MSK[[#This Row],[HARGA_1]]="","",B_MSK[[#This Row],[HARGA_1]]),B_MSK[[#This Row],[HARGA_2]]),B_MSK[[#This Row],[HARGA_3]])</f>
        <v/>
      </c>
      <c r="AJ108" s="15" t="str">
        <f ca="1">IF(B_MSK[[#This Row],[/ STN_3]]="",IF(B_MSK[[#This Row],[/ STN_2]]="",IF(B_MSK[[#This Row],[/ STN_1]]="","",B_MSK[[#This Row],[/ STN_1]]),B_MSK[[#This Row],[/ STN_2]]),B_MSK[[#This Row],[/ STN_3]])</f>
        <v/>
      </c>
      <c r="AK108" s="5" t="str">
        <f ca="1">IF(B_MSK[[#This Row],[//]]="","",SUBSTITUTE(SUBSTITUTE(SUBSTITUTE(B_MSK[[#This Row],[QTY/ CTN]]," ","_",2),"(",""),")","")&amp;"_")</f>
        <v/>
      </c>
      <c r="AL108" s="5" t="str">
        <f ca="1">IF(B_MSK[[#This Row],[A_B]]="","",SEARCH("_",B_MSK[[#This Row],[A_B]]))</f>
        <v/>
      </c>
      <c r="AM108" s="5" t="str">
        <f ca="1">IF(B_MSK[[#This Row],[A_B]]="","",LEN(B_MSK[[#This Row],[A_B]]))</f>
        <v/>
      </c>
      <c r="AN108" s="5" t="str">
        <f ca="1">IF(B_MSK[[#This Row],[A_B]]="","",LEFT(B_MSK[[#This Row],[QTY/ CTN]],B_MSK[[#This Row],[A_B_1]]))</f>
        <v/>
      </c>
      <c r="AO108" s="5" t="str">
        <f ca="1">IF(B_MSK[[#This Row],[A_B]]="","",LEFT(B_MSK[[#This Row],[A_]],SEARCH(" ",B_MSK[[#This Row],[A_]])-1))</f>
        <v/>
      </c>
      <c r="AP108" s="5" t="str">
        <f ca="1">IF(B_MSK[[#This Row],[A_B]]="","",RIGHT(B_MSK[[#This Row],[A_]],LEN(B_MSK[[#This Row],[A_]])-SEARCH(" ",B_MSK[[#This Row],[A_]])))</f>
        <v/>
      </c>
      <c r="AQ1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8" s="5" t="str">
        <f ca="1">IF(B_MSK[[#This Row],[B_]]="","",LEFT(B_MSK[[#This Row],[B_]],SEARCH(" ",B_MSK[[#This Row],[B_]])))</f>
        <v/>
      </c>
      <c r="AS108" s="5" t="str">
        <f ca="1">IF(B_MSK[[#This Row],[B_]]="","",RIGHT(B_MSK[[#This Row],[B_]],LEN(B_MSK[[#This Row],[B_]])-SEARCH(" ",B_MSK[[#This Row],[B_]])))</f>
        <v/>
      </c>
      <c r="AT108" s="5" t="str">
        <f ca="1">IF(B_MSK[[#This Row],[B_2]]="LSN",12,"")</f>
        <v/>
      </c>
      <c r="AU108" s="5" t="str">
        <f ca="1">IF(B_MSK[[#This Row],[C_1]]="","","PCS")</f>
        <v/>
      </c>
      <c r="AV108" s="5" t="str">
        <f ca="1">IF(B_MSK[[#This Row],[A_1]]="","",B_MSK[[#This Row],[A_1]]*IF(B_MSK[[#This Row],[B_1]]="",1,B_MSK[[#This Row],[B_1]])*IF(B_MSK[[#This Row],[C_1]]="",1,B_MSK[[#This Row],[C_1]]))</f>
        <v/>
      </c>
      <c r="AW108" s="5" t="str">
        <f ca="1">IF(B_MSK[[#This Row],[C_2]]="",IF(B_MSK[[#This Row],[B_2]]="",IF(B_MSK[[#This Row],[A_2]]="","",B_MSK[[#This Row],[A_2]]),B_MSK[[#This Row],[B_2]]),B_MSK[[#This Row],[C_2]])</f>
        <v/>
      </c>
      <c r="AX108" s="2">
        <f ca="1">IF(ISNUMBER(B_MSK[[#This Row],[TANGGAL DATANG]]),B_MSK[[#This Row],[TANGGAL DATANG]],AX107)</f>
        <v>44932</v>
      </c>
      <c r="AY108" s="5" t="str">
        <f ca="1">IF(B_MSK[[#This Row],[DB_ROW]]="","",INDEX([2]!db[JENIS],B_MSK[[#This Row],[DB_ROW]]-1))</f>
        <v/>
      </c>
      <c r="AZ108" s="5" t="e">
        <f ca="1">IF(B_MSK[[#This Row],[A_1]]="","",B_MSK[[#This Row],[A_1]])*1</f>
        <v>#VALUE!</v>
      </c>
      <c r="BA108" s="5" t="str">
        <f ca="1">IF(B_MSK[[#This Row],[//]]="","",INDEX(INDIRECT(DIR&amp;$2:$2),B_MSK[[#This Row],[//]]))</f>
        <v/>
      </c>
      <c r="BB108" s="5" t="str">
        <f ca="1">CONCATENATE(B_MSK[[#This Row],[concat]],B_MSK[[#This Row],[HARGA_X]],B_MSK[[#This Row],[SAT]])</f>
        <v/>
      </c>
    </row>
    <row r="109" spans="1:54" x14ac:dyDescent="0.25">
      <c r="A109" s="6" t="s">
        <v>170</v>
      </c>
      <c r="B109" s="5">
        <f ca="1">IF(B_MSK[[#This Row],[N_ID]]="","",INDEX(INDIRECT(DIR&amp;$2:$2),MATCH(B_MSK[[#This Row],[N_ID]],INDIRECT(DIR&amp;"!NOTA[ID_P]"),0)))</f>
        <v>24</v>
      </c>
      <c r="C109" s="5" t="str">
        <f ca="1">IF(B_MSK[[#This Row],[//]]="","",HYPERLINK("["&amp;SUBSTITUTE(DIR,"'","")&amp;"]NOTA!D"&amp;B_MSK[[#This Row],[//]]+2,"&gt;"))</f>
        <v>&gt;</v>
      </c>
      <c r="D109" s="5">
        <f ca="1">IF(B_MSK[[#This Row],[N_ID]]="","",COUNTIF(INDIRECT(DIR&amp;"!NOTA[ID_H]"),B_MSK[[#This Row],[ID NOTA]]))</f>
        <v>1</v>
      </c>
      <c r="E10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106</v>
      </c>
      <c r="F1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9" s="7" t="str">
        <f ca="1">IF(B_MSK[[#This Row],[stt]]="ada",INDEX([2]!db[NB BM],B_MSK[DB_ROW]-1),"")</f>
        <v>Meja Ipad Import Jumbo Karakter</v>
      </c>
      <c r="H109" s="7" t="str">
        <f ca="1">IF(B_MSK[[#This Row],[//]]="","",INDEX(INDIRECT(DIR&amp;$2:$2),B_MSK[[#This Row],[//]]))</f>
        <v>SAPUTRO OFFICE</v>
      </c>
      <c r="I109" s="27" t="str">
        <f ca="1">IF(B_MSK[[#This Row],[//]]="","",INDEX(INDIRECT(DB_PATH&amp;$2:$2),B_MSK[[#This Row],[DB_ROW]]-1))</f>
        <v>10 PCS</v>
      </c>
      <c r="J109" s="5">
        <f ca="1">IF(B_MSK[[#This Row],[//]]="","",IF(INDEX(INDIRECT(DIR&amp;$2:$2),B_MSK[[#This Row],[//]])="","",INDEX(INDIRECT(DIR&amp;$2:$2),B_MSK[[#This Row],[//]])))</f>
        <v>50</v>
      </c>
      <c r="K109" s="5">
        <f ca="1">IF(B_MSK[[#This Row],[//]]="","",IF(INDEX(INDIRECT(DIR&amp;$2:$2),B_MSK[[#This Row],[//]])="","",INDEX(INDIRECT(DIR&amp;$2:$2),B_MSK[[#This Row],[//]])))</f>
        <v>500</v>
      </c>
      <c r="L109" s="5" t="str">
        <f ca="1">IF(B_MSK[[#This Row],[//]]="","",IF(INDEX(INDIRECT(DIR&amp;$2:$2),B_MSK[[#This Row],[//]])="","",INDEX(INDIRECT(DIR&amp;$2:$2),B_MSK[[#This Row],[//]])))</f>
        <v>PCS</v>
      </c>
      <c r="M109" s="13">
        <f ca="1">IF(B_MSK[[#This Row],[//]]="","",INDEX(INDIRECT(DIR&amp;$2:$2),B_MSK[[#This Row],[//]]))</f>
        <v>48000</v>
      </c>
      <c r="N109" s="13">
        <f ca="1">IF(OR(B_MSK[[#This Row],[//]]="",),"",INDEX(INDIRECT(DIR&amp;$2:$2),B_MSK[[#This Row],[//]]))</f>
        <v>480000</v>
      </c>
      <c r="O109" s="3" t="str">
        <f ca="1">IF(B_MSK[[#This Row],[//]]="","",IF(INDEX(INDIRECT(DIR&amp;$2:$2),B_MSK[[#This Row],[//]])=0,"",INDEX(INDIRECT(DIR&amp;$2:$2),B_MSK[[#This Row],[//]])))</f>
        <v/>
      </c>
      <c r="P109" s="3" t="str">
        <f ca="1">IF(B_MSK[[#This Row],[//]]="","",IF(INDEX(INDIRECT(DIR&amp;$2:$2),B_MSK[[#This Row],[//]])=0,"",INDEX(INDIRECT(DIR&amp;$2:$2),B_MSK[[#This Row],[//]])))</f>
        <v/>
      </c>
      <c r="Q109" s="12">
        <f ca="1">IF(B_MSK[[#This Row],[//]]="","",INDEX(INDIRECT(DIR&amp;$2:$2),B_MSK[[#This Row],[//]]))</f>
        <v>24000000</v>
      </c>
      <c r="R10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0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24000000</v>
      </c>
      <c r="T109" s="37">
        <f ca="1">IF(B_MSK[[#This Row],[//]]="","",INDEX(INDIRECT(DIR&amp;$2:$2),B_MSK[[#This Row],[//]]))</f>
        <v>0</v>
      </c>
      <c r="U109" s="38">
        <f ca="1">IF(SUMIF(B_MSK[NAMA BARANG],B_MSK[[#This Row],[NAMA BARANG]],B_MSK[JMLH BRG])=0,"",SUMIF(B_MSK[NAMA BARANG],B_MSK[[#This Row],[NAMA BARANG]],B_MSK[C]))</f>
        <v>100</v>
      </c>
      <c r="V109" s="7" t="str">
        <f ca="1">IF(B_MSK[[#This Row],[//]]="","",INDEX(INDIRECT(DIR&amp;$2:$2),B_MSK[[#This Row],[//]]))</f>
        <v>MEJA IPAD IMPORT JUMBO KARAKTER</v>
      </c>
      <c r="W109" s="7" t="str">
        <f ca="1">LOWER(SUBSTITUTE(SUBSTITUTE(SUBSTITUTE(SUBSTITUTE(SUBSTITUTE(SUBSTITUTE(SUBSTITUTE(SUBSTITUTE(SUBSTITUTE(B_MSK[[#This Row],[N.B.nota]]," ",""),"-",""),"(",""),")",""),".",""),",",""),"/",""),"""",""),"+",""))</f>
        <v>mejaipadimportjumbokarakter</v>
      </c>
      <c r="X109" s="5" t="str">
        <f ca="1">IF(B_MSK[[#This Row],[N.B.nota]]="","",IF(MATCH(B_MSK[[#This Row],[concat]],[2]!db[NB NOTA_C],0)&gt;0,"ada",0))</f>
        <v>ada</v>
      </c>
      <c r="Y109" s="5" t="str">
        <f ca="1">IF(B_MSK[[#This Row],[N.B.nota]]="","",ADDRESS(ROW(B_MSK[QB]),COLUMN(B_MSK[QB]))&amp;":"&amp;ADDRESS(ROW(),COLUMN(B_MSK[QB])))</f>
        <v>$D$4:$D$109</v>
      </c>
      <c r="Z109" s="5">
        <f ca="1">IF(B_MSK[[#This Row],[concat]]="","",MATCH(B_MSK[[#This Row],[concat]],[2]!db[NB NOTA_C],0)+1)</f>
        <v>1497</v>
      </c>
      <c r="AA109" s="5" t="str">
        <f ca="1">IF(B_MSK[[#This Row],[//]]="","",HYPERLINK("[D:\kerja\BANK EXP\BARU\DB.XLSX]DB!e"&amp;B_MSK[[#This Row],[DB_ROW]],"&gt;"))</f>
        <v>&gt;</v>
      </c>
      <c r="AB109" s="30" t="str">
        <f ca="1">MID(B_MSK[[#This Row],[/ STN_1]],FIND(" ",B_MSK[[#This Row],[/ STN_1]])+1,LEN(B_MSK[[#This Row],[/ STN_1]]))</f>
        <v>PCS</v>
      </c>
      <c r="AC109" s="11">
        <f ca="1">IF(B_MSK[[#This Row],[//]]="","",IF(B_MSK[[#This Row],[ JUMLAH ]]="","",IF(B_MSK[[#This Row],[C]]="",B_MSK[[#This Row],[HARGA CTN]]/B_MSK[[#This Row],[JMLH BRG]],B_MSK[[#This Row],[HARGA CTN]]/B_MSK[[#This Row],[A_1]])))</f>
        <v>48000</v>
      </c>
      <c r="AD1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9" s="15" t="str">
        <f ca="1">IF(B_MSK[[#This Row],[HARGA_2]]="","",IF(MID(B_MSK[[#This Row],[/ STN_2]],FIND(" ",B_MSK[[#This Row],[/ STN_2]])+1,LEN(B_MSK[[#This Row],[/ STN_2]]))="LSN",B_MSK[[#This Row],[HARGA_2]]/12,""))</f>
        <v/>
      </c>
      <c r="AH109" s="7" t="str">
        <f ca="1">IF(B_MSK[[#This Row],[HARGA_3]]="","","/ "&amp;"PCS")</f>
        <v/>
      </c>
      <c r="AI109" s="15">
        <f ca="1">IF(B_MSK[[#This Row],[HARGA_3]]="",IF(B_MSK[[#This Row],[HARGA_2]]="",IF(B_MSK[[#This Row],[HARGA_1]]="","",B_MSK[[#This Row],[HARGA_1]]),B_MSK[[#This Row],[HARGA_2]]),B_MSK[[#This Row],[HARGA_3]])</f>
        <v>48000</v>
      </c>
      <c r="AJ10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9" s="5" t="str">
        <f ca="1">IF(B_MSK[[#This Row],[//]]="","",SUBSTITUTE(SUBSTITUTE(SUBSTITUTE(B_MSK[[#This Row],[QTY/ CTN]]," ","_",2),"(",""),")","")&amp;"_")</f>
        <v>10 PCS_</v>
      </c>
      <c r="AL109" s="5">
        <f ca="1">IF(B_MSK[[#This Row],[A_B]]="","",SEARCH("_",B_MSK[[#This Row],[A_B]]))</f>
        <v>7</v>
      </c>
      <c r="AM109" s="5">
        <f ca="1">IF(B_MSK[[#This Row],[A_B]]="","",LEN(B_MSK[[#This Row],[A_B]]))</f>
        <v>7</v>
      </c>
      <c r="AN109" s="5" t="str">
        <f ca="1">IF(B_MSK[[#This Row],[A_B]]="","",LEFT(B_MSK[[#This Row],[QTY/ CTN]],B_MSK[[#This Row],[A_B_1]]))</f>
        <v>10 PCS</v>
      </c>
      <c r="AO109" s="5" t="str">
        <f ca="1">IF(B_MSK[[#This Row],[A_B]]="","",LEFT(B_MSK[[#This Row],[A_]],SEARCH(" ",B_MSK[[#This Row],[A_]])-1))</f>
        <v>10</v>
      </c>
      <c r="AP109" s="5" t="str">
        <f ca="1">IF(B_MSK[[#This Row],[A_B]]="","",RIGHT(B_MSK[[#This Row],[A_]],LEN(B_MSK[[#This Row],[A_]])-SEARCH(" ",B_MSK[[#This Row],[A_]])))</f>
        <v>PCS</v>
      </c>
      <c r="AQ1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9" s="5" t="str">
        <f ca="1">IF(B_MSK[[#This Row],[B_]]="","",LEFT(B_MSK[[#This Row],[B_]],SEARCH(" ",B_MSK[[#This Row],[B_]])))</f>
        <v/>
      </c>
      <c r="AS109" s="5" t="str">
        <f ca="1">IF(B_MSK[[#This Row],[B_]]="","",RIGHT(B_MSK[[#This Row],[B_]],LEN(B_MSK[[#This Row],[B_]])-SEARCH(" ",B_MSK[[#This Row],[B_]])))</f>
        <v/>
      </c>
      <c r="AT109" s="5" t="str">
        <f ca="1">IF(B_MSK[[#This Row],[B_2]]="LSN",12,"")</f>
        <v/>
      </c>
      <c r="AU109" s="5" t="str">
        <f ca="1">IF(B_MSK[[#This Row],[C_1]]="","","PCS")</f>
        <v/>
      </c>
      <c r="AV109" s="5">
        <f ca="1">IF(B_MSK[[#This Row],[A_1]]="","",B_MSK[[#This Row],[A_1]]*IF(B_MSK[[#This Row],[B_1]]="",1,B_MSK[[#This Row],[B_1]])*IF(B_MSK[[#This Row],[C_1]]="",1,B_MSK[[#This Row],[C_1]]))</f>
        <v>10</v>
      </c>
      <c r="AW109" s="5" t="str">
        <f ca="1">IF(B_MSK[[#This Row],[C_2]]="",IF(B_MSK[[#This Row],[B_2]]="",IF(B_MSK[[#This Row],[A_2]]="","",B_MSK[[#This Row],[A_2]]),B_MSK[[#This Row],[B_2]]),B_MSK[[#This Row],[C_2]])</f>
        <v>PCS</v>
      </c>
      <c r="AX109" s="2">
        <f ca="1">IF(ISNUMBER(B_MSK[[#This Row],[TANGGAL DATANG]]),B_MSK[[#This Row],[TANGGAL DATANG]],AX108)</f>
        <v>44932</v>
      </c>
      <c r="AY109" s="5" t="str">
        <f ca="1">IF(B_MSK[[#This Row],[DB_ROW]]="","",INDEX([2]!db[JENIS],B_MSK[[#This Row],[DB_ROW]]-1))</f>
        <v>dll</v>
      </c>
      <c r="AZ109" s="5">
        <f ca="1">IF(B_MSK[[#This Row],[A_1]]="","",B_MSK[[#This Row],[A_1]])*1</f>
        <v>10</v>
      </c>
      <c r="BA109" s="5" t="str">
        <f ca="1">IF(B_MSK[[#This Row],[//]]="","",INDEX(INDIRECT(DIR&amp;$2:$2),B_MSK[[#This Row],[//]]))</f>
        <v>UNTANA</v>
      </c>
      <c r="BB109" s="5" t="str">
        <f ca="1">CONCATENATE(B_MSK[[#This Row],[concat]],B_MSK[[#This Row],[HARGA_X]],B_MSK[[#This Row],[SAT]])</f>
        <v>mejaipadimportjumbokarakter48000PCS</v>
      </c>
    </row>
    <row r="110" spans="1:54" x14ac:dyDescent="0.25">
      <c r="A110" s="6" t="s">
        <v>128</v>
      </c>
      <c r="B110" s="5" t="str">
        <f ca="1">IF(B_MSK[[#This Row],[N_ID]]="","",INDEX(INDIRECT(DIR&amp;$2:$2),MATCH(B_MSK[[#This Row],[N_ID]],INDIRECT(DIR&amp;"!NOTA[ID_P]"),0)))</f>
        <v/>
      </c>
      <c r="C110" s="5" t="str">
        <f ca="1">IF(B_MSK[[#This Row],[//]]="","",HYPERLINK("["&amp;SUBSTITUTE(DIR,"'","")&amp;"]NOTA!D"&amp;B_MSK[[#This Row],[//]]+2,"&gt;"))</f>
        <v/>
      </c>
      <c r="D110" s="5" t="str">
        <f ca="1">IF(B_MSK[[#This Row],[N_ID]]="","",COUNTIF(INDIRECT(DIR&amp;"!NOTA[ID_H]"),B_MSK[[#This Row],[ID NOTA]]))</f>
        <v/>
      </c>
      <c r="E1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0" s="7" t="str">
        <f ca="1">IF(B_MSK[[#This Row],[stt]]="ada",INDEX([2]!db[NB BM],B_MSK[DB_ROW]-1),"")</f>
        <v/>
      </c>
      <c r="H110" s="7" t="str">
        <f ca="1">IF(B_MSK[[#This Row],[//]]="","",INDEX(INDIRECT(DIR&amp;$2:$2),B_MSK[[#This Row],[//]]))</f>
        <v/>
      </c>
      <c r="I110" s="27" t="str">
        <f ca="1">IF(B_MSK[[#This Row],[//]]="","",INDEX(INDIRECT(DB_PATH&amp;$2:$2),B_MSK[[#This Row],[DB_ROW]]-1))</f>
        <v/>
      </c>
      <c r="J110" s="5" t="str">
        <f ca="1">IF(B_MSK[[#This Row],[//]]="","",IF(INDEX(INDIRECT(DIR&amp;$2:$2),B_MSK[[#This Row],[//]])="","",INDEX(INDIRECT(DIR&amp;$2:$2),B_MSK[[#This Row],[//]])))</f>
        <v/>
      </c>
      <c r="K110" s="5" t="str">
        <f ca="1">IF(B_MSK[[#This Row],[//]]="","",IF(INDEX(INDIRECT(DIR&amp;$2:$2),B_MSK[[#This Row],[//]])="","",INDEX(INDIRECT(DIR&amp;$2:$2),B_MSK[[#This Row],[//]])))</f>
        <v/>
      </c>
      <c r="L110" s="5" t="str">
        <f ca="1">IF(B_MSK[[#This Row],[//]]="","",IF(INDEX(INDIRECT(DIR&amp;$2:$2),B_MSK[[#This Row],[//]])="","",INDEX(INDIRECT(DIR&amp;$2:$2),B_MSK[[#This Row],[//]])))</f>
        <v/>
      </c>
      <c r="M110" s="13" t="str">
        <f ca="1">IF(B_MSK[[#This Row],[//]]="","",INDEX(INDIRECT(DIR&amp;$2:$2),B_MSK[[#This Row],[//]]))</f>
        <v/>
      </c>
      <c r="N110" s="13" t="str">
        <f ca="1">IF(OR(B_MSK[[#This Row],[//]]="",),"",INDEX(INDIRECT(DIR&amp;$2:$2),B_MSK[[#This Row],[//]]))</f>
        <v/>
      </c>
      <c r="O110" s="3" t="str">
        <f ca="1">IF(B_MSK[[#This Row],[//]]="","",IF(INDEX(INDIRECT(DIR&amp;$2:$2),B_MSK[[#This Row],[//]])=0,"",INDEX(INDIRECT(DIR&amp;$2:$2),B_MSK[[#This Row],[//]])))</f>
        <v/>
      </c>
      <c r="P110" s="3" t="str">
        <f ca="1">IF(B_MSK[[#This Row],[//]]="","",IF(INDEX(INDIRECT(DIR&amp;$2:$2),B_MSK[[#This Row],[//]])=0,"",INDEX(INDIRECT(DIR&amp;$2:$2),B_MSK[[#This Row],[//]])))</f>
        <v/>
      </c>
      <c r="Q110" s="12" t="str">
        <f ca="1">IF(B_MSK[[#This Row],[//]]="","",INDEX(INDIRECT(DIR&amp;$2:$2),B_MSK[[#This Row],[//]]))</f>
        <v/>
      </c>
      <c r="R1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0" s="37" t="str">
        <f ca="1">IF(B_MSK[[#This Row],[//]]="","",INDEX(INDIRECT(DIR&amp;$2:$2),B_MSK[[#This Row],[//]]))</f>
        <v/>
      </c>
      <c r="U110" s="38" t="str">
        <f ca="1">IF(SUMIF(B_MSK[NAMA BARANG],B_MSK[[#This Row],[NAMA BARANG]],B_MSK[JMLH BRG])=0,"",SUMIF(B_MSK[NAMA BARANG],B_MSK[[#This Row],[NAMA BARANG]],B_MSK[C]))</f>
        <v/>
      </c>
      <c r="V110" s="7" t="str">
        <f ca="1">IF(B_MSK[[#This Row],[//]]="","",INDEX(INDIRECT(DIR&amp;$2:$2),B_MSK[[#This Row],[//]]))</f>
        <v/>
      </c>
      <c r="W1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0" s="5" t="str">
        <f ca="1">IF(B_MSK[[#This Row],[N.B.nota]]="","",IF(MATCH(B_MSK[[#This Row],[concat]],[2]!db[NB NOTA_C],0)&gt;0,"ada",0))</f>
        <v/>
      </c>
      <c r="Y110" s="5" t="str">
        <f ca="1">IF(B_MSK[[#This Row],[N.B.nota]]="","",ADDRESS(ROW(B_MSK[QB]),COLUMN(B_MSK[QB]))&amp;":"&amp;ADDRESS(ROW(),COLUMN(B_MSK[QB])))</f>
        <v/>
      </c>
      <c r="Z110" s="5" t="str">
        <f ca="1">IF(B_MSK[[#This Row],[concat]]="","",MATCH(B_MSK[[#This Row],[concat]],[2]!db[NB NOTA_C],0)+1)</f>
        <v/>
      </c>
      <c r="AA110" s="5" t="str">
        <f ca="1">IF(B_MSK[[#This Row],[//]]="","",HYPERLINK("[D:\kerja\BANK EXP\BARU\DB.XLSX]DB!e"&amp;B_MSK[[#This Row],[DB_ROW]],"&gt;"))</f>
        <v/>
      </c>
      <c r="AB110" s="30" t="e">
        <f ca="1">MID(B_MSK[[#This Row],[/ STN_1]],FIND(" ",B_MSK[[#This Row],[/ STN_1]])+1,LEN(B_MSK[[#This Row],[/ STN_1]]))</f>
        <v>#VALUE!</v>
      </c>
      <c r="AC1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0" s="15" t="str">
        <f ca="1">IF(B_MSK[[#This Row],[HARGA_2]]="","",IF(MID(B_MSK[[#This Row],[/ STN_2]],FIND(" ",B_MSK[[#This Row],[/ STN_2]])+1,LEN(B_MSK[[#This Row],[/ STN_2]]))="LSN",B_MSK[[#This Row],[HARGA_2]]/12,""))</f>
        <v/>
      </c>
      <c r="AH110" s="7" t="str">
        <f ca="1">IF(B_MSK[[#This Row],[HARGA_3]]="","","/ "&amp;"PCS")</f>
        <v/>
      </c>
      <c r="AI110" s="15" t="str">
        <f ca="1">IF(B_MSK[[#This Row],[HARGA_3]]="",IF(B_MSK[[#This Row],[HARGA_2]]="",IF(B_MSK[[#This Row],[HARGA_1]]="","",B_MSK[[#This Row],[HARGA_1]]),B_MSK[[#This Row],[HARGA_2]]),B_MSK[[#This Row],[HARGA_3]])</f>
        <v/>
      </c>
      <c r="AJ110" s="15" t="str">
        <f ca="1">IF(B_MSK[[#This Row],[/ STN_3]]="",IF(B_MSK[[#This Row],[/ STN_2]]="",IF(B_MSK[[#This Row],[/ STN_1]]="","",B_MSK[[#This Row],[/ STN_1]]),B_MSK[[#This Row],[/ STN_2]]),B_MSK[[#This Row],[/ STN_3]])</f>
        <v/>
      </c>
      <c r="AK110" s="5" t="str">
        <f ca="1">IF(B_MSK[[#This Row],[//]]="","",SUBSTITUTE(SUBSTITUTE(SUBSTITUTE(B_MSK[[#This Row],[QTY/ CTN]]," ","_",2),"(",""),")","")&amp;"_")</f>
        <v/>
      </c>
      <c r="AL110" s="5" t="str">
        <f ca="1">IF(B_MSK[[#This Row],[A_B]]="","",SEARCH("_",B_MSK[[#This Row],[A_B]]))</f>
        <v/>
      </c>
      <c r="AM110" s="5" t="str">
        <f ca="1">IF(B_MSK[[#This Row],[A_B]]="","",LEN(B_MSK[[#This Row],[A_B]]))</f>
        <v/>
      </c>
      <c r="AN110" s="5" t="str">
        <f ca="1">IF(B_MSK[[#This Row],[A_B]]="","",LEFT(B_MSK[[#This Row],[QTY/ CTN]],B_MSK[[#This Row],[A_B_1]]))</f>
        <v/>
      </c>
      <c r="AO110" s="5" t="str">
        <f ca="1">IF(B_MSK[[#This Row],[A_B]]="","",LEFT(B_MSK[[#This Row],[A_]],SEARCH(" ",B_MSK[[#This Row],[A_]])-1))</f>
        <v/>
      </c>
      <c r="AP110" s="5" t="str">
        <f ca="1">IF(B_MSK[[#This Row],[A_B]]="","",RIGHT(B_MSK[[#This Row],[A_]],LEN(B_MSK[[#This Row],[A_]])-SEARCH(" ",B_MSK[[#This Row],[A_]])))</f>
        <v/>
      </c>
      <c r="AQ1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0" s="5" t="str">
        <f ca="1">IF(B_MSK[[#This Row],[B_]]="","",LEFT(B_MSK[[#This Row],[B_]],SEARCH(" ",B_MSK[[#This Row],[B_]])))</f>
        <v/>
      </c>
      <c r="AS110" s="5" t="str">
        <f ca="1">IF(B_MSK[[#This Row],[B_]]="","",RIGHT(B_MSK[[#This Row],[B_]],LEN(B_MSK[[#This Row],[B_]])-SEARCH(" ",B_MSK[[#This Row],[B_]])))</f>
        <v/>
      </c>
      <c r="AT110" s="5" t="str">
        <f ca="1">IF(B_MSK[[#This Row],[B_2]]="LSN",12,"")</f>
        <v/>
      </c>
      <c r="AU110" s="5" t="str">
        <f ca="1">IF(B_MSK[[#This Row],[C_1]]="","","PCS")</f>
        <v/>
      </c>
      <c r="AV110" s="5" t="str">
        <f ca="1">IF(B_MSK[[#This Row],[A_1]]="","",B_MSK[[#This Row],[A_1]]*IF(B_MSK[[#This Row],[B_1]]="",1,B_MSK[[#This Row],[B_1]])*IF(B_MSK[[#This Row],[C_1]]="",1,B_MSK[[#This Row],[C_1]]))</f>
        <v/>
      </c>
      <c r="AW110" s="5" t="str">
        <f ca="1">IF(B_MSK[[#This Row],[C_2]]="",IF(B_MSK[[#This Row],[B_2]]="",IF(B_MSK[[#This Row],[A_2]]="","",B_MSK[[#This Row],[A_2]]),B_MSK[[#This Row],[B_2]]),B_MSK[[#This Row],[C_2]])</f>
        <v/>
      </c>
      <c r="AX110" s="2">
        <f ca="1">IF(ISNUMBER(B_MSK[[#This Row],[TANGGAL DATANG]]),B_MSK[[#This Row],[TANGGAL DATANG]],AX109)</f>
        <v>44932</v>
      </c>
      <c r="AY110" s="5" t="str">
        <f ca="1">IF(B_MSK[[#This Row],[DB_ROW]]="","",INDEX([2]!db[JENIS],B_MSK[[#This Row],[DB_ROW]]-1))</f>
        <v/>
      </c>
      <c r="AZ110" s="5" t="e">
        <f ca="1">IF(B_MSK[[#This Row],[A_1]]="","",B_MSK[[#This Row],[A_1]])*1</f>
        <v>#VALUE!</v>
      </c>
      <c r="BA110" s="5" t="str">
        <f ca="1">IF(B_MSK[[#This Row],[//]]="","",INDEX(INDIRECT(DIR&amp;$2:$2),B_MSK[[#This Row],[//]]))</f>
        <v/>
      </c>
      <c r="BB110" s="5" t="str">
        <f ca="1">CONCATENATE(B_MSK[[#This Row],[concat]],B_MSK[[#This Row],[HARGA_X]],B_MSK[[#This Row],[SAT]])</f>
        <v/>
      </c>
    </row>
    <row r="111" spans="1:54" x14ac:dyDescent="0.25">
      <c r="A111" s="6" t="s">
        <v>168</v>
      </c>
      <c r="B111" s="5">
        <f ca="1">IF(B_MSK[[#This Row],[N_ID]]="","",INDEX(INDIRECT(DIR&amp;$2:$2),MATCH(B_MSK[[#This Row],[N_ID]],INDIRECT(DIR&amp;"!NOTA[ID_P]"),0)))</f>
        <v>25</v>
      </c>
      <c r="C111" s="5" t="str">
        <f ca="1">IF(B_MSK[[#This Row],[//]]="","",HYPERLINK("["&amp;SUBSTITUTE(DIR,"'","")&amp;"]NOTA!D"&amp;B_MSK[[#This Row],[//]]+2,"&gt;"))</f>
        <v>&gt;</v>
      </c>
      <c r="D111" s="5">
        <f ca="1">IF(B_MSK[[#This Row],[N_ID]]="","",COUNTIF(INDIRECT(DIR&amp;"!NOTA[ID_H]"),B_MSK[[#This Row],[ID NOTA]]))</f>
        <v>2</v>
      </c>
      <c r="E11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108</v>
      </c>
      <c r="F111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44933</v>
      </c>
      <c r="G111" s="7" t="str">
        <f ca="1">IF(B_MSK[[#This Row],[stt]]="ada",INDEX([2]!db[NB BM],B_MSK[DB_ROW]-1),"")</f>
        <v>Buku tamu batik kain</v>
      </c>
      <c r="H111" s="7" t="str">
        <f ca="1">IF(B_MSK[[#This Row],[//]]="","",INDEX(INDIRECT(DIR&amp;$2:$2),B_MSK[[#This Row],[//]]))</f>
        <v>GLORY</v>
      </c>
      <c r="I111" s="27" t="str">
        <f ca="1">IF(B_MSK[[#This Row],[//]]="","",INDEX(INDIRECT(DB_PATH&amp;$2:$2),B_MSK[[#This Row],[DB_ROW]]-1))</f>
        <v>7 LSN</v>
      </c>
      <c r="J111" s="5" t="str">
        <f ca="1">IF(B_MSK[[#This Row],[//]]="","",IF(INDEX(INDIRECT(DIR&amp;$2:$2),B_MSK[[#This Row],[//]])="","",INDEX(INDIRECT(DIR&amp;$2:$2),B_MSK[[#This Row],[//]])))</f>
        <v/>
      </c>
      <c r="K111" s="5">
        <f ca="1">IF(B_MSK[[#This Row],[//]]="","",IF(INDEX(INDIRECT(DIR&amp;$2:$2),B_MSK[[#This Row],[//]])="","",INDEX(INDIRECT(DIR&amp;$2:$2),B_MSK[[#This Row],[//]])))</f>
        <v>7</v>
      </c>
      <c r="L111" s="5" t="str">
        <f ca="1">IF(B_MSK[[#This Row],[//]]="","",IF(INDEX(INDIRECT(DIR&amp;$2:$2),B_MSK[[#This Row],[//]])="","",INDEX(INDIRECT(DIR&amp;$2:$2),B_MSK[[#This Row],[//]])))</f>
        <v>LSN</v>
      </c>
      <c r="M111" s="13">
        <f ca="1">IF(B_MSK[[#This Row],[//]]="","",INDEX(INDIRECT(DIR&amp;$2:$2),B_MSK[[#This Row],[//]]))</f>
        <v>161000</v>
      </c>
      <c r="N111" s="13">
        <f ca="1">IF(OR(B_MSK[[#This Row],[//]]="",),"",INDEX(INDIRECT(DIR&amp;$2:$2),B_MSK[[#This Row],[//]]))</f>
        <v>1127000</v>
      </c>
      <c r="O111" s="3" t="str">
        <f ca="1">IF(B_MSK[[#This Row],[//]]="","",IF(INDEX(INDIRECT(DIR&amp;$2:$2),B_MSK[[#This Row],[//]])=0,"",INDEX(INDIRECT(DIR&amp;$2:$2),B_MSK[[#This Row],[//]])))</f>
        <v/>
      </c>
      <c r="P111" s="3" t="str">
        <f ca="1">IF(B_MSK[[#This Row],[//]]="","",IF(INDEX(INDIRECT(DIR&amp;$2:$2),B_MSK[[#This Row],[//]])=0,"",INDEX(INDIRECT(DIR&amp;$2:$2),B_MSK[[#This Row],[//]])))</f>
        <v/>
      </c>
      <c r="Q111" s="12">
        <f ca="1">IF(B_MSK[[#This Row],[//]]="","",INDEX(INDIRECT(DIR&amp;$2:$2),B_MSK[[#This Row],[//]]))</f>
        <v>1127000</v>
      </c>
      <c r="R1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1" s="37" t="str">
        <f ca="1">IF(B_MSK[[#This Row],[//]]="","",INDEX(INDIRECT(DIR&amp;$2:$2),B_MSK[[#This Row],[//]]))</f>
        <v>DISKON CASH 135.000</v>
      </c>
      <c r="U111" s="38">
        <f ca="1">IF(SUMIF(B_MSK[NAMA BARANG],B_MSK[[#This Row],[NAMA BARANG]],B_MSK[JMLH BRG])=0,"",SUMIF(B_MSK[NAMA BARANG],B_MSK[[#This Row],[NAMA BARANG]],B_MSK[C]))</f>
        <v>0</v>
      </c>
      <c r="V111" s="7" t="str">
        <f ca="1">IF(B_MSK[[#This Row],[//]]="","",INDEX(INDIRECT(DIR&amp;$2:$2),B_MSK[[#This Row],[//]]))</f>
        <v>BT BATIK</v>
      </c>
      <c r="W111" s="7" t="str">
        <f ca="1">LOWER(SUBSTITUTE(SUBSTITUTE(SUBSTITUTE(SUBSTITUTE(SUBSTITUTE(SUBSTITUTE(SUBSTITUTE(SUBSTITUTE(SUBSTITUTE(B_MSK[[#This Row],[N.B.nota]]," ",""),"-",""),"(",""),")",""),".",""),",",""),"/",""),"""",""),"+",""))</f>
        <v>btbatik</v>
      </c>
      <c r="X111" s="5" t="str">
        <f ca="1">IF(B_MSK[[#This Row],[N.B.nota]]="","",IF(MATCH(B_MSK[[#This Row],[concat]],[2]!db[NB NOTA_C],0)&gt;0,"ada",0))</f>
        <v>ada</v>
      </c>
      <c r="Y111" s="5" t="str">
        <f ca="1">IF(B_MSK[[#This Row],[N.B.nota]]="","",ADDRESS(ROW(B_MSK[QB]),COLUMN(B_MSK[QB]))&amp;":"&amp;ADDRESS(ROW(),COLUMN(B_MSK[QB])))</f>
        <v>$D$4:$D$111</v>
      </c>
      <c r="Z111" s="5">
        <f ca="1">IF(B_MSK[[#This Row],[concat]]="","",MATCH(B_MSK[[#This Row],[concat]],[2]!db[NB NOTA_C],0)+1)</f>
        <v>334</v>
      </c>
      <c r="AA111" s="5" t="str">
        <f ca="1">IF(B_MSK[[#This Row],[//]]="","",HYPERLINK("[D:\kerja\BANK EXP\BARU\DB.XLSX]DB!e"&amp;B_MSK[[#This Row],[DB_ROW]],"&gt;"))</f>
        <v>&gt;</v>
      </c>
      <c r="AB111" s="30" t="str">
        <f ca="1">MID(B_MSK[[#This Row],[/ STN_1]],FIND(" ",B_MSK[[#This Row],[/ STN_1]])+1,LEN(B_MSK[[#This Row],[/ STN_1]]))</f>
        <v>LSN</v>
      </c>
      <c r="AC111" s="11">
        <f ca="1">IF(B_MSK[[#This Row],[//]]="","",IF(B_MSK[[#This Row],[ JUMLAH ]]="","",IF(B_MSK[[#This Row],[C]]="",B_MSK[[#This Row],[HARGA CTN]]/B_MSK[[#This Row],[JMLH BRG]],B_MSK[[#This Row],[HARGA CTN]]/B_MSK[[#This Row],[A_1]])))</f>
        <v>161000</v>
      </c>
      <c r="AD1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1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13416.666666666666</v>
      </c>
      <c r="AF11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11" s="15" t="str">
        <f ca="1">IF(B_MSK[[#This Row],[HARGA_2]]="","",IF(MID(B_MSK[[#This Row],[/ STN_2]],FIND(" ",B_MSK[[#This Row],[/ STN_2]])+1,LEN(B_MSK[[#This Row],[/ STN_2]]))="LSN",B_MSK[[#This Row],[HARGA_2]]/12,""))</f>
        <v/>
      </c>
      <c r="AH111" s="7" t="str">
        <f ca="1">IF(B_MSK[[#This Row],[HARGA_3]]="","","/ "&amp;"PCS")</f>
        <v/>
      </c>
      <c r="AI111" s="15">
        <f ca="1">IF(B_MSK[[#This Row],[HARGA_3]]="",IF(B_MSK[[#This Row],[HARGA_2]]="",IF(B_MSK[[#This Row],[HARGA_1]]="","",B_MSK[[#This Row],[HARGA_1]]),B_MSK[[#This Row],[HARGA_2]]),B_MSK[[#This Row],[HARGA_3]])</f>
        <v>13416.666666666666</v>
      </c>
      <c r="AJ11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1" s="5" t="str">
        <f ca="1">IF(B_MSK[[#This Row],[//]]="","",SUBSTITUTE(SUBSTITUTE(SUBSTITUTE(B_MSK[[#This Row],[QTY/ CTN]]," ","_",2),"(",""),")","")&amp;"_")</f>
        <v>7 LSN_</v>
      </c>
      <c r="AL111" s="5">
        <f ca="1">IF(B_MSK[[#This Row],[A_B]]="","",SEARCH("_",B_MSK[[#This Row],[A_B]]))</f>
        <v>6</v>
      </c>
      <c r="AM111" s="5">
        <f ca="1">IF(B_MSK[[#This Row],[A_B]]="","",LEN(B_MSK[[#This Row],[A_B]]))</f>
        <v>6</v>
      </c>
      <c r="AN111" s="5" t="str">
        <f ca="1">IF(B_MSK[[#This Row],[A_B]]="","",LEFT(B_MSK[[#This Row],[QTY/ CTN]],B_MSK[[#This Row],[A_B_1]]))</f>
        <v>7 LSN</v>
      </c>
      <c r="AO111" s="5" t="str">
        <f ca="1">IF(B_MSK[[#This Row],[A_B]]="","",LEFT(B_MSK[[#This Row],[A_]],SEARCH(" ",B_MSK[[#This Row],[A_]])-1))</f>
        <v>7</v>
      </c>
      <c r="AP111" s="5" t="str">
        <f ca="1">IF(B_MSK[[#This Row],[A_B]]="","",RIGHT(B_MSK[[#This Row],[A_]],LEN(B_MSK[[#This Row],[A_]])-SEARCH(" ",B_MSK[[#This Row],[A_]])))</f>
        <v>LSN</v>
      </c>
      <c r="AQ1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11" s="5" t="str">
        <f ca="1">IF(B_MSK[[#This Row],[B_]]="","",LEFT(B_MSK[[#This Row],[B_]],SEARCH(" ",B_MSK[[#This Row],[B_]])))</f>
        <v xml:space="preserve">12 </v>
      </c>
      <c r="AS111" s="5" t="str">
        <f ca="1">IF(B_MSK[[#This Row],[B_]]="","",RIGHT(B_MSK[[#This Row],[B_]],LEN(B_MSK[[#This Row],[B_]])-SEARCH(" ",B_MSK[[#This Row],[B_]])))</f>
        <v>PCS</v>
      </c>
      <c r="AT111" s="5" t="str">
        <f ca="1">IF(B_MSK[[#This Row],[B_2]]="LSN",12,"")</f>
        <v/>
      </c>
      <c r="AU111" s="5" t="str">
        <f ca="1">IF(B_MSK[[#This Row],[C_1]]="","","PCS")</f>
        <v/>
      </c>
      <c r="AV111" s="5">
        <f ca="1">IF(B_MSK[[#This Row],[A_1]]="","",B_MSK[[#This Row],[A_1]]*IF(B_MSK[[#This Row],[B_1]]="",1,B_MSK[[#This Row],[B_1]])*IF(B_MSK[[#This Row],[C_1]]="",1,B_MSK[[#This Row],[C_1]]))</f>
        <v>84</v>
      </c>
      <c r="AW111" s="5" t="str">
        <f ca="1">IF(B_MSK[[#This Row],[C_2]]="",IF(B_MSK[[#This Row],[B_2]]="",IF(B_MSK[[#This Row],[A_2]]="","",B_MSK[[#This Row],[A_2]]),B_MSK[[#This Row],[B_2]]),B_MSK[[#This Row],[C_2]])</f>
        <v>PCS</v>
      </c>
      <c r="AX111" s="2">
        <f ca="1">IF(ISNUMBER(B_MSK[[#This Row],[TANGGAL DATANG]]),B_MSK[[#This Row],[TANGGAL DATANG]],AX110)</f>
        <v>44933</v>
      </c>
      <c r="AY111" s="5" t="str">
        <f ca="1">IF(B_MSK[[#This Row],[DB_ROW]]="","",INDEX([2]!db[JENIS],B_MSK[[#This Row],[DB_ROW]]-1))</f>
        <v>buku</v>
      </c>
      <c r="AZ111" s="5">
        <f ca="1">IF(B_MSK[[#This Row],[A_1]]="","",B_MSK[[#This Row],[A_1]])*1</f>
        <v>7</v>
      </c>
      <c r="BA111" s="5" t="str">
        <f ca="1">IF(B_MSK[[#This Row],[//]]="","",INDEX(INDIRECT(DIR&amp;$2:$2),B_MSK[[#This Row],[//]]))</f>
        <v>UNTANA</v>
      </c>
      <c r="BB111" s="5" t="str">
        <f ca="1">CONCATENATE(B_MSK[[#This Row],[concat]],B_MSK[[#This Row],[HARGA_X]],B_MSK[[#This Row],[SAT]])</f>
        <v>btbatik13416.6666666667LSN</v>
      </c>
    </row>
    <row r="112" spans="1:54" x14ac:dyDescent="0.25">
      <c r="A112" s="6" t="s">
        <v>128</v>
      </c>
      <c r="B112" s="5" t="str">
        <f ca="1">IF(B_MSK[[#This Row],[N_ID]]="","",INDEX(INDIRECT(DIR&amp;$2:$2),MATCH(B_MSK[[#This Row],[N_ID]],INDIRECT(DIR&amp;"!NOTA[ID_P]"),0)))</f>
        <v/>
      </c>
      <c r="C112" s="5" t="str">
        <f ca="1">IF(B_MSK[[#This Row],[//]]="","",HYPERLINK("["&amp;SUBSTITUTE(DIR,"'","")&amp;"]NOTA!D"&amp;B_MSK[[#This Row],[//]]+2,"&gt;"))</f>
        <v>&gt;</v>
      </c>
      <c r="D112" s="5" t="str">
        <f ca="1">IF(B_MSK[[#This Row],[N_ID]]="","",COUNTIF(INDIRECT(DIR&amp;"!NOTA[ID_H]"),B_MSK[[#This Row],[ID NOTA]]))</f>
        <v/>
      </c>
      <c r="E1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109</v>
      </c>
      <c r="F1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2" s="7" t="str">
        <f ca="1">IF(B_MSK[[#This Row],[stt]]="ada",INDEX([2]!db[NB BM],B_MSK[DB_ROW]-1),"")</f>
        <v>Agenda Calvin Klein polos</v>
      </c>
      <c r="H112" s="7" t="str">
        <f ca="1">IF(B_MSK[[#This Row],[//]]="","",INDEX(INDIRECT(DIR&amp;$2:$2),B_MSK[[#This Row],[//]]))</f>
        <v>GLORY</v>
      </c>
      <c r="I112" s="27" t="str">
        <f ca="1">IF(B_MSK[[#This Row],[//]]="","",INDEX(INDIRECT(DB_PATH&amp;$2:$2),B_MSK[[#This Row],[DB_ROW]]-1))</f>
        <v>120 PCS</v>
      </c>
      <c r="J112" s="5" t="str">
        <f ca="1">IF(B_MSK[[#This Row],[//]]="","",IF(INDEX(INDIRECT(DIR&amp;$2:$2),B_MSK[[#This Row],[//]])="","",INDEX(INDIRECT(DIR&amp;$2:$2),B_MSK[[#This Row],[//]])))</f>
        <v/>
      </c>
      <c r="K112" s="5">
        <f ca="1">IF(B_MSK[[#This Row],[//]]="","",IF(INDEX(INDIRECT(DIR&amp;$2:$2),B_MSK[[#This Row],[//]])="","",INDEX(INDIRECT(DIR&amp;$2:$2),B_MSK[[#This Row],[//]])))</f>
        <v>120</v>
      </c>
      <c r="L112" s="5" t="str">
        <f ca="1">IF(B_MSK[[#This Row],[//]]="","",IF(INDEX(INDIRECT(DIR&amp;$2:$2),B_MSK[[#This Row],[//]])="","",INDEX(INDIRECT(DIR&amp;$2:$2),B_MSK[[#This Row],[//]])))</f>
        <v>PCS</v>
      </c>
      <c r="M112" s="13">
        <f ca="1">IF(B_MSK[[#This Row],[//]]="","",INDEX(INDIRECT(DIR&amp;$2:$2),B_MSK[[#This Row],[//]]))</f>
        <v>13000</v>
      </c>
      <c r="N112" s="13">
        <f ca="1">IF(OR(B_MSK[[#This Row],[//]]="",),"",INDEX(INDIRECT(DIR&amp;$2:$2),B_MSK[[#This Row],[//]]))</f>
        <v>1560000</v>
      </c>
      <c r="O112" s="3" t="str">
        <f ca="1">IF(B_MSK[[#This Row],[//]]="","",IF(INDEX(INDIRECT(DIR&amp;$2:$2),B_MSK[[#This Row],[//]])=0,"",INDEX(INDIRECT(DIR&amp;$2:$2),B_MSK[[#This Row],[//]])))</f>
        <v/>
      </c>
      <c r="P112" s="3" t="str">
        <f ca="1">IF(B_MSK[[#This Row],[//]]="","",IF(INDEX(INDIRECT(DIR&amp;$2:$2),B_MSK[[#This Row],[//]])=0,"",INDEX(INDIRECT(DIR&amp;$2:$2),B_MSK[[#This Row],[//]])))</f>
        <v/>
      </c>
      <c r="Q112" s="12">
        <f ca="1">IF(B_MSK[[#This Row],[//]]="","",INDEX(INDIRECT(DIR&amp;$2:$2),B_MSK[[#This Row],[//]]))</f>
        <v>1560000</v>
      </c>
      <c r="R11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1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12" s="37" t="str">
        <f ca="1">IF(B_MSK[[#This Row],[//]]="","",INDEX(INDIRECT(DIR&amp;$2:$2),B_MSK[[#This Row],[//]]))</f>
        <v>DISKON CASH 135.000</v>
      </c>
      <c r="U112" s="38">
        <f ca="1">IF(SUMIF(B_MSK[NAMA BARANG],B_MSK[[#This Row],[NAMA BARANG]],B_MSK[JMLH BRG])=0,"",SUMIF(B_MSK[NAMA BARANG],B_MSK[[#This Row],[NAMA BARANG]],B_MSK[C]))</f>
        <v>0</v>
      </c>
      <c r="V112" s="7" t="str">
        <f ca="1">IF(B_MSK[[#This Row],[//]]="","",INDEX(INDIRECT(DIR&amp;$2:$2),B_MSK[[#This Row],[//]]))</f>
        <v>AG CK POLOS</v>
      </c>
      <c r="W112" s="7" t="str">
        <f ca="1">LOWER(SUBSTITUTE(SUBSTITUTE(SUBSTITUTE(SUBSTITUTE(SUBSTITUTE(SUBSTITUTE(SUBSTITUTE(SUBSTITUTE(SUBSTITUTE(B_MSK[[#This Row],[N.B.nota]]," ",""),"-",""),"(",""),")",""),".",""),",",""),"/",""),"""",""),"+",""))</f>
        <v>agckpolos</v>
      </c>
      <c r="X112" s="5" t="str">
        <f ca="1">IF(B_MSK[[#This Row],[N.B.nota]]="","",IF(MATCH(B_MSK[[#This Row],[concat]],[2]!db[NB NOTA_C],0)&gt;0,"ada",0))</f>
        <v>ada</v>
      </c>
      <c r="Y112" s="5" t="str">
        <f ca="1">IF(B_MSK[[#This Row],[N.B.nota]]="","",ADDRESS(ROW(B_MSK[QB]),COLUMN(B_MSK[QB]))&amp;":"&amp;ADDRESS(ROW(),COLUMN(B_MSK[QB])))</f>
        <v>$D$4:$D$112</v>
      </c>
      <c r="Z112" s="5">
        <f ca="1">IF(B_MSK[[#This Row],[concat]]="","",MATCH(B_MSK[[#This Row],[concat]],[2]!db[NB NOTA_C],0)+1)</f>
        <v>39</v>
      </c>
      <c r="AA112" s="5" t="str">
        <f ca="1">IF(B_MSK[[#This Row],[//]]="","",HYPERLINK("[D:\kerja\BANK EXP\BARU\DB.XLSX]DB!e"&amp;B_MSK[[#This Row],[DB_ROW]],"&gt;"))</f>
        <v>&gt;</v>
      </c>
      <c r="AB112" s="30" t="str">
        <f ca="1">MID(B_MSK[[#This Row],[/ STN_1]],FIND(" ",B_MSK[[#This Row],[/ STN_1]])+1,LEN(B_MSK[[#This Row],[/ STN_1]]))</f>
        <v>PCS</v>
      </c>
      <c r="AC112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1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2" s="15" t="str">
        <f ca="1">IF(B_MSK[[#This Row],[HARGA_2]]="","",IF(MID(B_MSK[[#This Row],[/ STN_2]],FIND(" ",B_MSK[[#This Row],[/ STN_2]])+1,LEN(B_MSK[[#This Row],[/ STN_2]]))="LSN",B_MSK[[#This Row],[HARGA_2]]/12,""))</f>
        <v/>
      </c>
      <c r="AH112" s="7" t="str">
        <f ca="1">IF(B_MSK[[#This Row],[HARGA_3]]="","","/ "&amp;"PCS")</f>
        <v/>
      </c>
      <c r="AI112" s="15">
        <f ca="1">IF(B_MSK[[#This Row],[HARGA_3]]="",IF(B_MSK[[#This Row],[HARGA_2]]="",IF(B_MSK[[#This Row],[HARGA_1]]="","",B_MSK[[#This Row],[HARGA_1]]),B_MSK[[#This Row],[HARGA_2]]),B_MSK[[#This Row],[HARGA_3]])</f>
        <v>13000</v>
      </c>
      <c r="AJ11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2" s="5" t="str">
        <f ca="1">IF(B_MSK[[#This Row],[//]]="","",SUBSTITUTE(SUBSTITUTE(SUBSTITUTE(B_MSK[[#This Row],[QTY/ CTN]]," ","_",2),"(",""),")","")&amp;"_")</f>
        <v>120 PCS_</v>
      </c>
      <c r="AL112" s="5">
        <f ca="1">IF(B_MSK[[#This Row],[A_B]]="","",SEARCH("_",B_MSK[[#This Row],[A_B]]))</f>
        <v>8</v>
      </c>
      <c r="AM112" s="5">
        <f ca="1">IF(B_MSK[[#This Row],[A_B]]="","",LEN(B_MSK[[#This Row],[A_B]]))</f>
        <v>8</v>
      </c>
      <c r="AN112" s="5" t="str">
        <f ca="1">IF(B_MSK[[#This Row],[A_B]]="","",LEFT(B_MSK[[#This Row],[QTY/ CTN]],B_MSK[[#This Row],[A_B_1]]))</f>
        <v>120 PCS</v>
      </c>
      <c r="AO112" s="5" t="str">
        <f ca="1">IF(B_MSK[[#This Row],[A_B]]="","",LEFT(B_MSK[[#This Row],[A_]],SEARCH(" ",B_MSK[[#This Row],[A_]])-1))</f>
        <v>120</v>
      </c>
      <c r="AP112" s="5" t="str">
        <f ca="1">IF(B_MSK[[#This Row],[A_B]]="","",RIGHT(B_MSK[[#This Row],[A_]],LEN(B_MSK[[#This Row],[A_]])-SEARCH(" ",B_MSK[[#This Row],[A_]])))</f>
        <v>PCS</v>
      </c>
      <c r="AQ1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2" s="5" t="str">
        <f ca="1">IF(B_MSK[[#This Row],[B_]]="","",LEFT(B_MSK[[#This Row],[B_]],SEARCH(" ",B_MSK[[#This Row],[B_]])))</f>
        <v/>
      </c>
      <c r="AS112" s="5" t="str">
        <f ca="1">IF(B_MSK[[#This Row],[B_]]="","",RIGHT(B_MSK[[#This Row],[B_]],LEN(B_MSK[[#This Row],[B_]])-SEARCH(" ",B_MSK[[#This Row],[B_]])))</f>
        <v/>
      </c>
      <c r="AT112" s="5" t="str">
        <f ca="1">IF(B_MSK[[#This Row],[B_2]]="LSN",12,"")</f>
        <v/>
      </c>
      <c r="AU112" s="5" t="str">
        <f ca="1">IF(B_MSK[[#This Row],[C_1]]="","","PCS")</f>
        <v/>
      </c>
      <c r="AV112" s="5">
        <f ca="1">IF(B_MSK[[#This Row],[A_1]]="","",B_MSK[[#This Row],[A_1]]*IF(B_MSK[[#This Row],[B_1]]="",1,B_MSK[[#This Row],[B_1]])*IF(B_MSK[[#This Row],[C_1]]="",1,B_MSK[[#This Row],[C_1]]))</f>
        <v>120</v>
      </c>
      <c r="AW112" s="5" t="str">
        <f ca="1">IF(B_MSK[[#This Row],[C_2]]="",IF(B_MSK[[#This Row],[B_2]]="",IF(B_MSK[[#This Row],[A_2]]="","",B_MSK[[#This Row],[A_2]]),B_MSK[[#This Row],[B_2]]),B_MSK[[#This Row],[C_2]])</f>
        <v>PCS</v>
      </c>
      <c r="AX112" s="2">
        <f ca="1">IF(ISNUMBER(B_MSK[[#This Row],[TANGGAL DATANG]]),B_MSK[[#This Row],[TANGGAL DATANG]],AX111)</f>
        <v>44933</v>
      </c>
      <c r="AY112" s="5" t="str">
        <f ca="1">IF(B_MSK[[#This Row],[DB_ROW]]="","",INDEX([2]!db[JENIS],B_MSK[[#This Row],[DB_ROW]]-1))</f>
        <v>buku</v>
      </c>
      <c r="AZ112" s="5">
        <f ca="1">IF(B_MSK[[#This Row],[A_1]]="","",B_MSK[[#This Row],[A_1]])*1</f>
        <v>120</v>
      </c>
      <c r="BA112" s="5" t="str">
        <f ca="1">IF(B_MSK[[#This Row],[//]]="","",INDEX(INDIRECT(DIR&amp;$2:$2),B_MSK[[#This Row],[//]]))</f>
        <v>UNTANA</v>
      </c>
      <c r="BB112" s="5" t="str">
        <f ca="1">CONCATENATE(B_MSK[[#This Row],[concat]],B_MSK[[#This Row],[HARGA_X]],B_MSK[[#This Row],[SAT]])</f>
        <v>agckpolos13000PCS</v>
      </c>
    </row>
    <row r="113" spans="1:54" x14ac:dyDescent="0.25">
      <c r="A113" s="6" t="s">
        <v>128</v>
      </c>
      <c r="B113" s="5" t="str">
        <f ca="1">IF(B_MSK[[#This Row],[N_ID]]="","",INDEX(INDIRECT(DIR&amp;$2:$2),MATCH(B_MSK[[#This Row],[N_ID]],INDIRECT(DIR&amp;"!NOTA[ID_P]"),0)))</f>
        <v/>
      </c>
      <c r="C113" s="5" t="str">
        <f ca="1">IF(B_MSK[[#This Row],[//]]="","",HYPERLINK("["&amp;SUBSTITUTE(DIR,"'","")&amp;"]NOTA!D"&amp;B_MSK[[#This Row],[//]]+2,"&gt;"))</f>
        <v/>
      </c>
      <c r="D113" s="5" t="str">
        <f ca="1">IF(B_MSK[[#This Row],[N_ID]]="","",COUNTIF(INDIRECT(DIR&amp;"!NOTA[ID_H]"),B_MSK[[#This Row],[ID NOTA]]))</f>
        <v/>
      </c>
      <c r="E1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3" s="7" t="str">
        <f ca="1">IF(B_MSK[[#This Row],[stt]]="ada",INDEX([2]!db[NB BM],B_MSK[DB_ROW]-1),"")</f>
        <v/>
      </c>
      <c r="H113" s="7" t="str">
        <f ca="1">IF(B_MSK[[#This Row],[//]]="","",INDEX(INDIRECT(DIR&amp;$2:$2),B_MSK[[#This Row],[//]]))</f>
        <v/>
      </c>
      <c r="I113" s="27" t="str">
        <f ca="1">IF(B_MSK[[#This Row],[//]]="","",INDEX(INDIRECT(DB_PATH&amp;$2:$2),B_MSK[[#This Row],[DB_ROW]]-1))</f>
        <v/>
      </c>
      <c r="J113" s="5" t="str">
        <f ca="1">IF(B_MSK[[#This Row],[//]]="","",IF(INDEX(INDIRECT(DIR&amp;$2:$2),B_MSK[[#This Row],[//]])="","",INDEX(INDIRECT(DIR&amp;$2:$2),B_MSK[[#This Row],[//]])))</f>
        <v/>
      </c>
      <c r="K113" s="5" t="str">
        <f ca="1">IF(B_MSK[[#This Row],[//]]="","",IF(INDEX(INDIRECT(DIR&amp;$2:$2),B_MSK[[#This Row],[//]])="","",INDEX(INDIRECT(DIR&amp;$2:$2),B_MSK[[#This Row],[//]])))</f>
        <v/>
      </c>
      <c r="L113" s="5" t="str">
        <f ca="1">IF(B_MSK[[#This Row],[//]]="","",IF(INDEX(INDIRECT(DIR&amp;$2:$2),B_MSK[[#This Row],[//]])="","",INDEX(INDIRECT(DIR&amp;$2:$2),B_MSK[[#This Row],[//]])))</f>
        <v/>
      </c>
      <c r="M113" s="13" t="str">
        <f ca="1">IF(B_MSK[[#This Row],[//]]="","",INDEX(INDIRECT(DIR&amp;$2:$2),B_MSK[[#This Row],[//]]))</f>
        <v/>
      </c>
      <c r="N113" s="13" t="str">
        <f ca="1">IF(OR(B_MSK[[#This Row],[//]]="",),"",INDEX(INDIRECT(DIR&amp;$2:$2),B_MSK[[#This Row],[//]]))</f>
        <v/>
      </c>
      <c r="O113" s="3" t="str">
        <f ca="1">IF(B_MSK[[#This Row],[//]]="","",IF(INDEX(INDIRECT(DIR&amp;$2:$2),B_MSK[[#This Row],[//]])=0,"",INDEX(INDIRECT(DIR&amp;$2:$2),B_MSK[[#This Row],[//]])))</f>
        <v/>
      </c>
      <c r="P113" s="3" t="str">
        <f ca="1">IF(B_MSK[[#This Row],[//]]="","",IF(INDEX(INDIRECT(DIR&amp;$2:$2),B_MSK[[#This Row],[//]])=0,"",INDEX(INDIRECT(DIR&amp;$2:$2),B_MSK[[#This Row],[//]])))</f>
        <v/>
      </c>
      <c r="Q113" s="12" t="str">
        <f ca="1">IF(B_MSK[[#This Row],[//]]="","",INDEX(INDIRECT(DIR&amp;$2:$2),B_MSK[[#This Row],[//]]))</f>
        <v/>
      </c>
      <c r="R1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3" s="37" t="str">
        <f ca="1">IF(B_MSK[[#This Row],[//]]="","",INDEX(INDIRECT(DIR&amp;$2:$2),B_MSK[[#This Row],[//]]))</f>
        <v/>
      </c>
      <c r="U113" s="38" t="str">
        <f ca="1">IF(SUMIF(B_MSK[NAMA BARANG],B_MSK[[#This Row],[NAMA BARANG]],B_MSK[JMLH BRG])=0,"",SUMIF(B_MSK[NAMA BARANG],B_MSK[[#This Row],[NAMA BARANG]],B_MSK[C]))</f>
        <v/>
      </c>
      <c r="V113" s="7" t="str">
        <f ca="1">IF(B_MSK[[#This Row],[//]]="","",INDEX(INDIRECT(DIR&amp;$2:$2),B_MSK[[#This Row],[//]]))</f>
        <v/>
      </c>
      <c r="W1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3" s="5" t="str">
        <f ca="1">IF(B_MSK[[#This Row],[N.B.nota]]="","",IF(MATCH(B_MSK[[#This Row],[concat]],[2]!db[NB NOTA_C],0)&gt;0,"ada",0))</f>
        <v/>
      </c>
      <c r="Y113" s="5" t="str">
        <f ca="1">IF(B_MSK[[#This Row],[N.B.nota]]="","",ADDRESS(ROW(B_MSK[QB]),COLUMN(B_MSK[QB]))&amp;":"&amp;ADDRESS(ROW(),COLUMN(B_MSK[QB])))</f>
        <v/>
      </c>
      <c r="Z113" s="5" t="str">
        <f ca="1">IF(B_MSK[[#This Row],[concat]]="","",MATCH(B_MSK[[#This Row],[concat]],[2]!db[NB NOTA_C],0)+1)</f>
        <v/>
      </c>
      <c r="AA113" s="5" t="str">
        <f ca="1">IF(B_MSK[[#This Row],[//]]="","",HYPERLINK("[D:\kerja\BANK EXP\BARU\DB.XLSX]DB!e"&amp;B_MSK[[#This Row],[DB_ROW]],"&gt;"))</f>
        <v/>
      </c>
      <c r="AB113" s="30" t="e">
        <f ca="1">MID(B_MSK[[#This Row],[/ STN_1]],FIND(" ",B_MSK[[#This Row],[/ STN_1]])+1,LEN(B_MSK[[#This Row],[/ STN_1]]))</f>
        <v>#VALUE!</v>
      </c>
      <c r="AC1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3" s="15" t="str">
        <f ca="1">IF(B_MSK[[#This Row],[HARGA_2]]="","",IF(MID(B_MSK[[#This Row],[/ STN_2]],FIND(" ",B_MSK[[#This Row],[/ STN_2]])+1,LEN(B_MSK[[#This Row],[/ STN_2]]))="LSN",B_MSK[[#This Row],[HARGA_2]]/12,""))</f>
        <v/>
      </c>
      <c r="AH113" s="7" t="str">
        <f ca="1">IF(B_MSK[[#This Row],[HARGA_3]]="","","/ "&amp;"PCS")</f>
        <v/>
      </c>
      <c r="AI113" s="15" t="str">
        <f ca="1">IF(B_MSK[[#This Row],[HARGA_3]]="",IF(B_MSK[[#This Row],[HARGA_2]]="",IF(B_MSK[[#This Row],[HARGA_1]]="","",B_MSK[[#This Row],[HARGA_1]]),B_MSK[[#This Row],[HARGA_2]]),B_MSK[[#This Row],[HARGA_3]])</f>
        <v/>
      </c>
      <c r="AJ113" s="15" t="str">
        <f ca="1">IF(B_MSK[[#This Row],[/ STN_3]]="",IF(B_MSK[[#This Row],[/ STN_2]]="",IF(B_MSK[[#This Row],[/ STN_1]]="","",B_MSK[[#This Row],[/ STN_1]]),B_MSK[[#This Row],[/ STN_2]]),B_MSK[[#This Row],[/ STN_3]])</f>
        <v/>
      </c>
      <c r="AK113" s="5" t="str">
        <f ca="1">IF(B_MSK[[#This Row],[//]]="","",SUBSTITUTE(SUBSTITUTE(SUBSTITUTE(B_MSK[[#This Row],[QTY/ CTN]]," ","_",2),"(",""),")","")&amp;"_")</f>
        <v/>
      </c>
      <c r="AL113" s="5" t="str">
        <f ca="1">IF(B_MSK[[#This Row],[A_B]]="","",SEARCH("_",B_MSK[[#This Row],[A_B]]))</f>
        <v/>
      </c>
      <c r="AM113" s="5" t="str">
        <f ca="1">IF(B_MSK[[#This Row],[A_B]]="","",LEN(B_MSK[[#This Row],[A_B]]))</f>
        <v/>
      </c>
      <c r="AN113" s="5" t="str">
        <f ca="1">IF(B_MSK[[#This Row],[A_B]]="","",LEFT(B_MSK[[#This Row],[QTY/ CTN]],B_MSK[[#This Row],[A_B_1]]))</f>
        <v/>
      </c>
      <c r="AO113" s="5" t="str">
        <f ca="1">IF(B_MSK[[#This Row],[A_B]]="","",LEFT(B_MSK[[#This Row],[A_]],SEARCH(" ",B_MSK[[#This Row],[A_]])-1))</f>
        <v/>
      </c>
      <c r="AP113" s="5" t="str">
        <f ca="1">IF(B_MSK[[#This Row],[A_B]]="","",RIGHT(B_MSK[[#This Row],[A_]],LEN(B_MSK[[#This Row],[A_]])-SEARCH(" ",B_MSK[[#This Row],[A_]])))</f>
        <v/>
      </c>
      <c r="AQ1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3" s="5" t="str">
        <f ca="1">IF(B_MSK[[#This Row],[B_]]="","",LEFT(B_MSK[[#This Row],[B_]],SEARCH(" ",B_MSK[[#This Row],[B_]])))</f>
        <v/>
      </c>
      <c r="AS113" s="5" t="str">
        <f ca="1">IF(B_MSK[[#This Row],[B_]]="","",RIGHT(B_MSK[[#This Row],[B_]],LEN(B_MSK[[#This Row],[B_]])-SEARCH(" ",B_MSK[[#This Row],[B_]])))</f>
        <v/>
      </c>
      <c r="AT113" s="5" t="str">
        <f ca="1">IF(B_MSK[[#This Row],[B_2]]="LSN",12,"")</f>
        <v/>
      </c>
      <c r="AU113" s="5" t="str">
        <f ca="1">IF(B_MSK[[#This Row],[C_1]]="","","PCS")</f>
        <v/>
      </c>
      <c r="AV113" s="5" t="str">
        <f ca="1">IF(B_MSK[[#This Row],[A_1]]="","",B_MSK[[#This Row],[A_1]]*IF(B_MSK[[#This Row],[B_1]]="",1,B_MSK[[#This Row],[B_1]])*IF(B_MSK[[#This Row],[C_1]]="",1,B_MSK[[#This Row],[C_1]]))</f>
        <v/>
      </c>
      <c r="AW113" s="5" t="str">
        <f ca="1">IF(B_MSK[[#This Row],[C_2]]="",IF(B_MSK[[#This Row],[B_2]]="",IF(B_MSK[[#This Row],[A_2]]="","",B_MSK[[#This Row],[A_2]]),B_MSK[[#This Row],[B_2]]),B_MSK[[#This Row],[C_2]])</f>
        <v/>
      </c>
      <c r="AX113" s="2">
        <f ca="1">IF(ISNUMBER(B_MSK[[#This Row],[TANGGAL DATANG]]),B_MSK[[#This Row],[TANGGAL DATANG]],AX112)</f>
        <v>44933</v>
      </c>
      <c r="AY113" s="5" t="str">
        <f ca="1">IF(B_MSK[[#This Row],[DB_ROW]]="","",INDEX([2]!db[JENIS],B_MSK[[#This Row],[DB_ROW]]-1))</f>
        <v/>
      </c>
      <c r="AZ113" s="5" t="e">
        <f ca="1">IF(B_MSK[[#This Row],[A_1]]="","",B_MSK[[#This Row],[A_1]])*1</f>
        <v>#VALUE!</v>
      </c>
      <c r="BA113" s="5" t="str">
        <f ca="1">IF(B_MSK[[#This Row],[//]]="","",INDEX(INDIRECT(DIR&amp;$2:$2),B_MSK[[#This Row],[//]]))</f>
        <v/>
      </c>
      <c r="BB113" s="5" t="str">
        <f ca="1">CONCATENATE(B_MSK[[#This Row],[concat]],B_MSK[[#This Row],[HARGA_X]],B_MSK[[#This Row],[SAT]])</f>
        <v/>
      </c>
    </row>
    <row r="114" spans="1:54" x14ac:dyDescent="0.25">
      <c r="A114" s="6" t="s">
        <v>200</v>
      </c>
      <c r="B114" s="5">
        <f ca="1">IF(B_MSK[[#This Row],[N_ID]]="","",INDEX(INDIRECT(DIR&amp;$2:$2),MATCH(B_MSK[[#This Row],[N_ID]],INDIRECT(DIR&amp;"!NOTA[ID_P]"),0)))</f>
        <v>26</v>
      </c>
      <c r="C114" s="5" t="str">
        <f ca="1">IF(B_MSK[[#This Row],[//]]="","",HYPERLINK("["&amp;SUBSTITUTE(DIR,"'","")&amp;"]NOTA!D"&amp;B_MSK[[#This Row],[//]]+2,"&gt;"))</f>
        <v>&gt;</v>
      </c>
      <c r="D114" s="5">
        <f ca="1">IF(B_MSK[[#This Row],[N_ID]]="","",COUNTIF(INDIRECT(DIR&amp;"!NOTA[ID_H]"),B_MSK[[#This Row],[ID NOTA]]))</f>
        <v>9</v>
      </c>
      <c r="E1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111</v>
      </c>
      <c r="F114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44933</v>
      </c>
      <c r="G114" s="7" t="str">
        <f ca="1">IF(B_MSK[[#This Row],[stt]]="ada",INDEX([2]!db[NB BM],B_MSK[DB_ROW]-1),"")</f>
        <v>Crayon putar JK TWCR-12 mini</v>
      </c>
      <c r="H114" s="7" t="str">
        <f ca="1">IF(B_MSK[[#This Row],[//]]="","",INDEX(INDIRECT(DIR&amp;$2:$2),B_MSK[[#This Row],[//]]))</f>
        <v>ATALI MAKMUR</v>
      </c>
      <c r="I114" s="27" t="str">
        <f ca="1">IF(B_MSK[[#This Row],[//]]="","",INDEX(INDIRECT(DB_PATH&amp;$2:$2),B_MSK[[#This Row],[DB_ROW]]-1))</f>
        <v>12 LSN</v>
      </c>
      <c r="J114" s="5">
        <f ca="1">IF(B_MSK[[#This Row],[//]]="","",IF(INDEX(INDIRECT(DIR&amp;$2:$2),B_MSK[[#This Row],[//]])="","",INDEX(INDIRECT(DIR&amp;$2:$2),B_MSK[[#This Row],[//]])))</f>
        <v>1</v>
      </c>
      <c r="K114" s="5">
        <f ca="1">IF(B_MSK[[#This Row],[//]]="","",IF(INDEX(INDIRECT(DIR&amp;$2:$2),B_MSK[[#This Row],[//]])="","",INDEX(INDIRECT(DIR&amp;$2:$2),B_MSK[[#This Row],[//]])))</f>
        <v>144</v>
      </c>
      <c r="L114" s="5" t="str">
        <f ca="1">IF(B_MSK[[#This Row],[//]]="","",IF(INDEX(INDIRECT(DIR&amp;$2:$2),B_MSK[[#This Row],[//]])="","",INDEX(INDIRECT(DIR&amp;$2:$2),B_MSK[[#This Row],[//]])))</f>
        <v>SET</v>
      </c>
      <c r="M114" s="13">
        <f ca="1">IF(B_MSK[[#This Row],[//]]="","",INDEX(INDIRECT(DIR&amp;$2:$2),B_MSK[[#This Row],[//]]))</f>
        <v>18600</v>
      </c>
      <c r="N114" s="13">
        <f ca="1">IF(OR(B_MSK[[#This Row],[//]]="",),"",INDEX(INDIRECT(DIR&amp;$2:$2),B_MSK[[#This Row],[//]]))</f>
        <v>2678400</v>
      </c>
      <c r="O114" s="3">
        <f ca="1">IF(B_MSK[[#This Row],[//]]="","",IF(INDEX(INDIRECT(DIR&amp;$2:$2),B_MSK[[#This Row],[//]])=0,"",INDEX(INDIRECT(DIR&amp;$2:$2),B_MSK[[#This Row],[//]])))</f>
        <v>0.125</v>
      </c>
      <c r="P114" s="3">
        <f ca="1">IF(B_MSK[[#This Row],[//]]="","",IF(INDEX(INDIRECT(DIR&amp;$2:$2),B_MSK[[#This Row],[//]])=0,"",INDEX(INDIRECT(DIR&amp;$2:$2),B_MSK[[#This Row],[//]])))</f>
        <v>0.05</v>
      </c>
      <c r="Q114" s="12">
        <f ca="1">IF(B_MSK[[#This Row],[//]]="","",INDEX(INDIRECT(DIR&amp;$2:$2),B_MSK[[#This Row],[//]]))</f>
        <v>2226420</v>
      </c>
      <c r="R1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4" s="37">
        <f ca="1">IF(B_MSK[[#This Row],[//]]="","",INDEX(INDIRECT(DIR&amp;$2:$2),B_MSK[[#This Row],[//]]))</f>
        <v>0</v>
      </c>
      <c r="U114" s="38">
        <f ca="1">IF(SUMIF(B_MSK[NAMA BARANG],B_MSK[[#This Row],[NAMA BARANG]],B_MSK[JMLH BRG])=0,"",SUMIF(B_MSK[NAMA BARANG],B_MSK[[#This Row],[NAMA BARANG]],B_MSK[C]))</f>
        <v>5</v>
      </c>
      <c r="V114" s="7" t="str">
        <f ca="1">IF(B_MSK[[#This Row],[//]]="","",INDEX(INDIRECT(DIR&amp;$2:$2),B_MSK[[#This Row],[//]]))</f>
        <v>CRAYON PUTAR TWCR-12MINI JK</v>
      </c>
      <c r="W114" s="7" t="str">
        <f ca="1">LOWER(SUBSTITUTE(SUBSTITUTE(SUBSTITUTE(SUBSTITUTE(SUBSTITUTE(SUBSTITUTE(SUBSTITUTE(SUBSTITUTE(SUBSTITUTE(B_MSK[[#This Row],[N.B.nota]]," ",""),"-",""),"(",""),")",""),".",""),",",""),"/",""),"""",""),"+",""))</f>
        <v>crayonputartwcr12minijk</v>
      </c>
      <c r="X114" s="5" t="str">
        <f ca="1">IF(B_MSK[[#This Row],[N.B.nota]]="","",IF(MATCH(B_MSK[[#This Row],[concat]],[2]!db[NB NOTA_C],0)&gt;0,"ada",0))</f>
        <v>ada</v>
      </c>
      <c r="Y114" s="5" t="str">
        <f ca="1">IF(B_MSK[[#This Row],[N.B.nota]]="","",ADDRESS(ROW(B_MSK[QB]),COLUMN(B_MSK[QB]))&amp;":"&amp;ADDRESS(ROW(),COLUMN(B_MSK[QB])))</f>
        <v>$D$4:$D$114</v>
      </c>
      <c r="Z114" s="5">
        <f ca="1">IF(B_MSK[[#This Row],[concat]]="","",MATCH(B_MSK[[#This Row],[concat]],[2]!db[NB NOTA_C],0)+1)</f>
        <v>552</v>
      </c>
      <c r="AA114" s="5" t="str">
        <f ca="1">IF(B_MSK[[#This Row],[//]]="","",HYPERLINK("[D:\kerja\BANK EXP\BARU\DB.XLSX]DB!e"&amp;B_MSK[[#This Row],[DB_ROW]],"&gt;"))</f>
        <v>&gt;</v>
      </c>
      <c r="AB114" s="30" t="str">
        <f ca="1">MID(B_MSK[[#This Row],[/ STN_1]],FIND(" ",B_MSK[[#This Row],[/ STN_1]])+1,LEN(B_MSK[[#This Row],[/ STN_1]]))</f>
        <v>LSN</v>
      </c>
      <c r="AC114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1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1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18600</v>
      </c>
      <c r="AF11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14" s="15" t="str">
        <f ca="1">IF(B_MSK[[#This Row],[HARGA_2]]="","",IF(MID(B_MSK[[#This Row],[/ STN_2]],FIND(" ",B_MSK[[#This Row],[/ STN_2]])+1,LEN(B_MSK[[#This Row],[/ STN_2]]))="LSN",B_MSK[[#This Row],[HARGA_2]]/12,""))</f>
        <v/>
      </c>
      <c r="AH114" s="7" t="str">
        <f ca="1">IF(B_MSK[[#This Row],[HARGA_3]]="","","/ "&amp;"PCS")</f>
        <v/>
      </c>
      <c r="AI114" s="15">
        <f ca="1">IF(B_MSK[[#This Row],[HARGA_3]]="",IF(B_MSK[[#This Row],[HARGA_2]]="",IF(B_MSK[[#This Row],[HARGA_1]]="","",B_MSK[[#This Row],[HARGA_1]]),B_MSK[[#This Row],[HARGA_2]]),B_MSK[[#This Row],[HARGA_3]])</f>
        <v>18600</v>
      </c>
      <c r="AJ11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4" s="5" t="str">
        <f ca="1">IF(B_MSK[[#This Row],[//]]="","",SUBSTITUTE(SUBSTITUTE(SUBSTITUTE(B_MSK[[#This Row],[QTY/ CTN]]," ","_",2),"(",""),")","")&amp;"_")</f>
        <v>12 LSN_</v>
      </c>
      <c r="AL114" s="5">
        <f ca="1">IF(B_MSK[[#This Row],[A_B]]="","",SEARCH("_",B_MSK[[#This Row],[A_B]]))</f>
        <v>7</v>
      </c>
      <c r="AM114" s="5">
        <f ca="1">IF(B_MSK[[#This Row],[A_B]]="","",LEN(B_MSK[[#This Row],[A_B]]))</f>
        <v>7</v>
      </c>
      <c r="AN114" s="5" t="str">
        <f ca="1">IF(B_MSK[[#This Row],[A_B]]="","",LEFT(B_MSK[[#This Row],[QTY/ CTN]],B_MSK[[#This Row],[A_B_1]]))</f>
        <v>12 LSN</v>
      </c>
      <c r="AO114" s="5" t="str">
        <f ca="1">IF(B_MSK[[#This Row],[A_B]]="","",LEFT(B_MSK[[#This Row],[A_]],SEARCH(" ",B_MSK[[#This Row],[A_]])-1))</f>
        <v>12</v>
      </c>
      <c r="AP114" s="5" t="str">
        <f ca="1">IF(B_MSK[[#This Row],[A_B]]="","",RIGHT(B_MSK[[#This Row],[A_]],LEN(B_MSK[[#This Row],[A_]])-SEARCH(" ",B_MSK[[#This Row],[A_]])))</f>
        <v>LSN</v>
      </c>
      <c r="AQ1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14" s="5" t="str">
        <f ca="1">IF(B_MSK[[#This Row],[B_]]="","",LEFT(B_MSK[[#This Row],[B_]],SEARCH(" ",B_MSK[[#This Row],[B_]])))</f>
        <v xml:space="preserve">12 </v>
      </c>
      <c r="AS114" s="5" t="str">
        <f ca="1">IF(B_MSK[[#This Row],[B_]]="","",RIGHT(B_MSK[[#This Row],[B_]],LEN(B_MSK[[#This Row],[B_]])-SEARCH(" ",B_MSK[[#This Row],[B_]])))</f>
        <v>PCS</v>
      </c>
      <c r="AT114" s="5" t="str">
        <f ca="1">IF(B_MSK[[#This Row],[B_2]]="LSN",12,"")</f>
        <v/>
      </c>
      <c r="AU114" s="5" t="str">
        <f ca="1">IF(B_MSK[[#This Row],[C_1]]="","","PCS")</f>
        <v/>
      </c>
      <c r="AV114" s="5">
        <f ca="1">IF(B_MSK[[#This Row],[A_1]]="","",B_MSK[[#This Row],[A_1]]*IF(B_MSK[[#This Row],[B_1]]="",1,B_MSK[[#This Row],[B_1]])*IF(B_MSK[[#This Row],[C_1]]="",1,B_MSK[[#This Row],[C_1]]))</f>
        <v>144</v>
      </c>
      <c r="AW114" s="5" t="str">
        <f ca="1">IF(B_MSK[[#This Row],[C_2]]="",IF(B_MSK[[#This Row],[B_2]]="",IF(B_MSK[[#This Row],[A_2]]="","",B_MSK[[#This Row],[A_2]]),B_MSK[[#This Row],[B_2]]),B_MSK[[#This Row],[C_2]])</f>
        <v>PCS</v>
      </c>
      <c r="AX114" s="2">
        <f ca="1">IF(ISNUMBER(B_MSK[[#This Row],[TANGGAL DATANG]]),B_MSK[[#This Row],[TANGGAL DATANG]],AX113)</f>
        <v>44933</v>
      </c>
      <c r="AY114" s="5" t="e">
        <f ca="1">IF(B_MSK[[#This Row],[DB_ROW]]="","",INDEX([3]!db[JENIS],B_MSK[[#This Row],[DB_ROW]]-1))</f>
        <v>#REF!</v>
      </c>
      <c r="AZ114" s="5">
        <f ca="1">IF(B_MSK[[#This Row],[A_1]]="","",B_MSK[[#This Row],[A_1]])*1</f>
        <v>12</v>
      </c>
      <c r="BA114" s="5" t="str">
        <f ca="1">IF(B_MSK[[#This Row],[//]]="","",INDEX(INDIRECT(DIR&amp;$2:$2),B_MSK[[#This Row],[//]]))</f>
        <v>ARTO MORO</v>
      </c>
      <c r="BB114" s="5" t="str">
        <f ca="1">CONCATENATE(B_MSK[[#This Row],[concat]],B_MSK[[#This Row],[HARGA_X]],B_MSK[[#This Row],[SAT]])</f>
        <v>crayonputartwcr12minijk18600SET</v>
      </c>
    </row>
    <row r="115" spans="1:54" x14ac:dyDescent="0.25">
      <c r="A115" s="6" t="s">
        <v>128</v>
      </c>
      <c r="B115" s="5" t="str">
        <f ca="1">IF(B_MSK[[#This Row],[N_ID]]="","",INDEX(INDIRECT(DIR&amp;$2:$2),MATCH(B_MSK[[#This Row],[N_ID]],INDIRECT(DIR&amp;"!NOTA[ID_P]"),0)))</f>
        <v/>
      </c>
      <c r="C115" s="5" t="str">
        <f ca="1">IF(B_MSK[[#This Row],[//]]="","",HYPERLINK("["&amp;SUBSTITUTE(DIR,"'","")&amp;"]NOTA!D"&amp;B_MSK[[#This Row],[//]]+2,"&gt;"))</f>
        <v>&gt;</v>
      </c>
      <c r="D115" s="5" t="str">
        <f ca="1">IF(B_MSK[[#This Row],[N_ID]]="","",COUNTIF(INDIRECT(DIR&amp;"!NOTA[ID_H]"),B_MSK[[#This Row],[ID NOTA]]))</f>
        <v/>
      </c>
      <c r="E11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112</v>
      </c>
      <c r="F1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5" s="7" t="str">
        <f ca="1">IF(B_MSK[[#This Row],[stt]]="ada",INDEX([2]!db[NB BM],B_MSK[DB_ROW]-1),"")</f>
        <v>Tipe-ex Kertas JK CT-520</v>
      </c>
      <c r="H115" s="7" t="str">
        <f ca="1">IF(B_MSK[[#This Row],[//]]="","",INDEX(INDIRECT(DIR&amp;$2:$2),B_MSK[[#This Row],[//]]))</f>
        <v>ATALI MAKMUR</v>
      </c>
      <c r="I115" s="27" t="str">
        <f ca="1">IF(B_MSK[[#This Row],[//]]="","",INDEX(INDIRECT(DB_PATH&amp;$2:$2),B_MSK[[#This Row],[DB_ROW]]-1))</f>
        <v>360 PCS</v>
      </c>
      <c r="J115" s="5">
        <f ca="1">IF(B_MSK[[#This Row],[//]]="","",IF(INDEX(INDIRECT(DIR&amp;$2:$2),B_MSK[[#This Row],[//]])="","",INDEX(INDIRECT(DIR&amp;$2:$2),B_MSK[[#This Row],[//]])))</f>
        <v>1</v>
      </c>
      <c r="K115" s="5">
        <f ca="1">IF(B_MSK[[#This Row],[//]]="","",IF(INDEX(INDIRECT(DIR&amp;$2:$2),B_MSK[[#This Row],[//]])="","",INDEX(INDIRECT(DIR&amp;$2:$2),B_MSK[[#This Row],[//]])))</f>
        <v>360</v>
      </c>
      <c r="L115" s="5" t="str">
        <f ca="1">IF(B_MSK[[#This Row],[//]]="","",IF(INDEX(INDIRECT(DIR&amp;$2:$2),B_MSK[[#This Row],[//]])="","",INDEX(INDIRECT(DIR&amp;$2:$2),B_MSK[[#This Row],[//]])))</f>
        <v>PCS</v>
      </c>
      <c r="M115" s="13">
        <f ca="1">IF(B_MSK[[#This Row],[//]]="","",INDEX(INDIRECT(DIR&amp;$2:$2),B_MSK[[#This Row],[//]]))</f>
        <v>11000</v>
      </c>
      <c r="N115" s="13">
        <f ca="1">IF(OR(B_MSK[[#This Row],[//]]="",),"",INDEX(INDIRECT(DIR&amp;$2:$2),B_MSK[[#This Row],[//]]))</f>
        <v>3960000</v>
      </c>
      <c r="O115" s="3">
        <f ca="1">IF(B_MSK[[#This Row],[//]]="","",IF(INDEX(INDIRECT(DIR&amp;$2:$2),B_MSK[[#This Row],[//]])=0,"",INDEX(INDIRECT(DIR&amp;$2:$2),B_MSK[[#This Row],[//]])))</f>
        <v>0.125</v>
      </c>
      <c r="P115" s="3">
        <f ca="1">IF(B_MSK[[#This Row],[//]]="","",IF(INDEX(INDIRECT(DIR&amp;$2:$2),B_MSK[[#This Row],[//]])=0,"",INDEX(INDIRECT(DIR&amp;$2:$2),B_MSK[[#This Row],[//]])))</f>
        <v>0.05</v>
      </c>
      <c r="Q115" s="12">
        <f ca="1">IF(B_MSK[[#This Row],[//]]="","",INDEX(INDIRECT(DIR&amp;$2:$2),B_MSK[[#This Row],[//]]))</f>
        <v>3291750</v>
      </c>
      <c r="R1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5" s="37">
        <f ca="1">IF(B_MSK[[#This Row],[//]]="","",INDEX(INDIRECT(DIR&amp;$2:$2),B_MSK[[#This Row],[//]]))</f>
        <v>0</v>
      </c>
      <c r="U115" s="38">
        <f ca="1">IF(SUMIF(B_MSK[NAMA BARANG],B_MSK[[#This Row],[NAMA BARANG]],B_MSK[JMLH BRG])=0,"",SUMIF(B_MSK[NAMA BARANG],B_MSK[[#This Row],[NAMA BARANG]],B_MSK[C]))</f>
        <v>1</v>
      </c>
      <c r="V115" s="7" t="str">
        <f ca="1">IF(B_MSK[[#This Row],[//]]="","",INDEX(INDIRECT(DIR&amp;$2:$2),B_MSK[[#This Row],[//]]))</f>
        <v>CORRECTION TAPE CT-520 JK</v>
      </c>
      <c r="W115" s="7" t="str">
        <f ca="1">LOWER(SUBSTITUTE(SUBSTITUTE(SUBSTITUTE(SUBSTITUTE(SUBSTITUTE(SUBSTITUTE(SUBSTITUTE(SUBSTITUTE(SUBSTITUTE(B_MSK[[#This Row],[N.B.nota]]," ",""),"-",""),"(",""),")",""),".",""),",",""),"/",""),"""",""),"+",""))</f>
        <v>correctiontapect520jk</v>
      </c>
      <c r="X115" s="5" t="str">
        <f ca="1">IF(B_MSK[[#This Row],[N.B.nota]]="","",IF(MATCH(B_MSK[[#This Row],[concat]],[2]!db[NB NOTA_C],0)&gt;0,"ada",0))</f>
        <v>ada</v>
      </c>
      <c r="Y115" s="5" t="str">
        <f ca="1">IF(B_MSK[[#This Row],[N.B.nota]]="","",ADDRESS(ROW(B_MSK[QB]),COLUMN(B_MSK[QB]))&amp;":"&amp;ADDRESS(ROW(),COLUMN(B_MSK[QB])))</f>
        <v>$D$4:$D$115</v>
      </c>
      <c r="Z115" s="5">
        <f ca="1">IF(B_MSK[[#This Row],[concat]]="","",MATCH(B_MSK[[#This Row],[concat]],[2]!db[NB NOTA_C],0)+1)</f>
        <v>521</v>
      </c>
      <c r="AA115" s="5" t="str">
        <f ca="1">IF(B_MSK[[#This Row],[//]]="","",HYPERLINK("[D:\kerja\BANK EXP\BARU\DB.XLSX]DB!e"&amp;B_MSK[[#This Row],[DB_ROW]],"&gt;"))</f>
        <v>&gt;</v>
      </c>
      <c r="AB115" s="30" t="str">
        <f ca="1">MID(B_MSK[[#This Row],[/ STN_1]],FIND(" ",B_MSK[[#This Row],[/ STN_1]])+1,LEN(B_MSK[[#This Row],[/ STN_1]]))</f>
        <v>PCS</v>
      </c>
      <c r="AC115" s="11">
        <f ca="1">IF(B_MSK[[#This Row],[//]]="","",IF(B_MSK[[#This Row],[ JUMLAH ]]="","",IF(B_MSK[[#This Row],[C]]="",B_MSK[[#This Row],[HARGA CTN]]/B_MSK[[#This Row],[JMLH BRG]],B_MSK[[#This Row],[HARGA CTN]]/B_MSK[[#This Row],[A_1]])))</f>
        <v>11000</v>
      </c>
      <c r="AD1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5" s="15" t="str">
        <f ca="1">IF(B_MSK[[#This Row],[HARGA_2]]="","",IF(MID(B_MSK[[#This Row],[/ STN_2]],FIND(" ",B_MSK[[#This Row],[/ STN_2]])+1,LEN(B_MSK[[#This Row],[/ STN_2]]))="LSN",B_MSK[[#This Row],[HARGA_2]]/12,""))</f>
        <v/>
      </c>
      <c r="AH115" s="7" t="str">
        <f ca="1">IF(B_MSK[[#This Row],[HARGA_3]]="","","/ "&amp;"PCS")</f>
        <v/>
      </c>
      <c r="AI115" s="15">
        <f ca="1">IF(B_MSK[[#This Row],[HARGA_3]]="",IF(B_MSK[[#This Row],[HARGA_2]]="",IF(B_MSK[[#This Row],[HARGA_1]]="","",B_MSK[[#This Row],[HARGA_1]]),B_MSK[[#This Row],[HARGA_2]]),B_MSK[[#This Row],[HARGA_3]])</f>
        <v>11000</v>
      </c>
      <c r="AJ11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5" s="5" t="str">
        <f ca="1">IF(B_MSK[[#This Row],[//]]="","",SUBSTITUTE(SUBSTITUTE(SUBSTITUTE(B_MSK[[#This Row],[QTY/ CTN]]," ","_",2),"(",""),")","")&amp;"_")</f>
        <v>360 PCS_</v>
      </c>
      <c r="AL115" s="5">
        <f ca="1">IF(B_MSK[[#This Row],[A_B]]="","",SEARCH("_",B_MSK[[#This Row],[A_B]]))</f>
        <v>8</v>
      </c>
      <c r="AM115" s="5">
        <f ca="1">IF(B_MSK[[#This Row],[A_B]]="","",LEN(B_MSK[[#This Row],[A_B]]))</f>
        <v>8</v>
      </c>
      <c r="AN115" s="5" t="str">
        <f ca="1">IF(B_MSK[[#This Row],[A_B]]="","",LEFT(B_MSK[[#This Row],[QTY/ CTN]],B_MSK[[#This Row],[A_B_1]]))</f>
        <v>360 PCS</v>
      </c>
      <c r="AO115" s="5" t="str">
        <f ca="1">IF(B_MSK[[#This Row],[A_B]]="","",LEFT(B_MSK[[#This Row],[A_]],SEARCH(" ",B_MSK[[#This Row],[A_]])-1))</f>
        <v>360</v>
      </c>
      <c r="AP115" s="5" t="str">
        <f ca="1">IF(B_MSK[[#This Row],[A_B]]="","",RIGHT(B_MSK[[#This Row],[A_]],LEN(B_MSK[[#This Row],[A_]])-SEARCH(" ",B_MSK[[#This Row],[A_]])))</f>
        <v>PCS</v>
      </c>
      <c r="AQ1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5" s="5" t="str">
        <f ca="1">IF(B_MSK[[#This Row],[B_]]="","",LEFT(B_MSK[[#This Row],[B_]],SEARCH(" ",B_MSK[[#This Row],[B_]])))</f>
        <v/>
      </c>
      <c r="AS115" s="5" t="str">
        <f ca="1">IF(B_MSK[[#This Row],[B_]]="","",RIGHT(B_MSK[[#This Row],[B_]],LEN(B_MSK[[#This Row],[B_]])-SEARCH(" ",B_MSK[[#This Row],[B_]])))</f>
        <v/>
      </c>
      <c r="AT115" s="5" t="str">
        <f ca="1">IF(B_MSK[[#This Row],[B_2]]="LSN",12,"")</f>
        <v/>
      </c>
      <c r="AU115" s="5" t="str">
        <f ca="1">IF(B_MSK[[#This Row],[C_1]]="","","PCS")</f>
        <v/>
      </c>
      <c r="AV115" s="5">
        <f ca="1">IF(B_MSK[[#This Row],[A_1]]="","",B_MSK[[#This Row],[A_1]]*IF(B_MSK[[#This Row],[B_1]]="",1,B_MSK[[#This Row],[B_1]])*IF(B_MSK[[#This Row],[C_1]]="",1,B_MSK[[#This Row],[C_1]]))</f>
        <v>360</v>
      </c>
      <c r="AW115" s="5" t="str">
        <f ca="1">IF(B_MSK[[#This Row],[C_2]]="",IF(B_MSK[[#This Row],[B_2]]="",IF(B_MSK[[#This Row],[A_2]]="","",B_MSK[[#This Row],[A_2]]),B_MSK[[#This Row],[B_2]]),B_MSK[[#This Row],[C_2]])</f>
        <v>PCS</v>
      </c>
      <c r="AX115" s="2">
        <f ca="1">IF(ISNUMBER(B_MSK[[#This Row],[TANGGAL DATANG]]),B_MSK[[#This Row],[TANGGAL DATANG]],AX114)</f>
        <v>44933</v>
      </c>
      <c r="AY115" s="5" t="e">
        <f ca="1">IF(B_MSK[[#This Row],[DB_ROW]]="","",INDEX([3]!db[JENIS],B_MSK[[#This Row],[DB_ROW]]-1))</f>
        <v>#REF!</v>
      </c>
      <c r="AZ115" s="5">
        <f ca="1">IF(B_MSK[[#This Row],[A_1]]="","",B_MSK[[#This Row],[A_1]])*1</f>
        <v>360</v>
      </c>
      <c r="BA115" s="5" t="str">
        <f ca="1">IF(B_MSK[[#This Row],[//]]="","",INDEX(INDIRECT(DIR&amp;$2:$2),B_MSK[[#This Row],[//]]))</f>
        <v>ARTO MORO</v>
      </c>
      <c r="BB115" s="5" t="str">
        <f ca="1">CONCATENATE(B_MSK[[#This Row],[concat]],B_MSK[[#This Row],[HARGA_X]],B_MSK[[#This Row],[SAT]])</f>
        <v>correctiontapect520jk11000PCS</v>
      </c>
    </row>
    <row r="116" spans="1:54" x14ac:dyDescent="0.25">
      <c r="A116" s="6" t="s">
        <v>128</v>
      </c>
      <c r="B116" s="5" t="str">
        <f ca="1">IF(B_MSK[[#This Row],[N_ID]]="","",INDEX(INDIRECT(DIR&amp;$2:$2),MATCH(B_MSK[[#This Row],[N_ID]],INDIRECT(DIR&amp;"!NOTA[ID_P]"),0)))</f>
        <v/>
      </c>
      <c r="C116" s="5" t="str">
        <f ca="1">IF(B_MSK[[#This Row],[//]]="","",HYPERLINK("["&amp;SUBSTITUTE(DIR,"'","")&amp;"]NOTA!D"&amp;B_MSK[[#This Row],[//]]+2,"&gt;"))</f>
        <v>&gt;</v>
      </c>
      <c r="D116" s="5" t="str">
        <f ca="1">IF(B_MSK[[#This Row],[N_ID]]="","",COUNTIF(INDIRECT(DIR&amp;"!NOTA[ID_H]"),B_MSK[[#This Row],[ID NOTA]]))</f>
        <v/>
      </c>
      <c r="E1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113</v>
      </c>
      <c r="F1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6" s="7" t="str">
        <f ca="1">IF(B_MSK[[#This Row],[stt]]="ada",INDEX([2]!db[NB BM],B_MSK[DB_ROW]-1),"")</f>
        <v>Label JK LB-P2 LN 2brs</v>
      </c>
      <c r="H116" s="7" t="str">
        <f ca="1">IF(B_MSK[[#This Row],[//]]="","",INDEX(INDIRECT(DIR&amp;$2:$2),B_MSK[[#This Row],[//]]))</f>
        <v>ATALI MAKMUR</v>
      </c>
      <c r="I116" s="27" t="str">
        <f ca="1">IF(B_MSK[[#This Row],[//]]="","",INDEX(INDIRECT(DB_PATH&amp;$2:$2),B_MSK[[#This Row],[DB_ROW]]-1))</f>
        <v>50 PAK (10 ROL)</v>
      </c>
      <c r="J116" s="5">
        <f ca="1">IF(B_MSK[[#This Row],[//]]="","",IF(INDEX(INDIRECT(DIR&amp;$2:$2),B_MSK[[#This Row],[//]])="","",INDEX(INDIRECT(DIR&amp;$2:$2),B_MSK[[#This Row],[//]])))</f>
        <v>1</v>
      </c>
      <c r="K116" s="5">
        <f ca="1">IF(B_MSK[[#This Row],[//]]="","",IF(INDEX(INDIRECT(DIR&amp;$2:$2),B_MSK[[#This Row],[//]])="","",INDEX(INDIRECT(DIR&amp;$2:$2),B_MSK[[#This Row],[//]])))</f>
        <v>500</v>
      </c>
      <c r="L116" s="5" t="str">
        <f ca="1">IF(B_MSK[[#This Row],[//]]="","",IF(INDEX(INDIRECT(DIR&amp;$2:$2),B_MSK[[#This Row],[//]])="","",INDEX(INDIRECT(DIR&amp;$2:$2),B_MSK[[#This Row],[//]])))</f>
        <v>ROL</v>
      </c>
      <c r="M116" s="13">
        <f ca="1">IF(B_MSK[[#This Row],[//]]="","",INDEX(INDIRECT(DIR&amp;$2:$2),B_MSK[[#This Row],[//]]))</f>
        <v>3050</v>
      </c>
      <c r="N116" s="13">
        <f ca="1">IF(OR(B_MSK[[#This Row],[//]]="",),"",INDEX(INDIRECT(DIR&amp;$2:$2),B_MSK[[#This Row],[//]]))</f>
        <v>1525000</v>
      </c>
      <c r="O116" s="3">
        <f ca="1">IF(B_MSK[[#This Row],[//]]="","",IF(INDEX(INDIRECT(DIR&amp;$2:$2),B_MSK[[#This Row],[//]])=0,"",INDEX(INDIRECT(DIR&amp;$2:$2),B_MSK[[#This Row],[//]])))</f>
        <v>0.125</v>
      </c>
      <c r="P116" s="3">
        <f ca="1">IF(B_MSK[[#This Row],[//]]="","",IF(INDEX(INDIRECT(DIR&amp;$2:$2),B_MSK[[#This Row],[//]])=0,"",INDEX(INDIRECT(DIR&amp;$2:$2),B_MSK[[#This Row],[//]])))</f>
        <v>0.05</v>
      </c>
      <c r="Q116" s="12">
        <f ca="1">IF(B_MSK[[#This Row],[//]]="","",INDEX(INDIRECT(DIR&amp;$2:$2),B_MSK[[#This Row],[//]]))</f>
        <v>1267656.25</v>
      </c>
      <c r="R1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6" s="37">
        <f ca="1">IF(B_MSK[[#This Row],[//]]="","",INDEX(INDIRECT(DIR&amp;$2:$2),B_MSK[[#This Row],[//]]))</f>
        <v>0</v>
      </c>
      <c r="U116" s="38">
        <f ca="1">IF(SUMIF(B_MSK[NAMA BARANG],B_MSK[[#This Row],[NAMA BARANG]],B_MSK[JMLH BRG])=0,"",SUMIF(B_MSK[NAMA BARANG],B_MSK[[#This Row],[NAMA BARANG]],B_MSK[C]))</f>
        <v>3</v>
      </c>
      <c r="V116" s="7" t="str">
        <f ca="1">IF(B_MSK[[#This Row],[//]]="","",INDEX(INDIRECT(DIR&amp;$2:$2),B_MSK[[#This Row],[//]]))</f>
        <v>LABEL LB-P2LN (2 BARIS) JK</v>
      </c>
      <c r="W116" s="7" t="str">
        <f ca="1">LOWER(SUBSTITUTE(SUBSTITUTE(SUBSTITUTE(SUBSTITUTE(SUBSTITUTE(SUBSTITUTE(SUBSTITUTE(SUBSTITUTE(SUBSTITUTE(B_MSK[[#This Row],[N.B.nota]]," ",""),"-",""),"(",""),")",""),".",""),",",""),"/",""),"""",""),"+",""))</f>
        <v>labellbp2ln2barisjk</v>
      </c>
      <c r="X116" s="5" t="str">
        <f ca="1">IF(B_MSK[[#This Row],[N.B.nota]]="","",IF(MATCH(B_MSK[[#This Row],[concat]],[2]!db[NB NOTA_C],0)&gt;0,"ada",0))</f>
        <v>ada</v>
      </c>
      <c r="Y116" s="5" t="str">
        <f ca="1">IF(B_MSK[[#This Row],[N.B.nota]]="","",ADDRESS(ROW(B_MSK[QB]),COLUMN(B_MSK[QB]))&amp;":"&amp;ADDRESS(ROW(),COLUMN(B_MSK[QB])))</f>
        <v>$D$4:$D$116</v>
      </c>
      <c r="Z116" s="5">
        <f ca="1">IF(B_MSK[[#This Row],[concat]]="","",MATCH(B_MSK[[#This Row],[concat]],[2]!db[NB NOTA_C],0)+1)</f>
        <v>1353</v>
      </c>
      <c r="AA116" s="5" t="str">
        <f ca="1">IF(B_MSK[[#This Row],[//]]="","",HYPERLINK("[D:\kerja\BANK EXP\BARU\DB.XLSX]DB!e"&amp;B_MSK[[#This Row],[DB_ROW]],"&gt;"))</f>
        <v>&gt;</v>
      </c>
      <c r="AB116" s="30" t="str">
        <f ca="1">MID(B_MSK[[#This Row],[/ STN_1]],FIND(" ",B_MSK[[#This Row],[/ STN_1]])+1,LEN(B_MSK[[#This Row],[/ STN_1]]))</f>
        <v xml:space="preserve">PAK </v>
      </c>
      <c r="AC116" s="11">
        <f ca="1">IF(B_MSK[[#This Row],[//]]="","",IF(B_MSK[[#This Row],[ JUMLAH ]]="","",IF(B_MSK[[#This Row],[C]]="",B_MSK[[#This Row],[HARGA CTN]]/B_MSK[[#This Row],[JMLH BRG]],B_MSK[[#This Row],[HARGA CTN]]/B_MSK[[#This Row],[A_1]])))</f>
        <v>30500</v>
      </c>
      <c r="AD1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11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3050</v>
      </c>
      <c r="AF116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116" s="15" t="str">
        <f ca="1">IF(B_MSK[[#This Row],[HARGA_2]]="","",IF(MID(B_MSK[[#This Row],[/ STN_2]],FIND(" ",B_MSK[[#This Row],[/ STN_2]])+1,LEN(B_MSK[[#This Row],[/ STN_2]]))="LSN",B_MSK[[#This Row],[HARGA_2]]/12,""))</f>
        <v/>
      </c>
      <c r="AH116" s="7" t="str">
        <f ca="1">IF(B_MSK[[#This Row],[HARGA_3]]="","","/ "&amp;"PCS")</f>
        <v/>
      </c>
      <c r="AI116" s="15">
        <f ca="1">IF(B_MSK[[#This Row],[HARGA_3]]="",IF(B_MSK[[#This Row],[HARGA_2]]="",IF(B_MSK[[#This Row],[HARGA_1]]="","",B_MSK[[#This Row],[HARGA_1]]),B_MSK[[#This Row],[HARGA_2]]),B_MSK[[#This Row],[HARGA_3]])</f>
        <v>3050</v>
      </c>
      <c r="AJ116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116" s="5" t="str">
        <f ca="1">IF(B_MSK[[#This Row],[//]]="","",SUBSTITUTE(SUBSTITUTE(SUBSTITUTE(B_MSK[[#This Row],[QTY/ CTN]]," ","_",2),"(",""),")","")&amp;"_")</f>
        <v>50 PAK_10 ROL_</v>
      </c>
      <c r="AL116" s="5">
        <f ca="1">IF(B_MSK[[#This Row],[A_B]]="","",SEARCH("_",B_MSK[[#This Row],[A_B]]))</f>
        <v>7</v>
      </c>
      <c r="AM116" s="5">
        <f ca="1">IF(B_MSK[[#This Row],[A_B]]="","",LEN(B_MSK[[#This Row],[A_B]]))</f>
        <v>14</v>
      </c>
      <c r="AN116" s="5" t="str">
        <f ca="1">IF(B_MSK[[#This Row],[A_B]]="","",LEFT(B_MSK[[#This Row],[QTY/ CTN]],B_MSK[[#This Row],[A_B_1]]))</f>
        <v xml:space="preserve">50 PAK </v>
      </c>
      <c r="AO116" s="5" t="str">
        <f ca="1">IF(B_MSK[[#This Row],[A_B]]="","",LEFT(B_MSK[[#This Row],[A_]],SEARCH(" ",B_MSK[[#This Row],[A_]])-1))</f>
        <v>50</v>
      </c>
      <c r="AP116" s="5" t="str">
        <f ca="1">IF(B_MSK[[#This Row],[A_B]]="","",RIGHT(B_MSK[[#This Row],[A_]],LEN(B_MSK[[#This Row],[A_]])-SEARCH(" ",B_MSK[[#This Row],[A_]])))</f>
        <v xml:space="preserve">PAK </v>
      </c>
      <c r="AQ1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116" s="5" t="str">
        <f ca="1">IF(B_MSK[[#This Row],[B_]]="","",LEFT(B_MSK[[#This Row],[B_]],SEARCH(" ",B_MSK[[#This Row],[B_]])))</f>
        <v xml:space="preserve">10 </v>
      </c>
      <c r="AS116" s="5" t="str">
        <f ca="1">IF(B_MSK[[#This Row],[B_]]="","",RIGHT(B_MSK[[#This Row],[B_]],LEN(B_MSK[[#This Row],[B_]])-SEARCH(" ",B_MSK[[#This Row],[B_]])))</f>
        <v>ROL</v>
      </c>
      <c r="AT116" s="5" t="str">
        <f ca="1">IF(B_MSK[[#This Row],[B_2]]="LSN",12,"")</f>
        <v/>
      </c>
      <c r="AU116" s="5" t="str">
        <f ca="1">IF(B_MSK[[#This Row],[C_1]]="","","PCS")</f>
        <v/>
      </c>
      <c r="AV116" s="5">
        <f ca="1">IF(B_MSK[[#This Row],[A_1]]="","",B_MSK[[#This Row],[A_1]]*IF(B_MSK[[#This Row],[B_1]]="",1,B_MSK[[#This Row],[B_1]])*IF(B_MSK[[#This Row],[C_1]]="",1,B_MSK[[#This Row],[C_1]]))</f>
        <v>500</v>
      </c>
      <c r="AW116" s="5" t="str">
        <f ca="1">IF(B_MSK[[#This Row],[C_2]]="",IF(B_MSK[[#This Row],[B_2]]="",IF(B_MSK[[#This Row],[A_2]]="","",B_MSK[[#This Row],[A_2]]),B_MSK[[#This Row],[B_2]]),B_MSK[[#This Row],[C_2]])</f>
        <v>ROL</v>
      </c>
      <c r="AX116" s="2">
        <f ca="1">IF(ISNUMBER(B_MSK[[#This Row],[TANGGAL DATANG]]),B_MSK[[#This Row],[TANGGAL DATANG]],AX115)</f>
        <v>44933</v>
      </c>
      <c r="AY116" s="5" t="e">
        <f ca="1">IF(B_MSK[[#This Row],[DB_ROW]]="","",INDEX([3]!db[JENIS],B_MSK[[#This Row],[DB_ROW]]-1))</f>
        <v>#REF!</v>
      </c>
      <c r="AZ116" s="5">
        <f ca="1">IF(B_MSK[[#This Row],[A_1]]="","",B_MSK[[#This Row],[A_1]])*1</f>
        <v>50</v>
      </c>
      <c r="BA116" s="5" t="str">
        <f ca="1">IF(B_MSK[[#This Row],[//]]="","",INDEX(INDIRECT(DIR&amp;$2:$2),B_MSK[[#This Row],[//]]))</f>
        <v>ARTO MORO</v>
      </c>
      <c r="BB116" s="5" t="str">
        <f ca="1">CONCATENATE(B_MSK[[#This Row],[concat]],B_MSK[[#This Row],[HARGA_X]],B_MSK[[#This Row],[SAT]])</f>
        <v>labellbp2ln2barisjk3050ROL</v>
      </c>
    </row>
    <row r="117" spans="1:54" x14ac:dyDescent="0.25">
      <c r="A117" s="6" t="s">
        <v>128</v>
      </c>
      <c r="B117" s="5" t="str">
        <f ca="1">IF(B_MSK[[#This Row],[N_ID]]="","",INDEX(INDIRECT(DIR&amp;$2:$2),MATCH(B_MSK[[#This Row],[N_ID]],INDIRECT(DIR&amp;"!NOTA[ID_P]"),0)))</f>
        <v/>
      </c>
      <c r="C117" s="5" t="str">
        <f ca="1">IF(B_MSK[[#This Row],[//]]="","",HYPERLINK("["&amp;SUBSTITUTE(DIR,"'","")&amp;"]NOTA!D"&amp;B_MSK[[#This Row],[//]]+2,"&gt;"))</f>
        <v>&gt;</v>
      </c>
      <c r="D117" s="5" t="str">
        <f ca="1">IF(B_MSK[[#This Row],[N_ID]]="","",COUNTIF(INDIRECT(DIR&amp;"!NOTA[ID_H]"),B_MSK[[#This Row],[ID NOTA]]))</f>
        <v/>
      </c>
      <c r="E1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114</v>
      </c>
      <c r="F1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7" s="7" t="str">
        <f ca="1">IF(B_MSK[[#This Row],[stt]]="ada",INDEX([2]!db[NB BM],B_MSK[DB_ROW]-1),"")</f>
        <v>Tape cutter JK TD-103</v>
      </c>
      <c r="H117" s="7" t="str">
        <f ca="1">IF(B_MSK[[#This Row],[//]]="","",INDEX(INDIRECT(DIR&amp;$2:$2),B_MSK[[#This Row],[//]]))</f>
        <v>ATALI MAKMUR</v>
      </c>
      <c r="I117" s="27" t="str">
        <f ca="1">IF(B_MSK[[#This Row],[//]]="","",INDEX(INDIRECT(DB_PATH&amp;$2:$2),B_MSK[[#This Row],[DB_ROW]]-1))</f>
        <v>24 PCS</v>
      </c>
      <c r="J117" s="5">
        <f ca="1">IF(B_MSK[[#This Row],[//]]="","",IF(INDEX(INDIRECT(DIR&amp;$2:$2),B_MSK[[#This Row],[//]])="","",INDEX(INDIRECT(DIR&amp;$2:$2),B_MSK[[#This Row],[//]])))</f>
        <v>2</v>
      </c>
      <c r="K117" s="5">
        <f ca="1">IF(B_MSK[[#This Row],[//]]="","",IF(INDEX(INDIRECT(DIR&amp;$2:$2),B_MSK[[#This Row],[//]])="","",INDEX(INDIRECT(DIR&amp;$2:$2),B_MSK[[#This Row],[//]])))</f>
        <v>48</v>
      </c>
      <c r="L117" s="5" t="str">
        <f ca="1">IF(B_MSK[[#This Row],[//]]="","",IF(INDEX(INDIRECT(DIR&amp;$2:$2),B_MSK[[#This Row],[//]])="","",INDEX(INDIRECT(DIR&amp;$2:$2),B_MSK[[#This Row],[//]])))</f>
        <v>PCS</v>
      </c>
      <c r="M117" s="13">
        <f ca="1">IF(B_MSK[[#This Row],[//]]="","",INDEX(INDIRECT(DIR&amp;$2:$2),B_MSK[[#This Row],[//]]))</f>
        <v>19000</v>
      </c>
      <c r="N117" s="13">
        <f ca="1">IF(OR(B_MSK[[#This Row],[//]]="",),"",INDEX(INDIRECT(DIR&amp;$2:$2),B_MSK[[#This Row],[//]]))</f>
        <v>456000</v>
      </c>
      <c r="O117" s="3">
        <f ca="1">IF(B_MSK[[#This Row],[//]]="","",IF(INDEX(INDIRECT(DIR&amp;$2:$2),B_MSK[[#This Row],[//]])=0,"",INDEX(INDIRECT(DIR&amp;$2:$2),B_MSK[[#This Row],[//]])))</f>
        <v>0.125</v>
      </c>
      <c r="P117" s="3">
        <f ca="1">IF(B_MSK[[#This Row],[//]]="","",IF(INDEX(INDIRECT(DIR&amp;$2:$2),B_MSK[[#This Row],[//]])=0,"",INDEX(INDIRECT(DIR&amp;$2:$2),B_MSK[[#This Row],[//]])))</f>
        <v>0.05</v>
      </c>
      <c r="Q117" s="12">
        <f ca="1">IF(B_MSK[[#This Row],[//]]="","",INDEX(INDIRECT(DIR&amp;$2:$2),B_MSK[[#This Row],[//]]))</f>
        <v>758100</v>
      </c>
      <c r="R1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7" s="37">
        <f ca="1">IF(B_MSK[[#This Row],[//]]="","",INDEX(INDIRECT(DIR&amp;$2:$2),B_MSK[[#This Row],[//]]))</f>
        <v>0</v>
      </c>
      <c r="U117" s="38">
        <f ca="1">IF(SUMIF(B_MSK[NAMA BARANG],B_MSK[[#This Row],[NAMA BARANG]],B_MSK[JMLH BRG])=0,"",SUMIF(B_MSK[NAMA BARANG],B_MSK[[#This Row],[NAMA BARANG]],B_MSK[C]))</f>
        <v>6</v>
      </c>
      <c r="V117" s="7" t="str">
        <f ca="1">IF(B_MSK[[#This Row],[//]]="","",INDEX(INDIRECT(DIR&amp;$2:$2),B_MSK[[#This Row],[//]]))</f>
        <v>TAPE CUTTER TD-103 JK</v>
      </c>
      <c r="W117" s="7" t="str">
        <f ca="1">LOWER(SUBSTITUTE(SUBSTITUTE(SUBSTITUTE(SUBSTITUTE(SUBSTITUTE(SUBSTITUTE(SUBSTITUTE(SUBSTITUTE(SUBSTITUTE(B_MSK[[#This Row],[N.B.nota]]," ",""),"-",""),"(",""),")",""),".",""),",",""),"/",""),"""",""),"+",""))</f>
        <v>tapecuttertd103jk</v>
      </c>
      <c r="X117" s="5" t="str">
        <f ca="1">IF(B_MSK[[#This Row],[N.B.nota]]="","",IF(MATCH(B_MSK[[#This Row],[concat]],[2]!db[NB NOTA_C],0)&gt;0,"ada",0))</f>
        <v>ada</v>
      </c>
      <c r="Y117" s="5" t="str">
        <f ca="1">IF(B_MSK[[#This Row],[N.B.nota]]="","",ADDRESS(ROW(B_MSK[QB]),COLUMN(B_MSK[QB]))&amp;":"&amp;ADDRESS(ROW(),COLUMN(B_MSK[QB])))</f>
        <v>$D$4:$D$117</v>
      </c>
      <c r="Z117" s="5">
        <f ca="1">IF(B_MSK[[#This Row],[concat]]="","",MATCH(B_MSK[[#This Row],[concat]],[2]!db[NB NOTA_C],0)+1)</f>
        <v>2026</v>
      </c>
      <c r="AA117" s="5" t="str">
        <f ca="1">IF(B_MSK[[#This Row],[//]]="","",HYPERLINK("[D:\kerja\BANK EXP\BARU\DB.XLSX]DB!e"&amp;B_MSK[[#This Row],[DB_ROW]],"&gt;"))</f>
        <v>&gt;</v>
      </c>
      <c r="AB117" s="30" t="str">
        <f ca="1">MID(B_MSK[[#This Row],[/ STN_1]],FIND(" ",B_MSK[[#This Row],[/ STN_1]])+1,LEN(B_MSK[[#This Row],[/ STN_1]]))</f>
        <v>PCS</v>
      </c>
      <c r="AC117" s="11">
        <f ca="1">IF(B_MSK[[#This Row],[//]]="","",IF(B_MSK[[#This Row],[ JUMLAH ]]="","",IF(B_MSK[[#This Row],[C]]="",B_MSK[[#This Row],[HARGA CTN]]/B_MSK[[#This Row],[JMLH BRG]],B_MSK[[#This Row],[HARGA CTN]]/B_MSK[[#This Row],[A_1]])))</f>
        <v>19000</v>
      </c>
      <c r="AD1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7" s="15" t="str">
        <f ca="1">IF(B_MSK[[#This Row],[HARGA_2]]="","",IF(MID(B_MSK[[#This Row],[/ STN_2]],FIND(" ",B_MSK[[#This Row],[/ STN_2]])+1,LEN(B_MSK[[#This Row],[/ STN_2]]))="LSN",B_MSK[[#This Row],[HARGA_2]]/12,""))</f>
        <v/>
      </c>
      <c r="AH117" s="7" t="str">
        <f ca="1">IF(B_MSK[[#This Row],[HARGA_3]]="","","/ "&amp;"PCS")</f>
        <v/>
      </c>
      <c r="AI117" s="15">
        <f ca="1">IF(B_MSK[[#This Row],[HARGA_3]]="",IF(B_MSK[[#This Row],[HARGA_2]]="",IF(B_MSK[[#This Row],[HARGA_1]]="","",B_MSK[[#This Row],[HARGA_1]]),B_MSK[[#This Row],[HARGA_2]]),B_MSK[[#This Row],[HARGA_3]])</f>
        <v>19000</v>
      </c>
      <c r="AJ11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7" s="5" t="str">
        <f ca="1">IF(B_MSK[[#This Row],[//]]="","",SUBSTITUTE(SUBSTITUTE(SUBSTITUTE(B_MSK[[#This Row],[QTY/ CTN]]," ","_",2),"(",""),")","")&amp;"_")</f>
        <v>24 PCS_</v>
      </c>
      <c r="AL117" s="5">
        <f ca="1">IF(B_MSK[[#This Row],[A_B]]="","",SEARCH("_",B_MSK[[#This Row],[A_B]]))</f>
        <v>7</v>
      </c>
      <c r="AM117" s="5">
        <f ca="1">IF(B_MSK[[#This Row],[A_B]]="","",LEN(B_MSK[[#This Row],[A_B]]))</f>
        <v>7</v>
      </c>
      <c r="AN117" s="5" t="str">
        <f ca="1">IF(B_MSK[[#This Row],[A_B]]="","",LEFT(B_MSK[[#This Row],[QTY/ CTN]],B_MSK[[#This Row],[A_B_1]]))</f>
        <v>24 PCS</v>
      </c>
      <c r="AO117" s="5" t="str">
        <f ca="1">IF(B_MSK[[#This Row],[A_B]]="","",LEFT(B_MSK[[#This Row],[A_]],SEARCH(" ",B_MSK[[#This Row],[A_]])-1))</f>
        <v>24</v>
      </c>
      <c r="AP117" s="5" t="str">
        <f ca="1">IF(B_MSK[[#This Row],[A_B]]="","",RIGHT(B_MSK[[#This Row],[A_]],LEN(B_MSK[[#This Row],[A_]])-SEARCH(" ",B_MSK[[#This Row],[A_]])))</f>
        <v>PCS</v>
      </c>
      <c r="AQ1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7" s="5" t="str">
        <f ca="1">IF(B_MSK[[#This Row],[B_]]="","",LEFT(B_MSK[[#This Row],[B_]],SEARCH(" ",B_MSK[[#This Row],[B_]])))</f>
        <v/>
      </c>
      <c r="AS117" s="5" t="str">
        <f ca="1">IF(B_MSK[[#This Row],[B_]]="","",RIGHT(B_MSK[[#This Row],[B_]],LEN(B_MSK[[#This Row],[B_]])-SEARCH(" ",B_MSK[[#This Row],[B_]])))</f>
        <v/>
      </c>
      <c r="AT117" s="5" t="str">
        <f ca="1">IF(B_MSK[[#This Row],[B_2]]="LSN",12,"")</f>
        <v/>
      </c>
      <c r="AU117" s="5" t="str">
        <f ca="1">IF(B_MSK[[#This Row],[C_1]]="","","PCS")</f>
        <v/>
      </c>
      <c r="AV117" s="5">
        <f ca="1">IF(B_MSK[[#This Row],[A_1]]="","",B_MSK[[#This Row],[A_1]]*IF(B_MSK[[#This Row],[B_1]]="",1,B_MSK[[#This Row],[B_1]])*IF(B_MSK[[#This Row],[C_1]]="",1,B_MSK[[#This Row],[C_1]]))</f>
        <v>24</v>
      </c>
      <c r="AW117" s="5" t="str">
        <f ca="1">IF(B_MSK[[#This Row],[C_2]]="",IF(B_MSK[[#This Row],[B_2]]="",IF(B_MSK[[#This Row],[A_2]]="","",B_MSK[[#This Row],[A_2]]),B_MSK[[#This Row],[B_2]]),B_MSK[[#This Row],[C_2]])</f>
        <v>PCS</v>
      </c>
      <c r="AX117" s="2">
        <f ca="1">IF(ISNUMBER(B_MSK[[#This Row],[TANGGAL DATANG]]),B_MSK[[#This Row],[TANGGAL DATANG]],AX116)</f>
        <v>44933</v>
      </c>
      <c r="AY117" s="5" t="e">
        <f ca="1">IF(B_MSK[[#This Row],[DB_ROW]]="","",INDEX([3]!db[JENIS],B_MSK[[#This Row],[DB_ROW]]-1))</f>
        <v>#REF!</v>
      </c>
      <c r="AZ117" s="5">
        <f ca="1">IF(B_MSK[[#This Row],[A_1]]="","",B_MSK[[#This Row],[A_1]])*1</f>
        <v>24</v>
      </c>
      <c r="BA117" s="5" t="str">
        <f ca="1">IF(B_MSK[[#This Row],[//]]="","",INDEX(INDIRECT(DIR&amp;$2:$2),B_MSK[[#This Row],[//]]))</f>
        <v>ARTO MORO</v>
      </c>
      <c r="BB117" s="5" t="str">
        <f ca="1">CONCATENATE(B_MSK[[#This Row],[concat]],B_MSK[[#This Row],[HARGA_X]],B_MSK[[#This Row],[SAT]])</f>
        <v>tapecuttertd103jk19000PCS</v>
      </c>
    </row>
    <row r="118" spans="1:54" x14ac:dyDescent="0.25">
      <c r="A118" s="6" t="s">
        <v>128</v>
      </c>
      <c r="B118" s="5" t="str">
        <f ca="1">IF(B_MSK[[#This Row],[N_ID]]="","",INDEX(INDIRECT(DIR&amp;$2:$2),MATCH(B_MSK[[#This Row],[N_ID]],INDIRECT(DIR&amp;"!NOTA[ID_P]"),0)))</f>
        <v/>
      </c>
      <c r="C118" s="5" t="str">
        <f ca="1">IF(B_MSK[[#This Row],[//]]="","",HYPERLINK("["&amp;SUBSTITUTE(DIR,"'","")&amp;"]NOTA!D"&amp;B_MSK[[#This Row],[//]]+2,"&gt;"))</f>
        <v>&gt;</v>
      </c>
      <c r="D118" s="5" t="str">
        <f ca="1">IF(B_MSK[[#This Row],[N_ID]]="","",COUNTIF(INDIRECT(DIR&amp;"!NOTA[ID_H]"),B_MSK[[#This Row],[ID NOTA]]))</f>
        <v/>
      </c>
      <c r="E11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115</v>
      </c>
      <c r="F1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8" s="7" t="str">
        <f ca="1">IF(B_MSK[[#This Row],[stt]]="ada",INDEX([2]!db[NB BM],B_MSK[DB_ROW]-1),"")</f>
        <v>Gunting JK SC-828</v>
      </c>
      <c r="H118" s="7" t="str">
        <f ca="1">IF(B_MSK[[#This Row],[//]]="","",INDEX(INDIRECT(DIR&amp;$2:$2),B_MSK[[#This Row],[//]]))</f>
        <v>ATALI MAKMUR</v>
      </c>
      <c r="I118" s="27" t="str">
        <f ca="1">IF(B_MSK[[#This Row],[//]]="","",INDEX(INDIRECT(DB_PATH&amp;$2:$2),B_MSK[[#This Row],[DB_ROW]]-1))</f>
        <v>12 LSN</v>
      </c>
      <c r="J118" s="5">
        <f ca="1">IF(B_MSK[[#This Row],[//]]="","",IF(INDEX(INDIRECT(DIR&amp;$2:$2),B_MSK[[#This Row],[//]])="","",INDEX(INDIRECT(DIR&amp;$2:$2),B_MSK[[#This Row],[//]])))</f>
        <v>1</v>
      </c>
      <c r="K118" s="5">
        <f ca="1">IF(B_MSK[[#This Row],[//]]="","",IF(INDEX(INDIRECT(DIR&amp;$2:$2),B_MSK[[#This Row],[//]])="","",INDEX(INDIRECT(DIR&amp;$2:$2),B_MSK[[#This Row],[//]])))</f>
        <v>144</v>
      </c>
      <c r="L118" s="5" t="str">
        <f ca="1">IF(B_MSK[[#This Row],[//]]="","",IF(INDEX(INDIRECT(DIR&amp;$2:$2),B_MSK[[#This Row],[//]])="","",INDEX(INDIRECT(DIR&amp;$2:$2),B_MSK[[#This Row],[//]])))</f>
        <v>PCS</v>
      </c>
      <c r="M118" s="13">
        <f ca="1">IF(B_MSK[[#This Row],[//]]="","",INDEX(INDIRECT(DIR&amp;$2:$2),B_MSK[[#This Row],[//]]))</f>
        <v>4350</v>
      </c>
      <c r="N118" s="13">
        <f ca="1">IF(OR(B_MSK[[#This Row],[//]]="",),"",INDEX(INDIRECT(DIR&amp;$2:$2),B_MSK[[#This Row],[//]]))</f>
        <v>626400</v>
      </c>
      <c r="O118" s="3">
        <f ca="1">IF(B_MSK[[#This Row],[//]]="","",IF(INDEX(INDIRECT(DIR&amp;$2:$2),B_MSK[[#This Row],[//]])=0,"",INDEX(INDIRECT(DIR&amp;$2:$2),B_MSK[[#This Row],[//]])))</f>
        <v>0.125</v>
      </c>
      <c r="P118" s="3">
        <f ca="1">IF(B_MSK[[#This Row],[//]]="","",IF(INDEX(INDIRECT(DIR&amp;$2:$2),B_MSK[[#This Row],[//]])=0,"",INDEX(INDIRECT(DIR&amp;$2:$2),B_MSK[[#This Row],[//]])))</f>
        <v>0.05</v>
      </c>
      <c r="Q118" s="12">
        <f ca="1">IF(B_MSK[[#This Row],[//]]="","",INDEX(INDIRECT(DIR&amp;$2:$2),B_MSK[[#This Row],[//]]))</f>
        <v>520695</v>
      </c>
      <c r="R1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8" s="37">
        <f ca="1">IF(B_MSK[[#This Row],[//]]="","",INDEX(INDIRECT(DIR&amp;$2:$2),B_MSK[[#This Row],[//]]))</f>
        <v>0</v>
      </c>
      <c r="U118" s="38">
        <f ca="1">IF(SUMIF(B_MSK[NAMA BARANG],B_MSK[[#This Row],[NAMA BARANG]],B_MSK[JMLH BRG])=0,"",SUMIF(B_MSK[NAMA BARANG],B_MSK[[#This Row],[NAMA BARANG]],B_MSK[C]))</f>
        <v>11</v>
      </c>
      <c r="V118" s="7" t="str">
        <f ca="1">IF(B_MSK[[#This Row],[//]]="","",INDEX(INDIRECT(DIR&amp;$2:$2),B_MSK[[#This Row],[//]]))</f>
        <v>SCISSOR SC-828 JK</v>
      </c>
      <c r="W118" s="7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X118" s="5" t="str">
        <f ca="1">IF(B_MSK[[#This Row],[N.B.nota]]="","",IF(MATCH(B_MSK[[#This Row],[concat]],[2]!db[NB NOTA_C],0)&gt;0,"ada",0))</f>
        <v>ada</v>
      </c>
      <c r="Y118" s="5" t="str">
        <f ca="1">IF(B_MSK[[#This Row],[N.B.nota]]="","",ADDRESS(ROW(B_MSK[QB]),COLUMN(B_MSK[QB]))&amp;":"&amp;ADDRESS(ROW(),COLUMN(B_MSK[QB])))</f>
        <v>$D$4:$D$118</v>
      </c>
      <c r="Z118" s="5">
        <f ca="1">IF(B_MSK[[#This Row],[concat]]="","",MATCH(B_MSK[[#This Row],[concat]],[2]!db[NB NOTA_C],0)+1)</f>
        <v>1920</v>
      </c>
      <c r="AA118" s="5" t="str">
        <f ca="1">IF(B_MSK[[#This Row],[//]]="","",HYPERLINK("[D:\kerja\BANK EXP\BARU\DB.XLSX]DB!e"&amp;B_MSK[[#This Row],[DB_ROW]],"&gt;"))</f>
        <v>&gt;</v>
      </c>
      <c r="AB118" s="30" t="str">
        <f ca="1">MID(B_MSK[[#This Row],[/ STN_1]],FIND(" ",B_MSK[[#This Row],[/ STN_1]])+1,LEN(B_MSK[[#This Row],[/ STN_1]]))</f>
        <v>LSN</v>
      </c>
      <c r="AC118" s="11">
        <f ca="1">IF(B_MSK[[#This Row],[//]]="","",IF(B_MSK[[#This Row],[ JUMLAH ]]="","",IF(B_MSK[[#This Row],[C]]="",B_MSK[[#This Row],[HARGA CTN]]/B_MSK[[#This Row],[JMLH BRG]],B_MSK[[#This Row],[HARGA CTN]]/B_MSK[[#This Row],[A_1]])))</f>
        <v>52200</v>
      </c>
      <c r="AD1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1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4350</v>
      </c>
      <c r="AF11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18" s="15" t="str">
        <f ca="1">IF(B_MSK[[#This Row],[HARGA_2]]="","",IF(MID(B_MSK[[#This Row],[/ STN_2]],FIND(" ",B_MSK[[#This Row],[/ STN_2]])+1,LEN(B_MSK[[#This Row],[/ STN_2]]))="LSN",B_MSK[[#This Row],[HARGA_2]]/12,""))</f>
        <v/>
      </c>
      <c r="AH118" s="7" t="str">
        <f ca="1">IF(B_MSK[[#This Row],[HARGA_3]]="","","/ "&amp;"PCS")</f>
        <v/>
      </c>
      <c r="AI118" s="15">
        <f ca="1">IF(B_MSK[[#This Row],[HARGA_3]]="",IF(B_MSK[[#This Row],[HARGA_2]]="",IF(B_MSK[[#This Row],[HARGA_1]]="","",B_MSK[[#This Row],[HARGA_1]]),B_MSK[[#This Row],[HARGA_2]]),B_MSK[[#This Row],[HARGA_3]])</f>
        <v>4350</v>
      </c>
      <c r="AJ11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8" s="5" t="str">
        <f ca="1">IF(B_MSK[[#This Row],[//]]="","",SUBSTITUTE(SUBSTITUTE(SUBSTITUTE(B_MSK[[#This Row],[QTY/ CTN]]," ","_",2),"(",""),")","")&amp;"_")</f>
        <v>12 LSN_</v>
      </c>
      <c r="AL118" s="5">
        <f ca="1">IF(B_MSK[[#This Row],[A_B]]="","",SEARCH("_",B_MSK[[#This Row],[A_B]]))</f>
        <v>7</v>
      </c>
      <c r="AM118" s="5">
        <f ca="1">IF(B_MSK[[#This Row],[A_B]]="","",LEN(B_MSK[[#This Row],[A_B]]))</f>
        <v>7</v>
      </c>
      <c r="AN118" s="5" t="str">
        <f ca="1">IF(B_MSK[[#This Row],[A_B]]="","",LEFT(B_MSK[[#This Row],[QTY/ CTN]],B_MSK[[#This Row],[A_B_1]]))</f>
        <v>12 LSN</v>
      </c>
      <c r="AO118" s="5" t="str">
        <f ca="1">IF(B_MSK[[#This Row],[A_B]]="","",LEFT(B_MSK[[#This Row],[A_]],SEARCH(" ",B_MSK[[#This Row],[A_]])-1))</f>
        <v>12</v>
      </c>
      <c r="AP118" s="5" t="str">
        <f ca="1">IF(B_MSK[[#This Row],[A_B]]="","",RIGHT(B_MSK[[#This Row],[A_]],LEN(B_MSK[[#This Row],[A_]])-SEARCH(" ",B_MSK[[#This Row],[A_]])))</f>
        <v>LSN</v>
      </c>
      <c r="AQ1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18" s="5" t="str">
        <f ca="1">IF(B_MSK[[#This Row],[B_]]="","",LEFT(B_MSK[[#This Row],[B_]],SEARCH(" ",B_MSK[[#This Row],[B_]])))</f>
        <v xml:space="preserve">12 </v>
      </c>
      <c r="AS118" s="5" t="str">
        <f ca="1">IF(B_MSK[[#This Row],[B_]]="","",RIGHT(B_MSK[[#This Row],[B_]],LEN(B_MSK[[#This Row],[B_]])-SEARCH(" ",B_MSK[[#This Row],[B_]])))</f>
        <v>PCS</v>
      </c>
      <c r="AT118" s="5" t="str">
        <f ca="1">IF(B_MSK[[#This Row],[B_2]]="LSN",12,"")</f>
        <v/>
      </c>
      <c r="AU118" s="5" t="str">
        <f ca="1">IF(B_MSK[[#This Row],[C_1]]="","","PCS")</f>
        <v/>
      </c>
      <c r="AV118" s="5">
        <f ca="1">IF(B_MSK[[#This Row],[A_1]]="","",B_MSK[[#This Row],[A_1]]*IF(B_MSK[[#This Row],[B_1]]="",1,B_MSK[[#This Row],[B_1]])*IF(B_MSK[[#This Row],[C_1]]="",1,B_MSK[[#This Row],[C_1]]))</f>
        <v>144</v>
      </c>
      <c r="AW118" s="5" t="str">
        <f ca="1">IF(B_MSK[[#This Row],[C_2]]="",IF(B_MSK[[#This Row],[B_2]]="",IF(B_MSK[[#This Row],[A_2]]="","",B_MSK[[#This Row],[A_2]]),B_MSK[[#This Row],[B_2]]),B_MSK[[#This Row],[C_2]])</f>
        <v>PCS</v>
      </c>
      <c r="AX118" s="2">
        <f ca="1">IF(ISNUMBER(B_MSK[[#This Row],[TANGGAL DATANG]]),B_MSK[[#This Row],[TANGGAL DATANG]],AX117)</f>
        <v>44933</v>
      </c>
      <c r="AY118" s="5" t="e">
        <f ca="1">IF(B_MSK[[#This Row],[DB_ROW]]="","",INDEX([3]!db[JENIS],B_MSK[[#This Row],[DB_ROW]]-1))</f>
        <v>#REF!</v>
      </c>
      <c r="AZ118" s="5">
        <f ca="1">IF(B_MSK[[#This Row],[A_1]]="","",B_MSK[[#This Row],[A_1]])*1</f>
        <v>12</v>
      </c>
      <c r="BA118" s="5" t="str">
        <f ca="1">IF(B_MSK[[#This Row],[//]]="","",INDEX(INDIRECT(DIR&amp;$2:$2),B_MSK[[#This Row],[//]]))</f>
        <v>ARTO MORO</v>
      </c>
      <c r="BB118" s="5" t="str">
        <f ca="1">CONCATENATE(B_MSK[[#This Row],[concat]],B_MSK[[#This Row],[HARGA_X]],B_MSK[[#This Row],[SAT]])</f>
        <v>scissorsc828jk4350PCS</v>
      </c>
    </row>
    <row r="119" spans="1:54" x14ac:dyDescent="0.25">
      <c r="A119" s="6" t="s">
        <v>128</v>
      </c>
      <c r="B119" s="5" t="str">
        <f ca="1">IF(B_MSK[[#This Row],[N_ID]]="","",INDEX(INDIRECT(DIR&amp;$2:$2),MATCH(B_MSK[[#This Row],[N_ID]],INDIRECT(DIR&amp;"!NOTA[ID_P]"),0)))</f>
        <v/>
      </c>
      <c r="C119" s="5" t="str">
        <f ca="1">IF(B_MSK[[#This Row],[//]]="","",HYPERLINK("["&amp;SUBSTITUTE(DIR,"'","")&amp;"]NOTA!D"&amp;B_MSK[[#This Row],[//]]+2,"&gt;"))</f>
        <v>&gt;</v>
      </c>
      <c r="D119" s="5" t="str">
        <f ca="1">IF(B_MSK[[#This Row],[N_ID]]="","",COUNTIF(INDIRECT(DIR&amp;"!NOTA[ID_H]"),B_MSK[[#This Row],[ID NOTA]]))</f>
        <v/>
      </c>
      <c r="E1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116</v>
      </c>
      <c r="F1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9" s="7" t="str">
        <f ca="1">IF(B_MSK[[#This Row],[stt]]="ada",INDEX([2]!db[NB BM],B_MSK[DB_ROW]-1),"")</f>
        <v>Gunting JK SC-838</v>
      </c>
      <c r="H119" s="7" t="str">
        <f ca="1">IF(B_MSK[[#This Row],[//]]="","",INDEX(INDIRECT(DIR&amp;$2:$2),B_MSK[[#This Row],[//]]))</f>
        <v>ATALI MAKMUR</v>
      </c>
      <c r="I119" s="27" t="str">
        <f ca="1">IF(B_MSK[[#This Row],[//]]="","",INDEX(INDIRECT(DB_PATH&amp;$2:$2),B_MSK[[#This Row],[DB_ROW]]-1))</f>
        <v>12 LSN</v>
      </c>
      <c r="J119" s="5">
        <f ca="1">IF(B_MSK[[#This Row],[//]]="","",IF(INDEX(INDIRECT(DIR&amp;$2:$2),B_MSK[[#This Row],[//]])="","",INDEX(INDIRECT(DIR&amp;$2:$2),B_MSK[[#This Row],[//]])))</f>
        <v>1</v>
      </c>
      <c r="K119" s="5">
        <f ca="1">IF(B_MSK[[#This Row],[//]]="","",IF(INDEX(INDIRECT(DIR&amp;$2:$2),B_MSK[[#This Row],[//]])="","",INDEX(INDIRECT(DIR&amp;$2:$2),B_MSK[[#This Row],[//]])))</f>
        <v>144</v>
      </c>
      <c r="L119" s="5" t="str">
        <f ca="1">IF(B_MSK[[#This Row],[//]]="","",IF(INDEX(INDIRECT(DIR&amp;$2:$2),B_MSK[[#This Row],[//]])="","",INDEX(INDIRECT(DIR&amp;$2:$2),B_MSK[[#This Row],[//]])))</f>
        <v>PCS</v>
      </c>
      <c r="M119" s="13">
        <f ca="1">IF(B_MSK[[#This Row],[//]]="","",INDEX(INDIRECT(DIR&amp;$2:$2),B_MSK[[#This Row],[//]]))</f>
        <v>6500</v>
      </c>
      <c r="N119" s="13">
        <f ca="1">IF(OR(B_MSK[[#This Row],[//]]="",),"",INDEX(INDIRECT(DIR&amp;$2:$2),B_MSK[[#This Row],[//]]))</f>
        <v>936000</v>
      </c>
      <c r="O119" s="3">
        <f ca="1">IF(B_MSK[[#This Row],[//]]="","",IF(INDEX(INDIRECT(DIR&amp;$2:$2),B_MSK[[#This Row],[//]])=0,"",INDEX(INDIRECT(DIR&amp;$2:$2),B_MSK[[#This Row],[//]])))</f>
        <v>0.125</v>
      </c>
      <c r="P119" s="3">
        <f ca="1">IF(B_MSK[[#This Row],[//]]="","",IF(INDEX(INDIRECT(DIR&amp;$2:$2),B_MSK[[#This Row],[//]])=0,"",INDEX(INDIRECT(DIR&amp;$2:$2),B_MSK[[#This Row],[//]])))</f>
        <v>0.05</v>
      </c>
      <c r="Q119" s="12">
        <f ca="1">IF(B_MSK[[#This Row],[//]]="","",INDEX(INDIRECT(DIR&amp;$2:$2),B_MSK[[#This Row],[//]]))</f>
        <v>778050</v>
      </c>
      <c r="R1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9" s="37">
        <f ca="1">IF(B_MSK[[#This Row],[//]]="","",INDEX(INDIRECT(DIR&amp;$2:$2),B_MSK[[#This Row],[//]]))</f>
        <v>0</v>
      </c>
      <c r="U119" s="38">
        <f ca="1">IF(SUMIF(B_MSK[NAMA BARANG],B_MSK[[#This Row],[NAMA BARANG]],B_MSK[JMLH BRG])=0,"",SUMIF(B_MSK[NAMA BARANG],B_MSK[[#This Row],[NAMA BARANG]],B_MSK[C]))</f>
        <v>6</v>
      </c>
      <c r="V119" s="7" t="str">
        <f ca="1">IF(B_MSK[[#This Row],[//]]="","",INDEX(INDIRECT(DIR&amp;$2:$2),B_MSK[[#This Row],[//]]))</f>
        <v>SCISSOR SC-838 JK</v>
      </c>
      <c r="W119" s="7" t="str">
        <f ca="1">LOWER(SUBSTITUTE(SUBSTITUTE(SUBSTITUTE(SUBSTITUTE(SUBSTITUTE(SUBSTITUTE(SUBSTITUTE(SUBSTITUTE(SUBSTITUTE(B_MSK[[#This Row],[N.B.nota]]," ",""),"-",""),"(",""),")",""),".",""),",",""),"/",""),"""",""),"+",""))</f>
        <v>scissorsc838jk</v>
      </c>
      <c r="X119" s="5" t="str">
        <f ca="1">IF(B_MSK[[#This Row],[N.B.nota]]="","",IF(MATCH(B_MSK[[#This Row],[concat]],[2]!db[NB NOTA_C],0)&gt;0,"ada",0))</f>
        <v>ada</v>
      </c>
      <c r="Y119" s="5" t="str">
        <f ca="1">IF(B_MSK[[#This Row],[N.B.nota]]="","",ADDRESS(ROW(B_MSK[QB]),COLUMN(B_MSK[QB]))&amp;":"&amp;ADDRESS(ROW(),COLUMN(B_MSK[QB])))</f>
        <v>$D$4:$D$119</v>
      </c>
      <c r="Z119" s="5">
        <f ca="1">IF(B_MSK[[#This Row],[concat]]="","",MATCH(B_MSK[[#This Row],[concat]],[2]!db[NB NOTA_C],0)+1)</f>
        <v>1922</v>
      </c>
      <c r="AA119" s="5" t="str">
        <f ca="1">IF(B_MSK[[#This Row],[//]]="","",HYPERLINK("[D:\kerja\BANK EXP\BARU\DB.XLSX]DB!e"&amp;B_MSK[[#This Row],[DB_ROW]],"&gt;"))</f>
        <v>&gt;</v>
      </c>
      <c r="AB119" s="30" t="str">
        <f ca="1">MID(B_MSK[[#This Row],[/ STN_1]],FIND(" ",B_MSK[[#This Row],[/ STN_1]])+1,LEN(B_MSK[[#This Row],[/ STN_1]]))</f>
        <v>LSN</v>
      </c>
      <c r="AC119" s="11">
        <f ca="1">IF(B_MSK[[#This Row],[//]]="","",IF(B_MSK[[#This Row],[ JUMLAH ]]="","",IF(B_MSK[[#This Row],[C]]="",B_MSK[[#This Row],[HARGA CTN]]/B_MSK[[#This Row],[JMLH BRG]],B_MSK[[#This Row],[HARGA CTN]]/B_MSK[[#This Row],[A_1]])))</f>
        <v>78000</v>
      </c>
      <c r="AD1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1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6500</v>
      </c>
      <c r="AF11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19" s="15" t="str">
        <f ca="1">IF(B_MSK[[#This Row],[HARGA_2]]="","",IF(MID(B_MSK[[#This Row],[/ STN_2]],FIND(" ",B_MSK[[#This Row],[/ STN_2]])+1,LEN(B_MSK[[#This Row],[/ STN_2]]))="LSN",B_MSK[[#This Row],[HARGA_2]]/12,""))</f>
        <v/>
      </c>
      <c r="AH119" s="7" t="str">
        <f ca="1">IF(B_MSK[[#This Row],[HARGA_3]]="","","/ "&amp;"PCS")</f>
        <v/>
      </c>
      <c r="AI119" s="15">
        <f ca="1">IF(B_MSK[[#This Row],[HARGA_3]]="",IF(B_MSK[[#This Row],[HARGA_2]]="",IF(B_MSK[[#This Row],[HARGA_1]]="","",B_MSK[[#This Row],[HARGA_1]]),B_MSK[[#This Row],[HARGA_2]]),B_MSK[[#This Row],[HARGA_3]])</f>
        <v>6500</v>
      </c>
      <c r="AJ11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9" s="5" t="str">
        <f ca="1">IF(B_MSK[[#This Row],[//]]="","",SUBSTITUTE(SUBSTITUTE(SUBSTITUTE(B_MSK[[#This Row],[QTY/ CTN]]," ","_",2),"(",""),")","")&amp;"_")</f>
        <v>12 LSN_</v>
      </c>
      <c r="AL119" s="5">
        <f ca="1">IF(B_MSK[[#This Row],[A_B]]="","",SEARCH("_",B_MSK[[#This Row],[A_B]]))</f>
        <v>7</v>
      </c>
      <c r="AM119" s="5">
        <f ca="1">IF(B_MSK[[#This Row],[A_B]]="","",LEN(B_MSK[[#This Row],[A_B]]))</f>
        <v>7</v>
      </c>
      <c r="AN119" s="5" t="str">
        <f ca="1">IF(B_MSK[[#This Row],[A_B]]="","",LEFT(B_MSK[[#This Row],[QTY/ CTN]],B_MSK[[#This Row],[A_B_1]]))</f>
        <v>12 LSN</v>
      </c>
      <c r="AO119" s="5" t="str">
        <f ca="1">IF(B_MSK[[#This Row],[A_B]]="","",LEFT(B_MSK[[#This Row],[A_]],SEARCH(" ",B_MSK[[#This Row],[A_]])-1))</f>
        <v>12</v>
      </c>
      <c r="AP119" s="5" t="str">
        <f ca="1">IF(B_MSK[[#This Row],[A_B]]="","",RIGHT(B_MSK[[#This Row],[A_]],LEN(B_MSK[[#This Row],[A_]])-SEARCH(" ",B_MSK[[#This Row],[A_]])))</f>
        <v>LSN</v>
      </c>
      <c r="AQ1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19" s="5" t="str">
        <f ca="1">IF(B_MSK[[#This Row],[B_]]="","",LEFT(B_MSK[[#This Row],[B_]],SEARCH(" ",B_MSK[[#This Row],[B_]])))</f>
        <v xml:space="preserve">12 </v>
      </c>
      <c r="AS119" s="5" t="str">
        <f ca="1">IF(B_MSK[[#This Row],[B_]]="","",RIGHT(B_MSK[[#This Row],[B_]],LEN(B_MSK[[#This Row],[B_]])-SEARCH(" ",B_MSK[[#This Row],[B_]])))</f>
        <v>PCS</v>
      </c>
      <c r="AT119" s="5" t="str">
        <f ca="1">IF(B_MSK[[#This Row],[B_2]]="LSN",12,"")</f>
        <v/>
      </c>
      <c r="AU119" s="5" t="str">
        <f ca="1">IF(B_MSK[[#This Row],[C_1]]="","","PCS")</f>
        <v/>
      </c>
      <c r="AV119" s="5">
        <f ca="1">IF(B_MSK[[#This Row],[A_1]]="","",B_MSK[[#This Row],[A_1]]*IF(B_MSK[[#This Row],[B_1]]="",1,B_MSK[[#This Row],[B_1]])*IF(B_MSK[[#This Row],[C_1]]="",1,B_MSK[[#This Row],[C_1]]))</f>
        <v>144</v>
      </c>
      <c r="AW119" s="5" t="str">
        <f ca="1">IF(B_MSK[[#This Row],[C_2]]="",IF(B_MSK[[#This Row],[B_2]]="",IF(B_MSK[[#This Row],[A_2]]="","",B_MSK[[#This Row],[A_2]]),B_MSK[[#This Row],[B_2]]),B_MSK[[#This Row],[C_2]])</f>
        <v>PCS</v>
      </c>
      <c r="AX119" s="2">
        <f ca="1">IF(ISNUMBER(B_MSK[[#This Row],[TANGGAL DATANG]]),B_MSK[[#This Row],[TANGGAL DATANG]],AX118)</f>
        <v>44933</v>
      </c>
      <c r="AY119" s="5" t="e">
        <f ca="1">IF(B_MSK[[#This Row],[DB_ROW]]="","",INDEX([3]!db[JENIS],B_MSK[[#This Row],[DB_ROW]]-1))</f>
        <v>#REF!</v>
      </c>
      <c r="AZ119" s="5">
        <f ca="1">IF(B_MSK[[#This Row],[A_1]]="","",B_MSK[[#This Row],[A_1]])*1</f>
        <v>12</v>
      </c>
      <c r="BA119" s="5" t="str">
        <f ca="1">IF(B_MSK[[#This Row],[//]]="","",INDEX(INDIRECT(DIR&amp;$2:$2),B_MSK[[#This Row],[//]]))</f>
        <v>ARTO MORO</v>
      </c>
      <c r="BB119" s="5" t="str">
        <f ca="1">CONCATENATE(B_MSK[[#This Row],[concat]],B_MSK[[#This Row],[HARGA_X]],B_MSK[[#This Row],[SAT]])</f>
        <v>scissorsc838jk6500PCS</v>
      </c>
    </row>
    <row r="120" spans="1:54" x14ac:dyDescent="0.25">
      <c r="A120" s="6" t="s">
        <v>128</v>
      </c>
      <c r="B120" s="5" t="str">
        <f ca="1">IF(B_MSK[[#This Row],[N_ID]]="","",INDEX(INDIRECT(DIR&amp;$2:$2),MATCH(B_MSK[[#This Row],[N_ID]],INDIRECT(DIR&amp;"!NOTA[ID_P]"),0)))</f>
        <v/>
      </c>
      <c r="C120" s="5" t="str">
        <f ca="1">IF(B_MSK[[#This Row],[//]]="","",HYPERLINK("["&amp;SUBSTITUTE(DIR,"'","")&amp;"]NOTA!D"&amp;B_MSK[[#This Row],[//]]+2,"&gt;"))</f>
        <v>&gt;</v>
      </c>
      <c r="D120" s="5" t="str">
        <f ca="1">IF(B_MSK[[#This Row],[N_ID]]="","",COUNTIF(INDIRECT(DIR&amp;"!NOTA[ID_H]"),B_MSK[[#This Row],[ID NOTA]]))</f>
        <v/>
      </c>
      <c r="E1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117</v>
      </c>
      <c r="F1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0" s="7" t="str">
        <f ca="1">IF(B_MSK[[#This Row],[stt]]="ada",INDEX([2]!db[NB BM],B_MSK[DB_ROW]-1),"")</f>
        <v>Gunting JK SC-848</v>
      </c>
      <c r="H120" s="7" t="str">
        <f ca="1">IF(B_MSK[[#This Row],[//]]="","",INDEX(INDIRECT(DIR&amp;$2:$2),B_MSK[[#This Row],[//]]))</f>
        <v>ATALI MAKMUR</v>
      </c>
      <c r="I120" s="27" t="str">
        <f ca="1">IF(B_MSK[[#This Row],[//]]="","",INDEX(INDIRECT(DB_PATH&amp;$2:$2),B_MSK[[#This Row],[DB_ROW]]-1))</f>
        <v>12 LSN</v>
      </c>
      <c r="J120" s="5">
        <f ca="1">IF(B_MSK[[#This Row],[//]]="","",IF(INDEX(INDIRECT(DIR&amp;$2:$2),B_MSK[[#This Row],[//]])="","",INDEX(INDIRECT(DIR&amp;$2:$2),B_MSK[[#This Row],[//]])))</f>
        <v>1</v>
      </c>
      <c r="K120" s="5">
        <f ca="1">IF(B_MSK[[#This Row],[//]]="","",IF(INDEX(INDIRECT(DIR&amp;$2:$2),B_MSK[[#This Row],[//]])="","",INDEX(INDIRECT(DIR&amp;$2:$2),B_MSK[[#This Row],[//]])))</f>
        <v>144</v>
      </c>
      <c r="L120" s="5" t="str">
        <f ca="1">IF(B_MSK[[#This Row],[//]]="","",IF(INDEX(INDIRECT(DIR&amp;$2:$2),B_MSK[[#This Row],[//]])="","",INDEX(INDIRECT(DIR&amp;$2:$2),B_MSK[[#This Row],[//]])))</f>
        <v>PCS</v>
      </c>
      <c r="M120" s="13">
        <f ca="1">IF(B_MSK[[#This Row],[//]]="","",INDEX(INDIRECT(DIR&amp;$2:$2),B_MSK[[#This Row],[//]]))</f>
        <v>9750</v>
      </c>
      <c r="N120" s="13">
        <f ca="1">IF(OR(B_MSK[[#This Row],[//]]="",),"",INDEX(INDIRECT(DIR&amp;$2:$2),B_MSK[[#This Row],[//]]))</f>
        <v>1404000</v>
      </c>
      <c r="O120" s="3">
        <f ca="1">IF(B_MSK[[#This Row],[//]]="","",IF(INDEX(INDIRECT(DIR&amp;$2:$2),B_MSK[[#This Row],[//]])=0,"",INDEX(INDIRECT(DIR&amp;$2:$2),B_MSK[[#This Row],[//]])))</f>
        <v>0.125</v>
      </c>
      <c r="P120" s="3">
        <f ca="1">IF(B_MSK[[#This Row],[//]]="","",IF(INDEX(INDIRECT(DIR&amp;$2:$2),B_MSK[[#This Row],[//]])=0,"",INDEX(INDIRECT(DIR&amp;$2:$2),B_MSK[[#This Row],[//]])))</f>
        <v>0.05</v>
      </c>
      <c r="Q120" s="12">
        <f ca="1">IF(B_MSK[[#This Row],[//]]="","",INDEX(INDIRECT(DIR&amp;$2:$2),B_MSK[[#This Row],[//]]))</f>
        <v>1167075</v>
      </c>
      <c r="R1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0" s="37">
        <f ca="1">IF(B_MSK[[#This Row],[//]]="","",INDEX(INDIRECT(DIR&amp;$2:$2),B_MSK[[#This Row],[//]]))</f>
        <v>0</v>
      </c>
      <c r="U120" s="38">
        <f ca="1">IF(SUMIF(B_MSK[NAMA BARANG],B_MSK[[#This Row],[NAMA BARANG]],B_MSK[JMLH BRG])=0,"",SUMIF(B_MSK[NAMA BARANG],B_MSK[[#This Row],[NAMA BARANG]],B_MSK[C]))</f>
        <v>6</v>
      </c>
      <c r="V120" s="7" t="str">
        <f ca="1">IF(B_MSK[[#This Row],[//]]="","",INDEX(INDIRECT(DIR&amp;$2:$2),B_MSK[[#This Row],[//]]))</f>
        <v>SCISSOR SC-848 JK</v>
      </c>
      <c r="W120" s="7" t="str">
        <f ca="1">LOWER(SUBSTITUTE(SUBSTITUTE(SUBSTITUTE(SUBSTITUTE(SUBSTITUTE(SUBSTITUTE(SUBSTITUTE(SUBSTITUTE(SUBSTITUTE(B_MSK[[#This Row],[N.B.nota]]," ",""),"-",""),"(",""),")",""),".",""),",",""),"/",""),"""",""),"+",""))</f>
        <v>scissorsc848jk</v>
      </c>
      <c r="X120" s="5" t="str">
        <f ca="1">IF(B_MSK[[#This Row],[N.B.nota]]="","",IF(MATCH(B_MSK[[#This Row],[concat]],[2]!db[NB NOTA_C],0)&gt;0,"ada",0))</f>
        <v>ada</v>
      </c>
      <c r="Y120" s="5" t="str">
        <f ca="1">IF(B_MSK[[#This Row],[N.B.nota]]="","",ADDRESS(ROW(B_MSK[QB]),COLUMN(B_MSK[QB]))&amp;":"&amp;ADDRESS(ROW(),COLUMN(B_MSK[QB])))</f>
        <v>$D$4:$D$120</v>
      </c>
      <c r="Z120" s="5">
        <f ca="1">IF(B_MSK[[#This Row],[concat]]="","",MATCH(B_MSK[[#This Row],[concat]],[2]!db[NB NOTA_C],0)+1)</f>
        <v>1924</v>
      </c>
      <c r="AA120" s="5" t="str">
        <f ca="1">IF(B_MSK[[#This Row],[//]]="","",HYPERLINK("[D:\kerja\BANK EXP\BARU\DB.XLSX]DB!e"&amp;B_MSK[[#This Row],[DB_ROW]],"&gt;"))</f>
        <v>&gt;</v>
      </c>
      <c r="AB120" s="30" t="str">
        <f ca="1">MID(B_MSK[[#This Row],[/ STN_1]],FIND(" ",B_MSK[[#This Row],[/ STN_1]])+1,LEN(B_MSK[[#This Row],[/ STN_1]]))</f>
        <v>LSN</v>
      </c>
      <c r="AC120" s="11">
        <f ca="1">IF(B_MSK[[#This Row],[//]]="","",IF(B_MSK[[#This Row],[ JUMLAH ]]="","",IF(B_MSK[[#This Row],[C]]="",B_MSK[[#This Row],[HARGA CTN]]/B_MSK[[#This Row],[JMLH BRG]],B_MSK[[#This Row],[HARGA CTN]]/B_MSK[[#This Row],[A_1]])))</f>
        <v>117000</v>
      </c>
      <c r="AD1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2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9750</v>
      </c>
      <c r="AF12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0" s="15" t="str">
        <f ca="1">IF(B_MSK[[#This Row],[HARGA_2]]="","",IF(MID(B_MSK[[#This Row],[/ STN_2]],FIND(" ",B_MSK[[#This Row],[/ STN_2]])+1,LEN(B_MSK[[#This Row],[/ STN_2]]))="LSN",B_MSK[[#This Row],[HARGA_2]]/12,""))</f>
        <v/>
      </c>
      <c r="AH120" s="7" t="str">
        <f ca="1">IF(B_MSK[[#This Row],[HARGA_3]]="","","/ "&amp;"PCS")</f>
        <v/>
      </c>
      <c r="AI120" s="15">
        <f ca="1">IF(B_MSK[[#This Row],[HARGA_3]]="",IF(B_MSK[[#This Row],[HARGA_2]]="",IF(B_MSK[[#This Row],[HARGA_1]]="","",B_MSK[[#This Row],[HARGA_1]]),B_MSK[[#This Row],[HARGA_2]]),B_MSK[[#This Row],[HARGA_3]])</f>
        <v>9750</v>
      </c>
      <c r="AJ12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0" s="5" t="str">
        <f ca="1">IF(B_MSK[[#This Row],[//]]="","",SUBSTITUTE(SUBSTITUTE(SUBSTITUTE(B_MSK[[#This Row],[QTY/ CTN]]," ","_",2),"(",""),")","")&amp;"_")</f>
        <v>12 LSN_</v>
      </c>
      <c r="AL120" s="5">
        <f ca="1">IF(B_MSK[[#This Row],[A_B]]="","",SEARCH("_",B_MSK[[#This Row],[A_B]]))</f>
        <v>7</v>
      </c>
      <c r="AM120" s="5">
        <f ca="1">IF(B_MSK[[#This Row],[A_B]]="","",LEN(B_MSK[[#This Row],[A_B]]))</f>
        <v>7</v>
      </c>
      <c r="AN120" s="5" t="str">
        <f ca="1">IF(B_MSK[[#This Row],[A_B]]="","",LEFT(B_MSK[[#This Row],[QTY/ CTN]],B_MSK[[#This Row],[A_B_1]]))</f>
        <v>12 LSN</v>
      </c>
      <c r="AO120" s="5" t="str">
        <f ca="1">IF(B_MSK[[#This Row],[A_B]]="","",LEFT(B_MSK[[#This Row],[A_]],SEARCH(" ",B_MSK[[#This Row],[A_]])-1))</f>
        <v>12</v>
      </c>
      <c r="AP120" s="5" t="str">
        <f ca="1">IF(B_MSK[[#This Row],[A_B]]="","",RIGHT(B_MSK[[#This Row],[A_]],LEN(B_MSK[[#This Row],[A_]])-SEARCH(" ",B_MSK[[#This Row],[A_]])))</f>
        <v>LSN</v>
      </c>
      <c r="AQ1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20" s="5" t="str">
        <f ca="1">IF(B_MSK[[#This Row],[B_]]="","",LEFT(B_MSK[[#This Row],[B_]],SEARCH(" ",B_MSK[[#This Row],[B_]])))</f>
        <v xml:space="preserve">12 </v>
      </c>
      <c r="AS120" s="5" t="str">
        <f ca="1">IF(B_MSK[[#This Row],[B_]]="","",RIGHT(B_MSK[[#This Row],[B_]],LEN(B_MSK[[#This Row],[B_]])-SEARCH(" ",B_MSK[[#This Row],[B_]])))</f>
        <v>PCS</v>
      </c>
      <c r="AT120" s="5" t="str">
        <f ca="1">IF(B_MSK[[#This Row],[B_2]]="LSN",12,"")</f>
        <v/>
      </c>
      <c r="AU120" s="5" t="str">
        <f ca="1">IF(B_MSK[[#This Row],[C_1]]="","","PCS")</f>
        <v/>
      </c>
      <c r="AV120" s="5">
        <f ca="1">IF(B_MSK[[#This Row],[A_1]]="","",B_MSK[[#This Row],[A_1]]*IF(B_MSK[[#This Row],[B_1]]="",1,B_MSK[[#This Row],[B_1]])*IF(B_MSK[[#This Row],[C_1]]="",1,B_MSK[[#This Row],[C_1]]))</f>
        <v>144</v>
      </c>
      <c r="AW120" s="5" t="str">
        <f ca="1">IF(B_MSK[[#This Row],[C_2]]="",IF(B_MSK[[#This Row],[B_2]]="",IF(B_MSK[[#This Row],[A_2]]="","",B_MSK[[#This Row],[A_2]]),B_MSK[[#This Row],[B_2]]),B_MSK[[#This Row],[C_2]])</f>
        <v>PCS</v>
      </c>
      <c r="AX120" s="2">
        <f ca="1">IF(ISNUMBER(B_MSK[[#This Row],[TANGGAL DATANG]]),B_MSK[[#This Row],[TANGGAL DATANG]],AX119)</f>
        <v>44933</v>
      </c>
      <c r="AY120" s="5" t="e">
        <f ca="1">IF(B_MSK[[#This Row],[DB_ROW]]="","",INDEX([3]!db[JENIS],B_MSK[[#This Row],[DB_ROW]]-1))</f>
        <v>#REF!</v>
      </c>
      <c r="AZ120" s="5">
        <f ca="1">IF(B_MSK[[#This Row],[A_1]]="","",B_MSK[[#This Row],[A_1]])*1</f>
        <v>12</v>
      </c>
      <c r="BA120" s="5" t="str">
        <f ca="1">IF(B_MSK[[#This Row],[//]]="","",INDEX(INDIRECT(DIR&amp;$2:$2),B_MSK[[#This Row],[//]]))</f>
        <v>ARTO MORO</v>
      </c>
      <c r="BB120" s="5" t="str">
        <f ca="1">CONCATENATE(B_MSK[[#This Row],[concat]],B_MSK[[#This Row],[HARGA_X]],B_MSK[[#This Row],[SAT]])</f>
        <v>scissorsc848jk9750PCS</v>
      </c>
    </row>
    <row r="121" spans="1:54" x14ac:dyDescent="0.25">
      <c r="A121" s="6" t="s">
        <v>128</v>
      </c>
      <c r="B121" s="5" t="str">
        <f ca="1">IF(B_MSK[[#This Row],[N_ID]]="","",INDEX(INDIRECT(DIR&amp;$2:$2),MATCH(B_MSK[[#This Row],[N_ID]],INDIRECT(DIR&amp;"!NOTA[ID_P]"),0)))</f>
        <v/>
      </c>
      <c r="C121" s="5" t="str">
        <f ca="1">IF(B_MSK[[#This Row],[//]]="","",HYPERLINK("["&amp;SUBSTITUTE(DIR,"'","")&amp;"]NOTA!D"&amp;B_MSK[[#This Row],[//]]+2,"&gt;"))</f>
        <v>&gt;</v>
      </c>
      <c r="D121" s="5" t="str">
        <f ca="1">IF(B_MSK[[#This Row],[N_ID]]="","",COUNTIF(INDIRECT(DIR&amp;"!NOTA[ID_H]"),B_MSK[[#This Row],[ID NOTA]]))</f>
        <v/>
      </c>
      <c r="E1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118</v>
      </c>
      <c r="F1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1" s="7" t="str">
        <f ca="1">IF(B_MSK[[#This Row],[stt]]="ada",INDEX([2]!db[NB BM],B_MSK[DB_ROW]-1),"")</f>
        <v>Binder clip JK 155</v>
      </c>
      <c r="H121" s="7" t="str">
        <f ca="1">IF(B_MSK[[#This Row],[//]]="","",INDEX(INDIRECT(DIR&amp;$2:$2),B_MSK[[#This Row],[//]]))</f>
        <v>ATALI MAKMUR</v>
      </c>
      <c r="I121" s="27" t="str">
        <f ca="1">IF(B_MSK[[#This Row],[//]]="","",INDEX(INDIRECT(DB_PATH&amp;$2:$2),B_MSK[[#This Row],[DB_ROW]]-1))</f>
        <v>20 GRS</v>
      </c>
      <c r="J121" s="5">
        <f ca="1">IF(B_MSK[[#This Row],[//]]="","",IF(INDEX(INDIRECT(DIR&amp;$2:$2),B_MSK[[#This Row],[//]])="","",INDEX(INDIRECT(DIR&amp;$2:$2),B_MSK[[#This Row],[//]])))</f>
        <v>2</v>
      </c>
      <c r="K121" s="5">
        <f ca="1">IF(B_MSK[[#This Row],[//]]="","",IF(INDEX(INDIRECT(DIR&amp;$2:$2),B_MSK[[#This Row],[//]])="","",INDEX(INDIRECT(DIR&amp;$2:$2),B_MSK[[#This Row],[//]])))</f>
        <v>40</v>
      </c>
      <c r="L121" s="5" t="str">
        <f ca="1">IF(B_MSK[[#This Row],[//]]="","",IF(INDEX(INDIRECT(DIR&amp;$2:$2),B_MSK[[#This Row],[//]])="","",INDEX(INDIRECT(DIR&amp;$2:$2),B_MSK[[#This Row],[//]])))</f>
        <v>GRS</v>
      </c>
      <c r="M121" s="13">
        <f ca="1">IF(B_MSK[[#This Row],[//]]="","",INDEX(INDIRECT(DIR&amp;$2:$2),B_MSK[[#This Row],[//]]))</f>
        <v>67800</v>
      </c>
      <c r="N121" s="13">
        <f ca="1">IF(OR(B_MSK[[#This Row],[//]]="",),"",INDEX(INDIRECT(DIR&amp;$2:$2),B_MSK[[#This Row],[//]]))</f>
        <v>1356000</v>
      </c>
      <c r="O121" s="3">
        <f ca="1">IF(B_MSK[[#This Row],[//]]="","",IF(INDEX(INDIRECT(DIR&amp;$2:$2),B_MSK[[#This Row],[//]])=0,"",INDEX(INDIRECT(DIR&amp;$2:$2),B_MSK[[#This Row],[//]])))</f>
        <v>0.125</v>
      </c>
      <c r="P121" s="3">
        <f ca="1">IF(B_MSK[[#This Row],[//]]="","",IF(INDEX(INDIRECT(DIR&amp;$2:$2),B_MSK[[#This Row],[//]])=0,"",INDEX(INDIRECT(DIR&amp;$2:$2),B_MSK[[#This Row],[//]])))</f>
        <v>0.05</v>
      </c>
      <c r="Q121" s="12">
        <f ca="1">IF(B_MSK[[#This Row],[//]]="","",INDEX(INDIRECT(DIR&amp;$2:$2),B_MSK[[#This Row],[//]]))</f>
        <v>2254350</v>
      </c>
      <c r="R1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1" s="37">
        <f ca="1">IF(B_MSK[[#This Row],[//]]="","",INDEX(INDIRECT(DIR&amp;$2:$2),B_MSK[[#This Row],[//]]))</f>
        <v>0</v>
      </c>
      <c r="U121" s="38">
        <f ca="1">IF(SUMIF(B_MSK[NAMA BARANG],B_MSK[[#This Row],[NAMA BARANG]],B_MSK[JMLH BRG])=0,"",SUMIF(B_MSK[NAMA BARANG],B_MSK[[#This Row],[NAMA BARANG]],B_MSK[C]))</f>
        <v>3</v>
      </c>
      <c r="V121" s="7" t="str">
        <f ca="1">IF(B_MSK[[#This Row],[//]]="","",INDEX(INDIRECT(DIR&amp;$2:$2),B_MSK[[#This Row],[//]]))</f>
        <v>BINDER CLIP 155 JK</v>
      </c>
      <c r="W121" s="7" t="str">
        <f ca="1">LOWER(SUBSTITUTE(SUBSTITUTE(SUBSTITUTE(SUBSTITUTE(SUBSTITUTE(SUBSTITUTE(SUBSTITUTE(SUBSTITUTE(SUBSTITUTE(B_MSK[[#This Row],[N.B.nota]]," ",""),"-",""),"(",""),")",""),".",""),",",""),"/",""),"""",""),"+",""))</f>
        <v>binderclip155jk</v>
      </c>
      <c r="X121" s="5" t="str">
        <f ca="1">IF(B_MSK[[#This Row],[N.B.nota]]="","",IF(MATCH(B_MSK[[#This Row],[concat]],[2]!db[NB NOTA_C],0)&gt;0,"ada",0))</f>
        <v>ada</v>
      </c>
      <c r="Y121" s="5" t="str">
        <f ca="1">IF(B_MSK[[#This Row],[N.B.nota]]="","",ADDRESS(ROW(B_MSK[QB]),COLUMN(B_MSK[QB]))&amp;":"&amp;ADDRESS(ROW(),COLUMN(B_MSK[QB])))</f>
        <v>$D$4:$D$121</v>
      </c>
      <c r="Z121" s="5">
        <f ca="1">IF(B_MSK[[#This Row],[concat]]="","",MATCH(B_MSK[[#This Row],[concat]],[2]!db[NB NOTA_C],0)+1)</f>
        <v>199</v>
      </c>
      <c r="AA121" s="5" t="str">
        <f ca="1">IF(B_MSK[[#This Row],[//]]="","",HYPERLINK("[D:\kerja\BANK EXP\BARU\DB.XLSX]DB!e"&amp;B_MSK[[#This Row],[DB_ROW]],"&gt;"))</f>
        <v>&gt;</v>
      </c>
      <c r="AB121" s="30" t="str">
        <f ca="1">MID(B_MSK[[#This Row],[/ STN_1]],FIND(" ",B_MSK[[#This Row],[/ STN_1]])+1,LEN(B_MSK[[#This Row],[/ STN_1]]))</f>
        <v>GRS</v>
      </c>
      <c r="AC121" s="11">
        <f ca="1">IF(B_MSK[[#This Row],[//]]="","",IF(B_MSK[[#This Row],[ JUMLAH ]]="","",IF(B_MSK[[#This Row],[C]]="",B_MSK[[#This Row],[HARGA CTN]]/B_MSK[[#This Row],[JMLH BRG]],B_MSK[[#This Row],[HARGA CTN]]/B_MSK[[#This Row],[A_1]])))</f>
        <v>67800</v>
      </c>
      <c r="AD1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2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5650</v>
      </c>
      <c r="AF121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21" s="15">
        <f ca="1">IF(B_MSK[[#This Row],[HARGA_2]]="","",IF(MID(B_MSK[[#This Row],[/ STN_2]],FIND(" ",B_MSK[[#This Row],[/ STN_2]])+1,LEN(B_MSK[[#This Row],[/ STN_2]]))="LSN",B_MSK[[#This Row],[HARGA_2]]/12,""))</f>
        <v>470.83333333333331</v>
      </c>
      <c r="AH121" s="7" t="str">
        <f ca="1">IF(B_MSK[[#This Row],[HARGA_3]]="","","/ "&amp;"PCS")</f>
        <v>/ PCS</v>
      </c>
      <c r="AI121" s="15">
        <f ca="1">IF(B_MSK[[#This Row],[HARGA_3]]="",IF(B_MSK[[#This Row],[HARGA_2]]="",IF(B_MSK[[#This Row],[HARGA_1]]="","",B_MSK[[#This Row],[HARGA_1]]),B_MSK[[#This Row],[HARGA_2]]),B_MSK[[#This Row],[HARGA_3]])</f>
        <v>470.83333333333331</v>
      </c>
      <c r="AJ12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1" s="5" t="str">
        <f ca="1">IF(B_MSK[[#This Row],[//]]="","",SUBSTITUTE(SUBSTITUTE(SUBSTITUTE(B_MSK[[#This Row],[QTY/ CTN]]," ","_",2),"(",""),")","")&amp;"_")</f>
        <v>20 GRS_</v>
      </c>
      <c r="AL121" s="5">
        <f ca="1">IF(B_MSK[[#This Row],[A_B]]="","",SEARCH("_",B_MSK[[#This Row],[A_B]]))</f>
        <v>7</v>
      </c>
      <c r="AM121" s="5">
        <f ca="1">IF(B_MSK[[#This Row],[A_B]]="","",LEN(B_MSK[[#This Row],[A_B]]))</f>
        <v>7</v>
      </c>
      <c r="AN121" s="5" t="str">
        <f ca="1">IF(B_MSK[[#This Row],[A_B]]="","",LEFT(B_MSK[[#This Row],[QTY/ CTN]],B_MSK[[#This Row],[A_B_1]]))</f>
        <v>20 GRS</v>
      </c>
      <c r="AO121" s="5" t="str">
        <f ca="1">IF(B_MSK[[#This Row],[A_B]]="","",LEFT(B_MSK[[#This Row],[A_]],SEARCH(" ",B_MSK[[#This Row],[A_]])-1))</f>
        <v>20</v>
      </c>
      <c r="AP121" s="5" t="str">
        <f ca="1">IF(B_MSK[[#This Row],[A_B]]="","",RIGHT(B_MSK[[#This Row],[A_]],LEN(B_MSK[[#This Row],[A_]])-SEARCH(" ",B_MSK[[#This Row],[A_]])))</f>
        <v>GRS</v>
      </c>
      <c r="AQ1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21" s="5" t="str">
        <f ca="1">IF(B_MSK[[#This Row],[B_]]="","",LEFT(B_MSK[[#This Row],[B_]],SEARCH(" ",B_MSK[[#This Row],[B_]])))</f>
        <v xml:space="preserve">12 </v>
      </c>
      <c r="AS121" s="5" t="str">
        <f ca="1">IF(B_MSK[[#This Row],[B_]]="","",RIGHT(B_MSK[[#This Row],[B_]],LEN(B_MSK[[#This Row],[B_]])-SEARCH(" ",B_MSK[[#This Row],[B_]])))</f>
        <v>LSN</v>
      </c>
      <c r="AT121" s="5">
        <f ca="1">IF(B_MSK[[#This Row],[B_2]]="LSN",12,"")</f>
        <v>12</v>
      </c>
      <c r="AU121" s="5" t="str">
        <f ca="1">IF(B_MSK[[#This Row],[C_1]]="","","PCS")</f>
        <v>PCS</v>
      </c>
      <c r="AV121" s="5">
        <f ca="1">IF(B_MSK[[#This Row],[A_1]]="","",B_MSK[[#This Row],[A_1]]*IF(B_MSK[[#This Row],[B_1]]="",1,B_MSK[[#This Row],[B_1]])*IF(B_MSK[[#This Row],[C_1]]="",1,B_MSK[[#This Row],[C_1]]))</f>
        <v>2880</v>
      </c>
      <c r="AW121" s="5" t="str">
        <f ca="1">IF(B_MSK[[#This Row],[C_2]]="",IF(B_MSK[[#This Row],[B_2]]="",IF(B_MSK[[#This Row],[A_2]]="","",B_MSK[[#This Row],[A_2]]),B_MSK[[#This Row],[B_2]]),B_MSK[[#This Row],[C_2]])</f>
        <v>PCS</v>
      </c>
      <c r="AX121" s="2">
        <f ca="1">IF(ISNUMBER(B_MSK[[#This Row],[TANGGAL DATANG]]),B_MSK[[#This Row],[TANGGAL DATANG]],AX120)</f>
        <v>44933</v>
      </c>
      <c r="AY121" s="5" t="e">
        <f ca="1">IF(B_MSK[[#This Row],[DB_ROW]]="","",INDEX([3]!db[JENIS],B_MSK[[#This Row],[DB_ROW]]-1))</f>
        <v>#REF!</v>
      </c>
      <c r="AZ121" s="5">
        <f ca="1">IF(B_MSK[[#This Row],[A_1]]="","",B_MSK[[#This Row],[A_1]])*1</f>
        <v>20</v>
      </c>
      <c r="BA121" s="5" t="str">
        <f ca="1">IF(B_MSK[[#This Row],[//]]="","",INDEX(INDIRECT(DIR&amp;$2:$2),B_MSK[[#This Row],[//]]))</f>
        <v>ARTO MORO</v>
      </c>
      <c r="BB121" s="5" t="str">
        <f ca="1">CONCATENATE(B_MSK[[#This Row],[concat]],B_MSK[[#This Row],[HARGA_X]],B_MSK[[#This Row],[SAT]])</f>
        <v>binderclip155jk470.833333333333GRS</v>
      </c>
    </row>
    <row r="122" spans="1:54" x14ac:dyDescent="0.25">
      <c r="A122" s="6" t="s">
        <v>128</v>
      </c>
      <c r="B122" s="5" t="str">
        <f ca="1">IF(B_MSK[[#This Row],[N_ID]]="","",INDEX(INDIRECT(DIR&amp;$2:$2),MATCH(B_MSK[[#This Row],[N_ID]],INDIRECT(DIR&amp;"!NOTA[ID_P]"),0)))</f>
        <v/>
      </c>
      <c r="C122" s="5" t="str">
        <f ca="1">IF(B_MSK[[#This Row],[//]]="","",HYPERLINK("["&amp;SUBSTITUTE(DIR,"'","")&amp;"]NOTA!D"&amp;B_MSK[[#This Row],[//]]+2,"&gt;"))</f>
        <v>&gt;</v>
      </c>
      <c r="D122" s="5" t="str">
        <f ca="1">IF(B_MSK[[#This Row],[N_ID]]="","",COUNTIF(INDIRECT(DIR&amp;"!NOTA[ID_H]"),B_MSK[[#This Row],[ID NOTA]]))</f>
        <v/>
      </c>
      <c r="E1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119</v>
      </c>
      <c r="F1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2" s="7" t="str">
        <f ca="1">IF(B_MSK[[#This Row],[stt]]="ada",INDEX([2]!db[NB BM],B_MSK[DB_ROW]-1),"")</f>
        <v>Marker Permanen JK PM-34 Hitam</v>
      </c>
      <c r="H122" s="7" t="str">
        <f ca="1">IF(B_MSK[[#This Row],[//]]="","",INDEX(INDIRECT(DIR&amp;$2:$2),B_MSK[[#This Row],[//]]))</f>
        <v>ATALI MAKMUR</v>
      </c>
      <c r="I122" s="27" t="str">
        <f ca="1">IF(B_MSK[[#This Row],[//]]="","",INDEX(INDIRECT(DB_PATH&amp;$2:$2),B_MSK[[#This Row],[DB_ROW]]-1))</f>
        <v>48 LSN</v>
      </c>
      <c r="J122" s="5" t="str">
        <f ca="1">IF(B_MSK[[#This Row],[//]]="","",IF(INDEX(INDIRECT(DIR&amp;$2:$2),B_MSK[[#This Row],[//]])="","",INDEX(INDIRECT(DIR&amp;$2:$2),B_MSK[[#This Row],[//]])))</f>
        <v/>
      </c>
      <c r="K122" s="5">
        <f ca="1">IF(B_MSK[[#This Row],[//]]="","",IF(INDEX(INDIRECT(DIR&amp;$2:$2),B_MSK[[#This Row],[//]])="","",INDEX(INDIRECT(DIR&amp;$2:$2),B_MSK[[#This Row],[//]])))</f>
        <v>48</v>
      </c>
      <c r="L122" s="5" t="str">
        <f ca="1">IF(B_MSK[[#This Row],[//]]="","",IF(INDEX(INDIRECT(DIR&amp;$2:$2),B_MSK[[#This Row],[//]])="","",INDEX(INDIRECT(DIR&amp;$2:$2),B_MSK[[#This Row],[//]])))</f>
        <v>PCS</v>
      </c>
      <c r="M122" s="13">
        <f ca="1">IF(B_MSK[[#This Row],[//]]="","",INDEX(INDIRECT(DIR&amp;$2:$2),B_MSK[[#This Row],[//]]))</f>
        <v>2350</v>
      </c>
      <c r="N122" s="13">
        <f ca="1">IF(OR(B_MSK[[#This Row],[//]]="",),"",INDEX(INDIRECT(DIR&amp;$2:$2),B_MSK[[#This Row],[//]]))</f>
        <v>112800</v>
      </c>
      <c r="O122" s="3">
        <f ca="1">IF(B_MSK[[#This Row],[//]]="","",IF(INDEX(INDIRECT(DIR&amp;$2:$2),B_MSK[[#This Row],[//]])=0,"",INDEX(INDIRECT(DIR&amp;$2:$2),B_MSK[[#This Row],[//]])))</f>
        <v>0.1</v>
      </c>
      <c r="P122" s="3">
        <f ca="1">IF(B_MSK[[#This Row],[//]]="","",IF(INDEX(INDIRECT(DIR&amp;$2:$2),B_MSK[[#This Row],[//]])=0,"",INDEX(INDIRECT(DIR&amp;$2:$2),B_MSK[[#This Row],[//]])))</f>
        <v>0.05</v>
      </c>
      <c r="Q122" s="12">
        <f ca="1">IF(B_MSK[[#This Row],[//]]="","",INDEX(INDIRECT(DIR&amp;$2:$2),B_MSK[[#This Row],[//]]))</f>
        <v>96444</v>
      </c>
      <c r="R12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2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22" s="37" t="str">
        <f ca="1">IF(B_MSK[[#This Row],[//]]="","",INDEX(INDIRECT(DIR&amp;$2:$2),B_MSK[[#This Row],[//]]))</f>
        <v>BONUS B CLIP</v>
      </c>
      <c r="U122" s="38">
        <f ca="1">IF(SUMIF(B_MSK[NAMA BARANG],B_MSK[[#This Row],[NAMA BARANG]],B_MSK[JMLH BRG])=0,"",SUMIF(B_MSK[NAMA BARANG],B_MSK[[#This Row],[NAMA BARANG]],B_MSK[C]))</f>
        <v>0</v>
      </c>
      <c r="V122" s="7" t="str">
        <f ca="1">IF(B_MSK[[#This Row],[//]]="","",INDEX(INDIRECT(DIR&amp;$2:$2),B_MSK[[#This Row],[//]]))</f>
        <v>PERMANENT MARKER PM-34 BLACK JK</v>
      </c>
      <c r="W122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122" s="5" t="str">
        <f ca="1">IF(B_MSK[[#This Row],[N.B.nota]]="","",IF(MATCH(B_MSK[[#This Row],[concat]],[2]!db[NB NOTA_C],0)&gt;0,"ada",0))</f>
        <v>ada</v>
      </c>
      <c r="Y122" s="5" t="str">
        <f ca="1">IF(B_MSK[[#This Row],[N.B.nota]]="","",ADDRESS(ROW(B_MSK[QB]),COLUMN(B_MSK[QB]))&amp;":"&amp;ADDRESS(ROW(),COLUMN(B_MSK[QB])))</f>
        <v>$D$4:$D$122</v>
      </c>
      <c r="Z122" s="5">
        <f ca="1">IF(B_MSK[[#This Row],[concat]]="","",MATCH(B_MSK[[#This Row],[concat]],[2]!db[NB NOTA_C],0)+1)</f>
        <v>1834</v>
      </c>
      <c r="AA122" s="5" t="str">
        <f ca="1">IF(B_MSK[[#This Row],[//]]="","",HYPERLINK("[D:\kerja\BANK EXP\BARU\DB.XLSX]DB!e"&amp;B_MSK[[#This Row],[DB_ROW]],"&gt;"))</f>
        <v>&gt;</v>
      </c>
      <c r="AB122" s="30" t="str">
        <f ca="1">MID(B_MSK[[#This Row],[/ STN_1]],FIND(" ",B_MSK[[#This Row],[/ STN_1]])+1,LEN(B_MSK[[#This Row],[/ STN_1]]))</f>
        <v>PCS</v>
      </c>
      <c r="AC122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1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2" s="15" t="str">
        <f ca="1">IF(B_MSK[[#This Row],[HARGA_2]]="","",IF(MID(B_MSK[[#This Row],[/ STN_2]],FIND(" ",B_MSK[[#This Row],[/ STN_2]])+1,LEN(B_MSK[[#This Row],[/ STN_2]]))="LSN",B_MSK[[#This Row],[HARGA_2]]/12,""))</f>
        <v/>
      </c>
      <c r="AH122" s="7" t="str">
        <f ca="1">IF(B_MSK[[#This Row],[HARGA_3]]="","","/ "&amp;"PCS")</f>
        <v/>
      </c>
      <c r="AI122" s="15">
        <f ca="1">IF(B_MSK[[#This Row],[HARGA_3]]="",IF(B_MSK[[#This Row],[HARGA_2]]="",IF(B_MSK[[#This Row],[HARGA_1]]="","",B_MSK[[#This Row],[HARGA_1]]),B_MSK[[#This Row],[HARGA_2]]),B_MSK[[#This Row],[HARGA_3]])</f>
        <v>2350</v>
      </c>
      <c r="AJ12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2" s="5" t="str">
        <f ca="1">IF(B_MSK[[#This Row],[//]]="","",SUBSTITUTE(SUBSTITUTE(SUBSTITUTE(B_MSK[[#This Row],[QTY/ CTN]]," ","_",2),"(",""),")","")&amp;"_")</f>
        <v>48 LSN_</v>
      </c>
      <c r="AL122" s="5">
        <f ca="1">IF(B_MSK[[#This Row],[A_B]]="","",SEARCH("_",B_MSK[[#This Row],[A_B]]))</f>
        <v>7</v>
      </c>
      <c r="AM122" s="5">
        <f ca="1">IF(B_MSK[[#This Row],[A_B]]="","",LEN(B_MSK[[#This Row],[A_B]]))</f>
        <v>7</v>
      </c>
      <c r="AN122" s="5" t="str">
        <f ca="1">IF(B_MSK[[#This Row],[A_B]]="","",LEFT(B_MSK[[#This Row],[QTY/ CTN]],B_MSK[[#This Row],[A_B_1]]))</f>
        <v>48 LSN</v>
      </c>
      <c r="AO122" s="5" t="str">
        <f ca="1">IF(B_MSK[[#This Row],[A_B]]="","",LEFT(B_MSK[[#This Row],[A_]],SEARCH(" ",B_MSK[[#This Row],[A_]])-1))</f>
        <v>48</v>
      </c>
      <c r="AP122" s="5" t="str">
        <f ca="1">IF(B_MSK[[#This Row],[A_B]]="","",RIGHT(B_MSK[[#This Row],[A_]],LEN(B_MSK[[#This Row],[A_]])-SEARCH(" ",B_MSK[[#This Row],[A_]])))</f>
        <v>LSN</v>
      </c>
      <c r="AQ1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22" s="5" t="str">
        <f ca="1">IF(B_MSK[[#This Row],[B_]]="","",LEFT(B_MSK[[#This Row],[B_]],SEARCH(" ",B_MSK[[#This Row],[B_]])))</f>
        <v xml:space="preserve">12 </v>
      </c>
      <c r="AS122" s="5" t="str">
        <f ca="1">IF(B_MSK[[#This Row],[B_]]="","",RIGHT(B_MSK[[#This Row],[B_]],LEN(B_MSK[[#This Row],[B_]])-SEARCH(" ",B_MSK[[#This Row],[B_]])))</f>
        <v>PCS</v>
      </c>
      <c r="AT122" s="5" t="str">
        <f ca="1">IF(B_MSK[[#This Row],[B_2]]="LSN",12,"")</f>
        <v/>
      </c>
      <c r="AU122" s="5" t="str">
        <f ca="1">IF(B_MSK[[#This Row],[C_1]]="","","PCS")</f>
        <v/>
      </c>
      <c r="AV122" s="5">
        <f ca="1">IF(B_MSK[[#This Row],[A_1]]="","",B_MSK[[#This Row],[A_1]]*IF(B_MSK[[#This Row],[B_1]]="",1,B_MSK[[#This Row],[B_1]])*IF(B_MSK[[#This Row],[C_1]]="",1,B_MSK[[#This Row],[C_1]]))</f>
        <v>576</v>
      </c>
      <c r="AW122" s="5" t="str">
        <f ca="1">IF(B_MSK[[#This Row],[C_2]]="",IF(B_MSK[[#This Row],[B_2]]="",IF(B_MSK[[#This Row],[A_2]]="","",B_MSK[[#This Row],[A_2]]),B_MSK[[#This Row],[B_2]]),B_MSK[[#This Row],[C_2]])</f>
        <v>PCS</v>
      </c>
      <c r="AX122" s="2">
        <f ca="1">IF(ISNUMBER(B_MSK[[#This Row],[TANGGAL DATANG]]),B_MSK[[#This Row],[TANGGAL DATANG]],AX121)</f>
        <v>44933</v>
      </c>
      <c r="AY122" s="5" t="e">
        <f ca="1">IF(B_MSK[[#This Row],[DB_ROW]]="","",INDEX([3]!db[JENIS],B_MSK[[#This Row],[DB_ROW]]-1))</f>
        <v>#REF!</v>
      </c>
      <c r="AZ122" s="5">
        <f ca="1">IF(B_MSK[[#This Row],[A_1]]="","",B_MSK[[#This Row],[A_1]])*1</f>
        <v>48</v>
      </c>
      <c r="BA122" s="5" t="str">
        <f ca="1">IF(B_MSK[[#This Row],[//]]="","",INDEX(INDIRECT(DIR&amp;$2:$2),B_MSK[[#This Row],[//]]))</f>
        <v>ARTO MORO</v>
      </c>
      <c r="BB122" s="5" t="str">
        <f ca="1">CONCATENATE(B_MSK[[#This Row],[concat]],B_MSK[[#This Row],[HARGA_X]],B_MSK[[#This Row],[SAT]])</f>
        <v>permanentmarkerpm34blackjk2350PCS</v>
      </c>
    </row>
    <row r="123" spans="1:54" x14ac:dyDescent="0.25">
      <c r="A123" s="6" t="s">
        <v>128</v>
      </c>
      <c r="B123" s="5" t="str">
        <f ca="1">IF(B_MSK[[#This Row],[N_ID]]="","",INDEX(INDIRECT(DIR&amp;$2:$2),MATCH(B_MSK[[#This Row],[N_ID]],INDIRECT(DIR&amp;"!NOTA[ID_P]"),0)))</f>
        <v/>
      </c>
      <c r="C123" s="5" t="str">
        <f ca="1">IF(B_MSK[[#This Row],[//]]="","",HYPERLINK("["&amp;SUBSTITUTE(DIR,"'","")&amp;"]NOTA!D"&amp;B_MSK[[#This Row],[//]]+2,"&gt;"))</f>
        <v/>
      </c>
      <c r="D123" s="5" t="str">
        <f ca="1">IF(B_MSK[[#This Row],[N_ID]]="","",COUNTIF(INDIRECT(DIR&amp;"!NOTA[ID_H]"),B_MSK[[#This Row],[ID NOTA]]))</f>
        <v/>
      </c>
      <c r="E1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3" s="7" t="str">
        <f ca="1">IF(B_MSK[[#This Row],[stt]]="ada",INDEX([2]!db[NB BM],B_MSK[DB_ROW]-1),"")</f>
        <v/>
      </c>
      <c r="H123" s="7" t="str">
        <f ca="1">IF(B_MSK[[#This Row],[//]]="","",INDEX(INDIRECT(DIR&amp;$2:$2),B_MSK[[#This Row],[//]]))</f>
        <v/>
      </c>
      <c r="I123" s="27" t="str">
        <f ca="1">IF(B_MSK[[#This Row],[//]]="","",INDEX(INDIRECT(DB_PATH&amp;$2:$2),B_MSK[[#This Row],[DB_ROW]]-1))</f>
        <v/>
      </c>
      <c r="J123" s="5" t="str">
        <f ca="1">IF(B_MSK[[#This Row],[//]]="","",IF(INDEX(INDIRECT(DIR&amp;$2:$2),B_MSK[[#This Row],[//]])="","",INDEX(INDIRECT(DIR&amp;$2:$2),B_MSK[[#This Row],[//]])))</f>
        <v/>
      </c>
      <c r="K123" s="5" t="str">
        <f ca="1">IF(B_MSK[[#This Row],[//]]="","",IF(INDEX(INDIRECT(DIR&amp;$2:$2),B_MSK[[#This Row],[//]])="","",INDEX(INDIRECT(DIR&amp;$2:$2),B_MSK[[#This Row],[//]])))</f>
        <v/>
      </c>
      <c r="L123" s="5" t="str">
        <f ca="1">IF(B_MSK[[#This Row],[//]]="","",IF(INDEX(INDIRECT(DIR&amp;$2:$2),B_MSK[[#This Row],[//]])="","",INDEX(INDIRECT(DIR&amp;$2:$2),B_MSK[[#This Row],[//]])))</f>
        <v/>
      </c>
      <c r="M123" s="13" t="str">
        <f ca="1">IF(B_MSK[[#This Row],[//]]="","",INDEX(INDIRECT(DIR&amp;$2:$2),B_MSK[[#This Row],[//]]))</f>
        <v/>
      </c>
      <c r="N123" s="13" t="str">
        <f ca="1">IF(OR(B_MSK[[#This Row],[//]]="",),"",INDEX(INDIRECT(DIR&amp;$2:$2),B_MSK[[#This Row],[//]]))</f>
        <v/>
      </c>
      <c r="O123" s="3" t="str">
        <f ca="1">IF(B_MSK[[#This Row],[//]]="","",IF(INDEX(INDIRECT(DIR&amp;$2:$2),B_MSK[[#This Row],[//]])=0,"",INDEX(INDIRECT(DIR&amp;$2:$2),B_MSK[[#This Row],[//]])))</f>
        <v/>
      </c>
      <c r="P123" s="3" t="str">
        <f ca="1">IF(B_MSK[[#This Row],[//]]="","",IF(INDEX(INDIRECT(DIR&amp;$2:$2),B_MSK[[#This Row],[//]])=0,"",INDEX(INDIRECT(DIR&amp;$2:$2),B_MSK[[#This Row],[//]])))</f>
        <v/>
      </c>
      <c r="Q123" s="12" t="str">
        <f ca="1">IF(B_MSK[[#This Row],[//]]="","",INDEX(INDIRECT(DIR&amp;$2:$2),B_MSK[[#This Row],[//]]))</f>
        <v/>
      </c>
      <c r="R1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3" s="37" t="str">
        <f ca="1">IF(B_MSK[[#This Row],[//]]="","",INDEX(INDIRECT(DIR&amp;$2:$2),B_MSK[[#This Row],[//]]))</f>
        <v/>
      </c>
      <c r="U123" s="38" t="str">
        <f ca="1">IF(SUMIF(B_MSK[NAMA BARANG],B_MSK[[#This Row],[NAMA BARANG]],B_MSK[JMLH BRG])=0,"",SUMIF(B_MSK[NAMA BARANG],B_MSK[[#This Row],[NAMA BARANG]],B_MSK[C]))</f>
        <v/>
      </c>
      <c r="V123" s="7" t="str">
        <f ca="1">IF(B_MSK[[#This Row],[//]]="","",INDEX(INDIRECT(DIR&amp;$2:$2),B_MSK[[#This Row],[//]]))</f>
        <v/>
      </c>
      <c r="W1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23" s="5" t="str">
        <f ca="1">IF(B_MSK[[#This Row],[N.B.nota]]="","",IF(MATCH(B_MSK[[#This Row],[concat]],[2]!db[NB NOTA_C],0)&gt;0,"ada",0))</f>
        <v/>
      </c>
      <c r="Y123" s="5" t="str">
        <f ca="1">IF(B_MSK[[#This Row],[N.B.nota]]="","",ADDRESS(ROW(B_MSK[QB]),COLUMN(B_MSK[QB]))&amp;":"&amp;ADDRESS(ROW(),COLUMN(B_MSK[QB])))</f>
        <v/>
      </c>
      <c r="Z123" s="5" t="str">
        <f ca="1">IF(B_MSK[[#This Row],[concat]]="","",MATCH(B_MSK[[#This Row],[concat]],[2]!db[NB NOTA_C],0)+1)</f>
        <v/>
      </c>
      <c r="AA123" s="5" t="str">
        <f ca="1">IF(B_MSK[[#This Row],[//]]="","",HYPERLINK("[D:\kerja\BANK EXP\BARU\DB.XLSX]DB!e"&amp;B_MSK[[#This Row],[DB_ROW]],"&gt;"))</f>
        <v/>
      </c>
      <c r="AB123" s="30" t="e">
        <f ca="1">MID(B_MSK[[#This Row],[/ STN_1]],FIND(" ",B_MSK[[#This Row],[/ STN_1]])+1,LEN(B_MSK[[#This Row],[/ STN_1]]))</f>
        <v>#VALUE!</v>
      </c>
      <c r="AC1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3" s="15" t="str">
        <f ca="1">IF(B_MSK[[#This Row],[HARGA_2]]="","",IF(MID(B_MSK[[#This Row],[/ STN_2]],FIND(" ",B_MSK[[#This Row],[/ STN_2]])+1,LEN(B_MSK[[#This Row],[/ STN_2]]))="LSN",B_MSK[[#This Row],[HARGA_2]]/12,""))</f>
        <v/>
      </c>
      <c r="AH123" s="7" t="str">
        <f ca="1">IF(B_MSK[[#This Row],[HARGA_3]]="","","/ "&amp;"PCS")</f>
        <v/>
      </c>
      <c r="AI123" s="15" t="str">
        <f ca="1">IF(B_MSK[[#This Row],[HARGA_3]]="",IF(B_MSK[[#This Row],[HARGA_2]]="",IF(B_MSK[[#This Row],[HARGA_1]]="","",B_MSK[[#This Row],[HARGA_1]]),B_MSK[[#This Row],[HARGA_2]]),B_MSK[[#This Row],[HARGA_3]])</f>
        <v/>
      </c>
      <c r="AJ123" s="15" t="str">
        <f ca="1">IF(B_MSK[[#This Row],[/ STN_3]]="",IF(B_MSK[[#This Row],[/ STN_2]]="",IF(B_MSK[[#This Row],[/ STN_1]]="","",B_MSK[[#This Row],[/ STN_1]]),B_MSK[[#This Row],[/ STN_2]]),B_MSK[[#This Row],[/ STN_3]])</f>
        <v/>
      </c>
      <c r="AK123" s="5" t="str">
        <f ca="1">IF(B_MSK[[#This Row],[//]]="","",SUBSTITUTE(SUBSTITUTE(SUBSTITUTE(B_MSK[[#This Row],[QTY/ CTN]]," ","_",2),"(",""),")","")&amp;"_")</f>
        <v/>
      </c>
      <c r="AL123" s="5" t="str">
        <f ca="1">IF(B_MSK[[#This Row],[A_B]]="","",SEARCH("_",B_MSK[[#This Row],[A_B]]))</f>
        <v/>
      </c>
      <c r="AM123" s="5" t="str">
        <f ca="1">IF(B_MSK[[#This Row],[A_B]]="","",LEN(B_MSK[[#This Row],[A_B]]))</f>
        <v/>
      </c>
      <c r="AN123" s="5" t="str">
        <f ca="1">IF(B_MSK[[#This Row],[A_B]]="","",LEFT(B_MSK[[#This Row],[QTY/ CTN]],B_MSK[[#This Row],[A_B_1]]))</f>
        <v/>
      </c>
      <c r="AO123" s="5" t="str">
        <f ca="1">IF(B_MSK[[#This Row],[A_B]]="","",LEFT(B_MSK[[#This Row],[A_]],SEARCH(" ",B_MSK[[#This Row],[A_]])-1))</f>
        <v/>
      </c>
      <c r="AP123" s="5" t="str">
        <f ca="1">IF(B_MSK[[#This Row],[A_B]]="","",RIGHT(B_MSK[[#This Row],[A_]],LEN(B_MSK[[#This Row],[A_]])-SEARCH(" ",B_MSK[[#This Row],[A_]])))</f>
        <v/>
      </c>
      <c r="AQ1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3" s="5" t="str">
        <f ca="1">IF(B_MSK[[#This Row],[B_]]="","",LEFT(B_MSK[[#This Row],[B_]],SEARCH(" ",B_MSK[[#This Row],[B_]])))</f>
        <v/>
      </c>
      <c r="AS123" s="5" t="str">
        <f ca="1">IF(B_MSK[[#This Row],[B_]]="","",RIGHT(B_MSK[[#This Row],[B_]],LEN(B_MSK[[#This Row],[B_]])-SEARCH(" ",B_MSK[[#This Row],[B_]])))</f>
        <v/>
      </c>
      <c r="AT123" s="5" t="str">
        <f ca="1">IF(B_MSK[[#This Row],[B_2]]="LSN",12,"")</f>
        <v/>
      </c>
      <c r="AU123" s="5" t="str">
        <f ca="1">IF(B_MSK[[#This Row],[C_1]]="","","PCS")</f>
        <v/>
      </c>
      <c r="AV123" s="5" t="str">
        <f ca="1">IF(B_MSK[[#This Row],[A_1]]="","",B_MSK[[#This Row],[A_1]]*IF(B_MSK[[#This Row],[B_1]]="",1,B_MSK[[#This Row],[B_1]])*IF(B_MSK[[#This Row],[C_1]]="",1,B_MSK[[#This Row],[C_1]]))</f>
        <v/>
      </c>
      <c r="AW123" s="5" t="str">
        <f ca="1">IF(B_MSK[[#This Row],[C_2]]="",IF(B_MSK[[#This Row],[B_2]]="",IF(B_MSK[[#This Row],[A_2]]="","",B_MSK[[#This Row],[A_2]]),B_MSK[[#This Row],[B_2]]),B_MSK[[#This Row],[C_2]])</f>
        <v/>
      </c>
      <c r="AX123" s="2">
        <f ca="1">IF(ISNUMBER(B_MSK[[#This Row],[TANGGAL DATANG]]),B_MSK[[#This Row],[TANGGAL DATANG]],AX122)</f>
        <v>44933</v>
      </c>
      <c r="AY123" s="5" t="str">
        <f ca="1">IF(B_MSK[[#This Row],[DB_ROW]]="","",INDEX([3]!db[JENIS],B_MSK[[#This Row],[DB_ROW]]-1))</f>
        <v/>
      </c>
      <c r="AZ123" s="5" t="e">
        <f ca="1">IF(B_MSK[[#This Row],[A_1]]="","",B_MSK[[#This Row],[A_1]])*1</f>
        <v>#VALUE!</v>
      </c>
      <c r="BA123" s="5" t="str">
        <f ca="1">IF(B_MSK[[#This Row],[//]]="","",INDEX(INDIRECT(DIR&amp;$2:$2),B_MSK[[#This Row],[//]]))</f>
        <v/>
      </c>
      <c r="BB123" s="5" t="str">
        <f ca="1">CONCATENATE(B_MSK[[#This Row],[concat]],B_MSK[[#This Row],[HARGA_X]],B_MSK[[#This Row],[SAT]])</f>
        <v/>
      </c>
    </row>
    <row r="124" spans="1:54" x14ac:dyDescent="0.25">
      <c r="A124" s="6" t="s">
        <v>201</v>
      </c>
      <c r="B124" s="5">
        <f ca="1">IF(B_MSK[[#This Row],[N_ID]]="","",INDEX(INDIRECT(DIR&amp;$2:$2),MATCH(B_MSK[[#This Row],[N_ID]],INDIRECT(DIR&amp;"!NOTA[ID_P]"),0)))</f>
        <v>27</v>
      </c>
      <c r="C124" s="5" t="str">
        <f ca="1">IF(B_MSK[[#This Row],[//]]="","",HYPERLINK("["&amp;SUBSTITUTE(DIR,"'","")&amp;"]NOTA!D"&amp;B_MSK[[#This Row],[//]]+2,"&gt;"))</f>
        <v>&gt;</v>
      </c>
      <c r="D124" s="5">
        <f ca="1">IF(B_MSK[[#This Row],[N_ID]]="","",COUNTIF(INDIRECT(DIR&amp;"!NOTA[ID_H]"),B_MSK[[#This Row],[ID NOTA]]))</f>
        <v>2</v>
      </c>
      <c r="E1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121</v>
      </c>
      <c r="F1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4" s="7" t="str">
        <f ca="1">IF(B_MSK[[#This Row],[stt]]="ada",INDEX([2]!db[NB BM],B_MSK[DB_ROW]-1),"")</f>
        <v>Stip JK 526-B40 P</v>
      </c>
      <c r="H124" s="7" t="str">
        <f ca="1">IF(B_MSK[[#This Row],[//]]="","",INDEX(INDIRECT(DIR&amp;$2:$2),B_MSK[[#This Row],[//]]))</f>
        <v>ATALI MAKMUR</v>
      </c>
      <c r="I124" s="27" t="str">
        <f ca="1">IF(B_MSK[[#This Row],[//]]="","",INDEX(INDIRECT(DB_PATH&amp;$2:$2),B_MSK[[#This Row],[DB_ROW]]-1))</f>
        <v>50 BOX (40 PCS)</v>
      </c>
      <c r="J124" s="5">
        <f ca="1">IF(B_MSK[[#This Row],[//]]="","",IF(INDEX(INDIRECT(DIR&amp;$2:$2),B_MSK[[#This Row],[//]])="","",INDEX(INDIRECT(DIR&amp;$2:$2),B_MSK[[#This Row],[//]])))</f>
        <v>3</v>
      </c>
      <c r="K124" s="5">
        <f ca="1">IF(B_MSK[[#This Row],[//]]="","",IF(INDEX(INDIRECT(DIR&amp;$2:$2),B_MSK[[#This Row],[//]])="","",INDEX(INDIRECT(DIR&amp;$2:$2),B_MSK[[#This Row],[//]])))</f>
        <v>150</v>
      </c>
      <c r="L124" s="5" t="str">
        <f ca="1">IF(B_MSK[[#This Row],[//]]="","",IF(INDEX(INDIRECT(DIR&amp;$2:$2),B_MSK[[#This Row],[//]])="","",INDEX(INDIRECT(DIR&amp;$2:$2),B_MSK[[#This Row],[//]])))</f>
        <v>BOX</v>
      </c>
      <c r="M124" s="13">
        <f ca="1">IF(B_MSK[[#This Row],[//]]="","",INDEX(INDIRECT(DIR&amp;$2:$2),B_MSK[[#This Row],[//]]))</f>
        <v>28300</v>
      </c>
      <c r="N124" s="13">
        <f ca="1">IF(OR(B_MSK[[#This Row],[//]]="",),"",INDEX(INDIRECT(DIR&amp;$2:$2),B_MSK[[#This Row],[//]]))</f>
        <v>1415000</v>
      </c>
      <c r="O124" s="3">
        <f ca="1">IF(B_MSK[[#This Row],[//]]="","",IF(INDEX(INDIRECT(DIR&amp;$2:$2),B_MSK[[#This Row],[//]])=0,"",INDEX(INDIRECT(DIR&amp;$2:$2),B_MSK[[#This Row],[//]])))</f>
        <v>0.125</v>
      </c>
      <c r="P124" s="3">
        <f ca="1">IF(B_MSK[[#This Row],[//]]="","",IF(INDEX(INDIRECT(DIR&amp;$2:$2),B_MSK[[#This Row],[//]])=0,"",INDEX(INDIRECT(DIR&amp;$2:$2),B_MSK[[#This Row],[//]])))</f>
        <v>0.05</v>
      </c>
      <c r="Q124" s="12">
        <f ca="1">IF(B_MSK[[#This Row],[//]]="","",INDEX(INDIRECT(DIR&amp;$2:$2),B_MSK[[#This Row],[//]]))</f>
        <v>3528656.25</v>
      </c>
      <c r="R1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4" s="37">
        <f ca="1">IF(B_MSK[[#This Row],[//]]="","",INDEX(INDIRECT(DIR&amp;$2:$2),B_MSK[[#This Row],[//]]))</f>
        <v>0</v>
      </c>
      <c r="U124" s="38">
        <f ca="1">IF(SUMIF(B_MSK[NAMA BARANG],B_MSK[[#This Row],[NAMA BARANG]],B_MSK[JMLH BRG])=0,"",SUMIF(B_MSK[NAMA BARANG],B_MSK[[#This Row],[NAMA BARANG]],B_MSK[C]))</f>
        <v>23</v>
      </c>
      <c r="V124" s="7" t="str">
        <f ca="1">IF(B_MSK[[#This Row],[//]]="","",INDEX(INDIRECT(DIR&amp;$2:$2),B_MSK[[#This Row],[//]]))</f>
        <v>ERASER 526-B40P JK</v>
      </c>
      <c r="W124" s="7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X124" s="5" t="str">
        <f ca="1">IF(B_MSK[[#This Row],[N.B.nota]]="","",IF(MATCH(B_MSK[[#This Row],[concat]],[2]!db[NB NOTA_C],0)&gt;0,"ada",0))</f>
        <v>ada</v>
      </c>
      <c r="Y124" s="5" t="str">
        <f ca="1">IF(B_MSK[[#This Row],[N.B.nota]]="","",ADDRESS(ROW(B_MSK[QB]),COLUMN(B_MSK[QB]))&amp;":"&amp;ADDRESS(ROW(),COLUMN(B_MSK[QB])))</f>
        <v>$D$4:$D$124</v>
      </c>
      <c r="Z124" s="5">
        <f ca="1">IF(B_MSK[[#This Row],[concat]]="","",MATCH(B_MSK[[#This Row],[concat]],[2]!db[NB NOTA_C],0)+1)</f>
        <v>680</v>
      </c>
      <c r="AA124" s="5" t="str">
        <f ca="1">IF(B_MSK[[#This Row],[//]]="","",HYPERLINK("[D:\kerja\BANK EXP\BARU\DB.XLSX]DB!e"&amp;B_MSK[[#This Row],[DB_ROW]],"&gt;"))</f>
        <v>&gt;</v>
      </c>
      <c r="AB124" s="30" t="str">
        <f ca="1">MID(B_MSK[[#This Row],[/ STN_1]],FIND(" ",B_MSK[[#This Row],[/ STN_1]])+1,LEN(B_MSK[[#This Row],[/ STN_1]]))</f>
        <v xml:space="preserve">BOX </v>
      </c>
      <c r="AC124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1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2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12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4" s="15" t="str">
        <f ca="1">IF(B_MSK[[#This Row],[HARGA_2]]="","",IF(MID(B_MSK[[#This Row],[/ STN_2]],FIND(" ",B_MSK[[#This Row],[/ STN_2]])+1,LEN(B_MSK[[#This Row],[/ STN_2]]))="LSN",B_MSK[[#This Row],[HARGA_2]]/12,""))</f>
        <v/>
      </c>
      <c r="AH124" s="7" t="str">
        <f ca="1">IF(B_MSK[[#This Row],[HARGA_3]]="","","/ "&amp;"PCS")</f>
        <v/>
      </c>
      <c r="AI124" s="15">
        <f ca="1">IF(B_MSK[[#This Row],[HARGA_3]]="",IF(B_MSK[[#This Row],[HARGA_2]]="",IF(B_MSK[[#This Row],[HARGA_1]]="","",B_MSK[[#This Row],[HARGA_1]]),B_MSK[[#This Row],[HARGA_2]]),B_MSK[[#This Row],[HARGA_3]])</f>
        <v>707.5</v>
      </c>
      <c r="AJ12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4" s="5" t="str">
        <f ca="1">IF(B_MSK[[#This Row],[//]]="","",SUBSTITUTE(SUBSTITUTE(SUBSTITUTE(B_MSK[[#This Row],[QTY/ CTN]]," ","_",2),"(",""),")","")&amp;"_")</f>
        <v>50 BOX_40 PCS_</v>
      </c>
      <c r="AL124" s="5">
        <f ca="1">IF(B_MSK[[#This Row],[A_B]]="","",SEARCH("_",B_MSK[[#This Row],[A_B]]))</f>
        <v>7</v>
      </c>
      <c r="AM124" s="5">
        <f ca="1">IF(B_MSK[[#This Row],[A_B]]="","",LEN(B_MSK[[#This Row],[A_B]]))</f>
        <v>14</v>
      </c>
      <c r="AN124" s="5" t="str">
        <f ca="1">IF(B_MSK[[#This Row],[A_B]]="","",LEFT(B_MSK[[#This Row],[QTY/ CTN]],B_MSK[[#This Row],[A_B_1]]))</f>
        <v xml:space="preserve">50 BOX </v>
      </c>
      <c r="AO124" s="5" t="str">
        <f ca="1">IF(B_MSK[[#This Row],[A_B]]="","",LEFT(B_MSK[[#This Row],[A_]],SEARCH(" ",B_MSK[[#This Row],[A_]])-1))</f>
        <v>50</v>
      </c>
      <c r="AP124" s="5" t="str">
        <f ca="1">IF(B_MSK[[#This Row],[A_B]]="","",RIGHT(B_MSK[[#This Row],[A_]],LEN(B_MSK[[#This Row],[A_]])-SEARCH(" ",B_MSK[[#This Row],[A_]])))</f>
        <v xml:space="preserve">BOX </v>
      </c>
      <c r="AQ1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124" s="5" t="str">
        <f ca="1">IF(B_MSK[[#This Row],[B_]]="","",LEFT(B_MSK[[#This Row],[B_]],SEARCH(" ",B_MSK[[#This Row],[B_]])))</f>
        <v xml:space="preserve">40 </v>
      </c>
      <c r="AS124" s="5" t="str">
        <f ca="1">IF(B_MSK[[#This Row],[B_]]="","",RIGHT(B_MSK[[#This Row],[B_]],LEN(B_MSK[[#This Row],[B_]])-SEARCH(" ",B_MSK[[#This Row],[B_]])))</f>
        <v>PCS</v>
      </c>
      <c r="AT124" s="5" t="str">
        <f ca="1">IF(B_MSK[[#This Row],[B_2]]="LSN",12,"")</f>
        <v/>
      </c>
      <c r="AU124" s="5" t="str">
        <f ca="1">IF(B_MSK[[#This Row],[C_1]]="","","PCS")</f>
        <v/>
      </c>
      <c r="AV124" s="5">
        <f ca="1">IF(B_MSK[[#This Row],[A_1]]="","",B_MSK[[#This Row],[A_1]]*IF(B_MSK[[#This Row],[B_1]]="",1,B_MSK[[#This Row],[B_1]])*IF(B_MSK[[#This Row],[C_1]]="",1,B_MSK[[#This Row],[C_1]]))</f>
        <v>2000</v>
      </c>
      <c r="AW124" s="5" t="str">
        <f ca="1">IF(B_MSK[[#This Row],[C_2]]="",IF(B_MSK[[#This Row],[B_2]]="",IF(B_MSK[[#This Row],[A_2]]="","",B_MSK[[#This Row],[A_2]]),B_MSK[[#This Row],[B_2]]),B_MSK[[#This Row],[C_2]])</f>
        <v>PCS</v>
      </c>
      <c r="AX124" s="2">
        <f ca="1">IF(ISNUMBER(B_MSK[[#This Row],[TANGGAL DATANG]]),B_MSK[[#This Row],[TANGGAL DATANG]],AX123)</f>
        <v>44933</v>
      </c>
      <c r="AY124" s="5" t="e">
        <f ca="1">IF(B_MSK[[#This Row],[DB_ROW]]="","",INDEX([3]!db[JENIS],B_MSK[[#This Row],[DB_ROW]]-1))</f>
        <v>#REF!</v>
      </c>
      <c r="AZ124" s="5">
        <f ca="1">IF(B_MSK[[#This Row],[A_1]]="","",B_MSK[[#This Row],[A_1]])*1</f>
        <v>50</v>
      </c>
      <c r="BA124" s="5" t="str">
        <f ca="1">IF(B_MSK[[#This Row],[//]]="","",INDEX(INDIRECT(DIR&amp;$2:$2),B_MSK[[#This Row],[//]]))</f>
        <v>ARTO MORO</v>
      </c>
      <c r="BB124" s="5" t="str">
        <f ca="1">CONCATENATE(B_MSK[[#This Row],[concat]],B_MSK[[#This Row],[HARGA_X]],B_MSK[[#This Row],[SAT]])</f>
        <v>eraser526b40pjk707.5BOX</v>
      </c>
    </row>
    <row r="125" spans="1:54" x14ac:dyDescent="0.25">
      <c r="A125" s="6" t="s">
        <v>128</v>
      </c>
      <c r="B125" s="5" t="str">
        <f ca="1">IF(B_MSK[[#This Row],[N_ID]]="","",INDEX(INDIRECT(DIR&amp;$2:$2),MATCH(B_MSK[[#This Row],[N_ID]],INDIRECT(DIR&amp;"!NOTA[ID_P]"),0)))</f>
        <v/>
      </c>
      <c r="C125" s="5" t="str">
        <f ca="1">IF(B_MSK[[#This Row],[//]]="","",HYPERLINK("["&amp;SUBSTITUTE(DIR,"'","")&amp;"]NOTA!D"&amp;B_MSK[[#This Row],[//]]+2,"&gt;"))</f>
        <v>&gt;</v>
      </c>
      <c r="D125" s="5" t="str">
        <f ca="1">IF(B_MSK[[#This Row],[N_ID]]="","",COUNTIF(INDIRECT(DIR&amp;"!NOTA[ID_H]"),B_MSK[[#This Row],[ID NOTA]]))</f>
        <v/>
      </c>
      <c r="E1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122</v>
      </c>
      <c r="F1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5" s="7" t="str">
        <f ca="1">IF(B_MSK[[#This Row],[stt]]="ada",INDEX([2]!db[NB BM],B_MSK[DB_ROW]-1),"")</f>
        <v>Stip JK 526-B20</v>
      </c>
      <c r="H125" s="7" t="str">
        <f ca="1">IF(B_MSK[[#This Row],[//]]="","",INDEX(INDIRECT(DIR&amp;$2:$2),B_MSK[[#This Row],[//]]))</f>
        <v>ATALI MAKMUR</v>
      </c>
      <c r="I125" s="27" t="str">
        <f ca="1">IF(B_MSK[[#This Row],[//]]="","",INDEX(INDIRECT(DB_PATH&amp;$2:$2),B_MSK[[#This Row],[DB_ROW]]-1))</f>
        <v>50 BOX (20 PCS)</v>
      </c>
      <c r="J125" s="5">
        <f ca="1">IF(B_MSK[[#This Row],[//]]="","",IF(INDEX(INDIRECT(DIR&amp;$2:$2),B_MSK[[#This Row],[//]])="","",INDEX(INDIRECT(DIR&amp;$2:$2),B_MSK[[#This Row],[//]])))</f>
        <v>2</v>
      </c>
      <c r="K125" s="5">
        <f ca="1">IF(B_MSK[[#This Row],[//]]="","",IF(INDEX(INDIRECT(DIR&amp;$2:$2),B_MSK[[#This Row],[//]])="","",INDEX(INDIRECT(DIR&amp;$2:$2),B_MSK[[#This Row],[//]])))</f>
        <v>100</v>
      </c>
      <c r="L125" s="5" t="str">
        <f ca="1">IF(B_MSK[[#This Row],[//]]="","",IF(INDEX(INDIRECT(DIR&amp;$2:$2),B_MSK[[#This Row],[//]])="","",INDEX(INDIRECT(DIR&amp;$2:$2),B_MSK[[#This Row],[//]])))</f>
        <v>BOX</v>
      </c>
      <c r="M125" s="13">
        <f ca="1">IF(B_MSK[[#This Row],[//]]="","",INDEX(INDIRECT(DIR&amp;$2:$2),B_MSK[[#This Row],[//]]))</f>
        <v>34100</v>
      </c>
      <c r="N125" s="13">
        <f ca="1">IF(OR(B_MSK[[#This Row],[//]]="",),"",INDEX(INDIRECT(DIR&amp;$2:$2),B_MSK[[#This Row],[//]]))</f>
        <v>1705000</v>
      </c>
      <c r="O125" s="3">
        <f ca="1">IF(B_MSK[[#This Row],[//]]="","",IF(INDEX(INDIRECT(DIR&amp;$2:$2),B_MSK[[#This Row],[//]])=0,"",INDEX(INDIRECT(DIR&amp;$2:$2),B_MSK[[#This Row],[//]])))</f>
        <v>0.125</v>
      </c>
      <c r="P125" s="3">
        <f ca="1">IF(B_MSK[[#This Row],[//]]="","",IF(INDEX(INDIRECT(DIR&amp;$2:$2),B_MSK[[#This Row],[//]])=0,"",INDEX(INDIRECT(DIR&amp;$2:$2),B_MSK[[#This Row],[//]])))</f>
        <v>0.05</v>
      </c>
      <c r="Q125" s="12">
        <f ca="1">IF(B_MSK[[#This Row],[//]]="","",INDEX(INDIRECT(DIR&amp;$2:$2),B_MSK[[#This Row],[//]]))</f>
        <v>2834562.5</v>
      </c>
      <c r="R12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2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25" s="37">
        <f ca="1">IF(B_MSK[[#This Row],[//]]="","",INDEX(INDIRECT(DIR&amp;$2:$2),B_MSK[[#This Row],[//]]))</f>
        <v>0</v>
      </c>
      <c r="U125" s="38">
        <f ca="1">IF(SUMIF(B_MSK[NAMA BARANG],B_MSK[[#This Row],[NAMA BARANG]],B_MSK[JMLH BRG])=0,"",SUMIF(B_MSK[NAMA BARANG],B_MSK[[#This Row],[NAMA BARANG]],B_MSK[C]))</f>
        <v>22</v>
      </c>
      <c r="V125" s="7" t="str">
        <f ca="1">IF(B_MSK[[#This Row],[//]]="","",INDEX(INDIRECT(DIR&amp;$2:$2),B_MSK[[#This Row],[//]]))</f>
        <v>ERASER 526-B20 JK</v>
      </c>
      <c r="W125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125" s="5" t="str">
        <f ca="1">IF(B_MSK[[#This Row],[N.B.nota]]="","",IF(MATCH(B_MSK[[#This Row],[concat]],[2]!db[NB NOTA_C],0)&gt;0,"ada",0))</f>
        <v>ada</v>
      </c>
      <c r="Y125" s="5" t="str">
        <f ca="1">IF(B_MSK[[#This Row],[N.B.nota]]="","",ADDRESS(ROW(B_MSK[QB]),COLUMN(B_MSK[QB]))&amp;":"&amp;ADDRESS(ROW(),COLUMN(B_MSK[QB])))</f>
        <v>$D$4:$D$125</v>
      </c>
      <c r="Z125" s="5">
        <f ca="1">IF(B_MSK[[#This Row],[concat]]="","",MATCH(B_MSK[[#This Row],[concat]],[2]!db[NB NOTA_C],0)+1)</f>
        <v>678</v>
      </c>
      <c r="AA125" s="5" t="str">
        <f ca="1">IF(B_MSK[[#This Row],[//]]="","",HYPERLINK("[D:\kerja\BANK EXP\BARU\DB.XLSX]DB!e"&amp;B_MSK[[#This Row],[DB_ROW]],"&gt;"))</f>
        <v>&gt;</v>
      </c>
      <c r="AB125" s="30" t="str">
        <f ca="1">MID(B_MSK[[#This Row],[/ STN_1]],FIND(" ",B_MSK[[#This Row],[/ STN_1]])+1,LEN(B_MSK[[#This Row],[/ STN_1]]))</f>
        <v xml:space="preserve">BOX </v>
      </c>
      <c r="AC125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1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2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12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5" s="15" t="str">
        <f ca="1">IF(B_MSK[[#This Row],[HARGA_2]]="","",IF(MID(B_MSK[[#This Row],[/ STN_2]],FIND(" ",B_MSK[[#This Row],[/ STN_2]])+1,LEN(B_MSK[[#This Row],[/ STN_2]]))="LSN",B_MSK[[#This Row],[HARGA_2]]/12,""))</f>
        <v/>
      </c>
      <c r="AH125" s="7" t="str">
        <f ca="1">IF(B_MSK[[#This Row],[HARGA_3]]="","","/ "&amp;"PCS")</f>
        <v/>
      </c>
      <c r="AI125" s="15">
        <f ca="1">IF(B_MSK[[#This Row],[HARGA_3]]="",IF(B_MSK[[#This Row],[HARGA_2]]="",IF(B_MSK[[#This Row],[HARGA_1]]="","",B_MSK[[#This Row],[HARGA_1]]),B_MSK[[#This Row],[HARGA_2]]),B_MSK[[#This Row],[HARGA_3]])</f>
        <v>1705</v>
      </c>
      <c r="AJ12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5" s="5" t="str">
        <f ca="1">IF(B_MSK[[#This Row],[//]]="","",SUBSTITUTE(SUBSTITUTE(SUBSTITUTE(B_MSK[[#This Row],[QTY/ CTN]]," ","_",2),"(",""),")","")&amp;"_")</f>
        <v>50 BOX_20 PCS_</v>
      </c>
      <c r="AL125" s="5">
        <f ca="1">IF(B_MSK[[#This Row],[A_B]]="","",SEARCH("_",B_MSK[[#This Row],[A_B]]))</f>
        <v>7</v>
      </c>
      <c r="AM125" s="5">
        <f ca="1">IF(B_MSK[[#This Row],[A_B]]="","",LEN(B_MSK[[#This Row],[A_B]]))</f>
        <v>14</v>
      </c>
      <c r="AN125" s="5" t="str">
        <f ca="1">IF(B_MSK[[#This Row],[A_B]]="","",LEFT(B_MSK[[#This Row],[QTY/ CTN]],B_MSK[[#This Row],[A_B_1]]))</f>
        <v xml:space="preserve">50 BOX </v>
      </c>
      <c r="AO125" s="5" t="str">
        <f ca="1">IF(B_MSK[[#This Row],[A_B]]="","",LEFT(B_MSK[[#This Row],[A_]],SEARCH(" ",B_MSK[[#This Row],[A_]])-1))</f>
        <v>50</v>
      </c>
      <c r="AP125" s="5" t="str">
        <f ca="1">IF(B_MSK[[#This Row],[A_B]]="","",RIGHT(B_MSK[[#This Row],[A_]],LEN(B_MSK[[#This Row],[A_]])-SEARCH(" ",B_MSK[[#This Row],[A_]])))</f>
        <v xml:space="preserve">BOX </v>
      </c>
      <c r="AQ1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125" s="5" t="str">
        <f ca="1">IF(B_MSK[[#This Row],[B_]]="","",LEFT(B_MSK[[#This Row],[B_]],SEARCH(" ",B_MSK[[#This Row],[B_]])))</f>
        <v xml:space="preserve">20 </v>
      </c>
      <c r="AS125" s="5" t="str">
        <f ca="1">IF(B_MSK[[#This Row],[B_]]="","",RIGHT(B_MSK[[#This Row],[B_]],LEN(B_MSK[[#This Row],[B_]])-SEARCH(" ",B_MSK[[#This Row],[B_]])))</f>
        <v>PCS</v>
      </c>
      <c r="AT125" s="5" t="str">
        <f ca="1">IF(B_MSK[[#This Row],[B_2]]="LSN",12,"")</f>
        <v/>
      </c>
      <c r="AU125" s="5" t="str">
        <f ca="1">IF(B_MSK[[#This Row],[C_1]]="","","PCS")</f>
        <v/>
      </c>
      <c r="AV125" s="5">
        <f ca="1">IF(B_MSK[[#This Row],[A_1]]="","",B_MSK[[#This Row],[A_1]]*IF(B_MSK[[#This Row],[B_1]]="",1,B_MSK[[#This Row],[B_1]])*IF(B_MSK[[#This Row],[C_1]]="",1,B_MSK[[#This Row],[C_1]]))</f>
        <v>1000</v>
      </c>
      <c r="AW125" s="5" t="str">
        <f ca="1">IF(B_MSK[[#This Row],[C_2]]="",IF(B_MSK[[#This Row],[B_2]]="",IF(B_MSK[[#This Row],[A_2]]="","",B_MSK[[#This Row],[A_2]]),B_MSK[[#This Row],[B_2]]),B_MSK[[#This Row],[C_2]])</f>
        <v>PCS</v>
      </c>
      <c r="AX125" s="2">
        <f ca="1">IF(ISNUMBER(B_MSK[[#This Row],[TANGGAL DATANG]]),B_MSK[[#This Row],[TANGGAL DATANG]],AX124)</f>
        <v>44933</v>
      </c>
      <c r="AY125" s="5" t="e">
        <f ca="1">IF(B_MSK[[#This Row],[DB_ROW]]="","",INDEX([3]!db[JENIS],B_MSK[[#This Row],[DB_ROW]]-1))</f>
        <v>#REF!</v>
      </c>
      <c r="AZ125" s="5">
        <f ca="1">IF(B_MSK[[#This Row],[A_1]]="","",B_MSK[[#This Row],[A_1]])*1</f>
        <v>50</v>
      </c>
      <c r="BA125" s="5" t="str">
        <f ca="1">IF(B_MSK[[#This Row],[//]]="","",INDEX(INDIRECT(DIR&amp;$2:$2),B_MSK[[#This Row],[//]]))</f>
        <v>ARTO MORO</v>
      </c>
      <c r="BB125" s="5" t="str">
        <f ca="1">CONCATENATE(B_MSK[[#This Row],[concat]],B_MSK[[#This Row],[HARGA_X]],B_MSK[[#This Row],[SAT]])</f>
        <v>eraser526b20jk1705BOX</v>
      </c>
    </row>
    <row r="126" spans="1:54" x14ac:dyDescent="0.25">
      <c r="A126" s="6" t="s">
        <v>128</v>
      </c>
      <c r="B126" s="5" t="str">
        <f ca="1">IF(B_MSK[[#This Row],[N_ID]]="","",INDEX(INDIRECT(DIR&amp;$2:$2),MATCH(B_MSK[[#This Row],[N_ID]],INDIRECT(DIR&amp;"!NOTA[ID_P]"),0)))</f>
        <v/>
      </c>
      <c r="C126" s="5" t="str">
        <f ca="1">IF(B_MSK[[#This Row],[//]]="","",HYPERLINK("["&amp;SUBSTITUTE(DIR,"'","")&amp;"]NOTA!D"&amp;B_MSK[[#This Row],[//]]+2,"&gt;"))</f>
        <v/>
      </c>
      <c r="D126" s="5" t="str">
        <f ca="1">IF(B_MSK[[#This Row],[N_ID]]="","",COUNTIF(INDIRECT(DIR&amp;"!NOTA[ID_H]"),B_MSK[[#This Row],[ID NOTA]]))</f>
        <v/>
      </c>
      <c r="E1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6" s="7" t="str">
        <f ca="1">IF(B_MSK[[#This Row],[stt]]="ada",INDEX([2]!db[NB BM],B_MSK[DB_ROW]-1),"")</f>
        <v/>
      </c>
      <c r="H126" s="7" t="str">
        <f ca="1">IF(B_MSK[[#This Row],[//]]="","",INDEX(INDIRECT(DIR&amp;$2:$2),B_MSK[[#This Row],[//]]))</f>
        <v/>
      </c>
      <c r="I126" s="27" t="str">
        <f ca="1">IF(B_MSK[[#This Row],[//]]="","",INDEX(INDIRECT(DB_PATH&amp;$2:$2),B_MSK[[#This Row],[DB_ROW]]-1))</f>
        <v/>
      </c>
      <c r="J126" s="5" t="str">
        <f ca="1">IF(B_MSK[[#This Row],[//]]="","",IF(INDEX(INDIRECT(DIR&amp;$2:$2),B_MSK[[#This Row],[//]])="","",INDEX(INDIRECT(DIR&amp;$2:$2),B_MSK[[#This Row],[//]])))</f>
        <v/>
      </c>
      <c r="K126" s="5" t="str">
        <f ca="1">IF(B_MSK[[#This Row],[//]]="","",IF(INDEX(INDIRECT(DIR&amp;$2:$2),B_MSK[[#This Row],[//]])="","",INDEX(INDIRECT(DIR&amp;$2:$2),B_MSK[[#This Row],[//]])))</f>
        <v/>
      </c>
      <c r="L126" s="5" t="str">
        <f ca="1">IF(B_MSK[[#This Row],[//]]="","",IF(INDEX(INDIRECT(DIR&amp;$2:$2),B_MSK[[#This Row],[//]])="","",INDEX(INDIRECT(DIR&amp;$2:$2),B_MSK[[#This Row],[//]])))</f>
        <v/>
      </c>
      <c r="M126" s="13" t="str">
        <f ca="1">IF(B_MSK[[#This Row],[//]]="","",INDEX(INDIRECT(DIR&amp;$2:$2),B_MSK[[#This Row],[//]]))</f>
        <v/>
      </c>
      <c r="N126" s="13" t="str">
        <f ca="1">IF(OR(B_MSK[[#This Row],[//]]="",),"",INDEX(INDIRECT(DIR&amp;$2:$2),B_MSK[[#This Row],[//]]))</f>
        <v/>
      </c>
      <c r="O126" s="3" t="str">
        <f ca="1">IF(B_MSK[[#This Row],[//]]="","",IF(INDEX(INDIRECT(DIR&amp;$2:$2),B_MSK[[#This Row],[//]])=0,"",INDEX(INDIRECT(DIR&amp;$2:$2),B_MSK[[#This Row],[//]])))</f>
        <v/>
      </c>
      <c r="P126" s="3" t="str">
        <f ca="1">IF(B_MSK[[#This Row],[//]]="","",IF(INDEX(INDIRECT(DIR&amp;$2:$2),B_MSK[[#This Row],[//]])=0,"",INDEX(INDIRECT(DIR&amp;$2:$2),B_MSK[[#This Row],[//]])))</f>
        <v/>
      </c>
      <c r="Q126" s="12" t="str">
        <f ca="1">IF(B_MSK[[#This Row],[//]]="","",INDEX(INDIRECT(DIR&amp;$2:$2),B_MSK[[#This Row],[//]]))</f>
        <v/>
      </c>
      <c r="R1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6" s="37" t="str">
        <f ca="1">IF(B_MSK[[#This Row],[//]]="","",INDEX(INDIRECT(DIR&amp;$2:$2),B_MSK[[#This Row],[//]]))</f>
        <v/>
      </c>
      <c r="U126" s="38" t="str">
        <f ca="1">IF(SUMIF(B_MSK[NAMA BARANG],B_MSK[[#This Row],[NAMA BARANG]],B_MSK[JMLH BRG])=0,"",SUMIF(B_MSK[NAMA BARANG],B_MSK[[#This Row],[NAMA BARANG]],B_MSK[C]))</f>
        <v/>
      </c>
      <c r="V126" s="7" t="str">
        <f ca="1">IF(B_MSK[[#This Row],[//]]="","",INDEX(INDIRECT(DIR&amp;$2:$2),B_MSK[[#This Row],[//]]))</f>
        <v/>
      </c>
      <c r="W1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26" s="5" t="str">
        <f ca="1">IF(B_MSK[[#This Row],[N.B.nota]]="","",IF(MATCH(B_MSK[[#This Row],[concat]],[2]!db[NB NOTA_C],0)&gt;0,"ada",0))</f>
        <v/>
      </c>
      <c r="Y126" s="5" t="str">
        <f ca="1">IF(B_MSK[[#This Row],[N.B.nota]]="","",ADDRESS(ROW(B_MSK[QB]),COLUMN(B_MSK[QB]))&amp;":"&amp;ADDRESS(ROW(),COLUMN(B_MSK[QB])))</f>
        <v/>
      </c>
      <c r="Z126" s="5" t="str">
        <f ca="1">IF(B_MSK[[#This Row],[concat]]="","",MATCH(B_MSK[[#This Row],[concat]],[2]!db[NB NOTA_C],0)+1)</f>
        <v/>
      </c>
      <c r="AA126" s="5" t="str">
        <f ca="1">IF(B_MSK[[#This Row],[//]]="","",HYPERLINK("[D:\kerja\BANK EXP\BARU\DB.XLSX]DB!e"&amp;B_MSK[[#This Row],[DB_ROW]],"&gt;"))</f>
        <v/>
      </c>
      <c r="AB126" s="30" t="e">
        <f ca="1">MID(B_MSK[[#This Row],[/ STN_1]],FIND(" ",B_MSK[[#This Row],[/ STN_1]])+1,LEN(B_MSK[[#This Row],[/ STN_1]]))</f>
        <v>#VALUE!</v>
      </c>
      <c r="AC1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6" s="15" t="str">
        <f ca="1">IF(B_MSK[[#This Row],[HARGA_2]]="","",IF(MID(B_MSK[[#This Row],[/ STN_2]],FIND(" ",B_MSK[[#This Row],[/ STN_2]])+1,LEN(B_MSK[[#This Row],[/ STN_2]]))="LSN",B_MSK[[#This Row],[HARGA_2]]/12,""))</f>
        <v/>
      </c>
      <c r="AH126" s="7" t="str">
        <f ca="1">IF(B_MSK[[#This Row],[HARGA_3]]="","","/ "&amp;"PCS")</f>
        <v/>
      </c>
      <c r="AI126" s="15" t="str">
        <f ca="1">IF(B_MSK[[#This Row],[HARGA_3]]="",IF(B_MSK[[#This Row],[HARGA_2]]="",IF(B_MSK[[#This Row],[HARGA_1]]="","",B_MSK[[#This Row],[HARGA_1]]),B_MSK[[#This Row],[HARGA_2]]),B_MSK[[#This Row],[HARGA_3]])</f>
        <v/>
      </c>
      <c r="AJ126" s="15" t="str">
        <f ca="1">IF(B_MSK[[#This Row],[/ STN_3]]="",IF(B_MSK[[#This Row],[/ STN_2]]="",IF(B_MSK[[#This Row],[/ STN_1]]="","",B_MSK[[#This Row],[/ STN_1]]),B_MSK[[#This Row],[/ STN_2]]),B_MSK[[#This Row],[/ STN_3]])</f>
        <v/>
      </c>
      <c r="AK126" s="5" t="str">
        <f ca="1">IF(B_MSK[[#This Row],[//]]="","",SUBSTITUTE(SUBSTITUTE(SUBSTITUTE(B_MSK[[#This Row],[QTY/ CTN]]," ","_",2),"(",""),")","")&amp;"_")</f>
        <v/>
      </c>
      <c r="AL126" s="5" t="str">
        <f ca="1">IF(B_MSK[[#This Row],[A_B]]="","",SEARCH("_",B_MSK[[#This Row],[A_B]]))</f>
        <v/>
      </c>
      <c r="AM126" s="5" t="str">
        <f ca="1">IF(B_MSK[[#This Row],[A_B]]="","",LEN(B_MSK[[#This Row],[A_B]]))</f>
        <v/>
      </c>
      <c r="AN126" s="5" t="str">
        <f ca="1">IF(B_MSK[[#This Row],[A_B]]="","",LEFT(B_MSK[[#This Row],[QTY/ CTN]],B_MSK[[#This Row],[A_B_1]]))</f>
        <v/>
      </c>
      <c r="AO126" s="5" t="str">
        <f ca="1">IF(B_MSK[[#This Row],[A_B]]="","",LEFT(B_MSK[[#This Row],[A_]],SEARCH(" ",B_MSK[[#This Row],[A_]])-1))</f>
        <v/>
      </c>
      <c r="AP126" s="5" t="str">
        <f ca="1">IF(B_MSK[[#This Row],[A_B]]="","",RIGHT(B_MSK[[#This Row],[A_]],LEN(B_MSK[[#This Row],[A_]])-SEARCH(" ",B_MSK[[#This Row],[A_]])))</f>
        <v/>
      </c>
      <c r="AQ1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6" s="5" t="str">
        <f ca="1">IF(B_MSK[[#This Row],[B_]]="","",LEFT(B_MSK[[#This Row],[B_]],SEARCH(" ",B_MSK[[#This Row],[B_]])))</f>
        <v/>
      </c>
      <c r="AS126" s="5" t="str">
        <f ca="1">IF(B_MSK[[#This Row],[B_]]="","",RIGHT(B_MSK[[#This Row],[B_]],LEN(B_MSK[[#This Row],[B_]])-SEARCH(" ",B_MSK[[#This Row],[B_]])))</f>
        <v/>
      </c>
      <c r="AT126" s="5" t="str">
        <f ca="1">IF(B_MSK[[#This Row],[B_2]]="LSN",12,"")</f>
        <v/>
      </c>
      <c r="AU126" s="5" t="str">
        <f ca="1">IF(B_MSK[[#This Row],[C_1]]="","","PCS")</f>
        <v/>
      </c>
      <c r="AV126" s="5" t="str">
        <f ca="1">IF(B_MSK[[#This Row],[A_1]]="","",B_MSK[[#This Row],[A_1]]*IF(B_MSK[[#This Row],[B_1]]="",1,B_MSK[[#This Row],[B_1]])*IF(B_MSK[[#This Row],[C_1]]="",1,B_MSK[[#This Row],[C_1]]))</f>
        <v/>
      </c>
      <c r="AW126" s="5" t="str">
        <f ca="1">IF(B_MSK[[#This Row],[C_2]]="",IF(B_MSK[[#This Row],[B_2]]="",IF(B_MSK[[#This Row],[A_2]]="","",B_MSK[[#This Row],[A_2]]),B_MSK[[#This Row],[B_2]]),B_MSK[[#This Row],[C_2]])</f>
        <v/>
      </c>
      <c r="AX126" s="2">
        <f ca="1">IF(ISNUMBER(B_MSK[[#This Row],[TANGGAL DATANG]]),B_MSK[[#This Row],[TANGGAL DATANG]],AX125)</f>
        <v>44933</v>
      </c>
      <c r="AY126" s="5" t="str">
        <f ca="1">IF(B_MSK[[#This Row],[DB_ROW]]="","",INDEX([3]!db[JENIS],B_MSK[[#This Row],[DB_ROW]]-1))</f>
        <v/>
      </c>
      <c r="AZ126" s="5" t="e">
        <f ca="1">IF(B_MSK[[#This Row],[A_1]]="","",B_MSK[[#This Row],[A_1]])*1</f>
        <v>#VALUE!</v>
      </c>
      <c r="BA126" s="5" t="str">
        <f ca="1">IF(B_MSK[[#This Row],[//]]="","",INDEX(INDIRECT(DIR&amp;$2:$2),B_MSK[[#This Row],[//]]))</f>
        <v/>
      </c>
      <c r="BB126" s="5" t="str">
        <f ca="1">CONCATENATE(B_MSK[[#This Row],[concat]],B_MSK[[#This Row],[HARGA_X]],B_MSK[[#This Row],[SAT]])</f>
        <v/>
      </c>
    </row>
    <row r="127" spans="1:54" x14ac:dyDescent="0.25">
      <c r="A127" s="6" t="s">
        <v>202</v>
      </c>
      <c r="B127" s="5">
        <f ca="1">IF(B_MSK[[#This Row],[N_ID]]="","",INDEX(INDIRECT(DIR&amp;$2:$2),MATCH(B_MSK[[#This Row],[N_ID]],INDIRECT(DIR&amp;"!NOTA[ID_P]"),0)))</f>
        <v>28</v>
      </c>
      <c r="C127" s="5" t="str">
        <f ca="1">IF(B_MSK[[#This Row],[//]]="","",HYPERLINK("["&amp;SUBSTITUTE(DIR,"'","")&amp;"]NOTA!D"&amp;B_MSK[[#This Row],[//]]+2,"&gt;"))</f>
        <v>&gt;</v>
      </c>
      <c r="D127" s="5">
        <f ca="1">IF(B_MSK[[#This Row],[N_ID]]="","",COUNTIF(INDIRECT(DIR&amp;"!NOTA[ID_H]"),B_MSK[[#This Row],[ID NOTA]]))</f>
        <v>4</v>
      </c>
      <c r="E1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124</v>
      </c>
      <c r="F1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7" s="7" t="str">
        <f ca="1">IF(B_MSK[[#This Row],[stt]]="ada",INDEX([2]!db[NB BM],B_MSK[DB_ROW]-1),"")</f>
        <v>Stip JK 526-B40 P</v>
      </c>
      <c r="H127" s="7" t="str">
        <f ca="1">IF(B_MSK[[#This Row],[//]]="","",INDEX(INDIRECT(DIR&amp;$2:$2),B_MSK[[#This Row],[//]]))</f>
        <v>ATALI MAKMUR</v>
      </c>
      <c r="I127" s="27" t="str">
        <f ca="1">IF(B_MSK[[#This Row],[//]]="","",INDEX(INDIRECT(DB_PATH&amp;$2:$2),B_MSK[[#This Row],[DB_ROW]]-1))</f>
        <v>50 BOX (40 PCS)</v>
      </c>
      <c r="J127" s="5">
        <f ca="1">IF(B_MSK[[#This Row],[//]]="","",IF(INDEX(INDIRECT(DIR&amp;$2:$2),B_MSK[[#This Row],[//]])="","",INDEX(INDIRECT(DIR&amp;$2:$2),B_MSK[[#This Row],[//]])))</f>
        <v>5</v>
      </c>
      <c r="K127" s="5">
        <f ca="1">IF(B_MSK[[#This Row],[//]]="","",IF(INDEX(INDIRECT(DIR&amp;$2:$2),B_MSK[[#This Row],[//]])="","",INDEX(INDIRECT(DIR&amp;$2:$2),B_MSK[[#This Row],[//]])))</f>
        <v>250</v>
      </c>
      <c r="L127" s="5" t="str">
        <f ca="1">IF(B_MSK[[#This Row],[//]]="","",IF(INDEX(INDIRECT(DIR&amp;$2:$2),B_MSK[[#This Row],[//]])="","",INDEX(INDIRECT(DIR&amp;$2:$2),B_MSK[[#This Row],[//]])))</f>
        <v>BOX</v>
      </c>
      <c r="M127" s="13">
        <f ca="1">IF(B_MSK[[#This Row],[//]]="","",INDEX(INDIRECT(DIR&amp;$2:$2),B_MSK[[#This Row],[//]]))</f>
        <v>28300</v>
      </c>
      <c r="N127" s="13">
        <f ca="1">IF(OR(B_MSK[[#This Row],[//]]="",),"",INDEX(INDIRECT(DIR&amp;$2:$2),B_MSK[[#This Row],[//]]))</f>
        <v>1415000</v>
      </c>
      <c r="O127" s="3">
        <f ca="1">IF(B_MSK[[#This Row],[//]]="","",IF(INDEX(INDIRECT(DIR&amp;$2:$2),B_MSK[[#This Row],[//]])=0,"",INDEX(INDIRECT(DIR&amp;$2:$2),B_MSK[[#This Row],[//]])))</f>
        <v>0.125</v>
      </c>
      <c r="P127" s="3">
        <f ca="1">IF(B_MSK[[#This Row],[//]]="","",IF(INDEX(INDIRECT(DIR&amp;$2:$2),B_MSK[[#This Row],[//]])=0,"",INDEX(INDIRECT(DIR&amp;$2:$2),B_MSK[[#This Row],[//]])))</f>
        <v>0.05</v>
      </c>
      <c r="Q127" s="12">
        <f ca="1">IF(B_MSK[[#This Row],[//]]="","",INDEX(INDIRECT(DIR&amp;$2:$2),B_MSK[[#This Row],[//]]))</f>
        <v>5881093.75</v>
      </c>
      <c r="R1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7" s="37">
        <f ca="1">IF(B_MSK[[#This Row],[//]]="","",INDEX(INDIRECT(DIR&amp;$2:$2),B_MSK[[#This Row],[//]]))</f>
        <v>0</v>
      </c>
      <c r="U127" s="38">
        <f ca="1">IF(SUMIF(B_MSK[NAMA BARANG],B_MSK[[#This Row],[NAMA BARANG]],B_MSK[JMLH BRG])=0,"",SUMIF(B_MSK[NAMA BARANG],B_MSK[[#This Row],[NAMA BARANG]],B_MSK[C]))</f>
        <v>23</v>
      </c>
      <c r="V127" s="7" t="str">
        <f ca="1">IF(B_MSK[[#This Row],[//]]="","",INDEX(INDIRECT(DIR&amp;$2:$2),B_MSK[[#This Row],[//]]))</f>
        <v>ERASER 526-B40P JK</v>
      </c>
      <c r="W127" s="7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X127" s="5" t="str">
        <f ca="1">IF(B_MSK[[#This Row],[N.B.nota]]="","",IF(MATCH(B_MSK[[#This Row],[concat]],[2]!db[NB NOTA_C],0)&gt;0,"ada",0))</f>
        <v>ada</v>
      </c>
      <c r="Y127" s="5" t="str">
        <f ca="1">IF(B_MSK[[#This Row],[N.B.nota]]="","",ADDRESS(ROW(B_MSK[QB]),COLUMN(B_MSK[QB]))&amp;":"&amp;ADDRESS(ROW(),COLUMN(B_MSK[QB])))</f>
        <v>$D$4:$D$127</v>
      </c>
      <c r="Z127" s="5">
        <f ca="1">IF(B_MSK[[#This Row],[concat]]="","",MATCH(B_MSK[[#This Row],[concat]],[2]!db[NB NOTA_C],0)+1)</f>
        <v>680</v>
      </c>
      <c r="AA127" s="5" t="str">
        <f ca="1">IF(B_MSK[[#This Row],[//]]="","",HYPERLINK("[D:\kerja\BANK EXP\BARU\DB.XLSX]DB!e"&amp;B_MSK[[#This Row],[DB_ROW]],"&gt;"))</f>
        <v>&gt;</v>
      </c>
      <c r="AB127" s="30" t="str">
        <f ca="1">MID(B_MSK[[#This Row],[/ STN_1]],FIND(" ",B_MSK[[#This Row],[/ STN_1]])+1,LEN(B_MSK[[#This Row],[/ STN_1]]))</f>
        <v xml:space="preserve">BOX </v>
      </c>
      <c r="AC127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1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2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12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7" s="15" t="str">
        <f ca="1">IF(B_MSK[[#This Row],[HARGA_2]]="","",IF(MID(B_MSK[[#This Row],[/ STN_2]],FIND(" ",B_MSK[[#This Row],[/ STN_2]])+1,LEN(B_MSK[[#This Row],[/ STN_2]]))="LSN",B_MSK[[#This Row],[HARGA_2]]/12,""))</f>
        <v/>
      </c>
      <c r="AH127" s="7" t="str">
        <f ca="1">IF(B_MSK[[#This Row],[HARGA_3]]="","","/ "&amp;"PCS")</f>
        <v/>
      </c>
      <c r="AI127" s="15">
        <f ca="1">IF(B_MSK[[#This Row],[HARGA_3]]="",IF(B_MSK[[#This Row],[HARGA_2]]="",IF(B_MSK[[#This Row],[HARGA_1]]="","",B_MSK[[#This Row],[HARGA_1]]),B_MSK[[#This Row],[HARGA_2]]),B_MSK[[#This Row],[HARGA_3]])</f>
        <v>707.5</v>
      </c>
      <c r="AJ12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7" s="5" t="str">
        <f ca="1">IF(B_MSK[[#This Row],[//]]="","",SUBSTITUTE(SUBSTITUTE(SUBSTITUTE(B_MSK[[#This Row],[QTY/ CTN]]," ","_",2),"(",""),")","")&amp;"_")</f>
        <v>50 BOX_40 PCS_</v>
      </c>
      <c r="AL127" s="5">
        <f ca="1">IF(B_MSK[[#This Row],[A_B]]="","",SEARCH("_",B_MSK[[#This Row],[A_B]]))</f>
        <v>7</v>
      </c>
      <c r="AM127" s="5">
        <f ca="1">IF(B_MSK[[#This Row],[A_B]]="","",LEN(B_MSK[[#This Row],[A_B]]))</f>
        <v>14</v>
      </c>
      <c r="AN127" s="5" t="str">
        <f ca="1">IF(B_MSK[[#This Row],[A_B]]="","",LEFT(B_MSK[[#This Row],[QTY/ CTN]],B_MSK[[#This Row],[A_B_1]]))</f>
        <v xml:space="preserve">50 BOX </v>
      </c>
      <c r="AO127" s="5" t="str">
        <f ca="1">IF(B_MSK[[#This Row],[A_B]]="","",LEFT(B_MSK[[#This Row],[A_]],SEARCH(" ",B_MSK[[#This Row],[A_]])-1))</f>
        <v>50</v>
      </c>
      <c r="AP127" s="5" t="str">
        <f ca="1">IF(B_MSK[[#This Row],[A_B]]="","",RIGHT(B_MSK[[#This Row],[A_]],LEN(B_MSK[[#This Row],[A_]])-SEARCH(" ",B_MSK[[#This Row],[A_]])))</f>
        <v xml:space="preserve">BOX </v>
      </c>
      <c r="AQ1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127" s="5" t="str">
        <f ca="1">IF(B_MSK[[#This Row],[B_]]="","",LEFT(B_MSK[[#This Row],[B_]],SEARCH(" ",B_MSK[[#This Row],[B_]])))</f>
        <v xml:space="preserve">40 </v>
      </c>
      <c r="AS127" s="5" t="str">
        <f ca="1">IF(B_MSK[[#This Row],[B_]]="","",RIGHT(B_MSK[[#This Row],[B_]],LEN(B_MSK[[#This Row],[B_]])-SEARCH(" ",B_MSK[[#This Row],[B_]])))</f>
        <v>PCS</v>
      </c>
      <c r="AT127" s="5" t="str">
        <f ca="1">IF(B_MSK[[#This Row],[B_2]]="LSN",12,"")</f>
        <v/>
      </c>
      <c r="AU127" s="5" t="str">
        <f ca="1">IF(B_MSK[[#This Row],[C_1]]="","","PCS")</f>
        <v/>
      </c>
      <c r="AV127" s="5">
        <f ca="1">IF(B_MSK[[#This Row],[A_1]]="","",B_MSK[[#This Row],[A_1]]*IF(B_MSK[[#This Row],[B_1]]="",1,B_MSK[[#This Row],[B_1]])*IF(B_MSK[[#This Row],[C_1]]="",1,B_MSK[[#This Row],[C_1]]))</f>
        <v>2000</v>
      </c>
      <c r="AW127" s="5" t="str">
        <f ca="1">IF(B_MSK[[#This Row],[C_2]]="",IF(B_MSK[[#This Row],[B_2]]="",IF(B_MSK[[#This Row],[A_2]]="","",B_MSK[[#This Row],[A_2]]),B_MSK[[#This Row],[B_2]]),B_MSK[[#This Row],[C_2]])</f>
        <v>PCS</v>
      </c>
      <c r="AX127" s="2">
        <f ca="1">IF(ISNUMBER(B_MSK[[#This Row],[TANGGAL DATANG]]),B_MSK[[#This Row],[TANGGAL DATANG]],AX126)</f>
        <v>44933</v>
      </c>
      <c r="AY127" s="5" t="e">
        <f ca="1">IF(B_MSK[[#This Row],[DB_ROW]]="","",INDEX([3]!db[JENIS],B_MSK[[#This Row],[DB_ROW]]-1))</f>
        <v>#REF!</v>
      </c>
      <c r="AZ127" s="5">
        <f ca="1">IF(B_MSK[[#This Row],[A_1]]="","",B_MSK[[#This Row],[A_1]])*1</f>
        <v>50</v>
      </c>
      <c r="BA127" s="5" t="str">
        <f ca="1">IF(B_MSK[[#This Row],[//]]="","",INDEX(INDIRECT(DIR&amp;$2:$2),B_MSK[[#This Row],[//]]))</f>
        <v>ARTO MORO</v>
      </c>
      <c r="BB127" s="5" t="str">
        <f ca="1">CONCATENATE(B_MSK[[#This Row],[concat]],B_MSK[[#This Row],[HARGA_X]],B_MSK[[#This Row],[SAT]])</f>
        <v>eraser526b40pjk707.5BOX</v>
      </c>
    </row>
    <row r="128" spans="1:54" x14ac:dyDescent="0.25">
      <c r="A128" s="6" t="s">
        <v>128</v>
      </c>
      <c r="B128" s="5" t="str">
        <f ca="1">IF(B_MSK[[#This Row],[N_ID]]="","",INDEX(INDIRECT(DIR&amp;$2:$2),MATCH(B_MSK[[#This Row],[N_ID]],INDIRECT(DIR&amp;"!NOTA[ID_P]"),0)))</f>
        <v/>
      </c>
      <c r="C128" s="5" t="str">
        <f ca="1">IF(B_MSK[[#This Row],[//]]="","",HYPERLINK("["&amp;SUBSTITUTE(DIR,"'","")&amp;"]NOTA!D"&amp;B_MSK[[#This Row],[//]]+2,"&gt;"))</f>
        <v>&gt;</v>
      </c>
      <c r="D128" s="5" t="str">
        <f ca="1">IF(B_MSK[[#This Row],[N_ID]]="","",COUNTIF(INDIRECT(DIR&amp;"!NOTA[ID_H]"),B_MSK[[#This Row],[ID NOTA]]))</f>
        <v/>
      </c>
      <c r="E1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125</v>
      </c>
      <c r="F1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8" s="7" t="str">
        <f ca="1">IF(B_MSK[[#This Row],[stt]]="ada",INDEX([2]!db[NB BM],B_MSK[DB_ROW]-1),"")</f>
        <v>Stip JK 526-B40 BL</v>
      </c>
      <c r="H128" s="7" t="str">
        <f ca="1">IF(B_MSK[[#This Row],[//]]="","",INDEX(INDIRECT(DIR&amp;$2:$2),B_MSK[[#This Row],[//]]))</f>
        <v>ATALI MAKMUR</v>
      </c>
      <c r="I128" s="27" t="str">
        <f ca="1">IF(B_MSK[[#This Row],[//]]="","",INDEX(INDIRECT(DB_PATH&amp;$2:$2),B_MSK[[#This Row],[DB_ROW]]-1))</f>
        <v>50 BOX (40 PCS)</v>
      </c>
      <c r="J128" s="5">
        <f ca="1">IF(B_MSK[[#This Row],[//]]="","",IF(INDEX(INDIRECT(DIR&amp;$2:$2),B_MSK[[#This Row],[//]])="","",INDEX(INDIRECT(DIR&amp;$2:$2),B_MSK[[#This Row],[//]])))</f>
        <v>5</v>
      </c>
      <c r="K128" s="5">
        <f ca="1">IF(B_MSK[[#This Row],[//]]="","",IF(INDEX(INDIRECT(DIR&amp;$2:$2),B_MSK[[#This Row],[//]])="","",INDEX(INDIRECT(DIR&amp;$2:$2),B_MSK[[#This Row],[//]])))</f>
        <v>250</v>
      </c>
      <c r="L128" s="5" t="str">
        <f ca="1">IF(B_MSK[[#This Row],[//]]="","",IF(INDEX(INDIRECT(DIR&amp;$2:$2),B_MSK[[#This Row],[//]])="","",INDEX(INDIRECT(DIR&amp;$2:$2),B_MSK[[#This Row],[//]])))</f>
        <v>BOX</v>
      </c>
      <c r="M128" s="13">
        <f ca="1">IF(B_MSK[[#This Row],[//]]="","",INDEX(INDIRECT(DIR&amp;$2:$2),B_MSK[[#This Row],[//]]))</f>
        <v>28300</v>
      </c>
      <c r="N128" s="13">
        <f ca="1">IF(OR(B_MSK[[#This Row],[//]]="",),"",INDEX(INDIRECT(DIR&amp;$2:$2),B_MSK[[#This Row],[//]]))</f>
        <v>1415000</v>
      </c>
      <c r="O128" s="3">
        <f ca="1">IF(B_MSK[[#This Row],[//]]="","",IF(INDEX(INDIRECT(DIR&amp;$2:$2),B_MSK[[#This Row],[//]])=0,"",INDEX(INDIRECT(DIR&amp;$2:$2),B_MSK[[#This Row],[//]])))</f>
        <v>0.125</v>
      </c>
      <c r="P128" s="3">
        <f ca="1">IF(B_MSK[[#This Row],[//]]="","",IF(INDEX(INDIRECT(DIR&amp;$2:$2),B_MSK[[#This Row],[//]])=0,"",INDEX(INDIRECT(DIR&amp;$2:$2),B_MSK[[#This Row],[//]])))</f>
        <v>0.05</v>
      </c>
      <c r="Q128" s="12">
        <f ca="1">IF(B_MSK[[#This Row],[//]]="","",INDEX(INDIRECT(DIR&amp;$2:$2),B_MSK[[#This Row],[//]]))</f>
        <v>5881093.75</v>
      </c>
      <c r="R1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8" s="37">
        <f ca="1">IF(B_MSK[[#This Row],[//]]="","",INDEX(INDIRECT(DIR&amp;$2:$2),B_MSK[[#This Row],[//]]))</f>
        <v>0</v>
      </c>
      <c r="U128" s="38">
        <f ca="1">IF(SUMIF(B_MSK[NAMA BARANG],B_MSK[[#This Row],[NAMA BARANG]],B_MSK[JMLH BRG])=0,"",SUMIF(B_MSK[NAMA BARANG],B_MSK[[#This Row],[NAMA BARANG]],B_MSK[C]))</f>
        <v>13</v>
      </c>
      <c r="V128" s="7" t="str">
        <f ca="1">IF(B_MSK[[#This Row],[//]]="","",INDEX(INDIRECT(DIR&amp;$2:$2),B_MSK[[#This Row],[//]]))</f>
        <v>ERASER 526-B40BL JK</v>
      </c>
      <c r="W128" s="7" t="str">
        <f ca="1">LOWER(SUBSTITUTE(SUBSTITUTE(SUBSTITUTE(SUBSTITUTE(SUBSTITUTE(SUBSTITUTE(SUBSTITUTE(SUBSTITUTE(SUBSTITUTE(B_MSK[[#This Row],[N.B.nota]]," ",""),"-",""),"(",""),")",""),".",""),",",""),"/",""),"""",""),"+",""))</f>
        <v>eraser526b40bljk</v>
      </c>
      <c r="X128" s="5" t="str">
        <f ca="1">IF(B_MSK[[#This Row],[N.B.nota]]="","",IF(MATCH(B_MSK[[#This Row],[concat]],[2]!db[NB NOTA_C],0)&gt;0,"ada",0))</f>
        <v>ada</v>
      </c>
      <c r="Y128" s="5" t="str">
        <f ca="1">IF(B_MSK[[#This Row],[N.B.nota]]="","",ADDRESS(ROW(B_MSK[QB]),COLUMN(B_MSK[QB]))&amp;":"&amp;ADDRESS(ROW(),COLUMN(B_MSK[QB])))</f>
        <v>$D$4:$D$128</v>
      </c>
      <c r="Z128" s="5">
        <f ca="1">IF(B_MSK[[#This Row],[concat]]="","",MATCH(B_MSK[[#This Row],[concat]],[2]!db[NB NOTA_C],0)+1)</f>
        <v>679</v>
      </c>
      <c r="AA128" s="5" t="str">
        <f ca="1">IF(B_MSK[[#This Row],[//]]="","",HYPERLINK("[D:\kerja\BANK EXP\BARU\DB.XLSX]DB!e"&amp;B_MSK[[#This Row],[DB_ROW]],"&gt;"))</f>
        <v>&gt;</v>
      </c>
      <c r="AB128" s="30" t="str">
        <f ca="1">MID(B_MSK[[#This Row],[/ STN_1]],FIND(" ",B_MSK[[#This Row],[/ STN_1]])+1,LEN(B_MSK[[#This Row],[/ STN_1]]))</f>
        <v xml:space="preserve">BOX </v>
      </c>
      <c r="AC128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1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2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12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8" s="15" t="str">
        <f ca="1">IF(B_MSK[[#This Row],[HARGA_2]]="","",IF(MID(B_MSK[[#This Row],[/ STN_2]],FIND(" ",B_MSK[[#This Row],[/ STN_2]])+1,LEN(B_MSK[[#This Row],[/ STN_2]]))="LSN",B_MSK[[#This Row],[HARGA_2]]/12,""))</f>
        <v/>
      </c>
      <c r="AH128" s="7" t="str">
        <f ca="1">IF(B_MSK[[#This Row],[HARGA_3]]="","","/ "&amp;"PCS")</f>
        <v/>
      </c>
      <c r="AI128" s="15">
        <f ca="1">IF(B_MSK[[#This Row],[HARGA_3]]="",IF(B_MSK[[#This Row],[HARGA_2]]="",IF(B_MSK[[#This Row],[HARGA_1]]="","",B_MSK[[#This Row],[HARGA_1]]),B_MSK[[#This Row],[HARGA_2]]),B_MSK[[#This Row],[HARGA_3]])</f>
        <v>707.5</v>
      </c>
      <c r="AJ12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8" s="5" t="str">
        <f ca="1">IF(B_MSK[[#This Row],[//]]="","",SUBSTITUTE(SUBSTITUTE(SUBSTITUTE(B_MSK[[#This Row],[QTY/ CTN]]," ","_",2),"(",""),")","")&amp;"_")</f>
        <v>50 BOX_40 PCS_</v>
      </c>
      <c r="AL128" s="5">
        <f ca="1">IF(B_MSK[[#This Row],[A_B]]="","",SEARCH("_",B_MSK[[#This Row],[A_B]]))</f>
        <v>7</v>
      </c>
      <c r="AM128" s="5">
        <f ca="1">IF(B_MSK[[#This Row],[A_B]]="","",LEN(B_MSK[[#This Row],[A_B]]))</f>
        <v>14</v>
      </c>
      <c r="AN128" s="5" t="str">
        <f ca="1">IF(B_MSK[[#This Row],[A_B]]="","",LEFT(B_MSK[[#This Row],[QTY/ CTN]],B_MSK[[#This Row],[A_B_1]]))</f>
        <v xml:space="preserve">50 BOX </v>
      </c>
      <c r="AO128" s="5" t="str">
        <f ca="1">IF(B_MSK[[#This Row],[A_B]]="","",LEFT(B_MSK[[#This Row],[A_]],SEARCH(" ",B_MSK[[#This Row],[A_]])-1))</f>
        <v>50</v>
      </c>
      <c r="AP128" s="5" t="str">
        <f ca="1">IF(B_MSK[[#This Row],[A_B]]="","",RIGHT(B_MSK[[#This Row],[A_]],LEN(B_MSK[[#This Row],[A_]])-SEARCH(" ",B_MSK[[#This Row],[A_]])))</f>
        <v xml:space="preserve">BOX </v>
      </c>
      <c r="AQ1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128" s="5" t="str">
        <f ca="1">IF(B_MSK[[#This Row],[B_]]="","",LEFT(B_MSK[[#This Row],[B_]],SEARCH(" ",B_MSK[[#This Row],[B_]])))</f>
        <v xml:space="preserve">40 </v>
      </c>
      <c r="AS128" s="5" t="str">
        <f ca="1">IF(B_MSK[[#This Row],[B_]]="","",RIGHT(B_MSK[[#This Row],[B_]],LEN(B_MSK[[#This Row],[B_]])-SEARCH(" ",B_MSK[[#This Row],[B_]])))</f>
        <v>PCS</v>
      </c>
      <c r="AT128" s="5" t="str">
        <f ca="1">IF(B_MSK[[#This Row],[B_2]]="LSN",12,"")</f>
        <v/>
      </c>
      <c r="AU128" s="5" t="str">
        <f ca="1">IF(B_MSK[[#This Row],[C_1]]="","","PCS")</f>
        <v/>
      </c>
      <c r="AV128" s="5">
        <f ca="1">IF(B_MSK[[#This Row],[A_1]]="","",B_MSK[[#This Row],[A_1]]*IF(B_MSK[[#This Row],[B_1]]="",1,B_MSK[[#This Row],[B_1]])*IF(B_MSK[[#This Row],[C_1]]="",1,B_MSK[[#This Row],[C_1]]))</f>
        <v>2000</v>
      </c>
      <c r="AW128" s="5" t="str">
        <f ca="1">IF(B_MSK[[#This Row],[C_2]]="",IF(B_MSK[[#This Row],[B_2]]="",IF(B_MSK[[#This Row],[A_2]]="","",B_MSK[[#This Row],[A_2]]),B_MSK[[#This Row],[B_2]]),B_MSK[[#This Row],[C_2]])</f>
        <v>PCS</v>
      </c>
      <c r="AX128" s="2">
        <f ca="1">IF(ISNUMBER(B_MSK[[#This Row],[TANGGAL DATANG]]),B_MSK[[#This Row],[TANGGAL DATANG]],AX127)</f>
        <v>44933</v>
      </c>
      <c r="AY128" s="5" t="e">
        <f ca="1">IF(B_MSK[[#This Row],[DB_ROW]]="","",INDEX([3]!db[JENIS],B_MSK[[#This Row],[DB_ROW]]-1))</f>
        <v>#REF!</v>
      </c>
      <c r="AZ128" s="5">
        <f ca="1">IF(B_MSK[[#This Row],[A_1]]="","",B_MSK[[#This Row],[A_1]])*1</f>
        <v>50</v>
      </c>
      <c r="BA128" s="5" t="str">
        <f ca="1">IF(B_MSK[[#This Row],[//]]="","",INDEX(INDIRECT(DIR&amp;$2:$2),B_MSK[[#This Row],[//]]))</f>
        <v>ARTO MORO</v>
      </c>
      <c r="BB128" s="5" t="str">
        <f ca="1">CONCATENATE(B_MSK[[#This Row],[concat]],B_MSK[[#This Row],[HARGA_X]],B_MSK[[#This Row],[SAT]])</f>
        <v>eraser526b40bljk707.5BOX</v>
      </c>
    </row>
    <row r="129" spans="1:54" x14ac:dyDescent="0.25">
      <c r="A129" s="6" t="s">
        <v>128</v>
      </c>
      <c r="B129" s="5" t="str">
        <f ca="1">IF(B_MSK[[#This Row],[N_ID]]="","",INDEX(INDIRECT(DIR&amp;$2:$2),MATCH(B_MSK[[#This Row],[N_ID]],INDIRECT(DIR&amp;"!NOTA[ID_P]"),0)))</f>
        <v/>
      </c>
      <c r="C129" s="5" t="str">
        <f ca="1">IF(B_MSK[[#This Row],[//]]="","",HYPERLINK("["&amp;SUBSTITUTE(DIR,"'","")&amp;"]NOTA!D"&amp;B_MSK[[#This Row],[//]]+2,"&gt;"))</f>
        <v>&gt;</v>
      </c>
      <c r="D129" s="5" t="str">
        <f ca="1">IF(B_MSK[[#This Row],[N_ID]]="","",COUNTIF(INDIRECT(DIR&amp;"!NOTA[ID_H]"),B_MSK[[#This Row],[ID NOTA]]))</f>
        <v/>
      </c>
      <c r="E1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126</v>
      </c>
      <c r="F1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9" s="7" t="str">
        <f ca="1">IF(B_MSK[[#This Row],[stt]]="ada",INDEX([2]!db[NB BM],B_MSK[DB_ROW]-1),"")</f>
        <v>Stip JK 526-B20</v>
      </c>
      <c r="H129" s="7" t="str">
        <f ca="1">IF(B_MSK[[#This Row],[//]]="","",INDEX(INDIRECT(DIR&amp;$2:$2),B_MSK[[#This Row],[//]]))</f>
        <v>ATALI MAKMUR</v>
      </c>
      <c r="I129" s="27" t="str">
        <f ca="1">IF(B_MSK[[#This Row],[//]]="","",INDEX(INDIRECT(DB_PATH&amp;$2:$2),B_MSK[[#This Row],[DB_ROW]]-1))</f>
        <v>50 BOX (20 PCS)</v>
      </c>
      <c r="J129" s="5">
        <f ca="1">IF(B_MSK[[#This Row],[//]]="","",IF(INDEX(INDIRECT(DIR&amp;$2:$2),B_MSK[[#This Row],[//]])="","",INDEX(INDIRECT(DIR&amp;$2:$2),B_MSK[[#This Row],[//]])))</f>
        <v>5</v>
      </c>
      <c r="K129" s="5">
        <f ca="1">IF(B_MSK[[#This Row],[//]]="","",IF(INDEX(INDIRECT(DIR&amp;$2:$2),B_MSK[[#This Row],[//]])="","",INDEX(INDIRECT(DIR&amp;$2:$2),B_MSK[[#This Row],[//]])))</f>
        <v>250</v>
      </c>
      <c r="L129" s="5" t="str">
        <f ca="1">IF(B_MSK[[#This Row],[//]]="","",IF(INDEX(INDIRECT(DIR&amp;$2:$2),B_MSK[[#This Row],[//]])="","",INDEX(INDIRECT(DIR&amp;$2:$2),B_MSK[[#This Row],[//]])))</f>
        <v>BOX</v>
      </c>
      <c r="M129" s="13">
        <f ca="1">IF(B_MSK[[#This Row],[//]]="","",INDEX(INDIRECT(DIR&amp;$2:$2),B_MSK[[#This Row],[//]]))</f>
        <v>34100</v>
      </c>
      <c r="N129" s="13">
        <f ca="1">IF(OR(B_MSK[[#This Row],[//]]="",),"",INDEX(INDIRECT(DIR&amp;$2:$2),B_MSK[[#This Row],[//]]))</f>
        <v>1705000</v>
      </c>
      <c r="O129" s="3">
        <f ca="1">IF(B_MSK[[#This Row],[//]]="","",IF(INDEX(INDIRECT(DIR&amp;$2:$2),B_MSK[[#This Row],[//]])=0,"",INDEX(INDIRECT(DIR&amp;$2:$2),B_MSK[[#This Row],[//]])))</f>
        <v>0.125</v>
      </c>
      <c r="P129" s="3">
        <f ca="1">IF(B_MSK[[#This Row],[//]]="","",IF(INDEX(INDIRECT(DIR&amp;$2:$2),B_MSK[[#This Row],[//]])=0,"",INDEX(INDIRECT(DIR&amp;$2:$2),B_MSK[[#This Row],[//]])))</f>
        <v>0.05</v>
      </c>
      <c r="Q129" s="12">
        <f ca="1">IF(B_MSK[[#This Row],[//]]="","",INDEX(INDIRECT(DIR&amp;$2:$2),B_MSK[[#This Row],[//]]))</f>
        <v>7086406.25</v>
      </c>
      <c r="R1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9" s="37">
        <f ca="1">IF(B_MSK[[#This Row],[//]]="","",INDEX(INDIRECT(DIR&amp;$2:$2),B_MSK[[#This Row],[//]]))</f>
        <v>0</v>
      </c>
      <c r="U129" s="38">
        <f ca="1">IF(SUMIF(B_MSK[NAMA BARANG],B_MSK[[#This Row],[NAMA BARANG]],B_MSK[JMLH BRG])=0,"",SUMIF(B_MSK[NAMA BARANG],B_MSK[[#This Row],[NAMA BARANG]],B_MSK[C]))</f>
        <v>22</v>
      </c>
      <c r="V129" s="7" t="str">
        <f ca="1">IF(B_MSK[[#This Row],[//]]="","",INDEX(INDIRECT(DIR&amp;$2:$2),B_MSK[[#This Row],[//]]))</f>
        <v>ERASER 526-B20 JK</v>
      </c>
      <c r="W129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129" s="5" t="str">
        <f ca="1">IF(B_MSK[[#This Row],[N.B.nota]]="","",IF(MATCH(B_MSK[[#This Row],[concat]],[2]!db[NB NOTA_C],0)&gt;0,"ada",0))</f>
        <v>ada</v>
      </c>
      <c r="Y129" s="5" t="str">
        <f ca="1">IF(B_MSK[[#This Row],[N.B.nota]]="","",ADDRESS(ROW(B_MSK[QB]),COLUMN(B_MSK[QB]))&amp;":"&amp;ADDRESS(ROW(),COLUMN(B_MSK[QB])))</f>
        <v>$D$4:$D$129</v>
      </c>
      <c r="Z129" s="5">
        <f ca="1">IF(B_MSK[[#This Row],[concat]]="","",MATCH(B_MSK[[#This Row],[concat]],[2]!db[NB NOTA_C],0)+1)</f>
        <v>678</v>
      </c>
      <c r="AA129" s="5" t="str">
        <f ca="1">IF(B_MSK[[#This Row],[//]]="","",HYPERLINK("[D:\kerja\BANK EXP\BARU\DB.XLSX]DB!e"&amp;B_MSK[[#This Row],[DB_ROW]],"&gt;"))</f>
        <v>&gt;</v>
      </c>
      <c r="AB129" s="30" t="str">
        <f ca="1">MID(B_MSK[[#This Row],[/ STN_1]],FIND(" ",B_MSK[[#This Row],[/ STN_1]])+1,LEN(B_MSK[[#This Row],[/ STN_1]]))</f>
        <v xml:space="preserve">BOX </v>
      </c>
      <c r="AC129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1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2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12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9" s="15" t="str">
        <f ca="1">IF(B_MSK[[#This Row],[HARGA_2]]="","",IF(MID(B_MSK[[#This Row],[/ STN_2]],FIND(" ",B_MSK[[#This Row],[/ STN_2]])+1,LEN(B_MSK[[#This Row],[/ STN_2]]))="LSN",B_MSK[[#This Row],[HARGA_2]]/12,""))</f>
        <v/>
      </c>
      <c r="AH129" s="7" t="str">
        <f ca="1">IF(B_MSK[[#This Row],[HARGA_3]]="","","/ "&amp;"PCS")</f>
        <v/>
      </c>
      <c r="AI129" s="15">
        <f ca="1">IF(B_MSK[[#This Row],[HARGA_3]]="",IF(B_MSK[[#This Row],[HARGA_2]]="",IF(B_MSK[[#This Row],[HARGA_1]]="","",B_MSK[[#This Row],[HARGA_1]]),B_MSK[[#This Row],[HARGA_2]]),B_MSK[[#This Row],[HARGA_3]])</f>
        <v>1705</v>
      </c>
      <c r="AJ1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9" s="5" t="str">
        <f ca="1">IF(B_MSK[[#This Row],[//]]="","",SUBSTITUTE(SUBSTITUTE(SUBSTITUTE(B_MSK[[#This Row],[QTY/ CTN]]," ","_",2),"(",""),")","")&amp;"_")</f>
        <v>50 BOX_20 PCS_</v>
      </c>
      <c r="AL129" s="5">
        <f ca="1">IF(B_MSK[[#This Row],[A_B]]="","",SEARCH("_",B_MSK[[#This Row],[A_B]]))</f>
        <v>7</v>
      </c>
      <c r="AM129" s="5">
        <f ca="1">IF(B_MSK[[#This Row],[A_B]]="","",LEN(B_MSK[[#This Row],[A_B]]))</f>
        <v>14</v>
      </c>
      <c r="AN129" s="5" t="str">
        <f ca="1">IF(B_MSK[[#This Row],[A_B]]="","",LEFT(B_MSK[[#This Row],[QTY/ CTN]],B_MSK[[#This Row],[A_B_1]]))</f>
        <v xml:space="preserve">50 BOX </v>
      </c>
      <c r="AO129" s="5" t="str">
        <f ca="1">IF(B_MSK[[#This Row],[A_B]]="","",LEFT(B_MSK[[#This Row],[A_]],SEARCH(" ",B_MSK[[#This Row],[A_]])-1))</f>
        <v>50</v>
      </c>
      <c r="AP129" s="5" t="str">
        <f ca="1">IF(B_MSK[[#This Row],[A_B]]="","",RIGHT(B_MSK[[#This Row],[A_]],LEN(B_MSK[[#This Row],[A_]])-SEARCH(" ",B_MSK[[#This Row],[A_]])))</f>
        <v xml:space="preserve">BOX </v>
      </c>
      <c r="AQ1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129" s="5" t="str">
        <f ca="1">IF(B_MSK[[#This Row],[B_]]="","",LEFT(B_MSK[[#This Row],[B_]],SEARCH(" ",B_MSK[[#This Row],[B_]])))</f>
        <v xml:space="preserve">20 </v>
      </c>
      <c r="AS129" s="5" t="str">
        <f ca="1">IF(B_MSK[[#This Row],[B_]]="","",RIGHT(B_MSK[[#This Row],[B_]],LEN(B_MSK[[#This Row],[B_]])-SEARCH(" ",B_MSK[[#This Row],[B_]])))</f>
        <v>PCS</v>
      </c>
      <c r="AT129" s="5" t="str">
        <f ca="1">IF(B_MSK[[#This Row],[B_2]]="LSN",12,"")</f>
        <v/>
      </c>
      <c r="AU129" s="5" t="str">
        <f ca="1">IF(B_MSK[[#This Row],[C_1]]="","","PCS")</f>
        <v/>
      </c>
      <c r="AV129" s="5">
        <f ca="1">IF(B_MSK[[#This Row],[A_1]]="","",B_MSK[[#This Row],[A_1]]*IF(B_MSK[[#This Row],[B_1]]="",1,B_MSK[[#This Row],[B_1]])*IF(B_MSK[[#This Row],[C_1]]="",1,B_MSK[[#This Row],[C_1]]))</f>
        <v>1000</v>
      </c>
      <c r="AW129" s="5" t="str">
        <f ca="1">IF(B_MSK[[#This Row],[C_2]]="",IF(B_MSK[[#This Row],[B_2]]="",IF(B_MSK[[#This Row],[A_2]]="","",B_MSK[[#This Row],[A_2]]),B_MSK[[#This Row],[B_2]]),B_MSK[[#This Row],[C_2]])</f>
        <v>PCS</v>
      </c>
      <c r="AX129" s="2">
        <f ca="1">IF(ISNUMBER(B_MSK[[#This Row],[TANGGAL DATANG]]),B_MSK[[#This Row],[TANGGAL DATANG]],AX128)</f>
        <v>44933</v>
      </c>
      <c r="AY129" s="5" t="e">
        <f ca="1">IF(B_MSK[[#This Row],[DB_ROW]]="","",INDEX([3]!db[JENIS],B_MSK[[#This Row],[DB_ROW]]-1))</f>
        <v>#REF!</v>
      </c>
      <c r="AZ129" s="5">
        <f ca="1">IF(B_MSK[[#This Row],[A_1]]="","",B_MSK[[#This Row],[A_1]])*1</f>
        <v>50</v>
      </c>
      <c r="BA129" s="5" t="str">
        <f ca="1">IF(B_MSK[[#This Row],[//]]="","",INDEX(INDIRECT(DIR&amp;$2:$2),B_MSK[[#This Row],[//]]))</f>
        <v>ARTO MORO</v>
      </c>
      <c r="BB129" s="5" t="str">
        <f ca="1">CONCATENATE(B_MSK[[#This Row],[concat]],B_MSK[[#This Row],[HARGA_X]],B_MSK[[#This Row],[SAT]])</f>
        <v>eraser526b20jk1705BOX</v>
      </c>
    </row>
    <row r="130" spans="1:54" x14ac:dyDescent="0.25">
      <c r="A130" s="6" t="s">
        <v>128</v>
      </c>
      <c r="B130" s="5" t="str">
        <f ca="1">IF(B_MSK[[#This Row],[N_ID]]="","",INDEX(INDIRECT(DIR&amp;$2:$2),MATCH(B_MSK[[#This Row],[N_ID]],INDIRECT(DIR&amp;"!NOTA[ID_P]"),0)))</f>
        <v/>
      </c>
      <c r="C130" s="5" t="str">
        <f ca="1">IF(B_MSK[[#This Row],[//]]="","",HYPERLINK("["&amp;SUBSTITUTE(DIR,"'","")&amp;"]NOTA!D"&amp;B_MSK[[#This Row],[//]]+2,"&gt;"))</f>
        <v>&gt;</v>
      </c>
      <c r="D130" s="5" t="str">
        <f ca="1">IF(B_MSK[[#This Row],[N_ID]]="","",COUNTIF(INDIRECT(DIR&amp;"!NOTA[ID_H]"),B_MSK[[#This Row],[ID NOTA]]))</f>
        <v/>
      </c>
      <c r="E1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127</v>
      </c>
      <c r="F1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0" s="7" t="str">
        <f ca="1">IF(B_MSK[[#This Row],[stt]]="ada",INDEX([2]!db[NB BM],B_MSK[DB_ROW]-1),"")</f>
        <v>Stip JK ER-B20 BL</v>
      </c>
      <c r="H130" s="7" t="str">
        <f ca="1">IF(B_MSK[[#This Row],[//]]="","",INDEX(INDIRECT(DIR&amp;$2:$2),B_MSK[[#This Row],[//]]))</f>
        <v>ATALI MAKMUR</v>
      </c>
      <c r="I130" s="27" t="str">
        <f ca="1">IF(B_MSK[[#This Row],[//]]="","",INDEX(INDIRECT(DB_PATH&amp;$2:$2),B_MSK[[#This Row],[DB_ROW]]-1))</f>
        <v>50 BOX (20 PCS)</v>
      </c>
      <c r="J130" s="5">
        <v>3</v>
      </c>
      <c r="K130" s="5">
        <v>150</v>
      </c>
      <c r="L130" s="5" t="str">
        <f ca="1">IF(B_MSK[[#This Row],[//]]="","",IF(INDEX(INDIRECT(DIR&amp;$2:$2),B_MSK[[#This Row],[//]])="","",INDEX(INDIRECT(DIR&amp;$2:$2),B_MSK[[#This Row],[//]])))</f>
        <v>BOX</v>
      </c>
      <c r="M130" s="13">
        <f ca="1">IF(B_MSK[[#This Row],[//]]="","",INDEX(INDIRECT(DIR&amp;$2:$2),B_MSK[[#This Row],[//]]))</f>
        <v>34100</v>
      </c>
      <c r="N130" s="13">
        <f ca="1">IF(OR(B_MSK[[#This Row],[//]]="",),"",INDEX(INDIRECT(DIR&amp;$2:$2),B_MSK[[#This Row],[//]]))</f>
        <v>1705000</v>
      </c>
      <c r="O130" s="3">
        <f ca="1">IF(B_MSK[[#This Row],[//]]="","",IF(INDEX(INDIRECT(DIR&amp;$2:$2),B_MSK[[#This Row],[//]])=0,"",INDEX(INDIRECT(DIR&amp;$2:$2),B_MSK[[#This Row],[//]])))</f>
        <v>0.125</v>
      </c>
      <c r="P130" s="3">
        <f ca="1">IF(B_MSK[[#This Row],[//]]="","",IF(INDEX(INDIRECT(DIR&amp;$2:$2),B_MSK[[#This Row],[//]])=0,"",INDEX(INDIRECT(DIR&amp;$2:$2),B_MSK[[#This Row],[//]])))</f>
        <v>0.05</v>
      </c>
      <c r="Q130" s="12">
        <f ca="1">IF(B_MSK[[#This Row],[//]]="","",INDEX(INDIRECT(DIR&amp;$2:$2),B_MSK[[#This Row],[//]]))</f>
        <v>4251843.75</v>
      </c>
      <c r="R13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3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30" s="37">
        <f ca="1">IF(B_MSK[[#This Row],[//]]="","",INDEX(INDIRECT(DIR&amp;$2:$2),B_MSK[[#This Row],[//]]))</f>
        <v>0</v>
      </c>
      <c r="U130" s="38">
        <f ca="1">IF(SUMIF(B_MSK[NAMA BARANG],B_MSK[[#This Row],[NAMA BARANG]],B_MSK[JMLH BRG])=0,"",SUMIF(B_MSK[NAMA BARANG],B_MSK[[#This Row],[NAMA BARANG]],B_MSK[C]))</f>
        <v>8</v>
      </c>
      <c r="V130" s="7" t="str">
        <f ca="1">IF(B_MSK[[#This Row],[//]]="","",INDEX(INDIRECT(DIR&amp;$2:$2),B_MSK[[#This Row],[//]]))</f>
        <v>ERASER ER-B20BL JK</v>
      </c>
      <c r="W130" s="7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X130" s="5" t="str">
        <f ca="1">IF(B_MSK[[#This Row],[N.B.nota]]="","",IF(MATCH(B_MSK[[#This Row],[concat]],[2]!db[NB NOTA_C],0)&gt;0,"ada",0))</f>
        <v>ada</v>
      </c>
      <c r="Y130" s="5" t="str">
        <f ca="1">IF(B_MSK[[#This Row],[N.B.nota]]="","",ADDRESS(ROW(B_MSK[QB]),COLUMN(B_MSK[QB]))&amp;":"&amp;ADDRESS(ROW(),COLUMN(B_MSK[QB])))</f>
        <v>$D$4:$D$130</v>
      </c>
      <c r="Z130" s="5">
        <f ca="1">IF(B_MSK[[#This Row],[concat]]="","",MATCH(B_MSK[[#This Row],[concat]],[2]!db[NB NOTA_C],0)+1)</f>
        <v>687</v>
      </c>
      <c r="AA130" s="5" t="str">
        <f ca="1">IF(B_MSK[[#This Row],[//]]="","",HYPERLINK("[D:\kerja\BANK EXP\BARU\DB.XLSX]DB!e"&amp;B_MSK[[#This Row],[DB_ROW]],"&gt;"))</f>
        <v>&gt;</v>
      </c>
      <c r="AB130" s="30" t="str">
        <f ca="1">MID(B_MSK[[#This Row],[/ STN_1]],FIND(" ",B_MSK[[#This Row],[/ STN_1]])+1,LEN(B_MSK[[#This Row],[/ STN_1]]))</f>
        <v xml:space="preserve">BOX </v>
      </c>
      <c r="AC130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1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3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13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30" s="15" t="str">
        <f ca="1">IF(B_MSK[[#This Row],[HARGA_2]]="","",IF(MID(B_MSK[[#This Row],[/ STN_2]],FIND(" ",B_MSK[[#This Row],[/ STN_2]])+1,LEN(B_MSK[[#This Row],[/ STN_2]]))="LSN",B_MSK[[#This Row],[HARGA_2]]/12,""))</f>
        <v/>
      </c>
      <c r="AH130" s="7" t="str">
        <f ca="1">IF(B_MSK[[#This Row],[HARGA_3]]="","","/ "&amp;"PCS")</f>
        <v/>
      </c>
      <c r="AI130" s="15">
        <f ca="1">IF(B_MSK[[#This Row],[HARGA_3]]="",IF(B_MSK[[#This Row],[HARGA_2]]="",IF(B_MSK[[#This Row],[HARGA_1]]="","",B_MSK[[#This Row],[HARGA_1]]),B_MSK[[#This Row],[HARGA_2]]),B_MSK[[#This Row],[HARGA_3]])</f>
        <v>1705</v>
      </c>
      <c r="AJ13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0" s="5" t="str">
        <f ca="1">IF(B_MSK[[#This Row],[//]]="","",SUBSTITUTE(SUBSTITUTE(SUBSTITUTE(B_MSK[[#This Row],[QTY/ CTN]]," ","_",2),"(",""),")","")&amp;"_")</f>
        <v>50 BOX_20 PCS_</v>
      </c>
      <c r="AL130" s="5">
        <f ca="1">IF(B_MSK[[#This Row],[A_B]]="","",SEARCH("_",B_MSK[[#This Row],[A_B]]))</f>
        <v>7</v>
      </c>
      <c r="AM130" s="5">
        <f ca="1">IF(B_MSK[[#This Row],[A_B]]="","",LEN(B_MSK[[#This Row],[A_B]]))</f>
        <v>14</v>
      </c>
      <c r="AN130" s="5" t="str">
        <f ca="1">IF(B_MSK[[#This Row],[A_B]]="","",LEFT(B_MSK[[#This Row],[QTY/ CTN]],B_MSK[[#This Row],[A_B_1]]))</f>
        <v xml:space="preserve">50 BOX </v>
      </c>
      <c r="AO130" s="5" t="str">
        <f ca="1">IF(B_MSK[[#This Row],[A_B]]="","",LEFT(B_MSK[[#This Row],[A_]],SEARCH(" ",B_MSK[[#This Row],[A_]])-1))</f>
        <v>50</v>
      </c>
      <c r="AP130" s="5" t="str">
        <f ca="1">IF(B_MSK[[#This Row],[A_B]]="","",RIGHT(B_MSK[[#This Row],[A_]],LEN(B_MSK[[#This Row],[A_]])-SEARCH(" ",B_MSK[[#This Row],[A_]])))</f>
        <v xml:space="preserve">BOX </v>
      </c>
      <c r="AQ1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130" s="5" t="str">
        <f ca="1">IF(B_MSK[[#This Row],[B_]]="","",LEFT(B_MSK[[#This Row],[B_]],SEARCH(" ",B_MSK[[#This Row],[B_]])))</f>
        <v xml:space="preserve">20 </v>
      </c>
      <c r="AS130" s="5" t="str">
        <f ca="1">IF(B_MSK[[#This Row],[B_]]="","",RIGHT(B_MSK[[#This Row],[B_]],LEN(B_MSK[[#This Row],[B_]])-SEARCH(" ",B_MSK[[#This Row],[B_]])))</f>
        <v>PCS</v>
      </c>
      <c r="AT130" s="5" t="str">
        <f ca="1">IF(B_MSK[[#This Row],[B_2]]="LSN",12,"")</f>
        <v/>
      </c>
      <c r="AU130" s="5" t="str">
        <f ca="1">IF(B_MSK[[#This Row],[C_1]]="","","PCS")</f>
        <v/>
      </c>
      <c r="AV130" s="5">
        <f ca="1">IF(B_MSK[[#This Row],[A_1]]="","",B_MSK[[#This Row],[A_1]]*IF(B_MSK[[#This Row],[B_1]]="",1,B_MSK[[#This Row],[B_1]])*IF(B_MSK[[#This Row],[C_1]]="",1,B_MSK[[#This Row],[C_1]]))</f>
        <v>1000</v>
      </c>
      <c r="AW130" s="5" t="str">
        <f ca="1">IF(B_MSK[[#This Row],[C_2]]="",IF(B_MSK[[#This Row],[B_2]]="",IF(B_MSK[[#This Row],[A_2]]="","",B_MSK[[#This Row],[A_2]]),B_MSK[[#This Row],[B_2]]),B_MSK[[#This Row],[C_2]])</f>
        <v>PCS</v>
      </c>
      <c r="AX130" s="2">
        <f ca="1">IF(ISNUMBER(B_MSK[[#This Row],[TANGGAL DATANG]]),B_MSK[[#This Row],[TANGGAL DATANG]],AX129)</f>
        <v>44933</v>
      </c>
      <c r="AY130" s="5" t="e">
        <f ca="1">IF(B_MSK[[#This Row],[DB_ROW]]="","",INDEX([3]!db[JENIS],B_MSK[[#This Row],[DB_ROW]]-1))</f>
        <v>#REF!</v>
      </c>
      <c r="AZ130" s="5">
        <f ca="1">IF(B_MSK[[#This Row],[A_1]]="","",B_MSK[[#This Row],[A_1]])*1</f>
        <v>50</v>
      </c>
      <c r="BA130" s="5" t="str">
        <f ca="1">IF(B_MSK[[#This Row],[//]]="","",INDEX(INDIRECT(DIR&amp;$2:$2),B_MSK[[#This Row],[//]]))</f>
        <v>ARTO MORO</v>
      </c>
      <c r="BB130" s="5" t="str">
        <f ca="1">CONCATENATE(B_MSK[[#This Row],[concat]],B_MSK[[#This Row],[HARGA_X]],B_MSK[[#This Row],[SAT]])</f>
        <v>erasererb20bljk1705BOX</v>
      </c>
    </row>
    <row r="131" spans="1:54" x14ac:dyDescent="0.25">
      <c r="A131" s="6" t="s">
        <v>128</v>
      </c>
      <c r="B131" s="5" t="str">
        <f ca="1">IF(B_MSK[[#This Row],[N_ID]]="","",INDEX(INDIRECT(DIR&amp;$2:$2),MATCH(B_MSK[[#This Row],[N_ID]],INDIRECT(DIR&amp;"!NOTA[ID_P]"),0)))</f>
        <v/>
      </c>
      <c r="C131" s="5" t="str">
        <f ca="1">IF(B_MSK[[#This Row],[//]]="","",HYPERLINK("["&amp;SUBSTITUTE(DIR,"'","")&amp;"]NOTA!D"&amp;B_MSK[[#This Row],[//]]+2,"&gt;"))</f>
        <v/>
      </c>
      <c r="D131" s="5" t="str">
        <f ca="1">IF(B_MSK[[#This Row],[N_ID]]="","",COUNTIF(INDIRECT(DIR&amp;"!NOTA[ID_H]"),B_MSK[[#This Row],[ID NOTA]]))</f>
        <v/>
      </c>
      <c r="E1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1" s="7" t="str">
        <f ca="1">IF(B_MSK[[#This Row],[stt]]="ada",INDEX([2]!db[NB BM],B_MSK[DB_ROW]-1),"")</f>
        <v/>
      </c>
      <c r="H131" s="7" t="str">
        <f ca="1">IF(B_MSK[[#This Row],[//]]="","",INDEX(INDIRECT(DIR&amp;$2:$2),B_MSK[[#This Row],[//]]))</f>
        <v/>
      </c>
      <c r="I131" s="27" t="str">
        <f ca="1">IF(B_MSK[[#This Row],[//]]="","",INDEX(INDIRECT(DB_PATH&amp;$2:$2),B_MSK[[#This Row],[DB_ROW]]-1))</f>
        <v/>
      </c>
      <c r="J131" s="5" t="str">
        <f ca="1">IF(B_MSK[[#This Row],[//]]="","",IF(INDEX(INDIRECT(DIR&amp;$2:$2),B_MSK[[#This Row],[//]])="","",INDEX(INDIRECT(DIR&amp;$2:$2),B_MSK[[#This Row],[//]])))</f>
        <v/>
      </c>
      <c r="K131" s="5" t="str">
        <f ca="1">IF(B_MSK[[#This Row],[//]]="","",IF(INDEX(INDIRECT(DIR&amp;$2:$2),B_MSK[[#This Row],[//]])="","",INDEX(INDIRECT(DIR&amp;$2:$2),B_MSK[[#This Row],[//]])))</f>
        <v/>
      </c>
      <c r="L131" s="5" t="str">
        <f ca="1">IF(B_MSK[[#This Row],[//]]="","",IF(INDEX(INDIRECT(DIR&amp;$2:$2),B_MSK[[#This Row],[//]])="","",INDEX(INDIRECT(DIR&amp;$2:$2),B_MSK[[#This Row],[//]])))</f>
        <v/>
      </c>
      <c r="M131" s="13" t="str">
        <f ca="1">IF(B_MSK[[#This Row],[//]]="","",INDEX(INDIRECT(DIR&amp;$2:$2),B_MSK[[#This Row],[//]]))</f>
        <v/>
      </c>
      <c r="N131" s="13" t="str">
        <f ca="1">IF(OR(B_MSK[[#This Row],[//]]="",),"",INDEX(INDIRECT(DIR&amp;$2:$2),B_MSK[[#This Row],[//]]))</f>
        <v/>
      </c>
      <c r="O131" s="3" t="str">
        <f ca="1">IF(B_MSK[[#This Row],[//]]="","",IF(INDEX(INDIRECT(DIR&amp;$2:$2),B_MSK[[#This Row],[//]])=0,"",INDEX(INDIRECT(DIR&amp;$2:$2),B_MSK[[#This Row],[//]])))</f>
        <v/>
      </c>
      <c r="P131" s="3" t="str">
        <f ca="1">IF(B_MSK[[#This Row],[//]]="","",IF(INDEX(INDIRECT(DIR&amp;$2:$2),B_MSK[[#This Row],[//]])=0,"",INDEX(INDIRECT(DIR&amp;$2:$2),B_MSK[[#This Row],[//]])))</f>
        <v/>
      </c>
      <c r="Q131" s="12" t="str">
        <f ca="1">IF(B_MSK[[#This Row],[//]]="","",INDEX(INDIRECT(DIR&amp;$2:$2),B_MSK[[#This Row],[//]]))</f>
        <v/>
      </c>
      <c r="R1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1" s="37" t="str">
        <f ca="1">IF(B_MSK[[#This Row],[//]]="","",INDEX(INDIRECT(DIR&amp;$2:$2),B_MSK[[#This Row],[//]]))</f>
        <v/>
      </c>
      <c r="U131" s="38" t="str">
        <f ca="1">IF(SUMIF(B_MSK[NAMA BARANG],B_MSK[[#This Row],[NAMA BARANG]],B_MSK[JMLH BRG])=0,"",SUMIF(B_MSK[NAMA BARANG],B_MSK[[#This Row],[NAMA BARANG]],B_MSK[C]))</f>
        <v/>
      </c>
      <c r="V131" s="7" t="str">
        <f ca="1">IF(B_MSK[[#This Row],[//]]="","",INDEX(INDIRECT(DIR&amp;$2:$2),B_MSK[[#This Row],[//]]))</f>
        <v/>
      </c>
      <c r="W1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1" s="5" t="str">
        <f ca="1">IF(B_MSK[[#This Row],[N.B.nota]]="","",IF(MATCH(B_MSK[[#This Row],[concat]],[2]!db[NB NOTA_C],0)&gt;0,"ada",0))</f>
        <v/>
      </c>
      <c r="Y131" s="5" t="str">
        <f ca="1">IF(B_MSK[[#This Row],[N.B.nota]]="","",ADDRESS(ROW(B_MSK[QB]),COLUMN(B_MSK[QB]))&amp;":"&amp;ADDRESS(ROW(),COLUMN(B_MSK[QB])))</f>
        <v/>
      </c>
      <c r="Z131" s="5" t="str">
        <f ca="1">IF(B_MSK[[#This Row],[concat]]="","",MATCH(B_MSK[[#This Row],[concat]],[2]!db[NB NOTA_C],0)+1)</f>
        <v/>
      </c>
      <c r="AA131" s="5" t="str">
        <f ca="1">IF(B_MSK[[#This Row],[//]]="","",HYPERLINK("[D:\kerja\BANK EXP\BARU\DB.XLSX]DB!e"&amp;B_MSK[[#This Row],[DB_ROW]],"&gt;"))</f>
        <v/>
      </c>
      <c r="AB131" s="30" t="e">
        <f ca="1">MID(B_MSK[[#This Row],[/ STN_1]],FIND(" ",B_MSK[[#This Row],[/ STN_1]])+1,LEN(B_MSK[[#This Row],[/ STN_1]]))</f>
        <v>#VALUE!</v>
      </c>
      <c r="AC1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1" s="15" t="str">
        <f ca="1">IF(B_MSK[[#This Row],[HARGA_2]]="","",IF(MID(B_MSK[[#This Row],[/ STN_2]],FIND(" ",B_MSK[[#This Row],[/ STN_2]])+1,LEN(B_MSK[[#This Row],[/ STN_2]]))="LSN",B_MSK[[#This Row],[HARGA_2]]/12,""))</f>
        <v/>
      </c>
      <c r="AH131" s="7" t="str">
        <f ca="1">IF(B_MSK[[#This Row],[HARGA_3]]="","","/ "&amp;"PCS")</f>
        <v/>
      </c>
      <c r="AI131" s="15" t="str">
        <f ca="1">IF(B_MSK[[#This Row],[HARGA_3]]="",IF(B_MSK[[#This Row],[HARGA_2]]="",IF(B_MSK[[#This Row],[HARGA_1]]="","",B_MSK[[#This Row],[HARGA_1]]),B_MSK[[#This Row],[HARGA_2]]),B_MSK[[#This Row],[HARGA_3]])</f>
        <v/>
      </c>
      <c r="AJ131" s="15" t="str">
        <f ca="1">IF(B_MSK[[#This Row],[/ STN_3]]="",IF(B_MSK[[#This Row],[/ STN_2]]="",IF(B_MSK[[#This Row],[/ STN_1]]="","",B_MSK[[#This Row],[/ STN_1]]),B_MSK[[#This Row],[/ STN_2]]),B_MSK[[#This Row],[/ STN_3]])</f>
        <v/>
      </c>
      <c r="AK131" s="5" t="str">
        <f ca="1">IF(B_MSK[[#This Row],[//]]="","",SUBSTITUTE(SUBSTITUTE(SUBSTITUTE(B_MSK[[#This Row],[QTY/ CTN]]," ","_",2),"(",""),")","")&amp;"_")</f>
        <v/>
      </c>
      <c r="AL131" s="5" t="str">
        <f ca="1">IF(B_MSK[[#This Row],[A_B]]="","",SEARCH("_",B_MSK[[#This Row],[A_B]]))</f>
        <v/>
      </c>
      <c r="AM131" s="5" t="str">
        <f ca="1">IF(B_MSK[[#This Row],[A_B]]="","",LEN(B_MSK[[#This Row],[A_B]]))</f>
        <v/>
      </c>
      <c r="AN131" s="5" t="str">
        <f ca="1">IF(B_MSK[[#This Row],[A_B]]="","",LEFT(B_MSK[[#This Row],[QTY/ CTN]],B_MSK[[#This Row],[A_B_1]]))</f>
        <v/>
      </c>
      <c r="AO131" s="5" t="str">
        <f ca="1">IF(B_MSK[[#This Row],[A_B]]="","",LEFT(B_MSK[[#This Row],[A_]],SEARCH(" ",B_MSK[[#This Row],[A_]])-1))</f>
        <v/>
      </c>
      <c r="AP131" s="5" t="str">
        <f ca="1">IF(B_MSK[[#This Row],[A_B]]="","",RIGHT(B_MSK[[#This Row],[A_]],LEN(B_MSK[[#This Row],[A_]])-SEARCH(" ",B_MSK[[#This Row],[A_]])))</f>
        <v/>
      </c>
      <c r="AQ1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1" s="5" t="str">
        <f ca="1">IF(B_MSK[[#This Row],[B_]]="","",LEFT(B_MSK[[#This Row],[B_]],SEARCH(" ",B_MSK[[#This Row],[B_]])))</f>
        <v/>
      </c>
      <c r="AS131" s="5" t="str">
        <f ca="1">IF(B_MSK[[#This Row],[B_]]="","",RIGHT(B_MSK[[#This Row],[B_]],LEN(B_MSK[[#This Row],[B_]])-SEARCH(" ",B_MSK[[#This Row],[B_]])))</f>
        <v/>
      </c>
      <c r="AT131" s="5" t="str">
        <f ca="1">IF(B_MSK[[#This Row],[B_2]]="LSN",12,"")</f>
        <v/>
      </c>
      <c r="AU131" s="5" t="str">
        <f ca="1">IF(B_MSK[[#This Row],[C_1]]="","","PCS")</f>
        <v/>
      </c>
      <c r="AV131" s="5" t="str">
        <f ca="1">IF(B_MSK[[#This Row],[A_1]]="","",B_MSK[[#This Row],[A_1]]*IF(B_MSK[[#This Row],[B_1]]="",1,B_MSK[[#This Row],[B_1]])*IF(B_MSK[[#This Row],[C_1]]="",1,B_MSK[[#This Row],[C_1]]))</f>
        <v/>
      </c>
      <c r="AW131" s="5" t="str">
        <f ca="1">IF(B_MSK[[#This Row],[C_2]]="",IF(B_MSK[[#This Row],[B_2]]="",IF(B_MSK[[#This Row],[A_2]]="","",B_MSK[[#This Row],[A_2]]),B_MSK[[#This Row],[B_2]]),B_MSK[[#This Row],[C_2]])</f>
        <v/>
      </c>
      <c r="AX131" s="2">
        <f ca="1">IF(ISNUMBER(B_MSK[[#This Row],[TANGGAL DATANG]]),B_MSK[[#This Row],[TANGGAL DATANG]],AX130)</f>
        <v>44933</v>
      </c>
      <c r="AY131" s="5" t="str">
        <f ca="1">IF(B_MSK[[#This Row],[DB_ROW]]="","",INDEX([3]!db[JENIS],B_MSK[[#This Row],[DB_ROW]]-1))</f>
        <v/>
      </c>
      <c r="AZ131" s="5" t="e">
        <f ca="1">IF(B_MSK[[#This Row],[A_1]]="","",B_MSK[[#This Row],[A_1]])*1</f>
        <v>#VALUE!</v>
      </c>
      <c r="BA131" s="5" t="str">
        <f ca="1">IF(B_MSK[[#This Row],[//]]="","",INDEX(INDIRECT(DIR&amp;$2:$2),B_MSK[[#This Row],[//]]))</f>
        <v/>
      </c>
      <c r="BB131" s="5" t="str">
        <f ca="1">CONCATENATE(B_MSK[[#This Row],[concat]],B_MSK[[#This Row],[HARGA_X]],B_MSK[[#This Row],[SAT]])</f>
        <v/>
      </c>
    </row>
    <row r="132" spans="1:54" x14ac:dyDescent="0.25">
      <c r="A132" s="6" t="s">
        <v>203</v>
      </c>
      <c r="B132" s="5">
        <f ca="1">IF(B_MSK[[#This Row],[N_ID]]="","",INDEX(INDIRECT(DIR&amp;$2:$2),MATCH(B_MSK[[#This Row],[N_ID]],INDIRECT(DIR&amp;"!NOTA[ID_P]"),0)))</f>
        <v>29</v>
      </c>
      <c r="C132" s="5" t="str">
        <f ca="1">IF(B_MSK[[#This Row],[//]]="","",HYPERLINK("["&amp;SUBSTITUTE(DIR,"'","")&amp;"]NOTA!D"&amp;B_MSK[[#This Row],[//]]+2,"&gt;"))</f>
        <v>&gt;</v>
      </c>
      <c r="D132" s="5">
        <f ca="1">IF(B_MSK[[#This Row],[N_ID]]="","",COUNTIF(INDIRECT(DIR&amp;"!NOTA[ID_H]"),B_MSK[[#This Row],[ID NOTA]]))</f>
        <v>1</v>
      </c>
      <c r="E1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129</v>
      </c>
      <c r="F1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2" s="7" t="str">
        <f ca="1">IF(B_MSK[[#This Row],[stt]]="ada",INDEX([2]!db[NB BM],B_MSK[DB_ROW]-1),"")</f>
        <v>Lilin Angka Shintoeng</v>
      </c>
      <c r="H132" s="7" t="str">
        <f ca="1">IF(B_MSK[[#This Row],[//]]="","",INDEX(INDIRECT(DIR&amp;$2:$2),B_MSK[[#This Row],[//]]))</f>
        <v>HANSA</v>
      </c>
      <c r="I132" s="27" t="str">
        <f ca="1">IF(B_MSK[[#This Row],[//]]="","",INDEX(INDIRECT(DB_PATH&amp;$2:$2),B_MSK[[#This Row],[DB_ROW]]-1))</f>
        <v>100 LSN</v>
      </c>
      <c r="J132" s="5" t="str">
        <f ca="1">IF(B_MSK[[#This Row],[//]]="","",IF(INDEX(INDIRECT(DIR&amp;$2:$2),B_MSK[[#This Row],[//]])="","",INDEX(INDIRECT(DIR&amp;$2:$2),B_MSK[[#This Row],[//]])))</f>
        <v/>
      </c>
      <c r="K132" s="5">
        <f ca="1">IF(B_MSK[[#This Row],[//]]="","",IF(INDEX(INDIRECT(DIR&amp;$2:$2),B_MSK[[#This Row],[//]])="","",INDEX(INDIRECT(DIR&amp;$2:$2),B_MSK[[#This Row],[//]])))</f>
        <v>1</v>
      </c>
      <c r="L132" s="5" t="str">
        <f ca="1">IF(B_MSK[[#This Row],[//]]="","",IF(INDEX(INDIRECT(DIR&amp;$2:$2),B_MSK[[#This Row],[//]])="","",INDEX(INDIRECT(DIR&amp;$2:$2),B_MSK[[#This Row],[//]])))</f>
        <v>LSN</v>
      </c>
      <c r="M132" s="13">
        <f ca="1">IF(B_MSK[[#This Row],[//]]="","",INDEX(INDIRECT(DIR&amp;$2:$2),B_MSK[[#This Row],[//]]))</f>
        <v>13000</v>
      </c>
      <c r="N132" s="13">
        <f ca="1">IF(OR(B_MSK[[#This Row],[//]]="",),"",INDEX(INDIRECT(DIR&amp;$2:$2),B_MSK[[#This Row],[//]]))</f>
        <v>13000</v>
      </c>
      <c r="O132" s="3" t="str">
        <f ca="1">IF(B_MSK[[#This Row],[//]]="","",IF(INDEX(INDIRECT(DIR&amp;$2:$2),B_MSK[[#This Row],[//]])=0,"",INDEX(INDIRECT(DIR&amp;$2:$2),B_MSK[[#This Row],[//]])))</f>
        <v/>
      </c>
      <c r="P132" s="3" t="str">
        <f ca="1">IF(B_MSK[[#This Row],[//]]="","",IF(INDEX(INDIRECT(DIR&amp;$2:$2),B_MSK[[#This Row],[//]])=0,"",INDEX(INDIRECT(DIR&amp;$2:$2),B_MSK[[#This Row],[//]])))</f>
        <v/>
      </c>
      <c r="Q132" s="12">
        <f ca="1">IF(B_MSK[[#This Row],[//]]="","",INDEX(INDIRECT(DIR&amp;$2:$2),B_MSK[[#This Row],[//]]))</f>
        <v>13000</v>
      </c>
      <c r="R13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3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13000</v>
      </c>
      <c r="T132" s="37" t="str">
        <f ca="1">IF(B_MSK[[#This Row],[//]]="","",INDEX(INDIRECT(DIR&amp;$2:$2),B_MSK[[#This Row],[//]]))</f>
        <v>NO.1</v>
      </c>
      <c r="U132" s="38">
        <f ca="1">IF(SUMIF(B_MSK[NAMA BARANG],B_MSK[[#This Row],[NAMA BARANG]],B_MSK[JMLH BRG])=0,"",SUMIF(B_MSK[NAMA BARANG],B_MSK[[#This Row],[NAMA BARANG]],B_MSK[C]))</f>
        <v>0</v>
      </c>
      <c r="V132" s="7" t="str">
        <f ca="1">IF(B_MSK[[#This Row],[//]]="","",INDEX(INDIRECT(DIR&amp;$2:$2),B_MSK[[#This Row],[//]]))</f>
        <v>LILIN ANGKA SHINTOENG</v>
      </c>
      <c r="W132" s="7" t="str">
        <f ca="1">LOWER(SUBSTITUTE(SUBSTITUTE(SUBSTITUTE(SUBSTITUTE(SUBSTITUTE(SUBSTITUTE(SUBSTITUTE(SUBSTITUTE(SUBSTITUTE(B_MSK[[#This Row],[N.B.nota]]," ",""),"-",""),"(",""),")",""),".",""),",",""),"/",""),"""",""),"+",""))</f>
        <v>lilinangkashintoeng</v>
      </c>
      <c r="X132" s="5" t="str">
        <f ca="1">IF(B_MSK[[#This Row],[N.B.nota]]="","",IF(MATCH(B_MSK[[#This Row],[concat]],[2]!db[NB NOTA_C],0)&gt;0,"ada",0))</f>
        <v>ada</v>
      </c>
      <c r="Y132" s="5" t="str">
        <f ca="1">IF(B_MSK[[#This Row],[N.B.nota]]="","",ADDRESS(ROW(B_MSK[QB]),COLUMN(B_MSK[QB]))&amp;":"&amp;ADDRESS(ROW(),COLUMN(B_MSK[QB])))</f>
        <v>$D$4:$D$132</v>
      </c>
      <c r="Z132" s="5">
        <f ca="1">IF(B_MSK[[#This Row],[concat]]="","",MATCH(B_MSK[[#This Row],[concat]],[2]!db[NB NOTA_C],0)+1)</f>
        <v>1377</v>
      </c>
      <c r="AA132" s="5" t="str">
        <f ca="1">IF(B_MSK[[#This Row],[//]]="","",HYPERLINK("[D:\kerja\BANK EXP\BARU\DB.XLSX]DB!e"&amp;B_MSK[[#This Row],[DB_ROW]],"&gt;"))</f>
        <v>&gt;</v>
      </c>
      <c r="AB132" s="30" t="str">
        <f ca="1">MID(B_MSK[[#This Row],[/ STN_1]],FIND(" ",B_MSK[[#This Row],[/ STN_1]])+1,LEN(B_MSK[[#This Row],[/ STN_1]]))</f>
        <v>LSN</v>
      </c>
      <c r="AC132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1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3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1083.3333333333333</v>
      </c>
      <c r="AF13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32" s="15" t="str">
        <f ca="1">IF(B_MSK[[#This Row],[HARGA_2]]="","",IF(MID(B_MSK[[#This Row],[/ STN_2]],FIND(" ",B_MSK[[#This Row],[/ STN_2]])+1,LEN(B_MSK[[#This Row],[/ STN_2]]))="LSN",B_MSK[[#This Row],[HARGA_2]]/12,""))</f>
        <v/>
      </c>
      <c r="AH132" s="7" t="str">
        <f ca="1">IF(B_MSK[[#This Row],[HARGA_3]]="","","/ "&amp;"PCS")</f>
        <v/>
      </c>
      <c r="AI132" s="15">
        <f ca="1">IF(B_MSK[[#This Row],[HARGA_3]]="",IF(B_MSK[[#This Row],[HARGA_2]]="",IF(B_MSK[[#This Row],[HARGA_1]]="","",B_MSK[[#This Row],[HARGA_1]]),B_MSK[[#This Row],[HARGA_2]]),B_MSK[[#This Row],[HARGA_3]])</f>
        <v>1083.3333333333333</v>
      </c>
      <c r="AJ13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2" s="5" t="str">
        <f ca="1">IF(B_MSK[[#This Row],[//]]="","",SUBSTITUTE(SUBSTITUTE(SUBSTITUTE(B_MSK[[#This Row],[QTY/ CTN]]," ","_",2),"(",""),")","")&amp;"_")</f>
        <v>100 LSN_</v>
      </c>
      <c r="AL132" s="5">
        <f ca="1">IF(B_MSK[[#This Row],[A_B]]="","",SEARCH("_",B_MSK[[#This Row],[A_B]]))</f>
        <v>8</v>
      </c>
      <c r="AM132" s="5">
        <f ca="1">IF(B_MSK[[#This Row],[A_B]]="","",LEN(B_MSK[[#This Row],[A_B]]))</f>
        <v>8</v>
      </c>
      <c r="AN132" s="5" t="str">
        <f ca="1">IF(B_MSK[[#This Row],[A_B]]="","",LEFT(B_MSK[[#This Row],[QTY/ CTN]],B_MSK[[#This Row],[A_B_1]]))</f>
        <v>100 LSN</v>
      </c>
      <c r="AO132" s="5" t="str">
        <f ca="1">IF(B_MSK[[#This Row],[A_B]]="","",LEFT(B_MSK[[#This Row],[A_]],SEARCH(" ",B_MSK[[#This Row],[A_]])-1))</f>
        <v>100</v>
      </c>
      <c r="AP132" s="5" t="str">
        <f ca="1">IF(B_MSK[[#This Row],[A_B]]="","",RIGHT(B_MSK[[#This Row],[A_]],LEN(B_MSK[[#This Row],[A_]])-SEARCH(" ",B_MSK[[#This Row],[A_]])))</f>
        <v>LSN</v>
      </c>
      <c r="AQ1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32" s="5" t="str">
        <f ca="1">IF(B_MSK[[#This Row],[B_]]="","",LEFT(B_MSK[[#This Row],[B_]],SEARCH(" ",B_MSK[[#This Row],[B_]])))</f>
        <v xml:space="preserve">12 </v>
      </c>
      <c r="AS132" s="5" t="str">
        <f ca="1">IF(B_MSK[[#This Row],[B_]]="","",RIGHT(B_MSK[[#This Row],[B_]],LEN(B_MSK[[#This Row],[B_]])-SEARCH(" ",B_MSK[[#This Row],[B_]])))</f>
        <v>PCS</v>
      </c>
      <c r="AT132" s="5" t="str">
        <f ca="1">IF(B_MSK[[#This Row],[B_2]]="LSN",12,"")</f>
        <v/>
      </c>
      <c r="AU132" s="5" t="str">
        <f ca="1">IF(B_MSK[[#This Row],[C_1]]="","","PCS")</f>
        <v/>
      </c>
      <c r="AV132" s="5">
        <f ca="1">IF(B_MSK[[#This Row],[A_1]]="","",B_MSK[[#This Row],[A_1]]*IF(B_MSK[[#This Row],[B_1]]="",1,B_MSK[[#This Row],[B_1]])*IF(B_MSK[[#This Row],[C_1]]="",1,B_MSK[[#This Row],[C_1]]))</f>
        <v>1200</v>
      </c>
      <c r="AW132" s="5" t="str">
        <f ca="1">IF(B_MSK[[#This Row],[C_2]]="",IF(B_MSK[[#This Row],[B_2]]="",IF(B_MSK[[#This Row],[A_2]]="","",B_MSK[[#This Row],[A_2]]),B_MSK[[#This Row],[B_2]]),B_MSK[[#This Row],[C_2]])</f>
        <v>PCS</v>
      </c>
      <c r="AX132" s="2">
        <f ca="1">IF(ISNUMBER(B_MSK[[#This Row],[TANGGAL DATANG]]),B_MSK[[#This Row],[TANGGAL DATANG]],AX131)</f>
        <v>44933</v>
      </c>
      <c r="AY132" s="5" t="e">
        <f ca="1">IF(B_MSK[[#This Row],[DB_ROW]]="","",INDEX([3]!db[JENIS],B_MSK[[#This Row],[DB_ROW]]-1))</f>
        <v>#REF!</v>
      </c>
      <c r="AZ132" s="5">
        <f ca="1">IF(B_MSK[[#This Row],[A_1]]="","",B_MSK[[#This Row],[A_1]])*1</f>
        <v>100</v>
      </c>
      <c r="BA132" s="5" t="str">
        <f ca="1">IF(B_MSK[[#This Row],[//]]="","",INDEX(INDIRECT(DIR&amp;$2:$2),B_MSK[[#This Row],[//]]))</f>
        <v>UNTANA</v>
      </c>
      <c r="BB132" s="5" t="str">
        <f ca="1">CONCATENATE(B_MSK[[#This Row],[concat]],B_MSK[[#This Row],[HARGA_X]],B_MSK[[#This Row],[SAT]])</f>
        <v>lilinangkashintoeng1083.33333333333LSN</v>
      </c>
    </row>
    <row r="133" spans="1:54" x14ac:dyDescent="0.25">
      <c r="A133" s="6" t="s">
        <v>128</v>
      </c>
      <c r="B133" s="5" t="str">
        <f ca="1">IF(B_MSK[[#This Row],[N_ID]]="","",INDEX(INDIRECT(DIR&amp;$2:$2),MATCH(B_MSK[[#This Row],[N_ID]],INDIRECT(DIR&amp;"!NOTA[ID_P]"),0)))</f>
        <v/>
      </c>
      <c r="C133" s="5" t="str">
        <f ca="1">IF(B_MSK[[#This Row],[//]]="","",HYPERLINK("["&amp;SUBSTITUTE(DIR,"'","")&amp;"]NOTA!D"&amp;B_MSK[[#This Row],[//]]+2,"&gt;"))</f>
        <v/>
      </c>
      <c r="D133" s="5" t="str">
        <f ca="1">IF(B_MSK[[#This Row],[N_ID]]="","",COUNTIF(INDIRECT(DIR&amp;"!NOTA[ID_H]"),B_MSK[[#This Row],[ID NOTA]]))</f>
        <v/>
      </c>
      <c r="E1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3" s="7" t="str">
        <f ca="1">IF(B_MSK[[#This Row],[stt]]="ada",INDEX([2]!db[NB BM],B_MSK[DB_ROW]-1),"")</f>
        <v/>
      </c>
      <c r="H133" s="7" t="str">
        <f ca="1">IF(B_MSK[[#This Row],[//]]="","",INDEX(INDIRECT(DIR&amp;$2:$2),B_MSK[[#This Row],[//]]))</f>
        <v/>
      </c>
      <c r="I133" s="27" t="str">
        <f ca="1">IF(B_MSK[[#This Row],[//]]="","",INDEX(INDIRECT(DB_PATH&amp;$2:$2),B_MSK[[#This Row],[DB_ROW]]-1))</f>
        <v/>
      </c>
      <c r="J133" s="5" t="str">
        <f ca="1">IF(B_MSK[[#This Row],[//]]="","",IF(INDEX(INDIRECT(DIR&amp;$2:$2),B_MSK[[#This Row],[//]])="","",INDEX(INDIRECT(DIR&amp;$2:$2),B_MSK[[#This Row],[//]])))</f>
        <v/>
      </c>
      <c r="K133" s="5" t="str">
        <f ca="1">IF(B_MSK[[#This Row],[//]]="","",IF(INDEX(INDIRECT(DIR&amp;$2:$2),B_MSK[[#This Row],[//]])="","",INDEX(INDIRECT(DIR&amp;$2:$2),B_MSK[[#This Row],[//]])))</f>
        <v/>
      </c>
      <c r="L133" s="5" t="str">
        <f ca="1">IF(B_MSK[[#This Row],[//]]="","",IF(INDEX(INDIRECT(DIR&amp;$2:$2),B_MSK[[#This Row],[//]])="","",INDEX(INDIRECT(DIR&amp;$2:$2),B_MSK[[#This Row],[//]])))</f>
        <v/>
      </c>
      <c r="M133" s="13" t="str">
        <f ca="1">IF(B_MSK[[#This Row],[//]]="","",INDEX(INDIRECT(DIR&amp;$2:$2),B_MSK[[#This Row],[//]]))</f>
        <v/>
      </c>
      <c r="N133" s="13" t="str">
        <f ca="1">IF(OR(B_MSK[[#This Row],[//]]="",),"",INDEX(INDIRECT(DIR&amp;$2:$2),B_MSK[[#This Row],[//]]))</f>
        <v/>
      </c>
      <c r="O133" s="3" t="str">
        <f ca="1">IF(B_MSK[[#This Row],[//]]="","",IF(INDEX(INDIRECT(DIR&amp;$2:$2),B_MSK[[#This Row],[//]])=0,"",INDEX(INDIRECT(DIR&amp;$2:$2),B_MSK[[#This Row],[//]])))</f>
        <v/>
      </c>
      <c r="P133" s="3" t="str">
        <f ca="1">IF(B_MSK[[#This Row],[//]]="","",IF(INDEX(INDIRECT(DIR&amp;$2:$2),B_MSK[[#This Row],[//]])=0,"",INDEX(INDIRECT(DIR&amp;$2:$2),B_MSK[[#This Row],[//]])))</f>
        <v/>
      </c>
      <c r="Q133" s="12" t="str">
        <f ca="1">IF(B_MSK[[#This Row],[//]]="","",INDEX(INDIRECT(DIR&amp;$2:$2),B_MSK[[#This Row],[//]]))</f>
        <v/>
      </c>
      <c r="R1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3" s="37" t="str">
        <f ca="1">IF(B_MSK[[#This Row],[//]]="","",INDEX(INDIRECT(DIR&amp;$2:$2),B_MSK[[#This Row],[//]]))</f>
        <v/>
      </c>
      <c r="U133" s="38" t="str">
        <f ca="1">IF(SUMIF(B_MSK[NAMA BARANG],B_MSK[[#This Row],[NAMA BARANG]],B_MSK[JMLH BRG])=0,"",SUMIF(B_MSK[NAMA BARANG],B_MSK[[#This Row],[NAMA BARANG]],B_MSK[C]))</f>
        <v/>
      </c>
      <c r="V133" s="7" t="str">
        <f ca="1">IF(B_MSK[[#This Row],[//]]="","",INDEX(INDIRECT(DIR&amp;$2:$2),B_MSK[[#This Row],[//]]))</f>
        <v/>
      </c>
      <c r="W1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3" s="5" t="str">
        <f ca="1">IF(B_MSK[[#This Row],[N.B.nota]]="","",IF(MATCH(B_MSK[[#This Row],[concat]],[2]!db[NB NOTA_C],0)&gt;0,"ada",0))</f>
        <v/>
      </c>
      <c r="Y133" s="5" t="str">
        <f ca="1">IF(B_MSK[[#This Row],[N.B.nota]]="","",ADDRESS(ROW(B_MSK[QB]),COLUMN(B_MSK[QB]))&amp;":"&amp;ADDRESS(ROW(),COLUMN(B_MSK[QB])))</f>
        <v/>
      </c>
      <c r="Z133" s="5" t="str">
        <f ca="1">IF(B_MSK[[#This Row],[concat]]="","",MATCH(B_MSK[[#This Row],[concat]],[2]!db[NB NOTA_C],0)+1)</f>
        <v/>
      </c>
      <c r="AA133" s="5" t="str">
        <f ca="1">IF(B_MSK[[#This Row],[//]]="","",HYPERLINK("[D:\kerja\BANK EXP\BARU\DB.XLSX]DB!e"&amp;B_MSK[[#This Row],[DB_ROW]],"&gt;"))</f>
        <v/>
      </c>
      <c r="AB133" s="30" t="e">
        <f ca="1">MID(B_MSK[[#This Row],[/ STN_1]],FIND(" ",B_MSK[[#This Row],[/ STN_1]])+1,LEN(B_MSK[[#This Row],[/ STN_1]]))</f>
        <v>#VALUE!</v>
      </c>
      <c r="AC1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3" s="15" t="str">
        <f ca="1">IF(B_MSK[[#This Row],[HARGA_2]]="","",IF(MID(B_MSK[[#This Row],[/ STN_2]],FIND(" ",B_MSK[[#This Row],[/ STN_2]])+1,LEN(B_MSK[[#This Row],[/ STN_2]]))="LSN",B_MSK[[#This Row],[HARGA_2]]/12,""))</f>
        <v/>
      </c>
      <c r="AH133" s="7" t="str">
        <f ca="1">IF(B_MSK[[#This Row],[HARGA_3]]="","","/ "&amp;"PCS")</f>
        <v/>
      </c>
      <c r="AI133" s="15" t="str">
        <f ca="1">IF(B_MSK[[#This Row],[HARGA_3]]="",IF(B_MSK[[#This Row],[HARGA_2]]="",IF(B_MSK[[#This Row],[HARGA_1]]="","",B_MSK[[#This Row],[HARGA_1]]),B_MSK[[#This Row],[HARGA_2]]),B_MSK[[#This Row],[HARGA_3]])</f>
        <v/>
      </c>
      <c r="AJ133" s="15" t="str">
        <f ca="1">IF(B_MSK[[#This Row],[/ STN_3]]="",IF(B_MSK[[#This Row],[/ STN_2]]="",IF(B_MSK[[#This Row],[/ STN_1]]="","",B_MSK[[#This Row],[/ STN_1]]),B_MSK[[#This Row],[/ STN_2]]),B_MSK[[#This Row],[/ STN_3]])</f>
        <v/>
      </c>
      <c r="AK133" s="5" t="str">
        <f ca="1">IF(B_MSK[[#This Row],[//]]="","",SUBSTITUTE(SUBSTITUTE(SUBSTITUTE(B_MSK[[#This Row],[QTY/ CTN]]," ","_",2),"(",""),")","")&amp;"_")</f>
        <v/>
      </c>
      <c r="AL133" s="5" t="str">
        <f ca="1">IF(B_MSK[[#This Row],[A_B]]="","",SEARCH("_",B_MSK[[#This Row],[A_B]]))</f>
        <v/>
      </c>
      <c r="AM133" s="5" t="str">
        <f ca="1">IF(B_MSK[[#This Row],[A_B]]="","",LEN(B_MSK[[#This Row],[A_B]]))</f>
        <v/>
      </c>
      <c r="AN133" s="5" t="str">
        <f ca="1">IF(B_MSK[[#This Row],[A_B]]="","",LEFT(B_MSK[[#This Row],[QTY/ CTN]],B_MSK[[#This Row],[A_B_1]]))</f>
        <v/>
      </c>
      <c r="AO133" s="5" t="str">
        <f ca="1">IF(B_MSK[[#This Row],[A_B]]="","",LEFT(B_MSK[[#This Row],[A_]],SEARCH(" ",B_MSK[[#This Row],[A_]])-1))</f>
        <v/>
      </c>
      <c r="AP133" s="5" t="str">
        <f ca="1">IF(B_MSK[[#This Row],[A_B]]="","",RIGHT(B_MSK[[#This Row],[A_]],LEN(B_MSK[[#This Row],[A_]])-SEARCH(" ",B_MSK[[#This Row],[A_]])))</f>
        <v/>
      </c>
      <c r="AQ1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3" s="5" t="str">
        <f ca="1">IF(B_MSK[[#This Row],[B_]]="","",LEFT(B_MSK[[#This Row],[B_]],SEARCH(" ",B_MSK[[#This Row],[B_]])))</f>
        <v/>
      </c>
      <c r="AS133" s="5" t="str">
        <f ca="1">IF(B_MSK[[#This Row],[B_]]="","",RIGHT(B_MSK[[#This Row],[B_]],LEN(B_MSK[[#This Row],[B_]])-SEARCH(" ",B_MSK[[#This Row],[B_]])))</f>
        <v/>
      </c>
      <c r="AT133" s="5" t="str">
        <f ca="1">IF(B_MSK[[#This Row],[B_2]]="LSN",12,"")</f>
        <v/>
      </c>
      <c r="AU133" s="5" t="str">
        <f ca="1">IF(B_MSK[[#This Row],[C_1]]="","","PCS")</f>
        <v/>
      </c>
      <c r="AV133" s="5" t="str">
        <f ca="1">IF(B_MSK[[#This Row],[A_1]]="","",B_MSK[[#This Row],[A_1]]*IF(B_MSK[[#This Row],[B_1]]="",1,B_MSK[[#This Row],[B_1]])*IF(B_MSK[[#This Row],[C_1]]="",1,B_MSK[[#This Row],[C_1]]))</f>
        <v/>
      </c>
      <c r="AW133" s="5" t="str">
        <f ca="1">IF(B_MSK[[#This Row],[C_2]]="",IF(B_MSK[[#This Row],[B_2]]="",IF(B_MSK[[#This Row],[A_2]]="","",B_MSK[[#This Row],[A_2]]),B_MSK[[#This Row],[B_2]]),B_MSK[[#This Row],[C_2]])</f>
        <v/>
      </c>
      <c r="AX133" s="2">
        <f ca="1">IF(ISNUMBER(B_MSK[[#This Row],[TANGGAL DATANG]]),B_MSK[[#This Row],[TANGGAL DATANG]],AX132)</f>
        <v>44933</v>
      </c>
      <c r="AY133" s="5" t="str">
        <f ca="1">IF(B_MSK[[#This Row],[DB_ROW]]="","",INDEX([3]!db[JENIS],B_MSK[[#This Row],[DB_ROW]]-1))</f>
        <v/>
      </c>
      <c r="AZ133" s="5" t="e">
        <f ca="1">IF(B_MSK[[#This Row],[A_1]]="","",B_MSK[[#This Row],[A_1]])*1</f>
        <v>#VALUE!</v>
      </c>
      <c r="BA133" s="5" t="str">
        <f ca="1">IF(B_MSK[[#This Row],[//]]="","",INDEX(INDIRECT(DIR&amp;$2:$2),B_MSK[[#This Row],[//]]))</f>
        <v/>
      </c>
      <c r="BB133" s="5" t="str">
        <f ca="1">CONCATENATE(B_MSK[[#This Row],[concat]],B_MSK[[#This Row],[HARGA_X]],B_MSK[[#This Row],[SAT]])</f>
        <v/>
      </c>
    </row>
    <row r="134" spans="1:54" x14ac:dyDescent="0.25">
      <c r="A134" s="6" t="s">
        <v>204</v>
      </c>
      <c r="B134" s="5">
        <f ca="1">IF(B_MSK[[#This Row],[N_ID]]="","",INDEX(INDIRECT(DIR&amp;$2:$2),MATCH(B_MSK[[#This Row],[N_ID]],INDIRECT(DIR&amp;"!NOTA[ID_P]"),0)))</f>
        <v>30</v>
      </c>
      <c r="C134" s="5" t="str">
        <f ca="1">IF(B_MSK[[#This Row],[//]]="","",HYPERLINK("["&amp;SUBSTITUTE(DIR,"'","")&amp;"]NOTA!D"&amp;B_MSK[[#This Row],[//]]+2,"&gt;"))</f>
        <v>&gt;</v>
      </c>
      <c r="D134" s="5">
        <f ca="1">IF(B_MSK[[#This Row],[N_ID]]="","",COUNTIF(INDIRECT(DIR&amp;"!NOTA[ID_H]"),B_MSK[[#This Row],[ID NOTA]]))</f>
        <v>1</v>
      </c>
      <c r="E1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131</v>
      </c>
      <c r="F1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4" s="7" t="str">
        <f ca="1">IF(B_MSK[[#This Row],[stt]]="ada",INDEX([2]!db[NB BM],B_MSK[DB_ROW]-1),"")</f>
        <v>Bp gel TF-1190 hitek 0.3mm</v>
      </c>
      <c r="H134" s="7" t="str">
        <f ca="1">IF(B_MSK[[#This Row],[//]]="","",INDEX(INDIRECT(DIR&amp;$2:$2),B_MSK[[#This Row],[//]]))</f>
        <v>DUTA BUANA</v>
      </c>
      <c r="I134" s="27" t="str">
        <f ca="1">IF(B_MSK[[#This Row],[//]]="","",INDEX(INDIRECT(DB_PATH&amp;$2:$2),B_MSK[[#This Row],[DB_ROW]]-1))</f>
        <v>96 LSN</v>
      </c>
      <c r="J134" s="5">
        <f ca="1">IF(B_MSK[[#This Row],[//]]="","",IF(INDEX(INDIRECT(DIR&amp;$2:$2),B_MSK[[#This Row],[//]])="","",INDEX(INDIRECT(DIR&amp;$2:$2),B_MSK[[#This Row],[//]])))</f>
        <v>15</v>
      </c>
      <c r="K134" s="5">
        <f ca="1">IF(B_MSK[[#This Row],[//]]="","",IF(INDEX(INDIRECT(DIR&amp;$2:$2),B_MSK[[#This Row],[//]])="","",INDEX(INDIRECT(DIR&amp;$2:$2),B_MSK[[#This Row],[//]])))</f>
        <v>1440</v>
      </c>
      <c r="L134" s="5" t="str">
        <f ca="1">IF(B_MSK[[#This Row],[//]]="","",IF(INDEX(INDIRECT(DIR&amp;$2:$2),B_MSK[[#This Row],[//]])="","",INDEX(INDIRECT(DIR&amp;$2:$2),B_MSK[[#This Row],[//]])))</f>
        <v>LSN</v>
      </c>
      <c r="M134" s="13">
        <f ca="1">IF(B_MSK[[#This Row],[//]]="","",INDEX(INDIRECT(DIR&amp;$2:$2),B_MSK[[#This Row],[//]]))</f>
        <v>26500</v>
      </c>
      <c r="N134" s="13">
        <f ca="1">IF(OR(B_MSK[[#This Row],[//]]="",),"",INDEX(INDIRECT(DIR&amp;$2:$2),B_MSK[[#This Row],[//]]))</f>
        <v>2544000</v>
      </c>
      <c r="O134" s="3" t="str">
        <f ca="1">IF(B_MSK[[#This Row],[//]]="","",IF(INDEX(INDIRECT(DIR&amp;$2:$2),B_MSK[[#This Row],[//]])=0,"",INDEX(INDIRECT(DIR&amp;$2:$2),B_MSK[[#This Row],[//]])))</f>
        <v/>
      </c>
      <c r="P134" s="3" t="str">
        <f ca="1">IF(B_MSK[[#This Row],[//]]="","",IF(INDEX(INDIRECT(DIR&amp;$2:$2),B_MSK[[#This Row],[//]])=0,"",INDEX(INDIRECT(DIR&amp;$2:$2),B_MSK[[#This Row],[//]])))</f>
        <v/>
      </c>
      <c r="Q134" s="12">
        <f ca="1">IF(B_MSK[[#This Row],[//]]="","",INDEX(INDIRECT(DIR&amp;$2:$2),B_MSK[[#This Row],[//]]))</f>
        <v>38160000</v>
      </c>
      <c r="R13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3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38160000</v>
      </c>
      <c r="T134" s="37">
        <f ca="1">IF(B_MSK[[#This Row],[//]]="","",INDEX(INDIRECT(DIR&amp;$2:$2),B_MSK[[#This Row],[//]]))</f>
        <v>0</v>
      </c>
      <c r="U134" s="38">
        <f ca="1">IF(SUMIF(B_MSK[NAMA BARANG],B_MSK[[#This Row],[NAMA BARANG]],B_MSK[JMLH BRG])=0,"",SUMIF(B_MSK[NAMA BARANG],B_MSK[[#This Row],[NAMA BARANG]],B_MSK[C]))</f>
        <v>15</v>
      </c>
      <c r="V134" s="7" t="str">
        <f ca="1">IF(B_MSK[[#This Row],[//]]="","",INDEX(INDIRECT(DIR&amp;$2:$2),B_MSK[[#This Row],[//]]))</f>
        <v>BALLPEN GEL TF-1190 HTM 0.3MM HIGHTECH</v>
      </c>
      <c r="W134" s="7" t="str">
        <f ca="1">LOWER(SUBSTITUTE(SUBSTITUTE(SUBSTITUTE(SUBSTITUTE(SUBSTITUTE(SUBSTITUTE(SUBSTITUTE(SUBSTITUTE(SUBSTITUTE(B_MSK[[#This Row],[N.B.nota]]," ",""),"-",""),"(",""),")",""),".",""),",",""),"/",""),"""",""),"+",""))</f>
        <v>ballpengeltf1190htm03mmhightech</v>
      </c>
      <c r="X134" s="5" t="str">
        <f ca="1">IF(B_MSK[[#This Row],[N.B.nota]]="","",IF(MATCH(B_MSK[[#This Row],[concat]],[2]!db[NB NOTA_C],0)&gt;0,"ada",0))</f>
        <v>ada</v>
      </c>
      <c r="Y134" s="5" t="str">
        <f ca="1">IF(B_MSK[[#This Row],[N.B.nota]]="","",ADDRESS(ROW(B_MSK[QB]),COLUMN(B_MSK[QB]))&amp;":"&amp;ADDRESS(ROW(),COLUMN(B_MSK[QB])))</f>
        <v>$D$4:$D$134</v>
      </c>
      <c r="Z134" s="5">
        <f ca="1">IF(B_MSK[[#This Row],[concat]]="","",MATCH(B_MSK[[#This Row],[concat]],[2]!db[NB NOTA_C],0)+1)</f>
        <v>90</v>
      </c>
      <c r="AA134" s="5" t="str">
        <f ca="1">IF(B_MSK[[#This Row],[//]]="","",HYPERLINK("[D:\kerja\BANK EXP\BARU\DB.XLSX]DB!e"&amp;B_MSK[[#This Row],[DB_ROW]],"&gt;"))</f>
        <v>&gt;</v>
      </c>
      <c r="AB134" s="30" t="str">
        <f ca="1">MID(B_MSK[[#This Row],[/ STN_1]],FIND(" ",B_MSK[[#This Row],[/ STN_1]])+1,LEN(B_MSK[[#This Row],[/ STN_1]]))</f>
        <v>LSN</v>
      </c>
      <c r="AC134" s="11">
        <f ca="1">IF(B_MSK[[#This Row],[//]]="","",IF(B_MSK[[#This Row],[ JUMLAH ]]="","",IF(B_MSK[[#This Row],[C]]="",B_MSK[[#This Row],[HARGA CTN]]/B_MSK[[#This Row],[JMLH BRG]],B_MSK[[#This Row],[HARGA CTN]]/B_MSK[[#This Row],[A_1]])))</f>
        <v>26500</v>
      </c>
      <c r="AD1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3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2208.3333333333335</v>
      </c>
      <c r="AF13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34" s="15" t="str">
        <f ca="1">IF(B_MSK[[#This Row],[HARGA_2]]="","",IF(MID(B_MSK[[#This Row],[/ STN_2]],FIND(" ",B_MSK[[#This Row],[/ STN_2]])+1,LEN(B_MSK[[#This Row],[/ STN_2]]))="LSN",B_MSK[[#This Row],[HARGA_2]]/12,""))</f>
        <v/>
      </c>
      <c r="AH134" s="7" t="str">
        <f ca="1">IF(B_MSK[[#This Row],[HARGA_3]]="","","/ "&amp;"PCS")</f>
        <v/>
      </c>
      <c r="AI134" s="15">
        <f ca="1">IF(B_MSK[[#This Row],[HARGA_3]]="",IF(B_MSK[[#This Row],[HARGA_2]]="",IF(B_MSK[[#This Row],[HARGA_1]]="","",B_MSK[[#This Row],[HARGA_1]]),B_MSK[[#This Row],[HARGA_2]]),B_MSK[[#This Row],[HARGA_3]])</f>
        <v>2208.3333333333335</v>
      </c>
      <c r="AJ13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4" s="5" t="str">
        <f ca="1">IF(B_MSK[[#This Row],[//]]="","",SUBSTITUTE(SUBSTITUTE(SUBSTITUTE(B_MSK[[#This Row],[QTY/ CTN]]," ","_",2),"(",""),")","")&amp;"_")</f>
        <v>96 LSN_</v>
      </c>
      <c r="AL134" s="5">
        <f ca="1">IF(B_MSK[[#This Row],[A_B]]="","",SEARCH("_",B_MSK[[#This Row],[A_B]]))</f>
        <v>7</v>
      </c>
      <c r="AM134" s="5">
        <f ca="1">IF(B_MSK[[#This Row],[A_B]]="","",LEN(B_MSK[[#This Row],[A_B]]))</f>
        <v>7</v>
      </c>
      <c r="AN134" s="5" t="str">
        <f ca="1">IF(B_MSK[[#This Row],[A_B]]="","",LEFT(B_MSK[[#This Row],[QTY/ CTN]],B_MSK[[#This Row],[A_B_1]]))</f>
        <v>96 LSN</v>
      </c>
      <c r="AO134" s="5" t="str">
        <f ca="1">IF(B_MSK[[#This Row],[A_B]]="","",LEFT(B_MSK[[#This Row],[A_]],SEARCH(" ",B_MSK[[#This Row],[A_]])-1))</f>
        <v>96</v>
      </c>
      <c r="AP134" s="5" t="str">
        <f ca="1">IF(B_MSK[[#This Row],[A_B]]="","",RIGHT(B_MSK[[#This Row],[A_]],LEN(B_MSK[[#This Row],[A_]])-SEARCH(" ",B_MSK[[#This Row],[A_]])))</f>
        <v>LSN</v>
      </c>
      <c r="AQ1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34" s="5" t="str">
        <f ca="1">IF(B_MSK[[#This Row],[B_]]="","",LEFT(B_MSK[[#This Row],[B_]],SEARCH(" ",B_MSK[[#This Row],[B_]])))</f>
        <v xml:space="preserve">12 </v>
      </c>
      <c r="AS134" s="5" t="str">
        <f ca="1">IF(B_MSK[[#This Row],[B_]]="","",RIGHT(B_MSK[[#This Row],[B_]],LEN(B_MSK[[#This Row],[B_]])-SEARCH(" ",B_MSK[[#This Row],[B_]])))</f>
        <v>PCS</v>
      </c>
      <c r="AT134" s="5" t="str">
        <f ca="1">IF(B_MSK[[#This Row],[B_2]]="LSN",12,"")</f>
        <v/>
      </c>
      <c r="AU134" s="5" t="str">
        <f ca="1">IF(B_MSK[[#This Row],[C_1]]="","","PCS")</f>
        <v/>
      </c>
      <c r="AV134" s="5">
        <f ca="1">IF(B_MSK[[#This Row],[A_1]]="","",B_MSK[[#This Row],[A_1]]*IF(B_MSK[[#This Row],[B_1]]="",1,B_MSK[[#This Row],[B_1]])*IF(B_MSK[[#This Row],[C_1]]="",1,B_MSK[[#This Row],[C_1]]))</f>
        <v>1152</v>
      </c>
      <c r="AW134" s="5" t="str">
        <f ca="1">IF(B_MSK[[#This Row],[C_2]]="",IF(B_MSK[[#This Row],[B_2]]="",IF(B_MSK[[#This Row],[A_2]]="","",B_MSK[[#This Row],[A_2]]),B_MSK[[#This Row],[B_2]]),B_MSK[[#This Row],[C_2]])</f>
        <v>PCS</v>
      </c>
      <c r="AX134" s="2">
        <f ca="1">IF(ISNUMBER(B_MSK[[#This Row],[TANGGAL DATANG]]),B_MSK[[#This Row],[TANGGAL DATANG]],AX133)</f>
        <v>44933</v>
      </c>
      <c r="AY134" s="5" t="e">
        <f ca="1">IF(B_MSK[[#This Row],[DB_ROW]]="","",INDEX([3]!db[JENIS],B_MSK[[#This Row],[DB_ROW]]-1))</f>
        <v>#REF!</v>
      </c>
      <c r="AZ134" s="5">
        <f ca="1">IF(B_MSK[[#This Row],[A_1]]="","",B_MSK[[#This Row],[A_1]])*1</f>
        <v>96</v>
      </c>
      <c r="BA134" s="5" t="str">
        <f ca="1">IF(B_MSK[[#This Row],[//]]="","",INDEX(INDIRECT(DIR&amp;$2:$2),B_MSK[[#This Row],[//]]))</f>
        <v>UNTANA</v>
      </c>
      <c r="BB134" s="5" t="str">
        <f ca="1">CONCATENATE(B_MSK[[#This Row],[concat]],B_MSK[[#This Row],[HARGA_X]],B_MSK[[#This Row],[SAT]])</f>
        <v>ballpengeltf1190htm03mmhightech2208.33333333333LSN</v>
      </c>
    </row>
    <row r="135" spans="1:54" x14ac:dyDescent="0.25">
      <c r="A135" s="6" t="s">
        <v>128</v>
      </c>
      <c r="B135" s="5" t="str">
        <f ca="1">IF(B_MSK[[#This Row],[N_ID]]="","",INDEX(INDIRECT(DIR&amp;$2:$2),MATCH(B_MSK[[#This Row],[N_ID]],INDIRECT(DIR&amp;"!NOTA[ID_P]"),0)))</f>
        <v/>
      </c>
      <c r="C135" s="5" t="str">
        <f ca="1">IF(B_MSK[[#This Row],[//]]="","",HYPERLINK("["&amp;SUBSTITUTE(DIR,"'","")&amp;"]NOTA!D"&amp;B_MSK[[#This Row],[//]]+2,"&gt;"))</f>
        <v/>
      </c>
      <c r="D135" s="5" t="str">
        <f ca="1">IF(B_MSK[[#This Row],[N_ID]]="","",COUNTIF(INDIRECT(DIR&amp;"!NOTA[ID_H]"),B_MSK[[#This Row],[ID NOTA]]))</f>
        <v/>
      </c>
      <c r="E1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5" s="7" t="str">
        <f ca="1">IF(B_MSK[[#This Row],[stt]]="ada",INDEX([2]!db[NB BM],B_MSK[DB_ROW]-1),"")</f>
        <v/>
      </c>
      <c r="H135" s="7" t="str">
        <f ca="1">IF(B_MSK[[#This Row],[//]]="","",INDEX(INDIRECT(DIR&amp;$2:$2),B_MSK[[#This Row],[//]]))</f>
        <v/>
      </c>
      <c r="I135" s="27" t="str">
        <f ca="1">IF(B_MSK[[#This Row],[//]]="","",INDEX(INDIRECT(DB_PATH&amp;$2:$2),B_MSK[[#This Row],[DB_ROW]]-1))</f>
        <v/>
      </c>
      <c r="J135" s="5" t="str">
        <f ca="1">IF(B_MSK[[#This Row],[//]]="","",IF(INDEX(INDIRECT(DIR&amp;$2:$2),B_MSK[[#This Row],[//]])="","",INDEX(INDIRECT(DIR&amp;$2:$2),B_MSK[[#This Row],[//]])))</f>
        <v/>
      </c>
      <c r="K135" s="5" t="str">
        <f ca="1">IF(B_MSK[[#This Row],[//]]="","",IF(INDEX(INDIRECT(DIR&amp;$2:$2),B_MSK[[#This Row],[//]])="","",INDEX(INDIRECT(DIR&amp;$2:$2),B_MSK[[#This Row],[//]])))</f>
        <v/>
      </c>
      <c r="L135" s="5" t="str">
        <f ca="1">IF(B_MSK[[#This Row],[//]]="","",IF(INDEX(INDIRECT(DIR&amp;$2:$2),B_MSK[[#This Row],[//]])="","",INDEX(INDIRECT(DIR&amp;$2:$2),B_MSK[[#This Row],[//]])))</f>
        <v/>
      </c>
      <c r="M135" s="13" t="str">
        <f ca="1">IF(B_MSK[[#This Row],[//]]="","",INDEX(INDIRECT(DIR&amp;$2:$2),B_MSK[[#This Row],[//]]))</f>
        <v/>
      </c>
      <c r="N135" s="13" t="str">
        <f ca="1">IF(OR(B_MSK[[#This Row],[//]]="",),"",INDEX(INDIRECT(DIR&amp;$2:$2),B_MSK[[#This Row],[//]]))</f>
        <v/>
      </c>
      <c r="O135" s="3" t="str">
        <f ca="1">IF(B_MSK[[#This Row],[//]]="","",IF(INDEX(INDIRECT(DIR&amp;$2:$2),B_MSK[[#This Row],[//]])=0,"",INDEX(INDIRECT(DIR&amp;$2:$2),B_MSK[[#This Row],[//]])))</f>
        <v/>
      </c>
      <c r="P135" s="3" t="str">
        <f ca="1">IF(B_MSK[[#This Row],[//]]="","",IF(INDEX(INDIRECT(DIR&amp;$2:$2),B_MSK[[#This Row],[//]])=0,"",INDEX(INDIRECT(DIR&amp;$2:$2),B_MSK[[#This Row],[//]])))</f>
        <v/>
      </c>
      <c r="Q135" s="12" t="str">
        <f ca="1">IF(B_MSK[[#This Row],[//]]="","",INDEX(INDIRECT(DIR&amp;$2:$2),B_MSK[[#This Row],[//]]))</f>
        <v/>
      </c>
      <c r="R1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5" s="37" t="str">
        <f ca="1">IF(B_MSK[[#This Row],[//]]="","",INDEX(INDIRECT(DIR&amp;$2:$2),B_MSK[[#This Row],[//]]))</f>
        <v/>
      </c>
      <c r="U135" s="38" t="str">
        <f ca="1">IF(SUMIF(B_MSK[NAMA BARANG],B_MSK[[#This Row],[NAMA BARANG]],B_MSK[JMLH BRG])=0,"",SUMIF(B_MSK[NAMA BARANG],B_MSK[[#This Row],[NAMA BARANG]],B_MSK[C]))</f>
        <v/>
      </c>
      <c r="V135" s="7" t="str">
        <f ca="1">IF(B_MSK[[#This Row],[//]]="","",INDEX(INDIRECT(DIR&amp;$2:$2),B_MSK[[#This Row],[//]]))</f>
        <v/>
      </c>
      <c r="W1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5" s="5" t="str">
        <f ca="1">IF(B_MSK[[#This Row],[N.B.nota]]="","",IF(MATCH(B_MSK[[#This Row],[concat]],[2]!db[NB NOTA_C],0)&gt;0,"ada",0))</f>
        <v/>
      </c>
      <c r="Y135" s="5" t="str">
        <f ca="1">IF(B_MSK[[#This Row],[N.B.nota]]="","",ADDRESS(ROW(B_MSK[QB]),COLUMN(B_MSK[QB]))&amp;":"&amp;ADDRESS(ROW(),COLUMN(B_MSK[QB])))</f>
        <v/>
      </c>
      <c r="Z135" s="5" t="str">
        <f ca="1">IF(B_MSK[[#This Row],[concat]]="","",MATCH(B_MSK[[#This Row],[concat]],[2]!db[NB NOTA_C],0)+1)</f>
        <v/>
      </c>
      <c r="AA135" s="5" t="str">
        <f ca="1">IF(B_MSK[[#This Row],[//]]="","",HYPERLINK("[D:\kerja\BANK EXP\BARU\DB.XLSX]DB!e"&amp;B_MSK[[#This Row],[DB_ROW]],"&gt;"))</f>
        <v/>
      </c>
      <c r="AB135" s="30" t="e">
        <f ca="1">MID(B_MSK[[#This Row],[/ STN_1]],FIND(" ",B_MSK[[#This Row],[/ STN_1]])+1,LEN(B_MSK[[#This Row],[/ STN_1]]))</f>
        <v>#VALUE!</v>
      </c>
      <c r="AC1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5" s="15" t="str">
        <f ca="1">IF(B_MSK[[#This Row],[HARGA_2]]="","",IF(MID(B_MSK[[#This Row],[/ STN_2]],FIND(" ",B_MSK[[#This Row],[/ STN_2]])+1,LEN(B_MSK[[#This Row],[/ STN_2]]))="LSN",B_MSK[[#This Row],[HARGA_2]]/12,""))</f>
        <v/>
      </c>
      <c r="AH135" s="7" t="str">
        <f ca="1">IF(B_MSK[[#This Row],[HARGA_3]]="","","/ "&amp;"PCS")</f>
        <v/>
      </c>
      <c r="AI135" s="15" t="str">
        <f ca="1">IF(B_MSK[[#This Row],[HARGA_3]]="",IF(B_MSK[[#This Row],[HARGA_2]]="",IF(B_MSK[[#This Row],[HARGA_1]]="","",B_MSK[[#This Row],[HARGA_1]]),B_MSK[[#This Row],[HARGA_2]]),B_MSK[[#This Row],[HARGA_3]])</f>
        <v/>
      </c>
      <c r="AJ135" s="15" t="str">
        <f ca="1">IF(B_MSK[[#This Row],[/ STN_3]]="",IF(B_MSK[[#This Row],[/ STN_2]]="",IF(B_MSK[[#This Row],[/ STN_1]]="","",B_MSK[[#This Row],[/ STN_1]]),B_MSK[[#This Row],[/ STN_2]]),B_MSK[[#This Row],[/ STN_3]])</f>
        <v/>
      </c>
      <c r="AK135" s="5" t="str">
        <f ca="1">IF(B_MSK[[#This Row],[//]]="","",SUBSTITUTE(SUBSTITUTE(SUBSTITUTE(B_MSK[[#This Row],[QTY/ CTN]]," ","_",2),"(",""),")","")&amp;"_")</f>
        <v/>
      </c>
      <c r="AL135" s="5" t="str">
        <f ca="1">IF(B_MSK[[#This Row],[A_B]]="","",SEARCH("_",B_MSK[[#This Row],[A_B]]))</f>
        <v/>
      </c>
      <c r="AM135" s="5" t="str">
        <f ca="1">IF(B_MSK[[#This Row],[A_B]]="","",LEN(B_MSK[[#This Row],[A_B]]))</f>
        <v/>
      </c>
      <c r="AN135" s="5" t="str">
        <f ca="1">IF(B_MSK[[#This Row],[A_B]]="","",LEFT(B_MSK[[#This Row],[QTY/ CTN]],B_MSK[[#This Row],[A_B_1]]))</f>
        <v/>
      </c>
      <c r="AO135" s="5" t="str">
        <f ca="1">IF(B_MSK[[#This Row],[A_B]]="","",LEFT(B_MSK[[#This Row],[A_]],SEARCH(" ",B_MSK[[#This Row],[A_]])-1))</f>
        <v/>
      </c>
      <c r="AP135" s="5" t="str">
        <f ca="1">IF(B_MSK[[#This Row],[A_B]]="","",RIGHT(B_MSK[[#This Row],[A_]],LEN(B_MSK[[#This Row],[A_]])-SEARCH(" ",B_MSK[[#This Row],[A_]])))</f>
        <v/>
      </c>
      <c r="AQ1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5" s="5" t="str">
        <f ca="1">IF(B_MSK[[#This Row],[B_]]="","",LEFT(B_MSK[[#This Row],[B_]],SEARCH(" ",B_MSK[[#This Row],[B_]])))</f>
        <v/>
      </c>
      <c r="AS135" s="5" t="str">
        <f ca="1">IF(B_MSK[[#This Row],[B_]]="","",RIGHT(B_MSK[[#This Row],[B_]],LEN(B_MSK[[#This Row],[B_]])-SEARCH(" ",B_MSK[[#This Row],[B_]])))</f>
        <v/>
      </c>
      <c r="AT135" s="5" t="str">
        <f ca="1">IF(B_MSK[[#This Row],[B_2]]="LSN",12,"")</f>
        <v/>
      </c>
      <c r="AU135" s="5" t="str">
        <f ca="1">IF(B_MSK[[#This Row],[C_1]]="","","PCS")</f>
        <v/>
      </c>
      <c r="AV135" s="5" t="str">
        <f ca="1">IF(B_MSK[[#This Row],[A_1]]="","",B_MSK[[#This Row],[A_1]]*IF(B_MSK[[#This Row],[B_1]]="",1,B_MSK[[#This Row],[B_1]])*IF(B_MSK[[#This Row],[C_1]]="",1,B_MSK[[#This Row],[C_1]]))</f>
        <v/>
      </c>
      <c r="AW135" s="5" t="str">
        <f ca="1">IF(B_MSK[[#This Row],[C_2]]="",IF(B_MSK[[#This Row],[B_2]]="",IF(B_MSK[[#This Row],[A_2]]="","",B_MSK[[#This Row],[A_2]]),B_MSK[[#This Row],[B_2]]),B_MSK[[#This Row],[C_2]])</f>
        <v/>
      </c>
      <c r="AX135" s="2">
        <f ca="1">IF(ISNUMBER(B_MSK[[#This Row],[TANGGAL DATANG]]),B_MSK[[#This Row],[TANGGAL DATANG]],AX134)</f>
        <v>44933</v>
      </c>
      <c r="AY135" s="5" t="str">
        <f ca="1">IF(B_MSK[[#This Row],[DB_ROW]]="","",INDEX([3]!db[JENIS],B_MSK[[#This Row],[DB_ROW]]-1))</f>
        <v/>
      </c>
      <c r="AZ135" s="5" t="e">
        <f ca="1">IF(B_MSK[[#This Row],[A_1]]="","",B_MSK[[#This Row],[A_1]])*1</f>
        <v>#VALUE!</v>
      </c>
      <c r="BA135" s="5" t="str">
        <f ca="1">IF(B_MSK[[#This Row],[//]]="","",INDEX(INDIRECT(DIR&amp;$2:$2),B_MSK[[#This Row],[//]]))</f>
        <v/>
      </c>
      <c r="BB135" s="5" t="str">
        <f ca="1">CONCATENATE(B_MSK[[#This Row],[concat]],B_MSK[[#This Row],[HARGA_X]],B_MSK[[#This Row],[SAT]])</f>
        <v/>
      </c>
    </row>
    <row r="136" spans="1:54" x14ac:dyDescent="0.25">
      <c r="A136" s="6" t="s">
        <v>246</v>
      </c>
      <c r="B136" s="5">
        <f ca="1">IF(B_MSK[[#This Row],[N_ID]]="","",INDEX(INDIRECT(DIR&amp;$2:$2),MATCH(B_MSK[[#This Row],[N_ID]],INDIRECT(DIR&amp;"!NOTA[ID_P]"),0)))</f>
        <v>31</v>
      </c>
      <c r="C136" s="5" t="str">
        <f ca="1">IF(B_MSK[[#This Row],[//]]="","",HYPERLINK("["&amp;SUBSTITUTE(DIR,"'","")&amp;"]NOTA!D"&amp;B_MSK[[#This Row],[//]]+2,"&gt;"))</f>
        <v>&gt;</v>
      </c>
      <c r="D136" s="5">
        <f ca="1">IF(B_MSK[[#This Row],[N_ID]]="","",COUNTIF(INDIRECT(DIR&amp;"!NOTA[ID_H]"),B_MSK[[#This Row],[ID NOTA]]))</f>
        <v>1</v>
      </c>
      <c r="E13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133</v>
      </c>
      <c r="F136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44935</v>
      </c>
      <c r="G136" s="7" t="str">
        <f ca="1">IF(B_MSK[[#This Row],[stt]]="ada",INDEX([2]!db[NB BM],B_MSK[DB_ROW]-1),"")</f>
        <v>Palet cat air biasa DOF</v>
      </c>
      <c r="H136" s="7" t="str">
        <f ca="1">IF(B_MSK[[#This Row],[//]]="","",INDEX(INDIRECT(DIR&amp;$2:$2),B_MSK[[#This Row],[//]]))</f>
        <v>CAHAYA GEMILANG</v>
      </c>
      <c r="I136" s="27" t="str">
        <f ca="1">IF(B_MSK[[#This Row],[//]]="","",INDEX(INDIRECT(DB_PATH&amp;$2:$2),B_MSK[[#This Row],[DB_ROW]]-1))</f>
        <v>84 LSN</v>
      </c>
      <c r="J136" s="5">
        <f ca="1">IF(B_MSK[[#This Row],[//]]="","",IF(INDEX(INDIRECT(DIR&amp;$2:$2),B_MSK[[#This Row],[//]])="","",INDEX(INDIRECT(DIR&amp;$2:$2),B_MSK[[#This Row],[//]])))</f>
        <v>40</v>
      </c>
      <c r="K136" s="5">
        <f ca="1">IF(B_MSK[[#This Row],[//]]="","",IF(INDEX(INDIRECT(DIR&amp;$2:$2),B_MSK[[#This Row],[//]])="","",INDEX(INDIRECT(DIR&amp;$2:$2),B_MSK[[#This Row],[//]])))</f>
        <v>3360</v>
      </c>
      <c r="L136" s="5" t="str">
        <f ca="1">IF(B_MSK[[#This Row],[//]]="","",IF(INDEX(INDIRECT(DIR&amp;$2:$2),B_MSK[[#This Row],[//]])="","",INDEX(INDIRECT(DIR&amp;$2:$2),B_MSK[[#This Row],[//]])))</f>
        <v>LSN</v>
      </c>
      <c r="M136" s="13">
        <f ca="1">IF(B_MSK[[#This Row],[//]]="","",INDEX(INDIRECT(DIR&amp;$2:$2),B_MSK[[#This Row],[//]]))</f>
        <v>7000</v>
      </c>
      <c r="N136" s="13">
        <f ca="1">IF(OR(B_MSK[[#This Row],[//]]="",),"",INDEX(INDIRECT(DIR&amp;$2:$2),B_MSK[[#This Row],[//]]))</f>
        <v>588000</v>
      </c>
      <c r="O136" s="3" t="str">
        <f ca="1">IF(B_MSK[[#This Row],[//]]="","",IF(INDEX(INDIRECT(DIR&amp;$2:$2),B_MSK[[#This Row],[//]])=0,"",INDEX(INDIRECT(DIR&amp;$2:$2),B_MSK[[#This Row],[//]])))</f>
        <v/>
      </c>
      <c r="P136" s="3" t="str">
        <f ca="1">IF(B_MSK[[#This Row],[//]]="","",IF(INDEX(INDIRECT(DIR&amp;$2:$2),B_MSK[[#This Row],[//]])=0,"",INDEX(INDIRECT(DIR&amp;$2:$2),B_MSK[[#This Row],[//]])))</f>
        <v/>
      </c>
      <c r="Q136" s="12">
        <f ca="1">IF(B_MSK[[#This Row],[//]]="","",INDEX(INDIRECT(DIR&amp;$2:$2),B_MSK[[#This Row],[//]]))</f>
        <v>23520000</v>
      </c>
      <c r="R13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3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23520000</v>
      </c>
      <c r="T136" s="37">
        <f ca="1">IF(B_MSK[[#This Row],[//]]="","",INDEX(INDIRECT(DIR&amp;$2:$2),B_MSK[[#This Row],[//]]))</f>
        <v>0</v>
      </c>
      <c r="U136" s="38">
        <f ca="1">IF(SUMIF(B_MSK[NAMA BARANG],B_MSK[[#This Row],[NAMA BARANG]],B_MSK[JMLH BRG])=0,"",SUMIF(B_MSK[NAMA BARANG],B_MSK[[#This Row],[NAMA BARANG]],B_MSK[C]))</f>
        <v>40</v>
      </c>
      <c r="V136" s="7" t="str">
        <f ca="1">IF(B_MSK[[#This Row],[//]]="","",INDEX(INDIRECT(DIR&amp;$2:$2),B_MSK[[#This Row],[//]]))</f>
        <v>PALET CAT AIR BIASA DOF 06013</v>
      </c>
      <c r="W136" s="7" t="str">
        <f ca="1">LOWER(SUBSTITUTE(SUBSTITUTE(SUBSTITUTE(SUBSTITUTE(SUBSTITUTE(SUBSTITUTE(SUBSTITUTE(SUBSTITUTE(SUBSTITUTE(B_MSK[[#This Row],[N.B.nota]]," ",""),"-",""),"(",""),")",""),".",""),",",""),"/",""),"""",""),"+",""))</f>
        <v>paletcatairbiasadof06013</v>
      </c>
      <c r="X136" s="5" t="str">
        <f ca="1">IF(B_MSK[[#This Row],[N.B.nota]]="","",IF(MATCH(B_MSK[[#This Row],[concat]],[2]!db[NB NOTA_C],0)&gt;0,"ada",0))</f>
        <v>ada</v>
      </c>
      <c r="Y136" s="5" t="str">
        <f ca="1">IF(B_MSK[[#This Row],[N.B.nota]]="","",ADDRESS(ROW(B_MSK[QB]),COLUMN(B_MSK[QB]))&amp;":"&amp;ADDRESS(ROW(),COLUMN(B_MSK[QB])))</f>
        <v>$D$4:$D$136</v>
      </c>
      <c r="Z136" s="5">
        <f ca="1">IF(B_MSK[[#This Row],[concat]]="","",MATCH(B_MSK[[#This Row],[concat]],[2]!db[NB NOTA_C],0)+1)</f>
        <v>1613</v>
      </c>
      <c r="AA136" s="5" t="str">
        <f ca="1">IF(B_MSK[[#This Row],[//]]="","",HYPERLINK("[D:\kerja\BANK EXP\BARU\DB.XLSX]DB!e"&amp;B_MSK[[#This Row],[DB_ROW]],"&gt;"))</f>
        <v>&gt;</v>
      </c>
      <c r="AB136" s="30" t="str">
        <f ca="1">MID(B_MSK[[#This Row],[/ STN_1]],FIND(" ",B_MSK[[#This Row],[/ STN_1]])+1,LEN(B_MSK[[#This Row],[/ STN_1]]))</f>
        <v>LSN</v>
      </c>
      <c r="AC136" s="11">
        <f ca="1">IF(B_MSK[[#This Row],[//]]="","",IF(B_MSK[[#This Row],[ JUMLAH ]]="","",IF(B_MSK[[#This Row],[C]]="",B_MSK[[#This Row],[HARGA CTN]]/B_MSK[[#This Row],[JMLH BRG]],B_MSK[[#This Row],[HARGA CTN]]/B_MSK[[#This Row],[A_1]])))</f>
        <v>7000</v>
      </c>
      <c r="AD1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3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583.33333333333337</v>
      </c>
      <c r="AF13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36" s="15" t="str">
        <f ca="1">IF(B_MSK[[#This Row],[HARGA_2]]="","",IF(MID(B_MSK[[#This Row],[/ STN_2]],FIND(" ",B_MSK[[#This Row],[/ STN_2]])+1,LEN(B_MSK[[#This Row],[/ STN_2]]))="LSN",B_MSK[[#This Row],[HARGA_2]]/12,""))</f>
        <v/>
      </c>
      <c r="AH136" s="7" t="str">
        <f ca="1">IF(B_MSK[[#This Row],[HARGA_3]]="","","/ "&amp;"PCS")</f>
        <v/>
      </c>
      <c r="AI136" s="15">
        <f ca="1">IF(B_MSK[[#This Row],[HARGA_3]]="",IF(B_MSK[[#This Row],[HARGA_2]]="",IF(B_MSK[[#This Row],[HARGA_1]]="","",B_MSK[[#This Row],[HARGA_1]]),B_MSK[[#This Row],[HARGA_2]]),B_MSK[[#This Row],[HARGA_3]])</f>
        <v>583.33333333333337</v>
      </c>
      <c r="AJ13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6" s="5" t="str">
        <f ca="1">IF(B_MSK[[#This Row],[//]]="","",SUBSTITUTE(SUBSTITUTE(SUBSTITUTE(B_MSK[[#This Row],[QTY/ CTN]]," ","_",2),"(",""),")","")&amp;"_")</f>
        <v>84 LSN_</v>
      </c>
      <c r="AL136" s="5">
        <f ca="1">IF(B_MSK[[#This Row],[A_B]]="","",SEARCH("_",B_MSK[[#This Row],[A_B]]))</f>
        <v>7</v>
      </c>
      <c r="AM136" s="5">
        <f ca="1">IF(B_MSK[[#This Row],[A_B]]="","",LEN(B_MSK[[#This Row],[A_B]]))</f>
        <v>7</v>
      </c>
      <c r="AN136" s="5" t="str">
        <f ca="1">IF(B_MSK[[#This Row],[A_B]]="","",LEFT(B_MSK[[#This Row],[QTY/ CTN]],B_MSK[[#This Row],[A_B_1]]))</f>
        <v>84 LSN</v>
      </c>
      <c r="AO136" s="5" t="str">
        <f ca="1">IF(B_MSK[[#This Row],[A_B]]="","",LEFT(B_MSK[[#This Row],[A_]],SEARCH(" ",B_MSK[[#This Row],[A_]])-1))</f>
        <v>84</v>
      </c>
      <c r="AP136" s="5" t="str">
        <f ca="1">IF(B_MSK[[#This Row],[A_B]]="","",RIGHT(B_MSK[[#This Row],[A_]],LEN(B_MSK[[#This Row],[A_]])-SEARCH(" ",B_MSK[[#This Row],[A_]])))</f>
        <v>LSN</v>
      </c>
      <c r="AQ1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36" s="5" t="str">
        <f ca="1">IF(B_MSK[[#This Row],[B_]]="","",LEFT(B_MSK[[#This Row],[B_]],SEARCH(" ",B_MSK[[#This Row],[B_]])))</f>
        <v xml:space="preserve">12 </v>
      </c>
      <c r="AS136" s="5" t="str">
        <f ca="1">IF(B_MSK[[#This Row],[B_]]="","",RIGHT(B_MSK[[#This Row],[B_]],LEN(B_MSK[[#This Row],[B_]])-SEARCH(" ",B_MSK[[#This Row],[B_]])))</f>
        <v>PCS</v>
      </c>
      <c r="AT136" s="5" t="str">
        <f ca="1">IF(B_MSK[[#This Row],[B_2]]="LSN",12,"")</f>
        <v/>
      </c>
      <c r="AU136" s="5" t="str">
        <f ca="1">IF(B_MSK[[#This Row],[C_1]]="","","PCS")</f>
        <v/>
      </c>
      <c r="AV136" s="5">
        <f ca="1">IF(B_MSK[[#This Row],[A_1]]="","",B_MSK[[#This Row],[A_1]]*IF(B_MSK[[#This Row],[B_1]]="",1,B_MSK[[#This Row],[B_1]])*IF(B_MSK[[#This Row],[C_1]]="",1,B_MSK[[#This Row],[C_1]]))</f>
        <v>1008</v>
      </c>
      <c r="AW136" s="5" t="str">
        <f ca="1">IF(B_MSK[[#This Row],[C_2]]="",IF(B_MSK[[#This Row],[B_2]]="",IF(B_MSK[[#This Row],[A_2]]="","",B_MSK[[#This Row],[A_2]]),B_MSK[[#This Row],[B_2]]),B_MSK[[#This Row],[C_2]])</f>
        <v>PCS</v>
      </c>
      <c r="AX136" s="2">
        <f ca="1">IF(ISNUMBER(B_MSK[[#This Row],[TANGGAL DATANG]]),B_MSK[[#This Row],[TANGGAL DATANG]],AX135)</f>
        <v>44935</v>
      </c>
      <c r="AY136" s="5" t="e">
        <f ca="1">IF(B_MSK[[#This Row],[DB_ROW]]="","",INDEX([3]!db[JENIS],B_MSK[[#This Row],[DB_ROW]]-1))</f>
        <v>#REF!</v>
      </c>
      <c r="AZ136" s="5">
        <f ca="1">IF(B_MSK[[#This Row],[A_1]]="","",B_MSK[[#This Row],[A_1]])*1</f>
        <v>84</v>
      </c>
      <c r="BA136" s="5" t="str">
        <f ca="1">IF(B_MSK[[#This Row],[//]]="","",INDEX(INDIRECT(DIR&amp;$2:$2),B_MSK[[#This Row],[//]]))</f>
        <v>UNTANA</v>
      </c>
      <c r="BB136" s="5" t="str">
        <f ca="1">CONCATENATE(B_MSK[[#This Row],[concat]],B_MSK[[#This Row],[HARGA_X]],B_MSK[[#This Row],[SAT]])</f>
        <v>paletcatairbiasadof06013583.333333333333LSN</v>
      </c>
    </row>
    <row r="137" spans="1:54" x14ac:dyDescent="0.25">
      <c r="A137" s="6" t="s">
        <v>128</v>
      </c>
      <c r="B137" s="5" t="str">
        <f ca="1">IF(B_MSK[[#This Row],[N_ID]]="","",INDEX(INDIRECT(DIR&amp;$2:$2),MATCH(B_MSK[[#This Row],[N_ID]],INDIRECT(DIR&amp;"!NOTA[ID_P]"),0)))</f>
        <v/>
      </c>
      <c r="C137" s="5" t="str">
        <f ca="1">IF(B_MSK[[#This Row],[//]]="","",HYPERLINK("["&amp;SUBSTITUTE(DIR,"'","")&amp;"]NOTA!D"&amp;B_MSK[[#This Row],[//]]+2,"&gt;"))</f>
        <v/>
      </c>
      <c r="D137" s="5" t="str">
        <f ca="1">IF(B_MSK[[#This Row],[N_ID]]="","",COUNTIF(INDIRECT(DIR&amp;"!NOTA[ID_H]"),B_MSK[[#This Row],[ID NOTA]]))</f>
        <v/>
      </c>
      <c r="E1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7" s="7" t="str">
        <f ca="1">IF(B_MSK[[#This Row],[stt]]="ada",INDEX([2]!db[NB BM],B_MSK[DB_ROW]-1),"")</f>
        <v/>
      </c>
      <c r="H137" s="7" t="str">
        <f ca="1">IF(B_MSK[[#This Row],[//]]="","",INDEX(INDIRECT(DIR&amp;$2:$2),B_MSK[[#This Row],[//]]))</f>
        <v/>
      </c>
      <c r="I137" s="27" t="str">
        <f ca="1">IF(B_MSK[[#This Row],[//]]="","",INDEX(INDIRECT(DB_PATH&amp;$2:$2),B_MSK[[#This Row],[DB_ROW]]-1))</f>
        <v/>
      </c>
      <c r="J137" s="5" t="str">
        <f ca="1">IF(B_MSK[[#This Row],[//]]="","",IF(INDEX(INDIRECT(DIR&amp;$2:$2),B_MSK[[#This Row],[//]])="","",INDEX(INDIRECT(DIR&amp;$2:$2),B_MSK[[#This Row],[//]])))</f>
        <v/>
      </c>
      <c r="K137" s="5" t="str">
        <f ca="1">IF(B_MSK[[#This Row],[//]]="","",IF(INDEX(INDIRECT(DIR&amp;$2:$2),B_MSK[[#This Row],[//]])="","",INDEX(INDIRECT(DIR&amp;$2:$2),B_MSK[[#This Row],[//]])))</f>
        <v/>
      </c>
      <c r="L137" s="5" t="str">
        <f ca="1">IF(B_MSK[[#This Row],[//]]="","",IF(INDEX(INDIRECT(DIR&amp;$2:$2),B_MSK[[#This Row],[//]])="","",INDEX(INDIRECT(DIR&amp;$2:$2),B_MSK[[#This Row],[//]])))</f>
        <v/>
      </c>
      <c r="M137" s="13" t="str">
        <f ca="1">IF(B_MSK[[#This Row],[//]]="","",INDEX(INDIRECT(DIR&amp;$2:$2),B_MSK[[#This Row],[//]]))</f>
        <v/>
      </c>
      <c r="N137" s="13" t="str">
        <f ca="1">IF(OR(B_MSK[[#This Row],[//]]="",),"",INDEX(INDIRECT(DIR&amp;$2:$2),B_MSK[[#This Row],[//]]))</f>
        <v/>
      </c>
      <c r="O137" s="3" t="str">
        <f ca="1">IF(B_MSK[[#This Row],[//]]="","",IF(INDEX(INDIRECT(DIR&amp;$2:$2),B_MSK[[#This Row],[//]])=0,"",INDEX(INDIRECT(DIR&amp;$2:$2),B_MSK[[#This Row],[//]])))</f>
        <v/>
      </c>
      <c r="P137" s="3" t="str">
        <f ca="1">IF(B_MSK[[#This Row],[//]]="","",IF(INDEX(INDIRECT(DIR&amp;$2:$2),B_MSK[[#This Row],[//]])=0,"",INDEX(INDIRECT(DIR&amp;$2:$2),B_MSK[[#This Row],[//]])))</f>
        <v/>
      </c>
      <c r="Q137" s="12" t="str">
        <f ca="1">IF(B_MSK[[#This Row],[//]]="","",INDEX(INDIRECT(DIR&amp;$2:$2),B_MSK[[#This Row],[//]]))</f>
        <v/>
      </c>
      <c r="R1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7" s="37" t="str">
        <f ca="1">IF(B_MSK[[#This Row],[//]]="","",INDEX(INDIRECT(DIR&amp;$2:$2),B_MSK[[#This Row],[//]]))</f>
        <v/>
      </c>
      <c r="U137" s="38" t="str">
        <f ca="1">IF(SUMIF(B_MSK[NAMA BARANG],B_MSK[[#This Row],[NAMA BARANG]],B_MSK[JMLH BRG])=0,"",SUMIF(B_MSK[NAMA BARANG],B_MSK[[#This Row],[NAMA BARANG]],B_MSK[C]))</f>
        <v/>
      </c>
      <c r="V137" s="7" t="str">
        <f ca="1">IF(B_MSK[[#This Row],[//]]="","",INDEX(INDIRECT(DIR&amp;$2:$2),B_MSK[[#This Row],[//]]))</f>
        <v/>
      </c>
      <c r="W1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7" s="5" t="str">
        <f ca="1">IF(B_MSK[[#This Row],[N.B.nota]]="","",IF(MATCH(B_MSK[[#This Row],[concat]],[2]!db[NB NOTA_C],0)&gt;0,"ada",0))</f>
        <v/>
      </c>
      <c r="Y137" s="5" t="str">
        <f ca="1">IF(B_MSK[[#This Row],[N.B.nota]]="","",ADDRESS(ROW(B_MSK[QB]),COLUMN(B_MSK[QB]))&amp;":"&amp;ADDRESS(ROW(),COLUMN(B_MSK[QB])))</f>
        <v/>
      </c>
      <c r="Z137" s="5" t="str">
        <f ca="1">IF(B_MSK[[#This Row],[concat]]="","",MATCH(B_MSK[[#This Row],[concat]],[2]!db[NB NOTA_C],0)+1)</f>
        <v/>
      </c>
      <c r="AA137" s="5" t="str">
        <f ca="1">IF(B_MSK[[#This Row],[//]]="","",HYPERLINK("[D:\kerja\BANK EXP\BARU\DB.XLSX]DB!e"&amp;B_MSK[[#This Row],[DB_ROW]],"&gt;"))</f>
        <v/>
      </c>
      <c r="AB137" s="30" t="e">
        <f ca="1">MID(B_MSK[[#This Row],[/ STN_1]],FIND(" ",B_MSK[[#This Row],[/ STN_1]])+1,LEN(B_MSK[[#This Row],[/ STN_1]]))</f>
        <v>#VALUE!</v>
      </c>
      <c r="AC1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7" s="15" t="str">
        <f ca="1">IF(B_MSK[[#This Row],[HARGA_2]]="","",IF(MID(B_MSK[[#This Row],[/ STN_2]],FIND(" ",B_MSK[[#This Row],[/ STN_2]])+1,LEN(B_MSK[[#This Row],[/ STN_2]]))="LSN",B_MSK[[#This Row],[HARGA_2]]/12,""))</f>
        <v/>
      </c>
      <c r="AH137" s="7" t="str">
        <f ca="1">IF(B_MSK[[#This Row],[HARGA_3]]="","","/ "&amp;"PCS")</f>
        <v/>
      </c>
      <c r="AI137" s="15" t="str">
        <f ca="1">IF(B_MSK[[#This Row],[HARGA_3]]="",IF(B_MSK[[#This Row],[HARGA_2]]="",IF(B_MSK[[#This Row],[HARGA_1]]="","",B_MSK[[#This Row],[HARGA_1]]),B_MSK[[#This Row],[HARGA_2]]),B_MSK[[#This Row],[HARGA_3]])</f>
        <v/>
      </c>
      <c r="AJ137" s="15" t="str">
        <f ca="1">IF(B_MSK[[#This Row],[/ STN_3]]="",IF(B_MSK[[#This Row],[/ STN_2]]="",IF(B_MSK[[#This Row],[/ STN_1]]="","",B_MSK[[#This Row],[/ STN_1]]),B_MSK[[#This Row],[/ STN_2]]),B_MSK[[#This Row],[/ STN_3]])</f>
        <v/>
      </c>
      <c r="AK137" s="5" t="str">
        <f ca="1">IF(B_MSK[[#This Row],[//]]="","",SUBSTITUTE(SUBSTITUTE(SUBSTITUTE(B_MSK[[#This Row],[QTY/ CTN]]," ","_",2),"(",""),")","")&amp;"_")</f>
        <v/>
      </c>
      <c r="AL137" s="5" t="str">
        <f ca="1">IF(B_MSK[[#This Row],[A_B]]="","",SEARCH("_",B_MSK[[#This Row],[A_B]]))</f>
        <v/>
      </c>
      <c r="AM137" s="5" t="str">
        <f ca="1">IF(B_MSK[[#This Row],[A_B]]="","",LEN(B_MSK[[#This Row],[A_B]]))</f>
        <v/>
      </c>
      <c r="AN137" s="5" t="str">
        <f ca="1">IF(B_MSK[[#This Row],[A_B]]="","",LEFT(B_MSK[[#This Row],[QTY/ CTN]],B_MSK[[#This Row],[A_B_1]]))</f>
        <v/>
      </c>
      <c r="AO137" s="5" t="str">
        <f ca="1">IF(B_MSK[[#This Row],[A_B]]="","",LEFT(B_MSK[[#This Row],[A_]],SEARCH(" ",B_MSK[[#This Row],[A_]])-1))</f>
        <v/>
      </c>
      <c r="AP137" s="5" t="str">
        <f ca="1">IF(B_MSK[[#This Row],[A_B]]="","",RIGHT(B_MSK[[#This Row],[A_]],LEN(B_MSK[[#This Row],[A_]])-SEARCH(" ",B_MSK[[#This Row],[A_]])))</f>
        <v/>
      </c>
      <c r="AQ1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7" s="5" t="str">
        <f ca="1">IF(B_MSK[[#This Row],[B_]]="","",LEFT(B_MSK[[#This Row],[B_]],SEARCH(" ",B_MSK[[#This Row],[B_]])))</f>
        <v/>
      </c>
      <c r="AS137" s="5" t="str">
        <f ca="1">IF(B_MSK[[#This Row],[B_]]="","",RIGHT(B_MSK[[#This Row],[B_]],LEN(B_MSK[[#This Row],[B_]])-SEARCH(" ",B_MSK[[#This Row],[B_]])))</f>
        <v/>
      </c>
      <c r="AT137" s="5" t="str">
        <f ca="1">IF(B_MSK[[#This Row],[B_2]]="LSN",12,"")</f>
        <v/>
      </c>
      <c r="AU137" s="5" t="str">
        <f ca="1">IF(B_MSK[[#This Row],[C_1]]="","","PCS")</f>
        <v/>
      </c>
      <c r="AV137" s="5" t="str">
        <f ca="1">IF(B_MSK[[#This Row],[A_1]]="","",B_MSK[[#This Row],[A_1]]*IF(B_MSK[[#This Row],[B_1]]="",1,B_MSK[[#This Row],[B_1]])*IF(B_MSK[[#This Row],[C_1]]="",1,B_MSK[[#This Row],[C_1]]))</f>
        <v/>
      </c>
      <c r="AW137" s="5" t="str">
        <f ca="1">IF(B_MSK[[#This Row],[C_2]]="",IF(B_MSK[[#This Row],[B_2]]="",IF(B_MSK[[#This Row],[A_2]]="","",B_MSK[[#This Row],[A_2]]),B_MSK[[#This Row],[B_2]]),B_MSK[[#This Row],[C_2]])</f>
        <v/>
      </c>
      <c r="AX137" s="2">
        <f ca="1">IF(ISNUMBER(B_MSK[[#This Row],[TANGGAL DATANG]]),B_MSK[[#This Row],[TANGGAL DATANG]],AX136)</f>
        <v>44935</v>
      </c>
      <c r="AY137" s="5" t="str">
        <f ca="1">IF(B_MSK[[#This Row],[DB_ROW]]="","",INDEX([3]!db[JENIS],B_MSK[[#This Row],[DB_ROW]]-1))</f>
        <v/>
      </c>
      <c r="AZ137" s="5" t="e">
        <f ca="1">IF(B_MSK[[#This Row],[A_1]]="","",B_MSK[[#This Row],[A_1]])*1</f>
        <v>#VALUE!</v>
      </c>
      <c r="BA137" s="5" t="str">
        <f ca="1">IF(B_MSK[[#This Row],[//]]="","",INDEX(INDIRECT(DIR&amp;$2:$2),B_MSK[[#This Row],[//]]))</f>
        <v/>
      </c>
      <c r="BB137" s="5" t="str">
        <f ca="1">CONCATENATE(B_MSK[[#This Row],[concat]],B_MSK[[#This Row],[HARGA_X]],B_MSK[[#This Row],[SAT]])</f>
        <v/>
      </c>
    </row>
    <row r="138" spans="1:54" x14ac:dyDescent="0.25">
      <c r="A138" s="6" t="s">
        <v>247</v>
      </c>
      <c r="B138" s="5">
        <f ca="1">IF(B_MSK[[#This Row],[N_ID]]="","",INDEX(INDIRECT(DIR&amp;$2:$2),MATCH(B_MSK[[#This Row],[N_ID]],INDIRECT(DIR&amp;"!NOTA[ID_P]"),0)))</f>
        <v>32</v>
      </c>
      <c r="C138" s="5" t="str">
        <f ca="1">IF(B_MSK[[#This Row],[//]]="","",HYPERLINK("["&amp;SUBSTITUTE(DIR,"'","")&amp;"]NOTA!D"&amp;B_MSK[[#This Row],[//]]+2,"&gt;"))</f>
        <v>&gt;</v>
      </c>
      <c r="D138" s="5">
        <f ca="1">IF(B_MSK[[#This Row],[N_ID]]="","",COUNTIF(INDIRECT(DIR&amp;"!NOTA[ID_H]"),B_MSK[[#This Row],[ID NOTA]]))</f>
        <v>4</v>
      </c>
      <c r="E1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135</v>
      </c>
      <c r="F1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8" s="7" t="str">
        <f ca="1">IF(B_MSK[[#This Row],[stt]]="ada",INDEX([2]!db[NB BM],B_MSK[DB_ROW]-1),"")</f>
        <v>Tas 35x40x20 belt BG 15-025</v>
      </c>
      <c r="H138" s="7" t="str">
        <f ca="1">IF(B_MSK[[#This Row],[//]]="","",INDEX(INDIRECT(DIR&amp;$2:$2),B_MSK[[#This Row],[//]]))</f>
        <v>LESTARY STATIONERY</v>
      </c>
      <c r="I138" s="27" t="str">
        <f ca="1">IF(B_MSK[[#This Row],[//]]="","",INDEX(INDIRECT(DB_PATH&amp;$2:$2),B_MSK[[#This Row],[DB_ROW]]-1))</f>
        <v>10 LSN</v>
      </c>
      <c r="J138" s="5">
        <f ca="1">IF(B_MSK[[#This Row],[//]]="","",IF(INDEX(INDIRECT(DIR&amp;$2:$2),B_MSK[[#This Row],[//]])="","",INDEX(INDIRECT(DIR&amp;$2:$2),B_MSK[[#This Row],[//]])))</f>
        <v>2</v>
      </c>
      <c r="K138" s="5">
        <f ca="1">IF(B_MSK[[#This Row],[//]]="","",IF(INDEX(INDIRECT(DIR&amp;$2:$2),B_MSK[[#This Row],[//]])="","",INDEX(INDIRECT(DIR&amp;$2:$2),B_MSK[[#This Row],[//]])))</f>
        <v>20</v>
      </c>
      <c r="L138" s="5" t="str">
        <f ca="1">IF(B_MSK[[#This Row],[//]]="","",IF(INDEX(INDIRECT(DIR&amp;$2:$2),B_MSK[[#This Row],[//]])="","",INDEX(INDIRECT(DIR&amp;$2:$2),B_MSK[[#This Row],[//]])))</f>
        <v>LSN</v>
      </c>
      <c r="M138" s="13">
        <f ca="1">IF(B_MSK[[#This Row],[//]]="","",INDEX(INDIRECT(DIR&amp;$2:$2),B_MSK[[#This Row],[//]]))</f>
        <v>116500</v>
      </c>
      <c r="N138" s="13">
        <f ca="1">IF(OR(B_MSK[[#This Row],[//]]="",),"",INDEX(INDIRECT(DIR&amp;$2:$2),B_MSK[[#This Row],[//]]))</f>
        <v>1165000</v>
      </c>
      <c r="O138" s="3" t="str">
        <f ca="1">IF(B_MSK[[#This Row],[//]]="","",IF(INDEX(INDIRECT(DIR&amp;$2:$2),B_MSK[[#This Row],[//]])=0,"",INDEX(INDIRECT(DIR&amp;$2:$2),B_MSK[[#This Row],[//]])))</f>
        <v/>
      </c>
      <c r="P138" s="3" t="str">
        <f ca="1">IF(B_MSK[[#This Row],[//]]="","",IF(INDEX(INDIRECT(DIR&amp;$2:$2),B_MSK[[#This Row],[//]])=0,"",INDEX(INDIRECT(DIR&amp;$2:$2),B_MSK[[#This Row],[//]])))</f>
        <v/>
      </c>
      <c r="Q138" s="12">
        <f ca="1">IF(B_MSK[[#This Row],[//]]="","",INDEX(INDIRECT(DIR&amp;$2:$2),B_MSK[[#This Row],[//]]))</f>
        <v>2330000</v>
      </c>
      <c r="R1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8" s="37">
        <f ca="1">IF(B_MSK[[#This Row],[//]]="","",INDEX(INDIRECT(DIR&amp;$2:$2),B_MSK[[#This Row],[//]]))</f>
        <v>0</v>
      </c>
      <c r="U138" s="38">
        <f ca="1">IF(SUMIF(B_MSK[NAMA BARANG],B_MSK[[#This Row],[NAMA BARANG]],B_MSK[JMLH BRG])=0,"",SUMIF(B_MSK[NAMA BARANG],B_MSK[[#This Row],[NAMA BARANG]],B_MSK[C]))</f>
        <v>2</v>
      </c>
      <c r="V138" s="7" t="str">
        <f ca="1">IF(B_MSK[[#This Row],[//]]="","",INDEX(INDIRECT(DIR&amp;$2:$2),B_MSK[[#This Row],[//]]))</f>
        <v>BAG 35*40*20 BELT BG 15-025</v>
      </c>
      <c r="W138" s="7" t="str">
        <f ca="1">LOWER(SUBSTITUTE(SUBSTITUTE(SUBSTITUTE(SUBSTITUTE(SUBSTITUTE(SUBSTITUTE(SUBSTITUTE(SUBSTITUTE(SUBSTITUTE(B_MSK[[#This Row],[N.B.nota]]," ",""),"-",""),"(",""),")",""),".",""),",",""),"/",""),"""",""),"+",""))</f>
        <v>bag35*40*20beltbg15025</v>
      </c>
      <c r="X138" s="5" t="str">
        <f ca="1">IF(B_MSK[[#This Row],[N.B.nota]]="","",IF(MATCH(B_MSK[[#This Row],[concat]],[2]!db[NB NOTA_C],0)&gt;0,"ada",0))</f>
        <v>ada</v>
      </c>
      <c r="Y138" s="5" t="str">
        <f ca="1">IF(B_MSK[[#This Row],[N.B.nota]]="","",ADDRESS(ROW(B_MSK[QB]),COLUMN(B_MSK[QB]))&amp;":"&amp;ADDRESS(ROW(),COLUMN(B_MSK[QB])))</f>
        <v>$D$4:$D$138</v>
      </c>
      <c r="Z138" s="5">
        <f ca="1">IF(B_MSK[[#This Row],[concat]]="","",MATCH(B_MSK[[#This Row],[concat]],[2]!db[NB NOTA_C],0)+1)</f>
        <v>48</v>
      </c>
      <c r="AA138" s="5" t="str">
        <f ca="1">IF(B_MSK[[#This Row],[//]]="","",HYPERLINK("[D:\kerja\BANK EXP\BARU\DB.XLSX]DB!e"&amp;B_MSK[[#This Row],[DB_ROW]],"&gt;"))</f>
        <v>&gt;</v>
      </c>
      <c r="AB138" s="30" t="str">
        <f ca="1">MID(B_MSK[[#This Row],[/ STN_1]],FIND(" ",B_MSK[[#This Row],[/ STN_1]])+1,LEN(B_MSK[[#This Row],[/ STN_1]]))</f>
        <v>LSN</v>
      </c>
      <c r="AC138" s="11">
        <f ca="1">IF(B_MSK[[#This Row],[//]]="","",IF(B_MSK[[#This Row],[ JUMLAH ]]="","",IF(B_MSK[[#This Row],[C]]="",B_MSK[[#This Row],[HARGA CTN]]/B_MSK[[#This Row],[JMLH BRG]],B_MSK[[#This Row],[HARGA CTN]]/B_MSK[[#This Row],[A_1]])))</f>
        <v>116500</v>
      </c>
      <c r="AD1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3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9708.3333333333339</v>
      </c>
      <c r="AF13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38" s="15" t="str">
        <f ca="1">IF(B_MSK[[#This Row],[HARGA_2]]="","",IF(MID(B_MSK[[#This Row],[/ STN_2]],FIND(" ",B_MSK[[#This Row],[/ STN_2]])+1,LEN(B_MSK[[#This Row],[/ STN_2]]))="LSN",B_MSK[[#This Row],[HARGA_2]]/12,""))</f>
        <v/>
      </c>
      <c r="AH138" s="7" t="str">
        <f ca="1">IF(B_MSK[[#This Row],[HARGA_3]]="","","/ "&amp;"PCS")</f>
        <v/>
      </c>
      <c r="AI138" s="15">
        <f ca="1">IF(B_MSK[[#This Row],[HARGA_3]]="",IF(B_MSK[[#This Row],[HARGA_2]]="",IF(B_MSK[[#This Row],[HARGA_1]]="","",B_MSK[[#This Row],[HARGA_1]]),B_MSK[[#This Row],[HARGA_2]]),B_MSK[[#This Row],[HARGA_3]])</f>
        <v>9708.3333333333339</v>
      </c>
      <c r="AJ13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8" s="5" t="str">
        <f ca="1">IF(B_MSK[[#This Row],[//]]="","",SUBSTITUTE(SUBSTITUTE(SUBSTITUTE(B_MSK[[#This Row],[QTY/ CTN]]," ","_",2),"(",""),")","")&amp;"_")</f>
        <v>10 LSN_</v>
      </c>
      <c r="AL138" s="5">
        <f ca="1">IF(B_MSK[[#This Row],[A_B]]="","",SEARCH("_",B_MSK[[#This Row],[A_B]]))</f>
        <v>7</v>
      </c>
      <c r="AM138" s="5">
        <f ca="1">IF(B_MSK[[#This Row],[A_B]]="","",LEN(B_MSK[[#This Row],[A_B]]))</f>
        <v>7</v>
      </c>
      <c r="AN138" s="5" t="str">
        <f ca="1">IF(B_MSK[[#This Row],[A_B]]="","",LEFT(B_MSK[[#This Row],[QTY/ CTN]],B_MSK[[#This Row],[A_B_1]]))</f>
        <v>10 LSN</v>
      </c>
      <c r="AO138" s="5" t="str">
        <f ca="1">IF(B_MSK[[#This Row],[A_B]]="","",LEFT(B_MSK[[#This Row],[A_]],SEARCH(" ",B_MSK[[#This Row],[A_]])-1))</f>
        <v>10</v>
      </c>
      <c r="AP138" s="5" t="str">
        <f ca="1">IF(B_MSK[[#This Row],[A_B]]="","",RIGHT(B_MSK[[#This Row],[A_]],LEN(B_MSK[[#This Row],[A_]])-SEARCH(" ",B_MSK[[#This Row],[A_]])))</f>
        <v>LSN</v>
      </c>
      <c r="AQ1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38" s="5" t="str">
        <f ca="1">IF(B_MSK[[#This Row],[B_]]="","",LEFT(B_MSK[[#This Row],[B_]],SEARCH(" ",B_MSK[[#This Row],[B_]])))</f>
        <v xml:space="preserve">12 </v>
      </c>
      <c r="AS138" s="5" t="str">
        <f ca="1">IF(B_MSK[[#This Row],[B_]]="","",RIGHT(B_MSK[[#This Row],[B_]],LEN(B_MSK[[#This Row],[B_]])-SEARCH(" ",B_MSK[[#This Row],[B_]])))</f>
        <v>PCS</v>
      </c>
      <c r="AT138" s="5" t="str">
        <f ca="1">IF(B_MSK[[#This Row],[B_2]]="LSN",12,"")</f>
        <v/>
      </c>
      <c r="AU138" s="5" t="str">
        <f ca="1">IF(B_MSK[[#This Row],[C_1]]="","","PCS")</f>
        <v/>
      </c>
      <c r="AV138" s="5">
        <f ca="1">IF(B_MSK[[#This Row],[A_1]]="","",B_MSK[[#This Row],[A_1]]*IF(B_MSK[[#This Row],[B_1]]="",1,B_MSK[[#This Row],[B_1]])*IF(B_MSK[[#This Row],[C_1]]="",1,B_MSK[[#This Row],[C_1]]))</f>
        <v>120</v>
      </c>
      <c r="AW138" s="5" t="str">
        <f ca="1">IF(B_MSK[[#This Row],[C_2]]="",IF(B_MSK[[#This Row],[B_2]]="",IF(B_MSK[[#This Row],[A_2]]="","",B_MSK[[#This Row],[A_2]]),B_MSK[[#This Row],[B_2]]),B_MSK[[#This Row],[C_2]])</f>
        <v>PCS</v>
      </c>
      <c r="AX138" s="2">
        <f ca="1">IF(ISNUMBER(B_MSK[[#This Row],[TANGGAL DATANG]]),B_MSK[[#This Row],[TANGGAL DATANG]],AX137)</f>
        <v>44935</v>
      </c>
      <c r="AY138" s="5" t="e">
        <f ca="1">IF(B_MSK[[#This Row],[DB_ROW]]="","",INDEX([3]!db[JENIS],B_MSK[[#This Row],[DB_ROW]]-1))</f>
        <v>#REF!</v>
      </c>
      <c r="AZ138" s="5">
        <f ca="1">IF(B_MSK[[#This Row],[A_1]]="","",B_MSK[[#This Row],[A_1]])*1</f>
        <v>10</v>
      </c>
      <c r="BA138" s="5" t="str">
        <f ca="1">IF(B_MSK[[#This Row],[//]]="","",INDEX(INDIRECT(DIR&amp;$2:$2),B_MSK[[#This Row],[//]]))</f>
        <v>UNTANA</v>
      </c>
      <c r="BB138" s="5" t="str">
        <f ca="1">CONCATENATE(B_MSK[[#This Row],[concat]],B_MSK[[#This Row],[HARGA_X]],B_MSK[[#This Row],[SAT]])</f>
        <v>bag35*40*20beltbg150259708.33333333333LSN</v>
      </c>
    </row>
    <row r="139" spans="1:54" x14ac:dyDescent="0.25">
      <c r="A139" s="6" t="s">
        <v>128</v>
      </c>
      <c r="B139" s="5" t="str">
        <f ca="1">IF(B_MSK[[#This Row],[N_ID]]="","",INDEX(INDIRECT(DIR&amp;$2:$2),MATCH(B_MSK[[#This Row],[N_ID]],INDIRECT(DIR&amp;"!NOTA[ID_P]"),0)))</f>
        <v/>
      </c>
      <c r="C139" s="5" t="str">
        <f ca="1">IF(B_MSK[[#This Row],[//]]="","",HYPERLINK("["&amp;SUBSTITUTE(DIR,"'","")&amp;"]NOTA!D"&amp;B_MSK[[#This Row],[//]]+2,"&gt;"))</f>
        <v>&gt;</v>
      </c>
      <c r="D139" s="5" t="str">
        <f ca="1">IF(B_MSK[[#This Row],[N_ID]]="","",COUNTIF(INDIRECT(DIR&amp;"!NOTA[ID_H]"),B_MSK[[#This Row],[ID NOTA]]))</f>
        <v/>
      </c>
      <c r="E1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136</v>
      </c>
      <c r="F1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9" s="7" t="str">
        <f ca="1">IF(B_MSK[[#This Row],[stt]]="ada",INDEX([2]!db[NB BM],B_MSK[DB_ROW]-1),"")</f>
        <v>Tas 40x45x20 belt BG 15-026</v>
      </c>
      <c r="H139" s="7" t="str">
        <f ca="1">IF(B_MSK[[#This Row],[//]]="","",INDEX(INDIRECT(DIR&amp;$2:$2),B_MSK[[#This Row],[//]]))</f>
        <v>LESTARY STATIONERY</v>
      </c>
      <c r="I139" s="27" t="str">
        <f ca="1">IF(B_MSK[[#This Row],[//]]="","",INDEX(INDIRECT(DB_PATH&amp;$2:$2),B_MSK[[#This Row],[DB_ROW]]-1))</f>
        <v>10 LSN</v>
      </c>
      <c r="J139" s="5">
        <f ca="1">IF(B_MSK[[#This Row],[//]]="","",IF(INDEX(INDIRECT(DIR&amp;$2:$2),B_MSK[[#This Row],[//]])="","",INDEX(INDIRECT(DIR&amp;$2:$2),B_MSK[[#This Row],[//]])))</f>
        <v>2</v>
      </c>
      <c r="K139" s="5">
        <f ca="1">IF(B_MSK[[#This Row],[//]]="","",IF(INDEX(INDIRECT(DIR&amp;$2:$2),B_MSK[[#This Row],[//]])="","",INDEX(INDIRECT(DIR&amp;$2:$2),B_MSK[[#This Row],[//]])))</f>
        <v>20</v>
      </c>
      <c r="L139" s="5" t="str">
        <f ca="1">IF(B_MSK[[#This Row],[//]]="","",IF(INDEX(INDIRECT(DIR&amp;$2:$2),B_MSK[[#This Row],[//]])="","",INDEX(INDIRECT(DIR&amp;$2:$2),B_MSK[[#This Row],[//]])))</f>
        <v>LSN</v>
      </c>
      <c r="M139" s="13">
        <f ca="1">IF(B_MSK[[#This Row],[//]]="","",INDEX(INDIRECT(DIR&amp;$2:$2),B_MSK[[#This Row],[//]]))</f>
        <v>130500</v>
      </c>
      <c r="N139" s="13">
        <f ca="1">IF(OR(B_MSK[[#This Row],[//]]="",),"",INDEX(INDIRECT(DIR&amp;$2:$2),B_MSK[[#This Row],[//]]))</f>
        <v>1305000</v>
      </c>
      <c r="O139" s="3" t="str">
        <f ca="1">IF(B_MSK[[#This Row],[//]]="","",IF(INDEX(INDIRECT(DIR&amp;$2:$2),B_MSK[[#This Row],[//]])=0,"",INDEX(INDIRECT(DIR&amp;$2:$2),B_MSK[[#This Row],[//]])))</f>
        <v/>
      </c>
      <c r="P139" s="3" t="str">
        <f ca="1">IF(B_MSK[[#This Row],[//]]="","",IF(INDEX(INDIRECT(DIR&amp;$2:$2),B_MSK[[#This Row],[//]])=0,"",INDEX(INDIRECT(DIR&amp;$2:$2),B_MSK[[#This Row],[//]])))</f>
        <v/>
      </c>
      <c r="Q139" s="12">
        <f ca="1">IF(B_MSK[[#This Row],[//]]="","",INDEX(INDIRECT(DIR&amp;$2:$2),B_MSK[[#This Row],[//]]))</f>
        <v>2610000</v>
      </c>
      <c r="R1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9" s="37">
        <f ca="1">IF(B_MSK[[#This Row],[//]]="","",INDEX(INDIRECT(DIR&amp;$2:$2),B_MSK[[#This Row],[//]]))</f>
        <v>0</v>
      </c>
      <c r="U139" s="38">
        <f ca="1">IF(SUMIF(B_MSK[NAMA BARANG],B_MSK[[#This Row],[NAMA BARANG]],B_MSK[JMLH BRG])=0,"",SUMIF(B_MSK[NAMA BARANG],B_MSK[[#This Row],[NAMA BARANG]],B_MSK[C]))</f>
        <v>2</v>
      </c>
      <c r="V139" s="7" t="str">
        <f ca="1">IF(B_MSK[[#This Row],[//]]="","",INDEX(INDIRECT(DIR&amp;$2:$2),B_MSK[[#This Row],[//]]))</f>
        <v>BAG 40*45*20 BELT BG15-026</v>
      </c>
      <c r="W139" s="7" t="str">
        <f ca="1">LOWER(SUBSTITUTE(SUBSTITUTE(SUBSTITUTE(SUBSTITUTE(SUBSTITUTE(SUBSTITUTE(SUBSTITUTE(SUBSTITUTE(SUBSTITUTE(B_MSK[[#This Row],[N.B.nota]]," ",""),"-",""),"(",""),")",""),".",""),",",""),"/",""),"""",""),"+",""))</f>
        <v>bag40*45*20beltbg15026</v>
      </c>
      <c r="X139" s="5" t="str">
        <f ca="1">IF(B_MSK[[#This Row],[N.B.nota]]="","",IF(MATCH(B_MSK[[#This Row],[concat]],[2]!db[NB NOTA_C],0)&gt;0,"ada",0))</f>
        <v>ada</v>
      </c>
      <c r="Y139" s="5" t="str">
        <f ca="1">IF(B_MSK[[#This Row],[N.B.nota]]="","",ADDRESS(ROW(B_MSK[QB]),COLUMN(B_MSK[QB]))&amp;":"&amp;ADDRESS(ROW(),COLUMN(B_MSK[QB])))</f>
        <v>$D$4:$D$139</v>
      </c>
      <c r="Z139" s="5">
        <f ca="1">IF(B_MSK[[#This Row],[concat]]="","",MATCH(B_MSK[[#This Row],[concat]],[2]!db[NB NOTA_C],0)+1)</f>
        <v>50</v>
      </c>
      <c r="AA139" s="5" t="str">
        <f ca="1">IF(B_MSK[[#This Row],[//]]="","",HYPERLINK("[D:\kerja\BANK EXP\BARU\DB.XLSX]DB!e"&amp;B_MSK[[#This Row],[DB_ROW]],"&gt;"))</f>
        <v>&gt;</v>
      </c>
      <c r="AB139" s="30" t="str">
        <f ca="1">MID(B_MSK[[#This Row],[/ STN_1]],FIND(" ",B_MSK[[#This Row],[/ STN_1]])+1,LEN(B_MSK[[#This Row],[/ STN_1]]))</f>
        <v>LSN</v>
      </c>
      <c r="AC139" s="11">
        <f ca="1">IF(B_MSK[[#This Row],[//]]="","",IF(B_MSK[[#This Row],[ JUMLAH ]]="","",IF(B_MSK[[#This Row],[C]]="",B_MSK[[#This Row],[HARGA CTN]]/B_MSK[[#This Row],[JMLH BRG]],B_MSK[[#This Row],[HARGA CTN]]/B_MSK[[#This Row],[A_1]])))</f>
        <v>130500</v>
      </c>
      <c r="AD1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3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10875</v>
      </c>
      <c r="AF13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39" s="15" t="str">
        <f ca="1">IF(B_MSK[[#This Row],[HARGA_2]]="","",IF(MID(B_MSK[[#This Row],[/ STN_2]],FIND(" ",B_MSK[[#This Row],[/ STN_2]])+1,LEN(B_MSK[[#This Row],[/ STN_2]]))="LSN",B_MSK[[#This Row],[HARGA_2]]/12,""))</f>
        <v/>
      </c>
      <c r="AH139" s="7" t="str">
        <f ca="1">IF(B_MSK[[#This Row],[HARGA_3]]="","","/ "&amp;"PCS")</f>
        <v/>
      </c>
      <c r="AI139" s="15">
        <f ca="1">IF(B_MSK[[#This Row],[HARGA_3]]="",IF(B_MSK[[#This Row],[HARGA_2]]="",IF(B_MSK[[#This Row],[HARGA_1]]="","",B_MSK[[#This Row],[HARGA_1]]),B_MSK[[#This Row],[HARGA_2]]),B_MSK[[#This Row],[HARGA_3]])</f>
        <v>10875</v>
      </c>
      <c r="AJ13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9" s="5" t="str">
        <f ca="1">IF(B_MSK[[#This Row],[//]]="","",SUBSTITUTE(SUBSTITUTE(SUBSTITUTE(B_MSK[[#This Row],[QTY/ CTN]]," ","_",2),"(",""),")","")&amp;"_")</f>
        <v>10 LSN_</v>
      </c>
      <c r="AL139" s="5">
        <f ca="1">IF(B_MSK[[#This Row],[A_B]]="","",SEARCH("_",B_MSK[[#This Row],[A_B]]))</f>
        <v>7</v>
      </c>
      <c r="AM139" s="5">
        <f ca="1">IF(B_MSK[[#This Row],[A_B]]="","",LEN(B_MSK[[#This Row],[A_B]]))</f>
        <v>7</v>
      </c>
      <c r="AN139" s="5" t="str">
        <f ca="1">IF(B_MSK[[#This Row],[A_B]]="","",LEFT(B_MSK[[#This Row],[QTY/ CTN]],B_MSK[[#This Row],[A_B_1]]))</f>
        <v>10 LSN</v>
      </c>
      <c r="AO139" s="5" t="str">
        <f ca="1">IF(B_MSK[[#This Row],[A_B]]="","",LEFT(B_MSK[[#This Row],[A_]],SEARCH(" ",B_MSK[[#This Row],[A_]])-1))</f>
        <v>10</v>
      </c>
      <c r="AP139" s="5" t="str">
        <f ca="1">IF(B_MSK[[#This Row],[A_B]]="","",RIGHT(B_MSK[[#This Row],[A_]],LEN(B_MSK[[#This Row],[A_]])-SEARCH(" ",B_MSK[[#This Row],[A_]])))</f>
        <v>LSN</v>
      </c>
      <c r="AQ1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39" s="5" t="str">
        <f ca="1">IF(B_MSK[[#This Row],[B_]]="","",LEFT(B_MSK[[#This Row],[B_]],SEARCH(" ",B_MSK[[#This Row],[B_]])))</f>
        <v xml:space="preserve">12 </v>
      </c>
      <c r="AS139" s="5" t="str">
        <f ca="1">IF(B_MSK[[#This Row],[B_]]="","",RIGHT(B_MSK[[#This Row],[B_]],LEN(B_MSK[[#This Row],[B_]])-SEARCH(" ",B_MSK[[#This Row],[B_]])))</f>
        <v>PCS</v>
      </c>
      <c r="AT139" s="5" t="str">
        <f ca="1">IF(B_MSK[[#This Row],[B_2]]="LSN",12,"")</f>
        <v/>
      </c>
      <c r="AU139" s="5" t="str">
        <f ca="1">IF(B_MSK[[#This Row],[C_1]]="","","PCS")</f>
        <v/>
      </c>
      <c r="AV139" s="5">
        <f ca="1">IF(B_MSK[[#This Row],[A_1]]="","",B_MSK[[#This Row],[A_1]]*IF(B_MSK[[#This Row],[B_1]]="",1,B_MSK[[#This Row],[B_1]])*IF(B_MSK[[#This Row],[C_1]]="",1,B_MSK[[#This Row],[C_1]]))</f>
        <v>120</v>
      </c>
      <c r="AW139" s="5" t="str">
        <f ca="1">IF(B_MSK[[#This Row],[C_2]]="",IF(B_MSK[[#This Row],[B_2]]="",IF(B_MSK[[#This Row],[A_2]]="","",B_MSK[[#This Row],[A_2]]),B_MSK[[#This Row],[B_2]]),B_MSK[[#This Row],[C_2]])</f>
        <v>PCS</v>
      </c>
      <c r="AX139" s="2">
        <f ca="1">IF(ISNUMBER(B_MSK[[#This Row],[TANGGAL DATANG]]),B_MSK[[#This Row],[TANGGAL DATANG]],AX138)</f>
        <v>44935</v>
      </c>
      <c r="AY139" s="5" t="e">
        <f ca="1">IF(B_MSK[[#This Row],[DB_ROW]]="","",INDEX([3]!db[JENIS],B_MSK[[#This Row],[DB_ROW]]-1))</f>
        <v>#REF!</v>
      </c>
      <c r="AZ139" s="5">
        <f ca="1">IF(B_MSK[[#This Row],[A_1]]="","",B_MSK[[#This Row],[A_1]])*1</f>
        <v>10</v>
      </c>
      <c r="BA139" s="5" t="str">
        <f ca="1">IF(B_MSK[[#This Row],[//]]="","",INDEX(INDIRECT(DIR&amp;$2:$2),B_MSK[[#This Row],[//]]))</f>
        <v>UNTANA</v>
      </c>
      <c r="BB139" s="5" t="str">
        <f ca="1">CONCATENATE(B_MSK[[#This Row],[concat]],B_MSK[[#This Row],[HARGA_X]],B_MSK[[#This Row],[SAT]])</f>
        <v>bag40*45*20beltbg1502610875LSN</v>
      </c>
    </row>
    <row r="140" spans="1:54" x14ac:dyDescent="0.25">
      <c r="A140" s="6" t="s">
        <v>128</v>
      </c>
      <c r="B140" s="5" t="str">
        <f ca="1">IF(B_MSK[[#This Row],[N_ID]]="","",INDEX(INDIRECT(DIR&amp;$2:$2),MATCH(B_MSK[[#This Row],[N_ID]],INDIRECT(DIR&amp;"!NOTA[ID_P]"),0)))</f>
        <v/>
      </c>
      <c r="C140" s="5" t="str">
        <f ca="1">IF(B_MSK[[#This Row],[//]]="","",HYPERLINK("["&amp;SUBSTITUTE(DIR,"'","")&amp;"]NOTA!D"&amp;B_MSK[[#This Row],[//]]+2,"&gt;"))</f>
        <v>&gt;</v>
      </c>
      <c r="D140" s="5" t="str">
        <f ca="1">IF(B_MSK[[#This Row],[N_ID]]="","",COUNTIF(INDIRECT(DIR&amp;"!NOTA[ID_H]"),B_MSK[[#This Row],[ID NOTA]]))</f>
        <v/>
      </c>
      <c r="E1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137</v>
      </c>
      <c r="F1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0" s="7" t="str">
        <f ca="1">IF(B_MSK[[#This Row],[stt]]="ada",INDEX([2]!db[NB BM],B_MSK[DB_ROW]-1),"")</f>
        <v>Tas 45x50x20 belt BG 15-027</v>
      </c>
      <c r="H140" s="7" t="str">
        <f ca="1">IF(B_MSK[[#This Row],[//]]="","",INDEX(INDIRECT(DIR&amp;$2:$2),B_MSK[[#This Row],[//]]))</f>
        <v>LESTARY STATIONERY</v>
      </c>
      <c r="I140" s="27" t="str">
        <f ca="1">IF(B_MSK[[#This Row],[//]]="","",INDEX(INDIRECT(DB_PATH&amp;$2:$2),B_MSK[[#This Row],[DB_ROW]]-1))</f>
        <v>10 LSN</v>
      </c>
      <c r="J140" s="5">
        <f ca="1">IF(B_MSK[[#This Row],[//]]="","",IF(INDEX(INDIRECT(DIR&amp;$2:$2),B_MSK[[#This Row],[//]])="","",INDEX(INDIRECT(DIR&amp;$2:$2),B_MSK[[#This Row],[//]])))</f>
        <v>2</v>
      </c>
      <c r="K140" s="5">
        <f ca="1">IF(B_MSK[[#This Row],[//]]="","",IF(INDEX(INDIRECT(DIR&amp;$2:$2),B_MSK[[#This Row],[//]])="","",INDEX(INDIRECT(DIR&amp;$2:$2),B_MSK[[#This Row],[//]])))</f>
        <v>20</v>
      </c>
      <c r="L140" s="5" t="str">
        <f ca="1">IF(B_MSK[[#This Row],[//]]="","",IF(INDEX(INDIRECT(DIR&amp;$2:$2),B_MSK[[#This Row],[//]])="","",INDEX(INDIRECT(DIR&amp;$2:$2),B_MSK[[#This Row],[//]])))</f>
        <v>LSN</v>
      </c>
      <c r="M140" s="13">
        <f ca="1">IF(B_MSK[[#This Row],[//]]="","",INDEX(INDIRECT(DIR&amp;$2:$2),B_MSK[[#This Row],[//]]))</f>
        <v>147500</v>
      </c>
      <c r="N140" s="13">
        <f ca="1">IF(OR(B_MSK[[#This Row],[//]]="",),"",INDEX(INDIRECT(DIR&amp;$2:$2),B_MSK[[#This Row],[//]]))</f>
        <v>1475000</v>
      </c>
      <c r="O140" s="3" t="str">
        <f ca="1">IF(B_MSK[[#This Row],[//]]="","",IF(INDEX(INDIRECT(DIR&amp;$2:$2),B_MSK[[#This Row],[//]])=0,"",INDEX(INDIRECT(DIR&amp;$2:$2),B_MSK[[#This Row],[//]])))</f>
        <v/>
      </c>
      <c r="P140" s="3" t="str">
        <f ca="1">IF(B_MSK[[#This Row],[//]]="","",IF(INDEX(INDIRECT(DIR&amp;$2:$2),B_MSK[[#This Row],[//]])=0,"",INDEX(INDIRECT(DIR&amp;$2:$2),B_MSK[[#This Row],[//]])))</f>
        <v/>
      </c>
      <c r="Q140" s="12">
        <f ca="1">IF(B_MSK[[#This Row],[//]]="","",INDEX(INDIRECT(DIR&amp;$2:$2),B_MSK[[#This Row],[//]]))</f>
        <v>2950000</v>
      </c>
      <c r="R1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0" s="37">
        <f ca="1">IF(B_MSK[[#This Row],[//]]="","",INDEX(INDIRECT(DIR&amp;$2:$2),B_MSK[[#This Row],[//]]))</f>
        <v>0</v>
      </c>
      <c r="U140" s="38">
        <f ca="1">IF(SUMIF(B_MSK[NAMA BARANG],B_MSK[[#This Row],[NAMA BARANG]],B_MSK[JMLH BRG])=0,"",SUMIF(B_MSK[NAMA BARANG],B_MSK[[#This Row],[NAMA BARANG]],B_MSK[C]))</f>
        <v>2</v>
      </c>
      <c r="V140" s="7" t="str">
        <f ca="1">IF(B_MSK[[#This Row],[//]]="","",INDEX(INDIRECT(DIR&amp;$2:$2),B_MSK[[#This Row],[//]]))</f>
        <v>BAG 45*50*20 BELT BG15-027</v>
      </c>
      <c r="W140" s="7" t="str">
        <f ca="1">LOWER(SUBSTITUTE(SUBSTITUTE(SUBSTITUTE(SUBSTITUTE(SUBSTITUTE(SUBSTITUTE(SUBSTITUTE(SUBSTITUTE(SUBSTITUTE(B_MSK[[#This Row],[N.B.nota]]," ",""),"-",""),"(",""),")",""),".",""),",",""),"/",""),"""",""),"+",""))</f>
        <v>bag45*50*20beltbg15027</v>
      </c>
      <c r="X140" s="5" t="str">
        <f ca="1">IF(B_MSK[[#This Row],[N.B.nota]]="","",IF(MATCH(B_MSK[[#This Row],[concat]],[2]!db[NB NOTA_C],0)&gt;0,"ada",0))</f>
        <v>ada</v>
      </c>
      <c r="Y140" s="5" t="str">
        <f ca="1">IF(B_MSK[[#This Row],[N.B.nota]]="","",ADDRESS(ROW(B_MSK[QB]),COLUMN(B_MSK[QB]))&amp;":"&amp;ADDRESS(ROW(),COLUMN(B_MSK[QB])))</f>
        <v>$D$4:$D$140</v>
      </c>
      <c r="Z140" s="5">
        <f ca="1">IF(B_MSK[[#This Row],[concat]]="","",MATCH(B_MSK[[#This Row],[concat]],[2]!db[NB NOTA_C],0)+1)</f>
        <v>52</v>
      </c>
      <c r="AA140" s="5" t="str">
        <f ca="1">IF(B_MSK[[#This Row],[//]]="","",HYPERLINK("[D:\kerja\BANK EXP\BARU\DB.XLSX]DB!e"&amp;B_MSK[[#This Row],[DB_ROW]],"&gt;"))</f>
        <v>&gt;</v>
      </c>
      <c r="AB140" s="30" t="str">
        <f ca="1">MID(B_MSK[[#This Row],[/ STN_1]],FIND(" ",B_MSK[[#This Row],[/ STN_1]])+1,LEN(B_MSK[[#This Row],[/ STN_1]]))</f>
        <v>LSN</v>
      </c>
      <c r="AC140" s="11">
        <f ca="1">IF(B_MSK[[#This Row],[//]]="","",IF(B_MSK[[#This Row],[ JUMLAH ]]="","",IF(B_MSK[[#This Row],[C]]="",B_MSK[[#This Row],[HARGA CTN]]/B_MSK[[#This Row],[JMLH BRG]],B_MSK[[#This Row],[HARGA CTN]]/B_MSK[[#This Row],[A_1]])))</f>
        <v>147500</v>
      </c>
      <c r="AD1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4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12291.666666666666</v>
      </c>
      <c r="AF14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40" s="15" t="str">
        <f ca="1">IF(B_MSK[[#This Row],[HARGA_2]]="","",IF(MID(B_MSK[[#This Row],[/ STN_2]],FIND(" ",B_MSK[[#This Row],[/ STN_2]])+1,LEN(B_MSK[[#This Row],[/ STN_2]]))="LSN",B_MSK[[#This Row],[HARGA_2]]/12,""))</f>
        <v/>
      </c>
      <c r="AH140" s="7" t="str">
        <f ca="1">IF(B_MSK[[#This Row],[HARGA_3]]="","","/ "&amp;"PCS")</f>
        <v/>
      </c>
      <c r="AI140" s="15">
        <f ca="1">IF(B_MSK[[#This Row],[HARGA_3]]="",IF(B_MSK[[#This Row],[HARGA_2]]="",IF(B_MSK[[#This Row],[HARGA_1]]="","",B_MSK[[#This Row],[HARGA_1]]),B_MSK[[#This Row],[HARGA_2]]),B_MSK[[#This Row],[HARGA_3]])</f>
        <v>12291.666666666666</v>
      </c>
      <c r="AJ14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0" s="5" t="str">
        <f ca="1">IF(B_MSK[[#This Row],[//]]="","",SUBSTITUTE(SUBSTITUTE(SUBSTITUTE(B_MSK[[#This Row],[QTY/ CTN]]," ","_",2),"(",""),")","")&amp;"_")</f>
        <v>10 LSN_</v>
      </c>
      <c r="AL140" s="5">
        <f ca="1">IF(B_MSK[[#This Row],[A_B]]="","",SEARCH("_",B_MSK[[#This Row],[A_B]]))</f>
        <v>7</v>
      </c>
      <c r="AM140" s="5">
        <f ca="1">IF(B_MSK[[#This Row],[A_B]]="","",LEN(B_MSK[[#This Row],[A_B]]))</f>
        <v>7</v>
      </c>
      <c r="AN140" s="5" t="str">
        <f ca="1">IF(B_MSK[[#This Row],[A_B]]="","",LEFT(B_MSK[[#This Row],[QTY/ CTN]],B_MSK[[#This Row],[A_B_1]]))</f>
        <v>10 LSN</v>
      </c>
      <c r="AO140" s="5" t="str">
        <f ca="1">IF(B_MSK[[#This Row],[A_B]]="","",LEFT(B_MSK[[#This Row],[A_]],SEARCH(" ",B_MSK[[#This Row],[A_]])-1))</f>
        <v>10</v>
      </c>
      <c r="AP140" s="5" t="str">
        <f ca="1">IF(B_MSK[[#This Row],[A_B]]="","",RIGHT(B_MSK[[#This Row],[A_]],LEN(B_MSK[[#This Row],[A_]])-SEARCH(" ",B_MSK[[#This Row],[A_]])))</f>
        <v>LSN</v>
      </c>
      <c r="AQ1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40" s="5" t="str">
        <f ca="1">IF(B_MSK[[#This Row],[B_]]="","",LEFT(B_MSK[[#This Row],[B_]],SEARCH(" ",B_MSK[[#This Row],[B_]])))</f>
        <v xml:space="preserve">12 </v>
      </c>
      <c r="AS140" s="5" t="str">
        <f ca="1">IF(B_MSK[[#This Row],[B_]]="","",RIGHT(B_MSK[[#This Row],[B_]],LEN(B_MSK[[#This Row],[B_]])-SEARCH(" ",B_MSK[[#This Row],[B_]])))</f>
        <v>PCS</v>
      </c>
      <c r="AT140" s="5" t="str">
        <f ca="1">IF(B_MSK[[#This Row],[B_2]]="LSN",12,"")</f>
        <v/>
      </c>
      <c r="AU140" s="5" t="str">
        <f ca="1">IF(B_MSK[[#This Row],[C_1]]="","","PCS")</f>
        <v/>
      </c>
      <c r="AV140" s="5">
        <f ca="1">IF(B_MSK[[#This Row],[A_1]]="","",B_MSK[[#This Row],[A_1]]*IF(B_MSK[[#This Row],[B_1]]="",1,B_MSK[[#This Row],[B_1]])*IF(B_MSK[[#This Row],[C_1]]="",1,B_MSK[[#This Row],[C_1]]))</f>
        <v>120</v>
      </c>
      <c r="AW140" s="5" t="str">
        <f ca="1">IF(B_MSK[[#This Row],[C_2]]="",IF(B_MSK[[#This Row],[B_2]]="",IF(B_MSK[[#This Row],[A_2]]="","",B_MSK[[#This Row],[A_2]]),B_MSK[[#This Row],[B_2]]),B_MSK[[#This Row],[C_2]])</f>
        <v>PCS</v>
      </c>
      <c r="AX140" s="2">
        <f ca="1">IF(ISNUMBER(B_MSK[[#This Row],[TANGGAL DATANG]]),B_MSK[[#This Row],[TANGGAL DATANG]],AX139)</f>
        <v>44935</v>
      </c>
      <c r="AY140" s="5" t="e">
        <f ca="1">IF(B_MSK[[#This Row],[DB_ROW]]="","",INDEX([3]!db[JENIS],B_MSK[[#This Row],[DB_ROW]]-1))</f>
        <v>#REF!</v>
      </c>
      <c r="AZ140" s="5">
        <f ca="1">IF(B_MSK[[#This Row],[A_1]]="","",B_MSK[[#This Row],[A_1]])*1</f>
        <v>10</v>
      </c>
      <c r="BA140" s="5" t="str">
        <f ca="1">IF(B_MSK[[#This Row],[//]]="","",INDEX(INDIRECT(DIR&amp;$2:$2),B_MSK[[#This Row],[//]]))</f>
        <v>UNTANA</v>
      </c>
      <c r="BB140" s="5" t="str">
        <f ca="1">CONCATENATE(B_MSK[[#This Row],[concat]],B_MSK[[#This Row],[HARGA_X]],B_MSK[[#This Row],[SAT]])</f>
        <v>bag45*50*20beltbg1502712291.6666666667LSN</v>
      </c>
    </row>
    <row r="141" spans="1:54" x14ac:dyDescent="0.25">
      <c r="A141" s="6" t="s">
        <v>128</v>
      </c>
      <c r="B141" s="5" t="str">
        <f ca="1">IF(B_MSK[[#This Row],[N_ID]]="","",INDEX(INDIRECT(DIR&amp;$2:$2),MATCH(B_MSK[[#This Row],[N_ID]],INDIRECT(DIR&amp;"!NOTA[ID_P]"),0)))</f>
        <v/>
      </c>
      <c r="C141" s="5" t="str">
        <f ca="1">IF(B_MSK[[#This Row],[//]]="","",HYPERLINK("["&amp;SUBSTITUTE(DIR,"'","")&amp;"]NOTA!D"&amp;B_MSK[[#This Row],[//]]+2,"&gt;"))</f>
        <v>&gt;</v>
      </c>
      <c r="D141" s="5" t="str">
        <f ca="1">IF(B_MSK[[#This Row],[N_ID]]="","",COUNTIF(INDIRECT(DIR&amp;"!NOTA[ID_H]"),B_MSK[[#This Row],[ID NOTA]]))</f>
        <v/>
      </c>
      <c r="E1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138</v>
      </c>
      <c r="F1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1" s="7" t="str">
        <f ca="1">IF(B_MSK[[#This Row],[stt]]="ada",INDEX([2]!db[NB BM],B_MSK[DB_ROW]-1),"")</f>
        <v>Tas 60x70x25 belt BG 15-029</v>
      </c>
      <c r="H141" s="7" t="str">
        <f ca="1">IF(B_MSK[[#This Row],[//]]="","",INDEX(INDIRECT(DIR&amp;$2:$2),B_MSK[[#This Row],[//]]))</f>
        <v>LESTARY STATIONERY</v>
      </c>
      <c r="I141" s="27" t="str">
        <f ca="1">IF(B_MSK[[#This Row],[//]]="","",INDEX(INDIRECT(DB_PATH&amp;$2:$2),B_MSK[[#This Row],[DB_ROW]]-1))</f>
        <v>10 LSN</v>
      </c>
      <c r="J141" s="5">
        <f ca="1">IF(B_MSK[[#This Row],[//]]="","",IF(INDEX(INDIRECT(DIR&amp;$2:$2),B_MSK[[#This Row],[//]])="","",INDEX(INDIRECT(DIR&amp;$2:$2),B_MSK[[#This Row],[//]])))</f>
        <v>2</v>
      </c>
      <c r="K141" s="5">
        <f ca="1">IF(B_MSK[[#This Row],[//]]="","",IF(INDEX(INDIRECT(DIR&amp;$2:$2),B_MSK[[#This Row],[//]])="","",INDEX(INDIRECT(DIR&amp;$2:$2),B_MSK[[#This Row],[//]])))</f>
        <v>20</v>
      </c>
      <c r="L141" s="5" t="str">
        <f ca="1">IF(B_MSK[[#This Row],[//]]="","",IF(INDEX(INDIRECT(DIR&amp;$2:$2),B_MSK[[#This Row],[//]])="","",INDEX(INDIRECT(DIR&amp;$2:$2),B_MSK[[#This Row],[//]])))</f>
        <v>LSN</v>
      </c>
      <c r="M141" s="13">
        <f ca="1">IF(B_MSK[[#This Row],[//]]="","",INDEX(INDIRECT(DIR&amp;$2:$2),B_MSK[[#This Row],[//]]))</f>
        <v>242000</v>
      </c>
      <c r="N141" s="13">
        <f ca="1">IF(OR(B_MSK[[#This Row],[//]]="",),"",INDEX(INDIRECT(DIR&amp;$2:$2),B_MSK[[#This Row],[//]]))</f>
        <v>2420000</v>
      </c>
      <c r="O141" s="3" t="str">
        <f ca="1">IF(B_MSK[[#This Row],[//]]="","",IF(INDEX(INDIRECT(DIR&amp;$2:$2),B_MSK[[#This Row],[//]])=0,"",INDEX(INDIRECT(DIR&amp;$2:$2),B_MSK[[#This Row],[//]])))</f>
        <v/>
      </c>
      <c r="P141" s="3" t="str">
        <f ca="1">IF(B_MSK[[#This Row],[//]]="","",IF(INDEX(INDIRECT(DIR&amp;$2:$2),B_MSK[[#This Row],[//]])=0,"",INDEX(INDIRECT(DIR&amp;$2:$2),B_MSK[[#This Row],[//]])))</f>
        <v/>
      </c>
      <c r="Q141" s="12">
        <f ca="1">IF(B_MSK[[#This Row],[//]]="","",INDEX(INDIRECT(DIR&amp;$2:$2),B_MSK[[#This Row],[//]]))</f>
        <v>4840000</v>
      </c>
      <c r="R14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4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41" s="37">
        <f ca="1">IF(B_MSK[[#This Row],[//]]="","",INDEX(INDIRECT(DIR&amp;$2:$2),B_MSK[[#This Row],[//]]))</f>
        <v>0</v>
      </c>
      <c r="U141" s="38">
        <f ca="1">IF(SUMIF(B_MSK[NAMA BARANG],B_MSK[[#This Row],[NAMA BARANG]],B_MSK[JMLH BRG])=0,"",SUMIF(B_MSK[NAMA BARANG],B_MSK[[#This Row],[NAMA BARANG]],B_MSK[C]))</f>
        <v>2</v>
      </c>
      <c r="V141" s="7" t="str">
        <f ca="1">IF(B_MSK[[#This Row],[//]]="","",INDEX(INDIRECT(DIR&amp;$2:$2),B_MSK[[#This Row],[//]]))</f>
        <v>BAG 60*70*25 BELT BG15-029</v>
      </c>
      <c r="W141" s="7" t="str">
        <f ca="1">LOWER(SUBSTITUTE(SUBSTITUTE(SUBSTITUTE(SUBSTITUTE(SUBSTITUTE(SUBSTITUTE(SUBSTITUTE(SUBSTITUTE(SUBSTITUTE(B_MSK[[#This Row],[N.B.nota]]," ",""),"-",""),"(",""),")",""),".",""),",",""),"/",""),"""",""),"+",""))</f>
        <v>bag60*70*25beltbg15029</v>
      </c>
      <c r="X141" s="5" t="str">
        <f ca="1">IF(B_MSK[[#This Row],[N.B.nota]]="","",IF(MATCH(B_MSK[[#This Row],[concat]],[2]!db[NB NOTA_C],0)&gt;0,"ada",0))</f>
        <v>ada</v>
      </c>
      <c r="Y141" s="5" t="str">
        <f ca="1">IF(B_MSK[[#This Row],[N.B.nota]]="","",ADDRESS(ROW(B_MSK[QB]),COLUMN(B_MSK[QB]))&amp;":"&amp;ADDRESS(ROW(),COLUMN(B_MSK[QB])))</f>
        <v>$D$4:$D$141</v>
      </c>
      <c r="Z141" s="5">
        <f ca="1">IF(B_MSK[[#This Row],[concat]]="","",MATCH(B_MSK[[#This Row],[concat]],[2]!db[NB NOTA_C],0)+1)</f>
        <v>56</v>
      </c>
      <c r="AA141" s="5" t="str">
        <f ca="1">IF(B_MSK[[#This Row],[//]]="","",HYPERLINK("[D:\kerja\BANK EXP\BARU\DB.XLSX]DB!e"&amp;B_MSK[[#This Row],[DB_ROW]],"&gt;"))</f>
        <v>&gt;</v>
      </c>
      <c r="AB141" s="30" t="str">
        <f ca="1">MID(B_MSK[[#This Row],[/ STN_1]],FIND(" ",B_MSK[[#This Row],[/ STN_1]])+1,LEN(B_MSK[[#This Row],[/ STN_1]]))</f>
        <v>LSN</v>
      </c>
      <c r="AC141" s="11">
        <f ca="1">IF(B_MSK[[#This Row],[//]]="","",IF(B_MSK[[#This Row],[ JUMLAH ]]="","",IF(B_MSK[[#This Row],[C]]="",B_MSK[[#This Row],[HARGA CTN]]/B_MSK[[#This Row],[JMLH BRG]],B_MSK[[#This Row],[HARGA CTN]]/B_MSK[[#This Row],[A_1]])))</f>
        <v>242000</v>
      </c>
      <c r="AD1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4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20166.666666666668</v>
      </c>
      <c r="AF14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41" s="15" t="str">
        <f ca="1">IF(B_MSK[[#This Row],[HARGA_2]]="","",IF(MID(B_MSK[[#This Row],[/ STN_2]],FIND(" ",B_MSK[[#This Row],[/ STN_2]])+1,LEN(B_MSK[[#This Row],[/ STN_2]]))="LSN",B_MSK[[#This Row],[HARGA_2]]/12,""))</f>
        <v/>
      </c>
      <c r="AH141" s="7" t="str">
        <f ca="1">IF(B_MSK[[#This Row],[HARGA_3]]="","","/ "&amp;"PCS")</f>
        <v/>
      </c>
      <c r="AI141" s="15">
        <f ca="1">IF(B_MSK[[#This Row],[HARGA_3]]="",IF(B_MSK[[#This Row],[HARGA_2]]="",IF(B_MSK[[#This Row],[HARGA_1]]="","",B_MSK[[#This Row],[HARGA_1]]),B_MSK[[#This Row],[HARGA_2]]),B_MSK[[#This Row],[HARGA_3]])</f>
        <v>20166.666666666668</v>
      </c>
      <c r="AJ14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1" s="5" t="str">
        <f ca="1">IF(B_MSK[[#This Row],[//]]="","",SUBSTITUTE(SUBSTITUTE(SUBSTITUTE(B_MSK[[#This Row],[QTY/ CTN]]," ","_",2),"(",""),")","")&amp;"_")</f>
        <v>10 LSN_</v>
      </c>
      <c r="AL141" s="5">
        <f ca="1">IF(B_MSK[[#This Row],[A_B]]="","",SEARCH("_",B_MSK[[#This Row],[A_B]]))</f>
        <v>7</v>
      </c>
      <c r="AM141" s="5">
        <f ca="1">IF(B_MSK[[#This Row],[A_B]]="","",LEN(B_MSK[[#This Row],[A_B]]))</f>
        <v>7</v>
      </c>
      <c r="AN141" s="5" t="str">
        <f ca="1">IF(B_MSK[[#This Row],[A_B]]="","",LEFT(B_MSK[[#This Row],[QTY/ CTN]],B_MSK[[#This Row],[A_B_1]]))</f>
        <v>10 LSN</v>
      </c>
      <c r="AO141" s="5" t="str">
        <f ca="1">IF(B_MSK[[#This Row],[A_B]]="","",LEFT(B_MSK[[#This Row],[A_]],SEARCH(" ",B_MSK[[#This Row],[A_]])-1))</f>
        <v>10</v>
      </c>
      <c r="AP141" s="5" t="str">
        <f ca="1">IF(B_MSK[[#This Row],[A_B]]="","",RIGHT(B_MSK[[#This Row],[A_]],LEN(B_MSK[[#This Row],[A_]])-SEARCH(" ",B_MSK[[#This Row],[A_]])))</f>
        <v>LSN</v>
      </c>
      <c r="AQ1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41" s="5" t="str">
        <f ca="1">IF(B_MSK[[#This Row],[B_]]="","",LEFT(B_MSK[[#This Row],[B_]],SEARCH(" ",B_MSK[[#This Row],[B_]])))</f>
        <v xml:space="preserve">12 </v>
      </c>
      <c r="AS141" s="5" t="str">
        <f ca="1">IF(B_MSK[[#This Row],[B_]]="","",RIGHT(B_MSK[[#This Row],[B_]],LEN(B_MSK[[#This Row],[B_]])-SEARCH(" ",B_MSK[[#This Row],[B_]])))</f>
        <v>PCS</v>
      </c>
      <c r="AT141" s="5" t="str">
        <f ca="1">IF(B_MSK[[#This Row],[B_2]]="LSN",12,"")</f>
        <v/>
      </c>
      <c r="AU141" s="5" t="str">
        <f ca="1">IF(B_MSK[[#This Row],[C_1]]="","","PCS")</f>
        <v/>
      </c>
      <c r="AV141" s="5">
        <f ca="1">IF(B_MSK[[#This Row],[A_1]]="","",B_MSK[[#This Row],[A_1]]*IF(B_MSK[[#This Row],[B_1]]="",1,B_MSK[[#This Row],[B_1]])*IF(B_MSK[[#This Row],[C_1]]="",1,B_MSK[[#This Row],[C_1]]))</f>
        <v>120</v>
      </c>
      <c r="AW141" s="5" t="str">
        <f ca="1">IF(B_MSK[[#This Row],[C_2]]="",IF(B_MSK[[#This Row],[B_2]]="",IF(B_MSK[[#This Row],[A_2]]="","",B_MSK[[#This Row],[A_2]]),B_MSK[[#This Row],[B_2]]),B_MSK[[#This Row],[C_2]])</f>
        <v>PCS</v>
      </c>
      <c r="AX141" s="2">
        <f ca="1">IF(ISNUMBER(B_MSK[[#This Row],[TANGGAL DATANG]]),B_MSK[[#This Row],[TANGGAL DATANG]],AX140)</f>
        <v>44935</v>
      </c>
      <c r="AY141" s="5" t="e">
        <f ca="1">IF(B_MSK[[#This Row],[DB_ROW]]="","",INDEX([3]!db[JENIS],B_MSK[[#This Row],[DB_ROW]]-1))</f>
        <v>#REF!</v>
      </c>
      <c r="AZ141" s="5">
        <f ca="1">IF(B_MSK[[#This Row],[A_1]]="","",B_MSK[[#This Row],[A_1]])*1</f>
        <v>10</v>
      </c>
      <c r="BA141" s="5" t="str">
        <f ca="1">IF(B_MSK[[#This Row],[//]]="","",INDEX(INDIRECT(DIR&amp;$2:$2),B_MSK[[#This Row],[//]]))</f>
        <v>UNTANA</v>
      </c>
      <c r="BB141" s="5" t="str">
        <f ca="1">CONCATENATE(B_MSK[[#This Row],[concat]],B_MSK[[#This Row],[HARGA_X]],B_MSK[[#This Row],[SAT]])</f>
        <v>bag60*70*25beltbg1502920166.6666666667LSN</v>
      </c>
    </row>
    <row r="142" spans="1:54" x14ac:dyDescent="0.25">
      <c r="A142" s="6" t="s">
        <v>128</v>
      </c>
      <c r="B142" s="5" t="str">
        <f ca="1">IF(B_MSK[[#This Row],[N_ID]]="","",INDEX(INDIRECT(DIR&amp;$2:$2),MATCH(B_MSK[[#This Row],[N_ID]],INDIRECT(DIR&amp;"!NOTA[ID_P]"),0)))</f>
        <v/>
      </c>
      <c r="C142" s="5" t="str">
        <f ca="1">IF(B_MSK[[#This Row],[//]]="","",HYPERLINK("["&amp;SUBSTITUTE(DIR,"'","")&amp;"]NOTA!D"&amp;B_MSK[[#This Row],[//]]+2,"&gt;"))</f>
        <v/>
      </c>
      <c r="D142" s="5" t="str">
        <f ca="1">IF(B_MSK[[#This Row],[N_ID]]="","",COUNTIF(INDIRECT(DIR&amp;"!NOTA[ID_H]"),B_MSK[[#This Row],[ID NOTA]]))</f>
        <v/>
      </c>
      <c r="E1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2" s="7" t="str">
        <f ca="1">IF(B_MSK[[#This Row],[stt]]="ada",INDEX([2]!db[NB BM],B_MSK[DB_ROW]-1),"")</f>
        <v/>
      </c>
      <c r="H142" s="7" t="str">
        <f ca="1">IF(B_MSK[[#This Row],[//]]="","",INDEX(INDIRECT(DIR&amp;$2:$2),B_MSK[[#This Row],[//]]))</f>
        <v/>
      </c>
      <c r="I142" s="27" t="str">
        <f ca="1">IF(B_MSK[[#This Row],[//]]="","",INDEX(INDIRECT(DB_PATH&amp;$2:$2),B_MSK[[#This Row],[DB_ROW]]-1))</f>
        <v/>
      </c>
      <c r="J142" s="5" t="str">
        <f ca="1">IF(B_MSK[[#This Row],[//]]="","",IF(INDEX(INDIRECT(DIR&amp;$2:$2),B_MSK[[#This Row],[//]])="","",INDEX(INDIRECT(DIR&amp;$2:$2),B_MSK[[#This Row],[//]])))</f>
        <v/>
      </c>
      <c r="K142" s="5" t="str">
        <f ca="1">IF(B_MSK[[#This Row],[//]]="","",IF(INDEX(INDIRECT(DIR&amp;$2:$2),B_MSK[[#This Row],[//]])="","",INDEX(INDIRECT(DIR&amp;$2:$2),B_MSK[[#This Row],[//]])))</f>
        <v/>
      </c>
      <c r="L142" s="5" t="str">
        <f ca="1">IF(B_MSK[[#This Row],[//]]="","",IF(INDEX(INDIRECT(DIR&amp;$2:$2),B_MSK[[#This Row],[//]])="","",INDEX(INDIRECT(DIR&amp;$2:$2),B_MSK[[#This Row],[//]])))</f>
        <v/>
      </c>
      <c r="M142" s="13" t="str">
        <f ca="1">IF(B_MSK[[#This Row],[//]]="","",INDEX(INDIRECT(DIR&amp;$2:$2),B_MSK[[#This Row],[//]]))</f>
        <v/>
      </c>
      <c r="N142" s="13" t="str">
        <f ca="1">IF(OR(B_MSK[[#This Row],[//]]="",),"",INDEX(INDIRECT(DIR&amp;$2:$2),B_MSK[[#This Row],[//]]))</f>
        <v/>
      </c>
      <c r="O142" s="3" t="str">
        <f ca="1">IF(B_MSK[[#This Row],[//]]="","",IF(INDEX(INDIRECT(DIR&amp;$2:$2),B_MSK[[#This Row],[//]])=0,"",INDEX(INDIRECT(DIR&amp;$2:$2),B_MSK[[#This Row],[//]])))</f>
        <v/>
      </c>
      <c r="P142" s="3" t="str">
        <f ca="1">IF(B_MSK[[#This Row],[//]]="","",IF(INDEX(INDIRECT(DIR&amp;$2:$2),B_MSK[[#This Row],[//]])=0,"",INDEX(INDIRECT(DIR&amp;$2:$2),B_MSK[[#This Row],[//]])))</f>
        <v/>
      </c>
      <c r="Q142" s="12" t="str">
        <f ca="1">IF(B_MSK[[#This Row],[//]]="","",INDEX(INDIRECT(DIR&amp;$2:$2),B_MSK[[#This Row],[//]]))</f>
        <v/>
      </c>
      <c r="R1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2" s="37" t="str">
        <f ca="1">IF(B_MSK[[#This Row],[//]]="","",INDEX(INDIRECT(DIR&amp;$2:$2),B_MSK[[#This Row],[//]]))</f>
        <v/>
      </c>
      <c r="U142" s="38" t="str">
        <f ca="1">IF(SUMIF(B_MSK[NAMA BARANG],B_MSK[[#This Row],[NAMA BARANG]],B_MSK[JMLH BRG])=0,"",SUMIF(B_MSK[NAMA BARANG],B_MSK[[#This Row],[NAMA BARANG]],B_MSK[C]))</f>
        <v/>
      </c>
      <c r="V142" s="7" t="str">
        <f ca="1">IF(B_MSK[[#This Row],[//]]="","",INDEX(INDIRECT(DIR&amp;$2:$2),B_MSK[[#This Row],[//]]))</f>
        <v/>
      </c>
      <c r="W1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2" s="5" t="str">
        <f ca="1">IF(B_MSK[[#This Row],[N.B.nota]]="","",IF(MATCH(B_MSK[[#This Row],[concat]],[2]!db[NB NOTA_C],0)&gt;0,"ada",0))</f>
        <v/>
      </c>
      <c r="Y142" s="5" t="str">
        <f ca="1">IF(B_MSK[[#This Row],[N.B.nota]]="","",ADDRESS(ROW(B_MSK[QB]),COLUMN(B_MSK[QB]))&amp;":"&amp;ADDRESS(ROW(),COLUMN(B_MSK[QB])))</f>
        <v/>
      </c>
      <c r="Z142" s="5" t="str">
        <f ca="1">IF(B_MSK[[#This Row],[concat]]="","",MATCH(B_MSK[[#This Row],[concat]],[2]!db[NB NOTA_C],0)+1)</f>
        <v/>
      </c>
      <c r="AA142" s="5" t="str">
        <f ca="1">IF(B_MSK[[#This Row],[//]]="","",HYPERLINK("[D:\kerja\BANK EXP\BARU\DB.XLSX]DB!e"&amp;B_MSK[[#This Row],[DB_ROW]],"&gt;"))</f>
        <v/>
      </c>
      <c r="AB142" s="30" t="e">
        <f ca="1">MID(B_MSK[[#This Row],[/ STN_1]],FIND(" ",B_MSK[[#This Row],[/ STN_1]])+1,LEN(B_MSK[[#This Row],[/ STN_1]]))</f>
        <v>#VALUE!</v>
      </c>
      <c r="AC1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2" s="15" t="str">
        <f ca="1">IF(B_MSK[[#This Row],[HARGA_2]]="","",IF(MID(B_MSK[[#This Row],[/ STN_2]],FIND(" ",B_MSK[[#This Row],[/ STN_2]])+1,LEN(B_MSK[[#This Row],[/ STN_2]]))="LSN",B_MSK[[#This Row],[HARGA_2]]/12,""))</f>
        <v/>
      </c>
      <c r="AH142" s="7" t="str">
        <f ca="1">IF(B_MSK[[#This Row],[HARGA_3]]="","","/ "&amp;"PCS")</f>
        <v/>
      </c>
      <c r="AI142" s="15" t="str">
        <f ca="1">IF(B_MSK[[#This Row],[HARGA_3]]="",IF(B_MSK[[#This Row],[HARGA_2]]="",IF(B_MSK[[#This Row],[HARGA_1]]="","",B_MSK[[#This Row],[HARGA_1]]),B_MSK[[#This Row],[HARGA_2]]),B_MSK[[#This Row],[HARGA_3]])</f>
        <v/>
      </c>
      <c r="AJ142" s="15" t="str">
        <f ca="1">IF(B_MSK[[#This Row],[/ STN_3]]="",IF(B_MSK[[#This Row],[/ STN_2]]="",IF(B_MSK[[#This Row],[/ STN_1]]="","",B_MSK[[#This Row],[/ STN_1]]),B_MSK[[#This Row],[/ STN_2]]),B_MSK[[#This Row],[/ STN_3]])</f>
        <v/>
      </c>
      <c r="AK142" s="5" t="str">
        <f ca="1">IF(B_MSK[[#This Row],[//]]="","",SUBSTITUTE(SUBSTITUTE(SUBSTITUTE(B_MSK[[#This Row],[QTY/ CTN]]," ","_",2),"(",""),")","")&amp;"_")</f>
        <v/>
      </c>
      <c r="AL142" s="5" t="str">
        <f ca="1">IF(B_MSK[[#This Row],[A_B]]="","",SEARCH("_",B_MSK[[#This Row],[A_B]]))</f>
        <v/>
      </c>
      <c r="AM142" s="5" t="str">
        <f ca="1">IF(B_MSK[[#This Row],[A_B]]="","",LEN(B_MSK[[#This Row],[A_B]]))</f>
        <v/>
      </c>
      <c r="AN142" s="5" t="str">
        <f ca="1">IF(B_MSK[[#This Row],[A_B]]="","",LEFT(B_MSK[[#This Row],[QTY/ CTN]],B_MSK[[#This Row],[A_B_1]]))</f>
        <v/>
      </c>
      <c r="AO142" s="5" t="str">
        <f ca="1">IF(B_MSK[[#This Row],[A_B]]="","",LEFT(B_MSK[[#This Row],[A_]],SEARCH(" ",B_MSK[[#This Row],[A_]])-1))</f>
        <v/>
      </c>
      <c r="AP142" s="5" t="str">
        <f ca="1">IF(B_MSK[[#This Row],[A_B]]="","",RIGHT(B_MSK[[#This Row],[A_]],LEN(B_MSK[[#This Row],[A_]])-SEARCH(" ",B_MSK[[#This Row],[A_]])))</f>
        <v/>
      </c>
      <c r="AQ1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2" s="5" t="str">
        <f ca="1">IF(B_MSK[[#This Row],[B_]]="","",LEFT(B_MSK[[#This Row],[B_]],SEARCH(" ",B_MSK[[#This Row],[B_]])))</f>
        <v/>
      </c>
      <c r="AS142" s="5" t="str">
        <f ca="1">IF(B_MSK[[#This Row],[B_]]="","",RIGHT(B_MSK[[#This Row],[B_]],LEN(B_MSK[[#This Row],[B_]])-SEARCH(" ",B_MSK[[#This Row],[B_]])))</f>
        <v/>
      </c>
      <c r="AT142" s="5" t="str">
        <f ca="1">IF(B_MSK[[#This Row],[B_2]]="LSN",12,"")</f>
        <v/>
      </c>
      <c r="AU142" s="5" t="str">
        <f ca="1">IF(B_MSK[[#This Row],[C_1]]="","","PCS")</f>
        <v/>
      </c>
      <c r="AV142" s="5" t="str">
        <f ca="1">IF(B_MSK[[#This Row],[A_1]]="","",B_MSK[[#This Row],[A_1]]*IF(B_MSK[[#This Row],[B_1]]="",1,B_MSK[[#This Row],[B_1]])*IF(B_MSK[[#This Row],[C_1]]="",1,B_MSK[[#This Row],[C_1]]))</f>
        <v/>
      </c>
      <c r="AW142" s="5" t="str">
        <f ca="1">IF(B_MSK[[#This Row],[C_2]]="",IF(B_MSK[[#This Row],[B_2]]="",IF(B_MSK[[#This Row],[A_2]]="","",B_MSK[[#This Row],[A_2]]),B_MSK[[#This Row],[B_2]]),B_MSK[[#This Row],[C_2]])</f>
        <v/>
      </c>
      <c r="AX142" s="2">
        <f ca="1">IF(ISNUMBER(B_MSK[[#This Row],[TANGGAL DATANG]]),B_MSK[[#This Row],[TANGGAL DATANG]],AX141)</f>
        <v>44935</v>
      </c>
      <c r="AY142" s="5" t="str">
        <f ca="1">IF(B_MSK[[#This Row],[DB_ROW]]="","",INDEX([3]!db[JENIS],B_MSK[[#This Row],[DB_ROW]]-1))</f>
        <v/>
      </c>
      <c r="AZ142" s="5" t="e">
        <f ca="1">IF(B_MSK[[#This Row],[A_1]]="","",B_MSK[[#This Row],[A_1]])*1</f>
        <v>#VALUE!</v>
      </c>
      <c r="BA142" s="5" t="str">
        <f ca="1">IF(B_MSK[[#This Row],[//]]="","",INDEX(INDIRECT(DIR&amp;$2:$2),B_MSK[[#This Row],[//]]))</f>
        <v/>
      </c>
      <c r="BB142" s="5" t="str">
        <f ca="1">CONCATENATE(B_MSK[[#This Row],[concat]],B_MSK[[#This Row],[HARGA_X]],B_MSK[[#This Row],[SAT]])</f>
        <v/>
      </c>
    </row>
    <row r="143" spans="1:54" x14ac:dyDescent="0.25">
      <c r="A143" s="6" t="s">
        <v>248</v>
      </c>
      <c r="B143" s="5">
        <f ca="1">IF(B_MSK[[#This Row],[N_ID]]="","",INDEX(INDIRECT(DIR&amp;$2:$2),MATCH(B_MSK[[#This Row],[N_ID]],INDIRECT(DIR&amp;"!NOTA[ID_P]"),0)))</f>
        <v>33</v>
      </c>
      <c r="C143" s="5" t="str">
        <f ca="1">IF(B_MSK[[#This Row],[//]]="","",HYPERLINK("["&amp;SUBSTITUTE(DIR,"'","")&amp;"]NOTA!D"&amp;B_MSK[[#This Row],[//]]+2,"&gt;"))</f>
        <v>&gt;</v>
      </c>
      <c r="D143" s="5">
        <f ca="1">IF(B_MSK[[#This Row],[N_ID]]="","",COUNTIF(INDIRECT(DIR&amp;"!NOTA[ID_H]"),B_MSK[[#This Row],[ID NOTA]]))</f>
        <v>1</v>
      </c>
      <c r="E1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140</v>
      </c>
      <c r="F1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3" s="7" t="str">
        <f ca="1">IF(B_MSK[[#This Row],[stt]]="ada",INDEX([2]!db[NB BM],B_MSK[DB_ROW]-1),"")</f>
        <v>Tas Kertas Coklat Besar Tebal</v>
      </c>
      <c r="H143" s="7" t="str">
        <f ca="1">IF(B_MSK[[#This Row],[//]]="","",INDEX(INDIRECT(DIR&amp;$2:$2),B_MSK[[#This Row],[//]]))</f>
        <v>BINTANG SAUDARA</v>
      </c>
      <c r="I143" s="27" t="str">
        <f ca="1">IF(B_MSK[[#This Row],[//]]="","",INDEX(INDIRECT(DB_PATH&amp;$2:$2),B_MSK[[#This Row],[DB_ROW]]-1))</f>
        <v>30 LSN</v>
      </c>
      <c r="J143" s="5">
        <f ca="1">IF(B_MSK[[#This Row],[//]]="","",IF(INDEX(INDIRECT(DIR&amp;$2:$2),B_MSK[[#This Row],[//]])="","",INDEX(INDIRECT(DIR&amp;$2:$2),B_MSK[[#This Row],[//]])))</f>
        <v>3</v>
      </c>
      <c r="K143" s="5">
        <f ca="1">IF(B_MSK[[#This Row],[//]]="","",IF(INDEX(INDIRECT(DIR&amp;$2:$2),B_MSK[[#This Row],[//]])="","",INDEX(INDIRECT(DIR&amp;$2:$2),B_MSK[[#This Row],[//]])))</f>
        <v>90</v>
      </c>
      <c r="L143" s="5" t="str">
        <f ca="1">IF(B_MSK[[#This Row],[//]]="","",IF(INDEX(INDIRECT(DIR&amp;$2:$2),B_MSK[[#This Row],[//]])="","",INDEX(INDIRECT(DIR&amp;$2:$2),B_MSK[[#This Row],[//]])))</f>
        <v>LSN</v>
      </c>
      <c r="M143" s="13">
        <f ca="1">IF(B_MSK[[#This Row],[//]]="","",INDEX(INDIRECT(DIR&amp;$2:$2),B_MSK[[#This Row],[//]]))</f>
        <v>25500</v>
      </c>
      <c r="N143" s="13">
        <f ca="1">IF(OR(B_MSK[[#This Row],[//]]="",),"",INDEX(INDIRECT(DIR&amp;$2:$2),B_MSK[[#This Row],[//]]))</f>
        <v>765000</v>
      </c>
      <c r="O143" s="3" t="str">
        <f ca="1">IF(B_MSK[[#This Row],[//]]="","",IF(INDEX(INDIRECT(DIR&amp;$2:$2),B_MSK[[#This Row],[//]])=0,"",INDEX(INDIRECT(DIR&amp;$2:$2),B_MSK[[#This Row],[//]])))</f>
        <v/>
      </c>
      <c r="P143" s="3" t="str">
        <f ca="1">IF(B_MSK[[#This Row],[//]]="","",IF(INDEX(INDIRECT(DIR&amp;$2:$2),B_MSK[[#This Row],[//]])=0,"",INDEX(INDIRECT(DIR&amp;$2:$2),B_MSK[[#This Row],[//]])))</f>
        <v/>
      </c>
      <c r="Q143" s="12">
        <f ca="1">IF(B_MSK[[#This Row],[//]]="","",INDEX(INDIRECT(DIR&amp;$2:$2),B_MSK[[#This Row],[//]]))</f>
        <v>2295000</v>
      </c>
      <c r="R14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4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2295000</v>
      </c>
      <c r="T143" s="37">
        <f ca="1">IF(B_MSK[[#This Row],[//]]="","",INDEX(INDIRECT(DIR&amp;$2:$2),B_MSK[[#This Row],[//]]))</f>
        <v>0</v>
      </c>
      <c r="U143" s="38">
        <f ca="1">IF(SUMIF(B_MSK[NAMA BARANG],B_MSK[[#This Row],[NAMA BARANG]],B_MSK[JMLH BRG])=0,"",SUMIF(B_MSK[NAMA BARANG],B_MSK[[#This Row],[NAMA BARANG]],B_MSK[C]))</f>
        <v>3</v>
      </c>
      <c r="V143" s="7" t="str">
        <f ca="1">IF(B_MSK[[#This Row],[//]]="","",INDEX(INDIRECT(DIR&amp;$2:$2),B_MSK[[#This Row],[//]]))</f>
        <v>PAPER BAG COKLAT BESAR TEBAL</v>
      </c>
      <c r="W143" s="7" t="str">
        <f ca="1">LOWER(SUBSTITUTE(SUBSTITUTE(SUBSTITUTE(SUBSTITUTE(SUBSTITUTE(SUBSTITUTE(SUBSTITUTE(SUBSTITUTE(SUBSTITUTE(B_MSK[[#This Row],[N.B.nota]]," ",""),"-",""),"(",""),")",""),".",""),",",""),"/",""),"""",""),"+",""))</f>
        <v>paperbagcoklatbesartebal</v>
      </c>
      <c r="X143" s="5" t="str">
        <f ca="1">IF(B_MSK[[#This Row],[N.B.nota]]="","",IF(MATCH(B_MSK[[#This Row],[concat]],[2]!db[NB NOTA_C],0)&gt;0,"ada",0))</f>
        <v>ada</v>
      </c>
      <c r="Y143" s="5" t="str">
        <f ca="1">IF(B_MSK[[#This Row],[N.B.nota]]="","",ADDRESS(ROW(B_MSK[QB]),COLUMN(B_MSK[QB]))&amp;":"&amp;ADDRESS(ROW(),COLUMN(B_MSK[QB])))</f>
        <v>$D$4:$D$143</v>
      </c>
      <c r="Z143" s="5">
        <f ca="1">IF(B_MSK[[#This Row],[concat]]="","",MATCH(B_MSK[[#This Row],[concat]],[2]!db[NB NOTA_C],0)+1)</f>
        <v>1620</v>
      </c>
      <c r="AA143" s="5" t="str">
        <f ca="1">IF(B_MSK[[#This Row],[//]]="","",HYPERLINK("[D:\kerja\BANK EXP\BARU\DB.XLSX]DB!e"&amp;B_MSK[[#This Row],[DB_ROW]],"&gt;"))</f>
        <v>&gt;</v>
      </c>
      <c r="AB143" s="30" t="str">
        <f ca="1">MID(B_MSK[[#This Row],[/ STN_1]],FIND(" ",B_MSK[[#This Row],[/ STN_1]])+1,LEN(B_MSK[[#This Row],[/ STN_1]]))</f>
        <v>LSN</v>
      </c>
      <c r="AC143" s="11">
        <f ca="1">IF(B_MSK[[#This Row],[//]]="","",IF(B_MSK[[#This Row],[ JUMLAH ]]="","",IF(B_MSK[[#This Row],[C]]="",B_MSK[[#This Row],[HARGA CTN]]/B_MSK[[#This Row],[JMLH BRG]],B_MSK[[#This Row],[HARGA CTN]]/B_MSK[[#This Row],[A_1]])))</f>
        <v>25500</v>
      </c>
      <c r="AD1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4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2125</v>
      </c>
      <c r="AF14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43" s="15" t="str">
        <f ca="1">IF(B_MSK[[#This Row],[HARGA_2]]="","",IF(MID(B_MSK[[#This Row],[/ STN_2]],FIND(" ",B_MSK[[#This Row],[/ STN_2]])+1,LEN(B_MSK[[#This Row],[/ STN_2]]))="LSN",B_MSK[[#This Row],[HARGA_2]]/12,""))</f>
        <v/>
      </c>
      <c r="AH143" s="7" t="str">
        <f ca="1">IF(B_MSK[[#This Row],[HARGA_3]]="","","/ "&amp;"PCS")</f>
        <v/>
      </c>
      <c r="AI143" s="15">
        <f ca="1">IF(B_MSK[[#This Row],[HARGA_3]]="",IF(B_MSK[[#This Row],[HARGA_2]]="",IF(B_MSK[[#This Row],[HARGA_1]]="","",B_MSK[[#This Row],[HARGA_1]]),B_MSK[[#This Row],[HARGA_2]]),B_MSK[[#This Row],[HARGA_3]])</f>
        <v>2125</v>
      </c>
      <c r="AJ14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3" s="5" t="str">
        <f ca="1">IF(B_MSK[[#This Row],[//]]="","",SUBSTITUTE(SUBSTITUTE(SUBSTITUTE(B_MSK[[#This Row],[QTY/ CTN]]," ","_",2),"(",""),")","")&amp;"_")</f>
        <v>30 LSN_</v>
      </c>
      <c r="AL143" s="5">
        <f ca="1">IF(B_MSK[[#This Row],[A_B]]="","",SEARCH("_",B_MSK[[#This Row],[A_B]]))</f>
        <v>7</v>
      </c>
      <c r="AM143" s="5">
        <f ca="1">IF(B_MSK[[#This Row],[A_B]]="","",LEN(B_MSK[[#This Row],[A_B]]))</f>
        <v>7</v>
      </c>
      <c r="AN143" s="5" t="str">
        <f ca="1">IF(B_MSK[[#This Row],[A_B]]="","",LEFT(B_MSK[[#This Row],[QTY/ CTN]],B_MSK[[#This Row],[A_B_1]]))</f>
        <v>30 LSN</v>
      </c>
      <c r="AO143" s="5" t="str">
        <f ca="1">IF(B_MSK[[#This Row],[A_B]]="","",LEFT(B_MSK[[#This Row],[A_]],SEARCH(" ",B_MSK[[#This Row],[A_]])-1))</f>
        <v>30</v>
      </c>
      <c r="AP143" s="5" t="str">
        <f ca="1">IF(B_MSK[[#This Row],[A_B]]="","",RIGHT(B_MSK[[#This Row],[A_]],LEN(B_MSK[[#This Row],[A_]])-SEARCH(" ",B_MSK[[#This Row],[A_]])))</f>
        <v>LSN</v>
      </c>
      <c r="AQ1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43" s="5" t="str">
        <f ca="1">IF(B_MSK[[#This Row],[B_]]="","",LEFT(B_MSK[[#This Row],[B_]],SEARCH(" ",B_MSK[[#This Row],[B_]])))</f>
        <v xml:space="preserve">12 </v>
      </c>
      <c r="AS143" s="5" t="str">
        <f ca="1">IF(B_MSK[[#This Row],[B_]]="","",RIGHT(B_MSK[[#This Row],[B_]],LEN(B_MSK[[#This Row],[B_]])-SEARCH(" ",B_MSK[[#This Row],[B_]])))</f>
        <v>PCS</v>
      </c>
      <c r="AT143" s="5" t="str">
        <f ca="1">IF(B_MSK[[#This Row],[B_2]]="LSN",12,"")</f>
        <v/>
      </c>
      <c r="AU143" s="5" t="str">
        <f ca="1">IF(B_MSK[[#This Row],[C_1]]="","","PCS")</f>
        <v/>
      </c>
      <c r="AV143" s="5">
        <f ca="1">IF(B_MSK[[#This Row],[A_1]]="","",B_MSK[[#This Row],[A_1]]*IF(B_MSK[[#This Row],[B_1]]="",1,B_MSK[[#This Row],[B_1]])*IF(B_MSK[[#This Row],[C_1]]="",1,B_MSK[[#This Row],[C_1]]))</f>
        <v>360</v>
      </c>
      <c r="AW143" s="5" t="str">
        <f ca="1">IF(B_MSK[[#This Row],[C_2]]="",IF(B_MSK[[#This Row],[B_2]]="",IF(B_MSK[[#This Row],[A_2]]="","",B_MSK[[#This Row],[A_2]]),B_MSK[[#This Row],[B_2]]),B_MSK[[#This Row],[C_2]])</f>
        <v>PCS</v>
      </c>
      <c r="AX143" s="2">
        <f ca="1">IF(ISNUMBER(B_MSK[[#This Row],[TANGGAL DATANG]]),B_MSK[[#This Row],[TANGGAL DATANG]],AX142)</f>
        <v>44935</v>
      </c>
      <c r="AY143" s="5" t="e">
        <f ca="1">IF(B_MSK[[#This Row],[DB_ROW]]="","",INDEX([3]!db[JENIS],B_MSK[[#This Row],[DB_ROW]]-1))</f>
        <v>#REF!</v>
      </c>
      <c r="AZ143" s="5">
        <f ca="1">IF(B_MSK[[#This Row],[A_1]]="","",B_MSK[[#This Row],[A_1]])*1</f>
        <v>30</v>
      </c>
      <c r="BA143" s="5" t="str">
        <f ca="1">IF(B_MSK[[#This Row],[//]]="","",INDEX(INDIRECT(DIR&amp;$2:$2),B_MSK[[#This Row],[//]]))</f>
        <v>UNTANA</v>
      </c>
      <c r="BB143" s="5" t="str">
        <f ca="1">CONCATENATE(B_MSK[[#This Row],[concat]],B_MSK[[#This Row],[HARGA_X]],B_MSK[[#This Row],[SAT]])</f>
        <v>paperbagcoklatbesartebal2125LSN</v>
      </c>
    </row>
    <row r="144" spans="1:54" x14ac:dyDescent="0.25">
      <c r="A144" s="6" t="s">
        <v>128</v>
      </c>
      <c r="B144" s="5" t="str">
        <f ca="1">IF(B_MSK[[#This Row],[N_ID]]="","",INDEX(INDIRECT(DIR&amp;$2:$2),MATCH(B_MSK[[#This Row],[N_ID]],INDIRECT(DIR&amp;"!NOTA[ID_P]"),0)))</f>
        <v/>
      </c>
      <c r="C144" s="5" t="str">
        <f ca="1">IF(B_MSK[[#This Row],[//]]="","",HYPERLINK("["&amp;SUBSTITUTE(DIR,"'","")&amp;"]NOTA!D"&amp;B_MSK[[#This Row],[//]]+2,"&gt;"))</f>
        <v/>
      </c>
      <c r="D144" s="5" t="str">
        <f ca="1">IF(B_MSK[[#This Row],[N_ID]]="","",COUNTIF(INDIRECT(DIR&amp;"!NOTA[ID_H]"),B_MSK[[#This Row],[ID NOTA]]))</f>
        <v/>
      </c>
      <c r="E1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4" s="7" t="str">
        <f ca="1">IF(B_MSK[[#This Row],[stt]]="ada",INDEX([2]!db[NB BM],B_MSK[DB_ROW]-1),"")</f>
        <v/>
      </c>
      <c r="H144" s="7" t="str">
        <f ca="1">IF(B_MSK[[#This Row],[//]]="","",INDEX(INDIRECT(DIR&amp;$2:$2),B_MSK[[#This Row],[//]]))</f>
        <v/>
      </c>
      <c r="I144" s="27" t="str">
        <f ca="1">IF(B_MSK[[#This Row],[//]]="","",INDEX(INDIRECT(DB_PATH&amp;$2:$2),B_MSK[[#This Row],[DB_ROW]]-1))</f>
        <v/>
      </c>
      <c r="J144" s="5" t="str">
        <f ca="1">IF(B_MSK[[#This Row],[//]]="","",IF(INDEX(INDIRECT(DIR&amp;$2:$2),B_MSK[[#This Row],[//]])="","",INDEX(INDIRECT(DIR&amp;$2:$2),B_MSK[[#This Row],[//]])))</f>
        <v/>
      </c>
      <c r="K144" s="5" t="str">
        <f ca="1">IF(B_MSK[[#This Row],[//]]="","",IF(INDEX(INDIRECT(DIR&amp;$2:$2),B_MSK[[#This Row],[//]])="","",INDEX(INDIRECT(DIR&amp;$2:$2),B_MSK[[#This Row],[//]])))</f>
        <v/>
      </c>
      <c r="L144" s="5" t="str">
        <f ca="1">IF(B_MSK[[#This Row],[//]]="","",IF(INDEX(INDIRECT(DIR&amp;$2:$2),B_MSK[[#This Row],[//]])="","",INDEX(INDIRECT(DIR&amp;$2:$2),B_MSK[[#This Row],[//]])))</f>
        <v/>
      </c>
      <c r="M144" s="13" t="str">
        <f ca="1">IF(B_MSK[[#This Row],[//]]="","",INDEX(INDIRECT(DIR&amp;$2:$2),B_MSK[[#This Row],[//]]))</f>
        <v/>
      </c>
      <c r="N144" s="13" t="str">
        <f ca="1">IF(OR(B_MSK[[#This Row],[//]]="",),"",INDEX(INDIRECT(DIR&amp;$2:$2),B_MSK[[#This Row],[//]]))</f>
        <v/>
      </c>
      <c r="O144" s="3" t="str">
        <f ca="1">IF(B_MSK[[#This Row],[//]]="","",IF(INDEX(INDIRECT(DIR&amp;$2:$2),B_MSK[[#This Row],[//]])=0,"",INDEX(INDIRECT(DIR&amp;$2:$2),B_MSK[[#This Row],[//]])))</f>
        <v/>
      </c>
      <c r="P144" s="3" t="str">
        <f ca="1">IF(B_MSK[[#This Row],[//]]="","",IF(INDEX(INDIRECT(DIR&amp;$2:$2),B_MSK[[#This Row],[//]])=0,"",INDEX(INDIRECT(DIR&amp;$2:$2),B_MSK[[#This Row],[//]])))</f>
        <v/>
      </c>
      <c r="Q144" s="12" t="str">
        <f ca="1">IF(B_MSK[[#This Row],[//]]="","",INDEX(INDIRECT(DIR&amp;$2:$2),B_MSK[[#This Row],[//]]))</f>
        <v/>
      </c>
      <c r="R1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4" s="37" t="str">
        <f ca="1">IF(B_MSK[[#This Row],[//]]="","",INDEX(INDIRECT(DIR&amp;$2:$2),B_MSK[[#This Row],[//]]))</f>
        <v/>
      </c>
      <c r="U144" s="38" t="str">
        <f ca="1">IF(SUMIF(B_MSK[NAMA BARANG],B_MSK[[#This Row],[NAMA BARANG]],B_MSK[JMLH BRG])=0,"",SUMIF(B_MSK[NAMA BARANG],B_MSK[[#This Row],[NAMA BARANG]],B_MSK[C]))</f>
        <v/>
      </c>
      <c r="V144" s="7" t="str">
        <f ca="1">IF(B_MSK[[#This Row],[//]]="","",INDEX(INDIRECT(DIR&amp;$2:$2),B_MSK[[#This Row],[//]]))</f>
        <v/>
      </c>
      <c r="W1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4" s="5" t="str">
        <f ca="1">IF(B_MSK[[#This Row],[N.B.nota]]="","",IF(MATCH(B_MSK[[#This Row],[concat]],[2]!db[NB NOTA_C],0)&gt;0,"ada",0))</f>
        <v/>
      </c>
      <c r="Y144" s="5" t="str">
        <f ca="1">IF(B_MSK[[#This Row],[N.B.nota]]="","",ADDRESS(ROW(B_MSK[QB]),COLUMN(B_MSK[QB]))&amp;":"&amp;ADDRESS(ROW(),COLUMN(B_MSK[QB])))</f>
        <v/>
      </c>
      <c r="Z144" s="5" t="str">
        <f ca="1">IF(B_MSK[[#This Row],[concat]]="","",MATCH(B_MSK[[#This Row],[concat]],[2]!db[NB NOTA_C],0)+1)</f>
        <v/>
      </c>
      <c r="AA144" s="5" t="str">
        <f ca="1">IF(B_MSK[[#This Row],[//]]="","",HYPERLINK("[D:\kerja\BANK EXP\BARU\DB.XLSX]DB!e"&amp;B_MSK[[#This Row],[DB_ROW]],"&gt;"))</f>
        <v/>
      </c>
      <c r="AB144" s="30" t="e">
        <f ca="1">MID(B_MSK[[#This Row],[/ STN_1]],FIND(" ",B_MSK[[#This Row],[/ STN_1]])+1,LEN(B_MSK[[#This Row],[/ STN_1]]))</f>
        <v>#VALUE!</v>
      </c>
      <c r="AC1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4" s="15" t="str">
        <f ca="1">IF(B_MSK[[#This Row],[HARGA_2]]="","",IF(MID(B_MSK[[#This Row],[/ STN_2]],FIND(" ",B_MSK[[#This Row],[/ STN_2]])+1,LEN(B_MSK[[#This Row],[/ STN_2]]))="LSN",B_MSK[[#This Row],[HARGA_2]]/12,""))</f>
        <v/>
      </c>
      <c r="AH144" s="7" t="str">
        <f ca="1">IF(B_MSK[[#This Row],[HARGA_3]]="","","/ "&amp;"PCS")</f>
        <v/>
      </c>
      <c r="AI144" s="15" t="str">
        <f ca="1">IF(B_MSK[[#This Row],[HARGA_3]]="",IF(B_MSK[[#This Row],[HARGA_2]]="",IF(B_MSK[[#This Row],[HARGA_1]]="","",B_MSK[[#This Row],[HARGA_1]]),B_MSK[[#This Row],[HARGA_2]]),B_MSK[[#This Row],[HARGA_3]])</f>
        <v/>
      </c>
      <c r="AJ144" s="15" t="str">
        <f ca="1">IF(B_MSK[[#This Row],[/ STN_3]]="",IF(B_MSK[[#This Row],[/ STN_2]]="",IF(B_MSK[[#This Row],[/ STN_1]]="","",B_MSK[[#This Row],[/ STN_1]]),B_MSK[[#This Row],[/ STN_2]]),B_MSK[[#This Row],[/ STN_3]])</f>
        <v/>
      </c>
      <c r="AK144" s="5" t="str">
        <f ca="1">IF(B_MSK[[#This Row],[//]]="","",SUBSTITUTE(SUBSTITUTE(SUBSTITUTE(B_MSK[[#This Row],[QTY/ CTN]]," ","_",2),"(",""),")","")&amp;"_")</f>
        <v/>
      </c>
      <c r="AL144" s="5" t="str">
        <f ca="1">IF(B_MSK[[#This Row],[A_B]]="","",SEARCH("_",B_MSK[[#This Row],[A_B]]))</f>
        <v/>
      </c>
      <c r="AM144" s="5" t="str">
        <f ca="1">IF(B_MSK[[#This Row],[A_B]]="","",LEN(B_MSK[[#This Row],[A_B]]))</f>
        <v/>
      </c>
      <c r="AN144" s="5" t="str">
        <f ca="1">IF(B_MSK[[#This Row],[A_B]]="","",LEFT(B_MSK[[#This Row],[QTY/ CTN]],B_MSK[[#This Row],[A_B_1]]))</f>
        <v/>
      </c>
      <c r="AO144" s="5" t="str">
        <f ca="1">IF(B_MSK[[#This Row],[A_B]]="","",LEFT(B_MSK[[#This Row],[A_]],SEARCH(" ",B_MSK[[#This Row],[A_]])-1))</f>
        <v/>
      </c>
      <c r="AP144" s="5" t="str">
        <f ca="1">IF(B_MSK[[#This Row],[A_B]]="","",RIGHT(B_MSK[[#This Row],[A_]],LEN(B_MSK[[#This Row],[A_]])-SEARCH(" ",B_MSK[[#This Row],[A_]])))</f>
        <v/>
      </c>
      <c r="AQ1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4" s="5" t="str">
        <f ca="1">IF(B_MSK[[#This Row],[B_]]="","",LEFT(B_MSK[[#This Row],[B_]],SEARCH(" ",B_MSK[[#This Row],[B_]])))</f>
        <v/>
      </c>
      <c r="AS144" s="5" t="str">
        <f ca="1">IF(B_MSK[[#This Row],[B_]]="","",RIGHT(B_MSK[[#This Row],[B_]],LEN(B_MSK[[#This Row],[B_]])-SEARCH(" ",B_MSK[[#This Row],[B_]])))</f>
        <v/>
      </c>
      <c r="AT144" s="5" t="str">
        <f ca="1">IF(B_MSK[[#This Row],[B_2]]="LSN",12,"")</f>
        <v/>
      </c>
      <c r="AU144" s="5" t="str">
        <f ca="1">IF(B_MSK[[#This Row],[C_1]]="","","PCS")</f>
        <v/>
      </c>
      <c r="AV144" s="5" t="str">
        <f ca="1">IF(B_MSK[[#This Row],[A_1]]="","",B_MSK[[#This Row],[A_1]]*IF(B_MSK[[#This Row],[B_1]]="",1,B_MSK[[#This Row],[B_1]])*IF(B_MSK[[#This Row],[C_1]]="",1,B_MSK[[#This Row],[C_1]]))</f>
        <v/>
      </c>
      <c r="AW144" s="5" t="str">
        <f ca="1">IF(B_MSK[[#This Row],[C_2]]="",IF(B_MSK[[#This Row],[B_2]]="",IF(B_MSK[[#This Row],[A_2]]="","",B_MSK[[#This Row],[A_2]]),B_MSK[[#This Row],[B_2]]),B_MSK[[#This Row],[C_2]])</f>
        <v/>
      </c>
      <c r="AX144" s="2">
        <f ca="1">IF(ISNUMBER(B_MSK[[#This Row],[TANGGAL DATANG]]),B_MSK[[#This Row],[TANGGAL DATANG]],AX143)</f>
        <v>44935</v>
      </c>
      <c r="AY144" s="5" t="str">
        <f ca="1">IF(B_MSK[[#This Row],[DB_ROW]]="","",INDEX([3]!db[JENIS],B_MSK[[#This Row],[DB_ROW]]-1))</f>
        <v/>
      </c>
      <c r="AZ144" s="5" t="e">
        <f ca="1">IF(B_MSK[[#This Row],[A_1]]="","",B_MSK[[#This Row],[A_1]])*1</f>
        <v>#VALUE!</v>
      </c>
      <c r="BA144" s="5" t="str">
        <f ca="1">IF(B_MSK[[#This Row],[//]]="","",INDEX(INDIRECT(DIR&amp;$2:$2),B_MSK[[#This Row],[//]]))</f>
        <v/>
      </c>
      <c r="BB144" s="5" t="str">
        <f ca="1">CONCATENATE(B_MSK[[#This Row],[concat]],B_MSK[[#This Row],[HARGA_X]],B_MSK[[#This Row],[SAT]])</f>
        <v/>
      </c>
    </row>
    <row r="145" spans="1:54" x14ac:dyDescent="0.25">
      <c r="A145" s="6" t="s">
        <v>249</v>
      </c>
      <c r="B145" s="5">
        <f ca="1">IF(B_MSK[[#This Row],[N_ID]]="","",INDEX(INDIRECT(DIR&amp;$2:$2),MATCH(B_MSK[[#This Row],[N_ID]],INDIRECT(DIR&amp;"!NOTA[ID_P]"),0)))</f>
        <v>34</v>
      </c>
      <c r="C145" s="5" t="str">
        <f ca="1">IF(B_MSK[[#This Row],[//]]="","",HYPERLINK("["&amp;SUBSTITUTE(DIR,"'","")&amp;"]NOTA!D"&amp;B_MSK[[#This Row],[//]]+2,"&gt;"))</f>
        <v>&gt;</v>
      </c>
      <c r="D145" s="5">
        <f ca="1">IF(B_MSK[[#This Row],[N_ID]]="","",COUNTIF(INDIRECT(DIR&amp;"!NOTA[ID_H]"),B_MSK[[#This Row],[ID NOTA]]))</f>
        <v>4</v>
      </c>
      <c r="E14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142</v>
      </c>
      <c r="F1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5" s="7" t="str">
        <f ca="1">IF(B_MSK[[#This Row],[stt]]="ada",INDEX([2]!db[NB BM],B_MSK[DB_ROW]-1),"")</f>
        <v>P case BD 191-26</v>
      </c>
      <c r="H145" s="7" t="str">
        <f ca="1">IF(B_MSK[[#This Row],[//]]="","",INDEX(INDIRECT(DIR&amp;$2:$2),B_MSK[[#This Row],[//]]))</f>
        <v>DB STATIONERY</v>
      </c>
      <c r="I145" s="27" t="str">
        <f ca="1">IF(B_MSK[[#This Row],[//]]="","",INDEX(INDIRECT(DB_PATH&amp;$2:$2),B_MSK[[#This Row],[DB_ROW]]-1))</f>
        <v>180 PCS</v>
      </c>
      <c r="J145" s="5">
        <f ca="1">IF(B_MSK[[#This Row],[//]]="","",IF(INDEX(INDIRECT(DIR&amp;$2:$2),B_MSK[[#This Row],[//]])="","",INDEX(INDIRECT(DIR&amp;$2:$2),B_MSK[[#This Row],[//]])))</f>
        <v>3</v>
      </c>
      <c r="K145" s="5">
        <f ca="1">IF(B_MSK[[#This Row],[//]]="","",IF(INDEX(INDIRECT(DIR&amp;$2:$2),B_MSK[[#This Row],[//]])="","",INDEX(INDIRECT(DIR&amp;$2:$2),B_MSK[[#This Row],[//]])))</f>
        <v>540</v>
      </c>
      <c r="L145" s="5" t="str">
        <f ca="1">IF(B_MSK[[#This Row],[//]]="","",IF(INDEX(INDIRECT(DIR&amp;$2:$2),B_MSK[[#This Row],[//]])="","",INDEX(INDIRECT(DIR&amp;$2:$2),B_MSK[[#This Row],[//]])))</f>
        <v>PCS</v>
      </c>
      <c r="M145" s="13">
        <f ca="1">IF(B_MSK[[#This Row],[//]]="","",INDEX(INDIRECT(DIR&amp;$2:$2),B_MSK[[#This Row],[//]]))</f>
        <v>16800</v>
      </c>
      <c r="N145" s="13">
        <f ca="1">IF(OR(B_MSK[[#This Row],[//]]="",),"",INDEX(INDIRECT(DIR&amp;$2:$2),B_MSK[[#This Row],[//]]))</f>
        <v>3024000</v>
      </c>
      <c r="O145" s="3">
        <f ca="1">IF(B_MSK[[#This Row],[//]]="","",IF(INDEX(INDIRECT(DIR&amp;$2:$2),B_MSK[[#This Row],[//]])=0,"",INDEX(INDIRECT(DIR&amp;$2:$2),B_MSK[[#This Row],[//]])))</f>
        <v>2.5000000000000001E-2</v>
      </c>
      <c r="P145" s="3" t="str">
        <f ca="1">IF(B_MSK[[#This Row],[//]]="","",IF(INDEX(INDIRECT(DIR&amp;$2:$2),B_MSK[[#This Row],[//]])=0,"",INDEX(INDIRECT(DIR&amp;$2:$2),B_MSK[[#This Row],[//]])))</f>
        <v/>
      </c>
      <c r="Q145" s="12">
        <f ca="1">IF(B_MSK[[#This Row],[//]]="","",INDEX(INDIRECT(DIR&amp;$2:$2),B_MSK[[#This Row],[//]]))</f>
        <v>8845200</v>
      </c>
      <c r="R1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5" s="37">
        <f ca="1">IF(B_MSK[[#This Row],[//]]="","",INDEX(INDIRECT(DIR&amp;$2:$2),B_MSK[[#This Row],[//]]))</f>
        <v>0</v>
      </c>
      <c r="U145" s="38">
        <f ca="1">IF(SUMIF(B_MSK[NAMA BARANG],B_MSK[[#This Row],[NAMA BARANG]],B_MSK[JMLH BRG])=0,"",SUMIF(B_MSK[NAMA BARANG],B_MSK[[#This Row],[NAMA BARANG]],B_MSK[C]))</f>
        <v>3</v>
      </c>
      <c r="V145" s="7" t="str">
        <f ca="1">IF(B_MSK[[#This Row],[//]]="","",INDEX(INDIRECT(DIR&amp;$2:$2),B_MSK[[#This Row],[//]]))</f>
        <v>TP BD 191-26</v>
      </c>
      <c r="W145" s="7" t="str">
        <f ca="1">LOWER(SUBSTITUTE(SUBSTITUTE(SUBSTITUTE(SUBSTITUTE(SUBSTITUTE(SUBSTITUTE(SUBSTITUTE(SUBSTITUTE(SUBSTITUTE(B_MSK[[#This Row],[N.B.nota]]," ",""),"-",""),"(",""),")",""),".",""),",",""),"/",""),"""",""),"+",""))</f>
        <v>tpbd19126</v>
      </c>
      <c r="X145" s="5" t="str">
        <f ca="1">IF(B_MSK[[#This Row],[N.B.nota]]="","",IF(MATCH(B_MSK[[#This Row],[concat]],[2]!db[NB NOTA_C],0)&gt;0,"ada",0))</f>
        <v>ada</v>
      </c>
      <c r="Y145" s="5" t="str">
        <f ca="1">IF(B_MSK[[#This Row],[N.B.nota]]="","",ADDRESS(ROW(B_MSK[QB]),COLUMN(B_MSK[QB]))&amp;":"&amp;ADDRESS(ROW(),COLUMN(B_MSK[QB])))</f>
        <v>$D$4:$D$145</v>
      </c>
      <c r="Z145" s="5">
        <f ca="1">IF(B_MSK[[#This Row],[concat]]="","",MATCH(B_MSK[[#This Row],[concat]],[2]!db[NB NOTA_C],0)+1)</f>
        <v>2251</v>
      </c>
      <c r="AA145" s="5" t="str">
        <f ca="1">IF(B_MSK[[#This Row],[//]]="","",HYPERLINK("[D:\kerja\BANK EXP\BARU\DB.XLSX]DB!e"&amp;B_MSK[[#This Row],[DB_ROW]],"&gt;"))</f>
        <v>&gt;</v>
      </c>
      <c r="AB145" s="30" t="str">
        <f ca="1">MID(B_MSK[[#This Row],[/ STN_1]],FIND(" ",B_MSK[[#This Row],[/ STN_1]])+1,LEN(B_MSK[[#This Row],[/ STN_1]]))</f>
        <v>PCS</v>
      </c>
      <c r="AC145" s="11">
        <f ca="1">IF(B_MSK[[#This Row],[//]]="","",IF(B_MSK[[#This Row],[ JUMLAH ]]="","",IF(B_MSK[[#This Row],[C]]="",B_MSK[[#This Row],[HARGA CTN]]/B_MSK[[#This Row],[JMLH BRG]],B_MSK[[#This Row],[HARGA CTN]]/B_MSK[[#This Row],[A_1]])))</f>
        <v>16800</v>
      </c>
      <c r="AD1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5" s="15" t="str">
        <f ca="1">IF(B_MSK[[#This Row],[HARGA_2]]="","",IF(MID(B_MSK[[#This Row],[/ STN_2]],FIND(" ",B_MSK[[#This Row],[/ STN_2]])+1,LEN(B_MSK[[#This Row],[/ STN_2]]))="LSN",B_MSK[[#This Row],[HARGA_2]]/12,""))</f>
        <v/>
      </c>
      <c r="AH145" s="7" t="str">
        <f ca="1">IF(B_MSK[[#This Row],[HARGA_3]]="","","/ "&amp;"PCS")</f>
        <v/>
      </c>
      <c r="AI145" s="15">
        <f ca="1">IF(B_MSK[[#This Row],[HARGA_3]]="",IF(B_MSK[[#This Row],[HARGA_2]]="",IF(B_MSK[[#This Row],[HARGA_1]]="","",B_MSK[[#This Row],[HARGA_1]]),B_MSK[[#This Row],[HARGA_2]]),B_MSK[[#This Row],[HARGA_3]])</f>
        <v>16800</v>
      </c>
      <c r="AJ14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5" s="5" t="str">
        <f ca="1">IF(B_MSK[[#This Row],[//]]="","",SUBSTITUTE(SUBSTITUTE(SUBSTITUTE(B_MSK[[#This Row],[QTY/ CTN]]," ","_",2),"(",""),")","")&amp;"_")</f>
        <v>180 PCS_</v>
      </c>
      <c r="AL145" s="5">
        <f ca="1">IF(B_MSK[[#This Row],[A_B]]="","",SEARCH("_",B_MSK[[#This Row],[A_B]]))</f>
        <v>8</v>
      </c>
      <c r="AM145" s="5">
        <f ca="1">IF(B_MSK[[#This Row],[A_B]]="","",LEN(B_MSK[[#This Row],[A_B]]))</f>
        <v>8</v>
      </c>
      <c r="AN145" s="5" t="str">
        <f ca="1">IF(B_MSK[[#This Row],[A_B]]="","",LEFT(B_MSK[[#This Row],[QTY/ CTN]],B_MSK[[#This Row],[A_B_1]]))</f>
        <v>180 PCS</v>
      </c>
      <c r="AO145" s="5" t="str">
        <f ca="1">IF(B_MSK[[#This Row],[A_B]]="","",LEFT(B_MSK[[#This Row],[A_]],SEARCH(" ",B_MSK[[#This Row],[A_]])-1))</f>
        <v>180</v>
      </c>
      <c r="AP145" s="5" t="str">
        <f ca="1">IF(B_MSK[[#This Row],[A_B]]="","",RIGHT(B_MSK[[#This Row],[A_]],LEN(B_MSK[[#This Row],[A_]])-SEARCH(" ",B_MSK[[#This Row],[A_]])))</f>
        <v>PCS</v>
      </c>
      <c r="AQ1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5" s="5" t="str">
        <f ca="1">IF(B_MSK[[#This Row],[B_]]="","",LEFT(B_MSK[[#This Row],[B_]],SEARCH(" ",B_MSK[[#This Row],[B_]])))</f>
        <v/>
      </c>
      <c r="AS145" s="5" t="str">
        <f ca="1">IF(B_MSK[[#This Row],[B_]]="","",RIGHT(B_MSK[[#This Row],[B_]],LEN(B_MSK[[#This Row],[B_]])-SEARCH(" ",B_MSK[[#This Row],[B_]])))</f>
        <v/>
      </c>
      <c r="AT145" s="5" t="str">
        <f ca="1">IF(B_MSK[[#This Row],[B_2]]="LSN",12,"")</f>
        <v/>
      </c>
      <c r="AU145" s="5" t="str">
        <f ca="1">IF(B_MSK[[#This Row],[C_1]]="","","PCS")</f>
        <v/>
      </c>
      <c r="AV145" s="5">
        <f ca="1">IF(B_MSK[[#This Row],[A_1]]="","",B_MSK[[#This Row],[A_1]]*IF(B_MSK[[#This Row],[B_1]]="",1,B_MSK[[#This Row],[B_1]])*IF(B_MSK[[#This Row],[C_1]]="",1,B_MSK[[#This Row],[C_1]]))</f>
        <v>180</v>
      </c>
      <c r="AW145" s="5" t="str">
        <f ca="1">IF(B_MSK[[#This Row],[C_2]]="",IF(B_MSK[[#This Row],[B_2]]="",IF(B_MSK[[#This Row],[A_2]]="","",B_MSK[[#This Row],[A_2]]),B_MSK[[#This Row],[B_2]]),B_MSK[[#This Row],[C_2]])</f>
        <v>PCS</v>
      </c>
      <c r="AX145" s="2">
        <f ca="1">IF(ISNUMBER(B_MSK[[#This Row],[TANGGAL DATANG]]),B_MSK[[#This Row],[TANGGAL DATANG]],AX144)</f>
        <v>44935</v>
      </c>
      <c r="AY145" s="5" t="e">
        <f ca="1">IF(B_MSK[[#This Row],[DB_ROW]]="","",INDEX([3]!db[JENIS],B_MSK[[#This Row],[DB_ROW]]-1))</f>
        <v>#REF!</v>
      </c>
      <c r="AZ145" s="5">
        <f ca="1">IF(B_MSK[[#This Row],[A_1]]="","",B_MSK[[#This Row],[A_1]])*1</f>
        <v>180</v>
      </c>
      <c r="BA145" s="5" t="str">
        <f ca="1">IF(B_MSK[[#This Row],[//]]="","",INDEX(INDIRECT(DIR&amp;$2:$2),B_MSK[[#This Row],[//]]))</f>
        <v>UNTANA</v>
      </c>
      <c r="BB145" s="5" t="str">
        <f ca="1">CONCATENATE(B_MSK[[#This Row],[concat]],B_MSK[[#This Row],[HARGA_X]],B_MSK[[#This Row],[SAT]])</f>
        <v>tpbd1912616800PCS</v>
      </c>
    </row>
    <row r="146" spans="1:54" x14ac:dyDescent="0.25">
      <c r="A146" s="6" t="s">
        <v>128</v>
      </c>
      <c r="B146" s="5" t="str">
        <f ca="1">IF(B_MSK[[#This Row],[N_ID]]="","",INDEX(INDIRECT(DIR&amp;$2:$2),MATCH(B_MSK[[#This Row],[N_ID]],INDIRECT(DIR&amp;"!NOTA[ID_P]"),0)))</f>
        <v/>
      </c>
      <c r="C146" s="5" t="str">
        <f ca="1">IF(B_MSK[[#This Row],[//]]="","",HYPERLINK("["&amp;SUBSTITUTE(DIR,"'","")&amp;"]NOTA!D"&amp;B_MSK[[#This Row],[//]]+2,"&gt;"))</f>
        <v>&gt;</v>
      </c>
      <c r="D146" s="5" t="str">
        <f ca="1">IF(B_MSK[[#This Row],[N_ID]]="","",COUNTIF(INDIRECT(DIR&amp;"!NOTA[ID_H]"),B_MSK[[#This Row],[ID NOTA]]))</f>
        <v/>
      </c>
      <c r="E14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143</v>
      </c>
      <c r="F1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6" s="7" t="str">
        <f ca="1">IF(B_MSK[[#This Row],[stt]]="ada",INDEX([2]!db[NB BM],B_MSK[DB_ROW]-1),"")</f>
        <v>P case BD 933</v>
      </c>
      <c r="H146" s="7" t="str">
        <f ca="1">IF(B_MSK[[#This Row],[//]]="","",INDEX(INDIRECT(DIR&amp;$2:$2),B_MSK[[#This Row],[//]]))</f>
        <v>DB STATIONERY</v>
      </c>
      <c r="I146" s="27" t="str">
        <f ca="1">IF(B_MSK[[#This Row],[//]]="","",INDEX(INDIRECT(DB_PATH&amp;$2:$2),B_MSK[[#This Row],[DB_ROW]]-1))</f>
        <v>180 PCS</v>
      </c>
      <c r="J146" s="5">
        <f ca="1">IF(B_MSK[[#This Row],[//]]="","",IF(INDEX(INDIRECT(DIR&amp;$2:$2),B_MSK[[#This Row],[//]])="","",INDEX(INDIRECT(DIR&amp;$2:$2),B_MSK[[#This Row],[//]])))</f>
        <v>3</v>
      </c>
      <c r="K146" s="5">
        <f ca="1">IF(B_MSK[[#This Row],[//]]="","",IF(INDEX(INDIRECT(DIR&amp;$2:$2),B_MSK[[#This Row],[//]])="","",INDEX(INDIRECT(DIR&amp;$2:$2),B_MSK[[#This Row],[//]])))</f>
        <v>540</v>
      </c>
      <c r="L146" s="5" t="str">
        <f ca="1">IF(B_MSK[[#This Row],[//]]="","",IF(INDEX(INDIRECT(DIR&amp;$2:$2),B_MSK[[#This Row],[//]])="","",INDEX(INDIRECT(DIR&amp;$2:$2),B_MSK[[#This Row],[//]])))</f>
        <v>PCS</v>
      </c>
      <c r="M146" s="13">
        <f ca="1">IF(B_MSK[[#This Row],[//]]="","",INDEX(INDIRECT(DIR&amp;$2:$2),B_MSK[[#This Row],[//]]))</f>
        <v>24500</v>
      </c>
      <c r="N146" s="13">
        <f ca="1">IF(OR(B_MSK[[#This Row],[//]]="",),"",INDEX(INDIRECT(DIR&amp;$2:$2),B_MSK[[#This Row],[//]]))</f>
        <v>4410000</v>
      </c>
      <c r="O146" s="3">
        <f ca="1">IF(B_MSK[[#This Row],[//]]="","",IF(INDEX(INDIRECT(DIR&amp;$2:$2),B_MSK[[#This Row],[//]])=0,"",INDEX(INDIRECT(DIR&amp;$2:$2),B_MSK[[#This Row],[//]])))</f>
        <v>2.5000000000000001E-2</v>
      </c>
      <c r="P146" s="3" t="str">
        <f ca="1">IF(B_MSK[[#This Row],[//]]="","",IF(INDEX(INDIRECT(DIR&amp;$2:$2),B_MSK[[#This Row],[//]])=0,"",INDEX(INDIRECT(DIR&amp;$2:$2),B_MSK[[#This Row],[//]])))</f>
        <v/>
      </c>
      <c r="Q146" s="12">
        <f ca="1">IF(B_MSK[[#This Row],[//]]="","",INDEX(INDIRECT(DIR&amp;$2:$2),B_MSK[[#This Row],[//]]))</f>
        <v>12899250</v>
      </c>
      <c r="R1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6" s="37">
        <f ca="1">IF(B_MSK[[#This Row],[//]]="","",INDEX(INDIRECT(DIR&amp;$2:$2),B_MSK[[#This Row],[//]]))</f>
        <v>0</v>
      </c>
      <c r="U146" s="38">
        <f ca="1">IF(SUMIF(B_MSK[NAMA BARANG],B_MSK[[#This Row],[NAMA BARANG]],B_MSK[JMLH BRG])=0,"",SUMIF(B_MSK[NAMA BARANG],B_MSK[[#This Row],[NAMA BARANG]],B_MSK[C]))</f>
        <v>6</v>
      </c>
      <c r="V146" s="7" t="str">
        <f ca="1">IF(B_MSK[[#This Row],[//]]="","",INDEX(INDIRECT(DIR&amp;$2:$2),B_MSK[[#This Row],[//]]))</f>
        <v>TP BD 933</v>
      </c>
      <c r="W146" s="7" t="str">
        <f ca="1">LOWER(SUBSTITUTE(SUBSTITUTE(SUBSTITUTE(SUBSTITUTE(SUBSTITUTE(SUBSTITUTE(SUBSTITUTE(SUBSTITUTE(SUBSTITUTE(B_MSK[[#This Row],[N.B.nota]]," ",""),"-",""),"(",""),")",""),".",""),",",""),"/",""),"""",""),"+",""))</f>
        <v>tpbd933</v>
      </c>
      <c r="X146" s="5" t="str">
        <f ca="1">IF(B_MSK[[#This Row],[N.B.nota]]="","",IF(MATCH(B_MSK[[#This Row],[concat]],[2]!db[NB NOTA_C],0)&gt;0,"ada",0))</f>
        <v>ada</v>
      </c>
      <c r="Y146" s="5" t="str">
        <f ca="1">IF(B_MSK[[#This Row],[N.B.nota]]="","",ADDRESS(ROW(B_MSK[QB]),COLUMN(B_MSK[QB]))&amp;":"&amp;ADDRESS(ROW(),COLUMN(B_MSK[QB])))</f>
        <v>$D$4:$D$146</v>
      </c>
      <c r="Z146" s="5">
        <f ca="1">IF(B_MSK[[#This Row],[concat]]="","",MATCH(B_MSK[[#This Row],[concat]],[2]!db[NB NOTA_C],0)+1)</f>
        <v>2233</v>
      </c>
      <c r="AA146" s="5" t="str">
        <f ca="1">IF(B_MSK[[#This Row],[//]]="","",HYPERLINK("[D:\kerja\BANK EXP\BARU\DB.XLSX]DB!e"&amp;B_MSK[[#This Row],[DB_ROW]],"&gt;"))</f>
        <v>&gt;</v>
      </c>
      <c r="AB146" s="30" t="str">
        <f ca="1">MID(B_MSK[[#This Row],[/ STN_1]],FIND(" ",B_MSK[[#This Row],[/ STN_1]])+1,LEN(B_MSK[[#This Row],[/ STN_1]]))</f>
        <v>PCS</v>
      </c>
      <c r="AC146" s="11">
        <f ca="1">IF(B_MSK[[#This Row],[//]]="","",IF(B_MSK[[#This Row],[ JUMLAH ]]="","",IF(B_MSK[[#This Row],[C]]="",B_MSK[[#This Row],[HARGA CTN]]/B_MSK[[#This Row],[JMLH BRG]],B_MSK[[#This Row],[HARGA CTN]]/B_MSK[[#This Row],[A_1]])))</f>
        <v>24500</v>
      </c>
      <c r="AD1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6" s="15" t="str">
        <f ca="1">IF(B_MSK[[#This Row],[HARGA_2]]="","",IF(MID(B_MSK[[#This Row],[/ STN_2]],FIND(" ",B_MSK[[#This Row],[/ STN_2]])+1,LEN(B_MSK[[#This Row],[/ STN_2]]))="LSN",B_MSK[[#This Row],[HARGA_2]]/12,""))</f>
        <v/>
      </c>
      <c r="AH146" s="7" t="str">
        <f ca="1">IF(B_MSK[[#This Row],[HARGA_3]]="","","/ "&amp;"PCS")</f>
        <v/>
      </c>
      <c r="AI146" s="15">
        <f ca="1">IF(B_MSK[[#This Row],[HARGA_3]]="",IF(B_MSK[[#This Row],[HARGA_2]]="",IF(B_MSK[[#This Row],[HARGA_1]]="","",B_MSK[[#This Row],[HARGA_1]]),B_MSK[[#This Row],[HARGA_2]]),B_MSK[[#This Row],[HARGA_3]])</f>
        <v>24500</v>
      </c>
      <c r="AJ14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6" s="5" t="str">
        <f ca="1">IF(B_MSK[[#This Row],[//]]="","",SUBSTITUTE(SUBSTITUTE(SUBSTITUTE(B_MSK[[#This Row],[QTY/ CTN]]," ","_",2),"(",""),")","")&amp;"_")</f>
        <v>180 PCS_</v>
      </c>
      <c r="AL146" s="5">
        <f ca="1">IF(B_MSK[[#This Row],[A_B]]="","",SEARCH("_",B_MSK[[#This Row],[A_B]]))</f>
        <v>8</v>
      </c>
      <c r="AM146" s="5">
        <f ca="1">IF(B_MSK[[#This Row],[A_B]]="","",LEN(B_MSK[[#This Row],[A_B]]))</f>
        <v>8</v>
      </c>
      <c r="AN146" s="5" t="str">
        <f ca="1">IF(B_MSK[[#This Row],[A_B]]="","",LEFT(B_MSK[[#This Row],[QTY/ CTN]],B_MSK[[#This Row],[A_B_1]]))</f>
        <v>180 PCS</v>
      </c>
      <c r="AO146" s="5" t="str">
        <f ca="1">IF(B_MSK[[#This Row],[A_B]]="","",LEFT(B_MSK[[#This Row],[A_]],SEARCH(" ",B_MSK[[#This Row],[A_]])-1))</f>
        <v>180</v>
      </c>
      <c r="AP146" s="5" t="str">
        <f ca="1">IF(B_MSK[[#This Row],[A_B]]="","",RIGHT(B_MSK[[#This Row],[A_]],LEN(B_MSK[[#This Row],[A_]])-SEARCH(" ",B_MSK[[#This Row],[A_]])))</f>
        <v>PCS</v>
      </c>
      <c r="AQ1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6" s="5" t="str">
        <f ca="1">IF(B_MSK[[#This Row],[B_]]="","",LEFT(B_MSK[[#This Row],[B_]],SEARCH(" ",B_MSK[[#This Row],[B_]])))</f>
        <v/>
      </c>
      <c r="AS146" s="5" t="str">
        <f ca="1">IF(B_MSK[[#This Row],[B_]]="","",RIGHT(B_MSK[[#This Row],[B_]],LEN(B_MSK[[#This Row],[B_]])-SEARCH(" ",B_MSK[[#This Row],[B_]])))</f>
        <v/>
      </c>
      <c r="AT146" s="5" t="str">
        <f ca="1">IF(B_MSK[[#This Row],[B_2]]="LSN",12,"")</f>
        <v/>
      </c>
      <c r="AU146" s="5" t="str">
        <f ca="1">IF(B_MSK[[#This Row],[C_1]]="","","PCS")</f>
        <v/>
      </c>
      <c r="AV146" s="5">
        <f ca="1">IF(B_MSK[[#This Row],[A_1]]="","",B_MSK[[#This Row],[A_1]]*IF(B_MSK[[#This Row],[B_1]]="",1,B_MSK[[#This Row],[B_1]])*IF(B_MSK[[#This Row],[C_1]]="",1,B_MSK[[#This Row],[C_1]]))</f>
        <v>180</v>
      </c>
      <c r="AW146" s="5" t="str">
        <f ca="1">IF(B_MSK[[#This Row],[C_2]]="",IF(B_MSK[[#This Row],[B_2]]="",IF(B_MSK[[#This Row],[A_2]]="","",B_MSK[[#This Row],[A_2]]),B_MSK[[#This Row],[B_2]]),B_MSK[[#This Row],[C_2]])</f>
        <v>PCS</v>
      </c>
      <c r="AX146" s="2">
        <f ca="1">IF(ISNUMBER(B_MSK[[#This Row],[TANGGAL DATANG]]),B_MSK[[#This Row],[TANGGAL DATANG]],AX145)</f>
        <v>44935</v>
      </c>
      <c r="AY146" s="5" t="e">
        <f ca="1">IF(B_MSK[[#This Row],[DB_ROW]]="","",INDEX([3]!db[JENIS],B_MSK[[#This Row],[DB_ROW]]-1))</f>
        <v>#REF!</v>
      </c>
      <c r="AZ146" s="5">
        <f ca="1">IF(B_MSK[[#This Row],[A_1]]="","",B_MSK[[#This Row],[A_1]])*1</f>
        <v>180</v>
      </c>
      <c r="BA146" s="5" t="str">
        <f ca="1">IF(B_MSK[[#This Row],[//]]="","",INDEX(INDIRECT(DIR&amp;$2:$2),B_MSK[[#This Row],[//]]))</f>
        <v>UNTANA</v>
      </c>
      <c r="BB146" s="5" t="str">
        <f ca="1">CONCATENATE(B_MSK[[#This Row],[concat]],B_MSK[[#This Row],[HARGA_X]],B_MSK[[#This Row],[SAT]])</f>
        <v>tpbd93324500PCS</v>
      </c>
    </row>
    <row r="147" spans="1:54" x14ac:dyDescent="0.25">
      <c r="A147" s="6" t="s">
        <v>128</v>
      </c>
      <c r="B147" s="5" t="str">
        <f ca="1">IF(B_MSK[[#This Row],[N_ID]]="","",INDEX(INDIRECT(DIR&amp;$2:$2),MATCH(B_MSK[[#This Row],[N_ID]],INDIRECT(DIR&amp;"!NOTA[ID_P]"),0)))</f>
        <v/>
      </c>
      <c r="C147" s="5" t="str">
        <f ca="1">IF(B_MSK[[#This Row],[//]]="","",HYPERLINK("["&amp;SUBSTITUTE(DIR,"'","")&amp;"]NOTA!D"&amp;B_MSK[[#This Row],[//]]+2,"&gt;"))</f>
        <v>&gt;</v>
      </c>
      <c r="D147" s="5" t="str">
        <f ca="1">IF(B_MSK[[#This Row],[N_ID]]="","",COUNTIF(INDIRECT(DIR&amp;"!NOTA[ID_H]"),B_MSK[[#This Row],[ID NOTA]]))</f>
        <v/>
      </c>
      <c r="E14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144</v>
      </c>
      <c r="F1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7" s="7" t="str">
        <f ca="1">IF(B_MSK[[#This Row],[stt]]="ada",INDEX([2]!db[NB BM],B_MSK[DB_ROW]-1),"")</f>
        <v>P case XLG BD 180-26</v>
      </c>
      <c r="H147" s="7" t="str">
        <f ca="1">IF(B_MSK[[#This Row],[//]]="","",INDEX(INDIRECT(DIR&amp;$2:$2),B_MSK[[#This Row],[//]]))</f>
        <v>DB STATIONERY</v>
      </c>
      <c r="I147" s="27" t="str">
        <f ca="1">IF(B_MSK[[#This Row],[//]]="","",INDEX(INDIRECT(DB_PATH&amp;$2:$2),B_MSK[[#This Row],[DB_ROW]]-1))</f>
        <v>180 PCS</v>
      </c>
      <c r="J147" s="5">
        <f ca="1">IF(B_MSK[[#This Row],[//]]="","",IF(INDEX(INDIRECT(DIR&amp;$2:$2),B_MSK[[#This Row],[//]])="","",INDEX(INDIRECT(DIR&amp;$2:$2),B_MSK[[#This Row],[//]])))</f>
        <v>3</v>
      </c>
      <c r="K147" s="5">
        <f ca="1">IF(B_MSK[[#This Row],[//]]="","",IF(INDEX(INDIRECT(DIR&amp;$2:$2),B_MSK[[#This Row],[//]])="","",INDEX(INDIRECT(DIR&amp;$2:$2),B_MSK[[#This Row],[//]])))</f>
        <v>540</v>
      </c>
      <c r="L147" s="5" t="str">
        <f ca="1">IF(B_MSK[[#This Row],[//]]="","",IF(INDEX(INDIRECT(DIR&amp;$2:$2),B_MSK[[#This Row],[//]])="","",INDEX(INDIRECT(DIR&amp;$2:$2),B_MSK[[#This Row],[//]])))</f>
        <v>PCS</v>
      </c>
      <c r="M147" s="13">
        <f ca="1">IF(B_MSK[[#This Row],[//]]="","",INDEX(INDIRECT(DIR&amp;$2:$2),B_MSK[[#This Row],[//]]))</f>
        <v>11000</v>
      </c>
      <c r="N147" s="13">
        <f ca="1">IF(OR(B_MSK[[#This Row],[//]]="",),"",INDEX(INDIRECT(DIR&amp;$2:$2),B_MSK[[#This Row],[//]]))</f>
        <v>1980000</v>
      </c>
      <c r="O147" s="3">
        <f ca="1">IF(B_MSK[[#This Row],[//]]="","",IF(INDEX(INDIRECT(DIR&amp;$2:$2),B_MSK[[#This Row],[//]])=0,"",INDEX(INDIRECT(DIR&amp;$2:$2),B_MSK[[#This Row],[//]])))</f>
        <v>2.5000000000000001E-2</v>
      </c>
      <c r="P147" s="3" t="str">
        <f ca="1">IF(B_MSK[[#This Row],[//]]="","",IF(INDEX(INDIRECT(DIR&amp;$2:$2),B_MSK[[#This Row],[//]])=0,"",INDEX(INDIRECT(DIR&amp;$2:$2),B_MSK[[#This Row],[//]])))</f>
        <v/>
      </c>
      <c r="Q147" s="12">
        <f ca="1">IF(B_MSK[[#This Row],[//]]="","",INDEX(INDIRECT(DIR&amp;$2:$2),B_MSK[[#This Row],[//]]))</f>
        <v>5791500</v>
      </c>
      <c r="R1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7" s="37">
        <f ca="1">IF(B_MSK[[#This Row],[//]]="","",INDEX(INDIRECT(DIR&amp;$2:$2),B_MSK[[#This Row],[//]]))</f>
        <v>0</v>
      </c>
      <c r="U147" s="38">
        <f ca="1">IF(SUMIF(B_MSK[NAMA BARANG],B_MSK[[#This Row],[NAMA BARANG]],B_MSK[JMLH BRG])=0,"",SUMIF(B_MSK[NAMA BARANG],B_MSK[[#This Row],[NAMA BARANG]],B_MSK[C]))</f>
        <v>6</v>
      </c>
      <c r="V147" s="7" t="str">
        <f ca="1">IF(B_MSK[[#This Row],[//]]="","",INDEX(INDIRECT(DIR&amp;$2:$2),B_MSK[[#This Row],[//]]))</f>
        <v>T PENSIL BD XLG BD 180-26</v>
      </c>
      <c r="W147" s="7" t="str">
        <f ca="1">LOWER(SUBSTITUTE(SUBSTITUTE(SUBSTITUTE(SUBSTITUTE(SUBSTITUTE(SUBSTITUTE(SUBSTITUTE(SUBSTITUTE(SUBSTITUTE(B_MSK[[#This Row],[N.B.nota]]," ",""),"-",""),"(",""),")",""),".",""),",",""),"/",""),"""",""),"+",""))</f>
        <v>tpensilbdxlgbd18026</v>
      </c>
      <c r="X147" s="5" t="str">
        <f ca="1">IF(B_MSK[[#This Row],[N.B.nota]]="","",IF(MATCH(B_MSK[[#This Row],[concat]],[2]!db[NB NOTA_C],0)&gt;0,"ada",0))</f>
        <v>ada</v>
      </c>
      <c r="Y147" s="5" t="str">
        <f ca="1">IF(B_MSK[[#This Row],[N.B.nota]]="","",ADDRESS(ROW(B_MSK[QB]),COLUMN(B_MSK[QB]))&amp;":"&amp;ADDRESS(ROW(),COLUMN(B_MSK[QB])))</f>
        <v>$D$4:$D$147</v>
      </c>
      <c r="Z147" s="5">
        <f ca="1">IF(B_MSK[[#This Row],[concat]]="","",MATCH(B_MSK[[#This Row],[concat]],[2]!db[NB NOTA_C],0)+1)</f>
        <v>2008</v>
      </c>
      <c r="AA147" s="5" t="str">
        <f ca="1">IF(B_MSK[[#This Row],[//]]="","",HYPERLINK("[D:\kerja\BANK EXP\BARU\DB.XLSX]DB!e"&amp;B_MSK[[#This Row],[DB_ROW]],"&gt;"))</f>
        <v>&gt;</v>
      </c>
      <c r="AB147" s="30" t="str">
        <f ca="1">MID(B_MSK[[#This Row],[/ STN_1]],FIND(" ",B_MSK[[#This Row],[/ STN_1]])+1,LEN(B_MSK[[#This Row],[/ STN_1]]))</f>
        <v>PCS</v>
      </c>
      <c r="AC147" s="11">
        <f ca="1">IF(B_MSK[[#This Row],[//]]="","",IF(B_MSK[[#This Row],[ JUMLAH ]]="","",IF(B_MSK[[#This Row],[C]]="",B_MSK[[#This Row],[HARGA CTN]]/B_MSK[[#This Row],[JMLH BRG]],B_MSK[[#This Row],[HARGA CTN]]/B_MSK[[#This Row],[A_1]])))</f>
        <v>11000</v>
      </c>
      <c r="AD1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7" s="15" t="str">
        <f ca="1">IF(B_MSK[[#This Row],[HARGA_2]]="","",IF(MID(B_MSK[[#This Row],[/ STN_2]],FIND(" ",B_MSK[[#This Row],[/ STN_2]])+1,LEN(B_MSK[[#This Row],[/ STN_2]]))="LSN",B_MSK[[#This Row],[HARGA_2]]/12,""))</f>
        <v/>
      </c>
      <c r="AH147" s="7" t="str">
        <f ca="1">IF(B_MSK[[#This Row],[HARGA_3]]="","","/ "&amp;"PCS")</f>
        <v/>
      </c>
      <c r="AI147" s="15">
        <f ca="1">IF(B_MSK[[#This Row],[HARGA_3]]="",IF(B_MSK[[#This Row],[HARGA_2]]="",IF(B_MSK[[#This Row],[HARGA_1]]="","",B_MSK[[#This Row],[HARGA_1]]),B_MSK[[#This Row],[HARGA_2]]),B_MSK[[#This Row],[HARGA_3]])</f>
        <v>11000</v>
      </c>
      <c r="AJ14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7" s="5" t="str">
        <f ca="1">IF(B_MSK[[#This Row],[//]]="","",SUBSTITUTE(SUBSTITUTE(SUBSTITUTE(B_MSK[[#This Row],[QTY/ CTN]]," ","_",2),"(",""),")","")&amp;"_")</f>
        <v>180 PCS_</v>
      </c>
      <c r="AL147" s="5">
        <f ca="1">IF(B_MSK[[#This Row],[A_B]]="","",SEARCH("_",B_MSK[[#This Row],[A_B]]))</f>
        <v>8</v>
      </c>
      <c r="AM147" s="5">
        <f ca="1">IF(B_MSK[[#This Row],[A_B]]="","",LEN(B_MSK[[#This Row],[A_B]]))</f>
        <v>8</v>
      </c>
      <c r="AN147" s="5" t="str">
        <f ca="1">IF(B_MSK[[#This Row],[A_B]]="","",LEFT(B_MSK[[#This Row],[QTY/ CTN]],B_MSK[[#This Row],[A_B_1]]))</f>
        <v>180 PCS</v>
      </c>
      <c r="AO147" s="5" t="str">
        <f ca="1">IF(B_MSK[[#This Row],[A_B]]="","",LEFT(B_MSK[[#This Row],[A_]],SEARCH(" ",B_MSK[[#This Row],[A_]])-1))</f>
        <v>180</v>
      </c>
      <c r="AP147" s="5" t="str">
        <f ca="1">IF(B_MSK[[#This Row],[A_B]]="","",RIGHT(B_MSK[[#This Row],[A_]],LEN(B_MSK[[#This Row],[A_]])-SEARCH(" ",B_MSK[[#This Row],[A_]])))</f>
        <v>PCS</v>
      </c>
      <c r="AQ1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7" s="5" t="str">
        <f ca="1">IF(B_MSK[[#This Row],[B_]]="","",LEFT(B_MSK[[#This Row],[B_]],SEARCH(" ",B_MSK[[#This Row],[B_]])))</f>
        <v/>
      </c>
      <c r="AS147" s="5" t="str">
        <f ca="1">IF(B_MSK[[#This Row],[B_]]="","",RIGHT(B_MSK[[#This Row],[B_]],LEN(B_MSK[[#This Row],[B_]])-SEARCH(" ",B_MSK[[#This Row],[B_]])))</f>
        <v/>
      </c>
      <c r="AT147" s="5" t="str">
        <f ca="1">IF(B_MSK[[#This Row],[B_2]]="LSN",12,"")</f>
        <v/>
      </c>
      <c r="AU147" s="5" t="str">
        <f ca="1">IF(B_MSK[[#This Row],[C_1]]="","","PCS")</f>
        <v/>
      </c>
      <c r="AV147" s="5">
        <f ca="1">IF(B_MSK[[#This Row],[A_1]]="","",B_MSK[[#This Row],[A_1]]*IF(B_MSK[[#This Row],[B_1]]="",1,B_MSK[[#This Row],[B_1]])*IF(B_MSK[[#This Row],[C_1]]="",1,B_MSK[[#This Row],[C_1]]))</f>
        <v>180</v>
      </c>
      <c r="AW147" s="5" t="str">
        <f ca="1">IF(B_MSK[[#This Row],[C_2]]="",IF(B_MSK[[#This Row],[B_2]]="",IF(B_MSK[[#This Row],[A_2]]="","",B_MSK[[#This Row],[A_2]]),B_MSK[[#This Row],[B_2]]),B_MSK[[#This Row],[C_2]])</f>
        <v>PCS</v>
      </c>
      <c r="AX147" s="2">
        <f ca="1">IF(ISNUMBER(B_MSK[[#This Row],[TANGGAL DATANG]]),B_MSK[[#This Row],[TANGGAL DATANG]],AX146)</f>
        <v>44935</v>
      </c>
      <c r="AY147" s="5" t="e">
        <f ca="1">IF(B_MSK[[#This Row],[DB_ROW]]="","",INDEX([3]!db[JENIS],B_MSK[[#This Row],[DB_ROW]]-1))</f>
        <v>#REF!</v>
      </c>
      <c r="AZ147" s="5">
        <f ca="1">IF(B_MSK[[#This Row],[A_1]]="","",B_MSK[[#This Row],[A_1]])*1</f>
        <v>180</v>
      </c>
      <c r="BA147" s="5" t="str">
        <f ca="1">IF(B_MSK[[#This Row],[//]]="","",INDEX(INDIRECT(DIR&amp;$2:$2),B_MSK[[#This Row],[//]]))</f>
        <v>UNTANA</v>
      </c>
      <c r="BB147" s="5" t="str">
        <f ca="1">CONCATENATE(B_MSK[[#This Row],[concat]],B_MSK[[#This Row],[HARGA_X]],B_MSK[[#This Row],[SAT]])</f>
        <v>tpensilbdxlgbd1802611000PCS</v>
      </c>
    </row>
    <row r="148" spans="1:54" x14ac:dyDescent="0.25">
      <c r="A148" s="6" t="s">
        <v>128</v>
      </c>
      <c r="B148" s="5" t="str">
        <f ca="1">IF(B_MSK[[#This Row],[N_ID]]="","",INDEX(INDIRECT(DIR&amp;$2:$2),MATCH(B_MSK[[#This Row],[N_ID]],INDIRECT(DIR&amp;"!NOTA[ID_P]"),0)))</f>
        <v/>
      </c>
      <c r="C148" s="5" t="str">
        <f ca="1">IF(B_MSK[[#This Row],[//]]="","",HYPERLINK("["&amp;SUBSTITUTE(DIR,"'","")&amp;"]NOTA!D"&amp;B_MSK[[#This Row],[//]]+2,"&gt;"))</f>
        <v>&gt;</v>
      </c>
      <c r="D148" s="5" t="str">
        <f ca="1">IF(B_MSK[[#This Row],[N_ID]]="","",COUNTIF(INDIRECT(DIR&amp;"!NOTA[ID_H]"),B_MSK[[#This Row],[ID NOTA]]))</f>
        <v/>
      </c>
      <c r="E1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145</v>
      </c>
      <c r="F1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8" s="7" t="str">
        <f ca="1">IF(B_MSK[[#This Row],[stt]]="ada",INDEX([2]!db[NB BM],B_MSK[DB_ROW]-1),"")</f>
        <v>P case BD BD 931</v>
      </c>
      <c r="H148" s="7" t="str">
        <f ca="1">IF(B_MSK[[#This Row],[//]]="","",INDEX(INDIRECT(DIR&amp;$2:$2),B_MSK[[#This Row],[//]]))</f>
        <v>DB STATIONERY</v>
      </c>
      <c r="I148" s="27" t="str">
        <f ca="1">IF(B_MSK[[#This Row],[//]]="","",INDEX(INDIRECT(DB_PATH&amp;$2:$2),B_MSK[[#This Row],[DB_ROW]]-1))</f>
        <v>180 PCS</v>
      </c>
      <c r="J148" s="5">
        <f ca="1">IF(B_MSK[[#This Row],[//]]="","",IF(INDEX(INDIRECT(DIR&amp;$2:$2),B_MSK[[#This Row],[//]])="","",INDEX(INDIRECT(DIR&amp;$2:$2),B_MSK[[#This Row],[//]])))</f>
        <v>3</v>
      </c>
      <c r="K148" s="5">
        <f ca="1">IF(B_MSK[[#This Row],[//]]="","",IF(INDEX(INDIRECT(DIR&amp;$2:$2),B_MSK[[#This Row],[//]])="","",INDEX(INDIRECT(DIR&amp;$2:$2),B_MSK[[#This Row],[//]])))</f>
        <v>540</v>
      </c>
      <c r="L148" s="5" t="str">
        <f ca="1">IF(B_MSK[[#This Row],[//]]="","",IF(INDEX(INDIRECT(DIR&amp;$2:$2),B_MSK[[#This Row],[//]])="","",INDEX(INDIRECT(DIR&amp;$2:$2),B_MSK[[#This Row],[//]])))</f>
        <v>PCS</v>
      </c>
      <c r="M148" s="13">
        <f ca="1">IF(B_MSK[[#This Row],[//]]="","",INDEX(INDIRECT(DIR&amp;$2:$2),B_MSK[[#This Row],[//]]))</f>
        <v>18000</v>
      </c>
      <c r="N148" s="13">
        <f ca="1">IF(OR(B_MSK[[#This Row],[//]]="",),"",INDEX(INDIRECT(DIR&amp;$2:$2),B_MSK[[#This Row],[//]]))</f>
        <v>3240000</v>
      </c>
      <c r="O148" s="3">
        <f ca="1">IF(B_MSK[[#This Row],[//]]="","",IF(INDEX(INDIRECT(DIR&amp;$2:$2),B_MSK[[#This Row],[//]])=0,"",INDEX(INDIRECT(DIR&amp;$2:$2),B_MSK[[#This Row],[//]])))</f>
        <v>2.5000000000000001E-2</v>
      </c>
      <c r="P148" s="3" t="str">
        <f ca="1">IF(B_MSK[[#This Row],[//]]="","",IF(INDEX(INDIRECT(DIR&amp;$2:$2),B_MSK[[#This Row],[//]])=0,"",INDEX(INDIRECT(DIR&amp;$2:$2),B_MSK[[#This Row],[//]])))</f>
        <v/>
      </c>
      <c r="Q148" s="12">
        <f ca="1">IF(B_MSK[[#This Row],[//]]="","",INDEX(INDIRECT(DIR&amp;$2:$2),B_MSK[[#This Row],[//]]))</f>
        <v>9477000</v>
      </c>
      <c r="R14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4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48" s="37">
        <f ca="1">IF(B_MSK[[#This Row],[//]]="","",INDEX(INDIRECT(DIR&amp;$2:$2),B_MSK[[#This Row],[//]]))</f>
        <v>0</v>
      </c>
      <c r="U148" s="38">
        <f ca="1">IF(SUMIF(B_MSK[NAMA BARANG],B_MSK[[#This Row],[NAMA BARANG]],B_MSK[JMLH BRG])=0,"",SUMIF(B_MSK[NAMA BARANG],B_MSK[[#This Row],[NAMA BARANG]],B_MSK[C]))</f>
        <v>3</v>
      </c>
      <c r="V148" s="7" t="str">
        <f ca="1">IF(B_MSK[[#This Row],[//]]="","",INDEX(INDIRECT(DIR&amp;$2:$2),B_MSK[[#This Row],[//]]))</f>
        <v>TP BD BD 931</v>
      </c>
      <c r="W148" s="7" t="str">
        <f ca="1">LOWER(SUBSTITUTE(SUBSTITUTE(SUBSTITUTE(SUBSTITUTE(SUBSTITUTE(SUBSTITUTE(SUBSTITUTE(SUBSTITUTE(SUBSTITUTE(B_MSK[[#This Row],[N.B.nota]]," ",""),"-",""),"(",""),")",""),".",""),",",""),"/",""),"""",""),"+",""))</f>
        <v>tpbdbd931</v>
      </c>
      <c r="X148" s="5" t="str">
        <f ca="1">IF(B_MSK[[#This Row],[N.B.nota]]="","",IF(MATCH(B_MSK[[#This Row],[concat]],[2]!db[NB NOTA_C],0)&gt;0,"ada",0))</f>
        <v>ada</v>
      </c>
      <c r="Y148" s="5" t="str">
        <f ca="1">IF(B_MSK[[#This Row],[N.B.nota]]="","",ADDRESS(ROW(B_MSK[QB]),COLUMN(B_MSK[QB]))&amp;":"&amp;ADDRESS(ROW(),COLUMN(B_MSK[QB])))</f>
        <v>$D$4:$D$148</v>
      </c>
      <c r="Z148" s="5">
        <f ca="1">IF(B_MSK[[#This Row],[concat]]="","",MATCH(B_MSK[[#This Row],[concat]],[2]!db[NB NOTA_C],0)+1)</f>
        <v>2072</v>
      </c>
      <c r="AA148" s="5" t="str">
        <f ca="1">IF(B_MSK[[#This Row],[//]]="","",HYPERLINK("[D:\kerja\BANK EXP\BARU\DB.XLSX]DB!e"&amp;B_MSK[[#This Row],[DB_ROW]],"&gt;"))</f>
        <v>&gt;</v>
      </c>
      <c r="AB148" s="30" t="str">
        <f ca="1">MID(B_MSK[[#This Row],[/ STN_1]],FIND(" ",B_MSK[[#This Row],[/ STN_1]])+1,LEN(B_MSK[[#This Row],[/ STN_1]]))</f>
        <v>PCS</v>
      </c>
      <c r="AC148" s="11">
        <f ca="1">IF(B_MSK[[#This Row],[//]]="","",IF(B_MSK[[#This Row],[ JUMLAH ]]="","",IF(B_MSK[[#This Row],[C]]="",B_MSK[[#This Row],[HARGA CTN]]/B_MSK[[#This Row],[JMLH BRG]],B_MSK[[#This Row],[HARGA CTN]]/B_MSK[[#This Row],[A_1]])))</f>
        <v>18000</v>
      </c>
      <c r="AD1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8" s="15" t="str">
        <f ca="1">IF(B_MSK[[#This Row],[HARGA_2]]="","",IF(MID(B_MSK[[#This Row],[/ STN_2]],FIND(" ",B_MSK[[#This Row],[/ STN_2]])+1,LEN(B_MSK[[#This Row],[/ STN_2]]))="LSN",B_MSK[[#This Row],[HARGA_2]]/12,""))</f>
        <v/>
      </c>
      <c r="AH148" s="7" t="str">
        <f ca="1">IF(B_MSK[[#This Row],[HARGA_3]]="","","/ "&amp;"PCS")</f>
        <v/>
      </c>
      <c r="AI148" s="15">
        <f ca="1">IF(B_MSK[[#This Row],[HARGA_3]]="",IF(B_MSK[[#This Row],[HARGA_2]]="",IF(B_MSK[[#This Row],[HARGA_1]]="","",B_MSK[[#This Row],[HARGA_1]]),B_MSK[[#This Row],[HARGA_2]]),B_MSK[[#This Row],[HARGA_3]])</f>
        <v>18000</v>
      </c>
      <c r="AJ14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8" s="5" t="str">
        <f ca="1">IF(B_MSK[[#This Row],[//]]="","",SUBSTITUTE(SUBSTITUTE(SUBSTITUTE(B_MSK[[#This Row],[QTY/ CTN]]," ","_",2),"(",""),")","")&amp;"_")</f>
        <v>180 PCS_</v>
      </c>
      <c r="AL148" s="5">
        <f ca="1">IF(B_MSK[[#This Row],[A_B]]="","",SEARCH("_",B_MSK[[#This Row],[A_B]]))</f>
        <v>8</v>
      </c>
      <c r="AM148" s="5">
        <f ca="1">IF(B_MSK[[#This Row],[A_B]]="","",LEN(B_MSK[[#This Row],[A_B]]))</f>
        <v>8</v>
      </c>
      <c r="AN148" s="5" t="str">
        <f ca="1">IF(B_MSK[[#This Row],[A_B]]="","",LEFT(B_MSK[[#This Row],[QTY/ CTN]],B_MSK[[#This Row],[A_B_1]]))</f>
        <v>180 PCS</v>
      </c>
      <c r="AO148" s="5" t="str">
        <f ca="1">IF(B_MSK[[#This Row],[A_B]]="","",LEFT(B_MSK[[#This Row],[A_]],SEARCH(" ",B_MSK[[#This Row],[A_]])-1))</f>
        <v>180</v>
      </c>
      <c r="AP148" s="5" t="str">
        <f ca="1">IF(B_MSK[[#This Row],[A_B]]="","",RIGHT(B_MSK[[#This Row],[A_]],LEN(B_MSK[[#This Row],[A_]])-SEARCH(" ",B_MSK[[#This Row],[A_]])))</f>
        <v>PCS</v>
      </c>
      <c r="AQ1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8" s="5" t="str">
        <f ca="1">IF(B_MSK[[#This Row],[B_]]="","",LEFT(B_MSK[[#This Row],[B_]],SEARCH(" ",B_MSK[[#This Row],[B_]])))</f>
        <v/>
      </c>
      <c r="AS148" s="5" t="str">
        <f ca="1">IF(B_MSK[[#This Row],[B_]]="","",RIGHT(B_MSK[[#This Row],[B_]],LEN(B_MSK[[#This Row],[B_]])-SEARCH(" ",B_MSK[[#This Row],[B_]])))</f>
        <v/>
      </c>
      <c r="AT148" s="5" t="str">
        <f ca="1">IF(B_MSK[[#This Row],[B_2]]="LSN",12,"")</f>
        <v/>
      </c>
      <c r="AU148" s="5" t="str">
        <f ca="1">IF(B_MSK[[#This Row],[C_1]]="","","PCS")</f>
        <v/>
      </c>
      <c r="AV148" s="5">
        <f ca="1">IF(B_MSK[[#This Row],[A_1]]="","",B_MSK[[#This Row],[A_1]]*IF(B_MSK[[#This Row],[B_1]]="",1,B_MSK[[#This Row],[B_1]])*IF(B_MSK[[#This Row],[C_1]]="",1,B_MSK[[#This Row],[C_1]]))</f>
        <v>180</v>
      </c>
      <c r="AW148" s="5" t="str">
        <f ca="1">IF(B_MSK[[#This Row],[C_2]]="",IF(B_MSK[[#This Row],[B_2]]="",IF(B_MSK[[#This Row],[A_2]]="","",B_MSK[[#This Row],[A_2]]),B_MSK[[#This Row],[B_2]]),B_MSK[[#This Row],[C_2]])</f>
        <v>PCS</v>
      </c>
      <c r="AX148" s="2">
        <f ca="1">IF(ISNUMBER(B_MSK[[#This Row],[TANGGAL DATANG]]),B_MSK[[#This Row],[TANGGAL DATANG]],AX147)</f>
        <v>44935</v>
      </c>
      <c r="AY148" s="5" t="e">
        <f ca="1">IF(B_MSK[[#This Row],[DB_ROW]]="","",INDEX([3]!db[JENIS],B_MSK[[#This Row],[DB_ROW]]-1))</f>
        <v>#REF!</v>
      </c>
      <c r="AZ148" s="5">
        <f ca="1">IF(B_MSK[[#This Row],[A_1]]="","",B_MSK[[#This Row],[A_1]])*1</f>
        <v>180</v>
      </c>
      <c r="BA148" s="5" t="str">
        <f ca="1">IF(B_MSK[[#This Row],[//]]="","",INDEX(INDIRECT(DIR&amp;$2:$2),B_MSK[[#This Row],[//]]))</f>
        <v>UNTANA</v>
      </c>
      <c r="BB148" s="5" t="str">
        <f ca="1">CONCATENATE(B_MSK[[#This Row],[concat]],B_MSK[[#This Row],[HARGA_X]],B_MSK[[#This Row],[SAT]])</f>
        <v>tpbdbd93118000PCS</v>
      </c>
    </row>
    <row r="149" spans="1:54" x14ac:dyDescent="0.25">
      <c r="A149" s="6" t="s">
        <v>128</v>
      </c>
      <c r="B149" s="5" t="str">
        <f ca="1">IF(B_MSK[[#This Row],[N_ID]]="","",INDEX(INDIRECT(DIR&amp;$2:$2),MATCH(B_MSK[[#This Row],[N_ID]],INDIRECT(DIR&amp;"!NOTA[ID_P]"),0)))</f>
        <v/>
      </c>
      <c r="C149" s="5" t="str">
        <f ca="1">IF(B_MSK[[#This Row],[//]]="","",HYPERLINK("["&amp;SUBSTITUTE(DIR,"'","")&amp;"]NOTA!D"&amp;B_MSK[[#This Row],[//]]+2,"&gt;"))</f>
        <v/>
      </c>
      <c r="D149" s="5" t="str">
        <f ca="1">IF(B_MSK[[#This Row],[N_ID]]="","",COUNTIF(INDIRECT(DIR&amp;"!NOTA[ID_H]"),B_MSK[[#This Row],[ID NOTA]]))</f>
        <v/>
      </c>
      <c r="E1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9" s="7" t="str">
        <f ca="1">IF(B_MSK[[#This Row],[stt]]="ada",INDEX([2]!db[NB BM],B_MSK[DB_ROW]-1),"")</f>
        <v/>
      </c>
      <c r="H149" s="7" t="str">
        <f ca="1">IF(B_MSK[[#This Row],[//]]="","",INDEX(INDIRECT(DIR&amp;$2:$2),B_MSK[[#This Row],[//]]))</f>
        <v/>
      </c>
      <c r="I149" s="27" t="str">
        <f ca="1">IF(B_MSK[[#This Row],[//]]="","",INDEX(INDIRECT(DB_PATH&amp;$2:$2),B_MSK[[#This Row],[DB_ROW]]-1))</f>
        <v/>
      </c>
      <c r="J149" s="5" t="str">
        <f ca="1">IF(B_MSK[[#This Row],[//]]="","",IF(INDEX(INDIRECT(DIR&amp;$2:$2),B_MSK[[#This Row],[//]])="","",INDEX(INDIRECT(DIR&amp;$2:$2),B_MSK[[#This Row],[//]])))</f>
        <v/>
      </c>
      <c r="K149" s="5" t="str">
        <f ca="1">IF(B_MSK[[#This Row],[//]]="","",IF(INDEX(INDIRECT(DIR&amp;$2:$2),B_MSK[[#This Row],[//]])="","",INDEX(INDIRECT(DIR&amp;$2:$2),B_MSK[[#This Row],[//]])))</f>
        <v/>
      </c>
      <c r="L149" s="5" t="str">
        <f ca="1">IF(B_MSK[[#This Row],[//]]="","",IF(INDEX(INDIRECT(DIR&amp;$2:$2),B_MSK[[#This Row],[//]])="","",INDEX(INDIRECT(DIR&amp;$2:$2),B_MSK[[#This Row],[//]])))</f>
        <v/>
      </c>
      <c r="M149" s="13" t="str">
        <f ca="1">IF(B_MSK[[#This Row],[//]]="","",INDEX(INDIRECT(DIR&amp;$2:$2),B_MSK[[#This Row],[//]]))</f>
        <v/>
      </c>
      <c r="N149" s="13" t="str">
        <f ca="1">IF(OR(B_MSK[[#This Row],[//]]="",),"",INDEX(INDIRECT(DIR&amp;$2:$2),B_MSK[[#This Row],[//]]))</f>
        <v/>
      </c>
      <c r="O149" s="3" t="str">
        <f ca="1">IF(B_MSK[[#This Row],[//]]="","",IF(INDEX(INDIRECT(DIR&amp;$2:$2),B_MSK[[#This Row],[//]])=0,"",INDEX(INDIRECT(DIR&amp;$2:$2),B_MSK[[#This Row],[//]])))</f>
        <v/>
      </c>
      <c r="P149" s="3" t="str">
        <f ca="1">IF(B_MSK[[#This Row],[//]]="","",IF(INDEX(INDIRECT(DIR&amp;$2:$2),B_MSK[[#This Row],[//]])=0,"",INDEX(INDIRECT(DIR&amp;$2:$2),B_MSK[[#This Row],[//]])))</f>
        <v/>
      </c>
      <c r="Q149" s="12" t="str">
        <f ca="1">IF(B_MSK[[#This Row],[//]]="","",INDEX(INDIRECT(DIR&amp;$2:$2),B_MSK[[#This Row],[//]]))</f>
        <v/>
      </c>
      <c r="R1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9" s="37" t="str">
        <f ca="1">IF(B_MSK[[#This Row],[//]]="","",INDEX(INDIRECT(DIR&amp;$2:$2),B_MSK[[#This Row],[//]]))</f>
        <v/>
      </c>
      <c r="U149" s="38" t="str">
        <f ca="1">IF(SUMIF(B_MSK[NAMA BARANG],B_MSK[[#This Row],[NAMA BARANG]],B_MSK[JMLH BRG])=0,"",SUMIF(B_MSK[NAMA BARANG],B_MSK[[#This Row],[NAMA BARANG]],B_MSK[C]))</f>
        <v/>
      </c>
      <c r="V149" s="7" t="str">
        <f ca="1">IF(B_MSK[[#This Row],[//]]="","",INDEX(INDIRECT(DIR&amp;$2:$2),B_MSK[[#This Row],[//]]))</f>
        <v/>
      </c>
      <c r="W1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9" s="5" t="str">
        <f ca="1">IF(B_MSK[[#This Row],[N.B.nota]]="","",IF(MATCH(B_MSK[[#This Row],[concat]],[2]!db[NB NOTA_C],0)&gt;0,"ada",0))</f>
        <v/>
      </c>
      <c r="Y149" s="5" t="str">
        <f ca="1">IF(B_MSK[[#This Row],[N.B.nota]]="","",ADDRESS(ROW(B_MSK[QB]),COLUMN(B_MSK[QB]))&amp;":"&amp;ADDRESS(ROW(),COLUMN(B_MSK[QB])))</f>
        <v/>
      </c>
      <c r="Z149" s="5" t="str">
        <f ca="1">IF(B_MSK[[#This Row],[concat]]="","",MATCH(B_MSK[[#This Row],[concat]],[2]!db[NB NOTA_C],0)+1)</f>
        <v/>
      </c>
      <c r="AA149" s="5" t="str">
        <f ca="1">IF(B_MSK[[#This Row],[//]]="","",HYPERLINK("[D:\kerja\BANK EXP\BARU\DB.XLSX]DB!e"&amp;B_MSK[[#This Row],[DB_ROW]],"&gt;"))</f>
        <v/>
      </c>
      <c r="AB149" s="30" t="e">
        <f ca="1">MID(B_MSK[[#This Row],[/ STN_1]],FIND(" ",B_MSK[[#This Row],[/ STN_1]])+1,LEN(B_MSK[[#This Row],[/ STN_1]]))</f>
        <v>#VALUE!</v>
      </c>
      <c r="AC1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9" s="15" t="str">
        <f ca="1">IF(B_MSK[[#This Row],[HARGA_2]]="","",IF(MID(B_MSK[[#This Row],[/ STN_2]],FIND(" ",B_MSK[[#This Row],[/ STN_2]])+1,LEN(B_MSK[[#This Row],[/ STN_2]]))="LSN",B_MSK[[#This Row],[HARGA_2]]/12,""))</f>
        <v/>
      </c>
      <c r="AH149" s="7" t="str">
        <f ca="1">IF(B_MSK[[#This Row],[HARGA_3]]="","","/ "&amp;"PCS")</f>
        <v/>
      </c>
      <c r="AI149" s="15" t="str">
        <f ca="1">IF(B_MSK[[#This Row],[HARGA_3]]="",IF(B_MSK[[#This Row],[HARGA_2]]="",IF(B_MSK[[#This Row],[HARGA_1]]="","",B_MSK[[#This Row],[HARGA_1]]),B_MSK[[#This Row],[HARGA_2]]),B_MSK[[#This Row],[HARGA_3]])</f>
        <v/>
      </c>
      <c r="AJ149" s="15" t="str">
        <f ca="1">IF(B_MSK[[#This Row],[/ STN_3]]="",IF(B_MSK[[#This Row],[/ STN_2]]="",IF(B_MSK[[#This Row],[/ STN_1]]="","",B_MSK[[#This Row],[/ STN_1]]),B_MSK[[#This Row],[/ STN_2]]),B_MSK[[#This Row],[/ STN_3]])</f>
        <v/>
      </c>
      <c r="AK149" s="5" t="str">
        <f ca="1">IF(B_MSK[[#This Row],[//]]="","",SUBSTITUTE(SUBSTITUTE(SUBSTITUTE(B_MSK[[#This Row],[QTY/ CTN]]," ","_",2),"(",""),")","")&amp;"_")</f>
        <v/>
      </c>
      <c r="AL149" s="5" t="str">
        <f ca="1">IF(B_MSK[[#This Row],[A_B]]="","",SEARCH("_",B_MSK[[#This Row],[A_B]]))</f>
        <v/>
      </c>
      <c r="AM149" s="5" t="str">
        <f ca="1">IF(B_MSK[[#This Row],[A_B]]="","",LEN(B_MSK[[#This Row],[A_B]]))</f>
        <v/>
      </c>
      <c r="AN149" s="5" t="str">
        <f ca="1">IF(B_MSK[[#This Row],[A_B]]="","",LEFT(B_MSK[[#This Row],[QTY/ CTN]],B_MSK[[#This Row],[A_B_1]]))</f>
        <v/>
      </c>
      <c r="AO149" s="5" t="str">
        <f ca="1">IF(B_MSK[[#This Row],[A_B]]="","",LEFT(B_MSK[[#This Row],[A_]],SEARCH(" ",B_MSK[[#This Row],[A_]])-1))</f>
        <v/>
      </c>
      <c r="AP149" s="5" t="str">
        <f ca="1">IF(B_MSK[[#This Row],[A_B]]="","",RIGHT(B_MSK[[#This Row],[A_]],LEN(B_MSK[[#This Row],[A_]])-SEARCH(" ",B_MSK[[#This Row],[A_]])))</f>
        <v/>
      </c>
      <c r="AQ1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9" s="5" t="str">
        <f ca="1">IF(B_MSK[[#This Row],[B_]]="","",LEFT(B_MSK[[#This Row],[B_]],SEARCH(" ",B_MSK[[#This Row],[B_]])))</f>
        <v/>
      </c>
      <c r="AS149" s="5" t="str">
        <f ca="1">IF(B_MSK[[#This Row],[B_]]="","",RIGHT(B_MSK[[#This Row],[B_]],LEN(B_MSK[[#This Row],[B_]])-SEARCH(" ",B_MSK[[#This Row],[B_]])))</f>
        <v/>
      </c>
      <c r="AT149" s="5" t="str">
        <f ca="1">IF(B_MSK[[#This Row],[B_2]]="LSN",12,"")</f>
        <v/>
      </c>
      <c r="AU149" s="5" t="str">
        <f ca="1">IF(B_MSK[[#This Row],[C_1]]="","","PCS")</f>
        <v/>
      </c>
      <c r="AV149" s="5" t="str">
        <f ca="1">IF(B_MSK[[#This Row],[A_1]]="","",B_MSK[[#This Row],[A_1]]*IF(B_MSK[[#This Row],[B_1]]="",1,B_MSK[[#This Row],[B_1]])*IF(B_MSK[[#This Row],[C_1]]="",1,B_MSK[[#This Row],[C_1]]))</f>
        <v/>
      </c>
      <c r="AW149" s="5" t="str">
        <f ca="1">IF(B_MSK[[#This Row],[C_2]]="",IF(B_MSK[[#This Row],[B_2]]="",IF(B_MSK[[#This Row],[A_2]]="","",B_MSK[[#This Row],[A_2]]),B_MSK[[#This Row],[B_2]]),B_MSK[[#This Row],[C_2]])</f>
        <v/>
      </c>
      <c r="AX149" s="2">
        <f ca="1">IF(ISNUMBER(B_MSK[[#This Row],[TANGGAL DATANG]]),B_MSK[[#This Row],[TANGGAL DATANG]],AX148)</f>
        <v>44935</v>
      </c>
      <c r="AY149" s="5" t="str">
        <f ca="1">IF(B_MSK[[#This Row],[DB_ROW]]="","",INDEX([3]!db[JENIS],B_MSK[[#This Row],[DB_ROW]]-1))</f>
        <v/>
      </c>
      <c r="AZ149" s="5" t="e">
        <f ca="1">IF(B_MSK[[#This Row],[A_1]]="","",B_MSK[[#This Row],[A_1]])*1</f>
        <v>#VALUE!</v>
      </c>
      <c r="BA149" s="5" t="str">
        <f ca="1">IF(B_MSK[[#This Row],[//]]="","",INDEX(INDIRECT(DIR&amp;$2:$2),B_MSK[[#This Row],[//]]))</f>
        <v/>
      </c>
      <c r="BB149" s="5" t="str">
        <f ca="1">CONCATENATE(B_MSK[[#This Row],[concat]],B_MSK[[#This Row],[HARGA_X]],B_MSK[[#This Row],[SAT]])</f>
        <v/>
      </c>
    </row>
    <row r="150" spans="1:54" x14ac:dyDescent="0.25">
      <c r="A150" s="6" t="s">
        <v>250</v>
      </c>
      <c r="B150" s="5">
        <f ca="1">IF(B_MSK[[#This Row],[N_ID]]="","",INDEX(INDIRECT(DIR&amp;$2:$2),MATCH(B_MSK[[#This Row],[N_ID]],INDIRECT(DIR&amp;"!NOTA[ID_P]"),0)))</f>
        <v>35</v>
      </c>
      <c r="C150" s="5" t="str">
        <f ca="1">IF(B_MSK[[#This Row],[//]]="","",HYPERLINK("["&amp;SUBSTITUTE(DIR,"'","")&amp;"]NOTA!D"&amp;B_MSK[[#This Row],[//]]+2,"&gt;"))</f>
        <v>&gt;</v>
      </c>
      <c r="D150" s="5">
        <f ca="1">IF(B_MSK[[#This Row],[N_ID]]="","",COUNTIF(INDIRECT(DIR&amp;"!NOTA[ID_H]"),B_MSK[[#This Row],[ID NOTA]]))</f>
        <v>8</v>
      </c>
      <c r="E15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147</v>
      </c>
      <c r="F1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0" s="7" t="str">
        <f ca="1">IF(B_MSK[[#This Row],[stt]]="ada",INDEX([2]!db[NB BM],B_MSK[DB_ROW]-1),"")</f>
        <v>Garisan set 20cm Payu PS-8801 DINO</v>
      </c>
      <c r="H150" s="7" t="str">
        <f ca="1">IF(B_MSK[[#This Row],[//]]="","",INDEX(INDIRECT(DIR&amp;$2:$2),B_MSK[[#This Row],[//]]))</f>
        <v>SBS</v>
      </c>
      <c r="I150" s="27" t="str">
        <f ca="1">IF(B_MSK[[#This Row],[//]]="","",INDEX(INDIRECT(DB_PATH&amp;$2:$2),B_MSK[[#This Row],[DB_ROW]]-1))</f>
        <v>16 BOX (40 PCS)</v>
      </c>
      <c r="J150" s="5">
        <f ca="1">IF(B_MSK[[#This Row],[//]]="","",IF(INDEX(INDIRECT(DIR&amp;$2:$2),B_MSK[[#This Row],[//]])="","",INDEX(INDIRECT(DIR&amp;$2:$2),B_MSK[[#This Row],[//]])))</f>
        <v>2</v>
      </c>
      <c r="K150" s="5">
        <f ca="1">IF(B_MSK[[#This Row],[//]]="","",IF(INDEX(INDIRECT(DIR&amp;$2:$2),B_MSK[[#This Row],[//]])="","",INDEX(INDIRECT(DIR&amp;$2:$2),B_MSK[[#This Row],[//]])))</f>
        <v>32</v>
      </c>
      <c r="L150" s="5" t="str">
        <f ca="1">IF(B_MSK[[#This Row],[//]]="","",IF(INDEX(INDIRECT(DIR&amp;$2:$2),B_MSK[[#This Row],[//]])="","",INDEX(INDIRECT(DIR&amp;$2:$2),B_MSK[[#This Row],[//]])))</f>
        <v>BOX</v>
      </c>
      <c r="M150" s="13">
        <f ca="1">IF(B_MSK[[#This Row],[//]]="","",INDEX(INDIRECT(DIR&amp;$2:$2),B_MSK[[#This Row],[//]]))</f>
        <v>118000</v>
      </c>
      <c r="N150" s="13">
        <f ca="1">IF(OR(B_MSK[[#This Row],[//]]="",),"",INDEX(INDIRECT(DIR&amp;$2:$2),B_MSK[[#This Row],[//]]))</f>
        <v>1888000</v>
      </c>
      <c r="O150" s="3" t="str">
        <f ca="1">IF(B_MSK[[#This Row],[//]]="","",IF(INDEX(INDIRECT(DIR&amp;$2:$2),B_MSK[[#This Row],[//]])=0,"",INDEX(INDIRECT(DIR&amp;$2:$2),B_MSK[[#This Row],[//]])))</f>
        <v/>
      </c>
      <c r="P150" s="3" t="str">
        <f ca="1">IF(B_MSK[[#This Row],[//]]="","",IF(INDEX(INDIRECT(DIR&amp;$2:$2),B_MSK[[#This Row],[//]])=0,"",INDEX(INDIRECT(DIR&amp;$2:$2),B_MSK[[#This Row],[//]])))</f>
        <v/>
      </c>
      <c r="Q150" s="12">
        <f ca="1">IF(B_MSK[[#This Row],[//]]="","",INDEX(INDIRECT(DIR&amp;$2:$2),B_MSK[[#This Row],[//]]))</f>
        <v>3776000</v>
      </c>
      <c r="R1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0" s="37">
        <f ca="1">IF(B_MSK[[#This Row],[//]]="","",INDEX(INDIRECT(DIR&amp;$2:$2),B_MSK[[#This Row],[//]]))</f>
        <v>0</v>
      </c>
      <c r="U150" s="38">
        <f ca="1">IF(SUMIF(B_MSK[NAMA BARANG],B_MSK[[#This Row],[NAMA BARANG]],B_MSK[JMLH BRG])=0,"",SUMIF(B_MSK[NAMA BARANG],B_MSK[[#This Row],[NAMA BARANG]],B_MSK[C]))</f>
        <v>2</v>
      </c>
      <c r="V150" s="7" t="str">
        <f ca="1">IF(B_MSK[[#This Row],[//]]="","",INDEX(INDIRECT(DIR&amp;$2:$2),B_MSK[[#This Row],[//]]))</f>
        <v>PENGGARIS SET PAYU PS-8801/ 20CM/ PK/ DINO</v>
      </c>
      <c r="W150" s="7" t="str">
        <f ca="1">LOWER(SUBSTITUTE(SUBSTITUTE(SUBSTITUTE(SUBSTITUTE(SUBSTITUTE(SUBSTITUTE(SUBSTITUTE(SUBSTITUTE(SUBSTITUTE(B_MSK[[#This Row],[N.B.nota]]," ",""),"-",""),"(",""),")",""),".",""),",",""),"/",""),"""",""),"+",""))</f>
        <v>penggarissetpayups880120cmpkdino</v>
      </c>
      <c r="X150" s="5" t="str">
        <f ca="1">IF(B_MSK[[#This Row],[N.B.nota]]="","",IF(MATCH(B_MSK[[#This Row],[concat]],[2]!db[NB NOTA_C],0)&gt;0,"ada",0))</f>
        <v>ada</v>
      </c>
      <c r="Y150" s="5" t="str">
        <f ca="1">IF(B_MSK[[#This Row],[N.B.nota]]="","",ADDRESS(ROW(B_MSK[QB]),COLUMN(B_MSK[QB]))&amp;":"&amp;ADDRESS(ROW(),COLUMN(B_MSK[QB])))</f>
        <v>$D$4:$D$150</v>
      </c>
      <c r="Z150" s="5">
        <f ca="1">IF(B_MSK[[#This Row],[concat]]="","",MATCH(B_MSK[[#This Row],[concat]],[2]!db[NB NOTA_C],0)+1)</f>
        <v>2243</v>
      </c>
      <c r="AA150" s="5" t="str">
        <f ca="1">IF(B_MSK[[#This Row],[//]]="","",HYPERLINK("[D:\kerja\BANK EXP\BARU\DB.XLSX]DB!e"&amp;B_MSK[[#This Row],[DB_ROW]],"&gt;"))</f>
        <v>&gt;</v>
      </c>
      <c r="AB150" s="30" t="str">
        <f ca="1">MID(B_MSK[[#This Row],[/ STN_1]],FIND(" ",B_MSK[[#This Row],[/ STN_1]])+1,LEN(B_MSK[[#This Row],[/ STN_1]]))</f>
        <v xml:space="preserve">BOX </v>
      </c>
      <c r="AC150" s="11">
        <f ca="1">IF(B_MSK[[#This Row],[//]]="","",IF(B_MSK[[#This Row],[ JUMLAH ]]="","",IF(B_MSK[[#This Row],[C]]="",B_MSK[[#This Row],[HARGA CTN]]/B_MSK[[#This Row],[JMLH BRG]],B_MSK[[#This Row],[HARGA CTN]]/B_MSK[[#This Row],[A_1]])))</f>
        <v>118000</v>
      </c>
      <c r="AD1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5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2950</v>
      </c>
      <c r="AF15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50" s="15" t="str">
        <f ca="1">IF(B_MSK[[#This Row],[HARGA_2]]="","",IF(MID(B_MSK[[#This Row],[/ STN_2]],FIND(" ",B_MSK[[#This Row],[/ STN_2]])+1,LEN(B_MSK[[#This Row],[/ STN_2]]))="LSN",B_MSK[[#This Row],[HARGA_2]]/12,""))</f>
        <v/>
      </c>
      <c r="AH150" s="7" t="str">
        <f ca="1">IF(B_MSK[[#This Row],[HARGA_3]]="","","/ "&amp;"PCS")</f>
        <v/>
      </c>
      <c r="AI150" s="15">
        <f ca="1">IF(B_MSK[[#This Row],[HARGA_3]]="",IF(B_MSK[[#This Row],[HARGA_2]]="",IF(B_MSK[[#This Row],[HARGA_1]]="","",B_MSK[[#This Row],[HARGA_1]]),B_MSK[[#This Row],[HARGA_2]]),B_MSK[[#This Row],[HARGA_3]])</f>
        <v>2950</v>
      </c>
      <c r="AJ15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0" s="5" t="str">
        <f ca="1">IF(B_MSK[[#This Row],[//]]="","",SUBSTITUTE(SUBSTITUTE(SUBSTITUTE(B_MSK[[#This Row],[QTY/ CTN]]," ","_",2),"(",""),")","")&amp;"_")</f>
        <v>16 BOX_40 PCS_</v>
      </c>
      <c r="AL150" s="5">
        <f ca="1">IF(B_MSK[[#This Row],[A_B]]="","",SEARCH("_",B_MSK[[#This Row],[A_B]]))</f>
        <v>7</v>
      </c>
      <c r="AM150" s="5">
        <f ca="1">IF(B_MSK[[#This Row],[A_B]]="","",LEN(B_MSK[[#This Row],[A_B]]))</f>
        <v>14</v>
      </c>
      <c r="AN150" s="5" t="str">
        <f ca="1">IF(B_MSK[[#This Row],[A_B]]="","",LEFT(B_MSK[[#This Row],[QTY/ CTN]],B_MSK[[#This Row],[A_B_1]]))</f>
        <v xml:space="preserve">16 BOX </v>
      </c>
      <c r="AO150" s="5" t="str">
        <f ca="1">IF(B_MSK[[#This Row],[A_B]]="","",LEFT(B_MSK[[#This Row],[A_]],SEARCH(" ",B_MSK[[#This Row],[A_]])-1))</f>
        <v>16</v>
      </c>
      <c r="AP150" s="5" t="str">
        <f ca="1">IF(B_MSK[[#This Row],[A_B]]="","",RIGHT(B_MSK[[#This Row],[A_]],LEN(B_MSK[[#This Row],[A_]])-SEARCH(" ",B_MSK[[#This Row],[A_]])))</f>
        <v xml:space="preserve">BOX </v>
      </c>
      <c r="AQ1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150" s="5" t="str">
        <f ca="1">IF(B_MSK[[#This Row],[B_]]="","",LEFT(B_MSK[[#This Row],[B_]],SEARCH(" ",B_MSK[[#This Row],[B_]])))</f>
        <v xml:space="preserve">40 </v>
      </c>
      <c r="AS150" s="5" t="str">
        <f ca="1">IF(B_MSK[[#This Row],[B_]]="","",RIGHT(B_MSK[[#This Row],[B_]],LEN(B_MSK[[#This Row],[B_]])-SEARCH(" ",B_MSK[[#This Row],[B_]])))</f>
        <v>PCS</v>
      </c>
      <c r="AT150" s="5" t="str">
        <f ca="1">IF(B_MSK[[#This Row],[B_2]]="LSN",12,"")</f>
        <v/>
      </c>
      <c r="AU150" s="5" t="str">
        <f ca="1">IF(B_MSK[[#This Row],[C_1]]="","","PCS")</f>
        <v/>
      </c>
      <c r="AV150" s="5">
        <f ca="1">IF(B_MSK[[#This Row],[A_1]]="","",B_MSK[[#This Row],[A_1]]*IF(B_MSK[[#This Row],[B_1]]="",1,B_MSK[[#This Row],[B_1]])*IF(B_MSK[[#This Row],[C_1]]="",1,B_MSK[[#This Row],[C_1]]))</f>
        <v>640</v>
      </c>
      <c r="AW150" s="5" t="str">
        <f ca="1">IF(B_MSK[[#This Row],[C_2]]="",IF(B_MSK[[#This Row],[B_2]]="",IF(B_MSK[[#This Row],[A_2]]="","",B_MSK[[#This Row],[A_2]]),B_MSK[[#This Row],[B_2]]),B_MSK[[#This Row],[C_2]])</f>
        <v>PCS</v>
      </c>
      <c r="AX150" s="2">
        <f ca="1">IF(ISNUMBER(B_MSK[[#This Row],[TANGGAL DATANG]]),B_MSK[[#This Row],[TANGGAL DATANG]],AX149)</f>
        <v>44935</v>
      </c>
      <c r="AY150" s="5" t="e">
        <f ca="1">IF(B_MSK[[#This Row],[DB_ROW]]="","",INDEX([3]!db[JENIS],B_MSK[[#This Row],[DB_ROW]]-1))</f>
        <v>#REF!</v>
      </c>
      <c r="AZ150" s="5">
        <f ca="1">IF(B_MSK[[#This Row],[A_1]]="","",B_MSK[[#This Row],[A_1]])*1</f>
        <v>16</v>
      </c>
      <c r="BA150" s="5" t="str">
        <f ca="1">IF(B_MSK[[#This Row],[//]]="","",INDEX(INDIRECT(DIR&amp;$2:$2),B_MSK[[#This Row],[//]]))</f>
        <v>UNTANA</v>
      </c>
      <c r="BB150" s="5" t="str">
        <f ca="1">CONCATENATE(B_MSK[[#This Row],[concat]],B_MSK[[#This Row],[HARGA_X]],B_MSK[[#This Row],[SAT]])</f>
        <v>penggarissetpayups880120cmpkdino2950BOX</v>
      </c>
    </row>
    <row r="151" spans="1:54" x14ac:dyDescent="0.25">
      <c r="A151" s="6" t="s">
        <v>128</v>
      </c>
      <c r="B151" s="5" t="str">
        <f ca="1">IF(B_MSK[[#This Row],[N_ID]]="","",INDEX(INDIRECT(DIR&amp;$2:$2),MATCH(B_MSK[[#This Row],[N_ID]],INDIRECT(DIR&amp;"!NOTA[ID_P]"),0)))</f>
        <v/>
      </c>
      <c r="C151" s="5" t="str">
        <f ca="1">IF(B_MSK[[#This Row],[//]]="","",HYPERLINK("["&amp;SUBSTITUTE(DIR,"'","")&amp;"]NOTA!D"&amp;B_MSK[[#This Row],[//]]+2,"&gt;"))</f>
        <v>&gt;</v>
      </c>
      <c r="D151" s="5" t="str">
        <f ca="1">IF(B_MSK[[#This Row],[N_ID]]="","",COUNTIF(INDIRECT(DIR&amp;"!NOTA[ID_H]"),B_MSK[[#This Row],[ID NOTA]]))</f>
        <v/>
      </c>
      <c r="E1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148</v>
      </c>
      <c r="F1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1" s="7" t="str">
        <f ca="1">IF(B_MSK[[#This Row],[stt]]="ada",INDEX([2]!db[NB BM],B_MSK[DB_ROW]-1),"")</f>
        <v>Garisan set 20cm Payu PS-8802 ASTRO</v>
      </c>
      <c r="H151" s="7" t="str">
        <f ca="1">IF(B_MSK[[#This Row],[//]]="","",INDEX(INDIRECT(DIR&amp;$2:$2),B_MSK[[#This Row],[//]]))</f>
        <v>SBS</v>
      </c>
      <c r="I151" s="27" t="str">
        <f ca="1">IF(B_MSK[[#This Row],[//]]="","",INDEX(INDIRECT(DB_PATH&amp;$2:$2),B_MSK[[#This Row],[DB_ROW]]-1))</f>
        <v>16 BOX (40 PCS)</v>
      </c>
      <c r="J151" s="5">
        <f ca="1">IF(B_MSK[[#This Row],[//]]="","",IF(INDEX(INDIRECT(DIR&amp;$2:$2),B_MSK[[#This Row],[//]])="","",INDEX(INDIRECT(DIR&amp;$2:$2),B_MSK[[#This Row],[//]])))</f>
        <v>2</v>
      </c>
      <c r="K151" s="5">
        <f ca="1">IF(B_MSK[[#This Row],[//]]="","",IF(INDEX(INDIRECT(DIR&amp;$2:$2),B_MSK[[#This Row],[//]])="","",INDEX(INDIRECT(DIR&amp;$2:$2),B_MSK[[#This Row],[//]])))</f>
        <v>32</v>
      </c>
      <c r="L151" s="5" t="str">
        <f ca="1">IF(B_MSK[[#This Row],[//]]="","",IF(INDEX(INDIRECT(DIR&amp;$2:$2),B_MSK[[#This Row],[//]])="","",INDEX(INDIRECT(DIR&amp;$2:$2),B_MSK[[#This Row],[//]])))</f>
        <v>BOX</v>
      </c>
      <c r="M151" s="13">
        <f ca="1">IF(B_MSK[[#This Row],[//]]="","",INDEX(INDIRECT(DIR&amp;$2:$2),B_MSK[[#This Row],[//]]))</f>
        <v>118000</v>
      </c>
      <c r="N151" s="13">
        <f ca="1">IF(OR(B_MSK[[#This Row],[//]]="",),"",INDEX(INDIRECT(DIR&amp;$2:$2),B_MSK[[#This Row],[//]]))</f>
        <v>1888000</v>
      </c>
      <c r="O151" s="3" t="str">
        <f ca="1">IF(B_MSK[[#This Row],[//]]="","",IF(INDEX(INDIRECT(DIR&amp;$2:$2),B_MSK[[#This Row],[//]])=0,"",INDEX(INDIRECT(DIR&amp;$2:$2),B_MSK[[#This Row],[//]])))</f>
        <v/>
      </c>
      <c r="P151" s="3" t="str">
        <f ca="1">IF(B_MSK[[#This Row],[//]]="","",IF(INDEX(INDIRECT(DIR&amp;$2:$2),B_MSK[[#This Row],[//]])=0,"",INDEX(INDIRECT(DIR&amp;$2:$2),B_MSK[[#This Row],[//]])))</f>
        <v/>
      </c>
      <c r="Q151" s="12">
        <f ca="1">IF(B_MSK[[#This Row],[//]]="","",INDEX(INDIRECT(DIR&amp;$2:$2),B_MSK[[#This Row],[//]]))</f>
        <v>3776000</v>
      </c>
      <c r="R1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1" s="37">
        <f ca="1">IF(B_MSK[[#This Row],[//]]="","",INDEX(INDIRECT(DIR&amp;$2:$2),B_MSK[[#This Row],[//]]))</f>
        <v>0</v>
      </c>
      <c r="U151" s="38">
        <f ca="1">IF(SUMIF(B_MSK[NAMA BARANG],B_MSK[[#This Row],[NAMA BARANG]],B_MSK[JMLH BRG])=0,"",SUMIF(B_MSK[NAMA BARANG],B_MSK[[#This Row],[NAMA BARANG]],B_MSK[C]))</f>
        <v>2</v>
      </c>
      <c r="V151" s="7" t="str">
        <f ca="1">IF(B_MSK[[#This Row],[//]]="","",INDEX(INDIRECT(DIR&amp;$2:$2),B_MSK[[#This Row],[//]]))</f>
        <v>PENGGARIS SET PAYU PS-8802/ 20CM/ PK/ ASTRO</v>
      </c>
      <c r="W151" s="7" t="str">
        <f ca="1">LOWER(SUBSTITUTE(SUBSTITUTE(SUBSTITUTE(SUBSTITUTE(SUBSTITUTE(SUBSTITUTE(SUBSTITUTE(SUBSTITUTE(SUBSTITUTE(B_MSK[[#This Row],[N.B.nota]]," ",""),"-",""),"(",""),")",""),".",""),",",""),"/",""),"""",""),"+",""))</f>
        <v>penggarissetpayups880220cmpkastro</v>
      </c>
      <c r="X151" s="5" t="str">
        <f ca="1">IF(B_MSK[[#This Row],[N.B.nota]]="","",IF(MATCH(B_MSK[[#This Row],[concat]],[2]!db[NB NOTA_C],0)&gt;0,"ada",0))</f>
        <v>ada</v>
      </c>
      <c r="Y151" s="5" t="str">
        <f ca="1">IF(B_MSK[[#This Row],[N.B.nota]]="","",ADDRESS(ROW(B_MSK[QB]),COLUMN(B_MSK[QB]))&amp;":"&amp;ADDRESS(ROW(),COLUMN(B_MSK[QB])))</f>
        <v>$D$4:$D$151</v>
      </c>
      <c r="Z151" s="5">
        <f ca="1">IF(B_MSK[[#This Row],[concat]]="","",MATCH(B_MSK[[#This Row],[concat]],[2]!db[NB NOTA_C],0)+1)</f>
        <v>2244</v>
      </c>
      <c r="AA151" s="5" t="str">
        <f ca="1">IF(B_MSK[[#This Row],[//]]="","",HYPERLINK("[D:\kerja\BANK EXP\BARU\DB.XLSX]DB!e"&amp;B_MSK[[#This Row],[DB_ROW]],"&gt;"))</f>
        <v>&gt;</v>
      </c>
      <c r="AB151" s="30" t="str">
        <f ca="1">MID(B_MSK[[#This Row],[/ STN_1]],FIND(" ",B_MSK[[#This Row],[/ STN_1]])+1,LEN(B_MSK[[#This Row],[/ STN_1]]))</f>
        <v xml:space="preserve">BOX </v>
      </c>
      <c r="AC151" s="11">
        <f ca="1">IF(B_MSK[[#This Row],[//]]="","",IF(B_MSK[[#This Row],[ JUMLAH ]]="","",IF(B_MSK[[#This Row],[C]]="",B_MSK[[#This Row],[HARGA CTN]]/B_MSK[[#This Row],[JMLH BRG]],B_MSK[[#This Row],[HARGA CTN]]/B_MSK[[#This Row],[A_1]])))</f>
        <v>118000</v>
      </c>
      <c r="AD1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5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2950</v>
      </c>
      <c r="AF15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51" s="15" t="str">
        <f ca="1">IF(B_MSK[[#This Row],[HARGA_2]]="","",IF(MID(B_MSK[[#This Row],[/ STN_2]],FIND(" ",B_MSK[[#This Row],[/ STN_2]])+1,LEN(B_MSK[[#This Row],[/ STN_2]]))="LSN",B_MSK[[#This Row],[HARGA_2]]/12,""))</f>
        <v/>
      </c>
      <c r="AH151" s="7" t="str">
        <f ca="1">IF(B_MSK[[#This Row],[HARGA_3]]="","","/ "&amp;"PCS")</f>
        <v/>
      </c>
      <c r="AI151" s="15">
        <f ca="1">IF(B_MSK[[#This Row],[HARGA_3]]="",IF(B_MSK[[#This Row],[HARGA_2]]="",IF(B_MSK[[#This Row],[HARGA_1]]="","",B_MSK[[#This Row],[HARGA_1]]),B_MSK[[#This Row],[HARGA_2]]),B_MSK[[#This Row],[HARGA_3]])</f>
        <v>2950</v>
      </c>
      <c r="AJ15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1" s="5" t="str">
        <f ca="1">IF(B_MSK[[#This Row],[//]]="","",SUBSTITUTE(SUBSTITUTE(SUBSTITUTE(B_MSK[[#This Row],[QTY/ CTN]]," ","_",2),"(",""),")","")&amp;"_")</f>
        <v>16 BOX_40 PCS_</v>
      </c>
      <c r="AL151" s="5">
        <f ca="1">IF(B_MSK[[#This Row],[A_B]]="","",SEARCH("_",B_MSK[[#This Row],[A_B]]))</f>
        <v>7</v>
      </c>
      <c r="AM151" s="5">
        <f ca="1">IF(B_MSK[[#This Row],[A_B]]="","",LEN(B_MSK[[#This Row],[A_B]]))</f>
        <v>14</v>
      </c>
      <c r="AN151" s="5" t="str">
        <f ca="1">IF(B_MSK[[#This Row],[A_B]]="","",LEFT(B_MSK[[#This Row],[QTY/ CTN]],B_MSK[[#This Row],[A_B_1]]))</f>
        <v xml:space="preserve">16 BOX </v>
      </c>
      <c r="AO151" s="5" t="str">
        <f ca="1">IF(B_MSK[[#This Row],[A_B]]="","",LEFT(B_MSK[[#This Row],[A_]],SEARCH(" ",B_MSK[[#This Row],[A_]])-1))</f>
        <v>16</v>
      </c>
      <c r="AP151" s="5" t="str">
        <f ca="1">IF(B_MSK[[#This Row],[A_B]]="","",RIGHT(B_MSK[[#This Row],[A_]],LEN(B_MSK[[#This Row],[A_]])-SEARCH(" ",B_MSK[[#This Row],[A_]])))</f>
        <v xml:space="preserve">BOX </v>
      </c>
      <c r="AQ1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151" s="5" t="str">
        <f ca="1">IF(B_MSK[[#This Row],[B_]]="","",LEFT(B_MSK[[#This Row],[B_]],SEARCH(" ",B_MSK[[#This Row],[B_]])))</f>
        <v xml:space="preserve">40 </v>
      </c>
      <c r="AS151" s="5" t="str">
        <f ca="1">IF(B_MSK[[#This Row],[B_]]="","",RIGHT(B_MSK[[#This Row],[B_]],LEN(B_MSK[[#This Row],[B_]])-SEARCH(" ",B_MSK[[#This Row],[B_]])))</f>
        <v>PCS</v>
      </c>
      <c r="AT151" s="5" t="str">
        <f ca="1">IF(B_MSK[[#This Row],[B_2]]="LSN",12,"")</f>
        <v/>
      </c>
      <c r="AU151" s="5" t="str">
        <f ca="1">IF(B_MSK[[#This Row],[C_1]]="","","PCS")</f>
        <v/>
      </c>
      <c r="AV151" s="5">
        <f ca="1">IF(B_MSK[[#This Row],[A_1]]="","",B_MSK[[#This Row],[A_1]]*IF(B_MSK[[#This Row],[B_1]]="",1,B_MSK[[#This Row],[B_1]])*IF(B_MSK[[#This Row],[C_1]]="",1,B_MSK[[#This Row],[C_1]]))</f>
        <v>640</v>
      </c>
      <c r="AW151" s="5" t="str">
        <f ca="1">IF(B_MSK[[#This Row],[C_2]]="",IF(B_MSK[[#This Row],[B_2]]="",IF(B_MSK[[#This Row],[A_2]]="","",B_MSK[[#This Row],[A_2]]),B_MSK[[#This Row],[B_2]]),B_MSK[[#This Row],[C_2]])</f>
        <v>PCS</v>
      </c>
      <c r="AX151" s="2">
        <f ca="1">IF(ISNUMBER(B_MSK[[#This Row],[TANGGAL DATANG]]),B_MSK[[#This Row],[TANGGAL DATANG]],AX150)</f>
        <v>44935</v>
      </c>
      <c r="AY151" s="5" t="e">
        <f ca="1">IF(B_MSK[[#This Row],[DB_ROW]]="","",INDEX([3]!db[JENIS],B_MSK[[#This Row],[DB_ROW]]-1))</f>
        <v>#REF!</v>
      </c>
      <c r="AZ151" s="5">
        <f ca="1">IF(B_MSK[[#This Row],[A_1]]="","",B_MSK[[#This Row],[A_1]])*1</f>
        <v>16</v>
      </c>
      <c r="BA151" s="5" t="str">
        <f ca="1">IF(B_MSK[[#This Row],[//]]="","",INDEX(INDIRECT(DIR&amp;$2:$2),B_MSK[[#This Row],[//]]))</f>
        <v>UNTANA</v>
      </c>
      <c r="BB151" s="5" t="str">
        <f ca="1">CONCATENATE(B_MSK[[#This Row],[concat]],B_MSK[[#This Row],[HARGA_X]],B_MSK[[#This Row],[SAT]])</f>
        <v>penggarissetpayups880220cmpkastro2950BOX</v>
      </c>
    </row>
    <row r="152" spans="1:54" x14ac:dyDescent="0.25">
      <c r="A152" s="6" t="s">
        <v>128</v>
      </c>
      <c r="B152" s="5" t="str">
        <f ca="1">IF(B_MSK[[#This Row],[N_ID]]="","",INDEX(INDIRECT(DIR&amp;$2:$2),MATCH(B_MSK[[#This Row],[N_ID]],INDIRECT(DIR&amp;"!NOTA[ID_P]"),0)))</f>
        <v/>
      </c>
      <c r="C152" s="5" t="str">
        <f ca="1">IF(B_MSK[[#This Row],[//]]="","",HYPERLINK("["&amp;SUBSTITUTE(DIR,"'","")&amp;"]NOTA!D"&amp;B_MSK[[#This Row],[//]]+2,"&gt;"))</f>
        <v>&gt;</v>
      </c>
      <c r="D152" s="5" t="str">
        <f ca="1">IF(B_MSK[[#This Row],[N_ID]]="","",COUNTIF(INDIRECT(DIR&amp;"!NOTA[ID_H]"),B_MSK[[#This Row],[ID NOTA]]))</f>
        <v/>
      </c>
      <c r="E1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149</v>
      </c>
      <c r="F1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2" s="7" t="str">
        <f ca="1">IF(B_MSK[[#This Row],[stt]]="ada",INDEX([2]!db[NB BM],B_MSK[DB_ROW]-1),"")</f>
        <v>Garisan set 20cm Payu PS-8803 MILK</v>
      </c>
      <c r="H152" s="7" t="str">
        <f ca="1">IF(B_MSK[[#This Row],[//]]="","",INDEX(INDIRECT(DIR&amp;$2:$2),B_MSK[[#This Row],[//]]))</f>
        <v>SBS</v>
      </c>
      <c r="I152" s="27" t="str">
        <f ca="1">IF(B_MSK[[#This Row],[//]]="","",INDEX(INDIRECT(DB_PATH&amp;$2:$2),B_MSK[[#This Row],[DB_ROW]]-1))</f>
        <v>16 BOX (40 PCS)</v>
      </c>
      <c r="J152" s="5">
        <f ca="1">IF(B_MSK[[#This Row],[//]]="","",IF(INDEX(INDIRECT(DIR&amp;$2:$2),B_MSK[[#This Row],[//]])="","",INDEX(INDIRECT(DIR&amp;$2:$2),B_MSK[[#This Row],[//]])))</f>
        <v>2</v>
      </c>
      <c r="K152" s="5">
        <f ca="1">IF(B_MSK[[#This Row],[//]]="","",IF(INDEX(INDIRECT(DIR&amp;$2:$2),B_MSK[[#This Row],[//]])="","",INDEX(INDIRECT(DIR&amp;$2:$2),B_MSK[[#This Row],[//]])))</f>
        <v>32</v>
      </c>
      <c r="L152" s="5" t="str">
        <f ca="1">IF(B_MSK[[#This Row],[//]]="","",IF(INDEX(INDIRECT(DIR&amp;$2:$2),B_MSK[[#This Row],[//]])="","",INDEX(INDIRECT(DIR&amp;$2:$2),B_MSK[[#This Row],[//]])))</f>
        <v>BOX</v>
      </c>
      <c r="M152" s="13">
        <f ca="1">IF(B_MSK[[#This Row],[//]]="","",INDEX(INDIRECT(DIR&amp;$2:$2),B_MSK[[#This Row],[//]]))</f>
        <v>118000</v>
      </c>
      <c r="N152" s="13">
        <f ca="1">IF(OR(B_MSK[[#This Row],[//]]="",),"",INDEX(INDIRECT(DIR&amp;$2:$2),B_MSK[[#This Row],[//]]))</f>
        <v>1888000</v>
      </c>
      <c r="O152" s="3" t="str">
        <f ca="1">IF(B_MSK[[#This Row],[//]]="","",IF(INDEX(INDIRECT(DIR&amp;$2:$2),B_MSK[[#This Row],[//]])=0,"",INDEX(INDIRECT(DIR&amp;$2:$2),B_MSK[[#This Row],[//]])))</f>
        <v/>
      </c>
      <c r="P152" s="3" t="str">
        <f ca="1">IF(B_MSK[[#This Row],[//]]="","",IF(INDEX(INDIRECT(DIR&amp;$2:$2),B_MSK[[#This Row],[//]])=0,"",INDEX(INDIRECT(DIR&amp;$2:$2),B_MSK[[#This Row],[//]])))</f>
        <v/>
      </c>
      <c r="Q152" s="12">
        <f ca="1">IF(B_MSK[[#This Row],[//]]="","",INDEX(INDIRECT(DIR&amp;$2:$2),B_MSK[[#This Row],[//]]))</f>
        <v>3776000</v>
      </c>
      <c r="R1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2" s="37">
        <f ca="1">IF(B_MSK[[#This Row],[//]]="","",INDEX(INDIRECT(DIR&amp;$2:$2),B_MSK[[#This Row],[//]]))</f>
        <v>0</v>
      </c>
      <c r="U152" s="38">
        <f ca="1">IF(SUMIF(B_MSK[NAMA BARANG],B_MSK[[#This Row],[NAMA BARANG]],B_MSK[JMLH BRG])=0,"",SUMIF(B_MSK[NAMA BARANG],B_MSK[[#This Row],[NAMA BARANG]],B_MSK[C]))</f>
        <v>2</v>
      </c>
      <c r="V152" s="7" t="str">
        <f ca="1">IF(B_MSK[[#This Row],[//]]="","",INDEX(INDIRECT(DIR&amp;$2:$2),B_MSK[[#This Row],[//]]))</f>
        <v>PENGGARIS SET PAYU PS-8803/ 20CM/ PK/ MILK</v>
      </c>
      <c r="W152" s="7" t="str">
        <f ca="1">LOWER(SUBSTITUTE(SUBSTITUTE(SUBSTITUTE(SUBSTITUTE(SUBSTITUTE(SUBSTITUTE(SUBSTITUTE(SUBSTITUTE(SUBSTITUTE(B_MSK[[#This Row],[N.B.nota]]," ",""),"-",""),"(",""),")",""),".",""),",",""),"/",""),"""",""),"+",""))</f>
        <v>penggarissetpayups880320cmpkmilk</v>
      </c>
      <c r="X152" s="5" t="str">
        <f ca="1">IF(B_MSK[[#This Row],[N.B.nota]]="","",IF(MATCH(B_MSK[[#This Row],[concat]],[2]!db[NB NOTA_C],0)&gt;0,"ada",0))</f>
        <v>ada</v>
      </c>
      <c r="Y152" s="5" t="str">
        <f ca="1">IF(B_MSK[[#This Row],[N.B.nota]]="","",ADDRESS(ROW(B_MSK[QB]),COLUMN(B_MSK[QB]))&amp;":"&amp;ADDRESS(ROW(),COLUMN(B_MSK[QB])))</f>
        <v>$D$4:$D$152</v>
      </c>
      <c r="Z152" s="5">
        <f ca="1">IF(B_MSK[[#This Row],[concat]]="","",MATCH(B_MSK[[#This Row],[concat]],[2]!db[NB NOTA_C],0)+1)</f>
        <v>2245</v>
      </c>
      <c r="AA152" s="5" t="str">
        <f ca="1">IF(B_MSK[[#This Row],[//]]="","",HYPERLINK("[D:\kerja\BANK EXP\BARU\DB.XLSX]DB!e"&amp;B_MSK[[#This Row],[DB_ROW]],"&gt;"))</f>
        <v>&gt;</v>
      </c>
      <c r="AB152" s="30" t="str">
        <f ca="1">MID(B_MSK[[#This Row],[/ STN_1]],FIND(" ",B_MSK[[#This Row],[/ STN_1]])+1,LEN(B_MSK[[#This Row],[/ STN_1]]))</f>
        <v xml:space="preserve">BOX </v>
      </c>
      <c r="AC152" s="11">
        <f ca="1">IF(B_MSK[[#This Row],[//]]="","",IF(B_MSK[[#This Row],[ JUMLAH ]]="","",IF(B_MSK[[#This Row],[C]]="",B_MSK[[#This Row],[HARGA CTN]]/B_MSK[[#This Row],[JMLH BRG]],B_MSK[[#This Row],[HARGA CTN]]/B_MSK[[#This Row],[A_1]])))</f>
        <v>118000</v>
      </c>
      <c r="AD1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5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2950</v>
      </c>
      <c r="AF15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52" s="15" t="str">
        <f ca="1">IF(B_MSK[[#This Row],[HARGA_2]]="","",IF(MID(B_MSK[[#This Row],[/ STN_2]],FIND(" ",B_MSK[[#This Row],[/ STN_2]])+1,LEN(B_MSK[[#This Row],[/ STN_2]]))="LSN",B_MSK[[#This Row],[HARGA_2]]/12,""))</f>
        <v/>
      </c>
      <c r="AH152" s="7" t="str">
        <f ca="1">IF(B_MSK[[#This Row],[HARGA_3]]="","","/ "&amp;"PCS")</f>
        <v/>
      </c>
      <c r="AI152" s="15">
        <f ca="1">IF(B_MSK[[#This Row],[HARGA_3]]="",IF(B_MSK[[#This Row],[HARGA_2]]="",IF(B_MSK[[#This Row],[HARGA_1]]="","",B_MSK[[#This Row],[HARGA_1]]),B_MSK[[#This Row],[HARGA_2]]),B_MSK[[#This Row],[HARGA_3]])</f>
        <v>2950</v>
      </c>
      <c r="AJ15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2" s="5" t="str">
        <f ca="1">IF(B_MSK[[#This Row],[//]]="","",SUBSTITUTE(SUBSTITUTE(SUBSTITUTE(B_MSK[[#This Row],[QTY/ CTN]]," ","_",2),"(",""),")","")&amp;"_")</f>
        <v>16 BOX_40 PCS_</v>
      </c>
      <c r="AL152" s="5">
        <f ca="1">IF(B_MSK[[#This Row],[A_B]]="","",SEARCH("_",B_MSK[[#This Row],[A_B]]))</f>
        <v>7</v>
      </c>
      <c r="AM152" s="5">
        <f ca="1">IF(B_MSK[[#This Row],[A_B]]="","",LEN(B_MSK[[#This Row],[A_B]]))</f>
        <v>14</v>
      </c>
      <c r="AN152" s="5" t="str">
        <f ca="1">IF(B_MSK[[#This Row],[A_B]]="","",LEFT(B_MSK[[#This Row],[QTY/ CTN]],B_MSK[[#This Row],[A_B_1]]))</f>
        <v xml:space="preserve">16 BOX </v>
      </c>
      <c r="AO152" s="5" t="str">
        <f ca="1">IF(B_MSK[[#This Row],[A_B]]="","",LEFT(B_MSK[[#This Row],[A_]],SEARCH(" ",B_MSK[[#This Row],[A_]])-1))</f>
        <v>16</v>
      </c>
      <c r="AP152" s="5" t="str">
        <f ca="1">IF(B_MSK[[#This Row],[A_B]]="","",RIGHT(B_MSK[[#This Row],[A_]],LEN(B_MSK[[#This Row],[A_]])-SEARCH(" ",B_MSK[[#This Row],[A_]])))</f>
        <v xml:space="preserve">BOX </v>
      </c>
      <c r="AQ1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152" s="5" t="str">
        <f ca="1">IF(B_MSK[[#This Row],[B_]]="","",LEFT(B_MSK[[#This Row],[B_]],SEARCH(" ",B_MSK[[#This Row],[B_]])))</f>
        <v xml:space="preserve">40 </v>
      </c>
      <c r="AS152" s="5" t="str">
        <f ca="1">IF(B_MSK[[#This Row],[B_]]="","",RIGHT(B_MSK[[#This Row],[B_]],LEN(B_MSK[[#This Row],[B_]])-SEARCH(" ",B_MSK[[#This Row],[B_]])))</f>
        <v>PCS</v>
      </c>
      <c r="AT152" s="5" t="str">
        <f ca="1">IF(B_MSK[[#This Row],[B_2]]="LSN",12,"")</f>
        <v/>
      </c>
      <c r="AU152" s="5" t="str">
        <f ca="1">IF(B_MSK[[#This Row],[C_1]]="","","PCS")</f>
        <v/>
      </c>
      <c r="AV152" s="5">
        <f ca="1">IF(B_MSK[[#This Row],[A_1]]="","",B_MSK[[#This Row],[A_1]]*IF(B_MSK[[#This Row],[B_1]]="",1,B_MSK[[#This Row],[B_1]])*IF(B_MSK[[#This Row],[C_1]]="",1,B_MSK[[#This Row],[C_1]]))</f>
        <v>640</v>
      </c>
      <c r="AW152" s="5" t="str">
        <f ca="1">IF(B_MSK[[#This Row],[C_2]]="",IF(B_MSK[[#This Row],[B_2]]="",IF(B_MSK[[#This Row],[A_2]]="","",B_MSK[[#This Row],[A_2]]),B_MSK[[#This Row],[B_2]]),B_MSK[[#This Row],[C_2]])</f>
        <v>PCS</v>
      </c>
      <c r="AX152" s="2">
        <f ca="1">IF(ISNUMBER(B_MSK[[#This Row],[TANGGAL DATANG]]),B_MSK[[#This Row],[TANGGAL DATANG]],AX151)</f>
        <v>44935</v>
      </c>
      <c r="AY152" s="5" t="e">
        <f ca="1">IF(B_MSK[[#This Row],[DB_ROW]]="","",INDEX([3]!db[JENIS],B_MSK[[#This Row],[DB_ROW]]-1))</f>
        <v>#REF!</v>
      </c>
      <c r="AZ152" s="5">
        <f ca="1">IF(B_MSK[[#This Row],[A_1]]="","",B_MSK[[#This Row],[A_1]])*1</f>
        <v>16</v>
      </c>
      <c r="BA152" s="5" t="str">
        <f ca="1">IF(B_MSK[[#This Row],[//]]="","",INDEX(INDIRECT(DIR&amp;$2:$2),B_MSK[[#This Row],[//]]))</f>
        <v>UNTANA</v>
      </c>
      <c r="BB152" s="5" t="str">
        <f ca="1">CONCATENATE(B_MSK[[#This Row],[concat]],B_MSK[[#This Row],[HARGA_X]],B_MSK[[#This Row],[SAT]])</f>
        <v>penggarissetpayups880320cmpkmilk2950BOX</v>
      </c>
    </row>
    <row r="153" spans="1:54" x14ac:dyDescent="0.25">
      <c r="A153" s="6" t="s">
        <v>128</v>
      </c>
      <c r="B153" s="5" t="str">
        <f ca="1">IF(B_MSK[[#This Row],[N_ID]]="","",INDEX(INDIRECT(DIR&amp;$2:$2),MATCH(B_MSK[[#This Row],[N_ID]],INDIRECT(DIR&amp;"!NOTA[ID_P]"),0)))</f>
        <v/>
      </c>
      <c r="C153" s="5" t="str">
        <f ca="1">IF(B_MSK[[#This Row],[//]]="","",HYPERLINK("["&amp;SUBSTITUTE(DIR,"'","")&amp;"]NOTA!D"&amp;B_MSK[[#This Row],[//]]+2,"&gt;"))</f>
        <v>&gt;</v>
      </c>
      <c r="D153" s="5" t="str">
        <f ca="1">IF(B_MSK[[#This Row],[N_ID]]="","",COUNTIF(INDIRECT(DIR&amp;"!NOTA[ID_H]"),B_MSK[[#This Row],[ID NOTA]]))</f>
        <v/>
      </c>
      <c r="E1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150</v>
      </c>
      <c r="F1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3" s="7" t="str">
        <f ca="1">IF(B_MSK[[#This Row],[stt]]="ada",INDEX([2]!db[NB BM],B_MSK[DB_ROW]-1),"")</f>
        <v>Garisan set 20cm Payu PS-8804 BEAR</v>
      </c>
      <c r="H153" s="7" t="str">
        <f ca="1">IF(B_MSK[[#This Row],[//]]="","",INDEX(INDIRECT(DIR&amp;$2:$2),B_MSK[[#This Row],[//]]))</f>
        <v>SBS</v>
      </c>
      <c r="I153" s="27" t="str">
        <f ca="1">IF(B_MSK[[#This Row],[//]]="","",INDEX(INDIRECT(DB_PATH&amp;$2:$2),B_MSK[[#This Row],[DB_ROW]]-1))</f>
        <v>16 BOX (40 PCS)</v>
      </c>
      <c r="J153" s="5">
        <f ca="1">IF(B_MSK[[#This Row],[//]]="","",IF(INDEX(INDIRECT(DIR&amp;$2:$2),B_MSK[[#This Row],[//]])="","",INDEX(INDIRECT(DIR&amp;$2:$2),B_MSK[[#This Row],[//]])))</f>
        <v>2</v>
      </c>
      <c r="K153" s="5">
        <f ca="1">IF(B_MSK[[#This Row],[//]]="","",IF(INDEX(INDIRECT(DIR&amp;$2:$2),B_MSK[[#This Row],[//]])="","",INDEX(INDIRECT(DIR&amp;$2:$2),B_MSK[[#This Row],[//]])))</f>
        <v>32</v>
      </c>
      <c r="L153" s="5" t="str">
        <f ca="1">IF(B_MSK[[#This Row],[//]]="","",IF(INDEX(INDIRECT(DIR&amp;$2:$2),B_MSK[[#This Row],[//]])="","",INDEX(INDIRECT(DIR&amp;$2:$2),B_MSK[[#This Row],[//]])))</f>
        <v>BOX</v>
      </c>
      <c r="M153" s="13">
        <f ca="1">IF(B_MSK[[#This Row],[//]]="","",INDEX(INDIRECT(DIR&amp;$2:$2),B_MSK[[#This Row],[//]]))</f>
        <v>118000</v>
      </c>
      <c r="N153" s="13">
        <f ca="1">IF(OR(B_MSK[[#This Row],[//]]="",),"",INDEX(INDIRECT(DIR&amp;$2:$2),B_MSK[[#This Row],[//]]))</f>
        <v>1888000</v>
      </c>
      <c r="O153" s="3" t="str">
        <f ca="1">IF(B_MSK[[#This Row],[//]]="","",IF(INDEX(INDIRECT(DIR&amp;$2:$2),B_MSK[[#This Row],[//]])=0,"",INDEX(INDIRECT(DIR&amp;$2:$2),B_MSK[[#This Row],[//]])))</f>
        <v/>
      </c>
      <c r="P153" s="3" t="str">
        <f ca="1">IF(B_MSK[[#This Row],[//]]="","",IF(INDEX(INDIRECT(DIR&amp;$2:$2),B_MSK[[#This Row],[//]])=0,"",INDEX(INDIRECT(DIR&amp;$2:$2),B_MSK[[#This Row],[//]])))</f>
        <v/>
      </c>
      <c r="Q153" s="12">
        <f ca="1">IF(B_MSK[[#This Row],[//]]="","",INDEX(INDIRECT(DIR&amp;$2:$2),B_MSK[[#This Row],[//]]))</f>
        <v>3776000</v>
      </c>
      <c r="R1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3" s="37">
        <f ca="1">IF(B_MSK[[#This Row],[//]]="","",INDEX(INDIRECT(DIR&amp;$2:$2),B_MSK[[#This Row],[//]]))</f>
        <v>0</v>
      </c>
      <c r="U153" s="38">
        <f ca="1">IF(SUMIF(B_MSK[NAMA BARANG],B_MSK[[#This Row],[NAMA BARANG]],B_MSK[JMLH BRG])=0,"",SUMIF(B_MSK[NAMA BARANG],B_MSK[[#This Row],[NAMA BARANG]],B_MSK[C]))</f>
        <v>2</v>
      </c>
      <c r="V153" s="7" t="str">
        <f ca="1">IF(B_MSK[[#This Row],[//]]="","",INDEX(INDIRECT(DIR&amp;$2:$2),B_MSK[[#This Row],[//]]))</f>
        <v>PENGGARIS SET PAYU PS-8804/ 20CM/ PK/ BEAR</v>
      </c>
      <c r="W153" s="7" t="str">
        <f ca="1">LOWER(SUBSTITUTE(SUBSTITUTE(SUBSTITUTE(SUBSTITUTE(SUBSTITUTE(SUBSTITUTE(SUBSTITUTE(SUBSTITUTE(SUBSTITUTE(B_MSK[[#This Row],[N.B.nota]]," ",""),"-",""),"(",""),")",""),".",""),",",""),"/",""),"""",""),"+",""))</f>
        <v>penggarissetpayups880420cmpkbear</v>
      </c>
      <c r="X153" s="5" t="str">
        <f ca="1">IF(B_MSK[[#This Row],[N.B.nota]]="","",IF(MATCH(B_MSK[[#This Row],[concat]],[2]!db[NB NOTA_C],0)&gt;0,"ada",0))</f>
        <v>ada</v>
      </c>
      <c r="Y153" s="5" t="str">
        <f ca="1">IF(B_MSK[[#This Row],[N.B.nota]]="","",ADDRESS(ROW(B_MSK[QB]),COLUMN(B_MSK[QB]))&amp;":"&amp;ADDRESS(ROW(),COLUMN(B_MSK[QB])))</f>
        <v>$D$4:$D$153</v>
      </c>
      <c r="Z153" s="5">
        <f ca="1">IF(B_MSK[[#This Row],[concat]]="","",MATCH(B_MSK[[#This Row],[concat]],[2]!db[NB NOTA_C],0)+1)</f>
        <v>2246</v>
      </c>
      <c r="AA153" s="5" t="str">
        <f ca="1">IF(B_MSK[[#This Row],[//]]="","",HYPERLINK("[D:\kerja\BANK EXP\BARU\DB.XLSX]DB!e"&amp;B_MSK[[#This Row],[DB_ROW]],"&gt;"))</f>
        <v>&gt;</v>
      </c>
      <c r="AB153" s="30" t="str">
        <f ca="1">MID(B_MSK[[#This Row],[/ STN_1]],FIND(" ",B_MSK[[#This Row],[/ STN_1]])+1,LEN(B_MSK[[#This Row],[/ STN_1]]))</f>
        <v xml:space="preserve">BOX </v>
      </c>
      <c r="AC153" s="11">
        <f ca="1">IF(B_MSK[[#This Row],[//]]="","",IF(B_MSK[[#This Row],[ JUMLAH ]]="","",IF(B_MSK[[#This Row],[C]]="",B_MSK[[#This Row],[HARGA CTN]]/B_MSK[[#This Row],[JMLH BRG]],B_MSK[[#This Row],[HARGA CTN]]/B_MSK[[#This Row],[A_1]])))</f>
        <v>118000</v>
      </c>
      <c r="AD1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5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2950</v>
      </c>
      <c r="AF15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53" s="15" t="str">
        <f ca="1">IF(B_MSK[[#This Row],[HARGA_2]]="","",IF(MID(B_MSK[[#This Row],[/ STN_2]],FIND(" ",B_MSK[[#This Row],[/ STN_2]])+1,LEN(B_MSK[[#This Row],[/ STN_2]]))="LSN",B_MSK[[#This Row],[HARGA_2]]/12,""))</f>
        <v/>
      </c>
      <c r="AH153" s="7" t="str">
        <f ca="1">IF(B_MSK[[#This Row],[HARGA_3]]="","","/ "&amp;"PCS")</f>
        <v/>
      </c>
      <c r="AI153" s="15">
        <f ca="1">IF(B_MSK[[#This Row],[HARGA_3]]="",IF(B_MSK[[#This Row],[HARGA_2]]="",IF(B_MSK[[#This Row],[HARGA_1]]="","",B_MSK[[#This Row],[HARGA_1]]),B_MSK[[#This Row],[HARGA_2]]),B_MSK[[#This Row],[HARGA_3]])</f>
        <v>2950</v>
      </c>
      <c r="AJ15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3" s="5" t="str">
        <f ca="1">IF(B_MSK[[#This Row],[//]]="","",SUBSTITUTE(SUBSTITUTE(SUBSTITUTE(B_MSK[[#This Row],[QTY/ CTN]]," ","_",2),"(",""),")","")&amp;"_")</f>
        <v>16 BOX_40 PCS_</v>
      </c>
      <c r="AL153" s="5">
        <f ca="1">IF(B_MSK[[#This Row],[A_B]]="","",SEARCH("_",B_MSK[[#This Row],[A_B]]))</f>
        <v>7</v>
      </c>
      <c r="AM153" s="5">
        <f ca="1">IF(B_MSK[[#This Row],[A_B]]="","",LEN(B_MSK[[#This Row],[A_B]]))</f>
        <v>14</v>
      </c>
      <c r="AN153" s="5" t="str">
        <f ca="1">IF(B_MSK[[#This Row],[A_B]]="","",LEFT(B_MSK[[#This Row],[QTY/ CTN]],B_MSK[[#This Row],[A_B_1]]))</f>
        <v xml:space="preserve">16 BOX </v>
      </c>
      <c r="AO153" s="5" t="str">
        <f ca="1">IF(B_MSK[[#This Row],[A_B]]="","",LEFT(B_MSK[[#This Row],[A_]],SEARCH(" ",B_MSK[[#This Row],[A_]])-1))</f>
        <v>16</v>
      </c>
      <c r="AP153" s="5" t="str">
        <f ca="1">IF(B_MSK[[#This Row],[A_B]]="","",RIGHT(B_MSK[[#This Row],[A_]],LEN(B_MSK[[#This Row],[A_]])-SEARCH(" ",B_MSK[[#This Row],[A_]])))</f>
        <v xml:space="preserve">BOX </v>
      </c>
      <c r="AQ1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153" s="5" t="str">
        <f ca="1">IF(B_MSK[[#This Row],[B_]]="","",LEFT(B_MSK[[#This Row],[B_]],SEARCH(" ",B_MSK[[#This Row],[B_]])))</f>
        <v xml:space="preserve">40 </v>
      </c>
      <c r="AS153" s="5" t="str">
        <f ca="1">IF(B_MSK[[#This Row],[B_]]="","",RIGHT(B_MSK[[#This Row],[B_]],LEN(B_MSK[[#This Row],[B_]])-SEARCH(" ",B_MSK[[#This Row],[B_]])))</f>
        <v>PCS</v>
      </c>
      <c r="AT153" s="5" t="str">
        <f ca="1">IF(B_MSK[[#This Row],[B_2]]="LSN",12,"")</f>
        <v/>
      </c>
      <c r="AU153" s="5" t="str">
        <f ca="1">IF(B_MSK[[#This Row],[C_1]]="","","PCS")</f>
        <v/>
      </c>
      <c r="AV153" s="5">
        <f ca="1">IF(B_MSK[[#This Row],[A_1]]="","",B_MSK[[#This Row],[A_1]]*IF(B_MSK[[#This Row],[B_1]]="",1,B_MSK[[#This Row],[B_1]])*IF(B_MSK[[#This Row],[C_1]]="",1,B_MSK[[#This Row],[C_1]]))</f>
        <v>640</v>
      </c>
      <c r="AW153" s="5" t="str">
        <f ca="1">IF(B_MSK[[#This Row],[C_2]]="",IF(B_MSK[[#This Row],[B_2]]="",IF(B_MSK[[#This Row],[A_2]]="","",B_MSK[[#This Row],[A_2]]),B_MSK[[#This Row],[B_2]]),B_MSK[[#This Row],[C_2]])</f>
        <v>PCS</v>
      </c>
      <c r="AX153" s="2">
        <f ca="1">IF(ISNUMBER(B_MSK[[#This Row],[TANGGAL DATANG]]),B_MSK[[#This Row],[TANGGAL DATANG]],AX152)</f>
        <v>44935</v>
      </c>
      <c r="AY153" s="5" t="e">
        <f ca="1">IF(B_MSK[[#This Row],[DB_ROW]]="","",INDEX([3]!db[JENIS],B_MSK[[#This Row],[DB_ROW]]-1))</f>
        <v>#REF!</v>
      </c>
      <c r="AZ153" s="5">
        <f ca="1">IF(B_MSK[[#This Row],[A_1]]="","",B_MSK[[#This Row],[A_1]])*1</f>
        <v>16</v>
      </c>
      <c r="BA153" s="5" t="str">
        <f ca="1">IF(B_MSK[[#This Row],[//]]="","",INDEX(INDIRECT(DIR&amp;$2:$2),B_MSK[[#This Row],[//]]))</f>
        <v>UNTANA</v>
      </c>
      <c r="BB153" s="5" t="str">
        <f ca="1">CONCATENATE(B_MSK[[#This Row],[concat]],B_MSK[[#This Row],[HARGA_X]],B_MSK[[#This Row],[SAT]])</f>
        <v>penggarissetpayups880420cmpkbear2950BOX</v>
      </c>
    </row>
    <row r="154" spans="1:54" x14ac:dyDescent="0.25">
      <c r="A154" s="6" t="s">
        <v>128</v>
      </c>
      <c r="B154" s="5" t="str">
        <f ca="1">IF(B_MSK[[#This Row],[N_ID]]="","",INDEX(INDIRECT(DIR&amp;$2:$2),MATCH(B_MSK[[#This Row],[N_ID]],INDIRECT(DIR&amp;"!NOTA[ID_P]"),0)))</f>
        <v/>
      </c>
      <c r="C154" s="5" t="str">
        <f ca="1">IF(B_MSK[[#This Row],[//]]="","",HYPERLINK("["&amp;SUBSTITUTE(DIR,"'","")&amp;"]NOTA!D"&amp;B_MSK[[#This Row],[//]]+2,"&gt;"))</f>
        <v>&gt;</v>
      </c>
      <c r="D154" s="5" t="str">
        <f ca="1">IF(B_MSK[[#This Row],[N_ID]]="","",COUNTIF(INDIRECT(DIR&amp;"!NOTA[ID_H]"),B_MSK[[#This Row],[ID NOTA]]))</f>
        <v/>
      </c>
      <c r="E15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151</v>
      </c>
      <c r="F1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4" s="7" t="str">
        <f ca="1">IF(B_MSK[[#This Row],[stt]]="ada",INDEX([2]!db[NB BM],B_MSK[DB_ROW]-1),"")</f>
        <v>Garisan set 20cm Payu PS-8805 LUCU</v>
      </c>
      <c r="H154" s="7" t="str">
        <f ca="1">IF(B_MSK[[#This Row],[//]]="","",INDEX(INDIRECT(DIR&amp;$2:$2),B_MSK[[#This Row],[//]]))</f>
        <v>SBS</v>
      </c>
      <c r="I154" s="27" t="str">
        <f ca="1">IF(B_MSK[[#This Row],[//]]="","",INDEX(INDIRECT(DB_PATH&amp;$2:$2),B_MSK[[#This Row],[DB_ROW]]-1))</f>
        <v>16 BOX (40 PCS)</v>
      </c>
      <c r="J154" s="5">
        <f ca="1">IF(B_MSK[[#This Row],[//]]="","",IF(INDEX(INDIRECT(DIR&amp;$2:$2),B_MSK[[#This Row],[//]])="","",INDEX(INDIRECT(DIR&amp;$2:$2),B_MSK[[#This Row],[//]])))</f>
        <v>2</v>
      </c>
      <c r="K154" s="5">
        <f ca="1">IF(B_MSK[[#This Row],[//]]="","",IF(INDEX(INDIRECT(DIR&amp;$2:$2),B_MSK[[#This Row],[//]])="","",INDEX(INDIRECT(DIR&amp;$2:$2),B_MSK[[#This Row],[//]])))</f>
        <v>32</v>
      </c>
      <c r="L154" s="5" t="str">
        <f ca="1">IF(B_MSK[[#This Row],[//]]="","",IF(INDEX(INDIRECT(DIR&amp;$2:$2),B_MSK[[#This Row],[//]])="","",INDEX(INDIRECT(DIR&amp;$2:$2),B_MSK[[#This Row],[//]])))</f>
        <v>BOX</v>
      </c>
      <c r="M154" s="13">
        <f ca="1">IF(B_MSK[[#This Row],[//]]="","",INDEX(INDIRECT(DIR&amp;$2:$2),B_MSK[[#This Row],[//]]))</f>
        <v>118000</v>
      </c>
      <c r="N154" s="13">
        <f ca="1">IF(OR(B_MSK[[#This Row],[//]]="",),"",INDEX(INDIRECT(DIR&amp;$2:$2),B_MSK[[#This Row],[//]]))</f>
        <v>1888000</v>
      </c>
      <c r="O154" s="3" t="str">
        <f ca="1">IF(B_MSK[[#This Row],[//]]="","",IF(INDEX(INDIRECT(DIR&amp;$2:$2),B_MSK[[#This Row],[//]])=0,"",INDEX(INDIRECT(DIR&amp;$2:$2),B_MSK[[#This Row],[//]])))</f>
        <v/>
      </c>
      <c r="P154" s="3" t="str">
        <f ca="1">IF(B_MSK[[#This Row],[//]]="","",IF(INDEX(INDIRECT(DIR&amp;$2:$2),B_MSK[[#This Row],[//]])=0,"",INDEX(INDIRECT(DIR&amp;$2:$2),B_MSK[[#This Row],[//]])))</f>
        <v/>
      </c>
      <c r="Q154" s="12">
        <f ca="1">IF(B_MSK[[#This Row],[//]]="","",INDEX(INDIRECT(DIR&amp;$2:$2),B_MSK[[#This Row],[//]]))</f>
        <v>3776000</v>
      </c>
      <c r="R1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4" s="37">
        <f ca="1">IF(B_MSK[[#This Row],[//]]="","",INDEX(INDIRECT(DIR&amp;$2:$2),B_MSK[[#This Row],[//]]))</f>
        <v>0</v>
      </c>
      <c r="U154" s="38">
        <f ca="1">IF(SUMIF(B_MSK[NAMA BARANG],B_MSK[[#This Row],[NAMA BARANG]],B_MSK[JMLH BRG])=0,"",SUMIF(B_MSK[NAMA BARANG],B_MSK[[#This Row],[NAMA BARANG]],B_MSK[C]))</f>
        <v>2</v>
      </c>
      <c r="V154" s="7" t="str">
        <f ca="1">IF(B_MSK[[#This Row],[//]]="","",INDEX(INDIRECT(DIR&amp;$2:$2),B_MSK[[#This Row],[//]]))</f>
        <v>PENGGARIS SET PAYU PS-8805/ 20CM/ PK/ LUCU</v>
      </c>
      <c r="W154" s="7" t="str">
        <f ca="1">LOWER(SUBSTITUTE(SUBSTITUTE(SUBSTITUTE(SUBSTITUTE(SUBSTITUTE(SUBSTITUTE(SUBSTITUTE(SUBSTITUTE(SUBSTITUTE(B_MSK[[#This Row],[N.B.nota]]," ",""),"-",""),"(",""),")",""),".",""),",",""),"/",""),"""",""),"+",""))</f>
        <v>penggarissetpayups880520cmpklucu</v>
      </c>
      <c r="X154" s="5" t="str">
        <f ca="1">IF(B_MSK[[#This Row],[N.B.nota]]="","",IF(MATCH(B_MSK[[#This Row],[concat]],[2]!db[NB NOTA_C],0)&gt;0,"ada",0))</f>
        <v>ada</v>
      </c>
      <c r="Y154" s="5" t="str">
        <f ca="1">IF(B_MSK[[#This Row],[N.B.nota]]="","",ADDRESS(ROW(B_MSK[QB]),COLUMN(B_MSK[QB]))&amp;":"&amp;ADDRESS(ROW(),COLUMN(B_MSK[QB])))</f>
        <v>$D$4:$D$154</v>
      </c>
      <c r="Z154" s="5">
        <f ca="1">IF(B_MSK[[#This Row],[concat]]="","",MATCH(B_MSK[[#This Row],[concat]],[2]!db[NB NOTA_C],0)+1)</f>
        <v>2247</v>
      </c>
      <c r="AA154" s="5" t="str">
        <f ca="1">IF(B_MSK[[#This Row],[//]]="","",HYPERLINK("[D:\kerja\BANK EXP\BARU\DB.XLSX]DB!e"&amp;B_MSK[[#This Row],[DB_ROW]],"&gt;"))</f>
        <v>&gt;</v>
      </c>
      <c r="AB154" s="30" t="str">
        <f ca="1">MID(B_MSK[[#This Row],[/ STN_1]],FIND(" ",B_MSK[[#This Row],[/ STN_1]])+1,LEN(B_MSK[[#This Row],[/ STN_1]]))</f>
        <v xml:space="preserve">BOX </v>
      </c>
      <c r="AC154" s="11">
        <f ca="1">IF(B_MSK[[#This Row],[//]]="","",IF(B_MSK[[#This Row],[ JUMLAH ]]="","",IF(B_MSK[[#This Row],[C]]="",B_MSK[[#This Row],[HARGA CTN]]/B_MSK[[#This Row],[JMLH BRG]],B_MSK[[#This Row],[HARGA CTN]]/B_MSK[[#This Row],[A_1]])))</f>
        <v>118000</v>
      </c>
      <c r="AD1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5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2950</v>
      </c>
      <c r="AF15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54" s="15" t="str">
        <f ca="1">IF(B_MSK[[#This Row],[HARGA_2]]="","",IF(MID(B_MSK[[#This Row],[/ STN_2]],FIND(" ",B_MSK[[#This Row],[/ STN_2]])+1,LEN(B_MSK[[#This Row],[/ STN_2]]))="LSN",B_MSK[[#This Row],[HARGA_2]]/12,""))</f>
        <v/>
      </c>
      <c r="AH154" s="7" t="str">
        <f ca="1">IF(B_MSK[[#This Row],[HARGA_3]]="","","/ "&amp;"PCS")</f>
        <v/>
      </c>
      <c r="AI154" s="15">
        <f ca="1">IF(B_MSK[[#This Row],[HARGA_3]]="",IF(B_MSK[[#This Row],[HARGA_2]]="",IF(B_MSK[[#This Row],[HARGA_1]]="","",B_MSK[[#This Row],[HARGA_1]]),B_MSK[[#This Row],[HARGA_2]]),B_MSK[[#This Row],[HARGA_3]])</f>
        <v>2950</v>
      </c>
      <c r="AJ15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4" s="5" t="str">
        <f ca="1">IF(B_MSK[[#This Row],[//]]="","",SUBSTITUTE(SUBSTITUTE(SUBSTITUTE(B_MSK[[#This Row],[QTY/ CTN]]," ","_",2),"(",""),")","")&amp;"_")</f>
        <v>16 BOX_40 PCS_</v>
      </c>
      <c r="AL154" s="5">
        <f ca="1">IF(B_MSK[[#This Row],[A_B]]="","",SEARCH("_",B_MSK[[#This Row],[A_B]]))</f>
        <v>7</v>
      </c>
      <c r="AM154" s="5">
        <f ca="1">IF(B_MSK[[#This Row],[A_B]]="","",LEN(B_MSK[[#This Row],[A_B]]))</f>
        <v>14</v>
      </c>
      <c r="AN154" s="5" t="str">
        <f ca="1">IF(B_MSK[[#This Row],[A_B]]="","",LEFT(B_MSK[[#This Row],[QTY/ CTN]],B_MSK[[#This Row],[A_B_1]]))</f>
        <v xml:space="preserve">16 BOX </v>
      </c>
      <c r="AO154" s="5" t="str">
        <f ca="1">IF(B_MSK[[#This Row],[A_B]]="","",LEFT(B_MSK[[#This Row],[A_]],SEARCH(" ",B_MSK[[#This Row],[A_]])-1))</f>
        <v>16</v>
      </c>
      <c r="AP154" s="5" t="str">
        <f ca="1">IF(B_MSK[[#This Row],[A_B]]="","",RIGHT(B_MSK[[#This Row],[A_]],LEN(B_MSK[[#This Row],[A_]])-SEARCH(" ",B_MSK[[#This Row],[A_]])))</f>
        <v xml:space="preserve">BOX </v>
      </c>
      <c r="AQ1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154" s="5" t="str">
        <f ca="1">IF(B_MSK[[#This Row],[B_]]="","",LEFT(B_MSK[[#This Row],[B_]],SEARCH(" ",B_MSK[[#This Row],[B_]])))</f>
        <v xml:space="preserve">40 </v>
      </c>
      <c r="AS154" s="5" t="str">
        <f ca="1">IF(B_MSK[[#This Row],[B_]]="","",RIGHT(B_MSK[[#This Row],[B_]],LEN(B_MSK[[#This Row],[B_]])-SEARCH(" ",B_MSK[[#This Row],[B_]])))</f>
        <v>PCS</v>
      </c>
      <c r="AT154" s="5" t="str">
        <f ca="1">IF(B_MSK[[#This Row],[B_2]]="LSN",12,"")</f>
        <v/>
      </c>
      <c r="AU154" s="5" t="str">
        <f ca="1">IF(B_MSK[[#This Row],[C_1]]="","","PCS")</f>
        <v/>
      </c>
      <c r="AV154" s="5">
        <f ca="1">IF(B_MSK[[#This Row],[A_1]]="","",B_MSK[[#This Row],[A_1]]*IF(B_MSK[[#This Row],[B_1]]="",1,B_MSK[[#This Row],[B_1]])*IF(B_MSK[[#This Row],[C_1]]="",1,B_MSK[[#This Row],[C_1]]))</f>
        <v>640</v>
      </c>
      <c r="AW154" s="5" t="str">
        <f ca="1">IF(B_MSK[[#This Row],[C_2]]="",IF(B_MSK[[#This Row],[B_2]]="",IF(B_MSK[[#This Row],[A_2]]="","",B_MSK[[#This Row],[A_2]]),B_MSK[[#This Row],[B_2]]),B_MSK[[#This Row],[C_2]])</f>
        <v>PCS</v>
      </c>
      <c r="AX154" s="2">
        <f ca="1">IF(ISNUMBER(B_MSK[[#This Row],[TANGGAL DATANG]]),B_MSK[[#This Row],[TANGGAL DATANG]],AX153)</f>
        <v>44935</v>
      </c>
      <c r="AY154" s="5" t="e">
        <f ca="1">IF(B_MSK[[#This Row],[DB_ROW]]="","",INDEX([3]!db[JENIS],B_MSK[[#This Row],[DB_ROW]]-1))</f>
        <v>#REF!</v>
      </c>
      <c r="AZ154" s="5">
        <f ca="1">IF(B_MSK[[#This Row],[A_1]]="","",B_MSK[[#This Row],[A_1]])*1</f>
        <v>16</v>
      </c>
      <c r="BA154" s="5" t="str">
        <f ca="1">IF(B_MSK[[#This Row],[//]]="","",INDEX(INDIRECT(DIR&amp;$2:$2),B_MSK[[#This Row],[//]]))</f>
        <v>UNTANA</v>
      </c>
      <c r="BB154" s="5" t="str">
        <f ca="1">CONCATENATE(B_MSK[[#This Row],[concat]],B_MSK[[#This Row],[HARGA_X]],B_MSK[[#This Row],[SAT]])</f>
        <v>penggarissetpayups880520cmpklucu2950BOX</v>
      </c>
    </row>
    <row r="155" spans="1:54" x14ac:dyDescent="0.25">
      <c r="A155" s="6" t="s">
        <v>128</v>
      </c>
      <c r="B155" s="5" t="str">
        <f ca="1">IF(B_MSK[[#This Row],[N_ID]]="","",INDEX(INDIRECT(DIR&amp;$2:$2),MATCH(B_MSK[[#This Row],[N_ID]],INDIRECT(DIR&amp;"!NOTA[ID_P]"),0)))</f>
        <v/>
      </c>
      <c r="C155" s="5" t="str">
        <f ca="1">IF(B_MSK[[#This Row],[//]]="","",HYPERLINK("["&amp;SUBSTITUTE(DIR,"'","")&amp;"]NOTA!D"&amp;B_MSK[[#This Row],[//]]+2,"&gt;"))</f>
        <v>&gt;</v>
      </c>
      <c r="D155" s="5" t="str">
        <f ca="1">IF(B_MSK[[#This Row],[N_ID]]="","",COUNTIF(INDIRECT(DIR&amp;"!NOTA[ID_H]"),B_MSK[[#This Row],[ID NOTA]]))</f>
        <v/>
      </c>
      <c r="E1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152</v>
      </c>
      <c r="F1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5" s="7" t="str">
        <f ca="1">IF(B_MSK[[#This Row],[stt]]="ada",INDEX([2]!db[NB BM],B_MSK[DB_ROW]-1),"")</f>
        <v>Garisan set 20cm PS-9810 UNICORN</v>
      </c>
      <c r="H155" s="7" t="str">
        <f ca="1">IF(B_MSK[[#This Row],[//]]="","",INDEX(INDIRECT(DIR&amp;$2:$2),B_MSK[[#This Row],[//]]))</f>
        <v>SBS</v>
      </c>
      <c r="I155" s="27" t="str">
        <f ca="1">IF(B_MSK[[#This Row],[//]]="","",INDEX(INDIRECT(DB_PATH&amp;$2:$2),B_MSK[[#This Row],[DB_ROW]]-1))</f>
        <v>16 BOX (40 PCS)</v>
      </c>
      <c r="J155" s="5">
        <f ca="1">IF(B_MSK[[#This Row],[//]]="","",IF(INDEX(INDIRECT(DIR&amp;$2:$2),B_MSK[[#This Row],[//]])="","",INDEX(INDIRECT(DIR&amp;$2:$2),B_MSK[[#This Row],[//]])))</f>
        <v>2</v>
      </c>
      <c r="K155" s="5">
        <f ca="1">IF(B_MSK[[#This Row],[//]]="","",IF(INDEX(INDIRECT(DIR&amp;$2:$2),B_MSK[[#This Row],[//]])="","",INDEX(INDIRECT(DIR&amp;$2:$2),B_MSK[[#This Row],[//]])))</f>
        <v>32</v>
      </c>
      <c r="L155" s="5" t="str">
        <f ca="1">IF(B_MSK[[#This Row],[//]]="","",IF(INDEX(INDIRECT(DIR&amp;$2:$2),B_MSK[[#This Row],[//]])="","",INDEX(INDIRECT(DIR&amp;$2:$2),B_MSK[[#This Row],[//]])))</f>
        <v>BOX</v>
      </c>
      <c r="M155" s="13">
        <f ca="1">IF(B_MSK[[#This Row],[//]]="","",INDEX(INDIRECT(DIR&amp;$2:$2),B_MSK[[#This Row],[//]]))</f>
        <v>118000</v>
      </c>
      <c r="N155" s="13">
        <f ca="1">IF(OR(B_MSK[[#This Row],[//]]="",),"",INDEX(INDIRECT(DIR&amp;$2:$2),B_MSK[[#This Row],[//]]))</f>
        <v>1888000</v>
      </c>
      <c r="O155" s="3" t="str">
        <f ca="1">IF(B_MSK[[#This Row],[//]]="","",IF(INDEX(INDIRECT(DIR&amp;$2:$2),B_MSK[[#This Row],[//]])=0,"",INDEX(INDIRECT(DIR&amp;$2:$2),B_MSK[[#This Row],[//]])))</f>
        <v/>
      </c>
      <c r="P155" s="3" t="str">
        <f ca="1">IF(B_MSK[[#This Row],[//]]="","",IF(INDEX(INDIRECT(DIR&amp;$2:$2),B_MSK[[#This Row],[//]])=0,"",INDEX(INDIRECT(DIR&amp;$2:$2),B_MSK[[#This Row],[//]])))</f>
        <v/>
      </c>
      <c r="Q155" s="12">
        <f ca="1">IF(B_MSK[[#This Row],[//]]="","",INDEX(INDIRECT(DIR&amp;$2:$2),B_MSK[[#This Row],[//]]))</f>
        <v>3776000</v>
      </c>
      <c r="R1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5" s="37">
        <f ca="1">IF(B_MSK[[#This Row],[//]]="","",INDEX(INDIRECT(DIR&amp;$2:$2),B_MSK[[#This Row],[//]]))</f>
        <v>0</v>
      </c>
      <c r="U155" s="38">
        <f ca="1">IF(SUMIF(B_MSK[NAMA BARANG],B_MSK[[#This Row],[NAMA BARANG]],B_MSK[JMLH BRG])=0,"",SUMIF(B_MSK[NAMA BARANG],B_MSK[[#This Row],[NAMA BARANG]],B_MSK[C]))</f>
        <v>2</v>
      </c>
      <c r="V155" s="7" t="str">
        <f ca="1">IF(B_MSK[[#This Row],[//]]="","",INDEX(INDIRECT(DIR&amp;$2:$2),B_MSK[[#This Row],[//]]))</f>
        <v>PENGGARIS SET PS-9810/ 20CM/ PPK/ UNICORN</v>
      </c>
      <c r="W155" s="7" t="str">
        <f ca="1">LOWER(SUBSTITUTE(SUBSTITUTE(SUBSTITUTE(SUBSTITUTE(SUBSTITUTE(SUBSTITUTE(SUBSTITUTE(SUBSTITUTE(SUBSTITUTE(B_MSK[[#This Row],[N.B.nota]]," ",""),"-",""),"(",""),")",""),".",""),",",""),"/",""),"""",""),"+",""))</f>
        <v>penggarissetps981020cmppkunicorn</v>
      </c>
      <c r="X155" s="5" t="str">
        <f ca="1">IF(B_MSK[[#This Row],[N.B.nota]]="","",IF(MATCH(B_MSK[[#This Row],[concat]],[2]!db[NB NOTA_C],0)&gt;0,"ada",0))</f>
        <v>ada</v>
      </c>
      <c r="Y155" s="5" t="str">
        <f ca="1">IF(B_MSK[[#This Row],[N.B.nota]]="","",ADDRESS(ROW(B_MSK[QB]),COLUMN(B_MSK[QB]))&amp;":"&amp;ADDRESS(ROW(),COLUMN(B_MSK[QB])))</f>
        <v>$D$4:$D$155</v>
      </c>
      <c r="Z155" s="5">
        <f ca="1">IF(B_MSK[[#This Row],[concat]]="","",MATCH(B_MSK[[#This Row],[concat]],[2]!db[NB NOTA_C],0)+1)</f>
        <v>2248</v>
      </c>
      <c r="AA155" s="5" t="str">
        <f ca="1">IF(B_MSK[[#This Row],[//]]="","",HYPERLINK("[D:\kerja\BANK EXP\BARU\DB.XLSX]DB!e"&amp;B_MSK[[#This Row],[DB_ROW]],"&gt;"))</f>
        <v>&gt;</v>
      </c>
      <c r="AB155" s="30" t="str">
        <f ca="1">MID(B_MSK[[#This Row],[/ STN_1]],FIND(" ",B_MSK[[#This Row],[/ STN_1]])+1,LEN(B_MSK[[#This Row],[/ STN_1]]))</f>
        <v xml:space="preserve">BOX </v>
      </c>
      <c r="AC155" s="11">
        <f ca="1">IF(B_MSK[[#This Row],[//]]="","",IF(B_MSK[[#This Row],[ JUMLAH ]]="","",IF(B_MSK[[#This Row],[C]]="",B_MSK[[#This Row],[HARGA CTN]]/B_MSK[[#This Row],[JMLH BRG]],B_MSK[[#This Row],[HARGA CTN]]/B_MSK[[#This Row],[A_1]])))</f>
        <v>118000</v>
      </c>
      <c r="AD1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5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2950</v>
      </c>
      <c r="AF15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55" s="15" t="str">
        <f ca="1">IF(B_MSK[[#This Row],[HARGA_2]]="","",IF(MID(B_MSK[[#This Row],[/ STN_2]],FIND(" ",B_MSK[[#This Row],[/ STN_2]])+1,LEN(B_MSK[[#This Row],[/ STN_2]]))="LSN",B_MSK[[#This Row],[HARGA_2]]/12,""))</f>
        <v/>
      </c>
      <c r="AH155" s="7" t="str">
        <f ca="1">IF(B_MSK[[#This Row],[HARGA_3]]="","","/ "&amp;"PCS")</f>
        <v/>
      </c>
      <c r="AI155" s="15">
        <f ca="1">IF(B_MSK[[#This Row],[HARGA_3]]="",IF(B_MSK[[#This Row],[HARGA_2]]="",IF(B_MSK[[#This Row],[HARGA_1]]="","",B_MSK[[#This Row],[HARGA_1]]),B_MSK[[#This Row],[HARGA_2]]),B_MSK[[#This Row],[HARGA_3]])</f>
        <v>2950</v>
      </c>
      <c r="AJ15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5" s="5" t="str">
        <f ca="1">IF(B_MSK[[#This Row],[//]]="","",SUBSTITUTE(SUBSTITUTE(SUBSTITUTE(B_MSK[[#This Row],[QTY/ CTN]]," ","_",2),"(",""),")","")&amp;"_")</f>
        <v>16 BOX_40 PCS_</v>
      </c>
      <c r="AL155" s="5">
        <f ca="1">IF(B_MSK[[#This Row],[A_B]]="","",SEARCH("_",B_MSK[[#This Row],[A_B]]))</f>
        <v>7</v>
      </c>
      <c r="AM155" s="5">
        <f ca="1">IF(B_MSK[[#This Row],[A_B]]="","",LEN(B_MSK[[#This Row],[A_B]]))</f>
        <v>14</v>
      </c>
      <c r="AN155" s="5" t="str">
        <f ca="1">IF(B_MSK[[#This Row],[A_B]]="","",LEFT(B_MSK[[#This Row],[QTY/ CTN]],B_MSK[[#This Row],[A_B_1]]))</f>
        <v xml:space="preserve">16 BOX </v>
      </c>
      <c r="AO155" s="5" t="str">
        <f ca="1">IF(B_MSK[[#This Row],[A_B]]="","",LEFT(B_MSK[[#This Row],[A_]],SEARCH(" ",B_MSK[[#This Row],[A_]])-1))</f>
        <v>16</v>
      </c>
      <c r="AP155" s="5" t="str">
        <f ca="1">IF(B_MSK[[#This Row],[A_B]]="","",RIGHT(B_MSK[[#This Row],[A_]],LEN(B_MSK[[#This Row],[A_]])-SEARCH(" ",B_MSK[[#This Row],[A_]])))</f>
        <v xml:space="preserve">BOX </v>
      </c>
      <c r="AQ1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155" s="5" t="str">
        <f ca="1">IF(B_MSK[[#This Row],[B_]]="","",LEFT(B_MSK[[#This Row],[B_]],SEARCH(" ",B_MSK[[#This Row],[B_]])))</f>
        <v xml:space="preserve">40 </v>
      </c>
      <c r="AS155" s="5" t="str">
        <f ca="1">IF(B_MSK[[#This Row],[B_]]="","",RIGHT(B_MSK[[#This Row],[B_]],LEN(B_MSK[[#This Row],[B_]])-SEARCH(" ",B_MSK[[#This Row],[B_]])))</f>
        <v>PCS</v>
      </c>
      <c r="AT155" s="5" t="str">
        <f ca="1">IF(B_MSK[[#This Row],[B_2]]="LSN",12,"")</f>
        <v/>
      </c>
      <c r="AU155" s="5" t="str">
        <f ca="1">IF(B_MSK[[#This Row],[C_1]]="","","PCS")</f>
        <v/>
      </c>
      <c r="AV155" s="5">
        <f ca="1">IF(B_MSK[[#This Row],[A_1]]="","",B_MSK[[#This Row],[A_1]]*IF(B_MSK[[#This Row],[B_1]]="",1,B_MSK[[#This Row],[B_1]])*IF(B_MSK[[#This Row],[C_1]]="",1,B_MSK[[#This Row],[C_1]]))</f>
        <v>640</v>
      </c>
      <c r="AW155" s="5" t="str">
        <f ca="1">IF(B_MSK[[#This Row],[C_2]]="",IF(B_MSK[[#This Row],[B_2]]="",IF(B_MSK[[#This Row],[A_2]]="","",B_MSK[[#This Row],[A_2]]),B_MSK[[#This Row],[B_2]]),B_MSK[[#This Row],[C_2]])</f>
        <v>PCS</v>
      </c>
      <c r="AX155" s="2">
        <f ca="1">IF(ISNUMBER(B_MSK[[#This Row],[TANGGAL DATANG]]),B_MSK[[#This Row],[TANGGAL DATANG]],AX154)</f>
        <v>44935</v>
      </c>
      <c r="AY155" s="5" t="e">
        <f ca="1">IF(B_MSK[[#This Row],[DB_ROW]]="","",INDEX([3]!db[JENIS],B_MSK[[#This Row],[DB_ROW]]-1))</f>
        <v>#REF!</v>
      </c>
      <c r="AZ155" s="5">
        <f ca="1">IF(B_MSK[[#This Row],[A_1]]="","",B_MSK[[#This Row],[A_1]])*1</f>
        <v>16</v>
      </c>
      <c r="BA155" s="5" t="str">
        <f ca="1">IF(B_MSK[[#This Row],[//]]="","",INDEX(INDIRECT(DIR&amp;$2:$2),B_MSK[[#This Row],[//]]))</f>
        <v>UNTANA</v>
      </c>
      <c r="BB155" s="5" t="str">
        <f ca="1">CONCATENATE(B_MSK[[#This Row],[concat]],B_MSK[[#This Row],[HARGA_X]],B_MSK[[#This Row],[SAT]])</f>
        <v>penggarissetps981020cmppkunicorn2950BOX</v>
      </c>
    </row>
    <row r="156" spans="1:54" x14ac:dyDescent="0.25">
      <c r="A156" s="6" t="s">
        <v>128</v>
      </c>
      <c r="B156" s="5" t="str">
        <f ca="1">IF(B_MSK[[#This Row],[N_ID]]="","",INDEX(INDIRECT(DIR&amp;$2:$2),MATCH(B_MSK[[#This Row],[N_ID]],INDIRECT(DIR&amp;"!NOTA[ID_P]"),0)))</f>
        <v/>
      </c>
      <c r="C156" s="5" t="str">
        <f ca="1">IF(B_MSK[[#This Row],[//]]="","",HYPERLINK("["&amp;SUBSTITUTE(DIR,"'","")&amp;"]NOTA!D"&amp;B_MSK[[#This Row],[//]]+2,"&gt;"))</f>
        <v>&gt;</v>
      </c>
      <c r="D156" s="5" t="str">
        <f ca="1">IF(B_MSK[[#This Row],[N_ID]]="","",COUNTIF(INDIRECT(DIR&amp;"!NOTA[ID_H]"),B_MSK[[#This Row],[ID NOTA]]))</f>
        <v/>
      </c>
      <c r="E15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153</v>
      </c>
      <c r="F1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6" s="7" t="str">
        <f ca="1">IF(B_MSK[[#This Row],[stt]]="ada",INDEX([2]!db[NB BM],B_MSK[DB_ROW]-1),"")</f>
        <v>Garisan set 20cm PS-9811 BT 21</v>
      </c>
      <c r="H156" s="7" t="str">
        <f ca="1">IF(B_MSK[[#This Row],[//]]="","",INDEX(INDIRECT(DIR&amp;$2:$2),B_MSK[[#This Row],[//]]))</f>
        <v>SBS</v>
      </c>
      <c r="I156" s="27" t="str">
        <f ca="1">IF(B_MSK[[#This Row],[//]]="","",INDEX(INDIRECT(DB_PATH&amp;$2:$2),B_MSK[[#This Row],[DB_ROW]]-1))</f>
        <v>16 BOX (40 PCS)</v>
      </c>
      <c r="J156" s="5">
        <f ca="1">IF(B_MSK[[#This Row],[//]]="","",IF(INDEX(INDIRECT(DIR&amp;$2:$2),B_MSK[[#This Row],[//]])="","",INDEX(INDIRECT(DIR&amp;$2:$2),B_MSK[[#This Row],[//]])))</f>
        <v>2</v>
      </c>
      <c r="K156" s="5">
        <f ca="1">IF(B_MSK[[#This Row],[//]]="","",IF(INDEX(INDIRECT(DIR&amp;$2:$2),B_MSK[[#This Row],[//]])="","",INDEX(INDIRECT(DIR&amp;$2:$2),B_MSK[[#This Row],[//]])))</f>
        <v>32</v>
      </c>
      <c r="L156" s="5" t="str">
        <f ca="1">IF(B_MSK[[#This Row],[//]]="","",IF(INDEX(INDIRECT(DIR&amp;$2:$2),B_MSK[[#This Row],[//]])="","",INDEX(INDIRECT(DIR&amp;$2:$2),B_MSK[[#This Row],[//]])))</f>
        <v>BOX</v>
      </c>
      <c r="M156" s="13">
        <f ca="1">IF(B_MSK[[#This Row],[//]]="","",INDEX(INDIRECT(DIR&amp;$2:$2),B_MSK[[#This Row],[//]]))</f>
        <v>118000</v>
      </c>
      <c r="N156" s="13">
        <f ca="1">IF(OR(B_MSK[[#This Row],[//]]="",),"",INDEX(INDIRECT(DIR&amp;$2:$2),B_MSK[[#This Row],[//]]))</f>
        <v>1888000</v>
      </c>
      <c r="O156" s="3" t="str">
        <f ca="1">IF(B_MSK[[#This Row],[//]]="","",IF(INDEX(INDIRECT(DIR&amp;$2:$2),B_MSK[[#This Row],[//]])=0,"",INDEX(INDIRECT(DIR&amp;$2:$2),B_MSK[[#This Row],[//]])))</f>
        <v/>
      </c>
      <c r="P156" s="3" t="str">
        <f ca="1">IF(B_MSK[[#This Row],[//]]="","",IF(INDEX(INDIRECT(DIR&amp;$2:$2),B_MSK[[#This Row],[//]])=0,"",INDEX(INDIRECT(DIR&amp;$2:$2),B_MSK[[#This Row],[//]])))</f>
        <v/>
      </c>
      <c r="Q156" s="12">
        <f ca="1">IF(B_MSK[[#This Row],[//]]="","",INDEX(INDIRECT(DIR&amp;$2:$2),B_MSK[[#This Row],[//]]))</f>
        <v>3776000</v>
      </c>
      <c r="R1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6" s="37">
        <f ca="1">IF(B_MSK[[#This Row],[//]]="","",INDEX(INDIRECT(DIR&amp;$2:$2),B_MSK[[#This Row],[//]]))</f>
        <v>0</v>
      </c>
      <c r="U156" s="38">
        <f ca="1">IF(SUMIF(B_MSK[NAMA BARANG],B_MSK[[#This Row],[NAMA BARANG]],B_MSK[JMLH BRG])=0,"",SUMIF(B_MSK[NAMA BARANG],B_MSK[[#This Row],[NAMA BARANG]],B_MSK[C]))</f>
        <v>2</v>
      </c>
      <c r="V156" s="7" t="str">
        <f ca="1">IF(B_MSK[[#This Row],[//]]="","",INDEX(INDIRECT(DIR&amp;$2:$2),B_MSK[[#This Row],[//]]))</f>
        <v>PENGGARIS SET PS-9811/ 20CM/ PPK/ BT21</v>
      </c>
      <c r="W156" s="7" t="str">
        <f ca="1">LOWER(SUBSTITUTE(SUBSTITUTE(SUBSTITUTE(SUBSTITUTE(SUBSTITUTE(SUBSTITUTE(SUBSTITUTE(SUBSTITUTE(SUBSTITUTE(B_MSK[[#This Row],[N.B.nota]]," ",""),"-",""),"(",""),")",""),".",""),",",""),"/",""),"""",""),"+",""))</f>
        <v>penggarissetps981120cmppkbt21</v>
      </c>
      <c r="X156" s="5" t="str">
        <f ca="1">IF(B_MSK[[#This Row],[N.B.nota]]="","",IF(MATCH(B_MSK[[#This Row],[concat]],[2]!db[NB NOTA_C],0)&gt;0,"ada",0))</f>
        <v>ada</v>
      </c>
      <c r="Y156" s="5" t="str">
        <f ca="1">IF(B_MSK[[#This Row],[N.B.nota]]="","",ADDRESS(ROW(B_MSK[QB]),COLUMN(B_MSK[QB]))&amp;":"&amp;ADDRESS(ROW(),COLUMN(B_MSK[QB])))</f>
        <v>$D$4:$D$156</v>
      </c>
      <c r="Z156" s="5">
        <f ca="1">IF(B_MSK[[#This Row],[concat]]="","",MATCH(B_MSK[[#This Row],[concat]],[2]!db[NB NOTA_C],0)+1)</f>
        <v>2249</v>
      </c>
      <c r="AA156" s="5" t="str">
        <f ca="1">IF(B_MSK[[#This Row],[//]]="","",HYPERLINK("[D:\kerja\BANK EXP\BARU\DB.XLSX]DB!e"&amp;B_MSK[[#This Row],[DB_ROW]],"&gt;"))</f>
        <v>&gt;</v>
      </c>
      <c r="AB156" s="30" t="str">
        <f ca="1">MID(B_MSK[[#This Row],[/ STN_1]],FIND(" ",B_MSK[[#This Row],[/ STN_1]])+1,LEN(B_MSK[[#This Row],[/ STN_1]]))</f>
        <v xml:space="preserve">BOX </v>
      </c>
      <c r="AC156" s="11">
        <f ca="1">IF(B_MSK[[#This Row],[//]]="","",IF(B_MSK[[#This Row],[ JUMLAH ]]="","",IF(B_MSK[[#This Row],[C]]="",B_MSK[[#This Row],[HARGA CTN]]/B_MSK[[#This Row],[JMLH BRG]],B_MSK[[#This Row],[HARGA CTN]]/B_MSK[[#This Row],[A_1]])))</f>
        <v>118000</v>
      </c>
      <c r="AD1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5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2950</v>
      </c>
      <c r="AF15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56" s="15" t="str">
        <f ca="1">IF(B_MSK[[#This Row],[HARGA_2]]="","",IF(MID(B_MSK[[#This Row],[/ STN_2]],FIND(" ",B_MSK[[#This Row],[/ STN_2]])+1,LEN(B_MSK[[#This Row],[/ STN_2]]))="LSN",B_MSK[[#This Row],[HARGA_2]]/12,""))</f>
        <v/>
      </c>
      <c r="AH156" s="7" t="str">
        <f ca="1">IF(B_MSK[[#This Row],[HARGA_3]]="","","/ "&amp;"PCS")</f>
        <v/>
      </c>
      <c r="AI156" s="15">
        <f ca="1">IF(B_MSK[[#This Row],[HARGA_3]]="",IF(B_MSK[[#This Row],[HARGA_2]]="",IF(B_MSK[[#This Row],[HARGA_1]]="","",B_MSK[[#This Row],[HARGA_1]]),B_MSK[[#This Row],[HARGA_2]]),B_MSK[[#This Row],[HARGA_3]])</f>
        <v>2950</v>
      </c>
      <c r="AJ15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6" s="5" t="str">
        <f ca="1">IF(B_MSK[[#This Row],[//]]="","",SUBSTITUTE(SUBSTITUTE(SUBSTITUTE(B_MSK[[#This Row],[QTY/ CTN]]," ","_",2),"(",""),")","")&amp;"_")</f>
        <v>16 BOX_40 PCS_</v>
      </c>
      <c r="AL156" s="5">
        <f ca="1">IF(B_MSK[[#This Row],[A_B]]="","",SEARCH("_",B_MSK[[#This Row],[A_B]]))</f>
        <v>7</v>
      </c>
      <c r="AM156" s="5">
        <f ca="1">IF(B_MSK[[#This Row],[A_B]]="","",LEN(B_MSK[[#This Row],[A_B]]))</f>
        <v>14</v>
      </c>
      <c r="AN156" s="5" t="str">
        <f ca="1">IF(B_MSK[[#This Row],[A_B]]="","",LEFT(B_MSK[[#This Row],[QTY/ CTN]],B_MSK[[#This Row],[A_B_1]]))</f>
        <v xml:space="preserve">16 BOX </v>
      </c>
      <c r="AO156" s="5" t="str">
        <f ca="1">IF(B_MSK[[#This Row],[A_B]]="","",LEFT(B_MSK[[#This Row],[A_]],SEARCH(" ",B_MSK[[#This Row],[A_]])-1))</f>
        <v>16</v>
      </c>
      <c r="AP156" s="5" t="str">
        <f ca="1">IF(B_MSK[[#This Row],[A_B]]="","",RIGHT(B_MSK[[#This Row],[A_]],LEN(B_MSK[[#This Row],[A_]])-SEARCH(" ",B_MSK[[#This Row],[A_]])))</f>
        <v xml:space="preserve">BOX </v>
      </c>
      <c r="AQ1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156" s="5" t="str">
        <f ca="1">IF(B_MSK[[#This Row],[B_]]="","",LEFT(B_MSK[[#This Row],[B_]],SEARCH(" ",B_MSK[[#This Row],[B_]])))</f>
        <v xml:space="preserve">40 </v>
      </c>
      <c r="AS156" s="5" t="str">
        <f ca="1">IF(B_MSK[[#This Row],[B_]]="","",RIGHT(B_MSK[[#This Row],[B_]],LEN(B_MSK[[#This Row],[B_]])-SEARCH(" ",B_MSK[[#This Row],[B_]])))</f>
        <v>PCS</v>
      </c>
      <c r="AT156" s="5" t="str">
        <f ca="1">IF(B_MSK[[#This Row],[B_2]]="LSN",12,"")</f>
        <v/>
      </c>
      <c r="AU156" s="5" t="str">
        <f ca="1">IF(B_MSK[[#This Row],[C_1]]="","","PCS")</f>
        <v/>
      </c>
      <c r="AV156" s="5">
        <f ca="1">IF(B_MSK[[#This Row],[A_1]]="","",B_MSK[[#This Row],[A_1]]*IF(B_MSK[[#This Row],[B_1]]="",1,B_MSK[[#This Row],[B_1]])*IF(B_MSK[[#This Row],[C_1]]="",1,B_MSK[[#This Row],[C_1]]))</f>
        <v>640</v>
      </c>
      <c r="AW156" s="5" t="str">
        <f ca="1">IF(B_MSK[[#This Row],[C_2]]="",IF(B_MSK[[#This Row],[B_2]]="",IF(B_MSK[[#This Row],[A_2]]="","",B_MSK[[#This Row],[A_2]]),B_MSK[[#This Row],[B_2]]),B_MSK[[#This Row],[C_2]])</f>
        <v>PCS</v>
      </c>
      <c r="AX156" s="2">
        <f ca="1">IF(ISNUMBER(B_MSK[[#This Row],[TANGGAL DATANG]]),B_MSK[[#This Row],[TANGGAL DATANG]],AX155)</f>
        <v>44935</v>
      </c>
      <c r="AY156" s="5" t="e">
        <f ca="1">IF(B_MSK[[#This Row],[DB_ROW]]="","",INDEX([3]!db[JENIS],B_MSK[[#This Row],[DB_ROW]]-1))</f>
        <v>#REF!</v>
      </c>
      <c r="AZ156" s="5">
        <f ca="1">IF(B_MSK[[#This Row],[A_1]]="","",B_MSK[[#This Row],[A_1]])*1</f>
        <v>16</v>
      </c>
      <c r="BA156" s="5" t="str">
        <f ca="1">IF(B_MSK[[#This Row],[//]]="","",INDEX(INDIRECT(DIR&amp;$2:$2),B_MSK[[#This Row],[//]]))</f>
        <v>UNTANA</v>
      </c>
      <c r="BB156" s="5" t="str">
        <f ca="1">CONCATENATE(B_MSK[[#This Row],[concat]],B_MSK[[#This Row],[HARGA_X]],B_MSK[[#This Row],[SAT]])</f>
        <v>penggarissetps981120cmppkbt212950BOX</v>
      </c>
    </row>
    <row r="157" spans="1:54" x14ac:dyDescent="0.25">
      <c r="A157" s="6" t="s">
        <v>128</v>
      </c>
      <c r="B157" s="5" t="str">
        <f ca="1">IF(B_MSK[[#This Row],[N_ID]]="","",INDEX(INDIRECT(DIR&amp;$2:$2),MATCH(B_MSK[[#This Row],[N_ID]],INDIRECT(DIR&amp;"!NOTA[ID_P]"),0)))</f>
        <v/>
      </c>
      <c r="C157" s="5" t="str">
        <f ca="1">IF(B_MSK[[#This Row],[//]]="","",HYPERLINK("["&amp;SUBSTITUTE(DIR,"'","")&amp;"]NOTA!D"&amp;B_MSK[[#This Row],[//]]+2,"&gt;"))</f>
        <v>&gt;</v>
      </c>
      <c r="D157" s="5" t="str">
        <f ca="1">IF(B_MSK[[#This Row],[N_ID]]="","",COUNTIF(INDIRECT(DIR&amp;"!NOTA[ID_H]"),B_MSK[[#This Row],[ID NOTA]]))</f>
        <v/>
      </c>
      <c r="E1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154</v>
      </c>
      <c r="F1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7" s="7" t="str">
        <f ca="1">IF(B_MSK[[#This Row],[stt]]="ada",INDEX([2]!db[NB BM],B_MSK[DB_ROW]-1),"")</f>
        <v>Garisan set 20cm PS-9812 D</v>
      </c>
      <c r="H157" s="7" t="str">
        <f ca="1">IF(B_MSK[[#This Row],[//]]="","",INDEX(INDIRECT(DIR&amp;$2:$2),B_MSK[[#This Row],[//]]))</f>
        <v>SBS</v>
      </c>
      <c r="I157" s="27" t="str">
        <f ca="1">IF(B_MSK[[#This Row],[//]]="","",INDEX(INDIRECT(DB_PATH&amp;$2:$2),B_MSK[[#This Row],[DB_ROW]]-1))</f>
        <v>16 BOX (40 PCS)</v>
      </c>
      <c r="J157" s="5">
        <f ca="1">IF(B_MSK[[#This Row],[//]]="","",IF(INDEX(INDIRECT(DIR&amp;$2:$2),B_MSK[[#This Row],[//]])="","",INDEX(INDIRECT(DIR&amp;$2:$2),B_MSK[[#This Row],[//]])))</f>
        <v>2</v>
      </c>
      <c r="K157" s="5">
        <f ca="1">IF(B_MSK[[#This Row],[//]]="","",IF(INDEX(INDIRECT(DIR&amp;$2:$2),B_MSK[[#This Row],[//]])="","",INDEX(INDIRECT(DIR&amp;$2:$2),B_MSK[[#This Row],[//]])))</f>
        <v>32</v>
      </c>
      <c r="L157" s="5" t="str">
        <f ca="1">IF(B_MSK[[#This Row],[//]]="","",IF(INDEX(INDIRECT(DIR&amp;$2:$2),B_MSK[[#This Row],[//]])="","",INDEX(INDIRECT(DIR&amp;$2:$2),B_MSK[[#This Row],[//]])))</f>
        <v>BOX</v>
      </c>
      <c r="M157" s="13">
        <f ca="1">IF(B_MSK[[#This Row],[//]]="","",INDEX(INDIRECT(DIR&amp;$2:$2),B_MSK[[#This Row],[//]]))</f>
        <v>118000</v>
      </c>
      <c r="N157" s="13">
        <f ca="1">IF(OR(B_MSK[[#This Row],[//]]="",),"",INDEX(INDIRECT(DIR&amp;$2:$2),B_MSK[[#This Row],[//]]))</f>
        <v>1888000</v>
      </c>
      <c r="O157" s="3" t="str">
        <f ca="1">IF(B_MSK[[#This Row],[//]]="","",IF(INDEX(INDIRECT(DIR&amp;$2:$2),B_MSK[[#This Row],[//]])=0,"",INDEX(INDIRECT(DIR&amp;$2:$2),B_MSK[[#This Row],[//]])))</f>
        <v/>
      </c>
      <c r="P157" s="3" t="str">
        <f ca="1">IF(B_MSK[[#This Row],[//]]="","",IF(INDEX(INDIRECT(DIR&amp;$2:$2),B_MSK[[#This Row],[//]])=0,"",INDEX(INDIRECT(DIR&amp;$2:$2),B_MSK[[#This Row],[//]])))</f>
        <v/>
      </c>
      <c r="Q157" s="12">
        <f ca="1">IF(B_MSK[[#This Row],[//]]="","",INDEX(INDIRECT(DIR&amp;$2:$2),B_MSK[[#This Row],[//]]))</f>
        <v>3776000</v>
      </c>
      <c r="R15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5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57" s="37">
        <f ca="1">IF(B_MSK[[#This Row],[//]]="","",INDEX(INDIRECT(DIR&amp;$2:$2),B_MSK[[#This Row],[//]]))</f>
        <v>0</v>
      </c>
      <c r="U157" s="38">
        <f ca="1">IF(SUMIF(B_MSK[NAMA BARANG],B_MSK[[#This Row],[NAMA BARANG]],B_MSK[JMLH BRG])=0,"",SUMIF(B_MSK[NAMA BARANG],B_MSK[[#This Row],[NAMA BARANG]],B_MSK[C]))</f>
        <v>2</v>
      </c>
      <c r="V157" s="7" t="str">
        <f ca="1">IF(B_MSK[[#This Row],[//]]="","",INDEX(INDIRECT(DIR&amp;$2:$2),B_MSK[[#This Row],[//]]))</f>
        <v>PENGGARIS SET PS-9812/ 20CM/ PPK/ D</v>
      </c>
      <c r="W157" s="7" t="str">
        <f ca="1">LOWER(SUBSTITUTE(SUBSTITUTE(SUBSTITUTE(SUBSTITUTE(SUBSTITUTE(SUBSTITUTE(SUBSTITUTE(SUBSTITUTE(SUBSTITUTE(B_MSK[[#This Row],[N.B.nota]]," ",""),"-",""),"(",""),")",""),".",""),",",""),"/",""),"""",""),"+",""))</f>
        <v>penggarissetps981220cmppkd</v>
      </c>
      <c r="X157" s="5" t="str">
        <f ca="1">IF(B_MSK[[#This Row],[N.B.nota]]="","",IF(MATCH(B_MSK[[#This Row],[concat]],[2]!db[NB NOTA_C],0)&gt;0,"ada",0))</f>
        <v>ada</v>
      </c>
      <c r="Y157" s="5" t="str">
        <f ca="1">IF(B_MSK[[#This Row],[N.B.nota]]="","",ADDRESS(ROW(B_MSK[QB]),COLUMN(B_MSK[QB]))&amp;":"&amp;ADDRESS(ROW(),COLUMN(B_MSK[QB])))</f>
        <v>$D$4:$D$157</v>
      </c>
      <c r="Z157" s="5">
        <f ca="1">IF(B_MSK[[#This Row],[concat]]="","",MATCH(B_MSK[[#This Row],[concat]],[2]!db[NB NOTA_C],0)+1)</f>
        <v>2250</v>
      </c>
      <c r="AA157" s="5" t="str">
        <f ca="1">IF(B_MSK[[#This Row],[//]]="","",HYPERLINK("[D:\kerja\BANK EXP\BARU\DB.XLSX]DB!e"&amp;B_MSK[[#This Row],[DB_ROW]],"&gt;"))</f>
        <v>&gt;</v>
      </c>
      <c r="AB157" s="30" t="str">
        <f ca="1">MID(B_MSK[[#This Row],[/ STN_1]],FIND(" ",B_MSK[[#This Row],[/ STN_1]])+1,LEN(B_MSK[[#This Row],[/ STN_1]]))</f>
        <v xml:space="preserve">BOX </v>
      </c>
      <c r="AC157" s="11">
        <f ca="1">IF(B_MSK[[#This Row],[//]]="","",IF(B_MSK[[#This Row],[ JUMLAH ]]="","",IF(B_MSK[[#This Row],[C]]="",B_MSK[[#This Row],[HARGA CTN]]/B_MSK[[#This Row],[JMLH BRG]],B_MSK[[#This Row],[HARGA CTN]]/B_MSK[[#This Row],[A_1]])))</f>
        <v>118000</v>
      </c>
      <c r="AD1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5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2950</v>
      </c>
      <c r="AF15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57" s="15" t="str">
        <f ca="1">IF(B_MSK[[#This Row],[HARGA_2]]="","",IF(MID(B_MSK[[#This Row],[/ STN_2]],FIND(" ",B_MSK[[#This Row],[/ STN_2]])+1,LEN(B_MSK[[#This Row],[/ STN_2]]))="LSN",B_MSK[[#This Row],[HARGA_2]]/12,""))</f>
        <v/>
      </c>
      <c r="AH157" s="7" t="str">
        <f ca="1">IF(B_MSK[[#This Row],[HARGA_3]]="","","/ "&amp;"PCS")</f>
        <v/>
      </c>
      <c r="AI157" s="15">
        <f ca="1">IF(B_MSK[[#This Row],[HARGA_3]]="",IF(B_MSK[[#This Row],[HARGA_2]]="",IF(B_MSK[[#This Row],[HARGA_1]]="","",B_MSK[[#This Row],[HARGA_1]]),B_MSK[[#This Row],[HARGA_2]]),B_MSK[[#This Row],[HARGA_3]])</f>
        <v>2950</v>
      </c>
      <c r="AJ15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7" s="5" t="str">
        <f ca="1">IF(B_MSK[[#This Row],[//]]="","",SUBSTITUTE(SUBSTITUTE(SUBSTITUTE(B_MSK[[#This Row],[QTY/ CTN]]," ","_",2),"(",""),")","")&amp;"_")</f>
        <v>16 BOX_40 PCS_</v>
      </c>
      <c r="AL157" s="5">
        <f ca="1">IF(B_MSK[[#This Row],[A_B]]="","",SEARCH("_",B_MSK[[#This Row],[A_B]]))</f>
        <v>7</v>
      </c>
      <c r="AM157" s="5">
        <f ca="1">IF(B_MSK[[#This Row],[A_B]]="","",LEN(B_MSK[[#This Row],[A_B]]))</f>
        <v>14</v>
      </c>
      <c r="AN157" s="5" t="str">
        <f ca="1">IF(B_MSK[[#This Row],[A_B]]="","",LEFT(B_MSK[[#This Row],[QTY/ CTN]],B_MSK[[#This Row],[A_B_1]]))</f>
        <v xml:space="preserve">16 BOX </v>
      </c>
      <c r="AO157" s="5" t="str">
        <f ca="1">IF(B_MSK[[#This Row],[A_B]]="","",LEFT(B_MSK[[#This Row],[A_]],SEARCH(" ",B_MSK[[#This Row],[A_]])-1))</f>
        <v>16</v>
      </c>
      <c r="AP157" s="5" t="str">
        <f ca="1">IF(B_MSK[[#This Row],[A_B]]="","",RIGHT(B_MSK[[#This Row],[A_]],LEN(B_MSK[[#This Row],[A_]])-SEARCH(" ",B_MSK[[#This Row],[A_]])))</f>
        <v xml:space="preserve">BOX </v>
      </c>
      <c r="AQ1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157" s="5" t="str">
        <f ca="1">IF(B_MSK[[#This Row],[B_]]="","",LEFT(B_MSK[[#This Row],[B_]],SEARCH(" ",B_MSK[[#This Row],[B_]])))</f>
        <v xml:space="preserve">40 </v>
      </c>
      <c r="AS157" s="5" t="str">
        <f ca="1">IF(B_MSK[[#This Row],[B_]]="","",RIGHT(B_MSK[[#This Row],[B_]],LEN(B_MSK[[#This Row],[B_]])-SEARCH(" ",B_MSK[[#This Row],[B_]])))</f>
        <v>PCS</v>
      </c>
      <c r="AT157" s="5" t="str">
        <f ca="1">IF(B_MSK[[#This Row],[B_2]]="LSN",12,"")</f>
        <v/>
      </c>
      <c r="AU157" s="5" t="str">
        <f ca="1">IF(B_MSK[[#This Row],[C_1]]="","","PCS")</f>
        <v/>
      </c>
      <c r="AV157" s="5">
        <f ca="1">IF(B_MSK[[#This Row],[A_1]]="","",B_MSK[[#This Row],[A_1]]*IF(B_MSK[[#This Row],[B_1]]="",1,B_MSK[[#This Row],[B_1]])*IF(B_MSK[[#This Row],[C_1]]="",1,B_MSK[[#This Row],[C_1]]))</f>
        <v>640</v>
      </c>
      <c r="AW157" s="5" t="str">
        <f ca="1">IF(B_MSK[[#This Row],[C_2]]="",IF(B_MSK[[#This Row],[B_2]]="",IF(B_MSK[[#This Row],[A_2]]="","",B_MSK[[#This Row],[A_2]]),B_MSK[[#This Row],[B_2]]),B_MSK[[#This Row],[C_2]])</f>
        <v>PCS</v>
      </c>
      <c r="AX157" s="2">
        <f ca="1">IF(ISNUMBER(B_MSK[[#This Row],[TANGGAL DATANG]]),B_MSK[[#This Row],[TANGGAL DATANG]],AX156)</f>
        <v>44935</v>
      </c>
      <c r="AY157" s="5" t="e">
        <f ca="1">IF(B_MSK[[#This Row],[DB_ROW]]="","",INDEX([3]!db[JENIS],B_MSK[[#This Row],[DB_ROW]]-1))</f>
        <v>#REF!</v>
      </c>
      <c r="AZ157" s="5">
        <f ca="1">IF(B_MSK[[#This Row],[A_1]]="","",B_MSK[[#This Row],[A_1]])*1</f>
        <v>16</v>
      </c>
      <c r="BA157" s="5" t="str">
        <f ca="1">IF(B_MSK[[#This Row],[//]]="","",INDEX(INDIRECT(DIR&amp;$2:$2),B_MSK[[#This Row],[//]]))</f>
        <v>UNTANA</v>
      </c>
      <c r="BB157" s="5" t="str">
        <f ca="1">CONCATENATE(B_MSK[[#This Row],[concat]],B_MSK[[#This Row],[HARGA_X]],B_MSK[[#This Row],[SAT]])</f>
        <v>penggarissetps981220cmppkd2950BOX</v>
      </c>
    </row>
    <row r="158" spans="1:54" x14ac:dyDescent="0.25">
      <c r="A158" s="6" t="s">
        <v>128</v>
      </c>
      <c r="B158" s="5" t="str">
        <f ca="1">IF(B_MSK[[#This Row],[N_ID]]="","",INDEX(INDIRECT(DIR&amp;$2:$2),MATCH(B_MSK[[#This Row],[N_ID]],INDIRECT(DIR&amp;"!NOTA[ID_P]"),0)))</f>
        <v/>
      </c>
      <c r="C158" s="5" t="str">
        <f ca="1">IF(B_MSK[[#This Row],[//]]="","",HYPERLINK("["&amp;SUBSTITUTE(DIR,"'","")&amp;"]NOTA!D"&amp;B_MSK[[#This Row],[//]]+2,"&gt;"))</f>
        <v/>
      </c>
      <c r="D158" s="5" t="str">
        <f ca="1">IF(B_MSK[[#This Row],[N_ID]]="","",COUNTIF(INDIRECT(DIR&amp;"!NOTA[ID_H]"),B_MSK[[#This Row],[ID NOTA]]))</f>
        <v/>
      </c>
      <c r="E1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8" s="7" t="str">
        <f ca="1">IF(B_MSK[[#This Row],[stt]]="ada",INDEX([2]!db[NB BM],B_MSK[DB_ROW]-1),"")</f>
        <v/>
      </c>
      <c r="H158" s="7" t="str">
        <f ca="1">IF(B_MSK[[#This Row],[//]]="","",INDEX(INDIRECT(DIR&amp;$2:$2),B_MSK[[#This Row],[//]]))</f>
        <v/>
      </c>
      <c r="I158" s="27" t="str">
        <f ca="1">IF(B_MSK[[#This Row],[//]]="","",INDEX(INDIRECT(DB_PATH&amp;$2:$2),B_MSK[[#This Row],[DB_ROW]]-1))</f>
        <v/>
      </c>
      <c r="J158" s="5" t="str">
        <f ca="1">IF(B_MSK[[#This Row],[//]]="","",IF(INDEX(INDIRECT(DIR&amp;$2:$2),B_MSK[[#This Row],[//]])="","",INDEX(INDIRECT(DIR&amp;$2:$2),B_MSK[[#This Row],[//]])))</f>
        <v/>
      </c>
      <c r="K158" s="5" t="str">
        <f ca="1">IF(B_MSK[[#This Row],[//]]="","",IF(INDEX(INDIRECT(DIR&amp;$2:$2),B_MSK[[#This Row],[//]])="","",INDEX(INDIRECT(DIR&amp;$2:$2),B_MSK[[#This Row],[//]])))</f>
        <v/>
      </c>
      <c r="L158" s="5" t="str">
        <f ca="1">IF(B_MSK[[#This Row],[//]]="","",IF(INDEX(INDIRECT(DIR&amp;$2:$2),B_MSK[[#This Row],[//]])="","",INDEX(INDIRECT(DIR&amp;$2:$2),B_MSK[[#This Row],[//]])))</f>
        <v/>
      </c>
      <c r="M158" s="13" t="str">
        <f ca="1">IF(B_MSK[[#This Row],[//]]="","",INDEX(INDIRECT(DIR&amp;$2:$2),B_MSK[[#This Row],[//]]))</f>
        <v/>
      </c>
      <c r="N158" s="13" t="str">
        <f ca="1">IF(OR(B_MSK[[#This Row],[//]]="",),"",INDEX(INDIRECT(DIR&amp;$2:$2),B_MSK[[#This Row],[//]]))</f>
        <v/>
      </c>
      <c r="O158" s="3" t="str">
        <f ca="1">IF(B_MSK[[#This Row],[//]]="","",IF(INDEX(INDIRECT(DIR&amp;$2:$2),B_MSK[[#This Row],[//]])=0,"",INDEX(INDIRECT(DIR&amp;$2:$2),B_MSK[[#This Row],[//]])))</f>
        <v/>
      </c>
      <c r="P158" s="3" t="str">
        <f ca="1">IF(B_MSK[[#This Row],[//]]="","",IF(INDEX(INDIRECT(DIR&amp;$2:$2),B_MSK[[#This Row],[//]])=0,"",INDEX(INDIRECT(DIR&amp;$2:$2),B_MSK[[#This Row],[//]])))</f>
        <v/>
      </c>
      <c r="Q158" s="12" t="str">
        <f ca="1">IF(B_MSK[[#This Row],[//]]="","",INDEX(INDIRECT(DIR&amp;$2:$2),B_MSK[[#This Row],[//]]))</f>
        <v/>
      </c>
      <c r="R1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8" s="37" t="str">
        <f ca="1">IF(B_MSK[[#This Row],[//]]="","",INDEX(INDIRECT(DIR&amp;$2:$2),B_MSK[[#This Row],[//]]))</f>
        <v/>
      </c>
      <c r="U158" s="38" t="str">
        <f ca="1">IF(SUMIF(B_MSK[NAMA BARANG],B_MSK[[#This Row],[NAMA BARANG]],B_MSK[JMLH BRG])=0,"",SUMIF(B_MSK[NAMA BARANG],B_MSK[[#This Row],[NAMA BARANG]],B_MSK[C]))</f>
        <v/>
      </c>
      <c r="V158" s="7" t="str">
        <f ca="1">IF(B_MSK[[#This Row],[//]]="","",INDEX(INDIRECT(DIR&amp;$2:$2),B_MSK[[#This Row],[//]]))</f>
        <v/>
      </c>
      <c r="W1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58" s="5" t="str">
        <f ca="1">IF(B_MSK[[#This Row],[N.B.nota]]="","",IF(MATCH(B_MSK[[#This Row],[concat]],[2]!db[NB NOTA_C],0)&gt;0,"ada",0))</f>
        <v/>
      </c>
      <c r="Y158" s="5" t="str">
        <f ca="1">IF(B_MSK[[#This Row],[N.B.nota]]="","",ADDRESS(ROW(B_MSK[QB]),COLUMN(B_MSK[QB]))&amp;":"&amp;ADDRESS(ROW(),COLUMN(B_MSK[QB])))</f>
        <v/>
      </c>
      <c r="Z158" s="5" t="str">
        <f ca="1">IF(B_MSK[[#This Row],[concat]]="","",MATCH(B_MSK[[#This Row],[concat]],[2]!db[NB NOTA_C],0)+1)</f>
        <v/>
      </c>
      <c r="AA158" s="5" t="str">
        <f ca="1">IF(B_MSK[[#This Row],[//]]="","",HYPERLINK("[D:\kerja\BANK EXP\BARU\DB.XLSX]DB!e"&amp;B_MSK[[#This Row],[DB_ROW]],"&gt;"))</f>
        <v/>
      </c>
      <c r="AB158" s="30" t="e">
        <f ca="1">MID(B_MSK[[#This Row],[/ STN_1]],FIND(" ",B_MSK[[#This Row],[/ STN_1]])+1,LEN(B_MSK[[#This Row],[/ STN_1]]))</f>
        <v>#VALUE!</v>
      </c>
      <c r="AC1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8" s="15" t="str">
        <f ca="1">IF(B_MSK[[#This Row],[HARGA_2]]="","",IF(MID(B_MSK[[#This Row],[/ STN_2]],FIND(" ",B_MSK[[#This Row],[/ STN_2]])+1,LEN(B_MSK[[#This Row],[/ STN_2]]))="LSN",B_MSK[[#This Row],[HARGA_2]]/12,""))</f>
        <v/>
      </c>
      <c r="AH158" s="7" t="str">
        <f ca="1">IF(B_MSK[[#This Row],[HARGA_3]]="","","/ "&amp;"PCS")</f>
        <v/>
      </c>
      <c r="AI158" s="15" t="str">
        <f ca="1">IF(B_MSK[[#This Row],[HARGA_3]]="",IF(B_MSK[[#This Row],[HARGA_2]]="",IF(B_MSK[[#This Row],[HARGA_1]]="","",B_MSK[[#This Row],[HARGA_1]]),B_MSK[[#This Row],[HARGA_2]]),B_MSK[[#This Row],[HARGA_3]])</f>
        <v/>
      </c>
      <c r="AJ158" s="15" t="str">
        <f ca="1">IF(B_MSK[[#This Row],[/ STN_3]]="",IF(B_MSK[[#This Row],[/ STN_2]]="",IF(B_MSK[[#This Row],[/ STN_1]]="","",B_MSK[[#This Row],[/ STN_1]]),B_MSK[[#This Row],[/ STN_2]]),B_MSK[[#This Row],[/ STN_3]])</f>
        <v/>
      </c>
      <c r="AK158" s="5" t="str">
        <f ca="1">IF(B_MSK[[#This Row],[//]]="","",SUBSTITUTE(SUBSTITUTE(SUBSTITUTE(B_MSK[[#This Row],[QTY/ CTN]]," ","_",2),"(",""),")","")&amp;"_")</f>
        <v/>
      </c>
      <c r="AL158" s="5" t="str">
        <f ca="1">IF(B_MSK[[#This Row],[A_B]]="","",SEARCH("_",B_MSK[[#This Row],[A_B]]))</f>
        <v/>
      </c>
      <c r="AM158" s="5" t="str">
        <f ca="1">IF(B_MSK[[#This Row],[A_B]]="","",LEN(B_MSK[[#This Row],[A_B]]))</f>
        <v/>
      </c>
      <c r="AN158" s="5" t="str">
        <f ca="1">IF(B_MSK[[#This Row],[A_B]]="","",LEFT(B_MSK[[#This Row],[QTY/ CTN]],B_MSK[[#This Row],[A_B_1]]))</f>
        <v/>
      </c>
      <c r="AO158" s="5" t="str">
        <f ca="1">IF(B_MSK[[#This Row],[A_B]]="","",LEFT(B_MSK[[#This Row],[A_]],SEARCH(" ",B_MSK[[#This Row],[A_]])-1))</f>
        <v/>
      </c>
      <c r="AP158" s="5" t="str">
        <f ca="1">IF(B_MSK[[#This Row],[A_B]]="","",RIGHT(B_MSK[[#This Row],[A_]],LEN(B_MSK[[#This Row],[A_]])-SEARCH(" ",B_MSK[[#This Row],[A_]])))</f>
        <v/>
      </c>
      <c r="AQ1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8" s="5" t="str">
        <f ca="1">IF(B_MSK[[#This Row],[B_]]="","",LEFT(B_MSK[[#This Row],[B_]],SEARCH(" ",B_MSK[[#This Row],[B_]])))</f>
        <v/>
      </c>
      <c r="AS158" s="5" t="str">
        <f ca="1">IF(B_MSK[[#This Row],[B_]]="","",RIGHT(B_MSK[[#This Row],[B_]],LEN(B_MSK[[#This Row],[B_]])-SEARCH(" ",B_MSK[[#This Row],[B_]])))</f>
        <v/>
      </c>
      <c r="AT158" s="5" t="str">
        <f ca="1">IF(B_MSK[[#This Row],[B_2]]="LSN",12,"")</f>
        <v/>
      </c>
      <c r="AU158" s="5" t="str">
        <f ca="1">IF(B_MSK[[#This Row],[C_1]]="","","PCS")</f>
        <v/>
      </c>
      <c r="AV158" s="5" t="str">
        <f ca="1">IF(B_MSK[[#This Row],[A_1]]="","",B_MSK[[#This Row],[A_1]]*IF(B_MSK[[#This Row],[B_1]]="",1,B_MSK[[#This Row],[B_1]])*IF(B_MSK[[#This Row],[C_1]]="",1,B_MSK[[#This Row],[C_1]]))</f>
        <v/>
      </c>
      <c r="AW158" s="5" t="str">
        <f ca="1">IF(B_MSK[[#This Row],[C_2]]="",IF(B_MSK[[#This Row],[B_2]]="",IF(B_MSK[[#This Row],[A_2]]="","",B_MSK[[#This Row],[A_2]]),B_MSK[[#This Row],[B_2]]),B_MSK[[#This Row],[C_2]])</f>
        <v/>
      </c>
      <c r="AX158" s="2">
        <f ca="1">IF(ISNUMBER(B_MSK[[#This Row],[TANGGAL DATANG]]),B_MSK[[#This Row],[TANGGAL DATANG]],AX157)</f>
        <v>44935</v>
      </c>
      <c r="AY158" s="5" t="str">
        <f ca="1">IF(B_MSK[[#This Row],[DB_ROW]]="","",INDEX([3]!db[JENIS],B_MSK[[#This Row],[DB_ROW]]-1))</f>
        <v/>
      </c>
      <c r="AZ158" s="5" t="e">
        <f ca="1">IF(B_MSK[[#This Row],[A_1]]="","",B_MSK[[#This Row],[A_1]])*1</f>
        <v>#VALUE!</v>
      </c>
      <c r="BA158" s="5" t="str">
        <f ca="1">IF(B_MSK[[#This Row],[//]]="","",INDEX(INDIRECT(DIR&amp;$2:$2),B_MSK[[#This Row],[//]]))</f>
        <v/>
      </c>
      <c r="BB158" s="5" t="str">
        <f ca="1">CONCATENATE(B_MSK[[#This Row],[concat]],B_MSK[[#This Row],[HARGA_X]],B_MSK[[#This Row],[SAT]])</f>
        <v/>
      </c>
    </row>
    <row r="159" spans="1:54" x14ac:dyDescent="0.25">
      <c r="A159" s="6" t="s">
        <v>256</v>
      </c>
      <c r="B159" s="5">
        <f ca="1">IF(B_MSK[[#This Row],[N_ID]]="","",INDEX(INDIRECT(DIR&amp;$2:$2),MATCH(B_MSK[[#This Row],[N_ID]],INDIRECT(DIR&amp;"!NOTA[ID_P]"),0)))</f>
        <v>36</v>
      </c>
      <c r="C159" s="5" t="str">
        <f ca="1">IF(B_MSK[[#This Row],[//]]="","",HYPERLINK("["&amp;SUBSTITUTE(DIR,"'","")&amp;"]NOTA!D"&amp;B_MSK[[#This Row],[//]]+2,"&gt;"))</f>
        <v>&gt;</v>
      </c>
      <c r="D159" s="5">
        <f ca="1">IF(B_MSK[[#This Row],[N_ID]]="","",COUNTIF(INDIRECT(DIR&amp;"!NOTA[ID_H]"),B_MSK[[#This Row],[ID NOTA]]))</f>
        <v>6</v>
      </c>
      <c r="E1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156</v>
      </c>
      <c r="F1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9" s="7" t="str">
        <f ca="1">IF(B_MSK[[#This Row],[stt]]="ada",INDEX([2]!db[NB BM],B_MSK[DB_ROW]-1),"")</f>
        <v>Isi cutter Kenko L-150</v>
      </c>
      <c r="H159" s="7" t="str">
        <f ca="1">IF(B_MSK[[#This Row],[//]]="","",INDEX(INDIRECT(DIR&amp;$2:$2),B_MSK[[#This Row],[//]]))</f>
        <v>KENKO SINAR INDONESIA</v>
      </c>
      <c r="I159" s="27" t="str">
        <f ca="1">IF(B_MSK[[#This Row],[//]]="","",INDEX(INDIRECT(DB_PATH&amp;$2:$2),B_MSK[[#This Row],[DB_ROW]]-1))</f>
        <v>60 LSN</v>
      </c>
      <c r="J159" s="5">
        <f ca="1">IF(B_MSK[[#This Row],[//]]="","",IF(INDEX(INDIRECT(DIR&amp;$2:$2),B_MSK[[#This Row],[//]])="","",INDEX(INDIRECT(DIR&amp;$2:$2),B_MSK[[#This Row],[//]])))</f>
        <v>5</v>
      </c>
      <c r="K159" s="5" t="str">
        <f ca="1">IF(B_MSK[[#This Row],[//]]="","",IF(INDEX(INDIRECT(DIR&amp;$2:$2),B_MSK[[#This Row],[//]])="","",INDEX(INDIRECT(DIR&amp;$2:$2),B_MSK[[#This Row],[//]])))</f>
        <v/>
      </c>
      <c r="L159" s="5" t="str">
        <f ca="1">IF(B_MSK[[#This Row],[//]]="","",IF(INDEX(INDIRECT(DIR&amp;$2:$2),B_MSK[[#This Row],[//]])="","",INDEX(INDIRECT(DIR&amp;$2:$2),B_MSK[[#This Row],[//]])))</f>
        <v/>
      </c>
      <c r="M159" s="13">
        <f ca="1">IF(B_MSK[[#This Row],[//]]="","",INDEX(INDIRECT(DIR&amp;$2:$2),B_MSK[[#This Row],[//]]))</f>
        <v>0</v>
      </c>
      <c r="N159" s="13">
        <f ca="1">IF(OR(B_MSK[[#This Row],[//]]="",),"",INDEX(INDIRECT(DIR&amp;$2:$2),B_MSK[[#This Row],[//]]))</f>
        <v>3888000</v>
      </c>
      <c r="O159" s="3">
        <f ca="1">IF(B_MSK[[#This Row],[//]]="","",IF(INDEX(INDIRECT(DIR&amp;$2:$2),B_MSK[[#This Row],[//]])=0,"",INDEX(INDIRECT(DIR&amp;$2:$2),B_MSK[[#This Row],[//]])))</f>
        <v>0.17</v>
      </c>
      <c r="P159" s="3" t="str">
        <f ca="1">IF(B_MSK[[#This Row],[//]]="","",IF(INDEX(INDIRECT(DIR&amp;$2:$2),B_MSK[[#This Row],[//]])=0,"",INDEX(INDIRECT(DIR&amp;$2:$2),B_MSK[[#This Row],[//]])))</f>
        <v/>
      </c>
      <c r="Q159" s="12">
        <f ca="1">IF(B_MSK[[#This Row],[//]]="","",INDEX(INDIRECT(DIR&amp;$2:$2),B_MSK[[#This Row],[//]]))</f>
        <v>16135200</v>
      </c>
      <c r="R1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9" s="37">
        <f ca="1">IF(B_MSK[[#This Row],[//]]="","",INDEX(INDIRECT(DIR&amp;$2:$2),B_MSK[[#This Row],[//]]))</f>
        <v>0</v>
      </c>
      <c r="U159" s="38" t="str">
        <f ca="1">IF(SUMIF(B_MSK[NAMA BARANG],B_MSK[[#This Row],[NAMA BARANG]],B_MSK[JMLH BRG])=0,"",SUMIF(B_MSK[NAMA BARANG],B_MSK[[#This Row],[NAMA BARANG]],B_MSK[C]))</f>
        <v/>
      </c>
      <c r="V159" s="7" t="str">
        <f ca="1">IF(B_MSK[[#This Row],[//]]="","",INDEX(INDIRECT(DIR&amp;$2:$2),B_MSK[[#This Row],[//]]))</f>
        <v>KENKO CUTTER BLADE L-150 (18MM)</v>
      </c>
      <c r="W159" s="7" t="str">
        <f ca="1">LOWER(SUBSTITUTE(SUBSTITUTE(SUBSTITUTE(SUBSTITUTE(SUBSTITUTE(SUBSTITUTE(SUBSTITUTE(SUBSTITUTE(SUBSTITUTE(B_MSK[[#This Row],[N.B.nota]]," ",""),"-",""),"(",""),")",""),".",""),",",""),"/",""),"""",""),"+",""))</f>
        <v>kenkocutterbladel15018mm</v>
      </c>
      <c r="X159" s="5" t="str">
        <f ca="1">IF(B_MSK[[#This Row],[N.B.nota]]="","",IF(MATCH(B_MSK[[#This Row],[concat]],[2]!db[NB NOTA_C],0)&gt;0,"ada",0))</f>
        <v>ada</v>
      </c>
      <c r="Y159" s="5" t="str">
        <f ca="1">IF(B_MSK[[#This Row],[N.B.nota]]="","",ADDRESS(ROW(B_MSK[QB]),COLUMN(B_MSK[QB]))&amp;":"&amp;ADDRESS(ROW(),COLUMN(B_MSK[QB])))</f>
        <v>$D$4:$D$159</v>
      </c>
      <c r="Z159" s="5">
        <f ca="1">IF(B_MSK[[#This Row],[concat]]="","",MATCH(B_MSK[[#This Row],[concat]],[2]!db[NB NOTA_C],0)+1)</f>
        <v>1133</v>
      </c>
      <c r="AA159" s="5" t="str">
        <f ca="1">IF(B_MSK[[#This Row],[//]]="","",HYPERLINK("[D:\kerja\BANK EXP\BARU\DB.XLSX]DB!e"&amp;B_MSK[[#This Row],[DB_ROW]],"&gt;"))</f>
        <v>&gt;</v>
      </c>
      <c r="AB159" s="30" t="str">
        <f ca="1">MID(B_MSK[[#This Row],[/ STN_1]],FIND(" ",B_MSK[[#This Row],[/ STN_1]])+1,LEN(B_MSK[[#This Row],[/ STN_1]]))</f>
        <v>LSN</v>
      </c>
      <c r="AC159" s="11">
        <f ca="1">IF(B_MSK[[#This Row],[//]]="","",IF(B_MSK[[#This Row],[ JUMLAH ]]="","",IF(B_MSK[[#This Row],[C]]="",B_MSK[[#This Row],[HARGA CTN]]/B_MSK[[#This Row],[JMLH BRG]],B_MSK[[#This Row],[HARGA CTN]]/B_MSK[[#This Row],[A_1]])))</f>
        <v>64800</v>
      </c>
      <c r="AD1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5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5400</v>
      </c>
      <c r="AF15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59" s="15" t="str">
        <f ca="1">IF(B_MSK[[#This Row],[HARGA_2]]="","",IF(MID(B_MSK[[#This Row],[/ STN_2]],FIND(" ",B_MSK[[#This Row],[/ STN_2]])+1,LEN(B_MSK[[#This Row],[/ STN_2]]))="LSN",B_MSK[[#This Row],[HARGA_2]]/12,""))</f>
        <v/>
      </c>
      <c r="AH159" s="7" t="str">
        <f ca="1">IF(B_MSK[[#This Row],[HARGA_3]]="","","/ "&amp;"PCS")</f>
        <v/>
      </c>
      <c r="AI159" s="15">
        <f ca="1">IF(B_MSK[[#This Row],[HARGA_3]]="",IF(B_MSK[[#This Row],[HARGA_2]]="",IF(B_MSK[[#This Row],[HARGA_1]]="","",B_MSK[[#This Row],[HARGA_1]]),B_MSK[[#This Row],[HARGA_2]]),B_MSK[[#This Row],[HARGA_3]])</f>
        <v>5400</v>
      </c>
      <c r="AJ15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9" s="5" t="str">
        <f ca="1">IF(B_MSK[[#This Row],[//]]="","",SUBSTITUTE(SUBSTITUTE(SUBSTITUTE(B_MSK[[#This Row],[QTY/ CTN]]," ","_",2),"(",""),")","")&amp;"_")</f>
        <v>60 LSN_</v>
      </c>
      <c r="AL159" s="5">
        <f ca="1">IF(B_MSK[[#This Row],[A_B]]="","",SEARCH("_",B_MSK[[#This Row],[A_B]]))</f>
        <v>7</v>
      </c>
      <c r="AM159" s="5">
        <f ca="1">IF(B_MSK[[#This Row],[A_B]]="","",LEN(B_MSK[[#This Row],[A_B]]))</f>
        <v>7</v>
      </c>
      <c r="AN159" s="5" t="str">
        <f ca="1">IF(B_MSK[[#This Row],[A_B]]="","",LEFT(B_MSK[[#This Row],[QTY/ CTN]],B_MSK[[#This Row],[A_B_1]]))</f>
        <v>60 LSN</v>
      </c>
      <c r="AO159" s="5" t="str">
        <f ca="1">IF(B_MSK[[#This Row],[A_B]]="","",LEFT(B_MSK[[#This Row],[A_]],SEARCH(" ",B_MSK[[#This Row],[A_]])-1))</f>
        <v>60</v>
      </c>
      <c r="AP159" s="5" t="str">
        <f ca="1">IF(B_MSK[[#This Row],[A_B]]="","",RIGHT(B_MSK[[#This Row],[A_]],LEN(B_MSK[[#This Row],[A_]])-SEARCH(" ",B_MSK[[#This Row],[A_]])))</f>
        <v>LSN</v>
      </c>
      <c r="AQ1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59" s="5" t="str">
        <f ca="1">IF(B_MSK[[#This Row],[B_]]="","",LEFT(B_MSK[[#This Row],[B_]],SEARCH(" ",B_MSK[[#This Row],[B_]])))</f>
        <v xml:space="preserve">12 </v>
      </c>
      <c r="AS159" s="5" t="str">
        <f ca="1">IF(B_MSK[[#This Row],[B_]]="","",RIGHT(B_MSK[[#This Row],[B_]],LEN(B_MSK[[#This Row],[B_]])-SEARCH(" ",B_MSK[[#This Row],[B_]])))</f>
        <v>PCS</v>
      </c>
      <c r="AT159" s="5" t="str">
        <f ca="1">IF(B_MSK[[#This Row],[B_2]]="LSN",12,"")</f>
        <v/>
      </c>
      <c r="AU159" s="5" t="str">
        <f ca="1">IF(B_MSK[[#This Row],[C_1]]="","","PCS")</f>
        <v/>
      </c>
      <c r="AV159" s="5">
        <f ca="1">IF(B_MSK[[#This Row],[A_1]]="","",B_MSK[[#This Row],[A_1]]*IF(B_MSK[[#This Row],[B_1]]="",1,B_MSK[[#This Row],[B_1]])*IF(B_MSK[[#This Row],[C_1]]="",1,B_MSK[[#This Row],[C_1]]))</f>
        <v>720</v>
      </c>
      <c r="AW159" s="5" t="str">
        <f ca="1">IF(B_MSK[[#This Row],[C_2]]="",IF(B_MSK[[#This Row],[B_2]]="",IF(B_MSK[[#This Row],[A_2]]="","",B_MSK[[#This Row],[A_2]]),B_MSK[[#This Row],[B_2]]),B_MSK[[#This Row],[C_2]])</f>
        <v>PCS</v>
      </c>
      <c r="AX159" s="2">
        <f ca="1">IF(ISNUMBER(B_MSK[[#This Row],[TANGGAL DATANG]]),B_MSK[[#This Row],[TANGGAL DATANG]],AX158)</f>
        <v>44935</v>
      </c>
      <c r="AY159" s="5" t="e">
        <f ca="1">IF(B_MSK[[#This Row],[DB_ROW]]="","",INDEX([3]!db[JENIS],B_MSK[[#This Row],[DB_ROW]]-1))</f>
        <v>#REF!</v>
      </c>
      <c r="AZ159" s="5">
        <f ca="1">IF(B_MSK[[#This Row],[A_1]]="","",B_MSK[[#This Row],[A_1]])*1</f>
        <v>60</v>
      </c>
      <c r="BA159" s="5" t="str">
        <f ca="1">IF(B_MSK[[#This Row],[//]]="","",INDEX(INDIRECT(DIR&amp;$2:$2),B_MSK[[#This Row],[//]]))</f>
        <v>ARTO MORO</v>
      </c>
      <c r="BB159" s="5" t="str">
        <f ca="1">CONCATENATE(B_MSK[[#This Row],[concat]],B_MSK[[#This Row],[HARGA_X]],B_MSK[[#This Row],[SAT]])</f>
        <v>kenkocutterbladel15018mm5400</v>
      </c>
    </row>
    <row r="160" spans="1:54" x14ac:dyDescent="0.25">
      <c r="A160" s="6" t="s">
        <v>128</v>
      </c>
      <c r="B160" s="5" t="str">
        <f ca="1">IF(B_MSK[[#This Row],[N_ID]]="","",INDEX(INDIRECT(DIR&amp;$2:$2),MATCH(B_MSK[[#This Row],[N_ID]],INDIRECT(DIR&amp;"!NOTA[ID_P]"),0)))</f>
        <v/>
      </c>
      <c r="C160" s="5" t="str">
        <f ca="1">IF(B_MSK[[#This Row],[//]]="","",HYPERLINK("["&amp;SUBSTITUTE(DIR,"'","")&amp;"]NOTA!D"&amp;B_MSK[[#This Row],[//]]+2,"&gt;"))</f>
        <v>&gt;</v>
      </c>
      <c r="D160" s="5" t="str">
        <f ca="1">IF(B_MSK[[#This Row],[N_ID]]="","",COUNTIF(INDIRECT(DIR&amp;"!NOTA[ID_H]"),B_MSK[[#This Row],[ID NOTA]]))</f>
        <v/>
      </c>
      <c r="E16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157</v>
      </c>
      <c r="F1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0" s="7" t="str">
        <f ca="1">IF(B_MSK[[#This Row],[stt]]="ada",INDEX([2]!db[NB BM],B_MSK[DB_ROW]-1),"")</f>
        <v>Gel pen Kenko Hitech 0.28mm hitam</v>
      </c>
      <c r="H160" s="7" t="str">
        <f ca="1">IF(B_MSK[[#This Row],[//]]="","",INDEX(INDIRECT(DIR&amp;$2:$2),B_MSK[[#This Row],[//]]))</f>
        <v>KENKO SINAR INDONESIA</v>
      </c>
      <c r="I160" s="27" t="str">
        <f ca="1">IF(B_MSK[[#This Row],[//]]="","",INDEX(INDIRECT(DB_PATH&amp;$2:$2),B_MSK[[#This Row],[DB_ROW]]-1))</f>
        <v>12 GRS</v>
      </c>
      <c r="J160" s="5">
        <f ca="1">IF(B_MSK[[#This Row],[//]]="","",IF(INDEX(INDIRECT(DIR&amp;$2:$2),B_MSK[[#This Row],[//]])="","",INDEX(INDIRECT(DIR&amp;$2:$2),B_MSK[[#This Row],[//]])))</f>
        <v>5</v>
      </c>
      <c r="K160" s="5" t="str">
        <f ca="1">IF(B_MSK[[#This Row],[//]]="","",IF(INDEX(INDIRECT(DIR&amp;$2:$2),B_MSK[[#This Row],[//]])="","",INDEX(INDIRECT(DIR&amp;$2:$2),B_MSK[[#This Row],[//]])))</f>
        <v/>
      </c>
      <c r="L160" s="5" t="str">
        <f ca="1">IF(B_MSK[[#This Row],[//]]="","",IF(INDEX(INDIRECT(DIR&amp;$2:$2),B_MSK[[#This Row],[//]])="","",INDEX(INDIRECT(DIR&amp;$2:$2),B_MSK[[#This Row],[//]])))</f>
        <v/>
      </c>
      <c r="M160" s="13">
        <f ca="1">IF(B_MSK[[#This Row],[//]]="","",INDEX(INDIRECT(DIR&amp;$2:$2),B_MSK[[#This Row],[//]]))</f>
        <v>0</v>
      </c>
      <c r="N160" s="13">
        <f ca="1">IF(OR(B_MSK[[#This Row],[//]]="",),"",INDEX(INDIRECT(DIR&amp;$2:$2),B_MSK[[#This Row],[//]]))</f>
        <v>5616000</v>
      </c>
      <c r="O160" s="3">
        <f ca="1">IF(B_MSK[[#This Row],[//]]="","",IF(INDEX(INDIRECT(DIR&amp;$2:$2),B_MSK[[#This Row],[//]])=0,"",INDEX(INDIRECT(DIR&amp;$2:$2),B_MSK[[#This Row],[//]])))</f>
        <v>0.17</v>
      </c>
      <c r="P160" s="3" t="str">
        <f ca="1">IF(B_MSK[[#This Row],[//]]="","",IF(INDEX(INDIRECT(DIR&amp;$2:$2),B_MSK[[#This Row],[//]])=0,"",INDEX(INDIRECT(DIR&amp;$2:$2),B_MSK[[#This Row],[//]])))</f>
        <v/>
      </c>
      <c r="Q160" s="12">
        <f ca="1">IF(B_MSK[[#This Row],[//]]="","",INDEX(INDIRECT(DIR&amp;$2:$2),B_MSK[[#This Row],[//]]))</f>
        <v>23306400</v>
      </c>
      <c r="R1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0" s="37">
        <f ca="1">IF(B_MSK[[#This Row],[//]]="","",INDEX(INDIRECT(DIR&amp;$2:$2),B_MSK[[#This Row],[//]]))</f>
        <v>0</v>
      </c>
      <c r="U160" s="38" t="str">
        <f ca="1">IF(SUMIF(B_MSK[NAMA BARANG],B_MSK[[#This Row],[NAMA BARANG]],B_MSK[JMLH BRG])=0,"",SUMIF(B_MSK[NAMA BARANG],B_MSK[[#This Row],[NAMA BARANG]],B_MSK[C]))</f>
        <v/>
      </c>
      <c r="V160" s="7" t="str">
        <f ca="1">IF(B_MSK[[#This Row],[//]]="","",INDEX(INDIRECT(DIR&amp;$2:$2),B_MSK[[#This Row],[//]]))</f>
        <v>KENKO GEL PEN HI-TECH-H 0.28MM BLACK</v>
      </c>
      <c r="W160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X160" s="5" t="str">
        <f ca="1">IF(B_MSK[[#This Row],[N.B.nota]]="","",IF(MATCH(B_MSK[[#This Row],[concat]],[2]!db[NB NOTA_C],0)&gt;0,"ada",0))</f>
        <v>ada</v>
      </c>
      <c r="Y160" s="5" t="str">
        <f ca="1">IF(B_MSK[[#This Row],[N.B.nota]]="","",ADDRESS(ROW(B_MSK[QB]),COLUMN(B_MSK[QB]))&amp;":"&amp;ADDRESS(ROW(),COLUMN(B_MSK[QB])))</f>
        <v>$D$4:$D$160</v>
      </c>
      <c r="Z160" s="5">
        <f ca="1">IF(B_MSK[[#This Row],[concat]]="","",MATCH(B_MSK[[#This Row],[concat]],[2]!db[NB NOTA_C],0)+1)</f>
        <v>1153</v>
      </c>
      <c r="AA160" s="5" t="str">
        <f ca="1">IF(B_MSK[[#This Row],[//]]="","",HYPERLINK("[D:\kerja\BANK EXP\BARU\DB.XLSX]DB!e"&amp;B_MSK[[#This Row],[DB_ROW]],"&gt;"))</f>
        <v>&gt;</v>
      </c>
      <c r="AB160" s="30" t="str">
        <f ca="1">MID(B_MSK[[#This Row],[/ STN_1]],FIND(" ",B_MSK[[#This Row],[/ STN_1]])+1,LEN(B_MSK[[#This Row],[/ STN_1]]))</f>
        <v>GRS</v>
      </c>
      <c r="AC160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1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6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160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60" s="15">
        <f ca="1">IF(B_MSK[[#This Row],[HARGA_2]]="","",IF(MID(B_MSK[[#This Row],[/ STN_2]],FIND(" ",B_MSK[[#This Row],[/ STN_2]])+1,LEN(B_MSK[[#This Row],[/ STN_2]]))="LSN",B_MSK[[#This Row],[HARGA_2]]/12,""))</f>
        <v>3250</v>
      </c>
      <c r="AH160" s="7" t="str">
        <f ca="1">IF(B_MSK[[#This Row],[HARGA_3]]="","","/ "&amp;"PCS")</f>
        <v>/ PCS</v>
      </c>
      <c r="AI160" s="15">
        <f ca="1">IF(B_MSK[[#This Row],[HARGA_3]]="",IF(B_MSK[[#This Row],[HARGA_2]]="",IF(B_MSK[[#This Row],[HARGA_1]]="","",B_MSK[[#This Row],[HARGA_1]]),B_MSK[[#This Row],[HARGA_2]]),B_MSK[[#This Row],[HARGA_3]])</f>
        <v>3250</v>
      </c>
      <c r="AJ16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0" s="5" t="str">
        <f ca="1">IF(B_MSK[[#This Row],[//]]="","",SUBSTITUTE(SUBSTITUTE(SUBSTITUTE(B_MSK[[#This Row],[QTY/ CTN]]," ","_",2),"(",""),")","")&amp;"_")</f>
        <v>12 GRS_</v>
      </c>
      <c r="AL160" s="5">
        <f ca="1">IF(B_MSK[[#This Row],[A_B]]="","",SEARCH("_",B_MSK[[#This Row],[A_B]]))</f>
        <v>7</v>
      </c>
      <c r="AM160" s="5">
        <f ca="1">IF(B_MSK[[#This Row],[A_B]]="","",LEN(B_MSK[[#This Row],[A_B]]))</f>
        <v>7</v>
      </c>
      <c r="AN160" s="5" t="str">
        <f ca="1">IF(B_MSK[[#This Row],[A_B]]="","",LEFT(B_MSK[[#This Row],[QTY/ CTN]],B_MSK[[#This Row],[A_B_1]]))</f>
        <v>12 GRS</v>
      </c>
      <c r="AO160" s="5" t="str">
        <f ca="1">IF(B_MSK[[#This Row],[A_B]]="","",LEFT(B_MSK[[#This Row],[A_]],SEARCH(" ",B_MSK[[#This Row],[A_]])-1))</f>
        <v>12</v>
      </c>
      <c r="AP160" s="5" t="str">
        <f ca="1">IF(B_MSK[[#This Row],[A_B]]="","",RIGHT(B_MSK[[#This Row],[A_]],LEN(B_MSK[[#This Row],[A_]])-SEARCH(" ",B_MSK[[#This Row],[A_]])))</f>
        <v>GRS</v>
      </c>
      <c r="AQ1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60" s="5" t="str">
        <f ca="1">IF(B_MSK[[#This Row],[B_]]="","",LEFT(B_MSK[[#This Row],[B_]],SEARCH(" ",B_MSK[[#This Row],[B_]])))</f>
        <v xml:space="preserve">12 </v>
      </c>
      <c r="AS160" s="5" t="str">
        <f ca="1">IF(B_MSK[[#This Row],[B_]]="","",RIGHT(B_MSK[[#This Row],[B_]],LEN(B_MSK[[#This Row],[B_]])-SEARCH(" ",B_MSK[[#This Row],[B_]])))</f>
        <v>LSN</v>
      </c>
      <c r="AT160" s="5">
        <f ca="1">IF(B_MSK[[#This Row],[B_2]]="LSN",12,"")</f>
        <v>12</v>
      </c>
      <c r="AU160" s="5" t="str">
        <f ca="1">IF(B_MSK[[#This Row],[C_1]]="","","PCS")</f>
        <v>PCS</v>
      </c>
      <c r="AV160" s="5">
        <f ca="1">IF(B_MSK[[#This Row],[A_1]]="","",B_MSK[[#This Row],[A_1]]*IF(B_MSK[[#This Row],[B_1]]="",1,B_MSK[[#This Row],[B_1]])*IF(B_MSK[[#This Row],[C_1]]="",1,B_MSK[[#This Row],[C_1]]))</f>
        <v>1728</v>
      </c>
      <c r="AW160" s="5" t="str">
        <f ca="1">IF(B_MSK[[#This Row],[C_2]]="",IF(B_MSK[[#This Row],[B_2]]="",IF(B_MSK[[#This Row],[A_2]]="","",B_MSK[[#This Row],[A_2]]),B_MSK[[#This Row],[B_2]]),B_MSK[[#This Row],[C_2]])</f>
        <v>PCS</v>
      </c>
      <c r="AX160" s="2">
        <f ca="1">IF(ISNUMBER(B_MSK[[#This Row],[TANGGAL DATANG]]),B_MSK[[#This Row],[TANGGAL DATANG]],AX159)</f>
        <v>44935</v>
      </c>
      <c r="AY160" s="5" t="e">
        <f ca="1">IF(B_MSK[[#This Row],[DB_ROW]]="","",INDEX([3]!db[JENIS],B_MSK[[#This Row],[DB_ROW]]-1))</f>
        <v>#REF!</v>
      </c>
      <c r="AZ160" s="5">
        <f ca="1">IF(B_MSK[[#This Row],[A_1]]="","",B_MSK[[#This Row],[A_1]])*1</f>
        <v>12</v>
      </c>
      <c r="BA160" s="5" t="str">
        <f ca="1">IF(B_MSK[[#This Row],[//]]="","",INDEX(INDIRECT(DIR&amp;$2:$2),B_MSK[[#This Row],[//]]))</f>
        <v>ARTO MORO</v>
      </c>
      <c r="BB160" s="5" t="str">
        <f ca="1">CONCATENATE(B_MSK[[#This Row],[concat]],B_MSK[[#This Row],[HARGA_X]],B_MSK[[#This Row],[SAT]])</f>
        <v>kenkogelpenhitechh028mmblack3250</v>
      </c>
    </row>
    <row r="161" spans="1:54" x14ac:dyDescent="0.25">
      <c r="A161" s="6" t="s">
        <v>128</v>
      </c>
      <c r="B161" s="5" t="str">
        <f ca="1">IF(B_MSK[[#This Row],[N_ID]]="","",INDEX(INDIRECT(DIR&amp;$2:$2),MATCH(B_MSK[[#This Row],[N_ID]],INDIRECT(DIR&amp;"!NOTA[ID_P]"),0)))</f>
        <v/>
      </c>
      <c r="C161" s="5" t="str">
        <f ca="1">IF(B_MSK[[#This Row],[//]]="","",HYPERLINK("["&amp;SUBSTITUTE(DIR,"'","")&amp;"]NOTA!D"&amp;B_MSK[[#This Row],[//]]+2,"&gt;"))</f>
        <v>&gt;</v>
      </c>
      <c r="D161" s="5" t="str">
        <f ca="1">IF(B_MSK[[#This Row],[N_ID]]="","",COUNTIF(INDIRECT(DIR&amp;"!NOTA[ID_H]"),B_MSK[[#This Row],[ID NOTA]]))</f>
        <v/>
      </c>
      <c r="E16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158</v>
      </c>
      <c r="F1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1" s="7" t="str">
        <f ca="1">IF(B_MSK[[#This Row],[stt]]="ada",INDEX([2]!db[NB BM],B_MSK[DB_ROW]-1),"")</f>
        <v>Punch Kenko no.85 XL</v>
      </c>
      <c r="H161" s="7" t="str">
        <f ca="1">IF(B_MSK[[#This Row],[//]]="","",INDEX(INDIRECT(DIR&amp;$2:$2),B_MSK[[#This Row],[//]]))</f>
        <v>KENKO SINAR INDONESIA</v>
      </c>
      <c r="I161" s="27" t="str">
        <f ca="1">IF(B_MSK[[#This Row],[//]]="","",INDEX(INDIRECT(DB_PATH&amp;$2:$2),B_MSK[[#This Row],[DB_ROW]]-1))</f>
        <v>24 PCS</v>
      </c>
      <c r="J161" s="5">
        <f ca="1">IF(B_MSK[[#This Row],[//]]="","",IF(INDEX(INDIRECT(DIR&amp;$2:$2),B_MSK[[#This Row],[//]])="","",INDEX(INDIRECT(DIR&amp;$2:$2),B_MSK[[#This Row],[//]])))</f>
        <v>1</v>
      </c>
      <c r="K161" s="5" t="str">
        <f ca="1">IF(B_MSK[[#This Row],[//]]="","",IF(INDEX(INDIRECT(DIR&amp;$2:$2),B_MSK[[#This Row],[//]])="","",INDEX(INDIRECT(DIR&amp;$2:$2),B_MSK[[#This Row],[//]])))</f>
        <v/>
      </c>
      <c r="L161" s="5" t="str">
        <f ca="1">IF(B_MSK[[#This Row],[//]]="","",IF(INDEX(INDIRECT(DIR&amp;$2:$2),B_MSK[[#This Row],[//]])="","",INDEX(INDIRECT(DIR&amp;$2:$2),B_MSK[[#This Row],[//]])))</f>
        <v/>
      </c>
      <c r="M161" s="13">
        <f ca="1">IF(B_MSK[[#This Row],[//]]="","",INDEX(INDIRECT(DIR&amp;$2:$2),B_MSK[[#This Row],[//]]))</f>
        <v>0</v>
      </c>
      <c r="N161" s="13">
        <f ca="1">IF(OR(B_MSK[[#This Row],[//]]="",),"",INDEX(INDIRECT(DIR&amp;$2:$2),B_MSK[[#This Row],[//]]))</f>
        <v>1416000</v>
      </c>
      <c r="O161" s="3">
        <f ca="1">IF(B_MSK[[#This Row],[//]]="","",IF(INDEX(INDIRECT(DIR&amp;$2:$2),B_MSK[[#This Row],[//]])=0,"",INDEX(INDIRECT(DIR&amp;$2:$2),B_MSK[[#This Row],[//]])))</f>
        <v>0.17</v>
      </c>
      <c r="P161" s="3" t="str">
        <f ca="1">IF(B_MSK[[#This Row],[//]]="","",IF(INDEX(INDIRECT(DIR&amp;$2:$2),B_MSK[[#This Row],[//]])=0,"",INDEX(INDIRECT(DIR&amp;$2:$2),B_MSK[[#This Row],[//]])))</f>
        <v/>
      </c>
      <c r="Q161" s="12">
        <f ca="1">IF(B_MSK[[#This Row],[//]]="","",INDEX(INDIRECT(DIR&amp;$2:$2),B_MSK[[#This Row],[//]]))</f>
        <v>1175280</v>
      </c>
      <c r="R1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1" s="37">
        <f ca="1">IF(B_MSK[[#This Row],[//]]="","",INDEX(INDIRECT(DIR&amp;$2:$2),B_MSK[[#This Row],[//]]))</f>
        <v>0</v>
      </c>
      <c r="U161" s="38" t="str">
        <f ca="1">IF(SUMIF(B_MSK[NAMA BARANG],B_MSK[[#This Row],[NAMA BARANG]],B_MSK[JMLH BRG])=0,"",SUMIF(B_MSK[NAMA BARANG],B_MSK[[#This Row],[NAMA BARANG]],B_MSK[C]))</f>
        <v/>
      </c>
      <c r="V161" s="7" t="str">
        <f ca="1">IF(B_MSK[[#This Row],[//]]="","",INDEX(INDIRECT(DIR&amp;$2:$2),B_MSK[[#This Row],[//]]))</f>
        <v>KENKO PUNCH NO.85 XL</v>
      </c>
      <c r="W161" s="7" t="str">
        <f ca="1">LOWER(SUBSTITUTE(SUBSTITUTE(SUBSTITUTE(SUBSTITUTE(SUBSTITUTE(SUBSTITUTE(SUBSTITUTE(SUBSTITUTE(SUBSTITUTE(B_MSK[[#This Row],[N.B.nota]]," ",""),"-",""),"(",""),")",""),".",""),",",""),"/",""),"""",""),"+",""))</f>
        <v>kenkopunchno85xl</v>
      </c>
      <c r="X161" s="5" t="str">
        <f ca="1">IF(B_MSK[[#This Row],[N.B.nota]]="","",IF(MATCH(B_MSK[[#This Row],[concat]],[2]!db[NB NOTA_C],0)&gt;0,"ada",0))</f>
        <v>ada</v>
      </c>
      <c r="Y161" s="5" t="str">
        <f ca="1">IF(B_MSK[[#This Row],[N.B.nota]]="","",ADDRESS(ROW(B_MSK[QB]),COLUMN(B_MSK[QB]))&amp;":"&amp;ADDRESS(ROW(),COLUMN(B_MSK[QB])))</f>
        <v>$D$4:$D$161</v>
      </c>
      <c r="Z161" s="5">
        <f ca="1">IF(B_MSK[[#This Row],[concat]]="","",MATCH(B_MSK[[#This Row],[concat]],[2]!db[NB NOTA_C],0)+1)</f>
        <v>1264</v>
      </c>
      <c r="AA161" s="5" t="str">
        <f ca="1">IF(B_MSK[[#This Row],[//]]="","",HYPERLINK("[D:\kerja\BANK EXP\BARU\DB.XLSX]DB!e"&amp;B_MSK[[#This Row],[DB_ROW]],"&gt;"))</f>
        <v>&gt;</v>
      </c>
      <c r="AB161" s="30" t="str">
        <f ca="1">MID(B_MSK[[#This Row],[/ STN_1]],FIND(" ",B_MSK[[#This Row],[/ STN_1]])+1,LEN(B_MSK[[#This Row],[/ STN_1]]))</f>
        <v>PCS</v>
      </c>
      <c r="AC161" s="11">
        <f ca="1">IF(B_MSK[[#This Row],[//]]="","",IF(B_MSK[[#This Row],[ JUMLAH ]]="","",IF(B_MSK[[#This Row],[C]]="",B_MSK[[#This Row],[HARGA CTN]]/B_MSK[[#This Row],[JMLH BRG]],B_MSK[[#This Row],[HARGA CTN]]/B_MSK[[#This Row],[A_1]])))</f>
        <v>59000</v>
      </c>
      <c r="AD1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1" s="15" t="str">
        <f ca="1">IF(B_MSK[[#This Row],[HARGA_2]]="","",IF(MID(B_MSK[[#This Row],[/ STN_2]],FIND(" ",B_MSK[[#This Row],[/ STN_2]])+1,LEN(B_MSK[[#This Row],[/ STN_2]]))="LSN",B_MSK[[#This Row],[HARGA_2]]/12,""))</f>
        <v/>
      </c>
      <c r="AH161" s="7" t="str">
        <f ca="1">IF(B_MSK[[#This Row],[HARGA_3]]="","","/ "&amp;"PCS")</f>
        <v/>
      </c>
      <c r="AI161" s="15">
        <f ca="1">IF(B_MSK[[#This Row],[HARGA_3]]="",IF(B_MSK[[#This Row],[HARGA_2]]="",IF(B_MSK[[#This Row],[HARGA_1]]="","",B_MSK[[#This Row],[HARGA_1]]),B_MSK[[#This Row],[HARGA_2]]),B_MSK[[#This Row],[HARGA_3]])</f>
        <v>59000</v>
      </c>
      <c r="AJ16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1" s="5" t="str">
        <f ca="1">IF(B_MSK[[#This Row],[//]]="","",SUBSTITUTE(SUBSTITUTE(SUBSTITUTE(B_MSK[[#This Row],[QTY/ CTN]]," ","_",2),"(",""),")","")&amp;"_")</f>
        <v>24 PCS_</v>
      </c>
      <c r="AL161" s="5">
        <f ca="1">IF(B_MSK[[#This Row],[A_B]]="","",SEARCH("_",B_MSK[[#This Row],[A_B]]))</f>
        <v>7</v>
      </c>
      <c r="AM161" s="5">
        <f ca="1">IF(B_MSK[[#This Row],[A_B]]="","",LEN(B_MSK[[#This Row],[A_B]]))</f>
        <v>7</v>
      </c>
      <c r="AN161" s="5" t="str">
        <f ca="1">IF(B_MSK[[#This Row],[A_B]]="","",LEFT(B_MSK[[#This Row],[QTY/ CTN]],B_MSK[[#This Row],[A_B_1]]))</f>
        <v>24 PCS</v>
      </c>
      <c r="AO161" s="5" t="str">
        <f ca="1">IF(B_MSK[[#This Row],[A_B]]="","",LEFT(B_MSK[[#This Row],[A_]],SEARCH(" ",B_MSK[[#This Row],[A_]])-1))</f>
        <v>24</v>
      </c>
      <c r="AP161" s="5" t="str">
        <f ca="1">IF(B_MSK[[#This Row],[A_B]]="","",RIGHT(B_MSK[[#This Row],[A_]],LEN(B_MSK[[#This Row],[A_]])-SEARCH(" ",B_MSK[[#This Row],[A_]])))</f>
        <v>PCS</v>
      </c>
      <c r="AQ1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1" s="5" t="str">
        <f ca="1">IF(B_MSK[[#This Row],[B_]]="","",LEFT(B_MSK[[#This Row],[B_]],SEARCH(" ",B_MSK[[#This Row],[B_]])))</f>
        <v/>
      </c>
      <c r="AS161" s="5" t="str">
        <f ca="1">IF(B_MSK[[#This Row],[B_]]="","",RIGHT(B_MSK[[#This Row],[B_]],LEN(B_MSK[[#This Row],[B_]])-SEARCH(" ",B_MSK[[#This Row],[B_]])))</f>
        <v/>
      </c>
      <c r="AT161" s="5" t="str">
        <f ca="1">IF(B_MSK[[#This Row],[B_2]]="LSN",12,"")</f>
        <v/>
      </c>
      <c r="AU161" s="5" t="str">
        <f ca="1">IF(B_MSK[[#This Row],[C_1]]="","","PCS")</f>
        <v/>
      </c>
      <c r="AV161" s="5">
        <f ca="1">IF(B_MSK[[#This Row],[A_1]]="","",B_MSK[[#This Row],[A_1]]*IF(B_MSK[[#This Row],[B_1]]="",1,B_MSK[[#This Row],[B_1]])*IF(B_MSK[[#This Row],[C_1]]="",1,B_MSK[[#This Row],[C_1]]))</f>
        <v>24</v>
      </c>
      <c r="AW161" s="5" t="str">
        <f ca="1">IF(B_MSK[[#This Row],[C_2]]="",IF(B_MSK[[#This Row],[B_2]]="",IF(B_MSK[[#This Row],[A_2]]="","",B_MSK[[#This Row],[A_2]]),B_MSK[[#This Row],[B_2]]),B_MSK[[#This Row],[C_2]])</f>
        <v>PCS</v>
      </c>
      <c r="AX161" s="2">
        <f ca="1">IF(ISNUMBER(B_MSK[[#This Row],[TANGGAL DATANG]]),B_MSK[[#This Row],[TANGGAL DATANG]],AX160)</f>
        <v>44935</v>
      </c>
      <c r="AY161" s="5" t="e">
        <f ca="1">IF(B_MSK[[#This Row],[DB_ROW]]="","",INDEX([3]!db[JENIS],B_MSK[[#This Row],[DB_ROW]]-1))</f>
        <v>#REF!</v>
      </c>
      <c r="AZ161" s="5">
        <f ca="1">IF(B_MSK[[#This Row],[A_1]]="","",B_MSK[[#This Row],[A_1]])*1</f>
        <v>24</v>
      </c>
      <c r="BA161" s="5" t="str">
        <f ca="1">IF(B_MSK[[#This Row],[//]]="","",INDEX(INDIRECT(DIR&amp;$2:$2),B_MSK[[#This Row],[//]]))</f>
        <v>ARTO MORO</v>
      </c>
      <c r="BB161" s="5" t="str">
        <f ca="1">CONCATENATE(B_MSK[[#This Row],[concat]],B_MSK[[#This Row],[HARGA_X]],B_MSK[[#This Row],[SAT]])</f>
        <v>kenkopunchno85xl59000</v>
      </c>
    </row>
    <row r="162" spans="1:54" x14ac:dyDescent="0.25">
      <c r="A162" s="6" t="s">
        <v>128</v>
      </c>
      <c r="B162" s="5" t="str">
        <f ca="1">IF(B_MSK[[#This Row],[N_ID]]="","",INDEX(INDIRECT(DIR&amp;$2:$2),MATCH(B_MSK[[#This Row],[N_ID]],INDIRECT(DIR&amp;"!NOTA[ID_P]"),0)))</f>
        <v/>
      </c>
      <c r="C162" s="5" t="str">
        <f ca="1">IF(B_MSK[[#This Row],[//]]="","",HYPERLINK("["&amp;SUBSTITUTE(DIR,"'","")&amp;"]NOTA!D"&amp;B_MSK[[#This Row],[//]]+2,"&gt;"))</f>
        <v>&gt;</v>
      </c>
      <c r="D162" s="5" t="str">
        <f ca="1">IF(B_MSK[[#This Row],[N_ID]]="","",COUNTIF(INDIRECT(DIR&amp;"!NOTA[ID_H]"),B_MSK[[#This Row],[ID NOTA]]))</f>
        <v/>
      </c>
      <c r="E16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159</v>
      </c>
      <c r="F1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2" s="7" t="str">
        <f ca="1">IF(B_MSK[[#This Row],[stt]]="ada",INDEX([2]!db[NB BM],B_MSK[DB_ROW]-1),"")</f>
        <v>Clip trigonal Kenko no.3</v>
      </c>
      <c r="H162" s="7" t="str">
        <f ca="1">IF(B_MSK[[#This Row],[//]]="","",INDEX(INDIRECT(DIR&amp;$2:$2),B_MSK[[#This Row],[//]]))</f>
        <v>KENKO SINAR INDONESIA</v>
      </c>
      <c r="I162" s="27" t="str">
        <f ca="1">IF(B_MSK[[#This Row],[//]]="","",INDEX(INDIRECT(DB_PATH&amp;$2:$2),B_MSK[[#This Row],[DB_ROW]]-1))</f>
        <v>50 PAK (10 BOX)</v>
      </c>
      <c r="J162" s="5">
        <f ca="1">IF(B_MSK[[#This Row],[//]]="","",IF(INDEX(INDIRECT(DIR&amp;$2:$2),B_MSK[[#This Row],[//]])="","",INDEX(INDIRECT(DIR&amp;$2:$2),B_MSK[[#This Row],[//]])))</f>
        <v>2</v>
      </c>
      <c r="K162" s="5" t="str">
        <f ca="1">IF(B_MSK[[#This Row],[//]]="","",IF(INDEX(INDIRECT(DIR&amp;$2:$2),B_MSK[[#This Row],[//]])="","",INDEX(INDIRECT(DIR&amp;$2:$2),B_MSK[[#This Row],[//]])))</f>
        <v/>
      </c>
      <c r="L162" s="5" t="str">
        <f ca="1">IF(B_MSK[[#This Row],[//]]="","",IF(INDEX(INDIRECT(DIR&amp;$2:$2),B_MSK[[#This Row],[//]])="","",INDEX(INDIRECT(DIR&amp;$2:$2),B_MSK[[#This Row],[//]])))</f>
        <v/>
      </c>
      <c r="M162" s="13">
        <f ca="1">IF(B_MSK[[#This Row],[//]]="","",INDEX(INDIRECT(DIR&amp;$2:$2),B_MSK[[#This Row],[//]]))</f>
        <v>0</v>
      </c>
      <c r="N162" s="13">
        <f ca="1">IF(OR(B_MSK[[#This Row],[//]]="",),"",INDEX(INDIRECT(DIR&amp;$2:$2),B_MSK[[#This Row],[//]]))</f>
        <v>800000</v>
      </c>
      <c r="O162" s="3">
        <f ca="1">IF(B_MSK[[#This Row],[//]]="","",IF(INDEX(INDIRECT(DIR&amp;$2:$2),B_MSK[[#This Row],[//]])=0,"",INDEX(INDIRECT(DIR&amp;$2:$2),B_MSK[[#This Row],[//]])))</f>
        <v>0.17</v>
      </c>
      <c r="P162" s="3" t="str">
        <f ca="1">IF(B_MSK[[#This Row],[//]]="","",IF(INDEX(INDIRECT(DIR&amp;$2:$2),B_MSK[[#This Row],[//]])=0,"",INDEX(INDIRECT(DIR&amp;$2:$2),B_MSK[[#This Row],[//]])))</f>
        <v/>
      </c>
      <c r="Q162" s="12">
        <f ca="1">IF(B_MSK[[#This Row],[//]]="","",INDEX(INDIRECT(DIR&amp;$2:$2),B_MSK[[#This Row],[//]]))</f>
        <v>1328000</v>
      </c>
      <c r="R1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2" s="37">
        <f ca="1">IF(B_MSK[[#This Row],[//]]="","",INDEX(INDIRECT(DIR&amp;$2:$2),B_MSK[[#This Row],[//]]))</f>
        <v>0</v>
      </c>
      <c r="U162" s="38" t="str">
        <f ca="1">IF(SUMIF(B_MSK[NAMA BARANG],B_MSK[[#This Row],[NAMA BARANG]],B_MSK[JMLH BRG])=0,"",SUMIF(B_MSK[NAMA BARANG],B_MSK[[#This Row],[NAMA BARANG]],B_MSK[C]))</f>
        <v/>
      </c>
      <c r="V162" s="7" t="str">
        <f ca="1">IF(B_MSK[[#This Row],[//]]="","",INDEX(INDIRECT(DIR&amp;$2:$2),B_MSK[[#This Row],[//]]))</f>
        <v>KENKO TRIGONAL CLIP NO.3</v>
      </c>
      <c r="W162" s="7" t="str">
        <f ca="1">LOWER(SUBSTITUTE(SUBSTITUTE(SUBSTITUTE(SUBSTITUTE(SUBSTITUTE(SUBSTITUTE(SUBSTITUTE(SUBSTITUTE(SUBSTITUTE(B_MSK[[#This Row],[N.B.nota]]," ",""),"-",""),"(",""),")",""),".",""),",",""),"/",""),"""",""),"+",""))</f>
        <v>kenkotrigonalclipno3</v>
      </c>
      <c r="X162" s="5" t="str">
        <f ca="1">IF(B_MSK[[#This Row],[N.B.nota]]="","",IF(MATCH(B_MSK[[#This Row],[concat]],[2]!db[NB NOTA_C],0)&gt;0,"ada",0))</f>
        <v>ada</v>
      </c>
      <c r="Y162" s="5" t="str">
        <f ca="1">IF(B_MSK[[#This Row],[N.B.nota]]="","",ADDRESS(ROW(B_MSK[QB]),COLUMN(B_MSK[QB]))&amp;":"&amp;ADDRESS(ROW(),COLUMN(B_MSK[QB])))</f>
        <v>$D$4:$D$162</v>
      </c>
      <c r="Z162" s="5">
        <f ca="1">IF(B_MSK[[#This Row],[concat]]="","",MATCH(B_MSK[[#This Row],[concat]],[2]!db[NB NOTA_C],0)+1)</f>
        <v>1312</v>
      </c>
      <c r="AA162" s="5" t="str">
        <f ca="1">IF(B_MSK[[#This Row],[//]]="","",HYPERLINK("[D:\kerja\BANK EXP\BARU\DB.XLSX]DB!e"&amp;B_MSK[[#This Row],[DB_ROW]],"&gt;"))</f>
        <v>&gt;</v>
      </c>
      <c r="AB162" s="30" t="str">
        <f ca="1">MID(B_MSK[[#This Row],[/ STN_1]],FIND(" ",B_MSK[[#This Row],[/ STN_1]])+1,LEN(B_MSK[[#This Row],[/ STN_1]]))</f>
        <v xml:space="preserve">PAK </v>
      </c>
      <c r="AC162" s="11">
        <f ca="1">IF(B_MSK[[#This Row],[//]]="","",IF(B_MSK[[#This Row],[ JUMLAH ]]="","",IF(B_MSK[[#This Row],[C]]="",B_MSK[[#This Row],[HARGA CTN]]/B_MSK[[#This Row],[JMLH BRG]],B_MSK[[#This Row],[HARGA CTN]]/B_MSK[[#This Row],[A_1]])))</f>
        <v>16000</v>
      </c>
      <c r="AD1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16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1600</v>
      </c>
      <c r="AF162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162" s="15" t="str">
        <f ca="1">IF(B_MSK[[#This Row],[HARGA_2]]="","",IF(MID(B_MSK[[#This Row],[/ STN_2]],FIND(" ",B_MSK[[#This Row],[/ STN_2]])+1,LEN(B_MSK[[#This Row],[/ STN_2]]))="LSN",B_MSK[[#This Row],[HARGA_2]]/12,""))</f>
        <v/>
      </c>
      <c r="AH162" s="7" t="str">
        <f ca="1">IF(B_MSK[[#This Row],[HARGA_3]]="","","/ "&amp;"PCS")</f>
        <v/>
      </c>
      <c r="AI162" s="15">
        <f ca="1">IF(B_MSK[[#This Row],[HARGA_3]]="",IF(B_MSK[[#This Row],[HARGA_2]]="",IF(B_MSK[[#This Row],[HARGA_1]]="","",B_MSK[[#This Row],[HARGA_1]]),B_MSK[[#This Row],[HARGA_2]]),B_MSK[[#This Row],[HARGA_3]])</f>
        <v>1600</v>
      </c>
      <c r="AJ162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62" s="5" t="str">
        <f ca="1">IF(B_MSK[[#This Row],[//]]="","",SUBSTITUTE(SUBSTITUTE(SUBSTITUTE(B_MSK[[#This Row],[QTY/ CTN]]," ","_",2),"(",""),")","")&amp;"_")</f>
        <v>50 PAK_10 BOX_</v>
      </c>
      <c r="AL162" s="5">
        <f ca="1">IF(B_MSK[[#This Row],[A_B]]="","",SEARCH("_",B_MSK[[#This Row],[A_B]]))</f>
        <v>7</v>
      </c>
      <c r="AM162" s="5">
        <f ca="1">IF(B_MSK[[#This Row],[A_B]]="","",LEN(B_MSK[[#This Row],[A_B]]))</f>
        <v>14</v>
      </c>
      <c r="AN162" s="5" t="str">
        <f ca="1">IF(B_MSK[[#This Row],[A_B]]="","",LEFT(B_MSK[[#This Row],[QTY/ CTN]],B_MSK[[#This Row],[A_B_1]]))</f>
        <v xml:space="preserve">50 PAK </v>
      </c>
      <c r="AO162" s="5" t="str">
        <f ca="1">IF(B_MSK[[#This Row],[A_B]]="","",LEFT(B_MSK[[#This Row],[A_]],SEARCH(" ",B_MSK[[#This Row],[A_]])-1))</f>
        <v>50</v>
      </c>
      <c r="AP162" s="5" t="str">
        <f ca="1">IF(B_MSK[[#This Row],[A_B]]="","",RIGHT(B_MSK[[#This Row],[A_]],LEN(B_MSK[[#This Row],[A_]])-SEARCH(" ",B_MSK[[#This Row],[A_]])))</f>
        <v xml:space="preserve">PAK </v>
      </c>
      <c r="AQ1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162" s="5" t="str">
        <f ca="1">IF(B_MSK[[#This Row],[B_]]="","",LEFT(B_MSK[[#This Row],[B_]],SEARCH(" ",B_MSK[[#This Row],[B_]])))</f>
        <v xml:space="preserve">10 </v>
      </c>
      <c r="AS162" s="5" t="str">
        <f ca="1">IF(B_MSK[[#This Row],[B_]]="","",RIGHT(B_MSK[[#This Row],[B_]],LEN(B_MSK[[#This Row],[B_]])-SEARCH(" ",B_MSK[[#This Row],[B_]])))</f>
        <v>BOX</v>
      </c>
      <c r="AT162" s="5" t="str">
        <f ca="1">IF(B_MSK[[#This Row],[B_2]]="LSN",12,"")</f>
        <v/>
      </c>
      <c r="AU162" s="5" t="str">
        <f ca="1">IF(B_MSK[[#This Row],[C_1]]="","","PCS")</f>
        <v/>
      </c>
      <c r="AV162" s="5">
        <f ca="1">IF(B_MSK[[#This Row],[A_1]]="","",B_MSK[[#This Row],[A_1]]*IF(B_MSK[[#This Row],[B_1]]="",1,B_MSK[[#This Row],[B_1]])*IF(B_MSK[[#This Row],[C_1]]="",1,B_MSK[[#This Row],[C_1]]))</f>
        <v>500</v>
      </c>
      <c r="AW162" s="5" t="str">
        <f ca="1">IF(B_MSK[[#This Row],[C_2]]="",IF(B_MSK[[#This Row],[B_2]]="",IF(B_MSK[[#This Row],[A_2]]="","",B_MSK[[#This Row],[A_2]]),B_MSK[[#This Row],[B_2]]),B_MSK[[#This Row],[C_2]])</f>
        <v>BOX</v>
      </c>
      <c r="AX162" s="2">
        <f ca="1">IF(ISNUMBER(B_MSK[[#This Row],[TANGGAL DATANG]]),B_MSK[[#This Row],[TANGGAL DATANG]],AX161)</f>
        <v>44935</v>
      </c>
      <c r="AY162" s="5" t="e">
        <f ca="1">IF(B_MSK[[#This Row],[DB_ROW]]="","",INDEX([3]!db[JENIS],B_MSK[[#This Row],[DB_ROW]]-1))</f>
        <v>#REF!</v>
      </c>
      <c r="AZ162" s="5">
        <f ca="1">IF(B_MSK[[#This Row],[A_1]]="","",B_MSK[[#This Row],[A_1]])*1</f>
        <v>50</v>
      </c>
      <c r="BA162" s="5" t="str">
        <f ca="1">IF(B_MSK[[#This Row],[//]]="","",INDEX(INDIRECT(DIR&amp;$2:$2),B_MSK[[#This Row],[//]]))</f>
        <v>ARTO MORO</v>
      </c>
      <c r="BB162" s="5" t="str">
        <f ca="1">CONCATENATE(B_MSK[[#This Row],[concat]],B_MSK[[#This Row],[HARGA_X]],B_MSK[[#This Row],[SAT]])</f>
        <v>kenkotrigonalclipno31600</v>
      </c>
    </row>
    <row r="163" spans="1:54" x14ac:dyDescent="0.25">
      <c r="A163" s="6" t="s">
        <v>128</v>
      </c>
      <c r="B163" s="5" t="str">
        <f ca="1">IF(B_MSK[[#This Row],[N_ID]]="","",INDEX(INDIRECT(DIR&amp;$2:$2),MATCH(B_MSK[[#This Row],[N_ID]],INDIRECT(DIR&amp;"!NOTA[ID_P]"),0)))</f>
        <v/>
      </c>
      <c r="C163" s="5" t="str">
        <f ca="1">IF(B_MSK[[#This Row],[//]]="","",HYPERLINK("["&amp;SUBSTITUTE(DIR,"'","")&amp;"]NOTA!D"&amp;B_MSK[[#This Row],[//]]+2,"&gt;"))</f>
        <v>&gt;</v>
      </c>
      <c r="D163" s="5" t="str">
        <f ca="1">IF(B_MSK[[#This Row],[N_ID]]="","",COUNTIF(INDIRECT(DIR&amp;"!NOTA[ID_H]"),B_MSK[[#This Row],[ID NOTA]]))</f>
        <v/>
      </c>
      <c r="E1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160</v>
      </c>
      <c r="F1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3" s="7" t="str">
        <f ca="1">IF(B_MSK[[#This Row],[stt]]="ada",INDEX([2]!db[NB BM],B_MSK[DB_ROW]-1),"")</f>
        <v>Clip Jumbo Kenko no.5</v>
      </c>
      <c r="H163" s="7" t="str">
        <f ca="1">IF(B_MSK[[#This Row],[//]]="","",INDEX(INDIRECT(DIR&amp;$2:$2),B_MSK[[#This Row],[//]]))</f>
        <v>KENKO SINAR INDONESIA</v>
      </c>
      <c r="I163" s="27" t="str">
        <f ca="1">IF(B_MSK[[#This Row],[//]]="","",INDEX(INDIRECT(DB_PATH&amp;$2:$2),B_MSK[[#This Row],[DB_ROW]]-1))</f>
        <v>20 PAK (10 BOX)</v>
      </c>
      <c r="J163" s="5">
        <f ca="1">IF(B_MSK[[#This Row],[//]]="","",IF(INDEX(INDIRECT(DIR&amp;$2:$2),B_MSK[[#This Row],[//]])="","",INDEX(INDIRECT(DIR&amp;$2:$2),B_MSK[[#This Row],[//]])))</f>
        <v>2</v>
      </c>
      <c r="K163" s="5" t="str">
        <f ca="1">IF(B_MSK[[#This Row],[//]]="","",IF(INDEX(INDIRECT(DIR&amp;$2:$2),B_MSK[[#This Row],[//]])="","",INDEX(INDIRECT(DIR&amp;$2:$2),B_MSK[[#This Row],[//]])))</f>
        <v/>
      </c>
      <c r="L163" s="5" t="str">
        <f ca="1">IF(B_MSK[[#This Row],[//]]="","",IF(INDEX(INDIRECT(DIR&amp;$2:$2),B_MSK[[#This Row],[//]])="","",INDEX(INDIRECT(DIR&amp;$2:$2),B_MSK[[#This Row],[//]])))</f>
        <v/>
      </c>
      <c r="M163" s="13">
        <f ca="1">IF(B_MSK[[#This Row],[//]]="","",INDEX(INDIRECT(DIR&amp;$2:$2),B_MSK[[#This Row],[//]]))</f>
        <v>0</v>
      </c>
      <c r="N163" s="13">
        <f ca="1">IF(OR(B_MSK[[#This Row],[//]]="",),"",INDEX(INDIRECT(DIR&amp;$2:$2),B_MSK[[#This Row],[//]]))</f>
        <v>860000</v>
      </c>
      <c r="O163" s="3">
        <f ca="1">IF(B_MSK[[#This Row],[//]]="","",IF(INDEX(INDIRECT(DIR&amp;$2:$2),B_MSK[[#This Row],[//]])=0,"",INDEX(INDIRECT(DIR&amp;$2:$2),B_MSK[[#This Row],[//]])))</f>
        <v>0.17</v>
      </c>
      <c r="P163" s="3" t="str">
        <f ca="1">IF(B_MSK[[#This Row],[//]]="","",IF(INDEX(INDIRECT(DIR&amp;$2:$2),B_MSK[[#This Row],[//]])=0,"",INDEX(INDIRECT(DIR&amp;$2:$2),B_MSK[[#This Row],[//]])))</f>
        <v/>
      </c>
      <c r="Q163" s="12">
        <f ca="1">IF(B_MSK[[#This Row],[//]]="","",INDEX(INDIRECT(DIR&amp;$2:$2),B_MSK[[#This Row],[//]]))</f>
        <v>1427600</v>
      </c>
      <c r="R1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3" s="37">
        <f ca="1">IF(B_MSK[[#This Row],[//]]="","",INDEX(INDIRECT(DIR&amp;$2:$2),B_MSK[[#This Row],[//]]))</f>
        <v>0</v>
      </c>
      <c r="U163" s="38" t="str">
        <f ca="1">IF(SUMIF(B_MSK[NAMA BARANG],B_MSK[[#This Row],[NAMA BARANG]],B_MSK[JMLH BRG])=0,"",SUMIF(B_MSK[NAMA BARANG],B_MSK[[#This Row],[NAMA BARANG]],B_MSK[C]))</f>
        <v/>
      </c>
      <c r="V163" s="7" t="str">
        <f ca="1">IF(B_MSK[[#This Row],[//]]="","",INDEX(INDIRECT(DIR&amp;$2:$2),B_MSK[[#This Row],[//]]))</f>
        <v>KENKO JUMBO CLIP NO.5</v>
      </c>
      <c r="W163" s="7" t="str">
        <f ca="1">LOWER(SUBSTITUTE(SUBSTITUTE(SUBSTITUTE(SUBSTITUTE(SUBSTITUTE(SUBSTITUTE(SUBSTITUTE(SUBSTITUTE(SUBSTITUTE(B_MSK[[#This Row],[N.B.nota]]," ",""),"-",""),"(",""),")",""),".",""),",",""),"/",""),"""",""),"+",""))</f>
        <v>kenkojumboclipno5</v>
      </c>
      <c r="X163" s="5" t="str">
        <f ca="1">IF(B_MSK[[#This Row],[N.B.nota]]="","",IF(MATCH(B_MSK[[#This Row],[concat]],[2]!db[NB NOTA_C],0)&gt;0,"ada",0))</f>
        <v>ada</v>
      </c>
      <c r="Y163" s="5" t="str">
        <f ca="1">IF(B_MSK[[#This Row],[N.B.nota]]="","",ADDRESS(ROW(B_MSK[QB]),COLUMN(B_MSK[QB]))&amp;":"&amp;ADDRESS(ROW(),COLUMN(B_MSK[QB])))</f>
        <v>$D$4:$D$163</v>
      </c>
      <c r="Z163" s="5">
        <f ca="1">IF(B_MSK[[#This Row],[concat]]="","",MATCH(B_MSK[[#This Row],[concat]],[2]!db[NB NOTA_C],0)+1)</f>
        <v>1210</v>
      </c>
      <c r="AA163" s="5" t="str">
        <f ca="1">IF(B_MSK[[#This Row],[//]]="","",HYPERLINK("[D:\kerja\BANK EXP\BARU\DB.XLSX]DB!e"&amp;B_MSK[[#This Row],[DB_ROW]],"&gt;"))</f>
        <v>&gt;</v>
      </c>
      <c r="AB163" s="30" t="str">
        <f ca="1">MID(B_MSK[[#This Row],[/ STN_1]],FIND(" ",B_MSK[[#This Row],[/ STN_1]])+1,LEN(B_MSK[[#This Row],[/ STN_1]]))</f>
        <v xml:space="preserve">PAK </v>
      </c>
      <c r="AC163" s="11">
        <f ca="1">IF(B_MSK[[#This Row],[//]]="","",IF(B_MSK[[#This Row],[ JUMLAH ]]="","",IF(B_MSK[[#This Row],[C]]="",B_MSK[[#This Row],[HARGA CTN]]/B_MSK[[#This Row],[JMLH BRG]],B_MSK[[#This Row],[HARGA CTN]]/B_MSK[[#This Row],[A_1]])))</f>
        <v>43000</v>
      </c>
      <c r="AD1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16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4300</v>
      </c>
      <c r="AF163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163" s="15" t="str">
        <f ca="1">IF(B_MSK[[#This Row],[HARGA_2]]="","",IF(MID(B_MSK[[#This Row],[/ STN_2]],FIND(" ",B_MSK[[#This Row],[/ STN_2]])+1,LEN(B_MSK[[#This Row],[/ STN_2]]))="LSN",B_MSK[[#This Row],[HARGA_2]]/12,""))</f>
        <v/>
      </c>
      <c r="AH163" s="7" t="str">
        <f ca="1">IF(B_MSK[[#This Row],[HARGA_3]]="","","/ "&amp;"PCS")</f>
        <v/>
      </c>
      <c r="AI163" s="15">
        <f ca="1">IF(B_MSK[[#This Row],[HARGA_3]]="",IF(B_MSK[[#This Row],[HARGA_2]]="",IF(B_MSK[[#This Row],[HARGA_1]]="","",B_MSK[[#This Row],[HARGA_1]]),B_MSK[[#This Row],[HARGA_2]]),B_MSK[[#This Row],[HARGA_3]])</f>
        <v>4300</v>
      </c>
      <c r="AJ163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63" s="5" t="str">
        <f ca="1">IF(B_MSK[[#This Row],[//]]="","",SUBSTITUTE(SUBSTITUTE(SUBSTITUTE(B_MSK[[#This Row],[QTY/ CTN]]," ","_",2),"(",""),")","")&amp;"_")</f>
        <v>20 PAK_10 BOX_</v>
      </c>
      <c r="AL163" s="5">
        <f ca="1">IF(B_MSK[[#This Row],[A_B]]="","",SEARCH("_",B_MSK[[#This Row],[A_B]]))</f>
        <v>7</v>
      </c>
      <c r="AM163" s="5">
        <f ca="1">IF(B_MSK[[#This Row],[A_B]]="","",LEN(B_MSK[[#This Row],[A_B]]))</f>
        <v>14</v>
      </c>
      <c r="AN163" s="5" t="str">
        <f ca="1">IF(B_MSK[[#This Row],[A_B]]="","",LEFT(B_MSK[[#This Row],[QTY/ CTN]],B_MSK[[#This Row],[A_B_1]]))</f>
        <v xml:space="preserve">20 PAK </v>
      </c>
      <c r="AO163" s="5" t="str">
        <f ca="1">IF(B_MSK[[#This Row],[A_B]]="","",LEFT(B_MSK[[#This Row],[A_]],SEARCH(" ",B_MSK[[#This Row],[A_]])-1))</f>
        <v>20</v>
      </c>
      <c r="AP163" s="5" t="str">
        <f ca="1">IF(B_MSK[[#This Row],[A_B]]="","",RIGHT(B_MSK[[#This Row],[A_]],LEN(B_MSK[[#This Row],[A_]])-SEARCH(" ",B_MSK[[#This Row],[A_]])))</f>
        <v xml:space="preserve">PAK </v>
      </c>
      <c r="AQ1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163" s="5" t="str">
        <f ca="1">IF(B_MSK[[#This Row],[B_]]="","",LEFT(B_MSK[[#This Row],[B_]],SEARCH(" ",B_MSK[[#This Row],[B_]])))</f>
        <v xml:space="preserve">10 </v>
      </c>
      <c r="AS163" s="5" t="str">
        <f ca="1">IF(B_MSK[[#This Row],[B_]]="","",RIGHT(B_MSK[[#This Row],[B_]],LEN(B_MSK[[#This Row],[B_]])-SEARCH(" ",B_MSK[[#This Row],[B_]])))</f>
        <v>BOX</v>
      </c>
      <c r="AT163" s="5" t="str">
        <f ca="1">IF(B_MSK[[#This Row],[B_2]]="LSN",12,"")</f>
        <v/>
      </c>
      <c r="AU163" s="5" t="str">
        <f ca="1">IF(B_MSK[[#This Row],[C_1]]="","","PCS")</f>
        <v/>
      </c>
      <c r="AV163" s="5">
        <f ca="1">IF(B_MSK[[#This Row],[A_1]]="","",B_MSK[[#This Row],[A_1]]*IF(B_MSK[[#This Row],[B_1]]="",1,B_MSK[[#This Row],[B_1]])*IF(B_MSK[[#This Row],[C_1]]="",1,B_MSK[[#This Row],[C_1]]))</f>
        <v>200</v>
      </c>
      <c r="AW163" s="5" t="str">
        <f ca="1">IF(B_MSK[[#This Row],[C_2]]="",IF(B_MSK[[#This Row],[B_2]]="",IF(B_MSK[[#This Row],[A_2]]="","",B_MSK[[#This Row],[A_2]]),B_MSK[[#This Row],[B_2]]),B_MSK[[#This Row],[C_2]])</f>
        <v>BOX</v>
      </c>
      <c r="AX163" s="2">
        <f ca="1">IF(ISNUMBER(B_MSK[[#This Row],[TANGGAL DATANG]]),B_MSK[[#This Row],[TANGGAL DATANG]],AX162)</f>
        <v>44935</v>
      </c>
      <c r="AY163" s="5" t="e">
        <f ca="1">IF(B_MSK[[#This Row],[DB_ROW]]="","",INDEX([3]!db[JENIS],B_MSK[[#This Row],[DB_ROW]]-1))</f>
        <v>#REF!</v>
      </c>
      <c r="AZ163" s="5">
        <f ca="1">IF(B_MSK[[#This Row],[A_1]]="","",B_MSK[[#This Row],[A_1]])*1</f>
        <v>20</v>
      </c>
      <c r="BA163" s="5" t="str">
        <f ca="1">IF(B_MSK[[#This Row],[//]]="","",INDEX(INDIRECT(DIR&amp;$2:$2),B_MSK[[#This Row],[//]]))</f>
        <v>ARTO MORO</v>
      </c>
      <c r="BB163" s="5" t="str">
        <f ca="1">CONCATENATE(B_MSK[[#This Row],[concat]],B_MSK[[#This Row],[HARGA_X]],B_MSK[[#This Row],[SAT]])</f>
        <v>kenkojumboclipno54300</v>
      </c>
    </row>
    <row r="164" spans="1:54" x14ac:dyDescent="0.25">
      <c r="A164" s="6" t="s">
        <v>128</v>
      </c>
      <c r="B164" s="5" t="str">
        <f ca="1">IF(B_MSK[[#This Row],[N_ID]]="","",INDEX(INDIRECT(DIR&amp;$2:$2),MATCH(B_MSK[[#This Row],[N_ID]],INDIRECT(DIR&amp;"!NOTA[ID_P]"),0)))</f>
        <v/>
      </c>
      <c r="C164" s="5" t="str">
        <f ca="1">IF(B_MSK[[#This Row],[//]]="","",HYPERLINK("["&amp;SUBSTITUTE(DIR,"'","")&amp;"]NOTA!D"&amp;B_MSK[[#This Row],[//]]+2,"&gt;"))</f>
        <v>&gt;</v>
      </c>
      <c r="D164" s="5" t="str">
        <f ca="1">IF(B_MSK[[#This Row],[N_ID]]="","",COUNTIF(INDIRECT(DIR&amp;"!NOTA[ID_H]"),B_MSK[[#This Row],[ID NOTA]]))</f>
        <v/>
      </c>
      <c r="E16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161</v>
      </c>
      <c r="F1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4" s="7" t="str">
        <f ca="1">IF(B_MSK[[#This Row],[stt]]="ada",INDEX([2]!db[NB BM],B_MSK[DB_ROW]-1),"")</f>
        <v>Gel pen Kenko Sahara Hitam</v>
      </c>
      <c r="H164" s="7" t="str">
        <f ca="1">IF(B_MSK[[#This Row],[//]]="","",INDEX(INDIRECT(DIR&amp;$2:$2),B_MSK[[#This Row],[//]]))</f>
        <v>KENKO SINAR INDONESIA</v>
      </c>
      <c r="I164" s="27" t="str">
        <f ca="1">IF(B_MSK[[#This Row],[//]]="","",INDEX(INDIRECT(DB_PATH&amp;$2:$2),B_MSK[[#This Row],[DB_ROW]]-1))</f>
        <v>12 GRS</v>
      </c>
      <c r="J164" s="5">
        <f ca="1">IF(B_MSK[[#This Row],[//]]="","",IF(INDEX(INDIRECT(DIR&amp;$2:$2),B_MSK[[#This Row],[//]])="","",INDEX(INDIRECT(DIR&amp;$2:$2),B_MSK[[#This Row],[//]])))</f>
        <v>2</v>
      </c>
      <c r="K164" s="5" t="str">
        <f ca="1">IF(B_MSK[[#This Row],[//]]="","",IF(INDEX(INDIRECT(DIR&amp;$2:$2),B_MSK[[#This Row],[//]])="","",INDEX(INDIRECT(DIR&amp;$2:$2),B_MSK[[#This Row],[//]])))</f>
        <v/>
      </c>
      <c r="L164" s="5" t="str">
        <f ca="1">IF(B_MSK[[#This Row],[//]]="","",IF(INDEX(INDIRECT(DIR&amp;$2:$2),B_MSK[[#This Row],[//]])="","",INDEX(INDIRECT(DIR&amp;$2:$2),B_MSK[[#This Row],[//]])))</f>
        <v/>
      </c>
      <c r="M164" s="13">
        <f ca="1">IF(B_MSK[[#This Row],[//]]="","",INDEX(INDIRECT(DIR&amp;$2:$2),B_MSK[[#This Row],[//]]))</f>
        <v>0</v>
      </c>
      <c r="N164" s="13">
        <f ca="1">IF(OR(B_MSK[[#This Row],[//]]="",),"",INDEX(INDIRECT(DIR&amp;$2:$2),B_MSK[[#This Row],[//]]))</f>
        <v>5270400</v>
      </c>
      <c r="O164" s="3">
        <f ca="1">IF(B_MSK[[#This Row],[//]]="","",IF(INDEX(INDIRECT(DIR&amp;$2:$2),B_MSK[[#This Row],[//]])=0,"",INDEX(INDIRECT(DIR&amp;$2:$2),B_MSK[[#This Row],[//]])))</f>
        <v>0.17</v>
      </c>
      <c r="P164" s="3" t="str">
        <f ca="1">IF(B_MSK[[#This Row],[//]]="","",IF(INDEX(INDIRECT(DIR&amp;$2:$2),B_MSK[[#This Row],[//]])=0,"",INDEX(INDIRECT(DIR&amp;$2:$2),B_MSK[[#This Row],[//]])))</f>
        <v/>
      </c>
      <c r="Q164" s="12">
        <f ca="1">IF(B_MSK[[#This Row],[//]]="","",INDEX(INDIRECT(DIR&amp;$2:$2),B_MSK[[#This Row],[//]]))</f>
        <v>8748864</v>
      </c>
      <c r="R16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6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64" s="37">
        <f ca="1">IF(B_MSK[[#This Row],[//]]="","",INDEX(INDIRECT(DIR&amp;$2:$2),B_MSK[[#This Row],[//]]))</f>
        <v>0</v>
      </c>
      <c r="U164" s="38" t="str">
        <f ca="1">IF(SUMIF(B_MSK[NAMA BARANG],B_MSK[[#This Row],[NAMA BARANG]],B_MSK[JMLH BRG])=0,"",SUMIF(B_MSK[NAMA BARANG],B_MSK[[#This Row],[NAMA BARANG]],B_MSK[C]))</f>
        <v/>
      </c>
      <c r="V164" s="7" t="str">
        <f ca="1">IF(B_MSK[[#This Row],[//]]="","",INDEX(INDIRECT(DIR&amp;$2:$2),B_MSK[[#This Row],[//]]))</f>
        <v>KENKO GEL PEN SAHARA BLACK</v>
      </c>
      <c r="W164" s="7" t="str">
        <f ca="1">LOWER(SUBSTITUTE(SUBSTITUTE(SUBSTITUTE(SUBSTITUTE(SUBSTITUTE(SUBSTITUTE(SUBSTITUTE(SUBSTITUTE(SUBSTITUTE(B_MSK[[#This Row],[N.B.nota]]," ",""),"-",""),"(",""),")",""),".",""),",",""),"/",""),"""",""),"+",""))</f>
        <v>kenkogelpensaharablack</v>
      </c>
      <c r="X164" s="5" t="str">
        <f ca="1">IF(B_MSK[[#This Row],[N.B.nota]]="","",IF(MATCH(B_MSK[[#This Row],[concat]],[2]!db[NB NOTA_C],0)&gt;0,"ada",0))</f>
        <v>ada</v>
      </c>
      <c r="Y164" s="5" t="str">
        <f ca="1">IF(B_MSK[[#This Row],[N.B.nota]]="","",ADDRESS(ROW(B_MSK[QB]),COLUMN(B_MSK[QB]))&amp;":"&amp;ADDRESS(ROW(),COLUMN(B_MSK[QB])))</f>
        <v>$D$4:$D$164</v>
      </c>
      <c r="Z164" s="5">
        <f ca="1">IF(B_MSK[[#This Row],[concat]]="","",MATCH(B_MSK[[#This Row],[concat]],[2]!db[NB NOTA_C],0)+1)</f>
        <v>1180</v>
      </c>
      <c r="AA164" s="5" t="str">
        <f ca="1">IF(B_MSK[[#This Row],[//]]="","",HYPERLINK("[D:\kerja\BANK EXP\BARU\DB.XLSX]DB!e"&amp;B_MSK[[#This Row],[DB_ROW]],"&gt;"))</f>
        <v>&gt;</v>
      </c>
      <c r="AB164" s="30" t="str">
        <f ca="1">MID(B_MSK[[#This Row],[/ STN_1]],FIND(" ",B_MSK[[#This Row],[/ STN_1]])+1,LEN(B_MSK[[#This Row],[/ STN_1]]))</f>
        <v>GRS</v>
      </c>
      <c r="AC164" s="11">
        <f ca="1">IF(B_MSK[[#This Row],[//]]="","",IF(B_MSK[[#This Row],[ JUMLAH ]]="","",IF(B_MSK[[#This Row],[C]]="",B_MSK[[#This Row],[HARGA CTN]]/B_MSK[[#This Row],[JMLH BRG]],B_MSK[[#This Row],[HARGA CTN]]/B_MSK[[#This Row],[A_1]])))</f>
        <v>439200</v>
      </c>
      <c r="AD1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6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36600</v>
      </c>
      <c r="AF16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64" s="15">
        <f ca="1">IF(B_MSK[[#This Row],[HARGA_2]]="","",IF(MID(B_MSK[[#This Row],[/ STN_2]],FIND(" ",B_MSK[[#This Row],[/ STN_2]])+1,LEN(B_MSK[[#This Row],[/ STN_2]]))="LSN",B_MSK[[#This Row],[HARGA_2]]/12,""))</f>
        <v>3050</v>
      </c>
      <c r="AH164" s="7" t="str">
        <f ca="1">IF(B_MSK[[#This Row],[HARGA_3]]="","","/ "&amp;"PCS")</f>
        <v>/ PCS</v>
      </c>
      <c r="AI164" s="15">
        <f ca="1">IF(B_MSK[[#This Row],[HARGA_3]]="",IF(B_MSK[[#This Row],[HARGA_2]]="",IF(B_MSK[[#This Row],[HARGA_1]]="","",B_MSK[[#This Row],[HARGA_1]]),B_MSK[[#This Row],[HARGA_2]]),B_MSK[[#This Row],[HARGA_3]])</f>
        <v>3050</v>
      </c>
      <c r="AJ16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4" s="5" t="str">
        <f ca="1">IF(B_MSK[[#This Row],[//]]="","",SUBSTITUTE(SUBSTITUTE(SUBSTITUTE(B_MSK[[#This Row],[QTY/ CTN]]," ","_",2),"(",""),")","")&amp;"_")</f>
        <v>12 GRS_</v>
      </c>
      <c r="AL164" s="5">
        <f ca="1">IF(B_MSK[[#This Row],[A_B]]="","",SEARCH("_",B_MSK[[#This Row],[A_B]]))</f>
        <v>7</v>
      </c>
      <c r="AM164" s="5">
        <f ca="1">IF(B_MSK[[#This Row],[A_B]]="","",LEN(B_MSK[[#This Row],[A_B]]))</f>
        <v>7</v>
      </c>
      <c r="AN164" s="5" t="str">
        <f ca="1">IF(B_MSK[[#This Row],[A_B]]="","",LEFT(B_MSK[[#This Row],[QTY/ CTN]],B_MSK[[#This Row],[A_B_1]]))</f>
        <v>12 GRS</v>
      </c>
      <c r="AO164" s="5" t="str">
        <f ca="1">IF(B_MSK[[#This Row],[A_B]]="","",LEFT(B_MSK[[#This Row],[A_]],SEARCH(" ",B_MSK[[#This Row],[A_]])-1))</f>
        <v>12</v>
      </c>
      <c r="AP164" s="5" t="str">
        <f ca="1">IF(B_MSK[[#This Row],[A_B]]="","",RIGHT(B_MSK[[#This Row],[A_]],LEN(B_MSK[[#This Row],[A_]])-SEARCH(" ",B_MSK[[#This Row],[A_]])))</f>
        <v>GRS</v>
      </c>
      <c r="AQ1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64" s="5" t="str">
        <f ca="1">IF(B_MSK[[#This Row],[B_]]="","",LEFT(B_MSK[[#This Row],[B_]],SEARCH(" ",B_MSK[[#This Row],[B_]])))</f>
        <v xml:space="preserve">12 </v>
      </c>
      <c r="AS164" s="5" t="str">
        <f ca="1">IF(B_MSK[[#This Row],[B_]]="","",RIGHT(B_MSK[[#This Row],[B_]],LEN(B_MSK[[#This Row],[B_]])-SEARCH(" ",B_MSK[[#This Row],[B_]])))</f>
        <v>LSN</v>
      </c>
      <c r="AT164" s="5">
        <f ca="1">IF(B_MSK[[#This Row],[B_2]]="LSN",12,"")</f>
        <v>12</v>
      </c>
      <c r="AU164" s="5" t="str">
        <f ca="1">IF(B_MSK[[#This Row],[C_1]]="","","PCS")</f>
        <v>PCS</v>
      </c>
      <c r="AV164" s="5">
        <f ca="1">IF(B_MSK[[#This Row],[A_1]]="","",B_MSK[[#This Row],[A_1]]*IF(B_MSK[[#This Row],[B_1]]="",1,B_MSK[[#This Row],[B_1]])*IF(B_MSK[[#This Row],[C_1]]="",1,B_MSK[[#This Row],[C_1]]))</f>
        <v>1728</v>
      </c>
      <c r="AW164" s="5" t="str">
        <f ca="1">IF(B_MSK[[#This Row],[C_2]]="",IF(B_MSK[[#This Row],[B_2]]="",IF(B_MSK[[#This Row],[A_2]]="","",B_MSK[[#This Row],[A_2]]),B_MSK[[#This Row],[B_2]]),B_MSK[[#This Row],[C_2]])</f>
        <v>PCS</v>
      </c>
      <c r="AX164" s="2">
        <f ca="1">IF(ISNUMBER(B_MSK[[#This Row],[TANGGAL DATANG]]),B_MSK[[#This Row],[TANGGAL DATANG]],AX163)</f>
        <v>44935</v>
      </c>
      <c r="AY164" s="5" t="e">
        <f ca="1">IF(B_MSK[[#This Row],[DB_ROW]]="","",INDEX([3]!db[JENIS],B_MSK[[#This Row],[DB_ROW]]-1))</f>
        <v>#REF!</v>
      </c>
      <c r="AZ164" s="5">
        <f ca="1">IF(B_MSK[[#This Row],[A_1]]="","",B_MSK[[#This Row],[A_1]])*1</f>
        <v>12</v>
      </c>
      <c r="BA164" s="5" t="str">
        <f ca="1">IF(B_MSK[[#This Row],[//]]="","",INDEX(INDIRECT(DIR&amp;$2:$2),B_MSK[[#This Row],[//]]))</f>
        <v>ARTO MORO</v>
      </c>
      <c r="BB164" s="5" t="str">
        <f ca="1">CONCATENATE(B_MSK[[#This Row],[concat]],B_MSK[[#This Row],[HARGA_X]],B_MSK[[#This Row],[SAT]])</f>
        <v>kenkogelpensaharablack3050</v>
      </c>
    </row>
    <row r="165" spans="1:54" x14ac:dyDescent="0.25">
      <c r="A165" s="6" t="s">
        <v>128</v>
      </c>
      <c r="B165" s="5" t="str">
        <f ca="1">IF(B_MSK[[#This Row],[N_ID]]="","",INDEX(INDIRECT(DIR&amp;$2:$2),MATCH(B_MSK[[#This Row],[N_ID]],INDIRECT(DIR&amp;"!NOTA[ID_P]"),0)))</f>
        <v/>
      </c>
      <c r="C165" s="5" t="str">
        <f ca="1">IF(B_MSK[[#This Row],[//]]="","",HYPERLINK("["&amp;SUBSTITUTE(DIR,"'","")&amp;"]NOTA!D"&amp;B_MSK[[#This Row],[//]]+2,"&gt;"))</f>
        <v/>
      </c>
      <c r="D165" s="5" t="str">
        <f ca="1">IF(B_MSK[[#This Row],[N_ID]]="","",COUNTIF(INDIRECT(DIR&amp;"!NOTA[ID_H]"),B_MSK[[#This Row],[ID NOTA]]))</f>
        <v/>
      </c>
      <c r="E1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5" s="7" t="str">
        <f ca="1">IF(B_MSK[[#This Row],[stt]]="ada",INDEX([2]!db[NB BM],B_MSK[DB_ROW]-1),"")</f>
        <v/>
      </c>
      <c r="H165" s="7" t="str">
        <f ca="1">IF(B_MSK[[#This Row],[//]]="","",INDEX(INDIRECT(DIR&amp;$2:$2),B_MSK[[#This Row],[//]]))</f>
        <v/>
      </c>
      <c r="I165" s="27" t="str">
        <f ca="1">IF(B_MSK[[#This Row],[//]]="","",INDEX(INDIRECT(DB_PATH&amp;$2:$2),B_MSK[[#This Row],[DB_ROW]]-1))</f>
        <v/>
      </c>
      <c r="J165" s="5" t="str">
        <f ca="1">IF(B_MSK[[#This Row],[//]]="","",IF(INDEX(INDIRECT(DIR&amp;$2:$2),B_MSK[[#This Row],[//]])="","",INDEX(INDIRECT(DIR&amp;$2:$2),B_MSK[[#This Row],[//]])))</f>
        <v/>
      </c>
      <c r="K165" s="5" t="str">
        <f ca="1">IF(B_MSK[[#This Row],[//]]="","",IF(INDEX(INDIRECT(DIR&amp;$2:$2),B_MSK[[#This Row],[//]])="","",INDEX(INDIRECT(DIR&amp;$2:$2),B_MSK[[#This Row],[//]])))</f>
        <v/>
      </c>
      <c r="L165" s="5" t="str">
        <f ca="1">IF(B_MSK[[#This Row],[//]]="","",IF(INDEX(INDIRECT(DIR&amp;$2:$2),B_MSK[[#This Row],[//]])="","",INDEX(INDIRECT(DIR&amp;$2:$2),B_MSK[[#This Row],[//]])))</f>
        <v/>
      </c>
      <c r="M165" s="13" t="str">
        <f ca="1">IF(B_MSK[[#This Row],[//]]="","",INDEX(INDIRECT(DIR&amp;$2:$2),B_MSK[[#This Row],[//]]))</f>
        <v/>
      </c>
      <c r="N165" s="13" t="str">
        <f ca="1">IF(OR(B_MSK[[#This Row],[//]]="",),"",INDEX(INDIRECT(DIR&amp;$2:$2),B_MSK[[#This Row],[//]]))</f>
        <v/>
      </c>
      <c r="O165" s="3" t="str">
        <f ca="1">IF(B_MSK[[#This Row],[//]]="","",IF(INDEX(INDIRECT(DIR&amp;$2:$2),B_MSK[[#This Row],[//]])=0,"",INDEX(INDIRECT(DIR&amp;$2:$2),B_MSK[[#This Row],[//]])))</f>
        <v/>
      </c>
      <c r="P165" s="3" t="str">
        <f ca="1">IF(B_MSK[[#This Row],[//]]="","",IF(INDEX(INDIRECT(DIR&amp;$2:$2),B_MSK[[#This Row],[//]])=0,"",INDEX(INDIRECT(DIR&amp;$2:$2),B_MSK[[#This Row],[//]])))</f>
        <v/>
      </c>
      <c r="Q165" s="12" t="str">
        <f ca="1">IF(B_MSK[[#This Row],[//]]="","",INDEX(INDIRECT(DIR&amp;$2:$2),B_MSK[[#This Row],[//]]))</f>
        <v/>
      </c>
      <c r="R1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5" s="37" t="str">
        <f ca="1">IF(B_MSK[[#This Row],[//]]="","",INDEX(INDIRECT(DIR&amp;$2:$2),B_MSK[[#This Row],[//]]))</f>
        <v/>
      </c>
      <c r="U165" s="38" t="str">
        <f ca="1">IF(SUMIF(B_MSK[NAMA BARANG],B_MSK[[#This Row],[NAMA BARANG]],B_MSK[JMLH BRG])=0,"",SUMIF(B_MSK[NAMA BARANG],B_MSK[[#This Row],[NAMA BARANG]],B_MSK[C]))</f>
        <v/>
      </c>
      <c r="V165" s="7" t="str">
        <f ca="1">IF(B_MSK[[#This Row],[//]]="","",INDEX(INDIRECT(DIR&amp;$2:$2),B_MSK[[#This Row],[//]]))</f>
        <v/>
      </c>
      <c r="W1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5" s="5" t="str">
        <f ca="1">IF(B_MSK[[#This Row],[N.B.nota]]="","",IF(MATCH(B_MSK[[#This Row],[concat]],[2]!db[NB NOTA_C],0)&gt;0,"ada",0))</f>
        <v/>
      </c>
      <c r="Y165" s="5" t="str">
        <f ca="1">IF(B_MSK[[#This Row],[N.B.nota]]="","",ADDRESS(ROW(B_MSK[QB]),COLUMN(B_MSK[QB]))&amp;":"&amp;ADDRESS(ROW(),COLUMN(B_MSK[QB])))</f>
        <v/>
      </c>
      <c r="Z165" s="5" t="str">
        <f ca="1">IF(B_MSK[[#This Row],[concat]]="","",MATCH(B_MSK[[#This Row],[concat]],[2]!db[NB NOTA_C],0)+1)</f>
        <v/>
      </c>
      <c r="AA165" s="5" t="str">
        <f ca="1">IF(B_MSK[[#This Row],[//]]="","",HYPERLINK("[D:\kerja\BANK EXP\BARU\DB.XLSX]DB!e"&amp;B_MSK[[#This Row],[DB_ROW]],"&gt;"))</f>
        <v/>
      </c>
      <c r="AB165" s="30" t="e">
        <f ca="1">MID(B_MSK[[#This Row],[/ STN_1]],FIND(" ",B_MSK[[#This Row],[/ STN_1]])+1,LEN(B_MSK[[#This Row],[/ STN_1]]))</f>
        <v>#VALUE!</v>
      </c>
      <c r="AC1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5" s="15" t="str">
        <f ca="1">IF(B_MSK[[#This Row],[HARGA_2]]="","",IF(MID(B_MSK[[#This Row],[/ STN_2]],FIND(" ",B_MSK[[#This Row],[/ STN_2]])+1,LEN(B_MSK[[#This Row],[/ STN_2]]))="LSN",B_MSK[[#This Row],[HARGA_2]]/12,""))</f>
        <v/>
      </c>
      <c r="AH165" s="7" t="str">
        <f ca="1">IF(B_MSK[[#This Row],[HARGA_3]]="","","/ "&amp;"PCS")</f>
        <v/>
      </c>
      <c r="AI165" s="15" t="str">
        <f ca="1">IF(B_MSK[[#This Row],[HARGA_3]]="",IF(B_MSK[[#This Row],[HARGA_2]]="",IF(B_MSK[[#This Row],[HARGA_1]]="","",B_MSK[[#This Row],[HARGA_1]]),B_MSK[[#This Row],[HARGA_2]]),B_MSK[[#This Row],[HARGA_3]])</f>
        <v/>
      </c>
      <c r="AJ165" s="15" t="str">
        <f ca="1">IF(B_MSK[[#This Row],[/ STN_3]]="",IF(B_MSK[[#This Row],[/ STN_2]]="",IF(B_MSK[[#This Row],[/ STN_1]]="","",B_MSK[[#This Row],[/ STN_1]]),B_MSK[[#This Row],[/ STN_2]]),B_MSK[[#This Row],[/ STN_3]])</f>
        <v/>
      </c>
      <c r="AK165" s="5" t="str">
        <f ca="1">IF(B_MSK[[#This Row],[//]]="","",SUBSTITUTE(SUBSTITUTE(SUBSTITUTE(B_MSK[[#This Row],[QTY/ CTN]]," ","_",2),"(",""),")","")&amp;"_")</f>
        <v/>
      </c>
      <c r="AL165" s="5" t="str">
        <f ca="1">IF(B_MSK[[#This Row],[A_B]]="","",SEARCH("_",B_MSK[[#This Row],[A_B]]))</f>
        <v/>
      </c>
      <c r="AM165" s="5" t="str">
        <f ca="1">IF(B_MSK[[#This Row],[A_B]]="","",LEN(B_MSK[[#This Row],[A_B]]))</f>
        <v/>
      </c>
      <c r="AN165" s="5" t="str">
        <f ca="1">IF(B_MSK[[#This Row],[A_B]]="","",LEFT(B_MSK[[#This Row],[QTY/ CTN]],B_MSK[[#This Row],[A_B_1]]))</f>
        <v/>
      </c>
      <c r="AO165" s="5" t="str">
        <f ca="1">IF(B_MSK[[#This Row],[A_B]]="","",LEFT(B_MSK[[#This Row],[A_]],SEARCH(" ",B_MSK[[#This Row],[A_]])-1))</f>
        <v/>
      </c>
      <c r="AP165" s="5" t="str">
        <f ca="1">IF(B_MSK[[#This Row],[A_B]]="","",RIGHT(B_MSK[[#This Row],[A_]],LEN(B_MSK[[#This Row],[A_]])-SEARCH(" ",B_MSK[[#This Row],[A_]])))</f>
        <v/>
      </c>
      <c r="AQ1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5" s="5" t="str">
        <f ca="1">IF(B_MSK[[#This Row],[B_]]="","",LEFT(B_MSK[[#This Row],[B_]],SEARCH(" ",B_MSK[[#This Row],[B_]])))</f>
        <v/>
      </c>
      <c r="AS165" s="5" t="str">
        <f ca="1">IF(B_MSK[[#This Row],[B_]]="","",RIGHT(B_MSK[[#This Row],[B_]],LEN(B_MSK[[#This Row],[B_]])-SEARCH(" ",B_MSK[[#This Row],[B_]])))</f>
        <v/>
      </c>
      <c r="AT165" s="5" t="str">
        <f ca="1">IF(B_MSK[[#This Row],[B_2]]="LSN",12,"")</f>
        <v/>
      </c>
      <c r="AU165" s="5" t="str">
        <f ca="1">IF(B_MSK[[#This Row],[C_1]]="","","PCS")</f>
        <v/>
      </c>
      <c r="AV165" s="5" t="str">
        <f ca="1">IF(B_MSK[[#This Row],[A_1]]="","",B_MSK[[#This Row],[A_1]]*IF(B_MSK[[#This Row],[B_1]]="",1,B_MSK[[#This Row],[B_1]])*IF(B_MSK[[#This Row],[C_1]]="",1,B_MSK[[#This Row],[C_1]]))</f>
        <v/>
      </c>
      <c r="AW165" s="5" t="str">
        <f ca="1">IF(B_MSK[[#This Row],[C_2]]="",IF(B_MSK[[#This Row],[B_2]]="",IF(B_MSK[[#This Row],[A_2]]="","",B_MSK[[#This Row],[A_2]]),B_MSK[[#This Row],[B_2]]),B_MSK[[#This Row],[C_2]])</f>
        <v/>
      </c>
      <c r="AX165" s="2">
        <f ca="1">IF(ISNUMBER(B_MSK[[#This Row],[TANGGAL DATANG]]),B_MSK[[#This Row],[TANGGAL DATANG]],AX164)</f>
        <v>44935</v>
      </c>
      <c r="AY165" s="5" t="str">
        <f ca="1">IF(B_MSK[[#This Row],[DB_ROW]]="","",INDEX([3]!db[JENIS],B_MSK[[#This Row],[DB_ROW]]-1))</f>
        <v/>
      </c>
      <c r="AZ165" s="5" t="e">
        <f ca="1">IF(B_MSK[[#This Row],[A_1]]="","",B_MSK[[#This Row],[A_1]])*1</f>
        <v>#VALUE!</v>
      </c>
      <c r="BA165" s="5" t="str">
        <f ca="1">IF(B_MSK[[#This Row],[//]]="","",INDEX(INDIRECT(DIR&amp;$2:$2),B_MSK[[#This Row],[//]]))</f>
        <v/>
      </c>
      <c r="BB165" s="5" t="str">
        <f ca="1">CONCATENATE(B_MSK[[#This Row],[concat]],B_MSK[[#This Row],[HARGA_X]],B_MSK[[#This Row],[SAT]])</f>
        <v/>
      </c>
    </row>
    <row r="166" spans="1:54" x14ac:dyDescent="0.25">
      <c r="A166" s="6" t="s">
        <v>257</v>
      </c>
      <c r="B166" s="5">
        <f ca="1">IF(B_MSK[[#This Row],[N_ID]]="","",INDEX(INDIRECT(DIR&amp;$2:$2),MATCH(B_MSK[[#This Row],[N_ID]],INDIRECT(DIR&amp;"!NOTA[ID_P]"),0)))</f>
        <v>37</v>
      </c>
      <c r="C166" s="5" t="str">
        <f ca="1">IF(B_MSK[[#This Row],[//]]="","",HYPERLINK("["&amp;SUBSTITUTE(DIR,"'","")&amp;"]NOTA!D"&amp;B_MSK[[#This Row],[//]]+2,"&gt;"))</f>
        <v>&gt;</v>
      </c>
      <c r="D166" s="5">
        <f ca="1">IF(B_MSK[[#This Row],[N_ID]]="","",COUNTIF(INDIRECT(DIR&amp;"!NOTA[ID_H]"),B_MSK[[#This Row],[ID NOTA]]))</f>
        <v>10</v>
      </c>
      <c r="E16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163</v>
      </c>
      <c r="F1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6" s="7" t="str">
        <f ca="1">IF(B_MSK[[#This Row],[stt]]="ada",INDEX([2]!db[NB BM],B_MSK[DB_ROW]-1),"")</f>
        <v>Punch Kenko no.30</v>
      </c>
      <c r="H166" s="7" t="str">
        <f ca="1">IF(B_MSK[[#This Row],[//]]="","",INDEX(INDIRECT(DIR&amp;$2:$2),B_MSK[[#This Row],[//]]))</f>
        <v>KENKO SINAR INDONESIA</v>
      </c>
      <c r="I166" s="27" t="str">
        <f ca="1">IF(B_MSK[[#This Row],[//]]="","",INDEX(INDIRECT(DB_PATH&amp;$2:$2),B_MSK[[#This Row],[DB_ROW]]-1))</f>
        <v>10 LSN</v>
      </c>
      <c r="J166" s="5">
        <f ca="1">IF(B_MSK[[#This Row],[//]]="","",IF(INDEX(INDIRECT(DIR&amp;$2:$2),B_MSK[[#This Row],[//]])="","",INDEX(INDIRECT(DIR&amp;$2:$2),B_MSK[[#This Row],[//]])))</f>
        <v>4</v>
      </c>
      <c r="K166" s="5" t="str">
        <f ca="1">IF(B_MSK[[#This Row],[//]]="","",IF(INDEX(INDIRECT(DIR&amp;$2:$2),B_MSK[[#This Row],[//]])="","",INDEX(INDIRECT(DIR&amp;$2:$2),B_MSK[[#This Row],[//]])))</f>
        <v/>
      </c>
      <c r="L166" s="5" t="str">
        <f ca="1">IF(B_MSK[[#This Row],[//]]="","",IF(INDEX(INDIRECT(DIR&amp;$2:$2),B_MSK[[#This Row],[//]])="","",INDEX(INDIRECT(DIR&amp;$2:$2),B_MSK[[#This Row],[//]])))</f>
        <v/>
      </c>
      <c r="M166" s="13">
        <f ca="1">IF(B_MSK[[#This Row],[//]]="","",INDEX(INDIRECT(DIR&amp;$2:$2),B_MSK[[#This Row],[//]]))</f>
        <v>0</v>
      </c>
      <c r="N166" s="13">
        <f ca="1">IF(OR(B_MSK[[#This Row],[//]]="",),"",INDEX(INDIRECT(DIR&amp;$2:$2),B_MSK[[#This Row],[//]]))</f>
        <v>1560000</v>
      </c>
      <c r="O166" s="3">
        <f ca="1">IF(B_MSK[[#This Row],[//]]="","",IF(INDEX(INDIRECT(DIR&amp;$2:$2),B_MSK[[#This Row],[//]])=0,"",INDEX(INDIRECT(DIR&amp;$2:$2),B_MSK[[#This Row],[//]])))</f>
        <v>0.17</v>
      </c>
      <c r="P166" s="3" t="str">
        <f ca="1">IF(B_MSK[[#This Row],[//]]="","",IF(INDEX(INDIRECT(DIR&amp;$2:$2),B_MSK[[#This Row],[//]])=0,"",INDEX(INDIRECT(DIR&amp;$2:$2),B_MSK[[#This Row],[//]])))</f>
        <v/>
      </c>
      <c r="Q166" s="12">
        <f ca="1">IF(B_MSK[[#This Row],[//]]="","",INDEX(INDIRECT(DIR&amp;$2:$2),B_MSK[[#This Row],[//]]))</f>
        <v>5179200</v>
      </c>
      <c r="R1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6" s="37">
        <f ca="1">IF(B_MSK[[#This Row],[//]]="","",INDEX(INDIRECT(DIR&amp;$2:$2),B_MSK[[#This Row],[//]]))</f>
        <v>0</v>
      </c>
      <c r="U166" s="38" t="str">
        <f ca="1">IF(SUMIF(B_MSK[NAMA BARANG],B_MSK[[#This Row],[NAMA BARANG]],B_MSK[JMLH BRG])=0,"",SUMIF(B_MSK[NAMA BARANG],B_MSK[[#This Row],[NAMA BARANG]],B_MSK[C]))</f>
        <v/>
      </c>
      <c r="V166" s="7" t="str">
        <f ca="1">IF(B_MSK[[#This Row],[//]]="","",INDEX(INDIRECT(DIR&amp;$2:$2),B_MSK[[#This Row],[//]]))</f>
        <v>KENKO PUNCH NO.30</v>
      </c>
      <c r="W166" s="7" t="str">
        <f ca="1">LOWER(SUBSTITUTE(SUBSTITUTE(SUBSTITUTE(SUBSTITUTE(SUBSTITUTE(SUBSTITUTE(SUBSTITUTE(SUBSTITUTE(SUBSTITUTE(B_MSK[[#This Row],[N.B.nota]]," ",""),"-",""),"(",""),")",""),".",""),",",""),"/",""),"""",""),"+",""))</f>
        <v>kenkopunchno30</v>
      </c>
      <c r="X166" s="5" t="str">
        <f ca="1">IF(B_MSK[[#This Row],[N.B.nota]]="","",IF(MATCH(B_MSK[[#This Row],[concat]],[2]!db[NB NOTA_C],0)&gt;0,"ada",0))</f>
        <v>ada</v>
      </c>
      <c r="Y166" s="5" t="str">
        <f ca="1">IF(B_MSK[[#This Row],[N.B.nota]]="","",ADDRESS(ROW(B_MSK[QB]),COLUMN(B_MSK[QB]))&amp;":"&amp;ADDRESS(ROW(),COLUMN(B_MSK[QB])))</f>
        <v>$D$4:$D$166</v>
      </c>
      <c r="Z166" s="5">
        <f ca="1">IF(B_MSK[[#This Row],[concat]]="","",MATCH(B_MSK[[#This Row],[concat]],[2]!db[NB NOTA_C],0)+1)</f>
        <v>1259</v>
      </c>
      <c r="AA166" s="5" t="str">
        <f ca="1">IF(B_MSK[[#This Row],[//]]="","",HYPERLINK("[D:\kerja\BANK EXP\BARU\DB.XLSX]DB!e"&amp;B_MSK[[#This Row],[DB_ROW]],"&gt;"))</f>
        <v>&gt;</v>
      </c>
      <c r="AB166" s="30" t="str">
        <f ca="1">MID(B_MSK[[#This Row],[/ STN_1]],FIND(" ",B_MSK[[#This Row],[/ STN_1]])+1,LEN(B_MSK[[#This Row],[/ STN_1]]))</f>
        <v>LSN</v>
      </c>
      <c r="AC166" s="11">
        <f ca="1">IF(B_MSK[[#This Row],[//]]="","",IF(B_MSK[[#This Row],[ JUMLAH ]]="","",IF(B_MSK[[#This Row],[C]]="",B_MSK[[#This Row],[HARGA CTN]]/B_MSK[[#This Row],[JMLH BRG]],B_MSK[[#This Row],[HARGA CTN]]/B_MSK[[#This Row],[A_1]])))</f>
        <v>156000</v>
      </c>
      <c r="AD1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6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13000</v>
      </c>
      <c r="AF16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66" s="15" t="str">
        <f ca="1">IF(B_MSK[[#This Row],[HARGA_2]]="","",IF(MID(B_MSK[[#This Row],[/ STN_2]],FIND(" ",B_MSK[[#This Row],[/ STN_2]])+1,LEN(B_MSK[[#This Row],[/ STN_2]]))="LSN",B_MSK[[#This Row],[HARGA_2]]/12,""))</f>
        <v/>
      </c>
      <c r="AH166" s="7" t="str">
        <f ca="1">IF(B_MSK[[#This Row],[HARGA_3]]="","","/ "&amp;"PCS")</f>
        <v/>
      </c>
      <c r="AI166" s="15">
        <f ca="1">IF(B_MSK[[#This Row],[HARGA_3]]="",IF(B_MSK[[#This Row],[HARGA_2]]="",IF(B_MSK[[#This Row],[HARGA_1]]="","",B_MSK[[#This Row],[HARGA_1]]),B_MSK[[#This Row],[HARGA_2]]),B_MSK[[#This Row],[HARGA_3]])</f>
        <v>13000</v>
      </c>
      <c r="AJ16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6" s="5" t="str">
        <f ca="1">IF(B_MSK[[#This Row],[//]]="","",SUBSTITUTE(SUBSTITUTE(SUBSTITUTE(B_MSK[[#This Row],[QTY/ CTN]]," ","_",2),"(",""),")","")&amp;"_")</f>
        <v>10 LSN_</v>
      </c>
      <c r="AL166" s="5">
        <f ca="1">IF(B_MSK[[#This Row],[A_B]]="","",SEARCH("_",B_MSK[[#This Row],[A_B]]))</f>
        <v>7</v>
      </c>
      <c r="AM166" s="5">
        <f ca="1">IF(B_MSK[[#This Row],[A_B]]="","",LEN(B_MSK[[#This Row],[A_B]]))</f>
        <v>7</v>
      </c>
      <c r="AN166" s="5" t="str">
        <f ca="1">IF(B_MSK[[#This Row],[A_B]]="","",LEFT(B_MSK[[#This Row],[QTY/ CTN]],B_MSK[[#This Row],[A_B_1]]))</f>
        <v>10 LSN</v>
      </c>
      <c r="AO166" s="5" t="str">
        <f ca="1">IF(B_MSK[[#This Row],[A_B]]="","",LEFT(B_MSK[[#This Row],[A_]],SEARCH(" ",B_MSK[[#This Row],[A_]])-1))</f>
        <v>10</v>
      </c>
      <c r="AP166" s="5" t="str">
        <f ca="1">IF(B_MSK[[#This Row],[A_B]]="","",RIGHT(B_MSK[[#This Row],[A_]],LEN(B_MSK[[#This Row],[A_]])-SEARCH(" ",B_MSK[[#This Row],[A_]])))</f>
        <v>LSN</v>
      </c>
      <c r="AQ1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66" s="5" t="str">
        <f ca="1">IF(B_MSK[[#This Row],[B_]]="","",LEFT(B_MSK[[#This Row],[B_]],SEARCH(" ",B_MSK[[#This Row],[B_]])))</f>
        <v xml:space="preserve">12 </v>
      </c>
      <c r="AS166" s="5" t="str">
        <f ca="1">IF(B_MSK[[#This Row],[B_]]="","",RIGHT(B_MSK[[#This Row],[B_]],LEN(B_MSK[[#This Row],[B_]])-SEARCH(" ",B_MSK[[#This Row],[B_]])))</f>
        <v>PCS</v>
      </c>
      <c r="AT166" s="5" t="str">
        <f ca="1">IF(B_MSK[[#This Row],[B_2]]="LSN",12,"")</f>
        <v/>
      </c>
      <c r="AU166" s="5" t="str">
        <f ca="1">IF(B_MSK[[#This Row],[C_1]]="","","PCS")</f>
        <v/>
      </c>
      <c r="AV166" s="5">
        <f ca="1">IF(B_MSK[[#This Row],[A_1]]="","",B_MSK[[#This Row],[A_1]]*IF(B_MSK[[#This Row],[B_1]]="",1,B_MSK[[#This Row],[B_1]])*IF(B_MSK[[#This Row],[C_1]]="",1,B_MSK[[#This Row],[C_1]]))</f>
        <v>120</v>
      </c>
      <c r="AW166" s="5" t="str">
        <f ca="1">IF(B_MSK[[#This Row],[C_2]]="",IF(B_MSK[[#This Row],[B_2]]="",IF(B_MSK[[#This Row],[A_2]]="","",B_MSK[[#This Row],[A_2]]),B_MSK[[#This Row],[B_2]]),B_MSK[[#This Row],[C_2]])</f>
        <v>PCS</v>
      </c>
      <c r="AX166" s="2">
        <f ca="1">IF(ISNUMBER(B_MSK[[#This Row],[TANGGAL DATANG]]),B_MSK[[#This Row],[TANGGAL DATANG]],AX165)</f>
        <v>44935</v>
      </c>
      <c r="AY166" s="5" t="e">
        <f ca="1">IF(B_MSK[[#This Row],[DB_ROW]]="","",INDEX([3]!db[JENIS],B_MSK[[#This Row],[DB_ROW]]-1))</f>
        <v>#REF!</v>
      </c>
      <c r="AZ166" s="5">
        <f ca="1">IF(B_MSK[[#This Row],[A_1]]="","",B_MSK[[#This Row],[A_1]])*1</f>
        <v>10</v>
      </c>
      <c r="BA166" s="5" t="str">
        <f ca="1">IF(B_MSK[[#This Row],[//]]="","",INDEX(INDIRECT(DIR&amp;$2:$2),B_MSK[[#This Row],[//]]))</f>
        <v>ARTO MORO</v>
      </c>
      <c r="BB166" s="5" t="str">
        <f ca="1">CONCATENATE(B_MSK[[#This Row],[concat]],B_MSK[[#This Row],[HARGA_X]],B_MSK[[#This Row],[SAT]])</f>
        <v>kenkopunchno3013000</v>
      </c>
    </row>
    <row r="167" spans="1:54" x14ac:dyDescent="0.25">
      <c r="A167" s="6" t="s">
        <v>128</v>
      </c>
      <c r="B167" s="5" t="str">
        <f ca="1">IF(B_MSK[[#This Row],[N_ID]]="","",INDEX(INDIRECT(DIR&amp;$2:$2),MATCH(B_MSK[[#This Row],[N_ID]],INDIRECT(DIR&amp;"!NOTA[ID_P]"),0)))</f>
        <v/>
      </c>
      <c r="C167" s="5" t="str">
        <f ca="1">IF(B_MSK[[#This Row],[//]]="","",HYPERLINK("["&amp;SUBSTITUTE(DIR,"'","")&amp;"]NOTA!D"&amp;B_MSK[[#This Row],[//]]+2,"&gt;"))</f>
        <v>&gt;</v>
      </c>
      <c r="D167" s="5" t="str">
        <f ca="1">IF(B_MSK[[#This Row],[N_ID]]="","",COUNTIF(INDIRECT(DIR&amp;"!NOTA[ID_H]"),B_MSK[[#This Row],[ID NOTA]]))</f>
        <v/>
      </c>
      <c r="E16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164</v>
      </c>
      <c r="F1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7" s="7" t="str">
        <f ca="1">IF(B_MSK[[#This Row],[stt]]="ada",INDEX([2]!db[NB BM],B_MSK[DB_ROW]-1),"")</f>
        <v>Stapler Kenko HD-12L/24</v>
      </c>
      <c r="H167" s="7" t="str">
        <f ca="1">IF(B_MSK[[#This Row],[//]]="","",INDEX(INDIRECT(DIR&amp;$2:$2),B_MSK[[#This Row],[//]]))</f>
        <v>KENKO SINAR INDONESIA</v>
      </c>
      <c r="I167" s="27" t="str">
        <f ca="1">IF(B_MSK[[#This Row],[//]]="","",INDEX(INDIRECT(DB_PATH&amp;$2:$2),B_MSK[[#This Row],[DB_ROW]]-1))</f>
        <v>6 PCS</v>
      </c>
      <c r="J167" s="5">
        <f ca="1">IF(B_MSK[[#This Row],[//]]="","",IF(INDEX(INDIRECT(DIR&amp;$2:$2),B_MSK[[#This Row],[//]])="","",INDEX(INDIRECT(DIR&amp;$2:$2),B_MSK[[#This Row],[//]])))</f>
        <v>1</v>
      </c>
      <c r="K167" s="5" t="str">
        <f ca="1">IF(B_MSK[[#This Row],[//]]="","",IF(INDEX(INDIRECT(DIR&amp;$2:$2),B_MSK[[#This Row],[//]])="","",INDEX(INDIRECT(DIR&amp;$2:$2),B_MSK[[#This Row],[//]])))</f>
        <v/>
      </c>
      <c r="L167" s="5" t="str">
        <f ca="1">IF(B_MSK[[#This Row],[//]]="","",IF(INDEX(INDIRECT(DIR&amp;$2:$2),B_MSK[[#This Row],[//]])="","",INDEX(INDIRECT(DIR&amp;$2:$2),B_MSK[[#This Row],[//]])))</f>
        <v/>
      </c>
      <c r="M167" s="13">
        <f ca="1">IF(B_MSK[[#This Row],[//]]="","",INDEX(INDIRECT(DIR&amp;$2:$2),B_MSK[[#This Row],[//]]))</f>
        <v>0</v>
      </c>
      <c r="N167" s="13">
        <f ca="1">IF(OR(B_MSK[[#This Row],[//]]="",),"",INDEX(INDIRECT(DIR&amp;$2:$2),B_MSK[[#This Row],[//]]))</f>
        <v>2160000</v>
      </c>
      <c r="O167" s="3">
        <f ca="1">IF(B_MSK[[#This Row],[//]]="","",IF(INDEX(INDIRECT(DIR&amp;$2:$2),B_MSK[[#This Row],[//]])=0,"",INDEX(INDIRECT(DIR&amp;$2:$2),B_MSK[[#This Row],[//]])))</f>
        <v>0.17</v>
      </c>
      <c r="P167" s="3" t="str">
        <f ca="1">IF(B_MSK[[#This Row],[//]]="","",IF(INDEX(INDIRECT(DIR&amp;$2:$2),B_MSK[[#This Row],[//]])=0,"",INDEX(INDIRECT(DIR&amp;$2:$2),B_MSK[[#This Row],[//]])))</f>
        <v/>
      </c>
      <c r="Q167" s="12">
        <f ca="1">IF(B_MSK[[#This Row],[//]]="","",INDEX(INDIRECT(DIR&amp;$2:$2),B_MSK[[#This Row],[//]]))</f>
        <v>1792800</v>
      </c>
      <c r="R1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7" s="37">
        <f ca="1">IF(B_MSK[[#This Row],[//]]="","",INDEX(INDIRECT(DIR&amp;$2:$2),B_MSK[[#This Row],[//]]))</f>
        <v>0</v>
      </c>
      <c r="U167" s="38" t="str">
        <f ca="1">IF(SUMIF(B_MSK[NAMA BARANG],B_MSK[[#This Row],[NAMA BARANG]],B_MSK[JMLH BRG])=0,"",SUMIF(B_MSK[NAMA BARANG],B_MSK[[#This Row],[NAMA BARANG]],B_MSK[C]))</f>
        <v/>
      </c>
      <c r="V167" s="7" t="str">
        <f ca="1">IF(B_MSK[[#This Row],[//]]="","",INDEX(INDIRECT(DIR&amp;$2:$2),B_MSK[[#This Row],[//]]))</f>
        <v>KENKO HEAVY DUTY STAPLER HD-12L/24</v>
      </c>
      <c r="W167" s="7" t="str">
        <f ca="1">LOWER(SUBSTITUTE(SUBSTITUTE(SUBSTITUTE(SUBSTITUTE(SUBSTITUTE(SUBSTITUTE(SUBSTITUTE(SUBSTITUTE(SUBSTITUTE(B_MSK[[#This Row],[N.B.nota]]," ",""),"-",""),"(",""),")",""),".",""),",",""),"/",""),"""",""),"+",""))</f>
        <v>kenkoheavydutystaplerhd12l24</v>
      </c>
      <c r="X167" s="5" t="str">
        <f ca="1">IF(B_MSK[[#This Row],[N.B.nota]]="","",IF(MATCH(B_MSK[[#This Row],[concat]],[2]!db[NB NOTA_C],0)&gt;0,"ada",0))</f>
        <v>ada</v>
      </c>
      <c r="Y167" s="5" t="str">
        <f ca="1">IF(B_MSK[[#This Row],[N.B.nota]]="","",ADDRESS(ROW(B_MSK[QB]),COLUMN(B_MSK[QB]))&amp;":"&amp;ADDRESS(ROW(),COLUMN(B_MSK[QB])))</f>
        <v>$D$4:$D$167</v>
      </c>
      <c r="Z167" s="5">
        <f ca="1">IF(B_MSK[[#This Row],[concat]]="","",MATCH(B_MSK[[#This Row],[concat]],[2]!db[NB NOTA_C],0)+1)</f>
        <v>1195</v>
      </c>
      <c r="AA167" s="5" t="str">
        <f ca="1">IF(B_MSK[[#This Row],[//]]="","",HYPERLINK("[D:\kerja\BANK EXP\BARU\DB.XLSX]DB!e"&amp;B_MSK[[#This Row],[DB_ROW]],"&gt;"))</f>
        <v>&gt;</v>
      </c>
      <c r="AB167" s="30" t="str">
        <f ca="1">MID(B_MSK[[#This Row],[/ STN_1]],FIND(" ",B_MSK[[#This Row],[/ STN_1]])+1,LEN(B_MSK[[#This Row],[/ STN_1]]))</f>
        <v>PCS</v>
      </c>
      <c r="AC167" s="11">
        <f ca="1">IF(B_MSK[[#This Row],[//]]="","",IF(B_MSK[[#This Row],[ JUMLAH ]]="","",IF(B_MSK[[#This Row],[C]]="",B_MSK[[#This Row],[HARGA CTN]]/B_MSK[[#This Row],[JMLH BRG]],B_MSK[[#This Row],[HARGA CTN]]/B_MSK[[#This Row],[A_1]])))</f>
        <v>360000</v>
      </c>
      <c r="AD1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7" s="15" t="str">
        <f ca="1">IF(B_MSK[[#This Row],[HARGA_2]]="","",IF(MID(B_MSK[[#This Row],[/ STN_2]],FIND(" ",B_MSK[[#This Row],[/ STN_2]])+1,LEN(B_MSK[[#This Row],[/ STN_2]]))="LSN",B_MSK[[#This Row],[HARGA_2]]/12,""))</f>
        <v/>
      </c>
      <c r="AH167" s="7" t="str">
        <f ca="1">IF(B_MSK[[#This Row],[HARGA_3]]="","","/ "&amp;"PCS")</f>
        <v/>
      </c>
      <c r="AI167" s="15">
        <f ca="1">IF(B_MSK[[#This Row],[HARGA_3]]="",IF(B_MSK[[#This Row],[HARGA_2]]="",IF(B_MSK[[#This Row],[HARGA_1]]="","",B_MSK[[#This Row],[HARGA_1]]),B_MSK[[#This Row],[HARGA_2]]),B_MSK[[#This Row],[HARGA_3]])</f>
        <v>360000</v>
      </c>
      <c r="AJ16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7" s="5" t="str">
        <f ca="1">IF(B_MSK[[#This Row],[//]]="","",SUBSTITUTE(SUBSTITUTE(SUBSTITUTE(B_MSK[[#This Row],[QTY/ CTN]]," ","_",2),"(",""),")","")&amp;"_")</f>
        <v>6 PCS_</v>
      </c>
      <c r="AL167" s="5">
        <f ca="1">IF(B_MSK[[#This Row],[A_B]]="","",SEARCH("_",B_MSK[[#This Row],[A_B]]))</f>
        <v>6</v>
      </c>
      <c r="AM167" s="5">
        <f ca="1">IF(B_MSK[[#This Row],[A_B]]="","",LEN(B_MSK[[#This Row],[A_B]]))</f>
        <v>6</v>
      </c>
      <c r="AN167" s="5" t="str">
        <f ca="1">IF(B_MSK[[#This Row],[A_B]]="","",LEFT(B_MSK[[#This Row],[QTY/ CTN]],B_MSK[[#This Row],[A_B_1]]))</f>
        <v>6 PCS</v>
      </c>
      <c r="AO167" s="5" t="str">
        <f ca="1">IF(B_MSK[[#This Row],[A_B]]="","",LEFT(B_MSK[[#This Row],[A_]],SEARCH(" ",B_MSK[[#This Row],[A_]])-1))</f>
        <v>6</v>
      </c>
      <c r="AP167" s="5" t="str">
        <f ca="1">IF(B_MSK[[#This Row],[A_B]]="","",RIGHT(B_MSK[[#This Row],[A_]],LEN(B_MSK[[#This Row],[A_]])-SEARCH(" ",B_MSK[[#This Row],[A_]])))</f>
        <v>PCS</v>
      </c>
      <c r="AQ1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7" s="5" t="str">
        <f ca="1">IF(B_MSK[[#This Row],[B_]]="","",LEFT(B_MSK[[#This Row],[B_]],SEARCH(" ",B_MSK[[#This Row],[B_]])))</f>
        <v/>
      </c>
      <c r="AS167" s="5" t="str">
        <f ca="1">IF(B_MSK[[#This Row],[B_]]="","",RIGHT(B_MSK[[#This Row],[B_]],LEN(B_MSK[[#This Row],[B_]])-SEARCH(" ",B_MSK[[#This Row],[B_]])))</f>
        <v/>
      </c>
      <c r="AT167" s="5" t="str">
        <f ca="1">IF(B_MSK[[#This Row],[B_2]]="LSN",12,"")</f>
        <v/>
      </c>
      <c r="AU167" s="5" t="str">
        <f ca="1">IF(B_MSK[[#This Row],[C_1]]="","","PCS")</f>
        <v/>
      </c>
      <c r="AV167" s="5">
        <f ca="1">IF(B_MSK[[#This Row],[A_1]]="","",B_MSK[[#This Row],[A_1]]*IF(B_MSK[[#This Row],[B_1]]="",1,B_MSK[[#This Row],[B_1]])*IF(B_MSK[[#This Row],[C_1]]="",1,B_MSK[[#This Row],[C_1]]))</f>
        <v>6</v>
      </c>
      <c r="AW167" s="5" t="str">
        <f ca="1">IF(B_MSK[[#This Row],[C_2]]="",IF(B_MSK[[#This Row],[B_2]]="",IF(B_MSK[[#This Row],[A_2]]="","",B_MSK[[#This Row],[A_2]]),B_MSK[[#This Row],[B_2]]),B_MSK[[#This Row],[C_2]])</f>
        <v>PCS</v>
      </c>
      <c r="AX167" s="2">
        <f ca="1">IF(ISNUMBER(B_MSK[[#This Row],[TANGGAL DATANG]]),B_MSK[[#This Row],[TANGGAL DATANG]],AX166)</f>
        <v>44935</v>
      </c>
      <c r="AY167" s="5" t="e">
        <f ca="1">IF(B_MSK[[#This Row],[DB_ROW]]="","",INDEX([3]!db[JENIS],B_MSK[[#This Row],[DB_ROW]]-1))</f>
        <v>#REF!</v>
      </c>
      <c r="AZ167" s="5">
        <f ca="1">IF(B_MSK[[#This Row],[A_1]]="","",B_MSK[[#This Row],[A_1]])*1</f>
        <v>6</v>
      </c>
      <c r="BA167" s="5" t="str">
        <f ca="1">IF(B_MSK[[#This Row],[//]]="","",INDEX(INDIRECT(DIR&amp;$2:$2),B_MSK[[#This Row],[//]]))</f>
        <v>ARTO MORO</v>
      </c>
      <c r="BB167" s="5" t="str">
        <f ca="1">CONCATENATE(B_MSK[[#This Row],[concat]],B_MSK[[#This Row],[HARGA_X]],B_MSK[[#This Row],[SAT]])</f>
        <v>kenkoheavydutystaplerhd12l24360000</v>
      </c>
    </row>
    <row r="168" spans="1:54" x14ac:dyDescent="0.25">
      <c r="A168" s="6" t="s">
        <v>128</v>
      </c>
      <c r="B168" s="5" t="str">
        <f ca="1">IF(B_MSK[[#This Row],[N_ID]]="","",INDEX(INDIRECT(DIR&amp;$2:$2),MATCH(B_MSK[[#This Row],[N_ID]],INDIRECT(DIR&amp;"!NOTA[ID_P]"),0)))</f>
        <v/>
      </c>
      <c r="C168" s="5" t="str">
        <f ca="1">IF(B_MSK[[#This Row],[//]]="","",HYPERLINK("["&amp;SUBSTITUTE(DIR,"'","")&amp;"]NOTA!D"&amp;B_MSK[[#This Row],[//]]+2,"&gt;"))</f>
        <v>&gt;</v>
      </c>
      <c r="D168" s="5" t="str">
        <f ca="1">IF(B_MSK[[#This Row],[N_ID]]="","",COUNTIF(INDIRECT(DIR&amp;"!NOTA[ID_H]"),B_MSK[[#This Row],[ID NOTA]]))</f>
        <v/>
      </c>
      <c r="E1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165</v>
      </c>
      <c r="F1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8" s="7" t="str">
        <f ca="1">IF(B_MSK[[#This Row],[stt]]="ada",INDEX([2]!db[NB BM],B_MSK[DB_ROW]-1),"")</f>
        <v>Stampad Kenko no.0</v>
      </c>
      <c r="H168" s="7" t="str">
        <f ca="1">IF(B_MSK[[#This Row],[//]]="","",INDEX(INDIRECT(DIR&amp;$2:$2),B_MSK[[#This Row],[//]]))</f>
        <v>KENKO SINAR INDONESIA</v>
      </c>
      <c r="I168" s="27" t="str">
        <f ca="1">IF(B_MSK[[#This Row],[//]]="","",INDEX(INDIRECT(DB_PATH&amp;$2:$2),B_MSK[[#This Row],[DB_ROW]]-1))</f>
        <v>18 LSN</v>
      </c>
      <c r="J168" s="5">
        <f ca="1">IF(B_MSK[[#This Row],[//]]="","",IF(INDEX(INDIRECT(DIR&amp;$2:$2),B_MSK[[#This Row],[//]])="","",INDEX(INDIRECT(DIR&amp;$2:$2),B_MSK[[#This Row],[//]])))</f>
        <v>1</v>
      </c>
      <c r="K168" s="5" t="str">
        <f ca="1">IF(B_MSK[[#This Row],[//]]="","",IF(INDEX(INDIRECT(DIR&amp;$2:$2),B_MSK[[#This Row],[//]])="","",INDEX(INDIRECT(DIR&amp;$2:$2),B_MSK[[#This Row],[//]])))</f>
        <v/>
      </c>
      <c r="L168" s="5" t="str">
        <f ca="1">IF(B_MSK[[#This Row],[//]]="","",IF(INDEX(INDIRECT(DIR&amp;$2:$2),B_MSK[[#This Row],[//]])="","",INDEX(INDIRECT(DIR&amp;$2:$2),B_MSK[[#This Row],[//]])))</f>
        <v/>
      </c>
      <c r="M168" s="13">
        <f ca="1">IF(B_MSK[[#This Row],[//]]="","",INDEX(INDIRECT(DIR&amp;$2:$2),B_MSK[[#This Row],[//]]))</f>
        <v>0</v>
      </c>
      <c r="N168" s="13">
        <f ca="1">IF(OR(B_MSK[[#This Row],[//]]="",),"",INDEX(INDIRECT(DIR&amp;$2:$2),B_MSK[[#This Row],[//]]))</f>
        <v>1069200</v>
      </c>
      <c r="O168" s="3">
        <f ca="1">IF(B_MSK[[#This Row],[//]]="","",IF(INDEX(INDIRECT(DIR&amp;$2:$2),B_MSK[[#This Row],[//]])=0,"",INDEX(INDIRECT(DIR&amp;$2:$2),B_MSK[[#This Row],[//]])))</f>
        <v>0.17</v>
      </c>
      <c r="P168" s="3" t="str">
        <f ca="1">IF(B_MSK[[#This Row],[//]]="","",IF(INDEX(INDIRECT(DIR&amp;$2:$2),B_MSK[[#This Row],[//]])=0,"",INDEX(INDIRECT(DIR&amp;$2:$2),B_MSK[[#This Row],[//]])))</f>
        <v/>
      </c>
      <c r="Q168" s="12">
        <f ca="1">IF(B_MSK[[#This Row],[//]]="","",INDEX(INDIRECT(DIR&amp;$2:$2),B_MSK[[#This Row],[//]]))</f>
        <v>887436</v>
      </c>
      <c r="R1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8" s="37">
        <f ca="1">IF(B_MSK[[#This Row],[//]]="","",INDEX(INDIRECT(DIR&amp;$2:$2),B_MSK[[#This Row],[//]]))</f>
        <v>0</v>
      </c>
      <c r="U168" s="38" t="str">
        <f ca="1">IF(SUMIF(B_MSK[NAMA BARANG],B_MSK[[#This Row],[NAMA BARANG]],B_MSK[JMLH BRG])=0,"",SUMIF(B_MSK[NAMA BARANG],B_MSK[[#This Row],[NAMA BARANG]],B_MSK[C]))</f>
        <v/>
      </c>
      <c r="V168" s="7" t="str">
        <f ca="1">IF(B_MSK[[#This Row],[//]]="","",INDEX(INDIRECT(DIR&amp;$2:$2),B_MSK[[#This Row],[//]]))</f>
        <v>KENKO STAMP PAD NO.0</v>
      </c>
      <c r="W168" s="7" t="str">
        <f ca="1">LOWER(SUBSTITUTE(SUBSTITUTE(SUBSTITUTE(SUBSTITUTE(SUBSTITUTE(SUBSTITUTE(SUBSTITUTE(SUBSTITUTE(SUBSTITUTE(B_MSK[[#This Row],[N.B.nota]]," ",""),"-",""),"(",""),")",""),".",""),",",""),"/",""),"""",""),"+",""))</f>
        <v>kenkostamppadno0</v>
      </c>
      <c r="X168" s="5" t="str">
        <f ca="1">IF(B_MSK[[#This Row],[N.B.nota]]="","",IF(MATCH(B_MSK[[#This Row],[concat]],[2]!db[NB NOTA_C],0)&gt;0,"ada",0))</f>
        <v>ada</v>
      </c>
      <c r="Y168" s="5" t="str">
        <f ca="1">IF(B_MSK[[#This Row],[N.B.nota]]="","",ADDRESS(ROW(B_MSK[QB]),COLUMN(B_MSK[QB]))&amp;":"&amp;ADDRESS(ROW(),COLUMN(B_MSK[QB])))</f>
        <v>$D$4:$D$168</v>
      </c>
      <c r="Z168" s="5">
        <f ca="1">IF(B_MSK[[#This Row],[concat]]="","",MATCH(B_MSK[[#This Row],[concat]],[2]!db[NB NOTA_C],0)+1)</f>
        <v>1287</v>
      </c>
      <c r="AA168" s="5" t="str">
        <f ca="1">IF(B_MSK[[#This Row],[//]]="","",HYPERLINK("[D:\kerja\BANK EXP\BARU\DB.XLSX]DB!e"&amp;B_MSK[[#This Row],[DB_ROW]],"&gt;"))</f>
        <v>&gt;</v>
      </c>
      <c r="AB168" s="30" t="str">
        <f ca="1">MID(B_MSK[[#This Row],[/ STN_1]],FIND(" ",B_MSK[[#This Row],[/ STN_1]])+1,LEN(B_MSK[[#This Row],[/ STN_1]]))</f>
        <v>LSN</v>
      </c>
      <c r="AC168" s="11">
        <f ca="1">IF(B_MSK[[#This Row],[//]]="","",IF(B_MSK[[#This Row],[ JUMLAH ]]="","",IF(B_MSK[[#This Row],[C]]="",B_MSK[[#This Row],[HARGA CTN]]/B_MSK[[#This Row],[JMLH BRG]],B_MSK[[#This Row],[HARGA CTN]]/B_MSK[[#This Row],[A_1]])))</f>
        <v>59400</v>
      </c>
      <c r="AD1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6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4950</v>
      </c>
      <c r="AF16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68" s="15" t="str">
        <f ca="1">IF(B_MSK[[#This Row],[HARGA_2]]="","",IF(MID(B_MSK[[#This Row],[/ STN_2]],FIND(" ",B_MSK[[#This Row],[/ STN_2]])+1,LEN(B_MSK[[#This Row],[/ STN_2]]))="LSN",B_MSK[[#This Row],[HARGA_2]]/12,""))</f>
        <v/>
      </c>
      <c r="AH168" s="7" t="str">
        <f ca="1">IF(B_MSK[[#This Row],[HARGA_3]]="","","/ "&amp;"PCS")</f>
        <v/>
      </c>
      <c r="AI168" s="15">
        <f ca="1">IF(B_MSK[[#This Row],[HARGA_3]]="",IF(B_MSK[[#This Row],[HARGA_2]]="",IF(B_MSK[[#This Row],[HARGA_1]]="","",B_MSK[[#This Row],[HARGA_1]]),B_MSK[[#This Row],[HARGA_2]]),B_MSK[[#This Row],[HARGA_3]])</f>
        <v>4950</v>
      </c>
      <c r="AJ16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8" s="5" t="str">
        <f ca="1">IF(B_MSK[[#This Row],[//]]="","",SUBSTITUTE(SUBSTITUTE(SUBSTITUTE(B_MSK[[#This Row],[QTY/ CTN]]," ","_",2),"(",""),")","")&amp;"_")</f>
        <v>18 LSN_</v>
      </c>
      <c r="AL168" s="5">
        <f ca="1">IF(B_MSK[[#This Row],[A_B]]="","",SEARCH("_",B_MSK[[#This Row],[A_B]]))</f>
        <v>7</v>
      </c>
      <c r="AM168" s="5">
        <f ca="1">IF(B_MSK[[#This Row],[A_B]]="","",LEN(B_MSK[[#This Row],[A_B]]))</f>
        <v>7</v>
      </c>
      <c r="AN168" s="5" t="str">
        <f ca="1">IF(B_MSK[[#This Row],[A_B]]="","",LEFT(B_MSK[[#This Row],[QTY/ CTN]],B_MSK[[#This Row],[A_B_1]]))</f>
        <v>18 LSN</v>
      </c>
      <c r="AO168" s="5" t="str">
        <f ca="1">IF(B_MSK[[#This Row],[A_B]]="","",LEFT(B_MSK[[#This Row],[A_]],SEARCH(" ",B_MSK[[#This Row],[A_]])-1))</f>
        <v>18</v>
      </c>
      <c r="AP168" s="5" t="str">
        <f ca="1">IF(B_MSK[[#This Row],[A_B]]="","",RIGHT(B_MSK[[#This Row],[A_]],LEN(B_MSK[[#This Row],[A_]])-SEARCH(" ",B_MSK[[#This Row],[A_]])))</f>
        <v>LSN</v>
      </c>
      <c r="AQ1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68" s="5" t="str">
        <f ca="1">IF(B_MSK[[#This Row],[B_]]="","",LEFT(B_MSK[[#This Row],[B_]],SEARCH(" ",B_MSK[[#This Row],[B_]])))</f>
        <v xml:space="preserve">12 </v>
      </c>
      <c r="AS168" s="5" t="str">
        <f ca="1">IF(B_MSK[[#This Row],[B_]]="","",RIGHT(B_MSK[[#This Row],[B_]],LEN(B_MSK[[#This Row],[B_]])-SEARCH(" ",B_MSK[[#This Row],[B_]])))</f>
        <v>PCS</v>
      </c>
      <c r="AT168" s="5" t="str">
        <f ca="1">IF(B_MSK[[#This Row],[B_2]]="LSN",12,"")</f>
        <v/>
      </c>
      <c r="AU168" s="5" t="str">
        <f ca="1">IF(B_MSK[[#This Row],[C_1]]="","","PCS")</f>
        <v/>
      </c>
      <c r="AV168" s="5">
        <f ca="1">IF(B_MSK[[#This Row],[A_1]]="","",B_MSK[[#This Row],[A_1]]*IF(B_MSK[[#This Row],[B_1]]="",1,B_MSK[[#This Row],[B_1]])*IF(B_MSK[[#This Row],[C_1]]="",1,B_MSK[[#This Row],[C_1]]))</f>
        <v>216</v>
      </c>
      <c r="AW168" s="5" t="str">
        <f ca="1">IF(B_MSK[[#This Row],[C_2]]="",IF(B_MSK[[#This Row],[B_2]]="",IF(B_MSK[[#This Row],[A_2]]="","",B_MSK[[#This Row],[A_2]]),B_MSK[[#This Row],[B_2]]),B_MSK[[#This Row],[C_2]])</f>
        <v>PCS</v>
      </c>
      <c r="AX168" s="2">
        <f ca="1">IF(ISNUMBER(B_MSK[[#This Row],[TANGGAL DATANG]]),B_MSK[[#This Row],[TANGGAL DATANG]],AX167)</f>
        <v>44935</v>
      </c>
      <c r="AY168" s="5" t="e">
        <f ca="1">IF(B_MSK[[#This Row],[DB_ROW]]="","",INDEX([3]!db[JENIS],B_MSK[[#This Row],[DB_ROW]]-1))</f>
        <v>#REF!</v>
      </c>
      <c r="AZ168" s="5">
        <f ca="1">IF(B_MSK[[#This Row],[A_1]]="","",B_MSK[[#This Row],[A_1]])*1</f>
        <v>18</v>
      </c>
      <c r="BA168" s="5" t="str">
        <f ca="1">IF(B_MSK[[#This Row],[//]]="","",INDEX(INDIRECT(DIR&amp;$2:$2),B_MSK[[#This Row],[//]]))</f>
        <v>ARTO MORO</v>
      </c>
      <c r="BB168" s="5" t="str">
        <f ca="1">CONCATENATE(B_MSK[[#This Row],[concat]],B_MSK[[#This Row],[HARGA_X]],B_MSK[[#This Row],[SAT]])</f>
        <v>kenkostamppadno04950</v>
      </c>
    </row>
    <row r="169" spans="1:54" x14ac:dyDescent="0.25">
      <c r="A169" s="6" t="s">
        <v>128</v>
      </c>
      <c r="B169" s="5" t="str">
        <f ca="1">IF(B_MSK[[#This Row],[N_ID]]="","",INDEX(INDIRECT(DIR&amp;$2:$2),MATCH(B_MSK[[#This Row],[N_ID]],INDIRECT(DIR&amp;"!NOTA[ID_P]"),0)))</f>
        <v/>
      </c>
      <c r="C169" s="5" t="str">
        <f ca="1">IF(B_MSK[[#This Row],[//]]="","",HYPERLINK("["&amp;SUBSTITUTE(DIR,"'","")&amp;"]NOTA!D"&amp;B_MSK[[#This Row],[//]]+2,"&gt;"))</f>
        <v>&gt;</v>
      </c>
      <c r="D169" s="5" t="str">
        <f ca="1">IF(B_MSK[[#This Row],[N_ID]]="","",COUNTIF(INDIRECT(DIR&amp;"!NOTA[ID_H]"),B_MSK[[#This Row],[ID NOTA]]))</f>
        <v/>
      </c>
      <c r="E1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166</v>
      </c>
      <c r="F1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9" s="7" t="str">
        <f ca="1">IF(B_MSK[[#This Row],[stt]]="ada",INDEX([2]!db[NB BM],B_MSK[DB_ROW]-1),"")</f>
        <v>Pensil Kenko 2B-6373 metalik</v>
      </c>
      <c r="H169" s="7" t="str">
        <f ca="1">IF(B_MSK[[#This Row],[//]]="","",INDEX(INDIRECT(DIR&amp;$2:$2),B_MSK[[#This Row],[//]]))</f>
        <v>KENKO SINAR INDONESIA</v>
      </c>
      <c r="I169" s="27" t="str">
        <f ca="1">IF(B_MSK[[#This Row],[//]]="","",INDEX(INDIRECT(DB_PATH&amp;$2:$2),B_MSK[[#This Row],[DB_ROW]]-1))</f>
        <v>20 GRS</v>
      </c>
      <c r="J169" s="5">
        <f ca="1">IF(B_MSK[[#This Row],[//]]="","",IF(INDEX(INDIRECT(DIR&amp;$2:$2),B_MSK[[#This Row],[//]])="","",INDEX(INDIRECT(DIR&amp;$2:$2),B_MSK[[#This Row],[//]])))</f>
        <v>10</v>
      </c>
      <c r="K169" s="5" t="str">
        <f ca="1">IF(B_MSK[[#This Row],[//]]="","",IF(INDEX(INDIRECT(DIR&amp;$2:$2),B_MSK[[#This Row],[//]])="","",INDEX(INDIRECT(DIR&amp;$2:$2),B_MSK[[#This Row],[//]])))</f>
        <v/>
      </c>
      <c r="L169" s="5" t="str">
        <f ca="1">IF(B_MSK[[#This Row],[//]]="","",IF(INDEX(INDIRECT(DIR&amp;$2:$2),B_MSK[[#This Row],[//]])="","",INDEX(INDIRECT(DIR&amp;$2:$2),B_MSK[[#This Row],[//]])))</f>
        <v/>
      </c>
      <c r="M169" s="13">
        <f ca="1">IF(B_MSK[[#This Row],[//]]="","",INDEX(INDIRECT(DIR&amp;$2:$2),B_MSK[[#This Row],[//]]))</f>
        <v>0</v>
      </c>
      <c r="N169" s="13">
        <f ca="1">IF(OR(B_MSK[[#This Row],[//]]="",),"",INDEX(INDIRECT(DIR&amp;$2:$2),B_MSK[[#This Row],[//]]))</f>
        <v>2160000</v>
      </c>
      <c r="O169" s="3">
        <f ca="1">IF(B_MSK[[#This Row],[//]]="","",IF(INDEX(INDIRECT(DIR&amp;$2:$2),B_MSK[[#This Row],[//]])=0,"",INDEX(INDIRECT(DIR&amp;$2:$2),B_MSK[[#This Row],[//]])))</f>
        <v>0.17</v>
      </c>
      <c r="P169" s="3" t="str">
        <f ca="1">IF(B_MSK[[#This Row],[//]]="","",IF(INDEX(INDIRECT(DIR&amp;$2:$2),B_MSK[[#This Row],[//]])=0,"",INDEX(INDIRECT(DIR&amp;$2:$2),B_MSK[[#This Row],[//]])))</f>
        <v/>
      </c>
      <c r="Q169" s="12">
        <f ca="1">IF(B_MSK[[#This Row],[//]]="","",INDEX(INDIRECT(DIR&amp;$2:$2),B_MSK[[#This Row],[//]]))</f>
        <v>17928000</v>
      </c>
      <c r="R1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9" s="37">
        <f ca="1">IF(B_MSK[[#This Row],[//]]="","",INDEX(INDIRECT(DIR&amp;$2:$2),B_MSK[[#This Row],[//]]))</f>
        <v>0</v>
      </c>
      <c r="U169" s="38" t="str">
        <f ca="1">IF(SUMIF(B_MSK[NAMA BARANG],B_MSK[[#This Row],[NAMA BARANG]],B_MSK[JMLH BRG])=0,"",SUMIF(B_MSK[NAMA BARANG],B_MSK[[#This Row],[NAMA BARANG]],B_MSK[C]))</f>
        <v/>
      </c>
      <c r="V169" s="7" t="str">
        <f ca="1">IF(B_MSK[[#This Row],[//]]="","",INDEX(INDIRECT(DIR&amp;$2:$2),B_MSK[[#This Row],[//]]))</f>
        <v>KENKO PENCIL 2B-6373 METALLIC</v>
      </c>
      <c r="W169" s="7" t="str">
        <f ca="1">LOWER(SUBSTITUTE(SUBSTITUTE(SUBSTITUTE(SUBSTITUTE(SUBSTITUTE(SUBSTITUTE(SUBSTITUTE(SUBSTITUTE(SUBSTITUTE(B_MSK[[#This Row],[N.B.nota]]," ",""),"-",""),"(",""),")",""),".",""),",",""),"/",""),"""",""),"+",""))</f>
        <v>kenkopencil2b6373metallic</v>
      </c>
      <c r="X169" s="5" t="str">
        <f ca="1">IF(B_MSK[[#This Row],[N.B.nota]]="","",IF(MATCH(B_MSK[[#This Row],[concat]],[2]!db[NB NOTA_C],0)&gt;0,"ada",0))</f>
        <v>ada</v>
      </c>
      <c r="Y169" s="5" t="str">
        <f ca="1">IF(B_MSK[[#This Row],[N.B.nota]]="","",ADDRESS(ROW(B_MSK[QB]),COLUMN(B_MSK[QB]))&amp;":"&amp;ADDRESS(ROW(),COLUMN(B_MSK[QB])))</f>
        <v>$D$4:$D$169</v>
      </c>
      <c r="Z169" s="5">
        <f ca="1">IF(B_MSK[[#This Row],[concat]]="","",MATCH(B_MSK[[#This Row],[concat]],[2]!db[NB NOTA_C],0)+1)</f>
        <v>1240</v>
      </c>
      <c r="AA169" s="5" t="str">
        <f ca="1">IF(B_MSK[[#This Row],[//]]="","",HYPERLINK("[D:\kerja\BANK EXP\BARU\DB.XLSX]DB!e"&amp;B_MSK[[#This Row],[DB_ROW]],"&gt;"))</f>
        <v>&gt;</v>
      </c>
      <c r="AB169" s="30" t="str">
        <f ca="1">MID(B_MSK[[#This Row],[/ STN_1]],FIND(" ",B_MSK[[#This Row],[/ STN_1]])+1,LEN(B_MSK[[#This Row],[/ STN_1]]))</f>
        <v>GRS</v>
      </c>
      <c r="AC169" s="11">
        <f ca="1">IF(B_MSK[[#This Row],[//]]="","",IF(B_MSK[[#This Row],[ JUMLAH ]]="","",IF(B_MSK[[#This Row],[C]]="",B_MSK[[#This Row],[HARGA CTN]]/B_MSK[[#This Row],[JMLH BRG]],B_MSK[[#This Row],[HARGA CTN]]/B_MSK[[#This Row],[A_1]])))</f>
        <v>108000</v>
      </c>
      <c r="AD1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6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9000</v>
      </c>
      <c r="AF169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69" s="15">
        <f ca="1">IF(B_MSK[[#This Row],[HARGA_2]]="","",IF(MID(B_MSK[[#This Row],[/ STN_2]],FIND(" ",B_MSK[[#This Row],[/ STN_2]])+1,LEN(B_MSK[[#This Row],[/ STN_2]]))="LSN",B_MSK[[#This Row],[HARGA_2]]/12,""))</f>
        <v>750</v>
      </c>
      <c r="AH169" s="7" t="str">
        <f ca="1">IF(B_MSK[[#This Row],[HARGA_3]]="","","/ "&amp;"PCS")</f>
        <v>/ PCS</v>
      </c>
      <c r="AI169" s="15">
        <f ca="1">IF(B_MSK[[#This Row],[HARGA_3]]="",IF(B_MSK[[#This Row],[HARGA_2]]="",IF(B_MSK[[#This Row],[HARGA_1]]="","",B_MSK[[#This Row],[HARGA_1]]),B_MSK[[#This Row],[HARGA_2]]),B_MSK[[#This Row],[HARGA_3]])</f>
        <v>750</v>
      </c>
      <c r="AJ16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9" s="5" t="str">
        <f ca="1">IF(B_MSK[[#This Row],[//]]="","",SUBSTITUTE(SUBSTITUTE(SUBSTITUTE(B_MSK[[#This Row],[QTY/ CTN]]," ","_",2),"(",""),")","")&amp;"_")</f>
        <v>20 GRS_</v>
      </c>
      <c r="AL169" s="5">
        <f ca="1">IF(B_MSK[[#This Row],[A_B]]="","",SEARCH("_",B_MSK[[#This Row],[A_B]]))</f>
        <v>7</v>
      </c>
      <c r="AM169" s="5">
        <f ca="1">IF(B_MSK[[#This Row],[A_B]]="","",LEN(B_MSK[[#This Row],[A_B]]))</f>
        <v>7</v>
      </c>
      <c r="AN169" s="5" t="str">
        <f ca="1">IF(B_MSK[[#This Row],[A_B]]="","",LEFT(B_MSK[[#This Row],[QTY/ CTN]],B_MSK[[#This Row],[A_B_1]]))</f>
        <v>20 GRS</v>
      </c>
      <c r="AO169" s="5" t="str">
        <f ca="1">IF(B_MSK[[#This Row],[A_B]]="","",LEFT(B_MSK[[#This Row],[A_]],SEARCH(" ",B_MSK[[#This Row],[A_]])-1))</f>
        <v>20</v>
      </c>
      <c r="AP169" s="5" t="str">
        <f ca="1">IF(B_MSK[[#This Row],[A_B]]="","",RIGHT(B_MSK[[#This Row],[A_]],LEN(B_MSK[[#This Row],[A_]])-SEARCH(" ",B_MSK[[#This Row],[A_]])))</f>
        <v>GRS</v>
      </c>
      <c r="AQ1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69" s="5" t="str">
        <f ca="1">IF(B_MSK[[#This Row],[B_]]="","",LEFT(B_MSK[[#This Row],[B_]],SEARCH(" ",B_MSK[[#This Row],[B_]])))</f>
        <v xml:space="preserve">12 </v>
      </c>
      <c r="AS169" s="5" t="str">
        <f ca="1">IF(B_MSK[[#This Row],[B_]]="","",RIGHT(B_MSK[[#This Row],[B_]],LEN(B_MSK[[#This Row],[B_]])-SEARCH(" ",B_MSK[[#This Row],[B_]])))</f>
        <v>LSN</v>
      </c>
      <c r="AT169" s="5">
        <f ca="1">IF(B_MSK[[#This Row],[B_2]]="LSN",12,"")</f>
        <v>12</v>
      </c>
      <c r="AU169" s="5" t="str">
        <f ca="1">IF(B_MSK[[#This Row],[C_1]]="","","PCS")</f>
        <v>PCS</v>
      </c>
      <c r="AV169" s="5">
        <f ca="1">IF(B_MSK[[#This Row],[A_1]]="","",B_MSK[[#This Row],[A_1]]*IF(B_MSK[[#This Row],[B_1]]="",1,B_MSK[[#This Row],[B_1]])*IF(B_MSK[[#This Row],[C_1]]="",1,B_MSK[[#This Row],[C_1]]))</f>
        <v>2880</v>
      </c>
      <c r="AW169" s="5" t="str">
        <f ca="1">IF(B_MSK[[#This Row],[C_2]]="",IF(B_MSK[[#This Row],[B_2]]="",IF(B_MSK[[#This Row],[A_2]]="","",B_MSK[[#This Row],[A_2]]),B_MSK[[#This Row],[B_2]]),B_MSK[[#This Row],[C_2]])</f>
        <v>PCS</v>
      </c>
      <c r="AX169" s="2">
        <f ca="1">IF(ISNUMBER(B_MSK[[#This Row],[TANGGAL DATANG]]),B_MSK[[#This Row],[TANGGAL DATANG]],AX168)</f>
        <v>44935</v>
      </c>
      <c r="AY169" s="5" t="e">
        <f ca="1">IF(B_MSK[[#This Row],[DB_ROW]]="","",INDEX([3]!db[JENIS],B_MSK[[#This Row],[DB_ROW]]-1))</f>
        <v>#REF!</v>
      </c>
      <c r="AZ169" s="5">
        <f ca="1">IF(B_MSK[[#This Row],[A_1]]="","",B_MSK[[#This Row],[A_1]])*1</f>
        <v>20</v>
      </c>
      <c r="BA169" s="5" t="str">
        <f ca="1">IF(B_MSK[[#This Row],[//]]="","",INDEX(INDIRECT(DIR&amp;$2:$2),B_MSK[[#This Row],[//]]))</f>
        <v>ARTO MORO</v>
      </c>
      <c r="BB169" s="5" t="str">
        <f ca="1">CONCATENATE(B_MSK[[#This Row],[concat]],B_MSK[[#This Row],[HARGA_X]],B_MSK[[#This Row],[SAT]])</f>
        <v>kenkopencil2b6373metallic750</v>
      </c>
    </row>
    <row r="170" spans="1:54" x14ac:dyDescent="0.25">
      <c r="A170" s="6" t="s">
        <v>128</v>
      </c>
      <c r="B170" s="5" t="str">
        <f ca="1">IF(B_MSK[[#This Row],[N_ID]]="","",INDEX(INDIRECT(DIR&amp;$2:$2),MATCH(B_MSK[[#This Row],[N_ID]],INDIRECT(DIR&amp;"!NOTA[ID_P]"),0)))</f>
        <v/>
      </c>
      <c r="C170" s="5" t="str">
        <f ca="1">IF(B_MSK[[#This Row],[//]]="","",HYPERLINK("["&amp;SUBSTITUTE(DIR,"'","")&amp;"]NOTA!D"&amp;B_MSK[[#This Row],[//]]+2,"&gt;"))</f>
        <v>&gt;</v>
      </c>
      <c r="D170" s="5" t="str">
        <f ca="1">IF(B_MSK[[#This Row],[N_ID]]="","",COUNTIF(INDIRECT(DIR&amp;"!NOTA[ID_H]"),B_MSK[[#This Row],[ID NOTA]]))</f>
        <v/>
      </c>
      <c r="E17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167</v>
      </c>
      <c r="F1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0" s="7" t="str">
        <f ca="1">IF(B_MSK[[#This Row],[stt]]="ada",INDEX([2]!db[NB BM],B_MSK[DB_ROW]-1),"")</f>
        <v>PW Kenko 12W CP-12 F classic panjang</v>
      </c>
      <c r="H170" s="7" t="str">
        <f ca="1">IF(B_MSK[[#This Row],[//]]="","",INDEX(INDIRECT(DIR&amp;$2:$2),B_MSK[[#This Row],[//]]))</f>
        <v>KENKO SINAR INDONESIA</v>
      </c>
      <c r="I170" s="27" t="str">
        <f ca="1">IF(B_MSK[[#This Row],[//]]="","",INDEX(INDIRECT(DB_PATH&amp;$2:$2),B_MSK[[#This Row],[DB_ROW]]-1))</f>
        <v>24 LSN</v>
      </c>
      <c r="J170" s="5">
        <f ca="1">IF(B_MSK[[#This Row],[//]]="","",IF(INDEX(INDIRECT(DIR&amp;$2:$2),B_MSK[[#This Row],[//]])="","",INDEX(INDIRECT(DIR&amp;$2:$2),B_MSK[[#This Row],[//]])))</f>
        <v>5</v>
      </c>
      <c r="K170" s="5" t="str">
        <f ca="1">IF(B_MSK[[#This Row],[//]]="","",IF(INDEX(INDIRECT(DIR&amp;$2:$2),B_MSK[[#This Row],[//]])="","",INDEX(INDIRECT(DIR&amp;$2:$2),B_MSK[[#This Row],[//]])))</f>
        <v/>
      </c>
      <c r="L170" s="5" t="str">
        <f ca="1">IF(B_MSK[[#This Row],[//]]="","",IF(INDEX(INDIRECT(DIR&amp;$2:$2),B_MSK[[#This Row],[//]])="","",INDEX(INDIRECT(DIR&amp;$2:$2),B_MSK[[#This Row],[//]])))</f>
        <v/>
      </c>
      <c r="M170" s="13">
        <f ca="1">IF(B_MSK[[#This Row],[//]]="","",INDEX(INDIRECT(DIR&amp;$2:$2),B_MSK[[#This Row],[//]]))</f>
        <v>0</v>
      </c>
      <c r="N170" s="13">
        <f ca="1">IF(OR(B_MSK[[#This Row],[//]]="",),"",INDEX(INDIRECT(DIR&amp;$2:$2),B_MSK[[#This Row],[//]]))</f>
        <v>2980800</v>
      </c>
      <c r="O170" s="3">
        <f ca="1">IF(B_MSK[[#This Row],[//]]="","",IF(INDEX(INDIRECT(DIR&amp;$2:$2),B_MSK[[#This Row],[//]])=0,"",INDEX(INDIRECT(DIR&amp;$2:$2),B_MSK[[#This Row],[//]])))</f>
        <v>0.17</v>
      </c>
      <c r="P170" s="3" t="str">
        <f ca="1">IF(B_MSK[[#This Row],[//]]="","",IF(INDEX(INDIRECT(DIR&amp;$2:$2),B_MSK[[#This Row],[//]])=0,"",INDEX(INDIRECT(DIR&amp;$2:$2),B_MSK[[#This Row],[//]])))</f>
        <v/>
      </c>
      <c r="Q170" s="12">
        <f ca="1">IF(B_MSK[[#This Row],[//]]="","",INDEX(INDIRECT(DIR&amp;$2:$2),B_MSK[[#This Row],[//]]))</f>
        <v>12370320</v>
      </c>
      <c r="R1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0" s="37">
        <f ca="1">IF(B_MSK[[#This Row],[//]]="","",INDEX(INDIRECT(DIR&amp;$2:$2),B_MSK[[#This Row],[//]]))</f>
        <v>0</v>
      </c>
      <c r="U170" s="38" t="str">
        <f ca="1">IF(SUMIF(B_MSK[NAMA BARANG],B_MSK[[#This Row],[NAMA BARANG]],B_MSK[JMLH BRG])=0,"",SUMIF(B_MSK[NAMA BARANG],B_MSK[[#This Row],[NAMA BARANG]],B_MSK[C]))</f>
        <v/>
      </c>
      <c r="V170" s="7" t="str">
        <f ca="1">IF(B_MSK[[#This Row],[//]]="","",INDEX(INDIRECT(DIR&amp;$2:$2),B_MSK[[#This Row],[//]]))</f>
        <v>KENKO 12 COLOR PENCIL CP-12F CLASSIC</v>
      </c>
      <c r="W170" s="7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X170" s="5" t="str">
        <f ca="1">IF(B_MSK[[#This Row],[N.B.nota]]="","",IF(MATCH(B_MSK[[#This Row],[concat]],[2]!db[NB NOTA_C],0)&gt;0,"ada",0))</f>
        <v>ada</v>
      </c>
      <c r="Y170" s="5" t="str">
        <f ca="1">IF(B_MSK[[#This Row],[N.B.nota]]="","",ADDRESS(ROW(B_MSK[QB]),COLUMN(B_MSK[QB]))&amp;":"&amp;ADDRESS(ROW(),COLUMN(B_MSK[QB])))</f>
        <v>$D$4:$D$170</v>
      </c>
      <c r="Z170" s="5">
        <f ca="1">IF(B_MSK[[#This Row],[concat]]="","",MATCH(B_MSK[[#This Row],[concat]],[2]!db[NB NOTA_C],0)+1)</f>
        <v>1035</v>
      </c>
      <c r="AA170" s="5" t="str">
        <f ca="1">IF(B_MSK[[#This Row],[//]]="","",HYPERLINK("[D:\kerja\BANK EXP\BARU\DB.XLSX]DB!e"&amp;B_MSK[[#This Row],[DB_ROW]],"&gt;"))</f>
        <v>&gt;</v>
      </c>
      <c r="AB170" s="30" t="str">
        <f ca="1">MID(B_MSK[[#This Row],[/ STN_1]],FIND(" ",B_MSK[[#This Row],[/ STN_1]])+1,LEN(B_MSK[[#This Row],[/ STN_1]]))</f>
        <v>LSN</v>
      </c>
      <c r="AC170" s="11">
        <f ca="1">IF(B_MSK[[#This Row],[//]]="","",IF(B_MSK[[#This Row],[ JUMLAH ]]="","",IF(B_MSK[[#This Row],[C]]="",B_MSK[[#This Row],[HARGA CTN]]/B_MSK[[#This Row],[JMLH BRG]],B_MSK[[#This Row],[HARGA CTN]]/B_MSK[[#This Row],[A_1]])))</f>
        <v>124200</v>
      </c>
      <c r="AD1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7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10350</v>
      </c>
      <c r="AF17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70" s="15" t="str">
        <f ca="1">IF(B_MSK[[#This Row],[HARGA_2]]="","",IF(MID(B_MSK[[#This Row],[/ STN_2]],FIND(" ",B_MSK[[#This Row],[/ STN_2]])+1,LEN(B_MSK[[#This Row],[/ STN_2]]))="LSN",B_MSK[[#This Row],[HARGA_2]]/12,""))</f>
        <v/>
      </c>
      <c r="AH170" s="7" t="str">
        <f ca="1">IF(B_MSK[[#This Row],[HARGA_3]]="","","/ "&amp;"PCS")</f>
        <v/>
      </c>
      <c r="AI170" s="15">
        <f ca="1">IF(B_MSK[[#This Row],[HARGA_3]]="",IF(B_MSK[[#This Row],[HARGA_2]]="",IF(B_MSK[[#This Row],[HARGA_1]]="","",B_MSK[[#This Row],[HARGA_1]]),B_MSK[[#This Row],[HARGA_2]]),B_MSK[[#This Row],[HARGA_3]])</f>
        <v>10350</v>
      </c>
      <c r="AJ17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0" s="5" t="str">
        <f ca="1">IF(B_MSK[[#This Row],[//]]="","",SUBSTITUTE(SUBSTITUTE(SUBSTITUTE(B_MSK[[#This Row],[QTY/ CTN]]," ","_",2),"(",""),")","")&amp;"_")</f>
        <v>24 LSN_</v>
      </c>
      <c r="AL170" s="5">
        <f ca="1">IF(B_MSK[[#This Row],[A_B]]="","",SEARCH("_",B_MSK[[#This Row],[A_B]]))</f>
        <v>7</v>
      </c>
      <c r="AM170" s="5">
        <f ca="1">IF(B_MSK[[#This Row],[A_B]]="","",LEN(B_MSK[[#This Row],[A_B]]))</f>
        <v>7</v>
      </c>
      <c r="AN170" s="5" t="str">
        <f ca="1">IF(B_MSK[[#This Row],[A_B]]="","",LEFT(B_MSK[[#This Row],[QTY/ CTN]],B_MSK[[#This Row],[A_B_1]]))</f>
        <v>24 LSN</v>
      </c>
      <c r="AO170" s="5" t="str">
        <f ca="1">IF(B_MSK[[#This Row],[A_B]]="","",LEFT(B_MSK[[#This Row],[A_]],SEARCH(" ",B_MSK[[#This Row],[A_]])-1))</f>
        <v>24</v>
      </c>
      <c r="AP170" s="5" t="str">
        <f ca="1">IF(B_MSK[[#This Row],[A_B]]="","",RIGHT(B_MSK[[#This Row],[A_]],LEN(B_MSK[[#This Row],[A_]])-SEARCH(" ",B_MSK[[#This Row],[A_]])))</f>
        <v>LSN</v>
      </c>
      <c r="AQ1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70" s="5" t="str">
        <f ca="1">IF(B_MSK[[#This Row],[B_]]="","",LEFT(B_MSK[[#This Row],[B_]],SEARCH(" ",B_MSK[[#This Row],[B_]])))</f>
        <v xml:space="preserve">12 </v>
      </c>
      <c r="AS170" s="5" t="str">
        <f ca="1">IF(B_MSK[[#This Row],[B_]]="","",RIGHT(B_MSK[[#This Row],[B_]],LEN(B_MSK[[#This Row],[B_]])-SEARCH(" ",B_MSK[[#This Row],[B_]])))</f>
        <v>PCS</v>
      </c>
      <c r="AT170" s="5" t="str">
        <f ca="1">IF(B_MSK[[#This Row],[B_2]]="LSN",12,"")</f>
        <v/>
      </c>
      <c r="AU170" s="5" t="str">
        <f ca="1">IF(B_MSK[[#This Row],[C_1]]="","","PCS")</f>
        <v/>
      </c>
      <c r="AV170" s="5">
        <f ca="1">IF(B_MSK[[#This Row],[A_1]]="","",B_MSK[[#This Row],[A_1]]*IF(B_MSK[[#This Row],[B_1]]="",1,B_MSK[[#This Row],[B_1]])*IF(B_MSK[[#This Row],[C_1]]="",1,B_MSK[[#This Row],[C_1]]))</f>
        <v>288</v>
      </c>
      <c r="AW170" s="5" t="str">
        <f ca="1">IF(B_MSK[[#This Row],[C_2]]="",IF(B_MSK[[#This Row],[B_2]]="",IF(B_MSK[[#This Row],[A_2]]="","",B_MSK[[#This Row],[A_2]]),B_MSK[[#This Row],[B_2]]),B_MSK[[#This Row],[C_2]])</f>
        <v>PCS</v>
      </c>
      <c r="AX170" s="2">
        <f ca="1">IF(ISNUMBER(B_MSK[[#This Row],[TANGGAL DATANG]]),B_MSK[[#This Row],[TANGGAL DATANG]],AX169)</f>
        <v>44935</v>
      </c>
      <c r="AY170" s="5" t="e">
        <f ca="1">IF(B_MSK[[#This Row],[DB_ROW]]="","",INDEX([3]!db[JENIS],B_MSK[[#This Row],[DB_ROW]]-1))</f>
        <v>#REF!</v>
      </c>
      <c r="AZ170" s="5">
        <f ca="1">IF(B_MSK[[#This Row],[A_1]]="","",B_MSK[[#This Row],[A_1]])*1</f>
        <v>24</v>
      </c>
      <c r="BA170" s="5" t="str">
        <f ca="1">IF(B_MSK[[#This Row],[//]]="","",INDEX(INDIRECT(DIR&amp;$2:$2),B_MSK[[#This Row],[//]]))</f>
        <v>ARTO MORO</v>
      </c>
      <c r="BB170" s="5" t="str">
        <f ca="1">CONCATENATE(B_MSK[[#This Row],[concat]],B_MSK[[#This Row],[HARGA_X]],B_MSK[[#This Row],[SAT]])</f>
        <v>kenko12colorpencilcp12fclassic10350</v>
      </c>
    </row>
    <row r="171" spans="1:54" x14ac:dyDescent="0.25">
      <c r="A171" s="6" t="s">
        <v>128</v>
      </c>
      <c r="B171" s="5" t="str">
        <f ca="1">IF(B_MSK[[#This Row],[N_ID]]="","",INDEX(INDIRECT(DIR&amp;$2:$2),MATCH(B_MSK[[#This Row],[N_ID]],INDIRECT(DIR&amp;"!NOTA[ID_P]"),0)))</f>
        <v/>
      </c>
      <c r="C171" s="5" t="str">
        <f ca="1">IF(B_MSK[[#This Row],[//]]="","",HYPERLINK("["&amp;SUBSTITUTE(DIR,"'","")&amp;"]NOTA!D"&amp;B_MSK[[#This Row],[//]]+2,"&gt;"))</f>
        <v>&gt;</v>
      </c>
      <c r="D171" s="5" t="str">
        <f ca="1">IF(B_MSK[[#This Row],[N_ID]]="","",COUNTIF(INDIRECT(DIR&amp;"!NOTA[ID_H]"),B_MSK[[#This Row],[ID NOTA]]))</f>
        <v/>
      </c>
      <c r="E17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168</v>
      </c>
      <c r="F1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1" s="7" t="str">
        <f ca="1">IF(B_MSK[[#This Row],[stt]]="ada",INDEX([2]!db[NB BM],B_MSK[DB_ROW]-1),"")</f>
        <v>PW Kenko 12W CP-12 F kaleng</v>
      </c>
      <c r="H171" s="7" t="str">
        <f ca="1">IF(B_MSK[[#This Row],[//]]="","",INDEX(INDIRECT(DIR&amp;$2:$2),B_MSK[[#This Row],[//]]))</f>
        <v>KENKO SINAR INDONESIA</v>
      </c>
      <c r="I171" s="27" t="str">
        <f ca="1">IF(B_MSK[[#This Row],[//]]="","",INDEX(INDIRECT(DB_PATH&amp;$2:$2),B_MSK[[#This Row],[DB_ROW]]-1))</f>
        <v>10 LSN</v>
      </c>
      <c r="J171" s="5">
        <f ca="1">IF(B_MSK[[#This Row],[//]]="","",IF(INDEX(INDIRECT(DIR&amp;$2:$2),B_MSK[[#This Row],[//]])="","",INDEX(INDIRECT(DIR&amp;$2:$2),B_MSK[[#This Row],[//]])))</f>
        <v>1</v>
      </c>
      <c r="K171" s="5" t="str">
        <f ca="1">IF(B_MSK[[#This Row],[//]]="","",IF(INDEX(INDIRECT(DIR&amp;$2:$2),B_MSK[[#This Row],[//]])="","",INDEX(INDIRECT(DIR&amp;$2:$2),B_MSK[[#This Row],[//]])))</f>
        <v/>
      </c>
      <c r="L171" s="5" t="str">
        <f ca="1">IF(B_MSK[[#This Row],[//]]="","",IF(INDEX(INDIRECT(DIR&amp;$2:$2),B_MSK[[#This Row],[//]])="","",INDEX(INDIRECT(DIR&amp;$2:$2),B_MSK[[#This Row],[//]])))</f>
        <v/>
      </c>
      <c r="M171" s="13">
        <f ca="1">IF(B_MSK[[#This Row],[//]]="","",INDEX(INDIRECT(DIR&amp;$2:$2),B_MSK[[#This Row],[//]]))</f>
        <v>0</v>
      </c>
      <c r="N171" s="13">
        <f ca="1">IF(OR(B_MSK[[#This Row],[//]]="",),"",INDEX(INDIRECT(DIR&amp;$2:$2),B_MSK[[#This Row],[//]]))</f>
        <v>2040000</v>
      </c>
      <c r="O171" s="3">
        <f ca="1">IF(B_MSK[[#This Row],[//]]="","",IF(INDEX(INDIRECT(DIR&amp;$2:$2),B_MSK[[#This Row],[//]])=0,"",INDEX(INDIRECT(DIR&amp;$2:$2),B_MSK[[#This Row],[//]])))</f>
        <v>0.17</v>
      </c>
      <c r="P171" s="3" t="str">
        <f ca="1">IF(B_MSK[[#This Row],[//]]="","",IF(INDEX(INDIRECT(DIR&amp;$2:$2),B_MSK[[#This Row],[//]])=0,"",INDEX(INDIRECT(DIR&amp;$2:$2),B_MSK[[#This Row],[//]])))</f>
        <v/>
      </c>
      <c r="Q171" s="12">
        <f ca="1">IF(B_MSK[[#This Row],[//]]="","",INDEX(INDIRECT(DIR&amp;$2:$2),B_MSK[[#This Row],[//]]))</f>
        <v>1693200</v>
      </c>
      <c r="R1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1" s="37">
        <f ca="1">IF(B_MSK[[#This Row],[//]]="","",INDEX(INDIRECT(DIR&amp;$2:$2),B_MSK[[#This Row],[//]]))</f>
        <v>0</v>
      </c>
      <c r="U171" s="38" t="str">
        <f ca="1">IF(SUMIF(B_MSK[NAMA BARANG],B_MSK[[#This Row],[NAMA BARANG]],B_MSK[JMLH BRG])=0,"",SUMIF(B_MSK[NAMA BARANG],B_MSK[[#This Row],[NAMA BARANG]],B_MSK[C]))</f>
        <v/>
      </c>
      <c r="V171" s="7" t="str">
        <f ca="1">IF(B_MSK[[#This Row],[//]]="","",INDEX(INDIRECT(DIR&amp;$2:$2),B_MSK[[#This Row],[//]]))</f>
        <v>KENKO 12 COLOR PENCIL CP-12F TIN CASE CLASSIC</v>
      </c>
      <c r="W171" s="7" t="str">
        <f ca="1">LOWER(SUBSTITUTE(SUBSTITUTE(SUBSTITUTE(SUBSTITUTE(SUBSTITUTE(SUBSTITUTE(SUBSTITUTE(SUBSTITUTE(SUBSTITUTE(B_MSK[[#This Row],[N.B.nota]]," ",""),"-",""),"(",""),")",""),".",""),",",""),"/",""),"""",""),"+",""))</f>
        <v>kenko12colorpencilcp12ftincaseclassic</v>
      </c>
      <c r="X171" s="5" t="str">
        <f ca="1">IF(B_MSK[[#This Row],[N.B.nota]]="","",IF(MATCH(B_MSK[[#This Row],[concat]],[2]!db[NB NOTA_C],0)&gt;0,"ada",0))</f>
        <v>ada</v>
      </c>
      <c r="Y171" s="5" t="str">
        <f ca="1">IF(B_MSK[[#This Row],[N.B.nota]]="","",ADDRESS(ROW(B_MSK[QB]),COLUMN(B_MSK[QB]))&amp;":"&amp;ADDRESS(ROW(),COLUMN(B_MSK[QB])))</f>
        <v>$D$4:$D$171</v>
      </c>
      <c r="Z171" s="5">
        <f ca="1">IF(B_MSK[[#This Row],[concat]]="","",MATCH(B_MSK[[#This Row],[concat]],[2]!db[NB NOTA_C],0)+1)</f>
        <v>1039</v>
      </c>
      <c r="AA171" s="5" t="str">
        <f ca="1">IF(B_MSK[[#This Row],[//]]="","",HYPERLINK("[D:\kerja\BANK EXP\BARU\DB.XLSX]DB!e"&amp;B_MSK[[#This Row],[DB_ROW]],"&gt;"))</f>
        <v>&gt;</v>
      </c>
      <c r="AB171" s="30" t="str">
        <f ca="1">MID(B_MSK[[#This Row],[/ STN_1]],FIND(" ",B_MSK[[#This Row],[/ STN_1]])+1,LEN(B_MSK[[#This Row],[/ STN_1]]))</f>
        <v>LSN</v>
      </c>
      <c r="AC171" s="11">
        <f ca="1">IF(B_MSK[[#This Row],[//]]="","",IF(B_MSK[[#This Row],[ JUMLAH ]]="","",IF(B_MSK[[#This Row],[C]]="",B_MSK[[#This Row],[HARGA CTN]]/B_MSK[[#This Row],[JMLH BRG]],B_MSK[[#This Row],[HARGA CTN]]/B_MSK[[#This Row],[A_1]])))</f>
        <v>204000</v>
      </c>
      <c r="AD1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7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17000</v>
      </c>
      <c r="AF17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71" s="15" t="str">
        <f ca="1">IF(B_MSK[[#This Row],[HARGA_2]]="","",IF(MID(B_MSK[[#This Row],[/ STN_2]],FIND(" ",B_MSK[[#This Row],[/ STN_2]])+1,LEN(B_MSK[[#This Row],[/ STN_2]]))="LSN",B_MSK[[#This Row],[HARGA_2]]/12,""))</f>
        <v/>
      </c>
      <c r="AH171" s="7" t="str">
        <f ca="1">IF(B_MSK[[#This Row],[HARGA_3]]="","","/ "&amp;"PCS")</f>
        <v/>
      </c>
      <c r="AI171" s="15">
        <f ca="1">IF(B_MSK[[#This Row],[HARGA_3]]="",IF(B_MSK[[#This Row],[HARGA_2]]="",IF(B_MSK[[#This Row],[HARGA_1]]="","",B_MSK[[#This Row],[HARGA_1]]),B_MSK[[#This Row],[HARGA_2]]),B_MSK[[#This Row],[HARGA_3]])</f>
        <v>17000</v>
      </c>
      <c r="AJ17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1" s="5" t="str">
        <f ca="1">IF(B_MSK[[#This Row],[//]]="","",SUBSTITUTE(SUBSTITUTE(SUBSTITUTE(B_MSK[[#This Row],[QTY/ CTN]]," ","_",2),"(",""),")","")&amp;"_")</f>
        <v>10 LSN_</v>
      </c>
      <c r="AL171" s="5">
        <f ca="1">IF(B_MSK[[#This Row],[A_B]]="","",SEARCH("_",B_MSK[[#This Row],[A_B]]))</f>
        <v>7</v>
      </c>
      <c r="AM171" s="5">
        <f ca="1">IF(B_MSK[[#This Row],[A_B]]="","",LEN(B_MSK[[#This Row],[A_B]]))</f>
        <v>7</v>
      </c>
      <c r="AN171" s="5" t="str">
        <f ca="1">IF(B_MSK[[#This Row],[A_B]]="","",LEFT(B_MSK[[#This Row],[QTY/ CTN]],B_MSK[[#This Row],[A_B_1]]))</f>
        <v>10 LSN</v>
      </c>
      <c r="AO171" s="5" t="str">
        <f ca="1">IF(B_MSK[[#This Row],[A_B]]="","",LEFT(B_MSK[[#This Row],[A_]],SEARCH(" ",B_MSK[[#This Row],[A_]])-1))</f>
        <v>10</v>
      </c>
      <c r="AP171" s="5" t="str">
        <f ca="1">IF(B_MSK[[#This Row],[A_B]]="","",RIGHT(B_MSK[[#This Row],[A_]],LEN(B_MSK[[#This Row],[A_]])-SEARCH(" ",B_MSK[[#This Row],[A_]])))</f>
        <v>LSN</v>
      </c>
      <c r="AQ1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71" s="5" t="str">
        <f ca="1">IF(B_MSK[[#This Row],[B_]]="","",LEFT(B_MSK[[#This Row],[B_]],SEARCH(" ",B_MSK[[#This Row],[B_]])))</f>
        <v xml:space="preserve">12 </v>
      </c>
      <c r="AS171" s="5" t="str">
        <f ca="1">IF(B_MSK[[#This Row],[B_]]="","",RIGHT(B_MSK[[#This Row],[B_]],LEN(B_MSK[[#This Row],[B_]])-SEARCH(" ",B_MSK[[#This Row],[B_]])))</f>
        <v>PCS</v>
      </c>
      <c r="AT171" s="5" t="str">
        <f ca="1">IF(B_MSK[[#This Row],[B_2]]="LSN",12,"")</f>
        <v/>
      </c>
      <c r="AU171" s="5" t="str">
        <f ca="1">IF(B_MSK[[#This Row],[C_1]]="","","PCS")</f>
        <v/>
      </c>
      <c r="AV171" s="5">
        <f ca="1">IF(B_MSK[[#This Row],[A_1]]="","",B_MSK[[#This Row],[A_1]]*IF(B_MSK[[#This Row],[B_1]]="",1,B_MSK[[#This Row],[B_1]])*IF(B_MSK[[#This Row],[C_1]]="",1,B_MSK[[#This Row],[C_1]]))</f>
        <v>120</v>
      </c>
      <c r="AW171" s="5" t="str">
        <f ca="1">IF(B_MSK[[#This Row],[C_2]]="",IF(B_MSK[[#This Row],[B_2]]="",IF(B_MSK[[#This Row],[A_2]]="","",B_MSK[[#This Row],[A_2]]),B_MSK[[#This Row],[B_2]]),B_MSK[[#This Row],[C_2]])</f>
        <v>PCS</v>
      </c>
      <c r="AX171" s="2">
        <f ca="1">IF(ISNUMBER(B_MSK[[#This Row],[TANGGAL DATANG]]),B_MSK[[#This Row],[TANGGAL DATANG]],AX170)</f>
        <v>44935</v>
      </c>
      <c r="AY171" s="5" t="e">
        <f ca="1">IF(B_MSK[[#This Row],[DB_ROW]]="","",INDEX([3]!db[JENIS],B_MSK[[#This Row],[DB_ROW]]-1))</f>
        <v>#REF!</v>
      </c>
      <c r="AZ171" s="5">
        <f ca="1">IF(B_MSK[[#This Row],[A_1]]="","",B_MSK[[#This Row],[A_1]])*1</f>
        <v>10</v>
      </c>
      <c r="BA171" s="5" t="str">
        <f ca="1">IF(B_MSK[[#This Row],[//]]="","",INDEX(INDIRECT(DIR&amp;$2:$2),B_MSK[[#This Row],[//]]))</f>
        <v>ARTO MORO</v>
      </c>
      <c r="BB171" s="5" t="str">
        <f ca="1">CONCATENATE(B_MSK[[#This Row],[concat]],B_MSK[[#This Row],[HARGA_X]],B_MSK[[#This Row],[SAT]])</f>
        <v>kenko12colorpencilcp12ftincaseclassic17000</v>
      </c>
    </row>
    <row r="172" spans="1:54" x14ac:dyDescent="0.25">
      <c r="A172" s="6" t="s">
        <v>128</v>
      </c>
      <c r="B172" s="5" t="str">
        <f ca="1">IF(B_MSK[[#This Row],[N_ID]]="","",INDEX(INDIRECT(DIR&amp;$2:$2),MATCH(B_MSK[[#This Row],[N_ID]],INDIRECT(DIR&amp;"!NOTA[ID_P]"),0)))</f>
        <v/>
      </c>
      <c r="C172" s="5" t="str">
        <f ca="1">IF(B_MSK[[#This Row],[//]]="","",HYPERLINK("["&amp;SUBSTITUTE(DIR,"'","")&amp;"]NOTA!D"&amp;B_MSK[[#This Row],[//]]+2,"&gt;"))</f>
        <v>&gt;</v>
      </c>
      <c r="D172" s="5" t="str">
        <f ca="1">IF(B_MSK[[#This Row],[N_ID]]="","",COUNTIF(INDIRECT(DIR&amp;"!NOTA[ID_H]"),B_MSK[[#This Row],[ID NOTA]]))</f>
        <v/>
      </c>
      <c r="E17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169</v>
      </c>
      <c r="F1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2" s="7" t="str">
        <f ca="1">IF(B_MSK[[#This Row],[stt]]="ada",INDEX([2]!db[NB BM],B_MSK[DB_ROW]-1),"")</f>
        <v>Mesin label harga Kenko MX-5500 EOS</v>
      </c>
      <c r="H172" s="7" t="str">
        <f ca="1">IF(B_MSK[[#This Row],[//]]="","",INDEX(INDIRECT(DIR&amp;$2:$2),B_MSK[[#This Row],[//]]))</f>
        <v>KENKO SINAR INDONESIA</v>
      </c>
      <c r="I172" s="27" t="str">
        <f ca="1">IF(B_MSK[[#This Row],[//]]="","",INDEX(INDIRECT(DB_PATH&amp;$2:$2),B_MSK[[#This Row],[DB_ROW]]-1))</f>
        <v>50 PCS</v>
      </c>
      <c r="J172" s="5">
        <f ca="1">IF(B_MSK[[#This Row],[//]]="","",IF(INDEX(INDIRECT(DIR&amp;$2:$2),B_MSK[[#This Row],[//]])="","",INDEX(INDIRECT(DIR&amp;$2:$2),B_MSK[[#This Row],[//]])))</f>
        <v>1</v>
      </c>
      <c r="K172" s="5" t="str">
        <f ca="1">IF(B_MSK[[#This Row],[//]]="","",IF(INDEX(INDIRECT(DIR&amp;$2:$2),B_MSK[[#This Row],[//]])="","",INDEX(INDIRECT(DIR&amp;$2:$2),B_MSK[[#This Row],[//]])))</f>
        <v/>
      </c>
      <c r="L172" s="5" t="str">
        <f ca="1">IF(B_MSK[[#This Row],[//]]="","",IF(INDEX(INDIRECT(DIR&amp;$2:$2),B_MSK[[#This Row],[//]])="","",INDEX(INDIRECT(DIR&amp;$2:$2),B_MSK[[#This Row],[//]])))</f>
        <v/>
      </c>
      <c r="M172" s="13">
        <f ca="1">IF(B_MSK[[#This Row],[//]]="","",INDEX(INDIRECT(DIR&amp;$2:$2),B_MSK[[#This Row],[//]]))</f>
        <v>0</v>
      </c>
      <c r="N172" s="13">
        <f ca="1">IF(OR(B_MSK[[#This Row],[//]]="",),"",INDEX(INDIRECT(DIR&amp;$2:$2),B_MSK[[#This Row],[//]]))</f>
        <v>2750000</v>
      </c>
      <c r="O172" s="3">
        <f ca="1">IF(B_MSK[[#This Row],[//]]="","",IF(INDEX(INDIRECT(DIR&amp;$2:$2),B_MSK[[#This Row],[//]])=0,"",INDEX(INDIRECT(DIR&amp;$2:$2),B_MSK[[#This Row],[//]])))</f>
        <v>0.17</v>
      </c>
      <c r="P172" s="3" t="str">
        <f ca="1">IF(B_MSK[[#This Row],[//]]="","",IF(INDEX(INDIRECT(DIR&amp;$2:$2),B_MSK[[#This Row],[//]])=0,"",INDEX(INDIRECT(DIR&amp;$2:$2),B_MSK[[#This Row],[//]])))</f>
        <v/>
      </c>
      <c r="Q172" s="12">
        <f ca="1">IF(B_MSK[[#This Row],[//]]="","",INDEX(INDIRECT(DIR&amp;$2:$2),B_MSK[[#This Row],[//]]))</f>
        <v>2282500</v>
      </c>
      <c r="R1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2" s="37">
        <f ca="1">IF(B_MSK[[#This Row],[//]]="","",INDEX(INDIRECT(DIR&amp;$2:$2),B_MSK[[#This Row],[//]]))</f>
        <v>0</v>
      </c>
      <c r="U172" s="38" t="str">
        <f ca="1">IF(SUMIF(B_MSK[NAMA BARANG],B_MSK[[#This Row],[NAMA BARANG]],B_MSK[JMLH BRG])=0,"",SUMIF(B_MSK[NAMA BARANG],B_MSK[[#This Row],[NAMA BARANG]],B_MSK[C]))</f>
        <v/>
      </c>
      <c r="V172" s="7" t="str">
        <f ca="1">IF(B_MSK[[#This Row],[//]]="","",INDEX(INDIRECT(DIR&amp;$2:$2),B_MSK[[#This Row],[//]]))</f>
        <v>KENKO PRICE LABELLER MX-5500EOS (8DIGITS 1 LINE)</v>
      </c>
      <c r="W172" s="7" t="str">
        <f ca="1">LOWER(SUBSTITUTE(SUBSTITUTE(SUBSTITUTE(SUBSTITUTE(SUBSTITUTE(SUBSTITUTE(SUBSTITUTE(SUBSTITUTE(SUBSTITUTE(B_MSK[[#This Row],[N.B.nota]]," ",""),"-",""),"(",""),")",""),".",""),",",""),"/",""),"""",""),"+",""))</f>
        <v>kenkopricelabellermx5500eos8digits1line</v>
      </c>
      <c r="X172" s="5" t="str">
        <f ca="1">IF(B_MSK[[#This Row],[N.B.nota]]="","",IF(MATCH(B_MSK[[#This Row],[concat]],[2]!db[NB NOTA_C],0)&gt;0,"ada",0))</f>
        <v>ada</v>
      </c>
      <c r="Y172" s="5" t="str">
        <f ca="1">IF(B_MSK[[#This Row],[N.B.nota]]="","",ADDRESS(ROW(B_MSK[QB]),COLUMN(B_MSK[QB]))&amp;":"&amp;ADDRESS(ROW(),COLUMN(B_MSK[QB])))</f>
        <v>$D$4:$D$172</v>
      </c>
      <c r="Z172" s="5">
        <f ca="1">IF(B_MSK[[#This Row],[concat]]="","",MATCH(B_MSK[[#This Row],[concat]],[2]!db[NB NOTA_C],0)+1)</f>
        <v>1257</v>
      </c>
      <c r="AA172" s="5" t="str">
        <f ca="1">IF(B_MSK[[#This Row],[//]]="","",HYPERLINK("[D:\kerja\BANK EXP\BARU\DB.XLSX]DB!e"&amp;B_MSK[[#This Row],[DB_ROW]],"&gt;"))</f>
        <v>&gt;</v>
      </c>
      <c r="AB172" s="30" t="str">
        <f ca="1">MID(B_MSK[[#This Row],[/ STN_1]],FIND(" ",B_MSK[[#This Row],[/ STN_1]])+1,LEN(B_MSK[[#This Row],[/ STN_1]]))</f>
        <v>PCS</v>
      </c>
      <c r="AC172" s="11">
        <f ca="1">IF(B_MSK[[#This Row],[//]]="","",IF(B_MSK[[#This Row],[ JUMLAH ]]="","",IF(B_MSK[[#This Row],[C]]="",B_MSK[[#This Row],[HARGA CTN]]/B_MSK[[#This Row],[JMLH BRG]],B_MSK[[#This Row],[HARGA CTN]]/B_MSK[[#This Row],[A_1]])))</f>
        <v>55000</v>
      </c>
      <c r="AD1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2" s="15" t="str">
        <f ca="1">IF(B_MSK[[#This Row],[HARGA_2]]="","",IF(MID(B_MSK[[#This Row],[/ STN_2]],FIND(" ",B_MSK[[#This Row],[/ STN_2]])+1,LEN(B_MSK[[#This Row],[/ STN_2]]))="LSN",B_MSK[[#This Row],[HARGA_2]]/12,""))</f>
        <v/>
      </c>
      <c r="AH172" s="7" t="str">
        <f ca="1">IF(B_MSK[[#This Row],[HARGA_3]]="","","/ "&amp;"PCS")</f>
        <v/>
      </c>
      <c r="AI172" s="15">
        <f ca="1">IF(B_MSK[[#This Row],[HARGA_3]]="",IF(B_MSK[[#This Row],[HARGA_2]]="",IF(B_MSK[[#This Row],[HARGA_1]]="","",B_MSK[[#This Row],[HARGA_1]]),B_MSK[[#This Row],[HARGA_2]]),B_MSK[[#This Row],[HARGA_3]])</f>
        <v>55000</v>
      </c>
      <c r="AJ17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2" s="5" t="str">
        <f ca="1">IF(B_MSK[[#This Row],[//]]="","",SUBSTITUTE(SUBSTITUTE(SUBSTITUTE(B_MSK[[#This Row],[QTY/ CTN]]," ","_",2),"(",""),")","")&amp;"_")</f>
        <v>50 PCS_</v>
      </c>
      <c r="AL172" s="5">
        <f ca="1">IF(B_MSK[[#This Row],[A_B]]="","",SEARCH("_",B_MSK[[#This Row],[A_B]]))</f>
        <v>7</v>
      </c>
      <c r="AM172" s="5">
        <f ca="1">IF(B_MSK[[#This Row],[A_B]]="","",LEN(B_MSK[[#This Row],[A_B]]))</f>
        <v>7</v>
      </c>
      <c r="AN172" s="5" t="str">
        <f ca="1">IF(B_MSK[[#This Row],[A_B]]="","",LEFT(B_MSK[[#This Row],[QTY/ CTN]],B_MSK[[#This Row],[A_B_1]]))</f>
        <v>50 PCS</v>
      </c>
      <c r="AO172" s="5" t="str">
        <f ca="1">IF(B_MSK[[#This Row],[A_B]]="","",LEFT(B_MSK[[#This Row],[A_]],SEARCH(" ",B_MSK[[#This Row],[A_]])-1))</f>
        <v>50</v>
      </c>
      <c r="AP172" s="5" t="str">
        <f ca="1">IF(B_MSK[[#This Row],[A_B]]="","",RIGHT(B_MSK[[#This Row],[A_]],LEN(B_MSK[[#This Row],[A_]])-SEARCH(" ",B_MSK[[#This Row],[A_]])))</f>
        <v>PCS</v>
      </c>
      <c r="AQ1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2" s="5" t="str">
        <f ca="1">IF(B_MSK[[#This Row],[B_]]="","",LEFT(B_MSK[[#This Row],[B_]],SEARCH(" ",B_MSK[[#This Row],[B_]])))</f>
        <v/>
      </c>
      <c r="AS172" s="5" t="str">
        <f ca="1">IF(B_MSK[[#This Row],[B_]]="","",RIGHT(B_MSK[[#This Row],[B_]],LEN(B_MSK[[#This Row],[B_]])-SEARCH(" ",B_MSK[[#This Row],[B_]])))</f>
        <v/>
      </c>
      <c r="AT172" s="5" t="str">
        <f ca="1">IF(B_MSK[[#This Row],[B_2]]="LSN",12,"")</f>
        <v/>
      </c>
      <c r="AU172" s="5" t="str">
        <f ca="1">IF(B_MSK[[#This Row],[C_1]]="","","PCS")</f>
        <v/>
      </c>
      <c r="AV172" s="5">
        <f ca="1">IF(B_MSK[[#This Row],[A_1]]="","",B_MSK[[#This Row],[A_1]]*IF(B_MSK[[#This Row],[B_1]]="",1,B_MSK[[#This Row],[B_1]])*IF(B_MSK[[#This Row],[C_1]]="",1,B_MSK[[#This Row],[C_1]]))</f>
        <v>50</v>
      </c>
      <c r="AW172" s="5" t="str">
        <f ca="1">IF(B_MSK[[#This Row],[C_2]]="",IF(B_MSK[[#This Row],[B_2]]="",IF(B_MSK[[#This Row],[A_2]]="","",B_MSK[[#This Row],[A_2]]),B_MSK[[#This Row],[B_2]]),B_MSK[[#This Row],[C_2]])</f>
        <v>PCS</v>
      </c>
      <c r="AX172" s="2">
        <f ca="1">IF(ISNUMBER(B_MSK[[#This Row],[TANGGAL DATANG]]),B_MSK[[#This Row],[TANGGAL DATANG]],AX171)</f>
        <v>44935</v>
      </c>
      <c r="AY172" s="5" t="e">
        <f ca="1">IF(B_MSK[[#This Row],[DB_ROW]]="","",INDEX([3]!db[JENIS],B_MSK[[#This Row],[DB_ROW]]-1))</f>
        <v>#REF!</v>
      </c>
      <c r="AZ172" s="5">
        <f ca="1">IF(B_MSK[[#This Row],[A_1]]="","",B_MSK[[#This Row],[A_1]])*1</f>
        <v>50</v>
      </c>
      <c r="BA172" s="5" t="str">
        <f ca="1">IF(B_MSK[[#This Row],[//]]="","",INDEX(INDIRECT(DIR&amp;$2:$2),B_MSK[[#This Row],[//]]))</f>
        <v>ARTO MORO</v>
      </c>
      <c r="BB172" s="5" t="str">
        <f ca="1">CONCATENATE(B_MSK[[#This Row],[concat]],B_MSK[[#This Row],[HARGA_X]],B_MSK[[#This Row],[SAT]])</f>
        <v>kenkopricelabellermx5500eos8digits1line55000</v>
      </c>
    </row>
    <row r="173" spans="1:54" x14ac:dyDescent="0.25">
      <c r="A173" s="6" t="s">
        <v>128</v>
      </c>
      <c r="B173" s="5" t="str">
        <f ca="1">IF(B_MSK[[#This Row],[N_ID]]="","",INDEX(INDIRECT(DIR&amp;$2:$2),MATCH(B_MSK[[#This Row],[N_ID]],INDIRECT(DIR&amp;"!NOTA[ID_P]"),0)))</f>
        <v/>
      </c>
      <c r="C173" s="5" t="str">
        <f ca="1">IF(B_MSK[[#This Row],[//]]="","",HYPERLINK("["&amp;SUBSTITUTE(DIR,"'","")&amp;"]NOTA!D"&amp;B_MSK[[#This Row],[//]]+2,"&gt;"))</f>
        <v>&gt;</v>
      </c>
      <c r="D173" s="5" t="str">
        <f ca="1">IF(B_MSK[[#This Row],[N_ID]]="","",COUNTIF(INDIRECT(DIR&amp;"!NOTA[ID_H]"),B_MSK[[#This Row],[ID NOTA]]))</f>
        <v/>
      </c>
      <c r="E17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170</v>
      </c>
      <c r="F1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3" s="7" t="str">
        <f ca="1">IF(B_MSK[[#This Row],[stt]]="ada",INDEX([2]!db[NB BM],B_MSK[DB_ROW]-1),"")</f>
        <v>Stip Kenko ERW-20 SQ putih</v>
      </c>
      <c r="H173" s="7" t="str">
        <f ca="1">IF(B_MSK[[#This Row],[//]]="","",INDEX(INDIRECT(DIR&amp;$2:$2),B_MSK[[#This Row],[//]]))</f>
        <v>KENKO SINAR INDONESIA</v>
      </c>
      <c r="I173" s="27" t="str">
        <f ca="1">IF(B_MSK[[#This Row],[//]]="","",INDEX(INDIRECT(DB_PATH&amp;$2:$2),B_MSK[[#This Row],[DB_ROW]]-1))</f>
        <v>50 BOX</v>
      </c>
      <c r="J173" s="5">
        <f ca="1">IF(B_MSK[[#This Row],[//]]="","",IF(INDEX(INDIRECT(DIR&amp;$2:$2),B_MSK[[#This Row],[//]])="","",INDEX(INDIRECT(DIR&amp;$2:$2),B_MSK[[#This Row],[//]])))</f>
        <v>3</v>
      </c>
      <c r="K173" s="5" t="str">
        <f ca="1">IF(B_MSK[[#This Row],[//]]="","",IF(INDEX(INDIRECT(DIR&amp;$2:$2),B_MSK[[#This Row],[//]])="","",INDEX(INDIRECT(DIR&amp;$2:$2),B_MSK[[#This Row],[//]])))</f>
        <v/>
      </c>
      <c r="L173" s="5" t="str">
        <f ca="1">IF(B_MSK[[#This Row],[//]]="","",IF(INDEX(INDIRECT(DIR&amp;$2:$2),B_MSK[[#This Row],[//]])="","",INDEX(INDIRECT(DIR&amp;$2:$2),B_MSK[[#This Row],[//]])))</f>
        <v/>
      </c>
      <c r="M173" s="13">
        <f ca="1">IF(B_MSK[[#This Row],[//]]="","",INDEX(INDIRECT(DIR&amp;$2:$2),B_MSK[[#This Row],[//]]))</f>
        <v>0</v>
      </c>
      <c r="N173" s="13">
        <f ca="1">IF(OR(B_MSK[[#This Row],[//]]="",),"",INDEX(INDIRECT(DIR&amp;$2:$2),B_MSK[[#This Row],[//]]))</f>
        <v>1500000</v>
      </c>
      <c r="O173" s="3">
        <f ca="1">IF(B_MSK[[#This Row],[//]]="","",IF(INDEX(INDIRECT(DIR&amp;$2:$2),B_MSK[[#This Row],[//]])=0,"",INDEX(INDIRECT(DIR&amp;$2:$2),B_MSK[[#This Row],[//]])))</f>
        <v>0.17</v>
      </c>
      <c r="P173" s="3" t="str">
        <f ca="1">IF(B_MSK[[#This Row],[//]]="","",IF(INDEX(INDIRECT(DIR&amp;$2:$2),B_MSK[[#This Row],[//]])=0,"",INDEX(INDIRECT(DIR&amp;$2:$2),B_MSK[[#This Row],[//]])))</f>
        <v/>
      </c>
      <c r="Q173" s="12">
        <f ca="1">IF(B_MSK[[#This Row],[//]]="","",INDEX(INDIRECT(DIR&amp;$2:$2),B_MSK[[#This Row],[//]]))</f>
        <v>3735000</v>
      </c>
      <c r="R1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3" s="37">
        <f ca="1">IF(B_MSK[[#This Row],[//]]="","",INDEX(INDIRECT(DIR&amp;$2:$2),B_MSK[[#This Row],[//]]))</f>
        <v>0</v>
      </c>
      <c r="U173" s="38" t="str">
        <f ca="1">IF(SUMIF(B_MSK[NAMA BARANG],B_MSK[[#This Row],[NAMA BARANG]],B_MSK[JMLH BRG])=0,"",SUMIF(B_MSK[NAMA BARANG],B_MSK[[#This Row],[NAMA BARANG]],B_MSK[C]))</f>
        <v/>
      </c>
      <c r="V173" s="7" t="str">
        <f ca="1">IF(B_MSK[[#This Row],[//]]="","",INDEX(INDIRECT(DIR&amp;$2:$2),B_MSK[[#This Row],[//]]))</f>
        <v>KENKO ERASER ERW-20SQ WHITE</v>
      </c>
      <c r="W173" s="7" t="str">
        <f ca="1">LOWER(SUBSTITUTE(SUBSTITUTE(SUBSTITUTE(SUBSTITUTE(SUBSTITUTE(SUBSTITUTE(SUBSTITUTE(SUBSTITUTE(SUBSTITUTE(B_MSK[[#This Row],[N.B.nota]]," ",""),"-",""),"(",""),")",""),".",""),",",""),"/",""),"""",""),"+",""))</f>
        <v>kenkoerasererw20sqwhite</v>
      </c>
      <c r="X173" s="5" t="str">
        <f ca="1">IF(B_MSK[[#This Row],[N.B.nota]]="","",IF(MATCH(B_MSK[[#This Row],[concat]],[2]!db[NB NOTA_C],0)&gt;0,"ada",0))</f>
        <v>ada</v>
      </c>
      <c r="Y173" s="5" t="str">
        <f ca="1">IF(B_MSK[[#This Row],[N.B.nota]]="","",ADDRESS(ROW(B_MSK[QB]),COLUMN(B_MSK[QB]))&amp;":"&amp;ADDRESS(ROW(),COLUMN(B_MSK[QB])))</f>
        <v>$D$4:$D$173</v>
      </c>
      <c r="Z173" s="5">
        <f ca="1">IF(B_MSK[[#This Row],[concat]]="","",MATCH(B_MSK[[#This Row],[concat]],[2]!db[NB NOTA_C],0)+1)</f>
        <v>1315</v>
      </c>
      <c r="AA173" s="5" t="str">
        <f ca="1">IF(B_MSK[[#This Row],[//]]="","",HYPERLINK("[D:\kerja\BANK EXP\BARU\DB.XLSX]DB!e"&amp;B_MSK[[#This Row],[DB_ROW]],"&gt;"))</f>
        <v>&gt;</v>
      </c>
      <c r="AB173" s="30" t="str">
        <f ca="1">MID(B_MSK[[#This Row],[/ STN_1]],FIND(" ",B_MSK[[#This Row],[/ STN_1]])+1,LEN(B_MSK[[#This Row],[/ STN_1]]))</f>
        <v>BOX</v>
      </c>
      <c r="AC173" s="11">
        <f ca="1">IF(B_MSK[[#This Row],[//]]="","",IF(B_MSK[[#This Row],[ JUMLAH ]]="","",IF(B_MSK[[#This Row],[C]]="",B_MSK[[#This Row],[HARGA CTN]]/B_MSK[[#This Row],[JMLH BRG]],B_MSK[[#This Row],[HARGA CTN]]/B_MSK[[#This Row],[A_1]])))</f>
        <v>30000</v>
      </c>
      <c r="AD1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1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3" s="15" t="str">
        <f ca="1">IF(B_MSK[[#This Row],[HARGA_2]]="","",IF(MID(B_MSK[[#This Row],[/ STN_2]],FIND(" ",B_MSK[[#This Row],[/ STN_2]])+1,LEN(B_MSK[[#This Row],[/ STN_2]]))="LSN",B_MSK[[#This Row],[HARGA_2]]/12,""))</f>
        <v/>
      </c>
      <c r="AH173" s="7" t="str">
        <f ca="1">IF(B_MSK[[#This Row],[HARGA_3]]="","","/ "&amp;"PCS")</f>
        <v/>
      </c>
      <c r="AI173" s="15">
        <f ca="1">IF(B_MSK[[#This Row],[HARGA_3]]="",IF(B_MSK[[#This Row],[HARGA_2]]="",IF(B_MSK[[#This Row],[HARGA_1]]="","",B_MSK[[#This Row],[HARGA_1]]),B_MSK[[#This Row],[HARGA_2]]),B_MSK[[#This Row],[HARGA_3]])</f>
        <v>30000</v>
      </c>
      <c r="AJ173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73" s="5" t="str">
        <f ca="1">IF(B_MSK[[#This Row],[//]]="","",SUBSTITUTE(SUBSTITUTE(SUBSTITUTE(B_MSK[[#This Row],[QTY/ CTN]]," ","_",2),"(",""),")","")&amp;"_")</f>
        <v>50 BOX_</v>
      </c>
      <c r="AL173" s="5">
        <f ca="1">IF(B_MSK[[#This Row],[A_B]]="","",SEARCH("_",B_MSK[[#This Row],[A_B]]))</f>
        <v>7</v>
      </c>
      <c r="AM173" s="5">
        <f ca="1">IF(B_MSK[[#This Row],[A_B]]="","",LEN(B_MSK[[#This Row],[A_B]]))</f>
        <v>7</v>
      </c>
      <c r="AN173" s="5" t="str">
        <f ca="1">IF(B_MSK[[#This Row],[A_B]]="","",LEFT(B_MSK[[#This Row],[QTY/ CTN]],B_MSK[[#This Row],[A_B_1]]))</f>
        <v>50 BOX</v>
      </c>
      <c r="AO173" s="5" t="str">
        <f ca="1">IF(B_MSK[[#This Row],[A_B]]="","",LEFT(B_MSK[[#This Row],[A_]],SEARCH(" ",B_MSK[[#This Row],[A_]])-1))</f>
        <v>50</v>
      </c>
      <c r="AP173" s="5" t="str">
        <f ca="1">IF(B_MSK[[#This Row],[A_B]]="","",RIGHT(B_MSK[[#This Row],[A_]],LEN(B_MSK[[#This Row],[A_]])-SEARCH(" ",B_MSK[[#This Row],[A_]])))</f>
        <v>BOX</v>
      </c>
      <c r="AQ1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3" s="5" t="str">
        <f ca="1">IF(B_MSK[[#This Row],[B_]]="","",LEFT(B_MSK[[#This Row],[B_]],SEARCH(" ",B_MSK[[#This Row],[B_]])))</f>
        <v/>
      </c>
      <c r="AS173" s="5" t="str">
        <f ca="1">IF(B_MSK[[#This Row],[B_]]="","",RIGHT(B_MSK[[#This Row],[B_]],LEN(B_MSK[[#This Row],[B_]])-SEARCH(" ",B_MSK[[#This Row],[B_]])))</f>
        <v/>
      </c>
      <c r="AT173" s="5" t="str">
        <f ca="1">IF(B_MSK[[#This Row],[B_2]]="LSN",12,"")</f>
        <v/>
      </c>
      <c r="AU173" s="5" t="str">
        <f ca="1">IF(B_MSK[[#This Row],[C_1]]="","","PCS")</f>
        <v/>
      </c>
      <c r="AV173" s="5">
        <f ca="1">IF(B_MSK[[#This Row],[A_1]]="","",B_MSK[[#This Row],[A_1]]*IF(B_MSK[[#This Row],[B_1]]="",1,B_MSK[[#This Row],[B_1]])*IF(B_MSK[[#This Row],[C_1]]="",1,B_MSK[[#This Row],[C_1]]))</f>
        <v>50</v>
      </c>
      <c r="AW173" s="5" t="str">
        <f ca="1">IF(B_MSK[[#This Row],[C_2]]="",IF(B_MSK[[#This Row],[B_2]]="",IF(B_MSK[[#This Row],[A_2]]="","",B_MSK[[#This Row],[A_2]]),B_MSK[[#This Row],[B_2]]),B_MSK[[#This Row],[C_2]])</f>
        <v>BOX</v>
      </c>
      <c r="AX173" s="2">
        <f ca="1">IF(ISNUMBER(B_MSK[[#This Row],[TANGGAL DATANG]]),B_MSK[[#This Row],[TANGGAL DATANG]],AX172)</f>
        <v>44935</v>
      </c>
      <c r="AY173" s="5" t="e">
        <f ca="1">IF(B_MSK[[#This Row],[DB_ROW]]="","",INDEX([3]!db[JENIS],B_MSK[[#This Row],[DB_ROW]]-1))</f>
        <v>#REF!</v>
      </c>
      <c r="AZ173" s="5">
        <f ca="1">IF(B_MSK[[#This Row],[A_1]]="","",B_MSK[[#This Row],[A_1]])*1</f>
        <v>50</v>
      </c>
      <c r="BA173" s="5" t="str">
        <f ca="1">IF(B_MSK[[#This Row],[//]]="","",INDEX(INDIRECT(DIR&amp;$2:$2),B_MSK[[#This Row],[//]]))</f>
        <v>ARTO MORO</v>
      </c>
      <c r="BB173" s="5" t="str">
        <f ca="1">CONCATENATE(B_MSK[[#This Row],[concat]],B_MSK[[#This Row],[HARGA_X]],B_MSK[[#This Row],[SAT]])</f>
        <v>kenkoerasererw20sqwhite30000</v>
      </c>
    </row>
    <row r="174" spans="1:54" x14ac:dyDescent="0.25">
      <c r="A174" s="6" t="s">
        <v>128</v>
      </c>
      <c r="B174" s="5" t="str">
        <f ca="1">IF(B_MSK[[#This Row],[N_ID]]="","",INDEX(INDIRECT(DIR&amp;$2:$2),MATCH(B_MSK[[#This Row],[N_ID]],INDIRECT(DIR&amp;"!NOTA[ID_P]"),0)))</f>
        <v/>
      </c>
      <c r="C174" s="5" t="str">
        <f ca="1">IF(B_MSK[[#This Row],[//]]="","",HYPERLINK("["&amp;SUBSTITUTE(DIR,"'","")&amp;"]NOTA!D"&amp;B_MSK[[#This Row],[//]]+2,"&gt;"))</f>
        <v>&gt;</v>
      </c>
      <c r="D174" s="5" t="str">
        <f ca="1">IF(B_MSK[[#This Row],[N_ID]]="","",COUNTIF(INDIRECT(DIR&amp;"!NOTA[ID_H]"),B_MSK[[#This Row],[ID NOTA]]))</f>
        <v/>
      </c>
      <c r="E17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171</v>
      </c>
      <c r="F1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4" s="7" t="str">
        <f ca="1">IF(B_MSK[[#This Row],[stt]]="ada",INDEX([2]!db[NB BM],B_MSK[DB_ROW]-1),"")</f>
        <v>Pensil Kenko 2B-3181 Hitam cap merah</v>
      </c>
      <c r="H174" s="7" t="str">
        <f ca="1">IF(B_MSK[[#This Row],[//]]="","",INDEX(INDIRECT(DIR&amp;$2:$2),B_MSK[[#This Row],[//]]))</f>
        <v>KENKO SINAR INDONESIA</v>
      </c>
      <c r="I174" s="27" t="str">
        <f ca="1">IF(B_MSK[[#This Row],[//]]="","",INDEX(INDIRECT(DB_PATH&amp;$2:$2),B_MSK[[#This Row],[DB_ROW]]-1))</f>
        <v>20 GRS</v>
      </c>
      <c r="J174" s="5">
        <f ca="1">IF(B_MSK[[#This Row],[//]]="","",IF(INDEX(INDIRECT(DIR&amp;$2:$2),B_MSK[[#This Row],[//]])="","",INDEX(INDIRECT(DIR&amp;$2:$2),B_MSK[[#This Row],[//]])))</f>
        <v>4</v>
      </c>
      <c r="K174" s="5" t="str">
        <f ca="1">IF(B_MSK[[#This Row],[//]]="","",IF(INDEX(INDIRECT(DIR&amp;$2:$2),B_MSK[[#This Row],[//]])="","",INDEX(INDIRECT(DIR&amp;$2:$2),B_MSK[[#This Row],[//]])))</f>
        <v/>
      </c>
      <c r="L174" s="5" t="str">
        <f ca="1">IF(B_MSK[[#This Row],[//]]="","",IF(INDEX(INDIRECT(DIR&amp;$2:$2),B_MSK[[#This Row],[//]])="","",INDEX(INDIRECT(DIR&amp;$2:$2),B_MSK[[#This Row],[//]])))</f>
        <v/>
      </c>
      <c r="M174" s="13">
        <f ca="1">IF(B_MSK[[#This Row],[//]]="","",INDEX(INDIRECT(DIR&amp;$2:$2),B_MSK[[#This Row],[//]]))</f>
        <v>0</v>
      </c>
      <c r="N174" s="13">
        <f ca="1">IF(OR(B_MSK[[#This Row],[//]]="",),"",INDEX(INDIRECT(DIR&amp;$2:$2),B_MSK[[#This Row],[//]]))</f>
        <v>2112000</v>
      </c>
      <c r="O174" s="3">
        <f ca="1">IF(B_MSK[[#This Row],[//]]="","",IF(INDEX(INDIRECT(DIR&amp;$2:$2),B_MSK[[#This Row],[//]])=0,"",INDEX(INDIRECT(DIR&amp;$2:$2),B_MSK[[#This Row],[//]])))</f>
        <v>0.17</v>
      </c>
      <c r="P174" s="3" t="str">
        <f ca="1">IF(B_MSK[[#This Row],[//]]="","",IF(INDEX(INDIRECT(DIR&amp;$2:$2),B_MSK[[#This Row],[//]])=0,"",INDEX(INDIRECT(DIR&amp;$2:$2),B_MSK[[#This Row],[//]])))</f>
        <v/>
      </c>
      <c r="Q174" s="12">
        <f ca="1">IF(B_MSK[[#This Row],[//]]="","",INDEX(INDIRECT(DIR&amp;$2:$2),B_MSK[[#This Row],[//]]))</f>
        <v>7011840</v>
      </c>
      <c r="R1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4" s="37">
        <f ca="1">IF(B_MSK[[#This Row],[//]]="","",INDEX(INDIRECT(DIR&amp;$2:$2),B_MSK[[#This Row],[//]]))</f>
        <v>0</v>
      </c>
      <c r="U174" s="38" t="str">
        <f ca="1">IF(SUMIF(B_MSK[NAMA BARANG],B_MSK[[#This Row],[NAMA BARANG]],B_MSK[JMLH BRG])=0,"",SUMIF(B_MSK[NAMA BARANG],B_MSK[[#This Row],[NAMA BARANG]],B_MSK[C]))</f>
        <v/>
      </c>
      <c r="V174" s="7" t="str">
        <f ca="1">IF(B_MSK[[#This Row],[//]]="","",INDEX(INDIRECT(DIR&amp;$2:$2),B_MSK[[#This Row],[//]]))</f>
        <v>KENKO PENCIL 2B-3181 HITAM CAP MERAH</v>
      </c>
      <c r="W174" s="7" t="str">
        <f ca="1">LOWER(SUBSTITUTE(SUBSTITUTE(SUBSTITUTE(SUBSTITUTE(SUBSTITUTE(SUBSTITUTE(SUBSTITUTE(SUBSTITUTE(SUBSTITUTE(B_MSK[[#This Row],[N.B.nota]]," ",""),"-",""),"(",""),")",""),".",""),",",""),"/",""),"""",""),"+",""))</f>
        <v>kenkopencil2b3181hitamcapmerah</v>
      </c>
      <c r="X174" s="5" t="str">
        <f ca="1">IF(B_MSK[[#This Row],[N.B.nota]]="","",IF(MATCH(B_MSK[[#This Row],[concat]],[2]!db[NB NOTA_C],0)&gt;0,"ada",0))</f>
        <v>ada</v>
      </c>
      <c r="Y174" s="5" t="str">
        <f ca="1">IF(B_MSK[[#This Row],[N.B.nota]]="","",ADDRESS(ROW(B_MSK[QB]),COLUMN(B_MSK[QB]))&amp;":"&amp;ADDRESS(ROW(),COLUMN(B_MSK[QB])))</f>
        <v>$D$4:$D$174</v>
      </c>
      <c r="Z174" s="5">
        <f ca="1">IF(B_MSK[[#This Row],[concat]]="","",MATCH(B_MSK[[#This Row],[concat]],[2]!db[NB NOTA_C],0)+1)</f>
        <v>1234</v>
      </c>
      <c r="AA174" s="5" t="str">
        <f ca="1">IF(B_MSK[[#This Row],[//]]="","",HYPERLINK("[D:\kerja\BANK EXP\BARU\DB.XLSX]DB!e"&amp;B_MSK[[#This Row],[DB_ROW]],"&gt;"))</f>
        <v>&gt;</v>
      </c>
      <c r="AB174" s="30" t="str">
        <f ca="1">MID(B_MSK[[#This Row],[/ STN_1]],FIND(" ",B_MSK[[#This Row],[/ STN_1]])+1,LEN(B_MSK[[#This Row],[/ STN_1]]))</f>
        <v>GRS</v>
      </c>
      <c r="AC174" s="11">
        <f ca="1">IF(B_MSK[[#This Row],[//]]="","",IF(B_MSK[[#This Row],[ JUMLAH ]]="","",IF(B_MSK[[#This Row],[C]]="",B_MSK[[#This Row],[HARGA CTN]]/B_MSK[[#This Row],[JMLH BRG]],B_MSK[[#This Row],[HARGA CTN]]/B_MSK[[#This Row],[A_1]])))</f>
        <v>105600</v>
      </c>
      <c r="AD1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7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8800</v>
      </c>
      <c r="AF17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74" s="15">
        <f ca="1">IF(B_MSK[[#This Row],[HARGA_2]]="","",IF(MID(B_MSK[[#This Row],[/ STN_2]],FIND(" ",B_MSK[[#This Row],[/ STN_2]])+1,LEN(B_MSK[[#This Row],[/ STN_2]]))="LSN",B_MSK[[#This Row],[HARGA_2]]/12,""))</f>
        <v>733.33333333333337</v>
      </c>
      <c r="AH174" s="7" t="str">
        <f ca="1">IF(B_MSK[[#This Row],[HARGA_3]]="","","/ "&amp;"PCS")</f>
        <v>/ PCS</v>
      </c>
      <c r="AI174" s="15">
        <f ca="1">IF(B_MSK[[#This Row],[HARGA_3]]="",IF(B_MSK[[#This Row],[HARGA_2]]="",IF(B_MSK[[#This Row],[HARGA_1]]="","",B_MSK[[#This Row],[HARGA_1]]),B_MSK[[#This Row],[HARGA_2]]),B_MSK[[#This Row],[HARGA_3]])</f>
        <v>733.33333333333337</v>
      </c>
      <c r="AJ17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4" s="5" t="str">
        <f ca="1">IF(B_MSK[[#This Row],[//]]="","",SUBSTITUTE(SUBSTITUTE(SUBSTITUTE(B_MSK[[#This Row],[QTY/ CTN]]," ","_",2),"(",""),")","")&amp;"_")</f>
        <v>20 GRS_</v>
      </c>
      <c r="AL174" s="5">
        <f ca="1">IF(B_MSK[[#This Row],[A_B]]="","",SEARCH("_",B_MSK[[#This Row],[A_B]]))</f>
        <v>7</v>
      </c>
      <c r="AM174" s="5">
        <f ca="1">IF(B_MSK[[#This Row],[A_B]]="","",LEN(B_MSK[[#This Row],[A_B]]))</f>
        <v>7</v>
      </c>
      <c r="AN174" s="5" t="str">
        <f ca="1">IF(B_MSK[[#This Row],[A_B]]="","",LEFT(B_MSK[[#This Row],[QTY/ CTN]],B_MSK[[#This Row],[A_B_1]]))</f>
        <v>20 GRS</v>
      </c>
      <c r="AO174" s="5" t="str">
        <f ca="1">IF(B_MSK[[#This Row],[A_B]]="","",LEFT(B_MSK[[#This Row],[A_]],SEARCH(" ",B_MSK[[#This Row],[A_]])-1))</f>
        <v>20</v>
      </c>
      <c r="AP174" s="5" t="str">
        <f ca="1">IF(B_MSK[[#This Row],[A_B]]="","",RIGHT(B_MSK[[#This Row],[A_]],LEN(B_MSK[[#This Row],[A_]])-SEARCH(" ",B_MSK[[#This Row],[A_]])))</f>
        <v>GRS</v>
      </c>
      <c r="AQ1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74" s="5" t="str">
        <f ca="1">IF(B_MSK[[#This Row],[B_]]="","",LEFT(B_MSK[[#This Row],[B_]],SEARCH(" ",B_MSK[[#This Row],[B_]])))</f>
        <v xml:space="preserve">12 </v>
      </c>
      <c r="AS174" s="5" t="str">
        <f ca="1">IF(B_MSK[[#This Row],[B_]]="","",RIGHT(B_MSK[[#This Row],[B_]],LEN(B_MSK[[#This Row],[B_]])-SEARCH(" ",B_MSK[[#This Row],[B_]])))</f>
        <v>LSN</v>
      </c>
      <c r="AT174" s="5">
        <f ca="1">IF(B_MSK[[#This Row],[B_2]]="LSN",12,"")</f>
        <v>12</v>
      </c>
      <c r="AU174" s="5" t="str">
        <f ca="1">IF(B_MSK[[#This Row],[C_1]]="","","PCS")</f>
        <v>PCS</v>
      </c>
      <c r="AV174" s="5">
        <f ca="1">IF(B_MSK[[#This Row],[A_1]]="","",B_MSK[[#This Row],[A_1]]*IF(B_MSK[[#This Row],[B_1]]="",1,B_MSK[[#This Row],[B_1]])*IF(B_MSK[[#This Row],[C_1]]="",1,B_MSK[[#This Row],[C_1]]))</f>
        <v>2880</v>
      </c>
      <c r="AW174" s="5" t="str">
        <f ca="1">IF(B_MSK[[#This Row],[C_2]]="",IF(B_MSK[[#This Row],[B_2]]="",IF(B_MSK[[#This Row],[A_2]]="","",B_MSK[[#This Row],[A_2]]),B_MSK[[#This Row],[B_2]]),B_MSK[[#This Row],[C_2]])</f>
        <v>PCS</v>
      </c>
      <c r="AX174" s="2">
        <f ca="1">IF(ISNUMBER(B_MSK[[#This Row],[TANGGAL DATANG]]),B_MSK[[#This Row],[TANGGAL DATANG]],AX173)</f>
        <v>44935</v>
      </c>
      <c r="AY174" s="5" t="e">
        <f ca="1">IF(B_MSK[[#This Row],[DB_ROW]]="","",INDEX([3]!db[JENIS],B_MSK[[#This Row],[DB_ROW]]-1))</f>
        <v>#REF!</v>
      </c>
      <c r="AZ174" s="5">
        <f ca="1">IF(B_MSK[[#This Row],[A_1]]="","",B_MSK[[#This Row],[A_1]])*1</f>
        <v>20</v>
      </c>
      <c r="BA174" s="5" t="str">
        <f ca="1">IF(B_MSK[[#This Row],[//]]="","",INDEX(INDIRECT(DIR&amp;$2:$2),B_MSK[[#This Row],[//]]))</f>
        <v>ARTO MORO</v>
      </c>
      <c r="BB174" s="5" t="str">
        <f ca="1">CONCATENATE(B_MSK[[#This Row],[concat]],B_MSK[[#This Row],[HARGA_X]],B_MSK[[#This Row],[SAT]])</f>
        <v>kenkopencil2b3181hitamcapmerah733.333333333333</v>
      </c>
    </row>
    <row r="175" spans="1:54" x14ac:dyDescent="0.25">
      <c r="A175" s="6" t="s">
        <v>128</v>
      </c>
      <c r="B175" s="5" t="str">
        <f ca="1">IF(B_MSK[[#This Row],[N_ID]]="","",INDEX(INDIRECT(DIR&amp;$2:$2),MATCH(B_MSK[[#This Row],[N_ID]],INDIRECT(DIR&amp;"!NOTA[ID_P]"),0)))</f>
        <v/>
      </c>
      <c r="C175" s="5" t="str">
        <f ca="1">IF(B_MSK[[#This Row],[//]]="","",HYPERLINK("["&amp;SUBSTITUTE(DIR,"'","")&amp;"]NOTA!D"&amp;B_MSK[[#This Row],[//]]+2,"&gt;"))</f>
        <v>&gt;</v>
      </c>
      <c r="D175" s="5" t="str">
        <f ca="1">IF(B_MSK[[#This Row],[N_ID]]="","",COUNTIF(INDIRECT(DIR&amp;"!NOTA[ID_H]"),B_MSK[[#This Row],[ID NOTA]]))</f>
        <v/>
      </c>
      <c r="E17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172</v>
      </c>
      <c r="F1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5" s="7" t="str">
        <f ca="1">IF(B_MSK[[#This Row],[stt]]="ada",INDEX([2]!db[NB BM],B_MSK[DB_ROW]-1),"")</f>
        <v>Stapler Kenko HD-10 D</v>
      </c>
      <c r="H175" s="7" t="str">
        <f ca="1">IF(B_MSK[[#This Row],[//]]="","",INDEX(INDIRECT(DIR&amp;$2:$2),B_MSK[[#This Row],[//]]))</f>
        <v>KENKO SINAR INDONESIA</v>
      </c>
      <c r="I175" s="27" t="str">
        <f ca="1">IF(B_MSK[[#This Row],[//]]="","",INDEX(INDIRECT(DB_PATH&amp;$2:$2),B_MSK[[#This Row],[DB_ROW]]-1))</f>
        <v>20 LSN</v>
      </c>
      <c r="J175" s="5">
        <f ca="1">IF(B_MSK[[#This Row],[//]]="","",IF(INDEX(INDIRECT(DIR&amp;$2:$2),B_MSK[[#This Row],[//]])="","",INDEX(INDIRECT(DIR&amp;$2:$2),B_MSK[[#This Row],[//]])))</f>
        <v>2</v>
      </c>
      <c r="K175" s="5" t="str">
        <f ca="1">IF(B_MSK[[#This Row],[//]]="","",IF(INDEX(INDIRECT(DIR&amp;$2:$2),B_MSK[[#This Row],[//]])="","",INDEX(INDIRECT(DIR&amp;$2:$2),B_MSK[[#This Row],[//]])))</f>
        <v/>
      </c>
      <c r="L175" s="5" t="str">
        <f ca="1">IF(B_MSK[[#This Row],[//]]="","",IF(INDEX(INDIRECT(DIR&amp;$2:$2),B_MSK[[#This Row],[//]])="","",INDEX(INDIRECT(DIR&amp;$2:$2),B_MSK[[#This Row],[//]])))</f>
        <v/>
      </c>
      <c r="M175" s="13">
        <f ca="1">IF(B_MSK[[#This Row],[//]]="","",INDEX(INDIRECT(DIR&amp;$2:$2),B_MSK[[#This Row],[//]]))</f>
        <v>0</v>
      </c>
      <c r="N175" s="13">
        <f ca="1">IF(OR(B_MSK[[#This Row],[//]]="",),"",INDEX(INDIRECT(DIR&amp;$2:$2),B_MSK[[#This Row],[//]]))</f>
        <v>2352000</v>
      </c>
      <c r="O175" s="3">
        <f ca="1">IF(B_MSK[[#This Row],[//]]="","",IF(INDEX(INDIRECT(DIR&amp;$2:$2),B_MSK[[#This Row],[//]])=0,"",INDEX(INDIRECT(DIR&amp;$2:$2),B_MSK[[#This Row],[//]])))</f>
        <v>0.17</v>
      </c>
      <c r="P175" s="3" t="str">
        <f ca="1">IF(B_MSK[[#This Row],[//]]="","",IF(INDEX(INDIRECT(DIR&amp;$2:$2),B_MSK[[#This Row],[//]])=0,"",INDEX(INDIRECT(DIR&amp;$2:$2),B_MSK[[#This Row],[//]])))</f>
        <v/>
      </c>
      <c r="Q175" s="12">
        <f ca="1">IF(B_MSK[[#This Row],[//]]="","",INDEX(INDIRECT(DIR&amp;$2:$2),B_MSK[[#This Row],[//]]))</f>
        <v>3904320</v>
      </c>
      <c r="R17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7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75" s="37">
        <f ca="1">IF(B_MSK[[#This Row],[//]]="","",INDEX(INDIRECT(DIR&amp;$2:$2),B_MSK[[#This Row],[//]]))</f>
        <v>0</v>
      </c>
      <c r="U175" s="38" t="str">
        <f ca="1">IF(SUMIF(B_MSK[NAMA BARANG],B_MSK[[#This Row],[NAMA BARANG]],B_MSK[JMLH BRG])=0,"",SUMIF(B_MSK[NAMA BARANG],B_MSK[[#This Row],[NAMA BARANG]],B_MSK[C]))</f>
        <v/>
      </c>
      <c r="V175" s="7" t="str">
        <f ca="1">IF(B_MSK[[#This Row],[//]]="","",INDEX(INDIRECT(DIR&amp;$2:$2),B_MSK[[#This Row],[//]]))</f>
        <v>KENKO STAPLER HD-10D</v>
      </c>
      <c r="W175" s="7" t="str">
        <f ca="1">LOWER(SUBSTITUTE(SUBSTITUTE(SUBSTITUTE(SUBSTITUTE(SUBSTITUTE(SUBSTITUTE(SUBSTITUTE(SUBSTITUTE(SUBSTITUTE(B_MSK[[#This Row],[N.B.nota]]," ",""),"-",""),"(",""),")",""),".",""),",",""),"/",""),"""",""),"+",""))</f>
        <v>kenkostaplerhd10d</v>
      </c>
      <c r="X175" s="5" t="str">
        <f ca="1">IF(B_MSK[[#This Row],[N.B.nota]]="","",IF(MATCH(B_MSK[[#This Row],[concat]],[2]!db[NB NOTA_C],0)&gt;0,"ada",0))</f>
        <v>ada</v>
      </c>
      <c r="Y175" s="5" t="str">
        <f ca="1">IF(B_MSK[[#This Row],[N.B.nota]]="","",ADDRESS(ROW(B_MSK[QB]),COLUMN(B_MSK[QB]))&amp;":"&amp;ADDRESS(ROW(),COLUMN(B_MSK[QB])))</f>
        <v>$D$4:$D$175</v>
      </c>
      <c r="Z175" s="5">
        <f ca="1">IF(B_MSK[[#This Row],[concat]]="","",MATCH(B_MSK[[#This Row],[concat]],[2]!db[NB NOTA_C],0)+1)</f>
        <v>1293</v>
      </c>
      <c r="AA175" s="5" t="str">
        <f ca="1">IF(B_MSK[[#This Row],[//]]="","",HYPERLINK("[D:\kerja\BANK EXP\BARU\DB.XLSX]DB!e"&amp;B_MSK[[#This Row],[DB_ROW]],"&gt;"))</f>
        <v>&gt;</v>
      </c>
      <c r="AB175" s="30" t="str">
        <f ca="1">MID(B_MSK[[#This Row],[/ STN_1]],FIND(" ",B_MSK[[#This Row],[/ STN_1]])+1,LEN(B_MSK[[#This Row],[/ STN_1]]))</f>
        <v>LSN</v>
      </c>
      <c r="AC175" s="11">
        <f ca="1">IF(B_MSK[[#This Row],[//]]="","",IF(B_MSK[[#This Row],[ JUMLAH ]]="","",IF(B_MSK[[#This Row],[C]]="",B_MSK[[#This Row],[HARGA CTN]]/B_MSK[[#This Row],[JMLH BRG]],B_MSK[[#This Row],[HARGA CTN]]/B_MSK[[#This Row],[A_1]])))</f>
        <v>117600</v>
      </c>
      <c r="AD1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7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9800</v>
      </c>
      <c r="AF17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75" s="15" t="str">
        <f ca="1">IF(B_MSK[[#This Row],[HARGA_2]]="","",IF(MID(B_MSK[[#This Row],[/ STN_2]],FIND(" ",B_MSK[[#This Row],[/ STN_2]])+1,LEN(B_MSK[[#This Row],[/ STN_2]]))="LSN",B_MSK[[#This Row],[HARGA_2]]/12,""))</f>
        <v/>
      </c>
      <c r="AH175" s="7" t="str">
        <f ca="1">IF(B_MSK[[#This Row],[HARGA_3]]="","","/ "&amp;"PCS")</f>
        <v/>
      </c>
      <c r="AI175" s="15">
        <f ca="1">IF(B_MSK[[#This Row],[HARGA_3]]="",IF(B_MSK[[#This Row],[HARGA_2]]="",IF(B_MSK[[#This Row],[HARGA_1]]="","",B_MSK[[#This Row],[HARGA_1]]),B_MSK[[#This Row],[HARGA_2]]),B_MSK[[#This Row],[HARGA_3]])</f>
        <v>9800</v>
      </c>
      <c r="AJ17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5" s="5" t="str">
        <f ca="1">IF(B_MSK[[#This Row],[//]]="","",SUBSTITUTE(SUBSTITUTE(SUBSTITUTE(B_MSK[[#This Row],[QTY/ CTN]]," ","_",2),"(",""),")","")&amp;"_")</f>
        <v>20 LSN_</v>
      </c>
      <c r="AL175" s="5">
        <f ca="1">IF(B_MSK[[#This Row],[A_B]]="","",SEARCH("_",B_MSK[[#This Row],[A_B]]))</f>
        <v>7</v>
      </c>
      <c r="AM175" s="5">
        <f ca="1">IF(B_MSK[[#This Row],[A_B]]="","",LEN(B_MSK[[#This Row],[A_B]]))</f>
        <v>7</v>
      </c>
      <c r="AN175" s="5" t="str">
        <f ca="1">IF(B_MSK[[#This Row],[A_B]]="","",LEFT(B_MSK[[#This Row],[QTY/ CTN]],B_MSK[[#This Row],[A_B_1]]))</f>
        <v>20 LSN</v>
      </c>
      <c r="AO175" s="5" t="str">
        <f ca="1">IF(B_MSK[[#This Row],[A_B]]="","",LEFT(B_MSK[[#This Row],[A_]],SEARCH(" ",B_MSK[[#This Row],[A_]])-1))</f>
        <v>20</v>
      </c>
      <c r="AP175" s="5" t="str">
        <f ca="1">IF(B_MSK[[#This Row],[A_B]]="","",RIGHT(B_MSK[[#This Row],[A_]],LEN(B_MSK[[#This Row],[A_]])-SEARCH(" ",B_MSK[[#This Row],[A_]])))</f>
        <v>LSN</v>
      </c>
      <c r="AQ1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75" s="5" t="str">
        <f ca="1">IF(B_MSK[[#This Row],[B_]]="","",LEFT(B_MSK[[#This Row],[B_]],SEARCH(" ",B_MSK[[#This Row],[B_]])))</f>
        <v xml:space="preserve">12 </v>
      </c>
      <c r="AS175" s="5" t="str">
        <f ca="1">IF(B_MSK[[#This Row],[B_]]="","",RIGHT(B_MSK[[#This Row],[B_]],LEN(B_MSK[[#This Row],[B_]])-SEARCH(" ",B_MSK[[#This Row],[B_]])))</f>
        <v>PCS</v>
      </c>
      <c r="AT175" s="5" t="str">
        <f ca="1">IF(B_MSK[[#This Row],[B_2]]="LSN",12,"")</f>
        <v/>
      </c>
      <c r="AU175" s="5" t="str">
        <f ca="1">IF(B_MSK[[#This Row],[C_1]]="","","PCS")</f>
        <v/>
      </c>
      <c r="AV175" s="5">
        <f ca="1">IF(B_MSK[[#This Row],[A_1]]="","",B_MSK[[#This Row],[A_1]]*IF(B_MSK[[#This Row],[B_1]]="",1,B_MSK[[#This Row],[B_1]])*IF(B_MSK[[#This Row],[C_1]]="",1,B_MSK[[#This Row],[C_1]]))</f>
        <v>240</v>
      </c>
      <c r="AW175" s="5" t="str">
        <f ca="1">IF(B_MSK[[#This Row],[C_2]]="",IF(B_MSK[[#This Row],[B_2]]="",IF(B_MSK[[#This Row],[A_2]]="","",B_MSK[[#This Row],[A_2]]),B_MSK[[#This Row],[B_2]]),B_MSK[[#This Row],[C_2]])</f>
        <v>PCS</v>
      </c>
      <c r="AX175" s="2">
        <f ca="1">IF(ISNUMBER(B_MSK[[#This Row],[TANGGAL DATANG]]),B_MSK[[#This Row],[TANGGAL DATANG]],AX174)</f>
        <v>44935</v>
      </c>
      <c r="AY175" s="5" t="e">
        <f ca="1">IF(B_MSK[[#This Row],[DB_ROW]]="","",INDEX([3]!db[JENIS],B_MSK[[#This Row],[DB_ROW]]-1))</f>
        <v>#REF!</v>
      </c>
      <c r="AZ175" s="5">
        <f ca="1">IF(B_MSK[[#This Row],[A_1]]="","",B_MSK[[#This Row],[A_1]])*1</f>
        <v>20</v>
      </c>
      <c r="BA175" s="5" t="str">
        <f ca="1">IF(B_MSK[[#This Row],[//]]="","",INDEX(INDIRECT(DIR&amp;$2:$2),B_MSK[[#This Row],[//]]))</f>
        <v>ARTO MORO</v>
      </c>
      <c r="BB175" s="5" t="str">
        <f ca="1">CONCATENATE(B_MSK[[#This Row],[concat]],B_MSK[[#This Row],[HARGA_X]],B_MSK[[#This Row],[SAT]])</f>
        <v>kenkostaplerhd10d9800</v>
      </c>
    </row>
    <row r="176" spans="1:54" x14ac:dyDescent="0.25">
      <c r="A176" s="6" t="s">
        <v>128</v>
      </c>
      <c r="B176" s="5" t="str">
        <f ca="1">IF(B_MSK[[#This Row],[N_ID]]="","",INDEX(INDIRECT(DIR&amp;$2:$2),MATCH(B_MSK[[#This Row],[N_ID]],INDIRECT(DIR&amp;"!NOTA[ID_P]"),0)))</f>
        <v/>
      </c>
      <c r="C176" s="5" t="str">
        <f ca="1">IF(B_MSK[[#This Row],[//]]="","",HYPERLINK("["&amp;SUBSTITUTE(DIR,"'","")&amp;"]NOTA!D"&amp;B_MSK[[#This Row],[//]]+2,"&gt;"))</f>
        <v/>
      </c>
      <c r="D176" s="5" t="str">
        <f ca="1">IF(B_MSK[[#This Row],[N_ID]]="","",COUNTIF(INDIRECT(DIR&amp;"!NOTA[ID_H]"),B_MSK[[#This Row],[ID NOTA]]))</f>
        <v/>
      </c>
      <c r="E1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6" s="7" t="str">
        <f ca="1">IF(B_MSK[[#This Row],[stt]]="ada",INDEX([2]!db[NB BM],B_MSK[DB_ROW]-1),"")</f>
        <v/>
      </c>
      <c r="H176" s="7" t="str">
        <f ca="1">IF(B_MSK[[#This Row],[//]]="","",INDEX(INDIRECT(DIR&amp;$2:$2),B_MSK[[#This Row],[//]]))</f>
        <v/>
      </c>
      <c r="I176" s="27" t="str">
        <f ca="1">IF(B_MSK[[#This Row],[//]]="","",INDEX(INDIRECT(DB_PATH&amp;$2:$2),B_MSK[[#This Row],[DB_ROW]]-1))</f>
        <v/>
      </c>
      <c r="J176" s="5" t="str">
        <f ca="1">IF(B_MSK[[#This Row],[//]]="","",IF(INDEX(INDIRECT(DIR&amp;$2:$2),B_MSK[[#This Row],[//]])="","",INDEX(INDIRECT(DIR&amp;$2:$2),B_MSK[[#This Row],[//]])))</f>
        <v/>
      </c>
      <c r="K176" s="5" t="str">
        <f ca="1">IF(B_MSK[[#This Row],[//]]="","",IF(INDEX(INDIRECT(DIR&amp;$2:$2),B_MSK[[#This Row],[//]])="","",INDEX(INDIRECT(DIR&amp;$2:$2),B_MSK[[#This Row],[//]])))</f>
        <v/>
      </c>
      <c r="L176" s="5" t="str">
        <f ca="1">IF(B_MSK[[#This Row],[//]]="","",IF(INDEX(INDIRECT(DIR&amp;$2:$2),B_MSK[[#This Row],[//]])="","",INDEX(INDIRECT(DIR&amp;$2:$2),B_MSK[[#This Row],[//]])))</f>
        <v/>
      </c>
      <c r="M176" s="13" t="str">
        <f ca="1">IF(B_MSK[[#This Row],[//]]="","",INDEX(INDIRECT(DIR&amp;$2:$2),B_MSK[[#This Row],[//]]))</f>
        <v/>
      </c>
      <c r="N176" s="13" t="str">
        <f ca="1">IF(OR(B_MSK[[#This Row],[//]]="",),"",INDEX(INDIRECT(DIR&amp;$2:$2),B_MSK[[#This Row],[//]]))</f>
        <v/>
      </c>
      <c r="O176" s="3" t="str">
        <f ca="1">IF(B_MSK[[#This Row],[//]]="","",IF(INDEX(INDIRECT(DIR&amp;$2:$2),B_MSK[[#This Row],[//]])=0,"",INDEX(INDIRECT(DIR&amp;$2:$2),B_MSK[[#This Row],[//]])))</f>
        <v/>
      </c>
      <c r="P176" s="3" t="str">
        <f ca="1">IF(B_MSK[[#This Row],[//]]="","",IF(INDEX(INDIRECT(DIR&amp;$2:$2),B_MSK[[#This Row],[//]])=0,"",INDEX(INDIRECT(DIR&amp;$2:$2),B_MSK[[#This Row],[//]])))</f>
        <v/>
      </c>
      <c r="Q176" s="12" t="str">
        <f ca="1">IF(B_MSK[[#This Row],[//]]="","",INDEX(INDIRECT(DIR&amp;$2:$2),B_MSK[[#This Row],[//]]))</f>
        <v/>
      </c>
      <c r="R1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6" s="37" t="str">
        <f ca="1">IF(B_MSK[[#This Row],[//]]="","",INDEX(INDIRECT(DIR&amp;$2:$2),B_MSK[[#This Row],[//]]))</f>
        <v/>
      </c>
      <c r="U176" s="38" t="str">
        <f ca="1">IF(SUMIF(B_MSK[NAMA BARANG],B_MSK[[#This Row],[NAMA BARANG]],B_MSK[JMLH BRG])=0,"",SUMIF(B_MSK[NAMA BARANG],B_MSK[[#This Row],[NAMA BARANG]],B_MSK[C]))</f>
        <v/>
      </c>
      <c r="V176" s="7" t="str">
        <f ca="1">IF(B_MSK[[#This Row],[//]]="","",INDEX(INDIRECT(DIR&amp;$2:$2),B_MSK[[#This Row],[//]]))</f>
        <v/>
      </c>
      <c r="W1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6" s="5" t="str">
        <f ca="1">IF(B_MSK[[#This Row],[N.B.nota]]="","",IF(MATCH(B_MSK[[#This Row],[concat]],[2]!db[NB NOTA_C],0)&gt;0,"ada",0))</f>
        <v/>
      </c>
      <c r="Y176" s="5" t="str">
        <f ca="1">IF(B_MSK[[#This Row],[N.B.nota]]="","",ADDRESS(ROW(B_MSK[QB]),COLUMN(B_MSK[QB]))&amp;":"&amp;ADDRESS(ROW(),COLUMN(B_MSK[QB])))</f>
        <v/>
      </c>
      <c r="Z176" s="5" t="str">
        <f ca="1">IF(B_MSK[[#This Row],[concat]]="","",MATCH(B_MSK[[#This Row],[concat]],[2]!db[NB NOTA_C],0)+1)</f>
        <v/>
      </c>
      <c r="AA176" s="5" t="str">
        <f ca="1">IF(B_MSK[[#This Row],[//]]="","",HYPERLINK("[D:\kerja\BANK EXP\BARU\DB.XLSX]DB!e"&amp;B_MSK[[#This Row],[DB_ROW]],"&gt;"))</f>
        <v/>
      </c>
      <c r="AB176" s="30" t="e">
        <f ca="1">MID(B_MSK[[#This Row],[/ STN_1]],FIND(" ",B_MSK[[#This Row],[/ STN_1]])+1,LEN(B_MSK[[#This Row],[/ STN_1]]))</f>
        <v>#VALUE!</v>
      </c>
      <c r="AC1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6" s="15" t="str">
        <f ca="1">IF(B_MSK[[#This Row],[HARGA_2]]="","",IF(MID(B_MSK[[#This Row],[/ STN_2]],FIND(" ",B_MSK[[#This Row],[/ STN_2]])+1,LEN(B_MSK[[#This Row],[/ STN_2]]))="LSN",B_MSK[[#This Row],[HARGA_2]]/12,""))</f>
        <v/>
      </c>
      <c r="AH176" s="7" t="str">
        <f ca="1">IF(B_MSK[[#This Row],[HARGA_3]]="","","/ "&amp;"PCS")</f>
        <v/>
      </c>
      <c r="AI176" s="15" t="str">
        <f ca="1">IF(B_MSK[[#This Row],[HARGA_3]]="",IF(B_MSK[[#This Row],[HARGA_2]]="",IF(B_MSK[[#This Row],[HARGA_1]]="","",B_MSK[[#This Row],[HARGA_1]]),B_MSK[[#This Row],[HARGA_2]]),B_MSK[[#This Row],[HARGA_3]])</f>
        <v/>
      </c>
      <c r="AJ176" s="15" t="str">
        <f ca="1">IF(B_MSK[[#This Row],[/ STN_3]]="",IF(B_MSK[[#This Row],[/ STN_2]]="",IF(B_MSK[[#This Row],[/ STN_1]]="","",B_MSK[[#This Row],[/ STN_1]]),B_MSK[[#This Row],[/ STN_2]]),B_MSK[[#This Row],[/ STN_3]])</f>
        <v/>
      </c>
      <c r="AK176" s="5" t="str">
        <f ca="1">IF(B_MSK[[#This Row],[//]]="","",SUBSTITUTE(SUBSTITUTE(SUBSTITUTE(B_MSK[[#This Row],[QTY/ CTN]]," ","_",2),"(",""),")","")&amp;"_")</f>
        <v/>
      </c>
      <c r="AL176" s="5" t="str">
        <f ca="1">IF(B_MSK[[#This Row],[A_B]]="","",SEARCH("_",B_MSK[[#This Row],[A_B]]))</f>
        <v/>
      </c>
      <c r="AM176" s="5" t="str">
        <f ca="1">IF(B_MSK[[#This Row],[A_B]]="","",LEN(B_MSK[[#This Row],[A_B]]))</f>
        <v/>
      </c>
      <c r="AN176" s="5" t="str">
        <f ca="1">IF(B_MSK[[#This Row],[A_B]]="","",LEFT(B_MSK[[#This Row],[QTY/ CTN]],B_MSK[[#This Row],[A_B_1]]))</f>
        <v/>
      </c>
      <c r="AO176" s="5" t="str">
        <f ca="1">IF(B_MSK[[#This Row],[A_B]]="","",LEFT(B_MSK[[#This Row],[A_]],SEARCH(" ",B_MSK[[#This Row],[A_]])-1))</f>
        <v/>
      </c>
      <c r="AP176" s="5" t="str">
        <f ca="1">IF(B_MSK[[#This Row],[A_B]]="","",RIGHT(B_MSK[[#This Row],[A_]],LEN(B_MSK[[#This Row],[A_]])-SEARCH(" ",B_MSK[[#This Row],[A_]])))</f>
        <v/>
      </c>
      <c r="AQ1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6" s="5" t="str">
        <f ca="1">IF(B_MSK[[#This Row],[B_]]="","",LEFT(B_MSK[[#This Row],[B_]],SEARCH(" ",B_MSK[[#This Row],[B_]])))</f>
        <v/>
      </c>
      <c r="AS176" s="5" t="str">
        <f ca="1">IF(B_MSK[[#This Row],[B_]]="","",RIGHT(B_MSK[[#This Row],[B_]],LEN(B_MSK[[#This Row],[B_]])-SEARCH(" ",B_MSK[[#This Row],[B_]])))</f>
        <v/>
      </c>
      <c r="AT176" s="5" t="str">
        <f ca="1">IF(B_MSK[[#This Row],[B_2]]="LSN",12,"")</f>
        <v/>
      </c>
      <c r="AU176" s="5" t="str">
        <f ca="1">IF(B_MSK[[#This Row],[C_1]]="","","PCS")</f>
        <v/>
      </c>
      <c r="AV176" s="5" t="str">
        <f ca="1">IF(B_MSK[[#This Row],[A_1]]="","",B_MSK[[#This Row],[A_1]]*IF(B_MSK[[#This Row],[B_1]]="",1,B_MSK[[#This Row],[B_1]])*IF(B_MSK[[#This Row],[C_1]]="",1,B_MSK[[#This Row],[C_1]]))</f>
        <v/>
      </c>
      <c r="AW176" s="5" t="str">
        <f ca="1">IF(B_MSK[[#This Row],[C_2]]="",IF(B_MSK[[#This Row],[B_2]]="",IF(B_MSK[[#This Row],[A_2]]="","",B_MSK[[#This Row],[A_2]]),B_MSK[[#This Row],[B_2]]),B_MSK[[#This Row],[C_2]])</f>
        <v/>
      </c>
      <c r="AX176" s="2">
        <f ca="1">IF(ISNUMBER(B_MSK[[#This Row],[TANGGAL DATANG]]),B_MSK[[#This Row],[TANGGAL DATANG]],AX175)</f>
        <v>44935</v>
      </c>
      <c r="AY176" s="5" t="str">
        <f ca="1">IF(B_MSK[[#This Row],[DB_ROW]]="","",INDEX([3]!db[JENIS],B_MSK[[#This Row],[DB_ROW]]-1))</f>
        <v/>
      </c>
      <c r="AZ176" s="5" t="e">
        <f ca="1">IF(B_MSK[[#This Row],[A_1]]="","",B_MSK[[#This Row],[A_1]])*1</f>
        <v>#VALUE!</v>
      </c>
      <c r="BA176" s="5" t="str">
        <f ca="1">IF(B_MSK[[#This Row],[//]]="","",INDEX(INDIRECT(DIR&amp;$2:$2),B_MSK[[#This Row],[//]]))</f>
        <v/>
      </c>
      <c r="BB176" s="5" t="str">
        <f ca="1">CONCATENATE(B_MSK[[#This Row],[concat]],B_MSK[[#This Row],[HARGA_X]],B_MSK[[#This Row],[SAT]])</f>
        <v/>
      </c>
    </row>
    <row r="177" spans="1:54" x14ac:dyDescent="0.25">
      <c r="A177" s="6" t="s">
        <v>258</v>
      </c>
      <c r="B177" s="5">
        <f ca="1">IF(B_MSK[[#This Row],[N_ID]]="","",INDEX(INDIRECT(DIR&amp;$2:$2),MATCH(B_MSK[[#This Row],[N_ID]],INDIRECT(DIR&amp;"!NOTA[ID_P]"),0)))</f>
        <v>38</v>
      </c>
      <c r="C177" s="5" t="str">
        <f ca="1">IF(B_MSK[[#This Row],[//]]="","",HYPERLINK("["&amp;SUBSTITUTE(DIR,"'","")&amp;"]NOTA!D"&amp;B_MSK[[#This Row],[//]]+2,"&gt;"))</f>
        <v>&gt;</v>
      </c>
      <c r="D177" s="5">
        <f ca="1">IF(B_MSK[[#This Row],[N_ID]]="","",COUNTIF(INDIRECT(DIR&amp;"!NOTA[ID_H]"),B_MSK[[#This Row],[ID NOTA]]))</f>
        <v>9</v>
      </c>
      <c r="E17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174</v>
      </c>
      <c r="F1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7" s="7" t="str">
        <f ca="1">IF(B_MSK[[#This Row],[stt]]="ada",INDEX([2]!db[NB BM],B_MSK[DB_ROW]-1),"")</f>
        <v>Stapler Kenko HD-10 D</v>
      </c>
      <c r="H177" s="7" t="str">
        <f ca="1">IF(B_MSK[[#This Row],[//]]="","",INDEX(INDIRECT(DIR&amp;$2:$2),B_MSK[[#This Row],[//]]))</f>
        <v>KENKO SINAR INDONESIA</v>
      </c>
      <c r="I177" s="27" t="str">
        <f ca="1">IF(B_MSK[[#This Row],[//]]="","",INDEX(INDIRECT(DB_PATH&amp;$2:$2),B_MSK[[#This Row],[DB_ROW]]-1))</f>
        <v>20 LSN</v>
      </c>
      <c r="J177" s="5">
        <f ca="1">IF(B_MSK[[#This Row],[//]]="","",IF(INDEX(INDIRECT(DIR&amp;$2:$2),B_MSK[[#This Row],[//]])="","",INDEX(INDIRECT(DIR&amp;$2:$2),B_MSK[[#This Row],[//]])))</f>
        <v>2</v>
      </c>
      <c r="K177" s="5" t="str">
        <f ca="1">IF(B_MSK[[#This Row],[//]]="","",IF(INDEX(INDIRECT(DIR&amp;$2:$2),B_MSK[[#This Row],[//]])="","",INDEX(INDIRECT(DIR&amp;$2:$2),B_MSK[[#This Row],[//]])))</f>
        <v/>
      </c>
      <c r="L177" s="5" t="str">
        <f ca="1">IF(B_MSK[[#This Row],[//]]="","",IF(INDEX(INDIRECT(DIR&amp;$2:$2),B_MSK[[#This Row],[//]])="","",INDEX(INDIRECT(DIR&amp;$2:$2),B_MSK[[#This Row],[//]])))</f>
        <v/>
      </c>
      <c r="M177" s="13">
        <f ca="1">IF(B_MSK[[#This Row],[//]]="","",INDEX(INDIRECT(DIR&amp;$2:$2),B_MSK[[#This Row],[//]]))</f>
        <v>0</v>
      </c>
      <c r="N177" s="13">
        <f ca="1">IF(OR(B_MSK[[#This Row],[//]]="",),"",INDEX(INDIRECT(DIR&amp;$2:$2),B_MSK[[#This Row],[//]]))</f>
        <v>2352000</v>
      </c>
      <c r="O177" s="3">
        <f ca="1">IF(B_MSK[[#This Row],[//]]="","",IF(INDEX(INDIRECT(DIR&amp;$2:$2),B_MSK[[#This Row],[//]])=0,"",INDEX(INDIRECT(DIR&amp;$2:$2),B_MSK[[#This Row],[//]])))</f>
        <v>0.17</v>
      </c>
      <c r="P177" s="3" t="str">
        <f ca="1">IF(B_MSK[[#This Row],[//]]="","",IF(INDEX(INDIRECT(DIR&amp;$2:$2),B_MSK[[#This Row],[//]])=0,"",INDEX(INDIRECT(DIR&amp;$2:$2),B_MSK[[#This Row],[//]])))</f>
        <v/>
      </c>
      <c r="Q177" s="12">
        <f ca="1">IF(B_MSK[[#This Row],[//]]="","",INDEX(INDIRECT(DIR&amp;$2:$2),B_MSK[[#This Row],[//]]))</f>
        <v>3904320</v>
      </c>
      <c r="R1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7" s="37">
        <f ca="1">IF(B_MSK[[#This Row],[//]]="","",INDEX(INDIRECT(DIR&amp;$2:$2),B_MSK[[#This Row],[//]]))</f>
        <v>0</v>
      </c>
      <c r="U177" s="38" t="str">
        <f ca="1">IF(SUMIF(B_MSK[NAMA BARANG],B_MSK[[#This Row],[NAMA BARANG]],B_MSK[JMLH BRG])=0,"",SUMIF(B_MSK[NAMA BARANG],B_MSK[[#This Row],[NAMA BARANG]],B_MSK[C]))</f>
        <v/>
      </c>
      <c r="V177" s="7" t="str">
        <f ca="1">IF(B_MSK[[#This Row],[//]]="","",INDEX(INDIRECT(DIR&amp;$2:$2),B_MSK[[#This Row],[//]]))</f>
        <v>KENKO STAPLER HD-10D</v>
      </c>
      <c r="W177" s="7" t="str">
        <f ca="1">LOWER(SUBSTITUTE(SUBSTITUTE(SUBSTITUTE(SUBSTITUTE(SUBSTITUTE(SUBSTITUTE(SUBSTITUTE(SUBSTITUTE(SUBSTITUTE(B_MSK[[#This Row],[N.B.nota]]," ",""),"-",""),"(",""),")",""),".",""),",",""),"/",""),"""",""),"+",""))</f>
        <v>kenkostaplerhd10d</v>
      </c>
      <c r="X177" s="5" t="str">
        <f ca="1">IF(B_MSK[[#This Row],[N.B.nota]]="","",IF(MATCH(B_MSK[[#This Row],[concat]],[2]!db[NB NOTA_C],0)&gt;0,"ada",0))</f>
        <v>ada</v>
      </c>
      <c r="Y177" s="5" t="str">
        <f ca="1">IF(B_MSK[[#This Row],[N.B.nota]]="","",ADDRESS(ROW(B_MSK[QB]),COLUMN(B_MSK[QB]))&amp;":"&amp;ADDRESS(ROW(),COLUMN(B_MSK[QB])))</f>
        <v>$D$4:$D$177</v>
      </c>
      <c r="Z177" s="5">
        <f ca="1">IF(B_MSK[[#This Row],[concat]]="","",MATCH(B_MSK[[#This Row],[concat]],[2]!db[NB NOTA_C],0)+1)</f>
        <v>1293</v>
      </c>
      <c r="AA177" s="5" t="str">
        <f ca="1">IF(B_MSK[[#This Row],[//]]="","",HYPERLINK("[D:\kerja\BANK EXP\BARU\DB.XLSX]DB!e"&amp;B_MSK[[#This Row],[DB_ROW]],"&gt;"))</f>
        <v>&gt;</v>
      </c>
      <c r="AB177" s="30" t="str">
        <f ca="1">MID(B_MSK[[#This Row],[/ STN_1]],FIND(" ",B_MSK[[#This Row],[/ STN_1]])+1,LEN(B_MSK[[#This Row],[/ STN_1]]))</f>
        <v>LSN</v>
      </c>
      <c r="AC177" s="11">
        <f ca="1">IF(B_MSK[[#This Row],[//]]="","",IF(B_MSK[[#This Row],[ JUMLAH ]]="","",IF(B_MSK[[#This Row],[C]]="",B_MSK[[#This Row],[HARGA CTN]]/B_MSK[[#This Row],[JMLH BRG]],B_MSK[[#This Row],[HARGA CTN]]/B_MSK[[#This Row],[A_1]])))</f>
        <v>117600</v>
      </c>
      <c r="AD1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7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9800</v>
      </c>
      <c r="AF17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77" s="15" t="str">
        <f ca="1">IF(B_MSK[[#This Row],[HARGA_2]]="","",IF(MID(B_MSK[[#This Row],[/ STN_2]],FIND(" ",B_MSK[[#This Row],[/ STN_2]])+1,LEN(B_MSK[[#This Row],[/ STN_2]]))="LSN",B_MSK[[#This Row],[HARGA_2]]/12,""))</f>
        <v/>
      </c>
      <c r="AH177" s="7" t="str">
        <f ca="1">IF(B_MSK[[#This Row],[HARGA_3]]="","","/ "&amp;"PCS")</f>
        <v/>
      </c>
      <c r="AI177" s="15">
        <f ca="1">IF(B_MSK[[#This Row],[HARGA_3]]="",IF(B_MSK[[#This Row],[HARGA_2]]="",IF(B_MSK[[#This Row],[HARGA_1]]="","",B_MSK[[#This Row],[HARGA_1]]),B_MSK[[#This Row],[HARGA_2]]),B_MSK[[#This Row],[HARGA_3]])</f>
        <v>9800</v>
      </c>
      <c r="AJ17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7" s="5" t="str">
        <f ca="1">IF(B_MSK[[#This Row],[//]]="","",SUBSTITUTE(SUBSTITUTE(SUBSTITUTE(B_MSK[[#This Row],[QTY/ CTN]]," ","_",2),"(",""),")","")&amp;"_")</f>
        <v>20 LSN_</v>
      </c>
      <c r="AL177" s="5">
        <f ca="1">IF(B_MSK[[#This Row],[A_B]]="","",SEARCH("_",B_MSK[[#This Row],[A_B]]))</f>
        <v>7</v>
      </c>
      <c r="AM177" s="5">
        <f ca="1">IF(B_MSK[[#This Row],[A_B]]="","",LEN(B_MSK[[#This Row],[A_B]]))</f>
        <v>7</v>
      </c>
      <c r="AN177" s="5" t="str">
        <f ca="1">IF(B_MSK[[#This Row],[A_B]]="","",LEFT(B_MSK[[#This Row],[QTY/ CTN]],B_MSK[[#This Row],[A_B_1]]))</f>
        <v>20 LSN</v>
      </c>
      <c r="AO177" s="5" t="str">
        <f ca="1">IF(B_MSK[[#This Row],[A_B]]="","",LEFT(B_MSK[[#This Row],[A_]],SEARCH(" ",B_MSK[[#This Row],[A_]])-1))</f>
        <v>20</v>
      </c>
      <c r="AP177" s="5" t="str">
        <f ca="1">IF(B_MSK[[#This Row],[A_B]]="","",RIGHT(B_MSK[[#This Row],[A_]],LEN(B_MSK[[#This Row],[A_]])-SEARCH(" ",B_MSK[[#This Row],[A_]])))</f>
        <v>LSN</v>
      </c>
      <c r="AQ1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77" s="5" t="str">
        <f ca="1">IF(B_MSK[[#This Row],[B_]]="","",LEFT(B_MSK[[#This Row],[B_]],SEARCH(" ",B_MSK[[#This Row],[B_]])))</f>
        <v xml:space="preserve">12 </v>
      </c>
      <c r="AS177" s="5" t="str">
        <f ca="1">IF(B_MSK[[#This Row],[B_]]="","",RIGHT(B_MSK[[#This Row],[B_]],LEN(B_MSK[[#This Row],[B_]])-SEARCH(" ",B_MSK[[#This Row],[B_]])))</f>
        <v>PCS</v>
      </c>
      <c r="AT177" s="5" t="str">
        <f ca="1">IF(B_MSK[[#This Row],[B_2]]="LSN",12,"")</f>
        <v/>
      </c>
      <c r="AU177" s="5" t="str">
        <f ca="1">IF(B_MSK[[#This Row],[C_1]]="","","PCS")</f>
        <v/>
      </c>
      <c r="AV177" s="5">
        <f ca="1">IF(B_MSK[[#This Row],[A_1]]="","",B_MSK[[#This Row],[A_1]]*IF(B_MSK[[#This Row],[B_1]]="",1,B_MSK[[#This Row],[B_1]])*IF(B_MSK[[#This Row],[C_1]]="",1,B_MSK[[#This Row],[C_1]]))</f>
        <v>240</v>
      </c>
      <c r="AW177" s="5" t="str">
        <f ca="1">IF(B_MSK[[#This Row],[C_2]]="",IF(B_MSK[[#This Row],[B_2]]="",IF(B_MSK[[#This Row],[A_2]]="","",B_MSK[[#This Row],[A_2]]),B_MSK[[#This Row],[B_2]]),B_MSK[[#This Row],[C_2]])</f>
        <v>PCS</v>
      </c>
      <c r="AX177" s="2">
        <f ca="1">IF(ISNUMBER(B_MSK[[#This Row],[TANGGAL DATANG]]),B_MSK[[#This Row],[TANGGAL DATANG]],AX176)</f>
        <v>44935</v>
      </c>
      <c r="AY177" s="5" t="e">
        <f ca="1">IF(B_MSK[[#This Row],[DB_ROW]]="","",INDEX([3]!db[JENIS],B_MSK[[#This Row],[DB_ROW]]-1))</f>
        <v>#REF!</v>
      </c>
      <c r="AZ177" s="5">
        <f ca="1">IF(B_MSK[[#This Row],[A_1]]="","",B_MSK[[#This Row],[A_1]])*1</f>
        <v>20</v>
      </c>
      <c r="BA177" s="5" t="str">
        <f ca="1">IF(B_MSK[[#This Row],[//]]="","",INDEX(INDIRECT(DIR&amp;$2:$2),B_MSK[[#This Row],[//]]))</f>
        <v>ARTO MORO</v>
      </c>
      <c r="BB177" s="5" t="str">
        <f ca="1">CONCATENATE(B_MSK[[#This Row],[concat]],B_MSK[[#This Row],[HARGA_X]],B_MSK[[#This Row],[SAT]])</f>
        <v>kenkostaplerhd10d9800</v>
      </c>
    </row>
    <row r="178" spans="1:54" x14ac:dyDescent="0.25">
      <c r="A178" s="6" t="s">
        <v>128</v>
      </c>
      <c r="B178" s="5" t="str">
        <f ca="1">IF(B_MSK[[#This Row],[N_ID]]="","",INDEX(INDIRECT(DIR&amp;$2:$2),MATCH(B_MSK[[#This Row],[N_ID]],INDIRECT(DIR&amp;"!NOTA[ID_P]"),0)))</f>
        <v/>
      </c>
      <c r="C178" s="5" t="str">
        <f ca="1">IF(B_MSK[[#This Row],[//]]="","",HYPERLINK("["&amp;SUBSTITUTE(DIR,"'","")&amp;"]NOTA!D"&amp;B_MSK[[#This Row],[//]]+2,"&gt;"))</f>
        <v>&gt;</v>
      </c>
      <c r="D178" s="5" t="str">
        <f ca="1">IF(B_MSK[[#This Row],[N_ID]]="","",COUNTIF(INDIRECT(DIR&amp;"!NOTA[ID_H]"),B_MSK[[#This Row],[ID NOTA]]))</f>
        <v/>
      </c>
      <c r="E1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175</v>
      </c>
      <c r="F1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8" s="7" t="str">
        <f ca="1">IF(B_MSK[[#This Row],[stt]]="ada",INDEX([2]!db[NB BM],B_MSK[DB_ROW]-1),"")</f>
        <v>Clip warna Kenko 3100</v>
      </c>
      <c r="H178" s="7" t="str">
        <f ca="1">IF(B_MSK[[#This Row],[//]]="","",INDEX(INDIRECT(DIR&amp;$2:$2),B_MSK[[#This Row],[//]]))</f>
        <v>KENKO SINAR INDONESIA</v>
      </c>
      <c r="I178" s="27" t="str">
        <f ca="1">IF(B_MSK[[#This Row],[//]]="","",INDEX(INDIRECT(DB_PATH&amp;$2:$2),B_MSK[[#This Row],[DB_ROW]]-1))</f>
        <v>48 LSN</v>
      </c>
      <c r="J178" s="5">
        <f ca="1">IF(B_MSK[[#This Row],[//]]="","",IF(INDEX(INDIRECT(DIR&amp;$2:$2),B_MSK[[#This Row],[//]])="","",INDEX(INDIRECT(DIR&amp;$2:$2),B_MSK[[#This Row],[//]])))</f>
        <v>1</v>
      </c>
      <c r="K178" s="5" t="str">
        <f ca="1">IF(B_MSK[[#This Row],[//]]="","",IF(INDEX(INDIRECT(DIR&amp;$2:$2),B_MSK[[#This Row],[//]])="","",INDEX(INDIRECT(DIR&amp;$2:$2),B_MSK[[#This Row],[//]])))</f>
        <v/>
      </c>
      <c r="L178" s="5" t="str">
        <f ca="1">IF(B_MSK[[#This Row],[//]]="","",IF(INDEX(INDIRECT(DIR&amp;$2:$2),B_MSK[[#This Row],[//]])="","",INDEX(INDIRECT(DIR&amp;$2:$2),B_MSK[[#This Row],[//]])))</f>
        <v/>
      </c>
      <c r="M178" s="13">
        <f ca="1">IF(B_MSK[[#This Row],[//]]="","",INDEX(INDIRECT(DIR&amp;$2:$2),B_MSK[[#This Row],[//]]))</f>
        <v>0</v>
      </c>
      <c r="N178" s="13">
        <f ca="1">IF(OR(B_MSK[[#This Row],[//]]="",),"",INDEX(INDIRECT(DIR&amp;$2:$2),B_MSK[[#This Row],[//]]))</f>
        <v>1987200</v>
      </c>
      <c r="O178" s="3">
        <f ca="1">IF(B_MSK[[#This Row],[//]]="","",IF(INDEX(INDIRECT(DIR&amp;$2:$2),B_MSK[[#This Row],[//]])=0,"",INDEX(INDIRECT(DIR&amp;$2:$2),B_MSK[[#This Row],[//]])))</f>
        <v>0.17</v>
      </c>
      <c r="P178" s="3" t="str">
        <f ca="1">IF(B_MSK[[#This Row],[//]]="","",IF(INDEX(INDIRECT(DIR&amp;$2:$2),B_MSK[[#This Row],[//]])=0,"",INDEX(INDIRECT(DIR&amp;$2:$2),B_MSK[[#This Row],[//]])))</f>
        <v/>
      </c>
      <c r="Q178" s="12">
        <f ca="1">IF(B_MSK[[#This Row],[//]]="","",INDEX(INDIRECT(DIR&amp;$2:$2),B_MSK[[#This Row],[//]]))</f>
        <v>1649376</v>
      </c>
      <c r="R1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8" s="37">
        <f ca="1">IF(B_MSK[[#This Row],[//]]="","",INDEX(INDIRECT(DIR&amp;$2:$2),B_MSK[[#This Row],[//]]))</f>
        <v>0</v>
      </c>
      <c r="U178" s="38" t="str">
        <f ca="1">IF(SUMIF(B_MSK[NAMA BARANG],B_MSK[[#This Row],[NAMA BARANG]],B_MSK[JMLH BRG])=0,"",SUMIF(B_MSK[NAMA BARANG],B_MSK[[#This Row],[NAMA BARANG]],B_MSK[C]))</f>
        <v/>
      </c>
      <c r="V178" s="7" t="str">
        <f ca="1">IF(B_MSK[[#This Row],[//]]="","",INDEX(INDIRECT(DIR&amp;$2:$2),B_MSK[[#This Row],[//]]))</f>
        <v>KENKO COLOR CLIP 3100</v>
      </c>
      <c r="W178" s="7" t="str">
        <f ca="1">LOWER(SUBSTITUTE(SUBSTITUTE(SUBSTITUTE(SUBSTITUTE(SUBSTITUTE(SUBSTITUTE(SUBSTITUTE(SUBSTITUTE(SUBSTITUTE(B_MSK[[#This Row],[N.B.nota]]," ",""),"-",""),"(",""),")",""),".",""),",",""),"/",""),"""",""),"+",""))</f>
        <v>kenkocolorclip3100</v>
      </c>
      <c r="X178" s="5" t="str">
        <f ca="1">IF(B_MSK[[#This Row],[N.B.nota]]="","",IF(MATCH(B_MSK[[#This Row],[concat]],[2]!db[NB NOTA_C],0)&gt;0,"ada",0))</f>
        <v>ada</v>
      </c>
      <c r="Y178" s="5" t="str">
        <f ca="1">IF(B_MSK[[#This Row],[N.B.nota]]="","",ADDRESS(ROW(B_MSK[QB]),COLUMN(B_MSK[QB]))&amp;":"&amp;ADDRESS(ROW(),COLUMN(B_MSK[QB])))</f>
        <v>$D$4:$D$178</v>
      </c>
      <c r="Z178" s="5">
        <f ca="1">IF(B_MSK[[#This Row],[concat]]="","",MATCH(B_MSK[[#This Row],[concat]],[2]!db[NB NOTA_C],0)+1)</f>
        <v>1090</v>
      </c>
      <c r="AA178" s="5" t="str">
        <f ca="1">IF(B_MSK[[#This Row],[//]]="","",HYPERLINK("[D:\kerja\BANK EXP\BARU\DB.XLSX]DB!e"&amp;B_MSK[[#This Row],[DB_ROW]],"&gt;"))</f>
        <v>&gt;</v>
      </c>
      <c r="AB178" s="30" t="str">
        <f ca="1">MID(B_MSK[[#This Row],[/ STN_1]],FIND(" ",B_MSK[[#This Row],[/ STN_1]])+1,LEN(B_MSK[[#This Row],[/ STN_1]]))</f>
        <v>LSN</v>
      </c>
      <c r="AC178" s="11">
        <f ca="1">IF(B_MSK[[#This Row],[//]]="","",IF(B_MSK[[#This Row],[ JUMLAH ]]="","",IF(B_MSK[[#This Row],[C]]="",B_MSK[[#This Row],[HARGA CTN]]/B_MSK[[#This Row],[JMLH BRG]],B_MSK[[#This Row],[HARGA CTN]]/B_MSK[[#This Row],[A_1]])))</f>
        <v>41400</v>
      </c>
      <c r="AD1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7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3450</v>
      </c>
      <c r="AF17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78" s="15" t="str">
        <f ca="1">IF(B_MSK[[#This Row],[HARGA_2]]="","",IF(MID(B_MSK[[#This Row],[/ STN_2]],FIND(" ",B_MSK[[#This Row],[/ STN_2]])+1,LEN(B_MSK[[#This Row],[/ STN_2]]))="LSN",B_MSK[[#This Row],[HARGA_2]]/12,""))</f>
        <v/>
      </c>
      <c r="AH178" s="7" t="str">
        <f ca="1">IF(B_MSK[[#This Row],[HARGA_3]]="","","/ "&amp;"PCS")</f>
        <v/>
      </c>
      <c r="AI178" s="15">
        <f ca="1">IF(B_MSK[[#This Row],[HARGA_3]]="",IF(B_MSK[[#This Row],[HARGA_2]]="",IF(B_MSK[[#This Row],[HARGA_1]]="","",B_MSK[[#This Row],[HARGA_1]]),B_MSK[[#This Row],[HARGA_2]]),B_MSK[[#This Row],[HARGA_3]])</f>
        <v>3450</v>
      </c>
      <c r="AJ17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8" s="5" t="str">
        <f ca="1">IF(B_MSK[[#This Row],[//]]="","",SUBSTITUTE(SUBSTITUTE(SUBSTITUTE(B_MSK[[#This Row],[QTY/ CTN]]," ","_",2),"(",""),")","")&amp;"_")</f>
        <v>48 LSN_</v>
      </c>
      <c r="AL178" s="5">
        <f ca="1">IF(B_MSK[[#This Row],[A_B]]="","",SEARCH("_",B_MSK[[#This Row],[A_B]]))</f>
        <v>7</v>
      </c>
      <c r="AM178" s="5">
        <f ca="1">IF(B_MSK[[#This Row],[A_B]]="","",LEN(B_MSK[[#This Row],[A_B]]))</f>
        <v>7</v>
      </c>
      <c r="AN178" s="5" t="str">
        <f ca="1">IF(B_MSK[[#This Row],[A_B]]="","",LEFT(B_MSK[[#This Row],[QTY/ CTN]],B_MSK[[#This Row],[A_B_1]]))</f>
        <v>48 LSN</v>
      </c>
      <c r="AO178" s="5" t="str">
        <f ca="1">IF(B_MSK[[#This Row],[A_B]]="","",LEFT(B_MSK[[#This Row],[A_]],SEARCH(" ",B_MSK[[#This Row],[A_]])-1))</f>
        <v>48</v>
      </c>
      <c r="AP178" s="5" t="str">
        <f ca="1">IF(B_MSK[[#This Row],[A_B]]="","",RIGHT(B_MSK[[#This Row],[A_]],LEN(B_MSK[[#This Row],[A_]])-SEARCH(" ",B_MSK[[#This Row],[A_]])))</f>
        <v>LSN</v>
      </c>
      <c r="AQ1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78" s="5" t="str">
        <f ca="1">IF(B_MSK[[#This Row],[B_]]="","",LEFT(B_MSK[[#This Row],[B_]],SEARCH(" ",B_MSK[[#This Row],[B_]])))</f>
        <v xml:space="preserve">12 </v>
      </c>
      <c r="AS178" s="5" t="str">
        <f ca="1">IF(B_MSK[[#This Row],[B_]]="","",RIGHT(B_MSK[[#This Row],[B_]],LEN(B_MSK[[#This Row],[B_]])-SEARCH(" ",B_MSK[[#This Row],[B_]])))</f>
        <v>PCS</v>
      </c>
      <c r="AT178" s="5" t="str">
        <f ca="1">IF(B_MSK[[#This Row],[B_2]]="LSN",12,"")</f>
        <v/>
      </c>
      <c r="AU178" s="5" t="str">
        <f ca="1">IF(B_MSK[[#This Row],[C_1]]="","","PCS")</f>
        <v/>
      </c>
      <c r="AV178" s="5">
        <f ca="1">IF(B_MSK[[#This Row],[A_1]]="","",B_MSK[[#This Row],[A_1]]*IF(B_MSK[[#This Row],[B_1]]="",1,B_MSK[[#This Row],[B_1]])*IF(B_MSK[[#This Row],[C_1]]="",1,B_MSK[[#This Row],[C_1]]))</f>
        <v>576</v>
      </c>
      <c r="AW178" s="5" t="str">
        <f ca="1">IF(B_MSK[[#This Row],[C_2]]="",IF(B_MSK[[#This Row],[B_2]]="",IF(B_MSK[[#This Row],[A_2]]="","",B_MSK[[#This Row],[A_2]]),B_MSK[[#This Row],[B_2]]),B_MSK[[#This Row],[C_2]])</f>
        <v>PCS</v>
      </c>
      <c r="AX178" s="2">
        <f ca="1">IF(ISNUMBER(B_MSK[[#This Row],[TANGGAL DATANG]]),B_MSK[[#This Row],[TANGGAL DATANG]],AX177)</f>
        <v>44935</v>
      </c>
      <c r="AY178" s="5" t="e">
        <f ca="1">IF(B_MSK[[#This Row],[DB_ROW]]="","",INDEX([3]!db[JENIS],B_MSK[[#This Row],[DB_ROW]]-1))</f>
        <v>#REF!</v>
      </c>
      <c r="AZ178" s="5">
        <f ca="1">IF(B_MSK[[#This Row],[A_1]]="","",B_MSK[[#This Row],[A_1]])*1</f>
        <v>48</v>
      </c>
      <c r="BA178" s="5" t="str">
        <f ca="1">IF(B_MSK[[#This Row],[//]]="","",INDEX(INDIRECT(DIR&amp;$2:$2),B_MSK[[#This Row],[//]]))</f>
        <v>ARTO MORO</v>
      </c>
      <c r="BB178" s="5" t="str">
        <f ca="1">CONCATENATE(B_MSK[[#This Row],[concat]],B_MSK[[#This Row],[HARGA_X]],B_MSK[[#This Row],[SAT]])</f>
        <v>kenkocolorclip31003450</v>
      </c>
    </row>
    <row r="179" spans="1:54" x14ac:dyDescent="0.25">
      <c r="A179" s="6" t="s">
        <v>128</v>
      </c>
      <c r="B179" s="5" t="str">
        <f ca="1">IF(B_MSK[[#This Row],[N_ID]]="","",INDEX(INDIRECT(DIR&amp;$2:$2),MATCH(B_MSK[[#This Row],[N_ID]],INDIRECT(DIR&amp;"!NOTA[ID_P]"),0)))</f>
        <v/>
      </c>
      <c r="C179" s="5" t="str">
        <f ca="1">IF(B_MSK[[#This Row],[//]]="","",HYPERLINK("["&amp;SUBSTITUTE(DIR,"'","")&amp;"]NOTA!D"&amp;B_MSK[[#This Row],[//]]+2,"&gt;"))</f>
        <v>&gt;</v>
      </c>
      <c r="D179" s="5" t="str">
        <f ca="1">IF(B_MSK[[#This Row],[N_ID]]="","",COUNTIF(INDIRECT(DIR&amp;"!NOTA[ID_H]"),B_MSK[[#This Row],[ID NOTA]]))</f>
        <v/>
      </c>
      <c r="E1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176</v>
      </c>
      <c r="F1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9" s="7" t="str">
        <f ca="1">IF(B_MSK[[#This Row],[stt]]="ada",INDEX([2]!db[NB BM],B_MSK[DB_ROW]-1),"")</f>
        <v>Push pin Kenko PN-30</v>
      </c>
      <c r="H179" s="7" t="str">
        <f ca="1">IF(B_MSK[[#This Row],[//]]="","",INDEX(INDIRECT(DIR&amp;$2:$2),B_MSK[[#This Row],[//]]))</f>
        <v>KENKO SINAR INDONESIA</v>
      </c>
      <c r="I179" s="27" t="str">
        <f ca="1">IF(B_MSK[[#This Row],[//]]="","",INDEX(INDIRECT(DB_PATH&amp;$2:$2),B_MSK[[#This Row],[DB_ROW]]-1))</f>
        <v>48 LSN</v>
      </c>
      <c r="J179" s="5">
        <f ca="1">IF(B_MSK[[#This Row],[//]]="","",IF(INDEX(INDIRECT(DIR&amp;$2:$2),B_MSK[[#This Row],[//]])="","",INDEX(INDIRECT(DIR&amp;$2:$2),B_MSK[[#This Row],[//]])))</f>
        <v>1</v>
      </c>
      <c r="K179" s="5" t="str">
        <f ca="1">IF(B_MSK[[#This Row],[//]]="","",IF(INDEX(INDIRECT(DIR&amp;$2:$2),B_MSK[[#This Row],[//]])="","",INDEX(INDIRECT(DIR&amp;$2:$2),B_MSK[[#This Row],[//]])))</f>
        <v/>
      </c>
      <c r="L179" s="5" t="str">
        <f ca="1">IF(B_MSK[[#This Row],[//]]="","",IF(INDEX(INDIRECT(DIR&amp;$2:$2),B_MSK[[#This Row],[//]])="","",INDEX(INDIRECT(DIR&amp;$2:$2),B_MSK[[#This Row],[//]])))</f>
        <v/>
      </c>
      <c r="M179" s="13">
        <f ca="1">IF(B_MSK[[#This Row],[//]]="","",INDEX(INDIRECT(DIR&amp;$2:$2),B_MSK[[#This Row],[//]]))</f>
        <v>0</v>
      </c>
      <c r="N179" s="13">
        <f ca="1">IF(OR(B_MSK[[#This Row],[//]]="",),"",INDEX(INDIRECT(DIR&amp;$2:$2),B_MSK[[#This Row],[//]]))</f>
        <v>1584000</v>
      </c>
      <c r="O179" s="3">
        <f ca="1">IF(B_MSK[[#This Row],[//]]="","",IF(INDEX(INDIRECT(DIR&amp;$2:$2),B_MSK[[#This Row],[//]])=0,"",INDEX(INDIRECT(DIR&amp;$2:$2),B_MSK[[#This Row],[//]])))</f>
        <v>0.17</v>
      </c>
      <c r="P179" s="3" t="str">
        <f ca="1">IF(B_MSK[[#This Row],[//]]="","",IF(INDEX(INDIRECT(DIR&amp;$2:$2),B_MSK[[#This Row],[//]])=0,"",INDEX(INDIRECT(DIR&amp;$2:$2),B_MSK[[#This Row],[//]])))</f>
        <v/>
      </c>
      <c r="Q179" s="12">
        <f ca="1">IF(B_MSK[[#This Row],[//]]="","",INDEX(INDIRECT(DIR&amp;$2:$2),B_MSK[[#This Row],[//]]))</f>
        <v>1314720</v>
      </c>
      <c r="R1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9" s="37">
        <f ca="1">IF(B_MSK[[#This Row],[//]]="","",INDEX(INDIRECT(DIR&amp;$2:$2),B_MSK[[#This Row],[//]]))</f>
        <v>0</v>
      </c>
      <c r="U179" s="38" t="str">
        <f ca="1">IF(SUMIF(B_MSK[NAMA BARANG],B_MSK[[#This Row],[NAMA BARANG]],B_MSK[JMLH BRG])=0,"",SUMIF(B_MSK[NAMA BARANG],B_MSK[[#This Row],[NAMA BARANG]],B_MSK[C]))</f>
        <v/>
      </c>
      <c r="V179" s="7" t="str">
        <f ca="1">IF(B_MSK[[#This Row],[//]]="","",INDEX(INDIRECT(DIR&amp;$2:$2),B_MSK[[#This Row],[//]]))</f>
        <v>KENKO PUSH PIN PN-30 COLOR</v>
      </c>
      <c r="W179" s="7" t="str">
        <f ca="1">LOWER(SUBSTITUTE(SUBSTITUTE(SUBSTITUTE(SUBSTITUTE(SUBSTITUTE(SUBSTITUTE(SUBSTITUTE(SUBSTITUTE(SUBSTITUTE(B_MSK[[#This Row],[N.B.nota]]," ",""),"-",""),"(",""),")",""),".",""),",",""),"/",""),"""",""),"+",""))</f>
        <v>kenkopushpinpn30color</v>
      </c>
      <c r="X179" s="5" t="str">
        <f ca="1">IF(B_MSK[[#This Row],[N.B.nota]]="","",IF(MATCH(B_MSK[[#This Row],[concat]],[2]!db[NB NOTA_C],0)&gt;0,"ada",0))</f>
        <v>ada</v>
      </c>
      <c r="Y179" s="5" t="str">
        <f ca="1">IF(B_MSK[[#This Row],[N.B.nota]]="","",ADDRESS(ROW(B_MSK[QB]),COLUMN(B_MSK[QB]))&amp;":"&amp;ADDRESS(ROW(),COLUMN(B_MSK[QB])))</f>
        <v>$D$4:$D$179</v>
      </c>
      <c r="Z179" s="5">
        <f ca="1">IF(B_MSK[[#This Row],[concat]]="","",MATCH(B_MSK[[#This Row],[concat]],[2]!db[NB NOTA_C],0)+1)</f>
        <v>1266</v>
      </c>
      <c r="AA179" s="5" t="str">
        <f ca="1">IF(B_MSK[[#This Row],[//]]="","",HYPERLINK("[D:\kerja\BANK EXP\BARU\DB.XLSX]DB!e"&amp;B_MSK[[#This Row],[DB_ROW]],"&gt;"))</f>
        <v>&gt;</v>
      </c>
      <c r="AB179" s="30" t="str">
        <f ca="1">MID(B_MSK[[#This Row],[/ STN_1]],FIND(" ",B_MSK[[#This Row],[/ STN_1]])+1,LEN(B_MSK[[#This Row],[/ STN_1]]))</f>
        <v>LSN</v>
      </c>
      <c r="AC179" s="11">
        <f ca="1">IF(B_MSK[[#This Row],[//]]="","",IF(B_MSK[[#This Row],[ JUMLAH ]]="","",IF(B_MSK[[#This Row],[C]]="",B_MSK[[#This Row],[HARGA CTN]]/B_MSK[[#This Row],[JMLH BRG]],B_MSK[[#This Row],[HARGA CTN]]/B_MSK[[#This Row],[A_1]])))</f>
        <v>33000</v>
      </c>
      <c r="AD1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7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2750</v>
      </c>
      <c r="AF17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79" s="15" t="str">
        <f ca="1">IF(B_MSK[[#This Row],[HARGA_2]]="","",IF(MID(B_MSK[[#This Row],[/ STN_2]],FIND(" ",B_MSK[[#This Row],[/ STN_2]])+1,LEN(B_MSK[[#This Row],[/ STN_2]]))="LSN",B_MSK[[#This Row],[HARGA_2]]/12,""))</f>
        <v/>
      </c>
      <c r="AH179" s="7" t="str">
        <f ca="1">IF(B_MSK[[#This Row],[HARGA_3]]="","","/ "&amp;"PCS")</f>
        <v/>
      </c>
      <c r="AI179" s="15">
        <f ca="1">IF(B_MSK[[#This Row],[HARGA_3]]="",IF(B_MSK[[#This Row],[HARGA_2]]="",IF(B_MSK[[#This Row],[HARGA_1]]="","",B_MSK[[#This Row],[HARGA_1]]),B_MSK[[#This Row],[HARGA_2]]),B_MSK[[#This Row],[HARGA_3]])</f>
        <v>2750</v>
      </c>
      <c r="AJ17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9" s="5" t="str">
        <f ca="1">IF(B_MSK[[#This Row],[//]]="","",SUBSTITUTE(SUBSTITUTE(SUBSTITUTE(B_MSK[[#This Row],[QTY/ CTN]]," ","_",2),"(",""),")","")&amp;"_")</f>
        <v>48 LSN_</v>
      </c>
      <c r="AL179" s="5">
        <f ca="1">IF(B_MSK[[#This Row],[A_B]]="","",SEARCH("_",B_MSK[[#This Row],[A_B]]))</f>
        <v>7</v>
      </c>
      <c r="AM179" s="5">
        <f ca="1">IF(B_MSK[[#This Row],[A_B]]="","",LEN(B_MSK[[#This Row],[A_B]]))</f>
        <v>7</v>
      </c>
      <c r="AN179" s="5" t="str">
        <f ca="1">IF(B_MSK[[#This Row],[A_B]]="","",LEFT(B_MSK[[#This Row],[QTY/ CTN]],B_MSK[[#This Row],[A_B_1]]))</f>
        <v>48 LSN</v>
      </c>
      <c r="AO179" s="5" t="str">
        <f ca="1">IF(B_MSK[[#This Row],[A_B]]="","",LEFT(B_MSK[[#This Row],[A_]],SEARCH(" ",B_MSK[[#This Row],[A_]])-1))</f>
        <v>48</v>
      </c>
      <c r="AP179" s="5" t="str">
        <f ca="1">IF(B_MSK[[#This Row],[A_B]]="","",RIGHT(B_MSK[[#This Row],[A_]],LEN(B_MSK[[#This Row],[A_]])-SEARCH(" ",B_MSK[[#This Row],[A_]])))</f>
        <v>LSN</v>
      </c>
      <c r="AQ1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79" s="5" t="str">
        <f ca="1">IF(B_MSK[[#This Row],[B_]]="","",LEFT(B_MSK[[#This Row],[B_]],SEARCH(" ",B_MSK[[#This Row],[B_]])))</f>
        <v xml:space="preserve">12 </v>
      </c>
      <c r="AS179" s="5" t="str">
        <f ca="1">IF(B_MSK[[#This Row],[B_]]="","",RIGHT(B_MSK[[#This Row],[B_]],LEN(B_MSK[[#This Row],[B_]])-SEARCH(" ",B_MSK[[#This Row],[B_]])))</f>
        <v>PCS</v>
      </c>
      <c r="AT179" s="5" t="str">
        <f ca="1">IF(B_MSK[[#This Row],[B_2]]="LSN",12,"")</f>
        <v/>
      </c>
      <c r="AU179" s="5" t="str">
        <f ca="1">IF(B_MSK[[#This Row],[C_1]]="","","PCS")</f>
        <v/>
      </c>
      <c r="AV179" s="5">
        <f ca="1">IF(B_MSK[[#This Row],[A_1]]="","",B_MSK[[#This Row],[A_1]]*IF(B_MSK[[#This Row],[B_1]]="",1,B_MSK[[#This Row],[B_1]])*IF(B_MSK[[#This Row],[C_1]]="",1,B_MSK[[#This Row],[C_1]]))</f>
        <v>576</v>
      </c>
      <c r="AW179" s="5" t="str">
        <f ca="1">IF(B_MSK[[#This Row],[C_2]]="",IF(B_MSK[[#This Row],[B_2]]="",IF(B_MSK[[#This Row],[A_2]]="","",B_MSK[[#This Row],[A_2]]),B_MSK[[#This Row],[B_2]]),B_MSK[[#This Row],[C_2]])</f>
        <v>PCS</v>
      </c>
      <c r="AX179" s="2">
        <f ca="1">IF(ISNUMBER(B_MSK[[#This Row],[TANGGAL DATANG]]),B_MSK[[#This Row],[TANGGAL DATANG]],AX178)</f>
        <v>44935</v>
      </c>
      <c r="AY179" s="5" t="e">
        <f ca="1">IF(B_MSK[[#This Row],[DB_ROW]]="","",INDEX([3]!db[JENIS],B_MSK[[#This Row],[DB_ROW]]-1))</f>
        <v>#REF!</v>
      </c>
      <c r="AZ179" s="5">
        <f ca="1">IF(B_MSK[[#This Row],[A_1]]="","",B_MSK[[#This Row],[A_1]])*1</f>
        <v>48</v>
      </c>
      <c r="BA179" s="5" t="str">
        <f ca="1">IF(B_MSK[[#This Row],[//]]="","",INDEX(INDIRECT(DIR&amp;$2:$2),B_MSK[[#This Row],[//]]))</f>
        <v>ARTO MORO</v>
      </c>
      <c r="BB179" s="5" t="str">
        <f ca="1">CONCATENATE(B_MSK[[#This Row],[concat]],B_MSK[[#This Row],[HARGA_X]],B_MSK[[#This Row],[SAT]])</f>
        <v>kenkopushpinpn30color2750</v>
      </c>
    </row>
    <row r="180" spans="1:54" x14ac:dyDescent="0.25">
      <c r="A180" s="6" t="s">
        <v>128</v>
      </c>
      <c r="B180" s="5" t="str">
        <f ca="1">IF(B_MSK[[#This Row],[N_ID]]="","",INDEX(INDIRECT(DIR&amp;$2:$2),MATCH(B_MSK[[#This Row],[N_ID]],INDIRECT(DIR&amp;"!NOTA[ID_P]"),0)))</f>
        <v/>
      </c>
      <c r="C180" s="5" t="str">
        <f ca="1">IF(B_MSK[[#This Row],[//]]="","",HYPERLINK("["&amp;SUBSTITUTE(DIR,"'","")&amp;"]NOTA!D"&amp;B_MSK[[#This Row],[//]]+2,"&gt;"))</f>
        <v>&gt;</v>
      </c>
      <c r="D180" s="5" t="str">
        <f ca="1">IF(B_MSK[[#This Row],[N_ID]]="","",COUNTIF(INDIRECT(DIR&amp;"!NOTA[ID_H]"),B_MSK[[#This Row],[ID NOTA]]))</f>
        <v/>
      </c>
      <c r="E1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177</v>
      </c>
      <c r="F1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0" s="7" t="str">
        <f ca="1">IF(B_MSK[[#This Row],[stt]]="ada",INDEX([2]!db[NB BM],B_MSK[DB_ROW]-1),"")</f>
        <v>Stip Kenko ERB-20 SQ hitam</v>
      </c>
      <c r="H180" s="7" t="str">
        <f ca="1">IF(B_MSK[[#This Row],[//]]="","",INDEX(INDIRECT(DIR&amp;$2:$2),B_MSK[[#This Row],[//]]))</f>
        <v>KENKO SINAR INDONESIA</v>
      </c>
      <c r="I180" s="27" t="str">
        <f ca="1">IF(B_MSK[[#This Row],[//]]="","",INDEX(INDIRECT(DB_PATH&amp;$2:$2),B_MSK[[#This Row],[DB_ROW]]-1))</f>
        <v>50 BOX</v>
      </c>
      <c r="J180" s="5">
        <f ca="1">IF(B_MSK[[#This Row],[//]]="","",IF(INDEX(INDIRECT(DIR&amp;$2:$2),B_MSK[[#This Row],[//]])="","",INDEX(INDIRECT(DIR&amp;$2:$2),B_MSK[[#This Row],[//]])))</f>
        <v>1</v>
      </c>
      <c r="K180" s="5" t="str">
        <f ca="1">IF(B_MSK[[#This Row],[//]]="","",IF(INDEX(INDIRECT(DIR&amp;$2:$2),B_MSK[[#This Row],[//]])="","",INDEX(INDIRECT(DIR&amp;$2:$2),B_MSK[[#This Row],[//]])))</f>
        <v/>
      </c>
      <c r="L180" s="5" t="str">
        <f ca="1">IF(B_MSK[[#This Row],[//]]="","",IF(INDEX(INDIRECT(DIR&amp;$2:$2),B_MSK[[#This Row],[//]])="","",INDEX(INDIRECT(DIR&amp;$2:$2),B_MSK[[#This Row],[//]])))</f>
        <v/>
      </c>
      <c r="M180" s="13">
        <f ca="1">IF(B_MSK[[#This Row],[//]]="","",INDEX(INDIRECT(DIR&amp;$2:$2),B_MSK[[#This Row],[//]]))</f>
        <v>0</v>
      </c>
      <c r="N180" s="13">
        <f ca="1">IF(OR(B_MSK[[#This Row],[//]]="",),"",INDEX(INDIRECT(DIR&amp;$2:$2),B_MSK[[#This Row],[//]]))</f>
        <v>1500000</v>
      </c>
      <c r="O180" s="3">
        <f ca="1">IF(B_MSK[[#This Row],[//]]="","",IF(INDEX(INDIRECT(DIR&amp;$2:$2),B_MSK[[#This Row],[//]])=0,"",INDEX(INDIRECT(DIR&amp;$2:$2),B_MSK[[#This Row],[//]])))</f>
        <v>0.17</v>
      </c>
      <c r="P180" s="3" t="str">
        <f ca="1">IF(B_MSK[[#This Row],[//]]="","",IF(INDEX(INDIRECT(DIR&amp;$2:$2),B_MSK[[#This Row],[//]])=0,"",INDEX(INDIRECT(DIR&amp;$2:$2),B_MSK[[#This Row],[//]])))</f>
        <v/>
      </c>
      <c r="Q180" s="12">
        <f ca="1">IF(B_MSK[[#This Row],[//]]="","",INDEX(INDIRECT(DIR&amp;$2:$2),B_MSK[[#This Row],[//]]))</f>
        <v>1245000</v>
      </c>
      <c r="R1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0" s="37">
        <f ca="1">IF(B_MSK[[#This Row],[//]]="","",INDEX(INDIRECT(DIR&amp;$2:$2),B_MSK[[#This Row],[//]]))</f>
        <v>0</v>
      </c>
      <c r="U180" s="38" t="str">
        <f ca="1">IF(SUMIF(B_MSK[NAMA BARANG],B_MSK[[#This Row],[NAMA BARANG]],B_MSK[JMLH BRG])=0,"",SUMIF(B_MSK[NAMA BARANG],B_MSK[[#This Row],[NAMA BARANG]],B_MSK[C]))</f>
        <v/>
      </c>
      <c r="V180" s="7" t="str">
        <f ca="1">IF(B_MSK[[#This Row],[//]]="","",INDEX(INDIRECT(DIR&amp;$2:$2),B_MSK[[#This Row],[//]]))</f>
        <v>KENKO ERASER ERB-20SQ BLACK</v>
      </c>
      <c r="W180" s="7" t="str">
        <f ca="1">LOWER(SUBSTITUTE(SUBSTITUTE(SUBSTITUTE(SUBSTITUTE(SUBSTITUTE(SUBSTITUTE(SUBSTITUTE(SUBSTITUTE(SUBSTITUTE(B_MSK[[#This Row],[N.B.nota]]," ",""),"-",""),"(",""),")",""),".",""),",",""),"/",""),"""",""),"+",""))</f>
        <v>kenkoerasererb20sqblack</v>
      </c>
      <c r="X180" s="5" t="str">
        <f ca="1">IF(B_MSK[[#This Row],[N.B.nota]]="","",IF(MATCH(B_MSK[[#This Row],[concat]],[2]!db[NB NOTA_C],0)&gt;0,"ada",0))</f>
        <v>ada</v>
      </c>
      <c r="Y180" s="5" t="str">
        <f ca="1">IF(B_MSK[[#This Row],[N.B.nota]]="","",ADDRESS(ROW(B_MSK[QB]),COLUMN(B_MSK[QB]))&amp;":"&amp;ADDRESS(ROW(),COLUMN(B_MSK[QB])))</f>
        <v>$D$4:$D$180</v>
      </c>
      <c r="Z180" s="5">
        <f ca="1">IF(B_MSK[[#This Row],[concat]]="","",MATCH(B_MSK[[#This Row],[concat]],[2]!db[NB NOTA_C],0)+1)</f>
        <v>1144</v>
      </c>
      <c r="AA180" s="5" t="str">
        <f ca="1">IF(B_MSK[[#This Row],[//]]="","",HYPERLINK("[D:\kerja\BANK EXP\BARU\DB.XLSX]DB!e"&amp;B_MSK[[#This Row],[DB_ROW]],"&gt;"))</f>
        <v>&gt;</v>
      </c>
      <c r="AB180" s="30" t="str">
        <f ca="1">MID(B_MSK[[#This Row],[/ STN_1]],FIND(" ",B_MSK[[#This Row],[/ STN_1]])+1,LEN(B_MSK[[#This Row],[/ STN_1]]))</f>
        <v>BOX</v>
      </c>
      <c r="AC180" s="11">
        <f ca="1">IF(B_MSK[[#This Row],[//]]="","",IF(B_MSK[[#This Row],[ JUMLAH ]]="","",IF(B_MSK[[#This Row],[C]]="",B_MSK[[#This Row],[HARGA CTN]]/B_MSK[[#This Row],[JMLH BRG]],B_MSK[[#This Row],[HARGA CTN]]/B_MSK[[#This Row],[A_1]])))</f>
        <v>30000</v>
      </c>
      <c r="AD1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1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0" s="15" t="str">
        <f ca="1">IF(B_MSK[[#This Row],[HARGA_2]]="","",IF(MID(B_MSK[[#This Row],[/ STN_2]],FIND(" ",B_MSK[[#This Row],[/ STN_2]])+1,LEN(B_MSK[[#This Row],[/ STN_2]]))="LSN",B_MSK[[#This Row],[HARGA_2]]/12,""))</f>
        <v/>
      </c>
      <c r="AH180" s="7" t="str">
        <f ca="1">IF(B_MSK[[#This Row],[HARGA_3]]="","","/ "&amp;"PCS")</f>
        <v/>
      </c>
      <c r="AI180" s="15">
        <f ca="1">IF(B_MSK[[#This Row],[HARGA_3]]="",IF(B_MSK[[#This Row],[HARGA_2]]="",IF(B_MSK[[#This Row],[HARGA_1]]="","",B_MSK[[#This Row],[HARGA_1]]),B_MSK[[#This Row],[HARGA_2]]),B_MSK[[#This Row],[HARGA_3]])</f>
        <v>30000</v>
      </c>
      <c r="AJ180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80" s="5" t="str">
        <f ca="1">IF(B_MSK[[#This Row],[//]]="","",SUBSTITUTE(SUBSTITUTE(SUBSTITUTE(B_MSK[[#This Row],[QTY/ CTN]]," ","_",2),"(",""),")","")&amp;"_")</f>
        <v>50 BOX_</v>
      </c>
      <c r="AL180" s="5">
        <f ca="1">IF(B_MSK[[#This Row],[A_B]]="","",SEARCH("_",B_MSK[[#This Row],[A_B]]))</f>
        <v>7</v>
      </c>
      <c r="AM180" s="5">
        <f ca="1">IF(B_MSK[[#This Row],[A_B]]="","",LEN(B_MSK[[#This Row],[A_B]]))</f>
        <v>7</v>
      </c>
      <c r="AN180" s="5" t="str">
        <f ca="1">IF(B_MSK[[#This Row],[A_B]]="","",LEFT(B_MSK[[#This Row],[QTY/ CTN]],B_MSK[[#This Row],[A_B_1]]))</f>
        <v>50 BOX</v>
      </c>
      <c r="AO180" s="5" t="str">
        <f ca="1">IF(B_MSK[[#This Row],[A_B]]="","",LEFT(B_MSK[[#This Row],[A_]],SEARCH(" ",B_MSK[[#This Row],[A_]])-1))</f>
        <v>50</v>
      </c>
      <c r="AP180" s="5" t="str">
        <f ca="1">IF(B_MSK[[#This Row],[A_B]]="","",RIGHT(B_MSK[[#This Row],[A_]],LEN(B_MSK[[#This Row],[A_]])-SEARCH(" ",B_MSK[[#This Row],[A_]])))</f>
        <v>BOX</v>
      </c>
      <c r="AQ1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0" s="5" t="str">
        <f ca="1">IF(B_MSK[[#This Row],[B_]]="","",LEFT(B_MSK[[#This Row],[B_]],SEARCH(" ",B_MSK[[#This Row],[B_]])))</f>
        <v/>
      </c>
      <c r="AS180" s="5" t="str">
        <f ca="1">IF(B_MSK[[#This Row],[B_]]="","",RIGHT(B_MSK[[#This Row],[B_]],LEN(B_MSK[[#This Row],[B_]])-SEARCH(" ",B_MSK[[#This Row],[B_]])))</f>
        <v/>
      </c>
      <c r="AT180" s="5" t="str">
        <f ca="1">IF(B_MSK[[#This Row],[B_2]]="LSN",12,"")</f>
        <v/>
      </c>
      <c r="AU180" s="5" t="str">
        <f ca="1">IF(B_MSK[[#This Row],[C_1]]="","","PCS")</f>
        <v/>
      </c>
      <c r="AV180" s="5">
        <f ca="1">IF(B_MSK[[#This Row],[A_1]]="","",B_MSK[[#This Row],[A_1]]*IF(B_MSK[[#This Row],[B_1]]="",1,B_MSK[[#This Row],[B_1]])*IF(B_MSK[[#This Row],[C_1]]="",1,B_MSK[[#This Row],[C_1]]))</f>
        <v>50</v>
      </c>
      <c r="AW180" s="5" t="str">
        <f ca="1">IF(B_MSK[[#This Row],[C_2]]="",IF(B_MSK[[#This Row],[B_2]]="",IF(B_MSK[[#This Row],[A_2]]="","",B_MSK[[#This Row],[A_2]]),B_MSK[[#This Row],[B_2]]),B_MSK[[#This Row],[C_2]])</f>
        <v>BOX</v>
      </c>
      <c r="AX180" s="2">
        <f ca="1">IF(ISNUMBER(B_MSK[[#This Row],[TANGGAL DATANG]]),B_MSK[[#This Row],[TANGGAL DATANG]],AX179)</f>
        <v>44935</v>
      </c>
      <c r="AY180" s="5" t="e">
        <f ca="1">IF(B_MSK[[#This Row],[DB_ROW]]="","",INDEX([3]!db[JENIS],B_MSK[[#This Row],[DB_ROW]]-1))</f>
        <v>#REF!</v>
      </c>
      <c r="AZ180" s="5">
        <f ca="1">IF(B_MSK[[#This Row],[A_1]]="","",B_MSK[[#This Row],[A_1]])*1</f>
        <v>50</v>
      </c>
      <c r="BA180" s="5" t="str">
        <f ca="1">IF(B_MSK[[#This Row],[//]]="","",INDEX(INDIRECT(DIR&amp;$2:$2),B_MSK[[#This Row],[//]]))</f>
        <v>ARTO MORO</v>
      </c>
      <c r="BB180" s="5" t="str">
        <f ca="1">CONCATENATE(B_MSK[[#This Row],[concat]],B_MSK[[#This Row],[HARGA_X]],B_MSK[[#This Row],[SAT]])</f>
        <v>kenkoerasererb20sqblack30000</v>
      </c>
    </row>
    <row r="181" spans="1:54" x14ac:dyDescent="0.25">
      <c r="A181" s="6" t="s">
        <v>128</v>
      </c>
      <c r="B181" s="5" t="str">
        <f ca="1">IF(B_MSK[[#This Row],[N_ID]]="","",INDEX(INDIRECT(DIR&amp;$2:$2),MATCH(B_MSK[[#This Row],[N_ID]],INDIRECT(DIR&amp;"!NOTA[ID_P]"),0)))</f>
        <v/>
      </c>
      <c r="C181" s="5" t="str">
        <f ca="1">IF(B_MSK[[#This Row],[//]]="","",HYPERLINK("["&amp;SUBSTITUTE(DIR,"'","")&amp;"]NOTA!D"&amp;B_MSK[[#This Row],[//]]+2,"&gt;"))</f>
        <v>&gt;</v>
      </c>
      <c r="D181" s="5" t="str">
        <f ca="1">IF(B_MSK[[#This Row],[N_ID]]="","",COUNTIF(INDIRECT(DIR&amp;"!NOTA[ID_H]"),B_MSK[[#This Row],[ID NOTA]]))</f>
        <v/>
      </c>
      <c r="E1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178</v>
      </c>
      <c r="F1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1" s="7" t="str">
        <f ca="1">IF(B_MSK[[#This Row],[stt]]="ada",INDEX([2]!db[NB BM],B_MSK[DB_ROW]-1),"")</f>
        <v>Stip Kenko ERB-40 SQ hitam</v>
      </c>
      <c r="H181" s="7" t="str">
        <f ca="1">IF(B_MSK[[#This Row],[//]]="","",INDEX(INDIRECT(DIR&amp;$2:$2),B_MSK[[#This Row],[//]]))</f>
        <v>KENKO SINAR INDONESIA</v>
      </c>
      <c r="I181" s="27" t="str">
        <f ca="1">IF(B_MSK[[#This Row],[//]]="","",INDEX(INDIRECT(DB_PATH&amp;$2:$2),B_MSK[[#This Row],[DB_ROW]]-1))</f>
        <v>50 BOX</v>
      </c>
      <c r="J181" s="5">
        <f ca="1">IF(B_MSK[[#This Row],[//]]="","",IF(INDEX(INDIRECT(DIR&amp;$2:$2),B_MSK[[#This Row],[//]])="","",INDEX(INDIRECT(DIR&amp;$2:$2),B_MSK[[#This Row],[//]])))</f>
        <v>1</v>
      </c>
      <c r="K181" s="5" t="str">
        <f ca="1">IF(B_MSK[[#This Row],[//]]="","",IF(INDEX(INDIRECT(DIR&amp;$2:$2),B_MSK[[#This Row],[//]])="","",INDEX(INDIRECT(DIR&amp;$2:$2),B_MSK[[#This Row],[//]])))</f>
        <v/>
      </c>
      <c r="L181" s="5" t="str">
        <f ca="1">IF(B_MSK[[#This Row],[//]]="","",IF(INDEX(INDIRECT(DIR&amp;$2:$2),B_MSK[[#This Row],[//]])="","",INDEX(INDIRECT(DIR&amp;$2:$2),B_MSK[[#This Row],[//]])))</f>
        <v/>
      </c>
      <c r="M181" s="13">
        <f ca="1">IF(B_MSK[[#This Row],[//]]="","",INDEX(INDIRECT(DIR&amp;$2:$2),B_MSK[[#This Row],[//]]))</f>
        <v>0</v>
      </c>
      <c r="N181" s="13">
        <f ca="1">IF(OR(B_MSK[[#This Row],[//]]="",),"",INDEX(INDIRECT(DIR&amp;$2:$2),B_MSK[[#This Row],[//]]))</f>
        <v>1375000</v>
      </c>
      <c r="O181" s="3">
        <f ca="1">IF(B_MSK[[#This Row],[//]]="","",IF(INDEX(INDIRECT(DIR&amp;$2:$2),B_MSK[[#This Row],[//]])=0,"",INDEX(INDIRECT(DIR&amp;$2:$2),B_MSK[[#This Row],[//]])))</f>
        <v>0.17</v>
      </c>
      <c r="P181" s="3" t="str">
        <f ca="1">IF(B_MSK[[#This Row],[//]]="","",IF(INDEX(INDIRECT(DIR&amp;$2:$2),B_MSK[[#This Row],[//]])=0,"",INDEX(INDIRECT(DIR&amp;$2:$2),B_MSK[[#This Row],[//]])))</f>
        <v/>
      </c>
      <c r="Q181" s="12">
        <f ca="1">IF(B_MSK[[#This Row],[//]]="","",INDEX(INDIRECT(DIR&amp;$2:$2),B_MSK[[#This Row],[//]]))</f>
        <v>1141250</v>
      </c>
      <c r="R1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1" s="37">
        <f ca="1">IF(B_MSK[[#This Row],[//]]="","",INDEX(INDIRECT(DIR&amp;$2:$2),B_MSK[[#This Row],[//]]))</f>
        <v>0</v>
      </c>
      <c r="U181" s="38" t="str">
        <f ca="1">IF(SUMIF(B_MSK[NAMA BARANG],B_MSK[[#This Row],[NAMA BARANG]],B_MSK[JMLH BRG])=0,"",SUMIF(B_MSK[NAMA BARANG],B_MSK[[#This Row],[NAMA BARANG]],B_MSK[C]))</f>
        <v/>
      </c>
      <c r="V181" s="7" t="str">
        <f ca="1">IF(B_MSK[[#This Row],[//]]="","",INDEX(INDIRECT(DIR&amp;$2:$2),B_MSK[[#This Row],[//]]))</f>
        <v>KENKO ERASER ERB-40SQ BLACK</v>
      </c>
      <c r="W181" s="7" t="str">
        <f ca="1">LOWER(SUBSTITUTE(SUBSTITUTE(SUBSTITUTE(SUBSTITUTE(SUBSTITUTE(SUBSTITUTE(SUBSTITUTE(SUBSTITUTE(SUBSTITUTE(B_MSK[[#This Row],[N.B.nota]]," ",""),"-",""),"(",""),")",""),".",""),",",""),"/",""),"""",""),"+",""))</f>
        <v>kenkoerasererb40sqblack</v>
      </c>
      <c r="X181" s="5" t="str">
        <f ca="1">IF(B_MSK[[#This Row],[N.B.nota]]="","",IF(MATCH(B_MSK[[#This Row],[concat]],[2]!db[NB NOTA_C],0)&gt;0,"ada",0))</f>
        <v>ada</v>
      </c>
      <c r="Y181" s="5" t="str">
        <f ca="1">IF(B_MSK[[#This Row],[N.B.nota]]="","",ADDRESS(ROW(B_MSK[QB]),COLUMN(B_MSK[QB]))&amp;":"&amp;ADDRESS(ROW(),COLUMN(B_MSK[QB])))</f>
        <v>$D$4:$D$181</v>
      </c>
      <c r="Z181" s="5">
        <f ca="1">IF(B_MSK[[#This Row],[concat]]="","",MATCH(B_MSK[[#This Row],[concat]],[2]!db[NB NOTA_C],0)+1)</f>
        <v>1145</v>
      </c>
      <c r="AA181" s="5" t="str">
        <f ca="1">IF(B_MSK[[#This Row],[//]]="","",HYPERLINK("[D:\kerja\BANK EXP\BARU\DB.XLSX]DB!e"&amp;B_MSK[[#This Row],[DB_ROW]],"&gt;"))</f>
        <v>&gt;</v>
      </c>
      <c r="AB181" s="30" t="str">
        <f ca="1">MID(B_MSK[[#This Row],[/ STN_1]],FIND(" ",B_MSK[[#This Row],[/ STN_1]])+1,LEN(B_MSK[[#This Row],[/ STN_1]]))</f>
        <v>BOX</v>
      </c>
      <c r="AC181" s="11">
        <f ca="1">IF(B_MSK[[#This Row],[//]]="","",IF(B_MSK[[#This Row],[ JUMLAH ]]="","",IF(B_MSK[[#This Row],[C]]="",B_MSK[[#This Row],[HARGA CTN]]/B_MSK[[#This Row],[JMLH BRG]],B_MSK[[#This Row],[HARGA CTN]]/B_MSK[[#This Row],[A_1]])))</f>
        <v>27500</v>
      </c>
      <c r="AD1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1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1" s="15" t="str">
        <f ca="1">IF(B_MSK[[#This Row],[HARGA_2]]="","",IF(MID(B_MSK[[#This Row],[/ STN_2]],FIND(" ",B_MSK[[#This Row],[/ STN_2]])+1,LEN(B_MSK[[#This Row],[/ STN_2]]))="LSN",B_MSK[[#This Row],[HARGA_2]]/12,""))</f>
        <v/>
      </c>
      <c r="AH181" s="7" t="str">
        <f ca="1">IF(B_MSK[[#This Row],[HARGA_3]]="","","/ "&amp;"PCS")</f>
        <v/>
      </c>
      <c r="AI181" s="15">
        <f ca="1">IF(B_MSK[[#This Row],[HARGA_3]]="",IF(B_MSK[[#This Row],[HARGA_2]]="",IF(B_MSK[[#This Row],[HARGA_1]]="","",B_MSK[[#This Row],[HARGA_1]]),B_MSK[[#This Row],[HARGA_2]]),B_MSK[[#This Row],[HARGA_3]])</f>
        <v>27500</v>
      </c>
      <c r="AJ181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81" s="5" t="str">
        <f ca="1">IF(B_MSK[[#This Row],[//]]="","",SUBSTITUTE(SUBSTITUTE(SUBSTITUTE(B_MSK[[#This Row],[QTY/ CTN]]," ","_",2),"(",""),")","")&amp;"_")</f>
        <v>50 BOX_</v>
      </c>
      <c r="AL181" s="5">
        <f ca="1">IF(B_MSK[[#This Row],[A_B]]="","",SEARCH("_",B_MSK[[#This Row],[A_B]]))</f>
        <v>7</v>
      </c>
      <c r="AM181" s="5">
        <f ca="1">IF(B_MSK[[#This Row],[A_B]]="","",LEN(B_MSK[[#This Row],[A_B]]))</f>
        <v>7</v>
      </c>
      <c r="AN181" s="5" t="str">
        <f ca="1">IF(B_MSK[[#This Row],[A_B]]="","",LEFT(B_MSK[[#This Row],[QTY/ CTN]],B_MSK[[#This Row],[A_B_1]]))</f>
        <v>50 BOX</v>
      </c>
      <c r="AO181" s="5" t="str">
        <f ca="1">IF(B_MSK[[#This Row],[A_B]]="","",LEFT(B_MSK[[#This Row],[A_]],SEARCH(" ",B_MSK[[#This Row],[A_]])-1))</f>
        <v>50</v>
      </c>
      <c r="AP181" s="5" t="str">
        <f ca="1">IF(B_MSK[[#This Row],[A_B]]="","",RIGHT(B_MSK[[#This Row],[A_]],LEN(B_MSK[[#This Row],[A_]])-SEARCH(" ",B_MSK[[#This Row],[A_]])))</f>
        <v>BOX</v>
      </c>
      <c r="AQ1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1" s="5" t="str">
        <f ca="1">IF(B_MSK[[#This Row],[B_]]="","",LEFT(B_MSK[[#This Row],[B_]],SEARCH(" ",B_MSK[[#This Row],[B_]])))</f>
        <v/>
      </c>
      <c r="AS181" s="5" t="str">
        <f ca="1">IF(B_MSK[[#This Row],[B_]]="","",RIGHT(B_MSK[[#This Row],[B_]],LEN(B_MSK[[#This Row],[B_]])-SEARCH(" ",B_MSK[[#This Row],[B_]])))</f>
        <v/>
      </c>
      <c r="AT181" s="5" t="str">
        <f ca="1">IF(B_MSK[[#This Row],[B_2]]="LSN",12,"")</f>
        <v/>
      </c>
      <c r="AU181" s="5" t="str">
        <f ca="1">IF(B_MSK[[#This Row],[C_1]]="","","PCS")</f>
        <v/>
      </c>
      <c r="AV181" s="5">
        <f ca="1">IF(B_MSK[[#This Row],[A_1]]="","",B_MSK[[#This Row],[A_1]]*IF(B_MSK[[#This Row],[B_1]]="",1,B_MSK[[#This Row],[B_1]])*IF(B_MSK[[#This Row],[C_1]]="",1,B_MSK[[#This Row],[C_1]]))</f>
        <v>50</v>
      </c>
      <c r="AW181" s="5" t="str">
        <f ca="1">IF(B_MSK[[#This Row],[C_2]]="",IF(B_MSK[[#This Row],[B_2]]="",IF(B_MSK[[#This Row],[A_2]]="","",B_MSK[[#This Row],[A_2]]),B_MSK[[#This Row],[B_2]]),B_MSK[[#This Row],[C_2]])</f>
        <v>BOX</v>
      </c>
      <c r="AX181" s="2">
        <f ca="1">IF(ISNUMBER(B_MSK[[#This Row],[TANGGAL DATANG]]),B_MSK[[#This Row],[TANGGAL DATANG]],AX180)</f>
        <v>44935</v>
      </c>
      <c r="AY181" s="5" t="e">
        <f ca="1">IF(B_MSK[[#This Row],[DB_ROW]]="","",INDEX([3]!db[JENIS],B_MSK[[#This Row],[DB_ROW]]-1))</f>
        <v>#REF!</v>
      </c>
      <c r="AZ181" s="5">
        <f ca="1">IF(B_MSK[[#This Row],[A_1]]="","",B_MSK[[#This Row],[A_1]])*1</f>
        <v>50</v>
      </c>
      <c r="BA181" s="5" t="str">
        <f ca="1">IF(B_MSK[[#This Row],[//]]="","",INDEX(INDIRECT(DIR&amp;$2:$2),B_MSK[[#This Row],[//]]))</f>
        <v>ARTO MORO</v>
      </c>
      <c r="BB181" s="5" t="str">
        <f ca="1">CONCATENATE(B_MSK[[#This Row],[concat]],B_MSK[[#This Row],[HARGA_X]],B_MSK[[#This Row],[SAT]])</f>
        <v>kenkoerasererb40sqblack27500</v>
      </c>
    </row>
    <row r="182" spans="1:54" x14ac:dyDescent="0.25">
      <c r="A182" s="6" t="s">
        <v>128</v>
      </c>
      <c r="B182" s="5" t="str">
        <f ca="1">IF(B_MSK[[#This Row],[N_ID]]="","",INDEX(INDIRECT(DIR&amp;$2:$2),MATCH(B_MSK[[#This Row],[N_ID]],INDIRECT(DIR&amp;"!NOTA[ID_P]"),0)))</f>
        <v/>
      </c>
      <c r="C182" s="5" t="str">
        <f ca="1">IF(B_MSK[[#This Row],[//]]="","",HYPERLINK("["&amp;SUBSTITUTE(DIR,"'","")&amp;"]NOTA!D"&amp;B_MSK[[#This Row],[//]]+2,"&gt;"))</f>
        <v>&gt;</v>
      </c>
      <c r="D182" s="5" t="str">
        <f ca="1">IF(B_MSK[[#This Row],[N_ID]]="","",COUNTIF(INDIRECT(DIR&amp;"!NOTA[ID_H]"),B_MSK[[#This Row],[ID NOTA]]))</f>
        <v/>
      </c>
      <c r="E18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179</v>
      </c>
      <c r="F1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2" s="7" t="str">
        <f ca="1">IF(B_MSK[[#This Row],[stt]]="ada",INDEX([2]!db[NB BM],B_MSK[DB_ROW]-1),"")</f>
        <v>Stip Kenko ERW-40 SQ putih</v>
      </c>
      <c r="H182" s="7" t="str">
        <f ca="1">IF(B_MSK[[#This Row],[//]]="","",INDEX(INDIRECT(DIR&amp;$2:$2),B_MSK[[#This Row],[//]]))</f>
        <v>KENKO SINAR INDONESIA</v>
      </c>
      <c r="I182" s="27" t="str">
        <f ca="1">IF(B_MSK[[#This Row],[//]]="","",INDEX(INDIRECT(DB_PATH&amp;$2:$2),B_MSK[[#This Row],[DB_ROW]]-1))</f>
        <v>50 BOX</v>
      </c>
      <c r="J182" s="5">
        <f ca="1">IF(B_MSK[[#This Row],[//]]="","",IF(INDEX(INDIRECT(DIR&amp;$2:$2),B_MSK[[#This Row],[//]])="","",INDEX(INDIRECT(DIR&amp;$2:$2),B_MSK[[#This Row],[//]])))</f>
        <v>2</v>
      </c>
      <c r="K182" s="5" t="str">
        <f ca="1">IF(B_MSK[[#This Row],[//]]="","",IF(INDEX(INDIRECT(DIR&amp;$2:$2),B_MSK[[#This Row],[//]])="","",INDEX(INDIRECT(DIR&amp;$2:$2),B_MSK[[#This Row],[//]])))</f>
        <v/>
      </c>
      <c r="L182" s="5" t="str">
        <f ca="1">IF(B_MSK[[#This Row],[//]]="","",IF(INDEX(INDIRECT(DIR&amp;$2:$2),B_MSK[[#This Row],[//]])="","",INDEX(INDIRECT(DIR&amp;$2:$2),B_MSK[[#This Row],[//]])))</f>
        <v/>
      </c>
      <c r="M182" s="13">
        <f ca="1">IF(B_MSK[[#This Row],[//]]="","",INDEX(INDIRECT(DIR&amp;$2:$2),B_MSK[[#This Row],[//]]))</f>
        <v>0</v>
      </c>
      <c r="N182" s="13">
        <f ca="1">IF(OR(B_MSK[[#This Row],[//]]="",),"",INDEX(INDIRECT(DIR&amp;$2:$2),B_MSK[[#This Row],[//]]))</f>
        <v>1375000</v>
      </c>
      <c r="O182" s="3">
        <f ca="1">IF(B_MSK[[#This Row],[//]]="","",IF(INDEX(INDIRECT(DIR&amp;$2:$2),B_MSK[[#This Row],[//]])=0,"",INDEX(INDIRECT(DIR&amp;$2:$2),B_MSK[[#This Row],[//]])))</f>
        <v>0.17</v>
      </c>
      <c r="P182" s="3" t="str">
        <f ca="1">IF(B_MSK[[#This Row],[//]]="","",IF(INDEX(INDIRECT(DIR&amp;$2:$2),B_MSK[[#This Row],[//]])=0,"",INDEX(INDIRECT(DIR&amp;$2:$2),B_MSK[[#This Row],[//]])))</f>
        <v/>
      </c>
      <c r="Q182" s="12">
        <f ca="1">IF(B_MSK[[#This Row],[//]]="","",INDEX(INDIRECT(DIR&amp;$2:$2),B_MSK[[#This Row],[//]]))</f>
        <v>2282500</v>
      </c>
      <c r="R1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2" s="37">
        <f ca="1">IF(B_MSK[[#This Row],[//]]="","",INDEX(INDIRECT(DIR&amp;$2:$2),B_MSK[[#This Row],[//]]))</f>
        <v>0</v>
      </c>
      <c r="U182" s="38" t="str">
        <f ca="1">IF(SUMIF(B_MSK[NAMA BARANG],B_MSK[[#This Row],[NAMA BARANG]],B_MSK[JMLH BRG])=0,"",SUMIF(B_MSK[NAMA BARANG],B_MSK[[#This Row],[NAMA BARANG]],B_MSK[C]))</f>
        <v/>
      </c>
      <c r="V182" s="7" t="str">
        <f ca="1">IF(B_MSK[[#This Row],[//]]="","",INDEX(INDIRECT(DIR&amp;$2:$2),B_MSK[[#This Row],[//]]))</f>
        <v>KENKO ERASER ERW-40SQ WHITE</v>
      </c>
      <c r="W182" s="7" t="str">
        <f ca="1">LOWER(SUBSTITUTE(SUBSTITUTE(SUBSTITUTE(SUBSTITUTE(SUBSTITUTE(SUBSTITUTE(SUBSTITUTE(SUBSTITUTE(SUBSTITUTE(B_MSK[[#This Row],[N.B.nota]]," ",""),"-",""),"(",""),")",""),".",""),",",""),"/",""),"""",""),"+",""))</f>
        <v>kenkoerasererw40sqwhite</v>
      </c>
      <c r="X182" s="5" t="str">
        <f ca="1">IF(B_MSK[[#This Row],[N.B.nota]]="","",IF(MATCH(B_MSK[[#This Row],[concat]],[2]!db[NB NOTA_C],0)&gt;0,"ada",0))</f>
        <v>ada</v>
      </c>
      <c r="Y182" s="5" t="str">
        <f ca="1">IF(B_MSK[[#This Row],[N.B.nota]]="","",ADDRESS(ROW(B_MSK[QB]),COLUMN(B_MSK[QB]))&amp;":"&amp;ADDRESS(ROW(),COLUMN(B_MSK[QB])))</f>
        <v>$D$4:$D$182</v>
      </c>
      <c r="Z182" s="5">
        <f ca="1">IF(B_MSK[[#This Row],[concat]]="","",MATCH(B_MSK[[#This Row],[concat]],[2]!db[NB NOTA_C],0)+1)</f>
        <v>1146</v>
      </c>
      <c r="AA182" s="5" t="str">
        <f ca="1">IF(B_MSK[[#This Row],[//]]="","",HYPERLINK("[D:\kerja\BANK EXP\BARU\DB.XLSX]DB!e"&amp;B_MSK[[#This Row],[DB_ROW]],"&gt;"))</f>
        <v>&gt;</v>
      </c>
      <c r="AB182" s="30" t="str">
        <f ca="1">MID(B_MSK[[#This Row],[/ STN_1]],FIND(" ",B_MSK[[#This Row],[/ STN_1]])+1,LEN(B_MSK[[#This Row],[/ STN_1]]))</f>
        <v>BOX</v>
      </c>
      <c r="AC182" s="11">
        <f ca="1">IF(B_MSK[[#This Row],[//]]="","",IF(B_MSK[[#This Row],[ JUMLAH ]]="","",IF(B_MSK[[#This Row],[C]]="",B_MSK[[#This Row],[HARGA CTN]]/B_MSK[[#This Row],[JMLH BRG]],B_MSK[[#This Row],[HARGA CTN]]/B_MSK[[#This Row],[A_1]])))</f>
        <v>27500</v>
      </c>
      <c r="AD1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1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2" s="15" t="str">
        <f ca="1">IF(B_MSK[[#This Row],[HARGA_2]]="","",IF(MID(B_MSK[[#This Row],[/ STN_2]],FIND(" ",B_MSK[[#This Row],[/ STN_2]])+1,LEN(B_MSK[[#This Row],[/ STN_2]]))="LSN",B_MSK[[#This Row],[HARGA_2]]/12,""))</f>
        <v/>
      </c>
      <c r="AH182" s="7" t="str">
        <f ca="1">IF(B_MSK[[#This Row],[HARGA_3]]="","","/ "&amp;"PCS")</f>
        <v/>
      </c>
      <c r="AI182" s="15">
        <f ca="1">IF(B_MSK[[#This Row],[HARGA_3]]="",IF(B_MSK[[#This Row],[HARGA_2]]="",IF(B_MSK[[#This Row],[HARGA_1]]="","",B_MSK[[#This Row],[HARGA_1]]),B_MSK[[#This Row],[HARGA_2]]),B_MSK[[#This Row],[HARGA_3]])</f>
        <v>27500</v>
      </c>
      <c r="AJ182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82" s="5" t="str">
        <f ca="1">IF(B_MSK[[#This Row],[//]]="","",SUBSTITUTE(SUBSTITUTE(SUBSTITUTE(B_MSK[[#This Row],[QTY/ CTN]]," ","_",2),"(",""),")","")&amp;"_")</f>
        <v>50 BOX_</v>
      </c>
      <c r="AL182" s="5">
        <f ca="1">IF(B_MSK[[#This Row],[A_B]]="","",SEARCH("_",B_MSK[[#This Row],[A_B]]))</f>
        <v>7</v>
      </c>
      <c r="AM182" s="5">
        <f ca="1">IF(B_MSK[[#This Row],[A_B]]="","",LEN(B_MSK[[#This Row],[A_B]]))</f>
        <v>7</v>
      </c>
      <c r="AN182" s="5" t="str">
        <f ca="1">IF(B_MSK[[#This Row],[A_B]]="","",LEFT(B_MSK[[#This Row],[QTY/ CTN]],B_MSK[[#This Row],[A_B_1]]))</f>
        <v>50 BOX</v>
      </c>
      <c r="AO182" s="5" t="str">
        <f ca="1">IF(B_MSK[[#This Row],[A_B]]="","",LEFT(B_MSK[[#This Row],[A_]],SEARCH(" ",B_MSK[[#This Row],[A_]])-1))</f>
        <v>50</v>
      </c>
      <c r="AP182" s="5" t="str">
        <f ca="1">IF(B_MSK[[#This Row],[A_B]]="","",RIGHT(B_MSK[[#This Row],[A_]],LEN(B_MSK[[#This Row],[A_]])-SEARCH(" ",B_MSK[[#This Row],[A_]])))</f>
        <v>BOX</v>
      </c>
      <c r="AQ1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2" s="5" t="str">
        <f ca="1">IF(B_MSK[[#This Row],[B_]]="","",LEFT(B_MSK[[#This Row],[B_]],SEARCH(" ",B_MSK[[#This Row],[B_]])))</f>
        <v/>
      </c>
      <c r="AS182" s="5" t="str">
        <f ca="1">IF(B_MSK[[#This Row],[B_]]="","",RIGHT(B_MSK[[#This Row],[B_]],LEN(B_MSK[[#This Row],[B_]])-SEARCH(" ",B_MSK[[#This Row],[B_]])))</f>
        <v/>
      </c>
      <c r="AT182" s="5" t="str">
        <f ca="1">IF(B_MSK[[#This Row],[B_2]]="LSN",12,"")</f>
        <v/>
      </c>
      <c r="AU182" s="5" t="str">
        <f ca="1">IF(B_MSK[[#This Row],[C_1]]="","","PCS")</f>
        <v/>
      </c>
      <c r="AV182" s="5">
        <f ca="1">IF(B_MSK[[#This Row],[A_1]]="","",B_MSK[[#This Row],[A_1]]*IF(B_MSK[[#This Row],[B_1]]="",1,B_MSK[[#This Row],[B_1]])*IF(B_MSK[[#This Row],[C_1]]="",1,B_MSK[[#This Row],[C_1]]))</f>
        <v>50</v>
      </c>
      <c r="AW182" s="5" t="str">
        <f ca="1">IF(B_MSK[[#This Row],[C_2]]="",IF(B_MSK[[#This Row],[B_2]]="",IF(B_MSK[[#This Row],[A_2]]="","",B_MSK[[#This Row],[A_2]]),B_MSK[[#This Row],[B_2]]),B_MSK[[#This Row],[C_2]])</f>
        <v>BOX</v>
      </c>
      <c r="AX182" s="2">
        <f ca="1">IF(ISNUMBER(B_MSK[[#This Row],[TANGGAL DATANG]]),B_MSK[[#This Row],[TANGGAL DATANG]],AX181)</f>
        <v>44935</v>
      </c>
      <c r="AY182" s="5" t="e">
        <f ca="1">IF(B_MSK[[#This Row],[DB_ROW]]="","",INDEX([3]!db[JENIS],B_MSK[[#This Row],[DB_ROW]]-1))</f>
        <v>#REF!</v>
      </c>
      <c r="AZ182" s="5">
        <f ca="1">IF(B_MSK[[#This Row],[A_1]]="","",B_MSK[[#This Row],[A_1]])*1</f>
        <v>50</v>
      </c>
      <c r="BA182" s="5" t="str">
        <f ca="1">IF(B_MSK[[#This Row],[//]]="","",INDEX(INDIRECT(DIR&amp;$2:$2),B_MSK[[#This Row],[//]]))</f>
        <v>ARTO MORO</v>
      </c>
      <c r="BB182" s="5" t="str">
        <f ca="1">CONCATENATE(B_MSK[[#This Row],[concat]],B_MSK[[#This Row],[HARGA_X]],B_MSK[[#This Row],[SAT]])</f>
        <v>kenkoerasererw40sqwhite27500</v>
      </c>
    </row>
    <row r="183" spans="1:54" x14ac:dyDescent="0.25">
      <c r="A183" s="6" t="s">
        <v>128</v>
      </c>
      <c r="B183" s="5" t="str">
        <f ca="1">IF(B_MSK[[#This Row],[N_ID]]="","",INDEX(INDIRECT(DIR&amp;$2:$2),MATCH(B_MSK[[#This Row],[N_ID]],INDIRECT(DIR&amp;"!NOTA[ID_P]"),0)))</f>
        <v/>
      </c>
      <c r="C183" s="5" t="str">
        <f ca="1">IF(B_MSK[[#This Row],[//]]="","",HYPERLINK("["&amp;SUBSTITUTE(DIR,"'","")&amp;"]NOTA!D"&amp;B_MSK[[#This Row],[//]]+2,"&gt;"))</f>
        <v>&gt;</v>
      </c>
      <c r="D183" s="5" t="str">
        <f ca="1">IF(B_MSK[[#This Row],[N_ID]]="","",COUNTIF(INDIRECT(DIR&amp;"!NOTA[ID_H]"),B_MSK[[#This Row],[ID NOTA]]))</f>
        <v/>
      </c>
      <c r="E1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180</v>
      </c>
      <c r="F1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3" s="7" t="str">
        <f ca="1">IF(B_MSK[[#This Row],[stt]]="ada",INDEX([2]!db[NB BM],B_MSK[DB_ROW]-1),"")</f>
        <v>Clip trigonal Kenko no.3</v>
      </c>
      <c r="H183" s="7" t="str">
        <f ca="1">IF(B_MSK[[#This Row],[//]]="","",INDEX(INDIRECT(DIR&amp;$2:$2),B_MSK[[#This Row],[//]]))</f>
        <v>KENKO SINAR INDONESIA</v>
      </c>
      <c r="I183" s="27" t="str">
        <f ca="1">IF(B_MSK[[#This Row],[//]]="","",INDEX(INDIRECT(DB_PATH&amp;$2:$2),B_MSK[[#This Row],[DB_ROW]]-1))</f>
        <v>50 PAK (10 BOX)</v>
      </c>
      <c r="J183" s="5">
        <f ca="1">IF(B_MSK[[#This Row],[//]]="","",IF(INDEX(INDIRECT(DIR&amp;$2:$2),B_MSK[[#This Row],[//]])="","",INDEX(INDIRECT(DIR&amp;$2:$2),B_MSK[[#This Row],[//]])))</f>
        <v>1</v>
      </c>
      <c r="K183" s="5" t="str">
        <f ca="1">IF(B_MSK[[#This Row],[//]]="","",IF(INDEX(INDIRECT(DIR&amp;$2:$2),B_MSK[[#This Row],[//]])="","",INDEX(INDIRECT(DIR&amp;$2:$2),B_MSK[[#This Row],[//]])))</f>
        <v/>
      </c>
      <c r="L183" s="5" t="str">
        <f ca="1">IF(B_MSK[[#This Row],[//]]="","",IF(INDEX(INDIRECT(DIR&amp;$2:$2),B_MSK[[#This Row],[//]])="","",INDEX(INDIRECT(DIR&amp;$2:$2),B_MSK[[#This Row],[//]])))</f>
        <v/>
      </c>
      <c r="M183" s="13">
        <f ca="1">IF(B_MSK[[#This Row],[//]]="","",INDEX(INDIRECT(DIR&amp;$2:$2),B_MSK[[#This Row],[//]]))</f>
        <v>0</v>
      </c>
      <c r="N183" s="13">
        <f ca="1">IF(OR(B_MSK[[#This Row],[//]]="",),"",INDEX(INDIRECT(DIR&amp;$2:$2),B_MSK[[#This Row],[//]]))</f>
        <v>800000</v>
      </c>
      <c r="O183" s="3">
        <f ca="1">IF(B_MSK[[#This Row],[//]]="","",IF(INDEX(INDIRECT(DIR&amp;$2:$2),B_MSK[[#This Row],[//]])=0,"",INDEX(INDIRECT(DIR&amp;$2:$2),B_MSK[[#This Row],[//]])))</f>
        <v>0.17</v>
      </c>
      <c r="P183" s="3" t="str">
        <f ca="1">IF(B_MSK[[#This Row],[//]]="","",IF(INDEX(INDIRECT(DIR&amp;$2:$2),B_MSK[[#This Row],[//]])=0,"",INDEX(INDIRECT(DIR&amp;$2:$2),B_MSK[[#This Row],[//]])))</f>
        <v/>
      </c>
      <c r="Q183" s="12">
        <f ca="1">IF(B_MSK[[#This Row],[//]]="","",INDEX(INDIRECT(DIR&amp;$2:$2),B_MSK[[#This Row],[//]]))</f>
        <v>664000</v>
      </c>
      <c r="R1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3" s="37">
        <f ca="1">IF(B_MSK[[#This Row],[//]]="","",INDEX(INDIRECT(DIR&amp;$2:$2),B_MSK[[#This Row],[//]]))</f>
        <v>0</v>
      </c>
      <c r="U183" s="38" t="str">
        <f ca="1">IF(SUMIF(B_MSK[NAMA BARANG],B_MSK[[#This Row],[NAMA BARANG]],B_MSK[JMLH BRG])=0,"",SUMIF(B_MSK[NAMA BARANG],B_MSK[[#This Row],[NAMA BARANG]],B_MSK[C]))</f>
        <v/>
      </c>
      <c r="V183" s="7" t="str">
        <f ca="1">IF(B_MSK[[#This Row],[//]]="","",INDEX(INDIRECT(DIR&amp;$2:$2),B_MSK[[#This Row],[//]]))</f>
        <v>KENKO TRIGONAL CLIP NO.3</v>
      </c>
      <c r="W183" s="7" t="str">
        <f ca="1">LOWER(SUBSTITUTE(SUBSTITUTE(SUBSTITUTE(SUBSTITUTE(SUBSTITUTE(SUBSTITUTE(SUBSTITUTE(SUBSTITUTE(SUBSTITUTE(B_MSK[[#This Row],[N.B.nota]]," ",""),"-",""),"(",""),")",""),".",""),",",""),"/",""),"""",""),"+",""))</f>
        <v>kenkotrigonalclipno3</v>
      </c>
      <c r="X183" s="5" t="str">
        <f ca="1">IF(B_MSK[[#This Row],[N.B.nota]]="","",IF(MATCH(B_MSK[[#This Row],[concat]],[2]!db[NB NOTA_C],0)&gt;0,"ada",0))</f>
        <v>ada</v>
      </c>
      <c r="Y183" s="5" t="str">
        <f ca="1">IF(B_MSK[[#This Row],[N.B.nota]]="","",ADDRESS(ROW(B_MSK[QB]),COLUMN(B_MSK[QB]))&amp;":"&amp;ADDRESS(ROW(),COLUMN(B_MSK[QB])))</f>
        <v>$D$4:$D$183</v>
      </c>
      <c r="Z183" s="5">
        <f ca="1">IF(B_MSK[[#This Row],[concat]]="","",MATCH(B_MSK[[#This Row],[concat]],[2]!db[NB NOTA_C],0)+1)</f>
        <v>1312</v>
      </c>
      <c r="AA183" s="5" t="str">
        <f ca="1">IF(B_MSK[[#This Row],[//]]="","",HYPERLINK("[D:\kerja\BANK EXP\BARU\DB.XLSX]DB!e"&amp;B_MSK[[#This Row],[DB_ROW]],"&gt;"))</f>
        <v>&gt;</v>
      </c>
      <c r="AB183" s="30" t="str">
        <f ca="1">MID(B_MSK[[#This Row],[/ STN_1]],FIND(" ",B_MSK[[#This Row],[/ STN_1]])+1,LEN(B_MSK[[#This Row],[/ STN_1]]))</f>
        <v xml:space="preserve">PAK </v>
      </c>
      <c r="AC183" s="11">
        <f ca="1">IF(B_MSK[[#This Row],[//]]="","",IF(B_MSK[[#This Row],[ JUMLAH ]]="","",IF(B_MSK[[#This Row],[C]]="",B_MSK[[#This Row],[HARGA CTN]]/B_MSK[[#This Row],[JMLH BRG]],B_MSK[[#This Row],[HARGA CTN]]/B_MSK[[#This Row],[A_1]])))</f>
        <v>16000</v>
      </c>
      <c r="AD1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18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1600</v>
      </c>
      <c r="AF183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183" s="15" t="str">
        <f ca="1">IF(B_MSK[[#This Row],[HARGA_2]]="","",IF(MID(B_MSK[[#This Row],[/ STN_2]],FIND(" ",B_MSK[[#This Row],[/ STN_2]])+1,LEN(B_MSK[[#This Row],[/ STN_2]]))="LSN",B_MSK[[#This Row],[HARGA_2]]/12,""))</f>
        <v/>
      </c>
      <c r="AH183" s="7" t="str">
        <f ca="1">IF(B_MSK[[#This Row],[HARGA_3]]="","","/ "&amp;"PCS")</f>
        <v/>
      </c>
      <c r="AI183" s="15">
        <f ca="1">IF(B_MSK[[#This Row],[HARGA_3]]="",IF(B_MSK[[#This Row],[HARGA_2]]="",IF(B_MSK[[#This Row],[HARGA_1]]="","",B_MSK[[#This Row],[HARGA_1]]),B_MSK[[#This Row],[HARGA_2]]),B_MSK[[#This Row],[HARGA_3]])</f>
        <v>1600</v>
      </c>
      <c r="AJ183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83" s="5" t="str">
        <f ca="1">IF(B_MSK[[#This Row],[//]]="","",SUBSTITUTE(SUBSTITUTE(SUBSTITUTE(B_MSK[[#This Row],[QTY/ CTN]]," ","_",2),"(",""),")","")&amp;"_")</f>
        <v>50 PAK_10 BOX_</v>
      </c>
      <c r="AL183" s="5">
        <f ca="1">IF(B_MSK[[#This Row],[A_B]]="","",SEARCH("_",B_MSK[[#This Row],[A_B]]))</f>
        <v>7</v>
      </c>
      <c r="AM183" s="5">
        <f ca="1">IF(B_MSK[[#This Row],[A_B]]="","",LEN(B_MSK[[#This Row],[A_B]]))</f>
        <v>14</v>
      </c>
      <c r="AN183" s="5" t="str">
        <f ca="1">IF(B_MSK[[#This Row],[A_B]]="","",LEFT(B_MSK[[#This Row],[QTY/ CTN]],B_MSK[[#This Row],[A_B_1]]))</f>
        <v xml:space="preserve">50 PAK </v>
      </c>
      <c r="AO183" s="5" t="str">
        <f ca="1">IF(B_MSK[[#This Row],[A_B]]="","",LEFT(B_MSK[[#This Row],[A_]],SEARCH(" ",B_MSK[[#This Row],[A_]])-1))</f>
        <v>50</v>
      </c>
      <c r="AP183" s="5" t="str">
        <f ca="1">IF(B_MSK[[#This Row],[A_B]]="","",RIGHT(B_MSK[[#This Row],[A_]],LEN(B_MSK[[#This Row],[A_]])-SEARCH(" ",B_MSK[[#This Row],[A_]])))</f>
        <v xml:space="preserve">PAK </v>
      </c>
      <c r="AQ1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183" s="5" t="str">
        <f ca="1">IF(B_MSK[[#This Row],[B_]]="","",LEFT(B_MSK[[#This Row],[B_]],SEARCH(" ",B_MSK[[#This Row],[B_]])))</f>
        <v xml:space="preserve">10 </v>
      </c>
      <c r="AS183" s="5" t="str">
        <f ca="1">IF(B_MSK[[#This Row],[B_]]="","",RIGHT(B_MSK[[#This Row],[B_]],LEN(B_MSK[[#This Row],[B_]])-SEARCH(" ",B_MSK[[#This Row],[B_]])))</f>
        <v>BOX</v>
      </c>
      <c r="AT183" s="5" t="str">
        <f ca="1">IF(B_MSK[[#This Row],[B_2]]="LSN",12,"")</f>
        <v/>
      </c>
      <c r="AU183" s="5" t="str">
        <f ca="1">IF(B_MSK[[#This Row],[C_1]]="","","PCS")</f>
        <v/>
      </c>
      <c r="AV183" s="5">
        <f ca="1">IF(B_MSK[[#This Row],[A_1]]="","",B_MSK[[#This Row],[A_1]]*IF(B_MSK[[#This Row],[B_1]]="",1,B_MSK[[#This Row],[B_1]])*IF(B_MSK[[#This Row],[C_1]]="",1,B_MSK[[#This Row],[C_1]]))</f>
        <v>500</v>
      </c>
      <c r="AW183" s="5" t="str">
        <f ca="1">IF(B_MSK[[#This Row],[C_2]]="",IF(B_MSK[[#This Row],[B_2]]="",IF(B_MSK[[#This Row],[A_2]]="","",B_MSK[[#This Row],[A_2]]),B_MSK[[#This Row],[B_2]]),B_MSK[[#This Row],[C_2]])</f>
        <v>BOX</v>
      </c>
      <c r="AX183" s="2">
        <f ca="1">IF(ISNUMBER(B_MSK[[#This Row],[TANGGAL DATANG]]),B_MSK[[#This Row],[TANGGAL DATANG]],AX182)</f>
        <v>44935</v>
      </c>
      <c r="AY183" s="5" t="e">
        <f ca="1">IF(B_MSK[[#This Row],[DB_ROW]]="","",INDEX([3]!db[JENIS],B_MSK[[#This Row],[DB_ROW]]-1))</f>
        <v>#REF!</v>
      </c>
      <c r="AZ183" s="5">
        <f ca="1">IF(B_MSK[[#This Row],[A_1]]="","",B_MSK[[#This Row],[A_1]])*1</f>
        <v>50</v>
      </c>
      <c r="BA183" s="5" t="str">
        <f ca="1">IF(B_MSK[[#This Row],[//]]="","",INDEX(INDIRECT(DIR&amp;$2:$2),B_MSK[[#This Row],[//]]))</f>
        <v>ARTO MORO</v>
      </c>
      <c r="BB183" s="5" t="str">
        <f ca="1">CONCATENATE(B_MSK[[#This Row],[concat]],B_MSK[[#This Row],[HARGA_X]],B_MSK[[#This Row],[SAT]])</f>
        <v>kenkotrigonalclipno31600</v>
      </c>
    </row>
    <row r="184" spans="1:54" x14ac:dyDescent="0.25">
      <c r="A184" s="6" t="s">
        <v>128</v>
      </c>
      <c r="B184" s="5" t="str">
        <f ca="1">IF(B_MSK[[#This Row],[N_ID]]="","",INDEX(INDIRECT(DIR&amp;$2:$2),MATCH(B_MSK[[#This Row],[N_ID]],INDIRECT(DIR&amp;"!NOTA[ID_P]"),0)))</f>
        <v/>
      </c>
      <c r="C184" s="5" t="str">
        <f ca="1">IF(B_MSK[[#This Row],[//]]="","",HYPERLINK("["&amp;SUBSTITUTE(DIR,"'","")&amp;"]NOTA!D"&amp;B_MSK[[#This Row],[//]]+2,"&gt;"))</f>
        <v>&gt;</v>
      </c>
      <c r="D184" s="5" t="str">
        <f ca="1">IF(B_MSK[[#This Row],[N_ID]]="","",COUNTIF(INDIRECT(DIR&amp;"!NOTA[ID_H]"),B_MSK[[#This Row],[ID NOTA]]))</f>
        <v/>
      </c>
      <c r="E18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181</v>
      </c>
      <c r="F1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4" s="7" t="str">
        <f ca="1">IF(B_MSK[[#This Row],[stt]]="ada",INDEX([2]!db[NB BM],B_MSK[DB_ROW]-1),"")</f>
        <v>Clip Jumbo Kenko no.5</v>
      </c>
      <c r="H184" s="7" t="str">
        <f ca="1">IF(B_MSK[[#This Row],[//]]="","",INDEX(INDIRECT(DIR&amp;$2:$2),B_MSK[[#This Row],[//]]))</f>
        <v>KENKO SINAR INDONESIA</v>
      </c>
      <c r="I184" s="27" t="str">
        <f ca="1">IF(B_MSK[[#This Row],[//]]="","",INDEX(INDIRECT(DB_PATH&amp;$2:$2),B_MSK[[#This Row],[DB_ROW]]-1))</f>
        <v>20 PAK (10 BOX)</v>
      </c>
      <c r="J184" s="5">
        <f ca="1">IF(B_MSK[[#This Row],[//]]="","",IF(INDEX(INDIRECT(DIR&amp;$2:$2),B_MSK[[#This Row],[//]])="","",INDEX(INDIRECT(DIR&amp;$2:$2),B_MSK[[#This Row],[//]])))</f>
        <v>1</v>
      </c>
      <c r="K184" s="5" t="str">
        <f ca="1">IF(B_MSK[[#This Row],[//]]="","",IF(INDEX(INDIRECT(DIR&amp;$2:$2),B_MSK[[#This Row],[//]])="","",INDEX(INDIRECT(DIR&amp;$2:$2),B_MSK[[#This Row],[//]])))</f>
        <v/>
      </c>
      <c r="L184" s="5" t="str">
        <f ca="1">IF(B_MSK[[#This Row],[//]]="","",IF(INDEX(INDIRECT(DIR&amp;$2:$2),B_MSK[[#This Row],[//]])="","",INDEX(INDIRECT(DIR&amp;$2:$2),B_MSK[[#This Row],[//]])))</f>
        <v/>
      </c>
      <c r="M184" s="13">
        <f ca="1">IF(B_MSK[[#This Row],[//]]="","",INDEX(INDIRECT(DIR&amp;$2:$2),B_MSK[[#This Row],[//]]))</f>
        <v>0</v>
      </c>
      <c r="N184" s="13">
        <f ca="1">IF(OR(B_MSK[[#This Row],[//]]="",),"",INDEX(INDIRECT(DIR&amp;$2:$2),B_MSK[[#This Row],[//]]))</f>
        <v>860000</v>
      </c>
      <c r="O184" s="3">
        <f ca="1">IF(B_MSK[[#This Row],[//]]="","",IF(INDEX(INDIRECT(DIR&amp;$2:$2),B_MSK[[#This Row],[//]])=0,"",INDEX(INDIRECT(DIR&amp;$2:$2),B_MSK[[#This Row],[//]])))</f>
        <v>0.17</v>
      </c>
      <c r="P184" s="3" t="str">
        <f ca="1">IF(B_MSK[[#This Row],[//]]="","",IF(INDEX(INDIRECT(DIR&amp;$2:$2),B_MSK[[#This Row],[//]])=0,"",INDEX(INDIRECT(DIR&amp;$2:$2),B_MSK[[#This Row],[//]])))</f>
        <v/>
      </c>
      <c r="Q184" s="12">
        <f ca="1">IF(B_MSK[[#This Row],[//]]="","",INDEX(INDIRECT(DIR&amp;$2:$2),B_MSK[[#This Row],[//]]))</f>
        <v>713800</v>
      </c>
      <c r="R1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4" s="37">
        <f ca="1">IF(B_MSK[[#This Row],[//]]="","",INDEX(INDIRECT(DIR&amp;$2:$2),B_MSK[[#This Row],[//]]))</f>
        <v>0</v>
      </c>
      <c r="U184" s="38" t="str">
        <f ca="1">IF(SUMIF(B_MSK[NAMA BARANG],B_MSK[[#This Row],[NAMA BARANG]],B_MSK[JMLH BRG])=0,"",SUMIF(B_MSK[NAMA BARANG],B_MSK[[#This Row],[NAMA BARANG]],B_MSK[C]))</f>
        <v/>
      </c>
      <c r="V184" s="7" t="str">
        <f ca="1">IF(B_MSK[[#This Row],[//]]="","",INDEX(INDIRECT(DIR&amp;$2:$2),B_MSK[[#This Row],[//]]))</f>
        <v>KENKO JUMBO CLIP NO.5</v>
      </c>
      <c r="W184" s="7" t="str">
        <f ca="1">LOWER(SUBSTITUTE(SUBSTITUTE(SUBSTITUTE(SUBSTITUTE(SUBSTITUTE(SUBSTITUTE(SUBSTITUTE(SUBSTITUTE(SUBSTITUTE(B_MSK[[#This Row],[N.B.nota]]," ",""),"-",""),"(",""),")",""),".",""),",",""),"/",""),"""",""),"+",""))</f>
        <v>kenkojumboclipno5</v>
      </c>
      <c r="X184" s="5" t="str">
        <f ca="1">IF(B_MSK[[#This Row],[N.B.nota]]="","",IF(MATCH(B_MSK[[#This Row],[concat]],[2]!db[NB NOTA_C],0)&gt;0,"ada",0))</f>
        <v>ada</v>
      </c>
      <c r="Y184" s="5" t="str">
        <f ca="1">IF(B_MSK[[#This Row],[N.B.nota]]="","",ADDRESS(ROW(B_MSK[QB]),COLUMN(B_MSK[QB]))&amp;":"&amp;ADDRESS(ROW(),COLUMN(B_MSK[QB])))</f>
        <v>$D$4:$D$184</v>
      </c>
      <c r="Z184" s="5">
        <f ca="1">IF(B_MSK[[#This Row],[concat]]="","",MATCH(B_MSK[[#This Row],[concat]],[2]!db[NB NOTA_C],0)+1)</f>
        <v>1210</v>
      </c>
      <c r="AA184" s="5" t="str">
        <f ca="1">IF(B_MSK[[#This Row],[//]]="","",HYPERLINK("[D:\kerja\BANK EXP\BARU\DB.XLSX]DB!e"&amp;B_MSK[[#This Row],[DB_ROW]],"&gt;"))</f>
        <v>&gt;</v>
      </c>
      <c r="AB184" s="30" t="str">
        <f ca="1">MID(B_MSK[[#This Row],[/ STN_1]],FIND(" ",B_MSK[[#This Row],[/ STN_1]])+1,LEN(B_MSK[[#This Row],[/ STN_1]]))</f>
        <v xml:space="preserve">PAK </v>
      </c>
      <c r="AC184" s="11">
        <f ca="1">IF(B_MSK[[#This Row],[//]]="","",IF(B_MSK[[#This Row],[ JUMLAH ]]="","",IF(B_MSK[[#This Row],[C]]="",B_MSK[[#This Row],[HARGA CTN]]/B_MSK[[#This Row],[JMLH BRG]],B_MSK[[#This Row],[HARGA CTN]]/B_MSK[[#This Row],[A_1]])))</f>
        <v>43000</v>
      </c>
      <c r="AD1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18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4300</v>
      </c>
      <c r="AF184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184" s="15" t="str">
        <f ca="1">IF(B_MSK[[#This Row],[HARGA_2]]="","",IF(MID(B_MSK[[#This Row],[/ STN_2]],FIND(" ",B_MSK[[#This Row],[/ STN_2]])+1,LEN(B_MSK[[#This Row],[/ STN_2]]))="LSN",B_MSK[[#This Row],[HARGA_2]]/12,""))</f>
        <v/>
      </c>
      <c r="AH184" s="7" t="str">
        <f ca="1">IF(B_MSK[[#This Row],[HARGA_3]]="","","/ "&amp;"PCS")</f>
        <v/>
      </c>
      <c r="AI184" s="15">
        <f ca="1">IF(B_MSK[[#This Row],[HARGA_3]]="",IF(B_MSK[[#This Row],[HARGA_2]]="",IF(B_MSK[[#This Row],[HARGA_1]]="","",B_MSK[[#This Row],[HARGA_1]]),B_MSK[[#This Row],[HARGA_2]]),B_MSK[[#This Row],[HARGA_3]])</f>
        <v>4300</v>
      </c>
      <c r="AJ184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84" s="5" t="str">
        <f ca="1">IF(B_MSK[[#This Row],[//]]="","",SUBSTITUTE(SUBSTITUTE(SUBSTITUTE(B_MSK[[#This Row],[QTY/ CTN]]," ","_",2),"(",""),")","")&amp;"_")</f>
        <v>20 PAK_10 BOX_</v>
      </c>
      <c r="AL184" s="5">
        <f ca="1">IF(B_MSK[[#This Row],[A_B]]="","",SEARCH("_",B_MSK[[#This Row],[A_B]]))</f>
        <v>7</v>
      </c>
      <c r="AM184" s="5">
        <f ca="1">IF(B_MSK[[#This Row],[A_B]]="","",LEN(B_MSK[[#This Row],[A_B]]))</f>
        <v>14</v>
      </c>
      <c r="AN184" s="5" t="str">
        <f ca="1">IF(B_MSK[[#This Row],[A_B]]="","",LEFT(B_MSK[[#This Row],[QTY/ CTN]],B_MSK[[#This Row],[A_B_1]]))</f>
        <v xml:space="preserve">20 PAK </v>
      </c>
      <c r="AO184" s="5" t="str">
        <f ca="1">IF(B_MSK[[#This Row],[A_B]]="","",LEFT(B_MSK[[#This Row],[A_]],SEARCH(" ",B_MSK[[#This Row],[A_]])-1))</f>
        <v>20</v>
      </c>
      <c r="AP184" s="5" t="str">
        <f ca="1">IF(B_MSK[[#This Row],[A_B]]="","",RIGHT(B_MSK[[#This Row],[A_]],LEN(B_MSK[[#This Row],[A_]])-SEARCH(" ",B_MSK[[#This Row],[A_]])))</f>
        <v xml:space="preserve">PAK </v>
      </c>
      <c r="AQ1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184" s="5" t="str">
        <f ca="1">IF(B_MSK[[#This Row],[B_]]="","",LEFT(B_MSK[[#This Row],[B_]],SEARCH(" ",B_MSK[[#This Row],[B_]])))</f>
        <v xml:space="preserve">10 </v>
      </c>
      <c r="AS184" s="5" t="str">
        <f ca="1">IF(B_MSK[[#This Row],[B_]]="","",RIGHT(B_MSK[[#This Row],[B_]],LEN(B_MSK[[#This Row],[B_]])-SEARCH(" ",B_MSK[[#This Row],[B_]])))</f>
        <v>BOX</v>
      </c>
      <c r="AT184" s="5" t="str">
        <f ca="1">IF(B_MSK[[#This Row],[B_2]]="LSN",12,"")</f>
        <v/>
      </c>
      <c r="AU184" s="5" t="str">
        <f ca="1">IF(B_MSK[[#This Row],[C_1]]="","","PCS")</f>
        <v/>
      </c>
      <c r="AV184" s="5">
        <f ca="1">IF(B_MSK[[#This Row],[A_1]]="","",B_MSK[[#This Row],[A_1]]*IF(B_MSK[[#This Row],[B_1]]="",1,B_MSK[[#This Row],[B_1]])*IF(B_MSK[[#This Row],[C_1]]="",1,B_MSK[[#This Row],[C_1]]))</f>
        <v>200</v>
      </c>
      <c r="AW184" s="5" t="str">
        <f ca="1">IF(B_MSK[[#This Row],[C_2]]="",IF(B_MSK[[#This Row],[B_2]]="",IF(B_MSK[[#This Row],[A_2]]="","",B_MSK[[#This Row],[A_2]]),B_MSK[[#This Row],[B_2]]),B_MSK[[#This Row],[C_2]])</f>
        <v>BOX</v>
      </c>
      <c r="AX184" s="2">
        <f ca="1">IF(ISNUMBER(B_MSK[[#This Row],[TANGGAL DATANG]]),B_MSK[[#This Row],[TANGGAL DATANG]],AX183)</f>
        <v>44935</v>
      </c>
      <c r="AY184" s="5" t="e">
        <f ca="1">IF(B_MSK[[#This Row],[DB_ROW]]="","",INDEX([3]!db[JENIS],B_MSK[[#This Row],[DB_ROW]]-1))</f>
        <v>#REF!</v>
      </c>
      <c r="AZ184" s="5">
        <f ca="1">IF(B_MSK[[#This Row],[A_1]]="","",B_MSK[[#This Row],[A_1]])*1</f>
        <v>20</v>
      </c>
      <c r="BA184" s="5" t="str">
        <f ca="1">IF(B_MSK[[#This Row],[//]]="","",INDEX(INDIRECT(DIR&amp;$2:$2),B_MSK[[#This Row],[//]]))</f>
        <v>ARTO MORO</v>
      </c>
      <c r="BB184" s="5" t="str">
        <f ca="1">CONCATENATE(B_MSK[[#This Row],[concat]],B_MSK[[#This Row],[HARGA_X]],B_MSK[[#This Row],[SAT]])</f>
        <v>kenkojumboclipno54300</v>
      </c>
    </row>
    <row r="185" spans="1:54" x14ac:dyDescent="0.25">
      <c r="A185" s="6" t="s">
        <v>128</v>
      </c>
      <c r="B185" s="5" t="str">
        <f ca="1">IF(B_MSK[[#This Row],[N_ID]]="","",INDEX(INDIRECT(DIR&amp;$2:$2),MATCH(B_MSK[[#This Row],[N_ID]],INDIRECT(DIR&amp;"!NOTA[ID_P]"),0)))</f>
        <v/>
      </c>
      <c r="C185" s="5" t="str">
        <f ca="1">IF(B_MSK[[#This Row],[//]]="","",HYPERLINK("["&amp;SUBSTITUTE(DIR,"'","")&amp;"]NOTA!D"&amp;B_MSK[[#This Row],[//]]+2,"&gt;"))</f>
        <v>&gt;</v>
      </c>
      <c r="D185" s="5" t="str">
        <f ca="1">IF(B_MSK[[#This Row],[N_ID]]="","",COUNTIF(INDIRECT(DIR&amp;"!NOTA[ID_H]"),B_MSK[[#This Row],[ID NOTA]]))</f>
        <v/>
      </c>
      <c r="E18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182</v>
      </c>
      <c r="F1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5" s="7" t="str">
        <f ca="1">IF(B_MSK[[#This Row],[stt]]="ada",INDEX([2]!db[NB BM],B_MSK[DB_ROW]-1),"")</f>
        <v>Cutter Kenko K-200</v>
      </c>
      <c r="H185" s="7" t="str">
        <f ca="1">IF(B_MSK[[#This Row],[//]]="","",INDEX(INDIRECT(DIR&amp;$2:$2),B_MSK[[#This Row],[//]]))</f>
        <v>KENKO SINAR INDONESIA</v>
      </c>
      <c r="I185" s="27" t="str">
        <f ca="1">IF(B_MSK[[#This Row],[//]]="","",INDEX(INDIRECT(DB_PATH&amp;$2:$2),B_MSK[[#This Row],[DB_ROW]]-1))</f>
        <v>30 LSN</v>
      </c>
      <c r="J185" s="5">
        <f ca="1">IF(B_MSK[[#This Row],[//]]="","",IF(INDEX(INDIRECT(DIR&amp;$2:$2),B_MSK[[#This Row],[//]])="","",INDEX(INDIRECT(DIR&amp;$2:$2),B_MSK[[#This Row],[//]])))</f>
        <v>2</v>
      </c>
      <c r="K185" s="5" t="str">
        <f ca="1">IF(B_MSK[[#This Row],[//]]="","",IF(INDEX(INDIRECT(DIR&amp;$2:$2),B_MSK[[#This Row],[//]])="","",INDEX(INDIRECT(DIR&amp;$2:$2),B_MSK[[#This Row],[//]])))</f>
        <v/>
      </c>
      <c r="L185" s="5" t="str">
        <f ca="1">IF(B_MSK[[#This Row],[//]]="","",IF(INDEX(INDIRECT(DIR&amp;$2:$2),B_MSK[[#This Row],[//]])="","",INDEX(INDIRECT(DIR&amp;$2:$2),B_MSK[[#This Row],[//]])))</f>
        <v/>
      </c>
      <c r="M185" s="13">
        <f ca="1">IF(B_MSK[[#This Row],[//]]="","",INDEX(INDIRECT(DIR&amp;$2:$2),B_MSK[[#This Row],[//]]))</f>
        <v>0</v>
      </c>
      <c r="N185" s="13">
        <f ca="1">IF(OR(B_MSK[[#This Row],[//]]="",),"",INDEX(INDIRECT(DIR&amp;$2:$2),B_MSK[[#This Row],[//]]))</f>
        <v>1566000</v>
      </c>
      <c r="O185" s="3">
        <f ca="1">IF(B_MSK[[#This Row],[//]]="","",IF(INDEX(INDIRECT(DIR&amp;$2:$2),B_MSK[[#This Row],[//]])=0,"",INDEX(INDIRECT(DIR&amp;$2:$2),B_MSK[[#This Row],[//]])))</f>
        <v>0.17</v>
      </c>
      <c r="P185" s="3" t="str">
        <f ca="1">IF(B_MSK[[#This Row],[//]]="","",IF(INDEX(INDIRECT(DIR&amp;$2:$2),B_MSK[[#This Row],[//]])=0,"",INDEX(INDIRECT(DIR&amp;$2:$2),B_MSK[[#This Row],[//]])))</f>
        <v/>
      </c>
      <c r="Q185" s="12">
        <f ca="1">IF(B_MSK[[#This Row],[//]]="","",INDEX(INDIRECT(DIR&amp;$2:$2),B_MSK[[#This Row],[//]]))</f>
        <v>2599560</v>
      </c>
      <c r="R18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8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85" s="37">
        <f ca="1">IF(B_MSK[[#This Row],[//]]="","",INDEX(INDIRECT(DIR&amp;$2:$2),B_MSK[[#This Row],[//]]))</f>
        <v>0</v>
      </c>
      <c r="U185" s="38" t="str">
        <f ca="1">IF(SUMIF(B_MSK[NAMA BARANG],B_MSK[[#This Row],[NAMA BARANG]],B_MSK[JMLH BRG])=0,"",SUMIF(B_MSK[NAMA BARANG],B_MSK[[#This Row],[NAMA BARANG]],B_MSK[C]))</f>
        <v/>
      </c>
      <c r="V185" s="7" t="str">
        <f ca="1">IF(B_MSK[[#This Row],[//]]="","",INDEX(INDIRECT(DIR&amp;$2:$2),B_MSK[[#This Row],[//]]))</f>
        <v>KENKO CUTTER K-200 (9MM BLADE)</v>
      </c>
      <c r="W185" s="7" t="str">
        <f ca="1">LOWER(SUBSTITUTE(SUBSTITUTE(SUBSTITUTE(SUBSTITUTE(SUBSTITUTE(SUBSTITUTE(SUBSTITUTE(SUBSTITUTE(SUBSTITUTE(B_MSK[[#This Row],[N.B.nota]]," ",""),"-",""),"(",""),")",""),".",""),",",""),"/",""),"""",""),"+",""))</f>
        <v>kenkocutterk2009mmblade</v>
      </c>
      <c r="X185" s="5" t="str">
        <f ca="1">IF(B_MSK[[#This Row],[N.B.nota]]="","",IF(MATCH(B_MSK[[#This Row],[concat]],[2]!db[NB NOTA_C],0)&gt;0,"ada",0))</f>
        <v>ada</v>
      </c>
      <c r="Y185" s="5" t="str">
        <f ca="1">IF(B_MSK[[#This Row],[N.B.nota]]="","",ADDRESS(ROW(B_MSK[QB]),COLUMN(B_MSK[QB]))&amp;":"&amp;ADDRESS(ROW(),COLUMN(B_MSK[QB])))</f>
        <v>$D$4:$D$185</v>
      </c>
      <c r="Z185" s="5">
        <f ca="1">IF(B_MSK[[#This Row],[concat]]="","",MATCH(B_MSK[[#This Row],[concat]],[2]!db[NB NOTA_C],0)+1)</f>
        <v>1134</v>
      </c>
      <c r="AA185" s="5" t="str">
        <f ca="1">IF(B_MSK[[#This Row],[//]]="","",HYPERLINK("[D:\kerja\BANK EXP\BARU\DB.XLSX]DB!e"&amp;B_MSK[[#This Row],[DB_ROW]],"&gt;"))</f>
        <v>&gt;</v>
      </c>
      <c r="AB185" s="30" t="str">
        <f ca="1">MID(B_MSK[[#This Row],[/ STN_1]],FIND(" ",B_MSK[[#This Row],[/ STN_1]])+1,LEN(B_MSK[[#This Row],[/ STN_1]]))</f>
        <v>LSN</v>
      </c>
      <c r="AC185" s="11">
        <f ca="1">IF(B_MSK[[#This Row],[//]]="","",IF(B_MSK[[#This Row],[ JUMLAH ]]="","",IF(B_MSK[[#This Row],[C]]="",B_MSK[[#This Row],[HARGA CTN]]/B_MSK[[#This Row],[JMLH BRG]],B_MSK[[#This Row],[HARGA CTN]]/B_MSK[[#This Row],[A_1]])))</f>
        <v>52200</v>
      </c>
      <c r="AD1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4350</v>
      </c>
      <c r="AF18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5" s="15" t="str">
        <f ca="1">IF(B_MSK[[#This Row],[HARGA_2]]="","",IF(MID(B_MSK[[#This Row],[/ STN_2]],FIND(" ",B_MSK[[#This Row],[/ STN_2]])+1,LEN(B_MSK[[#This Row],[/ STN_2]]))="LSN",B_MSK[[#This Row],[HARGA_2]]/12,""))</f>
        <v/>
      </c>
      <c r="AH185" s="7" t="str">
        <f ca="1">IF(B_MSK[[#This Row],[HARGA_3]]="","","/ "&amp;"PCS")</f>
        <v/>
      </c>
      <c r="AI185" s="15">
        <f ca="1">IF(B_MSK[[#This Row],[HARGA_3]]="",IF(B_MSK[[#This Row],[HARGA_2]]="",IF(B_MSK[[#This Row],[HARGA_1]]="","",B_MSK[[#This Row],[HARGA_1]]),B_MSK[[#This Row],[HARGA_2]]),B_MSK[[#This Row],[HARGA_3]])</f>
        <v>4350</v>
      </c>
      <c r="AJ18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5" s="5" t="str">
        <f ca="1">IF(B_MSK[[#This Row],[//]]="","",SUBSTITUTE(SUBSTITUTE(SUBSTITUTE(B_MSK[[#This Row],[QTY/ CTN]]," ","_",2),"(",""),")","")&amp;"_")</f>
        <v>30 LSN_</v>
      </c>
      <c r="AL185" s="5">
        <f ca="1">IF(B_MSK[[#This Row],[A_B]]="","",SEARCH("_",B_MSK[[#This Row],[A_B]]))</f>
        <v>7</v>
      </c>
      <c r="AM185" s="5">
        <f ca="1">IF(B_MSK[[#This Row],[A_B]]="","",LEN(B_MSK[[#This Row],[A_B]]))</f>
        <v>7</v>
      </c>
      <c r="AN185" s="5" t="str">
        <f ca="1">IF(B_MSK[[#This Row],[A_B]]="","",LEFT(B_MSK[[#This Row],[QTY/ CTN]],B_MSK[[#This Row],[A_B_1]]))</f>
        <v>30 LSN</v>
      </c>
      <c r="AO185" s="5" t="str">
        <f ca="1">IF(B_MSK[[#This Row],[A_B]]="","",LEFT(B_MSK[[#This Row],[A_]],SEARCH(" ",B_MSK[[#This Row],[A_]])-1))</f>
        <v>30</v>
      </c>
      <c r="AP185" s="5" t="str">
        <f ca="1">IF(B_MSK[[#This Row],[A_B]]="","",RIGHT(B_MSK[[#This Row],[A_]],LEN(B_MSK[[#This Row],[A_]])-SEARCH(" ",B_MSK[[#This Row],[A_]])))</f>
        <v>LSN</v>
      </c>
      <c r="AQ1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5" s="5" t="str">
        <f ca="1">IF(B_MSK[[#This Row],[B_]]="","",LEFT(B_MSK[[#This Row],[B_]],SEARCH(" ",B_MSK[[#This Row],[B_]])))</f>
        <v xml:space="preserve">12 </v>
      </c>
      <c r="AS185" s="5" t="str">
        <f ca="1">IF(B_MSK[[#This Row],[B_]]="","",RIGHT(B_MSK[[#This Row],[B_]],LEN(B_MSK[[#This Row],[B_]])-SEARCH(" ",B_MSK[[#This Row],[B_]])))</f>
        <v>PCS</v>
      </c>
      <c r="AT185" s="5" t="str">
        <f ca="1">IF(B_MSK[[#This Row],[B_2]]="LSN",12,"")</f>
        <v/>
      </c>
      <c r="AU185" s="5" t="str">
        <f ca="1">IF(B_MSK[[#This Row],[C_1]]="","","PCS")</f>
        <v/>
      </c>
      <c r="AV185" s="5">
        <f ca="1">IF(B_MSK[[#This Row],[A_1]]="","",B_MSK[[#This Row],[A_1]]*IF(B_MSK[[#This Row],[B_1]]="",1,B_MSK[[#This Row],[B_1]])*IF(B_MSK[[#This Row],[C_1]]="",1,B_MSK[[#This Row],[C_1]]))</f>
        <v>360</v>
      </c>
      <c r="AW185" s="5" t="str">
        <f ca="1">IF(B_MSK[[#This Row],[C_2]]="",IF(B_MSK[[#This Row],[B_2]]="",IF(B_MSK[[#This Row],[A_2]]="","",B_MSK[[#This Row],[A_2]]),B_MSK[[#This Row],[B_2]]),B_MSK[[#This Row],[C_2]])</f>
        <v>PCS</v>
      </c>
      <c r="AX185" s="2">
        <f ca="1">IF(ISNUMBER(B_MSK[[#This Row],[TANGGAL DATANG]]),B_MSK[[#This Row],[TANGGAL DATANG]],AX184)</f>
        <v>44935</v>
      </c>
      <c r="AY185" s="5" t="e">
        <f ca="1">IF(B_MSK[[#This Row],[DB_ROW]]="","",INDEX([3]!db[JENIS],B_MSK[[#This Row],[DB_ROW]]-1))</f>
        <v>#REF!</v>
      </c>
      <c r="AZ185" s="5">
        <f ca="1">IF(B_MSK[[#This Row],[A_1]]="","",B_MSK[[#This Row],[A_1]])*1</f>
        <v>30</v>
      </c>
      <c r="BA185" s="5" t="str">
        <f ca="1">IF(B_MSK[[#This Row],[//]]="","",INDEX(INDIRECT(DIR&amp;$2:$2),B_MSK[[#This Row],[//]]))</f>
        <v>ARTO MORO</v>
      </c>
      <c r="BB185" s="5" t="str">
        <f ca="1">CONCATENATE(B_MSK[[#This Row],[concat]],B_MSK[[#This Row],[HARGA_X]],B_MSK[[#This Row],[SAT]])</f>
        <v>kenkocutterk2009mmblade4350</v>
      </c>
    </row>
    <row r="186" spans="1:54" x14ac:dyDescent="0.25">
      <c r="A186" s="6" t="s">
        <v>128</v>
      </c>
      <c r="B186" s="5" t="str">
        <f ca="1">IF(B_MSK[[#This Row],[N_ID]]="","",INDEX(INDIRECT(DIR&amp;$2:$2),MATCH(B_MSK[[#This Row],[N_ID]],INDIRECT(DIR&amp;"!NOTA[ID_P]"),0)))</f>
        <v/>
      </c>
      <c r="C186" s="5" t="str">
        <f ca="1">IF(B_MSK[[#This Row],[//]]="","",HYPERLINK("["&amp;SUBSTITUTE(DIR,"'","")&amp;"]NOTA!D"&amp;B_MSK[[#This Row],[//]]+2,"&gt;"))</f>
        <v/>
      </c>
      <c r="D186" s="5" t="str">
        <f ca="1">IF(B_MSK[[#This Row],[N_ID]]="","",COUNTIF(INDIRECT(DIR&amp;"!NOTA[ID_H]"),B_MSK[[#This Row],[ID NOTA]]))</f>
        <v/>
      </c>
      <c r="E1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6" s="7" t="str">
        <f ca="1">IF(B_MSK[[#This Row],[stt]]="ada",INDEX([2]!db[NB BM],B_MSK[DB_ROW]-1),"")</f>
        <v/>
      </c>
      <c r="H186" s="7" t="str">
        <f ca="1">IF(B_MSK[[#This Row],[//]]="","",INDEX(INDIRECT(DIR&amp;$2:$2),B_MSK[[#This Row],[//]]))</f>
        <v/>
      </c>
      <c r="I186" s="27" t="str">
        <f ca="1">IF(B_MSK[[#This Row],[//]]="","",INDEX(INDIRECT(DB_PATH&amp;$2:$2),B_MSK[[#This Row],[DB_ROW]]-1))</f>
        <v/>
      </c>
      <c r="J186" s="5" t="str">
        <f ca="1">IF(B_MSK[[#This Row],[//]]="","",IF(INDEX(INDIRECT(DIR&amp;$2:$2),B_MSK[[#This Row],[//]])="","",INDEX(INDIRECT(DIR&amp;$2:$2),B_MSK[[#This Row],[//]])))</f>
        <v/>
      </c>
      <c r="K186" s="5" t="str">
        <f ca="1">IF(B_MSK[[#This Row],[//]]="","",IF(INDEX(INDIRECT(DIR&amp;$2:$2),B_MSK[[#This Row],[//]])="","",INDEX(INDIRECT(DIR&amp;$2:$2),B_MSK[[#This Row],[//]])))</f>
        <v/>
      </c>
      <c r="L186" s="5" t="str">
        <f ca="1">IF(B_MSK[[#This Row],[//]]="","",IF(INDEX(INDIRECT(DIR&amp;$2:$2),B_MSK[[#This Row],[//]])="","",INDEX(INDIRECT(DIR&amp;$2:$2),B_MSK[[#This Row],[//]])))</f>
        <v/>
      </c>
      <c r="M186" s="13" t="str">
        <f ca="1">IF(B_MSK[[#This Row],[//]]="","",INDEX(INDIRECT(DIR&amp;$2:$2),B_MSK[[#This Row],[//]]))</f>
        <v/>
      </c>
      <c r="N186" s="13" t="str">
        <f ca="1">IF(OR(B_MSK[[#This Row],[//]]="",),"",INDEX(INDIRECT(DIR&amp;$2:$2),B_MSK[[#This Row],[//]]))</f>
        <v/>
      </c>
      <c r="O186" s="3" t="str">
        <f ca="1">IF(B_MSK[[#This Row],[//]]="","",IF(INDEX(INDIRECT(DIR&amp;$2:$2),B_MSK[[#This Row],[//]])=0,"",INDEX(INDIRECT(DIR&amp;$2:$2),B_MSK[[#This Row],[//]])))</f>
        <v/>
      </c>
      <c r="P186" s="3" t="str">
        <f ca="1">IF(B_MSK[[#This Row],[//]]="","",IF(INDEX(INDIRECT(DIR&amp;$2:$2),B_MSK[[#This Row],[//]])=0,"",INDEX(INDIRECT(DIR&amp;$2:$2),B_MSK[[#This Row],[//]])))</f>
        <v/>
      </c>
      <c r="Q186" s="12" t="str">
        <f ca="1">IF(B_MSK[[#This Row],[//]]="","",INDEX(INDIRECT(DIR&amp;$2:$2),B_MSK[[#This Row],[//]]))</f>
        <v/>
      </c>
      <c r="R1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6" s="37" t="str">
        <f ca="1">IF(B_MSK[[#This Row],[//]]="","",INDEX(INDIRECT(DIR&amp;$2:$2),B_MSK[[#This Row],[//]]))</f>
        <v/>
      </c>
      <c r="U186" s="38" t="str">
        <f ca="1">IF(SUMIF(B_MSK[NAMA BARANG],B_MSK[[#This Row],[NAMA BARANG]],B_MSK[JMLH BRG])=0,"",SUMIF(B_MSK[NAMA BARANG],B_MSK[[#This Row],[NAMA BARANG]],B_MSK[C]))</f>
        <v/>
      </c>
      <c r="V186" s="7" t="str">
        <f ca="1">IF(B_MSK[[#This Row],[//]]="","",INDEX(INDIRECT(DIR&amp;$2:$2),B_MSK[[#This Row],[//]]))</f>
        <v/>
      </c>
      <c r="W1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86" s="5" t="str">
        <f ca="1">IF(B_MSK[[#This Row],[N.B.nota]]="","",IF(MATCH(B_MSK[[#This Row],[concat]],[2]!db[NB NOTA_C],0)&gt;0,"ada",0))</f>
        <v/>
      </c>
      <c r="Y186" s="5" t="str">
        <f ca="1">IF(B_MSK[[#This Row],[N.B.nota]]="","",ADDRESS(ROW(B_MSK[QB]),COLUMN(B_MSK[QB]))&amp;":"&amp;ADDRESS(ROW(),COLUMN(B_MSK[QB])))</f>
        <v/>
      </c>
      <c r="Z186" s="5" t="str">
        <f ca="1">IF(B_MSK[[#This Row],[concat]]="","",MATCH(B_MSK[[#This Row],[concat]],[2]!db[NB NOTA_C],0)+1)</f>
        <v/>
      </c>
      <c r="AA186" s="5" t="str">
        <f ca="1">IF(B_MSK[[#This Row],[//]]="","",HYPERLINK("[D:\kerja\BANK EXP\BARU\DB.XLSX]DB!e"&amp;B_MSK[[#This Row],[DB_ROW]],"&gt;"))</f>
        <v/>
      </c>
      <c r="AB186" s="30" t="e">
        <f ca="1">MID(B_MSK[[#This Row],[/ STN_1]],FIND(" ",B_MSK[[#This Row],[/ STN_1]])+1,LEN(B_MSK[[#This Row],[/ STN_1]]))</f>
        <v>#VALUE!</v>
      </c>
      <c r="AC1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6" s="15" t="str">
        <f ca="1">IF(B_MSK[[#This Row],[HARGA_2]]="","",IF(MID(B_MSK[[#This Row],[/ STN_2]],FIND(" ",B_MSK[[#This Row],[/ STN_2]])+1,LEN(B_MSK[[#This Row],[/ STN_2]]))="LSN",B_MSK[[#This Row],[HARGA_2]]/12,""))</f>
        <v/>
      </c>
      <c r="AH186" s="7" t="str">
        <f ca="1">IF(B_MSK[[#This Row],[HARGA_3]]="","","/ "&amp;"PCS")</f>
        <v/>
      </c>
      <c r="AI186" s="15" t="str">
        <f ca="1">IF(B_MSK[[#This Row],[HARGA_3]]="",IF(B_MSK[[#This Row],[HARGA_2]]="",IF(B_MSK[[#This Row],[HARGA_1]]="","",B_MSK[[#This Row],[HARGA_1]]),B_MSK[[#This Row],[HARGA_2]]),B_MSK[[#This Row],[HARGA_3]])</f>
        <v/>
      </c>
      <c r="AJ186" s="15" t="str">
        <f ca="1">IF(B_MSK[[#This Row],[/ STN_3]]="",IF(B_MSK[[#This Row],[/ STN_2]]="",IF(B_MSK[[#This Row],[/ STN_1]]="","",B_MSK[[#This Row],[/ STN_1]]),B_MSK[[#This Row],[/ STN_2]]),B_MSK[[#This Row],[/ STN_3]])</f>
        <v/>
      </c>
      <c r="AK186" s="5" t="str">
        <f ca="1">IF(B_MSK[[#This Row],[//]]="","",SUBSTITUTE(SUBSTITUTE(SUBSTITUTE(B_MSK[[#This Row],[QTY/ CTN]]," ","_",2),"(",""),")","")&amp;"_")</f>
        <v/>
      </c>
      <c r="AL186" s="5" t="str">
        <f ca="1">IF(B_MSK[[#This Row],[A_B]]="","",SEARCH("_",B_MSK[[#This Row],[A_B]]))</f>
        <v/>
      </c>
      <c r="AM186" s="5" t="str">
        <f ca="1">IF(B_MSK[[#This Row],[A_B]]="","",LEN(B_MSK[[#This Row],[A_B]]))</f>
        <v/>
      </c>
      <c r="AN186" s="5" t="str">
        <f ca="1">IF(B_MSK[[#This Row],[A_B]]="","",LEFT(B_MSK[[#This Row],[QTY/ CTN]],B_MSK[[#This Row],[A_B_1]]))</f>
        <v/>
      </c>
      <c r="AO186" s="5" t="str">
        <f ca="1">IF(B_MSK[[#This Row],[A_B]]="","",LEFT(B_MSK[[#This Row],[A_]],SEARCH(" ",B_MSK[[#This Row],[A_]])-1))</f>
        <v/>
      </c>
      <c r="AP186" s="5" t="str">
        <f ca="1">IF(B_MSK[[#This Row],[A_B]]="","",RIGHT(B_MSK[[#This Row],[A_]],LEN(B_MSK[[#This Row],[A_]])-SEARCH(" ",B_MSK[[#This Row],[A_]])))</f>
        <v/>
      </c>
      <c r="AQ1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6" s="5" t="str">
        <f ca="1">IF(B_MSK[[#This Row],[B_]]="","",LEFT(B_MSK[[#This Row],[B_]],SEARCH(" ",B_MSK[[#This Row],[B_]])))</f>
        <v/>
      </c>
      <c r="AS186" s="5" t="str">
        <f ca="1">IF(B_MSK[[#This Row],[B_]]="","",RIGHT(B_MSK[[#This Row],[B_]],LEN(B_MSK[[#This Row],[B_]])-SEARCH(" ",B_MSK[[#This Row],[B_]])))</f>
        <v/>
      </c>
      <c r="AT186" s="5" t="str">
        <f ca="1">IF(B_MSK[[#This Row],[B_2]]="LSN",12,"")</f>
        <v/>
      </c>
      <c r="AU186" s="5" t="str">
        <f ca="1">IF(B_MSK[[#This Row],[C_1]]="","","PCS")</f>
        <v/>
      </c>
      <c r="AV186" s="5" t="str">
        <f ca="1">IF(B_MSK[[#This Row],[A_1]]="","",B_MSK[[#This Row],[A_1]]*IF(B_MSK[[#This Row],[B_1]]="",1,B_MSK[[#This Row],[B_1]])*IF(B_MSK[[#This Row],[C_1]]="",1,B_MSK[[#This Row],[C_1]]))</f>
        <v/>
      </c>
      <c r="AW186" s="5" t="str">
        <f ca="1">IF(B_MSK[[#This Row],[C_2]]="",IF(B_MSK[[#This Row],[B_2]]="",IF(B_MSK[[#This Row],[A_2]]="","",B_MSK[[#This Row],[A_2]]),B_MSK[[#This Row],[B_2]]),B_MSK[[#This Row],[C_2]])</f>
        <v/>
      </c>
      <c r="AX186" s="2">
        <f ca="1">IF(ISNUMBER(B_MSK[[#This Row],[TANGGAL DATANG]]),B_MSK[[#This Row],[TANGGAL DATANG]],AX185)</f>
        <v>44935</v>
      </c>
      <c r="AY186" s="5" t="str">
        <f ca="1">IF(B_MSK[[#This Row],[DB_ROW]]="","",INDEX([3]!db[JENIS],B_MSK[[#This Row],[DB_ROW]]-1))</f>
        <v/>
      </c>
      <c r="AZ186" s="5" t="e">
        <f ca="1">IF(B_MSK[[#This Row],[A_1]]="","",B_MSK[[#This Row],[A_1]])*1</f>
        <v>#VALUE!</v>
      </c>
      <c r="BA186" s="5" t="str">
        <f ca="1">IF(B_MSK[[#This Row],[//]]="","",INDEX(INDIRECT(DIR&amp;$2:$2),B_MSK[[#This Row],[//]]))</f>
        <v/>
      </c>
      <c r="BB186" s="5" t="str">
        <f ca="1">CONCATENATE(B_MSK[[#This Row],[concat]],B_MSK[[#This Row],[HARGA_X]],B_MSK[[#This Row],[SAT]])</f>
        <v/>
      </c>
    </row>
    <row r="187" spans="1:54" x14ac:dyDescent="0.25">
      <c r="A187" s="6" t="s">
        <v>259</v>
      </c>
      <c r="B187" s="5">
        <f ca="1">IF(B_MSK[[#This Row],[N_ID]]="","",INDEX(INDIRECT(DIR&amp;$2:$2),MATCH(B_MSK[[#This Row],[N_ID]],INDIRECT(DIR&amp;"!NOTA[ID_P]"),0)))</f>
        <v>39</v>
      </c>
      <c r="C187" s="5" t="str">
        <f ca="1">IF(B_MSK[[#This Row],[//]]="","",HYPERLINK("["&amp;SUBSTITUTE(DIR,"'","")&amp;"]NOTA!D"&amp;B_MSK[[#This Row],[//]]+2,"&gt;"))</f>
        <v>&gt;</v>
      </c>
      <c r="D187" s="5">
        <f ca="1">IF(B_MSK[[#This Row],[N_ID]]="","",COUNTIF(INDIRECT(DIR&amp;"!NOTA[ID_H]"),B_MSK[[#This Row],[ID NOTA]]))</f>
        <v>10</v>
      </c>
      <c r="E18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184</v>
      </c>
      <c r="F1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7" s="7" t="str">
        <f ca="1">IF(B_MSK[[#This Row],[stt]]="ada",INDEX([2]!db[NB BM],B_MSK[DB_ROW]-1),"")</f>
        <v>Gunting Kenko SC-828</v>
      </c>
      <c r="H187" s="7" t="str">
        <f ca="1">IF(B_MSK[[#This Row],[//]]="","",INDEX(INDIRECT(DIR&amp;$2:$2),B_MSK[[#This Row],[//]]))</f>
        <v>KENKO SINAR INDONESIA</v>
      </c>
      <c r="I187" s="27" t="str">
        <f ca="1">IF(B_MSK[[#This Row],[//]]="","",INDEX(INDIRECT(DB_PATH&amp;$2:$2),B_MSK[[#This Row],[DB_ROW]]-1))</f>
        <v>25 LSN</v>
      </c>
      <c r="J187" s="5">
        <f ca="1">IF(B_MSK[[#This Row],[//]]="","",IF(INDEX(INDIRECT(DIR&amp;$2:$2),B_MSK[[#This Row],[//]])="","",INDEX(INDIRECT(DIR&amp;$2:$2),B_MSK[[#This Row],[//]])))</f>
        <v>2</v>
      </c>
      <c r="K187" s="5" t="str">
        <f ca="1">IF(B_MSK[[#This Row],[//]]="","",IF(INDEX(INDIRECT(DIR&amp;$2:$2),B_MSK[[#This Row],[//]])="","",INDEX(INDIRECT(DIR&amp;$2:$2),B_MSK[[#This Row],[//]])))</f>
        <v/>
      </c>
      <c r="L187" s="5" t="str">
        <f ca="1">IF(B_MSK[[#This Row],[//]]="","",IF(INDEX(INDIRECT(DIR&amp;$2:$2),B_MSK[[#This Row],[//]])="","",INDEX(INDIRECT(DIR&amp;$2:$2),B_MSK[[#This Row],[//]])))</f>
        <v/>
      </c>
      <c r="M187" s="13">
        <f ca="1">IF(B_MSK[[#This Row],[//]]="","",INDEX(INDIRECT(DIR&amp;$2:$2),B_MSK[[#This Row],[//]]))</f>
        <v>0</v>
      </c>
      <c r="N187" s="13">
        <f ca="1">IF(OR(B_MSK[[#This Row],[//]]="",),"",INDEX(INDIRECT(DIR&amp;$2:$2),B_MSK[[#This Row],[//]]))</f>
        <v>1410000</v>
      </c>
      <c r="O187" s="3">
        <f ca="1">IF(B_MSK[[#This Row],[//]]="","",IF(INDEX(INDIRECT(DIR&amp;$2:$2),B_MSK[[#This Row],[//]])=0,"",INDEX(INDIRECT(DIR&amp;$2:$2),B_MSK[[#This Row],[//]])))</f>
        <v>0.17</v>
      </c>
      <c r="P187" s="3" t="str">
        <f ca="1">IF(B_MSK[[#This Row],[//]]="","",IF(INDEX(INDIRECT(DIR&amp;$2:$2),B_MSK[[#This Row],[//]])=0,"",INDEX(INDIRECT(DIR&amp;$2:$2),B_MSK[[#This Row],[//]])))</f>
        <v/>
      </c>
      <c r="Q187" s="12">
        <f ca="1">IF(B_MSK[[#This Row],[//]]="","",INDEX(INDIRECT(DIR&amp;$2:$2),B_MSK[[#This Row],[//]]))</f>
        <v>2340600</v>
      </c>
      <c r="R1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7" s="37">
        <f ca="1">IF(B_MSK[[#This Row],[//]]="","",INDEX(INDIRECT(DIR&amp;$2:$2),B_MSK[[#This Row],[//]]))</f>
        <v>0</v>
      </c>
      <c r="U187" s="38" t="str">
        <f ca="1">IF(SUMIF(B_MSK[NAMA BARANG],B_MSK[[#This Row],[NAMA BARANG]],B_MSK[JMLH BRG])=0,"",SUMIF(B_MSK[NAMA BARANG],B_MSK[[#This Row],[NAMA BARANG]],B_MSK[C]))</f>
        <v/>
      </c>
      <c r="V187" s="7" t="str">
        <f ca="1">IF(B_MSK[[#This Row],[//]]="","",INDEX(INDIRECT(DIR&amp;$2:$2),B_MSK[[#This Row],[//]]))</f>
        <v>KENKO SCISSOR SC-828</v>
      </c>
      <c r="W187" s="7" t="str">
        <f ca="1">LOWER(SUBSTITUTE(SUBSTITUTE(SUBSTITUTE(SUBSTITUTE(SUBSTITUTE(SUBSTITUTE(SUBSTITUTE(SUBSTITUTE(SUBSTITUTE(B_MSK[[#This Row],[N.B.nota]]," ",""),"-",""),"(",""),")",""),".",""),",",""),"/",""),"""",""),"+",""))</f>
        <v>kenkoscissorsc828</v>
      </c>
      <c r="X187" s="5" t="str">
        <f ca="1">IF(B_MSK[[#This Row],[N.B.nota]]="","",IF(MATCH(B_MSK[[#This Row],[concat]],[2]!db[NB NOTA_C],0)&gt;0,"ada",0))</f>
        <v>ada</v>
      </c>
      <c r="Y187" s="5" t="str">
        <f ca="1">IF(B_MSK[[#This Row],[N.B.nota]]="","",ADDRESS(ROW(B_MSK[QB]),COLUMN(B_MSK[QB]))&amp;":"&amp;ADDRESS(ROW(),COLUMN(B_MSK[QB])))</f>
        <v>$D$4:$D$187</v>
      </c>
      <c r="Z187" s="5">
        <f ca="1">IF(B_MSK[[#This Row],[concat]]="","",MATCH(B_MSK[[#This Row],[concat]],[2]!db[NB NOTA_C],0)+1)</f>
        <v>1268</v>
      </c>
      <c r="AA187" s="5" t="str">
        <f ca="1">IF(B_MSK[[#This Row],[//]]="","",HYPERLINK("[D:\kerja\BANK EXP\BARU\DB.XLSX]DB!e"&amp;B_MSK[[#This Row],[DB_ROW]],"&gt;"))</f>
        <v>&gt;</v>
      </c>
      <c r="AB187" s="30" t="str">
        <f ca="1">MID(B_MSK[[#This Row],[/ STN_1]],FIND(" ",B_MSK[[#This Row],[/ STN_1]])+1,LEN(B_MSK[[#This Row],[/ STN_1]]))</f>
        <v>LSN</v>
      </c>
      <c r="AC187" s="11">
        <f ca="1">IF(B_MSK[[#This Row],[//]]="","",IF(B_MSK[[#This Row],[ JUMLAH ]]="","",IF(B_MSK[[#This Row],[C]]="",B_MSK[[#This Row],[HARGA CTN]]/B_MSK[[#This Row],[JMLH BRG]],B_MSK[[#This Row],[HARGA CTN]]/B_MSK[[#This Row],[A_1]])))</f>
        <v>56400</v>
      </c>
      <c r="AD1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4700</v>
      </c>
      <c r="AF18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7" s="15" t="str">
        <f ca="1">IF(B_MSK[[#This Row],[HARGA_2]]="","",IF(MID(B_MSK[[#This Row],[/ STN_2]],FIND(" ",B_MSK[[#This Row],[/ STN_2]])+1,LEN(B_MSK[[#This Row],[/ STN_2]]))="LSN",B_MSK[[#This Row],[HARGA_2]]/12,""))</f>
        <v/>
      </c>
      <c r="AH187" s="7" t="str">
        <f ca="1">IF(B_MSK[[#This Row],[HARGA_3]]="","","/ "&amp;"PCS")</f>
        <v/>
      </c>
      <c r="AI187" s="15">
        <f ca="1">IF(B_MSK[[#This Row],[HARGA_3]]="",IF(B_MSK[[#This Row],[HARGA_2]]="",IF(B_MSK[[#This Row],[HARGA_1]]="","",B_MSK[[#This Row],[HARGA_1]]),B_MSK[[#This Row],[HARGA_2]]),B_MSK[[#This Row],[HARGA_3]])</f>
        <v>4700</v>
      </c>
      <c r="AJ18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7" s="5" t="str">
        <f ca="1">IF(B_MSK[[#This Row],[//]]="","",SUBSTITUTE(SUBSTITUTE(SUBSTITUTE(B_MSK[[#This Row],[QTY/ CTN]]," ","_",2),"(",""),")","")&amp;"_")</f>
        <v>25 LSN_</v>
      </c>
      <c r="AL187" s="5">
        <f ca="1">IF(B_MSK[[#This Row],[A_B]]="","",SEARCH("_",B_MSK[[#This Row],[A_B]]))</f>
        <v>7</v>
      </c>
      <c r="AM187" s="5">
        <f ca="1">IF(B_MSK[[#This Row],[A_B]]="","",LEN(B_MSK[[#This Row],[A_B]]))</f>
        <v>7</v>
      </c>
      <c r="AN187" s="5" t="str">
        <f ca="1">IF(B_MSK[[#This Row],[A_B]]="","",LEFT(B_MSK[[#This Row],[QTY/ CTN]],B_MSK[[#This Row],[A_B_1]]))</f>
        <v>25 LSN</v>
      </c>
      <c r="AO187" s="5" t="str">
        <f ca="1">IF(B_MSK[[#This Row],[A_B]]="","",LEFT(B_MSK[[#This Row],[A_]],SEARCH(" ",B_MSK[[#This Row],[A_]])-1))</f>
        <v>25</v>
      </c>
      <c r="AP187" s="5" t="str">
        <f ca="1">IF(B_MSK[[#This Row],[A_B]]="","",RIGHT(B_MSK[[#This Row],[A_]],LEN(B_MSK[[#This Row],[A_]])-SEARCH(" ",B_MSK[[#This Row],[A_]])))</f>
        <v>LSN</v>
      </c>
      <c r="AQ1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7" s="5" t="str">
        <f ca="1">IF(B_MSK[[#This Row],[B_]]="","",LEFT(B_MSK[[#This Row],[B_]],SEARCH(" ",B_MSK[[#This Row],[B_]])))</f>
        <v xml:space="preserve">12 </v>
      </c>
      <c r="AS187" s="5" t="str">
        <f ca="1">IF(B_MSK[[#This Row],[B_]]="","",RIGHT(B_MSK[[#This Row],[B_]],LEN(B_MSK[[#This Row],[B_]])-SEARCH(" ",B_MSK[[#This Row],[B_]])))</f>
        <v>PCS</v>
      </c>
      <c r="AT187" s="5" t="str">
        <f ca="1">IF(B_MSK[[#This Row],[B_2]]="LSN",12,"")</f>
        <v/>
      </c>
      <c r="AU187" s="5" t="str">
        <f ca="1">IF(B_MSK[[#This Row],[C_1]]="","","PCS")</f>
        <v/>
      </c>
      <c r="AV187" s="5">
        <f ca="1">IF(B_MSK[[#This Row],[A_1]]="","",B_MSK[[#This Row],[A_1]]*IF(B_MSK[[#This Row],[B_1]]="",1,B_MSK[[#This Row],[B_1]])*IF(B_MSK[[#This Row],[C_1]]="",1,B_MSK[[#This Row],[C_1]]))</f>
        <v>300</v>
      </c>
      <c r="AW187" s="5" t="str">
        <f ca="1">IF(B_MSK[[#This Row],[C_2]]="",IF(B_MSK[[#This Row],[B_2]]="",IF(B_MSK[[#This Row],[A_2]]="","",B_MSK[[#This Row],[A_2]]),B_MSK[[#This Row],[B_2]]),B_MSK[[#This Row],[C_2]])</f>
        <v>PCS</v>
      </c>
      <c r="AX187" s="2">
        <f ca="1">IF(ISNUMBER(B_MSK[[#This Row],[TANGGAL DATANG]]),B_MSK[[#This Row],[TANGGAL DATANG]],AX186)</f>
        <v>44935</v>
      </c>
      <c r="AY187" s="5" t="e">
        <f ca="1">IF(B_MSK[[#This Row],[DB_ROW]]="","",INDEX([3]!db[JENIS],B_MSK[[#This Row],[DB_ROW]]-1))</f>
        <v>#REF!</v>
      </c>
      <c r="AZ187" s="5">
        <f ca="1">IF(B_MSK[[#This Row],[A_1]]="","",B_MSK[[#This Row],[A_1]])*1</f>
        <v>25</v>
      </c>
      <c r="BA187" s="5" t="str">
        <f ca="1">IF(B_MSK[[#This Row],[//]]="","",INDEX(INDIRECT(DIR&amp;$2:$2),B_MSK[[#This Row],[//]]))</f>
        <v>ARTO MORO</v>
      </c>
      <c r="BB187" s="5" t="str">
        <f ca="1">CONCATENATE(B_MSK[[#This Row],[concat]],B_MSK[[#This Row],[HARGA_X]],B_MSK[[#This Row],[SAT]])</f>
        <v>kenkoscissorsc8284700</v>
      </c>
    </row>
    <row r="188" spans="1:54" x14ac:dyDescent="0.25">
      <c r="A188" s="6" t="s">
        <v>128</v>
      </c>
      <c r="B188" s="5" t="str">
        <f ca="1">IF(B_MSK[[#This Row],[N_ID]]="","",INDEX(INDIRECT(DIR&amp;$2:$2),MATCH(B_MSK[[#This Row],[N_ID]],INDIRECT(DIR&amp;"!NOTA[ID_P]"),0)))</f>
        <v/>
      </c>
      <c r="C188" s="5" t="str">
        <f ca="1">IF(B_MSK[[#This Row],[//]]="","",HYPERLINK("["&amp;SUBSTITUTE(DIR,"'","")&amp;"]NOTA!D"&amp;B_MSK[[#This Row],[//]]+2,"&gt;"))</f>
        <v>&gt;</v>
      </c>
      <c r="D188" s="5" t="str">
        <f ca="1">IF(B_MSK[[#This Row],[N_ID]]="","",COUNTIF(INDIRECT(DIR&amp;"!NOTA[ID_H]"),B_MSK[[#This Row],[ID NOTA]]))</f>
        <v/>
      </c>
      <c r="E1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185</v>
      </c>
      <c r="F1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8" s="7" t="str">
        <f ca="1">IF(B_MSK[[#This Row],[stt]]="ada",INDEX([2]!db[NB BM],B_MSK[DB_ROW]-1),"")</f>
        <v>Gunting Kenko SC-838 N</v>
      </c>
      <c r="H188" s="7" t="str">
        <f ca="1">IF(B_MSK[[#This Row],[//]]="","",INDEX(INDIRECT(DIR&amp;$2:$2),B_MSK[[#This Row],[//]]))</f>
        <v>KENKO SINAR INDONESIA</v>
      </c>
      <c r="I188" s="27" t="str">
        <f ca="1">IF(B_MSK[[#This Row],[//]]="","",INDEX(INDIRECT(DB_PATH&amp;$2:$2),B_MSK[[#This Row],[DB_ROW]]-1))</f>
        <v>25 LSN</v>
      </c>
      <c r="J188" s="5">
        <f ca="1">IF(B_MSK[[#This Row],[//]]="","",IF(INDEX(INDIRECT(DIR&amp;$2:$2),B_MSK[[#This Row],[//]])="","",INDEX(INDIRECT(DIR&amp;$2:$2),B_MSK[[#This Row],[//]])))</f>
        <v>2</v>
      </c>
      <c r="K188" s="5" t="str">
        <f ca="1">IF(B_MSK[[#This Row],[//]]="","",IF(INDEX(INDIRECT(DIR&amp;$2:$2),B_MSK[[#This Row],[//]])="","",INDEX(INDIRECT(DIR&amp;$2:$2),B_MSK[[#This Row],[//]])))</f>
        <v/>
      </c>
      <c r="L188" s="5" t="str">
        <f ca="1">IF(B_MSK[[#This Row],[//]]="","",IF(INDEX(INDIRECT(DIR&amp;$2:$2),B_MSK[[#This Row],[//]])="","",INDEX(INDIRECT(DIR&amp;$2:$2),B_MSK[[#This Row],[//]])))</f>
        <v/>
      </c>
      <c r="M188" s="13">
        <f ca="1">IF(B_MSK[[#This Row],[//]]="","",INDEX(INDIRECT(DIR&amp;$2:$2),B_MSK[[#This Row],[//]]))</f>
        <v>0</v>
      </c>
      <c r="N188" s="13">
        <f ca="1">IF(OR(B_MSK[[#This Row],[//]]="",),"",INDEX(INDIRECT(DIR&amp;$2:$2),B_MSK[[#This Row],[//]]))</f>
        <v>1995000</v>
      </c>
      <c r="O188" s="3">
        <f ca="1">IF(B_MSK[[#This Row],[//]]="","",IF(INDEX(INDIRECT(DIR&amp;$2:$2),B_MSK[[#This Row],[//]])=0,"",INDEX(INDIRECT(DIR&amp;$2:$2),B_MSK[[#This Row],[//]])))</f>
        <v>0.17</v>
      </c>
      <c r="P188" s="3" t="str">
        <f ca="1">IF(B_MSK[[#This Row],[//]]="","",IF(INDEX(INDIRECT(DIR&amp;$2:$2),B_MSK[[#This Row],[//]])=0,"",INDEX(INDIRECT(DIR&amp;$2:$2),B_MSK[[#This Row],[//]])))</f>
        <v/>
      </c>
      <c r="Q188" s="12">
        <f ca="1">IF(B_MSK[[#This Row],[//]]="","",INDEX(INDIRECT(DIR&amp;$2:$2),B_MSK[[#This Row],[//]]))</f>
        <v>3311700</v>
      </c>
      <c r="R1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8" s="37">
        <f ca="1">IF(B_MSK[[#This Row],[//]]="","",INDEX(INDIRECT(DIR&amp;$2:$2),B_MSK[[#This Row],[//]]))</f>
        <v>0</v>
      </c>
      <c r="U188" s="38" t="str">
        <f ca="1">IF(SUMIF(B_MSK[NAMA BARANG],B_MSK[[#This Row],[NAMA BARANG]],B_MSK[JMLH BRG])=0,"",SUMIF(B_MSK[NAMA BARANG],B_MSK[[#This Row],[NAMA BARANG]],B_MSK[C]))</f>
        <v/>
      </c>
      <c r="V188" s="7" t="str">
        <f ca="1">IF(B_MSK[[#This Row],[//]]="","",INDEX(INDIRECT(DIR&amp;$2:$2),B_MSK[[#This Row],[//]]))</f>
        <v>KENKO SCISSOR SC-838N</v>
      </c>
      <c r="W188" s="7" t="str">
        <f ca="1">LOWER(SUBSTITUTE(SUBSTITUTE(SUBSTITUTE(SUBSTITUTE(SUBSTITUTE(SUBSTITUTE(SUBSTITUTE(SUBSTITUTE(SUBSTITUTE(B_MSK[[#This Row],[N.B.nota]]," ",""),"-",""),"(",""),")",""),".",""),",",""),"/",""),"""",""),"+",""))</f>
        <v>kenkoscissorsc838n</v>
      </c>
      <c r="X188" s="5" t="str">
        <f ca="1">IF(B_MSK[[#This Row],[N.B.nota]]="","",IF(MATCH(B_MSK[[#This Row],[concat]],[2]!db[NB NOTA_C],0)&gt;0,"ada",0))</f>
        <v>ada</v>
      </c>
      <c r="Y188" s="5" t="str">
        <f ca="1">IF(B_MSK[[#This Row],[N.B.nota]]="","",ADDRESS(ROW(B_MSK[QB]),COLUMN(B_MSK[QB]))&amp;":"&amp;ADDRESS(ROW(),COLUMN(B_MSK[QB])))</f>
        <v>$D$4:$D$188</v>
      </c>
      <c r="Z188" s="5">
        <f ca="1">IF(B_MSK[[#This Row],[concat]]="","",MATCH(B_MSK[[#This Row],[concat]],[2]!db[NB NOTA_C],0)+1)</f>
        <v>1269</v>
      </c>
      <c r="AA188" s="5" t="str">
        <f ca="1">IF(B_MSK[[#This Row],[//]]="","",HYPERLINK("[D:\kerja\BANK EXP\BARU\DB.XLSX]DB!e"&amp;B_MSK[[#This Row],[DB_ROW]],"&gt;"))</f>
        <v>&gt;</v>
      </c>
      <c r="AB188" s="30" t="str">
        <f ca="1">MID(B_MSK[[#This Row],[/ STN_1]],FIND(" ",B_MSK[[#This Row],[/ STN_1]])+1,LEN(B_MSK[[#This Row],[/ STN_1]]))</f>
        <v>LSN</v>
      </c>
      <c r="AC188" s="11">
        <f ca="1">IF(B_MSK[[#This Row],[//]]="","",IF(B_MSK[[#This Row],[ JUMLAH ]]="","",IF(B_MSK[[#This Row],[C]]="",B_MSK[[#This Row],[HARGA CTN]]/B_MSK[[#This Row],[JMLH BRG]],B_MSK[[#This Row],[HARGA CTN]]/B_MSK[[#This Row],[A_1]])))</f>
        <v>79800</v>
      </c>
      <c r="AD1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6650</v>
      </c>
      <c r="AF18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8" s="15" t="str">
        <f ca="1">IF(B_MSK[[#This Row],[HARGA_2]]="","",IF(MID(B_MSK[[#This Row],[/ STN_2]],FIND(" ",B_MSK[[#This Row],[/ STN_2]])+1,LEN(B_MSK[[#This Row],[/ STN_2]]))="LSN",B_MSK[[#This Row],[HARGA_2]]/12,""))</f>
        <v/>
      </c>
      <c r="AH188" s="7" t="str">
        <f ca="1">IF(B_MSK[[#This Row],[HARGA_3]]="","","/ "&amp;"PCS")</f>
        <v/>
      </c>
      <c r="AI188" s="15">
        <f ca="1">IF(B_MSK[[#This Row],[HARGA_3]]="",IF(B_MSK[[#This Row],[HARGA_2]]="",IF(B_MSK[[#This Row],[HARGA_1]]="","",B_MSK[[#This Row],[HARGA_1]]),B_MSK[[#This Row],[HARGA_2]]),B_MSK[[#This Row],[HARGA_3]])</f>
        <v>6650</v>
      </c>
      <c r="AJ18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8" s="5" t="str">
        <f ca="1">IF(B_MSK[[#This Row],[//]]="","",SUBSTITUTE(SUBSTITUTE(SUBSTITUTE(B_MSK[[#This Row],[QTY/ CTN]]," ","_",2),"(",""),")","")&amp;"_")</f>
        <v>25 LSN_</v>
      </c>
      <c r="AL188" s="5">
        <f ca="1">IF(B_MSK[[#This Row],[A_B]]="","",SEARCH("_",B_MSK[[#This Row],[A_B]]))</f>
        <v>7</v>
      </c>
      <c r="AM188" s="5">
        <f ca="1">IF(B_MSK[[#This Row],[A_B]]="","",LEN(B_MSK[[#This Row],[A_B]]))</f>
        <v>7</v>
      </c>
      <c r="AN188" s="5" t="str">
        <f ca="1">IF(B_MSK[[#This Row],[A_B]]="","",LEFT(B_MSK[[#This Row],[QTY/ CTN]],B_MSK[[#This Row],[A_B_1]]))</f>
        <v>25 LSN</v>
      </c>
      <c r="AO188" s="5" t="str">
        <f ca="1">IF(B_MSK[[#This Row],[A_B]]="","",LEFT(B_MSK[[#This Row],[A_]],SEARCH(" ",B_MSK[[#This Row],[A_]])-1))</f>
        <v>25</v>
      </c>
      <c r="AP188" s="5" t="str">
        <f ca="1">IF(B_MSK[[#This Row],[A_B]]="","",RIGHT(B_MSK[[#This Row],[A_]],LEN(B_MSK[[#This Row],[A_]])-SEARCH(" ",B_MSK[[#This Row],[A_]])))</f>
        <v>LSN</v>
      </c>
      <c r="AQ1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8" s="5" t="str">
        <f ca="1">IF(B_MSK[[#This Row],[B_]]="","",LEFT(B_MSK[[#This Row],[B_]],SEARCH(" ",B_MSK[[#This Row],[B_]])))</f>
        <v xml:space="preserve">12 </v>
      </c>
      <c r="AS188" s="5" t="str">
        <f ca="1">IF(B_MSK[[#This Row],[B_]]="","",RIGHT(B_MSK[[#This Row],[B_]],LEN(B_MSK[[#This Row],[B_]])-SEARCH(" ",B_MSK[[#This Row],[B_]])))</f>
        <v>PCS</v>
      </c>
      <c r="AT188" s="5" t="str">
        <f ca="1">IF(B_MSK[[#This Row],[B_2]]="LSN",12,"")</f>
        <v/>
      </c>
      <c r="AU188" s="5" t="str">
        <f ca="1">IF(B_MSK[[#This Row],[C_1]]="","","PCS")</f>
        <v/>
      </c>
      <c r="AV188" s="5">
        <f ca="1">IF(B_MSK[[#This Row],[A_1]]="","",B_MSK[[#This Row],[A_1]]*IF(B_MSK[[#This Row],[B_1]]="",1,B_MSK[[#This Row],[B_1]])*IF(B_MSK[[#This Row],[C_1]]="",1,B_MSK[[#This Row],[C_1]]))</f>
        <v>300</v>
      </c>
      <c r="AW188" s="5" t="str">
        <f ca="1">IF(B_MSK[[#This Row],[C_2]]="",IF(B_MSK[[#This Row],[B_2]]="",IF(B_MSK[[#This Row],[A_2]]="","",B_MSK[[#This Row],[A_2]]),B_MSK[[#This Row],[B_2]]),B_MSK[[#This Row],[C_2]])</f>
        <v>PCS</v>
      </c>
      <c r="AX188" s="2">
        <f ca="1">IF(ISNUMBER(B_MSK[[#This Row],[TANGGAL DATANG]]),B_MSK[[#This Row],[TANGGAL DATANG]],AX187)</f>
        <v>44935</v>
      </c>
      <c r="AY188" s="5" t="e">
        <f ca="1">IF(B_MSK[[#This Row],[DB_ROW]]="","",INDEX([3]!db[JENIS],B_MSK[[#This Row],[DB_ROW]]-1))</f>
        <v>#REF!</v>
      </c>
      <c r="AZ188" s="5">
        <f ca="1">IF(B_MSK[[#This Row],[A_1]]="","",B_MSK[[#This Row],[A_1]])*1</f>
        <v>25</v>
      </c>
      <c r="BA188" s="5" t="str">
        <f ca="1">IF(B_MSK[[#This Row],[//]]="","",INDEX(INDIRECT(DIR&amp;$2:$2),B_MSK[[#This Row],[//]]))</f>
        <v>ARTO MORO</v>
      </c>
      <c r="BB188" s="5" t="str">
        <f ca="1">CONCATENATE(B_MSK[[#This Row],[concat]],B_MSK[[#This Row],[HARGA_X]],B_MSK[[#This Row],[SAT]])</f>
        <v>kenkoscissorsc838n6650</v>
      </c>
    </row>
    <row r="189" spans="1:54" x14ac:dyDescent="0.25">
      <c r="A189" s="6" t="s">
        <v>128</v>
      </c>
      <c r="B189" s="5" t="str">
        <f ca="1">IF(B_MSK[[#This Row],[N_ID]]="","",INDEX(INDIRECT(DIR&amp;$2:$2),MATCH(B_MSK[[#This Row],[N_ID]],INDIRECT(DIR&amp;"!NOTA[ID_P]"),0)))</f>
        <v/>
      </c>
      <c r="C189" s="5" t="str">
        <f ca="1">IF(B_MSK[[#This Row],[//]]="","",HYPERLINK("["&amp;SUBSTITUTE(DIR,"'","")&amp;"]NOTA!D"&amp;B_MSK[[#This Row],[//]]+2,"&gt;"))</f>
        <v>&gt;</v>
      </c>
      <c r="D189" s="5" t="str">
        <f ca="1">IF(B_MSK[[#This Row],[N_ID]]="","",COUNTIF(INDIRECT(DIR&amp;"!NOTA[ID_H]"),B_MSK[[#This Row],[ID NOTA]]))</f>
        <v/>
      </c>
      <c r="E18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186</v>
      </c>
      <c r="F1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9" s="7" t="str">
        <f ca="1">IF(B_MSK[[#This Row],[stt]]="ada",INDEX([2]!db[NB BM],B_MSK[DB_ROW]-1),"")</f>
        <v>Gunting Kenko SC-848 N</v>
      </c>
      <c r="H189" s="7" t="str">
        <f ca="1">IF(B_MSK[[#This Row],[//]]="","",INDEX(INDIRECT(DIR&amp;$2:$2),B_MSK[[#This Row],[//]]))</f>
        <v>KENKO SINAR INDONESIA</v>
      </c>
      <c r="I189" s="27" t="str">
        <f ca="1">IF(B_MSK[[#This Row],[//]]="","",INDEX(INDIRECT(DB_PATH&amp;$2:$2),B_MSK[[#This Row],[DB_ROW]]-1))</f>
        <v>10 LSN</v>
      </c>
      <c r="J189" s="5">
        <f ca="1">IF(B_MSK[[#This Row],[//]]="","",IF(INDEX(INDIRECT(DIR&amp;$2:$2),B_MSK[[#This Row],[//]])="","",INDEX(INDIRECT(DIR&amp;$2:$2),B_MSK[[#This Row],[//]])))</f>
        <v>2</v>
      </c>
      <c r="K189" s="5" t="str">
        <f ca="1">IF(B_MSK[[#This Row],[//]]="","",IF(INDEX(INDIRECT(DIR&amp;$2:$2),B_MSK[[#This Row],[//]])="","",INDEX(INDIRECT(DIR&amp;$2:$2),B_MSK[[#This Row],[//]])))</f>
        <v/>
      </c>
      <c r="L189" s="5" t="str">
        <f ca="1">IF(B_MSK[[#This Row],[//]]="","",IF(INDEX(INDIRECT(DIR&amp;$2:$2),B_MSK[[#This Row],[//]])="","",INDEX(INDIRECT(DIR&amp;$2:$2),B_MSK[[#This Row],[//]])))</f>
        <v/>
      </c>
      <c r="M189" s="13">
        <f ca="1">IF(B_MSK[[#This Row],[//]]="","",INDEX(INDIRECT(DIR&amp;$2:$2),B_MSK[[#This Row],[//]]))</f>
        <v>0</v>
      </c>
      <c r="N189" s="13">
        <f ca="1">IF(OR(B_MSK[[#This Row],[//]]="",),"",INDEX(INDIRECT(DIR&amp;$2:$2),B_MSK[[#This Row],[//]]))</f>
        <v>1188000</v>
      </c>
      <c r="O189" s="3">
        <f ca="1">IF(B_MSK[[#This Row],[//]]="","",IF(INDEX(INDIRECT(DIR&amp;$2:$2),B_MSK[[#This Row],[//]])=0,"",INDEX(INDIRECT(DIR&amp;$2:$2),B_MSK[[#This Row],[//]])))</f>
        <v>0.17</v>
      </c>
      <c r="P189" s="3" t="str">
        <f ca="1">IF(B_MSK[[#This Row],[//]]="","",IF(INDEX(INDIRECT(DIR&amp;$2:$2),B_MSK[[#This Row],[//]])=0,"",INDEX(INDIRECT(DIR&amp;$2:$2),B_MSK[[#This Row],[//]])))</f>
        <v/>
      </c>
      <c r="Q189" s="12">
        <f ca="1">IF(B_MSK[[#This Row],[//]]="","",INDEX(INDIRECT(DIR&amp;$2:$2),B_MSK[[#This Row],[//]]))</f>
        <v>1972080</v>
      </c>
      <c r="R1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9" s="37">
        <f ca="1">IF(B_MSK[[#This Row],[//]]="","",INDEX(INDIRECT(DIR&amp;$2:$2),B_MSK[[#This Row],[//]]))</f>
        <v>0</v>
      </c>
      <c r="U189" s="38" t="str">
        <f ca="1">IF(SUMIF(B_MSK[NAMA BARANG],B_MSK[[#This Row],[NAMA BARANG]],B_MSK[JMLH BRG])=0,"",SUMIF(B_MSK[NAMA BARANG],B_MSK[[#This Row],[NAMA BARANG]],B_MSK[C]))</f>
        <v/>
      </c>
      <c r="V189" s="7" t="str">
        <f ca="1">IF(B_MSK[[#This Row],[//]]="","",INDEX(INDIRECT(DIR&amp;$2:$2),B_MSK[[#This Row],[//]]))</f>
        <v>KENKO SCISSOR SC-848N</v>
      </c>
      <c r="W189" s="7" t="str">
        <f ca="1">LOWER(SUBSTITUTE(SUBSTITUTE(SUBSTITUTE(SUBSTITUTE(SUBSTITUTE(SUBSTITUTE(SUBSTITUTE(SUBSTITUTE(SUBSTITUTE(B_MSK[[#This Row],[N.B.nota]]," ",""),"-",""),"(",""),")",""),".",""),",",""),"/",""),"""",""),"+",""))</f>
        <v>kenkoscissorsc848n</v>
      </c>
      <c r="X189" s="5" t="str">
        <f ca="1">IF(B_MSK[[#This Row],[N.B.nota]]="","",IF(MATCH(B_MSK[[#This Row],[concat]],[2]!db[NB NOTA_C],0)&gt;0,"ada",0))</f>
        <v>ada</v>
      </c>
      <c r="Y189" s="5" t="str">
        <f ca="1">IF(B_MSK[[#This Row],[N.B.nota]]="","",ADDRESS(ROW(B_MSK[QB]),COLUMN(B_MSK[QB]))&amp;":"&amp;ADDRESS(ROW(),COLUMN(B_MSK[QB])))</f>
        <v>$D$4:$D$189</v>
      </c>
      <c r="Z189" s="5">
        <f ca="1">IF(B_MSK[[#This Row],[concat]]="","",MATCH(B_MSK[[#This Row],[concat]],[2]!db[NB NOTA_C],0)+1)</f>
        <v>1271</v>
      </c>
      <c r="AA189" s="5" t="str">
        <f ca="1">IF(B_MSK[[#This Row],[//]]="","",HYPERLINK("[D:\kerja\BANK EXP\BARU\DB.XLSX]DB!e"&amp;B_MSK[[#This Row],[DB_ROW]],"&gt;"))</f>
        <v>&gt;</v>
      </c>
      <c r="AB189" s="30" t="str">
        <f ca="1">MID(B_MSK[[#This Row],[/ STN_1]],FIND(" ",B_MSK[[#This Row],[/ STN_1]])+1,LEN(B_MSK[[#This Row],[/ STN_1]]))</f>
        <v>LSN</v>
      </c>
      <c r="AC189" s="11">
        <f ca="1">IF(B_MSK[[#This Row],[//]]="","",IF(B_MSK[[#This Row],[ JUMLAH ]]="","",IF(B_MSK[[#This Row],[C]]="",B_MSK[[#This Row],[HARGA CTN]]/B_MSK[[#This Row],[JMLH BRG]],B_MSK[[#This Row],[HARGA CTN]]/B_MSK[[#This Row],[A_1]])))</f>
        <v>118800</v>
      </c>
      <c r="AD1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9900</v>
      </c>
      <c r="AF18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9" s="15" t="str">
        <f ca="1">IF(B_MSK[[#This Row],[HARGA_2]]="","",IF(MID(B_MSK[[#This Row],[/ STN_2]],FIND(" ",B_MSK[[#This Row],[/ STN_2]])+1,LEN(B_MSK[[#This Row],[/ STN_2]]))="LSN",B_MSK[[#This Row],[HARGA_2]]/12,""))</f>
        <v/>
      </c>
      <c r="AH189" s="7" t="str">
        <f ca="1">IF(B_MSK[[#This Row],[HARGA_3]]="","","/ "&amp;"PCS")</f>
        <v/>
      </c>
      <c r="AI189" s="15">
        <f ca="1">IF(B_MSK[[#This Row],[HARGA_3]]="",IF(B_MSK[[#This Row],[HARGA_2]]="",IF(B_MSK[[#This Row],[HARGA_1]]="","",B_MSK[[#This Row],[HARGA_1]]),B_MSK[[#This Row],[HARGA_2]]),B_MSK[[#This Row],[HARGA_3]])</f>
        <v>9900</v>
      </c>
      <c r="AJ18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9" s="5" t="str">
        <f ca="1">IF(B_MSK[[#This Row],[//]]="","",SUBSTITUTE(SUBSTITUTE(SUBSTITUTE(B_MSK[[#This Row],[QTY/ CTN]]," ","_",2),"(",""),")","")&amp;"_")</f>
        <v>10 LSN_</v>
      </c>
      <c r="AL189" s="5">
        <f ca="1">IF(B_MSK[[#This Row],[A_B]]="","",SEARCH("_",B_MSK[[#This Row],[A_B]]))</f>
        <v>7</v>
      </c>
      <c r="AM189" s="5">
        <f ca="1">IF(B_MSK[[#This Row],[A_B]]="","",LEN(B_MSK[[#This Row],[A_B]]))</f>
        <v>7</v>
      </c>
      <c r="AN189" s="5" t="str">
        <f ca="1">IF(B_MSK[[#This Row],[A_B]]="","",LEFT(B_MSK[[#This Row],[QTY/ CTN]],B_MSK[[#This Row],[A_B_1]]))</f>
        <v>10 LSN</v>
      </c>
      <c r="AO189" s="5" t="str">
        <f ca="1">IF(B_MSK[[#This Row],[A_B]]="","",LEFT(B_MSK[[#This Row],[A_]],SEARCH(" ",B_MSK[[#This Row],[A_]])-1))</f>
        <v>10</v>
      </c>
      <c r="AP189" s="5" t="str">
        <f ca="1">IF(B_MSK[[#This Row],[A_B]]="","",RIGHT(B_MSK[[#This Row],[A_]],LEN(B_MSK[[#This Row],[A_]])-SEARCH(" ",B_MSK[[#This Row],[A_]])))</f>
        <v>LSN</v>
      </c>
      <c r="AQ1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9" s="5" t="str">
        <f ca="1">IF(B_MSK[[#This Row],[B_]]="","",LEFT(B_MSK[[#This Row],[B_]],SEARCH(" ",B_MSK[[#This Row],[B_]])))</f>
        <v xml:space="preserve">12 </v>
      </c>
      <c r="AS189" s="5" t="str">
        <f ca="1">IF(B_MSK[[#This Row],[B_]]="","",RIGHT(B_MSK[[#This Row],[B_]],LEN(B_MSK[[#This Row],[B_]])-SEARCH(" ",B_MSK[[#This Row],[B_]])))</f>
        <v>PCS</v>
      </c>
      <c r="AT189" s="5" t="str">
        <f ca="1">IF(B_MSK[[#This Row],[B_2]]="LSN",12,"")</f>
        <v/>
      </c>
      <c r="AU189" s="5" t="str">
        <f ca="1">IF(B_MSK[[#This Row],[C_1]]="","","PCS")</f>
        <v/>
      </c>
      <c r="AV189" s="5">
        <f ca="1">IF(B_MSK[[#This Row],[A_1]]="","",B_MSK[[#This Row],[A_1]]*IF(B_MSK[[#This Row],[B_1]]="",1,B_MSK[[#This Row],[B_1]])*IF(B_MSK[[#This Row],[C_1]]="",1,B_MSK[[#This Row],[C_1]]))</f>
        <v>120</v>
      </c>
      <c r="AW189" s="5" t="str">
        <f ca="1">IF(B_MSK[[#This Row],[C_2]]="",IF(B_MSK[[#This Row],[B_2]]="",IF(B_MSK[[#This Row],[A_2]]="","",B_MSK[[#This Row],[A_2]]),B_MSK[[#This Row],[B_2]]),B_MSK[[#This Row],[C_2]])</f>
        <v>PCS</v>
      </c>
      <c r="AX189" s="2">
        <f ca="1">IF(ISNUMBER(B_MSK[[#This Row],[TANGGAL DATANG]]),B_MSK[[#This Row],[TANGGAL DATANG]],AX188)</f>
        <v>44935</v>
      </c>
      <c r="AY189" s="5" t="e">
        <f ca="1">IF(B_MSK[[#This Row],[DB_ROW]]="","",INDEX([3]!db[JENIS],B_MSK[[#This Row],[DB_ROW]]-1))</f>
        <v>#REF!</v>
      </c>
      <c r="AZ189" s="5">
        <f ca="1">IF(B_MSK[[#This Row],[A_1]]="","",B_MSK[[#This Row],[A_1]])*1</f>
        <v>10</v>
      </c>
      <c r="BA189" s="5" t="str">
        <f ca="1">IF(B_MSK[[#This Row],[//]]="","",INDEX(INDIRECT(DIR&amp;$2:$2),B_MSK[[#This Row],[//]]))</f>
        <v>ARTO MORO</v>
      </c>
      <c r="BB189" s="5" t="str">
        <f ca="1">CONCATENATE(B_MSK[[#This Row],[concat]],B_MSK[[#This Row],[HARGA_X]],B_MSK[[#This Row],[SAT]])</f>
        <v>kenkoscissorsc848n9900</v>
      </c>
    </row>
    <row r="190" spans="1:54" x14ac:dyDescent="0.25">
      <c r="A190" s="6" t="s">
        <v>128</v>
      </c>
      <c r="B190" s="5" t="str">
        <f ca="1">IF(B_MSK[[#This Row],[N_ID]]="","",INDEX(INDIRECT(DIR&amp;$2:$2),MATCH(B_MSK[[#This Row],[N_ID]],INDIRECT(DIR&amp;"!NOTA[ID_P]"),0)))</f>
        <v/>
      </c>
      <c r="C190" s="5" t="str">
        <f ca="1">IF(B_MSK[[#This Row],[//]]="","",HYPERLINK("["&amp;SUBSTITUTE(DIR,"'","")&amp;"]NOTA!D"&amp;B_MSK[[#This Row],[//]]+2,"&gt;"))</f>
        <v>&gt;</v>
      </c>
      <c r="D190" s="5" t="str">
        <f ca="1">IF(B_MSK[[#This Row],[N_ID]]="","",COUNTIF(INDIRECT(DIR&amp;"!NOTA[ID_H]"),B_MSK[[#This Row],[ID NOTA]]))</f>
        <v/>
      </c>
      <c r="E1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187</v>
      </c>
      <c r="F1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0" s="7" t="str">
        <f ca="1">IF(B_MSK[[#This Row],[stt]]="ada",INDEX([2]!db[NB BM],B_MSK[DB_ROW]-1),"")</f>
        <v>Stapler Kenko HD-50</v>
      </c>
      <c r="H190" s="7" t="str">
        <f ca="1">IF(B_MSK[[#This Row],[//]]="","",INDEX(INDIRECT(DIR&amp;$2:$2),B_MSK[[#This Row],[//]]))</f>
        <v>KENKO SINAR INDONESIA</v>
      </c>
      <c r="I190" s="27" t="str">
        <f ca="1">IF(B_MSK[[#This Row],[//]]="","",INDEX(INDIRECT(DB_PATH&amp;$2:$2),B_MSK[[#This Row],[DB_ROW]]-1))</f>
        <v>20 BOX (6 PCS)</v>
      </c>
      <c r="J190" s="5">
        <f ca="1">IF(B_MSK[[#This Row],[//]]="","",IF(INDEX(INDIRECT(DIR&amp;$2:$2),B_MSK[[#This Row],[//]])="","",INDEX(INDIRECT(DIR&amp;$2:$2),B_MSK[[#This Row],[//]])))</f>
        <v>2</v>
      </c>
      <c r="K190" s="5" t="str">
        <f ca="1">IF(B_MSK[[#This Row],[//]]="","",IF(INDEX(INDIRECT(DIR&amp;$2:$2),B_MSK[[#This Row],[//]])="","",INDEX(INDIRECT(DIR&amp;$2:$2),B_MSK[[#This Row],[//]])))</f>
        <v/>
      </c>
      <c r="L190" s="5" t="str">
        <f ca="1">IF(B_MSK[[#This Row],[//]]="","",IF(INDEX(INDIRECT(DIR&amp;$2:$2),B_MSK[[#This Row],[//]])="","",INDEX(INDIRECT(DIR&amp;$2:$2),B_MSK[[#This Row],[//]])))</f>
        <v/>
      </c>
      <c r="M190" s="13">
        <f ca="1">IF(B_MSK[[#This Row],[//]]="","",INDEX(INDIRECT(DIR&amp;$2:$2),B_MSK[[#This Row],[//]]))</f>
        <v>0</v>
      </c>
      <c r="N190" s="13">
        <f ca="1">IF(OR(B_MSK[[#This Row],[//]]="",),"",INDEX(INDIRECT(DIR&amp;$2:$2),B_MSK[[#This Row],[//]]))</f>
        <v>2280000</v>
      </c>
      <c r="O190" s="3">
        <f ca="1">IF(B_MSK[[#This Row],[//]]="","",IF(INDEX(INDIRECT(DIR&amp;$2:$2),B_MSK[[#This Row],[//]])=0,"",INDEX(INDIRECT(DIR&amp;$2:$2),B_MSK[[#This Row],[//]])))</f>
        <v>0.17</v>
      </c>
      <c r="P190" s="3" t="str">
        <f ca="1">IF(B_MSK[[#This Row],[//]]="","",IF(INDEX(INDIRECT(DIR&amp;$2:$2),B_MSK[[#This Row],[//]])=0,"",INDEX(INDIRECT(DIR&amp;$2:$2),B_MSK[[#This Row],[//]])))</f>
        <v/>
      </c>
      <c r="Q190" s="12">
        <f ca="1">IF(B_MSK[[#This Row],[//]]="","",INDEX(INDIRECT(DIR&amp;$2:$2),B_MSK[[#This Row],[//]]))</f>
        <v>3784800</v>
      </c>
      <c r="R1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0" s="37">
        <f ca="1">IF(B_MSK[[#This Row],[//]]="","",INDEX(INDIRECT(DIR&amp;$2:$2),B_MSK[[#This Row],[//]]))</f>
        <v>0</v>
      </c>
      <c r="U190" s="38" t="str">
        <f ca="1">IF(SUMIF(B_MSK[NAMA BARANG],B_MSK[[#This Row],[NAMA BARANG]],B_MSK[JMLH BRG])=0,"",SUMIF(B_MSK[NAMA BARANG],B_MSK[[#This Row],[NAMA BARANG]],B_MSK[C]))</f>
        <v/>
      </c>
      <c r="V190" s="7" t="str">
        <f ca="1">IF(B_MSK[[#This Row],[//]]="","",INDEX(INDIRECT(DIR&amp;$2:$2),B_MSK[[#This Row],[//]]))</f>
        <v>KENKO STAPLER HD-50</v>
      </c>
      <c r="W190" s="7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X190" s="5" t="str">
        <f ca="1">IF(B_MSK[[#This Row],[N.B.nota]]="","",IF(MATCH(B_MSK[[#This Row],[concat]],[2]!db[NB NOTA_C],0)&gt;0,"ada",0))</f>
        <v>ada</v>
      </c>
      <c r="Y190" s="5" t="str">
        <f ca="1">IF(B_MSK[[#This Row],[N.B.nota]]="","",ADDRESS(ROW(B_MSK[QB]),COLUMN(B_MSK[QB]))&amp;":"&amp;ADDRESS(ROW(),COLUMN(B_MSK[QB])))</f>
        <v>$D$4:$D$190</v>
      </c>
      <c r="Z190" s="5">
        <f ca="1">IF(B_MSK[[#This Row],[concat]]="","",MATCH(B_MSK[[#This Row],[concat]],[2]!db[NB NOTA_C],0)+1)</f>
        <v>1298</v>
      </c>
      <c r="AA190" s="5" t="str">
        <f ca="1">IF(B_MSK[[#This Row],[//]]="","",HYPERLINK("[D:\kerja\BANK EXP\BARU\DB.XLSX]DB!e"&amp;B_MSK[[#This Row],[DB_ROW]],"&gt;"))</f>
        <v>&gt;</v>
      </c>
      <c r="AB190" s="30" t="str">
        <f ca="1">MID(B_MSK[[#This Row],[/ STN_1]],FIND(" ",B_MSK[[#This Row],[/ STN_1]])+1,LEN(B_MSK[[#This Row],[/ STN_1]]))</f>
        <v xml:space="preserve">BOX </v>
      </c>
      <c r="AC190" s="11">
        <f ca="1">IF(B_MSK[[#This Row],[//]]="","",IF(B_MSK[[#This Row],[ JUMLAH ]]="","",IF(B_MSK[[#This Row],[C]]="",B_MSK[[#This Row],[HARGA CTN]]/B_MSK[[#This Row],[JMLH BRG]],B_MSK[[#This Row],[HARGA CTN]]/B_MSK[[#This Row],[A_1]])))</f>
        <v>114000</v>
      </c>
      <c r="AD1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9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19000</v>
      </c>
      <c r="AF19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90" s="15" t="str">
        <f ca="1">IF(B_MSK[[#This Row],[HARGA_2]]="","",IF(MID(B_MSK[[#This Row],[/ STN_2]],FIND(" ",B_MSK[[#This Row],[/ STN_2]])+1,LEN(B_MSK[[#This Row],[/ STN_2]]))="LSN",B_MSK[[#This Row],[HARGA_2]]/12,""))</f>
        <v/>
      </c>
      <c r="AH190" s="7" t="str">
        <f ca="1">IF(B_MSK[[#This Row],[HARGA_3]]="","","/ "&amp;"PCS")</f>
        <v/>
      </c>
      <c r="AI190" s="15">
        <f ca="1">IF(B_MSK[[#This Row],[HARGA_3]]="",IF(B_MSK[[#This Row],[HARGA_2]]="",IF(B_MSK[[#This Row],[HARGA_1]]="","",B_MSK[[#This Row],[HARGA_1]]),B_MSK[[#This Row],[HARGA_2]]),B_MSK[[#This Row],[HARGA_3]])</f>
        <v>19000</v>
      </c>
      <c r="AJ19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0" s="5" t="str">
        <f ca="1">IF(B_MSK[[#This Row],[//]]="","",SUBSTITUTE(SUBSTITUTE(SUBSTITUTE(B_MSK[[#This Row],[QTY/ CTN]]," ","_",2),"(",""),")","")&amp;"_")</f>
        <v>20 BOX_6 PCS_</v>
      </c>
      <c r="AL190" s="5">
        <f ca="1">IF(B_MSK[[#This Row],[A_B]]="","",SEARCH("_",B_MSK[[#This Row],[A_B]]))</f>
        <v>7</v>
      </c>
      <c r="AM190" s="5">
        <f ca="1">IF(B_MSK[[#This Row],[A_B]]="","",LEN(B_MSK[[#This Row],[A_B]]))</f>
        <v>13</v>
      </c>
      <c r="AN190" s="5" t="str">
        <f ca="1">IF(B_MSK[[#This Row],[A_B]]="","",LEFT(B_MSK[[#This Row],[QTY/ CTN]],B_MSK[[#This Row],[A_B_1]]))</f>
        <v xml:space="preserve">20 BOX </v>
      </c>
      <c r="AO190" s="5" t="str">
        <f ca="1">IF(B_MSK[[#This Row],[A_B]]="","",LEFT(B_MSK[[#This Row],[A_]],SEARCH(" ",B_MSK[[#This Row],[A_]])-1))</f>
        <v>20</v>
      </c>
      <c r="AP190" s="5" t="str">
        <f ca="1">IF(B_MSK[[#This Row],[A_B]]="","",RIGHT(B_MSK[[#This Row],[A_]],LEN(B_MSK[[#This Row],[A_]])-SEARCH(" ",B_MSK[[#This Row],[A_]])))</f>
        <v xml:space="preserve">BOX </v>
      </c>
      <c r="AQ1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PCS</v>
      </c>
      <c r="AR190" s="5" t="str">
        <f ca="1">IF(B_MSK[[#This Row],[B_]]="","",LEFT(B_MSK[[#This Row],[B_]],SEARCH(" ",B_MSK[[#This Row],[B_]])))</f>
        <v xml:space="preserve">6 </v>
      </c>
      <c r="AS190" s="5" t="str">
        <f ca="1">IF(B_MSK[[#This Row],[B_]]="","",RIGHT(B_MSK[[#This Row],[B_]],LEN(B_MSK[[#This Row],[B_]])-SEARCH(" ",B_MSK[[#This Row],[B_]])))</f>
        <v>PCS</v>
      </c>
      <c r="AT190" s="5" t="str">
        <f ca="1">IF(B_MSK[[#This Row],[B_2]]="LSN",12,"")</f>
        <v/>
      </c>
      <c r="AU190" s="5" t="str">
        <f ca="1">IF(B_MSK[[#This Row],[C_1]]="","","PCS")</f>
        <v/>
      </c>
      <c r="AV190" s="5">
        <f ca="1">IF(B_MSK[[#This Row],[A_1]]="","",B_MSK[[#This Row],[A_1]]*IF(B_MSK[[#This Row],[B_1]]="",1,B_MSK[[#This Row],[B_1]])*IF(B_MSK[[#This Row],[C_1]]="",1,B_MSK[[#This Row],[C_1]]))</f>
        <v>120</v>
      </c>
      <c r="AW190" s="5" t="str">
        <f ca="1">IF(B_MSK[[#This Row],[C_2]]="",IF(B_MSK[[#This Row],[B_2]]="",IF(B_MSK[[#This Row],[A_2]]="","",B_MSK[[#This Row],[A_2]]),B_MSK[[#This Row],[B_2]]),B_MSK[[#This Row],[C_2]])</f>
        <v>PCS</v>
      </c>
      <c r="AX190" s="2">
        <f ca="1">IF(ISNUMBER(B_MSK[[#This Row],[TANGGAL DATANG]]),B_MSK[[#This Row],[TANGGAL DATANG]],AX189)</f>
        <v>44935</v>
      </c>
      <c r="AY190" s="5" t="e">
        <f ca="1">IF(B_MSK[[#This Row],[DB_ROW]]="","",INDEX([3]!db[JENIS],B_MSK[[#This Row],[DB_ROW]]-1))</f>
        <v>#REF!</v>
      </c>
      <c r="AZ190" s="5">
        <f ca="1">IF(B_MSK[[#This Row],[A_1]]="","",B_MSK[[#This Row],[A_1]])*1</f>
        <v>20</v>
      </c>
      <c r="BA190" s="5" t="str">
        <f ca="1">IF(B_MSK[[#This Row],[//]]="","",INDEX(INDIRECT(DIR&amp;$2:$2),B_MSK[[#This Row],[//]]))</f>
        <v>ARTO MORO</v>
      </c>
      <c r="BB190" s="5" t="str">
        <f ca="1">CONCATENATE(B_MSK[[#This Row],[concat]],B_MSK[[#This Row],[HARGA_X]],B_MSK[[#This Row],[SAT]])</f>
        <v>kenkostaplerhd5019000</v>
      </c>
    </row>
    <row r="191" spans="1:54" x14ac:dyDescent="0.25">
      <c r="A191" s="6" t="s">
        <v>128</v>
      </c>
      <c r="B191" s="5" t="str">
        <f ca="1">IF(B_MSK[[#This Row],[N_ID]]="","",INDEX(INDIRECT(DIR&amp;$2:$2),MATCH(B_MSK[[#This Row],[N_ID]],INDIRECT(DIR&amp;"!NOTA[ID_P]"),0)))</f>
        <v/>
      </c>
      <c r="C191" s="5" t="str">
        <f ca="1">IF(B_MSK[[#This Row],[//]]="","",HYPERLINK("["&amp;SUBSTITUTE(DIR,"'","")&amp;"]NOTA!D"&amp;B_MSK[[#This Row],[//]]+2,"&gt;"))</f>
        <v>&gt;</v>
      </c>
      <c r="D191" s="5" t="str">
        <f ca="1">IF(B_MSK[[#This Row],[N_ID]]="","",COUNTIF(INDIRECT(DIR&amp;"!NOTA[ID_H]"),B_MSK[[#This Row],[ID NOTA]]))</f>
        <v/>
      </c>
      <c r="E19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188</v>
      </c>
      <c r="F1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1" s="7" t="str">
        <f ca="1">IF(B_MSK[[#This Row],[stt]]="ada",INDEX([2]!db[NB BM],B_MSK[DB_ROW]-1),"")</f>
        <v>Stapler Kenko HD-12N/13</v>
      </c>
      <c r="H191" s="7" t="str">
        <f ca="1">IF(B_MSK[[#This Row],[//]]="","",INDEX(INDIRECT(DIR&amp;$2:$2),B_MSK[[#This Row],[//]]))</f>
        <v>KENKO SINAR INDONESIA</v>
      </c>
      <c r="I191" s="27" t="str">
        <f ca="1">IF(B_MSK[[#This Row],[//]]="","",INDEX(INDIRECT(DB_PATH&amp;$2:$2),B_MSK[[#This Row],[DB_ROW]]-1))</f>
        <v>6 PCS</v>
      </c>
      <c r="J191" s="5">
        <f ca="1">IF(B_MSK[[#This Row],[//]]="","",IF(INDEX(INDIRECT(DIR&amp;$2:$2),B_MSK[[#This Row],[//]])="","",INDEX(INDIRECT(DIR&amp;$2:$2),B_MSK[[#This Row],[//]])))</f>
        <v>1</v>
      </c>
      <c r="K191" s="5" t="str">
        <f ca="1">IF(B_MSK[[#This Row],[//]]="","",IF(INDEX(INDIRECT(DIR&amp;$2:$2),B_MSK[[#This Row],[//]])="","",INDEX(INDIRECT(DIR&amp;$2:$2),B_MSK[[#This Row],[//]])))</f>
        <v/>
      </c>
      <c r="L191" s="5" t="str">
        <f ca="1">IF(B_MSK[[#This Row],[//]]="","",IF(INDEX(INDIRECT(DIR&amp;$2:$2),B_MSK[[#This Row],[//]])="","",INDEX(INDIRECT(DIR&amp;$2:$2),B_MSK[[#This Row],[//]])))</f>
        <v/>
      </c>
      <c r="M191" s="13">
        <f ca="1">IF(B_MSK[[#This Row],[//]]="","",INDEX(INDIRECT(DIR&amp;$2:$2),B_MSK[[#This Row],[//]]))</f>
        <v>0</v>
      </c>
      <c r="N191" s="13">
        <f ca="1">IF(OR(B_MSK[[#This Row],[//]]="",),"",INDEX(INDIRECT(DIR&amp;$2:$2),B_MSK[[#This Row],[//]]))</f>
        <v>504000</v>
      </c>
      <c r="O191" s="3">
        <f ca="1">IF(B_MSK[[#This Row],[//]]="","",IF(INDEX(INDIRECT(DIR&amp;$2:$2),B_MSK[[#This Row],[//]])=0,"",INDEX(INDIRECT(DIR&amp;$2:$2),B_MSK[[#This Row],[//]])))</f>
        <v>0.17</v>
      </c>
      <c r="P191" s="3" t="str">
        <f ca="1">IF(B_MSK[[#This Row],[//]]="","",IF(INDEX(INDIRECT(DIR&amp;$2:$2),B_MSK[[#This Row],[//]])=0,"",INDEX(INDIRECT(DIR&amp;$2:$2),B_MSK[[#This Row],[//]])))</f>
        <v/>
      </c>
      <c r="Q191" s="12">
        <f ca="1">IF(B_MSK[[#This Row],[//]]="","",INDEX(INDIRECT(DIR&amp;$2:$2),B_MSK[[#This Row],[//]]))</f>
        <v>418320</v>
      </c>
      <c r="R1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1" s="37">
        <f ca="1">IF(B_MSK[[#This Row],[//]]="","",INDEX(INDIRECT(DIR&amp;$2:$2),B_MSK[[#This Row],[//]]))</f>
        <v>0</v>
      </c>
      <c r="U191" s="38" t="str">
        <f ca="1">IF(SUMIF(B_MSK[NAMA BARANG],B_MSK[[#This Row],[NAMA BARANG]],B_MSK[JMLH BRG])=0,"",SUMIF(B_MSK[NAMA BARANG],B_MSK[[#This Row],[NAMA BARANG]],B_MSK[C]))</f>
        <v/>
      </c>
      <c r="V191" s="7" t="str">
        <f ca="1">IF(B_MSK[[#This Row],[//]]="","",INDEX(INDIRECT(DIR&amp;$2:$2),B_MSK[[#This Row],[//]]))</f>
        <v>KENKO HEAVY DUTY STAPLER HD-12N/13</v>
      </c>
      <c r="W191" s="7" t="str">
        <f ca="1">LOWER(SUBSTITUTE(SUBSTITUTE(SUBSTITUTE(SUBSTITUTE(SUBSTITUTE(SUBSTITUTE(SUBSTITUTE(SUBSTITUTE(SUBSTITUTE(B_MSK[[#This Row],[N.B.nota]]," ",""),"-",""),"(",""),")",""),".",""),",",""),"/",""),"""",""),"+",""))</f>
        <v>kenkoheavydutystaplerhd12n13</v>
      </c>
      <c r="X191" s="5" t="str">
        <f ca="1">IF(B_MSK[[#This Row],[N.B.nota]]="","",IF(MATCH(B_MSK[[#This Row],[concat]],[2]!db[NB NOTA_C],0)&gt;0,"ada",0))</f>
        <v>ada</v>
      </c>
      <c r="Y191" s="5" t="str">
        <f ca="1">IF(B_MSK[[#This Row],[N.B.nota]]="","",ADDRESS(ROW(B_MSK[QB]),COLUMN(B_MSK[QB]))&amp;":"&amp;ADDRESS(ROW(),COLUMN(B_MSK[QB])))</f>
        <v>$D$4:$D$191</v>
      </c>
      <c r="Z191" s="5">
        <f ca="1">IF(B_MSK[[#This Row],[concat]]="","",MATCH(B_MSK[[#This Row],[concat]],[2]!db[NB NOTA_C],0)+1)</f>
        <v>1196</v>
      </c>
      <c r="AA191" s="5" t="str">
        <f ca="1">IF(B_MSK[[#This Row],[//]]="","",HYPERLINK("[D:\kerja\BANK EXP\BARU\DB.XLSX]DB!e"&amp;B_MSK[[#This Row],[DB_ROW]],"&gt;"))</f>
        <v>&gt;</v>
      </c>
      <c r="AB191" s="30" t="str">
        <f ca="1">MID(B_MSK[[#This Row],[/ STN_1]],FIND(" ",B_MSK[[#This Row],[/ STN_1]])+1,LEN(B_MSK[[#This Row],[/ STN_1]]))</f>
        <v>PCS</v>
      </c>
      <c r="AC191" s="11">
        <f ca="1">IF(B_MSK[[#This Row],[//]]="","",IF(B_MSK[[#This Row],[ JUMLAH ]]="","",IF(B_MSK[[#This Row],[C]]="",B_MSK[[#This Row],[HARGA CTN]]/B_MSK[[#This Row],[JMLH BRG]],B_MSK[[#This Row],[HARGA CTN]]/B_MSK[[#This Row],[A_1]])))</f>
        <v>84000</v>
      </c>
      <c r="AD1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1" s="15" t="str">
        <f ca="1">IF(B_MSK[[#This Row],[HARGA_2]]="","",IF(MID(B_MSK[[#This Row],[/ STN_2]],FIND(" ",B_MSK[[#This Row],[/ STN_2]])+1,LEN(B_MSK[[#This Row],[/ STN_2]]))="LSN",B_MSK[[#This Row],[HARGA_2]]/12,""))</f>
        <v/>
      </c>
      <c r="AH191" s="7" t="str">
        <f ca="1">IF(B_MSK[[#This Row],[HARGA_3]]="","","/ "&amp;"PCS")</f>
        <v/>
      </c>
      <c r="AI191" s="15">
        <f ca="1">IF(B_MSK[[#This Row],[HARGA_3]]="",IF(B_MSK[[#This Row],[HARGA_2]]="",IF(B_MSK[[#This Row],[HARGA_1]]="","",B_MSK[[#This Row],[HARGA_1]]),B_MSK[[#This Row],[HARGA_2]]),B_MSK[[#This Row],[HARGA_3]])</f>
        <v>84000</v>
      </c>
      <c r="AJ19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1" s="5" t="str">
        <f ca="1">IF(B_MSK[[#This Row],[//]]="","",SUBSTITUTE(SUBSTITUTE(SUBSTITUTE(B_MSK[[#This Row],[QTY/ CTN]]," ","_",2),"(",""),")","")&amp;"_")</f>
        <v>6 PCS_</v>
      </c>
      <c r="AL191" s="5">
        <f ca="1">IF(B_MSK[[#This Row],[A_B]]="","",SEARCH("_",B_MSK[[#This Row],[A_B]]))</f>
        <v>6</v>
      </c>
      <c r="AM191" s="5">
        <f ca="1">IF(B_MSK[[#This Row],[A_B]]="","",LEN(B_MSK[[#This Row],[A_B]]))</f>
        <v>6</v>
      </c>
      <c r="AN191" s="5" t="str">
        <f ca="1">IF(B_MSK[[#This Row],[A_B]]="","",LEFT(B_MSK[[#This Row],[QTY/ CTN]],B_MSK[[#This Row],[A_B_1]]))</f>
        <v>6 PCS</v>
      </c>
      <c r="AO191" s="5" t="str">
        <f ca="1">IF(B_MSK[[#This Row],[A_B]]="","",LEFT(B_MSK[[#This Row],[A_]],SEARCH(" ",B_MSK[[#This Row],[A_]])-1))</f>
        <v>6</v>
      </c>
      <c r="AP191" s="5" t="str">
        <f ca="1">IF(B_MSK[[#This Row],[A_B]]="","",RIGHT(B_MSK[[#This Row],[A_]],LEN(B_MSK[[#This Row],[A_]])-SEARCH(" ",B_MSK[[#This Row],[A_]])))</f>
        <v>PCS</v>
      </c>
      <c r="AQ1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1" s="5" t="str">
        <f ca="1">IF(B_MSK[[#This Row],[B_]]="","",LEFT(B_MSK[[#This Row],[B_]],SEARCH(" ",B_MSK[[#This Row],[B_]])))</f>
        <v/>
      </c>
      <c r="AS191" s="5" t="str">
        <f ca="1">IF(B_MSK[[#This Row],[B_]]="","",RIGHT(B_MSK[[#This Row],[B_]],LEN(B_MSK[[#This Row],[B_]])-SEARCH(" ",B_MSK[[#This Row],[B_]])))</f>
        <v/>
      </c>
      <c r="AT191" s="5" t="str">
        <f ca="1">IF(B_MSK[[#This Row],[B_2]]="LSN",12,"")</f>
        <v/>
      </c>
      <c r="AU191" s="5" t="str">
        <f ca="1">IF(B_MSK[[#This Row],[C_1]]="","","PCS")</f>
        <v/>
      </c>
      <c r="AV191" s="5">
        <f ca="1">IF(B_MSK[[#This Row],[A_1]]="","",B_MSK[[#This Row],[A_1]]*IF(B_MSK[[#This Row],[B_1]]="",1,B_MSK[[#This Row],[B_1]])*IF(B_MSK[[#This Row],[C_1]]="",1,B_MSK[[#This Row],[C_1]]))</f>
        <v>6</v>
      </c>
      <c r="AW191" s="5" t="str">
        <f ca="1">IF(B_MSK[[#This Row],[C_2]]="",IF(B_MSK[[#This Row],[B_2]]="",IF(B_MSK[[#This Row],[A_2]]="","",B_MSK[[#This Row],[A_2]]),B_MSK[[#This Row],[B_2]]),B_MSK[[#This Row],[C_2]])</f>
        <v>PCS</v>
      </c>
      <c r="AX191" s="2">
        <f ca="1">IF(ISNUMBER(B_MSK[[#This Row],[TANGGAL DATANG]]),B_MSK[[#This Row],[TANGGAL DATANG]],AX190)</f>
        <v>44935</v>
      </c>
      <c r="AY191" s="5" t="e">
        <f ca="1">IF(B_MSK[[#This Row],[DB_ROW]]="","",INDEX([3]!db[JENIS],B_MSK[[#This Row],[DB_ROW]]-1))</f>
        <v>#REF!</v>
      </c>
      <c r="AZ191" s="5">
        <f ca="1">IF(B_MSK[[#This Row],[A_1]]="","",B_MSK[[#This Row],[A_1]])*1</f>
        <v>6</v>
      </c>
      <c r="BA191" s="5" t="str">
        <f ca="1">IF(B_MSK[[#This Row],[//]]="","",INDEX(INDIRECT(DIR&amp;$2:$2),B_MSK[[#This Row],[//]]))</f>
        <v>ARTO MORO</v>
      </c>
      <c r="BB191" s="5" t="str">
        <f ca="1">CONCATENATE(B_MSK[[#This Row],[concat]],B_MSK[[#This Row],[HARGA_X]],B_MSK[[#This Row],[SAT]])</f>
        <v>kenkoheavydutystaplerhd12n1384000</v>
      </c>
    </row>
    <row r="192" spans="1:54" x14ac:dyDescent="0.25">
      <c r="A192" s="6" t="s">
        <v>128</v>
      </c>
      <c r="B192" s="5" t="str">
        <f ca="1">IF(B_MSK[[#This Row],[N_ID]]="","",INDEX(INDIRECT(DIR&amp;$2:$2),MATCH(B_MSK[[#This Row],[N_ID]],INDIRECT(DIR&amp;"!NOTA[ID_P]"),0)))</f>
        <v/>
      </c>
      <c r="C192" s="5" t="str">
        <f ca="1">IF(B_MSK[[#This Row],[//]]="","",HYPERLINK("["&amp;SUBSTITUTE(DIR,"'","")&amp;"]NOTA!D"&amp;B_MSK[[#This Row],[//]]+2,"&gt;"))</f>
        <v>&gt;</v>
      </c>
      <c r="D192" s="5" t="str">
        <f ca="1">IF(B_MSK[[#This Row],[N_ID]]="","",COUNTIF(INDIRECT(DIR&amp;"!NOTA[ID_H]"),B_MSK[[#This Row],[ID NOTA]]))</f>
        <v/>
      </c>
      <c r="E1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189</v>
      </c>
      <c r="F1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2" s="7" t="str">
        <f ca="1">IF(B_MSK[[#This Row],[stt]]="ada",INDEX([2]!db[NB BM],B_MSK[DB_ROW]-1),"")</f>
        <v>Stip Kenko ERW-20 SQ putih</v>
      </c>
      <c r="H192" s="7" t="str">
        <f ca="1">IF(B_MSK[[#This Row],[//]]="","",INDEX(INDIRECT(DIR&amp;$2:$2),B_MSK[[#This Row],[//]]))</f>
        <v>KENKO SINAR INDONESIA</v>
      </c>
      <c r="I192" s="27" t="str">
        <f ca="1">IF(B_MSK[[#This Row],[//]]="","",INDEX(INDIRECT(DB_PATH&amp;$2:$2),B_MSK[[#This Row],[DB_ROW]]-1))</f>
        <v>50 BOX</v>
      </c>
      <c r="J192" s="5">
        <f ca="1">IF(B_MSK[[#This Row],[//]]="","",IF(INDEX(INDIRECT(DIR&amp;$2:$2),B_MSK[[#This Row],[//]])="","",INDEX(INDIRECT(DIR&amp;$2:$2),B_MSK[[#This Row],[//]])))</f>
        <v>2</v>
      </c>
      <c r="K192" s="5" t="str">
        <f ca="1">IF(B_MSK[[#This Row],[//]]="","",IF(INDEX(INDIRECT(DIR&amp;$2:$2),B_MSK[[#This Row],[//]])="","",INDEX(INDIRECT(DIR&amp;$2:$2),B_MSK[[#This Row],[//]])))</f>
        <v/>
      </c>
      <c r="L192" s="5" t="str">
        <f ca="1">IF(B_MSK[[#This Row],[//]]="","",IF(INDEX(INDIRECT(DIR&amp;$2:$2),B_MSK[[#This Row],[//]])="","",INDEX(INDIRECT(DIR&amp;$2:$2),B_MSK[[#This Row],[//]])))</f>
        <v/>
      </c>
      <c r="M192" s="13">
        <f ca="1">IF(B_MSK[[#This Row],[//]]="","",INDEX(INDIRECT(DIR&amp;$2:$2),B_MSK[[#This Row],[//]]))</f>
        <v>0</v>
      </c>
      <c r="N192" s="13">
        <f ca="1">IF(OR(B_MSK[[#This Row],[//]]="",),"",INDEX(INDIRECT(DIR&amp;$2:$2),B_MSK[[#This Row],[//]]))</f>
        <v>1500000</v>
      </c>
      <c r="O192" s="3">
        <f ca="1">IF(B_MSK[[#This Row],[//]]="","",IF(INDEX(INDIRECT(DIR&amp;$2:$2),B_MSK[[#This Row],[//]])=0,"",INDEX(INDIRECT(DIR&amp;$2:$2),B_MSK[[#This Row],[//]])))</f>
        <v>0.17</v>
      </c>
      <c r="P192" s="3" t="str">
        <f ca="1">IF(B_MSK[[#This Row],[//]]="","",IF(INDEX(INDIRECT(DIR&amp;$2:$2),B_MSK[[#This Row],[//]])=0,"",INDEX(INDIRECT(DIR&amp;$2:$2),B_MSK[[#This Row],[//]])))</f>
        <v/>
      </c>
      <c r="Q192" s="12">
        <f ca="1">IF(B_MSK[[#This Row],[//]]="","",INDEX(INDIRECT(DIR&amp;$2:$2),B_MSK[[#This Row],[//]]))</f>
        <v>2490000</v>
      </c>
      <c r="R1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2" s="37">
        <f ca="1">IF(B_MSK[[#This Row],[//]]="","",INDEX(INDIRECT(DIR&amp;$2:$2),B_MSK[[#This Row],[//]]))</f>
        <v>0</v>
      </c>
      <c r="U192" s="38" t="str">
        <f ca="1">IF(SUMIF(B_MSK[NAMA BARANG],B_MSK[[#This Row],[NAMA BARANG]],B_MSK[JMLH BRG])=0,"",SUMIF(B_MSK[NAMA BARANG],B_MSK[[#This Row],[NAMA BARANG]],B_MSK[C]))</f>
        <v/>
      </c>
      <c r="V192" s="7" t="str">
        <f ca="1">IF(B_MSK[[#This Row],[//]]="","",INDEX(INDIRECT(DIR&amp;$2:$2),B_MSK[[#This Row],[//]]))</f>
        <v>KENKO ERASER ERW-20SQ WHITE</v>
      </c>
      <c r="W192" s="7" t="str">
        <f ca="1">LOWER(SUBSTITUTE(SUBSTITUTE(SUBSTITUTE(SUBSTITUTE(SUBSTITUTE(SUBSTITUTE(SUBSTITUTE(SUBSTITUTE(SUBSTITUTE(B_MSK[[#This Row],[N.B.nota]]," ",""),"-",""),"(",""),")",""),".",""),",",""),"/",""),"""",""),"+",""))</f>
        <v>kenkoerasererw20sqwhite</v>
      </c>
      <c r="X192" s="5" t="str">
        <f ca="1">IF(B_MSK[[#This Row],[N.B.nota]]="","",IF(MATCH(B_MSK[[#This Row],[concat]],[2]!db[NB NOTA_C],0)&gt;0,"ada",0))</f>
        <v>ada</v>
      </c>
      <c r="Y192" s="5" t="str">
        <f ca="1">IF(B_MSK[[#This Row],[N.B.nota]]="","",ADDRESS(ROW(B_MSK[QB]),COLUMN(B_MSK[QB]))&amp;":"&amp;ADDRESS(ROW(),COLUMN(B_MSK[QB])))</f>
        <v>$D$4:$D$192</v>
      </c>
      <c r="Z192" s="5">
        <f ca="1">IF(B_MSK[[#This Row],[concat]]="","",MATCH(B_MSK[[#This Row],[concat]],[2]!db[NB NOTA_C],0)+1)</f>
        <v>1315</v>
      </c>
      <c r="AA192" s="5" t="str">
        <f ca="1">IF(B_MSK[[#This Row],[//]]="","",HYPERLINK("[D:\kerja\BANK EXP\BARU\DB.XLSX]DB!e"&amp;B_MSK[[#This Row],[DB_ROW]],"&gt;"))</f>
        <v>&gt;</v>
      </c>
      <c r="AB192" s="30" t="str">
        <f ca="1">MID(B_MSK[[#This Row],[/ STN_1]],FIND(" ",B_MSK[[#This Row],[/ STN_1]])+1,LEN(B_MSK[[#This Row],[/ STN_1]]))</f>
        <v>BOX</v>
      </c>
      <c r="AC192" s="11">
        <f ca="1">IF(B_MSK[[#This Row],[//]]="","",IF(B_MSK[[#This Row],[ JUMLAH ]]="","",IF(B_MSK[[#This Row],[C]]="",B_MSK[[#This Row],[HARGA CTN]]/B_MSK[[#This Row],[JMLH BRG]],B_MSK[[#This Row],[HARGA CTN]]/B_MSK[[#This Row],[A_1]])))</f>
        <v>30000</v>
      </c>
      <c r="AD1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1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2" s="15" t="str">
        <f ca="1">IF(B_MSK[[#This Row],[HARGA_2]]="","",IF(MID(B_MSK[[#This Row],[/ STN_2]],FIND(" ",B_MSK[[#This Row],[/ STN_2]])+1,LEN(B_MSK[[#This Row],[/ STN_2]]))="LSN",B_MSK[[#This Row],[HARGA_2]]/12,""))</f>
        <v/>
      </c>
      <c r="AH192" s="7" t="str">
        <f ca="1">IF(B_MSK[[#This Row],[HARGA_3]]="","","/ "&amp;"PCS")</f>
        <v/>
      </c>
      <c r="AI192" s="15">
        <f ca="1">IF(B_MSK[[#This Row],[HARGA_3]]="",IF(B_MSK[[#This Row],[HARGA_2]]="",IF(B_MSK[[#This Row],[HARGA_1]]="","",B_MSK[[#This Row],[HARGA_1]]),B_MSK[[#This Row],[HARGA_2]]),B_MSK[[#This Row],[HARGA_3]])</f>
        <v>30000</v>
      </c>
      <c r="AJ192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92" s="5" t="str">
        <f ca="1">IF(B_MSK[[#This Row],[//]]="","",SUBSTITUTE(SUBSTITUTE(SUBSTITUTE(B_MSK[[#This Row],[QTY/ CTN]]," ","_",2),"(",""),")","")&amp;"_")</f>
        <v>50 BOX_</v>
      </c>
      <c r="AL192" s="5">
        <f ca="1">IF(B_MSK[[#This Row],[A_B]]="","",SEARCH("_",B_MSK[[#This Row],[A_B]]))</f>
        <v>7</v>
      </c>
      <c r="AM192" s="5">
        <f ca="1">IF(B_MSK[[#This Row],[A_B]]="","",LEN(B_MSK[[#This Row],[A_B]]))</f>
        <v>7</v>
      </c>
      <c r="AN192" s="5" t="str">
        <f ca="1">IF(B_MSK[[#This Row],[A_B]]="","",LEFT(B_MSK[[#This Row],[QTY/ CTN]],B_MSK[[#This Row],[A_B_1]]))</f>
        <v>50 BOX</v>
      </c>
      <c r="AO192" s="5" t="str">
        <f ca="1">IF(B_MSK[[#This Row],[A_B]]="","",LEFT(B_MSK[[#This Row],[A_]],SEARCH(" ",B_MSK[[#This Row],[A_]])-1))</f>
        <v>50</v>
      </c>
      <c r="AP192" s="5" t="str">
        <f ca="1">IF(B_MSK[[#This Row],[A_B]]="","",RIGHT(B_MSK[[#This Row],[A_]],LEN(B_MSK[[#This Row],[A_]])-SEARCH(" ",B_MSK[[#This Row],[A_]])))</f>
        <v>BOX</v>
      </c>
      <c r="AQ1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2" s="5" t="str">
        <f ca="1">IF(B_MSK[[#This Row],[B_]]="","",LEFT(B_MSK[[#This Row],[B_]],SEARCH(" ",B_MSK[[#This Row],[B_]])))</f>
        <v/>
      </c>
      <c r="AS192" s="5" t="str">
        <f ca="1">IF(B_MSK[[#This Row],[B_]]="","",RIGHT(B_MSK[[#This Row],[B_]],LEN(B_MSK[[#This Row],[B_]])-SEARCH(" ",B_MSK[[#This Row],[B_]])))</f>
        <v/>
      </c>
      <c r="AT192" s="5" t="str">
        <f ca="1">IF(B_MSK[[#This Row],[B_2]]="LSN",12,"")</f>
        <v/>
      </c>
      <c r="AU192" s="5" t="str">
        <f ca="1">IF(B_MSK[[#This Row],[C_1]]="","","PCS")</f>
        <v/>
      </c>
      <c r="AV192" s="5">
        <f ca="1">IF(B_MSK[[#This Row],[A_1]]="","",B_MSK[[#This Row],[A_1]]*IF(B_MSK[[#This Row],[B_1]]="",1,B_MSK[[#This Row],[B_1]])*IF(B_MSK[[#This Row],[C_1]]="",1,B_MSK[[#This Row],[C_1]]))</f>
        <v>50</v>
      </c>
      <c r="AW192" s="5" t="str">
        <f ca="1">IF(B_MSK[[#This Row],[C_2]]="",IF(B_MSK[[#This Row],[B_2]]="",IF(B_MSK[[#This Row],[A_2]]="","",B_MSK[[#This Row],[A_2]]),B_MSK[[#This Row],[B_2]]),B_MSK[[#This Row],[C_2]])</f>
        <v>BOX</v>
      </c>
      <c r="AX192" s="2">
        <f ca="1">IF(ISNUMBER(B_MSK[[#This Row],[TANGGAL DATANG]]),B_MSK[[#This Row],[TANGGAL DATANG]],AX191)</f>
        <v>44935</v>
      </c>
      <c r="AY192" s="5" t="e">
        <f ca="1">IF(B_MSK[[#This Row],[DB_ROW]]="","",INDEX([3]!db[JENIS],B_MSK[[#This Row],[DB_ROW]]-1))</f>
        <v>#REF!</v>
      </c>
      <c r="AZ192" s="5">
        <f ca="1">IF(B_MSK[[#This Row],[A_1]]="","",B_MSK[[#This Row],[A_1]])*1</f>
        <v>50</v>
      </c>
      <c r="BA192" s="5" t="str">
        <f ca="1">IF(B_MSK[[#This Row],[//]]="","",INDEX(INDIRECT(DIR&amp;$2:$2),B_MSK[[#This Row],[//]]))</f>
        <v>ARTO MORO</v>
      </c>
      <c r="BB192" s="5" t="str">
        <f ca="1">CONCATENATE(B_MSK[[#This Row],[concat]],B_MSK[[#This Row],[HARGA_X]],B_MSK[[#This Row],[SAT]])</f>
        <v>kenkoerasererw20sqwhite30000</v>
      </c>
    </row>
    <row r="193" spans="1:54" x14ac:dyDescent="0.25">
      <c r="A193" s="6" t="s">
        <v>128</v>
      </c>
      <c r="B193" s="5" t="str">
        <f ca="1">IF(B_MSK[[#This Row],[N_ID]]="","",INDEX(INDIRECT(DIR&amp;$2:$2),MATCH(B_MSK[[#This Row],[N_ID]],INDIRECT(DIR&amp;"!NOTA[ID_P]"),0)))</f>
        <v/>
      </c>
      <c r="C193" s="5" t="str">
        <f ca="1">IF(B_MSK[[#This Row],[//]]="","",HYPERLINK("["&amp;SUBSTITUTE(DIR,"'","")&amp;"]NOTA!D"&amp;B_MSK[[#This Row],[//]]+2,"&gt;"))</f>
        <v>&gt;</v>
      </c>
      <c r="D193" s="5" t="str">
        <f ca="1">IF(B_MSK[[#This Row],[N_ID]]="","",COUNTIF(INDIRECT(DIR&amp;"!NOTA[ID_H]"),B_MSK[[#This Row],[ID NOTA]]))</f>
        <v/>
      </c>
      <c r="E1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190</v>
      </c>
      <c r="F1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3" s="7" t="str">
        <f ca="1">IF(B_MSK[[#This Row],[stt]]="ada",INDEX([2]!db[NB BM],B_MSK[DB_ROW]-1),"")</f>
        <v>Stip Kenko ERW-40 SQ putih</v>
      </c>
      <c r="H193" s="7" t="str">
        <f ca="1">IF(B_MSK[[#This Row],[//]]="","",INDEX(INDIRECT(DIR&amp;$2:$2),B_MSK[[#This Row],[//]]))</f>
        <v>KENKO SINAR INDONESIA</v>
      </c>
      <c r="I193" s="27" t="str">
        <f ca="1">IF(B_MSK[[#This Row],[//]]="","",INDEX(INDIRECT(DB_PATH&amp;$2:$2),B_MSK[[#This Row],[DB_ROW]]-1))</f>
        <v>50 BOX</v>
      </c>
      <c r="J193" s="5">
        <f ca="1">IF(B_MSK[[#This Row],[//]]="","",IF(INDEX(INDIRECT(DIR&amp;$2:$2),B_MSK[[#This Row],[//]])="","",INDEX(INDIRECT(DIR&amp;$2:$2),B_MSK[[#This Row],[//]])))</f>
        <v>1</v>
      </c>
      <c r="K193" s="5" t="str">
        <f ca="1">IF(B_MSK[[#This Row],[//]]="","",IF(INDEX(INDIRECT(DIR&amp;$2:$2),B_MSK[[#This Row],[//]])="","",INDEX(INDIRECT(DIR&amp;$2:$2),B_MSK[[#This Row],[//]])))</f>
        <v/>
      </c>
      <c r="L193" s="5" t="str">
        <f ca="1">IF(B_MSK[[#This Row],[//]]="","",IF(INDEX(INDIRECT(DIR&amp;$2:$2),B_MSK[[#This Row],[//]])="","",INDEX(INDIRECT(DIR&amp;$2:$2),B_MSK[[#This Row],[//]])))</f>
        <v/>
      </c>
      <c r="M193" s="13">
        <f ca="1">IF(B_MSK[[#This Row],[//]]="","",INDEX(INDIRECT(DIR&amp;$2:$2),B_MSK[[#This Row],[//]]))</f>
        <v>0</v>
      </c>
      <c r="N193" s="13">
        <f ca="1">IF(OR(B_MSK[[#This Row],[//]]="",),"",INDEX(INDIRECT(DIR&amp;$2:$2),B_MSK[[#This Row],[//]]))</f>
        <v>1375000</v>
      </c>
      <c r="O193" s="3">
        <f ca="1">IF(B_MSK[[#This Row],[//]]="","",IF(INDEX(INDIRECT(DIR&amp;$2:$2),B_MSK[[#This Row],[//]])=0,"",INDEX(INDIRECT(DIR&amp;$2:$2),B_MSK[[#This Row],[//]])))</f>
        <v>0.17</v>
      </c>
      <c r="P193" s="3" t="str">
        <f ca="1">IF(B_MSK[[#This Row],[//]]="","",IF(INDEX(INDIRECT(DIR&amp;$2:$2),B_MSK[[#This Row],[//]])=0,"",INDEX(INDIRECT(DIR&amp;$2:$2),B_MSK[[#This Row],[//]])))</f>
        <v/>
      </c>
      <c r="Q193" s="12">
        <f ca="1">IF(B_MSK[[#This Row],[//]]="","",INDEX(INDIRECT(DIR&amp;$2:$2),B_MSK[[#This Row],[//]]))</f>
        <v>1141250</v>
      </c>
      <c r="R1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3" s="37">
        <f ca="1">IF(B_MSK[[#This Row],[//]]="","",INDEX(INDIRECT(DIR&amp;$2:$2),B_MSK[[#This Row],[//]]))</f>
        <v>0</v>
      </c>
      <c r="U193" s="38" t="str">
        <f ca="1">IF(SUMIF(B_MSK[NAMA BARANG],B_MSK[[#This Row],[NAMA BARANG]],B_MSK[JMLH BRG])=0,"",SUMIF(B_MSK[NAMA BARANG],B_MSK[[#This Row],[NAMA BARANG]],B_MSK[C]))</f>
        <v/>
      </c>
      <c r="V193" s="7" t="str">
        <f ca="1">IF(B_MSK[[#This Row],[//]]="","",INDEX(INDIRECT(DIR&amp;$2:$2),B_MSK[[#This Row],[//]]))</f>
        <v>KENKO ERASER ERW-40SQ WHITE</v>
      </c>
      <c r="W193" s="7" t="str">
        <f ca="1">LOWER(SUBSTITUTE(SUBSTITUTE(SUBSTITUTE(SUBSTITUTE(SUBSTITUTE(SUBSTITUTE(SUBSTITUTE(SUBSTITUTE(SUBSTITUTE(B_MSK[[#This Row],[N.B.nota]]," ",""),"-",""),"(",""),")",""),".",""),",",""),"/",""),"""",""),"+",""))</f>
        <v>kenkoerasererw40sqwhite</v>
      </c>
      <c r="X193" s="5" t="str">
        <f ca="1">IF(B_MSK[[#This Row],[N.B.nota]]="","",IF(MATCH(B_MSK[[#This Row],[concat]],[2]!db[NB NOTA_C],0)&gt;0,"ada",0))</f>
        <v>ada</v>
      </c>
      <c r="Y193" s="5" t="str">
        <f ca="1">IF(B_MSK[[#This Row],[N.B.nota]]="","",ADDRESS(ROW(B_MSK[QB]),COLUMN(B_MSK[QB]))&amp;":"&amp;ADDRESS(ROW(),COLUMN(B_MSK[QB])))</f>
        <v>$D$4:$D$193</v>
      </c>
      <c r="Z193" s="5">
        <f ca="1">IF(B_MSK[[#This Row],[concat]]="","",MATCH(B_MSK[[#This Row],[concat]],[2]!db[NB NOTA_C],0)+1)</f>
        <v>1146</v>
      </c>
      <c r="AA193" s="5" t="str">
        <f ca="1">IF(B_MSK[[#This Row],[//]]="","",HYPERLINK("[D:\kerja\BANK EXP\BARU\DB.XLSX]DB!e"&amp;B_MSK[[#This Row],[DB_ROW]],"&gt;"))</f>
        <v>&gt;</v>
      </c>
      <c r="AB193" s="30" t="str">
        <f ca="1">MID(B_MSK[[#This Row],[/ STN_1]],FIND(" ",B_MSK[[#This Row],[/ STN_1]])+1,LEN(B_MSK[[#This Row],[/ STN_1]]))</f>
        <v>BOX</v>
      </c>
      <c r="AC193" s="11">
        <f ca="1">IF(B_MSK[[#This Row],[//]]="","",IF(B_MSK[[#This Row],[ JUMLAH ]]="","",IF(B_MSK[[#This Row],[C]]="",B_MSK[[#This Row],[HARGA CTN]]/B_MSK[[#This Row],[JMLH BRG]],B_MSK[[#This Row],[HARGA CTN]]/B_MSK[[#This Row],[A_1]])))</f>
        <v>27500</v>
      </c>
      <c r="AD1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1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3" s="15" t="str">
        <f ca="1">IF(B_MSK[[#This Row],[HARGA_2]]="","",IF(MID(B_MSK[[#This Row],[/ STN_2]],FIND(" ",B_MSK[[#This Row],[/ STN_2]])+1,LEN(B_MSK[[#This Row],[/ STN_2]]))="LSN",B_MSK[[#This Row],[HARGA_2]]/12,""))</f>
        <v/>
      </c>
      <c r="AH193" s="7" t="str">
        <f ca="1">IF(B_MSK[[#This Row],[HARGA_3]]="","","/ "&amp;"PCS")</f>
        <v/>
      </c>
      <c r="AI193" s="15">
        <f ca="1">IF(B_MSK[[#This Row],[HARGA_3]]="",IF(B_MSK[[#This Row],[HARGA_2]]="",IF(B_MSK[[#This Row],[HARGA_1]]="","",B_MSK[[#This Row],[HARGA_1]]),B_MSK[[#This Row],[HARGA_2]]),B_MSK[[#This Row],[HARGA_3]])</f>
        <v>27500</v>
      </c>
      <c r="AJ193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93" s="5" t="str">
        <f ca="1">IF(B_MSK[[#This Row],[//]]="","",SUBSTITUTE(SUBSTITUTE(SUBSTITUTE(B_MSK[[#This Row],[QTY/ CTN]]," ","_",2),"(",""),")","")&amp;"_")</f>
        <v>50 BOX_</v>
      </c>
      <c r="AL193" s="5">
        <f ca="1">IF(B_MSK[[#This Row],[A_B]]="","",SEARCH("_",B_MSK[[#This Row],[A_B]]))</f>
        <v>7</v>
      </c>
      <c r="AM193" s="5">
        <f ca="1">IF(B_MSK[[#This Row],[A_B]]="","",LEN(B_MSK[[#This Row],[A_B]]))</f>
        <v>7</v>
      </c>
      <c r="AN193" s="5" t="str">
        <f ca="1">IF(B_MSK[[#This Row],[A_B]]="","",LEFT(B_MSK[[#This Row],[QTY/ CTN]],B_MSK[[#This Row],[A_B_1]]))</f>
        <v>50 BOX</v>
      </c>
      <c r="AO193" s="5" t="str">
        <f ca="1">IF(B_MSK[[#This Row],[A_B]]="","",LEFT(B_MSK[[#This Row],[A_]],SEARCH(" ",B_MSK[[#This Row],[A_]])-1))</f>
        <v>50</v>
      </c>
      <c r="AP193" s="5" t="str">
        <f ca="1">IF(B_MSK[[#This Row],[A_B]]="","",RIGHT(B_MSK[[#This Row],[A_]],LEN(B_MSK[[#This Row],[A_]])-SEARCH(" ",B_MSK[[#This Row],[A_]])))</f>
        <v>BOX</v>
      </c>
      <c r="AQ1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3" s="5" t="str">
        <f ca="1">IF(B_MSK[[#This Row],[B_]]="","",LEFT(B_MSK[[#This Row],[B_]],SEARCH(" ",B_MSK[[#This Row],[B_]])))</f>
        <v/>
      </c>
      <c r="AS193" s="5" t="str">
        <f ca="1">IF(B_MSK[[#This Row],[B_]]="","",RIGHT(B_MSK[[#This Row],[B_]],LEN(B_MSK[[#This Row],[B_]])-SEARCH(" ",B_MSK[[#This Row],[B_]])))</f>
        <v/>
      </c>
      <c r="AT193" s="5" t="str">
        <f ca="1">IF(B_MSK[[#This Row],[B_2]]="LSN",12,"")</f>
        <v/>
      </c>
      <c r="AU193" s="5" t="str">
        <f ca="1">IF(B_MSK[[#This Row],[C_1]]="","","PCS")</f>
        <v/>
      </c>
      <c r="AV193" s="5">
        <f ca="1">IF(B_MSK[[#This Row],[A_1]]="","",B_MSK[[#This Row],[A_1]]*IF(B_MSK[[#This Row],[B_1]]="",1,B_MSK[[#This Row],[B_1]])*IF(B_MSK[[#This Row],[C_1]]="",1,B_MSK[[#This Row],[C_1]]))</f>
        <v>50</v>
      </c>
      <c r="AW193" s="5" t="str">
        <f ca="1">IF(B_MSK[[#This Row],[C_2]]="",IF(B_MSK[[#This Row],[B_2]]="",IF(B_MSK[[#This Row],[A_2]]="","",B_MSK[[#This Row],[A_2]]),B_MSK[[#This Row],[B_2]]),B_MSK[[#This Row],[C_2]])</f>
        <v>BOX</v>
      </c>
      <c r="AX193" s="2">
        <f ca="1">IF(ISNUMBER(B_MSK[[#This Row],[TANGGAL DATANG]]),B_MSK[[#This Row],[TANGGAL DATANG]],AX192)</f>
        <v>44935</v>
      </c>
      <c r="AY193" s="5" t="e">
        <f ca="1">IF(B_MSK[[#This Row],[DB_ROW]]="","",INDEX([3]!db[JENIS],B_MSK[[#This Row],[DB_ROW]]-1))</f>
        <v>#REF!</v>
      </c>
      <c r="AZ193" s="5">
        <f ca="1">IF(B_MSK[[#This Row],[A_1]]="","",B_MSK[[#This Row],[A_1]])*1</f>
        <v>50</v>
      </c>
      <c r="BA193" s="5" t="str">
        <f ca="1">IF(B_MSK[[#This Row],[//]]="","",INDEX(INDIRECT(DIR&amp;$2:$2),B_MSK[[#This Row],[//]]))</f>
        <v>ARTO MORO</v>
      </c>
      <c r="BB193" s="5" t="str">
        <f ca="1">CONCATENATE(B_MSK[[#This Row],[concat]],B_MSK[[#This Row],[HARGA_X]],B_MSK[[#This Row],[SAT]])</f>
        <v>kenkoerasererw40sqwhite27500</v>
      </c>
    </row>
    <row r="194" spans="1:54" x14ac:dyDescent="0.25">
      <c r="A194" s="6" t="s">
        <v>128</v>
      </c>
      <c r="B194" s="5" t="str">
        <f ca="1">IF(B_MSK[[#This Row],[N_ID]]="","",INDEX(INDIRECT(DIR&amp;$2:$2),MATCH(B_MSK[[#This Row],[N_ID]],INDIRECT(DIR&amp;"!NOTA[ID_P]"),0)))</f>
        <v/>
      </c>
      <c r="C194" s="5" t="str">
        <f ca="1">IF(B_MSK[[#This Row],[//]]="","",HYPERLINK("["&amp;SUBSTITUTE(DIR,"'","")&amp;"]NOTA!D"&amp;B_MSK[[#This Row],[//]]+2,"&gt;"))</f>
        <v>&gt;</v>
      </c>
      <c r="D194" s="5" t="str">
        <f ca="1">IF(B_MSK[[#This Row],[N_ID]]="","",COUNTIF(INDIRECT(DIR&amp;"!NOTA[ID_H]"),B_MSK[[#This Row],[ID NOTA]]))</f>
        <v/>
      </c>
      <c r="E1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191</v>
      </c>
      <c r="F1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4" s="7" t="str">
        <f ca="1">IF(B_MSK[[#This Row],[stt]]="ada",INDEX([2]!db[NB BM],B_MSK[DB_ROW]-1),"")</f>
        <v>Pocket note Kenko PN-403</v>
      </c>
      <c r="H194" s="7" t="str">
        <f ca="1">IF(B_MSK[[#This Row],[//]]="","",INDEX(INDIRECT(DIR&amp;$2:$2),B_MSK[[#This Row],[//]]))</f>
        <v>KENKO SINAR INDONESIA</v>
      </c>
      <c r="I194" s="27" t="str">
        <f ca="1">IF(B_MSK[[#This Row],[//]]="","",INDEX(INDIRECT(DB_PATH&amp;$2:$2),B_MSK[[#This Row],[DB_ROW]]-1))</f>
        <v>12 LSN</v>
      </c>
      <c r="J194" s="5">
        <f ca="1">IF(B_MSK[[#This Row],[//]]="","",IF(INDEX(INDIRECT(DIR&amp;$2:$2),B_MSK[[#This Row],[//]])="","",INDEX(INDIRECT(DIR&amp;$2:$2),B_MSK[[#This Row],[//]])))</f>
        <v>1</v>
      </c>
      <c r="K194" s="5" t="str">
        <f ca="1">IF(B_MSK[[#This Row],[//]]="","",IF(INDEX(INDIRECT(DIR&amp;$2:$2),B_MSK[[#This Row],[//]])="","",INDEX(INDIRECT(DIR&amp;$2:$2),B_MSK[[#This Row],[//]])))</f>
        <v/>
      </c>
      <c r="L194" s="5" t="str">
        <f ca="1">IF(B_MSK[[#This Row],[//]]="","",IF(INDEX(INDIRECT(DIR&amp;$2:$2),B_MSK[[#This Row],[//]])="","",INDEX(INDIRECT(DIR&amp;$2:$2),B_MSK[[#This Row],[//]])))</f>
        <v/>
      </c>
      <c r="M194" s="13">
        <f ca="1">IF(B_MSK[[#This Row],[//]]="","",INDEX(INDIRECT(DIR&amp;$2:$2),B_MSK[[#This Row],[//]]))</f>
        <v>0</v>
      </c>
      <c r="N194" s="13">
        <f ca="1">IF(OR(B_MSK[[#This Row],[//]]="",),"",INDEX(INDIRECT(DIR&amp;$2:$2),B_MSK[[#This Row],[//]]))</f>
        <v>741600</v>
      </c>
      <c r="O194" s="3">
        <f ca="1">IF(B_MSK[[#This Row],[//]]="","",IF(INDEX(INDIRECT(DIR&amp;$2:$2),B_MSK[[#This Row],[//]])=0,"",INDEX(INDIRECT(DIR&amp;$2:$2),B_MSK[[#This Row],[//]])))</f>
        <v>0.17</v>
      </c>
      <c r="P194" s="3" t="str">
        <f ca="1">IF(B_MSK[[#This Row],[//]]="","",IF(INDEX(INDIRECT(DIR&amp;$2:$2),B_MSK[[#This Row],[//]])=0,"",INDEX(INDIRECT(DIR&amp;$2:$2),B_MSK[[#This Row],[//]])))</f>
        <v/>
      </c>
      <c r="Q194" s="12">
        <f ca="1">IF(B_MSK[[#This Row],[//]]="","",INDEX(INDIRECT(DIR&amp;$2:$2),B_MSK[[#This Row],[//]]))</f>
        <v>615528</v>
      </c>
      <c r="R1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4" s="37">
        <f ca="1">IF(B_MSK[[#This Row],[//]]="","",INDEX(INDIRECT(DIR&amp;$2:$2),B_MSK[[#This Row],[//]]))</f>
        <v>0</v>
      </c>
      <c r="U194" s="38" t="str">
        <f ca="1">IF(SUMIF(B_MSK[NAMA BARANG],B_MSK[[#This Row],[NAMA BARANG]],B_MSK[JMLH BRG])=0,"",SUMIF(B_MSK[NAMA BARANG],B_MSK[[#This Row],[NAMA BARANG]],B_MSK[C]))</f>
        <v/>
      </c>
      <c r="V194" s="7" t="str">
        <f ca="1">IF(B_MSK[[#This Row],[//]]="","",INDEX(INDIRECT(DIR&amp;$2:$2),B_MSK[[#This Row],[//]]))</f>
        <v>KENKO POCKET NOTE PN-403</v>
      </c>
      <c r="W194" s="7" t="str">
        <f ca="1">LOWER(SUBSTITUTE(SUBSTITUTE(SUBSTITUTE(SUBSTITUTE(SUBSTITUTE(SUBSTITUTE(SUBSTITUTE(SUBSTITUTE(SUBSTITUTE(B_MSK[[#This Row],[N.B.nota]]," ",""),"-",""),"(",""),")",""),".",""),",",""),"/",""),"""",""),"+",""))</f>
        <v>kenkopocketnotepn403</v>
      </c>
      <c r="X194" s="5" t="str">
        <f ca="1">IF(B_MSK[[#This Row],[N.B.nota]]="","",IF(MATCH(B_MSK[[#This Row],[concat]],[2]!db[NB NOTA_C],0)&gt;0,"ada",0))</f>
        <v>ada</v>
      </c>
      <c r="Y194" s="5" t="str">
        <f ca="1">IF(B_MSK[[#This Row],[N.B.nota]]="","",ADDRESS(ROW(B_MSK[QB]),COLUMN(B_MSK[QB]))&amp;":"&amp;ADDRESS(ROW(),COLUMN(B_MSK[QB])))</f>
        <v>$D$4:$D$194</v>
      </c>
      <c r="Z194" s="5">
        <f ca="1">IF(B_MSK[[#This Row],[concat]]="","",MATCH(B_MSK[[#This Row],[concat]],[2]!db[NB NOTA_C],0)+1)</f>
        <v>1251</v>
      </c>
      <c r="AA194" s="5" t="str">
        <f ca="1">IF(B_MSK[[#This Row],[//]]="","",HYPERLINK("[D:\kerja\BANK EXP\BARU\DB.XLSX]DB!e"&amp;B_MSK[[#This Row],[DB_ROW]],"&gt;"))</f>
        <v>&gt;</v>
      </c>
      <c r="AB194" s="30" t="str">
        <f ca="1">MID(B_MSK[[#This Row],[/ STN_1]],FIND(" ",B_MSK[[#This Row],[/ STN_1]])+1,LEN(B_MSK[[#This Row],[/ STN_1]]))</f>
        <v>LSN</v>
      </c>
      <c r="AC194" s="11">
        <f ca="1">IF(B_MSK[[#This Row],[//]]="","",IF(B_MSK[[#This Row],[ JUMLAH ]]="","",IF(B_MSK[[#This Row],[C]]="",B_MSK[[#This Row],[HARGA CTN]]/B_MSK[[#This Row],[JMLH BRG]],B_MSK[[#This Row],[HARGA CTN]]/B_MSK[[#This Row],[A_1]])))</f>
        <v>61800</v>
      </c>
      <c r="AD1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9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5150</v>
      </c>
      <c r="AF19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94" s="15" t="str">
        <f ca="1">IF(B_MSK[[#This Row],[HARGA_2]]="","",IF(MID(B_MSK[[#This Row],[/ STN_2]],FIND(" ",B_MSK[[#This Row],[/ STN_2]])+1,LEN(B_MSK[[#This Row],[/ STN_2]]))="LSN",B_MSK[[#This Row],[HARGA_2]]/12,""))</f>
        <v/>
      </c>
      <c r="AH194" s="7" t="str">
        <f ca="1">IF(B_MSK[[#This Row],[HARGA_3]]="","","/ "&amp;"PCS")</f>
        <v/>
      </c>
      <c r="AI194" s="15">
        <f ca="1">IF(B_MSK[[#This Row],[HARGA_3]]="",IF(B_MSK[[#This Row],[HARGA_2]]="",IF(B_MSK[[#This Row],[HARGA_1]]="","",B_MSK[[#This Row],[HARGA_1]]),B_MSK[[#This Row],[HARGA_2]]),B_MSK[[#This Row],[HARGA_3]])</f>
        <v>5150</v>
      </c>
      <c r="AJ19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4" s="5" t="str">
        <f ca="1">IF(B_MSK[[#This Row],[//]]="","",SUBSTITUTE(SUBSTITUTE(SUBSTITUTE(B_MSK[[#This Row],[QTY/ CTN]]," ","_",2),"(",""),")","")&amp;"_")</f>
        <v>12 LSN_</v>
      </c>
      <c r="AL194" s="5">
        <f ca="1">IF(B_MSK[[#This Row],[A_B]]="","",SEARCH("_",B_MSK[[#This Row],[A_B]]))</f>
        <v>7</v>
      </c>
      <c r="AM194" s="5">
        <f ca="1">IF(B_MSK[[#This Row],[A_B]]="","",LEN(B_MSK[[#This Row],[A_B]]))</f>
        <v>7</v>
      </c>
      <c r="AN194" s="5" t="str">
        <f ca="1">IF(B_MSK[[#This Row],[A_B]]="","",LEFT(B_MSK[[#This Row],[QTY/ CTN]],B_MSK[[#This Row],[A_B_1]]))</f>
        <v>12 LSN</v>
      </c>
      <c r="AO194" s="5" t="str">
        <f ca="1">IF(B_MSK[[#This Row],[A_B]]="","",LEFT(B_MSK[[#This Row],[A_]],SEARCH(" ",B_MSK[[#This Row],[A_]])-1))</f>
        <v>12</v>
      </c>
      <c r="AP194" s="5" t="str">
        <f ca="1">IF(B_MSK[[#This Row],[A_B]]="","",RIGHT(B_MSK[[#This Row],[A_]],LEN(B_MSK[[#This Row],[A_]])-SEARCH(" ",B_MSK[[#This Row],[A_]])))</f>
        <v>LSN</v>
      </c>
      <c r="AQ1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94" s="5" t="str">
        <f ca="1">IF(B_MSK[[#This Row],[B_]]="","",LEFT(B_MSK[[#This Row],[B_]],SEARCH(" ",B_MSK[[#This Row],[B_]])))</f>
        <v xml:space="preserve">12 </v>
      </c>
      <c r="AS194" s="5" t="str">
        <f ca="1">IF(B_MSK[[#This Row],[B_]]="","",RIGHT(B_MSK[[#This Row],[B_]],LEN(B_MSK[[#This Row],[B_]])-SEARCH(" ",B_MSK[[#This Row],[B_]])))</f>
        <v>PCS</v>
      </c>
      <c r="AT194" s="5" t="str">
        <f ca="1">IF(B_MSK[[#This Row],[B_2]]="LSN",12,"")</f>
        <v/>
      </c>
      <c r="AU194" s="5" t="str">
        <f ca="1">IF(B_MSK[[#This Row],[C_1]]="","","PCS")</f>
        <v/>
      </c>
      <c r="AV194" s="5">
        <f ca="1">IF(B_MSK[[#This Row],[A_1]]="","",B_MSK[[#This Row],[A_1]]*IF(B_MSK[[#This Row],[B_1]]="",1,B_MSK[[#This Row],[B_1]])*IF(B_MSK[[#This Row],[C_1]]="",1,B_MSK[[#This Row],[C_1]]))</f>
        <v>144</v>
      </c>
      <c r="AW194" s="5" t="str">
        <f ca="1">IF(B_MSK[[#This Row],[C_2]]="",IF(B_MSK[[#This Row],[B_2]]="",IF(B_MSK[[#This Row],[A_2]]="","",B_MSK[[#This Row],[A_2]]),B_MSK[[#This Row],[B_2]]),B_MSK[[#This Row],[C_2]])</f>
        <v>PCS</v>
      </c>
      <c r="AX194" s="2">
        <f ca="1">IF(ISNUMBER(B_MSK[[#This Row],[TANGGAL DATANG]]),B_MSK[[#This Row],[TANGGAL DATANG]],AX193)</f>
        <v>44935</v>
      </c>
      <c r="AY194" s="5" t="e">
        <f ca="1">IF(B_MSK[[#This Row],[DB_ROW]]="","",INDEX([3]!db[JENIS],B_MSK[[#This Row],[DB_ROW]]-1))</f>
        <v>#REF!</v>
      </c>
      <c r="AZ194" s="5">
        <f ca="1">IF(B_MSK[[#This Row],[A_1]]="","",B_MSK[[#This Row],[A_1]])*1</f>
        <v>12</v>
      </c>
      <c r="BA194" s="5" t="str">
        <f ca="1">IF(B_MSK[[#This Row],[//]]="","",INDEX(INDIRECT(DIR&amp;$2:$2),B_MSK[[#This Row],[//]]))</f>
        <v>ARTO MORO</v>
      </c>
      <c r="BB194" s="5" t="str">
        <f ca="1">CONCATENATE(B_MSK[[#This Row],[concat]],B_MSK[[#This Row],[HARGA_X]],B_MSK[[#This Row],[SAT]])</f>
        <v>kenkopocketnotepn4035150</v>
      </c>
    </row>
    <row r="195" spans="1:54" x14ac:dyDescent="0.25">
      <c r="A195" s="6" t="s">
        <v>128</v>
      </c>
      <c r="B195" s="5" t="str">
        <f ca="1">IF(B_MSK[[#This Row],[N_ID]]="","",INDEX(INDIRECT(DIR&amp;$2:$2),MATCH(B_MSK[[#This Row],[N_ID]],INDIRECT(DIR&amp;"!NOTA[ID_P]"),0)))</f>
        <v/>
      </c>
      <c r="C195" s="5" t="str">
        <f ca="1">IF(B_MSK[[#This Row],[//]]="","",HYPERLINK("["&amp;SUBSTITUTE(DIR,"'","")&amp;"]NOTA!D"&amp;B_MSK[[#This Row],[//]]+2,"&gt;"))</f>
        <v>&gt;</v>
      </c>
      <c r="D195" s="5" t="str">
        <f ca="1">IF(B_MSK[[#This Row],[N_ID]]="","",COUNTIF(INDIRECT(DIR&amp;"!NOTA[ID_H]"),B_MSK[[#This Row],[ID NOTA]]))</f>
        <v/>
      </c>
      <c r="E19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192</v>
      </c>
      <c r="F1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5" s="7" t="str">
        <f ca="1">IF(B_MSK[[#This Row],[stt]]="ada",INDEX([2]!db[NB BM],B_MSK[DB_ROW]-1),"")</f>
        <v>Tape Dispenser Kenko TD-323</v>
      </c>
      <c r="H195" s="7" t="str">
        <f ca="1">IF(B_MSK[[#This Row],[//]]="","",INDEX(INDIRECT(DIR&amp;$2:$2),B_MSK[[#This Row],[//]]))</f>
        <v>KENKO SINAR INDONESIA</v>
      </c>
      <c r="I195" s="27" t="str">
        <f ca="1">IF(B_MSK[[#This Row],[//]]="","",INDEX(INDIRECT(DB_PATH&amp;$2:$2),B_MSK[[#This Row],[DB_ROW]]-1))</f>
        <v>24 PCS</v>
      </c>
      <c r="J195" s="5">
        <f ca="1">IF(B_MSK[[#This Row],[//]]="","",IF(INDEX(INDIRECT(DIR&amp;$2:$2),B_MSK[[#This Row],[//]])="","",INDEX(INDIRECT(DIR&amp;$2:$2),B_MSK[[#This Row],[//]])))</f>
        <v>2</v>
      </c>
      <c r="K195" s="5" t="str">
        <f ca="1">IF(B_MSK[[#This Row],[//]]="","",IF(INDEX(INDIRECT(DIR&amp;$2:$2),B_MSK[[#This Row],[//]])="","",INDEX(INDIRECT(DIR&amp;$2:$2),B_MSK[[#This Row],[//]])))</f>
        <v/>
      </c>
      <c r="L195" s="5" t="str">
        <f ca="1">IF(B_MSK[[#This Row],[//]]="","",IF(INDEX(INDIRECT(DIR&amp;$2:$2),B_MSK[[#This Row],[//]])="","",INDEX(INDIRECT(DIR&amp;$2:$2),B_MSK[[#This Row],[//]])))</f>
        <v/>
      </c>
      <c r="M195" s="13">
        <f ca="1">IF(B_MSK[[#This Row],[//]]="","",INDEX(INDIRECT(DIR&amp;$2:$2),B_MSK[[#This Row],[//]]))</f>
        <v>0</v>
      </c>
      <c r="N195" s="13">
        <f ca="1">IF(OR(B_MSK[[#This Row],[//]]="",),"",INDEX(INDIRECT(DIR&amp;$2:$2),B_MSK[[#This Row],[//]]))</f>
        <v>462000</v>
      </c>
      <c r="O195" s="3">
        <f ca="1">IF(B_MSK[[#This Row],[//]]="","",IF(INDEX(INDIRECT(DIR&amp;$2:$2),B_MSK[[#This Row],[//]])=0,"",INDEX(INDIRECT(DIR&amp;$2:$2),B_MSK[[#This Row],[//]])))</f>
        <v>0.17</v>
      </c>
      <c r="P195" s="3" t="str">
        <f ca="1">IF(B_MSK[[#This Row],[//]]="","",IF(INDEX(INDIRECT(DIR&amp;$2:$2),B_MSK[[#This Row],[//]])=0,"",INDEX(INDIRECT(DIR&amp;$2:$2),B_MSK[[#This Row],[//]])))</f>
        <v/>
      </c>
      <c r="Q195" s="12">
        <f ca="1">IF(B_MSK[[#This Row],[//]]="","",INDEX(INDIRECT(DIR&amp;$2:$2),B_MSK[[#This Row],[//]]))</f>
        <v>766920</v>
      </c>
      <c r="R1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5" s="37">
        <f ca="1">IF(B_MSK[[#This Row],[//]]="","",INDEX(INDIRECT(DIR&amp;$2:$2),B_MSK[[#This Row],[//]]))</f>
        <v>0</v>
      </c>
      <c r="U195" s="38" t="str">
        <f ca="1">IF(SUMIF(B_MSK[NAMA BARANG],B_MSK[[#This Row],[NAMA BARANG]],B_MSK[JMLH BRG])=0,"",SUMIF(B_MSK[NAMA BARANG],B_MSK[[#This Row],[NAMA BARANG]],B_MSK[C]))</f>
        <v/>
      </c>
      <c r="V195" s="7" t="str">
        <f ca="1">IF(B_MSK[[#This Row],[//]]="","",INDEX(INDIRECT(DIR&amp;$2:$2),B_MSK[[#This Row],[//]]))</f>
        <v>KENKO TAPE DISPENSER TD-323 (1" &amp; 3" CORE)</v>
      </c>
      <c r="W195" s="7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X195" s="5" t="str">
        <f ca="1">IF(B_MSK[[#This Row],[N.B.nota]]="","",IF(MATCH(B_MSK[[#This Row],[concat]],[2]!db[NB NOTA_C],0)&gt;0,"ada",0))</f>
        <v>ada</v>
      </c>
      <c r="Y195" s="5" t="str">
        <f ca="1">IF(B_MSK[[#This Row],[N.B.nota]]="","",ADDRESS(ROW(B_MSK[QB]),COLUMN(B_MSK[QB]))&amp;":"&amp;ADDRESS(ROW(),COLUMN(B_MSK[QB])))</f>
        <v>$D$4:$D$195</v>
      </c>
      <c r="Z195" s="5">
        <f ca="1">IF(B_MSK[[#This Row],[concat]]="","",MATCH(B_MSK[[#This Row],[concat]],[2]!db[NB NOTA_C],0)+1)</f>
        <v>1307</v>
      </c>
      <c r="AA195" s="5" t="str">
        <f ca="1">IF(B_MSK[[#This Row],[//]]="","",HYPERLINK("[D:\kerja\BANK EXP\BARU\DB.XLSX]DB!e"&amp;B_MSK[[#This Row],[DB_ROW]],"&gt;"))</f>
        <v>&gt;</v>
      </c>
      <c r="AB195" s="30" t="str">
        <f ca="1">MID(B_MSK[[#This Row],[/ STN_1]],FIND(" ",B_MSK[[#This Row],[/ STN_1]])+1,LEN(B_MSK[[#This Row],[/ STN_1]]))</f>
        <v>PCS</v>
      </c>
      <c r="AC195" s="11">
        <f ca="1">IF(B_MSK[[#This Row],[//]]="","",IF(B_MSK[[#This Row],[ JUMLAH ]]="","",IF(B_MSK[[#This Row],[C]]="",B_MSK[[#This Row],[HARGA CTN]]/B_MSK[[#This Row],[JMLH BRG]],B_MSK[[#This Row],[HARGA CTN]]/B_MSK[[#This Row],[A_1]])))</f>
        <v>19250</v>
      </c>
      <c r="AD1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5" s="15" t="str">
        <f ca="1">IF(B_MSK[[#This Row],[HARGA_2]]="","",IF(MID(B_MSK[[#This Row],[/ STN_2]],FIND(" ",B_MSK[[#This Row],[/ STN_2]])+1,LEN(B_MSK[[#This Row],[/ STN_2]]))="LSN",B_MSK[[#This Row],[HARGA_2]]/12,""))</f>
        <v/>
      </c>
      <c r="AH195" s="7" t="str">
        <f ca="1">IF(B_MSK[[#This Row],[HARGA_3]]="","","/ "&amp;"PCS")</f>
        <v/>
      </c>
      <c r="AI195" s="15">
        <f ca="1">IF(B_MSK[[#This Row],[HARGA_3]]="",IF(B_MSK[[#This Row],[HARGA_2]]="",IF(B_MSK[[#This Row],[HARGA_1]]="","",B_MSK[[#This Row],[HARGA_1]]),B_MSK[[#This Row],[HARGA_2]]),B_MSK[[#This Row],[HARGA_3]])</f>
        <v>19250</v>
      </c>
      <c r="AJ19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5" s="5" t="str">
        <f ca="1">IF(B_MSK[[#This Row],[//]]="","",SUBSTITUTE(SUBSTITUTE(SUBSTITUTE(B_MSK[[#This Row],[QTY/ CTN]]," ","_",2),"(",""),")","")&amp;"_")</f>
        <v>24 PCS_</v>
      </c>
      <c r="AL195" s="5">
        <f ca="1">IF(B_MSK[[#This Row],[A_B]]="","",SEARCH("_",B_MSK[[#This Row],[A_B]]))</f>
        <v>7</v>
      </c>
      <c r="AM195" s="5">
        <f ca="1">IF(B_MSK[[#This Row],[A_B]]="","",LEN(B_MSK[[#This Row],[A_B]]))</f>
        <v>7</v>
      </c>
      <c r="AN195" s="5" t="str">
        <f ca="1">IF(B_MSK[[#This Row],[A_B]]="","",LEFT(B_MSK[[#This Row],[QTY/ CTN]],B_MSK[[#This Row],[A_B_1]]))</f>
        <v>24 PCS</v>
      </c>
      <c r="AO195" s="5" t="str">
        <f ca="1">IF(B_MSK[[#This Row],[A_B]]="","",LEFT(B_MSK[[#This Row],[A_]],SEARCH(" ",B_MSK[[#This Row],[A_]])-1))</f>
        <v>24</v>
      </c>
      <c r="AP195" s="5" t="str">
        <f ca="1">IF(B_MSK[[#This Row],[A_B]]="","",RIGHT(B_MSK[[#This Row],[A_]],LEN(B_MSK[[#This Row],[A_]])-SEARCH(" ",B_MSK[[#This Row],[A_]])))</f>
        <v>PCS</v>
      </c>
      <c r="AQ1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5" s="5" t="str">
        <f ca="1">IF(B_MSK[[#This Row],[B_]]="","",LEFT(B_MSK[[#This Row],[B_]],SEARCH(" ",B_MSK[[#This Row],[B_]])))</f>
        <v/>
      </c>
      <c r="AS195" s="5" t="str">
        <f ca="1">IF(B_MSK[[#This Row],[B_]]="","",RIGHT(B_MSK[[#This Row],[B_]],LEN(B_MSK[[#This Row],[B_]])-SEARCH(" ",B_MSK[[#This Row],[B_]])))</f>
        <v/>
      </c>
      <c r="AT195" s="5" t="str">
        <f ca="1">IF(B_MSK[[#This Row],[B_2]]="LSN",12,"")</f>
        <v/>
      </c>
      <c r="AU195" s="5" t="str">
        <f ca="1">IF(B_MSK[[#This Row],[C_1]]="","","PCS")</f>
        <v/>
      </c>
      <c r="AV195" s="5">
        <f ca="1">IF(B_MSK[[#This Row],[A_1]]="","",B_MSK[[#This Row],[A_1]]*IF(B_MSK[[#This Row],[B_1]]="",1,B_MSK[[#This Row],[B_1]])*IF(B_MSK[[#This Row],[C_1]]="",1,B_MSK[[#This Row],[C_1]]))</f>
        <v>24</v>
      </c>
      <c r="AW195" s="5" t="str">
        <f ca="1">IF(B_MSK[[#This Row],[C_2]]="",IF(B_MSK[[#This Row],[B_2]]="",IF(B_MSK[[#This Row],[A_2]]="","",B_MSK[[#This Row],[A_2]]),B_MSK[[#This Row],[B_2]]),B_MSK[[#This Row],[C_2]])</f>
        <v>PCS</v>
      </c>
      <c r="AX195" s="2">
        <f ca="1">IF(ISNUMBER(B_MSK[[#This Row],[TANGGAL DATANG]]),B_MSK[[#This Row],[TANGGAL DATANG]],AX194)</f>
        <v>44935</v>
      </c>
      <c r="AY195" s="5" t="e">
        <f ca="1">IF(B_MSK[[#This Row],[DB_ROW]]="","",INDEX([3]!db[JENIS],B_MSK[[#This Row],[DB_ROW]]-1))</f>
        <v>#REF!</v>
      </c>
      <c r="AZ195" s="5">
        <f ca="1">IF(B_MSK[[#This Row],[A_1]]="","",B_MSK[[#This Row],[A_1]])*1</f>
        <v>24</v>
      </c>
      <c r="BA195" s="5" t="str">
        <f ca="1">IF(B_MSK[[#This Row],[//]]="","",INDEX(INDIRECT(DIR&amp;$2:$2),B_MSK[[#This Row],[//]]))</f>
        <v>ARTO MORO</v>
      </c>
      <c r="BB195" s="5" t="str">
        <f ca="1">CONCATENATE(B_MSK[[#This Row],[concat]],B_MSK[[#This Row],[HARGA_X]],B_MSK[[#This Row],[SAT]])</f>
        <v>kenkotapedispensertd3231&amp;3core19250</v>
      </c>
    </row>
    <row r="196" spans="1:54" x14ac:dyDescent="0.25">
      <c r="A196" s="6" t="s">
        <v>128</v>
      </c>
      <c r="B196" s="5" t="str">
        <f ca="1">IF(B_MSK[[#This Row],[N_ID]]="","",INDEX(INDIRECT(DIR&amp;$2:$2),MATCH(B_MSK[[#This Row],[N_ID]],INDIRECT(DIR&amp;"!NOTA[ID_P]"),0)))</f>
        <v/>
      </c>
      <c r="C196" s="5" t="str">
        <f ca="1">IF(B_MSK[[#This Row],[//]]="","",HYPERLINK("["&amp;SUBSTITUTE(DIR,"'","")&amp;"]NOTA!D"&amp;B_MSK[[#This Row],[//]]+2,"&gt;"))</f>
        <v>&gt;</v>
      </c>
      <c r="D196" s="5" t="str">
        <f ca="1">IF(B_MSK[[#This Row],[N_ID]]="","",COUNTIF(INDIRECT(DIR&amp;"!NOTA[ID_H]"),B_MSK[[#This Row],[ID NOTA]]))</f>
        <v/>
      </c>
      <c r="E1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193</v>
      </c>
      <c r="F1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6" s="7" t="str">
        <f ca="1">IF(B_MSK[[#This Row],[stt]]="ada",INDEX([2]!db[NB BM],B_MSK[DB_ROW]-1),"")</f>
        <v>Binder clip Kenko 111</v>
      </c>
      <c r="H196" s="7" t="str">
        <f ca="1">IF(B_MSK[[#This Row],[//]]="","",INDEX(INDIRECT(DIR&amp;$2:$2),B_MSK[[#This Row],[//]]))</f>
        <v>KENKO SINAR INDONESIA</v>
      </c>
      <c r="I196" s="27" t="str">
        <f ca="1">IF(B_MSK[[#This Row],[//]]="","",INDEX(INDIRECT(DB_PATH&amp;$2:$2),B_MSK[[#This Row],[DB_ROW]]-1))</f>
        <v>30 GRS</v>
      </c>
      <c r="J196" s="5">
        <f ca="1">IF(B_MSK[[#This Row],[//]]="","",IF(INDEX(INDIRECT(DIR&amp;$2:$2),B_MSK[[#This Row],[//]])="","",INDEX(INDIRECT(DIR&amp;$2:$2),B_MSK[[#This Row],[//]])))</f>
        <v>1</v>
      </c>
      <c r="K196" s="5" t="str">
        <f ca="1">IF(B_MSK[[#This Row],[//]]="","",IF(INDEX(INDIRECT(DIR&amp;$2:$2),B_MSK[[#This Row],[//]])="","",INDEX(INDIRECT(DIR&amp;$2:$2),B_MSK[[#This Row],[//]])))</f>
        <v/>
      </c>
      <c r="L196" s="5" t="str">
        <f ca="1">IF(B_MSK[[#This Row],[//]]="","",IF(INDEX(INDIRECT(DIR&amp;$2:$2),B_MSK[[#This Row],[//]])="","",INDEX(INDIRECT(DIR&amp;$2:$2),B_MSK[[#This Row],[//]])))</f>
        <v/>
      </c>
      <c r="M196" s="13">
        <f ca="1">IF(B_MSK[[#This Row],[//]]="","",INDEX(INDIRECT(DIR&amp;$2:$2),B_MSK[[#This Row],[//]]))</f>
        <v>0</v>
      </c>
      <c r="N196" s="13">
        <f ca="1">IF(OR(B_MSK[[#This Row],[//]]="",),"",INDEX(INDIRECT(DIR&amp;$2:$2),B_MSK[[#This Row],[//]]))</f>
        <v>1476000</v>
      </c>
      <c r="O196" s="3">
        <f ca="1">IF(B_MSK[[#This Row],[//]]="","",IF(INDEX(INDIRECT(DIR&amp;$2:$2),B_MSK[[#This Row],[//]])=0,"",INDEX(INDIRECT(DIR&amp;$2:$2),B_MSK[[#This Row],[//]])))</f>
        <v>0.17</v>
      </c>
      <c r="P196" s="3" t="str">
        <f ca="1">IF(B_MSK[[#This Row],[//]]="","",IF(INDEX(INDIRECT(DIR&amp;$2:$2),B_MSK[[#This Row],[//]])=0,"",INDEX(INDIRECT(DIR&amp;$2:$2),B_MSK[[#This Row],[//]])))</f>
        <v/>
      </c>
      <c r="Q196" s="12">
        <f ca="1">IF(B_MSK[[#This Row],[//]]="","",INDEX(INDIRECT(DIR&amp;$2:$2),B_MSK[[#This Row],[//]]))</f>
        <v>1225080</v>
      </c>
      <c r="R19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9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96" s="37">
        <f ca="1">IF(B_MSK[[#This Row],[//]]="","",INDEX(INDIRECT(DIR&amp;$2:$2),B_MSK[[#This Row],[//]]))</f>
        <v>0</v>
      </c>
      <c r="U196" s="38" t="str">
        <f ca="1">IF(SUMIF(B_MSK[NAMA BARANG],B_MSK[[#This Row],[NAMA BARANG]],B_MSK[JMLH BRG])=0,"",SUMIF(B_MSK[NAMA BARANG],B_MSK[[#This Row],[NAMA BARANG]],B_MSK[C]))</f>
        <v/>
      </c>
      <c r="V196" s="7" t="str">
        <f ca="1">IF(B_MSK[[#This Row],[//]]="","",INDEX(INDIRECT(DIR&amp;$2:$2),B_MSK[[#This Row],[//]]))</f>
        <v>KENKO BINDER CLIP NO.111</v>
      </c>
      <c r="W196" s="7" t="str">
        <f ca="1">LOWER(SUBSTITUTE(SUBSTITUTE(SUBSTITUTE(SUBSTITUTE(SUBSTITUTE(SUBSTITUTE(SUBSTITUTE(SUBSTITUTE(SUBSTITUTE(B_MSK[[#This Row],[N.B.nota]]," ",""),"-",""),"(",""),")",""),".",""),",",""),"/",""),"""",""),"+",""))</f>
        <v>kenkobinderclipno111</v>
      </c>
      <c r="X196" s="5" t="str">
        <f ca="1">IF(B_MSK[[#This Row],[N.B.nota]]="","",IF(MATCH(B_MSK[[#This Row],[concat]],[2]!db[NB NOTA_C],0)&gt;0,"ada",0))</f>
        <v>ada</v>
      </c>
      <c r="Y196" s="5" t="str">
        <f ca="1">IF(B_MSK[[#This Row],[N.B.nota]]="","",ADDRESS(ROW(B_MSK[QB]),COLUMN(B_MSK[QB]))&amp;":"&amp;ADDRESS(ROW(),COLUMN(B_MSK[QB])))</f>
        <v>$D$4:$D$196</v>
      </c>
      <c r="Z196" s="5">
        <f ca="1">IF(B_MSK[[#This Row],[concat]]="","",MATCH(B_MSK[[#This Row],[concat]],[2]!db[NB NOTA_C],0)+1)</f>
        <v>1051</v>
      </c>
      <c r="AA196" s="5" t="str">
        <f ca="1">IF(B_MSK[[#This Row],[//]]="","",HYPERLINK("[D:\kerja\BANK EXP\BARU\DB.XLSX]DB!e"&amp;B_MSK[[#This Row],[DB_ROW]],"&gt;"))</f>
        <v>&gt;</v>
      </c>
      <c r="AB196" s="30" t="str">
        <f ca="1">MID(B_MSK[[#This Row],[/ STN_1]],FIND(" ",B_MSK[[#This Row],[/ STN_1]])+1,LEN(B_MSK[[#This Row],[/ STN_1]]))</f>
        <v>GRS</v>
      </c>
      <c r="AC196" s="11">
        <f ca="1">IF(B_MSK[[#This Row],[//]]="","",IF(B_MSK[[#This Row],[ JUMLAH ]]="","",IF(B_MSK[[#This Row],[C]]="",B_MSK[[#This Row],[HARGA CTN]]/B_MSK[[#This Row],[JMLH BRG]],B_MSK[[#This Row],[HARGA CTN]]/B_MSK[[#This Row],[A_1]])))</f>
        <v>49200</v>
      </c>
      <c r="AD1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9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4100</v>
      </c>
      <c r="AF196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96" s="15">
        <f ca="1">IF(B_MSK[[#This Row],[HARGA_2]]="","",IF(MID(B_MSK[[#This Row],[/ STN_2]],FIND(" ",B_MSK[[#This Row],[/ STN_2]])+1,LEN(B_MSK[[#This Row],[/ STN_2]]))="LSN",B_MSK[[#This Row],[HARGA_2]]/12,""))</f>
        <v>341.66666666666669</v>
      </c>
      <c r="AH196" s="7" t="str">
        <f ca="1">IF(B_MSK[[#This Row],[HARGA_3]]="","","/ "&amp;"PCS")</f>
        <v>/ PCS</v>
      </c>
      <c r="AI196" s="15">
        <f ca="1">IF(B_MSK[[#This Row],[HARGA_3]]="",IF(B_MSK[[#This Row],[HARGA_2]]="",IF(B_MSK[[#This Row],[HARGA_1]]="","",B_MSK[[#This Row],[HARGA_1]]),B_MSK[[#This Row],[HARGA_2]]),B_MSK[[#This Row],[HARGA_3]])</f>
        <v>341.66666666666669</v>
      </c>
      <c r="AJ19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6" s="5" t="str">
        <f ca="1">IF(B_MSK[[#This Row],[//]]="","",SUBSTITUTE(SUBSTITUTE(SUBSTITUTE(B_MSK[[#This Row],[QTY/ CTN]]," ","_",2),"(",""),")","")&amp;"_")</f>
        <v>30 GRS_</v>
      </c>
      <c r="AL196" s="5">
        <f ca="1">IF(B_MSK[[#This Row],[A_B]]="","",SEARCH("_",B_MSK[[#This Row],[A_B]]))</f>
        <v>7</v>
      </c>
      <c r="AM196" s="5">
        <f ca="1">IF(B_MSK[[#This Row],[A_B]]="","",LEN(B_MSK[[#This Row],[A_B]]))</f>
        <v>7</v>
      </c>
      <c r="AN196" s="5" t="str">
        <f ca="1">IF(B_MSK[[#This Row],[A_B]]="","",LEFT(B_MSK[[#This Row],[QTY/ CTN]],B_MSK[[#This Row],[A_B_1]]))</f>
        <v>30 GRS</v>
      </c>
      <c r="AO196" s="5" t="str">
        <f ca="1">IF(B_MSK[[#This Row],[A_B]]="","",LEFT(B_MSK[[#This Row],[A_]],SEARCH(" ",B_MSK[[#This Row],[A_]])-1))</f>
        <v>30</v>
      </c>
      <c r="AP196" s="5" t="str">
        <f ca="1">IF(B_MSK[[#This Row],[A_B]]="","",RIGHT(B_MSK[[#This Row],[A_]],LEN(B_MSK[[#This Row],[A_]])-SEARCH(" ",B_MSK[[#This Row],[A_]])))</f>
        <v>GRS</v>
      </c>
      <c r="AQ1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96" s="5" t="str">
        <f ca="1">IF(B_MSK[[#This Row],[B_]]="","",LEFT(B_MSK[[#This Row],[B_]],SEARCH(" ",B_MSK[[#This Row],[B_]])))</f>
        <v xml:space="preserve">12 </v>
      </c>
      <c r="AS196" s="5" t="str">
        <f ca="1">IF(B_MSK[[#This Row],[B_]]="","",RIGHT(B_MSK[[#This Row],[B_]],LEN(B_MSK[[#This Row],[B_]])-SEARCH(" ",B_MSK[[#This Row],[B_]])))</f>
        <v>LSN</v>
      </c>
      <c r="AT196" s="5">
        <f ca="1">IF(B_MSK[[#This Row],[B_2]]="LSN",12,"")</f>
        <v>12</v>
      </c>
      <c r="AU196" s="5" t="str">
        <f ca="1">IF(B_MSK[[#This Row],[C_1]]="","","PCS")</f>
        <v>PCS</v>
      </c>
      <c r="AV196" s="5">
        <f ca="1">IF(B_MSK[[#This Row],[A_1]]="","",B_MSK[[#This Row],[A_1]]*IF(B_MSK[[#This Row],[B_1]]="",1,B_MSK[[#This Row],[B_1]])*IF(B_MSK[[#This Row],[C_1]]="",1,B_MSK[[#This Row],[C_1]]))</f>
        <v>4320</v>
      </c>
      <c r="AW196" s="5" t="str">
        <f ca="1">IF(B_MSK[[#This Row],[C_2]]="",IF(B_MSK[[#This Row],[B_2]]="",IF(B_MSK[[#This Row],[A_2]]="","",B_MSK[[#This Row],[A_2]]),B_MSK[[#This Row],[B_2]]),B_MSK[[#This Row],[C_2]])</f>
        <v>PCS</v>
      </c>
      <c r="AX196" s="2">
        <f ca="1">IF(ISNUMBER(B_MSK[[#This Row],[TANGGAL DATANG]]),B_MSK[[#This Row],[TANGGAL DATANG]],AX195)</f>
        <v>44935</v>
      </c>
      <c r="AY196" s="5" t="e">
        <f ca="1">IF(B_MSK[[#This Row],[DB_ROW]]="","",INDEX([3]!db[JENIS],B_MSK[[#This Row],[DB_ROW]]-1))</f>
        <v>#REF!</v>
      </c>
      <c r="AZ196" s="5">
        <f ca="1">IF(B_MSK[[#This Row],[A_1]]="","",B_MSK[[#This Row],[A_1]])*1</f>
        <v>30</v>
      </c>
      <c r="BA196" s="5" t="str">
        <f ca="1">IF(B_MSK[[#This Row],[//]]="","",INDEX(INDIRECT(DIR&amp;$2:$2),B_MSK[[#This Row],[//]]))</f>
        <v>ARTO MORO</v>
      </c>
      <c r="BB196" s="5" t="str">
        <f ca="1">CONCATENATE(B_MSK[[#This Row],[concat]],B_MSK[[#This Row],[HARGA_X]],B_MSK[[#This Row],[SAT]])</f>
        <v>kenkobinderclipno111341.666666666667</v>
      </c>
    </row>
    <row r="197" spans="1:54" x14ac:dyDescent="0.25">
      <c r="A197" s="6" t="s">
        <v>128</v>
      </c>
      <c r="B197" s="5" t="str">
        <f ca="1">IF(B_MSK[[#This Row],[N_ID]]="","",INDEX(INDIRECT(DIR&amp;$2:$2),MATCH(B_MSK[[#This Row],[N_ID]],INDIRECT(DIR&amp;"!NOTA[ID_P]"),0)))</f>
        <v/>
      </c>
      <c r="C197" s="5" t="str">
        <f ca="1">IF(B_MSK[[#This Row],[//]]="","",HYPERLINK("["&amp;SUBSTITUTE(DIR,"'","")&amp;"]NOTA!D"&amp;B_MSK[[#This Row],[//]]+2,"&gt;"))</f>
        <v/>
      </c>
      <c r="D197" s="5" t="str">
        <f ca="1">IF(B_MSK[[#This Row],[N_ID]]="","",COUNTIF(INDIRECT(DIR&amp;"!NOTA[ID_H]"),B_MSK[[#This Row],[ID NOTA]]))</f>
        <v/>
      </c>
      <c r="E1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7" s="7" t="str">
        <f ca="1">IF(B_MSK[[#This Row],[stt]]="ada",INDEX([2]!db[NB BM],B_MSK[DB_ROW]-1),"")</f>
        <v/>
      </c>
      <c r="H197" s="7" t="str">
        <f ca="1">IF(B_MSK[[#This Row],[//]]="","",INDEX(INDIRECT(DIR&amp;$2:$2),B_MSK[[#This Row],[//]]))</f>
        <v/>
      </c>
      <c r="I197" s="27" t="str">
        <f ca="1">IF(B_MSK[[#This Row],[//]]="","",INDEX(INDIRECT(DB_PATH&amp;$2:$2),B_MSK[[#This Row],[DB_ROW]]-1))</f>
        <v/>
      </c>
      <c r="J197" s="5" t="str">
        <f ca="1">IF(B_MSK[[#This Row],[//]]="","",IF(INDEX(INDIRECT(DIR&amp;$2:$2),B_MSK[[#This Row],[//]])="","",INDEX(INDIRECT(DIR&amp;$2:$2),B_MSK[[#This Row],[//]])))</f>
        <v/>
      </c>
      <c r="K197" s="5" t="str">
        <f ca="1">IF(B_MSK[[#This Row],[//]]="","",IF(INDEX(INDIRECT(DIR&amp;$2:$2),B_MSK[[#This Row],[//]])="","",INDEX(INDIRECT(DIR&amp;$2:$2),B_MSK[[#This Row],[//]])))</f>
        <v/>
      </c>
      <c r="L197" s="5" t="str">
        <f ca="1">IF(B_MSK[[#This Row],[//]]="","",IF(INDEX(INDIRECT(DIR&amp;$2:$2),B_MSK[[#This Row],[//]])="","",INDEX(INDIRECT(DIR&amp;$2:$2),B_MSK[[#This Row],[//]])))</f>
        <v/>
      </c>
      <c r="M197" s="13" t="str">
        <f ca="1">IF(B_MSK[[#This Row],[//]]="","",INDEX(INDIRECT(DIR&amp;$2:$2),B_MSK[[#This Row],[//]]))</f>
        <v/>
      </c>
      <c r="N197" s="13" t="str">
        <f ca="1">IF(OR(B_MSK[[#This Row],[//]]="",),"",INDEX(INDIRECT(DIR&amp;$2:$2),B_MSK[[#This Row],[//]]))</f>
        <v/>
      </c>
      <c r="O197" s="3" t="str">
        <f ca="1">IF(B_MSK[[#This Row],[//]]="","",IF(INDEX(INDIRECT(DIR&amp;$2:$2),B_MSK[[#This Row],[//]])=0,"",INDEX(INDIRECT(DIR&amp;$2:$2),B_MSK[[#This Row],[//]])))</f>
        <v/>
      </c>
      <c r="P197" s="3" t="str">
        <f ca="1">IF(B_MSK[[#This Row],[//]]="","",IF(INDEX(INDIRECT(DIR&amp;$2:$2),B_MSK[[#This Row],[//]])=0,"",INDEX(INDIRECT(DIR&amp;$2:$2),B_MSK[[#This Row],[//]])))</f>
        <v/>
      </c>
      <c r="Q197" s="12" t="str">
        <f ca="1">IF(B_MSK[[#This Row],[//]]="","",INDEX(INDIRECT(DIR&amp;$2:$2),B_MSK[[#This Row],[//]]))</f>
        <v/>
      </c>
      <c r="R1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7" s="37" t="str">
        <f ca="1">IF(B_MSK[[#This Row],[//]]="","",INDEX(INDIRECT(DIR&amp;$2:$2),B_MSK[[#This Row],[//]]))</f>
        <v/>
      </c>
      <c r="U197" s="38" t="str">
        <f ca="1">IF(SUMIF(B_MSK[NAMA BARANG],B_MSK[[#This Row],[NAMA BARANG]],B_MSK[JMLH BRG])=0,"",SUMIF(B_MSK[NAMA BARANG],B_MSK[[#This Row],[NAMA BARANG]],B_MSK[C]))</f>
        <v/>
      </c>
      <c r="V197" s="7" t="str">
        <f ca="1">IF(B_MSK[[#This Row],[//]]="","",INDEX(INDIRECT(DIR&amp;$2:$2),B_MSK[[#This Row],[//]]))</f>
        <v/>
      </c>
      <c r="W1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97" s="5" t="str">
        <f ca="1">IF(B_MSK[[#This Row],[N.B.nota]]="","",IF(MATCH(B_MSK[[#This Row],[concat]],[2]!db[NB NOTA_C],0)&gt;0,"ada",0))</f>
        <v/>
      </c>
      <c r="Y197" s="5" t="str">
        <f ca="1">IF(B_MSK[[#This Row],[N.B.nota]]="","",ADDRESS(ROW(B_MSK[QB]),COLUMN(B_MSK[QB]))&amp;":"&amp;ADDRESS(ROW(),COLUMN(B_MSK[QB])))</f>
        <v/>
      </c>
      <c r="Z197" s="5" t="str">
        <f ca="1">IF(B_MSK[[#This Row],[concat]]="","",MATCH(B_MSK[[#This Row],[concat]],[2]!db[NB NOTA_C],0)+1)</f>
        <v/>
      </c>
      <c r="AA197" s="5" t="str">
        <f ca="1">IF(B_MSK[[#This Row],[//]]="","",HYPERLINK("[D:\kerja\BANK EXP\BARU\DB.XLSX]DB!e"&amp;B_MSK[[#This Row],[DB_ROW]],"&gt;"))</f>
        <v/>
      </c>
      <c r="AB197" s="30" t="e">
        <f ca="1">MID(B_MSK[[#This Row],[/ STN_1]],FIND(" ",B_MSK[[#This Row],[/ STN_1]])+1,LEN(B_MSK[[#This Row],[/ STN_1]]))</f>
        <v>#VALUE!</v>
      </c>
      <c r="AC1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7" s="15" t="str">
        <f ca="1">IF(B_MSK[[#This Row],[HARGA_2]]="","",IF(MID(B_MSK[[#This Row],[/ STN_2]],FIND(" ",B_MSK[[#This Row],[/ STN_2]])+1,LEN(B_MSK[[#This Row],[/ STN_2]]))="LSN",B_MSK[[#This Row],[HARGA_2]]/12,""))</f>
        <v/>
      </c>
      <c r="AH197" s="7" t="str">
        <f ca="1">IF(B_MSK[[#This Row],[HARGA_3]]="","","/ "&amp;"PCS")</f>
        <v/>
      </c>
      <c r="AI197" s="15" t="str">
        <f ca="1">IF(B_MSK[[#This Row],[HARGA_3]]="",IF(B_MSK[[#This Row],[HARGA_2]]="",IF(B_MSK[[#This Row],[HARGA_1]]="","",B_MSK[[#This Row],[HARGA_1]]),B_MSK[[#This Row],[HARGA_2]]),B_MSK[[#This Row],[HARGA_3]])</f>
        <v/>
      </c>
      <c r="AJ197" s="15" t="str">
        <f ca="1">IF(B_MSK[[#This Row],[/ STN_3]]="",IF(B_MSK[[#This Row],[/ STN_2]]="",IF(B_MSK[[#This Row],[/ STN_1]]="","",B_MSK[[#This Row],[/ STN_1]]),B_MSK[[#This Row],[/ STN_2]]),B_MSK[[#This Row],[/ STN_3]])</f>
        <v/>
      </c>
      <c r="AK197" s="5" t="str">
        <f ca="1">IF(B_MSK[[#This Row],[//]]="","",SUBSTITUTE(SUBSTITUTE(SUBSTITUTE(B_MSK[[#This Row],[QTY/ CTN]]," ","_",2),"(",""),")","")&amp;"_")</f>
        <v/>
      </c>
      <c r="AL197" s="5" t="str">
        <f ca="1">IF(B_MSK[[#This Row],[A_B]]="","",SEARCH("_",B_MSK[[#This Row],[A_B]]))</f>
        <v/>
      </c>
      <c r="AM197" s="5" t="str">
        <f ca="1">IF(B_MSK[[#This Row],[A_B]]="","",LEN(B_MSK[[#This Row],[A_B]]))</f>
        <v/>
      </c>
      <c r="AN197" s="5" t="str">
        <f ca="1">IF(B_MSK[[#This Row],[A_B]]="","",LEFT(B_MSK[[#This Row],[QTY/ CTN]],B_MSK[[#This Row],[A_B_1]]))</f>
        <v/>
      </c>
      <c r="AO197" s="5" t="str">
        <f ca="1">IF(B_MSK[[#This Row],[A_B]]="","",LEFT(B_MSK[[#This Row],[A_]],SEARCH(" ",B_MSK[[#This Row],[A_]])-1))</f>
        <v/>
      </c>
      <c r="AP197" s="5" t="str">
        <f ca="1">IF(B_MSK[[#This Row],[A_B]]="","",RIGHT(B_MSK[[#This Row],[A_]],LEN(B_MSK[[#This Row],[A_]])-SEARCH(" ",B_MSK[[#This Row],[A_]])))</f>
        <v/>
      </c>
      <c r="AQ1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7" s="5" t="str">
        <f ca="1">IF(B_MSK[[#This Row],[B_]]="","",LEFT(B_MSK[[#This Row],[B_]],SEARCH(" ",B_MSK[[#This Row],[B_]])))</f>
        <v/>
      </c>
      <c r="AS197" s="5" t="str">
        <f ca="1">IF(B_MSK[[#This Row],[B_]]="","",RIGHT(B_MSK[[#This Row],[B_]],LEN(B_MSK[[#This Row],[B_]])-SEARCH(" ",B_MSK[[#This Row],[B_]])))</f>
        <v/>
      </c>
      <c r="AT197" s="5" t="str">
        <f ca="1">IF(B_MSK[[#This Row],[B_2]]="LSN",12,"")</f>
        <v/>
      </c>
      <c r="AU197" s="5" t="str">
        <f ca="1">IF(B_MSK[[#This Row],[C_1]]="","","PCS")</f>
        <v/>
      </c>
      <c r="AV197" s="5" t="str">
        <f ca="1">IF(B_MSK[[#This Row],[A_1]]="","",B_MSK[[#This Row],[A_1]]*IF(B_MSK[[#This Row],[B_1]]="",1,B_MSK[[#This Row],[B_1]])*IF(B_MSK[[#This Row],[C_1]]="",1,B_MSK[[#This Row],[C_1]]))</f>
        <v/>
      </c>
      <c r="AW197" s="5" t="str">
        <f ca="1">IF(B_MSK[[#This Row],[C_2]]="",IF(B_MSK[[#This Row],[B_2]]="",IF(B_MSK[[#This Row],[A_2]]="","",B_MSK[[#This Row],[A_2]]),B_MSK[[#This Row],[B_2]]),B_MSK[[#This Row],[C_2]])</f>
        <v/>
      </c>
      <c r="AX197" s="2">
        <f ca="1">IF(ISNUMBER(B_MSK[[#This Row],[TANGGAL DATANG]]),B_MSK[[#This Row],[TANGGAL DATANG]],AX196)</f>
        <v>44935</v>
      </c>
      <c r="AY197" s="5" t="str">
        <f ca="1">IF(B_MSK[[#This Row],[DB_ROW]]="","",INDEX([3]!db[JENIS],B_MSK[[#This Row],[DB_ROW]]-1))</f>
        <v/>
      </c>
      <c r="AZ197" s="5" t="e">
        <f ca="1">IF(B_MSK[[#This Row],[A_1]]="","",B_MSK[[#This Row],[A_1]])*1</f>
        <v>#VALUE!</v>
      </c>
      <c r="BA197" s="5" t="str">
        <f ca="1">IF(B_MSK[[#This Row],[//]]="","",INDEX(INDIRECT(DIR&amp;$2:$2),B_MSK[[#This Row],[//]]))</f>
        <v/>
      </c>
      <c r="BB197" s="5" t="str">
        <f ca="1">CONCATENATE(B_MSK[[#This Row],[concat]],B_MSK[[#This Row],[HARGA_X]],B_MSK[[#This Row],[SAT]])</f>
        <v/>
      </c>
    </row>
    <row r="198" spans="1:54" x14ac:dyDescent="0.25">
      <c r="A198" s="6" t="s">
        <v>260</v>
      </c>
      <c r="B198" s="5">
        <f ca="1">IF(B_MSK[[#This Row],[N_ID]]="","",INDEX(INDIRECT(DIR&amp;$2:$2),MATCH(B_MSK[[#This Row],[N_ID]],INDIRECT(DIR&amp;"!NOTA[ID_P]"),0)))</f>
        <v>40</v>
      </c>
      <c r="C198" s="5" t="str">
        <f ca="1">IF(B_MSK[[#This Row],[//]]="","",HYPERLINK("["&amp;SUBSTITUTE(DIR,"'","")&amp;"]NOTA!D"&amp;B_MSK[[#This Row],[//]]+2,"&gt;"))</f>
        <v>&gt;</v>
      </c>
      <c r="D198" s="5">
        <f ca="1">IF(B_MSK[[#This Row],[N_ID]]="","",COUNTIF(INDIRECT(DIR&amp;"!NOTA[ID_H]"),B_MSK[[#This Row],[ID NOTA]]))</f>
        <v>3</v>
      </c>
      <c r="E1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195</v>
      </c>
      <c r="F1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8" s="7" t="str">
        <f ca="1">IF(B_MSK[[#This Row],[stt]]="ada",INDEX([2]!db[NB BM],B_MSK[DB_ROW]-1),"")</f>
        <v>Gel pen Kenko Hitech 0.28mm hitam</v>
      </c>
      <c r="H198" s="7" t="str">
        <f ca="1">IF(B_MSK[[#This Row],[//]]="","",INDEX(INDIRECT(DIR&amp;$2:$2),B_MSK[[#This Row],[//]]))</f>
        <v>KENKO SINAR INDONESIA</v>
      </c>
      <c r="I198" s="27" t="str">
        <f ca="1">IF(B_MSK[[#This Row],[//]]="","",INDEX(INDIRECT(DB_PATH&amp;$2:$2),B_MSK[[#This Row],[DB_ROW]]-1))</f>
        <v>12 GRS</v>
      </c>
      <c r="J198" s="5">
        <f ca="1">IF(B_MSK[[#This Row],[//]]="","",IF(INDEX(INDIRECT(DIR&amp;$2:$2),B_MSK[[#This Row],[//]])="","",INDEX(INDIRECT(DIR&amp;$2:$2),B_MSK[[#This Row],[//]])))</f>
        <v>3</v>
      </c>
      <c r="K198" s="5" t="str">
        <f ca="1">IF(B_MSK[[#This Row],[//]]="","",IF(INDEX(INDIRECT(DIR&amp;$2:$2),B_MSK[[#This Row],[//]])="","",INDEX(INDIRECT(DIR&amp;$2:$2),B_MSK[[#This Row],[//]])))</f>
        <v/>
      </c>
      <c r="L198" s="5" t="str">
        <f ca="1">IF(B_MSK[[#This Row],[//]]="","",IF(INDEX(INDIRECT(DIR&amp;$2:$2),B_MSK[[#This Row],[//]])="","",INDEX(INDIRECT(DIR&amp;$2:$2),B_MSK[[#This Row],[//]])))</f>
        <v/>
      </c>
      <c r="M198" s="13">
        <f ca="1">IF(B_MSK[[#This Row],[//]]="","",INDEX(INDIRECT(DIR&amp;$2:$2),B_MSK[[#This Row],[//]]))</f>
        <v>0</v>
      </c>
      <c r="N198" s="13">
        <f ca="1">IF(OR(B_MSK[[#This Row],[//]]="",),"",INDEX(INDIRECT(DIR&amp;$2:$2),B_MSK[[#This Row],[//]]))</f>
        <v>5616000</v>
      </c>
      <c r="O198" s="3">
        <f ca="1">IF(B_MSK[[#This Row],[//]]="","",IF(INDEX(INDIRECT(DIR&amp;$2:$2),B_MSK[[#This Row],[//]])=0,"",INDEX(INDIRECT(DIR&amp;$2:$2),B_MSK[[#This Row],[//]])))</f>
        <v>0.17</v>
      </c>
      <c r="P198" s="3" t="str">
        <f ca="1">IF(B_MSK[[#This Row],[//]]="","",IF(INDEX(INDIRECT(DIR&amp;$2:$2),B_MSK[[#This Row],[//]])=0,"",INDEX(INDIRECT(DIR&amp;$2:$2),B_MSK[[#This Row],[//]])))</f>
        <v/>
      </c>
      <c r="Q198" s="12">
        <f ca="1">IF(B_MSK[[#This Row],[//]]="","",INDEX(INDIRECT(DIR&amp;$2:$2),B_MSK[[#This Row],[//]]))</f>
        <v>13983840</v>
      </c>
      <c r="R1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8" s="37">
        <f ca="1">IF(B_MSK[[#This Row],[//]]="","",INDEX(INDIRECT(DIR&amp;$2:$2),B_MSK[[#This Row],[//]]))</f>
        <v>0</v>
      </c>
      <c r="U198" s="38" t="str">
        <f ca="1">IF(SUMIF(B_MSK[NAMA BARANG],B_MSK[[#This Row],[NAMA BARANG]],B_MSK[JMLH BRG])=0,"",SUMIF(B_MSK[NAMA BARANG],B_MSK[[#This Row],[NAMA BARANG]],B_MSK[C]))</f>
        <v/>
      </c>
      <c r="V198" s="7" t="str">
        <f ca="1">IF(B_MSK[[#This Row],[//]]="","",INDEX(INDIRECT(DIR&amp;$2:$2),B_MSK[[#This Row],[//]]))</f>
        <v>KENKO GEL PEN HI-TECH-H 0.28MM BLACK</v>
      </c>
      <c r="W198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X198" s="5" t="str">
        <f ca="1">IF(B_MSK[[#This Row],[N.B.nota]]="","",IF(MATCH(B_MSK[[#This Row],[concat]],[2]!db[NB NOTA_C],0)&gt;0,"ada",0))</f>
        <v>ada</v>
      </c>
      <c r="Y198" s="5" t="str">
        <f ca="1">IF(B_MSK[[#This Row],[N.B.nota]]="","",ADDRESS(ROW(B_MSK[QB]),COLUMN(B_MSK[QB]))&amp;":"&amp;ADDRESS(ROW(),COLUMN(B_MSK[QB])))</f>
        <v>$D$4:$D$198</v>
      </c>
      <c r="Z198" s="5">
        <f ca="1">IF(B_MSK[[#This Row],[concat]]="","",MATCH(B_MSK[[#This Row],[concat]],[2]!db[NB NOTA_C],0)+1)</f>
        <v>1153</v>
      </c>
      <c r="AA198" s="5" t="str">
        <f ca="1">IF(B_MSK[[#This Row],[//]]="","",HYPERLINK("[D:\kerja\BANK EXP\BARU\DB.XLSX]DB!e"&amp;B_MSK[[#This Row],[DB_ROW]],"&gt;"))</f>
        <v>&gt;</v>
      </c>
      <c r="AB198" s="30" t="str">
        <f ca="1">MID(B_MSK[[#This Row],[/ STN_1]],FIND(" ",B_MSK[[#This Row],[/ STN_1]])+1,LEN(B_MSK[[#This Row],[/ STN_1]]))</f>
        <v>GRS</v>
      </c>
      <c r="AC198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1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9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19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98" s="15">
        <f ca="1">IF(B_MSK[[#This Row],[HARGA_2]]="","",IF(MID(B_MSK[[#This Row],[/ STN_2]],FIND(" ",B_MSK[[#This Row],[/ STN_2]])+1,LEN(B_MSK[[#This Row],[/ STN_2]]))="LSN",B_MSK[[#This Row],[HARGA_2]]/12,""))</f>
        <v>3250</v>
      </c>
      <c r="AH198" s="7" t="str">
        <f ca="1">IF(B_MSK[[#This Row],[HARGA_3]]="","","/ "&amp;"PCS")</f>
        <v>/ PCS</v>
      </c>
      <c r="AI198" s="15">
        <f ca="1">IF(B_MSK[[#This Row],[HARGA_3]]="",IF(B_MSK[[#This Row],[HARGA_2]]="",IF(B_MSK[[#This Row],[HARGA_1]]="","",B_MSK[[#This Row],[HARGA_1]]),B_MSK[[#This Row],[HARGA_2]]),B_MSK[[#This Row],[HARGA_3]])</f>
        <v>3250</v>
      </c>
      <c r="AJ19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8" s="5" t="str">
        <f ca="1">IF(B_MSK[[#This Row],[//]]="","",SUBSTITUTE(SUBSTITUTE(SUBSTITUTE(B_MSK[[#This Row],[QTY/ CTN]]," ","_",2),"(",""),")","")&amp;"_")</f>
        <v>12 GRS_</v>
      </c>
      <c r="AL198" s="5">
        <f ca="1">IF(B_MSK[[#This Row],[A_B]]="","",SEARCH("_",B_MSK[[#This Row],[A_B]]))</f>
        <v>7</v>
      </c>
      <c r="AM198" s="5">
        <f ca="1">IF(B_MSK[[#This Row],[A_B]]="","",LEN(B_MSK[[#This Row],[A_B]]))</f>
        <v>7</v>
      </c>
      <c r="AN198" s="5" t="str">
        <f ca="1">IF(B_MSK[[#This Row],[A_B]]="","",LEFT(B_MSK[[#This Row],[QTY/ CTN]],B_MSK[[#This Row],[A_B_1]]))</f>
        <v>12 GRS</v>
      </c>
      <c r="AO198" s="5" t="str">
        <f ca="1">IF(B_MSK[[#This Row],[A_B]]="","",LEFT(B_MSK[[#This Row],[A_]],SEARCH(" ",B_MSK[[#This Row],[A_]])-1))</f>
        <v>12</v>
      </c>
      <c r="AP198" s="5" t="str">
        <f ca="1">IF(B_MSK[[#This Row],[A_B]]="","",RIGHT(B_MSK[[#This Row],[A_]],LEN(B_MSK[[#This Row],[A_]])-SEARCH(" ",B_MSK[[#This Row],[A_]])))</f>
        <v>GRS</v>
      </c>
      <c r="AQ1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98" s="5" t="str">
        <f ca="1">IF(B_MSK[[#This Row],[B_]]="","",LEFT(B_MSK[[#This Row],[B_]],SEARCH(" ",B_MSK[[#This Row],[B_]])))</f>
        <v xml:space="preserve">12 </v>
      </c>
      <c r="AS198" s="5" t="str">
        <f ca="1">IF(B_MSK[[#This Row],[B_]]="","",RIGHT(B_MSK[[#This Row],[B_]],LEN(B_MSK[[#This Row],[B_]])-SEARCH(" ",B_MSK[[#This Row],[B_]])))</f>
        <v>LSN</v>
      </c>
      <c r="AT198" s="5">
        <f ca="1">IF(B_MSK[[#This Row],[B_2]]="LSN",12,"")</f>
        <v>12</v>
      </c>
      <c r="AU198" s="5" t="str">
        <f ca="1">IF(B_MSK[[#This Row],[C_1]]="","","PCS")</f>
        <v>PCS</v>
      </c>
      <c r="AV198" s="5">
        <f ca="1">IF(B_MSK[[#This Row],[A_1]]="","",B_MSK[[#This Row],[A_1]]*IF(B_MSK[[#This Row],[B_1]]="",1,B_MSK[[#This Row],[B_1]])*IF(B_MSK[[#This Row],[C_1]]="",1,B_MSK[[#This Row],[C_1]]))</f>
        <v>1728</v>
      </c>
      <c r="AW198" s="5" t="str">
        <f ca="1">IF(B_MSK[[#This Row],[C_2]]="",IF(B_MSK[[#This Row],[B_2]]="",IF(B_MSK[[#This Row],[A_2]]="","",B_MSK[[#This Row],[A_2]]),B_MSK[[#This Row],[B_2]]),B_MSK[[#This Row],[C_2]])</f>
        <v>PCS</v>
      </c>
      <c r="AX198" s="2">
        <f ca="1">IF(ISNUMBER(B_MSK[[#This Row],[TANGGAL DATANG]]),B_MSK[[#This Row],[TANGGAL DATANG]],AX197)</f>
        <v>44935</v>
      </c>
      <c r="AY198" s="5" t="e">
        <f ca="1">IF(B_MSK[[#This Row],[DB_ROW]]="","",INDEX([3]!db[JENIS],B_MSK[[#This Row],[DB_ROW]]-1))</f>
        <v>#REF!</v>
      </c>
      <c r="AZ198" s="5">
        <f ca="1">IF(B_MSK[[#This Row],[A_1]]="","",B_MSK[[#This Row],[A_1]])*1</f>
        <v>12</v>
      </c>
      <c r="BA198" s="5" t="str">
        <f ca="1">IF(B_MSK[[#This Row],[//]]="","",INDEX(INDIRECT(DIR&amp;$2:$2),B_MSK[[#This Row],[//]]))</f>
        <v>ARTO MORO</v>
      </c>
      <c r="BB198" s="5" t="str">
        <f ca="1">CONCATENATE(B_MSK[[#This Row],[concat]],B_MSK[[#This Row],[HARGA_X]],B_MSK[[#This Row],[SAT]])</f>
        <v>kenkogelpenhitechh028mmblack3250</v>
      </c>
    </row>
    <row r="199" spans="1:54" x14ac:dyDescent="0.25">
      <c r="A199" s="6" t="s">
        <v>128</v>
      </c>
      <c r="B199" s="5" t="str">
        <f ca="1">IF(B_MSK[[#This Row],[N_ID]]="","",INDEX(INDIRECT(DIR&amp;$2:$2),MATCH(B_MSK[[#This Row],[N_ID]],INDIRECT(DIR&amp;"!NOTA[ID_P]"),0)))</f>
        <v/>
      </c>
      <c r="C199" s="5" t="str">
        <f ca="1">IF(B_MSK[[#This Row],[//]]="","",HYPERLINK("["&amp;SUBSTITUTE(DIR,"'","")&amp;"]NOTA!D"&amp;B_MSK[[#This Row],[//]]+2,"&gt;"))</f>
        <v>&gt;</v>
      </c>
      <c r="D199" s="5" t="str">
        <f ca="1">IF(B_MSK[[#This Row],[N_ID]]="","",COUNTIF(INDIRECT(DIR&amp;"!NOTA[ID_H]"),B_MSK[[#This Row],[ID NOTA]]))</f>
        <v/>
      </c>
      <c r="E19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196</v>
      </c>
      <c r="F1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9" s="7" t="str">
        <f ca="1">IF(B_MSK[[#This Row],[stt]]="ada",INDEX([2]!db[NB BM],B_MSK[DB_ROW]-1),"")</f>
        <v>Pensil Kenko 2B-3181 Hitam cap merah</v>
      </c>
      <c r="H199" s="7" t="str">
        <f ca="1">IF(B_MSK[[#This Row],[//]]="","",INDEX(INDIRECT(DIR&amp;$2:$2),B_MSK[[#This Row],[//]]))</f>
        <v>KENKO SINAR INDONESIA</v>
      </c>
      <c r="I199" s="27" t="str">
        <f ca="1">IF(B_MSK[[#This Row],[//]]="","",INDEX(INDIRECT(DB_PATH&amp;$2:$2),B_MSK[[#This Row],[DB_ROW]]-1))</f>
        <v>20 GRS</v>
      </c>
      <c r="J199" s="5">
        <f ca="1">IF(B_MSK[[#This Row],[//]]="","",IF(INDEX(INDIRECT(DIR&amp;$2:$2),B_MSK[[#This Row],[//]])="","",INDEX(INDIRECT(DIR&amp;$2:$2),B_MSK[[#This Row],[//]])))</f>
        <v>5</v>
      </c>
      <c r="K199" s="5" t="str">
        <f ca="1">IF(B_MSK[[#This Row],[//]]="","",IF(INDEX(INDIRECT(DIR&amp;$2:$2),B_MSK[[#This Row],[//]])="","",INDEX(INDIRECT(DIR&amp;$2:$2),B_MSK[[#This Row],[//]])))</f>
        <v/>
      </c>
      <c r="L199" s="5" t="str">
        <f ca="1">IF(B_MSK[[#This Row],[//]]="","",IF(INDEX(INDIRECT(DIR&amp;$2:$2),B_MSK[[#This Row],[//]])="","",INDEX(INDIRECT(DIR&amp;$2:$2),B_MSK[[#This Row],[//]])))</f>
        <v/>
      </c>
      <c r="M199" s="13">
        <f ca="1">IF(B_MSK[[#This Row],[//]]="","",INDEX(INDIRECT(DIR&amp;$2:$2),B_MSK[[#This Row],[//]]))</f>
        <v>0</v>
      </c>
      <c r="N199" s="13">
        <f ca="1">IF(OR(B_MSK[[#This Row],[//]]="",),"",INDEX(INDIRECT(DIR&amp;$2:$2),B_MSK[[#This Row],[//]]))</f>
        <v>2112000</v>
      </c>
      <c r="O199" s="3">
        <f ca="1">IF(B_MSK[[#This Row],[//]]="","",IF(INDEX(INDIRECT(DIR&amp;$2:$2),B_MSK[[#This Row],[//]])=0,"",INDEX(INDIRECT(DIR&amp;$2:$2),B_MSK[[#This Row],[//]])))</f>
        <v>0.17</v>
      </c>
      <c r="P199" s="3" t="str">
        <f ca="1">IF(B_MSK[[#This Row],[//]]="","",IF(INDEX(INDIRECT(DIR&amp;$2:$2),B_MSK[[#This Row],[//]])=0,"",INDEX(INDIRECT(DIR&amp;$2:$2),B_MSK[[#This Row],[//]])))</f>
        <v/>
      </c>
      <c r="Q199" s="12">
        <f ca="1">IF(B_MSK[[#This Row],[//]]="","",INDEX(INDIRECT(DIR&amp;$2:$2),B_MSK[[#This Row],[//]]))</f>
        <v>8764800</v>
      </c>
      <c r="R1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9" s="37">
        <f ca="1">IF(B_MSK[[#This Row],[//]]="","",INDEX(INDIRECT(DIR&amp;$2:$2),B_MSK[[#This Row],[//]]))</f>
        <v>0</v>
      </c>
      <c r="U199" s="38" t="str">
        <f ca="1">IF(SUMIF(B_MSK[NAMA BARANG],B_MSK[[#This Row],[NAMA BARANG]],B_MSK[JMLH BRG])=0,"",SUMIF(B_MSK[NAMA BARANG],B_MSK[[#This Row],[NAMA BARANG]],B_MSK[C]))</f>
        <v/>
      </c>
      <c r="V199" s="7" t="str">
        <f ca="1">IF(B_MSK[[#This Row],[//]]="","",INDEX(INDIRECT(DIR&amp;$2:$2),B_MSK[[#This Row],[//]]))</f>
        <v>KENKO PENCIL 2B-3181 HITAM CAP MERAH</v>
      </c>
      <c r="W199" s="7" t="str">
        <f ca="1">LOWER(SUBSTITUTE(SUBSTITUTE(SUBSTITUTE(SUBSTITUTE(SUBSTITUTE(SUBSTITUTE(SUBSTITUTE(SUBSTITUTE(SUBSTITUTE(B_MSK[[#This Row],[N.B.nota]]," ",""),"-",""),"(",""),")",""),".",""),",",""),"/",""),"""",""),"+",""))</f>
        <v>kenkopencil2b3181hitamcapmerah</v>
      </c>
      <c r="X199" s="5" t="str">
        <f ca="1">IF(B_MSK[[#This Row],[N.B.nota]]="","",IF(MATCH(B_MSK[[#This Row],[concat]],[2]!db[NB NOTA_C],0)&gt;0,"ada",0))</f>
        <v>ada</v>
      </c>
      <c r="Y199" s="5" t="str">
        <f ca="1">IF(B_MSK[[#This Row],[N.B.nota]]="","",ADDRESS(ROW(B_MSK[QB]),COLUMN(B_MSK[QB]))&amp;":"&amp;ADDRESS(ROW(),COLUMN(B_MSK[QB])))</f>
        <v>$D$4:$D$199</v>
      </c>
      <c r="Z199" s="5">
        <f ca="1">IF(B_MSK[[#This Row],[concat]]="","",MATCH(B_MSK[[#This Row],[concat]],[2]!db[NB NOTA_C],0)+1)</f>
        <v>1234</v>
      </c>
      <c r="AA199" s="5" t="str">
        <f ca="1">IF(B_MSK[[#This Row],[//]]="","",HYPERLINK("[D:\kerja\BANK EXP\BARU\DB.XLSX]DB!e"&amp;B_MSK[[#This Row],[DB_ROW]],"&gt;"))</f>
        <v>&gt;</v>
      </c>
      <c r="AB199" s="30" t="str">
        <f ca="1">MID(B_MSK[[#This Row],[/ STN_1]],FIND(" ",B_MSK[[#This Row],[/ STN_1]])+1,LEN(B_MSK[[#This Row],[/ STN_1]]))</f>
        <v>GRS</v>
      </c>
      <c r="AC199" s="11">
        <f ca="1">IF(B_MSK[[#This Row],[//]]="","",IF(B_MSK[[#This Row],[ JUMLAH ]]="","",IF(B_MSK[[#This Row],[C]]="",B_MSK[[#This Row],[HARGA CTN]]/B_MSK[[#This Row],[JMLH BRG]],B_MSK[[#This Row],[HARGA CTN]]/B_MSK[[#This Row],[A_1]])))</f>
        <v>105600</v>
      </c>
      <c r="AD1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9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8800</v>
      </c>
      <c r="AF199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99" s="15">
        <f ca="1">IF(B_MSK[[#This Row],[HARGA_2]]="","",IF(MID(B_MSK[[#This Row],[/ STN_2]],FIND(" ",B_MSK[[#This Row],[/ STN_2]])+1,LEN(B_MSK[[#This Row],[/ STN_2]]))="LSN",B_MSK[[#This Row],[HARGA_2]]/12,""))</f>
        <v>733.33333333333337</v>
      </c>
      <c r="AH199" s="7" t="str">
        <f ca="1">IF(B_MSK[[#This Row],[HARGA_3]]="","","/ "&amp;"PCS")</f>
        <v>/ PCS</v>
      </c>
      <c r="AI199" s="15">
        <f ca="1">IF(B_MSK[[#This Row],[HARGA_3]]="",IF(B_MSK[[#This Row],[HARGA_2]]="",IF(B_MSK[[#This Row],[HARGA_1]]="","",B_MSK[[#This Row],[HARGA_1]]),B_MSK[[#This Row],[HARGA_2]]),B_MSK[[#This Row],[HARGA_3]])</f>
        <v>733.33333333333337</v>
      </c>
      <c r="AJ19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9" s="5" t="str">
        <f ca="1">IF(B_MSK[[#This Row],[//]]="","",SUBSTITUTE(SUBSTITUTE(SUBSTITUTE(B_MSK[[#This Row],[QTY/ CTN]]," ","_",2),"(",""),")","")&amp;"_")</f>
        <v>20 GRS_</v>
      </c>
      <c r="AL199" s="5">
        <f ca="1">IF(B_MSK[[#This Row],[A_B]]="","",SEARCH("_",B_MSK[[#This Row],[A_B]]))</f>
        <v>7</v>
      </c>
      <c r="AM199" s="5">
        <f ca="1">IF(B_MSK[[#This Row],[A_B]]="","",LEN(B_MSK[[#This Row],[A_B]]))</f>
        <v>7</v>
      </c>
      <c r="AN199" s="5" t="str">
        <f ca="1">IF(B_MSK[[#This Row],[A_B]]="","",LEFT(B_MSK[[#This Row],[QTY/ CTN]],B_MSK[[#This Row],[A_B_1]]))</f>
        <v>20 GRS</v>
      </c>
      <c r="AO199" s="5" t="str">
        <f ca="1">IF(B_MSK[[#This Row],[A_B]]="","",LEFT(B_MSK[[#This Row],[A_]],SEARCH(" ",B_MSK[[#This Row],[A_]])-1))</f>
        <v>20</v>
      </c>
      <c r="AP199" s="5" t="str">
        <f ca="1">IF(B_MSK[[#This Row],[A_B]]="","",RIGHT(B_MSK[[#This Row],[A_]],LEN(B_MSK[[#This Row],[A_]])-SEARCH(" ",B_MSK[[#This Row],[A_]])))</f>
        <v>GRS</v>
      </c>
      <c r="AQ1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99" s="5" t="str">
        <f ca="1">IF(B_MSK[[#This Row],[B_]]="","",LEFT(B_MSK[[#This Row],[B_]],SEARCH(" ",B_MSK[[#This Row],[B_]])))</f>
        <v xml:space="preserve">12 </v>
      </c>
      <c r="AS199" s="5" t="str">
        <f ca="1">IF(B_MSK[[#This Row],[B_]]="","",RIGHT(B_MSK[[#This Row],[B_]],LEN(B_MSK[[#This Row],[B_]])-SEARCH(" ",B_MSK[[#This Row],[B_]])))</f>
        <v>LSN</v>
      </c>
      <c r="AT199" s="5">
        <f ca="1">IF(B_MSK[[#This Row],[B_2]]="LSN",12,"")</f>
        <v>12</v>
      </c>
      <c r="AU199" s="5" t="str">
        <f ca="1">IF(B_MSK[[#This Row],[C_1]]="","","PCS")</f>
        <v>PCS</v>
      </c>
      <c r="AV199" s="5">
        <f ca="1">IF(B_MSK[[#This Row],[A_1]]="","",B_MSK[[#This Row],[A_1]]*IF(B_MSK[[#This Row],[B_1]]="",1,B_MSK[[#This Row],[B_1]])*IF(B_MSK[[#This Row],[C_1]]="",1,B_MSK[[#This Row],[C_1]]))</f>
        <v>2880</v>
      </c>
      <c r="AW199" s="5" t="str">
        <f ca="1">IF(B_MSK[[#This Row],[C_2]]="",IF(B_MSK[[#This Row],[B_2]]="",IF(B_MSK[[#This Row],[A_2]]="","",B_MSK[[#This Row],[A_2]]),B_MSK[[#This Row],[B_2]]),B_MSK[[#This Row],[C_2]])</f>
        <v>PCS</v>
      </c>
      <c r="AX199" s="2">
        <f ca="1">IF(ISNUMBER(B_MSK[[#This Row],[TANGGAL DATANG]]),B_MSK[[#This Row],[TANGGAL DATANG]],AX198)</f>
        <v>44935</v>
      </c>
      <c r="AY199" s="5" t="e">
        <f ca="1">IF(B_MSK[[#This Row],[DB_ROW]]="","",INDEX([3]!db[JENIS],B_MSK[[#This Row],[DB_ROW]]-1))</f>
        <v>#REF!</v>
      </c>
      <c r="AZ199" s="5">
        <f ca="1">IF(B_MSK[[#This Row],[A_1]]="","",B_MSK[[#This Row],[A_1]])*1</f>
        <v>20</v>
      </c>
      <c r="BA199" s="5" t="str">
        <f ca="1">IF(B_MSK[[#This Row],[//]]="","",INDEX(INDIRECT(DIR&amp;$2:$2),B_MSK[[#This Row],[//]]))</f>
        <v>ARTO MORO</v>
      </c>
      <c r="BB199" s="5" t="str">
        <f ca="1">CONCATENATE(B_MSK[[#This Row],[concat]],B_MSK[[#This Row],[HARGA_X]],B_MSK[[#This Row],[SAT]])</f>
        <v>kenkopencil2b3181hitamcapmerah733.333333333333</v>
      </c>
    </row>
    <row r="200" spans="1:54" x14ac:dyDescent="0.25">
      <c r="A200" s="6" t="s">
        <v>128</v>
      </c>
      <c r="B200" s="5" t="str">
        <f ca="1">IF(B_MSK[[#This Row],[N_ID]]="","",INDEX(INDIRECT(DIR&amp;$2:$2),MATCH(B_MSK[[#This Row],[N_ID]],INDIRECT(DIR&amp;"!NOTA[ID_P]"),0)))</f>
        <v/>
      </c>
      <c r="C200" s="5" t="str">
        <f ca="1">IF(B_MSK[[#This Row],[//]]="","",HYPERLINK("["&amp;SUBSTITUTE(DIR,"'","")&amp;"]NOTA!D"&amp;B_MSK[[#This Row],[//]]+2,"&gt;"))</f>
        <v>&gt;</v>
      </c>
      <c r="D200" s="5" t="str">
        <f ca="1">IF(B_MSK[[#This Row],[N_ID]]="","",COUNTIF(INDIRECT(DIR&amp;"!NOTA[ID_H]"),B_MSK[[#This Row],[ID NOTA]]))</f>
        <v/>
      </c>
      <c r="E2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197</v>
      </c>
      <c r="F2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0" s="7" t="str">
        <f ca="1">IF(B_MSK[[#This Row],[stt]]="ada",INDEX([2]!db[NB BM],B_MSK[DB_ROW]-1),"")</f>
        <v>Isi cutter Kenko L-150</v>
      </c>
      <c r="H200" s="7" t="str">
        <f ca="1">IF(B_MSK[[#This Row],[//]]="","",INDEX(INDIRECT(DIR&amp;$2:$2),B_MSK[[#This Row],[//]]))</f>
        <v>KENKO SINAR INDONESIA</v>
      </c>
      <c r="I200" s="27" t="str">
        <f ca="1">IF(B_MSK[[#This Row],[//]]="","",INDEX(INDIRECT(DB_PATH&amp;$2:$2),B_MSK[[#This Row],[DB_ROW]]-1))</f>
        <v>60 LSN</v>
      </c>
      <c r="J200" s="5">
        <f ca="1">IF(B_MSK[[#This Row],[//]]="","",IF(INDEX(INDIRECT(DIR&amp;$2:$2),B_MSK[[#This Row],[//]])="","",INDEX(INDIRECT(DIR&amp;$2:$2),B_MSK[[#This Row],[//]])))</f>
        <v>5</v>
      </c>
      <c r="K200" s="5" t="str">
        <f ca="1">IF(B_MSK[[#This Row],[//]]="","",IF(INDEX(INDIRECT(DIR&amp;$2:$2),B_MSK[[#This Row],[//]])="","",INDEX(INDIRECT(DIR&amp;$2:$2),B_MSK[[#This Row],[//]])))</f>
        <v/>
      </c>
      <c r="L200" s="5" t="str">
        <f ca="1">IF(B_MSK[[#This Row],[//]]="","",IF(INDEX(INDIRECT(DIR&amp;$2:$2),B_MSK[[#This Row],[//]])="","",INDEX(INDIRECT(DIR&amp;$2:$2),B_MSK[[#This Row],[//]])))</f>
        <v/>
      </c>
      <c r="M200" s="13">
        <f ca="1">IF(B_MSK[[#This Row],[//]]="","",INDEX(INDIRECT(DIR&amp;$2:$2),B_MSK[[#This Row],[//]]))</f>
        <v>0</v>
      </c>
      <c r="N200" s="13">
        <f ca="1">IF(OR(B_MSK[[#This Row],[//]]="",),"",INDEX(INDIRECT(DIR&amp;$2:$2),B_MSK[[#This Row],[//]]))</f>
        <v>3888000</v>
      </c>
      <c r="O200" s="3">
        <f ca="1">IF(B_MSK[[#This Row],[//]]="","",IF(INDEX(INDIRECT(DIR&amp;$2:$2),B_MSK[[#This Row],[//]])=0,"",INDEX(INDIRECT(DIR&amp;$2:$2),B_MSK[[#This Row],[//]])))</f>
        <v>0.17</v>
      </c>
      <c r="P200" s="3" t="str">
        <f ca="1">IF(B_MSK[[#This Row],[//]]="","",IF(INDEX(INDIRECT(DIR&amp;$2:$2),B_MSK[[#This Row],[//]])=0,"",INDEX(INDIRECT(DIR&amp;$2:$2),B_MSK[[#This Row],[//]])))</f>
        <v/>
      </c>
      <c r="Q200" s="12">
        <f ca="1">IF(B_MSK[[#This Row],[//]]="","",INDEX(INDIRECT(DIR&amp;$2:$2),B_MSK[[#This Row],[//]]))</f>
        <v>16135200</v>
      </c>
      <c r="R20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0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00" s="37">
        <f ca="1">IF(B_MSK[[#This Row],[//]]="","",INDEX(INDIRECT(DIR&amp;$2:$2),B_MSK[[#This Row],[//]]))</f>
        <v>0</v>
      </c>
      <c r="U200" s="38" t="str">
        <f ca="1">IF(SUMIF(B_MSK[NAMA BARANG],B_MSK[[#This Row],[NAMA BARANG]],B_MSK[JMLH BRG])=0,"",SUMIF(B_MSK[NAMA BARANG],B_MSK[[#This Row],[NAMA BARANG]],B_MSK[C]))</f>
        <v/>
      </c>
      <c r="V200" s="7" t="str">
        <f ca="1">IF(B_MSK[[#This Row],[//]]="","",INDEX(INDIRECT(DIR&amp;$2:$2),B_MSK[[#This Row],[//]]))</f>
        <v>KENKO CUTTER BLADE L-150 (18MM)</v>
      </c>
      <c r="W200" s="7" t="str">
        <f ca="1">LOWER(SUBSTITUTE(SUBSTITUTE(SUBSTITUTE(SUBSTITUTE(SUBSTITUTE(SUBSTITUTE(SUBSTITUTE(SUBSTITUTE(SUBSTITUTE(B_MSK[[#This Row],[N.B.nota]]," ",""),"-",""),"(",""),")",""),".",""),",",""),"/",""),"""",""),"+",""))</f>
        <v>kenkocutterbladel15018mm</v>
      </c>
      <c r="X200" s="5" t="str">
        <f ca="1">IF(B_MSK[[#This Row],[N.B.nota]]="","",IF(MATCH(B_MSK[[#This Row],[concat]],[2]!db[NB NOTA_C],0)&gt;0,"ada",0))</f>
        <v>ada</v>
      </c>
      <c r="Y200" s="5" t="str">
        <f ca="1">IF(B_MSK[[#This Row],[N.B.nota]]="","",ADDRESS(ROW(B_MSK[QB]),COLUMN(B_MSK[QB]))&amp;":"&amp;ADDRESS(ROW(),COLUMN(B_MSK[QB])))</f>
        <v>$D$4:$D$200</v>
      </c>
      <c r="Z200" s="5">
        <f ca="1">IF(B_MSK[[#This Row],[concat]]="","",MATCH(B_MSK[[#This Row],[concat]],[2]!db[NB NOTA_C],0)+1)</f>
        <v>1133</v>
      </c>
      <c r="AA200" s="5" t="str">
        <f ca="1">IF(B_MSK[[#This Row],[//]]="","",HYPERLINK("[D:\kerja\BANK EXP\BARU\DB.XLSX]DB!e"&amp;B_MSK[[#This Row],[DB_ROW]],"&gt;"))</f>
        <v>&gt;</v>
      </c>
      <c r="AB200" s="30" t="str">
        <f ca="1">MID(B_MSK[[#This Row],[/ STN_1]],FIND(" ",B_MSK[[#This Row],[/ STN_1]])+1,LEN(B_MSK[[#This Row],[/ STN_1]]))</f>
        <v>LSN</v>
      </c>
      <c r="AC200" s="11">
        <f ca="1">IF(B_MSK[[#This Row],[//]]="","",IF(B_MSK[[#This Row],[ JUMLAH ]]="","",IF(B_MSK[[#This Row],[C]]="",B_MSK[[#This Row],[HARGA CTN]]/B_MSK[[#This Row],[JMLH BRG]],B_MSK[[#This Row],[HARGA CTN]]/B_MSK[[#This Row],[A_1]])))</f>
        <v>64800</v>
      </c>
      <c r="AD2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0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5400</v>
      </c>
      <c r="AF20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00" s="15" t="str">
        <f ca="1">IF(B_MSK[[#This Row],[HARGA_2]]="","",IF(MID(B_MSK[[#This Row],[/ STN_2]],FIND(" ",B_MSK[[#This Row],[/ STN_2]])+1,LEN(B_MSK[[#This Row],[/ STN_2]]))="LSN",B_MSK[[#This Row],[HARGA_2]]/12,""))</f>
        <v/>
      </c>
      <c r="AH200" s="7" t="str">
        <f ca="1">IF(B_MSK[[#This Row],[HARGA_3]]="","","/ "&amp;"PCS")</f>
        <v/>
      </c>
      <c r="AI200" s="15">
        <f ca="1">IF(B_MSK[[#This Row],[HARGA_3]]="",IF(B_MSK[[#This Row],[HARGA_2]]="",IF(B_MSK[[#This Row],[HARGA_1]]="","",B_MSK[[#This Row],[HARGA_1]]),B_MSK[[#This Row],[HARGA_2]]),B_MSK[[#This Row],[HARGA_3]])</f>
        <v>5400</v>
      </c>
      <c r="AJ20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0" s="5" t="str">
        <f ca="1">IF(B_MSK[[#This Row],[//]]="","",SUBSTITUTE(SUBSTITUTE(SUBSTITUTE(B_MSK[[#This Row],[QTY/ CTN]]," ","_",2),"(",""),")","")&amp;"_")</f>
        <v>60 LSN_</v>
      </c>
      <c r="AL200" s="5">
        <f ca="1">IF(B_MSK[[#This Row],[A_B]]="","",SEARCH("_",B_MSK[[#This Row],[A_B]]))</f>
        <v>7</v>
      </c>
      <c r="AM200" s="5">
        <f ca="1">IF(B_MSK[[#This Row],[A_B]]="","",LEN(B_MSK[[#This Row],[A_B]]))</f>
        <v>7</v>
      </c>
      <c r="AN200" s="5" t="str">
        <f ca="1">IF(B_MSK[[#This Row],[A_B]]="","",LEFT(B_MSK[[#This Row],[QTY/ CTN]],B_MSK[[#This Row],[A_B_1]]))</f>
        <v>60 LSN</v>
      </c>
      <c r="AO200" s="5" t="str">
        <f ca="1">IF(B_MSK[[#This Row],[A_B]]="","",LEFT(B_MSK[[#This Row],[A_]],SEARCH(" ",B_MSK[[#This Row],[A_]])-1))</f>
        <v>60</v>
      </c>
      <c r="AP200" s="5" t="str">
        <f ca="1">IF(B_MSK[[#This Row],[A_B]]="","",RIGHT(B_MSK[[#This Row],[A_]],LEN(B_MSK[[#This Row],[A_]])-SEARCH(" ",B_MSK[[#This Row],[A_]])))</f>
        <v>LSN</v>
      </c>
      <c r="AQ2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00" s="5" t="str">
        <f ca="1">IF(B_MSK[[#This Row],[B_]]="","",LEFT(B_MSK[[#This Row],[B_]],SEARCH(" ",B_MSK[[#This Row],[B_]])))</f>
        <v xml:space="preserve">12 </v>
      </c>
      <c r="AS200" s="5" t="str">
        <f ca="1">IF(B_MSK[[#This Row],[B_]]="","",RIGHT(B_MSK[[#This Row],[B_]],LEN(B_MSK[[#This Row],[B_]])-SEARCH(" ",B_MSK[[#This Row],[B_]])))</f>
        <v>PCS</v>
      </c>
      <c r="AT200" s="5" t="str">
        <f ca="1">IF(B_MSK[[#This Row],[B_2]]="LSN",12,"")</f>
        <v/>
      </c>
      <c r="AU200" s="5" t="str">
        <f ca="1">IF(B_MSK[[#This Row],[C_1]]="","","PCS")</f>
        <v/>
      </c>
      <c r="AV200" s="5">
        <f ca="1">IF(B_MSK[[#This Row],[A_1]]="","",B_MSK[[#This Row],[A_1]]*IF(B_MSK[[#This Row],[B_1]]="",1,B_MSK[[#This Row],[B_1]])*IF(B_MSK[[#This Row],[C_1]]="",1,B_MSK[[#This Row],[C_1]]))</f>
        <v>720</v>
      </c>
      <c r="AW200" s="5" t="str">
        <f ca="1">IF(B_MSK[[#This Row],[C_2]]="",IF(B_MSK[[#This Row],[B_2]]="",IF(B_MSK[[#This Row],[A_2]]="","",B_MSK[[#This Row],[A_2]]),B_MSK[[#This Row],[B_2]]),B_MSK[[#This Row],[C_2]])</f>
        <v>PCS</v>
      </c>
      <c r="AX200" s="2">
        <f ca="1">IF(ISNUMBER(B_MSK[[#This Row],[TANGGAL DATANG]]),B_MSK[[#This Row],[TANGGAL DATANG]],AX199)</f>
        <v>44935</v>
      </c>
      <c r="AY200" s="5" t="e">
        <f ca="1">IF(B_MSK[[#This Row],[DB_ROW]]="","",INDEX([3]!db[JENIS],B_MSK[[#This Row],[DB_ROW]]-1))</f>
        <v>#REF!</v>
      </c>
      <c r="AZ200" s="5">
        <f ca="1">IF(B_MSK[[#This Row],[A_1]]="","",B_MSK[[#This Row],[A_1]])*1</f>
        <v>60</v>
      </c>
      <c r="BA200" s="5" t="str">
        <f ca="1">IF(B_MSK[[#This Row],[//]]="","",INDEX(INDIRECT(DIR&amp;$2:$2),B_MSK[[#This Row],[//]]))</f>
        <v>ARTO MORO</v>
      </c>
      <c r="BB200" s="5" t="str">
        <f ca="1">CONCATENATE(B_MSK[[#This Row],[concat]],B_MSK[[#This Row],[HARGA_X]],B_MSK[[#This Row],[SAT]])</f>
        <v>kenkocutterbladel15018mm5400</v>
      </c>
    </row>
    <row r="201" spans="1:54" x14ac:dyDescent="0.25">
      <c r="A201" s="6" t="s">
        <v>128</v>
      </c>
      <c r="B201" s="5" t="str">
        <f ca="1">IF(B_MSK[[#This Row],[N_ID]]="","",INDEX(INDIRECT(DIR&amp;$2:$2),MATCH(B_MSK[[#This Row],[N_ID]],INDIRECT(DIR&amp;"!NOTA[ID_P]"),0)))</f>
        <v/>
      </c>
      <c r="C201" s="5" t="str">
        <f ca="1">IF(B_MSK[[#This Row],[//]]="","",HYPERLINK("["&amp;SUBSTITUTE(DIR,"'","")&amp;"]NOTA!D"&amp;B_MSK[[#This Row],[//]]+2,"&gt;"))</f>
        <v/>
      </c>
      <c r="D201" s="5" t="str">
        <f ca="1">IF(B_MSK[[#This Row],[N_ID]]="","",COUNTIF(INDIRECT(DIR&amp;"!NOTA[ID_H]"),B_MSK[[#This Row],[ID NOTA]]))</f>
        <v/>
      </c>
      <c r="E2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1" s="7" t="str">
        <f ca="1">IF(B_MSK[[#This Row],[stt]]="ada",INDEX([2]!db[NB BM],B_MSK[DB_ROW]-1),"")</f>
        <v/>
      </c>
      <c r="H201" s="7" t="str">
        <f ca="1">IF(B_MSK[[#This Row],[//]]="","",INDEX(INDIRECT(DIR&amp;$2:$2),B_MSK[[#This Row],[//]]))</f>
        <v/>
      </c>
      <c r="I201" s="27" t="str">
        <f ca="1">IF(B_MSK[[#This Row],[//]]="","",INDEX(INDIRECT(DB_PATH&amp;$2:$2),B_MSK[[#This Row],[DB_ROW]]-1))</f>
        <v/>
      </c>
      <c r="J201" s="5" t="str">
        <f ca="1">IF(B_MSK[[#This Row],[//]]="","",IF(INDEX(INDIRECT(DIR&amp;$2:$2),B_MSK[[#This Row],[//]])="","",INDEX(INDIRECT(DIR&amp;$2:$2),B_MSK[[#This Row],[//]])))</f>
        <v/>
      </c>
      <c r="K201" s="5" t="str">
        <f ca="1">IF(B_MSK[[#This Row],[//]]="","",IF(INDEX(INDIRECT(DIR&amp;$2:$2),B_MSK[[#This Row],[//]])="","",INDEX(INDIRECT(DIR&amp;$2:$2),B_MSK[[#This Row],[//]])))</f>
        <v/>
      </c>
      <c r="L201" s="5" t="str">
        <f ca="1">IF(B_MSK[[#This Row],[//]]="","",IF(INDEX(INDIRECT(DIR&amp;$2:$2),B_MSK[[#This Row],[//]])="","",INDEX(INDIRECT(DIR&amp;$2:$2),B_MSK[[#This Row],[//]])))</f>
        <v/>
      </c>
      <c r="M201" s="13" t="str">
        <f ca="1">IF(B_MSK[[#This Row],[//]]="","",INDEX(INDIRECT(DIR&amp;$2:$2),B_MSK[[#This Row],[//]]))</f>
        <v/>
      </c>
      <c r="N201" s="13" t="str">
        <f ca="1">IF(OR(B_MSK[[#This Row],[//]]="",),"",INDEX(INDIRECT(DIR&amp;$2:$2),B_MSK[[#This Row],[//]]))</f>
        <v/>
      </c>
      <c r="O201" s="3" t="str">
        <f ca="1">IF(B_MSK[[#This Row],[//]]="","",IF(INDEX(INDIRECT(DIR&amp;$2:$2),B_MSK[[#This Row],[//]])=0,"",INDEX(INDIRECT(DIR&amp;$2:$2),B_MSK[[#This Row],[//]])))</f>
        <v/>
      </c>
      <c r="P201" s="3" t="str">
        <f ca="1">IF(B_MSK[[#This Row],[//]]="","",IF(INDEX(INDIRECT(DIR&amp;$2:$2),B_MSK[[#This Row],[//]])=0,"",INDEX(INDIRECT(DIR&amp;$2:$2),B_MSK[[#This Row],[//]])))</f>
        <v/>
      </c>
      <c r="Q201" s="12" t="str">
        <f ca="1">IF(B_MSK[[#This Row],[//]]="","",INDEX(INDIRECT(DIR&amp;$2:$2),B_MSK[[#This Row],[//]]))</f>
        <v/>
      </c>
      <c r="R2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1" s="37" t="str">
        <f ca="1">IF(B_MSK[[#This Row],[//]]="","",INDEX(INDIRECT(DIR&amp;$2:$2),B_MSK[[#This Row],[//]]))</f>
        <v/>
      </c>
      <c r="U201" s="38" t="str">
        <f ca="1">IF(SUMIF(B_MSK[NAMA BARANG],B_MSK[[#This Row],[NAMA BARANG]],B_MSK[JMLH BRG])=0,"",SUMIF(B_MSK[NAMA BARANG],B_MSK[[#This Row],[NAMA BARANG]],B_MSK[C]))</f>
        <v/>
      </c>
      <c r="V201" s="7" t="str">
        <f ca="1">IF(B_MSK[[#This Row],[//]]="","",INDEX(INDIRECT(DIR&amp;$2:$2),B_MSK[[#This Row],[//]]))</f>
        <v/>
      </c>
      <c r="W2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01" s="5" t="str">
        <f ca="1">IF(B_MSK[[#This Row],[N.B.nota]]="","",IF(MATCH(B_MSK[[#This Row],[concat]],[2]!db[NB NOTA_C],0)&gt;0,"ada",0))</f>
        <v/>
      </c>
      <c r="Y201" s="5" t="str">
        <f ca="1">IF(B_MSK[[#This Row],[N.B.nota]]="","",ADDRESS(ROW(B_MSK[QB]),COLUMN(B_MSK[QB]))&amp;":"&amp;ADDRESS(ROW(),COLUMN(B_MSK[QB])))</f>
        <v/>
      </c>
      <c r="Z201" s="5" t="str">
        <f ca="1">IF(B_MSK[[#This Row],[concat]]="","",MATCH(B_MSK[[#This Row],[concat]],[2]!db[NB NOTA_C],0)+1)</f>
        <v/>
      </c>
      <c r="AA201" s="5" t="str">
        <f ca="1">IF(B_MSK[[#This Row],[//]]="","",HYPERLINK("[D:\kerja\BANK EXP\BARU\DB.XLSX]DB!e"&amp;B_MSK[[#This Row],[DB_ROW]],"&gt;"))</f>
        <v/>
      </c>
      <c r="AB201" s="30" t="e">
        <f ca="1">MID(B_MSK[[#This Row],[/ STN_1]],FIND(" ",B_MSK[[#This Row],[/ STN_1]])+1,LEN(B_MSK[[#This Row],[/ STN_1]]))</f>
        <v>#VALUE!</v>
      </c>
      <c r="AC2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1" s="15" t="str">
        <f ca="1">IF(B_MSK[[#This Row],[HARGA_2]]="","",IF(MID(B_MSK[[#This Row],[/ STN_2]],FIND(" ",B_MSK[[#This Row],[/ STN_2]])+1,LEN(B_MSK[[#This Row],[/ STN_2]]))="LSN",B_MSK[[#This Row],[HARGA_2]]/12,""))</f>
        <v/>
      </c>
      <c r="AH201" s="7" t="str">
        <f ca="1">IF(B_MSK[[#This Row],[HARGA_3]]="","","/ "&amp;"PCS")</f>
        <v/>
      </c>
      <c r="AI201" s="15" t="str">
        <f ca="1">IF(B_MSK[[#This Row],[HARGA_3]]="",IF(B_MSK[[#This Row],[HARGA_2]]="",IF(B_MSK[[#This Row],[HARGA_1]]="","",B_MSK[[#This Row],[HARGA_1]]),B_MSK[[#This Row],[HARGA_2]]),B_MSK[[#This Row],[HARGA_3]])</f>
        <v/>
      </c>
      <c r="AJ201" s="15" t="str">
        <f ca="1">IF(B_MSK[[#This Row],[/ STN_3]]="",IF(B_MSK[[#This Row],[/ STN_2]]="",IF(B_MSK[[#This Row],[/ STN_1]]="","",B_MSK[[#This Row],[/ STN_1]]),B_MSK[[#This Row],[/ STN_2]]),B_MSK[[#This Row],[/ STN_3]])</f>
        <v/>
      </c>
      <c r="AK201" s="5" t="str">
        <f ca="1">IF(B_MSK[[#This Row],[//]]="","",SUBSTITUTE(SUBSTITUTE(SUBSTITUTE(B_MSK[[#This Row],[QTY/ CTN]]," ","_",2),"(",""),")","")&amp;"_")</f>
        <v/>
      </c>
      <c r="AL201" s="5" t="str">
        <f ca="1">IF(B_MSK[[#This Row],[A_B]]="","",SEARCH("_",B_MSK[[#This Row],[A_B]]))</f>
        <v/>
      </c>
      <c r="AM201" s="5" t="str">
        <f ca="1">IF(B_MSK[[#This Row],[A_B]]="","",LEN(B_MSK[[#This Row],[A_B]]))</f>
        <v/>
      </c>
      <c r="AN201" s="5" t="str">
        <f ca="1">IF(B_MSK[[#This Row],[A_B]]="","",LEFT(B_MSK[[#This Row],[QTY/ CTN]],B_MSK[[#This Row],[A_B_1]]))</f>
        <v/>
      </c>
      <c r="AO201" s="5" t="str">
        <f ca="1">IF(B_MSK[[#This Row],[A_B]]="","",LEFT(B_MSK[[#This Row],[A_]],SEARCH(" ",B_MSK[[#This Row],[A_]])-1))</f>
        <v/>
      </c>
      <c r="AP201" s="5" t="str">
        <f ca="1">IF(B_MSK[[#This Row],[A_B]]="","",RIGHT(B_MSK[[#This Row],[A_]],LEN(B_MSK[[#This Row],[A_]])-SEARCH(" ",B_MSK[[#This Row],[A_]])))</f>
        <v/>
      </c>
      <c r="AQ2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1" s="5" t="str">
        <f ca="1">IF(B_MSK[[#This Row],[B_]]="","",LEFT(B_MSK[[#This Row],[B_]],SEARCH(" ",B_MSK[[#This Row],[B_]])))</f>
        <v/>
      </c>
      <c r="AS201" s="5" t="str">
        <f ca="1">IF(B_MSK[[#This Row],[B_]]="","",RIGHT(B_MSK[[#This Row],[B_]],LEN(B_MSK[[#This Row],[B_]])-SEARCH(" ",B_MSK[[#This Row],[B_]])))</f>
        <v/>
      </c>
      <c r="AT201" s="5" t="str">
        <f ca="1">IF(B_MSK[[#This Row],[B_2]]="LSN",12,"")</f>
        <v/>
      </c>
      <c r="AU201" s="5" t="str">
        <f ca="1">IF(B_MSK[[#This Row],[C_1]]="","","PCS")</f>
        <v/>
      </c>
      <c r="AV201" s="5" t="str">
        <f ca="1">IF(B_MSK[[#This Row],[A_1]]="","",B_MSK[[#This Row],[A_1]]*IF(B_MSK[[#This Row],[B_1]]="",1,B_MSK[[#This Row],[B_1]])*IF(B_MSK[[#This Row],[C_1]]="",1,B_MSK[[#This Row],[C_1]]))</f>
        <v/>
      </c>
      <c r="AW201" s="5" t="str">
        <f ca="1">IF(B_MSK[[#This Row],[C_2]]="",IF(B_MSK[[#This Row],[B_2]]="",IF(B_MSK[[#This Row],[A_2]]="","",B_MSK[[#This Row],[A_2]]),B_MSK[[#This Row],[B_2]]),B_MSK[[#This Row],[C_2]])</f>
        <v/>
      </c>
      <c r="AX201" s="2">
        <f ca="1">IF(ISNUMBER(B_MSK[[#This Row],[TANGGAL DATANG]]),B_MSK[[#This Row],[TANGGAL DATANG]],AX200)</f>
        <v>44935</v>
      </c>
      <c r="AY201" s="5" t="str">
        <f ca="1">IF(B_MSK[[#This Row],[DB_ROW]]="","",INDEX([3]!db[JENIS],B_MSK[[#This Row],[DB_ROW]]-1))</f>
        <v/>
      </c>
      <c r="AZ201" s="5" t="e">
        <f ca="1">IF(B_MSK[[#This Row],[A_1]]="","",B_MSK[[#This Row],[A_1]])*1</f>
        <v>#VALUE!</v>
      </c>
      <c r="BA201" s="5" t="str">
        <f ca="1">IF(B_MSK[[#This Row],[//]]="","",INDEX(INDIRECT(DIR&amp;$2:$2),B_MSK[[#This Row],[//]]))</f>
        <v/>
      </c>
      <c r="BB201" s="5" t="str">
        <f ca="1">CONCATENATE(B_MSK[[#This Row],[concat]],B_MSK[[#This Row],[HARGA_X]],B_MSK[[#This Row],[SAT]])</f>
        <v/>
      </c>
    </row>
    <row r="202" spans="1:54" x14ac:dyDescent="0.25">
      <c r="A202" s="6" t="s">
        <v>261</v>
      </c>
      <c r="B202" s="5">
        <f ca="1">IF(B_MSK[[#This Row],[N_ID]]="","",INDEX(INDIRECT(DIR&amp;$2:$2),MATCH(B_MSK[[#This Row],[N_ID]],INDIRECT(DIR&amp;"!NOTA[ID_P]"),0)))</f>
        <v>41</v>
      </c>
      <c r="C202" s="5" t="str">
        <f ca="1">IF(B_MSK[[#This Row],[//]]="","",HYPERLINK("["&amp;SUBSTITUTE(DIR,"'","")&amp;"]NOTA!D"&amp;B_MSK[[#This Row],[//]]+2,"&gt;"))</f>
        <v>&gt;</v>
      </c>
      <c r="D202" s="5">
        <f ca="1">IF(B_MSK[[#This Row],[N_ID]]="","",COUNTIF(INDIRECT(DIR&amp;"!NOTA[ID_H]"),B_MSK[[#This Row],[ID NOTA]]))</f>
        <v>9</v>
      </c>
      <c r="E20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199</v>
      </c>
      <c r="F2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2" s="7" t="str">
        <f ca="1">IF(B_MSK[[#This Row],[stt]]="ada",INDEX([2]!db[NB BM],B_MSK[DB_ROW]-1),"")</f>
        <v>Stampad Kenko no.0</v>
      </c>
      <c r="H202" s="7" t="str">
        <f ca="1">IF(B_MSK[[#This Row],[//]]="","",INDEX(INDIRECT(DIR&amp;$2:$2),B_MSK[[#This Row],[//]]))</f>
        <v>KENKO SINAR INDONESIA</v>
      </c>
      <c r="I202" s="27" t="str">
        <f ca="1">IF(B_MSK[[#This Row],[//]]="","",INDEX(INDIRECT(DB_PATH&amp;$2:$2),B_MSK[[#This Row],[DB_ROW]]-1))</f>
        <v>18 LSN</v>
      </c>
      <c r="J202" s="5">
        <f ca="1">IF(B_MSK[[#This Row],[//]]="","",IF(INDEX(INDIRECT(DIR&amp;$2:$2),B_MSK[[#This Row],[//]])="","",INDEX(INDIRECT(DIR&amp;$2:$2),B_MSK[[#This Row],[//]])))</f>
        <v>1</v>
      </c>
      <c r="K202" s="5" t="str">
        <f ca="1">IF(B_MSK[[#This Row],[//]]="","",IF(INDEX(INDIRECT(DIR&amp;$2:$2),B_MSK[[#This Row],[//]])="","",INDEX(INDIRECT(DIR&amp;$2:$2),B_MSK[[#This Row],[//]])))</f>
        <v/>
      </c>
      <c r="L202" s="5" t="str">
        <f ca="1">IF(B_MSK[[#This Row],[//]]="","",IF(INDEX(INDIRECT(DIR&amp;$2:$2),B_MSK[[#This Row],[//]])="","",INDEX(INDIRECT(DIR&amp;$2:$2),B_MSK[[#This Row],[//]])))</f>
        <v/>
      </c>
      <c r="M202" s="13">
        <f ca="1">IF(B_MSK[[#This Row],[//]]="","",INDEX(INDIRECT(DIR&amp;$2:$2),B_MSK[[#This Row],[//]]))</f>
        <v>0</v>
      </c>
      <c r="N202" s="13">
        <f ca="1">IF(OR(B_MSK[[#This Row],[//]]="",),"",INDEX(INDIRECT(DIR&amp;$2:$2),B_MSK[[#This Row],[//]]))</f>
        <v>1069200</v>
      </c>
      <c r="O202" s="3">
        <f ca="1">IF(B_MSK[[#This Row],[//]]="","",IF(INDEX(INDIRECT(DIR&amp;$2:$2),B_MSK[[#This Row],[//]])=0,"",INDEX(INDIRECT(DIR&amp;$2:$2),B_MSK[[#This Row],[//]])))</f>
        <v>0.17</v>
      </c>
      <c r="P202" s="3" t="str">
        <f ca="1">IF(B_MSK[[#This Row],[//]]="","",IF(INDEX(INDIRECT(DIR&amp;$2:$2),B_MSK[[#This Row],[//]])=0,"",INDEX(INDIRECT(DIR&amp;$2:$2),B_MSK[[#This Row],[//]])))</f>
        <v/>
      </c>
      <c r="Q202" s="12">
        <f ca="1">IF(B_MSK[[#This Row],[//]]="","",INDEX(INDIRECT(DIR&amp;$2:$2),B_MSK[[#This Row],[//]]))</f>
        <v>887436</v>
      </c>
      <c r="R2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2" s="37">
        <f ca="1">IF(B_MSK[[#This Row],[//]]="","",INDEX(INDIRECT(DIR&amp;$2:$2),B_MSK[[#This Row],[//]]))</f>
        <v>0</v>
      </c>
      <c r="U202" s="38" t="str">
        <f ca="1">IF(SUMIF(B_MSK[NAMA BARANG],B_MSK[[#This Row],[NAMA BARANG]],B_MSK[JMLH BRG])=0,"",SUMIF(B_MSK[NAMA BARANG],B_MSK[[#This Row],[NAMA BARANG]],B_MSK[C]))</f>
        <v/>
      </c>
      <c r="V202" s="7" t="str">
        <f ca="1">IF(B_MSK[[#This Row],[//]]="","",INDEX(INDIRECT(DIR&amp;$2:$2),B_MSK[[#This Row],[//]]))</f>
        <v>KENKO STAMP PAD NO.0</v>
      </c>
      <c r="W202" s="7" t="str">
        <f ca="1">LOWER(SUBSTITUTE(SUBSTITUTE(SUBSTITUTE(SUBSTITUTE(SUBSTITUTE(SUBSTITUTE(SUBSTITUTE(SUBSTITUTE(SUBSTITUTE(B_MSK[[#This Row],[N.B.nota]]," ",""),"-",""),"(",""),")",""),".",""),",",""),"/",""),"""",""),"+",""))</f>
        <v>kenkostamppadno0</v>
      </c>
      <c r="X202" s="5" t="str">
        <f ca="1">IF(B_MSK[[#This Row],[N.B.nota]]="","",IF(MATCH(B_MSK[[#This Row],[concat]],[2]!db[NB NOTA_C],0)&gt;0,"ada",0))</f>
        <v>ada</v>
      </c>
      <c r="Y202" s="5" t="str">
        <f ca="1">IF(B_MSK[[#This Row],[N.B.nota]]="","",ADDRESS(ROW(B_MSK[QB]),COLUMN(B_MSK[QB]))&amp;":"&amp;ADDRESS(ROW(),COLUMN(B_MSK[QB])))</f>
        <v>$D$4:$D$202</v>
      </c>
      <c r="Z202" s="5">
        <f ca="1">IF(B_MSK[[#This Row],[concat]]="","",MATCH(B_MSK[[#This Row],[concat]],[2]!db[NB NOTA_C],0)+1)</f>
        <v>1287</v>
      </c>
      <c r="AA202" s="5" t="str">
        <f ca="1">IF(B_MSK[[#This Row],[//]]="","",HYPERLINK("[D:\kerja\BANK EXP\BARU\DB.XLSX]DB!e"&amp;B_MSK[[#This Row],[DB_ROW]],"&gt;"))</f>
        <v>&gt;</v>
      </c>
      <c r="AB202" s="30" t="str">
        <f ca="1">MID(B_MSK[[#This Row],[/ STN_1]],FIND(" ",B_MSK[[#This Row],[/ STN_1]])+1,LEN(B_MSK[[#This Row],[/ STN_1]]))</f>
        <v>LSN</v>
      </c>
      <c r="AC202" s="11">
        <f ca="1">IF(B_MSK[[#This Row],[//]]="","",IF(B_MSK[[#This Row],[ JUMLAH ]]="","",IF(B_MSK[[#This Row],[C]]="",B_MSK[[#This Row],[HARGA CTN]]/B_MSK[[#This Row],[JMLH BRG]],B_MSK[[#This Row],[HARGA CTN]]/B_MSK[[#This Row],[A_1]])))</f>
        <v>59400</v>
      </c>
      <c r="AD2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0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4950</v>
      </c>
      <c r="AF20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02" s="15" t="str">
        <f ca="1">IF(B_MSK[[#This Row],[HARGA_2]]="","",IF(MID(B_MSK[[#This Row],[/ STN_2]],FIND(" ",B_MSK[[#This Row],[/ STN_2]])+1,LEN(B_MSK[[#This Row],[/ STN_2]]))="LSN",B_MSK[[#This Row],[HARGA_2]]/12,""))</f>
        <v/>
      </c>
      <c r="AH202" s="7" t="str">
        <f ca="1">IF(B_MSK[[#This Row],[HARGA_3]]="","","/ "&amp;"PCS")</f>
        <v/>
      </c>
      <c r="AI202" s="15">
        <f ca="1">IF(B_MSK[[#This Row],[HARGA_3]]="",IF(B_MSK[[#This Row],[HARGA_2]]="",IF(B_MSK[[#This Row],[HARGA_1]]="","",B_MSK[[#This Row],[HARGA_1]]),B_MSK[[#This Row],[HARGA_2]]),B_MSK[[#This Row],[HARGA_3]])</f>
        <v>4950</v>
      </c>
      <c r="AJ20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2" s="5" t="str">
        <f ca="1">IF(B_MSK[[#This Row],[//]]="","",SUBSTITUTE(SUBSTITUTE(SUBSTITUTE(B_MSK[[#This Row],[QTY/ CTN]]," ","_",2),"(",""),")","")&amp;"_")</f>
        <v>18 LSN_</v>
      </c>
      <c r="AL202" s="5">
        <f ca="1">IF(B_MSK[[#This Row],[A_B]]="","",SEARCH("_",B_MSK[[#This Row],[A_B]]))</f>
        <v>7</v>
      </c>
      <c r="AM202" s="5">
        <f ca="1">IF(B_MSK[[#This Row],[A_B]]="","",LEN(B_MSK[[#This Row],[A_B]]))</f>
        <v>7</v>
      </c>
      <c r="AN202" s="5" t="str">
        <f ca="1">IF(B_MSK[[#This Row],[A_B]]="","",LEFT(B_MSK[[#This Row],[QTY/ CTN]],B_MSK[[#This Row],[A_B_1]]))</f>
        <v>18 LSN</v>
      </c>
      <c r="AO202" s="5" t="str">
        <f ca="1">IF(B_MSK[[#This Row],[A_B]]="","",LEFT(B_MSK[[#This Row],[A_]],SEARCH(" ",B_MSK[[#This Row],[A_]])-1))</f>
        <v>18</v>
      </c>
      <c r="AP202" s="5" t="str">
        <f ca="1">IF(B_MSK[[#This Row],[A_B]]="","",RIGHT(B_MSK[[#This Row],[A_]],LEN(B_MSK[[#This Row],[A_]])-SEARCH(" ",B_MSK[[#This Row],[A_]])))</f>
        <v>LSN</v>
      </c>
      <c r="AQ2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02" s="5" t="str">
        <f ca="1">IF(B_MSK[[#This Row],[B_]]="","",LEFT(B_MSK[[#This Row],[B_]],SEARCH(" ",B_MSK[[#This Row],[B_]])))</f>
        <v xml:space="preserve">12 </v>
      </c>
      <c r="AS202" s="5" t="str">
        <f ca="1">IF(B_MSK[[#This Row],[B_]]="","",RIGHT(B_MSK[[#This Row],[B_]],LEN(B_MSK[[#This Row],[B_]])-SEARCH(" ",B_MSK[[#This Row],[B_]])))</f>
        <v>PCS</v>
      </c>
      <c r="AT202" s="5" t="str">
        <f ca="1">IF(B_MSK[[#This Row],[B_2]]="LSN",12,"")</f>
        <v/>
      </c>
      <c r="AU202" s="5" t="str">
        <f ca="1">IF(B_MSK[[#This Row],[C_1]]="","","PCS")</f>
        <v/>
      </c>
      <c r="AV202" s="5">
        <f ca="1">IF(B_MSK[[#This Row],[A_1]]="","",B_MSK[[#This Row],[A_1]]*IF(B_MSK[[#This Row],[B_1]]="",1,B_MSK[[#This Row],[B_1]])*IF(B_MSK[[#This Row],[C_1]]="",1,B_MSK[[#This Row],[C_1]]))</f>
        <v>216</v>
      </c>
      <c r="AW202" s="5" t="str">
        <f ca="1">IF(B_MSK[[#This Row],[C_2]]="",IF(B_MSK[[#This Row],[B_2]]="",IF(B_MSK[[#This Row],[A_2]]="","",B_MSK[[#This Row],[A_2]]),B_MSK[[#This Row],[B_2]]),B_MSK[[#This Row],[C_2]])</f>
        <v>PCS</v>
      </c>
      <c r="AX202" s="2">
        <f ca="1">IF(ISNUMBER(B_MSK[[#This Row],[TANGGAL DATANG]]),B_MSK[[#This Row],[TANGGAL DATANG]],AX201)</f>
        <v>44935</v>
      </c>
      <c r="AY202" s="5" t="e">
        <f ca="1">IF(B_MSK[[#This Row],[DB_ROW]]="","",INDEX([3]!db[JENIS],B_MSK[[#This Row],[DB_ROW]]-1))</f>
        <v>#REF!</v>
      </c>
      <c r="AZ202" s="5">
        <f ca="1">IF(B_MSK[[#This Row],[A_1]]="","",B_MSK[[#This Row],[A_1]])*1</f>
        <v>18</v>
      </c>
      <c r="BA202" s="5" t="str">
        <f ca="1">IF(B_MSK[[#This Row],[//]]="","",INDEX(INDIRECT(DIR&amp;$2:$2),B_MSK[[#This Row],[//]]))</f>
        <v>ARTO MORO</v>
      </c>
      <c r="BB202" s="5" t="str">
        <f ca="1">CONCATENATE(B_MSK[[#This Row],[concat]],B_MSK[[#This Row],[HARGA_X]],B_MSK[[#This Row],[SAT]])</f>
        <v>kenkostamppadno04950</v>
      </c>
    </row>
    <row r="203" spans="1:54" x14ac:dyDescent="0.25">
      <c r="A203" s="6" t="s">
        <v>128</v>
      </c>
      <c r="B203" s="5" t="str">
        <f ca="1">IF(B_MSK[[#This Row],[N_ID]]="","",INDEX(INDIRECT(DIR&amp;$2:$2),MATCH(B_MSK[[#This Row],[N_ID]],INDIRECT(DIR&amp;"!NOTA[ID_P]"),0)))</f>
        <v/>
      </c>
      <c r="C203" s="5" t="str">
        <f ca="1">IF(B_MSK[[#This Row],[//]]="","",HYPERLINK("["&amp;SUBSTITUTE(DIR,"'","")&amp;"]NOTA!D"&amp;B_MSK[[#This Row],[//]]+2,"&gt;"))</f>
        <v>&gt;</v>
      </c>
      <c r="D203" s="5" t="str">
        <f ca="1">IF(B_MSK[[#This Row],[N_ID]]="","",COUNTIF(INDIRECT(DIR&amp;"!NOTA[ID_H]"),B_MSK[[#This Row],[ID NOTA]]))</f>
        <v/>
      </c>
      <c r="E20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200</v>
      </c>
      <c r="F2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3" s="7" t="str">
        <f ca="1">IF(B_MSK[[#This Row],[stt]]="ada",INDEX([2]!db[NB BM],B_MSK[DB_ROW]-1),"")</f>
        <v>Tape Dispenser Kenko TD-323</v>
      </c>
      <c r="H203" s="7" t="str">
        <f ca="1">IF(B_MSK[[#This Row],[//]]="","",INDEX(INDIRECT(DIR&amp;$2:$2),B_MSK[[#This Row],[//]]))</f>
        <v>KENKO SINAR INDONESIA</v>
      </c>
      <c r="I203" s="27" t="str">
        <f ca="1">IF(B_MSK[[#This Row],[//]]="","",INDEX(INDIRECT(DB_PATH&amp;$2:$2),B_MSK[[#This Row],[DB_ROW]]-1))</f>
        <v>24 PCS</v>
      </c>
      <c r="J203" s="5">
        <f ca="1">IF(B_MSK[[#This Row],[//]]="","",IF(INDEX(INDIRECT(DIR&amp;$2:$2),B_MSK[[#This Row],[//]])="","",INDEX(INDIRECT(DIR&amp;$2:$2),B_MSK[[#This Row],[//]])))</f>
        <v>2</v>
      </c>
      <c r="K203" s="5" t="str">
        <f ca="1">IF(B_MSK[[#This Row],[//]]="","",IF(INDEX(INDIRECT(DIR&amp;$2:$2),B_MSK[[#This Row],[//]])="","",INDEX(INDIRECT(DIR&amp;$2:$2),B_MSK[[#This Row],[//]])))</f>
        <v/>
      </c>
      <c r="L203" s="5" t="str">
        <f ca="1">IF(B_MSK[[#This Row],[//]]="","",IF(INDEX(INDIRECT(DIR&amp;$2:$2),B_MSK[[#This Row],[//]])="","",INDEX(INDIRECT(DIR&amp;$2:$2),B_MSK[[#This Row],[//]])))</f>
        <v/>
      </c>
      <c r="M203" s="13">
        <f ca="1">IF(B_MSK[[#This Row],[//]]="","",INDEX(INDIRECT(DIR&amp;$2:$2),B_MSK[[#This Row],[//]]))</f>
        <v>0</v>
      </c>
      <c r="N203" s="13">
        <f ca="1">IF(OR(B_MSK[[#This Row],[//]]="",),"",INDEX(INDIRECT(DIR&amp;$2:$2),B_MSK[[#This Row],[//]]))</f>
        <v>462000</v>
      </c>
      <c r="O203" s="3">
        <f ca="1">IF(B_MSK[[#This Row],[//]]="","",IF(INDEX(INDIRECT(DIR&amp;$2:$2),B_MSK[[#This Row],[//]])=0,"",INDEX(INDIRECT(DIR&amp;$2:$2),B_MSK[[#This Row],[//]])))</f>
        <v>0.17</v>
      </c>
      <c r="P203" s="3" t="str">
        <f ca="1">IF(B_MSK[[#This Row],[//]]="","",IF(INDEX(INDIRECT(DIR&amp;$2:$2),B_MSK[[#This Row],[//]])=0,"",INDEX(INDIRECT(DIR&amp;$2:$2),B_MSK[[#This Row],[//]])))</f>
        <v/>
      </c>
      <c r="Q203" s="12">
        <f ca="1">IF(B_MSK[[#This Row],[//]]="","",INDEX(INDIRECT(DIR&amp;$2:$2),B_MSK[[#This Row],[//]]))</f>
        <v>766920</v>
      </c>
      <c r="R2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3" s="37">
        <f ca="1">IF(B_MSK[[#This Row],[//]]="","",INDEX(INDIRECT(DIR&amp;$2:$2),B_MSK[[#This Row],[//]]))</f>
        <v>0</v>
      </c>
      <c r="U203" s="38" t="str">
        <f ca="1">IF(SUMIF(B_MSK[NAMA BARANG],B_MSK[[#This Row],[NAMA BARANG]],B_MSK[JMLH BRG])=0,"",SUMIF(B_MSK[NAMA BARANG],B_MSK[[#This Row],[NAMA BARANG]],B_MSK[C]))</f>
        <v/>
      </c>
      <c r="V203" s="7" t="str">
        <f ca="1">IF(B_MSK[[#This Row],[//]]="","",INDEX(INDIRECT(DIR&amp;$2:$2),B_MSK[[#This Row],[//]]))</f>
        <v>KENKO TAPE DISPENSER TD-323 (1" &amp; 3 " CORE)</v>
      </c>
      <c r="W203" s="7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X203" s="5" t="str">
        <f ca="1">IF(B_MSK[[#This Row],[N.B.nota]]="","",IF(MATCH(B_MSK[[#This Row],[concat]],[2]!db[NB NOTA_C],0)&gt;0,"ada",0))</f>
        <v>ada</v>
      </c>
      <c r="Y203" s="5" t="str">
        <f ca="1">IF(B_MSK[[#This Row],[N.B.nota]]="","",ADDRESS(ROW(B_MSK[QB]),COLUMN(B_MSK[QB]))&amp;":"&amp;ADDRESS(ROW(),COLUMN(B_MSK[QB])))</f>
        <v>$D$4:$D$203</v>
      </c>
      <c r="Z203" s="5">
        <f ca="1">IF(B_MSK[[#This Row],[concat]]="","",MATCH(B_MSK[[#This Row],[concat]],[2]!db[NB NOTA_C],0)+1)</f>
        <v>1307</v>
      </c>
      <c r="AA203" s="5" t="str">
        <f ca="1">IF(B_MSK[[#This Row],[//]]="","",HYPERLINK("[D:\kerja\BANK EXP\BARU\DB.XLSX]DB!e"&amp;B_MSK[[#This Row],[DB_ROW]],"&gt;"))</f>
        <v>&gt;</v>
      </c>
      <c r="AB203" s="30" t="str">
        <f ca="1">MID(B_MSK[[#This Row],[/ STN_1]],FIND(" ",B_MSK[[#This Row],[/ STN_1]])+1,LEN(B_MSK[[#This Row],[/ STN_1]]))</f>
        <v>PCS</v>
      </c>
      <c r="AC203" s="11">
        <f ca="1">IF(B_MSK[[#This Row],[//]]="","",IF(B_MSK[[#This Row],[ JUMLAH ]]="","",IF(B_MSK[[#This Row],[C]]="",B_MSK[[#This Row],[HARGA CTN]]/B_MSK[[#This Row],[JMLH BRG]],B_MSK[[#This Row],[HARGA CTN]]/B_MSK[[#This Row],[A_1]])))</f>
        <v>19250</v>
      </c>
      <c r="AD2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3" s="15" t="str">
        <f ca="1">IF(B_MSK[[#This Row],[HARGA_2]]="","",IF(MID(B_MSK[[#This Row],[/ STN_2]],FIND(" ",B_MSK[[#This Row],[/ STN_2]])+1,LEN(B_MSK[[#This Row],[/ STN_2]]))="LSN",B_MSK[[#This Row],[HARGA_2]]/12,""))</f>
        <v/>
      </c>
      <c r="AH203" s="7" t="str">
        <f ca="1">IF(B_MSK[[#This Row],[HARGA_3]]="","","/ "&amp;"PCS")</f>
        <v/>
      </c>
      <c r="AI203" s="15">
        <f ca="1">IF(B_MSK[[#This Row],[HARGA_3]]="",IF(B_MSK[[#This Row],[HARGA_2]]="",IF(B_MSK[[#This Row],[HARGA_1]]="","",B_MSK[[#This Row],[HARGA_1]]),B_MSK[[#This Row],[HARGA_2]]),B_MSK[[#This Row],[HARGA_3]])</f>
        <v>19250</v>
      </c>
      <c r="AJ20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3" s="5" t="str">
        <f ca="1">IF(B_MSK[[#This Row],[//]]="","",SUBSTITUTE(SUBSTITUTE(SUBSTITUTE(B_MSK[[#This Row],[QTY/ CTN]]," ","_",2),"(",""),")","")&amp;"_")</f>
        <v>24 PCS_</v>
      </c>
      <c r="AL203" s="5">
        <f ca="1">IF(B_MSK[[#This Row],[A_B]]="","",SEARCH("_",B_MSK[[#This Row],[A_B]]))</f>
        <v>7</v>
      </c>
      <c r="AM203" s="5">
        <f ca="1">IF(B_MSK[[#This Row],[A_B]]="","",LEN(B_MSK[[#This Row],[A_B]]))</f>
        <v>7</v>
      </c>
      <c r="AN203" s="5" t="str">
        <f ca="1">IF(B_MSK[[#This Row],[A_B]]="","",LEFT(B_MSK[[#This Row],[QTY/ CTN]],B_MSK[[#This Row],[A_B_1]]))</f>
        <v>24 PCS</v>
      </c>
      <c r="AO203" s="5" t="str">
        <f ca="1">IF(B_MSK[[#This Row],[A_B]]="","",LEFT(B_MSK[[#This Row],[A_]],SEARCH(" ",B_MSK[[#This Row],[A_]])-1))</f>
        <v>24</v>
      </c>
      <c r="AP203" s="5" t="str">
        <f ca="1">IF(B_MSK[[#This Row],[A_B]]="","",RIGHT(B_MSK[[#This Row],[A_]],LEN(B_MSK[[#This Row],[A_]])-SEARCH(" ",B_MSK[[#This Row],[A_]])))</f>
        <v>PCS</v>
      </c>
      <c r="AQ2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3" s="5" t="str">
        <f ca="1">IF(B_MSK[[#This Row],[B_]]="","",LEFT(B_MSK[[#This Row],[B_]],SEARCH(" ",B_MSK[[#This Row],[B_]])))</f>
        <v/>
      </c>
      <c r="AS203" s="5" t="str">
        <f ca="1">IF(B_MSK[[#This Row],[B_]]="","",RIGHT(B_MSK[[#This Row],[B_]],LEN(B_MSK[[#This Row],[B_]])-SEARCH(" ",B_MSK[[#This Row],[B_]])))</f>
        <v/>
      </c>
      <c r="AT203" s="5" t="str">
        <f ca="1">IF(B_MSK[[#This Row],[B_2]]="LSN",12,"")</f>
        <v/>
      </c>
      <c r="AU203" s="5" t="str">
        <f ca="1">IF(B_MSK[[#This Row],[C_1]]="","","PCS")</f>
        <v/>
      </c>
      <c r="AV203" s="5">
        <f ca="1">IF(B_MSK[[#This Row],[A_1]]="","",B_MSK[[#This Row],[A_1]]*IF(B_MSK[[#This Row],[B_1]]="",1,B_MSK[[#This Row],[B_1]])*IF(B_MSK[[#This Row],[C_1]]="",1,B_MSK[[#This Row],[C_1]]))</f>
        <v>24</v>
      </c>
      <c r="AW203" s="5" t="str">
        <f ca="1">IF(B_MSK[[#This Row],[C_2]]="",IF(B_MSK[[#This Row],[B_2]]="",IF(B_MSK[[#This Row],[A_2]]="","",B_MSK[[#This Row],[A_2]]),B_MSK[[#This Row],[B_2]]),B_MSK[[#This Row],[C_2]])</f>
        <v>PCS</v>
      </c>
      <c r="AX203" s="2">
        <f ca="1">IF(ISNUMBER(B_MSK[[#This Row],[TANGGAL DATANG]]),B_MSK[[#This Row],[TANGGAL DATANG]],AX202)</f>
        <v>44935</v>
      </c>
      <c r="AY203" s="5" t="e">
        <f ca="1">IF(B_MSK[[#This Row],[DB_ROW]]="","",INDEX([3]!db[JENIS],B_MSK[[#This Row],[DB_ROW]]-1))</f>
        <v>#REF!</v>
      </c>
      <c r="AZ203" s="5">
        <f ca="1">IF(B_MSK[[#This Row],[A_1]]="","",B_MSK[[#This Row],[A_1]])*1</f>
        <v>24</v>
      </c>
      <c r="BA203" s="5" t="str">
        <f ca="1">IF(B_MSK[[#This Row],[//]]="","",INDEX(INDIRECT(DIR&amp;$2:$2),B_MSK[[#This Row],[//]]))</f>
        <v>ARTO MORO</v>
      </c>
      <c r="BB203" s="5" t="str">
        <f ca="1">CONCATENATE(B_MSK[[#This Row],[concat]],B_MSK[[#This Row],[HARGA_X]],B_MSK[[#This Row],[SAT]])</f>
        <v>kenkotapedispensertd3231&amp;3core19250</v>
      </c>
    </row>
    <row r="204" spans="1:54" x14ac:dyDescent="0.25">
      <c r="A204" s="6" t="s">
        <v>128</v>
      </c>
      <c r="B204" s="5" t="str">
        <f ca="1">IF(B_MSK[[#This Row],[N_ID]]="","",INDEX(INDIRECT(DIR&amp;$2:$2),MATCH(B_MSK[[#This Row],[N_ID]],INDIRECT(DIR&amp;"!NOTA[ID_P]"),0)))</f>
        <v/>
      </c>
      <c r="C204" s="5" t="str">
        <f ca="1">IF(B_MSK[[#This Row],[//]]="","",HYPERLINK("["&amp;SUBSTITUTE(DIR,"'","")&amp;"]NOTA!D"&amp;B_MSK[[#This Row],[//]]+2,"&gt;"))</f>
        <v>&gt;</v>
      </c>
      <c r="D204" s="5" t="str">
        <f ca="1">IF(B_MSK[[#This Row],[N_ID]]="","",COUNTIF(INDIRECT(DIR&amp;"!NOTA[ID_H]"),B_MSK[[#This Row],[ID NOTA]]))</f>
        <v/>
      </c>
      <c r="E20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201</v>
      </c>
      <c r="F2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4" s="7" t="str">
        <f ca="1">IF(B_MSK[[#This Row],[stt]]="ada",INDEX([2]!db[NB BM],B_MSK[DB_ROW]-1),"")</f>
        <v>Stip Kenko ERW-40 SQ putih</v>
      </c>
      <c r="H204" s="7" t="str">
        <f ca="1">IF(B_MSK[[#This Row],[//]]="","",INDEX(INDIRECT(DIR&amp;$2:$2),B_MSK[[#This Row],[//]]))</f>
        <v>KENKO SINAR INDONESIA</v>
      </c>
      <c r="I204" s="27" t="str">
        <f ca="1">IF(B_MSK[[#This Row],[//]]="","",INDEX(INDIRECT(DB_PATH&amp;$2:$2),B_MSK[[#This Row],[DB_ROW]]-1))</f>
        <v>50 BOX</v>
      </c>
      <c r="J204" s="5">
        <f ca="1">IF(B_MSK[[#This Row],[//]]="","",IF(INDEX(INDIRECT(DIR&amp;$2:$2),B_MSK[[#This Row],[//]])="","",INDEX(INDIRECT(DIR&amp;$2:$2),B_MSK[[#This Row],[//]])))</f>
        <v>2</v>
      </c>
      <c r="K204" s="5" t="str">
        <f ca="1">IF(B_MSK[[#This Row],[//]]="","",IF(INDEX(INDIRECT(DIR&amp;$2:$2),B_MSK[[#This Row],[//]])="","",INDEX(INDIRECT(DIR&amp;$2:$2),B_MSK[[#This Row],[//]])))</f>
        <v/>
      </c>
      <c r="L204" s="5" t="str">
        <f ca="1">IF(B_MSK[[#This Row],[//]]="","",IF(INDEX(INDIRECT(DIR&amp;$2:$2),B_MSK[[#This Row],[//]])="","",INDEX(INDIRECT(DIR&amp;$2:$2),B_MSK[[#This Row],[//]])))</f>
        <v/>
      </c>
      <c r="M204" s="13">
        <f ca="1">IF(B_MSK[[#This Row],[//]]="","",INDEX(INDIRECT(DIR&amp;$2:$2),B_MSK[[#This Row],[//]]))</f>
        <v>0</v>
      </c>
      <c r="N204" s="13">
        <f ca="1">IF(OR(B_MSK[[#This Row],[//]]="",),"",INDEX(INDIRECT(DIR&amp;$2:$2),B_MSK[[#This Row],[//]]))</f>
        <v>1375000</v>
      </c>
      <c r="O204" s="3">
        <f ca="1">IF(B_MSK[[#This Row],[//]]="","",IF(INDEX(INDIRECT(DIR&amp;$2:$2),B_MSK[[#This Row],[//]])=0,"",INDEX(INDIRECT(DIR&amp;$2:$2),B_MSK[[#This Row],[//]])))</f>
        <v>0.17</v>
      </c>
      <c r="P204" s="3" t="str">
        <f ca="1">IF(B_MSK[[#This Row],[//]]="","",IF(INDEX(INDIRECT(DIR&amp;$2:$2),B_MSK[[#This Row],[//]])=0,"",INDEX(INDIRECT(DIR&amp;$2:$2),B_MSK[[#This Row],[//]])))</f>
        <v/>
      </c>
      <c r="Q204" s="12">
        <f ca="1">IF(B_MSK[[#This Row],[//]]="","",INDEX(INDIRECT(DIR&amp;$2:$2),B_MSK[[#This Row],[//]]))</f>
        <v>2282500</v>
      </c>
      <c r="R2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4" s="37">
        <f ca="1">IF(B_MSK[[#This Row],[//]]="","",INDEX(INDIRECT(DIR&amp;$2:$2),B_MSK[[#This Row],[//]]))</f>
        <v>0</v>
      </c>
      <c r="U204" s="38" t="str">
        <f ca="1">IF(SUMIF(B_MSK[NAMA BARANG],B_MSK[[#This Row],[NAMA BARANG]],B_MSK[JMLH BRG])=0,"",SUMIF(B_MSK[NAMA BARANG],B_MSK[[#This Row],[NAMA BARANG]],B_MSK[C]))</f>
        <v/>
      </c>
      <c r="V204" s="7" t="str">
        <f ca="1">IF(B_MSK[[#This Row],[//]]="","",INDEX(INDIRECT(DIR&amp;$2:$2),B_MSK[[#This Row],[//]]))</f>
        <v>KENKO ERASER ERW-40SQ WHITE</v>
      </c>
      <c r="W204" s="7" t="str">
        <f ca="1">LOWER(SUBSTITUTE(SUBSTITUTE(SUBSTITUTE(SUBSTITUTE(SUBSTITUTE(SUBSTITUTE(SUBSTITUTE(SUBSTITUTE(SUBSTITUTE(B_MSK[[#This Row],[N.B.nota]]," ",""),"-",""),"(",""),")",""),".",""),",",""),"/",""),"""",""),"+",""))</f>
        <v>kenkoerasererw40sqwhite</v>
      </c>
      <c r="X204" s="5" t="str">
        <f ca="1">IF(B_MSK[[#This Row],[N.B.nota]]="","",IF(MATCH(B_MSK[[#This Row],[concat]],[2]!db[NB NOTA_C],0)&gt;0,"ada",0))</f>
        <v>ada</v>
      </c>
      <c r="Y204" s="5" t="str">
        <f ca="1">IF(B_MSK[[#This Row],[N.B.nota]]="","",ADDRESS(ROW(B_MSK[QB]),COLUMN(B_MSK[QB]))&amp;":"&amp;ADDRESS(ROW(),COLUMN(B_MSK[QB])))</f>
        <v>$D$4:$D$204</v>
      </c>
      <c r="Z204" s="5">
        <f ca="1">IF(B_MSK[[#This Row],[concat]]="","",MATCH(B_MSK[[#This Row],[concat]],[2]!db[NB NOTA_C],0)+1)</f>
        <v>1146</v>
      </c>
      <c r="AA204" s="5" t="str">
        <f ca="1">IF(B_MSK[[#This Row],[//]]="","",HYPERLINK("[D:\kerja\BANK EXP\BARU\DB.XLSX]DB!e"&amp;B_MSK[[#This Row],[DB_ROW]],"&gt;"))</f>
        <v>&gt;</v>
      </c>
      <c r="AB204" s="30" t="str">
        <f ca="1">MID(B_MSK[[#This Row],[/ STN_1]],FIND(" ",B_MSK[[#This Row],[/ STN_1]])+1,LEN(B_MSK[[#This Row],[/ STN_1]]))</f>
        <v>BOX</v>
      </c>
      <c r="AC204" s="11">
        <f ca="1">IF(B_MSK[[#This Row],[//]]="","",IF(B_MSK[[#This Row],[ JUMLAH ]]="","",IF(B_MSK[[#This Row],[C]]="",B_MSK[[#This Row],[HARGA CTN]]/B_MSK[[#This Row],[JMLH BRG]],B_MSK[[#This Row],[HARGA CTN]]/B_MSK[[#This Row],[A_1]])))</f>
        <v>27500</v>
      </c>
      <c r="AD2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2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4" s="15" t="str">
        <f ca="1">IF(B_MSK[[#This Row],[HARGA_2]]="","",IF(MID(B_MSK[[#This Row],[/ STN_2]],FIND(" ",B_MSK[[#This Row],[/ STN_2]])+1,LEN(B_MSK[[#This Row],[/ STN_2]]))="LSN",B_MSK[[#This Row],[HARGA_2]]/12,""))</f>
        <v/>
      </c>
      <c r="AH204" s="7" t="str">
        <f ca="1">IF(B_MSK[[#This Row],[HARGA_3]]="","","/ "&amp;"PCS")</f>
        <v/>
      </c>
      <c r="AI204" s="15">
        <f ca="1">IF(B_MSK[[#This Row],[HARGA_3]]="",IF(B_MSK[[#This Row],[HARGA_2]]="",IF(B_MSK[[#This Row],[HARGA_1]]="","",B_MSK[[#This Row],[HARGA_1]]),B_MSK[[#This Row],[HARGA_2]]),B_MSK[[#This Row],[HARGA_3]])</f>
        <v>27500</v>
      </c>
      <c r="AJ204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204" s="5" t="str">
        <f ca="1">IF(B_MSK[[#This Row],[//]]="","",SUBSTITUTE(SUBSTITUTE(SUBSTITUTE(B_MSK[[#This Row],[QTY/ CTN]]," ","_",2),"(",""),")","")&amp;"_")</f>
        <v>50 BOX_</v>
      </c>
      <c r="AL204" s="5">
        <f ca="1">IF(B_MSK[[#This Row],[A_B]]="","",SEARCH("_",B_MSK[[#This Row],[A_B]]))</f>
        <v>7</v>
      </c>
      <c r="AM204" s="5">
        <f ca="1">IF(B_MSK[[#This Row],[A_B]]="","",LEN(B_MSK[[#This Row],[A_B]]))</f>
        <v>7</v>
      </c>
      <c r="AN204" s="5" t="str">
        <f ca="1">IF(B_MSK[[#This Row],[A_B]]="","",LEFT(B_MSK[[#This Row],[QTY/ CTN]],B_MSK[[#This Row],[A_B_1]]))</f>
        <v>50 BOX</v>
      </c>
      <c r="AO204" s="5" t="str">
        <f ca="1">IF(B_MSK[[#This Row],[A_B]]="","",LEFT(B_MSK[[#This Row],[A_]],SEARCH(" ",B_MSK[[#This Row],[A_]])-1))</f>
        <v>50</v>
      </c>
      <c r="AP204" s="5" t="str">
        <f ca="1">IF(B_MSK[[#This Row],[A_B]]="","",RIGHT(B_MSK[[#This Row],[A_]],LEN(B_MSK[[#This Row],[A_]])-SEARCH(" ",B_MSK[[#This Row],[A_]])))</f>
        <v>BOX</v>
      </c>
      <c r="AQ2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4" s="5" t="str">
        <f ca="1">IF(B_MSK[[#This Row],[B_]]="","",LEFT(B_MSK[[#This Row],[B_]],SEARCH(" ",B_MSK[[#This Row],[B_]])))</f>
        <v/>
      </c>
      <c r="AS204" s="5" t="str">
        <f ca="1">IF(B_MSK[[#This Row],[B_]]="","",RIGHT(B_MSK[[#This Row],[B_]],LEN(B_MSK[[#This Row],[B_]])-SEARCH(" ",B_MSK[[#This Row],[B_]])))</f>
        <v/>
      </c>
      <c r="AT204" s="5" t="str">
        <f ca="1">IF(B_MSK[[#This Row],[B_2]]="LSN",12,"")</f>
        <v/>
      </c>
      <c r="AU204" s="5" t="str">
        <f ca="1">IF(B_MSK[[#This Row],[C_1]]="","","PCS")</f>
        <v/>
      </c>
      <c r="AV204" s="5">
        <f ca="1">IF(B_MSK[[#This Row],[A_1]]="","",B_MSK[[#This Row],[A_1]]*IF(B_MSK[[#This Row],[B_1]]="",1,B_MSK[[#This Row],[B_1]])*IF(B_MSK[[#This Row],[C_1]]="",1,B_MSK[[#This Row],[C_1]]))</f>
        <v>50</v>
      </c>
      <c r="AW204" s="5" t="str">
        <f ca="1">IF(B_MSK[[#This Row],[C_2]]="",IF(B_MSK[[#This Row],[B_2]]="",IF(B_MSK[[#This Row],[A_2]]="","",B_MSK[[#This Row],[A_2]]),B_MSK[[#This Row],[B_2]]),B_MSK[[#This Row],[C_2]])</f>
        <v>BOX</v>
      </c>
      <c r="AX204" s="2">
        <f ca="1">IF(ISNUMBER(B_MSK[[#This Row],[TANGGAL DATANG]]),B_MSK[[#This Row],[TANGGAL DATANG]],AX203)</f>
        <v>44935</v>
      </c>
      <c r="AY204" s="5" t="e">
        <f ca="1">IF(B_MSK[[#This Row],[DB_ROW]]="","",INDEX([3]!db[JENIS],B_MSK[[#This Row],[DB_ROW]]-1))</f>
        <v>#REF!</v>
      </c>
      <c r="AZ204" s="5">
        <f ca="1">IF(B_MSK[[#This Row],[A_1]]="","",B_MSK[[#This Row],[A_1]])*1</f>
        <v>50</v>
      </c>
      <c r="BA204" s="5" t="str">
        <f ca="1">IF(B_MSK[[#This Row],[//]]="","",INDEX(INDIRECT(DIR&amp;$2:$2),B_MSK[[#This Row],[//]]))</f>
        <v>ARTO MORO</v>
      </c>
      <c r="BB204" s="5" t="str">
        <f ca="1">CONCATENATE(B_MSK[[#This Row],[concat]],B_MSK[[#This Row],[HARGA_X]],B_MSK[[#This Row],[SAT]])</f>
        <v>kenkoerasererw40sqwhite27500</v>
      </c>
    </row>
    <row r="205" spans="1:54" x14ac:dyDescent="0.25">
      <c r="A205" s="6" t="s">
        <v>128</v>
      </c>
      <c r="B205" s="5" t="str">
        <f ca="1">IF(B_MSK[[#This Row],[N_ID]]="","",INDEX(INDIRECT(DIR&amp;$2:$2),MATCH(B_MSK[[#This Row],[N_ID]],INDIRECT(DIR&amp;"!NOTA[ID_P]"),0)))</f>
        <v/>
      </c>
      <c r="C205" s="5" t="str">
        <f ca="1">IF(B_MSK[[#This Row],[//]]="","",HYPERLINK("["&amp;SUBSTITUTE(DIR,"'","")&amp;"]NOTA!D"&amp;B_MSK[[#This Row],[//]]+2,"&gt;"))</f>
        <v>&gt;</v>
      </c>
      <c r="D205" s="5" t="str">
        <f ca="1">IF(B_MSK[[#This Row],[N_ID]]="","",COUNTIF(INDIRECT(DIR&amp;"!NOTA[ID_H]"),B_MSK[[#This Row],[ID NOTA]]))</f>
        <v/>
      </c>
      <c r="E20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202</v>
      </c>
      <c r="F2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5" s="7" t="str">
        <f ca="1">IF(B_MSK[[#This Row],[stt]]="ada",INDEX([2]!db[NB BM],B_MSK[DB_ROW]-1),"")</f>
        <v>Stapler Kenko HD-10 D</v>
      </c>
      <c r="H205" s="7" t="str">
        <f ca="1">IF(B_MSK[[#This Row],[//]]="","",INDEX(INDIRECT(DIR&amp;$2:$2),B_MSK[[#This Row],[//]]))</f>
        <v>KENKO SINAR INDONESIA</v>
      </c>
      <c r="I205" s="27" t="str">
        <f ca="1">IF(B_MSK[[#This Row],[//]]="","",INDEX(INDIRECT(DB_PATH&amp;$2:$2),B_MSK[[#This Row],[DB_ROW]]-1))</f>
        <v>20 LSN</v>
      </c>
      <c r="J205" s="5">
        <f ca="1">IF(B_MSK[[#This Row],[//]]="","",IF(INDEX(INDIRECT(DIR&amp;$2:$2),B_MSK[[#This Row],[//]])="","",INDEX(INDIRECT(DIR&amp;$2:$2),B_MSK[[#This Row],[//]])))</f>
        <v>1</v>
      </c>
      <c r="K205" s="5" t="str">
        <f ca="1">IF(B_MSK[[#This Row],[//]]="","",IF(INDEX(INDIRECT(DIR&amp;$2:$2),B_MSK[[#This Row],[//]])="","",INDEX(INDIRECT(DIR&amp;$2:$2),B_MSK[[#This Row],[//]])))</f>
        <v/>
      </c>
      <c r="L205" s="5" t="str">
        <f ca="1">IF(B_MSK[[#This Row],[//]]="","",IF(INDEX(INDIRECT(DIR&amp;$2:$2),B_MSK[[#This Row],[//]])="","",INDEX(INDIRECT(DIR&amp;$2:$2),B_MSK[[#This Row],[//]])))</f>
        <v/>
      </c>
      <c r="M205" s="13">
        <f ca="1">IF(B_MSK[[#This Row],[//]]="","",INDEX(INDIRECT(DIR&amp;$2:$2),B_MSK[[#This Row],[//]]))</f>
        <v>0</v>
      </c>
      <c r="N205" s="13">
        <f ca="1">IF(OR(B_MSK[[#This Row],[//]]="",),"",INDEX(INDIRECT(DIR&amp;$2:$2),B_MSK[[#This Row],[//]]))</f>
        <v>2352000</v>
      </c>
      <c r="O205" s="3">
        <f ca="1">IF(B_MSK[[#This Row],[//]]="","",IF(INDEX(INDIRECT(DIR&amp;$2:$2),B_MSK[[#This Row],[//]])=0,"",INDEX(INDIRECT(DIR&amp;$2:$2),B_MSK[[#This Row],[//]])))</f>
        <v>0.17</v>
      </c>
      <c r="P205" s="3" t="str">
        <f ca="1">IF(B_MSK[[#This Row],[//]]="","",IF(INDEX(INDIRECT(DIR&amp;$2:$2),B_MSK[[#This Row],[//]])=0,"",INDEX(INDIRECT(DIR&amp;$2:$2),B_MSK[[#This Row],[//]])))</f>
        <v/>
      </c>
      <c r="Q205" s="12">
        <f ca="1">IF(B_MSK[[#This Row],[//]]="","",INDEX(INDIRECT(DIR&amp;$2:$2),B_MSK[[#This Row],[//]]))</f>
        <v>1952160</v>
      </c>
      <c r="R2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5" s="37">
        <f ca="1">IF(B_MSK[[#This Row],[//]]="","",INDEX(INDIRECT(DIR&amp;$2:$2),B_MSK[[#This Row],[//]]))</f>
        <v>0</v>
      </c>
      <c r="U205" s="38" t="str">
        <f ca="1">IF(SUMIF(B_MSK[NAMA BARANG],B_MSK[[#This Row],[NAMA BARANG]],B_MSK[JMLH BRG])=0,"",SUMIF(B_MSK[NAMA BARANG],B_MSK[[#This Row],[NAMA BARANG]],B_MSK[C]))</f>
        <v/>
      </c>
      <c r="V205" s="7" t="str">
        <f ca="1">IF(B_MSK[[#This Row],[//]]="","",INDEX(INDIRECT(DIR&amp;$2:$2),B_MSK[[#This Row],[//]]))</f>
        <v>KENKO STAPLER HD-10D</v>
      </c>
      <c r="W205" s="7" t="str">
        <f ca="1">LOWER(SUBSTITUTE(SUBSTITUTE(SUBSTITUTE(SUBSTITUTE(SUBSTITUTE(SUBSTITUTE(SUBSTITUTE(SUBSTITUTE(SUBSTITUTE(B_MSK[[#This Row],[N.B.nota]]," ",""),"-",""),"(",""),")",""),".",""),",",""),"/",""),"""",""),"+",""))</f>
        <v>kenkostaplerhd10d</v>
      </c>
      <c r="X205" s="5" t="str">
        <f ca="1">IF(B_MSK[[#This Row],[N.B.nota]]="","",IF(MATCH(B_MSK[[#This Row],[concat]],[2]!db[NB NOTA_C],0)&gt;0,"ada",0))</f>
        <v>ada</v>
      </c>
      <c r="Y205" s="5" t="str">
        <f ca="1">IF(B_MSK[[#This Row],[N.B.nota]]="","",ADDRESS(ROW(B_MSK[QB]),COLUMN(B_MSK[QB]))&amp;":"&amp;ADDRESS(ROW(),COLUMN(B_MSK[QB])))</f>
        <v>$D$4:$D$205</v>
      </c>
      <c r="Z205" s="5">
        <f ca="1">IF(B_MSK[[#This Row],[concat]]="","",MATCH(B_MSK[[#This Row],[concat]],[2]!db[NB NOTA_C],0)+1)</f>
        <v>1293</v>
      </c>
      <c r="AA205" s="5" t="str">
        <f ca="1">IF(B_MSK[[#This Row],[//]]="","",HYPERLINK("[D:\kerja\BANK EXP\BARU\DB.XLSX]DB!e"&amp;B_MSK[[#This Row],[DB_ROW]],"&gt;"))</f>
        <v>&gt;</v>
      </c>
      <c r="AB205" s="30" t="str">
        <f ca="1">MID(B_MSK[[#This Row],[/ STN_1]],FIND(" ",B_MSK[[#This Row],[/ STN_1]])+1,LEN(B_MSK[[#This Row],[/ STN_1]]))</f>
        <v>LSN</v>
      </c>
      <c r="AC205" s="11">
        <f ca="1">IF(B_MSK[[#This Row],[//]]="","",IF(B_MSK[[#This Row],[ JUMLAH ]]="","",IF(B_MSK[[#This Row],[C]]="",B_MSK[[#This Row],[HARGA CTN]]/B_MSK[[#This Row],[JMLH BRG]],B_MSK[[#This Row],[HARGA CTN]]/B_MSK[[#This Row],[A_1]])))</f>
        <v>117600</v>
      </c>
      <c r="AD2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0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9800</v>
      </c>
      <c r="AF20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05" s="15" t="str">
        <f ca="1">IF(B_MSK[[#This Row],[HARGA_2]]="","",IF(MID(B_MSK[[#This Row],[/ STN_2]],FIND(" ",B_MSK[[#This Row],[/ STN_2]])+1,LEN(B_MSK[[#This Row],[/ STN_2]]))="LSN",B_MSK[[#This Row],[HARGA_2]]/12,""))</f>
        <v/>
      </c>
      <c r="AH205" s="7" t="str">
        <f ca="1">IF(B_MSK[[#This Row],[HARGA_3]]="","","/ "&amp;"PCS")</f>
        <v/>
      </c>
      <c r="AI205" s="15">
        <f ca="1">IF(B_MSK[[#This Row],[HARGA_3]]="",IF(B_MSK[[#This Row],[HARGA_2]]="",IF(B_MSK[[#This Row],[HARGA_1]]="","",B_MSK[[#This Row],[HARGA_1]]),B_MSK[[#This Row],[HARGA_2]]),B_MSK[[#This Row],[HARGA_3]])</f>
        <v>9800</v>
      </c>
      <c r="AJ20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5" s="5" t="str">
        <f ca="1">IF(B_MSK[[#This Row],[//]]="","",SUBSTITUTE(SUBSTITUTE(SUBSTITUTE(B_MSK[[#This Row],[QTY/ CTN]]," ","_",2),"(",""),")","")&amp;"_")</f>
        <v>20 LSN_</v>
      </c>
      <c r="AL205" s="5">
        <f ca="1">IF(B_MSK[[#This Row],[A_B]]="","",SEARCH("_",B_MSK[[#This Row],[A_B]]))</f>
        <v>7</v>
      </c>
      <c r="AM205" s="5">
        <f ca="1">IF(B_MSK[[#This Row],[A_B]]="","",LEN(B_MSK[[#This Row],[A_B]]))</f>
        <v>7</v>
      </c>
      <c r="AN205" s="5" t="str">
        <f ca="1">IF(B_MSK[[#This Row],[A_B]]="","",LEFT(B_MSK[[#This Row],[QTY/ CTN]],B_MSK[[#This Row],[A_B_1]]))</f>
        <v>20 LSN</v>
      </c>
      <c r="AO205" s="5" t="str">
        <f ca="1">IF(B_MSK[[#This Row],[A_B]]="","",LEFT(B_MSK[[#This Row],[A_]],SEARCH(" ",B_MSK[[#This Row],[A_]])-1))</f>
        <v>20</v>
      </c>
      <c r="AP205" s="5" t="str">
        <f ca="1">IF(B_MSK[[#This Row],[A_B]]="","",RIGHT(B_MSK[[#This Row],[A_]],LEN(B_MSK[[#This Row],[A_]])-SEARCH(" ",B_MSK[[#This Row],[A_]])))</f>
        <v>LSN</v>
      </c>
      <c r="AQ2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05" s="5" t="str">
        <f ca="1">IF(B_MSK[[#This Row],[B_]]="","",LEFT(B_MSK[[#This Row],[B_]],SEARCH(" ",B_MSK[[#This Row],[B_]])))</f>
        <v xml:space="preserve">12 </v>
      </c>
      <c r="AS205" s="5" t="str">
        <f ca="1">IF(B_MSK[[#This Row],[B_]]="","",RIGHT(B_MSK[[#This Row],[B_]],LEN(B_MSK[[#This Row],[B_]])-SEARCH(" ",B_MSK[[#This Row],[B_]])))</f>
        <v>PCS</v>
      </c>
      <c r="AT205" s="5" t="str">
        <f ca="1">IF(B_MSK[[#This Row],[B_2]]="LSN",12,"")</f>
        <v/>
      </c>
      <c r="AU205" s="5" t="str">
        <f ca="1">IF(B_MSK[[#This Row],[C_1]]="","","PCS")</f>
        <v/>
      </c>
      <c r="AV205" s="5">
        <f ca="1">IF(B_MSK[[#This Row],[A_1]]="","",B_MSK[[#This Row],[A_1]]*IF(B_MSK[[#This Row],[B_1]]="",1,B_MSK[[#This Row],[B_1]])*IF(B_MSK[[#This Row],[C_1]]="",1,B_MSK[[#This Row],[C_1]]))</f>
        <v>240</v>
      </c>
      <c r="AW205" s="5" t="str">
        <f ca="1">IF(B_MSK[[#This Row],[C_2]]="",IF(B_MSK[[#This Row],[B_2]]="",IF(B_MSK[[#This Row],[A_2]]="","",B_MSK[[#This Row],[A_2]]),B_MSK[[#This Row],[B_2]]),B_MSK[[#This Row],[C_2]])</f>
        <v>PCS</v>
      </c>
      <c r="AX205" s="2">
        <f ca="1">IF(ISNUMBER(B_MSK[[#This Row],[TANGGAL DATANG]]),B_MSK[[#This Row],[TANGGAL DATANG]],AX204)</f>
        <v>44935</v>
      </c>
      <c r="AY205" s="5" t="e">
        <f ca="1">IF(B_MSK[[#This Row],[DB_ROW]]="","",INDEX([3]!db[JENIS],B_MSK[[#This Row],[DB_ROW]]-1))</f>
        <v>#REF!</v>
      </c>
      <c r="AZ205" s="5">
        <f ca="1">IF(B_MSK[[#This Row],[A_1]]="","",B_MSK[[#This Row],[A_1]])*1</f>
        <v>20</v>
      </c>
      <c r="BA205" s="5" t="str">
        <f ca="1">IF(B_MSK[[#This Row],[//]]="","",INDEX(INDIRECT(DIR&amp;$2:$2),B_MSK[[#This Row],[//]]))</f>
        <v>ARTO MORO</v>
      </c>
      <c r="BB205" s="5" t="str">
        <f ca="1">CONCATENATE(B_MSK[[#This Row],[concat]],B_MSK[[#This Row],[HARGA_X]],B_MSK[[#This Row],[SAT]])</f>
        <v>kenkostaplerhd10d9800</v>
      </c>
    </row>
    <row r="206" spans="1:54" x14ac:dyDescent="0.25">
      <c r="A206" s="6" t="s">
        <v>128</v>
      </c>
      <c r="B206" s="5" t="str">
        <f ca="1">IF(B_MSK[[#This Row],[N_ID]]="","",INDEX(INDIRECT(DIR&amp;$2:$2),MATCH(B_MSK[[#This Row],[N_ID]],INDIRECT(DIR&amp;"!NOTA[ID_P]"),0)))</f>
        <v/>
      </c>
      <c r="C206" s="5" t="str">
        <f ca="1">IF(B_MSK[[#This Row],[//]]="","",HYPERLINK("["&amp;SUBSTITUTE(DIR,"'","")&amp;"]NOTA!D"&amp;B_MSK[[#This Row],[//]]+2,"&gt;"))</f>
        <v>&gt;</v>
      </c>
      <c r="D206" s="5" t="str">
        <f ca="1">IF(B_MSK[[#This Row],[N_ID]]="","",COUNTIF(INDIRECT(DIR&amp;"!NOTA[ID_H]"),B_MSK[[#This Row],[ID NOTA]]))</f>
        <v/>
      </c>
      <c r="E20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203</v>
      </c>
      <c r="F2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6" s="7" t="str">
        <f ca="1">IF(B_MSK[[#This Row],[stt]]="ada",INDEX([2]!db[NB BM],B_MSK[DB_ROW]-1),"")</f>
        <v>Gel pen Kenko Hitech 0.28mm hitam</v>
      </c>
      <c r="H206" s="7" t="str">
        <f ca="1">IF(B_MSK[[#This Row],[//]]="","",INDEX(INDIRECT(DIR&amp;$2:$2),B_MSK[[#This Row],[//]]))</f>
        <v>KENKO SINAR INDONESIA</v>
      </c>
      <c r="I206" s="27" t="str">
        <f ca="1">IF(B_MSK[[#This Row],[//]]="","",INDEX(INDIRECT(DB_PATH&amp;$2:$2),B_MSK[[#This Row],[DB_ROW]]-1))</f>
        <v>12 GRS</v>
      </c>
      <c r="J206" s="5">
        <f ca="1">IF(B_MSK[[#This Row],[//]]="","",IF(INDEX(INDIRECT(DIR&amp;$2:$2),B_MSK[[#This Row],[//]])="","",INDEX(INDIRECT(DIR&amp;$2:$2),B_MSK[[#This Row],[//]])))</f>
        <v>2</v>
      </c>
      <c r="K206" s="5" t="str">
        <f ca="1">IF(B_MSK[[#This Row],[//]]="","",IF(INDEX(INDIRECT(DIR&amp;$2:$2),B_MSK[[#This Row],[//]])="","",INDEX(INDIRECT(DIR&amp;$2:$2),B_MSK[[#This Row],[//]])))</f>
        <v/>
      </c>
      <c r="L206" s="5" t="str">
        <f ca="1">IF(B_MSK[[#This Row],[//]]="","",IF(INDEX(INDIRECT(DIR&amp;$2:$2),B_MSK[[#This Row],[//]])="","",INDEX(INDIRECT(DIR&amp;$2:$2),B_MSK[[#This Row],[//]])))</f>
        <v/>
      </c>
      <c r="M206" s="13">
        <f ca="1">IF(B_MSK[[#This Row],[//]]="","",INDEX(INDIRECT(DIR&amp;$2:$2),B_MSK[[#This Row],[//]]))</f>
        <v>0</v>
      </c>
      <c r="N206" s="13">
        <f ca="1">IF(OR(B_MSK[[#This Row],[//]]="",),"",INDEX(INDIRECT(DIR&amp;$2:$2),B_MSK[[#This Row],[//]]))</f>
        <v>5616000</v>
      </c>
      <c r="O206" s="3">
        <f ca="1">IF(B_MSK[[#This Row],[//]]="","",IF(INDEX(INDIRECT(DIR&amp;$2:$2),B_MSK[[#This Row],[//]])=0,"",INDEX(INDIRECT(DIR&amp;$2:$2),B_MSK[[#This Row],[//]])))</f>
        <v>0.17</v>
      </c>
      <c r="P206" s="3" t="str">
        <f ca="1">IF(B_MSK[[#This Row],[//]]="","",IF(INDEX(INDIRECT(DIR&amp;$2:$2),B_MSK[[#This Row],[//]])=0,"",INDEX(INDIRECT(DIR&amp;$2:$2),B_MSK[[#This Row],[//]])))</f>
        <v/>
      </c>
      <c r="Q206" s="12">
        <f ca="1">IF(B_MSK[[#This Row],[//]]="","",INDEX(INDIRECT(DIR&amp;$2:$2),B_MSK[[#This Row],[//]]))</f>
        <v>9322560</v>
      </c>
      <c r="R2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6" s="37">
        <f ca="1">IF(B_MSK[[#This Row],[//]]="","",INDEX(INDIRECT(DIR&amp;$2:$2),B_MSK[[#This Row],[//]]))</f>
        <v>0</v>
      </c>
      <c r="U206" s="38" t="str">
        <f ca="1">IF(SUMIF(B_MSK[NAMA BARANG],B_MSK[[#This Row],[NAMA BARANG]],B_MSK[JMLH BRG])=0,"",SUMIF(B_MSK[NAMA BARANG],B_MSK[[#This Row],[NAMA BARANG]],B_MSK[C]))</f>
        <v/>
      </c>
      <c r="V206" s="7" t="str">
        <f ca="1">IF(B_MSK[[#This Row],[//]]="","",INDEX(INDIRECT(DIR&amp;$2:$2),B_MSK[[#This Row],[//]]))</f>
        <v>KENKO GEL PEN HI-TECH-H 0.28MM BLACK</v>
      </c>
      <c r="W206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X206" s="5" t="str">
        <f ca="1">IF(B_MSK[[#This Row],[N.B.nota]]="","",IF(MATCH(B_MSK[[#This Row],[concat]],[2]!db[NB NOTA_C],0)&gt;0,"ada",0))</f>
        <v>ada</v>
      </c>
      <c r="Y206" s="5" t="str">
        <f ca="1">IF(B_MSK[[#This Row],[N.B.nota]]="","",ADDRESS(ROW(B_MSK[QB]),COLUMN(B_MSK[QB]))&amp;":"&amp;ADDRESS(ROW(),COLUMN(B_MSK[QB])))</f>
        <v>$D$4:$D$206</v>
      </c>
      <c r="Z206" s="5">
        <f ca="1">IF(B_MSK[[#This Row],[concat]]="","",MATCH(B_MSK[[#This Row],[concat]],[2]!db[NB NOTA_C],0)+1)</f>
        <v>1153</v>
      </c>
      <c r="AA206" s="5" t="str">
        <f ca="1">IF(B_MSK[[#This Row],[//]]="","",HYPERLINK("[D:\kerja\BANK EXP\BARU\DB.XLSX]DB!e"&amp;B_MSK[[#This Row],[DB_ROW]],"&gt;"))</f>
        <v>&gt;</v>
      </c>
      <c r="AB206" s="30" t="str">
        <f ca="1">MID(B_MSK[[#This Row],[/ STN_1]],FIND(" ",B_MSK[[#This Row],[/ STN_1]])+1,LEN(B_MSK[[#This Row],[/ STN_1]]))</f>
        <v>GRS</v>
      </c>
      <c r="AC206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2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0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206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06" s="15">
        <f ca="1">IF(B_MSK[[#This Row],[HARGA_2]]="","",IF(MID(B_MSK[[#This Row],[/ STN_2]],FIND(" ",B_MSK[[#This Row],[/ STN_2]])+1,LEN(B_MSK[[#This Row],[/ STN_2]]))="LSN",B_MSK[[#This Row],[HARGA_2]]/12,""))</f>
        <v>3250</v>
      </c>
      <c r="AH206" s="7" t="str">
        <f ca="1">IF(B_MSK[[#This Row],[HARGA_3]]="","","/ "&amp;"PCS")</f>
        <v>/ PCS</v>
      </c>
      <c r="AI206" s="15">
        <f ca="1">IF(B_MSK[[#This Row],[HARGA_3]]="",IF(B_MSK[[#This Row],[HARGA_2]]="",IF(B_MSK[[#This Row],[HARGA_1]]="","",B_MSK[[#This Row],[HARGA_1]]),B_MSK[[#This Row],[HARGA_2]]),B_MSK[[#This Row],[HARGA_3]])</f>
        <v>3250</v>
      </c>
      <c r="AJ20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6" s="5" t="str">
        <f ca="1">IF(B_MSK[[#This Row],[//]]="","",SUBSTITUTE(SUBSTITUTE(SUBSTITUTE(B_MSK[[#This Row],[QTY/ CTN]]," ","_",2),"(",""),")","")&amp;"_")</f>
        <v>12 GRS_</v>
      </c>
      <c r="AL206" s="5">
        <f ca="1">IF(B_MSK[[#This Row],[A_B]]="","",SEARCH("_",B_MSK[[#This Row],[A_B]]))</f>
        <v>7</v>
      </c>
      <c r="AM206" s="5">
        <f ca="1">IF(B_MSK[[#This Row],[A_B]]="","",LEN(B_MSK[[#This Row],[A_B]]))</f>
        <v>7</v>
      </c>
      <c r="AN206" s="5" t="str">
        <f ca="1">IF(B_MSK[[#This Row],[A_B]]="","",LEFT(B_MSK[[#This Row],[QTY/ CTN]],B_MSK[[#This Row],[A_B_1]]))</f>
        <v>12 GRS</v>
      </c>
      <c r="AO206" s="5" t="str">
        <f ca="1">IF(B_MSK[[#This Row],[A_B]]="","",LEFT(B_MSK[[#This Row],[A_]],SEARCH(" ",B_MSK[[#This Row],[A_]])-1))</f>
        <v>12</v>
      </c>
      <c r="AP206" s="5" t="str">
        <f ca="1">IF(B_MSK[[#This Row],[A_B]]="","",RIGHT(B_MSK[[#This Row],[A_]],LEN(B_MSK[[#This Row],[A_]])-SEARCH(" ",B_MSK[[#This Row],[A_]])))</f>
        <v>GRS</v>
      </c>
      <c r="AQ2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06" s="5" t="str">
        <f ca="1">IF(B_MSK[[#This Row],[B_]]="","",LEFT(B_MSK[[#This Row],[B_]],SEARCH(" ",B_MSK[[#This Row],[B_]])))</f>
        <v xml:space="preserve">12 </v>
      </c>
      <c r="AS206" s="5" t="str">
        <f ca="1">IF(B_MSK[[#This Row],[B_]]="","",RIGHT(B_MSK[[#This Row],[B_]],LEN(B_MSK[[#This Row],[B_]])-SEARCH(" ",B_MSK[[#This Row],[B_]])))</f>
        <v>LSN</v>
      </c>
      <c r="AT206" s="5">
        <f ca="1">IF(B_MSK[[#This Row],[B_2]]="LSN",12,"")</f>
        <v>12</v>
      </c>
      <c r="AU206" s="5" t="str">
        <f ca="1">IF(B_MSK[[#This Row],[C_1]]="","","PCS")</f>
        <v>PCS</v>
      </c>
      <c r="AV206" s="5">
        <f ca="1">IF(B_MSK[[#This Row],[A_1]]="","",B_MSK[[#This Row],[A_1]]*IF(B_MSK[[#This Row],[B_1]]="",1,B_MSK[[#This Row],[B_1]])*IF(B_MSK[[#This Row],[C_1]]="",1,B_MSK[[#This Row],[C_1]]))</f>
        <v>1728</v>
      </c>
      <c r="AW206" s="5" t="str">
        <f ca="1">IF(B_MSK[[#This Row],[C_2]]="",IF(B_MSK[[#This Row],[B_2]]="",IF(B_MSK[[#This Row],[A_2]]="","",B_MSK[[#This Row],[A_2]]),B_MSK[[#This Row],[B_2]]),B_MSK[[#This Row],[C_2]])</f>
        <v>PCS</v>
      </c>
      <c r="AX206" s="2">
        <f ca="1">IF(ISNUMBER(B_MSK[[#This Row],[TANGGAL DATANG]]),B_MSK[[#This Row],[TANGGAL DATANG]],AX205)</f>
        <v>44935</v>
      </c>
      <c r="AY206" s="5" t="e">
        <f ca="1">IF(B_MSK[[#This Row],[DB_ROW]]="","",INDEX([3]!db[JENIS],B_MSK[[#This Row],[DB_ROW]]-1))</f>
        <v>#REF!</v>
      </c>
      <c r="AZ206" s="5">
        <f ca="1">IF(B_MSK[[#This Row],[A_1]]="","",B_MSK[[#This Row],[A_1]])*1</f>
        <v>12</v>
      </c>
      <c r="BA206" s="5" t="str">
        <f ca="1">IF(B_MSK[[#This Row],[//]]="","",INDEX(INDIRECT(DIR&amp;$2:$2),B_MSK[[#This Row],[//]]))</f>
        <v>ARTO MORO</v>
      </c>
      <c r="BB206" s="5" t="str">
        <f ca="1">CONCATENATE(B_MSK[[#This Row],[concat]],B_MSK[[#This Row],[HARGA_X]],B_MSK[[#This Row],[SAT]])</f>
        <v>kenkogelpenhitechh028mmblack3250</v>
      </c>
    </row>
    <row r="207" spans="1:54" x14ac:dyDescent="0.25">
      <c r="A207" s="6" t="s">
        <v>128</v>
      </c>
      <c r="B207" s="5" t="str">
        <f ca="1">IF(B_MSK[[#This Row],[N_ID]]="","",INDEX(INDIRECT(DIR&amp;$2:$2),MATCH(B_MSK[[#This Row],[N_ID]],INDIRECT(DIR&amp;"!NOTA[ID_P]"),0)))</f>
        <v/>
      </c>
      <c r="C207" s="5" t="str">
        <f ca="1">IF(B_MSK[[#This Row],[//]]="","",HYPERLINK("["&amp;SUBSTITUTE(DIR,"'","")&amp;"]NOTA!D"&amp;B_MSK[[#This Row],[//]]+2,"&gt;"))</f>
        <v>&gt;</v>
      </c>
      <c r="D207" s="5" t="str">
        <f ca="1">IF(B_MSK[[#This Row],[N_ID]]="","",COUNTIF(INDIRECT(DIR&amp;"!NOTA[ID_H]"),B_MSK[[#This Row],[ID NOTA]]))</f>
        <v/>
      </c>
      <c r="E20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204</v>
      </c>
      <c r="F2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7" s="7" t="str">
        <f ca="1">IF(B_MSK[[#This Row],[stt]]="ada",INDEX([2]!db[NB BM],B_MSK[DB_ROW]-1),"")</f>
        <v>Stapler Kenko HD-10</v>
      </c>
      <c r="H207" s="7" t="str">
        <f ca="1">IF(B_MSK[[#This Row],[//]]="","",INDEX(INDIRECT(DIR&amp;$2:$2),B_MSK[[#This Row],[//]]))</f>
        <v>KENKO SINAR INDONESIA</v>
      </c>
      <c r="I207" s="27" t="str">
        <f ca="1">IF(B_MSK[[#This Row],[//]]="","",INDEX(INDIRECT(DB_PATH&amp;$2:$2),B_MSK[[#This Row],[DB_ROW]]-1))</f>
        <v>20 LSN</v>
      </c>
      <c r="J207" s="5">
        <f ca="1">IF(B_MSK[[#This Row],[//]]="","",IF(INDEX(INDIRECT(DIR&amp;$2:$2),B_MSK[[#This Row],[//]])="","",INDEX(INDIRECT(DIR&amp;$2:$2),B_MSK[[#This Row],[//]])))</f>
        <v>3</v>
      </c>
      <c r="K207" s="5" t="str">
        <f ca="1">IF(B_MSK[[#This Row],[//]]="","",IF(INDEX(INDIRECT(DIR&amp;$2:$2),B_MSK[[#This Row],[//]])="","",INDEX(INDIRECT(DIR&amp;$2:$2),B_MSK[[#This Row],[//]])))</f>
        <v/>
      </c>
      <c r="L207" s="5" t="str">
        <f ca="1">IF(B_MSK[[#This Row],[//]]="","",IF(INDEX(INDIRECT(DIR&amp;$2:$2),B_MSK[[#This Row],[//]])="","",INDEX(INDIRECT(DIR&amp;$2:$2),B_MSK[[#This Row],[//]])))</f>
        <v/>
      </c>
      <c r="M207" s="13">
        <f ca="1">IF(B_MSK[[#This Row],[//]]="","",INDEX(INDIRECT(DIR&amp;$2:$2),B_MSK[[#This Row],[//]]))</f>
        <v>0</v>
      </c>
      <c r="N207" s="13">
        <f ca="1">IF(OR(B_MSK[[#This Row],[//]]="",),"",INDEX(INDIRECT(DIR&amp;$2:$2),B_MSK[[#This Row],[//]]))</f>
        <v>1860000</v>
      </c>
      <c r="O207" s="3">
        <f ca="1">IF(B_MSK[[#This Row],[//]]="","",IF(INDEX(INDIRECT(DIR&amp;$2:$2),B_MSK[[#This Row],[//]])=0,"",INDEX(INDIRECT(DIR&amp;$2:$2),B_MSK[[#This Row],[//]])))</f>
        <v>0.17</v>
      </c>
      <c r="P207" s="3" t="str">
        <f ca="1">IF(B_MSK[[#This Row],[//]]="","",IF(INDEX(INDIRECT(DIR&amp;$2:$2),B_MSK[[#This Row],[//]])=0,"",INDEX(INDIRECT(DIR&amp;$2:$2),B_MSK[[#This Row],[//]])))</f>
        <v/>
      </c>
      <c r="Q207" s="12">
        <f ca="1">IF(B_MSK[[#This Row],[//]]="","",INDEX(INDIRECT(DIR&amp;$2:$2),B_MSK[[#This Row],[//]]))</f>
        <v>4631400</v>
      </c>
      <c r="R2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7" s="37">
        <f ca="1">IF(B_MSK[[#This Row],[//]]="","",INDEX(INDIRECT(DIR&amp;$2:$2),B_MSK[[#This Row],[//]]))</f>
        <v>0</v>
      </c>
      <c r="U207" s="38" t="str">
        <f ca="1">IF(SUMIF(B_MSK[NAMA BARANG],B_MSK[[#This Row],[NAMA BARANG]],B_MSK[JMLH BRG])=0,"",SUMIF(B_MSK[NAMA BARANG],B_MSK[[#This Row],[NAMA BARANG]],B_MSK[C]))</f>
        <v/>
      </c>
      <c r="V207" s="7" t="str">
        <f ca="1">IF(B_MSK[[#This Row],[//]]="","",INDEX(INDIRECT(DIR&amp;$2:$2),B_MSK[[#This Row],[//]]))</f>
        <v>KENKO STAPLER HD-10</v>
      </c>
      <c r="W207" s="7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X207" s="5" t="str">
        <f ca="1">IF(B_MSK[[#This Row],[N.B.nota]]="","",IF(MATCH(B_MSK[[#This Row],[concat]],[2]!db[NB NOTA_C],0)&gt;0,"ada",0))</f>
        <v>ada</v>
      </c>
      <c r="Y207" s="5" t="str">
        <f ca="1">IF(B_MSK[[#This Row],[N.B.nota]]="","",ADDRESS(ROW(B_MSK[QB]),COLUMN(B_MSK[QB]))&amp;":"&amp;ADDRESS(ROW(),COLUMN(B_MSK[QB])))</f>
        <v>$D$4:$D$207</v>
      </c>
      <c r="Z207" s="5">
        <f ca="1">IF(B_MSK[[#This Row],[concat]]="","",MATCH(B_MSK[[#This Row],[concat]],[2]!db[NB NOTA_C],0)+1)</f>
        <v>1292</v>
      </c>
      <c r="AA207" s="5" t="str">
        <f ca="1">IF(B_MSK[[#This Row],[//]]="","",HYPERLINK("[D:\kerja\BANK EXP\BARU\DB.XLSX]DB!e"&amp;B_MSK[[#This Row],[DB_ROW]],"&gt;"))</f>
        <v>&gt;</v>
      </c>
      <c r="AB207" s="30" t="str">
        <f ca="1">MID(B_MSK[[#This Row],[/ STN_1]],FIND(" ",B_MSK[[#This Row],[/ STN_1]])+1,LEN(B_MSK[[#This Row],[/ STN_1]]))</f>
        <v>LSN</v>
      </c>
      <c r="AC207" s="11">
        <f ca="1">IF(B_MSK[[#This Row],[//]]="","",IF(B_MSK[[#This Row],[ JUMLAH ]]="","",IF(B_MSK[[#This Row],[C]]="",B_MSK[[#This Row],[HARGA CTN]]/B_MSK[[#This Row],[JMLH BRG]],B_MSK[[#This Row],[HARGA CTN]]/B_MSK[[#This Row],[A_1]])))</f>
        <v>93000</v>
      </c>
      <c r="AD2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0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7750</v>
      </c>
      <c r="AF20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07" s="15" t="str">
        <f ca="1">IF(B_MSK[[#This Row],[HARGA_2]]="","",IF(MID(B_MSK[[#This Row],[/ STN_2]],FIND(" ",B_MSK[[#This Row],[/ STN_2]])+1,LEN(B_MSK[[#This Row],[/ STN_2]]))="LSN",B_MSK[[#This Row],[HARGA_2]]/12,""))</f>
        <v/>
      </c>
      <c r="AH207" s="7" t="str">
        <f ca="1">IF(B_MSK[[#This Row],[HARGA_3]]="","","/ "&amp;"PCS")</f>
        <v/>
      </c>
      <c r="AI207" s="15">
        <f ca="1">IF(B_MSK[[#This Row],[HARGA_3]]="",IF(B_MSK[[#This Row],[HARGA_2]]="",IF(B_MSK[[#This Row],[HARGA_1]]="","",B_MSK[[#This Row],[HARGA_1]]),B_MSK[[#This Row],[HARGA_2]]),B_MSK[[#This Row],[HARGA_3]])</f>
        <v>7750</v>
      </c>
      <c r="AJ20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7" s="5" t="str">
        <f ca="1">IF(B_MSK[[#This Row],[//]]="","",SUBSTITUTE(SUBSTITUTE(SUBSTITUTE(B_MSK[[#This Row],[QTY/ CTN]]," ","_",2),"(",""),")","")&amp;"_")</f>
        <v>20 LSN_</v>
      </c>
      <c r="AL207" s="5">
        <f ca="1">IF(B_MSK[[#This Row],[A_B]]="","",SEARCH("_",B_MSK[[#This Row],[A_B]]))</f>
        <v>7</v>
      </c>
      <c r="AM207" s="5">
        <f ca="1">IF(B_MSK[[#This Row],[A_B]]="","",LEN(B_MSK[[#This Row],[A_B]]))</f>
        <v>7</v>
      </c>
      <c r="AN207" s="5" t="str">
        <f ca="1">IF(B_MSK[[#This Row],[A_B]]="","",LEFT(B_MSK[[#This Row],[QTY/ CTN]],B_MSK[[#This Row],[A_B_1]]))</f>
        <v>20 LSN</v>
      </c>
      <c r="AO207" s="5" t="str">
        <f ca="1">IF(B_MSK[[#This Row],[A_B]]="","",LEFT(B_MSK[[#This Row],[A_]],SEARCH(" ",B_MSK[[#This Row],[A_]])-1))</f>
        <v>20</v>
      </c>
      <c r="AP207" s="5" t="str">
        <f ca="1">IF(B_MSK[[#This Row],[A_B]]="","",RIGHT(B_MSK[[#This Row],[A_]],LEN(B_MSK[[#This Row],[A_]])-SEARCH(" ",B_MSK[[#This Row],[A_]])))</f>
        <v>LSN</v>
      </c>
      <c r="AQ2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07" s="5" t="str">
        <f ca="1">IF(B_MSK[[#This Row],[B_]]="","",LEFT(B_MSK[[#This Row],[B_]],SEARCH(" ",B_MSK[[#This Row],[B_]])))</f>
        <v xml:space="preserve">12 </v>
      </c>
      <c r="AS207" s="5" t="str">
        <f ca="1">IF(B_MSK[[#This Row],[B_]]="","",RIGHT(B_MSK[[#This Row],[B_]],LEN(B_MSK[[#This Row],[B_]])-SEARCH(" ",B_MSK[[#This Row],[B_]])))</f>
        <v>PCS</v>
      </c>
      <c r="AT207" s="5" t="str">
        <f ca="1">IF(B_MSK[[#This Row],[B_2]]="LSN",12,"")</f>
        <v/>
      </c>
      <c r="AU207" s="5" t="str">
        <f ca="1">IF(B_MSK[[#This Row],[C_1]]="","","PCS")</f>
        <v/>
      </c>
      <c r="AV207" s="5">
        <f ca="1">IF(B_MSK[[#This Row],[A_1]]="","",B_MSK[[#This Row],[A_1]]*IF(B_MSK[[#This Row],[B_1]]="",1,B_MSK[[#This Row],[B_1]])*IF(B_MSK[[#This Row],[C_1]]="",1,B_MSK[[#This Row],[C_1]]))</f>
        <v>240</v>
      </c>
      <c r="AW207" s="5" t="str">
        <f ca="1">IF(B_MSK[[#This Row],[C_2]]="",IF(B_MSK[[#This Row],[B_2]]="",IF(B_MSK[[#This Row],[A_2]]="","",B_MSK[[#This Row],[A_2]]),B_MSK[[#This Row],[B_2]]),B_MSK[[#This Row],[C_2]])</f>
        <v>PCS</v>
      </c>
      <c r="AX207" s="2">
        <f ca="1">IF(ISNUMBER(B_MSK[[#This Row],[TANGGAL DATANG]]),B_MSK[[#This Row],[TANGGAL DATANG]],AX206)</f>
        <v>44935</v>
      </c>
      <c r="AY207" s="5" t="e">
        <f ca="1">IF(B_MSK[[#This Row],[DB_ROW]]="","",INDEX([3]!db[JENIS],B_MSK[[#This Row],[DB_ROW]]-1))</f>
        <v>#REF!</v>
      </c>
      <c r="AZ207" s="5">
        <f ca="1">IF(B_MSK[[#This Row],[A_1]]="","",B_MSK[[#This Row],[A_1]])*1</f>
        <v>20</v>
      </c>
      <c r="BA207" s="5" t="str">
        <f ca="1">IF(B_MSK[[#This Row],[//]]="","",INDEX(INDIRECT(DIR&amp;$2:$2),B_MSK[[#This Row],[//]]))</f>
        <v>ARTO MORO</v>
      </c>
      <c r="BB207" s="5" t="str">
        <f ca="1">CONCATENATE(B_MSK[[#This Row],[concat]],B_MSK[[#This Row],[HARGA_X]],B_MSK[[#This Row],[SAT]])</f>
        <v>kenkostaplerhd107750</v>
      </c>
    </row>
    <row r="208" spans="1:54" x14ac:dyDescent="0.25">
      <c r="A208" s="6" t="s">
        <v>128</v>
      </c>
      <c r="B208" s="5" t="str">
        <f ca="1">IF(B_MSK[[#This Row],[N_ID]]="","",INDEX(INDIRECT(DIR&amp;$2:$2),MATCH(B_MSK[[#This Row],[N_ID]],INDIRECT(DIR&amp;"!NOTA[ID_P]"),0)))</f>
        <v/>
      </c>
      <c r="C208" s="5" t="str">
        <f ca="1">IF(B_MSK[[#This Row],[//]]="","",HYPERLINK("["&amp;SUBSTITUTE(DIR,"'","")&amp;"]NOTA!D"&amp;B_MSK[[#This Row],[//]]+2,"&gt;"))</f>
        <v>&gt;</v>
      </c>
      <c r="D208" s="5" t="str">
        <f ca="1">IF(B_MSK[[#This Row],[N_ID]]="","",COUNTIF(INDIRECT(DIR&amp;"!NOTA[ID_H]"),B_MSK[[#This Row],[ID NOTA]]))</f>
        <v/>
      </c>
      <c r="E20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205</v>
      </c>
      <c r="F2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8" s="7" t="str">
        <f ca="1">IF(B_MSK[[#This Row],[stt]]="ada",INDEX([2]!db[NB BM],B_MSK[DB_ROW]-1),"")</f>
        <v>Garisan besi 30cm Kenko</v>
      </c>
      <c r="H208" s="7" t="str">
        <f ca="1">IF(B_MSK[[#This Row],[//]]="","",INDEX(INDIRECT(DIR&amp;$2:$2),B_MSK[[#This Row],[//]]))</f>
        <v>KENKO SINAR INDONESIA</v>
      </c>
      <c r="I208" s="27" t="str">
        <f ca="1">IF(B_MSK[[#This Row],[//]]="","",INDEX(INDIRECT(DB_PATH&amp;$2:$2),B_MSK[[#This Row],[DB_ROW]]-1))</f>
        <v>25 LSN</v>
      </c>
      <c r="J208" s="5">
        <f ca="1">IF(B_MSK[[#This Row],[//]]="","",IF(INDEX(INDIRECT(DIR&amp;$2:$2),B_MSK[[#This Row],[//]])="","",INDEX(INDIRECT(DIR&amp;$2:$2),B_MSK[[#This Row],[//]])))</f>
        <v>2</v>
      </c>
      <c r="K208" s="5" t="str">
        <f ca="1">IF(B_MSK[[#This Row],[//]]="","",IF(INDEX(INDIRECT(DIR&amp;$2:$2),B_MSK[[#This Row],[//]])="","",INDEX(INDIRECT(DIR&amp;$2:$2),B_MSK[[#This Row],[//]])))</f>
        <v/>
      </c>
      <c r="L208" s="5" t="str">
        <f ca="1">IF(B_MSK[[#This Row],[//]]="","",IF(INDEX(INDIRECT(DIR&amp;$2:$2),B_MSK[[#This Row],[//]])="","",INDEX(INDIRECT(DIR&amp;$2:$2),B_MSK[[#This Row],[//]])))</f>
        <v/>
      </c>
      <c r="M208" s="13">
        <f ca="1">IF(B_MSK[[#This Row],[//]]="","",INDEX(INDIRECT(DIR&amp;$2:$2),B_MSK[[#This Row],[//]]))</f>
        <v>0</v>
      </c>
      <c r="N208" s="13">
        <f ca="1">IF(OR(B_MSK[[#This Row],[//]]="",),"",INDEX(INDIRECT(DIR&amp;$2:$2),B_MSK[[#This Row],[//]]))</f>
        <v>2100000</v>
      </c>
      <c r="O208" s="3">
        <f ca="1">IF(B_MSK[[#This Row],[//]]="","",IF(INDEX(INDIRECT(DIR&amp;$2:$2),B_MSK[[#This Row],[//]])=0,"",INDEX(INDIRECT(DIR&amp;$2:$2),B_MSK[[#This Row],[//]])))</f>
        <v>0.17</v>
      </c>
      <c r="P208" s="3" t="str">
        <f ca="1">IF(B_MSK[[#This Row],[//]]="","",IF(INDEX(INDIRECT(DIR&amp;$2:$2),B_MSK[[#This Row],[//]])=0,"",INDEX(INDIRECT(DIR&amp;$2:$2),B_MSK[[#This Row],[//]])))</f>
        <v/>
      </c>
      <c r="Q208" s="12">
        <f ca="1">IF(B_MSK[[#This Row],[//]]="","",INDEX(INDIRECT(DIR&amp;$2:$2),B_MSK[[#This Row],[//]]))</f>
        <v>3486000</v>
      </c>
      <c r="R2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8" s="37">
        <f ca="1">IF(B_MSK[[#This Row],[//]]="","",INDEX(INDIRECT(DIR&amp;$2:$2),B_MSK[[#This Row],[//]]))</f>
        <v>0</v>
      </c>
      <c r="U208" s="38" t="str">
        <f ca="1">IF(SUMIF(B_MSK[NAMA BARANG],B_MSK[[#This Row],[NAMA BARANG]],B_MSK[JMLH BRG])=0,"",SUMIF(B_MSK[NAMA BARANG],B_MSK[[#This Row],[NAMA BARANG]],B_MSK[C]))</f>
        <v/>
      </c>
      <c r="V208" s="7" t="str">
        <f ca="1">IF(B_MSK[[#This Row],[//]]="","",INDEX(INDIRECT(DIR&amp;$2:$2),B_MSK[[#This Row],[//]]))</f>
        <v>KENKO STAINLESS STEEL RULER 30 CM</v>
      </c>
      <c r="W208" s="7" t="str">
        <f ca="1">LOWER(SUBSTITUTE(SUBSTITUTE(SUBSTITUTE(SUBSTITUTE(SUBSTITUTE(SUBSTITUTE(SUBSTITUTE(SUBSTITUTE(SUBSTITUTE(B_MSK[[#This Row],[N.B.nota]]," ",""),"-",""),"(",""),")",""),".",""),",",""),"/",""),"""",""),"+",""))</f>
        <v>kenkostainlesssteelruler30cm</v>
      </c>
      <c r="X208" s="5" t="str">
        <f ca="1">IF(B_MSK[[#This Row],[N.B.nota]]="","",IF(MATCH(B_MSK[[#This Row],[concat]],[2]!db[NB NOTA_C],0)&gt;0,"ada",0))</f>
        <v>ada</v>
      </c>
      <c r="Y208" s="5" t="str">
        <f ca="1">IF(B_MSK[[#This Row],[N.B.nota]]="","",ADDRESS(ROW(B_MSK[QB]),COLUMN(B_MSK[QB]))&amp;":"&amp;ADDRESS(ROW(),COLUMN(B_MSK[QB])))</f>
        <v>$D$4:$D$208</v>
      </c>
      <c r="Z208" s="5">
        <f ca="1">IF(B_MSK[[#This Row],[concat]]="","",MATCH(B_MSK[[#This Row],[concat]],[2]!db[NB NOTA_C],0)+1)</f>
        <v>1281</v>
      </c>
      <c r="AA208" s="5" t="str">
        <f ca="1">IF(B_MSK[[#This Row],[//]]="","",HYPERLINK("[D:\kerja\BANK EXP\BARU\DB.XLSX]DB!e"&amp;B_MSK[[#This Row],[DB_ROW]],"&gt;"))</f>
        <v>&gt;</v>
      </c>
      <c r="AB208" s="30" t="str">
        <f ca="1">MID(B_MSK[[#This Row],[/ STN_1]],FIND(" ",B_MSK[[#This Row],[/ STN_1]])+1,LEN(B_MSK[[#This Row],[/ STN_1]]))</f>
        <v>LSN</v>
      </c>
      <c r="AC208" s="11">
        <f ca="1">IF(B_MSK[[#This Row],[//]]="","",IF(B_MSK[[#This Row],[ JUMLAH ]]="","",IF(B_MSK[[#This Row],[C]]="",B_MSK[[#This Row],[HARGA CTN]]/B_MSK[[#This Row],[JMLH BRG]],B_MSK[[#This Row],[HARGA CTN]]/B_MSK[[#This Row],[A_1]])))</f>
        <v>84000</v>
      </c>
      <c r="AD2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0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7000</v>
      </c>
      <c r="AF20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08" s="15" t="str">
        <f ca="1">IF(B_MSK[[#This Row],[HARGA_2]]="","",IF(MID(B_MSK[[#This Row],[/ STN_2]],FIND(" ",B_MSK[[#This Row],[/ STN_2]])+1,LEN(B_MSK[[#This Row],[/ STN_2]]))="LSN",B_MSK[[#This Row],[HARGA_2]]/12,""))</f>
        <v/>
      </c>
      <c r="AH208" s="7" t="str">
        <f ca="1">IF(B_MSK[[#This Row],[HARGA_3]]="","","/ "&amp;"PCS")</f>
        <v/>
      </c>
      <c r="AI208" s="15">
        <f ca="1">IF(B_MSK[[#This Row],[HARGA_3]]="",IF(B_MSK[[#This Row],[HARGA_2]]="",IF(B_MSK[[#This Row],[HARGA_1]]="","",B_MSK[[#This Row],[HARGA_1]]),B_MSK[[#This Row],[HARGA_2]]),B_MSK[[#This Row],[HARGA_3]])</f>
        <v>7000</v>
      </c>
      <c r="AJ20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8" s="5" t="str">
        <f ca="1">IF(B_MSK[[#This Row],[//]]="","",SUBSTITUTE(SUBSTITUTE(SUBSTITUTE(B_MSK[[#This Row],[QTY/ CTN]]," ","_",2),"(",""),")","")&amp;"_")</f>
        <v>25 LSN_</v>
      </c>
      <c r="AL208" s="5">
        <f ca="1">IF(B_MSK[[#This Row],[A_B]]="","",SEARCH("_",B_MSK[[#This Row],[A_B]]))</f>
        <v>7</v>
      </c>
      <c r="AM208" s="5">
        <f ca="1">IF(B_MSK[[#This Row],[A_B]]="","",LEN(B_MSK[[#This Row],[A_B]]))</f>
        <v>7</v>
      </c>
      <c r="AN208" s="5" t="str">
        <f ca="1">IF(B_MSK[[#This Row],[A_B]]="","",LEFT(B_MSK[[#This Row],[QTY/ CTN]],B_MSK[[#This Row],[A_B_1]]))</f>
        <v>25 LSN</v>
      </c>
      <c r="AO208" s="5" t="str">
        <f ca="1">IF(B_MSK[[#This Row],[A_B]]="","",LEFT(B_MSK[[#This Row],[A_]],SEARCH(" ",B_MSK[[#This Row],[A_]])-1))</f>
        <v>25</v>
      </c>
      <c r="AP208" s="5" t="str">
        <f ca="1">IF(B_MSK[[#This Row],[A_B]]="","",RIGHT(B_MSK[[#This Row],[A_]],LEN(B_MSK[[#This Row],[A_]])-SEARCH(" ",B_MSK[[#This Row],[A_]])))</f>
        <v>LSN</v>
      </c>
      <c r="AQ2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08" s="5" t="str">
        <f ca="1">IF(B_MSK[[#This Row],[B_]]="","",LEFT(B_MSK[[#This Row],[B_]],SEARCH(" ",B_MSK[[#This Row],[B_]])))</f>
        <v xml:space="preserve">12 </v>
      </c>
      <c r="AS208" s="5" t="str">
        <f ca="1">IF(B_MSK[[#This Row],[B_]]="","",RIGHT(B_MSK[[#This Row],[B_]],LEN(B_MSK[[#This Row],[B_]])-SEARCH(" ",B_MSK[[#This Row],[B_]])))</f>
        <v>PCS</v>
      </c>
      <c r="AT208" s="5" t="str">
        <f ca="1">IF(B_MSK[[#This Row],[B_2]]="LSN",12,"")</f>
        <v/>
      </c>
      <c r="AU208" s="5" t="str">
        <f ca="1">IF(B_MSK[[#This Row],[C_1]]="","","PCS")</f>
        <v/>
      </c>
      <c r="AV208" s="5">
        <f ca="1">IF(B_MSK[[#This Row],[A_1]]="","",B_MSK[[#This Row],[A_1]]*IF(B_MSK[[#This Row],[B_1]]="",1,B_MSK[[#This Row],[B_1]])*IF(B_MSK[[#This Row],[C_1]]="",1,B_MSK[[#This Row],[C_1]]))</f>
        <v>300</v>
      </c>
      <c r="AW208" s="5" t="str">
        <f ca="1">IF(B_MSK[[#This Row],[C_2]]="",IF(B_MSK[[#This Row],[B_2]]="",IF(B_MSK[[#This Row],[A_2]]="","",B_MSK[[#This Row],[A_2]]),B_MSK[[#This Row],[B_2]]),B_MSK[[#This Row],[C_2]])</f>
        <v>PCS</v>
      </c>
      <c r="AX208" s="2">
        <f ca="1">IF(ISNUMBER(B_MSK[[#This Row],[TANGGAL DATANG]]),B_MSK[[#This Row],[TANGGAL DATANG]],AX207)</f>
        <v>44935</v>
      </c>
      <c r="AY208" s="5" t="e">
        <f ca="1">IF(B_MSK[[#This Row],[DB_ROW]]="","",INDEX([3]!db[JENIS],B_MSK[[#This Row],[DB_ROW]]-1))</f>
        <v>#REF!</v>
      </c>
      <c r="AZ208" s="5">
        <f ca="1">IF(B_MSK[[#This Row],[A_1]]="","",B_MSK[[#This Row],[A_1]])*1</f>
        <v>25</v>
      </c>
      <c r="BA208" s="5" t="str">
        <f ca="1">IF(B_MSK[[#This Row],[//]]="","",INDEX(INDIRECT(DIR&amp;$2:$2),B_MSK[[#This Row],[//]]))</f>
        <v>ARTO MORO</v>
      </c>
      <c r="BB208" s="5" t="str">
        <f ca="1">CONCATENATE(B_MSK[[#This Row],[concat]],B_MSK[[#This Row],[HARGA_X]],B_MSK[[#This Row],[SAT]])</f>
        <v>kenkostainlesssteelruler30cm7000</v>
      </c>
    </row>
    <row r="209" spans="1:54" x14ac:dyDescent="0.25">
      <c r="A209" s="6" t="s">
        <v>128</v>
      </c>
      <c r="B209" s="5" t="str">
        <f ca="1">IF(B_MSK[[#This Row],[N_ID]]="","",INDEX(INDIRECT(DIR&amp;$2:$2),MATCH(B_MSK[[#This Row],[N_ID]],INDIRECT(DIR&amp;"!NOTA[ID_P]"),0)))</f>
        <v/>
      </c>
      <c r="C209" s="5" t="str">
        <f ca="1">IF(B_MSK[[#This Row],[//]]="","",HYPERLINK("["&amp;SUBSTITUTE(DIR,"'","")&amp;"]NOTA!D"&amp;B_MSK[[#This Row],[//]]+2,"&gt;"))</f>
        <v>&gt;</v>
      </c>
      <c r="D209" s="5" t="str">
        <f ca="1">IF(B_MSK[[#This Row],[N_ID]]="","",COUNTIF(INDIRECT(DIR&amp;"!NOTA[ID_H]"),B_MSK[[#This Row],[ID NOTA]]))</f>
        <v/>
      </c>
      <c r="E20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206</v>
      </c>
      <c r="F2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9" s="7" t="str">
        <f ca="1">IF(B_MSK[[#This Row],[stt]]="ada",INDEX([2]!db[NB BM],B_MSK[DB_ROW]-1),"")</f>
        <v>Stapler Kenko HD-50</v>
      </c>
      <c r="H209" s="7" t="str">
        <f ca="1">IF(B_MSK[[#This Row],[//]]="","",INDEX(INDIRECT(DIR&amp;$2:$2),B_MSK[[#This Row],[//]]))</f>
        <v>KENKO SINAR INDONESIA</v>
      </c>
      <c r="I209" s="27" t="str">
        <f ca="1">IF(B_MSK[[#This Row],[//]]="","",INDEX(INDIRECT(DB_PATH&amp;$2:$2),B_MSK[[#This Row],[DB_ROW]]-1))</f>
        <v>20 BOX (6 PCS)</v>
      </c>
      <c r="J209" s="5">
        <f ca="1">IF(B_MSK[[#This Row],[//]]="","",IF(INDEX(INDIRECT(DIR&amp;$2:$2),B_MSK[[#This Row],[//]])="","",INDEX(INDIRECT(DIR&amp;$2:$2),B_MSK[[#This Row],[//]])))</f>
        <v>1</v>
      </c>
      <c r="K209" s="5" t="str">
        <f ca="1">IF(B_MSK[[#This Row],[//]]="","",IF(INDEX(INDIRECT(DIR&amp;$2:$2),B_MSK[[#This Row],[//]])="","",INDEX(INDIRECT(DIR&amp;$2:$2),B_MSK[[#This Row],[//]])))</f>
        <v/>
      </c>
      <c r="L209" s="5" t="str">
        <f ca="1">IF(B_MSK[[#This Row],[//]]="","",IF(INDEX(INDIRECT(DIR&amp;$2:$2),B_MSK[[#This Row],[//]])="","",INDEX(INDIRECT(DIR&amp;$2:$2),B_MSK[[#This Row],[//]])))</f>
        <v/>
      </c>
      <c r="M209" s="13">
        <f ca="1">IF(B_MSK[[#This Row],[//]]="","",INDEX(INDIRECT(DIR&amp;$2:$2),B_MSK[[#This Row],[//]]))</f>
        <v>0</v>
      </c>
      <c r="N209" s="13">
        <f ca="1">IF(OR(B_MSK[[#This Row],[//]]="",),"",INDEX(INDIRECT(DIR&amp;$2:$2),B_MSK[[#This Row],[//]]))</f>
        <v>2280000</v>
      </c>
      <c r="O209" s="3">
        <f ca="1">IF(B_MSK[[#This Row],[//]]="","",IF(INDEX(INDIRECT(DIR&amp;$2:$2),B_MSK[[#This Row],[//]])=0,"",INDEX(INDIRECT(DIR&amp;$2:$2),B_MSK[[#This Row],[//]])))</f>
        <v>0.17</v>
      </c>
      <c r="P209" s="3" t="str">
        <f ca="1">IF(B_MSK[[#This Row],[//]]="","",IF(INDEX(INDIRECT(DIR&amp;$2:$2),B_MSK[[#This Row],[//]])=0,"",INDEX(INDIRECT(DIR&amp;$2:$2),B_MSK[[#This Row],[//]])))</f>
        <v/>
      </c>
      <c r="Q209" s="12">
        <f ca="1">IF(B_MSK[[#This Row],[//]]="","",INDEX(INDIRECT(DIR&amp;$2:$2),B_MSK[[#This Row],[//]]))</f>
        <v>1892400</v>
      </c>
      <c r="R2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9" s="37">
        <f ca="1">IF(B_MSK[[#This Row],[//]]="","",INDEX(INDIRECT(DIR&amp;$2:$2),B_MSK[[#This Row],[//]]))</f>
        <v>0</v>
      </c>
      <c r="U209" s="38" t="str">
        <f ca="1">IF(SUMIF(B_MSK[NAMA BARANG],B_MSK[[#This Row],[NAMA BARANG]],B_MSK[JMLH BRG])=0,"",SUMIF(B_MSK[NAMA BARANG],B_MSK[[#This Row],[NAMA BARANG]],B_MSK[C]))</f>
        <v/>
      </c>
      <c r="V209" s="7" t="str">
        <f ca="1">IF(B_MSK[[#This Row],[//]]="","",INDEX(INDIRECT(DIR&amp;$2:$2),B_MSK[[#This Row],[//]]))</f>
        <v>KENKO STAPLER HD-50</v>
      </c>
      <c r="W209" s="7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X209" s="5" t="str">
        <f ca="1">IF(B_MSK[[#This Row],[N.B.nota]]="","",IF(MATCH(B_MSK[[#This Row],[concat]],[2]!db[NB NOTA_C],0)&gt;0,"ada",0))</f>
        <v>ada</v>
      </c>
      <c r="Y209" s="5" t="str">
        <f ca="1">IF(B_MSK[[#This Row],[N.B.nota]]="","",ADDRESS(ROW(B_MSK[QB]),COLUMN(B_MSK[QB]))&amp;":"&amp;ADDRESS(ROW(),COLUMN(B_MSK[QB])))</f>
        <v>$D$4:$D$209</v>
      </c>
      <c r="Z209" s="5">
        <f ca="1">IF(B_MSK[[#This Row],[concat]]="","",MATCH(B_MSK[[#This Row],[concat]],[2]!db[NB NOTA_C],0)+1)</f>
        <v>1298</v>
      </c>
      <c r="AA209" s="5" t="str">
        <f ca="1">IF(B_MSK[[#This Row],[//]]="","",HYPERLINK("[D:\kerja\BANK EXP\BARU\DB.XLSX]DB!e"&amp;B_MSK[[#This Row],[DB_ROW]],"&gt;"))</f>
        <v>&gt;</v>
      </c>
      <c r="AB209" s="30" t="str">
        <f ca="1">MID(B_MSK[[#This Row],[/ STN_1]],FIND(" ",B_MSK[[#This Row],[/ STN_1]])+1,LEN(B_MSK[[#This Row],[/ STN_1]]))</f>
        <v xml:space="preserve">BOX </v>
      </c>
      <c r="AC209" s="11">
        <f ca="1">IF(B_MSK[[#This Row],[//]]="","",IF(B_MSK[[#This Row],[ JUMLAH ]]="","",IF(B_MSK[[#This Row],[C]]="",B_MSK[[#This Row],[HARGA CTN]]/B_MSK[[#This Row],[JMLH BRG]],B_MSK[[#This Row],[HARGA CTN]]/B_MSK[[#This Row],[A_1]])))</f>
        <v>114000</v>
      </c>
      <c r="AD2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0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19000</v>
      </c>
      <c r="AF20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09" s="15" t="str">
        <f ca="1">IF(B_MSK[[#This Row],[HARGA_2]]="","",IF(MID(B_MSK[[#This Row],[/ STN_2]],FIND(" ",B_MSK[[#This Row],[/ STN_2]])+1,LEN(B_MSK[[#This Row],[/ STN_2]]))="LSN",B_MSK[[#This Row],[HARGA_2]]/12,""))</f>
        <v/>
      </c>
      <c r="AH209" s="7" t="str">
        <f ca="1">IF(B_MSK[[#This Row],[HARGA_3]]="","","/ "&amp;"PCS")</f>
        <v/>
      </c>
      <c r="AI209" s="15">
        <f ca="1">IF(B_MSK[[#This Row],[HARGA_3]]="",IF(B_MSK[[#This Row],[HARGA_2]]="",IF(B_MSK[[#This Row],[HARGA_1]]="","",B_MSK[[#This Row],[HARGA_1]]),B_MSK[[#This Row],[HARGA_2]]),B_MSK[[#This Row],[HARGA_3]])</f>
        <v>19000</v>
      </c>
      <c r="AJ20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9" s="5" t="str">
        <f ca="1">IF(B_MSK[[#This Row],[//]]="","",SUBSTITUTE(SUBSTITUTE(SUBSTITUTE(B_MSK[[#This Row],[QTY/ CTN]]," ","_",2),"(",""),")","")&amp;"_")</f>
        <v>20 BOX_6 PCS_</v>
      </c>
      <c r="AL209" s="5">
        <f ca="1">IF(B_MSK[[#This Row],[A_B]]="","",SEARCH("_",B_MSK[[#This Row],[A_B]]))</f>
        <v>7</v>
      </c>
      <c r="AM209" s="5">
        <f ca="1">IF(B_MSK[[#This Row],[A_B]]="","",LEN(B_MSK[[#This Row],[A_B]]))</f>
        <v>13</v>
      </c>
      <c r="AN209" s="5" t="str">
        <f ca="1">IF(B_MSK[[#This Row],[A_B]]="","",LEFT(B_MSK[[#This Row],[QTY/ CTN]],B_MSK[[#This Row],[A_B_1]]))</f>
        <v xml:space="preserve">20 BOX </v>
      </c>
      <c r="AO209" s="5" t="str">
        <f ca="1">IF(B_MSK[[#This Row],[A_B]]="","",LEFT(B_MSK[[#This Row],[A_]],SEARCH(" ",B_MSK[[#This Row],[A_]])-1))</f>
        <v>20</v>
      </c>
      <c r="AP209" s="5" t="str">
        <f ca="1">IF(B_MSK[[#This Row],[A_B]]="","",RIGHT(B_MSK[[#This Row],[A_]],LEN(B_MSK[[#This Row],[A_]])-SEARCH(" ",B_MSK[[#This Row],[A_]])))</f>
        <v xml:space="preserve">BOX </v>
      </c>
      <c r="AQ2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PCS</v>
      </c>
      <c r="AR209" s="5" t="str">
        <f ca="1">IF(B_MSK[[#This Row],[B_]]="","",LEFT(B_MSK[[#This Row],[B_]],SEARCH(" ",B_MSK[[#This Row],[B_]])))</f>
        <v xml:space="preserve">6 </v>
      </c>
      <c r="AS209" s="5" t="str">
        <f ca="1">IF(B_MSK[[#This Row],[B_]]="","",RIGHT(B_MSK[[#This Row],[B_]],LEN(B_MSK[[#This Row],[B_]])-SEARCH(" ",B_MSK[[#This Row],[B_]])))</f>
        <v>PCS</v>
      </c>
      <c r="AT209" s="5" t="str">
        <f ca="1">IF(B_MSK[[#This Row],[B_2]]="LSN",12,"")</f>
        <v/>
      </c>
      <c r="AU209" s="5" t="str">
        <f ca="1">IF(B_MSK[[#This Row],[C_1]]="","","PCS")</f>
        <v/>
      </c>
      <c r="AV209" s="5">
        <f ca="1">IF(B_MSK[[#This Row],[A_1]]="","",B_MSK[[#This Row],[A_1]]*IF(B_MSK[[#This Row],[B_1]]="",1,B_MSK[[#This Row],[B_1]])*IF(B_MSK[[#This Row],[C_1]]="",1,B_MSK[[#This Row],[C_1]]))</f>
        <v>120</v>
      </c>
      <c r="AW209" s="5" t="str">
        <f ca="1">IF(B_MSK[[#This Row],[C_2]]="",IF(B_MSK[[#This Row],[B_2]]="",IF(B_MSK[[#This Row],[A_2]]="","",B_MSK[[#This Row],[A_2]]),B_MSK[[#This Row],[B_2]]),B_MSK[[#This Row],[C_2]])</f>
        <v>PCS</v>
      </c>
      <c r="AX209" s="2">
        <f ca="1">IF(ISNUMBER(B_MSK[[#This Row],[TANGGAL DATANG]]),B_MSK[[#This Row],[TANGGAL DATANG]],AX208)</f>
        <v>44935</v>
      </c>
      <c r="AY209" s="5" t="e">
        <f ca="1">IF(B_MSK[[#This Row],[DB_ROW]]="","",INDEX([3]!db[JENIS],B_MSK[[#This Row],[DB_ROW]]-1))</f>
        <v>#REF!</v>
      </c>
      <c r="AZ209" s="5">
        <f ca="1">IF(B_MSK[[#This Row],[A_1]]="","",B_MSK[[#This Row],[A_1]])*1</f>
        <v>20</v>
      </c>
      <c r="BA209" s="5" t="str">
        <f ca="1">IF(B_MSK[[#This Row],[//]]="","",INDEX(INDIRECT(DIR&amp;$2:$2),B_MSK[[#This Row],[//]]))</f>
        <v>ARTO MORO</v>
      </c>
      <c r="BB209" s="5" t="str">
        <f ca="1">CONCATENATE(B_MSK[[#This Row],[concat]],B_MSK[[#This Row],[HARGA_X]],B_MSK[[#This Row],[SAT]])</f>
        <v>kenkostaplerhd5019000</v>
      </c>
    </row>
    <row r="210" spans="1:54" x14ac:dyDescent="0.25">
      <c r="A210" s="6" t="s">
        <v>128</v>
      </c>
      <c r="B210" s="5" t="str">
        <f ca="1">IF(B_MSK[[#This Row],[N_ID]]="","",INDEX(INDIRECT(DIR&amp;$2:$2),MATCH(B_MSK[[#This Row],[N_ID]],INDIRECT(DIR&amp;"!NOTA[ID_P]"),0)))</f>
        <v/>
      </c>
      <c r="C210" s="5" t="str">
        <f ca="1">IF(B_MSK[[#This Row],[//]]="","",HYPERLINK("["&amp;SUBSTITUTE(DIR,"'","")&amp;"]NOTA!D"&amp;B_MSK[[#This Row],[//]]+2,"&gt;"))</f>
        <v>&gt;</v>
      </c>
      <c r="D210" s="5" t="str">
        <f ca="1">IF(B_MSK[[#This Row],[N_ID]]="","",COUNTIF(INDIRECT(DIR&amp;"!NOTA[ID_H]"),B_MSK[[#This Row],[ID NOTA]]))</f>
        <v/>
      </c>
      <c r="E21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207</v>
      </c>
      <c r="F2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0" s="7" t="str">
        <f ca="1">IF(B_MSK[[#This Row],[stt]]="ada",INDEX([2]!db[NB BM],B_MSK[DB_ROW]-1),"")</f>
        <v>Isi cutter Kenko L-150</v>
      </c>
      <c r="H210" s="7" t="str">
        <f ca="1">IF(B_MSK[[#This Row],[//]]="","",INDEX(INDIRECT(DIR&amp;$2:$2),B_MSK[[#This Row],[//]]))</f>
        <v>KENKO SINAR INDONESIA</v>
      </c>
      <c r="I210" s="27" t="str">
        <f ca="1">IF(B_MSK[[#This Row],[//]]="","",INDEX(INDIRECT(DB_PATH&amp;$2:$2),B_MSK[[#This Row],[DB_ROW]]-1))</f>
        <v>60 LSN</v>
      </c>
      <c r="J210" s="5">
        <f ca="1">IF(B_MSK[[#This Row],[//]]="","",IF(INDEX(INDIRECT(DIR&amp;$2:$2),B_MSK[[#This Row],[//]])="","",INDEX(INDIRECT(DIR&amp;$2:$2),B_MSK[[#This Row],[//]])))</f>
        <v>2</v>
      </c>
      <c r="K210" s="5" t="str">
        <f ca="1">IF(B_MSK[[#This Row],[//]]="","",IF(INDEX(INDIRECT(DIR&amp;$2:$2),B_MSK[[#This Row],[//]])="","",INDEX(INDIRECT(DIR&amp;$2:$2),B_MSK[[#This Row],[//]])))</f>
        <v/>
      </c>
      <c r="L210" s="5" t="str">
        <f ca="1">IF(B_MSK[[#This Row],[//]]="","",IF(INDEX(INDIRECT(DIR&amp;$2:$2),B_MSK[[#This Row],[//]])="","",INDEX(INDIRECT(DIR&amp;$2:$2),B_MSK[[#This Row],[//]])))</f>
        <v/>
      </c>
      <c r="M210" s="13">
        <f ca="1">IF(B_MSK[[#This Row],[//]]="","",INDEX(INDIRECT(DIR&amp;$2:$2),B_MSK[[#This Row],[//]]))</f>
        <v>0</v>
      </c>
      <c r="N210" s="13">
        <f ca="1">IF(OR(B_MSK[[#This Row],[//]]="",),"",INDEX(INDIRECT(DIR&amp;$2:$2),B_MSK[[#This Row],[//]]))</f>
        <v>3888000</v>
      </c>
      <c r="O210" s="3">
        <f ca="1">IF(B_MSK[[#This Row],[//]]="","",IF(INDEX(INDIRECT(DIR&amp;$2:$2),B_MSK[[#This Row],[//]])=0,"",INDEX(INDIRECT(DIR&amp;$2:$2),B_MSK[[#This Row],[//]])))</f>
        <v>0.17</v>
      </c>
      <c r="P210" s="3" t="str">
        <f ca="1">IF(B_MSK[[#This Row],[//]]="","",IF(INDEX(INDIRECT(DIR&amp;$2:$2),B_MSK[[#This Row],[//]])=0,"",INDEX(INDIRECT(DIR&amp;$2:$2),B_MSK[[#This Row],[//]])))</f>
        <v/>
      </c>
      <c r="Q210" s="12">
        <f ca="1">IF(B_MSK[[#This Row],[//]]="","",INDEX(INDIRECT(DIR&amp;$2:$2),B_MSK[[#This Row],[//]]))</f>
        <v>6454080</v>
      </c>
      <c r="R21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1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10" s="37">
        <f ca="1">IF(B_MSK[[#This Row],[//]]="","",INDEX(INDIRECT(DIR&amp;$2:$2),B_MSK[[#This Row],[//]]))</f>
        <v>0</v>
      </c>
      <c r="U210" s="38" t="str">
        <f ca="1">IF(SUMIF(B_MSK[NAMA BARANG],B_MSK[[#This Row],[NAMA BARANG]],B_MSK[JMLH BRG])=0,"",SUMIF(B_MSK[NAMA BARANG],B_MSK[[#This Row],[NAMA BARANG]],B_MSK[C]))</f>
        <v/>
      </c>
      <c r="V210" s="7" t="str">
        <f ca="1">IF(B_MSK[[#This Row],[//]]="","",INDEX(INDIRECT(DIR&amp;$2:$2),B_MSK[[#This Row],[//]]))</f>
        <v>KENKO CUTTER BLADE L-150 (18MM)</v>
      </c>
      <c r="W210" s="7" t="str">
        <f ca="1">LOWER(SUBSTITUTE(SUBSTITUTE(SUBSTITUTE(SUBSTITUTE(SUBSTITUTE(SUBSTITUTE(SUBSTITUTE(SUBSTITUTE(SUBSTITUTE(B_MSK[[#This Row],[N.B.nota]]," ",""),"-",""),"(",""),")",""),".",""),",",""),"/",""),"""",""),"+",""))</f>
        <v>kenkocutterbladel15018mm</v>
      </c>
      <c r="X210" s="5" t="str">
        <f ca="1">IF(B_MSK[[#This Row],[N.B.nota]]="","",IF(MATCH(B_MSK[[#This Row],[concat]],[2]!db[NB NOTA_C],0)&gt;0,"ada",0))</f>
        <v>ada</v>
      </c>
      <c r="Y210" s="5" t="str">
        <f ca="1">IF(B_MSK[[#This Row],[N.B.nota]]="","",ADDRESS(ROW(B_MSK[QB]),COLUMN(B_MSK[QB]))&amp;":"&amp;ADDRESS(ROW(),COLUMN(B_MSK[QB])))</f>
        <v>$D$4:$D$210</v>
      </c>
      <c r="Z210" s="5">
        <f ca="1">IF(B_MSK[[#This Row],[concat]]="","",MATCH(B_MSK[[#This Row],[concat]],[2]!db[NB NOTA_C],0)+1)</f>
        <v>1133</v>
      </c>
      <c r="AA210" s="5" t="str">
        <f ca="1">IF(B_MSK[[#This Row],[//]]="","",HYPERLINK("[D:\kerja\BANK EXP\BARU\DB.XLSX]DB!e"&amp;B_MSK[[#This Row],[DB_ROW]],"&gt;"))</f>
        <v>&gt;</v>
      </c>
      <c r="AB210" s="30" t="str">
        <f ca="1">MID(B_MSK[[#This Row],[/ STN_1]],FIND(" ",B_MSK[[#This Row],[/ STN_1]])+1,LEN(B_MSK[[#This Row],[/ STN_1]]))</f>
        <v>LSN</v>
      </c>
      <c r="AC210" s="11">
        <f ca="1">IF(B_MSK[[#This Row],[//]]="","",IF(B_MSK[[#This Row],[ JUMLAH ]]="","",IF(B_MSK[[#This Row],[C]]="",B_MSK[[#This Row],[HARGA CTN]]/B_MSK[[#This Row],[JMLH BRG]],B_MSK[[#This Row],[HARGA CTN]]/B_MSK[[#This Row],[A_1]])))</f>
        <v>64800</v>
      </c>
      <c r="AD2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1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5400</v>
      </c>
      <c r="AF21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10" s="15" t="str">
        <f ca="1">IF(B_MSK[[#This Row],[HARGA_2]]="","",IF(MID(B_MSK[[#This Row],[/ STN_2]],FIND(" ",B_MSK[[#This Row],[/ STN_2]])+1,LEN(B_MSK[[#This Row],[/ STN_2]]))="LSN",B_MSK[[#This Row],[HARGA_2]]/12,""))</f>
        <v/>
      </c>
      <c r="AH210" s="7" t="str">
        <f ca="1">IF(B_MSK[[#This Row],[HARGA_3]]="","","/ "&amp;"PCS")</f>
        <v/>
      </c>
      <c r="AI210" s="15">
        <f ca="1">IF(B_MSK[[#This Row],[HARGA_3]]="",IF(B_MSK[[#This Row],[HARGA_2]]="",IF(B_MSK[[#This Row],[HARGA_1]]="","",B_MSK[[#This Row],[HARGA_1]]),B_MSK[[#This Row],[HARGA_2]]),B_MSK[[#This Row],[HARGA_3]])</f>
        <v>5400</v>
      </c>
      <c r="AJ21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0" s="5" t="str">
        <f ca="1">IF(B_MSK[[#This Row],[//]]="","",SUBSTITUTE(SUBSTITUTE(SUBSTITUTE(B_MSK[[#This Row],[QTY/ CTN]]," ","_",2),"(",""),")","")&amp;"_")</f>
        <v>60 LSN_</v>
      </c>
      <c r="AL210" s="5">
        <f ca="1">IF(B_MSK[[#This Row],[A_B]]="","",SEARCH("_",B_MSK[[#This Row],[A_B]]))</f>
        <v>7</v>
      </c>
      <c r="AM210" s="5">
        <f ca="1">IF(B_MSK[[#This Row],[A_B]]="","",LEN(B_MSK[[#This Row],[A_B]]))</f>
        <v>7</v>
      </c>
      <c r="AN210" s="5" t="str">
        <f ca="1">IF(B_MSK[[#This Row],[A_B]]="","",LEFT(B_MSK[[#This Row],[QTY/ CTN]],B_MSK[[#This Row],[A_B_1]]))</f>
        <v>60 LSN</v>
      </c>
      <c r="AO210" s="5" t="str">
        <f ca="1">IF(B_MSK[[#This Row],[A_B]]="","",LEFT(B_MSK[[#This Row],[A_]],SEARCH(" ",B_MSK[[#This Row],[A_]])-1))</f>
        <v>60</v>
      </c>
      <c r="AP210" s="5" t="str">
        <f ca="1">IF(B_MSK[[#This Row],[A_B]]="","",RIGHT(B_MSK[[#This Row],[A_]],LEN(B_MSK[[#This Row],[A_]])-SEARCH(" ",B_MSK[[#This Row],[A_]])))</f>
        <v>LSN</v>
      </c>
      <c r="AQ2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10" s="5" t="str">
        <f ca="1">IF(B_MSK[[#This Row],[B_]]="","",LEFT(B_MSK[[#This Row],[B_]],SEARCH(" ",B_MSK[[#This Row],[B_]])))</f>
        <v xml:space="preserve">12 </v>
      </c>
      <c r="AS210" s="5" t="str">
        <f ca="1">IF(B_MSK[[#This Row],[B_]]="","",RIGHT(B_MSK[[#This Row],[B_]],LEN(B_MSK[[#This Row],[B_]])-SEARCH(" ",B_MSK[[#This Row],[B_]])))</f>
        <v>PCS</v>
      </c>
      <c r="AT210" s="5" t="str">
        <f ca="1">IF(B_MSK[[#This Row],[B_2]]="LSN",12,"")</f>
        <v/>
      </c>
      <c r="AU210" s="5" t="str">
        <f ca="1">IF(B_MSK[[#This Row],[C_1]]="","","PCS")</f>
        <v/>
      </c>
      <c r="AV210" s="5">
        <f ca="1">IF(B_MSK[[#This Row],[A_1]]="","",B_MSK[[#This Row],[A_1]]*IF(B_MSK[[#This Row],[B_1]]="",1,B_MSK[[#This Row],[B_1]])*IF(B_MSK[[#This Row],[C_1]]="",1,B_MSK[[#This Row],[C_1]]))</f>
        <v>720</v>
      </c>
      <c r="AW210" s="5" t="str">
        <f ca="1">IF(B_MSK[[#This Row],[C_2]]="",IF(B_MSK[[#This Row],[B_2]]="",IF(B_MSK[[#This Row],[A_2]]="","",B_MSK[[#This Row],[A_2]]),B_MSK[[#This Row],[B_2]]),B_MSK[[#This Row],[C_2]])</f>
        <v>PCS</v>
      </c>
      <c r="AX210" s="2">
        <f ca="1">IF(ISNUMBER(B_MSK[[#This Row],[TANGGAL DATANG]]),B_MSK[[#This Row],[TANGGAL DATANG]],AX209)</f>
        <v>44935</v>
      </c>
      <c r="AY210" s="5" t="e">
        <f ca="1">IF(B_MSK[[#This Row],[DB_ROW]]="","",INDEX([3]!db[JENIS],B_MSK[[#This Row],[DB_ROW]]-1))</f>
        <v>#REF!</v>
      </c>
      <c r="AZ210" s="5">
        <f ca="1">IF(B_MSK[[#This Row],[A_1]]="","",B_MSK[[#This Row],[A_1]])*1</f>
        <v>60</v>
      </c>
      <c r="BA210" s="5" t="str">
        <f ca="1">IF(B_MSK[[#This Row],[//]]="","",INDEX(INDIRECT(DIR&amp;$2:$2),B_MSK[[#This Row],[//]]))</f>
        <v>ARTO MORO</v>
      </c>
      <c r="BB210" s="5" t="str">
        <f ca="1">CONCATENATE(B_MSK[[#This Row],[concat]],B_MSK[[#This Row],[HARGA_X]],B_MSK[[#This Row],[SAT]])</f>
        <v>kenkocutterbladel15018mm5400</v>
      </c>
    </row>
    <row r="211" spans="1:54" x14ac:dyDescent="0.25">
      <c r="A211" s="6" t="s">
        <v>128</v>
      </c>
      <c r="B211" s="5" t="str">
        <f ca="1">IF(B_MSK[[#This Row],[N_ID]]="","",INDEX(INDIRECT(DIR&amp;$2:$2),MATCH(B_MSK[[#This Row],[N_ID]],INDIRECT(DIR&amp;"!NOTA[ID_P]"),0)))</f>
        <v/>
      </c>
      <c r="C211" s="5" t="str">
        <f ca="1">IF(B_MSK[[#This Row],[//]]="","",HYPERLINK("["&amp;SUBSTITUTE(DIR,"'","")&amp;"]NOTA!D"&amp;B_MSK[[#This Row],[//]]+2,"&gt;"))</f>
        <v/>
      </c>
      <c r="D211" s="5" t="str">
        <f ca="1">IF(B_MSK[[#This Row],[N_ID]]="","",COUNTIF(INDIRECT(DIR&amp;"!NOTA[ID_H]"),B_MSK[[#This Row],[ID NOTA]]))</f>
        <v/>
      </c>
      <c r="E2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1" s="7" t="str">
        <f ca="1">IF(B_MSK[[#This Row],[stt]]="ada",INDEX([2]!db[NB BM],B_MSK[DB_ROW]-1),"")</f>
        <v/>
      </c>
      <c r="H211" s="7" t="str">
        <f ca="1">IF(B_MSK[[#This Row],[//]]="","",INDEX(INDIRECT(DIR&amp;$2:$2),B_MSK[[#This Row],[//]]))</f>
        <v/>
      </c>
      <c r="I211" s="27" t="str">
        <f ca="1">IF(B_MSK[[#This Row],[//]]="","",INDEX(INDIRECT(DB_PATH&amp;$2:$2),B_MSK[[#This Row],[DB_ROW]]-1))</f>
        <v/>
      </c>
      <c r="J211" s="5" t="str">
        <f ca="1">IF(B_MSK[[#This Row],[//]]="","",IF(INDEX(INDIRECT(DIR&amp;$2:$2),B_MSK[[#This Row],[//]])="","",INDEX(INDIRECT(DIR&amp;$2:$2),B_MSK[[#This Row],[//]])))</f>
        <v/>
      </c>
      <c r="K211" s="5" t="str">
        <f ca="1">IF(B_MSK[[#This Row],[//]]="","",IF(INDEX(INDIRECT(DIR&amp;$2:$2),B_MSK[[#This Row],[//]])="","",INDEX(INDIRECT(DIR&amp;$2:$2),B_MSK[[#This Row],[//]])))</f>
        <v/>
      </c>
      <c r="L211" s="5" t="str">
        <f ca="1">IF(B_MSK[[#This Row],[//]]="","",IF(INDEX(INDIRECT(DIR&amp;$2:$2),B_MSK[[#This Row],[//]])="","",INDEX(INDIRECT(DIR&amp;$2:$2),B_MSK[[#This Row],[//]])))</f>
        <v/>
      </c>
      <c r="M211" s="13" t="str">
        <f ca="1">IF(B_MSK[[#This Row],[//]]="","",INDEX(INDIRECT(DIR&amp;$2:$2),B_MSK[[#This Row],[//]]))</f>
        <v/>
      </c>
      <c r="N211" s="13" t="str">
        <f ca="1">IF(OR(B_MSK[[#This Row],[//]]="",),"",INDEX(INDIRECT(DIR&amp;$2:$2),B_MSK[[#This Row],[//]]))</f>
        <v/>
      </c>
      <c r="O211" s="3" t="str">
        <f ca="1">IF(B_MSK[[#This Row],[//]]="","",IF(INDEX(INDIRECT(DIR&amp;$2:$2),B_MSK[[#This Row],[//]])=0,"",INDEX(INDIRECT(DIR&amp;$2:$2),B_MSK[[#This Row],[//]])))</f>
        <v/>
      </c>
      <c r="P211" s="3" t="str">
        <f ca="1">IF(B_MSK[[#This Row],[//]]="","",IF(INDEX(INDIRECT(DIR&amp;$2:$2),B_MSK[[#This Row],[//]])=0,"",INDEX(INDIRECT(DIR&amp;$2:$2),B_MSK[[#This Row],[//]])))</f>
        <v/>
      </c>
      <c r="Q211" s="12" t="str">
        <f ca="1">IF(B_MSK[[#This Row],[//]]="","",INDEX(INDIRECT(DIR&amp;$2:$2),B_MSK[[#This Row],[//]]))</f>
        <v/>
      </c>
      <c r="R2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1" s="37" t="str">
        <f ca="1">IF(B_MSK[[#This Row],[//]]="","",INDEX(INDIRECT(DIR&amp;$2:$2),B_MSK[[#This Row],[//]]))</f>
        <v/>
      </c>
      <c r="U211" s="38" t="str">
        <f ca="1">IF(SUMIF(B_MSK[NAMA BARANG],B_MSK[[#This Row],[NAMA BARANG]],B_MSK[JMLH BRG])=0,"",SUMIF(B_MSK[NAMA BARANG],B_MSK[[#This Row],[NAMA BARANG]],B_MSK[C]))</f>
        <v/>
      </c>
      <c r="V211" s="7" t="str">
        <f ca="1">IF(B_MSK[[#This Row],[//]]="","",INDEX(INDIRECT(DIR&amp;$2:$2),B_MSK[[#This Row],[//]]))</f>
        <v/>
      </c>
      <c r="W2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1" s="5" t="str">
        <f ca="1">IF(B_MSK[[#This Row],[N.B.nota]]="","",IF(MATCH(B_MSK[[#This Row],[concat]],[2]!db[NB NOTA_C],0)&gt;0,"ada",0))</f>
        <v/>
      </c>
      <c r="Y211" s="5" t="str">
        <f ca="1">IF(B_MSK[[#This Row],[N.B.nota]]="","",ADDRESS(ROW(B_MSK[QB]),COLUMN(B_MSK[QB]))&amp;":"&amp;ADDRESS(ROW(),COLUMN(B_MSK[QB])))</f>
        <v/>
      </c>
      <c r="Z211" s="5" t="str">
        <f ca="1">IF(B_MSK[[#This Row],[concat]]="","",MATCH(B_MSK[[#This Row],[concat]],[2]!db[NB NOTA_C],0)+1)</f>
        <v/>
      </c>
      <c r="AA211" s="5" t="str">
        <f ca="1">IF(B_MSK[[#This Row],[//]]="","",HYPERLINK("[D:\kerja\BANK EXP\BARU\DB.XLSX]DB!e"&amp;B_MSK[[#This Row],[DB_ROW]],"&gt;"))</f>
        <v/>
      </c>
      <c r="AB211" s="30" t="e">
        <f ca="1">MID(B_MSK[[#This Row],[/ STN_1]],FIND(" ",B_MSK[[#This Row],[/ STN_1]])+1,LEN(B_MSK[[#This Row],[/ STN_1]]))</f>
        <v>#VALUE!</v>
      </c>
      <c r="AC2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1" s="15" t="str">
        <f ca="1">IF(B_MSK[[#This Row],[HARGA_2]]="","",IF(MID(B_MSK[[#This Row],[/ STN_2]],FIND(" ",B_MSK[[#This Row],[/ STN_2]])+1,LEN(B_MSK[[#This Row],[/ STN_2]]))="LSN",B_MSK[[#This Row],[HARGA_2]]/12,""))</f>
        <v/>
      </c>
      <c r="AH211" s="7" t="str">
        <f ca="1">IF(B_MSK[[#This Row],[HARGA_3]]="","","/ "&amp;"PCS")</f>
        <v/>
      </c>
      <c r="AI211" s="15" t="str">
        <f ca="1">IF(B_MSK[[#This Row],[HARGA_3]]="",IF(B_MSK[[#This Row],[HARGA_2]]="",IF(B_MSK[[#This Row],[HARGA_1]]="","",B_MSK[[#This Row],[HARGA_1]]),B_MSK[[#This Row],[HARGA_2]]),B_MSK[[#This Row],[HARGA_3]])</f>
        <v/>
      </c>
      <c r="AJ211" s="15" t="str">
        <f ca="1">IF(B_MSK[[#This Row],[/ STN_3]]="",IF(B_MSK[[#This Row],[/ STN_2]]="",IF(B_MSK[[#This Row],[/ STN_1]]="","",B_MSK[[#This Row],[/ STN_1]]),B_MSK[[#This Row],[/ STN_2]]),B_MSK[[#This Row],[/ STN_3]])</f>
        <v/>
      </c>
      <c r="AK211" s="5" t="str">
        <f ca="1">IF(B_MSK[[#This Row],[//]]="","",SUBSTITUTE(SUBSTITUTE(SUBSTITUTE(B_MSK[[#This Row],[QTY/ CTN]]," ","_",2),"(",""),")","")&amp;"_")</f>
        <v/>
      </c>
      <c r="AL211" s="5" t="str">
        <f ca="1">IF(B_MSK[[#This Row],[A_B]]="","",SEARCH("_",B_MSK[[#This Row],[A_B]]))</f>
        <v/>
      </c>
      <c r="AM211" s="5" t="str">
        <f ca="1">IF(B_MSK[[#This Row],[A_B]]="","",LEN(B_MSK[[#This Row],[A_B]]))</f>
        <v/>
      </c>
      <c r="AN211" s="5" t="str">
        <f ca="1">IF(B_MSK[[#This Row],[A_B]]="","",LEFT(B_MSK[[#This Row],[QTY/ CTN]],B_MSK[[#This Row],[A_B_1]]))</f>
        <v/>
      </c>
      <c r="AO211" s="5" t="str">
        <f ca="1">IF(B_MSK[[#This Row],[A_B]]="","",LEFT(B_MSK[[#This Row],[A_]],SEARCH(" ",B_MSK[[#This Row],[A_]])-1))</f>
        <v/>
      </c>
      <c r="AP211" s="5" t="str">
        <f ca="1">IF(B_MSK[[#This Row],[A_B]]="","",RIGHT(B_MSK[[#This Row],[A_]],LEN(B_MSK[[#This Row],[A_]])-SEARCH(" ",B_MSK[[#This Row],[A_]])))</f>
        <v/>
      </c>
      <c r="AQ2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1" s="5" t="str">
        <f ca="1">IF(B_MSK[[#This Row],[B_]]="","",LEFT(B_MSK[[#This Row],[B_]],SEARCH(" ",B_MSK[[#This Row],[B_]])))</f>
        <v/>
      </c>
      <c r="AS211" s="5" t="str">
        <f ca="1">IF(B_MSK[[#This Row],[B_]]="","",RIGHT(B_MSK[[#This Row],[B_]],LEN(B_MSK[[#This Row],[B_]])-SEARCH(" ",B_MSK[[#This Row],[B_]])))</f>
        <v/>
      </c>
      <c r="AT211" s="5" t="str">
        <f ca="1">IF(B_MSK[[#This Row],[B_2]]="LSN",12,"")</f>
        <v/>
      </c>
      <c r="AU211" s="5" t="str">
        <f ca="1">IF(B_MSK[[#This Row],[C_1]]="","","PCS")</f>
        <v/>
      </c>
      <c r="AV211" s="5" t="str">
        <f ca="1">IF(B_MSK[[#This Row],[A_1]]="","",B_MSK[[#This Row],[A_1]]*IF(B_MSK[[#This Row],[B_1]]="",1,B_MSK[[#This Row],[B_1]])*IF(B_MSK[[#This Row],[C_1]]="",1,B_MSK[[#This Row],[C_1]]))</f>
        <v/>
      </c>
      <c r="AW211" s="5" t="str">
        <f ca="1">IF(B_MSK[[#This Row],[C_2]]="",IF(B_MSK[[#This Row],[B_2]]="",IF(B_MSK[[#This Row],[A_2]]="","",B_MSK[[#This Row],[A_2]]),B_MSK[[#This Row],[B_2]]),B_MSK[[#This Row],[C_2]])</f>
        <v/>
      </c>
      <c r="AX211" s="2">
        <f ca="1">IF(ISNUMBER(B_MSK[[#This Row],[TANGGAL DATANG]]),B_MSK[[#This Row],[TANGGAL DATANG]],AX210)</f>
        <v>44935</v>
      </c>
      <c r="AY211" s="5" t="str">
        <f ca="1">IF(B_MSK[[#This Row],[DB_ROW]]="","",INDEX([3]!db[JENIS],B_MSK[[#This Row],[DB_ROW]]-1))</f>
        <v/>
      </c>
      <c r="AZ211" s="5" t="e">
        <f ca="1">IF(B_MSK[[#This Row],[A_1]]="","",B_MSK[[#This Row],[A_1]])*1</f>
        <v>#VALUE!</v>
      </c>
      <c r="BA211" s="5" t="str">
        <f ca="1">IF(B_MSK[[#This Row],[//]]="","",INDEX(INDIRECT(DIR&amp;$2:$2),B_MSK[[#This Row],[//]]))</f>
        <v/>
      </c>
      <c r="BB211" s="5" t="str">
        <f ca="1">CONCATENATE(B_MSK[[#This Row],[concat]],B_MSK[[#This Row],[HARGA_X]],B_MSK[[#This Row],[SAT]])</f>
        <v/>
      </c>
    </row>
    <row r="212" spans="1:54" x14ac:dyDescent="0.25">
      <c r="A212" s="6" t="s">
        <v>262</v>
      </c>
      <c r="B212" s="5">
        <f ca="1">IF(B_MSK[[#This Row],[N_ID]]="","",INDEX(INDIRECT(DIR&amp;$2:$2),MATCH(B_MSK[[#This Row],[N_ID]],INDIRECT(DIR&amp;"!NOTA[ID_P]"),0)))</f>
        <v>42</v>
      </c>
      <c r="C212" s="5" t="str">
        <f ca="1">IF(B_MSK[[#This Row],[//]]="","",HYPERLINK("["&amp;SUBSTITUTE(DIR,"'","")&amp;"]NOTA!D"&amp;B_MSK[[#This Row],[//]]+2,"&gt;"))</f>
        <v>&gt;</v>
      </c>
      <c r="D212" s="5">
        <f ca="1">IF(B_MSK[[#This Row],[N_ID]]="","",COUNTIF(INDIRECT(DIR&amp;"!NOTA[ID_H]"),B_MSK[[#This Row],[ID NOTA]]))</f>
        <v>1</v>
      </c>
      <c r="E2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209</v>
      </c>
      <c r="F2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2" s="7" t="str">
        <f ca="1">IF(B_MSK[[#This Row],[stt]]="ada",INDEX([2]!db[NB BM],B_MSK[DB_ROW]-1),"")</f>
        <v>Tipe-ex Kenko KE-826 M</v>
      </c>
      <c r="H212" s="7" t="str">
        <f ca="1">IF(B_MSK[[#This Row],[//]]="","",INDEX(INDIRECT(DIR&amp;$2:$2),B_MSK[[#This Row],[//]]))</f>
        <v>KENKO SINAR INDONESIA</v>
      </c>
      <c r="I212" s="27" t="str">
        <f ca="1">IF(B_MSK[[#This Row],[//]]="","",INDEX(INDIRECT(DB_PATH&amp;$2:$2),B_MSK[[#This Row],[DB_ROW]]-1))</f>
        <v>36 LSN</v>
      </c>
      <c r="J212" s="5">
        <f ca="1">IF(B_MSK[[#This Row],[//]]="","",IF(INDEX(INDIRECT(DIR&amp;$2:$2),B_MSK[[#This Row],[//]])="","",INDEX(INDIRECT(DIR&amp;$2:$2),B_MSK[[#This Row],[//]])))</f>
        <v>5</v>
      </c>
      <c r="K212" s="5" t="str">
        <f ca="1">IF(B_MSK[[#This Row],[//]]="","",IF(INDEX(INDIRECT(DIR&amp;$2:$2),B_MSK[[#This Row],[//]])="","",INDEX(INDIRECT(DIR&amp;$2:$2),B_MSK[[#This Row],[//]])))</f>
        <v/>
      </c>
      <c r="L212" s="5" t="str">
        <f ca="1">IF(B_MSK[[#This Row],[//]]="","",IF(INDEX(INDIRECT(DIR&amp;$2:$2),B_MSK[[#This Row],[//]])="","",INDEX(INDIRECT(DIR&amp;$2:$2),B_MSK[[#This Row],[//]])))</f>
        <v/>
      </c>
      <c r="M212" s="13">
        <f ca="1">IF(B_MSK[[#This Row],[//]]="","",INDEX(INDIRECT(DIR&amp;$2:$2),B_MSK[[#This Row],[//]]))</f>
        <v>0</v>
      </c>
      <c r="N212" s="13">
        <f ca="1">IF(OR(B_MSK[[#This Row],[//]]="",),"",INDEX(INDIRECT(DIR&amp;$2:$2),B_MSK[[#This Row],[//]]))</f>
        <v>2170800</v>
      </c>
      <c r="O212" s="3">
        <f ca="1">IF(B_MSK[[#This Row],[//]]="","",IF(INDEX(INDIRECT(DIR&amp;$2:$2),B_MSK[[#This Row],[//]])=0,"",INDEX(INDIRECT(DIR&amp;$2:$2),B_MSK[[#This Row],[//]])))</f>
        <v>0.17</v>
      </c>
      <c r="P212" s="3" t="str">
        <f ca="1">IF(B_MSK[[#This Row],[//]]="","",IF(INDEX(INDIRECT(DIR&amp;$2:$2),B_MSK[[#This Row],[//]])=0,"",INDEX(INDIRECT(DIR&amp;$2:$2),B_MSK[[#This Row],[//]])))</f>
        <v/>
      </c>
      <c r="Q212" s="12">
        <f ca="1">IF(B_MSK[[#This Row],[//]]="","",INDEX(INDIRECT(DIR&amp;$2:$2),B_MSK[[#This Row],[//]]))</f>
        <v>9008820</v>
      </c>
      <c r="R21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1845180.0000000002</v>
      </c>
      <c r="S21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7163640</v>
      </c>
      <c r="T212" s="37">
        <f ca="1">IF(B_MSK[[#This Row],[//]]="","",INDEX(INDIRECT(DIR&amp;$2:$2),B_MSK[[#This Row],[//]]))</f>
        <v>0</v>
      </c>
      <c r="U212" s="38" t="str">
        <f ca="1">IF(SUMIF(B_MSK[NAMA BARANG],B_MSK[[#This Row],[NAMA BARANG]],B_MSK[JMLH BRG])=0,"",SUMIF(B_MSK[NAMA BARANG],B_MSK[[#This Row],[NAMA BARANG]],B_MSK[C]))</f>
        <v/>
      </c>
      <c r="V212" s="7" t="str">
        <f ca="1">IF(B_MSK[[#This Row],[//]]="","",INDEX(INDIRECT(DIR&amp;$2:$2),B_MSK[[#This Row],[//]]))</f>
        <v>KENKO CORRECTION FLUID KE-826M</v>
      </c>
      <c r="W212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kenkocorrectionfluidke826m</v>
      </c>
      <c r="X212" s="5" t="str">
        <f ca="1">IF(B_MSK[[#This Row],[N.B.nota]]="","",IF(MATCH(B_MSK[[#This Row],[concat]],[2]!db[NB NOTA_C],0)&gt;0,"ada",0))</f>
        <v>ada</v>
      </c>
      <c r="Y212" s="5" t="str">
        <f ca="1">IF(B_MSK[[#This Row],[N.B.nota]]="","",ADDRESS(ROW(B_MSK[QB]),COLUMN(B_MSK[QB]))&amp;":"&amp;ADDRESS(ROW(),COLUMN(B_MSK[QB])))</f>
        <v>$D$4:$D$212</v>
      </c>
      <c r="Z212" s="5">
        <f ca="1">IF(B_MSK[[#This Row],[concat]]="","",MATCH(B_MSK[[#This Row],[concat]],[2]!db[NB NOTA_C],0)+1)</f>
        <v>1107</v>
      </c>
      <c r="AA212" s="5" t="str">
        <f ca="1">IF(B_MSK[[#This Row],[//]]="","",HYPERLINK("[D:\kerja\BANK EXP\BARU\DB.XLSX]DB!e"&amp;B_MSK[[#This Row],[DB_ROW]],"&gt;"))</f>
        <v>&gt;</v>
      </c>
      <c r="AB212" s="30" t="str">
        <f ca="1">MID(B_MSK[[#This Row],[/ STN_1]],FIND(" ",B_MSK[[#This Row],[/ STN_1]])+1,LEN(B_MSK[[#This Row],[/ STN_1]]))</f>
        <v>LSN</v>
      </c>
      <c r="AC212" s="11">
        <f ca="1">IF(B_MSK[[#This Row],[//]]="","",IF(B_MSK[[#This Row],[ JUMLAH ]]="","",IF(B_MSK[[#This Row],[C]]="",B_MSK[[#This Row],[HARGA CTN]]/B_MSK[[#This Row],[JMLH BRG]],B_MSK[[#This Row],[HARGA CTN]]/B_MSK[[#This Row],[A_1]])))</f>
        <v>60300</v>
      </c>
      <c r="AD2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1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5025</v>
      </c>
      <c r="AF21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12" s="15" t="str">
        <f ca="1">IF(B_MSK[[#This Row],[HARGA_2]]="","",IF(MID(B_MSK[[#This Row],[/ STN_2]],FIND(" ",B_MSK[[#This Row],[/ STN_2]])+1,LEN(B_MSK[[#This Row],[/ STN_2]]))="LSN",B_MSK[[#This Row],[HARGA_2]]/12,""))</f>
        <v/>
      </c>
      <c r="AH212" s="7" t="str">
        <f ca="1">IF(B_MSK[[#This Row],[HARGA_3]]="","","/ "&amp;"PCS")</f>
        <v/>
      </c>
      <c r="AI212" s="15">
        <f ca="1">IF(B_MSK[[#This Row],[HARGA_3]]="",IF(B_MSK[[#This Row],[HARGA_2]]="",IF(B_MSK[[#This Row],[HARGA_1]]="","",B_MSK[[#This Row],[HARGA_1]]),B_MSK[[#This Row],[HARGA_2]]),B_MSK[[#This Row],[HARGA_3]])</f>
        <v>5025</v>
      </c>
      <c r="AJ21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2" s="5" t="str">
        <f ca="1">IF(B_MSK[[#This Row],[//]]="","",SUBSTITUTE(SUBSTITUTE(SUBSTITUTE(B_MSK[[#This Row],[QTY/ CTN]]," ","_",2),"(",""),")","")&amp;"_")</f>
        <v>36 LSN_</v>
      </c>
      <c r="AL212" s="5">
        <f ca="1">IF(B_MSK[[#This Row],[A_B]]="","",SEARCH("_",B_MSK[[#This Row],[A_B]]))</f>
        <v>7</v>
      </c>
      <c r="AM212" s="5">
        <f ca="1">IF(B_MSK[[#This Row],[A_B]]="","",LEN(B_MSK[[#This Row],[A_B]]))</f>
        <v>7</v>
      </c>
      <c r="AN212" s="5" t="str">
        <f ca="1">IF(B_MSK[[#This Row],[A_B]]="","",LEFT(B_MSK[[#This Row],[QTY/ CTN]],B_MSK[[#This Row],[A_B_1]]))</f>
        <v>36 LSN</v>
      </c>
      <c r="AO212" s="5" t="str">
        <f ca="1">IF(B_MSK[[#This Row],[A_B]]="","",LEFT(B_MSK[[#This Row],[A_]],SEARCH(" ",B_MSK[[#This Row],[A_]])-1))</f>
        <v>36</v>
      </c>
      <c r="AP212" s="5" t="str">
        <f ca="1">IF(B_MSK[[#This Row],[A_B]]="","",RIGHT(B_MSK[[#This Row],[A_]],LEN(B_MSK[[#This Row],[A_]])-SEARCH(" ",B_MSK[[#This Row],[A_]])))</f>
        <v>LSN</v>
      </c>
      <c r="AQ2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12" s="5" t="str">
        <f ca="1">IF(B_MSK[[#This Row],[B_]]="","",LEFT(B_MSK[[#This Row],[B_]],SEARCH(" ",B_MSK[[#This Row],[B_]])))</f>
        <v xml:space="preserve">12 </v>
      </c>
      <c r="AS212" s="5" t="str">
        <f ca="1">IF(B_MSK[[#This Row],[B_]]="","",RIGHT(B_MSK[[#This Row],[B_]],LEN(B_MSK[[#This Row],[B_]])-SEARCH(" ",B_MSK[[#This Row],[B_]])))</f>
        <v>PCS</v>
      </c>
      <c r="AT212" s="5" t="str">
        <f ca="1">IF(B_MSK[[#This Row],[B_2]]="LSN",12,"")</f>
        <v/>
      </c>
      <c r="AU212" s="5" t="str">
        <f ca="1">IF(B_MSK[[#This Row],[C_1]]="","","PCS")</f>
        <v/>
      </c>
      <c r="AV212" s="5">
        <f ca="1">IF(B_MSK[[#This Row],[A_1]]="","",B_MSK[[#This Row],[A_1]]*IF(B_MSK[[#This Row],[B_1]]="",1,B_MSK[[#This Row],[B_1]])*IF(B_MSK[[#This Row],[C_1]]="",1,B_MSK[[#This Row],[C_1]]))</f>
        <v>432</v>
      </c>
      <c r="AW212" s="5" t="str">
        <f ca="1">IF(B_MSK[[#This Row],[C_2]]="",IF(B_MSK[[#This Row],[B_2]]="",IF(B_MSK[[#This Row],[A_2]]="","",B_MSK[[#This Row],[A_2]]),B_MSK[[#This Row],[B_2]]),B_MSK[[#This Row],[C_2]])</f>
        <v>PCS</v>
      </c>
      <c r="AX212" s="2">
        <f ca="1">IF(ISNUMBER(B_MSK[[#This Row],[TANGGAL DATANG]]),B_MSK[[#This Row],[TANGGAL DATANG]],AX211)</f>
        <v>44935</v>
      </c>
      <c r="AY212" s="5" t="e">
        <f ca="1">IF(B_MSK[[#This Row],[DB_ROW]]="","",INDEX([3]!db[JENIS],B_MSK[[#This Row],[DB_ROW]]-1))</f>
        <v>#REF!</v>
      </c>
      <c r="AZ212" s="5">
        <f ca="1">IF(B_MSK[[#This Row],[A_1]]="","",B_MSK[[#This Row],[A_1]])*1</f>
        <v>36</v>
      </c>
      <c r="BA212" s="5" t="str">
        <f ca="1">IF(B_MSK[[#This Row],[//]]="","",INDEX(INDIRECT(DIR&amp;$2:$2),B_MSK[[#This Row],[//]]))</f>
        <v>ARTO MORO</v>
      </c>
      <c r="BB212" s="5" t="str">
        <f ca="1">CONCATENATE(B_MSK[[#This Row],[concat]],B_MSK[[#This Row],[HARGA_X]],B_MSK[[#This Row],[SAT]])</f>
        <v>kenkocorrectionfluidke826m5025</v>
      </c>
    </row>
    <row r="213" spans="1:54" x14ac:dyDescent="0.25">
      <c r="A213" s="6" t="s">
        <v>128</v>
      </c>
      <c r="B213" s="5" t="str">
        <f ca="1">IF(B_MSK[[#This Row],[N_ID]]="","",INDEX(INDIRECT(DIR&amp;$2:$2),MATCH(B_MSK[[#This Row],[N_ID]],INDIRECT(DIR&amp;"!NOTA[ID_P]"),0)))</f>
        <v/>
      </c>
      <c r="C213" s="5" t="str">
        <f ca="1">IF(B_MSK[[#This Row],[//]]="","",HYPERLINK("["&amp;SUBSTITUTE(DIR,"'","")&amp;"]NOTA!D"&amp;B_MSK[[#This Row],[//]]+2,"&gt;"))</f>
        <v/>
      </c>
      <c r="D213" s="5" t="str">
        <f ca="1">IF(B_MSK[[#This Row],[N_ID]]="","",COUNTIF(INDIRECT(DIR&amp;"!NOTA[ID_H]"),B_MSK[[#This Row],[ID NOTA]]))</f>
        <v/>
      </c>
      <c r="E2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3" s="7" t="str">
        <f ca="1">IF(B_MSK[[#This Row],[stt]]="ada",INDEX([2]!db[NB BM],B_MSK[DB_ROW]-1),"")</f>
        <v/>
      </c>
      <c r="H213" s="7" t="str">
        <f ca="1">IF(B_MSK[[#This Row],[//]]="","",INDEX(INDIRECT(DIR&amp;$2:$2),B_MSK[[#This Row],[//]]))</f>
        <v/>
      </c>
      <c r="I213" s="27" t="str">
        <f ca="1">IF(B_MSK[[#This Row],[//]]="","",INDEX(INDIRECT(DB_PATH&amp;$2:$2),B_MSK[[#This Row],[DB_ROW]]-1))</f>
        <v/>
      </c>
      <c r="J213" s="5" t="str">
        <f ca="1">IF(B_MSK[[#This Row],[//]]="","",IF(INDEX(INDIRECT(DIR&amp;$2:$2),B_MSK[[#This Row],[//]])="","",INDEX(INDIRECT(DIR&amp;$2:$2),B_MSK[[#This Row],[//]])))</f>
        <v/>
      </c>
      <c r="K213" s="5" t="str">
        <f ca="1">IF(B_MSK[[#This Row],[//]]="","",IF(INDEX(INDIRECT(DIR&amp;$2:$2),B_MSK[[#This Row],[//]])="","",INDEX(INDIRECT(DIR&amp;$2:$2),B_MSK[[#This Row],[//]])))</f>
        <v/>
      </c>
      <c r="L213" s="5" t="str">
        <f ca="1">IF(B_MSK[[#This Row],[//]]="","",IF(INDEX(INDIRECT(DIR&amp;$2:$2),B_MSK[[#This Row],[//]])="","",INDEX(INDIRECT(DIR&amp;$2:$2),B_MSK[[#This Row],[//]])))</f>
        <v/>
      </c>
      <c r="M213" s="13" t="str">
        <f ca="1">IF(B_MSK[[#This Row],[//]]="","",INDEX(INDIRECT(DIR&amp;$2:$2),B_MSK[[#This Row],[//]]))</f>
        <v/>
      </c>
      <c r="N213" s="13" t="str">
        <f ca="1">IF(OR(B_MSK[[#This Row],[//]]="",),"",INDEX(INDIRECT(DIR&amp;$2:$2),B_MSK[[#This Row],[//]]))</f>
        <v/>
      </c>
      <c r="O213" s="3" t="str">
        <f ca="1">IF(B_MSK[[#This Row],[//]]="","",IF(INDEX(INDIRECT(DIR&amp;$2:$2),B_MSK[[#This Row],[//]])=0,"",INDEX(INDIRECT(DIR&amp;$2:$2),B_MSK[[#This Row],[//]])))</f>
        <v/>
      </c>
      <c r="P213" s="3" t="str">
        <f ca="1">IF(B_MSK[[#This Row],[//]]="","",IF(INDEX(INDIRECT(DIR&amp;$2:$2),B_MSK[[#This Row],[//]])=0,"",INDEX(INDIRECT(DIR&amp;$2:$2),B_MSK[[#This Row],[//]])))</f>
        <v/>
      </c>
      <c r="Q213" s="12" t="str">
        <f ca="1">IF(B_MSK[[#This Row],[//]]="","",INDEX(INDIRECT(DIR&amp;$2:$2),B_MSK[[#This Row],[//]]))</f>
        <v/>
      </c>
      <c r="R2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3" s="37" t="str">
        <f ca="1">IF(B_MSK[[#This Row],[//]]="","",INDEX(INDIRECT(DIR&amp;$2:$2),B_MSK[[#This Row],[//]]))</f>
        <v/>
      </c>
      <c r="U213" s="38" t="str">
        <f ca="1">IF(SUMIF(B_MSK[NAMA BARANG],B_MSK[[#This Row],[NAMA BARANG]],B_MSK[JMLH BRG])=0,"",SUMIF(B_MSK[NAMA BARANG],B_MSK[[#This Row],[NAMA BARANG]],B_MSK[C]))</f>
        <v/>
      </c>
      <c r="V213" s="7" t="str">
        <f ca="1">IF(B_MSK[[#This Row],[//]]="","",INDEX(INDIRECT(DIR&amp;$2:$2),B_MSK[[#This Row],[//]]))</f>
        <v/>
      </c>
      <c r="W2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3" s="5" t="str">
        <f ca="1">IF(B_MSK[[#This Row],[N.B.nota]]="","",IF(MATCH(B_MSK[[#This Row],[concat]],[2]!db[NB NOTA_C],0)&gt;0,"ada",0))</f>
        <v/>
      </c>
      <c r="Y213" s="5" t="str">
        <f ca="1">IF(B_MSK[[#This Row],[N.B.nota]]="","",ADDRESS(ROW(B_MSK[QB]),COLUMN(B_MSK[QB]))&amp;":"&amp;ADDRESS(ROW(),COLUMN(B_MSK[QB])))</f>
        <v/>
      </c>
      <c r="Z213" s="5" t="str">
        <f ca="1">IF(B_MSK[[#This Row],[concat]]="","",MATCH(B_MSK[[#This Row],[concat]],[2]!db[NB NOTA_C],0)+1)</f>
        <v/>
      </c>
      <c r="AA213" s="5" t="str">
        <f ca="1">IF(B_MSK[[#This Row],[//]]="","",HYPERLINK("[D:\kerja\BANK EXP\BARU\DB.XLSX]DB!e"&amp;B_MSK[[#This Row],[DB_ROW]],"&gt;"))</f>
        <v/>
      </c>
      <c r="AB213" s="30" t="e">
        <f ca="1">MID(B_MSK[[#This Row],[/ STN_1]],FIND(" ",B_MSK[[#This Row],[/ STN_1]])+1,LEN(B_MSK[[#This Row],[/ STN_1]]))</f>
        <v>#VALUE!</v>
      </c>
      <c r="AC2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3" s="15" t="str">
        <f ca="1">IF(B_MSK[[#This Row],[HARGA_2]]="","",IF(MID(B_MSK[[#This Row],[/ STN_2]],FIND(" ",B_MSK[[#This Row],[/ STN_2]])+1,LEN(B_MSK[[#This Row],[/ STN_2]]))="LSN",B_MSK[[#This Row],[HARGA_2]]/12,""))</f>
        <v/>
      </c>
      <c r="AH213" s="7" t="str">
        <f ca="1">IF(B_MSK[[#This Row],[HARGA_3]]="","","/ "&amp;"PCS")</f>
        <v/>
      </c>
      <c r="AI213" s="15" t="str">
        <f ca="1">IF(B_MSK[[#This Row],[HARGA_3]]="",IF(B_MSK[[#This Row],[HARGA_2]]="",IF(B_MSK[[#This Row],[HARGA_1]]="","",B_MSK[[#This Row],[HARGA_1]]),B_MSK[[#This Row],[HARGA_2]]),B_MSK[[#This Row],[HARGA_3]])</f>
        <v/>
      </c>
      <c r="AJ213" s="15" t="str">
        <f ca="1">IF(B_MSK[[#This Row],[/ STN_3]]="",IF(B_MSK[[#This Row],[/ STN_2]]="",IF(B_MSK[[#This Row],[/ STN_1]]="","",B_MSK[[#This Row],[/ STN_1]]),B_MSK[[#This Row],[/ STN_2]]),B_MSK[[#This Row],[/ STN_3]])</f>
        <v/>
      </c>
      <c r="AK213" s="5" t="str">
        <f ca="1">IF(B_MSK[[#This Row],[//]]="","",SUBSTITUTE(SUBSTITUTE(SUBSTITUTE(B_MSK[[#This Row],[QTY/ CTN]]," ","_",2),"(",""),")","")&amp;"_")</f>
        <v/>
      </c>
      <c r="AL213" s="5" t="str">
        <f ca="1">IF(B_MSK[[#This Row],[A_B]]="","",SEARCH("_",B_MSK[[#This Row],[A_B]]))</f>
        <v/>
      </c>
      <c r="AM213" s="5" t="str">
        <f ca="1">IF(B_MSK[[#This Row],[A_B]]="","",LEN(B_MSK[[#This Row],[A_B]]))</f>
        <v/>
      </c>
      <c r="AN213" s="5" t="str">
        <f ca="1">IF(B_MSK[[#This Row],[A_B]]="","",LEFT(B_MSK[[#This Row],[QTY/ CTN]],B_MSK[[#This Row],[A_B_1]]))</f>
        <v/>
      </c>
      <c r="AO213" s="5" t="str">
        <f ca="1">IF(B_MSK[[#This Row],[A_B]]="","",LEFT(B_MSK[[#This Row],[A_]],SEARCH(" ",B_MSK[[#This Row],[A_]])-1))</f>
        <v/>
      </c>
      <c r="AP213" s="5" t="str">
        <f ca="1">IF(B_MSK[[#This Row],[A_B]]="","",RIGHT(B_MSK[[#This Row],[A_]],LEN(B_MSK[[#This Row],[A_]])-SEARCH(" ",B_MSK[[#This Row],[A_]])))</f>
        <v/>
      </c>
      <c r="AQ2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3" s="5" t="str">
        <f ca="1">IF(B_MSK[[#This Row],[B_]]="","",LEFT(B_MSK[[#This Row],[B_]],SEARCH(" ",B_MSK[[#This Row],[B_]])))</f>
        <v/>
      </c>
      <c r="AS213" s="5" t="str">
        <f ca="1">IF(B_MSK[[#This Row],[B_]]="","",RIGHT(B_MSK[[#This Row],[B_]],LEN(B_MSK[[#This Row],[B_]])-SEARCH(" ",B_MSK[[#This Row],[B_]])))</f>
        <v/>
      </c>
      <c r="AT213" s="5" t="str">
        <f ca="1">IF(B_MSK[[#This Row],[B_2]]="LSN",12,"")</f>
        <v/>
      </c>
      <c r="AU213" s="5" t="str">
        <f ca="1">IF(B_MSK[[#This Row],[C_1]]="","","PCS")</f>
        <v/>
      </c>
      <c r="AV213" s="5" t="str">
        <f ca="1">IF(B_MSK[[#This Row],[A_1]]="","",B_MSK[[#This Row],[A_1]]*IF(B_MSK[[#This Row],[B_1]]="",1,B_MSK[[#This Row],[B_1]])*IF(B_MSK[[#This Row],[C_1]]="",1,B_MSK[[#This Row],[C_1]]))</f>
        <v/>
      </c>
      <c r="AW213" s="5" t="str">
        <f ca="1">IF(B_MSK[[#This Row],[C_2]]="",IF(B_MSK[[#This Row],[B_2]]="",IF(B_MSK[[#This Row],[A_2]]="","",B_MSK[[#This Row],[A_2]]),B_MSK[[#This Row],[B_2]]),B_MSK[[#This Row],[C_2]])</f>
        <v/>
      </c>
      <c r="AX213" s="2">
        <f ca="1">IF(ISNUMBER(B_MSK[[#This Row],[TANGGAL DATANG]]),B_MSK[[#This Row],[TANGGAL DATANG]],AX212)</f>
        <v>44935</v>
      </c>
      <c r="AY213" s="5" t="str">
        <f ca="1">IF(B_MSK[[#This Row],[DB_ROW]]="","",INDEX([3]!db[JENIS],B_MSK[[#This Row],[DB_ROW]]-1))</f>
        <v/>
      </c>
      <c r="AZ213" s="5" t="e">
        <f ca="1">IF(B_MSK[[#This Row],[A_1]]="","",B_MSK[[#This Row],[A_1]])*1</f>
        <v>#VALUE!</v>
      </c>
      <c r="BA213" s="5" t="str">
        <f ca="1">IF(B_MSK[[#This Row],[//]]="","",INDEX(INDIRECT(DIR&amp;$2:$2),B_MSK[[#This Row],[//]]))</f>
        <v/>
      </c>
      <c r="BB213" s="5" t="str">
        <f ca="1">CONCATENATE(B_MSK[[#This Row],[concat]],B_MSK[[#This Row],[HARGA_X]],B_MSK[[#This Row],[SAT]])</f>
        <v/>
      </c>
    </row>
    <row r="214" spans="1:54" x14ac:dyDescent="0.25">
      <c r="A214" s="6" t="s">
        <v>263</v>
      </c>
      <c r="B214" s="5">
        <f ca="1">IF(B_MSK[[#This Row],[N_ID]]="","",INDEX(INDIRECT(DIR&amp;$2:$2),MATCH(B_MSK[[#This Row],[N_ID]],INDIRECT(DIR&amp;"!NOTA[ID_P]"),0)))</f>
        <v>43</v>
      </c>
      <c r="C214" s="5" t="str">
        <f ca="1">IF(B_MSK[[#This Row],[//]]="","",HYPERLINK("["&amp;SUBSTITUTE(DIR,"'","")&amp;"]NOTA!D"&amp;B_MSK[[#This Row],[//]]+2,"&gt;"))</f>
        <v>&gt;</v>
      </c>
      <c r="D214" s="5">
        <f ca="1">IF(B_MSK[[#This Row],[N_ID]]="","",COUNTIF(INDIRECT(DIR&amp;"!NOTA[ID_H]"),B_MSK[[#This Row],[ID NOTA]]))</f>
        <v>7</v>
      </c>
      <c r="E2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211</v>
      </c>
      <c r="F2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4" s="7" t="str">
        <f ca="1">IF(B_MSK[[#This Row],[stt]]="ada",INDEX([2]!db[NB BM],B_MSK[DB_ROW]-1),"")</f>
        <v>Pensil Kenko 2B-6191 Hijau cap hitam</v>
      </c>
      <c r="H214" s="7" t="str">
        <f ca="1">IF(B_MSK[[#This Row],[//]]="","",INDEX(INDIRECT(DIR&amp;$2:$2),B_MSK[[#This Row],[//]]))</f>
        <v>KENKO SINAR INDONESIA</v>
      </c>
      <c r="I214" s="27" t="str">
        <f ca="1">IF(B_MSK[[#This Row],[//]]="","",INDEX(INDIRECT(DB_PATH&amp;$2:$2),B_MSK[[#This Row],[DB_ROW]]-1))</f>
        <v>20 GRS</v>
      </c>
      <c r="J214" s="5">
        <f ca="1">IF(B_MSK[[#This Row],[//]]="","",IF(INDEX(INDIRECT(DIR&amp;$2:$2),B_MSK[[#This Row],[//]])="","",INDEX(INDIRECT(DIR&amp;$2:$2),B_MSK[[#This Row],[//]])))</f>
        <v>1</v>
      </c>
      <c r="K214" s="5" t="str">
        <f ca="1">IF(B_MSK[[#This Row],[//]]="","",IF(INDEX(INDIRECT(DIR&amp;$2:$2),B_MSK[[#This Row],[//]])="","",INDEX(INDIRECT(DIR&amp;$2:$2),B_MSK[[#This Row],[//]])))</f>
        <v/>
      </c>
      <c r="L214" s="5" t="str">
        <f ca="1">IF(B_MSK[[#This Row],[//]]="","",IF(INDEX(INDIRECT(DIR&amp;$2:$2),B_MSK[[#This Row],[//]])="","",INDEX(INDIRECT(DIR&amp;$2:$2),B_MSK[[#This Row],[//]])))</f>
        <v/>
      </c>
      <c r="M214" s="13">
        <f ca="1">IF(B_MSK[[#This Row],[//]]="","",INDEX(INDIRECT(DIR&amp;$2:$2),B_MSK[[#This Row],[//]]))</f>
        <v>0</v>
      </c>
      <c r="N214" s="13">
        <f ca="1">IF(OR(B_MSK[[#This Row],[//]]="",),"",INDEX(INDIRECT(DIR&amp;$2:$2),B_MSK[[#This Row],[//]]))</f>
        <v>2208000</v>
      </c>
      <c r="O214" s="3">
        <f ca="1">IF(B_MSK[[#This Row],[//]]="","",IF(INDEX(INDIRECT(DIR&amp;$2:$2),B_MSK[[#This Row],[//]])=0,"",INDEX(INDIRECT(DIR&amp;$2:$2),B_MSK[[#This Row],[//]])))</f>
        <v>0.17</v>
      </c>
      <c r="P214" s="3" t="str">
        <f ca="1">IF(B_MSK[[#This Row],[//]]="","",IF(INDEX(INDIRECT(DIR&amp;$2:$2),B_MSK[[#This Row],[//]])=0,"",INDEX(INDIRECT(DIR&amp;$2:$2),B_MSK[[#This Row],[//]])))</f>
        <v/>
      </c>
      <c r="Q214" s="12">
        <f ca="1">IF(B_MSK[[#This Row],[//]]="","",INDEX(INDIRECT(DIR&amp;$2:$2),B_MSK[[#This Row],[//]]))</f>
        <v>1832640</v>
      </c>
      <c r="R2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4" s="37">
        <f ca="1">IF(B_MSK[[#This Row],[//]]="","",INDEX(INDIRECT(DIR&amp;$2:$2),B_MSK[[#This Row],[//]]))</f>
        <v>0</v>
      </c>
      <c r="U214" s="38" t="str">
        <f ca="1">IF(SUMIF(B_MSK[NAMA BARANG],B_MSK[[#This Row],[NAMA BARANG]],B_MSK[JMLH BRG])=0,"",SUMIF(B_MSK[NAMA BARANG],B_MSK[[#This Row],[NAMA BARANG]],B_MSK[C]))</f>
        <v/>
      </c>
      <c r="V214" s="7" t="str">
        <f ca="1">IF(B_MSK[[#This Row],[//]]="","",INDEX(INDIRECT(DIR&amp;$2:$2),B_MSK[[#This Row],[//]]))</f>
        <v>KENKO PENCIL 2B-6191 HIJAU CAP HITAM</v>
      </c>
      <c r="W214" s="7" t="str">
        <f ca="1">LOWER(SUBSTITUTE(SUBSTITUTE(SUBSTITUTE(SUBSTITUTE(SUBSTITUTE(SUBSTITUTE(SUBSTITUTE(SUBSTITUTE(SUBSTITUTE(B_MSK[[#This Row],[N.B.nota]]," ",""),"-",""),"(",""),")",""),".",""),",",""),"/",""),"""",""),"+",""))</f>
        <v>kenkopencil2b6191hijaucaphitam</v>
      </c>
      <c r="X214" s="5" t="str">
        <f ca="1">IF(B_MSK[[#This Row],[N.B.nota]]="","",IF(MATCH(B_MSK[[#This Row],[concat]],[2]!db[NB NOTA_C],0)&gt;0,"ada",0))</f>
        <v>ada</v>
      </c>
      <c r="Y214" s="5" t="str">
        <f ca="1">IF(B_MSK[[#This Row],[N.B.nota]]="","",ADDRESS(ROW(B_MSK[QB]),COLUMN(B_MSK[QB]))&amp;":"&amp;ADDRESS(ROW(),COLUMN(B_MSK[QB])))</f>
        <v>$D$4:$D$214</v>
      </c>
      <c r="Z214" s="5">
        <f ca="1">IF(B_MSK[[#This Row],[concat]]="","",MATCH(B_MSK[[#This Row],[concat]],[2]!db[NB NOTA_C],0)+1)</f>
        <v>1238</v>
      </c>
      <c r="AA214" s="5" t="str">
        <f ca="1">IF(B_MSK[[#This Row],[//]]="","",HYPERLINK("[D:\kerja\BANK EXP\BARU\DB.XLSX]DB!e"&amp;B_MSK[[#This Row],[DB_ROW]],"&gt;"))</f>
        <v>&gt;</v>
      </c>
      <c r="AB214" s="30" t="str">
        <f ca="1">MID(B_MSK[[#This Row],[/ STN_1]],FIND(" ",B_MSK[[#This Row],[/ STN_1]])+1,LEN(B_MSK[[#This Row],[/ STN_1]]))</f>
        <v>GRS</v>
      </c>
      <c r="AC214" s="11">
        <f ca="1">IF(B_MSK[[#This Row],[//]]="","",IF(B_MSK[[#This Row],[ JUMLAH ]]="","",IF(B_MSK[[#This Row],[C]]="",B_MSK[[#This Row],[HARGA CTN]]/B_MSK[[#This Row],[JMLH BRG]],B_MSK[[#This Row],[HARGA CTN]]/B_MSK[[#This Row],[A_1]])))</f>
        <v>110400</v>
      </c>
      <c r="AD2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1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9200</v>
      </c>
      <c r="AF21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14" s="15">
        <f ca="1">IF(B_MSK[[#This Row],[HARGA_2]]="","",IF(MID(B_MSK[[#This Row],[/ STN_2]],FIND(" ",B_MSK[[#This Row],[/ STN_2]])+1,LEN(B_MSK[[#This Row],[/ STN_2]]))="LSN",B_MSK[[#This Row],[HARGA_2]]/12,""))</f>
        <v>766.66666666666663</v>
      </c>
      <c r="AH214" s="7" t="str">
        <f ca="1">IF(B_MSK[[#This Row],[HARGA_3]]="","","/ "&amp;"PCS")</f>
        <v>/ PCS</v>
      </c>
      <c r="AI214" s="15">
        <f ca="1">IF(B_MSK[[#This Row],[HARGA_3]]="",IF(B_MSK[[#This Row],[HARGA_2]]="",IF(B_MSK[[#This Row],[HARGA_1]]="","",B_MSK[[#This Row],[HARGA_1]]),B_MSK[[#This Row],[HARGA_2]]),B_MSK[[#This Row],[HARGA_3]])</f>
        <v>766.66666666666663</v>
      </c>
      <c r="AJ21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4" s="5" t="str">
        <f ca="1">IF(B_MSK[[#This Row],[//]]="","",SUBSTITUTE(SUBSTITUTE(SUBSTITUTE(B_MSK[[#This Row],[QTY/ CTN]]," ","_",2),"(",""),")","")&amp;"_")</f>
        <v>20 GRS_</v>
      </c>
      <c r="AL214" s="5">
        <f ca="1">IF(B_MSK[[#This Row],[A_B]]="","",SEARCH("_",B_MSK[[#This Row],[A_B]]))</f>
        <v>7</v>
      </c>
      <c r="AM214" s="5">
        <f ca="1">IF(B_MSK[[#This Row],[A_B]]="","",LEN(B_MSK[[#This Row],[A_B]]))</f>
        <v>7</v>
      </c>
      <c r="AN214" s="5" t="str">
        <f ca="1">IF(B_MSK[[#This Row],[A_B]]="","",LEFT(B_MSK[[#This Row],[QTY/ CTN]],B_MSK[[#This Row],[A_B_1]]))</f>
        <v>20 GRS</v>
      </c>
      <c r="AO214" s="5" t="str">
        <f ca="1">IF(B_MSK[[#This Row],[A_B]]="","",LEFT(B_MSK[[#This Row],[A_]],SEARCH(" ",B_MSK[[#This Row],[A_]])-1))</f>
        <v>20</v>
      </c>
      <c r="AP214" s="5" t="str">
        <f ca="1">IF(B_MSK[[#This Row],[A_B]]="","",RIGHT(B_MSK[[#This Row],[A_]],LEN(B_MSK[[#This Row],[A_]])-SEARCH(" ",B_MSK[[#This Row],[A_]])))</f>
        <v>GRS</v>
      </c>
      <c r="AQ2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14" s="5" t="str">
        <f ca="1">IF(B_MSK[[#This Row],[B_]]="","",LEFT(B_MSK[[#This Row],[B_]],SEARCH(" ",B_MSK[[#This Row],[B_]])))</f>
        <v xml:space="preserve">12 </v>
      </c>
      <c r="AS214" s="5" t="str">
        <f ca="1">IF(B_MSK[[#This Row],[B_]]="","",RIGHT(B_MSK[[#This Row],[B_]],LEN(B_MSK[[#This Row],[B_]])-SEARCH(" ",B_MSK[[#This Row],[B_]])))</f>
        <v>LSN</v>
      </c>
      <c r="AT214" s="5">
        <f ca="1">IF(B_MSK[[#This Row],[B_2]]="LSN",12,"")</f>
        <v>12</v>
      </c>
      <c r="AU214" s="5" t="str">
        <f ca="1">IF(B_MSK[[#This Row],[C_1]]="","","PCS")</f>
        <v>PCS</v>
      </c>
      <c r="AV214" s="5">
        <f ca="1">IF(B_MSK[[#This Row],[A_1]]="","",B_MSK[[#This Row],[A_1]]*IF(B_MSK[[#This Row],[B_1]]="",1,B_MSK[[#This Row],[B_1]])*IF(B_MSK[[#This Row],[C_1]]="",1,B_MSK[[#This Row],[C_1]]))</f>
        <v>2880</v>
      </c>
      <c r="AW214" s="5" t="str">
        <f ca="1">IF(B_MSK[[#This Row],[C_2]]="",IF(B_MSK[[#This Row],[B_2]]="",IF(B_MSK[[#This Row],[A_2]]="","",B_MSK[[#This Row],[A_2]]),B_MSK[[#This Row],[B_2]]),B_MSK[[#This Row],[C_2]])</f>
        <v>PCS</v>
      </c>
      <c r="AX214" s="2">
        <f ca="1">IF(ISNUMBER(B_MSK[[#This Row],[TANGGAL DATANG]]),B_MSK[[#This Row],[TANGGAL DATANG]],AX213)</f>
        <v>44935</v>
      </c>
      <c r="AY214" s="5" t="e">
        <f ca="1">IF(B_MSK[[#This Row],[DB_ROW]]="","",INDEX([3]!db[JENIS],B_MSK[[#This Row],[DB_ROW]]-1))</f>
        <v>#REF!</v>
      </c>
      <c r="AZ214" s="5">
        <f ca="1">IF(B_MSK[[#This Row],[A_1]]="","",B_MSK[[#This Row],[A_1]])*1</f>
        <v>20</v>
      </c>
      <c r="BA214" s="5" t="str">
        <f ca="1">IF(B_MSK[[#This Row],[//]]="","",INDEX(INDIRECT(DIR&amp;$2:$2),B_MSK[[#This Row],[//]]))</f>
        <v>ARTO MORO</v>
      </c>
      <c r="BB214" s="5" t="str">
        <f ca="1">CONCATENATE(B_MSK[[#This Row],[concat]],B_MSK[[#This Row],[HARGA_X]],B_MSK[[#This Row],[SAT]])</f>
        <v>kenkopencil2b6191hijaucaphitam766.666666666667</v>
      </c>
    </row>
    <row r="215" spans="1:54" x14ac:dyDescent="0.25">
      <c r="A215" s="6" t="s">
        <v>128</v>
      </c>
      <c r="B215" s="5" t="str">
        <f ca="1">IF(B_MSK[[#This Row],[N_ID]]="","",INDEX(INDIRECT(DIR&amp;$2:$2),MATCH(B_MSK[[#This Row],[N_ID]],INDIRECT(DIR&amp;"!NOTA[ID_P]"),0)))</f>
        <v/>
      </c>
      <c r="C215" s="5" t="str">
        <f ca="1">IF(B_MSK[[#This Row],[//]]="","",HYPERLINK("["&amp;SUBSTITUTE(DIR,"'","")&amp;"]NOTA!D"&amp;B_MSK[[#This Row],[//]]+2,"&gt;"))</f>
        <v>&gt;</v>
      </c>
      <c r="D215" s="5" t="str">
        <f ca="1">IF(B_MSK[[#This Row],[N_ID]]="","",COUNTIF(INDIRECT(DIR&amp;"!NOTA[ID_H]"),B_MSK[[#This Row],[ID NOTA]]))</f>
        <v/>
      </c>
      <c r="E21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212</v>
      </c>
      <c r="F2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5" s="7" t="str">
        <f ca="1">IF(B_MSK[[#This Row],[stt]]="ada",INDEX([2]!db[NB BM],B_MSK[DB_ROW]-1),"")</f>
        <v>Tipe-ex kertas Kenko CT-902</v>
      </c>
      <c r="H215" s="7" t="str">
        <f ca="1">IF(B_MSK[[#This Row],[//]]="","",INDEX(INDIRECT(DIR&amp;$2:$2),B_MSK[[#This Row],[//]]))</f>
        <v>KENKO SINAR INDONESIA</v>
      </c>
      <c r="I215" s="27" t="str">
        <f ca="1">IF(B_MSK[[#This Row],[//]]="","",INDEX(INDIRECT(DB_PATH&amp;$2:$2),B_MSK[[#This Row],[DB_ROW]]-1))</f>
        <v>48 LSN</v>
      </c>
      <c r="J215" s="5">
        <f ca="1">IF(B_MSK[[#This Row],[//]]="","",IF(INDEX(INDIRECT(DIR&amp;$2:$2),B_MSK[[#This Row],[//]])="","",INDEX(INDIRECT(DIR&amp;$2:$2),B_MSK[[#This Row],[//]])))</f>
        <v>2</v>
      </c>
      <c r="K215" s="5" t="str">
        <f ca="1">IF(B_MSK[[#This Row],[//]]="","",IF(INDEX(INDIRECT(DIR&amp;$2:$2),B_MSK[[#This Row],[//]])="","",INDEX(INDIRECT(DIR&amp;$2:$2),B_MSK[[#This Row],[//]])))</f>
        <v/>
      </c>
      <c r="L215" s="5" t="str">
        <f ca="1">IF(B_MSK[[#This Row],[//]]="","",IF(INDEX(INDIRECT(DIR&amp;$2:$2),B_MSK[[#This Row],[//]])="","",INDEX(INDIRECT(DIR&amp;$2:$2),B_MSK[[#This Row],[//]])))</f>
        <v/>
      </c>
      <c r="M215" s="13">
        <f ca="1">IF(B_MSK[[#This Row],[//]]="","",INDEX(INDIRECT(DIR&amp;$2:$2),B_MSK[[#This Row],[//]]))</f>
        <v>0</v>
      </c>
      <c r="N215" s="13">
        <f ca="1">IF(OR(B_MSK[[#This Row],[//]]="",),"",INDEX(INDIRECT(DIR&amp;$2:$2),B_MSK[[#This Row],[//]]))</f>
        <v>2880000</v>
      </c>
      <c r="O215" s="3">
        <f ca="1">IF(B_MSK[[#This Row],[//]]="","",IF(INDEX(INDIRECT(DIR&amp;$2:$2),B_MSK[[#This Row],[//]])=0,"",INDEX(INDIRECT(DIR&amp;$2:$2),B_MSK[[#This Row],[//]])))</f>
        <v>0.17</v>
      </c>
      <c r="P215" s="3" t="str">
        <f ca="1">IF(B_MSK[[#This Row],[//]]="","",IF(INDEX(INDIRECT(DIR&amp;$2:$2),B_MSK[[#This Row],[//]])=0,"",INDEX(INDIRECT(DIR&amp;$2:$2),B_MSK[[#This Row],[//]])))</f>
        <v/>
      </c>
      <c r="Q215" s="12">
        <f ca="1">IF(B_MSK[[#This Row],[//]]="","",INDEX(INDIRECT(DIR&amp;$2:$2),B_MSK[[#This Row],[//]]))</f>
        <v>4780800</v>
      </c>
      <c r="R2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5" s="37">
        <f ca="1">IF(B_MSK[[#This Row],[//]]="","",INDEX(INDIRECT(DIR&amp;$2:$2),B_MSK[[#This Row],[//]]))</f>
        <v>0</v>
      </c>
      <c r="U215" s="38" t="str">
        <f ca="1">IF(SUMIF(B_MSK[NAMA BARANG],B_MSK[[#This Row],[NAMA BARANG]],B_MSK[JMLH BRG])=0,"",SUMIF(B_MSK[NAMA BARANG],B_MSK[[#This Row],[NAMA BARANG]],B_MSK[C]))</f>
        <v/>
      </c>
      <c r="V215" s="7" t="str">
        <f ca="1">IF(B_MSK[[#This Row],[//]]="","",INDEX(INDIRECT(DIR&amp;$2:$2),B_MSK[[#This Row],[//]]))</f>
        <v>KENKO CORRECTION TAPE CT-902 (12M X 5MM)</v>
      </c>
      <c r="W215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kenkocorrectiontapect90212mx5mm</v>
      </c>
      <c r="X215" s="5" t="str">
        <f ca="1">IF(B_MSK[[#This Row],[N.B.nota]]="","",IF(MATCH(B_MSK[[#This Row],[concat]],[2]!db[NB NOTA_C],0)&gt;0,"ada",0))</f>
        <v>ada</v>
      </c>
      <c r="Y215" s="5" t="str">
        <f ca="1">IF(B_MSK[[#This Row],[N.B.nota]]="","",ADDRESS(ROW(B_MSK[QB]),COLUMN(B_MSK[QB]))&amp;":"&amp;ADDRESS(ROW(),COLUMN(B_MSK[QB])))</f>
        <v>$D$4:$D$215</v>
      </c>
      <c r="Z215" s="5">
        <f ca="1">IF(B_MSK[[#This Row],[concat]]="","",MATCH(B_MSK[[#This Row],[concat]],[2]!db[NB NOTA_C],0)+1)</f>
        <v>1124</v>
      </c>
      <c r="AA215" s="5" t="str">
        <f ca="1">IF(B_MSK[[#This Row],[//]]="","",HYPERLINK("[D:\kerja\BANK EXP\BARU\DB.XLSX]DB!e"&amp;B_MSK[[#This Row],[DB_ROW]],"&gt;"))</f>
        <v>&gt;</v>
      </c>
      <c r="AB215" s="30" t="str">
        <f ca="1">MID(B_MSK[[#This Row],[/ STN_1]],FIND(" ",B_MSK[[#This Row],[/ STN_1]])+1,LEN(B_MSK[[#This Row],[/ STN_1]]))</f>
        <v>LSN</v>
      </c>
      <c r="AC215" s="11">
        <f ca="1">IF(B_MSK[[#This Row],[//]]="","",IF(B_MSK[[#This Row],[ JUMLAH ]]="","",IF(B_MSK[[#This Row],[C]]="",B_MSK[[#This Row],[HARGA CTN]]/B_MSK[[#This Row],[JMLH BRG]],B_MSK[[#This Row],[HARGA CTN]]/B_MSK[[#This Row],[A_1]])))</f>
        <v>60000</v>
      </c>
      <c r="AD2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1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5000</v>
      </c>
      <c r="AF21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15" s="15" t="str">
        <f ca="1">IF(B_MSK[[#This Row],[HARGA_2]]="","",IF(MID(B_MSK[[#This Row],[/ STN_2]],FIND(" ",B_MSK[[#This Row],[/ STN_2]])+1,LEN(B_MSK[[#This Row],[/ STN_2]]))="LSN",B_MSK[[#This Row],[HARGA_2]]/12,""))</f>
        <v/>
      </c>
      <c r="AH215" s="7" t="str">
        <f ca="1">IF(B_MSK[[#This Row],[HARGA_3]]="","","/ "&amp;"PCS")</f>
        <v/>
      </c>
      <c r="AI215" s="15">
        <f ca="1">IF(B_MSK[[#This Row],[HARGA_3]]="",IF(B_MSK[[#This Row],[HARGA_2]]="",IF(B_MSK[[#This Row],[HARGA_1]]="","",B_MSK[[#This Row],[HARGA_1]]),B_MSK[[#This Row],[HARGA_2]]),B_MSK[[#This Row],[HARGA_3]])</f>
        <v>5000</v>
      </c>
      <c r="AJ21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5" s="5" t="str">
        <f ca="1">IF(B_MSK[[#This Row],[//]]="","",SUBSTITUTE(SUBSTITUTE(SUBSTITUTE(B_MSK[[#This Row],[QTY/ CTN]]," ","_",2),"(",""),")","")&amp;"_")</f>
        <v>48 LSN_</v>
      </c>
      <c r="AL215" s="5">
        <f ca="1">IF(B_MSK[[#This Row],[A_B]]="","",SEARCH("_",B_MSK[[#This Row],[A_B]]))</f>
        <v>7</v>
      </c>
      <c r="AM215" s="5">
        <f ca="1">IF(B_MSK[[#This Row],[A_B]]="","",LEN(B_MSK[[#This Row],[A_B]]))</f>
        <v>7</v>
      </c>
      <c r="AN215" s="5" t="str">
        <f ca="1">IF(B_MSK[[#This Row],[A_B]]="","",LEFT(B_MSK[[#This Row],[QTY/ CTN]],B_MSK[[#This Row],[A_B_1]]))</f>
        <v>48 LSN</v>
      </c>
      <c r="AO215" s="5" t="str">
        <f ca="1">IF(B_MSK[[#This Row],[A_B]]="","",LEFT(B_MSK[[#This Row],[A_]],SEARCH(" ",B_MSK[[#This Row],[A_]])-1))</f>
        <v>48</v>
      </c>
      <c r="AP215" s="5" t="str">
        <f ca="1">IF(B_MSK[[#This Row],[A_B]]="","",RIGHT(B_MSK[[#This Row],[A_]],LEN(B_MSK[[#This Row],[A_]])-SEARCH(" ",B_MSK[[#This Row],[A_]])))</f>
        <v>LSN</v>
      </c>
      <c r="AQ2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15" s="5" t="str">
        <f ca="1">IF(B_MSK[[#This Row],[B_]]="","",LEFT(B_MSK[[#This Row],[B_]],SEARCH(" ",B_MSK[[#This Row],[B_]])))</f>
        <v xml:space="preserve">12 </v>
      </c>
      <c r="AS215" s="5" t="str">
        <f ca="1">IF(B_MSK[[#This Row],[B_]]="","",RIGHT(B_MSK[[#This Row],[B_]],LEN(B_MSK[[#This Row],[B_]])-SEARCH(" ",B_MSK[[#This Row],[B_]])))</f>
        <v>PCS</v>
      </c>
      <c r="AT215" s="5" t="str">
        <f ca="1">IF(B_MSK[[#This Row],[B_2]]="LSN",12,"")</f>
        <v/>
      </c>
      <c r="AU215" s="5" t="str">
        <f ca="1">IF(B_MSK[[#This Row],[C_1]]="","","PCS")</f>
        <v/>
      </c>
      <c r="AV215" s="5">
        <f ca="1">IF(B_MSK[[#This Row],[A_1]]="","",B_MSK[[#This Row],[A_1]]*IF(B_MSK[[#This Row],[B_1]]="",1,B_MSK[[#This Row],[B_1]])*IF(B_MSK[[#This Row],[C_1]]="",1,B_MSK[[#This Row],[C_1]]))</f>
        <v>576</v>
      </c>
      <c r="AW215" s="5" t="str">
        <f ca="1">IF(B_MSK[[#This Row],[C_2]]="",IF(B_MSK[[#This Row],[B_2]]="",IF(B_MSK[[#This Row],[A_2]]="","",B_MSK[[#This Row],[A_2]]),B_MSK[[#This Row],[B_2]]),B_MSK[[#This Row],[C_2]])</f>
        <v>PCS</v>
      </c>
      <c r="AX215" s="2">
        <f ca="1">IF(ISNUMBER(B_MSK[[#This Row],[TANGGAL DATANG]]),B_MSK[[#This Row],[TANGGAL DATANG]],AX214)</f>
        <v>44935</v>
      </c>
      <c r="AY215" s="5" t="e">
        <f ca="1">IF(B_MSK[[#This Row],[DB_ROW]]="","",INDEX([3]!db[JENIS],B_MSK[[#This Row],[DB_ROW]]-1))</f>
        <v>#REF!</v>
      </c>
      <c r="AZ215" s="5">
        <f ca="1">IF(B_MSK[[#This Row],[A_1]]="","",B_MSK[[#This Row],[A_1]])*1</f>
        <v>48</v>
      </c>
      <c r="BA215" s="5" t="str">
        <f ca="1">IF(B_MSK[[#This Row],[//]]="","",INDEX(INDIRECT(DIR&amp;$2:$2),B_MSK[[#This Row],[//]]))</f>
        <v>ARTO MORO</v>
      </c>
      <c r="BB215" s="5" t="str">
        <f ca="1">CONCATENATE(B_MSK[[#This Row],[concat]],B_MSK[[#This Row],[HARGA_X]],B_MSK[[#This Row],[SAT]])</f>
        <v>kenkocorrectiontapect90212mx5mm5000</v>
      </c>
    </row>
    <row r="216" spans="1:54" x14ac:dyDescent="0.25">
      <c r="A216" s="6" t="s">
        <v>128</v>
      </c>
      <c r="B216" s="5" t="str">
        <f ca="1">IF(B_MSK[[#This Row],[N_ID]]="","",INDEX(INDIRECT(DIR&amp;$2:$2),MATCH(B_MSK[[#This Row],[N_ID]],INDIRECT(DIR&amp;"!NOTA[ID_P]"),0)))</f>
        <v/>
      </c>
      <c r="C216" s="5" t="str">
        <f ca="1">IF(B_MSK[[#This Row],[//]]="","",HYPERLINK("["&amp;SUBSTITUTE(DIR,"'","")&amp;"]NOTA!D"&amp;B_MSK[[#This Row],[//]]+2,"&gt;"))</f>
        <v>&gt;</v>
      </c>
      <c r="D216" s="5" t="str">
        <f ca="1">IF(B_MSK[[#This Row],[N_ID]]="","",COUNTIF(INDIRECT(DIR&amp;"!NOTA[ID_H]"),B_MSK[[#This Row],[ID NOTA]]))</f>
        <v/>
      </c>
      <c r="E2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213</v>
      </c>
      <c r="F2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6" s="7" t="str">
        <f ca="1">IF(B_MSK[[#This Row],[stt]]="ada",INDEX([2]!db[NB BM],B_MSK[DB_ROW]-1),"")</f>
        <v>Tipe-ex kertas Kenko CT-906</v>
      </c>
      <c r="H216" s="7" t="str">
        <f ca="1">IF(B_MSK[[#This Row],[//]]="","",INDEX(INDIRECT(DIR&amp;$2:$2),B_MSK[[#This Row],[//]]))</f>
        <v>KENKO SINAR INDONESIA</v>
      </c>
      <c r="I216" s="27" t="str">
        <f ca="1">IF(B_MSK[[#This Row],[//]]="","",INDEX(INDIRECT(DB_PATH&amp;$2:$2),B_MSK[[#This Row],[DB_ROW]]-1))</f>
        <v>48 LSN</v>
      </c>
      <c r="J216" s="5">
        <f ca="1">IF(B_MSK[[#This Row],[//]]="","",IF(INDEX(INDIRECT(DIR&amp;$2:$2),B_MSK[[#This Row],[//]])="","",INDEX(INDIRECT(DIR&amp;$2:$2),B_MSK[[#This Row],[//]])))</f>
        <v>1</v>
      </c>
      <c r="K216" s="5" t="str">
        <f ca="1">IF(B_MSK[[#This Row],[//]]="","",IF(INDEX(INDIRECT(DIR&amp;$2:$2),B_MSK[[#This Row],[//]])="","",INDEX(INDIRECT(DIR&amp;$2:$2),B_MSK[[#This Row],[//]])))</f>
        <v/>
      </c>
      <c r="L216" s="5" t="str">
        <f ca="1">IF(B_MSK[[#This Row],[//]]="","",IF(INDEX(INDIRECT(DIR&amp;$2:$2),B_MSK[[#This Row],[//]])="","",INDEX(INDIRECT(DIR&amp;$2:$2),B_MSK[[#This Row],[//]])))</f>
        <v/>
      </c>
      <c r="M216" s="13">
        <f ca="1">IF(B_MSK[[#This Row],[//]]="","",INDEX(INDIRECT(DIR&amp;$2:$2),B_MSK[[#This Row],[//]]))</f>
        <v>0</v>
      </c>
      <c r="N216" s="13">
        <f ca="1">IF(OR(B_MSK[[#This Row],[//]]="",),"",INDEX(INDIRECT(DIR&amp;$2:$2),B_MSK[[#This Row],[//]]))</f>
        <v>2995200</v>
      </c>
      <c r="O216" s="3">
        <f ca="1">IF(B_MSK[[#This Row],[//]]="","",IF(INDEX(INDIRECT(DIR&amp;$2:$2),B_MSK[[#This Row],[//]])=0,"",INDEX(INDIRECT(DIR&amp;$2:$2),B_MSK[[#This Row],[//]])))</f>
        <v>0.17</v>
      </c>
      <c r="P216" s="3" t="str">
        <f ca="1">IF(B_MSK[[#This Row],[//]]="","",IF(INDEX(INDIRECT(DIR&amp;$2:$2),B_MSK[[#This Row],[//]])=0,"",INDEX(INDIRECT(DIR&amp;$2:$2),B_MSK[[#This Row],[//]])))</f>
        <v/>
      </c>
      <c r="Q216" s="12">
        <f ca="1">IF(B_MSK[[#This Row],[//]]="","",INDEX(INDIRECT(DIR&amp;$2:$2),B_MSK[[#This Row],[//]]))</f>
        <v>2486016</v>
      </c>
      <c r="R2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6" s="37">
        <f ca="1">IF(B_MSK[[#This Row],[//]]="","",INDEX(INDIRECT(DIR&amp;$2:$2),B_MSK[[#This Row],[//]]))</f>
        <v>0</v>
      </c>
      <c r="U216" s="38" t="str">
        <f ca="1">IF(SUMIF(B_MSK[NAMA BARANG],B_MSK[[#This Row],[NAMA BARANG]],B_MSK[JMLH BRG])=0,"",SUMIF(B_MSK[NAMA BARANG],B_MSK[[#This Row],[NAMA BARANG]],B_MSK[C]))</f>
        <v/>
      </c>
      <c r="V216" s="7" t="str">
        <f ca="1">IF(B_MSK[[#This Row],[//]]="","",INDEX(INDIRECT(DIR&amp;$2:$2),B_MSK[[#This Row],[//]]))</f>
        <v>KENKO CORRECTION TAPE CT-906 (12M X 5MM)</v>
      </c>
      <c r="W216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kenkocorrectiontapect90612mx5mm</v>
      </c>
      <c r="X216" s="5" t="str">
        <f ca="1">IF(B_MSK[[#This Row],[N.B.nota]]="","",IF(MATCH(B_MSK[[#This Row],[concat]],[2]!db[NB NOTA_C],0)&gt;0,"ada",0))</f>
        <v>ada</v>
      </c>
      <c r="Y216" s="5" t="str">
        <f ca="1">IF(B_MSK[[#This Row],[N.B.nota]]="","",ADDRESS(ROW(B_MSK[QB]),COLUMN(B_MSK[QB]))&amp;":"&amp;ADDRESS(ROW(),COLUMN(B_MSK[QB])))</f>
        <v>$D$4:$D$216</v>
      </c>
      <c r="Z216" s="5">
        <f ca="1">IF(B_MSK[[#This Row],[concat]]="","",MATCH(B_MSK[[#This Row],[concat]],[2]!db[NB NOTA_C],0)+1)</f>
        <v>1129</v>
      </c>
      <c r="AA216" s="5" t="str">
        <f ca="1">IF(B_MSK[[#This Row],[//]]="","",HYPERLINK("[D:\kerja\BANK EXP\BARU\DB.XLSX]DB!e"&amp;B_MSK[[#This Row],[DB_ROW]],"&gt;"))</f>
        <v>&gt;</v>
      </c>
      <c r="AB216" s="30" t="str">
        <f ca="1">MID(B_MSK[[#This Row],[/ STN_1]],FIND(" ",B_MSK[[#This Row],[/ STN_1]])+1,LEN(B_MSK[[#This Row],[/ STN_1]]))</f>
        <v>LSN</v>
      </c>
      <c r="AC216" s="11">
        <f ca="1">IF(B_MSK[[#This Row],[//]]="","",IF(B_MSK[[#This Row],[ JUMLAH ]]="","",IF(B_MSK[[#This Row],[C]]="",B_MSK[[#This Row],[HARGA CTN]]/B_MSK[[#This Row],[JMLH BRG]],B_MSK[[#This Row],[HARGA CTN]]/B_MSK[[#This Row],[A_1]])))</f>
        <v>62400</v>
      </c>
      <c r="AD2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1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5200</v>
      </c>
      <c r="AF21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16" s="15" t="str">
        <f ca="1">IF(B_MSK[[#This Row],[HARGA_2]]="","",IF(MID(B_MSK[[#This Row],[/ STN_2]],FIND(" ",B_MSK[[#This Row],[/ STN_2]])+1,LEN(B_MSK[[#This Row],[/ STN_2]]))="LSN",B_MSK[[#This Row],[HARGA_2]]/12,""))</f>
        <v/>
      </c>
      <c r="AH216" s="7" t="str">
        <f ca="1">IF(B_MSK[[#This Row],[HARGA_3]]="","","/ "&amp;"PCS")</f>
        <v/>
      </c>
      <c r="AI216" s="15">
        <f ca="1">IF(B_MSK[[#This Row],[HARGA_3]]="",IF(B_MSK[[#This Row],[HARGA_2]]="",IF(B_MSK[[#This Row],[HARGA_1]]="","",B_MSK[[#This Row],[HARGA_1]]),B_MSK[[#This Row],[HARGA_2]]),B_MSK[[#This Row],[HARGA_3]])</f>
        <v>5200</v>
      </c>
      <c r="AJ21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6" s="5" t="str">
        <f ca="1">IF(B_MSK[[#This Row],[//]]="","",SUBSTITUTE(SUBSTITUTE(SUBSTITUTE(B_MSK[[#This Row],[QTY/ CTN]]," ","_",2),"(",""),")","")&amp;"_")</f>
        <v>48 LSN_</v>
      </c>
      <c r="AL216" s="5">
        <f ca="1">IF(B_MSK[[#This Row],[A_B]]="","",SEARCH("_",B_MSK[[#This Row],[A_B]]))</f>
        <v>7</v>
      </c>
      <c r="AM216" s="5">
        <f ca="1">IF(B_MSK[[#This Row],[A_B]]="","",LEN(B_MSK[[#This Row],[A_B]]))</f>
        <v>7</v>
      </c>
      <c r="AN216" s="5" t="str">
        <f ca="1">IF(B_MSK[[#This Row],[A_B]]="","",LEFT(B_MSK[[#This Row],[QTY/ CTN]],B_MSK[[#This Row],[A_B_1]]))</f>
        <v>48 LSN</v>
      </c>
      <c r="AO216" s="5" t="str">
        <f ca="1">IF(B_MSK[[#This Row],[A_B]]="","",LEFT(B_MSK[[#This Row],[A_]],SEARCH(" ",B_MSK[[#This Row],[A_]])-1))</f>
        <v>48</v>
      </c>
      <c r="AP216" s="5" t="str">
        <f ca="1">IF(B_MSK[[#This Row],[A_B]]="","",RIGHT(B_MSK[[#This Row],[A_]],LEN(B_MSK[[#This Row],[A_]])-SEARCH(" ",B_MSK[[#This Row],[A_]])))</f>
        <v>LSN</v>
      </c>
      <c r="AQ2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16" s="5" t="str">
        <f ca="1">IF(B_MSK[[#This Row],[B_]]="","",LEFT(B_MSK[[#This Row],[B_]],SEARCH(" ",B_MSK[[#This Row],[B_]])))</f>
        <v xml:space="preserve">12 </v>
      </c>
      <c r="AS216" s="5" t="str">
        <f ca="1">IF(B_MSK[[#This Row],[B_]]="","",RIGHT(B_MSK[[#This Row],[B_]],LEN(B_MSK[[#This Row],[B_]])-SEARCH(" ",B_MSK[[#This Row],[B_]])))</f>
        <v>PCS</v>
      </c>
      <c r="AT216" s="5" t="str">
        <f ca="1">IF(B_MSK[[#This Row],[B_2]]="LSN",12,"")</f>
        <v/>
      </c>
      <c r="AU216" s="5" t="str">
        <f ca="1">IF(B_MSK[[#This Row],[C_1]]="","","PCS")</f>
        <v/>
      </c>
      <c r="AV216" s="5">
        <f ca="1">IF(B_MSK[[#This Row],[A_1]]="","",B_MSK[[#This Row],[A_1]]*IF(B_MSK[[#This Row],[B_1]]="",1,B_MSK[[#This Row],[B_1]])*IF(B_MSK[[#This Row],[C_1]]="",1,B_MSK[[#This Row],[C_1]]))</f>
        <v>576</v>
      </c>
      <c r="AW216" s="5" t="str">
        <f ca="1">IF(B_MSK[[#This Row],[C_2]]="",IF(B_MSK[[#This Row],[B_2]]="",IF(B_MSK[[#This Row],[A_2]]="","",B_MSK[[#This Row],[A_2]]),B_MSK[[#This Row],[B_2]]),B_MSK[[#This Row],[C_2]])</f>
        <v>PCS</v>
      </c>
      <c r="AX216" s="2">
        <f ca="1">IF(ISNUMBER(B_MSK[[#This Row],[TANGGAL DATANG]]),B_MSK[[#This Row],[TANGGAL DATANG]],AX215)</f>
        <v>44935</v>
      </c>
      <c r="AY216" s="5" t="e">
        <f ca="1">IF(B_MSK[[#This Row],[DB_ROW]]="","",INDEX([3]!db[JENIS],B_MSK[[#This Row],[DB_ROW]]-1))</f>
        <v>#REF!</v>
      </c>
      <c r="AZ216" s="5">
        <f ca="1">IF(B_MSK[[#This Row],[A_1]]="","",B_MSK[[#This Row],[A_1]])*1</f>
        <v>48</v>
      </c>
      <c r="BA216" s="5" t="str">
        <f ca="1">IF(B_MSK[[#This Row],[//]]="","",INDEX(INDIRECT(DIR&amp;$2:$2),B_MSK[[#This Row],[//]]))</f>
        <v>ARTO MORO</v>
      </c>
      <c r="BB216" s="5" t="str">
        <f ca="1">CONCATENATE(B_MSK[[#This Row],[concat]],B_MSK[[#This Row],[HARGA_X]],B_MSK[[#This Row],[SAT]])</f>
        <v>kenkocorrectiontapect90612mx5mm5200</v>
      </c>
    </row>
    <row r="217" spans="1:54" x14ac:dyDescent="0.25">
      <c r="A217" s="6" t="s">
        <v>128</v>
      </c>
      <c r="B217" s="5" t="str">
        <f ca="1">IF(B_MSK[[#This Row],[N_ID]]="","",INDEX(INDIRECT(DIR&amp;$2:$2),MATCH(B_MSK[[#This Row],[N_ID]],INDIRECT(DIR&amp;"!NOTA[ID_P]"),0)))</f>
        <v/>
      </c>
      <c r="C217" s="5" t="str">
        <f ca="1">IF(B_MSK[[#This Row],[//]]="","",HYPERLINK("["&amp;SUBSTITUTE(DIR,"'","")&amp;"]NOTA!D"&amp;B_MSK[[#This Row],[//]]+2,"&gt;"))</f>
        <v>&gt;</v>
      </c>
      <c r="D217" s="5" t="str">
        <f ca="1">IF(B_MSK[[#This Row],[N_ID]]="","",COUNTIF(INDIRECT(DIR&amp;"!NOTA[ID_H]"),B_MSK[[#This Row],[ID NOTA]]))</f>
        <v/>
      </c>
      <c r="E2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214</v>
      </c>
      <c r="F2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7" s="7" t="str">
        <f ca="1">IF(B_MSK[[#This Row],[stt]]="ada",INDEX([2]!db[NB BM],B_MSK[DB_ROW]-1),"")</f>
        <v>Gel pen Microtec Kenko 0.4mm Hitam</v>
      </c>
      <c r="H217" s="7" t="str">
        <f ca="1">IF(B_MSK[[#This Row],[//]]="","",INDEX(INDIRECT(DIR&amp;$2:$2),B_MSK[[#This Row],[//]]))</f>
        <v>KENKO SINAR INDONESIA</v>
      </c>
      <c r="I217" s="27" t="str">
        <f ca="1">IF(B_MSK[[#This Row],[//]]="","",INDEX(INDIRECT(DB_PATH&amp;$2:$2),B_MSK[[#This Row],[DB_ROW]]-1))</f>
        <v>12 GRS</v>
      </c>
      <c r="J217" s="5">
        <f ca="1">IF(B_MSK[[#This Row],[//]]="","",IF(INDEX(INDIRECT(DIR&amp;$2:$2),B_MSK[[#This Row],[//]])="","",INDEX(INDIRECT(DIR&amp;$2:$2),B_MSK[[#This Row],[//]])))</f>
        <v>1</v>
      </c>
      <c r="K217" s="5" t="str">
        <f ca="1">IF(B_MSK[[#This Row],[//]]="","",IF(INDEX(INDIRECT(DIR&amp;$2:$2),B_MSK[[#This Row],[//]])="","",INDEX(INDIRECT(DIR&amp;$2:$2),B_MSK[[#This Row],[//]])))</f>
        <v/>
      </c>
      <c r="L217" s="5" t="str">
        <f ca="1">IF(B_MSK[[#This Row],[//]]="","",IF(INDEX(INDIRECT(DIR&amp;$2:$2),B_MSK[[#This Row],[//]])="","",INDEX(INDIRECT(DIR&amp;$2:$2),B_MSK[[#This Row],[//]])))</f>
        <v/>
      </c>
      <c r="M217" s="13">
        <f ca="1">IF(B_MSK[[#This Row],[//]]="","",INDEX(INDIRECT(DIR&amp;$2:$2),B_MSK[[#This Row],[//]]))</f>
        <v>0</v>
      </c>
      <c r="N217" s="13">
        <f ca="1">IF(OR(B_MSK[[#This Row],[//]]="",),"",INDEX(INDIRECT(DIR&amp;$2:$2),B_MSK[[#This Row],[//]]))</f>
        <v>5702400</v>
      </c>
      <c r="O217" s="3">
        <f ca="1">IF(B_MSK[[#This Row],[//]]="","",IF(INDEX(INDIRECT(DIR&amp;$2:$2),B_MSK[[#This Row],[//]])=0,"",INDEX(INDIRECT(DIR&amp;$2:$2),B_MSK[[#This Row],[//]])))</f>
        <v>0.17</v>
      </c>
      <c r="P217" s="3" t="str">
        <f ca="1">IF(B_MSK[[#This Row],[//]]="","",IF(INDEX(INDIRECT(DIR&amp;$2:$2),B_MSK[[#This Row],[//]])=0,"",INDEX(INDIRECT(DIR&amp;$2:$2),B_MSK[[#This Row],[//]])))</f>
        <v/>
      </c>
      <c r="Q217" s="12">
        <f ca="1">IF(B_MSK[[#This Row],[//]]="","",INDEX(INDIRECT(DIR&amp;$2:$2),B_MSK[[#This Row],[//]]))</f>
        <v>4732992</v>
      </c>
      <c r="R2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7" s="37">
        <f ca="1">IF(B_MSK[[#This Row],[//]]="","",INDEX(INDIRECT(DIR&amp;$2:$2),B_MSK[[#This Row],[//]]))</f>
        <v>0</v>
      </c>
      <c r="U217" s="38" t="str">
        <f ca="1">IF(SUMIF(B_MSK[NAMA BARANG],B_MSK[[#This Row],[NAMA BARANG]],B_MSK[JMLH BRG])=0,"",SUMIF(B_MSK[NAMA BARANG],B_MSK[[#This Row],[NAMA BARANG]],B_MSK[C]))</f>
        <v/>
      </c>
      <c r="V217" s="7" t="str">
        <f ca="1">IF(B_MSK[[#This Row],[//]]="","",INDEX(INDIRECT(DIR&amp;$2:$2),B_MSK[[#This Row],[//]]))</f>
        <v>KENKO GEL PEN MICROTEC 0.4MM BLACK</v>
      </c>
      <c r="W217" s="7" t="str">
        <f ca="1">LOWER(SUBSTITUTE(SUBSTITUTE(SUBSTITUTE(SUBSTITUTE(SUBSTITUTE(SUBSTITUTE(SUBSTITUTE(SUBSTITUTE(SUBSTITUTE(B_MSK[[#This Row],[N.B.nota]]," ",""),"-",""),"(",""),")",""),".",""),",",""),"/",""),"""",""),"+",""))</f>
        <v>kenkogelpenmicrotec04mmblack</v>
      </c>
      <c r="X217" s="5" t="str">
        <f ca="1">IF(B_MSK[[#This Row],[N.B.nota]]="","",IF(MATCH(B_MSK[[#This Row],[concat]],[2]!db[NB NOTA_C],0)&gt;0,"ada",0))</f>
        <v>ada</v>
      </c>
      <c r="Y217" s="5" t="str">
        <f ca="1">IF(B_MSK[[#This Row],[N.B.nota]]="","",ADDRESS(ROW(B_MSK[QB]),COLUMN(B_MSK[QB]))&amp;":"&amp;ADDRESS(ROW(),COLUMN(B_MSK[QB])))</f>
        <v>$D$4:$D$217</v>
      </c>
      <c r="Z217" s="5">
        <f ca="1">IF(B_MSK[[#This Row],[concat]]="","",MATCH(B_MSK[[#This Row],[concat]],[2]!db[NB NOTA_C],0)+1)</f>
        <v>1177</v>
      </c>
      <c r="AA217" s="5" t="str">
        <f ca="1">IF(B_MSK[[#This Row],[//]]="","",HYPERLINK("[D:\kerja\BANK EXP\BARU\DB.XLSX]DB!e"&amp;B_MSK[[#This Row],[DB_ROW]],"&gt;"))</f>
        <v>&gt;</v>
      </c>
      <c r="AB217" s="30" t="str">
        <f ca="1">MID(B_MSK[[#This Row],[/ STN_1]],FIND(" ",B_MSK[[#This Row],[/ STN_1]])+1,LEN(B_MSK[[#This Row],[/ STN_1]]))</f>
        <v>GRS</v>
      </c>
      <c r="AC217" s="11">
        <f ca="1">IF(B_MSK[[#This Row],[//]]="","",IF(B_MSK[[#This Row],[ JUMLAH ]]="","",IF(B_MSK[[#This Row],[C]]="",B_MSK[[#This Row],[HARGA CTN]]/B_MSK[[#This Row],[JMLH BRG]],B_MSK[[#This Row],[HARGA CTN]]/B_MSK[[#This Row],[A_1]])))</f>
        <v>475200</v>
      </c>
      <c r="AD2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1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39600</v>
      </c>
      <c r="AF217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17" s="15">
        <f ca="1">IF(B_MSK[[#This Row],[HARGA_2]]="","",IF(MID(B_MSK[[#This Row],[/ STN_2]],FIND(" ",B_MSK[[#This Row],[/ STN_2]])+1,LEN(B_MSK[[#This Row],[/ STN_2]]))="LSN",B_MSK[[#This Row],[HARGA_2]]/12,""))</f>
        <v>3300</v>
      </c>
      <c r="AH217" s="7" t="str">
        <f ca="1">IF(B_MSK[[#This Row],[HARGA_3]]="","","/ "&amp;"PCS")</f>
        <v>/ PCS</v>
      </c>
      <c r="AI217" s="15">
        <f ca="1">IF(B_MSK[[#This Row],[HARGA_3]]="",IF(B_MSK[[#This Row],[HARGA_2]]="",IF(B_MSK[[#This Row],[HARGA_1]]="","",B_MSK[[#This Row],[HARGA_1]]),B_MSK[[#This Row],[HARGA_2]]),B_MSK[[#This Row],[HARGA_3]])</f>
        <v>3300</v>
      </c>
      <c r="AJ21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7" s="5" t="str">
        <f ca="1">IF(B_MSK[[#This Row],[//]]="","",SUBSTITUTE(SUBSTITUTE(SUBSTITUTE(B_MSK[[#This Row],[QTY/ CTN]]," ","_",2),"(",""),")","")&amp;"_")</f>
        <v>12 GRS_</v>
      </c>
      <c r="AL217" s="5">
        <f ca="1">IF(B_MSK[[#This Row],[A_B]]="","",SEARCH("_",B_MSK[[#This Row],[A_B]]))</f>
        <v>7</v>
      </c>
      <c r="AM217" s="5">
        <f ca="1">IF(B_MSK[[#This Row],[A_B]]="","",LEN(B_MSK[[#This Row],[A_B]]))</f>
        <v>7</v>
      </c>
      <c r="AN217" s="5" t="str">
        <f ca="1">IF(B_MSK[[#This Row],[A_B]]="","",LEFT(B_MSK[[#This Row],[QTY/ CTN]],B_MSK[[#This Row],[A_B_1]]))</f>
        <v>12 GRS</v>
      </c>
      <c r="AO217" s="5" t="str">
        <f ca="1">IF(B_MSK[[#This Row],[A_B]]="","",LEFT(B_MSK[[#This Row],[A_]],SEARCH(" ",B_MSK[[#This Row],[A_]])-1))</f>
        <v>12</v>
      </c>
      <c r="AP217" s="5" t="str">
        <f ca="1">IF(B_MSK[[#This Row],[A_B]]="","",RIGHT(B_MSK[[#This Row],[A_]],LEN(B_MSK[[#This Row],[A_]])-SEARCH(" ",B_MSK[[#This Row],[A_]])))</f>
        <v>GRS</v>
      </c>
      <c r="AQ2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17" s="5" t="str">
        <f ca="1">IF(B_MSK[[#This Row],[B_]]="","",LEFT(B_MSK[[#This Row],[B_]],SEARCH(" ",B_MSK[[#This Row],[B_]])))</f>
        <v xml:space="preserve">12 </v>
      </c>
      <c r="AS217" s="5" t="str">
        <f ca="1">IF(B_MSK[[#This Row],[B_]]="","",RIGHT(B_MSK[[#This Row],[B_]],LEN(B_MSK[[#This Row],[B_]])-SEARCH(" ",B_MSK[[#This Row],[B_]])))</f>
        <v>LSN</v>
      </c>
      <c r="AT217" s="5">
        <f ca="1">IF(B_MSK[[#This Row],[B_2]]="LSN",12,"")</f>
        <v>12</v>
      </c>
      <c r="AU217" s="5" t="str">
        <f ca="1">IF(B_MSK[[#This Row],[C_1]]="","","PCS")</f>
        <v>PCS</v>
      </c>
      <c r="AV217" s="5">
        <f ca="1">IF(B_MSK[[#This Row],[A_1]]="","",B_MSK[[#This Row],[A_1]]*IF(B_MSK[[#This Row],[B_1]]="",1,B_MSK[[#This Row],[B_1]])*IF(B_MSK[[#This Row],[C_1]]="",1,B_MSK[[#This Row],[C_1]]))</f>
        <v>1728</v>
      </c>
      <c r="AW217" s="5" t="str">
        <f ca="1">IF(B_MSK[[#This Row],[C_2]]="",IF(B_MSK[[#This Row],[B_2]]="",IF(B_MSK[[#This Row],[A_2]]="","",B_MSK[[#This Row],[A_2]]),B_MSK[[#This Row],[B_2]]),B_MSK[[#This Row],[C_2]])</f>
        <v>PCS</v>
      </c>
      <c r="AX217" s="2">
        <f ca="1">IF(ISNUMBER(B_MSK[[#This Row],[TANGGAL DATANG]]),B_MSK[[#This Row],[TANGGAL DATANG]],AX216)</f>
        <v>44935</v>
      </c>
      <c r="AY217" s="5" t="e">
        <f ca="1">IF(B_MSK[[#This Row],[DB_ROW]]="","",INDEX([3]!db[JENIS],B_MSK[[#This Row],[DB_ROW]]-1))</f>
        <v>#REF!</v>
      </c>
      <c r="AZ217" s="5">
        <f ca="1">IF(B_MSK[[#This Row],[A_1]]="","",B_MSK[[#This Row],[A_1]])*1</f>
        <v>12</v>
      </c>
      <c r="BA217" s="5" t="str">
        <f ca="1">IF(B_MSK[[#This Row],[//]]="","",INDEX(INDIRECT(DIR&amp;$2:$2),B_MSK[[#This Row],[//]]))</f>
        <v>ARTO MORO</v>
      </c>
      <c r="BB217" s="5" t="str">
        <f ca="1">CONCATENATE(B_MSK[[#This Row],[concat]],B_MSK[[#This Row],[HARGA_X]],B_MSK[[#This Row],[SAT]])</f>
        <v>kenkogelpenmicrotec04mmblack3300</v>
      </c>
    </row>
    <row r="218" spans="1:54" x14ac:dyDescent="0.25">
      <c r="A218" s="6" t="s">
        <v>128</v>
      </c>
      <c r="B218" s="5" t="str">
        <f ca="1">IF(B_MSK[[#This Row],[N_ID]]="","",INDEX(INDIRECT(DIR&amp;$2:$2),MATCH(B_MSK[[#This Row],[N_ID]],INDIRECT(DIR&amp;"!NOTA[ID_P]"),0)))</f>
        <v/>
      </c>
      <c r="C218" s="5" t="str">
        <f ca="1">IF(B_MSK[[#This Row],[//]]="","",HYPERLINK("["&amp;SUBSTITUTE(DIR,"'","")&amp;"]NOTA!D"&amp;B_MSK[[#This Row],[//]]+2,"&gt;"))</f>
        <v>&gt;</v>
      </c>
      <c r="D218" s="5" t="str">
        <f ca="1">IF(B_MSK[[#This Row],[N_ID]]="","",COUNTIF(INDIRECT(DIR&amp;"!NOTA[ID_H]"),B_MSK[[#This Row],[ID NOTA]]))</f>
        <v/>
      </c>
      <c r="E21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215</v>
      </c>
      <c r="F2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8" s="7" t="str">
        <f ca="1">IF(B_MSK[[#This Row],[stt]]="ada",INDEX([2]!db[NB BM],B_MSK[DB_ROW]-1),"")</f>
        <v>Pensil Kenko 2B-6800 Platinum</v>
      </c>
      <c r="H218" s="7" t="str">
        <f ca="1">IF(B_MSK[[#This Row],[//]]="","",INDEX(INDIRECT(DIR&amp;$2:$2),B_MSK[[#This Row],[//]]))</f>
        <v>KENKO SINAR INDONESIA</v>
      </c>
      <c r="I218" s="27" t="str">
        <f ca="1">IF(B_MSK[[#This Row],[//]]="","",INDEX(INDIRECT(DB_PATH&amp;$2:$2),B_MSK[[#This Row],[DB_ROW]]-1))</f>
        <v>20 GRS</v>
      </c>
      <c r="J218" s="5">
        <f ca="1">IF(B_MSK[[#This Row],[//]]="","",IF(INDEX(INDIRECT(DIR&amp;$2:$2),B_MSK[[#This Row],[//]])="","",INDEX(INDIRECT(DIR&amp;$2:$2),B_MSK[[#This Row],[//]])))</f>
        <v>1</v>
      </c>
      <c r="K218" s="5" t="str">
        <f ca="1">IF(B_MSK[[#This Row],[//]]="","",IF(INDEX(INDIRECT(DIR&amp;$2:$2),B_MSK[[#This Row],[//]])="","",INDEX(INDIRECT(DIR&amp;$2:$2),B_MSK[[#This Row],[//]])))</f>
        <v/>
      </c>
      <c r="L218" s="5" t="str">
        <f ca="1">IF(B_MSK[[#This Row],[//]]="","",IF(INDEX(INDIRECT(DIR&amp;$2:$2),B_MSK[[#This Row],[//]])="","",INDEX(INDIRECT(DIR&amp;$2:$2),B_MSK[[#This Row],[//]])))</f>
        <v/>
      </c>
      <c r="M218" s="13">
        <f ca="1">IF(B_MSK[[#This Row],[//]]="","",INDEX(INDIRECT(DIR&amp;$2:$2),B_MSK[[#This Row],[//]]))</f>
        <v>0</v>
      </c>
      <c r="N218" s="13">
        <f ca="1">IF(OR(B_MSK[[#This Row],[//]]="",),"",INDEX(INDIRECT(DIR&amp;$2:$2),B_MSK[[#This Row],[//]]))</f>
        <v>2112000</v>
      </c>
      <c r="O218" s="3">
        <f ca="1">IF(B_MSK[[#This Row],[//]]="","",IF(INDEX(INDIRECT(DIR&amp;$2:$2),B_MSK[[#This Row],[//]])=0,"",INDEX(INDIRECT(DIR&amp;$2:$2),B_MSK[[#This Row],[//]])))</f>
        <v>0.17</v>
      </c>
      <c r="P218" s="3" t="str">
        <f ca="1">IF(B_MSK[[#This Row],[//]]="","",IF(INDEX(INDIRECT(DIR&amp;$2:$2),B_MSK[[#This Row],[//]])=0,"",INDEX(INDIRECT(DIR&amp;$2:$2),B_MSK[[#This Row],[//]])))</f>
        <v/>
      </c>
      <c r="Q218" s="12">
        <f ca="1">IF(B_MSK[[#This Row],[//]]="","",INDEX(INDIRECT(DIR&amp;$2:$2),B_MSK[[#This Row],[//]]))</f>
        <v>1752960</v>
      </c>
      <c r="R2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8" s="37">
        <f ca="1">IF(B_MSK[[#This Row],[//]]="","",INDEX(INDIRECT(DIR&amp;$2:$2),B_MSK[[#This Row],[//]]))</f>
        <v>0</v>
      </c>
      <c r="U218" s="38" t="str">
        <f ca="1">IF(SUMIF(B_MSK[NAMA BARANG],B_MSK[[#This Row],[NAMA BARANG]],B_MSK[JMLH BRG])=0,"",SUMIF(B_MSK[NAMA BARANG],B_MSK[[#This Row],[NAMA BARANG]],B_MSK[C]))</f>
        <v/>
      </c>
      <c r="V218" s="7" t="str">
        <f ca="1">IF(B_MSK[[#This Row],[//]]="","",INDEX(INDIRECT(DIR&amp;$2:$2),B_MSK[[#This Row],[//]]))</f>
        <v>KENKO PENCIL 2B-6800 PLATINUM</v>
      </c>
      <c r="W218" s="7" t="str">
        <f ca="1">LOWER(SUBSTITUTE(SUBSTITUTE(SUBSTITUTE(SUBSTITUTE(SUBSTITUTE(SUBSTITUTE(SUBSTITUTE(SUBSTITUTE(SUBSTITUTE(B_MSK[[#This Row],[N.B.nota]]," ",""),"-",""),"(",""),")",""),".",""),",",""),"/",""),"""",""),"+",""))</f>
        <v>kenkopencil2b6800platinum</v>
      </c>
      <c r="X218" s="5" t="str">
        <f ca="1">IF(B_MSK[[#This Row],[N.B.nota]]="","",IF(MATCH(B_MSK[[#This Row],[concat]],[2]!db[NB NOTA_C],0)&gt;0,"ada",0))</f>
        <v>ada</v>
      </c>
      <c r="Y218" s="5" t="str">
        <f ca="1">IF(B_MSK[[#This Row],[N.B.nota]]="","",ADDRESS(ROW(B_MSK[QB]),COLUMN(B_MSK[QB]))&amp;":"&amp;ADDRESS(ROW(),COLUMN(B_MSK[QB])))</f>
        <v>$D$4:$D$218</v>
      </c>
      <c r="Z218" s="5">
        <f ca="1">IF(B_MSK[[#This Row],[concat]]="","",MATCH(B_MSK[[#This Row],[concat]],[2]!db[NB NOTA_C],0)+1)</f>
        <v>1242</v>
      </c>
      <c r="AA218" s="5" t="str">
        <f ca="1">IF(B_MSK[[#This Row],[//]]="","",HYPERLINK("[D:\kerja\BANK EXP\BARU\DB.XLSX]DB!e"&amp;B_MSK[[#This Row],[DB_ROW]],"&gt;"))</f>
        <v>&gt;</v>
      </c>
      <c r="AB218" s="30" t="str">
        <f ca="1">MID(B_MSK[[#This Row],[/ STN_1]],FIND(" ",B_MSK[[#This Row],[/ STN_1]])+1,LEN(B_MSK[[#This Row],[/ STN_1]]))</f>
        <v>GRS</v>
      </c>
      <c r="AC218" s="11">
        <f ca="1">IF(B_MSK[[#This Row],[//]]="","",IF(B_MSK[[#This Row],[ JUMLAH ]]="","",IF(B_MSK[[#This Row],[C]]="",B_MSK[[#This Row],[HARGA CTN]]/B_MSK[[#This Row],[JMLH BRG]],B_MSK[[#This Row],[HARGA CTN]]/B_MSK[[#This Row],[A_1]])))</f>
        <v>105600</v>
      </c>
      <c r="AD2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1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8800</v>
      </c>
      <c r="AF21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18" s="15">
        <f ca="1">IF(B_MSK[[#This Row],[HARGA_2]]="","",IF(MID(B_MSK[[#This Row],[/ STN_2]],FIND(" ",B_MSK[[#This Row],[/ STN_2]])+1,LEN(B_MSK[[#This Row],[/ STN_2]]))="LSN",B_MSK[[#This Row],[HARGA_2]]/12,""))</f>
        <v>733.33333333333337</v>
      </c>
      <c r="AH218" s="7" t="str">
        <f ca="1">IF(B_MSK[[#This Row],[HARGA_3]]="","","/ "&amp;"PCS")</f>
        <v>/ PCS</v>
      </c>
      <c r="AI218" s="15">
        <f ca="1">IF(B_MSK[[#This Row],[HARGA_3]]="",IF(B_MSK[[#This Row],[HARGA_2]]="",IF(B_MSK[[#This Row],[HARGA_1]]="","",B_MSK[[#This Row],[HARGA_1]]),B_MSK[[#This Row],[HARGA_2]]),B_MSK[[#This Row],[HARGA_3]])</f>
        <v>733.33333333333337</v>
      </c>
      <c r="AJ21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8" s="5" t="str">
        <f ca="1">IF(B_MSK[[#This Row],[//]]="","",SUBSTITUTE(SUBSTITUTE(SUBSTITUTE(B_MSK[[#This Row],[QTY/ CTN]]," ","_",2),"(",""),")","")&amp;"_")</f>
        <v>20 GRS_</v>
      </c>
      <c r="AL218" s="5">
        <f ca="1">IF(B_MSK[[#This Row],[A_B]]="","",SEARCH("_",B_MSK[[#This Row],[A_B]]))</f>
        <v>7</v>
      </c>
      <c r="AM218" s="5">
        <f ca="1">IF(B_MSK[[#This Row],[A_B]]="","",LEN(B_MSK[[#This Row],[A_B]]))</f>
        <v>7</v>
      </c>
      <c r="AN218" s="5" t="str">
        <f ca="1">IF(B_MSK[[#This Row],[A_B]]="","",LEFT(B_MSK[[#This Row],[QTY/ CTN]],B_MSK[[#This Row],[A_B_1]]))</f>
        <v>20 GRS</v>
      </c>
      <c r="AO218" s="5" t="str">
        <f ca="1">IF(B_MSK[[#This Row],[A_B]]="","",LEFT(B_MSK[[#This Row],[A_]],SEARCH(" ",B_MSK[[#This Row],[A_]])-1))</f>
        <v>20</v>
      </c>
      <c r="AP218" s="5" t="str">
        <f ca="1">IF(B_MSK[[#This Row],[A_B]]="","",RIGHT(B_MSK[[#This Row],[A_]],LEN(B_MSK[[#This Row],[A_]])-SEARCH(" ",B_MSK[[#This Row],[A_]])))</f>
        <v>GRS</v>
      </c>
      <c r="AQ2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18" s="5" t="str">
        <f ca="1">IF(B_MSK[[#This Row],[B_]]="","",LEFT(B_MSK[[#This Row],[B_]],SEARCH(" ",B_MSK[[#This Row],[B_]])))</f>
        <v xml:space="preserve">12 </v>
      </c>
      <c r="AS218" s="5" t="str">
        <f ca="1">IF(B_MSK[[#This Row],[B_]]="","",RIGHT(B_MSK[[#This Row],[B_]],LEN(B_MSK[[#This Row],[B_]])-SEARCH(" ",B_MSK[[#This Row],[B_]])))</f>
        <v>LSN</v>
      </c>
      <c r="AT218" s="5">
        <f ca="1">IF(B_MSK[[#This Row],[B_2]]="LSN",12,"")</f>
        <v>12</v>
      </c>
      <c r="AU218" s="5" t="str">
        <f ca="1">IF(B_MSK[[#This Row],[C_1]]="","","PCS")</f>
        <v>PCS</v>
      </c>
      <c r="AV218" s="5">
        <f ca="1">IF(B_MSK[[#This Row],[A_1]]="","",B_MSK[[#This Row],[A_1]]*IF(B_MSK[[#This Row],[B_1]]="",1,B_MSK[[#This Row],[B_1]])*IF(B_MSK[[#This Row],[C_1]]="",1,B_MSK[[#This Row],[C_1]]))</f>
        <v>2880</v>
      </c>
      <c r="AW218" s="5" t="str">
        <f ca="1">IF(B_MSK[[#This Row],[C_2]]="",IF(B_MSK[[#This Row],[B_2]]="",IF(B_MSK[[#This Row],[A_2]]="","",B_MSK[[#This Row],[A_2]]),B_MSK[[#This Row],[B_2]]),B_MSK[[#This Row],[C_2]])</f>
        <v>PCS</v>
      </c>
      <c r="AX218" s="2">
        <f ca="1">IF(ISNUMBER(B_MSK[[#This Row],[TANGGAL DATANG]]),B_MSK[[#This Row],[TANGGAL DATANG]],AX217)</f>
        <v>44935</v>
      </c>
      <c r="AY218" s="5" t="e">
        <f ca="1">IF(B_MSK[[#This Row],[DB_ROW]]="","",INDEX([3]!db[JENIS],B_MSK[[#This Row],[DB_ROW]]-1))</f>
        <v>#REF!</v>
      </c>
      <c r="AZ218" s="5">
        <f ca="1">IF(B_MSK[[#This Row],[A_1]]="","",B_MSK[[#This Row],[A_1]])*1</f>
        <v>20</v>
      </c>
      <c r="BA218" s="5" t="str">
        <f ca="1">IF(B_MSK[[#This Row],[//]]="","",INDEX(INDIRECT(DIR&amp;$2:$2),B_MSK[[#This Row],[//]]))</f>
        <v>ARTO MORO</v>
      </c>
      <c r="BB218" s="5" t="str">
        <f ca="1">CONCATENATE(B_MSK[[#This Row],[concat]],B_MSK[[#This Row],[HARGA_X]],B_MSK[[#This Row],[SAT]])</f>
        <v>kenkopencil2b6800platinum733.333333333333</v>
      </c>
    </row>
    <row r="219" spans="1:54" x14ac:dyDescent="0.25">
      <c r="A219" s="6" t="s">
        <v>128</v>
      </c>
      <c r="B219" s="5" t="str">
        <f ca="1">IF(B_MSK[[#This Row],[N_ID]]="","",INDEX(INDIRECT(DIR&amp;$2:$2),MATCH(B_MSK[[#This Row],[N_ID]],INDIRECT(DIR&amp;"!NOTA[ID_P]"),0)))</f>
        <v/>
      </c>
      <c r="C219" s="5" t="str">
        <f ca="1">IF(B_MSK[[#This Row],[//]]="","",HYPERLINK("["&amp;SUBSTITUTE(DIR,"'","")&amp;"]NOTA!D"&amp;B_MSK[[#This Row],[//]]+2,"&gt;"))</f>
        <v>&gt;</v>
      </c>
      <c r="D219" s="5" t="str">
        <f ca="1">IF(B_MSK[[#This Row],[N_ID]]="","",COUNTIF(INDIRECT(DIR&amp;"!NOTA[ID_H]"),B_MSK[[#This Row],[ID NOTA]]))</f>
        <v/>
      </c>
      <c r="E2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216</v>
      </c>
      <c r="F2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9" s="7" t="str">
        <f ca="1">IF(B_MSK[[#This Row],[stt]]="ada",INDEX([2]!db[NB BM],B_MSK[DB_ROW]-1),"")</f>
        <v>Pensil Kenko 2B-619 Antibacterial</v>
      </c>
      <c r="H219" s="7" t="str">
        <f ca="1">IF(B_MSK[[#This Row],[//]]="","",INDEX(INDIRECT(DIR&amp;$2:$2),B_MSK[[#This Row],[//]]))</f>
        <v>KENKO SINAR INDONESIA</v>
      </c>
      <c r="I219" s="27" t="str">
        <f ca="1">IF(B_MSK[[#This Row],[//]]="","",INDEX(INDIRECT(DB_PATH&amp;$2:$2),B_MSK[[#This Row],[DB_ROW]]-1))</f>
        <v>20 GRS</v>
      </c>
      <c r="J219" s="5">
        <f ca="1">IF(B_MSK[[#This Row],[//]]="","",IF(INDEX(INDIRECT(DIR&amp;$2:$2),B_MSK[[#This Row],[//]])="","",INDEX(INDIRECT(DIR&amp;$2:$2),B_MSK[[#This Row],[//]])))</f>
        <v>1</v>
      </c>
      <c r="K219" s="5" t="str">
        <f ca="1">IF(B_MSK[[#This Row],[//]]="","",IF(INDEX(INDIRECT(DIR&amp;$2:$2),B_MSK[[#This Row],[//]])="","",INDEX(INDIRECT(DIR&amp;$2:$2),B_MSK[[#This Row],[//]])))</f>
        <v/>
      </c>
      <c r="L219" s="5" t="str">
        <f ca="1">IF(B_MSK[[#This Row],[//]]="","",IF(INDEX(INDIRECT(DIR&amp;$2:$2),B_MSK[[#This Row],[//]])="","",INDEX(INDIRECT(DIR&amp;$2:$2),B_MSK[[#This Row],[//]])))</f>
        <v/>
      </c>
      <c r="M219" s="13">
        <f ca="1">IF(B_MSK[[#This Row],[//]]="","",INDEX(INDIRECT(DIR&amp;$2:$2),B_MSK[[#This Row],[//]]))</f>
        <v>0</v>
      </c>
      <c r="N219" s="13">
        <f ca="1">IF(OR(B_MSK[[#This Row],[//]]="",),"",INDEX(INDIRECT(DIR&amp;$2:$2),B_MSK[[#This Row],[//]]))</f>
        <v>2040000</v>
      </c>
      <c r="O219" s="3">
        <f ca="1">IF(B_MSK[[#This Row],[//]]="","",IF(INDEX(INDIRECT(DIR&amp;$2:$2),B_MSK[[#This Row],[//]])=0,"",INDEX(INDIRECT(DIR&amp;$2:$2),B_MSK[[#This Row],[//]])))</f>
        <v>0.17</v>
      </c>
      <c r="P219" s="3" t="str">
        <f ca="1">IF(B_MSK[[#This Row],[//]]="","",IF(INDEX(INDIRECT(DIR&amp;$2:$2),B_MSK[[#This Row],[//]])=0,"",INDEX(INDIRECT(DIR&amp;$2:$2),B_MSK[[#This Row],[//]])))</f>
        <v/>
      </c>
      <c r="Q219" s="12">
        <f ca="1">IF(B_MSK[[#This Row],[//]]="","",INDEX(INDIRECT(DIR&amp;$2:$2),B_MSK[[#This Row],[//]]))</f>
        <v>1693200</v>
      </c>
      <c r="R2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9" s="37">
        <f ca="1">IF(B_MSK[[#This Row],[//]]="","",INDEX(INDIRECT(DIR&amp;$2:$2),B_MSK[[#This Row],[//]]))</f>
        <v>0</v>
      </c>
      <c r="U219" s="38" t="str">
        <f ca="1">IF(SUMIF(B_MSK[NAMA BARANG],B_MSK[[#This Row],[NAMA BARANG]],B_MSK[JMLH BRG])=0,"",SUMIF(B_MSK[NAMA BARANG],B_MSK[[#This Row],[NAMA BARANG]],B_MSK[C]))</f>
        <v/>
      </c>
      <c r="V219" s="7" t="str">
        <f ca="1">IF(B_MSK[[#This Row],[//]]="","",INDEX(INDIRECT(DIR&amp;$2:$2),B_MSK[[#This Row],[//]]))</f>
        <v>KENKO PENCIL 2B-6019 ANTIBACTERIAL</v>
      </c>
      <c r="W219" s="7" t="str">
        <f ca="1">LOWER(SUBSTITUTE(SUBSTITUTE(SUBSTITUTE(SUBSTITUTE(SUBSTITUTE(SUBSTITUTE(SUBSTITUTE(SUBSTITUTE(SUBSTITUTE(B_MSK[[#This Row],[N.B.nota]]," ",""),"-",""),"(",""),")",""),".",""),",",""),"/",""),"""",""),"+",""))</f>
        <v>kenkopencil2b6019antibacterial</v>
      </c>
      <c r="X219" s="5" t="str">
        <f ca="1">IF(B_MSK[[#This Row],[N.B.nota]]="","",IF(MATCH(B_MSK[[#This Row],[concat]],[2]!db[NB NOTA_C],0)&gt;0,"ada",0))</f>
        <v>ada</v>
      </c>
      <c r="Y219" s="5" t="str">
        <f ca="1">IF(B_MSK[[#This Row],[N.B.nota]]="","",ADDRESS(ROW(B_MSK[QB]),COLUMN(B_MSK[QB]))&amp;":"&amp;ADDRESS(ROW(),COLUMN(B_MSK[QB])))</f>
        <v>$D$4:$D$219</v>
      </c>
      <c r="Z219" s="5">
        <f ca="1">IF(B_MSK[[#This Row],[concat]]="","",MATCH(B_MSK[[#This Row],[concat]],[2]!db[NB NOTA_C],0)+1)</f>
        <v>1236</v>
      </c>
      <c r="AA219" s="5" t="str">
        <f ca="1">IF(B_MSK[[#This Row],[//]]="","",HYPERLINK("[D:\kerja\BANK EXP\BARU\DB.XLSX]DB!e"&amp;B_MSK[[#This Row],[DB_ROW]],"&gt;"))</f>
        <v>&gt;</v>
      </c>
      <c r="AB219" s="30" t="str">
        <f ca="1">MID(B_MSK[[#This Row],[/ STN_1]],FIND(" ",B_MSK[[#This Row],[/ STN_1]])+1,LEN(B_MSK[[#This Row],[/ STN_1]]))</f>
        <v>GRS</v>
      </c>
      <c r="AC219" s="11">
        <f ca="1">IF(B_MSK[[#This Row],[//]]="","",IF(B_MSK[[#This Row],[ JUMLAH ]]="","",IF(B_MSK[[#This Row],[C]]="",B_MSK[[#This Row],[HARGA CTN]]/B_MSK[[#This Row],[JMLH BRG]],B_MSK[[#This Row],[HARGA CTN]]/B_MSK[[#This Row],[A_1]])))</f>
        <v>102000</v>
      </c>
      <c r="AD2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1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8500</v>
      </c>
      <c r="AF219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19" s="15">
        <f ca="1">IF(B_MSK[[#This Row],[HARGA_2]]="","",IF(MID(B_MSK[[#This Row],[/ STN_2]],FIND(" ",B_MSK[[#This Row],[/ STN_2]])+1,LEN(B_MSK[[#This Row],[/ STN_2]]))="LSN",B_MSK[[#This Row],[HARGA_2]]/12,""))</f>
        <v>708.33333333333337</v>
      </c>
      <c r="AH219" s="7" t="str">
        <f ca="1">IF(B_MSK[[#This Row],[HARGA_3]]="","","/ "&amp;"PCS")</f>
        <v>/ PCS</v>
      </c>
      <c r="AI219" s="15">
        <f ca="1">IF(B_MSK[[#This Row],[HARGA_3]]="",IF(B_MSK[[#This Row],[HARGA_2]]="",IF(B_MSK[[#This Row],[HARGA_1]]="","",B_MSK[[#This Row],[HARGA_1]]),B_MSK[[#This Row],[HARGA_2]]),B_MSK[[#This Row],[HARGA_3]])</f>
        <v>708.33333333333337</v>
      </c>
      <c r="AJ21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9" s="5" t="str">
        <f ca="1">IF(B_MSK[[#This Row],[//]]="","",SUBSTITUTE(SUBSTITUTE(SUBSTITUTE(B_MSK[[#This Row],[QTY/ CTN]]," ","_",2),"(",""),")","")&amp;"_")</f>
        <v>20 GRS_</v>
      </c>
      <c r="AL219" s="5">
        <f ca="1">IF(B_MSK[[#This Row],[A_B]]="","",SEARCH("_",B_MSK[[#This Row],[A_B]]))</f>
        <v>7</v>
      </c>
      <c r="AM219" s="5">
        <f ca="1">IF(B_MSK[[#This Row],[A_B]]="","",LEN(B_MSK[[#This Row],[A_B]]))</f>
        <v>7</v>
      </c>
      <c r="AN219" s="5" t="str">
        <f ca="1">IF(B_MSK[[#This Row],[A_B]]="","",LEFT(B_MSK[[#This Row],[QTY/ CTN]],B_MSK[[#This Row],[A_B_1]]))</f>
        <v>20 GRS</v>
      </c>
      <c r="AO219" s="5" t="str">
        <f ca="1">IF(B_MSK[[#This Row],[A_B]]="","",LEFT(B_MSK[[#This Row],[A_]],SEARCH(" ",B_MSK[[#This Row],[A_]])-1))</f>
        <v>20</v>
      </c>
      <c r="AP219" s="5" t="str">
        <f ca="1">IF(B_MSK[[#This Row],[A_B]]="","",RIGHT(B_MSK[[#This Row],[A_]],LEN(B_MSK[[#This Row],[A_]])-SEARCH(" ",B_MSK[[#This Row],[A_]])))</f>
        <v>GRS</v>
      </c>
      <c r="AQ2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19" s="5" t="str">
        <f ca="1">IF(B_MSK[[#This Row],[B_]]="","",LEFT(B_MSK[[#This Row],[B_]],SEARCH(" ",B_MSK[[#This Row],[B_]])))</f>
        <v xml:space="preserve">12 </v>
      </c>
      <c r="AS219" s="5" t="str">
        <f ca="1">IF(B_MSK[[#This Row],[B_]]="","",RIGHT(B_MSK[[#This Row],[B_]],LEN(B_MSK[[#This Row],[B_]])-SEARCH(" ",B_MSK[[#This Row],[B_]])))</f>
        <v>LSN</v>
      </c>
      <c r="AT219" s="5">
        <f ca="1">IF(B_MSK[[#This Row],[B_2]]="LSN",12,"")</f>
        <v>12</v>
      </c>
      <c r="AU219" s="5" t="str">
        <f ca="1">IF(B_MSK[[#This Row],[C_1]]="","","PCS")</f>
        <v>PCS</v>
      </c>
      <c r="AV219" s="5">
        <f ca="1">IF(B_MSK[[#This Row],[A_1]]="","",B_MSK[[#This Row],[A_1]]*IF(B_MSK[[#This Row],[B_1]]="",1,B_MSK[[#This Row],[B_1]])*IF(B_MSK[[#This Row],[C_1]]="",1,B_MSK[[#This Row],[C_1]]))</f>
        <v>2880</v>
      </c>
      <c r="AW219" s="5" t="str">
        <f ca="1">IF(B_MSK[[#This Row],[C_2]]="",IF(B_MSK[[#This Row],[B_2]]="",IF(B_MSK[[#This Row],[A_2]]="","",B_MSK[[#This Row],[A_2]]),B_MSK[[#This Row],[B_2]]),B_MSK[[#This Row],[C_2]])</f>
        <v>PCS</v>
      </c>
      <c r="AX219" s="2">
        <f ca="1">IF(ISNUMBER(B_MSK[[#This Row],[TANGGAL DATANG]]),B_MSK[[#This Row],[TANGGAL DATANG]],AX218)</f>
        <v>44935</v>
      </c>
      <c r="AY219" s="5" t="e">
        <f ca="1">IF(B_MSK[[#This Row],[DB_ROW]]="","",INDEX([3]!db[JENIS],B_MSK[[#This Row],[DB_ROW]]-1))</f>
        <v>#REF!</v>
      </c>
      <c r="AZ219" s="5">
        <f ca="1">IF(B_MSK[[#This Row],[A_1]]="","",B_MSK[[#This Row],[A_1]])*1</f>
        <v>20</v>
      </c>
      <c r="BA219" s="5" t="str">
        <f ca="1">IF(B_MSK[[#This Row],[//]]="","",INDEX(INDIRECT(DIR&amp;$2:$2),B_MSK[[#This Row],[//]]))</f>
        <v>ARTO MORO</v>
      </c>
      <c r="BB219" s="5" t="str">
        <f ca="1">CONCATENATE(B_MSK[[#This Row],[concat]],B_MSK[[#This Row],[HARGA_X]],B_MSK[[#This Row],[SAT]])</f>
        <v>kenkopencil2b6019antibacterial708.333333333333</v>
      </c>
    </row>
    <row r="220" spans="1:54" x14ac:dyDescent="0.25">
      <c r="A220" s="6" t="s">
        <v>128</v>
      </c>
      <c r="B220" s="5" t="str">
        <f ca="1">IF(B_MSK[[#This Row],[N_ID]]="","",INDEX(INDIRECT(DIR&amp;$2:$2),MATCH(B_MSK[[#This Row],[N_ID]],INDIRECT(DIR&amp;"!NOTA[ID_P]"),0)))</f>
        <v/>
      </c>
      <c r="C220" s="5" t="str">
        <f ca="1">IF(B_MSK[[#This Row],[//]]="","",HYPERLINK("["&amp;SUBSTITUTE(DIR,"'","")&amp;"]NOTA!D"&amp;B_MSK[[#This Row],[//]]+2,"&gt;"))</f>
        <v>&gt;</v>
      </c>
      <c r="D220" s="5" t="str">
        <f ca="1">IF(B_MSK[[#This Row],[N_ID]]="","",COUNTIF(INDIRECT(DIR&amp;"!NOTA[ID_H]"),B_MSK[[#This Row],[ID NOTA]]))</f>
        <v/>
      </c>
      <c r="E2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217</v>
      </c>
      <c r="F2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0" s="7" t="str">
        <f ca="1">IF(B_MSK[[#This Row],[stt]]="ada",INDEX([2]!db[NB BM],B_MSK[DB_ROW]-1),"")</f>
        <v>Pensil Kenko 2B-3181 Hitam cap merah</v>
      </c>
      <c r="H220" s="7" t="str">
        <f ca="1">IF(B_MSK[[#This Row],[//]]="","",INDEX(INDIRECT(DIR&amp;$2:$2),B_MSK[[#This Row],[//]]))</f>
        <v>KENKO SINAR INDONESIA</v>
      </c>
      <c r="I220" s="27" t="str">
        <f ca="1">IF(B_MSK[[#This Row],[//]]="","",INDEX(INDIRECT(DB_PATH&amp;$2:$2),B_MSK[[#This Row],[DB_ROW]]-1))</f>
        <v>20 GRS</v>
      </c>
      <c r="J220" s="5">
        <f ca="1">IF(B_MSK[[#This Row],[//]]="","",IF(INDEX(INDIRECT(DIR&amp;$2:$2),B_MSK[[#This Row],[//]])="","",INDEX(INDIRECT(DIR&amp;$2:$2),B_MSK[[#This Row],[//]])))</f>
        <v>2</v>
      </c>
      <c r="K220" s="5" t="str">
        <f ca="1">IF(B_MSK[[#This Row],[//]]="","",IF(INDEX(INDIRECT(DIR&amp;$2:$2),B_MSK[[#This Row],[//]])="","",INDEX(INDIRECT(DIR&amp;$2:$2),B_MSK[[#This Row],[//]])))</f>
        <v/>
      </c>
      <c r="L220" s="5" t="str">
        <f ca="1">IF(B_MSK[[#This Row],[//]]="","",IF(INDEX(INDIRECT(DIR&amp;$2:$2),B_MSK[[#This Row],[//]])="","",INDEX(INDIRECT(DIR&amp;$2:$2),B_MSK[[#This Row],[//]])))</f>
        <v/>
      </c>
      <c r="M220" s="13">
        <f ca="1">IF(B_MSK[[#This Row],[//]]="","",INDEX(INDIRECT(DIR&amp;$2:$2),B_MSK[[#This Row],[//]]))</f>
        <v>0</v>
      </c>
      <c r="N220" s="13">
        <f ca="1">IF(OR(B_MSK[[#This Row],[//]]="",),"",INDEX(INDIRECT(DIR&amp;$2:$2),B_MSK[[#This Row],[//]]))</f>
        <v>2112000</v>
      </c>
      <c r="O220" s="3">
        <f ca="1">IF(B_MSK[[#This Row],[//]]="","",IF(INDEX(INDIRECT(DIR&amp;$2:$2),B_MSK[[#This Row],[//]])=0,"",INDEX(INDIRECT(DIR&amp;$2:$2),B_MSK[[#This Row],[//]])))</f>
        <v>0.17</v>
      </c>
      <c r="P220" s="3" t="str">
        <f ca="1">IF(B_MSK[[#This Row],[//]]="","",IF(INDEX(INDIRECT(DIR&amp;$2:$2),B_MSK[[#This Row],[//]])=0,"",INDEX(INDIRECT(DIR&amp;$2:$2),B_MSK[[#This Row],[//]])))</f>
        <v/>
      </c>
      <c r="Q220" s="12">
        <f ca="1">IF(B_MSK[[#This Row],[//]]="","",INDEX(INDIRECT(DIR&amp;$2:$2),B_MSK[[#This Row],[//]]))</f>
        <v>3505920</v>
      </c>
      <c r="R22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2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20" s="37">
        <f ca="1">IF(B_MSK[[#This Row],[//]]="","",INDEX(INDIRECT(DIR&amp;$2:$2),B_MSK[[#This Row],[//]]))</f>
        <v>0</v>
      </c>
      <c r="U220" s="38" t="str">
        <f ca="1">IF(SUMIF(B_MSK[NAMA BARANG],B_MSK[[#This Row],[NAMA BARANG]],B_MSK[JMLH BRG])=0,"",SUMIF(B_MSK[NAMA BARANG],B_MSK[[#This Row],[NAMA BARANG]],B_MSK[C]))</f>
        <v/>
      </c>
      <c r="V220" s="7" t="str">
        <f ca="1">IF(B_MSK[[#This Row],[//]]="","",INDEX(INDIRECT(DIR&amp;$2:$2),B_MSK[[#This Row],[//]]))</f>
        <v>KENKO PENCIL 2B-3181 HITAM CAP MERAH</v>
      </c>
      <c r="W220" s="7" t="str">
        <f ca="1">LOWER(SUBSTITUTE(SUBSTITUTE(SUBSTITUTE(SUBSTITUTE(SUBSTITUTE(SUBSTITUTE(SUBSTITUTE(SUBSTITUTE(SUBSTITUTE(B_MSK[[#This Row],[N.B.nota]]," ",""),"-",""),"(",""),")",""),".",""),",",""),"/",""),"""",""),"+",""))</f>
        <v>kenkopencil2b3181hitamcapmerah</v>
      </c>
      <c r="X220" s="5" t="str">
        <f ca="1">IF(B_MSK[[#This Row],[N.B.nota]]="","",IF(MATCH(B_MSK[[#This Row],[concat]],[2]!db[NB NOTA_C],0)&gt;0,"ada",0))</f>
        <v>ada</v>
      </c>
      <c r="Y220" s="5" t="str">
        <f ca="1">IF(B_MSK[[#This Row],[N.B.nota]]="","",ADDRESS(ROW(B_MSK[QB]),COLUMN(B_MSK[QB]))&amp;":"&amp;ADDRESS(ROW(),COLUMN(B_MSK[QB])))</f>
        <v>$D$4:$D$220</v>
      </c>
      <c r="Z220" s="5">
        <f ca="1">IF(B_MSK[[#This Row],[concat]]="","",MATCH(B_MSK[[#This Row],[concat]],[2]!db[NB NOTA_C],0)+1)</f>
        <v>1234</v>
      </c>
      <c r="AA220" s="5" t="str">
        <f ca="1">IF(B_MSK[[#This Row],[//]]="","",HYPERLINK("[D:\kerja\BANK EXP\BARU\DB.XLSX]DB!e"&amp;B_MSK[[#This Row],[DB_ROW]],"&gt;"))</f>
        <v>&gt;</v>
      </c>
      <c r="AB220" s="30" t="str">
        <f ca="1">MID(B_MSK[[#This Row],[/ STN_1]],FIND(" ",B_MSK[[#This Row],[/ STN_1]])+1,LEN(B_MSK[[#This Row],[/ STN_1]]))</f>
        <v>GRS</v>
      </c>
      <c r="AC220" s="11">
        <f ca="1">IF(B_MSK[[#This Row],[//]]="","",IF(B_MSK[[#This Row],[ JUMLAH ]]="","",IF(B_MSK[[#This Row],[C]]="",B_MSK[[#This Row],[HARGA CTN]]/B_MSK[[#This Row],[JMLH BRG]],B_MSK[[#This Row],[HARGA CTN]]/B_MSK[[#This Row],[A_1]])))</f>
        <v>105600</v>
      </c>
      <c r="AD2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2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8800</v>
      </c>
      <c r="AF220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20" s="15">
        <f ca="1">IF(B_MSK[[#This Row],[HARGA_2]]="","",IF(MID(B_MSK[[#This Row],[/ STN_2]],FIND(" ",B_MSK[[#This Row],[/ STN_2]])+1,LEN(B_MSK[[#This Row],[/ STN_2]]))="LSN",B_MSK[[#This Row],[HARGA_2]]/12,""))</f>
        <v>733.33333333333337</v>
      </c>
      <c r="AH220" s="7" t="str">
        <f ca="1">IF(B_MSK[[#This Row],[HARGA_3]]="","","/ "&amp;"PCS")</f>
        <v>/ PCS</v>
      </c>
      <c r="AI220" s="15">
        <f ca="1">IF(B_MSK[[#This Row],[HARGA_3]]="",IF(B_MSK[[#This Row],[HARGA_2]]="",IF(B_MSK[[#This Row],[HARGA_1]]="","",B_MSK[[#This Row],[HARGA_1]]),B_MSK[[#This Row],[HARGA_2]]),B_MSK[[#This Row],[HARGA_3]])</f>
        <v>733.33333333333337</v>
      </c>
      <c r="AJ22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0" s="5" t="str">
        <f ca="1">IF(B_MSK[[#This Row],[//]]="","",SUBSTITUTE(SUBSTITUTE(SUBSTITUTE(B_MSK[[#This Row],[QTY/ CTN]]," ","_",2),"(",""),")","")&amp;"_")</f>
        <v>20 GRS_</v>
      </c>
      <c r="AL220" s="5">
        <f ca="1">IF(B_MSK[[#This Row],[A_B]]="","",SEARCH("_",B_MSK[[#This Row],[A_B]]))</f>
        <v>7</v>
      </c>
      <c r="AM220" s="5">
        <f ca="1">IF(B_MSK[[#This Row],[A_B]]="","",LEN(B_MSK[[#This Row],[A_B]]))</f>
        <v>7</v>
      </c>
      <c r="AN220" s="5" t="str">
        <f ca="1">IF(B_MSK[[#This Row],[A_B]]="","",LEFT(B_MSK[[#This Row],[QTY/ CTN]],B_MSK[[#This Row],[A_B_1]]))</f>
        <v>20 GRS</v>
      </c>
      <c r="AO220" s="5" t="str">
        <f ca="1">IF(B_MSK[[#This Row],[A_B]]="","",LEFT(B_MSK[[#This Row],[A_]],SEARCH(" ",B_MSK[[#This Row],[A_]])-1))</f>
        <v>20</v>
      </c>
      <c r="AP220" s="5" t="str">
        <f ca="1">IF(B_MSK[[#This Row],[A_B]]="","",RIGHT(B_MSK[[#This Row],[A_]],LEN(B_MSK[[#This Row],[A_]])-SEARCH(" ",B_MSK[[#This Row],[A_]])))</f>
        <v>GRS</v>
      </c>
      <c r="AQ2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20" s="5" t="str">
        <f ca="1">IF(B_MSK[[#This Row],[B_]]="","",LEFT(B_MSK[[#This Row],[B_]],SEARCH(" ",B_MSK[[#This Row],[B_]])))</f>
        <v xml:space="preserve">12 </v>
      </c>
      <c r="AS220" s="5" t="str">
        <f ca="1">IF(B_MSK[[#This Row],[B_]]="","",RIGHT(B_MSK[[#This Row],[B_]],LEN(B_MSK[[#This Row],[B_]])-SEARCH(" ",B_MSK[[#This Row],[B_]])))</f>
        <v>LSN</v>
      </c>
      <c r="AT220" s="5">
        <f ca="1">IF(B_MSK[[#This Row],[B_2]]="LSN",12,"")</f>
        <v>12</v>
      </c>
      <c r="AU220" s="5" t="str">
        <f ca="1">IF(B_MSK[[#This Row],[C_1]]="","","PCS")</f>
        <v>PCS</v>
      </c>
      <c r="AV220" s="5">
        <f ca="1">IF(B_MSK[[#This Row],[A_1]]="","",B_MSK[[#This Row],[A_1]]*IF(B_MSK[[#This Row],[B_1]]="",1,B_MSK[[#This Row],[B_1]])*IF(B_MSK[[#This Row],[C_1]]="",1,B_MSK[[#This Row],[C_1]]))</f>
        <v>2880</v>
      </c>
      <c r="AW220" s="5" t="str">
        <f ca="1">IF(B_MSK[[#This Row],[C_2]]="",IF(B_MSK[[#This Row],[B_2]]="",IF(B_MSK[[#This Row],[A_2]]="","",B_MSK[[#This Row],[A_2]]),B_MSK[[#This Row],[B_2]]),B_MSK[[#This Row],[C_2]])</f>
        <v>PCS</v>
      </c>
      <c r="AX220" s="2">
        <f ca="1">IF(ISNUMBER(B_MSK[[#This Row],[TANGGAL DATANG]]),B_MSK[[#This Row],[TANGGAL DATANG]],AX219)</f>
        <v>44935</v>
      </c>
      <c r="AY220" s="5" t="e">
        <f ca="1">IF(B_MSK[[#This Row],[DB_ROW]]="","",INDEX([3]!db[JENIS],B_MSK[[#This Row],[DB_ROW]]-1))</f>
        <v>#REF!</v>
      </c>
      <c r="AZ220" s="5">
        <f ca="1">IF(B_MSK[[#This Row],[A_1]]="","",B_MSK[[#This Row],[A_1]])*1</f>
        <v>20</v>
      </c>
      <c r="BA220" s="5" t="str">
        <f ca="1">IF(B_MSK[[#This Row],[//]]="","",INDEX(INDIRECT(DIR&amp;$2:$2),B_MSK[[#This Row],[//]]))</f>
        <v>ARTO MORO</v>
      </c>
      <c r="BB220" s="5" t="str">
        <f ca="1">CONCATENATE(B_MSK[[#This Row],[concat]],B_MSK[[#This Row],[HARGA_X]],B_MSK[[#This Row],[SAT]])</f>
        <v>kenkopencil2b3181hitamcapmerah733.333333333333</v>
      </c>
    </row>
    <row r="221" spans="1:54" x14ac:dyDescent="0.25">
      <c r="A221" s="6" t="s">
        <v>128</v>
      </c>
      <c r="B221" s="5" t="str">
        <f ca="1">IF(B_MSK[[#This Row],[N_ID]]="","",INDEX(INDIRECT(DIR&amp;$2:$2),MATCH(B_MSK[[#This Row],[N_ID]],INDIRECT(DIR&amp;"!NOTA[ID_P]"),0)))</f>
        <v/>
      </c>
      <c r="C221" s="5" t="str">
        <f ca="1">IF(B_MSK[[#This Row],[//]]="","",HYPERLINK("["&amp;SUBSTITUTE(DIR,"'","")&amp;"]NOTA!D"&amp;B_MSK[[#This Row],[//]]+2,"&gt;"))</f>
        <v/>
      </c>
      <c r="D221" s="5" t="str">
        <f ca="1">IF(B_MSK[[#This Row],[N_ID]]="","",COUNTIF(INDIRECT(DIR&amp;"!NOTA[ID_H]"),B_MSK[[#This Row],[ID NOTA]]))</f>
        <v/>
      </c>
      <c r="E2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1" s="7" t="str">
        <f ca="1">IF(B_MSK[[#This Row],[stt]]="ada",INDEX([2]!db[NB BM],B_MSK[DB_ROW]-1),"")</f>
        <v/>
      </c>
      <c r="H221" s="7" t="str">
        <f ca="1">IF(B_MSK[[#This Row],[//]]="","",INDEX(INDIRECT(DIR&amp;$2:$2),B_MSK[[#This Row],[//]]))</f>
        <v/>
      </c>
      <c r="I221" s="27" t="str">
        <f ca="1">IF(B_MSK[[#This Row],[//]]="","",INDEX(INDIRECT(DB_PATH&amp;$2:$2),B_MSK[[#This Row],[DB_ROW]]-1))</f>
        <v/>
      </c>
      <c r="J221" s="5" t="str">
        <f ca="1">IF(B_MSK[[#This Row],[//]]="","",IF(INDEX(INDIRECT(DIR&amp;$2:$2),B_MSK[[#This Row],[//]])="","",INDEX(INDIRECT(DIR&amp;$2:$2),B_MSK[[#This Row],[//]])))</f>
        <v/>
      </c>
      <c r="K221" s="5" t="str">
        <f ca="1">IF(B_MSK[[#This Row],[//]]="","",IF(INDEX(INDIRECT(DIR&amp;$2:$2),B_MSK[[#This Row],[//]])="","",INDEX(INDIRECT(DIR&amp;$2:$2),B_MSK[[#This Row],[//]])))</f>
        <v/>
      </c>
      <c r="L221" s="5" t="str">
        <f ca="1">IF(B_MSK[[#This Row],[//]]="","",IF(INDEX(INDIRECT(DIR&amp;$2:$2),B_MSK[[#This Row],[//]])="","",INDEX(INDIRECT(DIR&amp;$2:$2),B_MSK[[#This Row],[//]])))</f>
        <v/>
      </c>
      <c r="M221" s="13" t="str">
        <f ca="1">IF(B_MSK[[#This Row],[//]]="","",INDEX(INDIRECT(DIR&amp;$2:$2),B_MSK[[#This Row],[//]]))</f>
        <v/>
      </c>
      <c r="N221" s="13" t="str">
        <f ca="1">IF(OR(B_MSK[[#This Row],[//]]="",),"",INDEX(INDIRECT(DIR&amp;$2:$2),B_MSK[[#This Row],[//]]))</f>
        <v/>
      </c>
      <c r="O221" s="3" t="str">
        <f ca="1">IF(B_MSK[[#This Row],[//]]="","",IF(INDEX(INDIRECT(DIR&amp;$2:$2),B_MSK[[#This Row],[//]])=0,"",INDEX(INDIRECT(DIR&amp;$2:$2),B_MSK[[#This Row],[//]])))</f>
        <v/>
      </c>
      <c r="P221" s="3" t="str">
        <f ca="1">IF(B_MSK[[#This Row],[//]]="","",IF(INDEX(INDIRECT(DIR&amp;$2:$2),B_MSK[[#This Row],[//]])=0,"",INDEX(INDIRECT(DIR&amp;$2:$2),B_MSK[[#This Row],[//]])))</f>
        <v/>
      </c>
      <c r="Q221" s="12" t="str">
        <f ca="1">IF(B_MSK[[#This Row],[//]]="","",INDEX(INDIRECT(DIR&amp;$2:$2),B_MSK[[#This Row],[//]]))</f>
        <v/>
      </c>
      <c r="R2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1" s="37" t="str">
        <f ca="1">IF(B_MSK[[#This Row],[//]]="","",INDEX(INDIRECT(DIR&amp;$2:$2),B_MSK[[#This Row],[//]]))</f>
        <v/>
      </c>
      <c r="U221" s="38" t="str">
        <f ca="1">IF(SUMIF(B_MSK[NAMA BARANG],B_MSK[[#This Row],[NAMA BARANG]],B_MSK[JMLH BRG])=0,"",SUMIF(B_MSK[NAMA BARANG],B_MSK[[#This Row],[NAMA BARANG]],B_MSK[C]))</f>
        <v/>
      </c>
      <c r="V221" s="7" t="str">
        <f ca="1">IF(B_MSK[[#This Row],[//]]="","",INDEX(INDIRECT(DIR&amp;$2:$2),B_MSK[[#This Row],[//]]))</f>
        <v/>
      </c>
      <c r="W2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21" s="5" t="str">
        <f ca="1">IF(B_MSK[[#This Row],[N.B.nota]]="","",IF(MATCH(B_MSK[[#This Row],[concat]],[2]!db[NB NOTA_C],0)&gt;0,"ada",0))</f>
        <v/>
      </c>
      <c r="Y221" s="5" t="str">
        <f ca="1">IF(B_MSK[[#This Row],[N.B.nota]]="","",ADDRESS(ROW(B_MSK[QB]),COLUMN(B_MSK[QB]))&amp;":"&amp;ADDRESS(ROW(),COLUMN(B_MSK[QB])))</f>
        <v/>
      </c>
      <c r="Z221" s="5" t="str">
        <f ca="1">IF(B_MSK[[#This Row],[concat]]="","",MATCH(B_MSK[[#This Row],[concat]],[2]!db[NB NOTA_C],0)+1)</f>
        <v/>
      </c>
      <c r="AA221" s="5" t="str">
        <f ca="1">IF(B_MSK[[#This Row],[//]]="","",HYPERLINK("[D:\kerja\BANK EXP\BARU\DB.XLSX]DB!e"&amp;B_MSK[[#This Row],[DB_ROW]],"&gt;"))</f>
        <v/>
      </c>
      <c r="AB221" s="30" t="e">
        <f ca="1">MID(B_MSK[[#This Row],[/ STN_1]],FIND(" ",B_MSK[[#This Row],[/ STN_1]])+1,LEN(B_MSK[[#This Row],[/ STN_1]]))</f>
        <v>#VALUE!</v>
      </c>
      <c r="AC2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1" s="15" t="str">
        <f ca="1">IF(B_MSK[[#This Row],[HARGA_2]]="","",IF(MID(B_MSK[[#This Row],[/ STN_2]],FIND(" ",B_MSK[[#This Row],[/ STN_2]])+1,LEN(B_MSK[[#This Row],[/ STN_2]]))="LSN",B_MSK[[#This Row],[HARGA_2]]/12,""))</f>
        <v/>
      </c>
      <c r="AH221" s="7" t="str">
        <f ca="1">IF(B_MSK[[#This Row],[HARGA_3]]="","","/ "&amp;"PCS")</f>
        <v/>
      </c>
      <c r="AI221" s="15" t="str">
        <f ca="1">IF(B_MSK[[#This Row],[HARGA_3]]="",IF(B_MSK[[#This Row],[HARGA_2]]="",IF(B_MSK[[#This Row],[HARGA_1]]="","",B_MSK[[#This Row],[HARGA_1]]),B_MSK[[#This Row],[HARGA_2]]),B_MSK[[#This Row],[HARGA_3]])</f>
        <v/>
      </c>
      <c r="AJ221" s="15" t="str">
        <f ca="1">IF(B_MSK[[#This Row],[/ STN_3]]="",IF(B_MSK[[#This Row],[/ STN_2]]="",IF(B_MSK[[#This Row],[/ STN_1]]="","",B_MSK[[#This Row],[/ STN_1]]),B_MSK[[#This Row],[/ STN_2]]),B_MSK[[#This Row],[/ STN_3]])</f>
        <v/>
      </c>
      <c r="AK221" s="5" t="str">
        <f ca="1">IF(B_MSK[[#This Row],[//]]="","",SUBSTITUTE(SUBSTITUTE(SUBSTITUTE(B_MSK[[#This Row],[QTY/ CTN]]," ","_",2),"(",""),")","")&amp;"_")</f>
        <v/>
      </c>
      <c r="AL221" s="5" t="str">
        <f ca="1">IF(B_MSK[[#This Row],[A_B]]="","",SEARCH("_",B_MSK[[#This Row],[A_B]]))</f>
        <v/>
      </c>
      <c r="AM221" s="5" t="str">
        <f ca="1">IF(B_MSK[[#This Row],[A_B]]="","",LEN(B_MSK[[#This Row],[A_B]]))</f>
        <v/>
      </c>
      <c r="AN221" s="5" t="str">
        <f ca="1">IF(B_MSK[[#This Row],[A_B]]="","",LEFT(B_MSK[[#This Row],[QTY/ CTN]],B_MSK[[#This Row],[A_B_1]]))</f>
        <v/>
      </c>
      <c r="AO221" s="5" t="str">
        <f ca="1">IF(B_MSK[[#This Row],[A_B]]="","",LEFT(B_MSK[[#This Row],[A_]],SEARCH(" ",B_MSK[[#This Row],[A_]])-1))</f>
        <v/>
      </c>
      <c r="AP221" s="5" t="str">
        <f ca="1">IF(B_MSK[[#This Row],[A_B]]="","",RIGHT(B_MSK[[#This Row],[A_]],LEN(B_MSK[[#This Row],[A_]])-SEARCH(" ",B_MSK[[#This Row],[A_]])))</f>
        <v/>
      </c>
      <c r="AQ2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1" s="5" t="str">
        <f ca="1">IF(B_MSK[[#This Row],[B_]]="","",LEFT(B_MSK[[#This Row],[B_]],SEARCH(" ",B_MSK[[#This Row],[B_]])))</f>
        <v/>
      </c>
      <c r="AS221" s="5" t="str">
        <f ca="1">IF(B_MSK[[#This Row],[B_]]="","",RIGHT(B_MSK[[#This Row],[B_]],LEN(B_MSK[[#This Row],[B_]])-SEARCH(" ",B_MSK[[#This Row],[B_]])))</f>
        <v/>
      </c>
      <c r="AT221" s="5" t="str">
        <f ca="1">IF(B_MSK[[#This Row],[B_2]]="LSN",12,"")</f>
        <v/>
      </c>
      <c r="AU221" s="5" t="str">
        <f ca="1">IF(B_MSK[[#This Row],[C_1]]="","","PCS")</f>
        <v/>
      </c>
      <c r="AV221" s="5" t="str">
        <f ca="1">IF(B_MSK[[#This Row],[A_1]]="","",B_MSK[[#This Row],[A_1]]*IF(B_MSK[[#This Row],[B_1]]="",1,B_MSK[[#This Row],[B_1]])*IF(B_MSK[[#This Row],[C_1]]="",1,B_MSK[[#This Row],[C_1]]))</f>
        <v/>
      </c>
      <c r="AW221" s="5" t="str">
        <f ca="1">IF(B_MSK[[#This Row],[C_2]]="",IF(B_MSK[[#This Row],[B_2]]="",IF(B_MSK[[#This Row],[A_2]]="","",B_MSK[[#This Row],[A_2]]),B_MSK[[#This Row],[B_2]]),B_MSK[[#This Row],[C_2]])</f>
        <v/>
      </c>
      <c r="AX221" s="2">
        <f ca="1">IF(ISNUMBER(B_MSK[[#This Row],[TANGGAL DATANG]]),B_MSK[[#This Row],[TANGGAL DATANG]],AX220)</f>
        <v>44935</v>
      </c>
      <c r="AY221" s="5" t="str">
        <f ca="1">IF(B_MSK[[#This Row],[DB_ROW]]="","",INDEX([3]!db[JENIS],B_MSK[[#This Row],[DB_ROW]]-1))</f>
        <v/>
      </c>
      <c r="AZ221" s="5" t="e">
        <f ca="1">IF(B_MSK[[#This Row],[A_1]]="","",B_MSK[[#This Row],[A_1]])*1</f>
        <v>#VALUE!</v>
      </c>
      <c r="BA221" s="5" t="str">
        <f ca="1">IF(B_MSK[[#This Row],[//]]="","",INDEX(INDIRECT(DIR&amp;$2:$2),B_MSK[[#This Row],[//]]))</f>
        <v/>
      </c>
      <c r="BB221" s="5" t="str">
        <f ca="1">CONCATENATE(B_MSK[[#This Row],[concat]],B_MSK[[#This Row],[HARGA_X]],B_MSK[[#This Row],[SAT]])</f>
        <v/>
      </c>
    </row>
    <row r="222" spans="1:54" x14ac:dyDescent="0.25">
      <c r="A222" s="6" t="s">
        <v>264</v>
      </c>
      <c r="B222" s="5">
        <f ca="1">IF(B_MSK[[#This Row],[N_ID]]="","",INDEX(INDIRECT(DIR&amp;$2:$2),MATCH(B_MSK[[#This Row],[N_ID]],INDIRECT(DIR&amp;"!NOTA[ID_P]"),0)))</f>
        <v>44</v>
      </c>
      <c r="C222" s="5" t="str">
        <f ca="1">IF(B_MSK[[#This Row],[//]]="","",HYPERLINK("["&amp;SUBSTITUTE(DIR,"'","")&amp;"]NOTA!D"&amp;B_MSK[[#This Row],[//]]+2,"&gt;"))</f>
        <v>&gt;</v>
      </c>
      <c r="D222" s="5">
        <f ca="1">IF(B_MSK[[#This Row],[N_ID]]="","",COUNTIF(INDIRECT(DIR&amp;"!NOTA[ID_H]"),B_MSK[[#This Row],[ID NOTA]]))</f>
        <v>4</v>
      </c>
      <c r="E2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219</v>
      </c>
      <c r="F2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2" s="7" t="str">
        <f ca="1">IF(B_MSK[[#This Row],[stt]]="ada",INDEX([2]!db[NB BM],B_MSK[DB_ROW]-1),"")</f>
        <v>Gel pen Kenko KE-303 T-gel hitam</v>
      </c>
      <c r="H222" s="7" t="str">
        <f ca="1">IF(B_MSK[[#This Row],[//]]="","",INDEX(INDIRECT(DIR&amp;$2:$2),B_MSK[[#This Row],[//]]))</f>
        <v>KENKO SINAR INDONESIA</v>
      </c>
      <c r="I222" s="27" t="str">
        <f ca="1">IF(B_MSK[[#This Row],[//]]="","",INDEX(INDIRECT(DB_PATH&amp;$2:$2),B_MSK[[#This Row],[DB_ROW]]-1))</f>
        <v>12 GRS</v>
      </c>
      <c r="J222" s="5">
        <f ca="1">IF(B_MSK[[#This Row],[//]]="","",IF(INDEX(INDIRECT(DIR&amp;$2:$2),B_MSK[[#This Row],[//]])="","",INDEX(INDIRECT(DIR&amp;$2:$2),B_MSK[[#This Row],[//]])))</f>
        <v>7</v>
      </c>
      <c r="K222" s="5" t="str">
        <f ca="1">IF(B_MSK[[#This Row],[//]]="","",IF(INDEX(INDIRECT(DIR&amp;$2:$2),B_MSK[[#This Row],[//]])="","",INDEX(INDIRECT(DIR&amp;$2:$2),B_MSK[[#This Row],[//]])))</f>
        <v/>
      </c>
      <c r="L222" s="5" t="str">
        <f ca="1">IF(B_MSK[[#This Row],[//]]="","",IF(INDEX(INDIRECT(DIR&amp;$2:$2),B_MSK[[#This Row],[//]])="","",INDEX(INDIRECT(DIR&amp;$2:$2),B_MSK[[#This Row],[//]])))</f>
        <v/>
      </c>
      <c r="M222" s="13">
        <f ca="1">IF(B_MSK[[#This Row],[//]]="","",INDEX(INDIRECT(DIR&amp;$2:$2),B_MSK[[#This Row],[//]]))</f>
        <v>0</v>
      </c>
      <c r="N222" s="13">
        <f ca="1">IF(OR(B_MSK[[#This Row],[//]]="",),"",INDEX(INDIRECT(DIR&amp;$2:$2),B_MSK[[#This Row],[//]]))</f>
        <v>3110400</v>
      </c>
      <c r="O222" s="3">
        <f ca="1">IF(B_MSK[[#This Row],[//]]="","",IF(INDEX(INDIRECT(DIR&amp;$2:$2),B_MSK[[#This Row],[//]])=0,"",INDEX(INDIRECT(DIR&amp;$2:$2),B_MSK[[#This Row],[//]])))</f>
        <v>0.17</v>
      </c>
      <c r="P222" s="3" t="str">
        <f ca="1">IF(B_MSK[[#This Row],[//]]="","",IF(INDEX(INDIRECT(DIR&amp;$2:$2),B_MSK[[#This Row],[//]])=0,"",INDEX(INDIRECT(DIR&amp;$2:$2),B_MSK[[#This Row],[//]])))</f>
        <v/>
      </c>
      <c r="Q222" s="12">
        <f ca="1">IF(B_MSK[[#This Row],[//]]="","",INDEX(INDIRECT(DIR&amp;$2:$2),B_MSK[[#This Row],[//]]))</f>
        <v>18071424</v>
      </c>
      <c r="R2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2" s="37">
        <f ca="1">IF(B_MSK[[#This Row],[//]]="","",INDEX(INDIRECT(DIR&amp;$2:$2),B_MSK[[#This Row],[//]]))</f>
        <v>0</v>
      </c>
      <c r="U222" s="38" t="str">
        <f ca="1">IF(SUMIF(B_MSK[NAMA BARANG],B_MSK[[#This Row],[NAMA BARANG]],B_MSK[JMLH BRG])=0,"",SUMIF(B_MSK[NAMA BARANG],B_MSK[[#This Row],[NAMA BARANG]],B_MSK[C]))</f>
        <v/>
      </c>
      <c r="V222" s="7" t="str">
        <f ca="1">IF(B_MSK[[#This Row],[//]]="","",INDEX(INDIRECT(DIR&amp;$2:$2),B_MSK[[#This Row],[//]]))</f>
        <v>KENKO GEL PEN KE-303 T-GEL TRIANGULAR BLACK</v>
      </c>
      <c r="W222" s="7" t="str">
        <f ca="1">LOWER(SUBSTITUTE(SUBSTITUTE(SUBSTITUTE(SUBSTITUTE(SUBSTITUTE(SUBSTITUTE(SUBSTITUTE(SUBSTITUTE(SUBSTITUTE(B_MSK[[#This Row],[N.B.nota]]," ",""),"-",""),"(",""),")",""),".",""),",",""),"/",""),"""",""),"+",""))</f>
        <v>kenkogelpenke303tgeltriangularblack</v>
      </c>
      <c r="X222" s="5" t="str">
        <f ca="1">IF(B_MSK[[#This Row],[N.B.nota]]="","",IF(MATCH(B_MSK[[#This Row],[concat]],[2]!db[NB NOTA_C],0)&gt;0,"ada",0))</f>
        <v>ada</v>
      </c>
      <c r="Y222" s="5" t="str">
        <f ca="1">IF(B_MSK[[#This Row],[N.B.nota]]="","",ADDRESS(ROW(B_MSK[QB]),COLUMN(B_MSK[QB]))&amp;":"&amp;ADDRESS(ROW(),COLUMN(B_MSK[QB])))</f>
        <v>$D$4:$D$222</v>
      </c>
      <c r="Z222" s="5">
        <f ca="1">IF(B_MSK[[#This Row],[concat]]="","",MATCH(B_MSK[[#This Row],[concat]],[2]!db[NB NOTA_C],0)+1)</f>
        <v>1172</v>
      </c>
      <c r="AA222" s="5" t="str">
        <f ca="1">IF(B_MSK[[#This Row],[//]]="","",HYPERLINK("[D:\kerja\BANK EXP\BARU\DB.XLSX]DB!e"&amp;B_MSK[[#This Row],[DB_ROW]],"&gt;"))</f>
        <v>&gt;</v>
      </c>
      <c r="AB222" s="30" t="str">
        <f ca="1">MID(B_MSK[[#This Row],[/ STN_1]],FIND(" ",B_MSK[[#This Row],[/ STN_1]])+1,LEN(B_MSK[[#This Row],[/ STN_1]]))</f>
        <v>GRS</v>
      </c>
      <c r="AC222" s="11">
        <f ca="1">IF(B_MSK[[#This Row],[//]]="","",IF(B_MSK[[#This Row],[ JUMLAH ]]="","",IF(B_MSK[[#This Row],[C]]="",B_MSK[[#This Row],[HARGA CTN]]/B_MSK[[#This Row],[JMLH BRG]],B_MSK[[#This Row],[HARGA CTN]]/B_MSK[[#This Row],[A_1]])))</f>
        <v>259200</v>
      </c>
      <c r="AD2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2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21600</v>
      </c>
      <c r="AF222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22" s="15">
        <f ca="1">IF(B_MSK[[#This Row],[HARGA_2]]="","",IF(MID(B_MSK[[#This Row],[/ STN_2]],FIND(" ",B_MSK[[#This Row],[/ STN_2]])+1,LEN(B_MSK[[#This Row],[/ STN_2]]))="LSN",B_MSK[[#This Row],[HARGA_2]]/12,""))</f>
        <v>1800</v>
      </c>
      <c r="AH222" s="7" t="str">
        <f ca="1">IF(B_MSK[[#This Row],[HARGA_3]]="","","/ "&amp;"PCS")</f>
        <v>/ PCS</v>
      </c>
      <c r="AI222" s="15">
        <f ca="1">IF(B_MSK[[#This Row],[HARGA_3]]="",IF(B_MSK[[#This Row],[HARGA_2]]="",IF(B_MSK[[#This Row],[HARGA_1]]="","",B_MSK[[#This Row],[HARGA_1]]),B_MSK[[#This Row],[HARGA_2]]),B_MSK[[#This Row],[HARGA_3]])</f>
        <v>1800</v>
      </c>
      <c r="AJ22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2" s="5" t="str">
        <f ca="1">IF(B_MSK[[#This Row],[//]]="","",SUBSTITUTE(SUBSTITUTE(SUBSTITUTE(B_MSK[[#This Row],[QTY/ CTN]]," ","_",2),"(",""),")","")&amp;"_")</f>
        <v>12 GRS_</v>
      </c>
      <c r="AL222" s="5">
        <f ca="1">IF(B_MSK[[#This Row],[A_B]]="","",SEARCH("_",B_MSK[[#This Row],[A_B]]))</f>
        <v>7</v>
      </c>
      <c r="AM222" s="5">
        <f ca="1">IF(B_MSK[[#This Row],[A_B]]="","",LEN(B_MSK[[#This Row],[A_B]]))</f>
        <v>7</v>
      </c>
      <c r="AN222" s="5" t="str">
        <f ca="1">IF(B_MSK[[#This Row],[A_B]]="","",LEFT(B_MSK[[#This Row],[QTY/ CTN]],B_MSK[[#This Row],[A_B_1]]))</f>
        <v>12 GRS</v>
      </c>
      <c r="AO222" s="5" t="str">
        <f ca="1">IF(B_MSK[[#This Row],[A_B]]="","",LEFT(B_MSK[[#This Row],[A_]],SEARCH(" ",B_MSK[[#This Row],[A_]])-1))</f>
        <v>12</v>
      </c>
      <c r="AP222" s="5" t="str">
        <f ca="1">IF(B_MSK[[#This Row],[A_B]]="","",RIGHT(B_MSK[[#This Row],[A_]],LEN(B_MSK[[#This Row],[A_]])-SEARCH(" ",B_MSK[[#This Row],[A_]])))</f>
        <v>GRS</v>
      </c>
      <c r="AQ2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22" s="5" t="str">
        <f ca="1">IF(B_MSK[[#This Row],[B_]]="","",LEFT(B_MSK[[#This Row],[B_]],SEARCH(" ",B_MSK[[#This Row],[B_]])))</f>
        <v xml:space="preserve">12 </v>
      </c>
      <c r="AS222" s="5" t="str">
        <f ca="1">IF(B_MSK[[#This Row],[B_]]="","",RIGHT(B_MSK[[#This Row],[B_]],LEN(B_MSK[[#This Row],[B_]])-SEARCH(" ",B_MSK[[#This Row],[B_]])))</f>
        <v>LSN</v>
      </c>
      <c r="AT222" s="5">
        <f ca="1">IF(B_MSK[[#This Row],[B_2]]="LSN",12,"")</f>
        <v>12</v>
      </c>
      <c r="AU222" s="5" t="str">
        <f ca="1">IF(B_MSK[[#This Row],[C_1]]="","","PCS")</f>
        <v>PCS</v>
      </c>
      <c r="AV222" s="5">
        <f ca="1">IF(B_MSK[[#This Row],[A_1]]="","",B_MSK[[#This Row],[A_1]]*IF(B_MSK[[#This Row],[B_1]]="",1,B_MSK[[#This Row],[B_1]])*IF(B_MSK[[#This Row],[C_1]]="",1,B_MSK[[#This Row],[C_1]]))</f>
        <v>1728</v>
      </c>
      <c r="AW222" s="5" t="str">
        <f ca="1">IF(B_MSK[[#This Row],[C_2]]="",IF(B_MSK[[#This Row],[B_2]]="",IF(B_MSK[[#This Row],[A_2]]="","",B_MSK[[#This Row],[A_2]]),B_MSK[[#This Row],[B_2]]),B_MSK[[#This Row],[C_2]])</f>
        <v>PCS</v>
      </c>
      <c r="AX222" s="2">
        <f ca="1">IF(ISNUMBER(B_MSK[[#This Row],[TANGGAL DATANG]]),B_MSK[[#This Row],[TANGGAL DATANG]],AX221)</f>
        <v>44935</v>
      </c>
      <c r="AY222" s="5" t="e">
        <f ca="1">IF(B_MSK[[#This Row],[DB_ROW]]="","",INDEX([3]!db[JENIS],B_MSK[[#This Row],[DB_ROW]]-1))</f>
        <v>#REF!</v>
      </c>
      <c r="AZ222" s="5">
        <f ca="1">IF(B_MSK[[#This Row],[A_1]]="","",B_MSK[[#This Row],[A_1]])*1</f>
        <v>12</v>
      </c>
      <c r="BA222" s="5" t="str">
        <f ca="1">IF(B_MSK[[#This Row],[//]]="","",INDEX(INDIRECT(DIR&amp;$2:$2),B_MSK[[#This Row],[//]]))</f>
        <v>ARTO MORO</v>
      </c>
      <c r="BB222" s="5" t="str">
        <f ca="1">CONCATENATE(B_MSK[[#This Row],[concat]],B_MSK[[#This Row],[HARGA_X]],B_MSK[[#This Row],[SAT]])</f>
        <v>kenkogelpenke303tgeltriangularblack1800</v>
      </c>
    </row>
    <row r="223" spans="1:54" x14ac:dyDescent="0.25">
      <c r="A223" s="6" t="s">
        <v>128</v>
      </c>
      <c r="B223" s="5" t="str">
        <f ca="1">IF(B_MSK[[#This Row],[N_ID]]="","",INDEX(INDIRECT(DIR&amp;$2:$2),MATCH(B_MSK[[#This Row],[N_ID]],INDIRECT(DIR&amp;"!NOTA[ID_P]"),0)))</f>
        <v/>
      </c>
      <c r="C223" s="5" t="str">
        <f ca="1">IF(B_MSK[[#This Row],[//]]="","",HYPERLINK("["&amp;SUBSTITUTE(DIR,"'","")&amp;"]NOTA!D"&amp;B_MSK[[#This Row],[//]]+2,"&gt;"))</f>
        <v>&gt;</v>
      </c>
      <c r="D223" s="5" t="str">
        <f ca="1">IF(B_MSK[[#This Row],[N_ID]]="","",COUNTIF(INDIRECT(DIR&amp;"!NOTA[ID_H]"),B_MSK[[#This Row],[ID NOTA]]))</f>
        <v/>
      </c>
      <c r="E22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220</v>
      </c>
      <c r="F2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3" s="7" t="str">
        <f ca="1">IF(B_MSK[[#This Row],[stt]]="ada",INDEX([2]!db[NB BM],B_MSK[DB_ROW]-1),"")</f>
        <v>Tipe-ex Kertas Kenko CT-802 N</v>
      </c>
      <c r="H223" s="7" t="str">
        <f ca="1">IF(B_MSK[[#This Row],[//]]="","",INDEX(INDIRECT(DIR&amp;$2:$2),B_MSK[[#This Row],[//]]))</f>
        <v>KENKO SINAR INDONESIA</v>
      </c>
      <c r="I223" s="27" t="str">
        <f ca="1">IF(B_MSK[[#This Row],[//]]="","",INDEX(INDIRECT(DB_PATH&amp;$2:$2),B_MSK[[#This Row],[DB_ROW]]-1))</f>
        <v>48 LSN</v>
      </c>
      <c r="J223" s="5">
        <f ca="1">IF(B_MSK[[#This Row],[//]]="","",IF(INDEX(INDIRECT(DIR&amp;$2:$2),B_MSK[[#This Row],[//]])="","",INDEX(INDIRECT(DIR&amp;$2:$2),B_MSK[[#This Row],[//]])))</f>
        <v>1</v>
      </c>
      <c r="K223" s="5" t="str">
        <f ca="1">IF(B_MSK[[#This Row],[//]]="","",IF(INDEX(INDIRECT(DIR&amp;$2:$2),B_MSK[[#This Row],[//]])="","",INDEX(INDIRECT(DIR&amp;$2:$2),B_MSK[[#This Row],[//]])))</f>
        <v/>
      </c>
      <c r="L223" s="5" t="str">
        <f ca="1">IF(B_MSK[[#This Row],[//]]="","",IF(INDEX(INDIRECT(DIR&amp;$2:$2),B_MSK[[#This Row],[//]])="","",INDEX(INDIRECT(DIR&amp;$2:$2),B_MSK[[#This Row],[//]])))</f>
        <v/>
      </c>
      <c r="M223" s="13">
        <f ca="1">IF(B_MSK[[#This Row],[//]]="","",INDEX(INDIRECT(DIR&amp;$2:$2),B_MSK[[#This Row],[//]]))</f>
        <v>0</v>
      </c>
      <c r="N223" s="13">
        <f ca="1">IF(OR(B_MSK[[#This Row],[//]]="",),"",INDEX(INDIRECT(DIR&amp;$2:$2),B_MSK[[#This Row],[//]]))</f>
        <v>2448000</v>
      </c>
      <c r="O223" s="3">
        <f ca="1">IF(B_MSK[[#This Row],[//]]="","",IF(INDEX(INDIRECT(DIR&amp;$2:$2),B_MSK[[#This Row],[//]])=0,"",INDEX(INDIRECT(DIR&amp;$2:$2),B_MSK[[#This Row],[//]])))</f>
        <v>0.17</v>
      </c>
      <c r="P223" s="3" t="str">
        <f ca="1">IF(B_MSK[[#This Row],[//]]="","",IF(INDEX(INDIRECT(DIR&amp;$2:$2),B_MSK[[#This Row],[//]])=0,"",INDEX(INDIRECT(DIR&amp;$2:$2),B_MSK[[#This Row],[//]])))</f>
        <v/>
      </c>
      <c r="Q223" s="12">
        <f ca="1">IF(B_MSK[[#This Row],[//]]="","",INDEX(INDIRECT(DIR&amp;$2:$2),B_MSK[[#This Row],[//]]))</f>
        <v>2031840</v>
      </c>
      <c r="R2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3" s="37">
        <f ca="1">IF(B_MSK[[#This Row],[//]]="","",INDEX(INDIRECT(DIR&amp;$2:$2),B_MSK[[#This Row],[//]]))</f>
        <v>0</v>
      </c>
      <c r="U223" s="38" t="str">
        <f ca="1">IF(SUMIF(B_MSK[NAMA BARANG],B_MSK[[#This Row],[NAMA BARANG]],B_MSK[JMLH BRG])=0,"",SUMIF(B_MSK[NAMA BARANG],B_MSK[[#This Row],[NAMA BARANG]],B_MSK[C]))</f>
        <v/>
      </c>
      <c r="V223" s="7" t="str">
        <f ca="1">IF(B_MSK[[#This Row],[//]]="","",INDEX(INDIRECT(DIR&amp;$2:$2),B_MSK[[#This Row],[//]]))</f>
        <v>KENKO CORRECTION TAPE CT-802N (8M X 5MM)</v>
      </c>
      <c r="W223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kenkocorrectiontapect802n8mx5mm</v>
      </c>
      <c r="X223" s="5" t="str">
        <f ca="1">IF(B_MSK[[#This Row],[N.B.nota]]="","",IF(MATCH(B_MSK[[#This Row],[concat]],[2]!db[NB NOTA_C],0)&gt;0,"ada",0))</f>
        <v>ada</v>
      </c>
      <c r="Y223" s="5" t="str">
        <f ca="1">IF(B_MSK[[#This Row],[N.B.nota]]="","",ADDRESS(ROW(B_MSK[QB]),COLUMN(B_MSK[QB]))&amp;":"&amp;ADDRESS(ROW(),COLUMN(B_MSK[QB])))</f>
        <v>$D$4:$D$223</v>
      </c>
      <c r="Z223" s="5">
        <f ca="1">IF(B_MSK[[#This Row],[concat]]="","",MATCH(B_MSK[[#This Row],[concat]],[2]!db[NB NOTA_C],0)+1)</f>
        <v>1120</v>
      </c>
      <c r="AA223" s="5" t="str">
        <f ca="1">IF(B_MSK[[#This Row],[//]]="","",HYPERLINK("[D:\kerja\BANK EXP\BARU\DB.XLSX]DB!e"&amp;B_MSK[[#This Row],[DB_ROW]],"&gt;"))</f>
        <v>&gt;</v>
      </c>
      <c r="AB223" s="30" t="str">
        <f ca="1">MID(B_MSK[[#This Row],[/ STN_1]],FIND(" ",B_MSK[[#This Row],[/ STN_1]])+1,LEN(B_MSK[[#This Row],[/ STN_1]]))</f>
        <v>LSN</v>
      </c>
      <c r="AC223" s="11">
        <f ca="1">IF(B_MSK[[#This Row],[//]]="","",IF(B_MSK[[#This Row],[ JUMLAH ]]="","",IF(B_MSK[[#This Row],[C]]="",B_MSK[[#This Row],[HARGA CTN]]/B_MSK[[#This Row],[JMLH BRG]],B_MSK[[#This Row],[HARGA CTN]]/B_MSK[[#This Row],[A_1]])))</f>
        <v>51000</v>
      </c>
      <c r="AD2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2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4250</v>
      </c>
      <c r="AF22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3" s="15" t="str">
        <f ca="1">IF(B_MSK[[#This Row],[HARGA_2]]="","",IF(MID(B_MSK[[#This Row],[/ STN_2]],FIND(" ",B_MSK[[#This Row],[/ STN_2]])+1,LEN(B_MSK[[#This Row],[/ STN_2]]))="LSN",B_MSK[[#This Row],[HARGA_2]]/12,""))</f>
        <v/>
      </c>
      <c r="AH223" s="7" t="str">
        <f ca="1">IF(B_MSK[[#This Row],[HARGA_3]]="","","/ "&amp;"PCS")</f>
        <v/>
      </c>
      <c r="AI223" s="15">
        <f ca="1">IF(B_MSK[[#This Row],[HARGA_3]]="",IF(B_MSK[[#This Row],[HARGA_2]]="",IF(B_MSK[[#This Row],[HARGA_1]]="","",B_MSK[[#This Row],[HARGA_1]]),B_MSK[[#This Row],[HARGA_2]]),B_MSK[[#This Row],[HARGA_3]])</f>
        <v>4250</v>
      </c>
      <c r="AJ22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3" s="5" t="str">
        <f ca="1">IF(B_MSK[[#This Row],[//]]="","",SUBSTITUTE(SUBSTITUTE(SUBSTITUTE(B_MSK[[#This Row],[QTY/ CTN]]," ","_",2),"(",""),")","")&amp;"_")</f>
        <v>48 LSN_</v>
      </c>
      <c r="AL223" s="5">
        <f ca="1">IF(B_MSK[[#This Row],[A_B]]="","",SEARCH("_",B_MSK[[#This Row],[A_B]]))</f>
        <v>7</v>
      </c>
      <c r="AM223" s="5">
        <f ca="1">IF(B_MSK[[#This Row],[A_B]]="","",LEN(B_MSK[[#This Row],[A_B]]))</f>
        <v>7</v>
      </c>
      <c r="AN223" s="5" t="str">
        <f ca="1">IF(B_MSK[[#This Row],[A_B]]="","",LEFT(B_MSK[[#This Row],[QTY/ CTN]],B_MSK[[#This Row],[A_B_1]]))</f>
        <v>48 LSN</v>
      </c>
      <c r="AO223" s="5" t="str">
        <f ca="1">IF(B_MSK[[#This Row],[A_B]]="","",LEFT(B_MSK[[#This Row],[A_]],SEARCH(" ",B_MSK[[#This Row],[A_]])-1))</f>
        <v>48</v>
      </c>
      <c r="AP223" s="5" t="str">
        <f ca="1">IF(B_MSK[[#This Row],[A_B]]="","",RIGHT(B_MSK[[#This Row],[A_]],LEN(B_MSK[[#This Row],[A_]])-SEARCH(" ",B_MSK[[#This Row],[A_]])))</f>
        <v>LSN</v>
      </c>
      <c r="AQ2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23" s="5" t="str">
        <f ca="1">IF(B_MSK[[#This Row],[B_]]="","",LEFT(B_MSK[[#This Row],[B_]],SEARCH(" ",B_MSK[[#This Row],[B_]])))</f>
        <v xml:space="preserve">12 </v>
      </c>
      <c r="AS223" s="5" t="str">
        <f ca="1">IF(B_MSK[[#This Row],[B_]]="","",RIGHT(B_MSK[[#This Row],[B_]],LEN(B_MSK[[#This Row],[B_]])-SEARCH(" ",B_MSK[[#This Row],[B_]])))</f>
        <v>PCS</v>
      </c>
      <c r="AT223" s="5" t="str">
        <f ca="1">IF(B_MSK[[#This Row],[B_2]]="LSN",12,"")</f>
        <v/>
      </c>
      <c r="AU223" s="5" t="str">
        <f ca="1">IF(B_MSK[[#This Row],[C_1]]="","","PCS")</f>
        <v/>
      </c>
      <c r="AV223" s="5">
        <f ca="1">IF(B_MSK[[#This Row],[A_1]]="","",B_MSK[[#This Row],[A_1]]*IF(B_MSK[[#This Row],[B_1]]="",1,B_MSK[[#This Row],[B_1]])*IF(B_MSK[[#This Row],[C_1]]="",1,B_MSK[[#This Row],[C_1]]))</f>
        <v>576</v>
      </c>
      <c r="AW223" s="5" t="str">
        <f ca="1">IF(B_MSK[[#This Row],[C_2]]="",IF(B_MSK[[#This Row],[B_2]]="",IF(B_MSK[[#This Row],[A_2]]="","",B_MSK[[#This Row],[A_2]]),B_MSK[[#This Row],[B_2]]),B_MSK[[#This Row],[C_2]])</f>
        <v>PCS</v>
      </c>
      <c r="AX223" s="2">
        <f ca="1">IF(ISNUMBER(B_MSK[[#This Row],[TANGGAL DATANG]]),B_MSK[[#This Row],[TANGGAL DATANG]],AX222)</f>
        <v>44935</v>
      </c>
      <c r="AY223" s="5" t="e">
        <f ca="1">IF(B_MSK[[#This Row],[DB_ROW]]="","",INDEX([3]!db[JENIS],B_MSK[[#This Row],[DB_ROW]]-1))</f>
        <v>#REF!</v>
      </c>
      <c r="AZ223" s="5">
        <f ca="1">IF(B_MSK[[#This Row],[A_1]]="","",B_MSK[[#This Row],[A_1]])*1</f>
        <v>48</v>
      </c>
      <c r="BA223" s="5" t="str">
        <f ca="1">IF(B_MSK[[#This Row],[//]]="","",INDEX(INDIRECT(DIR&amp;$2:$2),B_MSK[[#This Row],[//]]))</f>
        <v>ARTO MORO</v>
      </c>
      <c r="BB223" s="5" t="str">
        <f ca="1">CONCATENATE(B_MSK[[#This Row],[concat]],B_MSK[[#This Row],[HARGA_X]],B_MSK[[#This Row],[SAT]])</f>
        <v>kenkocorrectiontapect802n8mx5mm4250</v>
      </c>
    </row>
    <row r="224" spans="1:54" x14ac:dyDescent="0.25">
      <c r="A224" s="6" t="s">
        <v>128</v>
      </c>
      <c r="B224" s="5" t="str">
        <f ca="1">IF(B_MSK[[#This Row],[N_ID]]="","",INDEX(INDIRECT(DIR&amp;$2:$2),MATCH(B_MSK[[#This Row],[N_ID]],INDIRECT(DIR&amp;"!NOTA[ID_P]"),0)))</f>
        <v/>
      </c>
      <c r="C224" s="5" t="str">
        <f ca="1">IF(B_MSK[[#This Row],[//]]="","",HYPERLINK("["&amp;SUBSTITUTE(DIR,"'","")&amp;"]NOTA!D"&amp;B_MSK[[#This Row],[//]]+2,"&gt;"))</f>
        <v>&gt;</v>
      </c>
      <c r="D224" s="5" t="str">
        <f ca="1">IF(B_MSK[[#This Row],[N_ID]]="","",COUNTIF(INDIRECT(DIR&amp;"!NOTA[ID_H]"),B_MSK[[#This Row],[ID NOTA]]))</f>
        <v/>
      </c>
      <c r="E2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221</v>
      </c>
      <c r="F2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4" s="7" t="str">
        <f ca="1">IF(B_MSK[[#This Row],[stt]]="ada",INDEX([2]!db[NB BM],B_MSK[DB_ROW]-1),"")</f>
        <v>Binder clip Kenko No.260</v>
      </c>
      <c r="H224" s="7" t="str">
        <f ca="1">IF(B_MSK[[#This Row],[//]]="","",INDEX(INDIRECT(DIR&amp;$2:$2),B_MSK[[#This Row],[//]]))</f>
        <v>KENKO SINAR INDONESIA</v>
      </c>
      <c r="I224" s="27" t="str">
        <f ca="1">IF(B_MSK[[#This Row],[//]]="","",INDEX(INDIRECT(DB_PATH&amp;$2:$2),B_MSK[[#This Row],[DB_ROW]]-1))</f>
        <v>5 GRS</v>
      </c>
      <c r="J224" s="5">
        <f ca="1">IF(B_MSK[[#This Row],[//]]="","",IF(INDEX(INDIRECT(DIR&amp;$2:$2),B_MSK[[#This Row],[//]])="","",INDEX(INDIRECT(DIR&amp;$2:$2),B_MSK[[#This Row],[//]])))</f>
        <v>3</v>
      </c>
      <c r="K224" s="5" t="str">
        <f ca="1">IF(B_MSK[[#This Row],[//]]="","",IF(INDEX(INDIRECT(DIR&amp;$2:$2),B_MSK[[#This Row],[//]])="","",INDEX(INDIRECT(DIR&amp;$2:$2),B_MSK[[#This Row],[//]])))</f>
        <v/>
      </c>
      <c r="L224" s="5" t="str">
        <f ca="1">IF(B_MSK[[#This Row],[//]]="","",IF(INDEX(INDIRECT(DIR&amp;$2:$2),B_MSK[[#This Row],[//]])="","",INDEX(INDIRECT(DIR&amp;$2:$2),B_MSK[[#This Row],[//]])))</f>
        <v/>
      </c>
      <c r="M224" s="13">
        <f ca="1">IF(B_MSK[[#This Row],[//]]="","",INDEX(INDIRECT(DIR&amp;$2:$2),B_MSK[[#This Row],[//]]))</f>
        <v>0</v>
      </c>
      <c r="N224" s="13">
        <f ca="1">IF(OR(B_MSK[[#This Row],[//]]="",),"",INDEX(INDIRECT(DIR&amp;$2:$2),B_MSK[[#This Row],[//]]))</f>
        <v>900000</v>
      </c>
      <c r="O224" s="3">
        <f ca="1">IF(B_MSK[[#This Row],[//]]="","",IF(INDEX(INDIRECT(DIR&amp;$2:$2),B_MSK[[#This Row],[//]])=0,"",INDEX(INDIRECT(DIR&amp;$2:$2),B_MSK[[#This Row],[//]])))</f>
        <v>0.17</v>
      </c>
      <c r="P224" s="3" t="str">
        <f ca="1">IF(B_MSK[[#This Row],[//]]="","",IF(INDEX(INDIRECT(DIR&amp;$2:$2),B_MSK[[#This Row],[//]])=0,"",INDEX(INDIRECT(DIR&amp;$2:$2),B_MSK[[#This Row],[//]])))</f>
        <v/>
      </c>
      <c r="Q224" s="12">
        <f ca="1">IF(B_MSK[[#This Row],[//]]="","",INDEX(INDIRECT(DIR&amp;$2:$2),B_MSK[[#This Row],[//]]))</f>
        <v>2241000</v>
      </c>
      <c r="R2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4" s="37">
        <f ca="1">IF(B_MSK[[#This Row],[//]]="","",INDEX(INDIRECT(DIR&amp;$2:$2),B_MSK[[#This Row],[//]]))</f>
        <v>0</v>
      </c>
      <c r="U224" s="38" t="str">
        <f ca="1">IF(SUMIF(B_MSK[NAMA BARANG],B_MSK[[#This Row],[NAMA BARANG]],B_MSK[JMLH BRG])=0,"",SUMIF(B_MSK[NAMA BARANG],B_MSK[[#This Row],[NAMA BARANG]],B_MSK[C]))</f>
        <v/>
      </c>
      <c r="V224" s="7" t="str">
        <f ca="1">IF(B_MSK[[#This Row],[//]]="","",INDEX(INDIRECT(DIR&amp;$2:$2),B_MSK[[#This Row],[//]]))</f>
        <v>KENKO BINDER CLIP NO.260</v>
      </c>
      <c r="W224" s="7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X224" s="5" t="str">
        <f ca="1">IF(B_MSK[[#This Row],[N.B.nota]]="","",IF(MATCH(B_MSK[[#This Row],[concat]],[2]!db[NB NOTA_C],0)&gt;0,"ada",0))</f>
        <v>ada</v>
      </c>
      <c r="Y224" s="5" t="str">
        <f ca="1">IF(B_MSK[[#This Row],[N.B.nota]]="","",ADDRESS(ROW(B_MSK[QB]),COLUMN(B_MSK[QB]))&amp;":"&amp;ADDRESS(ROW(),COLUMN(B_MSK[QB])))</f>
        <v>$D$4:$D$224</v>
      </c>
      <c r="Z224" s="5">
        <f ca="1">IF(B_MSK[[#This Row],[concat]]="","",MATCH(B_MSK[[#This Row],[concat]],[2]!db[NB NOTA_C],0)+1)</f>
        <v>1054</v>
      </c>
      <c r="AA224" s="5" t="str">
        <f ca="1">IF(B_MSK[[#This Row],[//]]="","",HYPERLINK("[D:\kerja\BANK EXP\BARU\DB.XLSX]DB!e"&amp;B_MSK[[#This Row],[DB_ROW]],"&gt;"))</f>
        <v>&gt;</v>
      </c>
      <c r="AB224" s="30" t="str">
        <f ca="1">MID(B_MSK[[#This Row],[/ STN_1]],FIND(" ",B_MSK[[#This Row],[/ STN_1]])+1,LEN(B_MSK[[#This Row],[/ STN_1]]))</f>
        <v>GRS</v>
      </c>
      <c r="AC224" s="11">
        <f ca="1">IF(B_MSK[[#This Row],[//]]="","",IF(B_MSK[[#This Row],[ JUMLAH ]]="","",IF(B_MSK[[#This Row],[C]]="",B_MSK[[#This Row],[HARGA CTN]]/B_MSK[[#This Row],[JMLH BRG]],B_MSK[[#This Row],[HARGA CTN]]/B_MSK[[#This Row],[A_1]])))</f>
        <v>180000</v>
      </c>
      <c r="AD2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2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15000</v>
      </c>
      <c r="AF22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24" s="15">
        <f ca="1">IF(B_MSK[[#This Row],[HARGA_2]]="","",IF(MID(B_MSK[[#This Row],[/ STN_2]],FIND(" ",B_MSK[[#This Row],[/ STN_2]])+1,LEN(B_MSK[[#This Row],[/ STN_2]]))="LSN",B_MSK[[#This Row],[HARGA_2]]/12,""))</f>
        <v>1250</v>
      </c>
      <c r="AH224" s="7" t="str">
        <f ca="1">IF(B_MSK[[#This Row],[HARGA_3]]="","","/ "&amp;"PCS")</f>
        <v>/ PCS</v>
      </c>
      <c r="AI224" s="15">
        <f ca="1">IF(B_MSK[[#This Row],[HARGA_3]]="",IF(B_MSK[[#This Row],[HARGA_2]]="",IF(B_MSK[[#This Row],[HARGA_1]]="","",B_MSK[[#This Row],[HARGA_1]]),B_MSK[[#This Row],[HARGA_2]]),B_MSK[[#This Row],[HARGA_3]])</f>
        <v>1250</v>
      </c>
      <c r="AJ22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4" s="5" t="str">
        <f ca="1">IF(B_MSK[[#This Row],[//]]="","",SUBSTITUTE(SUBSTITUTE(SUBSTITUTE(B_MSK[[#This Row],[QTY/ CTN]]," ","_",2),"(",""),")","")&amp;"_")</f>
        <v>5 GRS_</v>
      </c>
      <c r="AL224" s="5">
        <f ca="1">IF(B_MSK[[#This Row],[A_B]]="","",SEARCH("_",B_MSK[[#This Row],[A_B]]))</f>
        <v>6</v>
      </c>
      <c r="AM224" s="5">
        <f ca="1">IF(B_MSK[[#This Row],[A_B]]="","",LEN(B_MSK[[#This Row],[A_B]]))</f>
        <v>6</v>
      </c>
      <c r="AN224" s="5" t="str">
        <f ca="1">IF(B_MSK[[#This Row],[A_B]]="","",LEFT(B_MSK[[#This Row],[QTY/ CTN]],B_MSK[[#This Row],[A_B_1]]))</f>
        <v>5 GRS</v>
      </c>
      <c r="AO224" s="5" t="str">
        <f ca="1">IF(B_MSK[[#This Row],[A_B]]="","",LEFT(B_MSK[[#This Row],[A_]],SEARCH(" ",B_MSK[[#This Row],[A_]])-1))</f>
        <v>5</v>
      </c>
      <c r="AP224" s="5" t="str">
        <f ca="1">IF(B_MSK[[#This Row],[A_B]]="","",RIGHT(B_MSK[[#This Row],[A_]],LEN(B_MSK[[#This Row],[A_]])-SEARCH(" ",B_MSK[[#This Row],[A_]])))</f>
        <v>GRS</v>
      </c>
      <c r="AQ2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24" s="5" t="str">
        <f ca="1">IF(B_MSK[[#This Row],[B_]]="","",LEFT(B_MSK[[#This Row],[B_]],SEARCH(" ",B_MSK[[#This Row],[B_]])))</f>
        <v xml:space="preserve">12 </v>
      </c>
      <c r="AS224" s="5" t="str">
        <f ca="1">IF(B_MSK[[#This Row],[B_]]="","",RIGHT(B_MSK[[#This Row],[B_]],LEN(B_MSK[[#This Row],[B_]])-SEARCH(" ",B_MSK[[#This Row],[B_]])))</f>
        <v>LSN</v>
      </c>
      <c r="AT224" s="5">
        <f ca="1">IF(B_MSK[[#This Row],[B_2]]="LSN",12,"")</f>
        <v>12</v>
      </c>
      <c r="AU224" s="5" t="str">
        <f ca="1">IF(B_MSK[[#This Row],[C_1]]="","","PCS")</f>
        <v>PCS</v>
      </c>
      <c r="AV224" s="5">
        <f ca="1">IF(B_MSK[[#This Row],[A_1]]="","",B_MSK[[#This Row],[A_1]]*IF(B_MSK[[#This Row],[B_1]]="",1,B_MSK[[#This Row],[B_1]])*IF(B_MSK[[#This Row],[C_1]]="",1,B_MSK[[#This Row],[C_1]]))</f>
        <v>720</v>
      </c>
      <c r="AW224" s="5" t="str">
        <f ca="1">IF(B_MSK[[#This Row],[C_2]]="",IF(B_MSK[[#This Row],[B_2]]="",IF(B_MSK[[#This Row],[A_2]]="","",B_MSK[[#This Row],[A_2]]),B_MSK[[#This Row],[B_2]]),B_MSK[[#This Row],[C_2]])</f>
        <v>PCS</v>
      </c>
      <c r="AX224" s="2">
        <f ca="1">IF(ISNUMBER(B_MSK[[#This Row],[TANGGAL DATANG]]),B_MSK[[#This Row],[TANGGAL DATANG]],AX223)</f>
        <v>44935</v>
      </c>
      <c r="AY224" s="5" t="e">
        <f ca="1">IF(B_MSK[[#This Row],[DB_ROW]]="","",INDEX([3]!db[JENIS],B_MSK[[#This Row],[DB_ROW]]-1))</f>
        <v>#REF!</v>
      </c>
      <c r="AZ224" s="5">
        <f ca="1">IF(B_MSK[[#This Row],[A_1]]="","",B_MSK[[#This Row],[A_1]])*1</f>
        <v>5</v>
      </c>
      <c r="BA224" s="5" t="str">
        <f ca="1">IF(B_MSK[[#This Row],[//]]="","",INDEX(INDIRECT(DIR&amp;$2:$2),B_MSK[[#This Row],[//]]))</f>
        <v>ARTO MORO</v>
      </c>
      <c r="BB224" s="5" t="str">
        <f ca="1">CONCATENATE(B_MSK[[#This Row],[concat]],B_MSK[[#This Row],[HARGA_X]],B_MSK[[#This Row],[SAT]])</f>
        <v>kenkobinderclipno2601250</v>
      </c>
    </row>
    <row r="225" spans="1:54" x14ac:dyDescent="0.25">
      <c r="A225" s="6" t="s">
        <v>128</v>
      </c>
      <c r="B225" s="5" t="str">
        <f ca="1">IF(B_MSK[[#This Row],[N_ID]]="","",INDEX(INDIRECT(DIR&amp;$2:$2),MATCH(B_MSK[[#This Row],[N_ID]],INDIRECT(DIR&amp;"!NOTA[ID_P]"),0)))</f>
        <v/>
      </c>
      <c r="C225" s="5" t="str">
        <f ca="1">IF(B_MSK[[#This Row],[//]]="","",HYPERLINK("["&amp;SUBSTITUTE(DIR,"'","")&amp;"]NOTA!D"&amp;B_MSK[[#This Row],[//]]+2,"&gt;"))</f>
        <v>&gt;</v>
      </c>
      <c r="D225" s="5" t="str">
        <f ca="1">IF(B_MSK[[#This Row],[N_ID]]="","",COUNTIF(INDIRECT(DIR&amp;"!NOTA[ID_H]"),B_MSK[[#This Row],[ID NOTA]]))</f>
        <v/>
      </c>
      <c r="E2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222</v>
      </c>
      <c r="F2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5" s="7" t="str">
        <f ca="1">IF(B_MSK[[#This Row],[stt]]="ada",INDEX([2]!db[NB BM],B_MSK[DB_ROW]-1),"")</f>
        <v>Isi stapler (staples) Kenko 1210</v>
      </c>
      <c r="H225" s="7" t="str">
        <f ca="1">IF(B_MSK[[#This Row],[//]]="","",INDEX(INDIRECT(DIR&amp;$2:$2),B_MSK[[#This Row],[//]]))</f>
        <v>KENKO SINAR INDONESIA</v>
      </c>
      <c r="I225" s="27" t="str">
        <f ca="1">IF(B_MSK[[#This Row],[//]]="","",INDEX(INDIRECT(DB_PATH&amp;$2:$2),B_MSK[[#This Row],[DB_ROW]]-1))</f>
        <v>20 PAK (10 BOX)</v>
      </c>
      <c r="J225" s="5">
        <f ca="1">IF(B_MSK[[#This Row],[//]]="","",IF(INDEX(INDIRECT(DIR&amp;$2:$2),B_MSK[[#This Row],[//]])="","",INDEX(INDIRECT(DIR&amp;$2:$2),B_MSK[[#This Row],[//]])))</f>
        <v>3</v>
      </c>
      <c r="K225" s="5" t="str">
        <f ca="1">IF(B_MSK[[#This Row],[//]]="","",IF(INDEX(INDIRECT(DIR&amp;$2:$2),B_MSK[[#This Row],[//]])="","",INDEX(INDIRECT(DIR&amp;$2:$2),B_MSK[[#This Row],[//]])))</f>
        <v/>
      </c>
      <c r="L225" s="5" t="str">
        <f ca="1">IF(B_MSK[[#This Row],[//]]="","",IF(INDEX(INDIRECT(DIR&amp;$2:$2),B_MSK[[#This Row],[//]])="","",INDEX(INDIRECT(DIR&amp;$2:$2),B_MSK[[#This Row],[//]])))</f>
        <v/>
      </c>
      <c r="M225" s="13">
        <f ca="1">IF(B_MSK[[#This Row],[//]]="","",INDEX(INDIRECT(DIR&amp;$2:$2),B_MSK[[#This Row],[//]]))</f>
        <v>0</v>
      </c>
      <c r="N225" s="13">
        <f ca="1">IF(OR(B_MSK[[#This Row],[//]]="",),"",INDEX(INDIRECT(DIR&amp;$2:$2),B_MSK[[#This Row],[//]]))</f>
        <v>840000</v>
      </c>
      <c r="O225" s="3">
        <f ca="1">IF(B_MSK[[#This Row],[//]]="","",IF(INDEX(INDIRECT(DIR&amp;$2:$2),B_MSK[[#This Row],[//]])=0,"",INDEX(INDIRECT(DIR&amp;$2:$2),B_MSK[[#This Row],[//]])))</f>
        <v>0.17</v>
      </c>
      <c r="P225" s="3" t="str">
        <f ca="1">IF(B_MSK[[#This Row],[//]]="","",IF(INDEX(INDIRECT(DIR&amp;$2:$2),B_MSK[[#This Row],[//]])=0,"",INDEX(INDIRECT(DIR&amp;$2:$2),B_MSK[[#This Row],[//]])))</f>
        <v/>
      </c>
      <c r="Q225" s="12">
        <f ca="1">IF(B_MSK[[#This Row],[//]]="","",INDEX(INDIRECT(DIR&amp;$2:$2),B_MSK[[#This Row],[//]]))</f>
        <v>2091600</v>
      </c>
      <c r="R22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2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25" s="37">
        <f ca="1">IF(B_MSK[[#This Row],[//]]="","",INDEX(INDIRECT(DIR&amp;$2:$2),B_MSK[[#This Row],[//]]))</f>
        <v>0</v>
      </c>
      <c r="U225" s="38" t="str">
        <f ca="1">IF(SUMIF(B_MSK[NAMA BARANG],B_MSK[[#This Row],[NAMA BARANG]],B_MSK[JMLH BRG])=0,"",SUMIF(B_MSK[NAMA BARANG],B_MSK[[#This Row],[NAMA BARANG]],B_MSK[C]))</f>
        <v/>
      </c>
      <c r="V225" s="7" t="str">
        <f ca="1">IF(B_MSK[[#This Row],[//]]="","",INDEX(INDIRECT(DIR&amp;$2:$2),B_MSK[[#This Row],[//]]))</f>
        <v>KENKO STAPLES NO.1210 (23/ 10)</v>
      </c>
      <c r="W225" s="7" t="str">
        <f ca="1">LOWER(SUBSTITUTE(SUBSTITUTE(SUBSTITUTE(SUBSTITUTE(SUBSTITUTE(SUBSTITUTE(SUBSTITUTE(SUBSTITUTE(SUBSTITUTE(B_MSK[[#This Row],[N.B.nota]]," ",""),"-",""),"(",""),")",""),".",""),",",""),"/",""),"""",""),"+",""))</f>
        <v>kenkostaplesno12102310</v>
      </c>
      <c r="X225" s="5" t="str">
        <f ca="1">IF(B_MSK[[#This Row],[N.B.nota]]="","",IF(MATCH(B_MSK[[#This Row],[concat]],[2]!db[NB NOTA_C],0)&gt;0,"ada",0))</f>
        <v>ada</v>
      </c>
      <c r="Y225" s="5" t="str">
        <f ca="1">IF(B_MSK[[#This Row],[N.B.nota]]="","",ADDRESS(ROW(B_MSK[QB]),COLUMN(B_MSK[QB]))&amp;":"&amp;ADDRESS(ROW(),COLUMN(B_MSK[QB])))</f>
        <v>$D$4:$D$225</v>
      </c>
      <c r="Z225" s="5">
        <f ca="1">IF(B_MSK[[#This Row],[concat]]="","",MATCH(B_MSK[[#This Row],[concat]],[2]!db[NB NOTA_C],0)+1)</f>
        <v>1302</v>
      </c>
      <c r="AA225" s="5" t="str">
        <f ca="1">IF(B_MSK[[#This Row],[//]]="","",HYPERLINK("[D:\kerja\BANK EXP\BARU\DB.XLSX]DB!e"&amp;B_MSK[[#This Row],[DB_ROW]],"&gt;"))</f>
        <v>&gt;</v>
      </c>
      <c r="AB225" s="30" t="str">
        <f ca="1">MID(B_MSK[[#This Row],[/ STN_1]],FIND(" ",B_MSK[[#This Row],[/ STN_1]])+1,LEN(B_MSK[[#This Row],[/ STN_1]]))</f>
        <v xml:space="preserve">PAK </v>
      </c>
      <c r="AC225" s="11">
        <f ca="1">IF(B_MSK[[#This Row],[//]]="","",IF(B_MSK[[#This Row],[ JUMLAH ]]="","",IF(B_MSK[[#This Row],[C]]="",B_MSK[[#This Row],[HARGA CTN]]/B_MSK[[#This Row],[JMLH BRG]],B_MSK[[#This Row],[HARGA CTN]]/B_MSK[[#This Row],[A_1]])))</f>
        <v>42000</v>
      </c>
      <c r="AD2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22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4200</v>
      </c>
      <c r="AF225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225" s="15" t="str">
        <f ca="1">IF(B_MSK[[#This Row],[HARGA_2]]="","",IF(MID(B_MSK[[#This Row],[/ STN_2]],FIND(" ",B_MSK[[#This Row],[/ STN_2]])+1,LEN(B_MSK[[#This Row],[/ STN_2]]))="LSN",B_MSK[[#This Row],[HARGA_2]]/12,""))</f>
        <v/>
      </c>
      <c r="AH225" s="7" t="str">
        <f ca="1">IF(B_MSK[[#This Row],[HARGA_3]]="","","/ "&amp;"PCS")</f>
        <v/>
      </c>
      <c r="AI225" s="15">
        <f ca="1">IF(B_MSK[[#This Row],[HARGA_3]]="",IF(B_MSK[[#This Row],[HARGA_2]]="",IF(B_MSK[[#This Row],[HARGA_1]]="","",B_MSK[[#This Row],[HARGA_1]]),B_MSK[[#This Row],[HARGA_2]]),B_MSK[[#This Row],[HARGA_3]])</f>
        <v>4200</v>
      </c>
      <c r="AJ225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225" s="5" t="str">
        <f ca="1">IF(B_MSK[[#This Row],[//]]="","",SUBSTITUTE(SUBSTITUTE(SUBSTITUTE(B_MSK[[#This Row],[QTY/ CTN]]," ","_",2),"(",""),")","")&amp;"_")</f>
        <v>20 PAK_10 BOX_</v>
      </c>
      <c r="AL225" s="5">
        <f ca="1">IF(B_MSK[[#This Row],[A_B]]="","",SEARCH("_",B_MSK[[#This Row],[A_B]]))</f>
        <v>7</v>
      </c>
      <c r="AM225" s="5">
        <f ca="1">IF(B_MSK[[#This Row],[A_B]]="","",LEN(B_MSK[[#This Row],[A_B]]))</f>
        <v>14</v>
      </c>
      <c r="AN225" s="5" t="str">
        <f ca="1">IF(B_MSK[[#This Row],[A_B]]="","",LEFT(B_MSK[[#This Row],[QTY/ CTN]],B_MSK[[#This Row],[A_B_1]]))</f>
        <v xml:space="preserve">20 PAK </v>
      </c>
      <c r="AO225" s="5" t="str">
        <f ca="1">IF(B_MSK[[#This Row],[A_B]]="","",LEFT(B_MSK[[#This Row],[A_]],SEARCH(" ",B_MSK[[#This Row],[A_]])-1))</f>
        <v>20</v>
      </c>
      <c r="AP225" s="5" t="str">
        <f ca="1">IF(B_MSK[[#This Row],[A_B]]="","",RIGHT(B_MSK[[#This Row],[A_]],LEN(B_MSK[[#This Row],[A_]])-SEARCH(" ",B_MSK[[#This Row],[A_]])))</f>
        <v xml:space="preserve">PAK </v>
      </c>
      <c r="AQ2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225" s="5" t="str">
        <f ca="1">IF(B_MSK[[#This Row],[B_]]="","",LEFT(B_MSK[[#This Row],[B_]],SEARCH(" ",B_MSK[[#This Row],[B_]])))</f>
        <v xml:space="preserve">10 </v>
      </c>
      <c r="AS225" s="5" t="str">
        <f ca="1">IF(B_MSK[[#This Row],[B_]]="","",RIGHT(B_MSK[[#This Row],[B_]],LEN(B_MSK[[#This Row],[B_]])-SEARCH(" ",B_MSK[[#This Row],[B_]])))</f>
        <v>BOX</v>
      </c>
      <c r="AT225" s="5" t="str">
        <f ca="1">IF(B_MSK[[#This Row],[B_2]]="LSN",12,"")</f>
        <v/>
      </c>
      <c r="AU225" s="5" t="str">
        <f ca="1">IF(B_MSK[[#This Row],[C_1]]="","","PCS")</f>
        <v/>
      </c>
      <c r="AV225" s="5">
        <f ca="1">IF(B_MSK[[#This Row],[A_1]]="","",B_MSK[[#This Row],[A_1]]*IF(B_MSK[[#This Row],[B_1]]="",1,B_MSK[[#This Row],[B_1]])*IF(B_MSK[[#This Row],[C_1]]="",1,B_MSK[[#This Row],[C_1]]))</f>
        <v>200</v>
      </c>
      <c r="AW225" s="5" t="str">
        <f ca="1">IF(B_MSK[[#This Row],[C_2]]="",IF(B_MSK[[#This Row],[B_2]]="",IF(B_MSK[[#This Row],[A_2]]="","",B_MSK[[#This Row],[A_2]]),B_MSK[[#This Row],[B_2]]),B_MSK[[#This Row],[C_2]])</f>
        <v>BOX</v>
      </c>
      <c r="AX225" s="2">
        <f ca="1">IF(ISNUMBER(B_MSK[[#This Row],[TANGGAL DATANG]]),B_MSK[[#This Row],[TANGGAL DATANG]],AX224)</f>
        <v>44935</v>
      </c>
      <c r="AY225" s="5" t="e">
        <f ca="1">IF(B_MSK[[#This Row],[DB_ROW]]="","",INDEX([3]!db[JENIS],B_MSK[[#This Row],[DB_ROW]]-1))</f>
        <v>#REF!</v>
      </c>
      <c r="AZ225" s="5">
        <f ca="1">IF(B_MSK[[#This Row],[A_1]]="","",B_MSK[[#This Row],[A_1]])*1</f>
        <v>20</v>
      </c>
      <c r="BA225" s="5" t="str">
        <f ca="1">IF(B_MSK[[#This Row],[//]]="","",INDEX(INDIRECT(DIR&amp;$2:$2),B_MSK[[#This Row],[//]]))</f>
        <v>ARTO MORO</v>
      </c>
      <c r="BB225" s="5" t="str">
        <f ca="1">CONCATENATE(B_MSK[[#This Row],[concat]],B_MSK[[#This Row],[HARGA_X]],B_MSK[[#This Row],[SAT]])</f>
        <v>kenkostaplesno121023104200</v>
      </c>
    </row>
    <row r="226" spans="1:54" x14ac:dyDescent="0.25">
      <c r="A226" s="6" t="s">
        <v>128</v>
      </c>
      <c r="B226" s="5" t="str">
        <f ca="1">IF(B_MSK[[#This Row],[N_ID]]="","",INDEX(INDIRECT(DIR&amp;$2:$2),MATCH(B_MSK[[#This Row],[N_ID]],INDIRECT(DIR&amp;"!NOTA[ID_P]"),0)))</f>
        <v/>
      </c>
      <c r="C226" s="5" t="str">
        <f ca="1">IF(B_MSK[[#This Row],[//]]="","",HYPERLINK("["&amp;SUBSTITUTE(DIR,"'","")&amp;"]NOTA!D"&amp;B_MSK[[#This Row],[//]]+2,"&gt;"))</f>
        <v/>
      </c>
      <c r="D226" s="5" t="str">
        <f ca="1">IF(B_MSK[[#This Row],[N_ID]]="","",COUNTIF(INDIRECT(DIR&amp;"!NOTA[ID_H]"),B_MSK[[#This Row],[ID NOTA]]))</f>
        <v/>
      </c>
      <c r="E2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6" s="7" t="str">
        <f ca="1">IF(B_MSK[[#This Row],[stt]]="ada",INDEX([2]!db[NB BM],B_MSK[DB_ROW]-1),"")</f>
        <v/>
      </c>
      <c r="H226" s="7" t="str">
        <f ca="1">IF(B_MSK[[#This Row],[//]]="","",INDEX(INDIRECT(DIR&amp;$2:$2),B_MSK[[#This Row],[//]]))</f>
        <v/>
      </c>
      <c r="I226" s="27" t="str">
        <f ca="1">IF(B_MSK[[#This Row],[//]]="","",INDEX(INDIRECT(DB_PATH&amp;$2:$2),B_MSK[[#This Row],[DB_ROW]]-1))</f>
        <v/>
      </c>
      <c r="J226" s="5" t="str">
        <f ca="1">IF(B_MSK[[#This Row],[//]]="","",IF(INDEX(INDIRECT(DIR&amp;$2:$2),B_MSK[[#This Row],[//]])="","",INDEX(INDIRECT(DIR&amp;$2:$2),B_MSK[[#This Row],[//]])))</f>
        <v/>
      </c>
      <c r="K226" s="5" t="str">
        <f ca="1">IF(B_MSK[[#This Row],[//]]="","",IF(INDEX(INDIRECT(DIR&amp;$2:$2),B_MSK[[#This Row],[//]])="","",INDEX(INDIRECT(DIR&amp;$2:$2),B_MSK[[#This Row],[//]])))</f>
        <v/>
      </c>
      <c r="L226" s="5" t="str">
        <f ca="1">IF(B_MSK[[#This Row],[//]]="","",IF(INDEX(INDIRECT(DIR&amp;$2:$2),B_MSK[[#This Row],[//]])="","",INDEX(INDIRECT(DIR&amp;$2:$2),B_MSK[[#This Row],[//]])))</f>
        <v/>
      </c>
      <c r="M226" s="13" t="str">
        <f ca="1">IF(B_MSK[[#This Row],[//]]="","",INDEX(INDIRECT(DIR&amp;$2:$2),B_MSK[[#This Row],[//]]))</f>
        <v/>
      </c>
      <c r="N226" s="13" t="str">
        <f ca="1">IF(OR(B_MSK[[#This Row],[//]]="",),"",INDEX(INDIRECT(DIR&amp;$2:$2),B_MSK[[#This Row],[//]]))</f>
        <v/>
      </c>
      <c r="O226" s="3" t="str">
        <f ca="1">IF(B_MSK[[#This Row],[//]]="","",IF(INDEX(INDIRECT(DIR&amp;$2:$2),B_MSK[[#This Row],[//]])=0,"",INDEX(INDIRECT(DIR&amp;$2:$2),B_MSK[[#This Row],[//]])))</f>
        <v/>
      </c>
      <c r="P226" s="3" t="str">
        <f ca="1">IF(B_MSK[[#This Row],[//]]="","",IF(INDEX(INDIRECT(DIR&amp;$2:$2),B_MSK[[#This Row],[//]])=0,"",INDEX(INDIRECT(DIR&amp;$2:$2),B_MSK[[#This Row],[//]])))</f>
        <v/>
      </c>
      <c r="Q226" s="12" t="str">
        <f ca="1">IF(B_MSK[[#This Row],[//]]="","",INDEX(INDIRECT(DIR&amp;$2:$2),B_MSK[[#This Row],[//]]))</f>
        <v/>
      </c>
      <c r="R2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6" s="37" t="str">
        <f ca="1">IF(B_MSK[[#This Row],[//]]="","",INDEX(INDIRECT(DIR&amp;$2:$2),B_MSK[[#This Row],[//]]))</f>
        <v/>
      </c>
      <c r="U226" s="38" t="str">
        <f ca="1">IF(SUMIF(B_MSK[NAMA BARANG],B_MSK[[#This Row],[NAMA BARANG]],B_MSK[JMLH BRG])=0,"",SUMIF(B_MSK[NAMA BARANG],B_MSK[[#This Row],[NAMA BARANG]],B_MSK[C]))</f>
        <v/>
      </c>
      <c r="V226" s="7" t="str">
        <f ca="1">IF(B_MSK[[#This Row],[//]]="","",INDEX(INDIRECT(DIR&amp;$2:$2),B_MSK[[#This Row],[//]]))</f>
        <v/>
      </c>
      <c r="W2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26" s="5" t="str">
        <f ca="1">IF(B_MSK[[#This Row],[N.B.nota]]="","",IF(MATCH(B_MSK[[#This Row],[concat]],[2]!db[NB NOTA_C],0)&gt;0,"ada",0))</f>
        <v/>
      </c>
      <c r="Y226" s="5" t="str">
        <f ca="1">IF(B_MSK[[#This Row],[N.B.nota]]="","",ADDRESS(ROW(B_MSK[QB]),COLUMN(B_MSK[QB]))&amp;":"&amp;ADDRESS(ROW(),COLUMN(B_MSK[QB])))</f>
        <v/>
      </c>
      <c r="Z226" s="5" t="str">
        <f ca="1">IF(B_MSK[[#This Row],[concat]]="","",MATCH(B_MSK[[#This Row],[concat]],[2]!db[NB NOTA_C],0)+1)</f>
        <v/>
      </c>
      <c r="AA226" s="5" t="str">
        <f ca="1">IF(B_MSK[[#This Row],[//]]="","",HYPERLINK("[D:\kerja\BANK EXP\BARU\DB.XLSX]DB!e"&amp;B_MSK[[#This Row],[DB_ROW]],"&gt;"))</f>
        <v/>
      </c>
      <c r="AB226" s="30" t="e">
        <f ca="1">MID(B_MSK[[#This Row],[/ STN_1]],FIND(" ",B_MSK[[#This Row],[/ STN_1]])+1,LEN(B_MSK[[#This Row],[/ STN_1]]))</f>
        <v>#VALUE!</v>
      </c>
      <c r="AC2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6" s="15" t="str">
        <f ca="1">IF(B_MSK[[#This Row],[HARGA_2]]="","",IF(MID(B_MSK[[#This Row],[/ STN_2]],FIND(" ",B_MSK[[#This Row],[/ STN_2]])+1,LEN(B_MSK[[#This Row],[/ STN_2]]))="LSN",B_MSK[[#This Row],[HARGA_2]]/12,""))</f>
        <v/>
      </c>
      <c r="AH226" s="7" t="str">
        <f ca="1">IF(B_MSK[[#This Row],[HARGA_3]]="","","/ "&amp;"PCS")</f>
        <v/>
      </c>
      <c r="AI226" s="15" t="str">
        <f ca="1">IF(B_MSK[[#This Row],[HARGA_3]]="",IF(B_MSK[[#This Row],[HARGA_2]]="",IF(B_MSK[[#This Row],[HARGA_1]]="","",B_MSK[[#This Row],[HARGA_1]]),B_MSK[[#This Row],[HARGA_2]]),B_MSK[[#This Row],[HARGA_3]])</f>
        <v/>
      </c>
      <c r="AJ226" s="15" t="str">
        <f ca="1">IF(B_MSK[[#This Row],[/ STN_3]]="",IF(B_MSK[[#This Row],[/ STN_2]]="",IF(B_MSK[[#This Row],[/ STN_1]]="","",B_MSK[[#This Row],[/ STN_1]]),B_MSK[[#This Row],[/ STN_2]]),B_MSK[[#This Row],[/ STN_3]])</f>
        <v/>
      </c>
      <c r="AK226" s="5" t="str">
        <f ca="1">IF(B_MSK[[#This Row],[//]]="","",SUBSTITUTE(SUBSTITUTE(SUBSTITUTE(B_MSK[[#This Row],[QTY/ CTN]]," ","_",2),"(",""),")","")&amp;"_")</f>
        <v/>
      </c>
      <c r="AL226" s="5" t="str">
        <f ca="1">IF(B_MSK[[#This Row],[A_B]]="","",SEARCH("_",B_MSK[[#This Row],[A_B]]))</f>
        <v/>
      </c>
      <c r="AM226" s="5" t="str">
        <f ca="1">IF(B_MSK[[#This Row],[A_B]]="","",LEN(B_MSK[[#This Row],[A_B]]))</f>
        <v/>
      </c>
      <c r="AN226" s="5" t="str">
        <f ca="1">IF(B_MSK[[#This Row],[A_B]]="","",LEFT(B_MSK[[#This Row],[QTY/ CTN]],B_MSK[[#This Row],[A_B_1]]))</f>
        <v/>
      </c>
      <c r="AO226" s="5" t="str">
        <f ca="1">IF(B_MSK[[#This Row],[A_B]]="","",LEFT(B_MSK[[#This Row],[A_]],SEARCH(" ",B_MSK[[#This Row],[A_]])-1))</f>
        <v/>
      </c>
      <c r="AP226" s="5" t="str">
        <f ca="1">IF(B_MSK[[#This Row],[A_B]]="","",RIGHT(B_MSK[[#This Row],[A_]],LEN(B_MSK[[#This Row],[A_]])-SEARCH(" ",B_MSK[[#This Row],[A_]])))</f>
        <v/>
      </c>
      <c r="AQ2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6" s="5" t="str">
        <f ca="1">IF(B_MSK[[#This Row],[B_]]="","",LEFT(B_MSK[[#This Row],[B_]],SEARCH(" ",B_MSK[[#This Row],[B_]])))</f>
        <v/>
      </c>
      <c r="AS226" s="5" t="str">
        <f ca="1">IF(B_MSK[[#This Row],[B_]]="","",RIGHT(B_MSK[[#This Row],[B_]],LEN(B_MSK[[#This Row],[B_]])-SEARCH(" ",B_MSK[[#This Row],[B_]])))</f>
        <v/>
      </c>
      <c r="AT226" s="5" t="str">
        <f ca="1">IF(B_MSK[[#This Row],[B_2]]="LSN",12,"")</f>
        <v/>
      </c>
      <c r="AU226" s="5" t="str">
        <f ca="1">IF(B_MSK[[#This Row],[C_1]]="","","PCS")</f>
        <v/>
      </c>
      <c r="AV226" s="5" t="str">
        <f ca="1">IF(B_MSK[[#This Row],[A_1]]="","",B_MSK[[#This Row],[A_1]]*IF(B_MSK[[#This Row],[B_1]]="",1,B_MSK[[#This Row],[B_1]])*IF(B_MSK[[#This Row],[C_1]]="",1,B_MSK[[#This Row],[C_1]]))</f>
        <v/>
      </c>
      <c r="AW226" s="5" t="str">
        <f ca="1">IF(B_MSK[[#This Row],[C_2]]="",IF(B_MSK[[#This Row],[B_2]]="",IF(B_MSK[[#This Row],[A_2]]="","",B_MSK[[#This Row],[A_2]]),B_MSK[[#This Row],[B_2]]),B_MSK[[#This Row],[C_2]])</f>
        <v/>
      </c>
      <c r="AX226" s="2">
        <f ca="1">IF(ISNUMBER(B_MSK[[#This Row],[TANGGAL DATANG]]),B_MSK[[#This Row],[TANGGAL DATANG]],AX225)</f>
        <v>44935</v>
      </c>
      <c r="AY226" s="5" t="str">
        <f ca="1">IF(B_MSK[[#This Row],[DB_ROW]]="","",INDEX([3]!db[JENIS],B_MSK[[#This Row],[DB_ROW]]-1))</f>
        <v/>
      </c>
      <c r="AZ226" s="5" t="e">
        <f ca="1">IF(B_MSK[[#This Row],[A_1]]="","",B_MSK[[#This Row],[A_1]])*1</f>
        <v>#VALUE!</v>
      </c>
      <c r="BA226" s="5" t="str">
        <f ca="1">IF(B_MSK[[#This Row],[//]]="","",INDEX(INDIRECT(DIR&amp;$2:$2),B_MSK[[#This Row],[//]]))</f>
        <v/>
      </c>
      <c r="BB226" s="5" t="str">
        <f ca="1">CONCATENATE(B_MSK[[#This Row],[concat]],B_MSK[[#This Row],[HARGA_X]],B_MSK[[#This Row],[SAT]])</f>
        <v/>
      </c>
    </row>
    <row r="227" spans="1:54" x14ac:dyDescent="0.25">
      <c r="A227" s="6" t="s">
        <v>265</v>
      </c>
      <c r="B227" s="5">
        <f ca="1">IF(B_MSK[[#This Row],[N_ID]]="","",INDEX(INDIRECT(DIR&amp;$2:$2),MATCH(B_MSK[[#This Row],[N_ID]],INDIRECT(DIR&amp;"!NOTA[ID_P]"),0)))</f>
        <v>45</v>
      </c>
      <c r="C227" s="5" t="str">
        <f ca="1">IF(B_MSK[[#This Row],[//]]="","",HYPERLINK("["&amp;SUBSTITUTE(DIR,"'","")&amp;"]NOTA!D"&amp;B_MSK[[#This Row],[//]]+2,"&gt;"))</f>
        <v>&gt;</v>
      </c>
      <c r="D227" s="5">
        <f ca="1">IF(B_MSK[[#This Row],[N_ID]]="","",COUNTIF(INDIRECT(DIR&amp;"!NOTA[ID_H]"),B_MSK[[#This Row],[ID NOTA]]))</f>
        <v>10</v>
      </c>
      <c r="E2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224</v>
      </c>
      <c r="F2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7" s="7" t="str">
        <f ca="1">IF(B_MSK[[#This Row],[stt]]="ada",INDEX([2]!db[NB BM],B_MSK[DB_ROW]-1),"")</f>
        <v>O pastel Kenko 12W Garden</v>
      </c>
      <c r="H227" s="7" t="str">
        <f ca="1">IF(B_MSK[[#This Row],[//]]="","",INDEX(INDIRECT(DIR&amp;$2:$2),B_MSK[[#This Row],[//]]))</f>
        <v>KENKO SINAR INDONESIA</v>
      </c>
      <c r="I227" s="27" t="str">
        <f ca="1">IF(B_MSK[[#This Row],[//]]="","",INDEX(INDIRECT(DB_PATH&amp;$2:$2),B_MSK[[#This Row],[DB_ROW]]-1))</f>
        <v>12 LSN</v>
      </c>
      <c r="J227" s="5">
        <f ca="1">IF(B_MSK[[#This Row],[//]]="","",IF(INDEX(INDIRECT(DIR&amp;$2:$2),B_MSK[[#This Row],[//]])="","",INDEX(INDIRECT(DIR&amp;$2:$2),B_MSK[[#This Row],[//]])))</f>
        <v>1</v>
      </c>
      <c r="K227" s="5" t="str">
        <f ca="1">IF(B_MSK[[#This Row],[//]]="","",IF(INDEX(INDIRECT(DIR&amp;$2:$2),B_MSK[[#This Row],[//]])="","",INDEX(INDIRECT(DIR&amp;$2:$2),B_MSK[[#This Row],[//]])))</f>
        <v/>
      </c>
      <c r="L227" s="5" t="str">
        <f ca="1">IF(B_MSK[[#This Row],[//]]="","",IF(INDEX(INDIRECT(DIR&amp;$2:$2),B_MSK[[#This Row],[//]])="","",INDEX(INDIRECT(DIR&amp;$2:$2),B_MSK[[#This Row],[//]])))</f>
        <v/>
      </c>
      <c r="M227" s="13">
        <f ca="1">IF(B_MSK[[#This Row],[//]]="","",INDEX(INDIRECT(DIR&amp;$2:$2),B_MSK[[#This Row],[//]]))</f>
        <v>0</v>
      </c>
      <c r="N227" s="13">
        <f ca="1">IF(OR(B_MSK[[#This Row],[//]]="",),"",INDEX(INDIRECT(DIR&amp;$2:$2),B_MSK[[#This Row],[//]]))</f>
        <v>1728000</v>
      </c>
      <c r="O227" s="3">
        <f ca="1">IF(B_MSK[[#This Row],[//]]="","",IF(INDEX(INDIRECT(DIR&amp;$2:$2),B_MSK[[#This Row],[//]])=0,"",INDEX(INDIRECT(DIR&amp;$2:$2),B_MSK[[#This Row],[//]])))</f>
        <v>0.17</v>
      </c>
      <c r="P227" s="3" t="str">
        <f ca="1">IF(B_MSK[[#This Row],[//]]="","",IF(INDEX(INDIRECT(DIR&amp;$2:$2),B_MSK[[#This Row],[//]])=0,"",INDEX(INDIRECT(DIR&amp;$2:$2),B_MSK[[#This Row],[//]])))</f>
        <v/>
      </c>
      <c r="Q227" s="12">
        <f ca="1">IF(B_MSK[[#This Row],[//]]="","",INDEX(INDIRECT(DIR&amp;$2:$2),B_MSK[[#This Row],[//]]))</f>
        <v>1434240</v>
      </c>
      <c r="R2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7" s="37">
        <f ca="1">IF(B_MSK[[#This Row],[//]]="","",INDEX(INDIRECT(DIR&amp;$2:$2),B_MSK[[#This Row],[//]]))</f>
        <v>0</v>
      </c>
      <c r="U227" s="38" t="str">
        <f ca="1">IF(SUMIF(B_MSK[NAMA BARANG],B_MSK[[#This Row],[NAMA BARANG]],B_MSK[JMLH BRG])=0,"",SUMIF(B_MSK[NAMA BARANG],B_MSK[[#This Row],[NAMA BARANG]],B_MSK[C]))</f>
        <v/>
      </c>
      <c r="V227" s="7" t="str">
        <f ca="1">IF(B_MSK[[#This Row],[//]]="","",INDEX(INDIRECT(DIR&amp;$2:$2),B_MSK[[#This Row],[//]]))</f>
        <v>KENKO 12 COLOR OIL PASTEL - GARDEN</v>
      </c>
      <c r="W227" s="7" t="str">
        <f ca="1">LOWER(SUBSTITUTE(SUBSTITUTE(SUBSTITUTE(SUBSTITUTE(SUBSTITUTE(SUBSTITUTE(SUBSTITUTE(SUBSTITUTE(SUBSTITUTE(B_MSK[[#This Row],[N.B.nota]]," ",""),"-",""),"(",""),")",""),".",""),",",""),"/",""),"""",""),"+",""))</f>
        <v>kenko12coloroilpastelgarden</v>
      </c>
      <c r="X227" s="5" t="str">
        <f ca="1">IF(B_MSK[[#This Row],[N.B.nota]]="","",IF(MATCH(B_MSK[[#This Row],[concat]],[2]!db[NB NOTA_C],0)&gt;0,"ada",0))</f>
        <v>ada</v>
      </c>
      <c r="Y227" s="5" t="str">
        <f ca="1">IF(B_MSK[[#This Row],[N.B.nota]]="","",ADDRESS(ROW(B_MSK[QB]),COLUMN(B_MSK[QB]))&amp;":"&amp;ADDRESS(ROW(),COLUMN(B_MSK[QB])))</f>
        <v>$D$4:$D$227</v>
      </c>
      <c r="Z227" s="5">
        <f ca="1">IF(B_MSK[[#This Row],[concat]]="","",MATCH(B_MSK[[#This Row],[concat]],[2]!db[NB NOTA_C],0)+1)</f>
        <v>1034</v>
      </c>
      <c r="AA227" s="5" t="str">
        <f ca="1">IF(B_MSK[[#This Row],[//]]="","",HYPERLINK("[D:\kerja\BANK EXP\BARU\DB.XLSX]DB!e"&amp;B_MSK[[#This Row],[DB_ROW]],"&gt;"))</f>
        <v>&gt;</v>
      </c>
      <c r="AB227" s="30" t="str">
        <f ca="1">MID(B_MSK[[#This Row],[/ STN_1]],FIND(" ",B_MSK[[#This Row],[/ STN_1]])+1,LEN(B_MSK[[#This Row],[/ STN_1]]))</f>
        <v>LSN</v>
      </c>
      <c r="AC227" s="11">
        <f ca="1">IF(B_MSK[[#This Row],[//]]="","",IF(B_MSK[[#This Row],[ JUMLAH ]]="","",IF(B_MSK[[#This Row],[C]]="",B_MSK[[#This Row],[HARGA CTN]]/B_MSK[[#This Row],[JMLH BRG]],B_MSK[[#This Row],[HARGA CTN]]/B_MSK[[#This Row],[A_1]])))</f>
        <v>144000</v>
      </c>
      <c r="AD2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2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12000</v>
      </c>
      <c r="AF22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7" s="15" t="str">
        <f ca="1">IF(B_MSK[[#This Row],[HARGA_2]]="","",IF(MID(B_MSK[[#This Row],[/ STN_2]],FIND(" ",B_MSK[[#This Row],[/ STN_2]])+1,LEN(B_MSK[[#This Row],[/ STN_2]]))="LSN",B_MSK[[#This Row],[HARGA_2]]/12,""))</f>
        <v/>
      </c>
      <c r="AH227" s="7" t="str">
        <f ca="1">IF(B_MSK[[#This Row],[HARGA_3]]="","","/ "&amp;"PCS")</f>
        <v/>
      </c>
      <c r="AI227" s="15">
        <f ca="1">IF(B_MSK[[#This Row],[HARGA_3]]="",IF(B_MSK[[#This Row],[HARGA_2]]="",IF(B_MSK[[#This Row],[HARGA_1]]="","",B_MSK[[#This Row],[HARGA_1]]),B_MSK[[#This Row],[HARGA_2]]),B_MSK[[#This Row],[HARGA_3]])</f>
        <v>12000</v>
      </c>
      <c r="AJ22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7" s="5" t="str">
        <f ca="1">IF(B_MSK[[#This Row],[//]]="","",SUBSTITUTE(SUBSTITUTE(SUBSTITUTE(B_MSK[[#This Row],[QTY/ CTN]]," ","_",2),"(",""),")","")&amp;"_")</f>
        <v>12 LSN_</v>
      </c>
      <c r="AL227" s="5">
        <f ca="1">IF(B_MSK[[#This Row],[A_B]]="","",SEARCH("_",B_MSK[[#This Row],[A_B]]))</f>
        <v>7</v>
      </c>
      <c r="AM227" s="5">
        <f ca="1">IF(B_MSK[[#This Row],[A_B]]="","",LEN(B_MSK[[#This Row],[A_B]]))</f>
        <v>7</v>
      </c>
      <c r="AN227" s="5" t="str">
        <f ca="1">IF(B_MSK[[#This Row],[A_B]]="","",LEFT(B_MSK[[#This Row],[QTY/ CTN]],B_MSK[[#This Row],[A_B_1]]))</f>
        <v>12 LSN</v>
      </c>
      <c r="AO227" s="5" t="str">
        <f ca="1">IF(B_MSK[[#This Row],[A_B]]="","",LEFT(B_MSK[[#This Row],[A_]],SEARCH(" ",B_MSK[[#This Row],[A_]])-1))</f>
        <v>12</v>
      </c>
      <c r="AP227" s="5" t="str">
        <f ca="1">IF(B_MSK[[#This Row],[A_B]]="","",RIGHT(B_MSK[[#This Row],[A_]],LEN(B_MSK[[#This Row],[A_]])-SEARCH(" ",B_MSK[[#This Row],[A_]])))</f>
        <v>LSN</v>
      </c>
      <c r="AQ2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27" s="5" t="str">
        <f ca="1">IF(B_MSK[[#This Row],[B_]]="","",LEFT(B_MSK[[#This Row],[B_]],SEARCH(" ",B_MSK[[#This Row],[B_]])))</f>
        <v xml:space="preserve">12 </v>
      </c>
      <c r="AS227" s="5" t="str">
        <f ca="1">IF(B_MSK[[#This Row],[B_]]="","",RIGHT(B_MSK[[#This Row],[B_]],LEN(B_MSK[[#This Row],[B_]])-SEARCH(" ",B_MSK[[#This Row],[B_]])))</f>
        <v>PCS</v>
      </c>
      <c r="AT227" s="5" t="str">
        <f ca="1">IF(B_MSK[[#This Row],[B_2]]="LSN",12,"")</f>
        <v/>
      </c>
      <c r="AU227" s="5" t="str">
        <f ca="1">IF(B_MSK[[#This Row],[C_1]]="","","PCS")</f>
        <v/>
      </c>
      <c r="AV227" s="5">
        <f ca="1">IF(B_MSK[[#This Row],[A_1]]="","",B_MSK[[#This Row],[A_1]]*IF(B_MSK[[#This Row],[B_1]]="",1,B_MSK[[#This Row],[B_1]])*IF(B_MSK[[#This Row],[C_1]]="",1,B_MSK[[#This Row],[C_1]]))</f>
        <v>144</v>
      </c>
      <c r="AW227" s="5" t="str">
        <f ca="1">IF(B_MSK[[#This Row],[C_2]]="",IF(B_MSK[[#This Row],[B_2]]="",IF(B_MSK[[#This Row],[A_2]]="","",B_MSK[[#This Row],[A_2]]),B_MSK[[#This Row],[B_2]]),B_MSK[[#This Row],[C_2]])</f>
        <v>PCS</v>
      </c>
      <c r="AX227" s="2">
        <f ca="1">IF(ISNUMBER(B_MSK[[#This Row],[TANGGAL DATANG]]),B_MSK[[#This Row],[TANGGAL DATANG]],AX226)</f>
        <v>44935</v>
      </c>
      <c r="AY227" s="5" t="e">
        <f ca="1">IF(B_MSK[[#This Row],[DB_ROW]]="","",INDEX([3]!db[JENIS],B_MSK[[#This Row],[DB_ROW]]-1))</f>
        <v>#REF!</v>
      </c>
      <c r="AZ227" s="5">
        <f ca="1">IF(B_MSK[[#This Row],[A_1]]="","",B_MSK[[#This Row],[A_1]])*1</f>
        <v>12</v>
      </c>
      <c r="BA227" s="5" t="str">
        <f ca="1">IF(B_MSK[[#This Row],[//]]="","",INDEX(INDIRECT(DIR&amp;$2:$2),B_MSK[[#This Row],[//]]))</f>
        <v>ARTO MORO</v>
      </c>
      <c r="BB227" s="5" t="str">
        <f ca="1">CONCATENATE(B_MSK[[#This Row],[concat]],B_MSK[[#This Row],[HARGA_X]],B_MSK[[#This Row],[SAT]])</f>
        <v>kenko12coloroilpastelgarden12000</v>
      </c>
    </row>
    <row r="228" spans="1:54" x14ac:dyDescent="0.25">
      <c r="A228" s="6" t="s">
        <v>128</v>
      </c>
      <c r="B228" s="5" t="str">
        <f ca="1">IF(B_MSK[[#This Row],[N_ID]]="","",INDEX(INDIRECT(DIR&amp;$2:$2),MATCH(B_MSK[[#This Row],[N_ID]],INDIRECT(DIR&amp;"!NOTA[ID_P]"),0)))</f>
        <v/>
      </c>
      <c r="C228" s="5" t="str">
        <f ca="1">IF(B_MSK[[#This Row],[//]]="","",HYPERLINK("["&amp;SUBSTITUTE(DIR,"'","")&amp;"]NOTA!D"&amp;B_MSK[[#This Row],[//]]+2,"&gt;"))</f>
        <v>&gt;</v>
      </c>
      <c r="D228" s="5" t="str">
        <f ca="1">IF(B_MSK[[#This Row],[N_ID]]="","",COUNTIF(INDIRECT(DIR&amp;"!NOTA[ID_H]"),B_MSK[[#This Row],[ID NOTA]]))</f>
        <v/>
      </c>
      <c r="E2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225</v>
      </c>
      <c r="F2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8" s="7" t="str">
        <f ca="1">IF(B_MSK[[#This Row],[stt]]="ada",INDEX([2]!db[NB BM],B_MSK[DB_ROW]-1),"")</f>
        <v>O pastel Kenko 18W Garden</v>
      </c>
      <c r="H228" s="7" t="str">
        <f ca="1">IF(B_MSK[[#This Row],[//]]="","",INDEX(INDIRECT(DIR&amp;$2:$2),B_MSK[[#This Row],[//]]))</f>
        <v>KENKO SINAR INDONESIA</v>
      </c>
      <c r="I228" s="27" t="str">
        <f ca="1">IF(B_MSK[[#This Row],[//]]="","",INDEX(INDIRECT(DB_PATH&amp;$2:$2),B_MSK[[#This Row],[DB_ROW]]-1))</f>
        <v>6 LSN</v>
      </c>
      <c r="J228" s="5">
        <f ca="1">IF(B_MSK[[#This Row],[//]]="","",IF(INDEX(INDIRECT(DIR&amp;$2:$2),B_MSK[[#This Row],[//]])="","",INDEX(INDIRECT(DIR&amp;$2:$2),B_MSK[[#This Row],[//]])))</f>
        <v>1</v>
      </c>
      <c r="K228" s="5" t="str">
        <f ca="1">IF(B_MSK[[#This Row],[//]]="","",IF(INDEX(INDIRECT(DIR&amp;$2:$2),B_MSK[[#This Row],[//]])="","",INDEX(INDIRECT(DIR&amp;$2:$2),B_MSK[[#This Row],[//]])))</f>
        <v/>
      </c>
      <c r="L228" s="5" t="str">
        <f ca="1">IF(B_MSK[[#This Row],[//]]="","",IF(INDEX(INDIRECT(DIR&amp;$2:$2),B_MSK[[#This Row],[//]])="","",INDEX(INDIRECT(DIR&amp;$2:$2),B_MSK[[#This Row],[//]])))</f>
        <v/>
      </c>
      <c r="M228" s="13">
        <f ca="1">IF(B_MSK[[#This Row],[//]]="","",INDEX(INDIRECT(DIR&amp;$2:$2),B_MSK[[#This Row],[//]]))</f>
        <v>0</v>
      </c>
      <c r="N228" s="13">
        <f ca="1">IF(OR(B_MSK[[#This Row],[//]]="",),"",INDEX(INDIRECT(DIR&amp;$2:$2),B_MSK[[#This Row],[//]]))</f>
        <v>1548000</v>
      </c>
      <c r="O228" s="3">
        <f ca="1">IF(B_MSK[[#This Row],[//]]="","",IF(INDEX(INDIRECT(DIR&amp;$2:$2),B_MSK[[#This Row],[//]])=0,"",INDEX(INDIRECT(DIR&amp;$2:$2),B_MSK[[#This Row],[//]])))</f>
        <v>0.17</v>
      </c>
      <c r="P228" s="3" t="str">
        <f ca="1">IF(B_MSK[[#This Row],[//]]="","",IF(INDEX(INDIRECT(DIR&amp;$2:$2),B_MSK[[#This Row],[//]])=0,"",INDEX(INDIRECT(DIR&amp;$2:$2),B_MSK[[#This Row],[//]])))</f>
        <v/>
      </c>
      <c r="Q228" s="12">
        <f ca="1">IF(B_MSK[[#This Row],[//]]="","",INDEX(INDIRECT(DIR&amp;$2:$2),B_MSK[[#This Row],[//]]))</f>
        <v>1284840</v>
      </c>
      <c r="R2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8" s="37">
        <f ca="1">IF(B_MSK[[#This Row],[//]]="","",INDEX(INDIRECT(DIR&amp;$2:$2),B_MSK[[#This Row],[//]]))</f>
        <v>0</v>
      </c>
      <c r="U228" s="38" t="str">
        <f ca="1">IF(SUMIF(B_MSK[NAMA BARANG],B_MSK[[#This Row],[NAMA BARANG]],B_MSK[JMLH BRG])=0,"",SUMIF(B_MSK[NAMA BARANG],B_MSK[[#This Row],[NAMA BARANG]],B_MSK[C]))</f>
        <v/>
      </c>
      <c r="V228" s="7" t="str">
        <f ca="1">IF(B_MSK[[#This Row],[//]]="","",INDEX(INDIRECT(DIR&amp;$2:$2),B_MSK[[#This Row],[//]]))</f>
        <v>KENKO 18 COLOR OIL PASTEL - GARDEN</v>
      </c>
      <c r="W228" s="7" t="str">
        <f ca="1">LOWER(SUBSTITUTE(SUBSTITUTE(SUBSTITUTE(SUBSTITUTE(SUBSTITUTE(SUBSTITUTE(SUBSTITUTE(SUBSTITUTE(SUBSTITUTE(B_MSK[[#This Row],[N.B.nota]]," ",""),"-",""),"(",""),")",""),".",""),",",""),"/",""),"""",""),"+",""))</f>
        <v>kenko18coloroilpastelgarden</v>
      </c>
      <c r="X228" s="5" t="str">
        <f ca="1">IF(B_MSK[[#This Row],[N.B.nota]]="","",IF(MATCH(B_MSK[[#This Row],[concat]],[2]!db[NB NOTA_C],0)&gt;0,"ada",0))</f>
        <v>ada</v>
      </c>
      <c r="Y228" s="5" t="str">
        <f ca="1">IF(B_MSK[[#This Row],[N.B.nota]]="","",ADDRESS(ROW(B_MSK[QB]),COLUMN(B_MSK[QB]))&amp;":"&amp;ADDRESS(ROW(),COLUMN(B_MSK[QB])))</f>
        <v>$D$4:$D$228</v>
      </c>
      <c r="Z228" s="5">
        <f ca="1">IF(B_MSK[[#This Row],[concat]]="","",MATCH(B_MSK[[#This Row],[concat]],[2]!db[NB NOTA_C],0)+1)</f>
        <v>1041</v>
      </c>
      <c r="AA228" s="5" t="str">
        <f ca="1">IF(B_MSK[[#This Row],[//]]="","",HYPERLINK("[D:\kerja\BANK EXP\BARU\DB.XLSX]DB!e"&amp;B_MSK[[#This Row],[DB_ROW]],"&gt;"))</f>
        <v>&gt;</v>
      </c>
      <c r="AB228" s="30" t="str">
        <f ca="1">MID(B_MSK[[#This Row],[/ STN_1]],FIND(" ",B_MSK[[#This Row],[/ STN_1]])+1,LEN(B_MSK[[#This Row],[/ STN_1]]))</f>
        <v>LSN</v>
      </c>
      <c r="AC228" s="11">
        <f ca="1">IF(B_MSK[[#This Row],[//]]="","",IF(B_MSK[[#This Row],[ JUMLAH ]]="","",IF(B_MSK[[#This Row],[C]]="",B_MSK[[#This Row],[HARGA CTN]]/B_MSK[[#This Row],[JMLH BRG]],B_MSK[[#This Row],[HARGA CTN]]/B_MSK[[#This Row],[A_1]])))</f>
        <v>258000</v>
      </c>
      <c r="AD2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2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21500</v>
      </c>
      <c r="AF22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8" s="15" t="str">
        <f ca="1">IF(B_MSK[[#This Row],[HARGA_2]]="","",IF(MID(B_MSK[[#This Row],[/ STN_2]],FIND(" ",B_MSK[[#This Row],[/ STN_2]])+1,LEN(B_MSK[[#This Row],[/ STN_2]]))="LSN",B_MSK[[#This Row],[HARGA_2]]/12,""))</f>
        <v/>
      </c>
      <c r="AH228" s="7" t="str">
        <f ca="1">IF(B_MSK[[#This Row],[HARGA_3]]="","","/ "&amp;"PCS")</f>
        <v/>
      </c>
      <c r="AI228" s="15">
        <f ca="1">IF(B_MSK[[#This Row],[HARGA_3]]="",IF(B_MSK[[#This Row],[HARGA_2]]="",IF(B_MSK[[#This Row],[HARGA_1]]="","",B_MSK[[#This Row],[HARGA_1]]),B_MSK[[#This Row],[HARGA_2]]),B_MSK[[#This Row],[HARGA_3]])</f>
        <v>21500</v>
      </c>
      <c r="AJ22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8" s="5" t="str">
        <f ca="1">IF(B_MSK[[#This Row],[//]]="","",SUBSTITUTE(SUBSTITUTE(SUBSTITUTE(B_MSK[[#This Row],[QTY/ CTN]]," ","_",2),"(",""),")","")&amp;"_")</f>
        <v>6 LSN_</v>
      </c>
      <c r="AL228" s="5">
        <f ca="1">IF(B_MSK[[#This Row],[A_B]]="","",SEARCH("_",B_MSK[[#This Row],[A_B]]))</f>
        <v>6</v>
      </c>
      <c r="AM228" s="5">
        <f ca="1">IF(B_MSK[[#This Row],[A_B]]="","",LEN(B_MSK[[#This Row],[A_B]]))</f>
        <v>6</v>
      </c>
      <c r="AN228" s="5" t="str">
        <f ca="1">IF(B_MSK[[#This Row],[A_B]]="","",LEFT(B_MSK[[#This Row],[QTY/ CTN]],B_MSK[[#This Row],[A_B_1]]))</f>
        <v>6 LSN</v>
      </c>
      <c r="AO228" s="5" t="str">
        <f ca="1">IF(B_MSK[[#This Row],[A_B]]="","",LEFT(B_MSK[[#This Row],[A_]],SEARCH(" ",B_MSK[[#This Row],[A_]])-1))</f>
        <v>6</v>
      </c>
      <c r="AP228" s="5" t="str">
        <f ca="1">IF(B_MSK[[#This Row],[A_B]]="","",RIGHT(B_MSK[[#This Row],[A_]],LEN(B_MSK[[#This Row],[A_]])-SEARCH(" ",B_MSK[[#This Row],[A_]])))</f>
        <v>LSN</v>
      </c>
      <c r="AQ2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28" s="5" t="str">
        <f ca="1">IF(B_MSK[[#This Row],[B_]]="","",LEFT(B_MSK[[#This Row],[B_]],SEARCH(" ",B_MSK[[#This Row],[B_]])))</f>
        <v xml:space="preserve">12 </v>
      </c>
      <c r="AS228" s="5" t="str">
        <f ca="1">IF(B_MSK[[#This Row],[B_]]="","",RIGHT(B_MSK[[#This Row],[B_]],LEN(B_MSK[[#This Row],[B_]])-SEARCH(" ",B_MSK[[#This Row],[B_]])))</f>
        <v>PCS</v>
      </c>
      <c r="AT228" s="5" t="str">
        <f ca="1">IF(B_MSK[[#This Row],[B_2]]="LSN",12,"")</f>
        <v/>
      </c>
      <c r="AU228" s="5" t="str">
        <f ca="1">IF(B_MSK[[#This Row],[C_1]]="","","PCS")</f>
        <v/>
      </c>
      <c r="AV228" s="5">
        <f ca="1">IF(B_MSK[[#This Row],[A_1]]="","",B_MSK[[#This Row],[A_1]]*IF(B_MSK[[#This Row],[B_1]]="",1,B_MSK[[#This Row],[B_1]])*IF(B_MSK[[#This Row],[C_1]]="",1,B_MSK[[#This Row],[C_1]]))</f>
        <v>72</v>
      </c>
      <c r="AW228" s="5" t="str">
        <f ca="1">IF(B_MSK[[#This Row],[C_2]]="",IF(B_MSK[[#This Row],[B_2]]="",IF(B_MSK[[#This Row],[A_2]]="","",B_MSK[[#This Row],[A_2]]),B_MSK[[#This Row],[B_2]]),B_MSK[[#This Row],[C_2]])</f>
        <v>PCS</v>
      </c>
      <c r="AX228" s="2">
        <f ca="1">IF(ISNUMBER(B_MSK[[#This Row],[TANGGAL DATANG]]),B_MSK[[#This Row],[TANGGAL DATANG]],AX227)</f>
        <v>44935</v>
      </c>
      <c r="AY228" s="5" t="e">
        <f ca="1">IF(B_MSK[[#This Row],[DB_ROW]]="","",INDEX([3]!db[JENIS],B_MSK[[#This Row],[DB_ROW]]-1))</f>
        <v>#REF!</v>
      </c>
      <c r="AZ228" s="5">
        <f ca="1">IF(B_MSK[[#This Row],[A_1]]="","",B_MSK[[#This Row],[A_1]])*1</f>
        <v>6</v>
      </c>
      <c r="BA228" s="5" t="str">
        <f ca="1">IF(B_MSK[[#This Row],[//]]="","",INDEX(INDIRECT(DIR&amp;$2:$2),B_MSK[[#This Row],[//]]))</f>
        <v>ARTO MORO</v>
      </c>
      <c r="BB228" s="5" t="str">
        <f ca="1">CONCATENATE(B_MSK[[#This Row],[concat]],B_MSK[[#This Row],[HARGA_X]],B_MSK[[#This Row],[SAT]])</f>
        <v>kenko18coloroilpastelgarden21500</v>
      </c>
    </row>
    <row r="229" spans="1:54" x14ac:dyDescent="0.25">
      <c r="A229" s="6" t="s">
        <v>128</v>
      </c>
      <c r="B229" s="5" t="str">
        <f ca="1">IF(B_MSK[[#This Row],[N_ID]]="","",INDEX(INDIRECT(DIR&amp;$2:$2),MATCH(B_MSK[[#This Row],[N_ID]],INDIRECT(DIR&amp;"!NOTA[ID_P]"),0)))</f>
        <v/>
      </c>
      <c r="C229" s="5" t="str">
        <f ca="1">IF(B_MSK[[#This Row],[//]]="","",HYPERLINK("["&amp;SUBSTITUTE(DIR,"'","")&amp;"]NOTA!D"&amp;B_MSK[[#This Row],[//]]+2,"&gt;"))</f>
        <v>&gt;</v>
      </c>
      <c r="D229" s="5" t="str">
        <f ca="1">IF(B_MSK[[#This Row],[N_ID]]="","",COUNTIF(INDIRECT(DIR&amp;"!NOTA[ID_H]"),B_MSK[[#This Row],[ID NOTA]]))</f>
        <v/>
      </c>
      <c r="E2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226</v>
      </c>
      <c r="F2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9" s="7" t="str">
        <f ca="1">IF(B_MSK[[#This Row],[stt]]="ada",INDEX([2]!db[NB BM],B_MSK[DB_ROW]-1),"")</f>
        <v>O pastel Kenko 24W Garden</v>
      </c>
      <c r="H229" s="7" t="str">
        <f ca="1">IF(B_MSK[[#This Row],[//]]="","",INDEX(INDIRECT(DIR&amp;$2:$2),B_MSK[[#This Row],[//]]))</f>
        <v>KENKO SINAR INDONESIA</v>
      </c>
      <c r="I229" s="27" t="str">
        <f ca="1">IF(B_MSK[[#This Row],[//]]="","",INDEX(INDIRECT(DB_PATH&amp;$2:$2),B_MSK[[#This Row],[DB_ROW]]-1))</f>
        <v>8 BOX (6 SET)</v>
      </c>
      <c r="J229" s="5">
        <f ca="1">IF(B_MSK[[#This Row],[//]]="","",IF(INDEX(INDIRECT(DIR&amp;$2:$2),B_MSK[[#This Row],[//]])="","",INDEX(INDIRECT(DIR&amp;$2:$2),B_MSK[[#This Row],[//]])))</f>
        <v>1</v>
      </c>
      <c r="K229" s="5" t="str">
        <f ca="1">IF(B_MSK[[#This Row],[//]]="","",IF(INDEX(INDIRECT(DIR&amp;$2:$2),B_MSK[[#This Row],[//]])="","",INDEX(INDIRECT(DIR&amp;$2:$2),B_MSK[[#This Row],[//]])))</f>
        <v/>
      </c>
      <c r="L229" s="5" t="str">
        <f ca="1">IF(B_MSK[[#This Row],[//]]="","",IF(INDEX(INDIRECT(DIR&amp;$2:$2),B_MSK[[#This Row],[//]])="","",INDEX(INDIRECT(DIR&amp;$2:$2),B_MSK[[#This Row],[//]])))</f>
        <v/>
      </c>
      <c r="M229" s="13">
        <f ca="1">IF(B_MSK[[#This Row],[//]]="","",INDEX(INDIRECT(DIR&amp;$2:$2),B_MSK[[#This Row],[//]]))</f>
        <v>0</v>
      </c>
      <c r="N229" s="13">
        <f ca="1">IF(OR(B_MSK[[#This Row],[//]]="",),"",INDEX(INDIRECT(DIR&amp;$2:$2),B_MSK[[#This Row],[//]]))</f>
        <v>1368000</v>
      </c>
      <c r="O229" s="3">
        <f ca="1">IF(B_MSK[[#This Row],[//]]="","",IF(INDEX(INDIRECT(DIR&amp;$2:$2),B_MSK[[#This Row],[//]])=0,"",INDEX(INDIRECT(DIR&amp;$2:$2),B_MSK[[#This Row],[//]])))</f>
        <v>0.17</v>
      </c>
      <c r="P229" s="3" t="str">
        <f ca="1">IF(B_MSK[[#This Row],[//]]="","",IF(INDEX(INDIRECT(DIR&amp;$2:$2),B_MSK[[#This Row],[//]])=0,"",INDEX(INDIRECT(DIR&amp;$2:$2),B_MSK[[#This Row],[//]])))</f>
        <v/>
      </c>
      <c r="Q229" s="12">
        <f ca="1">IF(B_MSK[[#This Row],[//]]="","",INDEX(INDIRECT(DIR&amp;$2:$2),B_MSK[[#This Row],[//]]))</f>
        <v>1135440</v>
      </c>
      <c r="R2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9" s="37">
        <f ca="1">IF(B_MSK[[#This Row],[//]]="","",INDEX(INDIRECT(DIR&amp;$2:$2),B_MSK[[#This Row],[//]]))</f>
        <v>0</v>
      </c>
      <c r="U229" s="38" t="str">
        <f ca="1">IF(SUMIF(B_MSK[NAMA BARANG],B_MSK[[#This Row],[NAMA BARANG]],B_MSK[JMLH BRG])=0,"",SUMIF(B_MSK[NAMA BARANG],B_MSK[[#This Row],[NAMA BARANG]],B_MSK[C]))</f>
        <v/>
      </c>
      <c r="V229" s="7" t="str">
        <f ca="1">IF(B_MSK[[#This Row],[//]]="","",INDEX(INDIRECT(DIR&amp;$2:$2),B_MSK[[#This Row],[//]]))</f>
        <v>KENKO 24 COLOR OIL PASTEL - GARDEN</v>
      </c>
      <c r="W229" s="7" t="str">
        <f ca="1">LOWER(SUBSTITUTE(SUBSTITUTE(SUBSTITUTE(SUBSTITUTE(SUBSTITUTE(SUBSTITUTE(SUBSTITUTE(SUBSTITUTE(SUBSTITUTE(B_MSK[[#This Row],[N.B.nota]]," ",""),"-",""),"(",""),")",""),".",""),",",""),"/",""),"""",""),"+",""))</f>
        <v>kenko24coloroilpastelgarden</v>
      </c>
      <c r="X229" s="5" t="str">
        <f ca="1">IF(B_MSK[[#This Row],[N.B.nota]]="","",IF(MATCH(B_MSK[[#This Row],[concat]],[2]!db[NB NOTA_C],0)&gt;0,"ada",0))</f>
        <v>ada</v>
      </c>
      <c r="Y229" s="5" t="str">
        <f ca="1">IF(B_MSK[[#This Row],[N.B.nota]]="","",ADDRESS(ROW(B_MSK[QB]),COLUMN(B_MSK[QB]))&amp;":"&amp;ADDRESS(ROW(),COLUMN(B_MSK[QB])))</f>
        <v>$D$4:$D$229</v>
      </c>
      <c r="Z229" s="5">
        <f ca="1">IF(B_MSK[[#This Row],[concat]]="","",MATCH(B_MSK[[#This Row],[concat]],[2]!db[NB NOTA_C],0)+1)</f>
        <v>1042</v>
      </c>
      <c r="AA229" s="5" t="str">
        <f ca="1">IF(B_MSK[[#This Row],[//]]="","",HYPERLINK("[D:\kerja\BANK EXP\BARU\DB.XLSX]DB!e"&amp;B_MSK[[#This Row],[DB_ROW]],"&gt;"))</f>
        <v>&gt;</v>
      </c>
      <c r="AB229" s="30" t="str">
        <f ca="1">MID(B_MSK[[#This Row],[/ STN_1]],FIND(" ",B_MSK[[#This Row],[/ STN_1]])+1,LEN(B_MSK[[#This Row],[/ STN_1]]))</f>
        <v xml:space="preserve">BOX </v>
      </c>
      <c r="AC229" s="11">
        <f ca="1">IF(B_MSK[[#This Row],[//]]="","",IF(B_MSK[[#This Row],[ JUMLAH ]]="","",IF(B_MSK[[#This Row],[C]]="",B_MSK[[#This Row],[HARGA CTN]]/B_MSK[[#This Row],[JMLH BRG]],B_MSK[[#This Row],[HARGA CTN]]/B_MSK[[#This Row],[A_1]])))</f>
        <v>171000</v>
      </c>
      <c r="AD2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2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28500</v>
      </c>
      <c r="AF229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29" s="15" t="str">
        <f ca="1">IF(B_MSK[[#This Row],[HARGA_2]]="","",IF(MID(B_MSK[[#This Row],[/ STN_2]],FIND(" ",B_MSK[[#This Row],[/ STN_2]])+1,LEN(B_MSK[[#This Row],[/ STN_2]]))="LSN",B_MSK[[#This Row],[HARGA_2]]/12,""))</f>
        <v/>
      </c>
      <c r="AH229" s="7" t="str">
        <f ca="1">IF(B_MSK[[#This Row],[HARGA_3]]="","","/ "&amp;"PCS")</f>
        <v/>
      </c>
      <c r="AI229" s="15">
        <f ca="1">IF(B_MSK[[#This Row],[HARGA_3]]="",IF(B_MSK[[#This Row],[HARGA_2]]="",IF(B_MSK[[#This Row],[HARGA_1]]="","",B_MSK[[#This Row],[HARGA_1]]),B_MSK[[#This Row],[HARGA_2]]),B_MSK[[#This Row],[HARGA_3]])</f>
        <v>28500</v>
      </c>
      <c r="AJ229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29" s="5" t="str">
        <f ca="1">IF(B_MSK[[#This Row],[//]]="","",SUBSTITUTE(SUBSTITUTE(SUBSTITUTE(B_MSK[[#This Row],[QTY/ CTN]]," ","_",2),"(",""),")","")&amp;"_")</f>
        <v>8 BOX_6 SET_</v>
      </c>
      <c r="AL229" s="5">
        <f ca="1">IF(B_MSK[[#This Row],[A_B]]="","",SEARCH("_",B_MSK[[#This Row],[A_B]]))</f>
        <v>6</v>
      </c>
      <c r="AM229" s="5">
        <f ca="1">IF(B_MSK[[#This Row],[A_B]]="","",LEN(B_MSK[[#This Row],[A_B]]))</f>
        <v>12</v>
      </c>
      <c r="AN229" s="5" t="str">
        <f ca="1">IF(B_MSK[[#This Row],[A_B]]="","",LEFT(B_MSK[[#This Row],[QTY/ CTN]],B_MSK[[#This Row],[A_B_1]]))</f>
        <v xml:space="preserve">8 BOX </v>
      </c>
      <c r="AO229" s="5" t="str">
        <f ca="1">IF(B_MSK[[#This Row],[A_B]]="","",LEFT(B_MSK[[#This Row],[A_]],SEARCH(" ",B_MSK[[#This Row],[A_]])-1))</f>
        <v>8</v>
      </c>
      <c r="AP229" s="5" t="str">
        <f ca="1">IF(B_MSK[[#This Row],[A_B]]="","",RIGHT(B_MSK[[#This Row],[A_]],LEN(B_MSK[[#This Row],[A_]])-SEARCH(" ",B_MSK[[#This Row],[A_]])))</f>
        <v xml:space="preserve">BOX </v>
      </c>
      <c r="AQ2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229" s="5" t="str">
        <f ca="1">IF(B_MSK[[#This Row],[B_]]="","",LEFT(B_MSK[[#This Row],[B_]],SEARCH(" ",B_MSK[[#This Row],[B_]])))</f>
        <v xml:space="preserve">6 </v>
      </c>
      <c r="AS229" s="5" t="str">
        <f ca="1">IF(B_MSK[[#This Row],[B_]]="","",RIGHT(B_MSK[[#This Row],[B_]],LEN(B_MSK[[#This Row],[B_]])-SEARCH(" ",B_MSK[[#This Row],[B_]])))</f>
        <v>SET</v>
      </c>
      <c r="AT229" s="5" t="str">
        <f ca="1">IF(B_MSK[[#This Row],[B_2]]="LSN",12,"")</f>
        <v/>
      </c>
      <c r="AU229" s="5" t="str">
        <f ca="1">IF(B_MSK[[#This Row],[C_1]]="","","PCS")</f>
        <v/>
      </c>
      <c r="AV229" s="5">
        <f ca="1">IF(B_MSK[[#This Row],[A_1]]="","",B_MSK[[#This Row],[A_1]]*IF(B_MSK[[#This Row],[B_1]]="",1,B_MSK[[#This Row],[B_1]])*IF(B_MSK[[#This Row],[C_1]]="",1,B_MSK[[#This Row],[C_1]]))</f>
        <v>48</v>
      </c>
      <c r="AW229" s="5" t="str">
        <f ca="1">IF(B_MSK[[#This Row],[C_2]]="",IF(B_MSK[[#This Row],[B_2]]="",IF(B_MSK[[#This Row],[A_2]]="","",B_MSK[[#This Row],[A_2]]),B_MSK[[#This Row],[B_2]]),B_MSK[[#This Row],[C_2]])</f>
        <v>SET</v>
      </c>
      <c r="AX229" s="2">
        <f ca="1">IF(ISNUMBER(B_MSK[[#This Row],[TANGGAL DATANG]]),B_MSK[[#This Row],[TANGGAL DATANG]],AX228)</f>
        <v>44935</v>
      </c>
      <c r="AY229" s="5" t="e">
        <f ca="1">IF(B_MSK[[#This Row],[DB_ROW]]="","",INDEX([3]!db[JENIS],B_MSK[[#This Row],[DB_ROW]]-1))</f>
        <v>#REF!</v>
      </c>
      <c r="AZ229" s="5">
        <f ca="1">IF(B_MSK[[#This Row],[A_1]]="","",B_MSK[[#This Row],[A_1]])*1</f>
        <v>8</v>
      </c>
      <c r="BA229" s="5" t="str">
        <f ca="1">IF(B_MSK[[#This Row],[//]]="","",INDEX(INDIRECT(DIR&amp;$2:$2),B_MSK[[#This Row],[//]]))</f>
        <v>ARTO MORO</v>
      </c>
      <c r="BB229" s="5" t="str">
        <f ca="1">CONCATENATE(B_MSK[[#This Row],[concat]],B_MSK[[#This Row],[HARGA_X]],B_MSK[[#This Row],[SAT]])</f>
        <v>kenko24coloroilpastelgarden28500</v>
      </c>
    </row>
    <row r="230" spans="1:54" x14ac:dyDescent="0.25">
      <c r="A230" s="6" t="s">
        <v>128</v>
      </c>
      <c r="B230" s="5" t="str">
        <f ca="1">IF(B_MSK[[#This Row],[N_ID]]="","",INDEX(INDIRECT(DIR&amp;$2:$2),MATCH(B_MSK[[#This Row],[N_ID]],INDIRECT(DIR&amp;"!NOTA[ID_P]"),0)))</f>
        <v/>
      </c>
      <c r="C230" s="5" t="str">
        <f ca="1">IF(B_MSK[[#This Row],[//]]="","",HYPERLINK("["&amp;SUBSTITUTE(DIR,"'","")&amp;"]NOTA!D"&amp;B_MSK[[#This Row],[//]]+2,"&gt;"))</f>
        <v>&gt;</v>
      </c>
      <c r="D230" s="5" t="str">
        <f ca="1">IF(B_MSK[[#This Row],[N_ID]]="","",COUNTIF(INDIRECT(DIR&amp;"!NOTA[ID_H]"),B_MSK[[#This Row],[ID NOTA]]))</f>
        <v/>
      </c>
      <c r="E2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227</v>
      </c>
      <c r="F2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0" s="7" t="str">
        <f ca="1">IF(B_MSK[[#This Row],[stt]]="ada",INDEX([2]!db[NB BM],B_MSK[DB_ROW]-1),"")</f>
        <v>O pastel Kenko 36W Garden</v>
      </c>
      <c r="H230" s="7" t="str">
        <f ca="1">IF(B_MSK[[#This Row],[//]]="","",INDEX(INDIRECT(DIR&amp;$2:$2),B_MSK[[#This Row],[//]]))</f>
        <v>KENKO SINAR INDONESIA</v>
      </c>
      <c r="I230" s="27" t="str">
        <f ca="1">IF(B_MSK[[#This Row],[//]]="","",INDEX(INDIRECT(DB_PATH&amp;$2:$2),B_MSK[[#This Row],[DB_ROW]]-1))</f>
        <v>8 BOX (6 SET)</v>
      </c>
      <c r="J230" s="5">
        <f ca="1">IF(B_MSK[[#This Row],[//]]="","",IF(INDEX(INDIRECT(DIR&amp;$2:$2),B_MSK[[#This Row],[//]])="","",INDEX(INDIRECT(DIR&amp;$2:$2),B_MSK[[#This Row],[//]])))</f>
        <v>1</v>
      </c>
      <c r="K230" s="5" t="str">
        <f ca="1">IF(B_MSK[[#This Row],[//]]="","",IF(INDEX(INDIRECT(DIR&amp;$2:$2),B_MSK[[#This Row],[//]])="","",INDEX(INDIRECT(DIR&amp;$2:$2),B_MSK[[#This Row],[//]])))</f>
        <v/>
      </c>
      <c r="L230" s="5" t="str">
        <f ca="1">IF(B_MSK[[#This Row],[//]]="","",IF(INDEX(INDIRECT(DIR&amp;$2:$2),B_MSK[[#This Row],[//]])="","",INDEX(INDIRECT(DIR&amp;$2:$2),B_MSK[[#This Row],[//]])))</f>
        <v/>
      </c>
      <c r="M230" s="13">
        <f ca="1">IF(B_MSK[[#This Row],[//]]="","",INDEX(INDIRECT(DIR&amp;$2:$2),B_MSK[[#This Row],[//]]))</f>
        <v>0</v>
      </c>
      <c r="N230" s="13">
        <f ca="1">IF(OR(B_MSK[[#This Row],[//]]="",),"",INDEX(INDIRECT(DIR&amp;$2:$2),B_MSK[[#This Row],[//]]))</f>
        <v>1494000</v>
      </c>
      <c r="O230" s="3">
        <f ca="1">IF(B_MSK[[#This Row],[//]]="","",IF(INDEX(INDIRECT(DIR&amp;$2:$2),B_MSK[[#This Row],[//]])=0,"",INDEX(INDIRECT(DIR&amp;$2:$2),B_MSK[[#This Row],[//]])))</f>
        <v>0.17</v>
      </c>
      <c r="P230" s="3" t="str">
        <f ca="1">IF(B_MSK[[#This Row],[//]]="","",IF(INDEX(INDIRECT(DIR&amp;$2:$2),B_MSK[[#This Row],[//]])=0,"",INDEX(INDIRECT(DIR&amp;$2:$2),B_MSK[[#This Row],[//]])))</f>
        <v/>
      </c>
      <c r="Q230" s="12">
        <f ca="1">IF(B_MSK[[#This Row],[//]]="","",INDEX(INDIRECT(DIR&amp;$2:$2),B_MSK[[#This Row],[//]]))</f>
        <v>1240020</v>
      </c>
      <c r="R2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0" s="37">
        <f ca="1">IF(B_MSK[[#This Row],[//]]="","",INDEX(INDIRECT(DIR&amp;$2:$2),B_MSK[[#This Row],[//]]))</f>
        <v>0</v>
      </c>
      <c r="U230" s="38" t="str">
        <f ca="1">IF(SUMIF(B_MSK[NAMA BARANG],B_MSK[[#This Row],[NAMA BARANG]],B_MSK[JMLH BRG])=0,"",SUMIF(B_MSK[NAMA BARANG],B_MSK[[#This Row],[NAMA BARANG]],B_MSK[C]))</f>
        <v/>
      </c>
      <c r="V230" s="7" t="str">
        <f ca="1">IF(B_MSK[[#This Row],[//]]="","",INDEX(INDIRECT(DIR&amp;$2:$2),B_MSK[[#This Row],[//]]))</f>
        <v>KENKO 36 COLOR OIL PASTEL - GARDEN</v>
      </c>
      <c r="W230" s="7" t="str">
        <f ca="1">LOWER(SUBSTITUTE(SUBSTITUTE(SUBSTITUTE(SUBSTITUTE(SUBSTITUTE(SUBSTITUTE(SUBSTITUTE(SUBSTITUTE(SUBSTITUTE(B_MSK[[#This Row],[N.B.nota]]," ",""),"-",""),"(",""),")",""),".",""),",",""),"/",""),"""",""),"+",""))</f>
        <v>kenko36coloroilpastelgarden</v>
      </c>
      <c r="X230" s="5" t="str">
        <f ca="1">IF(B_MSK[[#This Row],[N.B.nota]]="","",IF(MATCH(B_MSK[[#This Row],[concat]],[2]!db[NB NOTA_C],0)&gt;0,"ada",0))</f>
        <v>ada</v>
      </c>
      <c r="Y230" s="5" t="str">
        <f ca="1">IF(B_MSK[[#This Row],[N.B.nota]]="","",ADDRESS(ROW(B_MSK[QB]),COLUMN(B_MSK[QB]))&amp;":"&amp;ADDRESS(ROW(),COLUMN(B_MSK[QB])))</f>
        <v>$D$4:$D$230</v>
      </c>
      <c r="Z230" s="5">
        <f ca="1">IF(B_MSK[[#This Row],[concat]]="","",MATCH(B_MSK[[#This Row],[concat]],[2]!db[NB NOTA_C],0)+1)</f>
        <v>1046</v>
      </c>
      <c r="AA230" s="5" t="str">
        <f ca="1">IF(B_MSK[[#This Row],[//]]="","",HYPERLINK("[D:\kerja\BANK EXP\BARU\DB.XLSX]DB!e"&amp;B_MSK[[#This Row],[DB_ROW]],"&gt;"))</f>
        <v>&gt;</v>
      </c>
      <c r="AB230" s="30" t="str">
        <f ca="1">MID(B_MSK[[#This Row],[/ STN_1]],FIND(" ",B_MSK[[#This Row],[/ STN_1]])+1,LEN(B_MSK[[#This Row],[/ STN_1]]))</f>
        <v xml:space="preserve">BOX </v>
      </c>
      <c r="AC230" s="11">
        <f ca="1">IF(B_MSK[[#This Row],[//]]="","",IF(B_MSK[[#This Row],[ JUMLAH ]]="","",IF(B_MSK[[#This Row],[C]]="",B_MSK[[#This Row],[HARGA CTN]]/B_MSK[[#This Row],[JMLH BRG]],B_MSK[[#This Row],[HARGA CTN]]/B_MSK[[#This Row],[A_1]])))</f>
        <v>186750</v>
      </c>
      <c r="AD2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3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31125</v>
      </c>
      <c r="AF230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30" s="15" t="str">
        <f ca="1">IF(B_MSK[[#This Row],[HARGA_2]]="","",IF(MID(B_MSK[[#This Row],[/ STN_2]],FIND(" ",B_MSK[[#This Row],[/ STN_2]])+1,LEN(B_MSK[[#This Row],[/ STN_2]]))="LSN",B_MSK[[#This Row],[HARGA_2]]/12,""))</f>
        <v/>
      </c>
      <c r="AH230" s="7" t="str">
        <f ca="1">IF(B_MSK[[#This Row],[HARGA_3]]="","","/ "&amp;"PCS")</f>
        <v/>
      </c>
      <c r="AI230" s="15">
        <f ca="1">IF(B_MSK[[#This Row],[HARGA_3]]="",IF(B_MSK[[#This Row],[HARGA_2]]="",IF(B_MSK[[#This Row],[HARGA_1]]="","",B_MSK[[#This Row],[HARGA_1]]),B_MSK[[#This Row],[HARGA_2]]),B_MSK[[#This Row],[HARGA_3]])</f>
        <v>31125</v>
      </c>
      <c r="AJ230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30" s="5" t="str">
        <f ca="1">IF(B_MSK[[#This Row],[//]]="","",SUBSTITUTE(SUBSTITUTE(SUBSTITUTE(B_MSK[[#This Row],[QTY/ CTN]]," ","_",2),"(",""),")","")&amp;"_")</f>
        <v>8 BOX_6 SET_</v>
      </c>
      <c r="AL230" s="5">
        <f ca="1">IF(B_MSK[[#This Row],[A_B]]="","",SEARCH("_",B_MSK[[#This Row],[A_B]]))</f>
        <v>6</v>
      </c>
      <c r="AM230" s="5">
        <f ca="1">IF(B_MSK[[#This Row],[A_B]]="","",LEN(B_MSK[[#This Row],[A_B]]))</f>
        <v>12</v>
      </c>
      <c r="AN230" s="5" t="str">
        <f ca="1">IF(B_MSK[[#This Row],[A_B]]="","",LEFT(B_MSK[[#This Row],[QTY/ CTN]],B_MSK[[#This Row],[A_B_1]]))</f>
        <v xml:space="preserve">8 BOX </v>
      </c>
      <c r="AO230" s="5" t="str">
        <f ca="1">IF(B_MSK[[#This Row],[A_B]]="","",LEFT(B_MSK[[#This Row],[A_]],SEARCH(" ",B_MSK[[#This Row],[A_]])-1))</f>
        <v>8</v>
      </c>
      <c r="AP230" s="5" t="str">
        <f ca="1">IF(B_MSK[[#This Row],[A_B]]="","",RIGHT(B_MSK[[#This Row],[A_]],LEN(B_MSK[[#This Row],[A_]])-SEARCH(" ",B_MSK[[#This Row],[A_]])))</f>
        <v xml:space="preserve">BOX </v>
      </c>
      <c r="AQ2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230" s="5" t="str">
        <f ca="1">IF(B_MSK[[#This Row],[B_]]="","",LEFT(B_MSK[[#This Row],[B_]],SEARCH(" ",B_MSK[[#This Row],[B_]])))</f>
        <v xml:space="preserve">6 </v>
      </c>
      <c r="AS230" s="5" t="str">
        <f ca="1">IF(B_MSK[[#This Row],[B_]]="","",RIGHT(B_MSK[[#This Row],[B_]],LEN(B_MSK[[#This Row],[B_]])-SEARCH(" ",B_MSK[[#This Row],[B_]])))</f>
        <v>SET</v>
      </c>
      <c r="AT230" s="5" t="str">
        <f ca="1">IF(B_MSK[[#This Row],[B_2]]="LSN",12,"")</f>
        <v/>
      </c>
      <c r="AU230" s="5" t="str">
        <f ca="1">IF(B_MSK[[#This Row],[C_1]]="","","PCS")</f>
        <v/>
      </c>
      <c r="AV230" s="5">
        <f ca="1">IF(B_MSK[[#This Row],[A_1]]="","",B_MSK[[#This Row],[A_1]]*IF(B_MSK[[#This Row],[B_1]]="",1,B_MSK[[#This Row],[B_1]])*IF(B_MSK[[#This Row],[C_1]]="",1,B_MSK[[#This Row],[C_1]]))</f>
        <v>48</v>
      </c>
      <c r="AW230" s="5" t="str">
        <f ca="1">IF(B_MSK[[#This Row],[C_2]]="",IF(B_MSK[[#This Row],[B_2]]="",IF(B_MSK[[#This Row],[A_2]]="","",B_MSK[[#This Row],[A_2]]),B_MSK[[#This Row],[B_2]]),B_MSK[[#This Row],[C_2]])</f>
        <v>SET</v>
      </c>
      <c r="AX230" s="2">
        <f ca="1">IF(ISNUMBER(B_MSK[[#This Row],[TANGGAL DATANG]]),B_MSK[[#This Row],[TANGGAL DATANG]],AX229)</f>
        <v>44935</v>
      </c>
      <c r="AY230" s="5" t="e">
        <f ca="1">IF(B_MSK[[#This Row],[DB_ROW]]="","",INDEX([3]!db[JENIS],B_MSK[[#This Row],[DB_ROW]]-1))</f>
        <v>#REF!</v>
      </c>
      <c r="AZ230" s="5">
        <f ca="1">IF(B_MSK[[#This Row],[A_1]]="","",B_MSK[[#This Row],[A_1]])*1</f>
        <v>8</v>
      </c>
      <c r="BA230" s="5" t="str">
        <f ca="1">IF(B_MSK[[#This Row],[//]]="","",INDEX(INDIRECT(DIR&amp;$2:$2),B_MSK[[#This Row],[//]]))</f>
        <v>ARTO MORO</v>
      </c>
      <c r="BB230" s="5" t="str">
        <f ca="1">CONCATENATE(B_MSK[[#This Row],[concat]],B_MSK[[#This Row],[HARGA_X]],B_MSK[[#This Row],[SAT]])</f>
        <v>kenko36coloroilpastelgarden31125</v>
      </c>
    </row>
    <row r="231" spans="1:54" x14ac:dyDescent="0.25">
      <c r="A231" s="6" t="s">
        <v>128</v>
      </c>
      <c r="B231" s="5" t="str">
        <f ca="1">IF(B_MSK[[#This Row],[N_ID]]="","",INDEX(INDIRECT(DIR&amp;$2:$2),MATCH(B_MSK[[#This Row],[N_ID]],INDIRECT(DIR&amp;"!NOTA[ID_P]"),0)))</f>
        <v/>
      </c>
      <c r="C231" s="5" t="str">
        <f ca="1">IF(B_MSK[[#This Row],[//]]="","",HYPERLINK("["&amp;SUBSTITUTE(DIR,"'","")&amp;"]NOTA!D"&amp;B_MSK[[#This Row],[//]]+2,"&gt;"))</f>
        <v>&gt;</v>
      </c>
      <c r="D231" s="5" t="str">
        <f ca="1">IF(B_MSK[[#This Row],[N_ID]]="","",COUNTIF(INDIRECT(DIR&amp;"!NOTA[ID_H]"),B_MSK[[#This Row],[ID NOTA]]))</f>
        <v/>
      </c>
      <c r="E23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228</v>
      </c>
      <c r="F2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1" s="7" t="str">
        <f ca="1">IF(B_MSK[[#This Row],[stt]]="ada",INDEX([2]!db[NB BM],B_MSK[DB_ROW]-1),"")</f>
        <v>Isi Mech Pen Kenko PL-05 2B Hi-Polymer</v>
      </c>
      <c r="H231" s="7" t="str">
        <f ca="1">IF(B_MSK[[#This Row],[//]]="","",INDEX(INDIRECT(DIR&amp;$2:$2),B_MSK[[#This Row],[//]]))</f>
        <v>KENKO SINAR INDONESIA</v>
      </c>
      <c r="I231" s="27" t="str">
        <f ca="1">IF(B_MSK[[#This Row],[//]]="","",INDEX(INDIRECT(DB_PATH&amp;$2:$2),B_MSK[[#This Row],[DB_ROW]]-1))</f>
        <v>12 GRS</v>
      </c>
      <c r="J231" s="5">
        <f ca="1">IF(B_MSK[[#This Row],[//]]="","",IF(INDEX(INDIRECT(DIR&amp;$2:$2),B_MSK[[#This Row],[//]])="","",INDEX(INDIRECT(DIR&amp;$2:$2),B_MSK[[#This Row],[//]])))</f>
        <v>1</v>
      </c>
      <c r="K231" s="5" t="str">
        <f ca="1">IF(B_MSK[[#This Row],[//]]="","",IF(INDEX(INDIRECT(DIR&amp;$2:$2),B_MSK[[#This Row],[//]])="","",INDEX(INDIRECT(DIR&amp;$2:$2),B_MSK[[#This Row],[//]])))</f>
        <v/>
      </c>
      <c r="L231" s="5" t="str">
        <f ca="1">IF(B_MSK[[#This Row],[//]]="","",IF(INDEX(INDIRECT(DIR&amp;$2:$2),B_MSK[[#This Row],[//]])="","",INDEX(INDIRECT(DIR&amp;$2:$2),B_MSK[[#This Row],[//]])))</f>
        <v/>
      </c>
      <c r="M231" s="13">
        <f ca="1">IF(B_MSK[[#This Row],[//]]="","",INDEX(INDIRECT(DIR&amp;$2:$2),B_MSK[[#This Row],[//]]))</f>
        <v>0</v>
      </c>
      <c r="N231" s="13">
        <f ca="1">IF(OR(B_MSK[[#This Row],[//]]="",),"",INDEX(INDIRECT(DIR&amp;$2:$2),B_MSK[[#This Row],[//]]))</f>
        <v>3240000</v>
      </c>
      <c r="O231" s="3">
        <f ca="1">IF(B_MSK[[#This Row],[//]]="","",IF(INDEX(INDIRECT(DIR&amp;$2:$2),B_MSK[[#This Row],[//]])=0,"",INDEX(INDIRECT(DIR&amp;$2:$2),B_MSK[[#This Row],[//]])))</f>
        <v>0.17</v>
      </c>
      <c r="P231" s="3" t="str">
        <f ca="1">IF(B_MSK[[#This Row],[//]]="","",IF(INDEX(INDIRECT(DIR&amp;$2:$2),B_MSK[[#This Row],[//]])=0,"",INDEX(INDIRECT(DIR&amp;$2:$2),B_MSK[[#This Row],[//]])))</f>
        <v/>
      </c>
      <c r="Q231" s="12">
        <f ca="1">IF(B_MSK[[#This Row],[//]]="","",INDEX(INDIRECT(DIR&amp;$2:$2),B_MSK[[#This Row],[//]]))</f>
        <v>2689200</v>
      </c>
      <c r="R2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1" s="37">
        <f ca="1">IF(B_MSK[[#This Row],[//]]="","",INDEX(INDIRECT(DIR&amp;$2:$2),B_MSK[[#This Row],[//]]))</f>
        <v>0</v>
      </c>
      <c r="U231" s="38" t="str">
        <f ca="1">IF(SUMIF(B_MSK[NAMA BARANG],B_MSK[[#This Row],[NAMA BARANG]],B_MSK[JMLH BRG])=0,"",SUMIF(B_MSK[NAMA BARANG],B_MSK[[#This Row],[NAMA BARANG]],B_MSK[C]))</f>
        <v/>
      </c>
      <c r="V231" s="7" t="str">
        <f ca="1">IF(B_MSK[[#This Row],[//]]="","",INDEX(INDIRECT(DIR&amp;$2:$2),B_MSK[[#This Row],[//]]))</f>
        <v>KENKO PENCIL LEAD PL-05 2B 0.5MM HI-POLYMER</v>
      </c>
      <c r="W231" s="7" t="str">
        <f ca="1">LOWER(SUBSTITUTE(SUBSTITUTE(SUBSTITUTE(SUBSTITUTE(SUBSTITUTE(SUBSTITUTE(SUBSTITUTE(SUBSTITUTE(SUBSTITUTE(B_MSK[[#This Row],[N.B.nota]]," ",""),"-",""),"(",""),")",""),".",""),",",""),"/",""),"""",""),"+",""))</f>
        <v>kenkopencilleadpl052b05mmhipolymer</v>
      </c>
      <c r="X231" s="5" t="str">
        <f ca="1">IF(B_MSK[[#This Row],[N.B.nota]]="","",IF(MATCH(B_MSK[[#This Row],[concat]],[2]!db[NB NOTA_C],0)&gt;0,"ada",0))</f>
        <v>ada</v>
      </c>
      <c r="Y231" s="5" t="str">
        <f ca="1">IF(B_MSK[[#This Row],[N.B.nota]]="","",ADDRESS(ROW(B_MSK[QB]),COLUMN(B_MSK[QB]))&amp;":"&amp;ADDRESS(ROW(),COLUMN(B_MSK[QB])))</f>
        <v>$D$4:$D$231</v>
      </c>
      <c r="Z231" s="5">
        <f ca="1">IF(B_MSK[[#This Row],[concat]]="","",MATCH(B_MSK[[#This Row],[concat]],[2]!db[NB NOTA_C],0)+1)</f>
        <v>1248</v>
      </c>
      <c r="AA231" s="5" t="str">
        <f ca="1">IF(B_MSK[[#This Row],[//]]="","",HYPERLINK("[D:\kerja\BANK EXP\BARU\DB.XLSX]DB!e"&amp;B_MSK[[#This Row],[DB_ROW]],"&gt;"))</f>
        <v>&gt;</v>
      </c>
      <c r="AB231" s="30" t="str">
        <f ca="1">MID(B_MSK[[#This Row],[/ STN_1]],FIND(" ",B_MSK[[#This Row],[/ STN_1]])+1,LEN(B_MSK[[#This Row],[/ STN_1]]))</f>
        <v>GRS</v>
      </c>
      <c r="AC231" s="11">
        <f ca="1">IF(B_MSK[[#This Row],[//]]="","",IF(B_MSK[[#This Row],[ JUMLAH ]]="","",IF(B_MSK[[#This Row],[C]]="",B_MSK[[#This Row],[HARGA CTN]]/B_MSK[[#This Row],[JMLH BRG]],B_MSK[[#This Row],[HARGA CTN]]/B_MSK[[#This Row],[A_1]])))</f>
        <v>270000</v>
      </c>
      <c r="AD2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3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22500</v>
      </c>
      <c r="AF231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31" s="15">
        <f ca="1">IF(B_MSK[[#This Row],[HARGA_2]]="","",IF(MID(B_MSK[[#This Row],[/ STN_2]],FIND(" ",B_MSK[[#This Row],[/ STN_2]])+1,LEN(B_MSK[[#This Row],[/ STN_2]]))="LSN",B_MSK[[#This Row],[HARGA_2]]/12,""))</f>
        <v>1875</v>
      </c>
      <c r="AH231" s="7" t="str">
        <f ca="1">IF(B_MSK[[#This Row],[HARGA_3]]="","","/ "&amp;"PCS")</f>
        <v>/ PCS</v>
      </c>
      <c r="AI231" s="15">
        <f ca="1">IF(B_MSK[[#This Row],[HARGA_3]]="",IF(B_MSK[[#This Row],[HARGA_2]]="",IF(B_MSK[[#This Row],[HARGA_1]]="","",B_MSK[[#This Row],[HARGA_1]]),B_MSK[[#This Row],[HARGA_2]]),B_MSK[[#This Row],[HARGA_3]])</f>
        <v>1875</v>
      </c>
      <c r="AJ23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1" s="5" t="str">
        <f ca="1">IF(B_MSK[[#This Row],[//]]="","",SUBSTITUTE(SUBSTITUTE(SUBSTITUTE(B_MSK[[#This Row],[QTY/ CTN]]," ","_",2),"(",""),")","")&amp;"_")</f>
        <v>12 GRS_</v>
      </c>
      <c r="AL231" s="5">
        <f ca="1">IF(B_MSK[[#This Row],[A_B]]="","",SEARCH("_",B_MSK[[#This Row],[A_B]]))</f>
        <v>7</v>
      </c>
      <c r="AM231" s="5">
        <f ca="1">IF(B_MSK[[#This Row],[A_B]]="","",LEN(B_MSK[[#This Row],[A_B]]))</f>
        <v>7</v>
      </c>
      <c r="AN231" s="5" t="str">
        <f ca="1">IF(B_MSK[[#This Row],[A_B]]="","",LEFT(B_MSK[[#This Row],[QTY/ CTN]],B_MSK[[#This Row],[A_B_1]]))</f>
        <v>12 GRS</v>
      </c>
      <c r="AO231" s="5" t="str">
        <f ca="1">IF(B_MSK[[#This Row],[A_B]]="","",LEFT(B_MSK[[#This Row],[A_]],SEARCH(" ",B_MSK[[#This Row],[A_]])-1))</f>
        <v>12</v>
      </c>
      <c r="AP231" s="5" t="str">
        <f ca="1">IF(B_MSK[[#This Row],[A_B]]="","",RIGHT(B_MSK[[#This Row],[A_]],LEN(B_MSK[[#This Row],[A_]])-SEARCH(" ",B_MSK[[#This Row],[A_]])))</f>
        <v>GRS</v>
      </c>
      <c r="AQ2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31" s="5" t="str">
        <f ca="1">IF(B_MSK[[#This Row],[B_]]="","",LEFT(B_MSK[[#This Row],[B_]],SEARCH(" ",B_MSK[[#This Row],[B_]])))</f>
        <v xml:space="preserve">12 </v>
      </c>
      <c r="AS231" s="5" t="str">
        <f ca="1">IF(B_MSK[[#This Row],[B_]]="","",RIGHT(B_MSK[[#This Row],[B_]],LEN(B_MSK[[#This Row],[B_]])-SEARCH(" ",B_MSK[[#This Row],[B_]])))</f>
        <v>LSN</v>
      </c>
      <c r="AT231" s="5">
        <f ca="1">IF(B_MSK[[#This Row],[B_2]]="LSN",12,"")</f>
        <v>12</v>
      </c>
      <c r="AU231" s="5" t="str">
        <f ca="1">IF(B_MSK[[#This Row],[C_1]]="","","PCS")</f>
        <v>PCS</v>
      </c>
      <c r="AV231" s="5">
        <f ca="1">IF(B_MSK[[#This Row],[A_1]]="","",B_MSK[[#This Row],[A_1]]*IF(B_MSK[[#This Row],[B_1]]="",1,B_MSK[[#This Row],[B_1]])*IF(B_MSK[[#This Row],[C_1]]="",1,B_MSK[[#This Row],[C_1]]))</f>
        <v>1728</v>
      </c>
      <c r="AW231" s="5" t="str">
        <f ca="1">IF(B_MSK[[#This Row],[C_2]]="",IF(B_MSK[[#This Row],[B_2]]="",IF(B_MSK[[#This Row],[A_2]]="","",B_MSK[[#This Row],[A_2]]),B_MSK[[#This Row],[B_2]]),B_MSK[[#This Row],[C_2]])</f>
        <v>PCS</v>
      </c>
      <c r="AX231" s="2">
        <f ca="1">IF(ISNUMBER(B_MSK[[#This Row],[TANGGAL DATANG]]),B_MSK[[#This Row],[TANGGAL DATANG]],AX230)</f>
        <v>44935</v>
      </c>
      <c r="AY231" s="5" t="e">
        <f ca="1">IF(B_MSK[[#This Row],[DB_ROW]]="","",INDEX([3]!db[JENIS],B_MSK[[#This Row],[DB_ROW]]-1))</f>
        <v>#REF!</v>
      </c>
      <c r="AZ231" s="5">
        <f ca="1">IF(B_MSK[[#This Row],[A_1]]="","",B_MSK[[#This Row],[A_1]])*1</f>
        <v>12</v>
      </c>
      <c r="BA231" s="5" t="str">
        <f ca="1">IF(B_MSK[[#This Row],[//]]="","",INDEX(INDIRECT(DIR&amp;$2:$2),B_MSK[[#This Row],[//]]))</f>
        <v>ARTO MORO</v>
      </c>
      <c r="BB231" s="5" t="str">
        <f ca="1">CONCATENATE(B_MSK[[#This Row],[concat]],B_MSK[[#This Row],[HARGA_X]],B_MSK[[#This Row],[SAT]])</f>
        <v>kenkopencilleadpl052b05mmhipolymer1875</v>
      </c>
    </row>
    <row r="232" spans="1:54" x14ac:dyDescent="0.25">
      <c r="A232" s="6" t="s">
        <v>128</v>
      </c>
      <c r="B232" s="5" t="str">
        <f ca="1">IF(B_MSK[[#This Row],[N_ID]]="","",INDEX(INDIRECT(DIR&amp;$2:$2),MATCH(B_MSK[[#This Row],[N_ID]],INDIRECT(DIR&amp;"!NOTA[ID_P]"),0)))</f>
        <v/>
      </c>
      <c r="C232" s="5" t="str">
        <f ca="1">IF(B_MSK[[#This Row],[//]]="","",HYPERLINK("["&amp;SUBSTITUTE(DIR,"'","")&amp;"]NOTA!D"&amp;B_MSK[[#This Row],[//]]+2,"&gt;"))</f>
        <v>&gt;</v>
      </c>
      <c r="D232" s="5" t="str">
        <f ca="1">IF(B_MSK[[#This Row],[N_ID]]="","",COUNTIF(INDIRECT(DIR&amp;"!NOTA[ID_H]"),B_MSK[[#This Row],[ID NOTA]]))</f>
        <v/>
      </c>
      <c r="E2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229</v>
      </c>
      <c r="F2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2" s="7" t="str">
        <f ca="1">IF(B_MSK[[#This Row],[stt]]="ada",INDEX([2]!db[NB BM],B_MSK[DB_ROW]-1),"")</f>
        <v>Stapler Kenko HD-10</v>
      </c>
      <c r="H232" s="7" t="str">
        <f ca="1">IF(B_MSK[[#This Row],[//]]="","",INDEX(INDIRECT(DIR&amp;$2:$2),B_MSK[[#This Row],[//]]))</f>
        <v>KENKO SINAR INDONESIA</v>
      </c>
      <c r="I232" s="27" t="str">
        <f ca="1">IF(B_MSK[[#This Row],[//]]="","",INDEX(INDIRECT(DB_PATH&amp;$2:$2),B_MSK[[#This Row],[DB_ROW]]-1))</f>
        <v>20 LSN</v>
      </c>
      <c r="J232" s="5">
        <f ca="1">IF(B_MSK[[#This Row],[//]]="","",IF(INDEX(INDIRECT(DIR&amp;$2:$2),B_MSK[[#This Row],[//]])="","",INDEX(INDIRECT(DIR&amp;$2:$2),B_MSK[[#This Row],[//]])))</f>
        <v>4</v>
      </c>
      <c r="K232" s="5" t="str">
        <f ca="1">IF(B_MSK[[#This Row],[//]]="","",IF(INDEX(INDIRECT(DIR&amp;$2:$2),B_MSK[[#This Row],[//]])="","",INDEX(INDIRECT(DIR&amp;$2:$2),B_MSK[[#This Row],[//]])))</f>
        <v/>
      </c>
      <c r="L232" s="5" t="str">
        <f ca="1">IF(B_MSK[[#This Row],[//]]="","",IF(INDEX(INDIRECT(DIR&amp;$2:$2),B_MSK[[#This Row],[//]])="","",INDEX(INDIRECT(DIR&amp;$2:$2),B_MSK[[#This Row],[//]])))</f>
        <v/>
      </c>
      <c r="M232" s="13">
        <f ca="1">IF(B_MSK[[#This Row],[//]]="","",INDEX(INDIRECT(DIR&amp;$2:$2),B_MSK[[#This Row],[//]]))</f>
        <v>0</v>
      </c>
      <c r="N232" s="13">
        <f ca="1">IF(OR(B_MSK[[#This Row],[//]]="",),"",INDEX(INDIRECT(DIR&amp;$2:$2),B_MSK[[#This Row],[//]]))</f>
        <v>1860000</v>
      </c>
      <c r="O232" s="3">
        <f ca="1">IF(B_MSK[[#This Row],[//]]="","",IF(INDEX(INDIRECT(DIR&amp;$2:$2),B_MSK[[#This Row],[//]])=0,"",INDEX(INDIRECT(DIR&amp;$2:$2),B_MSK[[#This Row],[//]])))</f>
        <v>0.17</v>
      </c>
      <c r="P232" s="3" t="str">
        <f ca="1">IF(B_MSK[[#This Row],[//]]="","",IF(INDEX(INDIRECT(DIR&amp;$2:$2),B_MSK[[#This Row],[//]])=0,"",INDEX(INDIRECT(DIR&amp;$2:$2),B_MSK[[#This Row],[//]])))</f>
        <v/>
      </c>
      <c r="Q232" s="12">
        <f ca="1">IF(B_MSK[[#This Row],[//]]="","",INDEX(INDIRECT(DIR&amp;$2:$2),B_MSK[[#This Row],[//]]))</f>
        <v>6175200</v>
      </c>
      <c r="R2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2" s="37">
        <f ca="1">IF(B_MSK[[#This Row],[//]]="","",INDEX(INDIRECT(DIR&amp;$2:$2),B_MSK[[#This Row],[//]]))</f>
        <v>0</v>
      </c>
      <c r="U232" s="38" t="str">
        <f ca="1">IF(SUMIF(B_MSK[NAMA BARANG],B_MSK[[#This Row],[NAMA BARANG]],B_MSK[JMLH BRG])=0,"",SUMIF(B_MSK[NAMA BARANG],B_MSK[[#This Row],[NAMA BARANG]],B_MSK[C]))</f>
        <v/>
      </c>
      <c r="V232" s="7" t="str">
        <f ca="1">IF(B_MSK[[#This Row],[//]]="","",INDEX(INDIRECT(DIR&amp;$2:$2),B_MSK[[#This Row],[//]]))</f>
        <v>KENKO STAPLER HD-10</v>
      </c>
      <c r="W232" s="7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X232" s="5" t="str">
        <f ca="1">IF(B_MSK[[#This Row],[N.B.nota]]="","",IF(MATCH(B_MSK[[#This Row],[concat]],[2]!db[NB NOTA_C],0)&gt;0,"ada",0))</f>
        <v>ada</v>
      </c>
      <c r="Y232" s="5" t="str">
        <f ca="1">IF(B_MSK[[#This Row],[N.B.nota]]="","",ADDRESS(ROW(B_MSK[QB]),COLUMN(B_MSK[QB]))&amp;":"&amp;ADDRESS(ROW(),COLUMN(B_MSK[QB])))</f>
        <v>$D$4:$D$232</v>
      </c>
      <c r="Z232" s="5">
        <f ca="1">IF(B_MSK[[#This Row],[concat]]="","",MATCH(B_MSK[[#This Row],[concat]],[2]!db[NB NOTA_C],0)+1)</f>
        <v>1292</v>
      </c>
      <c r="AA232" s="5" t="str">
        <f ca="1">IF(B_MSK[[#This Row],[//]]="","",HYPERLINK("[D:\kerja\BANK EXP\BARU\DB.XLSX]DB!e"&amp;B_MSK[[#This Row],[DB_ROW]],"&gt;"))</f>
        <v>&gt;</v>
      </c>
      <c r="AB232" s="30" t="str">
        <f ca="1">MID(B_MSK[[#This Row],[/ STN_1]],FIND(" ",B_MSK[[#This Row],[/ STN_1]])+1,LEN(B_MSK[[#This Row],[/ STN_1]]))</f>
        <v>LSN</v>
      </c>
      <c r="AC232" s="11">
        <f ca="1">IF(B_MSK[[#This Row],[//]]="","",IF(B_MSK[[#This Row],[ JUMLAH ]]="","",IF(B_MSK[[#This Row],[C]]="",B_MSK[[#This Row],[HARGA CTN]]/B_MSK[[#This Row],[JMLH BRG]],B_MSK[[#This Row],[HARGA CTN]]/B_MSK[[#This Row],[A_1]])))</f>
        <v>93000</v>
      </c>
      <c r="AD2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3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7750</v>
      </c>
      <c r="AF23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2" s="15" t="str">
        <f ca="1">IF(B_MSK[[#This Row],[HARGA_2]]="","",IF(MID(B_MSK[[#This Row],[/ STN_2]],FIND(" ",B_MSK[[#This Row],[/ STN_2]])+1,LEN(B_MSK[[#This Row],[/ STN_2]]))="LSN",B_MSK[[#This Row],[HARGA_2]]/12,""))</f>
        <v/>
      </c>
      <c r="AH232" s="7" t="str">
        <f ca="1">IF(B_MSK[[#This Row],[HARGA_3]]="","","/ "&amp;"PCS")</f>
        <v/>
      </c>
      <c r="AI232" s="15">
        <f ca="1">IF(B_MSK[[#This Row],[HARGA_3]]="",IF(B_MSK[[#This Row],[HARGA_2]]="",IF(B_MSK[[#This Row],[HARGA_1]]="","",B_MSK[[#This Row],[HARGA_1]]),B_MSK[[#This Row],[HARGA_2]]),B_MSK[[#This Row],[HARGA_3]])</f>
        <v>7750</v>
      </c>
      <c r="AJ23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2" s="5" t="str">
        <f ca="1">IF(B_MSK[[#This Row],[//]]="","",SUBSTITUTE(SUBSTITUTE(SUBSTITUTE(B_MSK[[#This Row],[QTY/ CTN]]," ","_",2),"(",""),")","")&amp;"_")</f>
        <v>20 LSN_</v>
      </c>
      <c r="AL232" s="5">
        <f ca="1">IF(B_MSK[[#This Row],[A_B]]="","",SEARCH("_",B_MSK[[#This Row],[A_B]]))</f>
        <v>7</v>
      </c>
      <c r="AM232" s="5">
        <f ca="1">IF(B_MSK[[#This Row],[A_B]]="","",LEN(B_MSK[[#This Row],[A_B]]))</f>
        <v>7</v>
      </c>
      <c r="AN232" s="5" t="str">
        <f ca="1">IF(B_MSK[[#This Row],[A_B]]="","",LEFT(B_MSK[[#This Row],[QTY/ CTN]],B_MSK[[#This Row],[A_B_1]]))</f>
        <v>20 LSN</v>
      </c>
      <c r="AO232" s="5" t="str">
        <f ca="1">IF(B_MSK[[#This Row],[A_B]]="","",LEFT(B_MSK[[#This Row],[A_]],SEARCH(" ",B_MSK[[#This Row],[A_]])-1))</f>
        <v>20</v>
      </c>
      <c r="AP232" s="5" t="str">
        <f ca="1">IF(B_MSK[[#This Row],[A_B]]="","",RIGHT(B_MSK[[#This Row],[A_]],LEN(B_MSK[[#This Row],[A_]])-SEARCH(" ",B_MSK[[#This Row],[A_]])))</f>
        <v>LSN</v>
      </c>
      <c r="AQ2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32" s="5" t="str">
        <f ca="1">IF(B_MSK[[#This Row],[B_]]="","",LEFT(B_MSK[[#This Row],[B_]],SEARCH(" ",B_MSK[[#This Row],[B_]])))</f>
        <v xml:space="preserve">12 </v>
      </c>
      <c r="AS232" s="5" t="str">
        <f ca="1">IF(B_MSK[[#This Row],[B_]]="","",RIGHT(B_MSK[[#This Row],[B_]],LEN(B_MSK[[#This Row],[B_]])-SEARCH(" ",B_MSK[[#This Row],[B_]])))</f>
        <v>PCS</v>
      </c>
      <c r="AT232" s="5" t="str">
        <f ca="1">IF(B_MSK[[#This Row],[B_2]]="LSN",12,"")</f>
        <v/>
      </c>
      <c r="AU232" s="5" t="str">
        <f ca="1">IF(B_MSK[[#This Row],[C_1]]="","","PCS")</f>
        <v/>
      </c>
      <c r="AV232" s="5">
        <f ca="1">IF(B_MSK[[#This Row],[A_1]]="","",B_MSK[[#This Row],[A_1]]*IF(B_MSK[[#This Row],[B_1]]="",1,B_MSK[[#This Row],[B_1]])*IF(B_MSK[[#This Row],[C_1]]="",1,B_MSK[[#This Row],[C_1]]))</f>
        <v>240</v>
      </c>
      <c r="AW232" s="5" t="str">
        <f ca="1">IF(B_MSK[[#This Row],[C_2]]="",IF(B_MSK[[#This Row],[B_2]]="",IF(B_MSK[[#This Row],[A_2]]="","",B_MSK[[#This Row],[A_2]]),B_MSK[[#This Row],[B_2]]),B_MSK[[#This Row],[C_2]])</f>
        <v>PCS</v>
      </c>
      <c r="AX232" s="2">
        <f ca="1">IF(ISNUMBER(B_MSK[[#This Row],[TANGGAL DATANG]]),B_MSK[[#This Row],[TANGGAL DATANG]],AX231)</f>
        <v>44935</v>
      </c>
      <c r="AY232" s="5" t="e">
        <f ca="1">IF(B_MSK[[#This Row],[DB_ROW]]="","",INDEX([3]!db[JENIS],B_MSK[[#This Row],[DB_ROW]]-1))</f>
        <v>#REF!</v>
      </c>
      <c r="AZ232" s="5">
        <f ca="1">IF(B_MSK[[#This Row],[A_1]]="","",B_MSK[[#This Row],[A_1]])*1</f>
        <v>20</v>
      </c>
      <c r="BA232" s="5" t="str">
        <f ca="1">IF(B_MSK[[#This Row],[//]]="","",INDEX(INDIRECT(DIR&amp;$2:$2),B_MSK[[#This Row],[//]]))</f>
        <v>ARTO MORO</v>
      </c>
      <c r="BB232" s="5" t="str">
        <f ca="1">CONCATENATE(B_MSK[[#This Row],[concat]],B_MSK[[#This Row],[HARGA_X]],B_MSK[[#This Row],[SAT]])</f>
        <v>kenkostaplerhd107750</v>
      </c>
    </row>
    <row r="233" spans="1:54" x14ac:dyDescent="0.25">
      <c r="A233" s="6" t="s">
        <v>128</v>
      </c>
      <c r="B233" s="5" t="str">
        <f ca="1">IF(B_MSK[[#This Row],[N_ID]]="","",INDEX(INDIRECT(DIR&amp;$2:$2),MATCH(B_MSK[[#This Row],[N_ID]],INDIRECT(DIR&amp;"!NOTA[ID_P]"),0)))</f>
        <v/>
      </c>
      <c r="C233" s="5" t="str">
        <f ca="1">IF(B_MSK[[#This Row],[//]]="","",HYPERLINK("["&amp;SUBSTITUTE(DIR,"'","")&amp;"]NOTA!D"&amp;B_MSK[[#This Row],[//]]+2,"&gt;"))</f>
        <v>&gt;</v>
      </c>
      <c r="D233" s="5" t="str">
        <f ca="1">IF(B_MSK[[#This Row],[N_ID]]="","",COUNTIF(INDIRECT(DIR&amp;"!NOTA[ID_H]"),B_MSK[[#This Row],[ID NOTA]]))</f>
        <v/>
      </c>
      <c r="E2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230</v>
      </c>
      <c r="F2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3" s="7" t="str">
        <f ca="1">IF(B_MSK[[#This Row],[stt]]="ada",INDEX([2]!db[NB BM],B_MSK[DB_ROW]-1),"")</f>
        <v>Stapler Kenko HD-50</v>
      </c>
      <c r="H233" s="7" t="str">
        <f ca="1">IF(B_MSK[[#This Row],[//]]="","",INDEX(INDIRECT(DIR&amp;$2:$2),B_MSK[[#This Row],[//]]))</f>
        <v>KENKO SINAR INDONESIA</v>
      </c>
      <c r="I233" s="27" t="str">
        <f ca="1">IF(B_MSK[[#This Row],[//]]="","",INDEX(INDIRECT(DB_PATH&amp;$2:$2),B_MSK[[#This Row],[DB_ROW]]-1))</f>
        <v>20 BOX (6 PCS)</v>
      </c>
      <c r="J233" s="5">
        <f ca="1">IF(B_MSK[[#This Row],[//]]="","",IF(INDEX(INDIRECT(DIR&amp;$2:$2),B_MSK[[#This Row],[//]])="","",INDEX(INDIRECT(DIR&amp;$2:$2),B_MSK[[#This Row],[//]])))</f>
        <v>1</v>
      </c>
      <c r="K233" s="5" t="str">
        <f ca="1">IF(B_MSK[[#This Row],[//]]="","",IF(INDEX(INDIRECT(DIR&amp;$2:$2),B_MSK[[#This Row],[//]])="","",INDEX(INDIRECT(DIR&amp;$2:$2),B_MSK[[#This Row],[//]])))</f>
        <v/>
      </c>
      <c r="L233" s="5" t="str">
        <f ca="1">IF(B_MSK[[#This Row],[//]]="","",IF(INDEX(INDIRECT(DIR&amp;$2:$2),B_MSK[[#This Row],[//]])="","",INDEX(INDIRECT(DIR&amp;$2:$2),B_MSK[[#This Row],[//]])))</f>
        <v/>
      </c>
      <c r="M233" s="13">
        <f ca="1">IF(B_MSK[[#This Row],[//]]="","",INDEX(INDIRECT(DIR&amp;$2:$2),B_MSK[[#This Row],[//]]))</f>
        <v>0</v>
      </c>
      <c r="N233" s="13">
        <f ca="1">IF(OR(B_MSK[[#This Row],[//]]="",),"",INDEX(INDIRECT(DIR&amp;$2:$2),B_MSK[[#This Row],[//]]))</f>
        <v>2280000</v>
      </c>
      <c r="O233" s="3">
        <f ca="1">IF(B_MSK[[#This Row],[//]]="","",IF(INDEX(INDIRECT(DIR&amp;$2:$2),B_MSK[[#This Row],[//]])=0,"",INDEX(INDIRECT(DIR&amp;$2:$2),B_MSK[[#This Row],[//]])))</f>
        <v>0.17</v>
      </c>
      <c r="P233" s="3" t="str">
        <f ca="1">IF(B_MSK[[#This Row],[//]]="","",IF(INDEX(INDIRECT(DIR&amp;$2:$2),B_MSK[[#This Row],[//]])=0,"",INDEX(INDIRECT(DIR&amp;$2:$2),B_MSK[[#This Row],[//]])))</f>
        <v/>
      </c>
      <c r="Q233" s="12">
        <f ca="1">IF(B_MSK[[#This Row],[//]]="","",INDEX(INDIRECT(DIR&amp;$2:$2),B_MSK[[#This Row],[//]]))</f>
        <v>1892400</v>
      </c>
      <c r="R2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3" s="37">
        <f ca="1">IF(B_MSK[[#This Row],[//]]="","",INDEX(INDIRECT(DIR&amp;$2:$2),B_MSK[[#This Row],[//]]))</f>
        <v>0</v>
      </c>
      <c r="U233" s="38" t="str">
        <f ca="1">IF(SUMIF(B_MSK[NAMA BARANG],B_MSK[[#This Row],[NAMA BARANG]],B_MSK[JMLH BRG])=0,"",SUMIF(B_MSK[NAMA BARANG],B_MSK[[#This Row],[NAMA BARANG]],B_MSK[C]))</f>
        <v/>
      </c>
      <c r="V233" s="7" t="str">
        <f ca="1">IF(B_MSK[[#This Row],[//]]="","",INDEX(INDIRECT(DIR&amp;$2:$2),B_MSK[[#This Row],[//]]))</f>
        <v>KENKO STAPLER HD-50</v>
      </c>
      <c r="W233" s="7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X233" s="5" t="str">
        <f ca="1">IF(B_MSK[[#This Row],[N.B.nota]]="","",IF(MATCH(B_MSK[[#This Row],[concat]],[2]!db[NB NOTA_C],0)&gt;0,"ada",0))</f>
        <v>ada</v>
      </c>
      <c r="Y233" s="5" t="str">
        <f ca="1">IF(B_MSK[[#This Row],[N.B.nota]]="","",ADDRESS(ROW(B_MSK[QB]),COLUMN(B_MSK[QB]))&amp;":"&amp;ADDRESS(ROW(),COLUMN(B_MSK[QB])))</f>
        <v>$D$4:$D$233</v>
      </c>
      <c r="Z233" s="5">
        <f ca="1">IF(B_MSK[[#This Row],[concat]]="","",MATCH(B_MSK[[#This Row],[concat]],[2]!db[NB NOTA_C],0)+1)</f>
        <v>1298</v>
      </c>
      <c r="AA233" s="5" t="str">
        <f ca="1">IF(B_MSK[[#This Row],[//]]="","",HYPERLINK("[D:\kerja\BANK EXP\BARU\DB.XLSX]DB!e"&amp;B_MSK[[#This Row],[DB_ROW]],"&gt;"))</f>
        <v>&gt;</v>
      </c>
      <c r="AB233" s="30" t="str">
        <f ca="1">MID(B_MSK[[#This Row],[/ STN_1]],FIND(" ",B_MSK[[#This Row],[/ STN_1]])+1,LEN(B_MSK[[#This Row],[/ STN_1]]))</f>
        <v xml:space="preserve">BOX </v>
      </c>
      <c r="AC233" s="11">
        <f ca="1">IF(B_MSK[[#This Row],[//]]="","",IF(B_MSK[[#This Row],[ JUMLAH ]]="","",IF(B_MSK[[#This Row],[C]]="",B_MSK[[#This Row],[HARGA CTN]]/B_MSK[[#This Row],[JMLH BRG]],B_MSK[[#This Row],[HARGA CTN]]/B_MSK[[#This Row],[A_1]])))</f>
        <v>114000</v>
      </c>
      <c r="AD2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3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19000</v>
      </c>
      <c r="AF23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3" s="15" t="str">
        <f ca="1">IF(B_MSK[[#This Row],[HARGA_2]]="","",IF(MID(B_MSK[[#This Row],[/ STN_2]],FIND(" ",B_MSK[[#This Row],[/ STN_2]])+1,LEN(B_MSK[[#This Row],[/ STN_2]]))="LSN",B_MSK[[#This Row],[HARGA_2]]/12,""))</f>
        <v/>
      </c>
      <c r="AH233" s="7" t="str">
        <f ca="1">IF(B_MSK[[#This Row],[HARGA_3]]="","","/ "&amp;"PCS")</f>
        <v/>
      </c>
      <c r="AI233" s="15">
        <f ca="1">IF(B_MSK[[#This Row],[HARGA_3]]="",IF(B_MSK[[#This Row],[HARGA_2]]="",IF(B_MSK[[#This Row],[HARGA_1]]="","",B_MSK[[#This Row],[HARGA_1]]),B_MSK[[#This Row],[HARGA_2]]),B_MSK[[#This Row],[HARGA_3]])</f>
        <v>19000</v>
      </c>
      <c r="AJ23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3" s="5" t="str">
        <f ca="1">IF(B_MSK[[#This Row],[//]]="","",SUBSTITUTE(SUBSTITUTE(SUBSTITUTE(B_MSK[[#This Row],[QTY/ CTN]]," ","_",2),"(",""),")","")&amp;"_")</f>
        <v>20 BOX_6 PCS_</v>
      </c>
      <c r="AL233" s="5">
        <f ca="1">IF(B_MSK[[#This Row],[A_B]]="","",SEARCH("_",B_MSK[[#This Row],[A_B]]))</f>
        <v>7</v>
      </c>
      <c r="AM233" s="5">
        <f ca="1">IF(B_MSK[[#This Row],[A_B]]="","",LEN(B_MSK[[#This Row],[A_B]]))</f>
        <v>13</v>
      </c>
      <c r="AN233" s="5" t="str">
        <f ca="1">IF(B_MSK[[#This Row],[A_B]]="","",LEFT(B_MSK[[#This Row],[QTY/ CTN]],B_MSK[[#This Row],[A_B_1]]))</f>
        <v xml:space="preserve">20 BOX </v>
      </c>
      <c r="AO233" s="5" t="str">
        <f ca="1">IF(B_MSK[[#This Row],[A_B]]="","",LEFT(B_MSK[[#This Row],[A_]],SEARCH(" ",B_MSK[[#This Row],[A_]])-1))</f>
        <v>20</v>
      </c>
      <c r="AP233" s="5" t="str">
        <f ca="1">IF(B_MSK[[#This Row],[A_B]]="","",RIGHT(B_MSK[[#This Row],[A_]],LEN(B_MSK[[#This Row],[A_]])-SEARCH(" ",B_MSK[[#This Row],[A_]])))</f>
        <v xml:space="preserve">BOX </v>
      </c>
      <c r="AQ2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PCS</v>
      </c>
      <c r="AR233" s="5" t="str">
        <f ca="1">IF(B_MSK[[#This Row],[B_]]="","",LEFT(B_MSK[[#This Row],[B_]],SEARCH(" ",B_MSK[[#This Row],[B_]])))</f>
        <v xml:space="preserve">6 </v>
      </c>
      <c r="AS233" s="5" t="str">
        <f ca="1">IF(B_MSK[[#This Row],[B_]]="","",RIGHT(B_MSK[[#This Row],[B_]],LEN(B_MSK[[#This Row],[B_]])-SEARCH(" ",B_MSK[[#This Row],[B_]])))</f>
        <v>PCS</v>
      </c>
      <c r="AT233" s="5" t="str">
        <f ca="1">IF(B_MSK[[#This Row],[B_2]]="LSN",12,"")</f>
        <v/>
      </c>
      <c r="AU233" s="5" t="str">
        <f ca="1">IF(B_MSK[[#This Row],[C_1]]="","","PCS")</f>
        <v/>
      </c>
      <c r="AV233" s="5">
        <f ca="1">IF(B_MSK[[#This Row],[A_1]]="","",B_MSK[[#This Row],[A_1]]*IF(B_MSK[[#This Row],[B_1]]="",1,B_MSK[[#This Row],[B_1]])*IF(B_MSK[[#This Row],[C_1]]="",1,B_MSK[[#This Row],[C_1]]))</f>
        <v>120</v>
      </c>
      <c r="AW233" s="5" t="str">
        <f ca="1">IF(B_MSK[[#This Row],[C_2]]="",IF(B_MSK[[#This Row],[B_2]]="",IF(B_MSK[[#This Row],[A_2]]="","",B_MSK[[#This Row],[A_2]]),B_MSK[[#This Row],[B_2]]),B_MSK[[#This Row],[C_2]])</f>
        <v>PCS</v>
      </c>
      <c r="AX233" s="2">
        <f ca="1">IF(ISNUMBER(B_MSK[[#This Row],[TANGGAL DATANG]]),B_MSK[[#This Row],[TANGGAL DATANG]],AX232)</f>
        <v>44935</v>
      </c>
      <c r="AY233" s="5" t="e">
        <f ca="1">IF(B_MSK[[#This Row],[DB_ROW]]="","",INDEX([3]!db[JENIS],B_MSK[[#This Row],[DB_ROW]]-1))</f>
        <v>#REF!</v>
      </c>
      <c r="AZ233" s="5">
        <f ca="1">IF(B_MSK[[#This Row],[A_1]]="","",B_MSK[[#This Row],[A_1]])*1</f>
        <v>20</v>
      </c>
      <c r="BA233" s="5" t="str">
        <f ca="1">IF(B_MSK[[#This Row],[//]]="","",INDEX(INDIRECT(DIR&amp;$2:$2),B_MSK[[#This Row],[//]]))</f>
        <v>ARTO MORO</v>
      </c>
      <c r="BB233" s="5" t="str">
        <f ca="1">CONCATENATE(B_MSK[[#This Row],[concat]],B_MSK[[#This Row],[HARGA_X]],B_MSK[[#This Row],[SAT]])</f>
        <v>kenkostaplerhd5019000</v>
      </c>
    </row>
    <row r="234" spans="1:54" x14ac:dyDescent="0.25">
      <c r="A234" s="6" t="s">
        <v>128</v>
      </c>
      <c r="B234" s="5" t="str">
        <f ca="1">IF(B_MSK[[#This Row],[N_ID]]="","",INDEX(INDIRECT(DIR&amp;$2:$2),MATCH(B_MSK[[#This Row],[N_ID]],INDIRECT(DIR&amp;"!NOTA[ID_P]"),0)))</f>
        <v/>
      </c>
      <c r="C234" s="5" t="str">
        <f ca="1">IF(B_MSK[[#This Row],[//]]="","",HYPERLINK("["&amp;SUBSTITUTE(DIR,"'","")&amp;"]NOTA!D"&amp;B_MSK[[#This Row],[//]]+2,"&gt;"))</f>
        <v>&gt;</v>
      </c>
      <c r="D234" s="5" t="str">
        <f ca="1">IF(B_MSK[[#This Row],[N_ID]]="","",COUNTIF(INDIRECT(DIR&amp;"!NOTA[ID_H]"),B_MSK[[#This Row],[ID NOTA]]))</f>
        <v/>
      </c>
      <c r="E2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231</v>
      </c>
      <c r="F2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4" s="7" t="str">
        <f ca="1">IF(B_MSK[[#This Row],[stt]]="ada",INDEX([2]!db[NB BM],B_MSK[DB_ROW]-1),"")</f>
        <v>Tipe-ex Kenko KE-108</v>
      </c>
      <c r="H234" s="7" t="str">
        <f ca="1">IF(B_MSK[[#This Row],[//]]="","",INDEX(INDIRECT(DIR&amp;$2:$2),B_MSK[[#This Row],[//]]))</f>
        <v>KENKO SINAR INDONESIA</v>
      </c>
      <c r="I234" s="27" t="str">
        <f ca="1">IF(B_MSK[[#This Row],[//]]="","",INDEX(INDIRECT(DB_PATH&amp;$2:$2),B_MSK[[#This Row],[DB_ROW]]-1))</f>
        <v>36 LSN</v>
      </c>
      <c r="J234" s="5">
        <f ca="1">IF(B_MSK[[#This Row],[//]]="","",IF(INDEX(INDIRECT(DIR&amp;$2:$2),B_MSK[[#This Row],[//]])="","",INDEX(INDIRECT(DIR&amp;$2:$2),B_MSK[[#This Row],[//]])))</f>
        <v>10</v>
      </c>
      <c r="K234" s="5" t="str">
        <f ca="1">IF(B_MSK[[#This Row],[//]]="","",IF(INDEX(INDIRECT(DIR&amp;$2:$2),B_MSK[[#This Row],[//]])="","",INDEX(INDIRECT(DIR&amp;$2:$2),B_MSK[[#This Row],[//]])))</f>
        <v/>
      </c>
      <c r="L234" s="5" t="str">
        <f ca="1">IF(B_MSK[[#This Row],[//]]="","",IF(INDEX(INDIRECT(DIR&amp;$2:$2),B_MSK[[#This Row],[//]])="","",INDEX(INDIRECT(DIR&amp;$2:$2),B_MSK[[#This Row],[//]])))</f>
        <v/>
      </c>
      <c r="M234" s="13">
        <f ca="1">IF(B_MSK[[#This Row],[//]]="","",INDEX(INDIRECT(DIR&amp;$2:$2),B_MSK[[#This Row],[//]]))</f>
        <v>0</v>
      </c>
      <c r="N234" s="13">
        <f ca="1">IF(OR(B_MSK[[#This Row],[//]]="",),"",INDEX(INDIRECT(DIR&amp;$2:$2),B_MSK[[#This Row],[//]]))</f>
        <v>1695600</v>
      </c>
      <c r="O234" s="3">
        <f ca="1">IF(B_MSK[[#This Row],[//]]="","",IF(INDEX(INDIRECT(DIR&amp;$2:$2),B_MSK[[#This Row],[//]])=0,"",INDEX(INDIRECT(DIR&amp;$2:$2),B_MSK[[#This Row],[//]])))</f>
        <v>0.17</v>
      </c>
      <c r="P234" s="3" t="str">
        <f ca="1">IF(B_MSK[[#This Row],[//]]="","",IF(INDEX(INDIRECT(DIR&amp;$2:$2),B_MSK[[#This Row],[//]])=0,"",INDEX(INDIRECT(DIR&amp;$2:$2),B_MSK[[#This Row],[//]])))</f>
        <v/>
      </c>
      <c r="Q234" s="12">
        <f ca="1">IF(B_MSK[[#This Row],[//]]="","",INDEX(INDIRECT(DIR&amp;$2:$2),B_MSK[[#This Row],[//]]))</f>
        <v>14073480</v>
      </c>
      <c r="R2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4" s="37">
        <f ca="1">IF(B_MSK[[#This Row],[//]]="","",INDEX(INDIRECT(DIR&amp;$2:$2),B_MSK[[#This Row],[//]]))</f>
        <v>0</v>
      </c>
      <c r="U234" s="38" t="str">
        <f ca="1">IF(SUMIF(B_MSK[NAMA BARANG],B_MSK[[#This Row],[NAMA BARANG]],B_MSK[JMLH BRG])=0,"",SUMIF(B_MSK[NAMA BARANG],B_MSK[[#This Row],[NAMA BARANG]],B_MSK[C]))</f>
        <v/>
      </c>
      <c r="V234" s="7" t="str">
        <f ca="1">IF(B_MSK[[#This Row],[//]]="","",INDEX(INDIRECT(DIR&amp;$2:$2),B_MSK[[#This Row],[//]]))</f>
        <v>KENKO CORRECTION FLUID KE-108</v>
      </c>
      <c r="W234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X234" s="5" t="str">
        <f ca="1">IF(B_MSK[[#This Row],[N.B.nota]]="","",IF(MATCH(B_MSK[[#This Row],[concat]],[2]!db[NB NOTA_C],0)&gt;0,"ada",0))</f>
        <v>ada</v>
      </c>
      <c r="Y234" s="5" t="str">
        <f ca="1">IF(B_MSK[[#This Row],[N.B.nota]]="","",ADDRESS(ROW(B_MSK[QB]),COLUMN(B_MSK[QB]))&amp;":"&amp;ADDRESS(ROW(),COLUMN(B_MSK[QB])))</f>
        <v>$D$4:$D$234</v>
      </c>
      <c r="Z234" s="5">
        <f ca="1">IF(B_MSK[[#This Row],[concat]]="","",MATCH(B_MSK[[#This Row],[concat]],[2]!db[NB NOTA_C],0)+1)</f>
        <v>1104</v>
      </c>
      <c r="AA234" s="5" t="str">
        <f ca="1">IF(B_MSK[[#This Row],[//]]="","",HYPERLINK("[D:\kerja\BANK EXP\BARU\DB.XLSX]DB!e"&amp;B_MSK[[#This Row],[DB_ROW]],"&gt;"))</f>
        <v>&gt;</v>
      </c>
      <c r="AB234" s="30" t="str">
        <f ca="1">MID(B_MSK[[#This Row],[/ STN_1]],FIND(" ",B_MSK[[#This Row],[/ STN_1]])+1,LEN(B_MSK[[#This Row],[/ STN_1]]))</f>
        <v>LSN</v>
      </c>
      <c r="AC234" s="11">
        <f ca="1">IF(B_MSK[[#This Row],[//]]="","",IF(B_MSK[[#This Row],[ JUMLAH ]]="","",IF(B_MSK[[#This Row],[C]]="",B_MSK[[#This Row],[HARGA CTN]]/B_MSK[[#This Row],[JMLH BRG]],B_MSK[[#This Row],[HARGA CTN]]/B_MSK[[#This Row],[A_1]])))</f>
        <v>47100</v>
      </c>
      <c r="AD2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3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3925</v>
      </c>
      <c r="AF23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4" s="15" t="str">
        <f ca="1">IF(B_MSK[[#This Row],[HARGA_2]]="","",IF(MID(B_MSK[[#This Row],[/ STN_2]],FIND(" ",B_MSK[[#This Row],[/ STN_2]])+1,LEN(B_MSK[[#This Row],[/ STN_2]]))="LSN",B_MSK[[#This Row],[HARGA_2]]/12,""))</f>
        <v/>
      </c>
      <c r="AH234" s="7" t="str">
        <f ca="1">IF(B_MSK[[#This Row],[HARGA_3]]="","","/ "&amp;"PCS")</f>
        <v/>
      </c>
      <c r="AI234" s="15">
        <f ca="1">IF(B_MSK[[#This Row],[HARGA_3]]="",IF(B_MSK[[#This Row],[HARGA_2]]="",IF(B_MSK[[#This Row],[HARGA_1]]="","",B_MSK[[#This Row],[HARGA_1]]),B_MSK[[#This Row],[HARGA_2]]),B_MSK[[#This Row],[HARGA_3]])</f>
        <v>3925</v>
      </c>
      <c r="AJ23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4" s="5" t="str">
        <f ca="1">IF(B_MSK[[#This Row],[//]]="","",SUBSTITUTE(SUBSTITUTE(SUBSTITUTE(B_MSK[[#This Row],[QTY/ CTN]]," ","_",2),"(",""),")","")&amp;"_")</f>
        <v>36 LSN_</v>
      </c>
      <c r="AL234" s="5">
        <f ca="1">IF(B_MSK[[#This Row],[A_B]]="","",SEARCH("_",B_MSK[[#This Row],[A_B]]))</f>
        <v>7</v>
      </c>
      <c r="AM234" s="5">
        <f ca="1">IF(B_MSK[[#This Row],[A_B]]="","",LEN(B_MSK[[#This Row],[A_B]]))</f>
        <v>7</v>
      </c>
      <c r="AN234" s="5" t="str">
        <f ca="1">IF(B_MSK[[#This Row],[A_B]]="","",LEFT(B_MSK[[#This Row],[QTY/ CTN]],B_MSK[[#This Row],[A_B_1]]))</f>
        <v>36 LSN</v>
      </c>
      <c r="AO234" s="5" t="str">
        <f ca="1">IF(B_MSK[[#This Row],[A_B]]="","",LEFT(B_MSK[[#This Row],[A_]],SEARCH(" ",B_MSK[[#This Row],[A_]])-1))</f>
        <v>36</v>
      </c>
      <c r="AP234" s="5" t="str">
        <f ca="1">IF(B_MSK[[#This Row],[A_B]]="","",RIGHT(B_MSK[[#This Row],[A_]],LEN(B_MSK[[#This Row],[A_]])-SEARCH(" ",B_MSK[[#This Row],[A_]])))</f>
        <v>LSN</v>
      </c>
      <c r="AQ2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34" s="5" t="str">
        <f ca="1">IF(B_MSK[[#This Row],[B_]]="","",LEFT(B_MSK[[#This Row],[B_]],SEARCH(" ",B_MSK[[#This Row],[B_]])))</f>
        <v xml:space="preserve">12 </v>
      </c>
      <c r="AS234" s="5" t="str">
        <f ca="1">IF(B_MSK[[#This Row],[B_]]="","",RIGHT(B_MSK[[#This Row],[B_]],LEN(B_MSK[[#This Row],[B_]])-SEARCH(" ",B_MSK[[#This Row],[B_]])))</f>
        <v>PCS</v>
      </c>
      <c r="AT234" s="5" t="str">
        <f ca="1">IF(B_MSK[[#This Row],[B_2]]="LSN",12,"")</f>
        <v/>
      </c>
      <c r="AU234" s="5" t="str">
        <f ca="1">IF(B_MSK[[#This Row],[C_1]]="","","PCS")</f>
        <v/>
      </c>
      <c r="AV234" s="5">
        <f ca="1">IF(B_MSK[[#This Row],[A_1]]="","",B_MSK[[#This Row],[A_1]]*IF(B_MSK[[#This Row],[B_1]]="",1,B_MSK[[#This Row],[B_1]])*IF(B_MSK[[#This Row],[C_1]]="",1,B_MSK[[#This Row],[C_1]]))</f>
        <v>432</v>
      </c>
      <c r="AW234" s="5" t="str">
        <f ca="1">IF(B_MSK[[#This Row],[C_2]]="",IF(B_MSK[[#This Row],[B_2]]="",IF(B_MSK[[#This Row],[A_2]]="","",B_MSK[[#This Row],[A_2]]),B_MSK[[#This Row],[B_2]]),B_MSK[[#This Row],[C_2]])</f>
        <v>PCS</v>
      </c>
      <c r="AX234" s="2">
        <f ca="1">IF(ISNUMBER(B_MSK[[#This Row],[TANGGAL DATANG]]),B_MSK[[#This Row],[TANGGAL DATANG]],AX233)</f>
        <v>44935</v>
      </c>
      <c r="AY234" s="5" t="e">
        <f ca="1">IF(B_MSK[[#This Row],[DB_ROW]]="","",INDEX([3]!db[JENIS],B_MSK[[#This Row],[DB_ROW]]-1))</f>
        <v>#REF!</v>
      </c>
      <c r="AZ234" s="5">
        <f ca="1">IF(B_MSK[[#This Row],[A_1]]="","",B_MSK[[#This Row],[A_1]])*1</f>
        <v>36</v>
      </c>
      <c r="BA234" s="5" t="str">
        <f ca="1">IF(B_MSK[[#This Row],[//]]="","",INDEX(INDIRECT(DIR&amp;$2:$2),B_MSK[[#This Row],[//]]))</f>
        <v>ARTO MORO</v>
      </c>
      <c r="BB234" s="5" t="str">
        <f ca="1">CONCATENATE(B_MSK[[#This Row],[concat]],B_MSK[[#This Row],[HARGA_X]],B_MSK[[#This Row],[SAT]])</f>
        <v>kenkocorrectionfluidke1083925</v>
      </c>
    </row>
    <row r="235" spans="1:54" x14ac:dyDescent="0.25">
      <c r="A235" s="6" t="s">
        <v>128</v>
      </c>
      <c r="B235" s="5" t="str">
        <f ca="1">IF(B_MSK[[#This Row],[N_ID]]="","",INDEX(INDIRECT(DIR&amp;$2:$2),MATCH(B_MSK[[#This Row],[N_ID]],INDIRECT(DIR&amp;"!NOTA[ID_P]"),0)))</f>
        <v/>
      </c>
      <c r="C235" s="5" t="str">
        <f ca="1">IF(B_MSK[[#This Row],[//]]="","",HYPERLINK("["&amp;SUBSTITUTE(DIR,"'","")&amp;"]NOTA!D"&amp;B_MSK[[#This Row],[//]]+2,"&gt;"))</f>
        <v>&gt;</v>
      </c>
      <c r="D235" s="5" t="str">
        <f ca="1">IF(B_MSK[[#This Row],[N_ID]]="","",COUNTIF(INDIRECT(DIR&amp;"!NOTA[ID_H]"),B_MSK[[#This Row],[ID NOTA]]))</f>
        <v/>
      </c>
      <c r="E2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232</v>
      </c>
      <c r="F2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5" s="7" t="str">
        <f ca="1">IF(B_MSK[[#This Row],[stt]]="ada",INDEX([2]!db[NB BM],B_MSK[DB_ROW]-1),"")</f>
        <v>Tipe-ex Kenko KE-01</v>
      </c>
      <c r="H235" s="7" t="str">
        <f ca="1">IF(B_MSK[[#This Row],[//]]="","",INDEX(INDIRECT(DIR&amp;$2:$2),B_MSK[[#This Row],[//]]))</f>
        <v>KENKO SINAR INDONESIA</v>
      </c>
      <c r="I235" s="27" t="str">
        <f ca="1">IF(B_MSK[[#This Row],[//]]="","",INDEX(INDIRECT(DB_PATH&amp;$2:$2),B_MSK[[#This Row],[DB_ROW]]-1))</f>
        <v>36 LSN</v>
      </c>
      <c r="J235" s="5">
        <f ca="1">IF(B_MSK[[#This Row],[//]]="","",IF(INDEX(INDIRECT(DIR&amp;$2:$2),B_MSK[[#This Row],[//]])="","",INDEX(INDIRECT(DIR&amp;$2:$2),B_MSK[[#This Row],[//]])))</f>
        <v>5</v>
      </c>
      <c r="K235" s="5" t="str">
        <f ca="1">IF(B_MSK[[#This Row],[//]]="","",IF(INDEX(INDIRECT(DIR&amp;$2:$2),B_MSK[[#This Row],[//]])="","",INDEX(INDIRECT(DIR&amp;$2:$2),B_MSK[[#This Row],[//]])))</f>
        <v/>
      </c>
      <c r="L235" s="5" t="str">
        <f ca="1">IF(B_MSK[[#This Row],[//]]="","",IF(INDEX(INDIRECT(DIR&amp;$2:$2),B_MSK[[#This Row],[//]])="","",INDEX(INDIRECT(DIR&amp;$2:$2),B_MSK[[#This Row],[//]])))</f>
        <v/>
      </c>
      <c r="M235" s="13">
        <f ca="1">IF(B_MSK[[#This Row],[//]]="","",INDEX(INDIRECT(DIR&amp;$2:$2),B_MSK[[#This Row],[//]]))</f>
        <v>0</v>
      </c>
      <c r="N235" s="13">
        <f ca="1">IF(OR(B_MSK[[#This Row],[//]]="",),"",INDEX(INDIRECT(DIR&amp;$2:$2),B_MSK[[#This Row],[//]]))</f>
        <v>1954800</v>
      </c>
      <c r="O235" s="3">
        <f ca="1">IF(B_MSK[[#This Row],[//]]="","",IF(INDEX(INDIRECT(DIR&amp;$2:$2),B_MSK[[#This Row],[//]])=0,"",INDEX(INDIRECT(DIR&amp;$2:$2),B_MSK[[#This Row],[//]])))</f>
        <v>0.17</v>
      </c>
      <c r="P235" s="3" t="str">
        <f ca="1">IF(B_MSK[[#This Row],[//]]="","",IF(INDEX(INDIRECT(DIR&amp;$2:$2),B_MSK[[#This Row],[//]])=0,"",INDEX(INDIRECT(DIR&amp;$2:$2),B_MSK[[#This Row],[//]])))</f>
        <v/>
      </c>
      <c r="Q235" s="12">
        <f ca="1">IF(B_MSK[[#This Row],[//]]="","",INDEX(INDIRECT(DIR&amp;$2:$2),B_MSK[[#This Row],[//]]))</f>
        <v>8112420</v>
      </c>
      <c r="R2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5" s="37">
        <f ca="1">IF(B_MSK[[#This Row],[//]]="","",INDEX(INDIRECT(DIR&amp;$2:$2),B_MSK[[#This Row],[//]]))</f>
        <v>0</v>
      </c>
      <c r="U235" s="38" t="str">
        <f ca="1">IF(SUMIF(B_MSK[NAMA BARANG],B_MSK[[#This Row],[NAMA BARANG]],B_MSK[JMLH BRG])=0,"",SUMIF(B_MSK[NAMA BARANG],B_MSK[[#This Row],[NAMA BARANG]],B_MSK[C]))</f>
        <v/>
      </c>
      <c r="V235" s="7" t="str">
        <f ca="1">IF(B_MSK[[#This Row],[//]]="","",INDEX(INDIRECT(DIR&amp;$2:$2),B_MSK[[#This Row],[//]]))</f>
        <v>KENKO CORRECTION FLUID KE-01</v>
      </c>
      <c r="W235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X235" s="5" t="str">
        <f ca="1">IF(B_MSK[[#This Row],[N.B.nota]]="","",IF(MATCH(B_MSK[[#This Row],[concat]],[2]!db[NB NOTA_C],0)&gt;0,"ada",0))</f>
        <v>ada</v>
      </c>
      <c r="Y235" s="5" t="str">
        <f ca="1">IF(B_MSK[[#This Row],[N.B.nota]]="","",ADDRESS(ROW(B_MSK[QB]),COLUMN(B_MSK[QB]))&amp;":"&amp;ADDRESS(ROW(),COLUMN(B_MSK[QB])))</f>
        <v>$D$4:$D$235</v>
      </c>
      <c r="Z235" s="5">
        <f ca="1">IF(B_MSK[[#This Row],[concat]]="","",MATCH(B_MSK[[#This Row],[concat]],[2]!db[NB NOTA_C],0)+1)</f>
        <v>1102</v>
      </c>
      <c r="AA235" s="5" t="str">
        <f ca="1">IF(B_MSK[[#This Row],[//]]="","",HYPERLINK("[D:\kerja\BANK EXP\BARU\DB.XLSX]DB!e"&amp;B_MSK[[#This Row],[DB_ROW]],"&gt;"))</f>
        <v>&gt;</v>
      </c>
      <c r="AB235" s="30" t="str">
        <f ca="1">MID(B_MSK[[#This Row],[/ STN_1]],FIND(" ",B_MSK[[#This Row],[/ STN_1]])+1,LEN(B_MSK[[#This Row],[/ STN_1]]))</f>
        <v>LSN</v>
      </c>
      <c r="AC235" s="11">
        <f ca="1">IF(B_MSK[[#This Row],[//]]="","",IF(B_MSK[[#This Row],[ JUMLAH ]]="","",IF(B_MSK[[#This Row],[C]]="",B_MSK[[#This Row],[HARGA CTN]]/B_MSK[[#This Row],[JMLH BRG]],B_MSK[[#This Row],[HARGA CTN]]/B_MSK[[#This Row],[A_1]])))</f>
        <v>54300</v>
      </c>
      <c r="AD2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3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4525</v>
      </c>
      <c r="AF23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5" s="15" t="str">
        <f ca="1">IF(B_MSK[[#This Row],[HARGA_2]]="","",IF(MID(B_MSK[[#This Row],[/ STN_2]],FIND(" ",B_MSK[[#This Row],[/ STN_2]])+1,LEN(B_MSK[[#This Row],[/ STN_2]]))="LSN",B_MSK[[#This Row],[HARGA_2]]/12,""))</f>
        <v/>
      </c>
      <c r="AH235" s="7" t="str">
        <f ca="1">IF(B_MSK[[#This Row],[HARGA_3]]="","","/ "&amp;"PCS")</f>
        <v/>
      </c>
      <c r="AI235" s="15">
        <f ca="1">IF(B_MSK[[#This Row],[HARGA_3]]="",IF(B_MSK[[#This Row],[HARGA_2]]="",IF(B_MSK[[#This Row],[HARGA_1]]="","",B_MSK[[#This Row],[HARGA_1]]),B_MSK[[#This Row],[HARGA_2]]),B_MSK[[#This Row],[HARGA_3]])</f>
        <v>4525</v>
      </c>
      <c r="AJ23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5" s="5" t="str">
        <f ca="1">IF(B_MSK[[#This Row],[//]]="","",SUBSTITUTE(SUBSTITUTE(SUBSTITUTE(B_MSK[[#This Row],[QTY/ CTN]]," ","_",2),"(",""),")","")&amp;"_")</f>
        <v>36 LSN_</v>
      </c>
      <c r="AL235" s="5">
        <f ca="1">IF(B_MSK[[#This Row],[A_B]]="","",SEARCH("_",B_MSK[[#This Row],[A_B]]))</f>
        <v>7</v>
      </c>
      <c r="AM235" s="5">
        <f ca="1">IF(B_MSK[[#This Row],[A_B]]="","",LEN(B_MSK[[#This Row],[A_B]]))</f>
        <v>7</v>
      </c>
      <c r="AN235" s="5" t="str">
        <f ca="1">IF(B_MSK[[#This Row],[A_B]]="","",LEFT(B_MSK[[#This Row],[QTY/ CTN]],B_MSK[[#This Row],[A_B_1]]))</f>
        <v>36 LSN</v>
      </c>
      <c r="AO235" s="5" t="str">
        <f ca="1">IF(B_MSK[[#This Row],[A_B]]="","",LEFT(B_MSK[[#This Row],[A_]],SEARCH(" ",B_MSK[[#This Row],[A_]])-1))</f>
        <v>36</v>
      </c>
      <c r="AP235" s="5" t="str">
        <f ca="1">IF(B_MSK[[#This Row],[A_B]]="","",RIGHT(B_MSK[[#This Row],[A_]],LEN(B_MSK[[#This Row],[A_]])-SEARCH(" ",B_MSK[[#This Row],[A_]])))</f>
        <v>LSN</v>
      </c>
      <c r="AQ2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35" s="5" t="str">
        <f ca="1">IF(B_MSK[[#This Row],[B_]]="","",LEFT(B_MSK[[#This Row],[B_]],SEARCH(" ",B_MSK[[#This Row],[B_]])))</f>
        <v xml:space="preserve">12 </v>
      </c>
      <c r="AS235" s="5" t="str">
        <f ca="1">IF(B_MSK[[#This Row],[B_]]="","",RIGHT(B_MSK[[#This Row],[B_]],LEN(B_MSK[[#This Row],[B_]])-SEARCH(" ",B_MSK[[#This Row],[B_]])))</f>
        <v>PCS</v>
      </c>
      <c r="AT235" s="5" t="str">
        <f ca="1">IF(B_MSK[[#This Row],[B_2]]="LSN",12,"")</f>
        <v/>
      </c>
      <c r="AU235" s="5" t="str">
        <f ca="1">IF(B_MSK[[#This Row],[C_1]]="","","PCS")</f>
        <v/>
      </c>
      <c r="AV235" s="5">
        <f ca="1">IF(B_MSK[[#This Row],[A_1]]="","",B_MSK[[#This Row],[A_1]]*IF(B_MSK[[#This Row],[B_1]]="",1,B_MSK[[#This Row],[B_1]])*IF(B_MSK[[#This Row],[C_1]]="",1,B_MSK[[#This Row],[C_1]]))</f>
        <v>432</v>
      </c>
      <c r="AW235" s="5" t="str">
        <f ca="1">IF(B_MSK[[#This Row],[C_2]]="",IF(B_MSK[[#This Row],[B_2]]="",IF(B_MSK[[#This Row],[A_2]]="","",B_MSK[[#This Row],[A_2]]),B_MSK[[#This Row],[B_2]]),B_MSK[[#This Row],[C_2]])</f>
        <v>PCS</v>
      </c>
      <c r="AX235" s="2">
        <f ca="1">IF(ISNUMBER(B_MSK[[#This Row],[TANGGAL DATANG]]),B_MSK[[#This Row],[TANGGAL DATANG]],AX234)</f>
        <v>44935</v>
      </c>
      <c r="AY235" s="5" t="e">
        <f ca="1">IF(B_MSK[[#This Row],[DB_ROW]]="","",INDEX([3]!db[JENIS],B_MSK[[#This Row],[DB_ROW]]-1))</f>
        <v>#REF!</v>
      </c>
      <c r="AZ235" s="5">
        <f ca="1">IF(B_MSK[[#This Row],[A_1]]="","",B_MSK[[#This Row],[A_1]])*1</f>
        <v>36</v>
      </c>
      <c r="BA235" s="5" t="str">
        <f ca="1">IF(B_MSK[[#This Row],[//]]="","",INDEX(INDIRECT(DIR&amp;$2:$2),B_MSK[[#This Row],[//]]))</f>
        <v>ARTO MORO</v>
      </c>
      <c r="BB235" s="5" t="str">
        <f ca="1">CONCATENATE(B_MSK[[#This Row],[concat]],B_MSK[[#This Row],[HARGA_X]],B_MSK[[#This Row],[SAT]])</f>
        <v>kenkocorrectionfluidke014525</v>
      </c>
    </row>
    <row r="236" spans="1:54" x14ac:dyDescent="0.25">
      <c r="A236" s="6" t="s">
        <v>128</v>
      </c>
      <c r="B236" s="5" t="str">
        <f ca="1">IF(B_MSK[[#This Row],[N_ID]]="","",INDEX(INDIRECT(DIR&amp;$2:$2),MATCH(B_MSK[[#This Row],[N_ID]],INDIRECT(DIR&amp;"!NOTA[ID_P]"),0)))</f>
        <v/>
      </c>
      <c r="C236" s="5" t="str">
        <f ca="1">IF(B_MSK[[#This Row],[//]]="","",HYPERLINK("["&amp;SUBSTITUTE(DIR,"'","")&amp;"]NOTA!D"&amp;B_MSK[[#This Row],[//]]+2,"&gt;"))</f>
        <v>&gt;</v>
      </c>
      <c r="D236" s="5" t="str">
        <f ca="1">IF(B_MSK[[#This Row],[N_ID]]="","",COUNTIF(INDIRECT(DIR&amp;"!NOTA[ID_H]"),B_MSK[[#This Row],[ID NOTA]]))</f>
        <v/>
      </c>
      <c r="E23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233</v>
      </c>
      <c r="F2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6" s="7" t="str">
        <f ca="1">IF(B_MSK[[#This Row],[stt]]="ada",INDEX([2]!db[NB BM],B_MSK[DB_ROW]-1),"")</f>
        <v>Gel pen Kenko T-Gel Erasable KE-303 ER Black</v>
      </c>
      <c r="H236" s="7" t="str">
        <f ca="1">IF(B_MSK[[#This Row],[//]]="","",INDEX(INDIRECT(DIR&amp;$2:$2),B_MSK[[#This Row],[//]]))</f>
        <v>KENKO SINAR INDONESIA</v>
      </c>
      <c r="I236" s="27" t="str">
        <f ca="1">IF(B_MSK[[#This Row],[//]]="","",INDEX(INDIRECT(DB_PATH&amp;$2:$2),B_MSK[[#This Row],[DB_ROW]]-1))</f>
        <v>12 GRS</v>
      </c>
      <c r="J236" s="5">
        <f ca="1">IF(B_MSK[[#This Row],[//]]="","",IF(INDEX(INDIRECT(DIR&amp;$2:$2),B_MSK[[#This Row],[//]])="","",INDEX(INDIRECT(DIR&amp;$2:$2),B_MSK[[#This Row],[//]])))</f>
        <v>1</v>
      </c>
      <c r="K236" s="5" t="str">
        <f ca="1">IF(B_MSK[[#This Row],[//]]="","",IF(INDEX(INDIRECT(DIR&amp;$2:$2),B_MSK[[#This Row],[//]])="","",INDEX(INDIRECT(DIR&amp;$2:$2),B_MSK[[#This Row],[//]])))</f>
        <v/>
      </c>
      <c r="L236" s="5" t="str">
        <f ca="1">IF(B_MSK[[#This Row],[//]]="","",IF(INDEX(INDIRECT(DIR&amp;$2:$2),B_MSK[[#This Row],[//]])="","",INDEX(INDIRECT(DIR&amp;$2:$2),B_MSK[[#This Row],[//]])))</f>
        <v/>
      </c>
      <c r="M236" s="13">
        <f ca="1">IF(B_MSK[[#This Row],[//]]="","",INDEX(INDIRECT(DIR&amp;$2:$2),B_MSK[[#This Row],[//]]))</f>
        <v>0</v>
      </c>
      <c r="N236" s="13">
        <f ca="1">IF(OR(B_MSK[[#This Row],[//]]="",),"",INDEX(INDIRECT(DIR&amp;$2:$2),B_MSK[[#This Row],[//]]))</f>
        <v>3456000</v>
      </c>
      <c r="O236" s="3">
        <f ca="1">IF(B_MSK[[#This Row],[//]]="","",IF(INDEX(INDIRECT(DIR&amp;$2:$2),B_MSK[[#This Row],[//]])=0,"",INDEX(INDIRECT(DIR&amp;$2:$2),B_MSK[[#This Row],[//]])))</f>
        <v>0.17</v>
      </c>
      <c r="P236" s="3" t="str">
        <f ca="1">IF(B_MSK[[#This Row],[//]]="","",IF(INDEX(INDIRECT(DIR&amp;$2:$2),B_MSK[[#This Row],[//]])=0,"",INDEX(INDIRECT(DIR&amp;$2:$2),B_MSK[[#This Row],[//]])))</f>
        <v/>
      </c>
      <c r="Q236" s="12">
        <f ca="1">IF(B_MSK[[#This Row],[//]]="","",INDEX(INDIRECT(DIR&amp;$2:$2),B_MSK[[#This Row],[//]]))</f>
        <v>2868480</v>
      </c>
      <c r="R23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3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36" s="37">
        <f ca="1">IF(B_MSK[[#This Row],[//]]="","",INDEX(INDIRECT(DIR&amp;$2:$2),B_MSK[[#This Row],[//]]))</f>
        <v>0</v>
      </c>
      <c r="U236" s="38" t="str">
        <f ca="1">IF(SUMIF(B_MSK[NAMA BARANG],B_MSK[[#This Row],[NAMA BARANG]],B_MSK[JMLH BRG])=0,"",SUMIF(B_MSK[NAMA BARANG],B_MSK[[#This Row],[NAMA BARANG]],B_MSK[C]))</f>
        <v/>
      </c>
      <c r="V236" s="7" t="str">
        <f ca="1">IF(B_MSK[[#This Row],[//]]="","",INDEX(INDIRECT(DIR&amp;$2:$2),B_MSK[[#This Row],[//]]))</f>
        <v>KENKO GEL PEN T-GEL ERASABLE KE-303ER BLACK</v>
      </c>
      <c r="W236" s="7" t="str">
        <f ca="1">LOWER(SUBSTITUTE(SUBSTITUTE(SUBSTITUTE(SUBSTITUTE(SUBSTITUTE(SUBSTITUTE(SUBSTITUTE(SUBSTITUTE(SUBSTITUTE(B_MSK[[#This Row],[N.B.nota]]," ",""),"-",""),"(",""),")",""),".",""),",",""),"/",""),"""",""),"+",""))</f>
        <v>kenkogelpentgelerasableke303erblack</v>
      </c>
      <c r="X236" s="5" t="str">
        <f ca="1">IF(B_MSK[[#This Row],[N.B.nota]]="","",IF(MATCH(B_MSK[[#This Row],[concat]],[2]!db[NB NOTA_C],0)&gt;0,"ada",0))</f>
        <v>ada</v>
      </c>
      <c r="Y236" s="5" t="str">
        <f ca="1">IF(B_MSK[[#This Row],[N.B.nota]]="","",ADDRESS(ROW(B_MSK[QB]),COLUMN(B_MSK[QB]))&amp;":"&amp;ADDRESS(ROW(),COLUMN(B_MSK[QB])))</f>
        <v>$D$4:$D$236</v>
      </c>
      <c r="Z236" s="5">
        <f ca="1">IF(B_MSK[[#This Row],[concat]]="","",MATCH(B_MSK[[#This Row],[concat]],[2]!db[NB NOTA_C],0)+1)</f>
        <v>1184</v>
      </c>
      <c r="AA236" s="5" t="str">
        <f ca="1">IF(B_MSK[[#This Row],[//]]="","",HYPERLINK("[D:\kerja\BANK EXP\BARU\DB.XLSX]DB!e"&amp;B_MSK[[#This Row],[DB_ROW]],"&gt;"))</f>
        <v>&gt;</v>
      </c>
      <c r="AB236" s="30" t="str">
        <f ca="1">MID(B_MSK[[#This Row],[/ STN_1]],FIND(" ",B_MSK[[#This Row],[/ STN_1]])+1,LEN(B_MSK[[#This Row],[/ STN_1]]))</f>
        <v>GRS</v>
      </c>
      <c r="AC236" s="11">
        <f ca="1">IF(B_MSK[[#This Row],[//]]="","",IF(B_MSK[[#This Row],[ JUMLAH ]]="","",IF(B_MSK[[#This Row],[C]]="",B_MSK[[#This Row],[HARGA CTN]]/B_MSK[[#This Row],[JMLH BRG]],B_MSK[[#This Row],[HARGA CTN]]/B_MSK[[#This Row],[A_1]])))</f>
        <v>288000</v>
      </c>
      <c r="AD2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3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24000</v>
      </c>
      <c r="AF236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36" s="15">
        <f ca="1">IF(B_MSK[[#This Row],[HARGA_2]]="","",IF(MID(B_MSK[[#This Row],[/ STN_2]],FIND(" ",B_MSK[[#This Row],[/ STN_2]])+1,LEN(B_MSK[[#This Row],[/ STN_2]]))="LSN",B_MSK[[#This Row],[HARGA_2]]/12,""))</f>
        <v>2000</v>
      </c>
      <c r="AH236" s="7" t="str">
        <f ca="1">IF(B_MSK[[#This Row],[HARGA_3]]="","","/ "&amp;"PCS")</f>
        <v>/ PCS</v>
      </c>
      <c r="AI236" s="15">
        <f ca="1">IF(B_MSK[[#This Row],[HARGA_3]]="",IF(B_MSK[[#This Row],[HARGA_2]]="",IF(B_MSK[[#This Row],[HARGA_1]]="","",B_MSK[[#This Row],[HARGA_1]]),B_MSK[[#This Row],[HARGA_2]]),B_MSK[[#This Row],[HARGA_3]])</f>
        <v>2000</v>
      </c>
      <c r="AJ23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6" s="5" t="str">
        <f ca="1">IF(B_MSK[[#This Row],[//]]="","",SUBSTITUTE(SUBSTITUTE(SUBSTITUTE(B_MSK[[#This Row],[QTY/ CTN]]," ","_",2),"(",""),")","")&amp;"_")</f>
        <v>12 GRS_</v>
      </c>
      <c r="AL236" s="5">
        <f ca="1">IF(B_MSK[[#This Row],[A_B]]="","",SEARCH("_",B_MSK[[#This Row],[A_B]]))</f>
        <v>7</v>
      </c>
      <c r="AM236" s="5">
        <f ca="1">IF(B_MSK[[#This Row],[A_B]]="","",LEN(B_MSK[[#This Row],[A_B]]))</f>
        <v>7</v>
      </c>
      <c r="AN236" s="5" t="str">
        <f ca="1">IF(B_MSK[[#This Row],[A_B]]="","",LEFT(B_MSK[[#This Row],[QTY/ CTN]],B_MSK[[#This Row],[A_B_1]]))</f>
        <v>12 GRS</v>
      </c>
      <c r="AO236" s="5" t="str">
        <f ca="1">IF(B_MSK[[#This Row],[A_B]]="","",LEFT(B_MSK[[#This Row],[A_]],SEARCH(" ",B_MSK[[#This Row],[A_]])-1))</f>
        <v>12</v>
      </c>
      <c r="AP236" s="5" t="str">
        <f ca="1">IF(B_MSK[[#This Row],[A_B]]="","",RIGHT(B_MSK[[#This Row],[A_]],LEN(B_MSK[[#This Row],[A_]])-SEARCH(" ",B_MSK[[#This Row],[A_]])))</f>
        <v>GRS</v>
      </c>
      <c r="AQ2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36" s="5" t="str">
        <f ca="1">IF(B_MSK[[#This Row],[B_]]="","",LEFT(B_MSK[[#This Row],[B_]],SEARCH(" ",B_MSK[[#This Row],[B_]])))</f>
        <v xml:space="preserve">12 </v>
      </c>
      <c r="AS236" s="5" t="str">
        <f ca="1">IF(B_MSK[[#This Row],[B_]]="","",RIGHT(B_MSK[[#This Row],[B_]],LEN(B_MSK[[#This Row],[B_]])-SEARCH(" ",B_MSK[[#This Row],[B_]])))</f>
        <v>LSN</v>
      </c>
      <c r="AT236" s="5">
        <f ca="1">IF(B_MSK[[#This Row],[B_2]]="LSN",12,"")</f>
        <v>12</v>
      </c>
      <c r="AU236" s="5" t="str">
        <f ca="1">IF(B_MSK[[#This Row],[C_1]]="","","PCS")</f>
        <v>PCS</v>
      </c>
      <c r="AV236" s="5">
        <f ca="1">IF(B_MSK[[#This Row],[A_1]]="","",B_MSK[[#This Row],[A_1]]*IF(B_MSK[[#This Row],[B_1]]="",1,B_MSK[[#This Row],[B_1]])*IF(B_MSK[[#This Row],[C_1]]="",1,B_MSK[[#This Row],[C_1]]))</f>
        <v>1728</v>
      </c>
      <c r="AW236" s="5" t="str">
        <f ca="1">IF(B_MSK[[#This Row],[C_2]]="",IF(B_MSK[[#This Row],[B_2]]="",IF(B_MSK[[#This Row],[A_2]]="","",B_MSK[[#This Row],[A_2]]),B_MSK[[#This Row],[B_2]]),B_MSK[[#This Row],[C_2]])</f>
        <v>PCS</v>
      </c>
      <c r="AX236" s="2">
        <f ca="1">IF(ISNUMBER(B_MSK[[#This Row],[TANGGAL DATANG]]),B_MSK[[#This Row],[TANGGAL DATANG]],AX235)</f>
        <v>44935</v>
      </c>
      <c r="AY236" s="5" t="e">
        <f ca="1">IF(B_MSK[[#This Row],[DB_ROW]]="","",INDEX([3]!db[JENIS],B_MSK[[#This Row],[DB_ROW]]-1))</f>
        <v>#REF!</v>
      </c>
      <c r="AZ236" s="5">
        <f ca="1">IF(B_MSK[[#This Row],[A_1]]="","",B_MSK[[#This Row],[A_1]])*1</f>
        <v>12</v>
      </c>
      <c r="BA236" s="5" t="str">
        <f ca="1">IF(B_MSK[[#This Row],[//]]="","",INDEX(INDIRECT(DIR&amp;$2:$2),B_MSK[[#This Row],[//]]))</f>
        <v>ARTO MORO</v>
      </c>
      <c r="BB236" s="5" t="str">
        <f ca="1">CONCATENATE(B_MSK[[#This Row],[concat]],B_MSK[[#This Row],[HARGA_X]],B_MSK[[#This Row],[SAT]])</f>
        <v>kenkogelpentgelerasableke303erblack2000</v>
      </c>
    </row>
    <row r="237" spans="1:54" x14ac:dyDescent="0.25">
      <c r="A237" s="6" t="s">
        <v>128</v>
      </c>
      <c r="B237" s="5" t="str">
        <f ca="1">IF(B_MSK[[#This Row],[N_ID]]="","",INDEX(INDIRECT(DIR&amp;$2:$2),MATCH(B_MSK[[#This Row],[N_ID]],INDIRECT(DIR&amp;"!NOTA[ID_P]"),0)))</f>
        <v/>
      </c>
      <c r="C237" s="5" t="str">
        <f ca="1">IF(B_MSK[[#This Row],[//]]="","",HYPERLINK("["&amp;SUBSTITUTE(DIR,"'","")&amp;"]NOTA!D"&amp;B_MSK[[#This Row],[//]]+2,"&gt;"))</f>
        <v/>
      </c>
      <c r="D237" s="5" t="str">
        <f ca="1">IF(B_MSK[[#This Row],[N_ID]]="","",COUNTIF(INDIRECT(DIR&amp;"!NOTA[ID_H]"),B_MSK[[#This Row],[ID NOTA]]))</f>
        <v/>
      </c>
      <c r="E2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7" s="7" t="str">
        <f ca="1">IF(B_MSK[[#This Row],[stt]]="ada",INDEX([2]!db[NB BM],B_MSK[DB_ROW]-1),"")</f>
        <v/>
      </c>
      <c r="H237" s="7" t="str">
        <f ca="1">IF(B_MSK[[#This Row],[//]]="","",INDEX(INDIRECT(DIR&amp;$2:$2),B_MSK[[#This Row],[//]]))</f>
        <v/>
      </c>
      <c r="I237" s="27" t="str">
        <f ca="1">IF(B_MSK[[#This Row],[//]]="","",INDEX(INDIRECT(DB_PATH&amp;$2:$2),B_MSK[[#This Row],[DB_ROW]]-1))</f>
        <v/>
      </c>
      <c r="J237" s="5" t="str">
        <f ca="1">IF(B_MSK[[#This Row],[//]]="","",IF(INDEX(INDIRECT(DIR&amp;$2:$2),B_MSK[[#This Row],[//]])="","",INDEX(INDIRECT(DIR&amp;$2:$2),B_MSK[[#This Row],[//]])))</f>
        <v/>
      </c>
      <c r="K237" s="5" t="str">
        <f ca="1">IF(B_MSK[[#This Row],[//]]="","",IF(INDEX(INDIRECT(DIR&amp;$2:$2),B_MSK[[#This Row],[//]])="","",INDEX(INDIRECT(DIR&amp;$2:$2),B_MSK[[#This Row],[//]])))</f>
        <v/>
      </c>
      <c r="L237" s="5" t="str">
        <f ca="1">IF(B_MSK[[#This Row],[//]]="","",IF(INDEX(INDIRECT(DIR&amp;$2:$2),B_MSK[[#This Row],[//]])="","",INDEX(INDIRECT(DIR&amp;$2:$2),B_MSK[[#This Row],[//]])))</f>
        <v/>
      </c>
      <c r="M237" s="13" t="str">
        <f ca="1">IF(B_MSK[[#This Row],[//]]="","",INDEX(INDIRECT(DIR&amp;$2:$2),B_MSK[[#This Row],[//]]))</f>
        <v/>
      </c>
      <c r="N237" s="13" t="str">
        <f ca="1">IF(OR(B_MSK[[#This Row],[//]]="",),"",INDEX(INDIRECT(DIR&amp;$2:$2),B_MSK[[#This Row],[//]]))</f>
        <v/>
      </c>
      <c r="O237" s="3" t="str">
        <f ca="1">IF(B_MSK[[#This Row],[//]]="","",IF(INDEX(INDIRECT(DIR&amp;$2:$2),B_MSK[[#This Row],[//]])=0,"",INDEX(INDIRECT(DIR&amp;$2:$2),B_MSK[[#This Row],[//]])))</f>
        <v/>
      </c>
      <c r="P237" s="3" t="str">
        <f ca="1">IF(B_MSK[[#This Row],[//]]="","",IF(INDEX(INDIRECT(DIR&amp;$2:$2),B_MSK[[#This Row],[//]])=0,"",INDEX(INDIRECT(DIR&amp;$2:$2),B_MSK[[#This Row],[//]])))</f>
        <v/>
      </c>
      <c r="Q237" s="12" t="str">
        <f ca="1">IF(B_MSK[[#This Row],[//]]="","",INDEX(INDIRECT(DIR&amp;$2:$2),B_MSK[[#This Row],[//]]))</f>
        <v/>
      </c>
      <c r="R2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7" s="37" t="str">
        <f ca="1">IF(B_MSK[[#This Row],[//]]="","",INDEX(INDIRECT(DIR&amp;$2:$2),B_MSK[[#This Row],[//]]))</f>
        <v/>
      </c>
      <c r="U237" s="38" t="str">
        <f ca="1">IF(SUMIF(B_MSK[NAMA BARANG],B_MSK[[#This Row],[NAMA BARANG]],B_MSK[JMLH BRG])=0,"",SUMIF(B_MSK[NAMA BARANG],B_MSK[[#This Row],[NAMA BARANG]],B_MSK[C]))</f>
        <v/>
      </c>
      <c r="V237" s="7" t="str">
        <f ca="1">IF(B_MSK[[#This Row],[//]]="","",INDEX(INDIRECT(DIR&amp;$2:$2),B_MSK[[#This Row],[//]]))</f>
        <v/>
      </c>
      <c r="W2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7" s="5" t="str">
        <f ca="1">IF(B_MSK[[#This Row],[N.B.nota]]="","",IF(MATCH(B_MSK[[#This Row],[concat]],[2]!db[NB NOTA_C],0)&gt;0,"ada",0))</f>
        <v/>
      </c>
      <c r="Y237" s="5" t="str">
        <f ca="1">IF(B_MSK[[#This Row],[N.B.nota]]="","",ADDRESS(ROW(B_MSK[QB]),COLUMN(B_MSK[QB]))&amp;":"&amp;ADDRESS(ROW(),COLUMN(B_MSK[QB])))</f>
        <v/>
      </c>
      <c r="Z237" s="5" t="str">
        <f ca="1">IF(B_MSK[[#This Row],[concat]]="","",MATCH(B_MSK[[#This Row],[concat]],[2]!db[NB NOTA_C],0)+1)</f>
        <v/>
      </c>
      <c r="AA237" s="5" t="str">
        <f ca="1">IF(B_MSK[[#This Row],[//]]="","",HYPERLINK("[D:\kerja\BANK EXP\BARU\DB.XLSX]DB!e"&amp;B_MSK[[#This Row],[DB_ROW]],"&gt;"))</f>
        <v/>
      </c>
      <c r="AB237" s="30" t="e">
        <f ca="1">MID(B_MSK[[#This Row],[/ STN_1]],FIND(" ",B_MSK[[#This Row],[/ STN_1]])+1,LEN(B_MSK[[#This Row],[/ STN_1]]))</f>
        <v>#VALUE!</v>
      </c>
      <c r="AC2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7" s="15" t="str">
        <f ca="1">IF(B_MSK[[#This Row],[HARGA_2]]="","",IF(MID(B_MSK[[#This Row],[/ STN_2]],FIND(" ",B_MSK[[#This Row],[/ STN_2]])+1,LEN(B_MSK[[#This Row],[/ STN_2]]))="LSN",B_MSK[[#This Row],[HARGA_2]]/12,""))</f>
        <v/>
      </c>
      <c r="AH237" s="7" t="str">
        <f ca="1">IF(B_MSK[[#This Row],[HARGA_3]]="","","/ "&amp;"PCS")</f>
        <v/>
      </c>
      <c r="AI237" s="15" t="str">
        <f ca="1">IF(B_MSK[[#This Row],[HARGA_3]]="",IF(B_MSK[[#This Row],[HARGA_2]]="",IF(B_MSK[[#This Row],[HARGA_1]]="","",B_MSK[[#This Row],[HARGA_1]]),B_MSK[[#This Row],[HARGA_2]]),B_MSK[[#This Row],[HARGA_3]])</f>
        <v/>
      </c>
      <c r="AJ237" s="15" t="str">
        <f ca="1">IF(B_MSK[[#This Row],[/ STN_3]]="",IF(B_MSK[[#This Row],[/ STN_2]]="",IF(B_MSK[[#This Row],[/ STN_1]]="","",B_MSK[[#This Row],[/ STN_1]]),B_MSK[[#This Row],[/ STN_2]]),B_MSK[[#This Row],[/ STN_3]])</f>
        <v/>
      </c>
      <c r="AK237" s="5" t="str">
        <f ca="1">IF(B_MSK[[#This Row],[//]]="","",SUBSTITUTE(SUBSTITUTE(SUBSTITUTE(B_MSK[[#This Row],[QTY/ CTN]]," ","_",2),"(",""),")","")&amp;"_")</f>
        <v/>
      </c>
      <c r="AL237" s="5" t="str">
        <f ca="1">IF(B_MSK[[#This Row],[A_B]]="","",SEARCH("_",B_MSK[[#This Row],[A_B]]))</f>
        <v/>
      </c>
      <c r="AM237" s="5" t="str">
        <f ca="1">IF(B_MSK[[#This Row],[A_B]]="","",LEN(B_MSK[[#This Row],[A_B]]))</f>
        <v/>
      </c>
      <c r="AN237" s="5" t="str">
        <f ca="1">IF(B_MSK[[#This Row],[A_B]]="","",LEFT(B_MSK[[#This Row],[QTY/ CTN]],B_MSK[[#This Row],[A_B_1]]))</f>
        <v/>
      </c>
      <c r="AO237" s="5" t="str">
        <f ca="1">IF(B_MSK[[#This Row],[A_B]]="","",LEFT(B_MSK[[#This Row],[A_]],SEARCH(" ",B_MSK[[#This Row],[A_]])-1))</f>
        <v/>
      </c>
      <c r="AP237" s="5" t="str">
        <f ca="1">IF(B_MSK[[#This Row],[A_B]]="","",RIGHT(B_MSK[[#This Row],[A_]],LEN(B_MSK[[#This Row],[A_]])-SEARCH(" ",B_MSK[[#This Row],[A_]])))</f>
        <v/>
      </c>
      <c r="AQ2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7" s="5" t="str">
        <f ca="1">IF(B_MSK[[#This Row],[B_]]="","",LEFT(B_MSK[[#This Row],[B_]],SEARCH(" ",B_MSK[[#This Row],[B_]])))</f>
        <v/>
      </c>
      <c r="AS237" s="5" t="str">
        <f ca="1">IF(B_MSK[[#This Row],[B_]]="","",RIGHT(B_MSK[[#This Row],[B_]],LEN(B_MSK[[#This Row],[B_]])-SEARCH(" ",B_MSK[[#This Row],[B_]])))</f>
        <v/>
      </c>
      <c r="AT237" s="5" t="str">
        <f ca="1">IF(B_MSK[[#This Row],[B_2]]="LSN",12,"")</f>
        <v/>
      </c>
      <c r="AU237" s="5" t="str">
        <f ca="1">IF(B_MSK[[#This Row],[C_1]]="","","PCS")</f>
        <v/>
      </c>
      <c r="AV237" s="5" t="str">
        <f ca="1">IF(B_MSK[[#This Row],[A_1]]="","",B_MSK[[#This Row],[A_1]]*IF(B_MSK[[#This Row],[B_1]]="",1,B_MSK[[#This Row],[B_1]])*IF(B_MSK[[#This Row],[C_1]]="",1,B_MSK[[#This Row],[C_1]]))</f>
        <v/>
      </c>
      <c r="AW237" s="5" t="str">
        <f ca="1">IF(B_MSK[[#This Row],[C_2]]="",IF(B_MSK[[#This Row],[B_2]]="",IF(B_MSK[[#This Row],[A_2]]="","",B_MSK[[#This Row],[A_2]]),B_MSK[[#This Row],[B_2]]),B_MSK[[#This Row],[C_2]])</f>
        <v/>
      </c>
      <c r="AX237" s="2">
        <f ca="1">IF(ISNUMBER(B_MSK[[#This Row],[TANGGAL DATANG]]),B_MSK[[#This Row],[TANGGAL DATANG]],AX236)</f>
        <v>44935</v>
      </c>
      <c r="AY237" s="5" t="str">
        <f ca="1">IF(B_MSK[[#This Row],[DB_ROW]]="","",INDEX([3]!db[JENIS],B_MSK[[#This Row],[DB_ROW]]-1))</f>
        <v/>
      </c>
      <c r="AZ237" s="5" t="e">
        <f ca="1">IF(B_MSK[[#This Row],[A_1]]="","",B_MSK[[#This Row],[A_1]])*1</f>
        <v>#VALUE!</v>
      </c>
      <c r="BA237" s="5" t="str">
        <f ca="1">IF(B_MSK[[#This Row],[//]]="","",INDEX(INDIRECT(DIR&amp;$2:$2),B_MSK[[#This Row],[//]]))</f>
        <v/>
      </c>
      <c r="BB237" s="5" t="str">
        <f ca="1">CONCATENATE(B_MSK[[#This Row],[concat]],B_MSK[[#This Row],[HARGA_X]],B_MSK[[#This Row],[SAT]])</f>
        <v/>
      </c>
    </row>
    <row r="238" spans="1:54" x14ac:dyDescent="0.25">
      <c r="A238" s="6" t="s">
        <v>251</v>
      </c>
      <c r="B238" s="5">
        <f ca="1">IF(B_MSK[[#This Row],[N_ID]]="","",INDEX(INDIRECT(DIR&amp;$2:$2),MATCH(B_MSK[[#This Row],[N_ID]],INDIRECT(DIR&amp;"!NOTA[ID_P]"),0)))</f>
        <v>46</v>
      </c>
      <c r="C238" s="5" t="str">
        <f ca="1">IF(B_MSK[[#This Row],[//]]="","",HYPERLINK("["&amp;SUBSTITUTE(DIR,"'","")&amp;"]NOTA!D"&amp;B_MSK[[#This Row],[//]]+2,"&gt;"))</f>
        <v>&gt;</v>
      </c>
      <c r="D238" s="5">
        <f ca="1">IF(B_MSK[[#This Row],[N_ID]]="","",COUNTIF(INDIRECT(DIR&amp;"!NOTA[ID_H]"),B_MSK[[#This Row],[ID NOTA]]))</f>
        <v>4</v>
      </c>
      <c r="E2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235</v>
      </c>
      <c r="F238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44936</v>
      </c>
      <c r="G238" s="7" t="str">
        <f ca="1">IF(B_MSK[[#This Row],[stt]]="ada",INDEX([2]!db[NB BM],B_MSK[DB_ROW]-1),"")</f>
        <v>Sampul Samson Kwarto Batik</v>
      </c>
      <c r="H238" s="7" t="str">
        <f ca="1">IF(B_MSK[[#This Row],[//]]="","",INDEX(INDIRECT(DIR&amp;$2:$2),B_MSK[[#This Row],[//]]))</f>
        <v>PARAMA</v>
      </c>
      <c r="I238" s="27" t="str">
        <f ca="1">IF(B_MSK[[#This Row],[//]]="","",INDEX(INDIRECT(DB_PATH&amp;$2:$2),B_MSK[[#This Row],[DB_ROW]]-1))</f>
        <v>480 PCS</v>
      </c>
      <c r="J238" s="5">
        <f ca="1">IF(B_MSK[[#This Row],[//]]="","",IF(INDEX(INDIRECT(DIR&amp;$2:$2),B_MSK[[#This Row],[//]])="","",INDEX(INDIRECT(DIR&amp;$2:$2),B_MSK[[#This Row],[//]])))</f>
        <v>10</v>
      </c>
      <c r="K238" s="5" t="str">
        <f ca="1">IF(B_MSK[[#This Row],[//]]="","",IF(INDEX(INDIRECT(DIR&amp;$2:$2),B_MSK[[#This Row],[//]])="","",INDEX(INDIRECT(DIR&amp;$2:$2),B_MSK[[#This Row],[//]])))</f>
        <v/>
      </c>
      <c r="L238" s="5" t="str">
        <f ca="1">IF(B_MSK[[#This Row],[//]]="","",IF(INDEX(INDIRECT(DIR&amp;$2:$2),B_MSK[[#This Row],[//]])="","",INDEX(INDIRECT(DIR&amp;$2:$2),B_MSK[[#This Row],[//]])))</f>
        <v/>
      </c>
      <c r="M238" s="13">
        <f ca="1">IF(B_MSK[[#This Row],[//]]="","",INDEX(INDIRECT(DIR&amp;$2:$2),B_MSK[[#This Row],[//]]))</f>
        <v>0</v>
      </c>
      <c r="N238" s="13">
        <f ca="1">IF(OR(B_MSK[[#This Row],[//]]="",),"",INDEX(INDIRECT(DIR&amp;$2:$2),B_MSK[[#This Row],[//]]))</f>
        <v>1200000</v>
      </c>
      <c r="O238" s="3">
        <f ca="1">IF(B_MSK[[#This Row],[//]]="","",IF(INDEX(INDIRECT(DIR&amp;$2:$2),B_MSK[[#This Row],[//]])=0,"",INDEX(INDIRECT(DIR&amp;$2:$2),B_MSK[[#This Row],[//]])))</f>
        <v>0.1</v>
      </c>
      <c r="P238" s="3">
        <f ca="1">IF(B_MSK[[#This Row],[//]]="","",IF(INDEX(INDIRECT(DIR&amp;$2:$2),B_MSK[[#This Row],[//]])=0,"",INDEX(INDIRECT(DIR&amp;$2:$2),B_MSK[[#This Row],[//]])))</f>
        <v>0.1</v>
      </c>
      <c r="Q238" s="12">
        <f ca="1">IF(B_MSK[[#This Row],[//]]="","",INDEX(INDIRECT(DIR&amp;$2:$2),B_MSK[[#This Row],[//]]))</f>
        <v>9720000</v>
      </c>
      <c r="R2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8" s="37">
        <f ca="1">IF(B_MSK[[#This Row],[//]]="","",INDEX(INDIRECT(DIR&amp;$2:$2),B_MSK[[#This Row],[//]]))</f>
        <v>0</v>
      </c>
      <c r="U238" s="38" t="str">
        <f ca="1">IF(SUMIF(B_MSK[NAMA BARANG],B_MSK[[#This Row],[NAMA BARANG]],B_MSK[JMLH BRG])=0,"",SUMIF(B_MSK[NAMA BARANG],B_MSK[[#This Row],[NAMA BARANG]],B_MSK[C]))</f>
        <v/>
      </c>
      <c r="V238" s="7" t="str">
        <f ca="1">IF(B_MSK[[#This Row],[//]]="","",INDEX(INDIRECT(DIR&amp;$2:$2),B_MSK[[#This Row],[//]]))</f>
        <v>SAMPUL SAMSON KWARTO BATIK</v>
      </c>
      <c r="W238" s="7" t="str">
        <f ca="1">LOWER(SUBSTITUTE(SUBSTITUTE(SUBSTITUTE(SUBSTITUTE(SUBSTITUTE(SUBSTITUTE(SUBSTITUTE(SUBSTITUTE(SUBSTITUTE(B_MSK[[#This Row],[N.B.nota]]," ",""),"-",""),"(",""),")",""),".",""),",",""),"/",""),"""",""),"+",""))</f>
        <v>sampulsamsonkwartobatik</v>
      </c>
      <c r="X238" s="5" t="str">
        <f ca="1">IF(B_MSK[[#This Row],[N.B.nota]]="","",IF(MATCH(B_MSK[[#This Row],[concat]],[2]!db[NB NOTA_C],0)&gt;0,"ada",0))</f>
        <v>ada</v>
      </c>
      <c r="Y238" s="5" t="str">
        <f ca="1">IF(B_MSK[[#This Row],[N.B.nota]]="","",ADDRESS(ROW(B_MSK[QB]),COLUMN(B_MSK[QB]))&amp;":"&amp;ADDRESS(ROW(),COLUMN(B_MSK[QB])))</f>
        <v>$D$4:$D$238</v>
      </c>
      <c r="Z238" s="5">
        <f ca="1">IF(B_MSK[[#This Row],[concat]]="","",MATCH(B_MSK[[#This Row],[concat]],[2]!db[NB NOTA_C],0)+1)</f>
        <v>1914</v>
      </c>
      <c r="AA238" s="5" t="str">
        <f ca="1">IF(B_MSK[[#This Row],[//]]="","",HYPERLINK("[D:\kerja\BANK EXP\BARU\DB.XLSX]DB!e"&amp;B_MSK[[#This Row],[DB_ROW]],"&gt;"))</f>
        <v>&gt;</v>
      </c>
      <c r="AB238" s="30" t="str">
        <f ca="1">MID(B_MSK[[#This Row],[/ STN_1]],FIND(" ",B_MSK[[#This Row],[/ STN_1]])+1,LEN(B_MSK[[#This Row],[/ STN_1]]))</f>
        <v>PCS</v>
      </c>
      <c r="AC238" s="11">
        <f ca="1">IF(B_MSK[[#This Row],[//]]="","",IF(B_MSK[[#This Row],[ JUMLAH ]]="","",IF(B_MSK[[#This Row],[C]]="",B_MSK[[#This Row],[HARGA CTN]]/B_MSK[[#This Row],[JMLH BRG]],B_MSK[[#This Row],[HARGA CTN]]/B_MSK[[#This Row],[A_1]])))</f>
        <v>2500</v>
      </c>
      <c r="AD2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8" s="15" t="str">
        <f ca="1">IF(B_MSK[[#This Row],[HARGA_2]]="","",IF(MID(B_MSK[[#This Row],[/ STN_2]],FIND(" ",B_MSK[[#This Row],[/ STN_2]])+1,LEN(B_MSK[[#This Row],[/ STN_2]]))="LSN",B_MSK[[#This Row],[HARGA_2]]/12,""))</f>
        <v/>
      </c>
      <c r="AH238" s="7" t="str">
        <f ca="1">IF(B_MSK[[#This Row],[HARGA_3]]="","","/ "&amp;"PCS")</f>
        <v/>
      </c>
      <c r="AI238" s="15">
        <f ca="1">IF(B_MSK[[#This Row],[HARGA_3]]="",IF(B_MSK[[#This Row],[HARGA_2]]="",IF(B_MSK[[#This Row],[HARGA_1]]="","",B_MSK[[#This Row],[HARGA_1]]),B_MSK[[#This Row],[HARGA_2]]),B_MSK[[#This Row],[HARGA_3]])</f>
        <v>2500</v>
      </c>
      <c r="AJ23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8" s="5" t="str">
        <f ca="1">IF(B_MSK[[#This Row],[//]]="","",SUBSTITUTE(SUBSTITUTE(SUBSTITUTE(B_MSK[[#This Row],[QTY/ CTN]]," ","_",2),"(",""),")","")&amp;"_")</f>
        <v>480 PCS_</v>
      </c>
      <c r="AL238" s="5">
        <f ca="1">IF(B_MSK[[#This Row],[A_B]]="","",SEARCH("_",B_MSK[[#This Row],[A_B]]))</f>
        <v>8</v>
      </c>
      <c r="AM238" s="5">
        <f ca="1">IF(B_MSK[[#This Row],[A_B]]="","",LEN(B_MSK[[#This Row],[A_B]]))</f>
        <v>8</v>
      </c>
      <c r="AN238" s="5" t="str">
        <f ca="1">IF(B_MSK[[#This Row],[A_B]]="","",LEFT(B_MSK[[#This Row],[QTY/ CTN]],B_MSK[[#This Row],[A_B_1]]))</f>
        <v>480 PCS</v>
      </c>
      <c r="AO238" s="5" t="str">
        <f ca="1">IF(B_MSK[[#This Row],[A_B]]="","",LEFT(B_MSK[[#This Row],[A_]],SEARCH(" ",B_MSK[[#This Row],[A_]])-1))</f>
        <v>480</v>
      </c>
      <c r="AP238" s="5" t="str">
        <f ca="1">IF(B_MSK[[#This Row],[A_B]]="","",RIGHT(B_MSK[[#This Row],[A_]],LEN(B_MSK[[#This Row],[A_]])-SEARCH(" ",B_MSK[[#This Row],[A_]])))</f>
        <v>PCS</v>
      </c>
      <c r="AQ2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8" s="5" t="str">
        <f ca="1">IF(B_MSK[[#This Row],[B_]]="","",LEFT(B_MSK[[#This Row],[B_]],SEARCH(" ",B_MSK[[#This Row],[B_]])))</f>
        <v/>
      </c>
      <c r="AS238" s="5" t="str">
        <f ca="1">IF(B_MSK[[#This Row],[B_]]="","",RIGHT(B_MSK[[#This Row],[B_]],LEN(B_MSK[[#This Row],[B_]])-SEARCH(" ",B_MSK[[#This Row],[B_]])))</f>
        <v/>
      </c>
      <c r="AT238" s="5" t="str">
        <f ca="1">IF(B_MSK[[#This Row],[B_2]]="LSN",12,"")</f>
        <v/>
      </c>
      <c r="AU238" s="5" t="str">
        <f ca="1">IF(B_MSK[[#This Row],[C_1]]="","","PCS")</f>
        <v/>
      </c>
      <c r="AV238" s="5">
        <f ca="1">IF(B_MSK[[#This Row],[A_1]]="","",B_MSK[[#This Row],[A_1]]*IF(B_MSK[[#This Row],[B_1]]="",1,B_MSK[[#This Row],[B_1]])*IF(B_MSK[[#This Row],[C_1]]="",1,B_MSK[[#This Row],[C_1]]))</f>
        <v>480</v>
      </c>
      <c r="AW238" s="5" t="str">
        <f ca="1">IF(B_MSK[[#This Row],[C_2]]="",IF(B_MSK[[#This Row],[B_2]]="",IF(B_MSK[[#This Row],[A_2]]="","",B_MSK[[#This Row],[A_2]]),B_MSK[[#This Row],[B_2]]),B_MSK[[#This Row],[C_2]])</f>
        <v>PCS</v>
      </c>
      <c r="AX238" s="2">
        <f ca="1">IF(ISNUMBER(B_MSK[[#This Row],[TANGGAL DATANG]]),B_MSK[[#This Row],[TANGGAL DATANG]],AX237)</f>
        <v>44936</v>
      </c>
      <c r="AY238" s="5" t="e">
        <f ca="1">IF(B_MSK[[#This Row],[DB_ROW]]="","",INDEX([3]!db[JENIS],B_MSK[[#This Row],[DB_ROW]]-1))</f>
        <v>#REF!</v>
      </c>
      <c r="AZ238" s="5">
        <f ca="1">IF(B_MSK[[#This Row],[A_1]]="","",B_MSK[[#This Row],[A_1]])*1</f>
        <v>480</v>
      </c>
      <c r="BA238" s="5" t="str">
        <f ca="1">IF(B_MSK[[#This Row],[//]]="","",INDEX(INDIRECT(DIR&amp;$2:$2),B_MSK[[#This Row],[//]]))</f>
        <v>UNTANA</v>
      </c>
      <c r="BB238" s="5" t="str">
        <f ca="1">CONCATENATE(B_MSK[[#This Row],[concat]],B_MSK[[#This Row],[HARGA_X]],B_MSK[[#This Row],[SAT]])</f>
        <v>sampulsamsonkwartobatik2500</v>
      </c>
    </row>
    <row r="239" spans="1:54" x14ac:dyDescent="0.25">
      <c r="A239" s="6" t="s">
        <v>128</v>
      </c>
      <c r="B239" s="5" t="str">
        <f ca="1">IF(B_MSK[[#This Row],[N_ID]]="","",INDEX(INDIRECT(DIR&amp;$2:$2),MATCH(B_MSK[[#This Row],[N_ID]],INDIRECT(DIR&amp;"!NOTA[ID_P]"),0)))</f>
        <v/>
      </c>
      <c r="C239" s="5" t="str">
        <f ca="1">IF(B_MSK[[#This Row],[//]]="","",HYPERLINK("["&amp;SUBSTITUTE(DIR,"'","")&amp;"]NOTA!D"&amp;B_MSK[[#This Row],[//]]+2,"&gt;"))</f>
        <v>&gt;</v>
      </c>
      <c r="D239" s="5" t="str">
        <f ca="1">IF(B_MSK[[#This Row],[N_ID]]="","",COUNTIF(INDIRECT(DIR&amp;"!NOTA[ID_H]"),B_MSK[[#This Row],[ID NOTA]]))</f>
        <v/>
      </c>
      <c r="E2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236</v>
      </c>
      <c r="F2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9" s="7" t="str">
        <f ca="1">IF(B_MSK[[#This Row],[stt]]="ada",INDEX([2]!db[NB BM],B_MSK[DB_ROW]-1),"")</f>
        <v>Sampul Samson Kwarto Fancy</v>
      </c>
      <c r="H239" s="7" t="str">
        <f ca="1">IF(B_MSK[[#This Row],[//]]="","",INDEX(INDIRECT(DIR&amp;$2:$2),B_MSK[[#This Row],[//]]))</f>
        <v>PARAMA</v>
      </c>
      <c r="I239" s="27" t="str">
        <f ca="1">IF(B_MSK[[#This Row],[//]]="","",INDEX(INDIRECT(DB_PATH&amp;$2:$2),B_MSK[[#This Row],[DB_ROW]]-1))</f>
        <v>480 PCS</v>
      </c>
      <c r="J239" s="5">
        <f ca="1">IF(B_MSK[[#This Row],[//]]="","",IF(INDEX(INDIRECT(DIR&amp;$2:$2),B_MSK[[#This Row],[//]])="","",INDEX(INDIRECT(DIR&amp;$2:$2),B_MSK[[#This Row],[//]])))</f>
        <v>4</v>
      </c>
      <c r="K239" s="5" t="str">
        <f ca="1">IF(B_MSK[[#This Row],[//]]="","",IF(INDEX(INDIRECT(DIR&amp;$2:$2),B_MSK[[#This Row],[//]])="","",INDEX(INDIRECT(DIR&amp;$2:$2),B_MSK[[#This Row],[//]])))</f>
        <v/>
      </c>
      <c r="L239" s="5" t="str">
        <f ca="1">IF(B_MSK[[#This Row],[//]]="","",IF(INDEX(INDIRECT(DIR&amp;$2:$2),B_MSK[[#This Row],[//]])="","",INDEX(INDIRECT(DIR&amp;$2:$2),B_MSK[[#This Row],[//]])))</f>
        <v/>
      </c>
      <c r="M239" s="13">
        <f ca="1">IF(B_MSK[[#This Row],[//]]="","",INDEX(INDIRECT(DIR&amp;$2:$2),B_MSK[[#This Row],[//]]))</f>
        <v>0</v>
      </c>
      <c r="N239" s="13">
        <f ca="1">IF(OR(B_MSK[[#This Row],[//]]="",),"",INDEX(INDIRECT(DIR&amp;$2:$2),B_MSK[[#This Row],[//]]))</f>
        <v>1200000</v>
      </c>
      <c r="O239" s="3">
        <f ca="1">IF(B_MSK[[#This Row],[//]]="","",IF(INDEX(INDIRECT(DIR&amp;$2:$2),B_MSK[[#This Row],[//]])=0,"",INDEX(INDIRECT(DIR&amp;$2:$2),B_MSK[[#This Row],[//]])))</f>
        <v>0.1</v>
      </c>
      <c r="P239" s="3">
        <f ca="1">IF(B_MSK[[#This Row],[//]]="","",IF(INDEX(INDIRECT(DIR&amp;$2:$2),B_MSK[[#This Row],[//]])=0,"",INDEX(INDIRECT(DIR&amp;$2:$2),B_MSK[[#This Row],[//]])))</f>
        <v>0.1</v>
      </c>
      <c r="Q239" s="12">
        <f ca="1">IF(B_MSK[[#This Row],[//]]="","",INDEX(INDIRECT(DIR&amp;$2:$2),B_MSK[[#This Row],[//]]))</f>
        <v>3888000</v>
      </c>
      <c r="R2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9" s="37">
        <f ca="1">IF(B_MSK[[#This Row],[//]]="","",INDEX(INDIRECT(DIR&amp;$2:$2),B_MSK[[#This Row],[//]]))</f>
        <v>0</v>
      </c>
      <c r="U239" s="38" t="str">
        <f ca="1">IF(SUMIF(B_MSK[NAMA BARANG],B_MSK[[#This Row],[NAMA BARANG]],B_MSK[JMLH BRG])=0,"",SUMIF(B_MSK[NAMA BARANG],B_MSK[[#This Row],[NAMA BARANG]],B_MSK[C]))</f>
        <v/>
      </c>
      <c r="V239" s="7" t="str">
        <f ca="1">IF(B_MSK[[#This Row],[//]]="","",INDEX(INDIRECT(DIR&amp;$2:$2),B_MSK[[#This Row],[//]]))</f>
        <v>SAMPUL SAMSON KWARTO FANCY</v>
      </c>
      <c r="W239" s="7" t="str">
        <f ca="1">LOWER(SUBSTITUTE(SUBSTITUTE(SUBSTITUTE(SUBSTITUTE(SUBSTITUTE(SUBSTITUTE(SUBSTITUTE(SUBSTITUTE(SUBSTITUTE(B_MSK[[#This Row],[N.B.nota]]," ",""),"-",""),"(",""),")",""),".",""),",",""),"/",""),"""",""),"+",""))</f>
        <v>sampulsamsonkwartofancy</v>
      </c>
      <c r="X239" s="5" t="str">
        <f ca="1">IF(B_MSK[[#This Row],[N.B.nota]]="","",IF(MATCH(B_MSK[[#This Row],[concat]],[2]!db[NB NOTA_C],0)&gt;0,"ada",0))</f>
        <v>ada</v>
      </c>
      <c r="Y239" s="5" t="str">
        <f ca="1">IF(B_MSK[[#This Row],[N.B.nota]]="","",ADDRESS(ROW(B_MSK[QB]),COLUMN(B_MSK[QB]))&amp;":"&amp;ADDRESS(ROW(),COLUMN(B_MSK[QB])))</f>
        <v>$D$4:$D$239</v>
      </c>
      <c r="Z239" s="5">
        <f ca="1">IF(B_MSK[[#This Row],[concat]]="","",MATCH(B_MSK[[#This Row],[concat]],[2]!db[NB NOTA_C],0)+1)</f>
        <v>1915</v>
      </c>
      <c r="AA239" s="5" t="str">
        <f ca="1">IF(B_MSK[[#This Row],[//]]="","",HYPERLINK("[D:\kerja\BANK EXP\BARU\DB.XLSX]DB!e"&amp;B_MSK[[#This Row],[DB_ROW]],"&gt;"))</f>
        <v>&gt;</v>
      </c>
      <c r="AB239" s="30" t="str">
        <f ca="1">MID(B_MSK[[#This Row],[/ STN_1]],FIND(" ",B_MSK[[#This Row],[/ STN_1]])+1,LEN(B_MSK[[#This Row],[/ STN_1]]))</f>
        <v>PCS</v>
      </c>
      <c r="AC239" s="11">
        <f ca="1">IF(B_MSK[[#This Row],[//]]="","",IF(B_MSK[[#This Row],[ JUMLAH ]]="","",IF(B_MSK[[#This Row],[C]]="",B_MSK[[#This Row],[HARGA CTN]]/B_MSK[[#This Row],[JMLH BRG]],B_MSK[[#This Row],[HARGA CTN]]/B_MSK[[#This Row],[A_1]])))</f>
        <v>2500</v>
      </c>
      <c r="AD2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9" s="15" t="str">
        <f ca="1">IF(B_MSK[[#This Row],[HARGA_2]]="","",IF(MID(B_MSK[[#This Row],[/ STN_2]],FIND(" ",B_MSK[[#This Row],[/ STN_2]])+1,LEN(B_MSK[[#This Row],[/ STN_2]]))="LSN",B_MSK[[#This Row],[HARGA_2]]/12,""))</f>
        <v/>
      </c>
      <c r="AH239" s="7" t="str">
        <f ca="1">IF(B_MSK[[#This Row],[HARGA_3]]="","","/ "&amp;"PCS")</f>
        <v/>
      </c>
      <c r="AI239" s="15">
        <f ca="1">IF(B_MSK[[#This Row],[HARGA_3]]="",IF(B_MSK[[#This Row],[HARGA_2]]="",IF(B_MSK[[#This Row],[HARGA_1]]="","",B_MSK[[#This Row],[HARGA_1]]),B_MSK[[#This Row],[HARGA_2]]),B_MSK[[#This Row],[HARGA_3]])</f>
        <v>2500</v>
      </c>
      <c r="AJ23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9" s="5" t="str">
        <f ca="1">IF(B_MSK[[#This Row],[//]]="","",SUBSTITUTE(SUBSTITUTE(SUBSTITUTE(B_MSK[[#This Row],[QTY/ CTN]]," ","_",2),"(",""),")","")&amp;"_")</f>
        <v>480 PCS_</v>
      </c>
      <c r="AL239" s="5">
        <f ca="1">IF(B_MSK[[#This Row],[A_B]]="","",SEARCH("_",B_MSK[[#This Row],[A_B]]))</f>
        <v>8</v>
      </c>
      <c r="AM239" s="5">
        <f ca="1">IF(B_MSK[[#This Row],[A_B]]="","",LEN(B_MSK[[#This Row],[A_B]]))</f>
        <v>8</v>
      </c>
      <c r="AN239" s="5" t="str">
        <f ca="1">IF(B_MSK[[#This Row],[A_B]]="","",LEFT(B_MSK[[#This Row],[QTY/ CTN]],B_MSK[[#This Row],[A_B_1]]))</f>
        <v>480 PCS</v>
      </c>
      <c r="AO239" s="5" t="str">
        <f ca="1">IF(B_MSK[[#This Row],[A_B]]="","",LEFT(B_MSK[[#This Row],[A_]],SEARCH(" ",B_MSK[[#This Row],[A_]])-1))</f>
        <v>480</v>
      </c>
      <c r="AP239" s="5" t="str">
        <f ca="1">IF(B_MSK[[#This Row],[A_B]]="","",RIGHT(B_MSK[[#This Row],[A_]],LEN(B_MSK[[#This Row],[A_]])-SEARCH(" ",B_MSK[[#This Row],[A_]])))</f>
        <v>PCS</v>
      </c>
      <c r="AQ2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9" s="5" t="str">
        <f ca="1">IF(B_MSK[[#This Row],[B_]]="","",LEFT(B_MSK[[#This Row],[B_]],SEARCH(" ",B_MSK[[#This Row],[B_]])))</f>
        <v/>
      </c>
      <c r="AS239" s="5" t="str">
        <f ca="1">IF(B_MSK[[#This Row],[B_]]="","",RIGHT(B_MSK[[#This Row],[B_]],LEN(B_MSK[[#This Row],[B_]])-SEARCH(" ",B_MSK[[#This Row],[B_]])))</f>
        <v/>
      </c>
      <c r="AT239" s="5" t="str">
        <f ca="1">IF(B_MSK[[#This Row],[B_2]]="LSN",12,"")</f>
        <v/>
      </c>
      <c r="AU239" s="5" t="str">
        <f ca="1">IF(B_MSK[[#This Row],[C_1]]="","","PCS")</f>
        <v/>
      </c>
      <c r="AV239" s="5">
        <f ca="1">IF(B_MSK[[#This Row],[A_1]]="","",B_MSK[[#This Row],[A_1]]*IF(B_MSK[[#This Row],[B_1]]="",1,B_MSK[[#This Row],[B_1]])*IF(B_MSK[[#This Row],[C_1]]="",1,B_MSK[[#This Row],[C_1]]))</f>
        <v>480</v>
      </c>
      <c r="AW239" s="5" t="str">
        <f ca="1">IF(B_MSK[[#This Row],[C_2]]="",IF(B_MSK[[#This Row],[B_2]]="",IF(B_MSK[[#This Row],[A_2]]="","",B_MSK[[#This Row],[A_2]]),B_MSK[[#This Row],[B_2]]),B_MSK[[#This Row],[C_2]])</f>
        <v>PCS</v>
      </c>
      <c r="AX239" s="2">
        <f ca="1">IF(ISNUMBER(B_MSK[[#This Row],[TANGGAL DATANG]]),B_MSK[[#This Row],[TANGGAL DATANG]],AX238)</f>
        <v>44936</v>
      </c>
      <c r="AY239" s="5" t="e">
        <f ca="1">IF(B_MSK[[#This Row],[DB_ROW]]="","",INDEX([3]!db[JENIS],B_MSK[[#This Row],[DB_ROW]]-1))</f>
        <v>#REF!</v>
      </c>
      <c r="AZ239" s="5">
        <f ca="1">IF(B_MSK[[#This Row],[A_1]]="","",B_MSK[[#This Row],[A_1]])*1</f>
        <v>480</v>
      </c>
      <c r="BA239" s="5" t="str">
        <f ca="1">IF(B_MSK[[#This Row],[//]]="","",INDEX(INDIRECT(DIR&amp;$2:$2),B_MSK[[#This Row],[//]]))</f>
        <v>UNTANA</v>
      </c>
      <c r="BB239" s="5" t="str">
        <f ca="1">CONCATENATE(B_MSK[[#This Row],[concat]],B_MSK[[#This Row],[HARGA_X]],B_MSK[[#This Row],[SAT]])</f>
        <v>sampulsamsonkwartofancy2500</v>
      </c>
    </row>
    <row r="240" spans="1:54" x14ac:dyDescent="0.25">
      <c r="A240" s="6" t="s">
        <v>128</v>
      </c>
      <c r="B240" s="5" t="str">
        <f ca="1">IF(B_MSK[[#This Row],[N_ID]]="","",INDEX(INDIRECT(DIR&amp;$2:$2),MATCH(B_MSK[[#This Row],[N_ID]],INDIRECT(DIR&amp;"!NOTA[ID_P]"),0)))</f>
        <v/>
      </c>
      <c r="C240" s="5" t="str">
        <f ca="1">IF(B_MSK[[#This Row],[//]]="","",HYPERLINK("["&amp;SUBSTITUTE(DIR,"'","")&amp;"]NOTA!D"&amp;B_MSK[[#This Row],[//]]+2,"&gt;"))</f>
        <v>&gt;</v>
      </c>
      <c r="D240" s="5" t="str">
        <f ca="1">IF(B_MSK[[#This Row],[N_ID]]="","",COUNTIF(INDIRECT(DIR&amp;"!NOTA[ID_H]"),B_MSK[[#This Row],[ID NOTA]]))</f>
        <v/>
      </c>
      <c r="E2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237</v>
      </c>
      <c r="F2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0" s="7" t="str">
        <f ca="1">IF(B_MSK[[#This Row],[stt]]="ada",INDEX([2]!db[NB BM],B_MSK[DB_ROW]-1),"")</f>
        <v>Sampul Samson Boxy Batik</v>
      </c>
      <c r="H240" s="7" t="str">
        <f ca="1">IF(B_MSK[[#This Row],[//]]="","",INDEX(INDIRECT(DIR&amp;$2:$2),B_MSK[[#This Row],[//]]))</f>
        <v>PARAMA</v>
      </c>
      <c r="I240" s="27" t="str">
        <f ca="1">IF(B_MSK[[#This Row],[//]]="","",INDEX(INDIRECT(DB_PATH&amp;$2:$2),B_MSK[[#This Row],[DB_ROW]]-1))</f>
        <v>360 PCS</v>
      </c>
      <c r="J240" s="5">
        <f ca="1">IF(B_MSK[[#This Row],[//]]="","",IF(INDEX(INDIRECT(DIR&amp;$2:$2),B_MSK[[#This Row],[//]])="","",INDEX(INDIRECT(DIR&amp;$2:$2),B_MSK[[#This Row],[//]])))</f>
        <v>10</v>
      </c>
      <c r="K240" s="5" t="str">
        <f ca="1">IF(B_MSK[[#This Row],[//]]="","",IF(INDEX(INDIRECT(DIR&amp;$2:$2),B_MSK[[#This Row],[//]])="","",INDEX(INDIRECT(DIR&amp;$2:$2),B_MSK[[#This Row],[//]])))</f>
        <v/>
      </c>
      <c r="L240" s="5" t="str">
        <f ca="1">IF(B_MSK[[#This Row],[//]]="","",IF(INDEX(INDIRECT(DIR&amp;$2:$2),B_MSK[[#This Row],[//]])="","",INDEX(INDIRECT(DIR&amp;$2:$2),B_MSK[[#This Row],[//]])))</f>
        <v/>
      </c>
      <c r="M240" s="13">
        <f ca="1">IF(B_MSK[[#This Row],[//]]="","",INDEX(INDIRECT(DIR&amp;$2:$2),B_MSK[[#This Row],[//]]))</f>
        <v>0</v>
      </c>
      <c r="N240" s="13">
        <f ca="1">IF(OR(B_MSK[[#This Row],[//]]="",),"",INDEX(INDIRECT(DIR&amp;$2:$2),B_MSK[[#This Row],[//]]))</f>
        <v>1215000</v>
      </c>
      <c r="O240" s="3">
        <f ca="1">IF(B_MSK[[#This Row],[//]]="","",IF(INDEX(INDIRECT(DIR&amp;$2:$2),B_MSK[[#This Row],[//]])=0,"",INDEX(INDIRECT(DIR&amp;$2:$2),B_MSK[[#This Row],[//]])))</f>
        <v>0.1</v>
      </c>
      <c r="P240" s="3">
        <f ca="1">IF(B_MSK[[#This Row],[//]]="","",IF(INDEX(INDIRECT(DIR&amp;$2:$2),B_MSK[[#This Row],[//]])=0,"",INDEX(INDIRECT(DIR&amp;$2:$2),B_MSK[[#This Row],[//]])))</f>
        <v>0.1</v>
      </c>
      <c r="Q240" s="12">
        <f ca="1">IF(B_MSK[[#This Row],[//]]="","",INDEX(INDIRECT(DIR&amp;$2:$2),B_MSK[[#This Row],[//]]))</f>
        <v>9841500</v>
      </c>
      <c r="R2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0" s="37">
        <f ca="1">IF(B_MSK[[#This Row],[//]]="","",INDEX(INDIRECT(DIR&amp;$2:$2),B_MSK[[#This Row],[//]]))</f>
        <v>0</v>
      </c>
      <c r="U240" s="38" t="str">
        <f ca="1">IF(SUMIF(B_MSK[NAMA BARANG],B_MSK[[#This Row],[NAMA BARANG]],B_MSK[JMLH BRG])=0,"",SUMIF(B_MSK[NAMA BARANG],B_MSK[[#This Row],[NAMA BARANG]],B_MSK[C]))</f>
        <v/>
      </c>
      <c r="V240" s="7" t="str">
        <f ca="1">IF(B_MSK[[#This Row],[//]]="","",INDEX(INDIRECT(DIR&amp;$2:$2),B_MSK[[#This Row],[//]]))</f>
        <v>SAMPUL SAMSON BOXY BATIK</v>
      </c>
      <c r="W240" s="7" t="str">
        <f ca="1">LOWER(SUBSTITUTE(SUBSTITUTE(SUBSTITUTE(SUBSTITUTE(SUBSTITUTE(SUBSTITUTE(SUBSTITUTE(SUBSTITUTE(SUBSTITUTE(B_MSK[[#This Row],[N.B.nota]]," ",""),"-",""),"(",""),")",""),".",""),",",""),"/",""),"""",""),"+",""))</f>
        <v>sampulsamsonboxybatik</v>
      </c>
      <c r="X240" s="5" t="str">
        <f ca="1">IF(B_MSK[[#This Row],[N.B.nota]]="","",IF(MATCH(B_MSK[[#This Row],[concat]],[2]!db[NB NOTA_C],0)&gt;0,"ada",0))</f>
        <v>ada</v>
      </c>
      <c r="Y240" s="5" t="str">
        <f ca="1">IF(B_MSK[[#This Row],[N.B.nota]]="","",ADDRESS(ROW(B_MSK[QB]),COLUMN(B_MSK[QB]))&amp;":"&amp;ADDRESS(ROW(),COLUMN(B_MSK[QB])))</f>
        <v>$D$4:$D$240</v>
      </c>
      <c r="Z240" s="5">
        <f ca="1">IF(B_MSK[[#This Row],[concat]]="","",MATCH(B_MSK[[#This Row],[concat]],[2]!db[NB NOTA_C],0)+1)</f>
        <v>1912</v>
      </c>
      <c r="AA240" s="5" t="str">
        <f ca="1">IF(B_MSK[[#This Row],[//]]="","",HYPERLINK("[D:\kerja\BANK EXP\BARU\DB.XLSX]DB!e"&amp;B_MSK[[#This Row],[DB_ROW]],"&gt;"))</f>
        <v>&gt;</v>
      </c>
      <c r="AB240" s="30" t="str">
        <f ca="1">MID(B_MSK[[#This Row],[/ STN_1]],FIND(" ",B_MSK[[#This Row],[/ STN_1]])+1,LEN(B_MSK[[#This Row],[/ STN_1]]))</f>
        <v>PCS</v>
      </c>
      <c r="AC240" s="11">
        <f ca="1">IF(B_MSK[[#This Row],[//]]="","",IF(B_MSK[[#This Row],[ JUMLAH ]]="","",IF(B_MSK[[#This Row],[C]]="",B_MSK[[#This Row],[HARGA CTN]]/B_MSK[[#This Row],[JMLH BRG]],B_MSK[[#This Row],[HARGA CTN]]/B_MSK[[#This Row],[A_1]])))</f>
        <v>3375</v>
      </c>
      <c r="AD2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0" s="15" t="str">
        <f ca="1">IF(B_MSK[[#This Row],[HARGA_2]]="","",IF(MID(B_MSK[[#This Row],[/ STN_2]],FIND(" ",B_MSK[[#This Row],[/ STN_2]])+1,LEN(B_MSK[[#This Row],[/ STN_2]]))="LSN",B_MSK[[#This Row],[HARGA_2]]/12,""))</f>
        <v/>
      </c>
      <c r="AH240" s="7" t="str">
        <f ca="1">IF(B_MSK[[#This Row],[HARGA_3]]="","","/ "&amp;"PCS")</f>
        <v/>
      </c>
      <c r="AI240" s="15">
        <f ca="1">IF(B_MSK[[#This Row],[HARGA_3]]="",IF(B_MSK[[#This Row],[HARGA_2]]="",IF(B_MSK[[#This Row],[HARGA_1]]="","",B_MSK[[#This Row],[HARGA_1]]),B_MSK[[#This Row],[HARGA_2]]),B_MSK[[#This Row],[HARGA_3]])</f>
        <v>3375</v>
      </c>
      <c r="AJ24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0" s="5" t="str">
        <f ca="1">IF(B_MSK[[#This Row],[//]]="","",SUBSTITUTE(SUBSTITUTE(SUBSTITUTE(B_MSK[[#This Row],[QTY/ CTN]]," ","_",2),"(",""),")","")&amp;"_")</f>
        <v>360 PCS_</v>
      </c>
      <c r="AL240" s="5">
        <f ca="1">IF(B_MSK[[#This Row],[A_B]]="","",SEARCH("_",B_MSK[[#This Row],[A_B]]))</f>
        <v>8</v>
      </c>
      <c r="AM240" s="5">
        <f ca="1">IF(B_MSK[[#This Row],[A_B]]="","",LEN(B_MSK[[#This Row],[A_B]]))</f>
        <v>8</v>
      </c>
      <c r="AN240" s="5" t="str">
        <f ca="1">IF(B_MSK[[#This Row],[A_B]]="","",LEFT(B_MSK[[#This Row],[QTY/ CTN]],B_MSK[[#This Row],[A_B_1]]))</f>
        <v>360 PCS</v>
      </c>
      <c r="AO240" s="5" t="str">
        <f ca="1">IF(B_MSK[[#This Row],[A_B]]="","",LEFT(B_MSK[[#This Row],[A_]],SEARCH(" ",B_MSK[[#This Row],[A_]])-1))</f>
        <v>360</v>
      </c>
      <c r="AP240" s="5" t="str">
        <f ca="1">IF(B_MSK[[#This Row],[A_B]]="","",RIGHT(B_MSK[[#This Row],[A_]],LEN(B_MSK[[#This Row],[A_]])-SEARCH(" ",B_MSK[[#This Row],[A_]])))</f>
        <v>PCS</v>
      </c>
      <c r="AQ2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0" s="5" t="str">
        <f ca="1">IF(B_MSK[[#This Row],[B_]]="","",LEFT(B_MSK[[#This Row],[B_]],SEARCH(" ",B_MSK[[#This Row],[B_]])))</f>
        <v/>
      </c>
      <c r="AS240" s="5" t="str">
        <f ca="1">IF(B_MSK[[#This Row],[B_]]="","",RIGHT(B_MSK[[#This Row],[B_]],LEN(B_MSK[[#This Row],[B_]])-SEARCH(" ",B_MSK[[#This Row],[B_]])))</f>
        <v/>
      </c>
      <c r="AT240" s="5" t="str">
        <f ca="1">IF(B_MSK[[#This Row],[B_2]]="LSN",12,"")</f>
        <v/>
      </c>
      <c r="AU240" s="5" t="str">
        <f ca="1">IF(B_MSK[[#This Row],[C_1]]="","","PCS")</f>
        <v/>
      </c>
      <c r="AV240" s="5">
        <f ca="1">IF(B_MSK[[#This Row],[A_1]]="","",B_MSK[[#This Row],[A_1]]*IF(B_MSK[[#This Row],[B_1]]="",1,B_MSK[[#This Row],[B_1]])*IF(B_MSK[[#This Row],[C_1]]="",1,B_MSK[[#This Row],[C_1]]))</f>
        <v>360</v>
      </c>
      <c r="AW240" s="5" t="str">
        <f ca="1">IF(B_MSK[[#This Row],[C_2]]="",IF(B_MSK[[#This Row],[B_2]]="",IF(B_MSK[[#This Row],[A_2]]="","",B_MSK[[#This Row],[A_2]]),B_MSK[[#This Row],[B_2]]),B_MSK[[#This Row],[C_2]])</f>
        <v>PCS</v>
      </c>
      <c r="AX240" s="2">
        <f ca="1">IF(ISNUMBER(B_MSK[[#This Row],[TANGGAL DATANG]]),B_MSK[[#This Row],[TANGGAL DATANG]],AX239)</f>
        <v>44936</v>
      </c>
      <c r="AY240" s="5" t="e">
        <f ca="1">IF(B_MSK[[#This Row],[DB_ROW]]="","",INDEX([3]!db[JENIS],B_MSK[[#This Row],[DB_ROW]]-1))</f>
        <v>#REF!</v>
      </c>
      <c r="AZ240" s="5">
        <f ca="1">IF(B_MSK[[#This Row],[A_1]]="","",B_MSK[[#This Row],[A_1]])*1</f>
        <v>360</v>
      </c>
      <c r="BA240" s="5" t="str">
        <f ca="1">IF(B_MSK[[#This Row],[//]]="","",INDEX(INDIRECT(DIR&amp;$2:$2),B_MSK[[#This Row],[//]]))</f>
        <v>UNTANA</v>
      </c>
      <c r="BB240" s="5" t="str">
        <f ca="1">CONCATENATE(B_MSK[[#This Row],[concat]],B_MSK[[#This Row],[HARGA_X]],B_MSK[[#This Row],[SAT]])</f>
        <v>sampulsamsonboxybatik3375</v>
      </c>
    </row>
    <row r="241" spans="1:54" x14ac:dyDescent="0.25">
      <c r="A241" s="6" t="s">
        <v>128</v>
      </c>
      <c r="B241" s="5" t="str">
        <f ca="1">IF(B_MSK[[#This Row],[N_ID]]="","",INDEX(INDIRECT(DIR&amp;$2:$2),MATCH(B_MSK[[#This Row],[N_ID]],INDIRECT(DIR&amp;"!NOTA[ID_P]"),0)))</f>
        <v/>
      </c>
      <c r="C241" s="5" t="str">
        <f ca="1">IF(B_MSK[[#This Row],[//]]="","",HYPERLINK("["&amp;SUBSTITUTE(DIR,"'","")&amp;"]NOTA!D"&amp;B_MSK[[#This Row],[//]]+2,"&gt;"))</f>
        <v>&gt;</v>
      </c>
      <c r="D241" s="5" t="str">
        <f ca="1">IF(B_MSK[[#This Row],[N_ID]]="","",COUNTIF(INDIRECT(DIR&amp;"!NOTA[ID_H]"),B_MSK[[#This Row],[ID NOTA]]))</f>
        <v/>
      </c>
      <c r="E2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238</v>
      </c>
      <c r="F2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1" s="7" t="str">
        <f ca="1">IF(B_MSK[[#This Row],[stt]]="ada",INDEX([2]!db[NB BM],B_MSK[DB_ROW]-1),"")</f>
        <v>Sampul Samson Boxy Fancy</v>
      </c>
      <c r="H241" s="7" t="str">
        <f ca="1">IF(B_MSK[[#This Row],[//]]="","",INDEX(INDIRECT(DIR&amp;$2:$2),B_MSK[[#This Row],[//]]))</f>
        <v>PARAMA</v>
      </c>
      <c r="I241" s="27" t="str">
        <f ca="1">IF(B_MSK[[#This Row],[//]]="","",INDEX(INDIRECT(DB_PATH&amp;$2:$2),B_MSK[[#This Row],[DB_ROW]]-1))</f>
        <v>360 PCS</v>
      </c>
      <c r="J241" s="5">
        <f ca="1">IF(B_MSK[[#This Row],[//]]="","",IF(INDEX(INDIRECT(DIR&amp;$2:$2),B_MSK[[#This Row],[//]])="","",INDEX(INDIRECT(DIR&amp;$2:$2),B_MSK[[#This Row],[//]])))</f>
        <v>10</v>
      </c>
      <c r="K241" s="5" t="str">
        <f ca="1">IF(B_MSK[[#This Row],[//]]="","",IF(INDEX(INDIRECT(DIR&amp;$2:$2),B_MSK[[#This Row],[//]])="","",INDEX(INDIRECT(DIR&amp;$2:$2),B_MSK[[#This Row],[//]])))</f>
        <v/>
      </c>
      <c r="L241" s="5" t="str">
        <f ca="1">IF(B_MSK[[#This Row],[//]]="","",IF(INDEX(INDIRECT(DIR&amp;$2:$2),B_MSK[[#This Row],[//]])="","",INDEX(INDIRECT(DIR&amp;$2:$2),B_MSK[[#This Row],[//]])))</f>
        <v/>
      </c>
      <c r="M241" s="13">
        <f ca="1">IF(B_MSK[[#This Row],[//]]="","",INDEX(INDIRECT(DIR&amp;$2:$2),B_MSK[[#This Row],[//]]))</f>
        <v>0</v>
      </c>
      <c r="N241" s="13">
        <f ca="1">IF(OR(B_MSK[[#This Row],[//]]="",),"",INDEX(INDIRECT(DIR&amp;$2:$2),B_MSK[[#This Row],[//]]))</f>
        <v>1215000</v>
      </c>
      <c r="O241" s="3">
        <f ca="1">IF(B_MSK[[#This Row],[//]]="","",IF(INDEX(INDIRECT(DIR&amp;$2:$2),B_MSK[[#This Row],[//]])=0,"",INDEX(INDIRECT(DIR&amp;$2:$2),B_MSK[[#This Row],[//]])))</f>
        <v>0.1</v>
      </c>
      <c r="P241" s="3">
        <f ca="1">IF(B_MSK[[#This Row],[//]]="","",IF(INDEX(INDIRECT(DIR&amp;$2:$2),B_MSK[[#This Row],[//]])=0,"",INDEX(INDIRECT(DIR&amp;$2:$2),B_MSK[[#This Row],[//]])))</f>
        <v>0.1</v>
      </c>
      <c r="Q241" s="12">
        <f ca="1">IF(B_MSK[[#This Row],[//]]="","",INDEX(INDIRECT(DIR&amp;$2:$2),B_MSK[[#This Row],[//]]))</f>
        <v>9841500</v>
      </c>
      <c r="R24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4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41" s="37">
        <f ca="1">IF(B_MSK[[#This Row],[//]]="","",INDEX(INDIRECT(DIR&amp;$2:$2),B_MSK[[#This Row],[//]]))</f>
        <v>0</v>
      </c>
      <c r="U241" s="38" t="str">
        <f ca="1">IF(SUMIF(B_MSK[NAMA BARANG],B_MSK[[#This Row],[NAMA BARANG]],B_MSK[JMLH BRG])=0,"",SUMIF(B_MSK[NAMA BARANG],B_MSK[[#This Row],[NAMA BARANG]],B_MSK[C]))</f>
        <v/>
      </c>
      <c r="V241" s="7" t="str">
        <f ca="1">IF(B_MSK[[#This Row],[//]]="","",INDEX(INDIRECT(DIR&amp;$2:$2),B_MSK[[#This Row],[//]]))</f>
        <v>SAMPUL SAMSON BOXY FANCY</v>
      </c>
      <c r="W241" s="7" t="str">
        <f ca="1">LOWER(SUBSTITUTE(SUBSTITUTE(SUBSTITUTE(SUBSTITUTE(SUBSTITUTE(SUBSTITUTE(SUBSTITUTE(SUBSTITUTE(SUBSTITUTE(B_MSK[[#This Row],[N.B.nota]]," ",""),"-",""),"(",""),")",""),".",""),",",""),"/",""),"""",""),"+",""))</f>
        <v>sampulsamsonboxyfancy</v>
      </c>
      <c r="X241" s="5" t="str">
        <f ca="1">IF(B_MSK[[#This Row],[N.B.nota]]="","",IF(MATCH(B_MSK[[#This Row],[concat]],[2]!db[NB NOTA_C],0)&gt;0,"ada",0))</f>
        <v>ada</v>
      </c>
      <c r="Y241" s="5" t="str">
        <f ca="1">IF(B_MSK[[#This Row],[N.B.nota]]="","",ADDRESS(ROW(B_MSK[QB]),COLUMN(B_MSK[QB]))&amp;":"&amp;ADDRESS(ROW(),COLUMN(B_MSK[QB])))</f>
        <v>$D$4:$D$241</v>
      </c>
      <c r="Z241" s="5">
        <f ca="1">IF(B_MSK[[#This Row],[concat]]="","",MATCH(B_MSK[[#This Row],[concat]],[2]!db[NB NOTA_C],0)+1)</f>
        <v>1913</v>
      </c>
      <c r="AA241" s="5" t="str">
        <f ca="1">IF(B_MSK[[#This Row],[//]]="","",HYPERLINK("[D:\kerja\BANK EXP\BARU\DB.XLSX]DB!e"&amp;B_MSK[[#This Row],[DB_ROW]],"&gt;"))</f>
        <v>&gt;</v>
      </c>
      <c r="AB241" s="30" t="str">
        <f ca="1">MID(B_MSK[[#This Row],[/ STN_1]],FIND(" ",B_MSK[[#This Row],[/ STN_1]])+1,LEN(B_MSK[[#This Row],[/ STN_1]]))</f>
        <v>PCS</v>
      </c>
      <c r="AC241" s="11">
        <f ca="1">IF(B_MSK[[#This Row],[//]]="","",IF(B_MSK[[#This Row],[ JUMLAH ]]="","",IF(B_MSK[[#This Row],[C]]="",B_MSK[[#This Row],[HARGA CTN]]/B_MSK[[#This Row],[JMLH BRG]],B_MSK[[#This Row],[HARGA CTN]]/B_MSK[[#This Row],[A_1]])))</f>
        <v>3375</v>
      </c>
      <c r="AD2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1" s="15" t="str">
        <f ca="1">IF(B_MSK[[#This Row],[HARGA_2]]="","",IF(MID(B_MSK[[#This Row],[/ STN_2]],FIND(" ",B_MSK[[#This Row],[/ STN_2]])+1,LEN(B_MSK[[#This Row],[/ STN_2]]))="LSN",B_MSK[[#This Row],[HARGA_2]]/12,""))</f>
        <v/>
      </c>
      <c r="AH241" s="7" t="str">
        <f ca="1">IF(B_MSK[[#This Row],[HARGA_3]]="","","/ "&amp;"PCS")</f>
        <v/>
      </c>
      <c r="AI241" s="15">
        <f ca="1">IF(B_MSK[[#This Row],[HARGA_3]]="",IF(B_MSK[[#This Row],[HARGA_2]]="",IF(B_MSK[[#This Row],[HARGA_1]]="","",B_MSK[[#This Row],[HARGA_1]]),B_MSK[[#This Row],[HARGA_2]]),B_MSK[[#This Row],[HARGA_3]])</f>
        <v>3375</v>
      </c>
      <c r="AJ24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1" s="5" t="str">
        <f ca="1">IF(B_MSK[[#This Row],[//]]="","",SUBSTITUTE(SUBSTITUTE(SUBSTITUTE(B_MSK[[#This Row],[QTY/ CTN]]," ","_",2),"(",""),")","")&amp;"_")</f>
        <v>360 PCS_</v>
      </c>
      <c r="AL241" s="5">
        <f ca="1">IF(B_MSK[[#This Row],[A_B]]="","",SEARCH("_",B_MSK[[#This Row],[A_B]]))</f>
        <v>8</v>
      </c>
      <c r="AM241" s="5">
        <f ca="1">IF(B_MSK[[#This Row],[A_B]]="","",LEN(B_MSK[[#This Row],[A_B]]))</f>
        <v>8</v>
      </c>
      <c r="AN241" s="5" t="str">
        <f ca="1">IF(B_MSK[[#This Row],[A_B]]="","",LEFT(B_MSK[[#This Row],[QTY/ CTN]],B_MSK[[#This Row],[A_B_1]]))</f>
        <v>360 PCS</v>
      </c>
      <c r="AO241" s="5" t="str">
        <f ca="1">IF(B_MSK[[#This Row],[A_B]]="","",LEFT(B_MSK[[#This Row],[A_]],SEARCH(" ",B_MSK[[#This Row],[A_]])-1))</f>
        <v>360</v>
      </c>
      <c r="AP241" s="5" t="str">
        <f ca="1">IF(B_MSK[[#This Row],[A_B]]="","",RIGHT(B_MSK[[#This Row],[A_]],LEN(B_MSK[[#This Row],[A_]])-SEARCH(" ",B_MSK[[#This Row],[A_]])))</f>
        <v>PCS</v>
      </c>
      <c r="AQ2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1" s="5" t="str">
        <f ca="1">IF(B_MSK[[#This Row],[B_]]="","",LEFT(B_MSK[[#This Row],[B_]],SEARCH(" ",B_MSK[[#This Row],[B_]])))</f>
        <v/>
      </c>
      <c r="AS241" s="5" t="str">
        <f ca="1">IF(B_MSK[[#This Row],[B_]]="","",RIGHT(B_MSK[[#This Row],[B_]],LEN(B_MSK[[#This Row],[B_]])-SEARCH(" ",B_MSK[[#This Row],[B_]])))</f>
        <v/>
      </c>
      <c r="AT241" s="5" t="str">
        <f ca="1">IF(B_MSK[[#This Row],[B_2]]="LSN",12,"")</f>
        <v/>
      </c>
      <c r="AU241" s="5" t="str">
        <f ca="1">IF(B_MSK[[#This Row],[C_1]]="","","PCS")</f>
        <v/>
      </c>
      <c r="AV241" s="5">
        <f ca="1">IF(B_MSK[[#This Row],[A_1]]="","",B_MSK[[#This Row],[A_1]]*IF(B_MSK[[#This Row],[B_1]]="",1,B_MSK[[#This Row],[B_1]])*IF(B_MSK[[#This Row],[C_1]]="",1,B_MSK[[#This Row],[C_1]]))</f>
        <v>360</v>
      </c>
      <c r="AW241" s="5" t="str">
        <f ca="1">IF(B_MSK[[#This Row],[C_2]]="",IF(B_MSK[[#This Row],[B_2]]="",IF(B_MSK[[#This Row],[A_2]]="","",B_MSK[[#This Row],[A_2]]),B_MSK[[#This Row],[B_2]]),B_MSK[[#This Row],[C_2]])</f>
        <v>PCS</v>
      </c>
      <c r="AX241" s="2">
        <f ca="1">IF(ISNUMBER(B_MSK[[#This Row],[TANGGAL DATANG]]),B_MSK[[#This Row],[TANGGAL DATANG]],AX240)</f>
        <v>44936</v>
      </c>
      <c r="AY241" s="5" t="e">
        <f ca="1">IF(B_MSK[[#This Row],[DB_ROW]]="","",INDEX([3]!db[JENIS],B_MSK[[#This Row],[DB_ROW]]-1))</f>
        <v>#REF!</v>
      </c>
      <c r="AZ241" s="5">
        <f ca="1">IF(B_MSK[[#This Row],[A_1]]="","",B_MSK[[#This Row],[A_1]])*1</f>
        <v>360</v>
      </c>
      <c r="BA241" s="5" t="str">
        <f ca="1">IF(B_MSK[[#This Row],[//]]="","",INDEX(INDIRECT(DIR&amp;$2:$2),B_MSK[[#This Row],[//]]))</f>
        <v>UNTANA</v>
      </c>
      <c r="BB241" s="5" t="str">
        <f ca="1">CONCATENATE(B_MSK[[#This Row],[concat]],B_MSK[[#This Row],[HARGA_X]],B_MSK[[#This Row],[SAT]])</f>
        <v>sampulsamsonboxyfancy3375</v>
      </c>
    </row>
    <row r="242" spans="1:54" x14ac:dyDescent="0.25">
      <c r="A242" s="6" t="s">
        <v>128</v>
      </c>
      <c r="B242" s="5" t="str">
        <f ca="1">IF(B_MSK[[#This Row],[N_ID]]="","",INDEX(INDIRECT(DIR&amp;$2:$2),MATCH(B_MSK[[#This Row],[N_ID]],INDIRECT(DIR&amp;"!NOTA[ID_P]"),0)))</f>
        <v/>
      </c>
      <c r="C242" s="5" t="str">
        <f ca="1">IF(B_MSK[[#This Row],[//]]="","",HYPERLINK("["&amp;SUBSTITUTE(DIR,"'","")&amp;"]NOTA!D"&amp;B_MSK[[#This Row],[//]]+2,"&gt;"))</f>
        <v/>
      </c>
      <c r="D242" s="5" t="str">
        <f ca="1">IF(B_MSK[[#This Row],[N_ID]]="","",COUNTIF(INDIRECT(DIR&amp;"!NOTA[ID_H]"),B_MSK[[#This Row],[ID NOTA]]))</f>
        <v/>
      </c>
      <c r="E2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2" s="7" t="str">
        <f ca="1">IF(B_MSK[[#This Row],[stt]]="ada",INDEX([2]!db[NB BM],B_MSK[DB_ROW]-1),"")</f>
        <v/>
      </c>
      <c r="H242" s="7" t="str">
        <f ca="1">IF(B_MSK[[#This Row],[//]]="","",INDEX(INDIRECT(DIR&amp;$2:$2),B_MSK[[#This Row],[//]]))</f>
        <v/>
      </c>
      <c r="I242" s="27" t="str">
        <f ca="1">IF(B_MSK[[#This Row],[//]]="","",INDEX(INDIRECT(DB_PATH&amp;$2:$2),B_MSK[[#This Row],[DB_ROW]]-1))</f>
        <v/>
      </c>
      <c r="J242" s="5" t="str">
        <f ca="1">IF(B_MSK[[#This Row],[//]]="","",IF(INDEX(INDIRECT(DIR&amp;$2:$2),B_MSK[[#This Row],[//]])="","",INDEX(INDIRECT(DIR&amp;$2:$2),B_MSK[[#This Row],[//]])))</f>
        <v/>
      </c>
      <c r="K242" s="5" t="str">
        <f ca="1">IF(B_MSK[[#This Row],[//]]="","",IF(INDEX(INDIRECT(DIR&amp;$2:$2),B_MSK[[#This Row],[//]])="","",INDEX(INDIRECT(DIR&amp;$2:$2),B_MSK[[#This Row],[//]])))</f>
        <v/>
      </c>
      <c r="L242" s="5" t="str">
        <f ca="1">IF(B_MSK[[#This Row],[//]]="","",IF(INDEX(INDIRECT(DIR&amp;$2:$2),B_MSK[[#This Row],[//]])="","",INDEX(INDIRECT(DIR&amp;$2:$2),B_MSK[[#This Row],[//]])))</f>
        <v/>
      </c>
      <c r="M242" s="13" t="str">
        <f ca="1">IF(B_MSK[[#This Row],[//]]="","",INDEX(INDIRECT(DIR&amp;$2:$2),B_MSK[[#This Row],[//]]))</f>
        <v/>
      </c>
      <c r="N242" s="13" t="str">
        <f ca="1">IF(OR(B_MSK[[#This Row],[//]]="",),"",INDEX(INDIRECT(DIR&amp;$2:$2),B_MSK[[#This Row],[//]]))</f>
        <v/>
      </c>
      <c r="O242" s="3" t="str">
        <f ca="1">IF(B_MSK[[#This Row],[//]]="","",IF(INDEX(INDIRECT(DIR&amp;$2:$2),B_MSK[[#This Row],[//]])=0,"",INDEX(INDIRECT(DIR&amp;$2:$2),B_MSK[[#This Row],[//]])))</f>
        <v/>
      </c>
      <c r="P242" s="3" t="str">
        <f ca="1">IF(B_MSK[[#This Row],[//]]="","",IF(INDEX(INDIRECT(DIR&amp;$2:$2),B_MSK[[#This Row],[//]])=0,"",INDEX(INDIRECT(DIR&amp;$2:$2),B_MSK[[#This Row],[//]])))</f>
        <v/>
      </c>
      <c r="Q242" s="12" t="str">
        <f ca="1">IF(B_MSK[[#This Row],[//]]="","",INDEX(INDIRECT(DIR&amp;$2:$2),B_MSK[[#This Row],[//]]))</f>
        <v/>
      </c>
      <c r="R2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2" s="37" t="str">
        <f ca="1">IF(B_MSK[[#This Row],[//]]="","",INDEX(INDIRECT(DIR&amp;$2:$2),B_MSK[[#This Row],[//]]))</f>
        <v/>
      </c>
      <c r="U242" s="38" t="str">
        <f ca="1">IF(SUMIF(B_MSK[NAMA BARANG],B_MSK[[#This Row],[NAMA BARANG]],B_MSK[JMLH BRG])=0,"",SUMIF(B_MSK[NAMA BARANG],B_MSK[[#This Row],[NAMA BARANG]],B_MSK[C]))</f>
        <v/>
      </c>
      <c r="V242" s="7" t="str">
        <f ca="1">IF(B_MSK[[#This Row],[//]]="","",INDEX(INDIRECT(DIR&amp;$2:$2),B_MSK[[#This Row],[//]]))</f>
        <v/>
      </c>
      <c r="W2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2" s="5" t="str">
        <f ca="1">IF(B_MSK[[#This Row],[N.B.nota]]="","",IF(MATCH(B_MSK[[#This Row],[concat]],[2]!db[NB NOTA_C],0)&gt;0,"ada",0))</f>
        <v/>
      </c>
      <c r="Y242" s="5" t="str">
        <f ca="1">IF(B_MSK[[#This Row],[N.B.nota]]="","",ADDRESS(ROW(B_MSK[QB]),COLUMN(B_MSK[QB]))&amp;":"&amp;ADDRESS(ROW(),COLUMN(B_MSK[QB])))</f>
        <v/>
      </c>
      <c r="Z242" s="5" t="str">
        <f ca="1">IF(B_MSK[[#This Row],[concat]]="","",MATCH(B_MSK[[#This Row],[concat]],[2]!db[NB NOTA_C],0)+1)</f>
        <v/>
      </c>
      <c r="AA242" s="5" t="str">
        <f ca="1">IF(B_MSK[[#This Row],[//]]="","",HYPERLINK("[D:\kerja\BANK EXP\BARU\DB.XLSX]DB!e"&amp;B_MSK[[#This Row],[DB_ROW]],"&gt;"))</f>
        <v/>
      </c>
      <c r="AB242" s="30" t="e">
        <f ca="1">MID(B_MSK[[#This Row],[/ STN_1]],FIND(" ",B_MSK[[#This Row],[/ STN_1]])+1,LEN(B_MSK[[#This Row],[/ STN_1]]))</f>
        <v>#VALUE!</v>
      </c>
      <c r="AC2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2" s="15" t="str">
        <f ca="1">IF(B_MSK[[#This Row],[HARGA_2]]="","",IF(MID(B_MSK[[#This Row],[/ STN_2]],FIND(" ",B_MSK[[#This Row],[/ STN_2]])+1,LEN(B_MSK[[#This Row],[/ STN_2]]))="LSN",B_MSK[[#This Row],[HARGA_2]]/12,""))</f>
        <v/>
      </c>
      <c r="AH242" s="7" t="str">
        <f ca="1">IF(B_MSK[[#This Row],[HARGA_3]]="","","/ "&amp;"PCS")</f>
        <v/>
      </c>
      <c r="AI242" s="15" t="str">
        <f ca="1">IF(B_MSK[[#This Row],[HARGA_3]]="",IF(B_MSK[[#This Row],[HARGA_2]]="",IF(B_MSK[[#This Row],[HARGA_1]]="","",B_MSK[[#This Row],[HARGA_1]]),B_MSK[[#This Row],[HARGA_2]]),B_MSK[[#This Row],[HARGA_3]])</f>
        <v/>
      </c>
      <c r="AJ242" s="15" t="str">
        <f ca="1">IF(B_MSK[[#This Row],[/ STN_3]]="",IF(B_MSK[[#This Row],[/ STN_2]]="",IF(B_MSK[[#This Row],[/ STN_1]]="","",B_MSK[[#This Row],[/ STN_1]]),B_MSK[[#This Row],[/ STN_2]]),B_MSK[[#This Row],[/ STN_3]])</f>
        <v/>
      </c>
      <c r="AK242" s="5" t="str">
        <f ca="1">IF(B_MSK[[#This Row],[//]]="","",SUBSTITUTE(SUBSTITUTE(SUBSTITUTE(B_MSK[[#This Row],[QTY/ CTN]]," ","_",2),"(",""),")","")&amp;"_")</f>
        <v/>
      </c>
      <c r="AL242" s="5" t="str">
        <f ca="1">IF(B_MSK[[#This Row],[A_B]]="","",SEARCH("_",B_MSK[[#This Row],[A_B]]))</f>
        <v/>
      </c>
      <c r="AM242" s="5" t="str">
        <f ca="1">IF(B_MSK[[#This Row],[A_B]]="","",LEN(B_MSK[[#This Row],[A_B]]))</f>
        <v/>
      </c>
      <c r="AN242" s="5" t="str">
        <f ca="1">IF(B_MSK[[#This Row],[A_B]]="","",LEFT(B_MSK[[#This Row],[QTY/ CTN]],B_MSK[[#This Row],[A_B_1]]))</f>
        <v/>
      </c>
      <c r="AO242" s="5" t="str">
        <f ca="1">IF(B_MSK[[#This Row],[A_B]]="","",LEFT(B_MSK[[#This Row],[A_]],SEARCH(" ",B_MSK[[#This Row],[A_]])-1))</f>
        <v/>
      </c>
      <c r="AP242" s="5" t="str">
        <f ca="1">IF(B_MSK[[#This Row],[A_B]]="","",RIGHT(B_MSK[[#This Row],[A_]],LEN(B_MSK[[#This Row],[A_]])-SEARCH(" ",B_MSK[[#This Row],[A_]])))</f>
        <v/>
      </c>
      <c r="AQ2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2" s="5" t="str">
        <f ca="1">IF(B_MSK[[#This Row],[B_]]="","",LEFT(B_MSK[[#This Row],[B_]],SEARCH(" ",B_MSK[[#This Row],[B_]])))</f>
        <v/>
      </c>
      <c r="AS242" s="5" t="str">
        <f ca="1">IF(B_MSK[[#This Row],[B_]]="","",RIGHT(B_MSK[[#This Row],[B_]],LEN(B_MSK[[#This Row],[B_]])-SEARCH(" ",B_MSK[[#This Row],[B_]])))</f>
        <v/>
      </c>
      <c r="AT242" s="5" t="str">
        <f ca="1">IF(B_MSK[[#This Row],[B_2]]="LSN",12,"")</f>
        <v/>
      </c>
      <c r="AU242" s="5" t="str">
        <f ca="1">IF(B_MSK[[#This Row],[C_1]]="","","PCS")</f>
        <v/>
      </c>
      <c r="AV242" s="5" t="str">
        <f ca="1">IF(B_MSK[[#This Row],[A_1]]="","",B_MSK[[#This Row],[A_1]]*IF(B_MSK[[#This Row],[B_1]]="",1,B_MSK[[#This Row],[B_1]])*IF(B_MSK[[#This Row],[C_1]]="",1,B_MSK[[#This Row],[C_1]]))</f>
        <v/>
      </c>
      <c r="AW242" s="5" t="str">
        <f ca="1">IF(B_MSK[[#This Row],[C_2]]="",IF(B_MSK[[#This Row],[B_2]]="",IF(B_MSK[[#This Row],[A_2]]="","",B_MSK[[#This Row],[A_2]]),B_MSK[[#This Row],[B_2]]),B_MSK[[#This Row],[C_2]])</f>
        <v/>
      </c>
      <c r="AX242" s="2">
        <f ca="1">IF(ISNUMBER(B_MSK[[#This Row],[TANGGAL DATANG]]),B_MSK[[#This Row],[TANGGAL DATANG]],AX241)</f>
        <v>44936</v>
      </c>
      <c r="AY242" s="5" t="str">
        <f ca="1">IF(B_MSK[[#This Row],[DB_ROW]]="","",INDEX([3]!db[JENIS],B_MSK[[#This Row],[DB_ROW]]-1))</f>
        <v/>
      </c>
      <c r="AZ242" s="5" t="e">
        <f ca="1">IF(B_MSK[[#This Row],[A_1]]="","",B_MSK[[#This Row],[A_1]])*1</f>
        <v>#VALUE!</v>
      </c>
      <c r="BA242" s="5" t="str">
        <f ca="1">IF(B_MSK[[#This Row],[//]]="","",INDEX(INDIRECT(DIR&amp;$2:$2),B_MSK[[#This Row],[//]]))</f>
        <v/>
      </c>
      <c r="BB242" s="5" t="str">
        <f ca="1">CONCATENATE(B_MSK[[#This Row],[concat]],B_MSK[[#This Row],[HARGA_X]],B_MSK[[#This Row],[SAT]])</f>
        <v/>
      </c>
    </row>
    <row r="243" spans="1:54" x14ac:dyDescent="0.25">
      <c r="A243" s="6" t="s">
        <v>252</v>
      </c>
      <c r="B243" s="5">
        <f ca="1">IF(B_MSK[[#This Row],[N_ID]]="","",INDEX(INDIRECT(DIR&amp;$2:$2),MATCH(B_MSK[[#This Row],[N_ID]],INDIRECT(DIR&amp;"!NOTA[ID_P]"),0)))</f>
        <v>47</v>
      </c>
      <c r="C243" s="5" t="str">
        <f ca="1">IF(B_MSK[[#This Row],[//]]="","",HYPERLINK("["&amp;SUBSTITUTE(DIR,"'","")&amp;"]NOTA!D"&amp;B_MSK[[#This Row],[//]]+2,"&gt;"))</f>
        <v>&gt;</v>
      </c>
      <c r="D243" s="5">
        <f ca="1">IF(B_MSK[[#This Row],[N_ID]]="","",COUNTIF(INDIRECT(DIR&amp;"!NOTA[ID_H]"),B_MSK[[#This Row],[ID NOTA]]))</f>
        <v>1</v>
      </c>
      <c r="E2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240</v>
      </c>
      <c r="F2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3" s="7" t="str">
        <f ca="1">IF(B_MSK[[#This Row],[stt]]="ada",INDEX([2]!db[NB BM],B_MSK[DB_ROW]-1),"")</f>
        <v>Meja Ipad Import Jumbo Karakter</v>
      </c>
      <c r="H243" s="7" t="str">
        <f ca="1">IF(B_MSK[[#This Row],[//]]="","",INDEX(INDIRECT(DIR&amp;$2:$2),B_MSK[[#This Row],[//]]))</f>
        <v>SAPUTRO OFFICE</v>
      </c>
      <c r="I243" s="27" t="str">
        <f ca="1">IF(B_MSK[[#This Row],[//]]="","",INDEX(INDIRECT(DB_PATH&amp;$2:$2),B_MSK[[#This Row],[DB_ROW]]-1))</f>
        <v>10 PCS</v>
      </c>
      <c r="J243" s="5">
        <f ca="1">IF(B_MSK[[#This Row],[//]]="","",IF(INDEX(INDIRECT(DIR&amp;$2:$2),B_MSK[[#This Row],[//]])="","",INDEX(INDIRECT(DIR&amp;$2:$2),B_MSK[[#This Row],[//]])))</f>
        <v>50</v>
      </c>
      <c r="K243" s="5">
        <f ca="1">IF(B_MSK[[#This Row],[//]]="","",IF(INDEX(INDIRECT(DIR&amp;$2:$2),B_MSK[[#This Row],[//]])="","",INDEX(INDIRECT(DIR&amp;$2:$2),B_MSK[[#This Row],[//]])))</f>
        <v>500</v>
      </c>
      <c r="L243" s="5" t="str">
        <f ca="1">IF(B_MSK[[#This Row],[//]]="","",IF(INDEX(INDIRECT(DIR&amp;$2:$2),B_MSK[[#This Row],[//]])="","",INDEX(INDIRECT(DIR&amp;$2:$2),B_MSK[[#This Row],[//]])))</f>
        <v>PCS</v>
      </c>
      <c r="M243" s="13">
        <f ca="1">IF(B_MSK[[#This Row],[//]]="","",INDEX(INDIRECT(DIR&amp;$2:$2),B_MSK[[#This Row],[//]]))</f>
        <v>48000</v>
      </c>
      <c r="N243" s="13">
        <f ca="1">IF(OR(B_MSK[[#This Row],[//]]="",),"",INDEX(INDIRECT(DIR&amp;$2:$2),B_MSK[[#This Row],[//]]))</f>
        <v>480000</v>
      </c>
      <c r="O243" s="3" t="str">
        <f ca="1">IF(B_MSK[[#This Row],[//]]="","",IF(INDEX(INDIRECT(DIR&amp;$2:$2),B_MSK[[#This Row],[//]])=0,"",INDEX(INDIRECT(DIR&amp;$2:$2),B_MSK[[#This Row],[//]])))</f>
        <v/>
      </c>
      <c r="P243" s="3" t="str">
        <f ca="1">IF(B_MSK[[#This Row],[//]]="","",IF(INDEX(INDIRECT(DIR&amp;$2:$2),B_MSK[[#This Row],[//]])=0,"",INDEX(INDIRECT(DIR&amp;$2:$2),B_MSK[[#This Row],[//]])))</f>
        <v/>
      </c>
      <c r="Q243" s="12">
        <f ca="1">IF(B_MSK[[#This Row],[//]]="","",INDEX(INDIRECT(DIR&amp;$2:$2),B_MSK[[#This Row],[//]]))</f>
        <v>24000000</v>
      </c>
      <c r="R24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4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24000000</v>
      </c>
      <c r="T243" s="37">
        <f ca="1">IF(B_MSK[[#This Row],[//]]="","",INDEX(INDIRECT(DIR&amp;$2:$2),B_MSK[[#This Row],[//]]))</f>
        <v>0</v>
      </c>
      <c r="U243" s="38">
        <f ca="1">IF(SUMIF(B_MSK[NAMA BARANG],B_MSK[[#This Row],[NAMA BARANG]],B_MSK[JMLH BRG])=0,"",SUMIF(B_MSK[NAMA BARANG],B_MSK[[#This Row],[NAMA BARANG]],B_MSK[C]))</f>
        <v>100</v>
      </c>
      <c r="V243" s="7" t="str">
        <f ca="1">IF(B_MSK[[#This Row],[//]]="","",INDEX(INDIRECT(DIR&amp;$2:$2),B_MSK[[#This Row],[//]]))</f>
        <v>MEJA IPAD IMPORT JUMBO KARAKTER</v>
      </c>
      <c r="W243" s="7" t="str">
        <f ca="1">LOWER(SUBSTITUTE(SUBSTITUTE(SUBSTITUTE(SUBSTITUTE(SUBSTITUTE(SUBSTITUTE(SUBSTITUTE(SUBSTITUTE(SUBSTITUTE(B_MSK[[#This Row],[N.B.nota]]," ",""),"-",""),"(",""),")",""),".",""),",",""),"/",""),"""",""),"+",""))</f>
        <v>mejaipadimportjumbokarakter</v>
      </c>
      <c r="X243" s="5" t="str">
        <f ca="1">IF(B_MSK[[#This Row],[N.B.nota]]="","",IF(MATCH(B_MSK[[#This Row],[concat]],[2]!db[NB NOTA_C],0)&gt;0,"ada",0))</f>
        <v>ada</v>
      </c>
      <c r="Y243" s="5" t="str">
        <f ca="1">IF(B_MSK[[#This Row],[N.B.nota]]="","",ADDRESS(ROW(B_MSK[QB]),COLUMN(B_MSK[QB]))&amp;":"&amp;ADDRESS(ROW(),COLUMN(B_MSK[QB])))</f>
        <v>$D$4:$D$243</v>
      </c>
      <c r="Z243" s="5">
        <f ca="1">IF(B_MSK[[#This Row],[concat]]="","",MATCH(B_MSK[[#This Row],[concat]],[2]!db[NB NOTA_C],0)+1)</f>
        <v>1497</v>
      </c>
      <c r="AA243" s="5" t="str">
        <f ca="1">IF(B_MSK[[#This Row],[//]]="","",HYPERLINK("[D:\kerja\BANK EXP\BARU\DB.XLSX]DB!e"&amp;B_MSK[[#This Row],[DB_ROW]],"&gt;"))</f>
        <v>&gt;</v>
      </c>
      <c r="AB243" s="30" t="str">
        <f ca="1">MID(B_MSK[[#This Row],[/ STN_1]],FIND(" ",B_MSK[[#This Row],[/ STN_1]])+1,LEN(B_MSK[[#This Row],[/ STN_1]]))</f>
        <v>PCS</v>
      </c>
      <c r="AC243" s="11">
        <f ca="1">IF(B_MSK[[#This Row],[//]]="","",IF(B_MSK[[#This Row],[ JUMLAH ]]="","",IF(B_MSK[[#This Row],[C]]="",B_MSK[[#This Row],[HARGA CTN]]/B_MSK[[#This Row],[JMLH BRG]],B_MSK[[#This Row],[HARGA CTN]]/B_MSK[[#This Row],[A_1]])))</f>
        <v>48000</v>
      </c>
      <c r="AD2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3" s="15" t="str">
        <f ca="1">IF(B_MSK[[#This Row],[HARGA_2]]="","",IF(MID(B_MSK[[#This Row],[/ STN_2]],FIND(" ",B_MSK[[#This Row],[/ STN_2]])+1,LEN(B_MSK[[#This Row],[/ STN_2]]))="LSN",B_MSK[[#This Row],[HARGA_2]]/12,""))</f>
        <v/>
      </c>
      <c r="AH243" s="7" t="str">
        <f ca="1">IF(B_MSK[[#This Row],[HARGA_3]]="","","/ "&amp;"PCS")</f>
        <v/>
      </c>
      <c r="AI243" s="15">
        <f ca="1">IF(B_MSK[[#This Row],[HARGA_3]]="",IF(B_MSK[[#This Row],[HARGA_2]]="",IF(B_MSK[[#This Row],[HARGA_1]]="","",B_MSK[[#This Row],[HARGA_1]]),B_MSK[[#This Row],[HARGA_2]]),B_MSK[[#This Row],[HARGA_3]])</f>
        <v>48000</v>
      </c>
      <c r="AJ24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3" s="5" t="str">
        <f ca="1">IF(B_MSK[[#This Row],[//]]="","",SUBSTITUTE(SUBSTITUTE(SUBSTITUTE(B_MSK[[#This Row],[QTY/ CTN]]," ","_",2),"(",""),")","")&amp;"_")</f>
        <v>10 PCS_</v>
      </c>
      <c r="AL243" s="5">
        <f ca="1">IF(B_MSK[[#This Row],[A_B]]="","",SEARCH("_",B_MSK[[#This Row],[A_B]]))</f>
        <v>7</v>
      </c>
      <c r="AM243" s="5">
        <f ca="1">IF(B_MSK[[#This Row],[A_B]]="","",LEN(B_MSK[[#This Row],[A_B]]))</f>
        <v>7</v>
      </c>
      <c r="AN243" s="5" t="str">
        <f ca="1">IF(B_MSK[[#This Row],[A_B]]="","",LEFT(B_MSK[[#This Row],[QTY/ CTN]],B_MSK[[#This Row],[A_B_1]]))</f>
        <v>10 PCS</v>
      </c>
      <c r="AO243" s="5" t="str">
        <f ca="1">IF(B_MSK[[#This Row],[A_B]]="","",LEFT(B_MSK[[#This Row],[A_]],SEARCH(" ",B_MSK[[#This Row],[A_]])-1))</f>
        <v>10</v>
      </c>
      <c r="AP243" s="5" t="str">
        <f ca="1">IF(B_MSK[[#This Row],[A_B]]="","",RIGHT(B_MSK[[#This Row],[A_]],LEN(B_MSK[[#This Row],[A_]])-SEARCH(" ",B_MSK[[#This Row],[A_]])))</f>
        <v>PCS</v>
      </c>
      <c r="AQ2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3" s="5" t="str">
        <f ca="1">IF(B_MSK[[#This Row],[B_]]="","",LEFT(B_MSK[[#This Row],[B_]],SEARCH(" ",B_MSK[[#This Row],[B_]])))</f>
        <v/>
      </c>
      <c r="AS243" s="5" t="str">
        <f ca="1">IF(B_MSK[[#This Row],[B_]]="","",RIGHT(B_MSK[[#This Row],[B_]],LEN(B_MSK[[#This Row],[B_]])-SEARCH(" ",B_MSK[[#This Row],[B_]])))</f>
        <v/>
      </c>
      <c r="AT243" s="5" t="str">
        <f ca="1">IF(B_MSK[[#This Row],[B_2]]="LSN",12,"")</f>
        <v/>
      </c>
      <c r="AU243" s="5" t="str">
        <f ca="1">IF(B_MSK[[#This Row],[C_1]]="","","PCS")</f>
        <v/>
      </c>
      <c r="AV243" s="5">
        <f ca="1">IF(B_MSK[[#This Row],[A_1]]="","",B_MSK[[#This Row],[A_1]]*IF(B_MSK[[#This Row],[B_1]]="",1,B_MSK[[#This Row],[B_1]])*IF(B_MSK[[#This Row],[C_1]]="",1,B_MSK[[#This Row],[C_1]]))</f>
        <v>10</v>
      </c>
      <c r="AW243" s="5" t="str">
        <f ca="1">IF(B_MSK[[#This Row],[C_2]]="",IF(B_MSK[[#This Row],[B_2]]="",IF(B_MSK[[#This Row],[A_2]]="","",B_MSK[[#This Row],[A_2]]),B_MSK[[#This Row],[B_2]]),B_MSK[[#This Row],[C_2]])</f>
        <v>PCS</v>
      </c>
      <c r="AX243" s="2">
        <f ca="1">IF(ISNUMBER(B_MSK[[#This Row],[TANGGAL DATANG]]),B_MSK[[#This Row],[TANGGAL DATANG]],AX242)</f>
        <v>44936</v>
      </c>
      <c r="AY243" s="5" t="e">
        <f ca="1">IF(B_MSK[[#This Row],[DB_ROW]]="","",INDEX([3]!db[JENIS],B_MSK[[#This Row],[DB_ROW]]-1))</f>
        <v>#REF!</v>
      </c>
      <c r="AZ243" s="5">
        <f ca="1">IF(B_MSK[[#This Row],[A_1]]="","",B_MSK[[#This Row],[A_1]])*1</f>
        <v>10</v>
      </c>
      <c r="BA243" s="5" t="str">
        <f ca="1">IF(B_MSK[[#This Row],[//]]="","",INDEX(INDIRECT(DIR&amp;$2:$2),B_MSK[[#This Row],[//]]))</f>
        <v>UNTANA</v>
      </c>
      <c r="BB243" s="5" t="str">
        <f ca="1">CONCATENATE(B_MSK[[#This Row],[concat]],B_MSK[[#This Row],[HARGA_X]],B_MSK[[#This Row],[SAT]])</f>
        <v>mejaipadimportjumbokarakter48000PCS</v>
      </c>
    </row>
    <row r="244" spans="1:54" x14ac:dyDescent="0.25">
      <c r="A244" s="6" t="s">
        <v>128</v>
      </c>
      <c r="B244" s="5" t="str">
        <f ca="1">IF(B_MSK[[#This Row],[N_ID]]="","",INDEX(INDIRECT(DIR&amp;$2:$2),MATCH(B_MSK[[#This Row],[N_ID]],INDIRECT(DIR&amp;"!NOTA[ID_P]"),0)))</f>
        <v/>
      </c>
      <c r="C244" s="5" t="str">
        <f ca="1">IF(B_MSK[[#This Row],[//]]="","",HYPERLINK("["&amp;SUBSTITUTE(DIR,"'","")&amp;"]NOTA!D"&amp;B_MSK[[#This Row],[//]]+2,"&gt;"))</f>
        <v/>
      </c>
      <c r="D244" s="5" t="str">
        <f ca="1">IF(B_MSK[[#This Row],[N_ID]]="","",COUNTIF(INDIRECT(DIR&amp;"!NOTA[ID_H]"),B_MSK[[#This Row],[ID NOTA]]))</f>
        <v/>
      </c>
      <c r="E2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4" s="7" t="str">
        <f ca="1">IF(B_MSK[[#This Row],[stt]]="ada",INDEX([2]!db[NB BM],B_MSK[DB_ROW]-1),"")</f>
        <v/>
      </c>
      <c r="H244" s="7" t="str">
        <f ca="1">IF(B_MSK[[#This Row],[//]]="","",INDEX(INDIRECT(DIR&amp;$2:$2),B_MSK[[#This Row],[//]]))</f>
        <v/>
      </c>
      <c r="I244" s="27" t="str">
        <f ca="1">IF(B_MSK[[#This Row],[//]]="","",INDEX(INDIRECT(DB_PATH&amp;$2:$2),B_MSK[[#This Row],[DB_ROW]]-1))</f>
        <v/>
      </c>
      <c r="J244" s="5" t="str">
        <f ca="1">IF(B_MSK[[#This Row],[//]]="","",IF(INDEX(INDIRECT(DIR&amp;$2:$2),B_MSK[[#This Row],[//]])="","",INDEX(INDIRECT(DIR&amp;$2:$2),B_MSK[[#This Row],[//]])))</f>
        <v/>
      </c>
      <c r="K244" s="5" t="str">
        <f ca="1">IF(B_MSK[[#This Row],[//]]="","",IF(INDEX(INDIRECT(DIR&amp;$2:$2),B_MSK[[#This Row],[//]])="","",INDEX(INDIRECT(DIR&amp;$2:$2),B_MSK[[#This Row],[//]])))</f>
        <v/>
      </c>
      <c r="L244" s="5" t="str">
        <f ca="1">IF(B_MSK[[#This Row],[//]]="","",IF(INDEX(INDIRECT(DIR&amp;$2:$2),B_MSK[[#This Row],[//]])="","",INDEX(INDIRECT(DIR&amp;$2:$2),B_MSK[[#This Row],[//]])))</f>
        <v/>
      </c>
      <c r="M244" s="13" t="str">
        <f ca="1">IF(B_MSK[[#This Row],[//]]="","",INDEX(INDIRECT(DIR&amp;$2:$2),B_MSK[[#This Row],[//]]))</f>
        <v/>
      </c>
      <c r="N244" s="13" t="str">
        <f ca="1">IF(OR(B_MSK[[#This Row],[//]]="",),"",INDEX(INDIRECT(DIR&amp;$2:$2),B_MSK[[#This Row],[//]]))</f>
        <v/>
      </c>
      <c r="O244" s="3" t="str">
        <f ca="1">IF(B_MSK[[#This Row],[//]]="","",IF(INDEX(INDIRECT(DIR&amp;$2:$2),B_MSK[[#This Row],[//]])=0,"",INDEX(INDIRECT(DIR&amp;$2:$2),B_MSK[[#This Row],[//]])))</f>
        <v/>
      </c>
      <c r="P244" s="3" t="str">
        <f ca="1">IF(B_MSK[[#This Row],[//]]="","",IF(INDEX(INDIRECT(DIR&amp;$2:$2),B_MSK[[#This Row],[//]])=0,"",INDEX(INDIRECT(DIR&amp;$2:$2),B_MSK[[#This Row],[//]])))</f>
        <v/>
      </c>
      <c r="Q244" s="12" t="str">
        <f ca="1">IF(B_MSK[[#This Row],[//]]="","",INDEX(INDIRECT(DIR&amp;$2:$2),B_MSK[[#This Row],[//]]))</f>
        <v/>
      </c>
      <c r="R2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4" s="37" t="str">
        <f ca="1">IF(B_MSK[[#This Row],[//]]="","",INDEX(INDIRECT(DIR&amp;$2:$2),B_MSK[[#This Row],[//]]))</f>
        <v/>
      </c>
      <c r="U244" s="38" t="str">
        <f ca="1">IF(SUMIF(B_MSK[NAMA BARANG],B_MSK[[#This Row],[NAMA BARANG]],B_MSK[JMLH BRG])=0,"",SUMIF(B_MSK[NAMA BARANG],B_MSK[[#This Row],[NAMA BARANG]],B_MSK[C]))</f>
        <v/>
      </c>
      <c r="V244" s="7" t="str">
        <f ca="1">IF(B_MSK[[#This Row],[//]]="","",INDEX(INDIRECT(DIR&amp;$2:$2),B_MSK[[#This Row],[//]]))</f>
        <v/>
      </c>
      <c r="W2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4" s="5" t="str">
        <f ca="1">IF(B_MSK[[#This Row],[N.B.nota]]="","",IF(MATCH(B_MSK[[#This Row],[concat]],[2]!db[NB NOTA_C],0)&gt;0,"ada",0))</f>
        <v/>
      </c>
      <c r="Y244" s="5" t="str">
        <f ca="1">IF(B_MSK[[#This Row],[N.B.nota]]="","",ADDRESS(ROW(B_MSK[QB]),COLUMN(B_MSK[QB]))&amp;":"&amp;ADDRESS(ROW(),COLUMN(B_MSK[QB])))</f>
        <v/>
      </c>
      <c r="Z244" s="5" t="str">
        <f ca="1">IF(B_MSK[[#This Row],[concat]]="","",MATCH(B_MSK[[#This Row],[concat]],[2]!db[NB NOTA_C],0)+1)</f>
        <v/>
      </c>
      <c r="AA244" s="5" t="str">
        <f ca="1">IF(B_MSK[[#This Row],[//]]="","",HYPERLINK("[D:\kerja\BANK EXP\BARU\DB.XLSX]DB!e"&amp;B_MSK[[#This Row],[DB_ROW]],"&gt;"))</f>
        <v/>
      </c>
      <c r="AB244" s="30" t="e">
        <f ca="1">MID(B_MSK[[#This Row],[/ STN_1]],FIND(" ",B_MSK[[#This Row],[/ STN_1]])+1,LEN(B_MSK[[#This Row],[/ STN_1]]))</f>
        <v>#VALUE!</v>
      </c>
      <c r="AC2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4" s="15" t="str">
        <f ca="1">IF(B_MSK[[#This Row],[HARGA_2]]="","",IF(MID(B_MSK[[#This Row],[/ STN_2]],FIND(" ",B_MSK[[#This Row],[/ STN_2]])+1,LEN(B_MSK[[#This Row],[/ STN_2]]))="LSN",B_MSK[[#This Row],[HARGA_2]]/12,""))</f>
        <v/>
      </c>
      <c r="AH244" s="7" t="str">
        <f ca="1">IF(B_MSK[[#This Row],[HARGA_3]]="","","/ "&amp;"PCS")</f>
        <v/>
      </c>
      <c r="AI244" s="15" t="str">
        <f ca="1">IF(B_MSK[[#This Row],[HARGA_3]]="",IF(B_MSK[[#This Row],[HARGA_2]]="",IF(B_MSK[[#This Row],[HARGA_1]]="","",B_MSK[[#This Row],[HARGA_1]]),B_MSK[[#This Row],[HARGA_2]]),B_MSK[[#This Row],[HARGA_3]])</f>
        <v/>
      </c>
      <c r="AJ244" s="15" t="str">
        <f ca="1">IF(B_MSK[[#This Row],[/ STN_3]]="",IF(B_MSK[[#This Row],[/ STN_2]]="",IF(B_MSK[[#This Row],[/ STN_1]]="","",B_MSK[[#This Row],[/ STN_1]]),B_MSK[[#This Row],[/ STN_2]]),B_MSK[[#This Row],[/ STN_3]])</f>
        <v/>
      </c>
      <c r="AK244" s="5" t="str">
        <f ca="1">IF(B_MSK[[#This Row],[//]]="","",SUBSTITUTE(SUBSTITUTE(SUBSTITUTE(B_MSK[[#This Row],[QTY/ CTN]]," ","_",2),"(",""),")","")&amp;"_")</f>
        <v/>
      </c>
      <c r="AL244" s="5" t="str">
        <f ca="1">IF(B_MSK[[#This Row],[A_B]]="","",SEARCH("_",B_MSK[[#This Row],[A_B]]))</f>
        <v/>
      </c>
      <c r="AM244" s="5" t="str">
        <f ca="1">IF(B_MSK[[#This Row],[A_B]]="","",LEN(B_MSK[[#This Row],[A_B]]))</f>
        <v/>
      </c>
      <c r="AN244" s="5" t="str">
        <f ca="1">IF(B_MSK[[#This Row],[A_B]]="","",LEFT(B_MSK[[#This Row],[QTY/ CTN]],B_MSK[[#This Row],[A_B_1]]))</f>
        <v/>
      </c>
      <c r="AO244" s="5" t="str">
        <f ca="1">IF(B_MSK[[#This Row],[A_B]]="","",LEFT(B_MSK[[#This Row],[A_]],SEARCH(" ",B_MSK[[#This Row],[A_]])-1))</f>
        <v/>
      </c>
      <c r="AP244" s="5" t="str">
        <f ca="1">IF(B_MSK[[#This Row],[A_B]]="","",RIGHT(B_MSK[[#This Row],[A_]],LEN(B_MSK[[#This Row],[A_]])-SEARCH(" ",B_MSK[[#This Row],[A_]])))</f>
        <v/>
      </c>
      <c r="AQ2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4" s="5" t="str">
        <f ca="1">IF(B_MSK[[#This Row],[B_]]="","",LEFT(B_MSK[[#This Row],[B_]],SEARCH(" ",B_MSK[[#This Row],[B_]])))</f>
        <v/>
      </c>
      <c r="AS244" s="5" t="str">
        <f ca="1">IF(B_MSK[[#This Row],[B_]]="","",RIGHT(B_MSK[[#This Row],[B_]],LEN(B_MSK[[#This Row],[B_]])-SEARCH(" ",B_MSK[[#This Row],[B_]])))</f>
        <v/>
      </c>
      <c r="AT244" s="5" t="str">
        <f ca="1">IF(B_MSK[[#This Row],[B_2]]="LSN",12,"")</f>
        <v/>
      </c>
      <c r="AU244" s="5" t="str">
        <f ca="1">IF(B_MSK[[#This Row],[C_1]]="","","PCS")</f>
        <v/>
      </c>
      <c r="AV244" s="5" t="str">
        <f ca="1">IF(B_MSK[[#This Row],[A_1]]="","",B_MSK[[#This Row],[A_1]]*IF(B_MSK[[#This Row],[B_1]]="",1,B_MSK[[#This Row],[B_1]])*IF(B_MSK[[#This Row],[C_1]]="",1,B_MSK[[#This Row],[C_1]]))</f>
        <v/>
      </c>
      <c r="AW244" s="5" t="str">
        <f ca="1">IF(B_MSK[[#This Row],[C_2]]="",IF(B_MSK[[#This Row],[B_2]]="",IF(B_MSK[[#This Row],[A_2]]="","",B_MSK[[#This Row],[A_2]]),B_MSK[[#This Row],[B_2]]),B_MSK[[#This Row],[C_2]])</f>
        <v/>
      </c>
      <c r="AX244" s="2">
        <f ca="1">IF(ISNUMBER(B_MSK[[#This Row],[TANGGAL DATANG]]),B_MSK[[#This Row],[TANGGAL DATANG]],AX243)</f>
        <v>44936</v>
      </c>
      <c r="AY244" s="5" t="str">
        <f ca="1">IF(B_MSK[[#This Row],[DB_ROW]]="","",INDEX([3]!db[JENIS],B_MSK[[#This Row],[DB_ROW]]-1))</f>
        <v/>
      </c>
      <c r="AZ244" s="5" t="e">
        <f ca="1">IF(B_MSK[[#This Row],[A_1]]="","",B_MSK[[#This Row],[A_1]])*1</f>
        <v>#VALUE!</v>
      </c>
      <c r="BA244" s="5" t="str">
        <f ca="1">IF(B_MSK[[#This Row],[//]]="","",INDEX(INDIRECT(DIR&amp;$2:$2),B_MSK[[#This Row],[//]]))</f>
        <v/>
      </c>
      <c r="BB244" s="5" t="str">
        <f ca="1">CONCATENATE(B_MSK[[#This Row],[concat]],B_MSK[[#This Row],[HARGA_X]],B_MSK[[#This Row],[SAT]])</f>
        <v/>
      </c>
    </row>
    <row r="245" spans="1:54" x14ac:dyDescent="0.25">
      <c r="A245" s="6" t="s">
        <v>253</v>
      </c>
      <c r="B245" s="5">
        <f ca="1">IF(B_MSK[[#This Row],[N_ID]]="","",INDEX(INDIRECT(DIR&amp;$2:$2),MATCH(B_MSK[[#This Row],[N_ID]],INDIRECT(DIR&amp;"!NOTA[ID_P]"),0)))</f>
        <v>48</v>
      </c>
      <c r="C245" s="5" t="str">
        <f ca="1">IF(B_MSK[[#This Row],[//]]="","",HYPERLINK("["&amp;SUBSTITUTE(DIR,"'","")&amp;"]NOTA!D"&amp;B_MSK[[#This Row],[//]]+2,"&gt;"))</f>
        <v>&gt;</v>
      </c>
      <c r="D245" s="5">
        <f ca="1">IF(B_MSK[[#This Row],[N_ID]]="","",COUNTIF(INDIRECT(DIR&amp;"!NOTA[ID_H]"),B_MSK[[#This Row],[ID NOTA]]))</f>
        <v>1</v>
      </c>
      <c r="E24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242</v>
      </c>
      <c r="F2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5" s="7" t="str">
        <f ca="1">IF(B_MSK[[#This Row],[stt]]="ada",INDEX([2]!db[NB BM],B_MSK[DB_ROW]-1),"")</f>
        <v>Jarum Pentol Mika 38mm</v>
      </c>
      <c r="H245" s="7" t="str">
        <f ca="1">IF(B_MSK[[#This Row],[//]]="","",INDEX(INDIRECT(DIR&amp;$2:$2),B_MSK[[#This Row],[//]]))</f>
        <v>MANDIRI BAHAGIA SEJATI</v>
      </c>
      <c r="I245" s="27" t="str">
        <f ca="1">IF(B_MSK[[#This Row],[//]]="","",INDEX(INDIRECT(DB_PATH&amp;$2:$2),B_MSK[[#This Row],[DB_ROW]]-1))</f>
        <v>1000 BOX</v>
      </c>
      <c r="J245" s="5">
        <f ca="1">IF(B_MSK[[#This Row],[//]]="","",IF(INDEX(INDIRECT(DIR&amp;$2:$2),B_MSK[[#This Row],[//]])="","",INDEX(INDIRECT(DIR&amp;$2:$2),B_MSK[[#This Row],[//]])))</f>
        <v>50</v>
      </c>
      <c r="K245" s="5">
        <f ca="1">IF(B_MSK[[#This Row],[//]]="","",IF(INDEX(INDIRECT(DIR&amp;$2:$2),B_MSK[[#This Row],[//]])="","",INDEX(INDIRECT(DIR&amp;$2:$2),B_MSK[[#This Row],[//]])))</f>
        <v>50000</v>
      </c>
      <c r="L245" s="5" t="str">
        <f ca="1">IF(B_MSK[[#This Row],[//]]="","",IF(INDEX(INDIRECT(DIR&amp;$2:$2),B_MSK[[#This Row],[//]])="","",INDEX(INDIRECT(DIR&amp;$2:$2),B_MSK[[#This Row],[//]])))</f>
        <v>BOX</v>
      </c>
      <c r="M245" s="13">
        <f ca="1">IF(B_MSK[[#This Row],[//]]="","",INDEX(INDIRECT(DIR&amp;$2:$2),B_MSK[[#This Row],[//]]))</f>
        <v>900</v>
      </c>
      <c r="N245" s="13">
        <f ca="1">IF(OR(B_MSK[[#This Row],[//]]="",),"",INDEX(INDIRECT(DIR&amp;$2:$2),B_MSK[[#This Row],[//]]))</f>
        <v>900000</v>
      </c>
      <c r="O245" s="3" t="str">
        <f ca="1">IF(B_MSK[[#This Row],[//]]="","",IF(INDEX(INDIRECT(DIR&amp;$2:$2),B_MSK[[#This Row],[//]])=0,"",INDEX(INDIRECT(DIR&amp;$2:$2),B_MSK[[#This Row],[//]])))</f>
        <v/>
      </c>
      <c r="P245" s="3" t="str">
        <f ca="1">IF(B_MSK[[#This Row],[//]]="","",IF(INDEX(INDIRECT(DIR&amp;$2:$2),B_MSK[[#This Row],[//]])=0,"",INDEX(INDIRECT(DIR&amp;$2:$2),B_MSK[[#This Row],[//]])))</f>
        <v/>
      </c>
      <c r="Q245" s="12">
        <f ca="1">IF(B_MSK[[#This Row],[//]]="","",INDEX(INDIRECT(DIR&amp;$2:$2),B_MSK[[#This Row],[//]]))</f>
        <v>45000000</v>
      </c>
      <c r="R24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4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45000000</v>
      </c>
      <c r="T245" s="37">
        <f ca="1">IF(B_MSK[[#This Row],[//]]="","",INDEX(INDIRECT(DIR&amp;$2:$2),B_MSK[[#This Row],[//]]))</f>
        <v>0</v>
      </c>
      <c r="U245" s="38">
        <f ca="1">IF(SUMIF(B_MSK[NAMA BARANG],B_MSK[[#This Row],[NAMA BARANG]],B_MSK[JMLH BRG])=0,"",SUMIF(B_MSK[NAMA BARANG],B_MSK[[#This Row],[NAMA BARANG]],B_MSK[C]))</f>
        <v>50</v>
      </c>
      <c r="V245" s="7" t="str">
        <f ca="1">IF(B_MSK[[#This Row],[//]]="","",INDEX(INDIRECT(DIR&amp;$2:$2),B_MSK[[#This Row],[//]]))</f>
        <v>JARUM PENTOL MIKA 38MM (ISI 40)</v>
      </c>
      <c r="W245" s="7" t="str">
        <f ca="1">LOWER(SUBSTITUTE(SUBSTITUTE(SUBSTITUTE(SUBSTITUTE(SUBSTITUTE(SUBSTITUTE(SUBSTITUTE(SUBSTITUTE(SUBSTITUTE(B_MSK[[#This Row],[N.B.nota]]," ",""),"-",""),"(",""),")",""),".",""),",",""),"/",""),"""",""),"+",""))</f>
        <v>jarumpentolmika38mmisi40</v>
      </c>
      <c r="X245" s="5" t="str">
        <f ca="1">IF(B_MSK[[#This Row],[N.B.nota]]="","",IF(MATCH(B_MSK[[#This Row],[concat]],[2]!db[NB NOTA_C],0)&gt;0,"ada",0))</f>
        <v>ada</v>
      </c>
      <c r="Y245" s="5" t="str">
        <f ca="1">IF(B_MSK[[#This Row],[N.B.nota]]="","",ADDRESS(ROW(B_MSK[QB]),COLUMN(B_MSK[QB]))&amp;":"&amp;ADDRESS(ROW(),COLUMN(B_MSK[QB])))</f>
        <v>$D$4:$D$245</v>
      </c>
      <c r="Z245" s="5">
        <f ca="1">IF(B_MSK[[#This Row],[concat]]="","",MATCH(B_MSK[[#This Row],[concat]],[2]!db[NB NOTA_C],0)+1)</f>
        <v>2242</v>
      </c>
      <c r="AA245" s="5" t="str">
        <f ca="1">IF(B_MSK[[#This Row],[//]]="","",HYPERLINK("[D:\kerja\BANK EXP\BARU\DB.XLSX]DB!e"&amp;B_MSK[[#This Row],[DB_ROW]],"&gt;"))</f>
        <v>&gt;</v>
      </c>
      <c r="AB245" s="30" t="str">
        <f ca="1">MID(B_MSK[[#This Row],[/ STN_1]],FIND(" ",B_MSK[[#This Row],[/ STN_1]])+1,LEN(B_MSK[[#This Row],[/ STN_1]]))</f>
        <v>BOX</v>
      </c>
      <c r="AC245" s="11">
        <f ca="1">IF(B_MSK[[#This Row],[//]]="","",IF(B_MSK[[#This Row],[ JUMLAH ]]="","",IF(B_MSK[[#This Row],[C]]="",B_MSK[[#This Row],[HARGA CTN]]/B_MSK[[#This Row],[JMLH BRG]],B_MSK[[#This Row],[HARGA CTN]]/B_MSK[[#This Row],[A_1]])))</f>
        <v>900</v>
      </c>
      <c r="AD2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2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5" s="15" t="str">
        <f ca="1">IF(B_MSK[[#This Row],[HARGA_2]]="","",IF(MID(B_MSK[[#This Row],[/ STN_2]],FIND(" ",B_MSK[[#This Row],[/ STN_2]])+1,LEN(B_MSK[[#This Row],[/ STN_2]]))="LSN",B_MSK[[#This Row],[HARGA_2]]/12,""))</f>
        <v/>
      </c>
      <c r="AH245" s="7" t="str">
        <f ca="1">IF(B_MSK[[#This Row],[HARGA_3]]="","","/ "&amp;"PCS")</f>
        <v/>
      </c>
      <c r="AI245" s="15">
        <f ca="1">IF(B_MSK[[#This Row],[HARGA_3]]="",IF(B_MSK[[#This Row],[HARGA_2]]="",IF(B_MSK[[#This Row],[HARGA_1]]="","",B_MSK[[#This Row],[HARGA_1]]),B_MSK[[#This Row],[HARGA_2]]),B_MSK[[#This Row],[HARGA_3]])</f>
        <v>900</v>
      </c>
      <c r="AJ245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245" s="5" t="str">
        <f ca="1">IF(B_MSK[[#This Row],[//]]="","",SUBSTITUTE(SUBSTITUTE(SUBSTITUTE(B_MSK[[#This Row],[QTY/ CTN]]," ","_",2),"(",""),")","")&amp;"_")</f>
        <v>1000 BOX_</v>
      </c>
      <c r="AL245" s="5">
        <f ca="1">IF(B_MSK[[#This Row],[A_B]]="","",SEARCH("_",B_MSK[[#This Row],[A_B]]))</f>
        <v>9</v>
      </c>
      <c r="AM245" s="5">
        <f ca="1">IF(B_MSK[[#This Row],[A_B]]="","",LEN(B_MSK[[#This Row],[A_B]]))</f>
        <v>9</v>
      </c>
      <c r="AN245" s="5" t="str">
        <f ca="1">IF(B_MSK[[#This Row],[A_B]]="","",LEFT(B_MSK[[#This Row],[QTY/ CTN]],B_MSK[[#This Row],[A_B_1]]))</f>
        <v>1000 BOX</v>
      </c>
      <c r="AO245" s="5" t="str">
        <f ca="1">IF(B_MSK[[#This Row],[A_B]]="","",LEFT(B_MSK[[#This Row],[A_]],SEARCH(" ",B_MSK[[#This Row],[A_]])-1))</f>
        <v>1000</v>
      </c>
      <c r="AP245" s="5" t="str">
        <f ca="1">IF(B_MSK[[#This Row],[A_B]]="","",RIGHT(B_MSK[[#This Row],[A_]],LEN(B_MSK[[#This Row],[A_]])-SEARCH(" ",B_MSK[[#This Row],[A_]])))</f>
        <v>BOX</v>
      </c>
      <c r="AQ2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5" s="5" t="str">
        <f ca="1">IF(B_MSK[[#This Row],[B_]]="","",LEFT(B_MSK[[#This Row],[B_]],SEARCH(" ",B_MSK[[#This Row],[B_]])))</f>
        <v/>
      </c>
      <c r="AS245" s="5" t="str">
        <f ca="1">IF(B_MSK[[#This Row],[B_]]="","",RIGHT(B_MSK[[#This Row],[B_]],LEN(B_MSK[[#This Row],[B_]])-SEARCH(" ",B_MSK[[#This Row],[B_]])))</f>
        <v/>
      </c>
      <c r="AT245" s="5" t="str">
        <f ca="1">IF(B_MSK[[#This Row],[B_2]]="LSN",12,"")</f>
        <v/>
      </c>
      <c r="AU245" s="5" t="str">
        <f ca="1">IF(B_MSK[[#This Row],[C_1]]="","","PCS")</f>
        <v/>
      </c>
      <c r="AV245" s="5">
        <f ca="1">IF(B_MSK[[#This Row],[A_1]]="","",B_MSK[[#This Row],[A_1]]*IF(B_MSK[[#This Row],[B_1]]="",1,B_MSK[[#This Row],[B_1]])*IF(B_MSK[[#This Row],[C_1]]="",1,B_MSK[[#This Row],[C_1]]))</f>
        <v>1000</v>
      </c>
      <c r="AW245" s="5" t="str">
        <f ca="1">IF(B_MSK[[#This Row],[C_2]]="",IF(B_MSK[[#This Row],[B_2]]="",IF(B_MSK[[#This Row],[A_2]]="","",B_MSK[[#This Row],[A_2]]),B_MSK[[#This Row],[B_2]]),B_MSK[[#This Row],[C_2]])</f>
        <v>BOX</v>
      </c>
      <c r="AX245" s="2">
        <f ca="1">IF(ISNUMBER(B_MSK[[#This Row],[TANGGAL DATANG]]),B_MSK[[#This Row],[TANGGAL DATANG]],AX244)</f>
        <v>44936</v>
      </c>
      <c r="AY245" s="5" t="e">
        <f ca="1">IF(B_MSK[[#This Row],[DB_ROW]]="","",INDEX([3]!db[JENIS],B_MSK[[#This Row],[DB_ROW]]-1))</f>
        <v>#REF!</v>
      </c>
      <c r="AZ245" s="5">
        <f ca="1">IF(B_MSK[[#This Row],[A_1]]="","",B_MSK[[#This Row],[A_1]])*1</f>
        <v>1000</v>
      </c>
      <c r="BA245" s="5" t="str">
        <f ca="1">IF(B_MSK[[#This Row],[//]]="","",INDEX(INDIRECT(DIR&amp;$2:$2),B_MSK[[#This Row],[//]]))</f>
        <v>UNTANA</v>
      </c>
      <c r="BB245" s="5" t="str">
        <f ca="1">CONCATENATE(B_MSK[[#This Row],[concat]],B_MSK[[#This Row],[HARGA_X]],B_MSK[[#This Row],[SAT]])</f>
        <v>jarumpentolmika38mmisi40900BOX</v>
      </c>
    </row>
    <row r="246" spans="1:54" x14ac:dyDescent="0.25">
      <c r="A246" s="6" t="s">
        <v>128</v>
      </c>
      <c r="B246" s="5" t="str">
        <f ca="1">IF(B_MSK[[#This Row],[N_ID]]="","",INDEX(INDIRECT(DIR&amp;$2:$2),MATCH(B_MSK[[#This Row],[N_ID]],INDIRECT(DIR&amp;"!NOTA[ID_P]"),0)))</f>
        <v/>
      </c>
      <c r="C246" s="5" t="str">
        <f ca="1">IF(B_MSK[[#This Row],[//]]="","",HYPERLINK("["&amp;SUBSTITUTE(DIR,"'","")&amp;"]NOTA!D"&amp;B_MSK[[#This Row],[//]]+2,"&gt;"))</f>
        <v/>
      </c>
      <c r="D246" s="5" t="str">
        <f ca="1">IF(B_MSK[[#This Row],[N_ID]]="","",COUNTIF(INDIRECT(DIR&amp;"!NOTA[ID_H]"),B_MSK[[#This Row],[ID NOTA]]))</f>
        <v/>
      </c>
      <c r="E2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6" s="7" t="str">
        <f ca="1">IF(B_MSK[[#This Row],[stt]]="ada",INDEX([2]!db[NB BM],B_MSK[DB_ROW]-1),"")</f>
        <v/>
      </c>
      <c r="H246" s="7" t="str">
        <f ca="1">IF(B_MSK[[#This Row],[//]]="","",INDEX(INDIRECT(DIR&amp;$2:$2),B_MSK[[#This Row],[//]]))</f>
        <v/>
      </c>
      <c r="I246" s="27" t="str">
        <f ca="1">IF(B_MSK[[#This Row],[//]]="","",INDEX(INDIRECT(DB_PATH&amp;$2:$2),B_MSK[[#This Row],[DB_ROW]]-1))</f>
        <v/>
      </c>
      <c r="J246" s="5" t="str">
        <f ca="1">IF(B_MSK[[#This Row],[//]]="","",IF(INDEX(INDIRECT(DIR&amp;$2:$2),B_MSK[[#This Row],[//]])="","",INDEX(INDIRECT(DIR&amp;$2:$2),B_MSK[[#This Row],[//]])))</f>
        <v/>
      </c>
      <c r="K246" s="5" t="str">
        <f ca="1">IF(B_MSK[[#This Row],[//]]="","",IF(INDEX(INDIRECT(DIR&amp;$2:$2),B_MSK[[#This Row],[//]])="","",INDEX(INDIRECT(DIR&amp;$2:$2),B_MSK[[#This Row],[//]])))</f>
        <v/>
      </c>
      <c r="L246" s="5" t="str">
        <f ca="1">IF(B_MSK[[#This Row],[//]]="","",IF(INDEX(INDIRECT(DIR&amp;$2:$2),B_MSK[[#This Row],[//]])="","",INDEX(INDIRECT(DIR&amp;$2:$2),B_MSK[[#This Row],[//]])))</f>
        <v/>
      </c>
      <c r="M246" s="13" t="str">
        <f ca="1">IF(B_MSK[[#This Row],[//]]="","",INDEX(INDIRECT(DIR&amp;$2:$2),B_MSK[[#This Row],[//]]))</f>
        <v/>
      </c>
      <c r="N246" s="13" t="str">
        <f ca="1">IF(OR(B_MSK[[#This Row],[//]]="",),"",INDEX(INDIRECT(DIR&amp;$2:$2),B_MSK[[#This Row],[//]]))</f>
        <v/>
      </c>
      <c r="O246" s="3" t="str">
        <f ca="1">IF(B_MSK[[#This Row],[//]]="","",IF(INDEX(INDIRECT(DIR&amp;$2:$2),B_MSK[[#This Row],[//]])=0,"",INDEX(INDIRECT(DIR&amp;$2:$2),B_MSK[[#This Row],[//]])))</f>
        <v/>
      </c>
      <c r="P246" s="3" t="str">
        <f ca="1">IF(B_MSK[[#This Row],[//]]="","",IF(INDEX(INDIRECT(DIR&amp;$2:$2),B_MSK[[#This Row],[//]])=0,"",INDEX(INDIRECT(DIR&amp;$2:$2),B_MSK[[#This Row],[//]])))</f>
        <v/>
      </c>
      <c r="Q246" s="12" t="str">
        <f ca="1">IF(B_MSK[[#This Row],[//]]="","",INDEX(INDIRECT(DIR&amp;$2:$2),B_MSK[[#This Row],[//]]))</f>
        <v/>
      </c>
      <c r="R2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6" s="37" t="str">
        <f ca="1">IF(B_MSK[[#This Row],[//]]="","",INDEX(INDIRECT(DIR&amp;$2:$2),B_MSK[[#This Row],[//]]))</f>
        <v/>
      </c>
      <c r="U246" s="38" t="str">
        <f ca="1">IF(SUMIF(B_MSK[NAMA BARANG],B_MSK[[#This Row],[NAMA BARANG]],B_MSK[JMLH BRG])=0,"",SUMIF(B_MSK[NAMA BARANG],B_MSK[[#This Row],[NAMA BARANG]],B_MSK[C]))</f>
        <v/>
      </c>
      <c r="V246" s="7" t="str">
        <f ca="1">IF(B_MSK[[#This Row],[//]]="","",INDEX(INDIRECT(DIR&amp;$2:$2),B_MSK[[#This Row],[//]]))</f>
        <v/>
      </c>
      <c r="W2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6" s="5" t="str">
        <f ca="1">IF(B_MSK[[#This Row],[N.B.nota]]="","",IF(MATCH(B_MSK[[#This Row],[concat]],[2]!db[NB NOTA_C],0)&gt;0,"ada",0))</f>
        <v/>
      </c>
      <c r="Y246" s="5" t="str">
        <f ca="1">IF(B_MSK[[#This Row],[N.B.nota]]="","",ADDRESS(ROW(B_MSK[QB]),COLUMN(B_MSK[QB]))&amp;":"&amp;ADDRESS(ROW(),COLUMN(B_MSK[QB])))</f>
        <v/>
      </c>
      <c r="Z246" s="5" t="str">
        <f ca="1">IF(B_MSK[[#This Row],[concat]]="","",MATCH(B_MSK[[#This Row],[concat]],[2]!db[NB NOTA_C],0)+1)</f>
        <v/>
      </c>
      <c r="AA246" s="5" t="str">
        <f ca="1">IF(B_MSK[[#This Row],[//]]="","",HYPERLINK("[D:\kerja\BANK EXP\BARU\DB.XLSX]DB!e"&amp;B_MSK[[#This Row],[DB_ROW]],"&gt;"))</f>
        <v/>
      </c>
      <c r="AB246" s="30" t="e">
        <f ca="1">MID(B_MSK[[#This Row],[/ STN_1]],FIND(" ",B_MSK[[#This Row],[/ STN_1]])+1,LEN(B_MSK[[#This Row],[/ STN_1]]))</f>
        <v>#VALUE!</v>
      </c>
      <c r="AC2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6" s="15" t="str">
        <f ca="1">IF(B_MSK[[#This Row],[HARGA_2]]="","",IF(MID(B_MSK[[#This Row],[/ STN_2]],FIND(" ",B_MSK[[#This Row],[/ STN_2]])+1,LEN(B_MSK[[#This Row],[/ STN_2]]))="LSN",B_MSK[[#This Row],[HARGA_2]]/12,""))</f>
        <v/>
      </c>
      <c r="AH246" s="7" t="str">
        <f ca="1">IF(B_MSK[[#This Row],[HARGA_3]]="","","/ "&amp;"PCS")</f>
        <v/>
      </c>
      <c r="AI246" s="15" t="str">
        <f ca="1">IF(B_MSK[[#This Row],[HARGA_3]]="",IF(B_MSK[[#This Row],[HARGA_2]]="",IF(B_MSK[[#This Row],[HARGA_1]]="","",B_MSK[[#This Row],[HARGA_1]]),B_MSK[[#This Row],[HARGA_2]]),B_MSK[[#This Row],[HARGA_3]])</f>
        <v/>
      </c>
      <c r="AJ246" s="15" t="str">
        <f ca="1">IF(B_MSK[[#This Row],[/ STN_3]]="",IF(B_MSK[[#This Row],[/ STN_2]]="",IF(B_MSK[[#This Row],[/ STN_1]]="","",B_MSK[[#This Row],[/ STN_1]]),B_MSK[[#This Row],[/ STN_2]]),B_MSK[[#This Row],[/ STN_3]])</f>
        <v/>
      </c>
      <c r="AK246" s="5" t="str">
        <f ca="1">IF(B_MSK[[#This Row],[//]]="","",SUBSTITUTE(SUBSTITUTE(SUBSTITUTE(B_MSK[[#This Row],[QTY/ CTN]]," ","_",2),"(",""),")","")&amp;"_")</f>
        <v/>
      </c>
      <c r="AL246" s="5" t="str">
        <f ca="1">IF(B_MSK[[#This Row],[A_B]]="","",SEARCH("_",B_MSK[[#This Row],[A_B]]))</f>
        <v/>
      </c>
      <c r="AM246" s="5" t="str">
        <f ca="1">IF(B_MSK[[#This Row],[A_B]]="","",LEN(B_MSK[[#This Row],[A_B]]))</f>
        <v/>
      </c>
      <c r="AN246" s="5" t="str">
        <f ca="1">IF(B_MSK[[#This Row],[A_B]]="","",LEFT(B_MSK[[#This Row],[QTY/ CTN]],B_MSK[[#This Row],[A_B_1]]))</f>
        <v/>
      </c>
      <c r="AO246" s="5" t="str">
        <f ca="1">IF(B_MSK[[#This Row],[A_B]]="","",LEFT(B_MSK[[#This Row],[A_]],SEARCH(" ",B_MSK[[#This Row],[A_]])-1))</f>
        <v/>
      </c>
      <c r="AP246" s="5" t="str">
        <f ca="1">IF(B_MSK[[#This Row],[A_B]]="","",RIGHT(B_MSK[[#This Row],[A_]],LEN(B_MSK[[#This Row],[A_]])-SEARCH(" ",B_MSK[[#This Row],[A_]])))</f>
        <v/>
      </c>
      <c r="AQ2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6" s="5" t="str">
        <f ca="1">IF(B_MSK[[#This Row],[B_]]="","",LEFT(B_MSK[[#This Row],[B_]],SEARCH(" ",B_MSK[[#This Row],[B_]])))</f>
        <v/>
      </c>
      <c r="AS246" s="5" t="str">
        <f ca="1">IF(B_MSK[[#This Row],[B_]]="","",RIGHT(B_MSK[[#This Row],[B_]],LEN(B_MSK[[#This Row],[B_]])-SEARCH(" ",B_MSK[[#This Row],[B_]])))</f>
        <v/>
      </c>
      <c r="AT246" s="5" t="str">
        <f ca="1">IF(B_MSK[[#This Row],[B_2]]="LSN",12,"")</f>
        <v/>
      </c>
      <c r="AU246" s="5" t="str">
        <f ca="1">IF(B_MSK[[#This Row],[C_1]]="","","PCS")</f>
        <v/>
      </c>
      <c r="AV246" s="5" t="str">
        <f ca="1">IF(B_MSK[[#This Row],[A_1]]="","",B_MSK[[#This Row],[A_1]]*IF(B_MSK[[#This Row],[B_1]]="",1,B_MSK[[#This Row],[B_1]])*IF(B_MSK[[#This Row],[C_1]]="",1,B_MSK[[#This Row],[C_1]]))</f>
        <v/>
      </c>
      <c r="AW246" s="5" t="str">
        <f ca="1">IF(B_MSK[[#This Row],[C_2]]="",IF(B_MSK[[#This Row],[B_2]]="",IF(B_MSK[[#This Row],[A_2]]="","",B_MSK[[#This Row],[A_2]]),B_MSK[[#This Row],[B_2]]),B_MSK[[#This Row],[C_2]])</f>
        <v/>
      </c>
      <c r="AX246" s="2">
        <f ca="1">IF(ISNUMBER(B_MSK[[#This Row],[TANGGAL DATANG]]),B_MSK[[#This Row],[TANGGAL DATANG]],AX245)</f>
        <v>44936</v>
      </c>
      <c r="AY246" s="5" t="str">
        <f ca="1">IF(B_MSK[[#This Row],[DB_ROW]]="","",INDEX([3]!db[JENIS],B_MSK[[#This Row],[DB_ROW]]-1))</f>
        <v/>
      </c>
      <c r="AZ246" s="5" t="e">
        <f ca="1">IF(B_MSK[[#This Row],[A_1]]="","",B_MSK[[#This Row],[A_1]])*1</f>
        <v>#VALUE!</v>
      </c>
      <c r="BA246" s="5" t="str">
        <f ca="1">IF(B_MSK[[#This Row],[//]]="","",INDEX(INDIRECT(DIR&amp;$2:$2),B_MSK[[#This Row],[//]]))</f>
        <v/>
      </c>
      <c r="BB246" s="5" t="str">
        <f ca="1">CONCATENATE(B_MSK[[#This Row],[concat]],B_MSK[[#This Row],[HARGA_X]],B_MSK[[#This Row],[SAT]])</f>
        <v/>
      </c>
    </row>
    <row r="247" spans="1:54" x14ac:dyDescent="0.25">
      <c r="A247" s="6" t="s">
        <v>254</v>
      </c>
      <c r="B247" s="5">
        <f ca="1">IF(B_MSK[[#This Row],[N_ID]]="","",INDEX(INDIRECT(DIR&amp;$2:$2),MATCH(B_MSK[[#This Row],[N_ID]],INDIRECT(DIR&amp;"!NOTA[ID_P]"),0)))</f>
        <v>49</v>
      </c>
      <c r="C247" s="5" t="str">
        <f ca="1">IF(B_MSK[[#This Row],[//]]="","",HYPERLINK("["&amp;SUBSTITUTE(DIR,"'","")&amp;"]NOTA!D"&amp;B_MSK[[#This Row],[//]]+2,"&gt;"))</f>
        <v>&gt;</v>
      </c>
      <c r="D247" s="5">
        <f ca="1">IF(B_MSK[[#This Row],[N_ID]]="","",COUNTIF(INDIRECT(DIR&amp;"!NOTA[ID_H]"),B_MSK[[#This Row],[ID NOTA]]))</f>
        <v>1</v>
      </c>
      <c r="E24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244</v>
      </c>
      <c r="F2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7" s="7" t="str">
        <f ca="1">IF(B_MSK[[#This Row],[stt]]="ada",INDEX([2]!db[NB BM],B_MSK[DB_ROW]-1),"")</f>
        <v>Asahan Tabung 231</v>
      </c>
      <c r="H247" s="7" t="str">
        <f ca="1">IF(B_MSK[[#This Row],[//]]="","",INDEX(INDIRECT(DIR&amp;$2:$2),B_MSK[[#This Row],[//]]))</f>
        <v>SURYA PRATAMA</v>
      </c>
      <c r="I247" s="27" t="str">
        <f ca="1">IF(B_MSK[[#This Row],[//]]="","",INDEX(INDIRECT(DB_PATH&amp;$2:$2),B_MSK[[#This Row],[DB_ROW]]-1))</f>
        <v>120 PCS</v>
      </c>
      <c r="J247" s="5">
        <f ca="1">IF(B_MSK[[#This Row],[//]]="","",IF(INDEX(INDIRECT(DIR&amp;$2:$2),B_MSK[[#This Row],[//]])="","",INDEX(INDIRECT(DIR&amp;$2:$2),B_MSK[[#This Row],[//]])))</f>
        <v>30</v>
      </c>
      <c r="K247" s="5" t="str">
        <f ca="1">IF(B_MSK[[#This Row],[//]]="","",IF(INDEX(INDIRECT(DIR&amp;$2:$2),B_MSK[[#This Row],[//]])="","",INDEX(INDIRECT(DIR&amp;$2:$2),B_MSK[[#This Row],[//]])))</f>
        <v/>
      </c>
      <c r="L247" s="5" t="str">
        <f ca="1">IF(B_MSK[[#This Row],[//]]="","",IF(INDEX(INDIRECT(DIR&amp;$2:$2),B_MSK[[#This Row],[//]])="","",INDEX(INDIRECT(DIR&amp;$2:$2),B_MSK[[#This Row],[//]])))</f>
        <v/>
      </c>
      <c r="M247" s="13">
        <f ca="1">IF(B_MSK[[#This Row],[//]]="","",INDEX(INDIRECT(DIR&amp;$2:$2),B_MSK[[#This Row],[//]]))</f>
        <v>10100</v>
      </c>
      <c r="N247" s="13">
        <f ca="1">IF(OR(B_MSK[[#This Row],[//]]="",),"",INDEX(INDIRECT(DIR&amp;$2:$2),B_MSK[[#This Row],[//]]))</f>
        <v>1212000</v>
      </c>
      <c r="O247" s="3" t="str">
        <f ca="1">IF(B_MSK[[#This Row],[//]]="","",IF(INDEX(INDIRECT(DIR&amp;$2:$2),B_MSK[[#This Row],[//]])=0,"",INDEX(INDIRECT(DIR&amp;$2:$2),B_MSK[[#This Row],[//]])))</f>
        <v/>
      </c>
      <c r="P247" s="3" t="str">
        <f ca="1">IF(B_MSK[[#This Row],[//]]="","",IF(INDEX(INDIRECT(DIR&amp;$2:$2),B_MSK[[#This Row],[//]])=0,"",INDEX(INDIRECT(DIR&amp;$2:$2),B_MSK[[#This Row],[//]])))</f>
        <v/>
      </c>
      <c r="Q247" s="12">
        <f ca="1">IF(B_MSK[[#This Row],[//]]="","",INDEX(INDIRECT(DIR&amp;$2:$2),B_MSK[[#This Row],[//]]))</f>
        <v>36360000</v>
      </c>
      <c r="R24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4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36360000</v>
      </c>
      <c r="T247" s="37">
        <f ca="1">IF(B_MSK[[#This Row],[//]]="","",INDEX(INDIRECT(DIR&amp;$2:$2),B_MSK[[#This Row],[//]]))</f>
        <v>0</v>
      </c>
      <c r="U247" s="38" t="str">
        <f ca="1">IF(SUMIF(B_MSK[NAMA BARANG],B_MSK[[#This Row],[NAMA BARANG]],B_MSK[JMLH BRG])=0,"",SUMIF(B_MSK[NAMA BARANG],B_MSK[[#This Row],[NAMA BARANG]],B_MSK[C]))</f>
        <v/>
      </c>
      <c r="V247" s="7" t="str">
        <f ca="1">IF(B_MSK[[#This Row],[//]]="","",INDEX(INDIRECT(DIR&amp;$2:$2),B_MSK[[#This Row],[//]]))</f>
        <v>SERUTAN TABUNG 231 (MIX) ISI 24 PCS@120</v>
      </c>
      <c r="W247" s="7" t="str">
        <f ca="1">LOWER(SUBSTITUTE(SUBSTITUTE(SUBSTITUTE(SUBSTITUTE(SUBSTITUTE(SUBSTITUTE(SUBSTITUTE(SUBSTITUTE(SUBSTITUTE(B_MSK[[#This Row],[N.B.nota]]," ",""),"-",""),"(",""),")",""),".",""),",",""),"/",""),"""",""),"+",""))</f>
        <v>serutantabung231mixisi24pcs@120</v>
      </c>
      <c r="X247" s="5" t="str">
        <f ca="1">IF(B_MSK[[#This Row],[N.B.nota]]="","",IF(MATCH(B_MSK[[#This Row],[concat]],[2]!db[NB NOTA_C],0)&gt;0,"ada",0))</f>
        <v>ada</v>
      </c>
      <c r="Y247" s="5" t="str">
        <f ca="1">IF(B_MSK[[#This Row],[N.B.nota]]="","",ADDRESS(ROW(B_MSK[QB]),COLUMN(B_MSK[QB]))&amp;":"&amp;ADDRESS(ROW(),COLUMN(B_MSK[QB])))</f>
        <v>$D$4:$D$247</v>
      </c>
      <c r="Z247" s="5">
        <f ca="1">IF(B_MSK[[#This Row],[concat]]="","",MATCH(B_MSK[[#This Row],[concat]],[2]!db[NB NOTA_C],0)+1)</f>
        <v>2241</v>
      </c>
      <c r="AA247" s="5" t="str">
        <f ca="1">IF(B_MSK[[#This Row],[//]]="","",HYPERLINK("[D:\kerja\BANK EXP\BARU\DB.XLSX]DB!e"&amp;B_MSK[[#This Row],[DB_ROW]],"&gt;"))</f>
        <v>&gt;</v>
      </c>
      <c r="AB247" s="30" t="str">
        <f ca="1">MID(B_MSK[[#This Row],[/ STN_1]],FIND(" ",B_MSK[[#This Row],[/ STN_1]])+1,LEN(B_MSK[[#This Row],[/ STN_1]]))</f>
        <v>PCS</v>
      </c>
      <c r="AC247" s="11">
        <f ca="1">IF(B_MSK[[#This Row],[//]]="","",IF(B_MSK[[#This Row],[ JUMLAH ]]="","",IF(B_MSK[[#This Row],[C]]="",B_MSK[[#This Row],[HARGA CTN]]/B_MSK[[#This Row],[JMLH BRG]],B_MSK[[#This Row],[HARGA CTN]]/B_MSK[[#This Row],[A_1]])))</f>
        <v>10100</v>
      </c>
      <c r="AD2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7" s="15" t="str">
        <f ca="1">IF(B_MSK[[#This Row],[HARGA_2]]="","",IF(MID(B_MSK[[#This Row],[/ STN_2]],FIND(" ",B_MSK[[#This Row],[/ STN_2]])+1,LEN(B_MSK[[#This Row],[/ STN_2]]))="LSN",B_MSK[[#This Row],[HARGA_2]]/12,""))</f>
        <v/>
      </c>
      <c r="AH247" s="7" t="str">
        <f ca="1">IF(B_MSK[[#This Row],[HARGA_3]]="","","/ "&amp;"PCS")</f>
        <v/>
      </c>
      <c r="AI247" s="15">
        <f ca="1">IF(B_MSK[[#This Row],[HARGA_3]]="",IF(B_MSK[[#This Row],[HARGA_2]]="",IF(B_MSK[[#This Row],[HARGA_1]]="","",B_MSK[[#This Row],[HARGA_1]]),B_MSK[[#This Row],[HARGA_2]]),B_MSK[[#This Row],[HARGA_3]])</f>
        <v>10100</v>
      </c>
      <c r="AJ24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7" s="5" t="str">
        <f ca="1">IF(B_MSK[[#This Row],[//]]="","",SUBSTITUTE(SUBSTITUTE(SUBSTITUTE(B_MSK[[#This Row],[QTY/ CTN]]," ","_",2),"(",""),")","")&amp;"_")</f>
        <v>120 PCS_</v>
      </c>
      <c r="AL247" s="5">
        <f ca="1">IF(B_MSK[[#This Row],[A_B]]="","",SEARCH("_",B_MSK[[#This Row],[A_B]]))</f>
        <v>8</v>
      </c>
      <c r="AM247" s="5">
        <f ca="1">IF(B_MSK[[#This Row],[A_B]]="","",LEN(B_MSK[[#This Row],[A_B]]))</f>
        <v>8</v>
      </c>
      <c r="AN247" s="5" t="str">
        <f ca="1">IF(B_MSK[[#This Row],[A_B]]="","",LEFT(B_MSK[[#This Row],[QTY/ CTN]],B_MSK[[#This Row],[A_B_1]]))</f>
        <v>120 PCS</v>
      </c>
      <c r="AO247" s="5" t="str">
        <f ca="1">IF(B_MSK[[#This Row],[A_B]]="","",LEFT(B_MSK[[#This Row],[A_]],SEARCH(" ",B_MSK[[#This Row],[A_]])-1))</f>
        <v>120</v>
      </c>
      <c r="AP247" s="5" t="str">
        <f ca="1">IF(B_MSK[[#This Row],[A_B]]="","",RIGHT(B_MSK[[#This Row],[A_]],LEN(B_MSK[[#This Row],[A_]])-SEARCH(" ",B_MSK[[#This Row],[A_]])))</f>
        <v>PCS</v>
      </c>
      <c r="AQ2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7" s="5" t="str">
        <f ca="1">IF(B_MSK[[#This Row],[B_]]="","",LEFT(B_MSK[[#This Row],[B_]],SEARCH(" ",B_MSK[[#This Row],[B_]])))</f>
        <v/>
      </c>
      <c r="AS247" s="5" t="str">
        <f ca="1">IF(B_MSK[[#This Row],[B_]]="","",RIGHT(B_MSK[[#This Row],[B_]],LEN(B_MSK[[#This Row],[B_]])-SEARCH(" ",B_MSK[[#This Row],[B_]])))</f>
        <v/>
      </c>
      <c r="AT247" s="5" t="str">
        <f ca="1">IF(B_MSK[[#This Row],[B_2]]="LSN",12,"")</f>
        <v/>
      </c>
      <c r="AU247" s="5" t="str">
        <f ca="1">IF(B_MSK[[#This Row],[C_1]]="","","PCS")</f>
        <v/>
      </c>
      <c r="AV247" s="5">
        <f ca="1">IF(B_MSK[[#This Row],[A_1]]="","",B_MSK[[#This Row],[A_1]]*IF(B_MSK[[#This Row],[B_1]]="",1,B_MSK[[#This Row],[B_1]])*IF(B_MSK[[#This Row],[C_1]]="",1,B_MSK[[#This Row],[C_1]]))</f>
        <v>120</v>
      </c>
      <c r="AW247" s="5" t="str">
        <f ca="1">IF(B_MSK[[#This Row],[C_2]]="",IF(B_MSK[[#This Row],[B_2]]="",IF(B_MSK[[#This Row],[A_2]]="","",B_MSK[[#This Row],[A_2]]),B_MSK[[#This Row],[B_2]]),B_MSK[[#This Row],[C_2]])</f>
        <v>PCS</v>
      </c>
      <c r="AX247" s="2">
        <f ca="1">IF(ISNUMBER(B_MSK[[#This Row],[TANGGAL DATANG]]),B_MSK[[#This Row],[TANGGAL DATANG]],AX246)</f>
        <v>44936</v>
      </c>
      <c r="AY247" s="5" t="e">
        <f ca="1">IF(B_MSK[[#This Row],[DB_ROW]]="","",INDEX([3]!db[JENIS],B_MSK[[#This Row],[DB_ROW]]-1))</f>
        <v>#REF!</v>
      </c>
      <c r="AZ247" s="5">
        <f ca="1">IF(B_MSK[[#This Row],[A_1]]="","",B_MSK[[#This Row],[A_1]])*1</f>
        <v>120</v>
      </c>
      <c r="BA247" s="5" t="str">
        <f ca="1">IF(B_MSK[[#This Row],[//]]="","",INDEX(INDIRECT(DIR&amp;$2:$2),B_MSK[[#This Row],[//]]))</f>
        <v>UNTANA</v>
      </c>
      <c r="BB247" s="5" t="str">
        <f ca="1">CONCATENATE(B_MSK[[#This Row],[concat]],B_MSK[[#This Row],[HARGA_X]],B_MSK[[#This Row],[SAT]])</f>
        <v>serutantabung231mixisi24pcs@12010100</v>
      </c>
    </row>
    <row r="248" spans="1:54" x14ac:dyDescent="0.25">
      <c r="A248" s="6" t="s">
        <v>128</v>
      </c>
      <c r="B248" s="5" t="str">
        <f ca="1">IF(B_MSK[[#This Row],[N_ID]]="","",INDEX(INDIRECT(DIR&amp;$2:$2),MATCH(B_MSK[[#This Row],[N_ID]],INDIRECT(DIR&amp;"!NOTA[ID_P]"),0)))</f>
        <v/>
      </c>
      <c r="C248" s="5" t="str">
        <f ca="1">IF(B_MSK[[#This Row],[//]]="","",HYPERLINK("["&amp;SUBSTITUTE(DIR,"'","")&amp;"]NOTA!D"&amp;B_MSK[[#This Row],[//]]+2,"&gt;"))</f>
        <v/>
      </c>
      <c r="D248" s="5" t="str">
        <f ca="1">IF(B_MSK[[#This Row],[N_ID]]="","",COUNTIF(INDIRECT(DIR&amp;"!NOTA[ID_H]"),B_MSK[[#This Row],[ID NOTA]]))</f>
        <v/>
      </c>
      <c r="E2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8" s="7" t="str">
        <f ca="1">IF(B_MSK[[#This Row],[stt]]="ada",INDEX([2]!db[NB BM],B_MSK[DB_ROW]-1),"")</f>
        <v/>
      </c>
      <c r="H248" s="7" t="str">
        <f ca="1">IF(B_MSK[[#This Row],[//]]="","",INDEX(INDIRECT(DIR&amp;$2:$2),B_MSK[[#This Row],[//]]))</f>
        <v/>
      </c>
      <c r="I248" s="27" t="str">
        <f ca="1">IF(B_MSK[[#This Row],[//]]="","",INDEX(INDIRECT(DB_PATH&amp;$2:$2),B_MSK[[#This Row],[DB_ROW]]-1))</f>
        <v/>
      </c>
      <c r="J248" s="5" t="str">
        <f ca="1">IF(B_MSK[[#This Row],[//]]="","",IF(INDEX(INDIRECT(DIR&amp;$2:$2),B_MSK[[#This Row],[//]])="","",INDEX(INDIRECT(DIR&amp;$2:$2),B_MSK[[#This Row],[//]])))</f>
        <v/>
      </c>
      <c r="K248" s="5" t="str">
        <f ca="1">IF(B_MSK[[#This Row],[//]]="","",IF(INDEX(INDIRECT(DIR&amp;$2:$2),B_MSK[[#This Row],[//]])="","",INDEX(INDIRECT(DIR&amp;$2:$2),B_MSK[[#This Row],[//]])))</f>
        <v/>
      </c>
      <c r="L248" s="5" t="str">
        <f ca="1">IF(B_MSK[[#This Row],[//]]="","",IF(INDEX(INDIRECT(DIR&amp;$2:$2),B_MSK[[#This Row],[//]])="","",INDEX(INDIRECT(DIR&amp;$2:$2),B_MSK[[#This Row],[//]])))</f>
        <v/>
      </c>
      <c r="M248" s="13" t="str">
        <f ca="1">IF(B_MSK[[#This Row],[//]]="","",INDEX(INDIRECT(DIR&amp;$2:$2),B_MSK[[#This Row],[//]]))</f>
        <v/>
      </c>
      <c r="N248" s="13" t="str">
        <f ca="1">IF(OR(B_MSK[[#This Row],[//]]="",),"",INDEX(INDIRECT(DIR&amp;$2:$2),B_MSK[[#This Row],[//]]))</f>
        <v/>
      </c>
      <c r="O248" s="3" t="str">
        <f ca="1">IF(B_MSK[[#This Row],[//]]="","",IF(INDEX(INDIRECT(DIR&amp;$2:$2),B_MSK[[#This Row],[//]])=0,"",INDEX(INDIRECT(DIR&amp;$2:$2),B_MSK[[#This Row],[//]])))</f>
        <v/>
      </c>
      <c r="P248" s="3" t="str">
        <f ca="1">IF(B_MSK[[#This Row],[//]]="","",IF(INDEX(INDIRECT(DIR&amp;$2:$2),B_MSK[[#This Row],[//]])=0,"",INDEX(INDIRECT(DIR&amp;$2:$2),B_MSK[[#This Row],[//]])))</f>
        <v/>
      </c>
      <c r="Q248" s="12" t="str">
        <f ca="1">IF(B_MSK[[#This Row],[//]]="","",INDEX(INDIRECT(DIR&amp;$2:$2),B_MSK[[#This Row],[//]]))</f>
        <v/>
      </c>
      <c r="R2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8" s="37" t="str">
        <f ca="1">IF(B_MSK[[#This Row],[//]]="","",INDEX(INDIRECT(DIR&amp;$2:$2),B_MSK[[#This Row],[//]]))</f>
        <v/>
      </c>
      <c r="U248" s="38" t="str">
        <f ca="1">IF(SUMIF(B_MSK[NAMA BARANG],B_MSK[[#This Row],[NAMA BARANG]],B_MSK[JMLH BRG])=0,"",SUMIF(B_MSK[NAMA BARANG],B_MSK[[#This Row],[NAMA BARANG]],B_MSK[C]))</f>
        <v/>
      </c>
      <c r="V248" s="7" t="str">
        <f ca="1">IF(B_MSK[[#This Row],[//]]="","",INDEX(INDIRECT(DIR&amp;$2:$2),B_MSK[[#This Row],[//]]))</f>
        <v/>
      </c>
      <c r="W2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8" s="5" t="str">
        <f ca="1">IF(B_MSK[[#This Row],[N.B.nota]]="","",IF(MATCH(B_MSK[[#This Row],[concat]],[2]!db[NB NOTA_C],0)&gt;0,"ada",0))</f>
        <v/>
      </c>
      <c r="Y248" s="5" t="str">
        <f ca="1">IF(B_MSK[[#This Row],[N.B.nota]]="","",ADDRESS(ROW(B_MSK[QB]),COLUMN(B_MSK[QB]))&amp;":"&amp;ADDRESS(ROW(),COLUMN(B_MSK[QB])))</f>
        <v/>
      </c>
      <c r="Z248" s="5" t="str">
        <f ca="1">IF(B_MSK[[#This Row],[concat]]="","",MATCH(B_MSK[[#This Row],[concat]],[2]!db[NB NOTA_C],0)+1)</f>
        <v/>
      </c>
      <c r="AA248" s="5" t="str">
        <f ca="1">IF(B_MSK[[#This Row],[//]]="","",HYPERLINK("[D:\kerja\BANK EXP\BARU\DB.XLSX]DB!e"&amp;B_MSK[[#This Row],[DB_ROW]],"&gt;"))</f>
        <v/>
      </c>
      <c r="AB248" s="30" t="e">
        <f ca="1">MID(B_MSK[[#This Row],[/ STN_1]],FIND(" ",B_MSK[[#This Row],[/ STN_1]])+1,LEN(B_MSK[[#This Row],[/ STN_1]]))</f>
        <v>#VALUE!</v>
      </c>
      <c r="AC2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8" s="15" t="str">
        <f ca="1">IF(B_MSK[[#This Row],[HARGA_2]]="","",IF(MID(B_MSK[[#This Row],[/ STN_2]],FIND(" ",B_MSK[[#This Row],[/ STN_2]])+1,LEN(B_MSK[[#This Row],[/ STN_2]]))="LSN",B_MSK[[#This Row],[HARGA_2]]/12,""))</f>
        <v/>
      </c>
      <c r="AH248" s="7" t="str">
        <f ca="1">IF(B_MSK[[#This Row],[HARGA_3]]="","","/ "&amp;"PCS")</f>
        <v/>
      </c>
      <c r="AI248" s="15" t="str">
        <f ca="1">IF(B_MSK[[#This Row],[HARGA_3]]="",IF(B_MSK[[#This Row],[HARGA_2]]="",IF(B_MSK[[#This Row],[HARGA_1]]="","",B_MSK[[#This Row],[HARGA_1]]),B_MSK[[#This Row],[HARGA_2]]),B_MSK[[#This Row],[HARGA_3]])</f>
        <v/>
      </c>
      <c r="AJ248" s="15" t="str">
        <f ca="1">IF(B_MSK[[#This Row],[/ STN_3]]="",IF(B_MSK[[#This Row],[/ STN_2]]="",IF(B_MSK[[#This Row],[/ STN_1]]="","",B_MSK[[#This Row],[/ STN_1]]),B_MSK[[#This Row],[/ STN_2]]),B_MSK[[#This Row],[/ STN_3]])</f>
        <v/>
      </c>
      <c r="AK248" s="5" t="str">
        <f ca="1">IF(B_MSK[[#This Row],[//]]="","",SUBSTITUTE(SUBSTITUTE(SUBSTITUTE(B_MSK[[#This Row],[QTY/ CTN]]," ","_",2),"(",""),")","")&amp;"_")</f>
        <v/>
      </c>
      <c r="AL248" s="5" t="str">
        <f ca="1">IF(B_MSK[[#This Row],[A_B]]="","",SEARCH("_",B_MSK[[#This Row],[A_B]]))</f>
        <v/>
      </c>
      <c r="AM248" s="5" t="str">
        <f ca="1">IF(B_MSK[[#This Row],[A_B]]="","",LEN(B_MSK[[#This Row],[A_B]]))</f>
        <v/>
      </c>
      <c r="AN248" s="5" t="str">
        <f ca="1">IF(B_MSK[[#This Row],[A_B]]="","",LEFT(B_MSK[[#This Row],[QTY/ CTN]],B_MSK[[#This Row],[A_B_1]]))</f>
        <v/>
      </c>
      <c r="AO248" s="5" t="str">
        <f ca="1">IF(B_MSK[[#This Row],[A_B]]="","",LEFT(B_MSK[[#This Row],[A_]],SEARCH(" ",B_MSK[[#This Row],[A_]])-1))</f>
        <v/>
      </c>
      <c r="AP248" s="5" t="str">
        <f ca="1">IF(B_MSK[[#This Row],[A_B]]="","",RIGHT(B_MSK[[#This Row],[A_]],LEN(B_MSK[[#This Row],[A_]])-SEARCH(" ",B_MSK[[#This Row],[A_]])))</f>
        <v/>
      </c>
      <c r="AQ2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8" s="5" t="str">
        <f ca="1">IF(B_MSK[[#This Row],[B_]]="","",LEFT(B_MSK[[#This Row],[B_]],SEARCH(" ",B_MSK[[#This Row],[B_]])))</f>
        <v/>
      </c>
      <c r="AS248" s="5" t="str">
        <f ca="1">IF(B_MSK[[#This Row],[B_]]="","",RIGHT(B_MSK[[#This Row],[B_]],LEN(B_MSK[[#This Row],[B_]])-SEARCH(" ",B_MSK[[#This Row],[B_]])))</f>
        <v/>
      </c>
      <c r="AT248" s="5" t="str">
        <f ca="1">IF(B_MSK[[#This Row],[B_2]]="LSN",12,"")</f>
        <v/>
      </c>
      <c r="AU248" s="5" t="str">
        <f ca="1">IF(B_MSK[[#This Row],[C_1]]="","","PCS")</f>
        <v/>
      </c>
      <c r="AV248" s="5" t="str">
        <f ca="1">IF(B_MSK[[#This Row],[A_1]]="","",B_MSK[[#This Row],[A_1]]*IF(B_MSK[[#This Row],[B_1]]="",1,B_MSK[[#This Row],[B_1]])*IF(B_MSK[[#This Row],[C_1]]="",1,B_MSK[[#This Row],[C_1]]))</f>
        <v/>
      </c>
      <c r="AW248" s="5" t="str">
        <f ca="1">IF(B_MSK[[#This Row],[C_2]]="",IF(B_MSK[[#This Row],[B_2]]="",IF(B_MSK[[#This Row],[A_2]]="","",B_MSK[[#This Row],[A_2]]),B_MSK[[#This Row],[B_2]]),B_MSK[[#This Row],[C_2]])</f>
        <v/>
      </c>
      <c r="AX248" s="2">
        <f ca="1">IF(ISNUMBER(B_MSK[[#This Row],[TANGGAL DATANG]]),B_MSK[[#This Row],[TANGGAL DATANG]],AX247)</f>
        <v>44936</v>
      </c>
      <c r="AY248" s="5" t="str">
        <f ca="1">IF(B_MSK[[#This Row],[DB_ROW]]="","",INDEX([3]!db[JENIS],B_MSK[[#This Row],[DB_ROW]]-1))</f>
        <v/>
      </c>
      <c r="AZ248" s="5" t="e">
        <f ca="1">IF(B_MSK[[#This Row],[A_1]]="","",B_MSK[[#This Row],[A_1]])*1</f>
        <v>#VALUE!</v>
      </c>
      <c r="BA248" s="5" t="str">
        <f ca="1">IF(B_MSK[[#This Row],[//]]="","",INDEX(INDIRECT(DIR&amp;$2:$2),B_MSK[[#This Row],[//]]))</f>
        <v/>
      </c>
      <c r="BB248" s="5" t="str">
        <f ca="1">CONCATENATE(B_MSK[[#This Row],[concat]],B_MSK[[#This Row],[HARGA_X]],B_MSK[[#This Row],[SAT]])</f>
        <v/>
      </c>
    </row>
    <row r="249" spans="1:54" x14ac:dyDescent="0.25">
      <c r="A249" s="6" t="s">
        <v>255</v>
      </c>
      <c r="B249" s="5">
        <f ca="1">IF(B_MSK[[#This Row],[N_ID]]="","",INDEX(INDIRECT(DIR&amp;$2:$2),MATCH(B_MSK[[#This Row],[N_ID]],INDIRECT(DIR&amp;"!NOTA[ID_P]"),0)))</f>
        <v>50</v>
      </c>
      <c r="C249" s="5" t="str">
        <f ca="1">IF(B_MSK[[#This Row],[//]]="","",HYPERLINK("["&amp;SUBSTITUTE(DIR,"'","")&amp;"]NOTA!D"&amp;B_MSK[[#This Row],[//]]+2,"&gt;"))</f>
        <v>&gt;</v>
      </c>
      <c r="D249" s="5">
        <f ca="1">IF(B_MSK[[#This Row],[N_ID]]="","",COUNTIF(INDIRECT(DIR&amp;"!NOTA[ID_H]"),B_MSK[[#This Row],[ID NOTA]]))</f>
        <v>1</v>
      </c>
      <c r="E24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246</v>
      </c>
      <c r="F2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9" s="7" t="str">
        <f ca="1">IF(B_MSK[[#This Row],[stt]]="ada",INDEX([2]!db[NB BM],B_MSK[DB_ROW]-1),"")</f>
        <v>Asahan Tabung 231</v>
      </c>
      <c r="H249" s="7" t="str">
        <f ca="1">IF(B_MSK[[#This Row],[//]]="","",INDEX(INDIRECT(DIR&amp;$2:$2),B_MSK[[#This Row],[//]]))</f>
        <v>SURYA PRATAMA</v>
      </c>
      <c r="I249" s="27" t="str">
        <f ca="1">IF(B_MSK[[#This Row],[//]]="","",INDEX(INDIRECT(DB_PATH&amp;$2:$2),B_MSK[[#This Row],[DB_ROW]]-1))</f>
        <v>120 PCS</v>
      </c>
      <c r="J249" s="5">
        <f ca="1">IF(B_MSK[[#This Row],[//]]="","",IF(INDEX(INDIRECT(DIR&amp;$2:$2),B_MSK[[#This Row],[//]])="","",INDEX(INDIRECT(DIR&amp;$2:$2),B_MSK[[#This Row],[//]])))</f>
        <v>30</v>
      </c>
      <c r="K249" s="5" t="str">
        <f ca="1">IF(B_MSK[[#This Row],[//]]="","",IF(INDEX(INDIRECT(DIR&amp;$2:$2),B_MSK[[#This Row],[//]])="","",INDEX(INDIRECT(DIR&amp;$2:$2),B_MSK[[#This Row],[//]])))</f>
        <v/>
      </c>
      <c r="L249" s="5" t="str">
        <f ca="1">IF(B_MSK[[#This Row],[//]]="","",IF(INDEX(INDIRECT(DIR&amp;$2:$2),B_MSK[[#This Row],[//]])="","",INDEX(INDIRECT(DIR&amp;$2:$2),B_MSK[[#This Row],[//]])))</f>
        <v/>
      </c>
      <c r="M249" s="13">
        <f ca="1">IF(B_MSK[[#This Row],[//]]="","",INDEX(INDIRECT(DIR&amp;$2:$2),B_MSK[[#This Row],[//]]))</f>
        <v>10100</v>
      </c>
      <c r="N249" s="13">
        <f ca="1">IF(OR(B_MSK[[#This Row],[//]]="",),"",INDEX(INDIRECT(DIR&amp;$2:$2),B_MSK[[#This Row],[//]]))</f>
        <v>1212000</v>
      </c>
      <c r="O249" s="3" t="str">
        <f ca="1">IF(B_MSK[[#This Row],[//]]="","",IF(INDEX(INDIRECT(DIR&amp;$2:$2),B_MSK[[#This Row],[//]])=0,"",INDEX(INDIRECT(DIR&amp;$2:$2),B_MSK[[#This Row],[//]])))</f>
        <v/>
      </c>
      <c r="P249" s="3" t="str">
        <f ca="1">IF(B_MSK[[#This Row],[//]]="","",IF(INDEX(INDIRECT(DIR&amp;$2:$2),B_MSK[[#This Row],[//]])=0,"",INDEX(INDIRECT(DIR&amp;$2:$2),B_MSK[[#This Row],[//]])))</f>
        <v/>
      </c>
      <c r="Q249" s="12">
        <f ca="1">IF(B_MSK[[#This Row],[//]]="","",INDEX(INDIRECT(DIR&amp;$2:$2),B_MSK[[#This Row],[//]]))</f>
        <v>36360000</v>
      </c>
      <c r="R24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4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36360000</v>
      </c>
      <c r="T249" s="37">
        <f ca="1">IF(B_MSK[[#This Row],[//]]="","",INDEX(INDIRECT(DIR&amp;$2:$2),B_MSK[[#This Row],[//]]))</f>
        <v>0</v>
      </c>
      <c r="U249" s="38" t="str">
        <f ca="1">IF(SUMIF(B_MSK[NAMA BARANG],B_MSK[[#This Row],[NAMA BARANG]],B_MSK[JMLH BRG])=0,"",SUMIF(B_MSK[NAMA BARANG],B_MSK[[#This Row],[NAMA BARANG]],B_MSK[C]))</f>
        <v/>
      </c>
      <c r="V249" s="7" t="str">
        <f ca="1">IF(B_MSK[[#This Row],[//]]="","",INDEX(INDIRECT(DIR&amp;$2:$2),B_MSK[[#This Row],[//]]))</f>
        <v>SERUTAN TABUNG 231 (MIX) ISI 24 PCS@120</v>
      </c>
      <c r="W249" s="7" t="str">
        <f ca="1">LOWER(SUBSTITUTE(SUBSTITUTE(SUBSTITUTE(SUBSTITUTE(SUBSTITUTE(SUBSTITUTE(SUBSTITUTE(SUBSTITUTE(SUBSTITUTE(B_MSK[[#This Row],[N.B.nota]]," ",""),"-",""),"(",""),")",""),".",""),",",""),"/",""),"""",""),"+",""))</f>
        <v>serutantabung231mixisi24pcs@120</v>
      </c>
      <c r="X249" s="5" t="str">
        <f ca="1">IF(B_MSK[[#This Row],[N.B.nota]]="","",IF(MATCH(B_MSK[[#This Row],[concat]],[2]!db[NB NOTA_C],0)&gt;0,"ada",0))</f>
        <v>ada</v>
      </c>
      <c r="Y249" s="5" t="str">
        <f ca="1">IF(B_MSK[[#This Row],[N.B.nota]]="","",ADDRESS(ROW(B_MSK[QB]),COLUMN(B_MSK[QB]))&amp;":"&amp;ADDRESS(ROW(),COLUMN(B_MSK[QB])))</f>
        <v>$D$4:$D$249</v>
      </c>
      <c r="Z249" s="5">
        <f ca="1">IF(B_MSK[[#This Row],[concat]]="","",MATCH(B_MSK[[#This Row],[concat]],[2]!db[NB NOTA_C],0)+1)</f>
        <v>2241</v>
      </c>
      <c r="AA249" s="5" t="str">
        <f ca="1">IF(B_MSK[[#This Row],[//]]="","",HYPERLINK("[D:\kerja\BANK EXP\BARU\DB.XLSX]DB!e"&amp;B_MSK[[#This Row],[DB_ROW]],"&gt;"))</f>
        <v>&gt;</v>
      </c>
      <c r="AB249" s="30" t="str">
        <f ca="1">MID(B_MSK[[#This Row],[/ STN_1]],FIND(" ",B_MSK[[#This Row],[/ STN_1]])+1,LEN(B_MSK[[#This Row],[/ STN_1]]))</f>
        <v>PCS</v>
      </c>
      <c r="AC249" s="11">
        <f ca="1">IF(B_MSK[[#This Row],[//]]="","",IF(B_MSK[[#This Row],[ JUMLAH ]]="","",IF(B_MSK[[#This Row],[C]]="",B_MSK[[#This Row],[HARGA CTN]]/B_MSK[[#This Row],[JMLH BRG]],B_MSK[[#This Row],[HARGA CTN]]/B_MSK[[#This Row],[A_1]])))</f>
        <v>10100</v>
      </c>
      <c r="AD2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9" s="15" t="str">
        <f ca="1">IF(B_MSK[[#This Row],[HARGA_2]]="","",IF(MID(B_MSK[[#This Row],[/ STN_2]],FIND(" ",B_MSK[[#This Row],[/ STN_2]])+1,LEN(B_MSK[[#This Row],[/ STN_2]]))="LSN",B_MSK[[#This Row],[HARGA_2]]/12,""))</f>
        <v/>
      </c>
      <c r="AH249" s="7" t="str">
        <f ca="1">IF(B_MSK[[#This Row],[HARGA_3]]="","","/ "&amp;"PCS")</f>
        <v/>
      </c>
      <c r="AI249" s="15">
        <f ca="1">IF(B_MSK[[#This Row],[HARGA_3]]="",IF(B_MSK[[#This Row],[HARGA_2]]="",IF(B_MSK[[#This Row],[HARGA_1]]="","",B_MSK[[#This Row],[HARGA_1]]),B_MSK[[#This Row],[HARGA_2]]),B_MSK[[#This Row],[HARGA_3]])</f>
        <v>10100</v>
      </c>
      <c r="AJ24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9" s="5" t="str">
        <f ca="1">IF(B_MSK[[#This Row],[//]]="","",SUBSTITUTE(SUBSTITUTE(SUBSTITUTE(B_MSK[[#This Row],[QTY/ CTN]]," ","_",2),"(",""),")","")&amp;"_")</f>
        <v>120 PCS_</v>
      </c>
      <c r="AL249" s="5">
        <f ca="1">IF(B_MSK[[#This Row],[A_B]]="","",SEARCH("_",B_MSK[[#This Row],[A_B]]))</f>
        <v>8</v>
      </c>
      <c r="AM249" s="5">
        <f ca="1">IF(B_MSK[[#This Row],[A_B]]="","",LEN(B_MSK[[#This Row],[A_B]]))</f>
        <v>8</v>
      </c>
      <c r="AN249" s="5" t="str">
        <f ca="1">IF(B_MSK[[#This Row],[A_B]]="","",LEFT(B_MSK[[#This Row],[QTY/ CTN]],B_MSK[[#This Row],[A_B_1]]))</f>
        <v>120 PCS</v>
      </c>
      <c r="AO249" s="5" t="str">
        <f ca="1">IF(B_MSK[[#This Row],[A_B]]="","",LEFT(B_MSK[[#This Row],[A_]],SEARCH(" ",B_MSK[[#This Row],[A_]])-1))</f>
        <v>120</v>
      </c>
      <c r="AP249" s="5" t="str">
        <f ca="1">IF(B_MSK[[#This Row],[A_B]]="","",RIGHT(B_MSK[[#This Row],[A_]],LEN(B_MSK[[#This Row],[A_]])-SEARCH(" ",B_MSK[[#This Row],[A_]])))</f>
        <v>PCS</v>
      </c>
      <c r="AQ2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9" s="5" t="str">
        <f ca="1">IF(B_MSK[[#This Row],[B_]]="","",LEFT(B_MSK[[#This Row],[B_]],SEARCH(" ",B_MSK[[#This Row],[B_]])))</f>
        <v/>
      </c>
      <c r="AS249" s="5" t="str">
        <f ca="1">IF(B_MSK[[#This Row],[B_]]="","",RIGHT(B_MSK[[#This Row],[B_]],LEN(B_MSK[[#This Row],[B_]])-SEARCH(" ",B_MSK[[#This Row],[B_]])))</f>
        <v/>
      </c>
      <c r="AT249" s="5" t="str">
        <f ca="1">IF(B_MSK[[#This Row],[B_2]]="LSN",12,"")</f>
        <v/>
      </c>
      <c r="AU249" s="5" t="str">
        <f ca="1">IF(B_MSK[[#This Row],[C_1]]="","","PCS")</f>
        <v/>
      </c>
      <c r="AV249" s="5">
        <f ca="1">IF(B_MSK[[#This Row],[A_1]]="","",B_MSK[[#This Row],[A_1]]*IF(B_MSK[[#This Row],[B_1]]="",1,B_MSK[[#This Row],[B_1]])*IF(B_MSK[[#This Row],[C_1]]="",1,B_MSK[[#This Row],[C_1]]))</f>
        <v>120</v>
      </c>
      <c r="AW249" s="5" t="str">
        <f ca="1">IF(B_MSK[[#This Row],[C_2]]="",IF(B_MSK[[#This Row],[B_2]]="",IF(B_MSK[[#This Row],[A_2]]="","",B_MSK[[#This Row],[A_2]]),B_MSK[[#This Row],[B_2]]),B_MSK[[#This Row],[C_2]])</f>
        <v>PCS</v>
      </c>
      <c r="AX249" s="2">
        <f ca="1">IF(ISNUMBER(B_MSK[[#This Row],[TANGGAL DATANG]]),B_MSK[[#This Row],[TANGGAL DATANG]],AX248)</f>
        <v>44936</v>
      </c>
      <c r="AY249" s="5" t="e">
        <f ca="1">IF(B_MSK[[#This Row],[DB_ROW]]="","",INDEX([3]!db[JENIS],B_MSK[[#This Row],[DB_ROW]]-1))</f>
        <v>#REF!</v>
      </c>
      <c r="AZ249" s="5">
        <f ca="1">IF(B_MSK[[#This Row],[A_1]]="","",B_MSK[[#This Row],[A_1]])*1</f>
        <v>120</v>
      </c>
      <c r="BA249" s="5" t="str">
        <f ca="1">IF(B_MSK[[#This Row],[//]]="","",INDEX(INDIRECT(DIR&amp;$2:$2),B_MSK[[#This Row],[//]]))</f>
        <v>UNTANA</v>
      </c>
      <c r="BB249" s="5" t="str">
        <f ca="1">CONCATENATE(B_MSK[[#This Row],[concat]],B_MSK[[#This Row],[HARGA_X]],B_MSK[[#This Row],[SAT]])</f>
        <v>serutantabung231mixisi24pcs@12010100</v>
      </c>
    </row>
    <row r="250" spans="1:54" x14ac:dyDescent="0.25">
      <c r="A250" s="6" t="s">
        <v>128</v>
      </c>
      <c r="B250" s="5" t="str">
        <f ca="1">IF(B_MSK[[#This Row],[N_ID]]="","",INDEX(INDIRECT(DIR&amp;$2:$2),MATCH(B_MSK[[#This Row],[N_ID]],INDIRECT(DIR&amp;"!NOTA[ID_P]"),0)))</f>
        <v/>
      </c>
      <c r="C250" s="5" t="str">
        <f ca="1">IF(B_MSK[[#This Row],[//]]="","",HYPERLINK("["&amp;SUBSTITUTE(DIR,"'","")&amp;"]NOTA!D"&amp;B_MSK[[#This Row],[//]]+2,"&gt;"))</f>
        <v/>
      </c>
      <c r="D250" s="5" t="str">
        <f ca="1">IF(B_MSK[[#This Row],[N_ID]]="","",COUNTIF(INDIRECT(DIR&amp;"!NOTA[ID_H]"),B_MSK[[#This Row],[ID NOTA]]))</f>
        <v/>
      </c>
      <c r="E2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0" s="7" t="str">
        <f ca="1">IF(B_MSK[[#This Row],[stt]]="ada",INDEX([2]!db[NB BM],B_MSK[DB_ROW]-1),"")</f>
        <v/>
      </c>
      <c r="H250" s="7" t="str">
        <f ca="1">IF(B_MSK[[#This Row],[//]]="","",INDEX(INDIRECT(DIR&amp;$2:$2),B_MSK[[#This Row],[//]]))</f>
        <v/>
      </c>
      <c r="I250" s="27" t="str">
        <f ca="1">IF(B_MSK[[#This Row],[//]]="","",INDEX(INDIRECT(DB_PATH&amp;$2:$2),B_MSK[[#This Row],[DB_ROW]]-1))</f>
        <v/>
      </c>
      <c r="J250" s="5" t="str">
        <f ca="1">IF(B_MSK[[#This Row],[//]]="","",IF(INDEX(INDIRECT(DIR&amp;$2:$2),B_MSK[[#This Row],[//]])="","",INDEX(INDIRECT(DIR&amp;$2:$2),B_MSK[[#This Row],[//]])))</f>
        <v/>
      </c>
      <c r="K250" s="5" t="str">
        <f ca="1">IF(B_MSK[[#This Row],[//]]="","",IF(INDEX(INDIRECT(DIR&amp;$2:$2),B_MSK[[#This Row],[//]])="","",INDEX(INDIRECT(DIR&amp;$2:$2),B_MSK[[#This Row],[//]])))</f>
        <v/>
      </c>
      <c r="L250" s="5" t="str">
        <f ca="1">IF(B_MSK[[#This Row],[//]]="","",IF(INDEX(INDIRECT(DIR&amp;$2:$2),B_MSK[[#This Row],[//]])="","",INDEX(INDIRECT(DIR&amp;$2:$2),B_MSK[[#This Row],[//]])))</f>
        <v/>
      </c>
      <c r="M250" s="13" t="str">
        <f ca="1">IF(B_MSK[[#This Row],[//]]="","",INDEX(INDIRECT(DIR&amp;$2:$2),B_MSK[[#This Row],[//]]))</f>
        <v/>
      </c>
      <c r="N250" s="13" t="str">
        <f ca="1">IF(OR(B_MSK[[#This Row],[//]]="",),"",INDEX(INDIRECT(DIR&amp;$2:$2),B_MSK[[#This Row],[//]]))</f>
        <v/>
      </c>
      <c r="O250" s="3" t="str">
        <f ca="1">IF(B_MSK[[#This Row],[//]]="","",IF(INDEX(INDIRECT(DIR&amp;$2:$2),B_MSK[[#This Row],[//]])=0,"",INDEX(INDIRECT(DIR&amp;$2:$2),B_MSK[[#This Row],[//]])))</f>
        <v/>
      </c>
      <c r="P250" s="3" t="str">
        <f ca="1">IF(B_MSK[[#This Row],[//]]="","",IF(INDEX(INDIRECT(DIR&amp;$2:$2),B_MSK[[#This Row],[//]])=0,"",INDEX(INDIRECT(DIR&amp;$2:$2),B_MSK[[#This Row],[//]])))</f>
        <v/>
      </c>
      <c r="Q250" s="12" t="str">
        <f ca="1">IF(B_MSK[[#This Row],[//]]="","",INDEX(INDIRECT(DIR&amp;$2:$2),B_MSK[[#This Row],[//]]))</f>
        <v/>
      </c>
      <c r="R2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0" s="37" t="str">
        <f ca="1">IF(B_MSK[[#This Row],[//]]="","",INDEX(INDIRECT(DIR&amp;$2:$2),B_MSK[[#This Row],[//]]))</f>
        <v/>
      </c>
      <c r="U250" s="38" t="str">
        <f ca="1">IF(SUMIF(B_MSK[NAMA BARANG],B_MSK[[#This Row],[NAMA BARANG]],B_MSK[JMLH BRG])=0,"",SUMIF(B_MSK[NAMA BARANG],B_MSK[[#This Row],[NAMA BARANG]],B_MSK[C]))</f>
        <v/>
      </c>
      <c r="V250" s="7" t="str">
        <f ca="1">IF(B_MSK[[#This Row],[//]]="","",INDEX(INDIRECT(DIR&amp;$2:$2),B_MSK[[#This Row],[//]]))</f>
        <v/>
      </c>
      <c r="W2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0" s="5" t="str">
        <f ca="1">IF(B_MSK[[#This Row],[N.B.nota]]="","",IF(MATCH(B_MSK[[#This Row],[concat]],[2]!db[NB NOTA_C],0)&gt;0,"ada",0))</f>
        <v/>
      </c>
      <c r="Y250" s="5" t="str">
        <f ca="1">IF(B_MSK[[#This Row],[N.B.nota]]="","",ADDRESS(ROW(B_MSK[QB]),COLUMN(B_MSK[QB]))&amp;":"&amp;ADDRESS(ROW(),COLUMN(B_MSK[QB])))</f>
        <v/>
      </c>
      <c r="Z250" s="5" t="str">
        <f ca="1">IF(B_MSK[[#This Row],[concat]]="","",MATCH(B_MSK[[#This Row],[concat]],[2]!db[NB NOTA_C],0)+1)</f>
        <v/>
      </c>
      <c r="AA250" s="5" t="str">
        <f ca="1">IF(B_MSK[[#This Row],[//]]="","",HYPERLINK("[D:\kerja\BANK EXP\BARU\DB.XLSX]DB!e"&amp;B_MSK[[#This Row],[DB_ROW]],"&gt;"))</f>
        <v/>
      </c>
      <c r="AB250" s="30" t="e">
        <f ca="1">MID(B_MSK[[#This Row],[/ STN_1]],FIND(" ",B_MSK[[#This Row],[/ STN_1]])+1,LEN(B_MSK[[#This Row],[/ STN_1]]))</f>
        <v>#VALUE!</v>
      </c>
      <c r="AC2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0" s="15" t="str">
        <f ca="1">IF(B_MSK[[#This Row],[HARGA_2]]="","",IF(MID(B_MSK[[#This Row],[/ STN_2]],FIND(" ",B_MSK[[#This Row],[/ STN_2]])+1,LEN(B_MSK[[#This Row],[/ STN_2]]))="LSN",B_MSK[[#This Row],[HARGA_2]]/12,""))</f>
        <v/>
      </c>
      <c r="AH250" s="7" t="str">
        <f ca="1">IF(B_MSK[[#This Row],[HARGA_3]]="","","/ "&amp;"PCS")</f>
        <v/>
      </c>
      <c r="AI250" s="15" t="str">
        <f ca="1">IF(B_MSK[[#This Row],[HARGA_3]]="",IF(B_MSK[[#This Row],[HARGA_2]]="",IF(B_MSK[[#This Row],[HARGA_1]]="","",B_MSK[[#This Row],[HARGA_1]]),B_MSK[[#This Row],[HARGA_2]]),B_MSK[[#This Row],[HARGA_3]])</f>
        <v/>
      </c>
      <c r="AJ250" s="15" t="str">
        <f ca="1">IF(B_MSK[[#This Row],[/ STN_3]]="",IF(B_MSK[[#This Row],[/ STN_2]]="",IF(B_MSK[[#This Row],[/ STN_1]]="","",B_MSK[[#This Row],[/ STN_1]]),B_MSK[[#This Row],[/ STN_2]]),B_MSK[[#This Row],[/ STN_3]])</f>
        <v/>
      </c>
      <c r="AK250" s="5" t="str">
        <f ca="1">IF(B_MSK[[#This Row],[//]]="","",SUBSTITUTE(SUBSTITUTE(SUBSTITUTE(B_MSK[[#This Row],[QTY/ CTN]]," ","_",2),"(",""),")","")&amp;"_")</f>
        <v/>
      </c>
      <c r="AL250" s="5" t="str">
        <f ca="1">IF(B_MSK[[#This Row],[A_B]]="","",SEARCH("_",B_MSK[[#This Row],[A_B]]))</f>
        <v/>
      </c>
      <c r="AM250" s="5" t="str">
        <f ca="1">IF(B_MSK[[#This Row],[A_B]]="","",LEN(B_MSK[[#This Row],[A_B]]))</f>
        <v/>
      </c>
      <c r="AN250" s="5" t="str">
        <f ca="1">IF(B_MSK[[#This Row],[A_B]]="","",LEFT(B_MSK[[#This Row],[QTY/ CTN]],B_MSK[[#This Row],[A_B_1]]))</f>
        <v/>
      </c>
      <c r="AO250" s="5" t="str">
        <f ca="1">IF(B_MSK[[#This Row],[A_B]]="","",LEFT(B_MSK[[#This Row],[A_]],SEARCH(" ",B_MSK[[#This Row],[A_]])-1))</f>
        <v/>
      </c>
      <c r="AP250" s="5" t="str">
        <f ca="1">IF(B_MSK[[#This Row],[A_B]]="","",RIGHT(B_MSK[[#This Row],[A_]],LEN(B_MSK[[#This Row],[A_]])-SEARCH(" ",B_MSK[[#This Row],[A_]])))</f>
        <v/>
      </c>
      <c r="AQ2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0" s="5" t="str">
        <f ca="1">IF(B_MSK[[#This Row],[B_]]="","",LEFT(B_MSK[[#This Row],[B_]],SEARCH(" ",B_MSK[[#This Row],[B_]])))</f>
        <v/>
      </c>
      <c r="AS250" s="5" t="str">
        <f ca="1">IF(B_MSK[[#This Row],[B_]]="","",RIGHT(B_MSK[[#This Row],[B_]],LEN(B_MSK[[#This Row],[B_]])-SEARCH(" ",B_MSK[[#This Row],[B_]])))</f>
        <v/>
      </c>
      <c r="AT250" s="5" t="str">
        <f ca="1">IF(B_MSK[[#This Row],[B_2]]="LSN",12,"")</f>
        <v/>
      </c>
      <c r="AU250" s="5" t="str">
        <f ca="1">IF(B_MSK[[#This Row],[C_1]]="","","PCS")</f>
        <v/>
      </c>
      <c r="AV250" s="5" t="str">
        <f ca="1">IF(B_MSK[[#This Row],[A_1]]="","",B_MSK[[#This Row],[A_1]]*IF(B_MSK[[#This Row],[B_1]]="",1,B_MSK[[#This Row],[B_1]])*IF(B_MSK[[#This Row],[C_1]]="",1,B_MSK[[#This Row],[C_1]]))</f>
        <v/>
      </c>
      <c r="AW250" s="5" t="str">
        <f ca="1">IF(B_MSK[[#This Row],[C_2]]="",IF(B_MSK[[#This Row],[B_2]]="",IF(B_MSK[[#This Row],[A_2]]="","",B_MSK[[#This Row],[A_2]]),B_MSK[[#This Row],[B_2]]),B_MSK[[#This Row],[C_2]])</f>
        <v/>
      </c>
      <c r="AX250" s="2">
        <f ca="1">IF(ISNUMBER(B_MSK[[#This Row],[TANGGAL DATANG]]),B_MSK[[#This Row],[TANGGAL DATANG]],AX249)</f>
        <v>44936</v>
      </c>
      <c r="AY250" s="5" t="str">
        <f ca="1">IF(B_MSK[[#This Row],[DB_ROW]]="","",INDEX([3]!db[JENIS],B_MSK[[#This Row],[DB_ROW]]-1))</f>
        <v/>
      </c>
      <c r="AZ250" s="5" t="e">
        <f ca="1">IF(B_MSK[[#This Row],[A_1]]="","",B_MSK[[#This Row],[A_1]])*1</f>
        <v>#VALUE!</v>
      </c>
      <c r="BA250" s="5" t="str">
        <f ca="1">IF(B_MSK[[#This Row],[//]]="","",INDEX(INDIRECT(DIR&amp;$2:$2),B_MSK[[#This Row],[//]]))</f>
        <v/>
      </c>
      <c r="BB250" s="5" t="str">
        <f ca="1">CONCATENATE(B_MSK[[#This Row],[concat]],B_MSK[[#This Row],[HARGA_X]],B_MSK[[#This Row],[SAT]])</f>
        <v/>
      </c>
    </row>
    <row r="251" spans="1:54" x14ac:dyDescent="0.25">
      <c r="A251" s="6" t="s">
        <v>293</v>
      </c>
      <c r="B251" s="5">
        <f ca="1">IF(B_MSK[[#This Row],[N_ID]]="","",INDEX(INDIRECT(DIR&amp;$2:$2),MATCH(B_MSK[[#This Row],[N_ID]],INDIRECT(DIR&amp;"!NOTA[ID_P]"),0)))</f>
        <v>51</v>
      </c>
      <c r="C251" s="5" t="str">
        <f ca="1">IF(B_MSK[[#This Row],[//]]="","",HYPERLINK("["&amp;SUBSTITUTE(DIR,"'","")&amp;"]NOTA!D"&amp;B_MSK[[#This Row],[//]]+2,"&gt;"))</f>
        <v>&gt;</v>
      </c>
      <c r="D251" s="5">
        <f ca="1">IF(B_MSK[[#This Row],[N_ID]]="","",COUNTIF(INDIRECT(DIR&amp;"!NOTA[ID_H]"),B_MSK[[#This Row],[ID NOTA]]))</f>
        <v>2</v>
      </c>
      <c r="E2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248</v>
      </c>
      <c r="F251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44937</v>
      </c>
      <c r="G251" s="7" t="str">
        <f ca="1">IF(B_MSK[[#This Row],[stt]]="ada",INDEX([2]!db[NB BM],B_MSK[DB_ROW]-1),"")</f>
        <v>Garisan Busur 3.5 mika</v>
      </c>
      <c r="H251" s="7" t="str">
        <f ca="1">IF(B_MSK[[#This Row],[//]]="","",INDEX(INDIRECT(DIR&amp;$2:$2),B_MSK[[#This Row],[//]]))</f>
        <v>ETJ</v>
      </c>
      <c r="I251" s="27" t="str">
        <f ca="1">IF(B_MSK[[#This Row],[//]]="","",INDEX(INDIRECT(DB_PATH&amp;$2:$2),B_MSK[[#This Row],[DB_ROW]]-1))</f>
        <v>1500 LSN</v>
      </c>
      <c r="J251" s="5">
        <f ca="1">IF(B_MSK[[#This Row],[//]]="","",IF(INDEX(INDIRECT(DIR&amp;$2:$2),B_MSK[[#This Row],[//]])="","",INDEX(INDIRECT(DIR&amp;$2:$2),B_MSK[[#This Row],[//]])))</f>
        <v>2</v>
      </c>
      <c r="K251" s="5">
        <f ca="1">IF(B_MSK[[#This Row],[//]]="","",IF(INDEX(INDIRECT(DIR&amp;$2:$2),B_MSK[[#This Row],[//]])="","",INDEX(INDIRECT(DIR&amp;$2:$2),B_MSK[[#This Row],[//]])))</f>
        <v>3000</v>
      </c>
      <c r="L251" s="5" t="str">
        <f ca="1">IF(B_MSK[[#This Row],[//]]="","",IF(INDEX(INDIRECT(DIR&amp;$2:$2),B_MSK[[#This Row],[//]])="","",INDEX(INDIRECT(DIR&amp;$2:$2),B_MSK[[#This Row],[//]])))</f>
        <v>LSN</v>
      </c>
      <c r="M251" s="13">
        <f ca="1">IF(B_MSK[[#This Row],[//]]="","",INDEX(INDIRECT(DIR&amp;$2:$2),B_MSK[[#This Row],[//]]))</f>
        <v>11500</v>
      </c>
      <c r="N251" s="13">
        <f ca="1">IF(OR(B_MSK[[#This Row],[//]]="",),"",INDEX(INDIRECT(DIR&amp;$2:$2),B_MSK[[#This Row],[//]]))</f>
        <v>17250000</v>
      </c>
      <c r="O251" s="3" t="str">
        <f ca="1">IF(B_MSK[[#This Row],[//]]="","",IF(INDEX(INDIRECT(DIR&amp;$2:$2),B_MSK[[#This Row],[//]])=0,"",INDEX(INDIRECT(DIR&amp;$2:$2),B_MSK[[#This Row],[//]])))</f>
        <v/>
      </c>
      <c r="P251" s="3" t="str">
        <f ca="1">IF(B_MSK[[#This Row],[//]]="","",IF(INDEX(INDIRECT(DIR&amp;$2:$2),B_MSK[[#This Row],[//]])=0,"",INDEX(INDIRECT(DIR&amp;$2:$2),B_MSK[[#This Row],[//]])))</f>
        <v/>
      </c>
      <c r="Q251" s="12">
        <f ca="1">IF(B_MSK[[#This Row],[//]]="","",INDEX(INDIRECT(DIR&amp;$2:$2),B_MSK[[#This Row],[//]]))</f>
        <v>34500000</v>
      </c>
      <c r="R2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1" s="37">
        <f ca="1">IF(B_MSK[[#This Row],[//]]="","",INDEX(INDIRECT(DIR&amp;$2:$2),B_MSK[[#This Row],[//]]))</f>
        <v>0</v>
      </c>
      <c r="U251" s="38">
        <f ca="1">IF(SUMIF(B_MSK[NAMA BARANG],B_MSK[[#This Row],[NAMA BARANG]],B_MSK[JMLH BRG])=0,"",SUMIF(B_MSK[NAMA BARANG],B_MSK[[#This Row],[NAMA BARANG]],B_MSK[C]))</f>
        <v>2</v>
      </c>
      <c r="V251" s="7" t="str">
        <f ca="1">IF(B_MSK[[#This Row],[//]]="","",INDEX(INDIRECT(DIR&amp;$2:$2),B_MSK[[#This Row],[//]]))</f>
        <v>BUSUR 3 1/2 MIKA</v>
      </c>
      <c r="W251" s="7" t="str">
        <f ca="1">LOWER(SUBSTITUTE(SUBSTITUTE(SUBSTITUTE(SUBSTITUTE(SUBSTITUTE(SUBSTITUTE(SUBSTITUTE(SUBSTITUTE(SUBSTITUTE(B_MSK[[#This Row],[N.B.nota]]," ",""),"-",""),"(",""),")",""),".",""),",",""),"/",""),"""",""),"+",""))</f>
        <v>busur312mika</v>
      </c>
      <c r="X251" s="5" t="str">
        <f ca="1">IF(B_MSK[[#This Row],[N.B.nota]]="","",IF(MATCH(B_MSK[[#This Row],[concat]],[2]!db[NB NOTA_C],0)&gt;0,"ada",0))</f>
        <v>ada</v>
      </c>
      <c r="Y251" s="5" t="str">
        <f ca="1">IF(B_MSK[[#This Row],[N.B.nota]]="","",ADDRESS(ROW(B_MSK[QB]),COLUMN(B_MSK[QB]))&amp;":"&amp;ADDRESS(ROW(),COLUMN(B_MSK[QB])))</f>
        <v>$D$4:$D$251</v>
      </c>
      <c r="Z251" s="5">
        <f ca="1">IF(B_MSK[[#This Row],[concat]]="","",MATCH(B_MSK[[#This Row],[concat]],[2]!db[NB NOTA_C],0)+1)</f>
        <v>381</v>
      </c>
      <c r="AA251" s="5" t="str">
        <f ca="1">IF(B_MSK[[#This Row],[//]]="","",HYPERLINK("[D:\kerja\BANK EXP\BARU\DB.XLSX]DB!e"&amp;B_MSK[[#This Row],[DB_ROW]],"&gt;"))</f>
        <v>&gt;</v>
      </c>
      <c r="AB251" s="30" t="str">
        <f ca="1">MID(B_MSK[[#This Row],[/ STN_1]],FIND(" ",B_MSK[[#This Row],[/ STN_1]])+1,LEN(B_MSK[[#This Row],[/ STN_1]]))</f>
        <v>LSN</v>
      </c>
      <c r="AC251" s="11">
        <f ca="1">IF(B_MSK[[#This Row],[//]]="","",IF(B_MSK[[#This Row],[ JUMLAH ]]="","",IF(B_MSK[[#This Row],[C]]="",B_MSK[[#This Row],[HARGA CTN]]/B_MSK[[#This Row],[JMLH BRG]],B_MSK[[#This Row],[HARGA CTN]]/B_MSK[[#This Row],[A_1]])))</f>
        <v>11500</v>
      </c>
      <c r="AD2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5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958.33333333333337</v>
      </c>
      <c r="AF25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51" s="15" t="str">
        <f ca="1">IF(B_MSK[[#This Row],[HARGA_2]]="","",IF(MID(B_MSK[[#This Row],[/ STN_2]],FIND(" ",B_MSK[[#This Row],[/ STN_2]])+1,LEN(B_MSK[[#This Row],[/ STN_2]]))="LSN",B_MSK[[#This Row],[HARGA_2]]/12,""))</f>
        <v/>
      </c>
      <c r="AH251" s="7" t="str">
        <f ca="1">IF(B_MSK[[#This Row],[HARGA_3]]="","","/ "&amp;"PCS")</f>
        <v/>
      </c>
      <c r="AI251" s="15">
        <f ca="1">IF(B_MSK[[#This Row],[HARGA_3]]="",IF(B_MSK[[#This Row],[HARGA_2]]="",IF(B_MSK[[#This Row],[HARGA_1]]="","",B_MSK[[#This Row],[HARGA_1]]),B_MSK[[#This Row],[HARGA_2]]),B_MSK[[#This Row],[HARGA_3]])</f>
        <v>958.33333333333337</v>
      </c>
      <c r="AJ25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1" s="5" t="str">
        <f ca="1">IF(B_MSK[[#This Row],[//]]="","",SUBSTITUTE(SUBSTITUTE(SUBSTITUTE(B_MSK[[#This Row],[QTY/ CTN]]," ","_",2),"(",""),")","")&amp;"_")</f>
        <v>1500 LSN_</v>
      </c>
      <c r="AL251" s="5">
        <f ca="1">IF(B_MSK[[#This Row],[A_B]]="","",SEARCH("_",B_MSK[[#This Row],[A_B]]))</f>
        <v>9</v>
      </c>
      <c r="AM251" s="5">
        <f ca="1">IF(B_MSK[[#This Row],[A_B]]="","",LEN(B_MSK[[#This Row],[A_B]]))</f>
        <v>9</v>
      </c>
      <c r="AN251" s="5" t="str">
        <f ca="1">IF(B_MSK[[#This Row],[A_B]]="","",LEFT(B_MSK[[#This Row],[QTY/ CTN]],B_MSK[[#This Row],[A_B_1]]))</f>
        <v>1500 LSN</v>
      </c>
      <c r="AO251" s="5" t="str">
        <f ca="1">IF(B_MSK[[#This Row],[A_B]]="","",LEFT(B_MSK[[#This Row],[A_]],SEARCH(" ",B_MSK[[#This Row],[A_]])-1))</f>
        <v>1500</v>
      </c>
      <c r="AP251" s="5" t="str">
        <f ca="1">IF(B_MSK[[#This Row],[A_B]]="","",RIGHT(B_MSK[[#This Row],[A_]],LEN(B_MSK[[#This Row],[A_]])-SEARCH(" ",B_MSK[[#This Row],[A_]])))</f>
        <v>LSN</v>
      </c>
      <c r="AQ2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51" s="5" t="str">
        <f ca="1">IF(B_MSK[[#This Row],[B_]]="","",LEFT(B_MSK[[#This Row],[B_]],SEARCH(" ",B_MSK[[#This Row],[B_]])))</f>
        <v xml:space="preserve">12 </v>
      </c>
      <c r="AS251" s="5" t="str">
        <f ca="1">IF(B_MSK[[#This Row],[B_]]="","",RIGHT(B_MSK[[#This Row],[B_]],LEN(B_MSK[[#This Row],[B_]])-SEARCH(" ",B_MSK[[#This Row],[B_]])))</f>
        <v>PCS</v>
      </c>
      <c r="AT251" s="5" t="str">
        <f ca="1">IF(B_MSK[[#This Row],[B_2]]="LSN",12,"")</f>
        <v/>
      </c>
      <c r="AU251" s="5" t="str">
        <f ca="1">IF(B_MSK[[#This Row],[C_1]]="","","PCS")</f>
        <v/>
      </c>
      <c r="AV251" s="5">
        <f ca="1">IF(B_MSK[[#This Row],[A_1]]="","",B_MSK[[#This Row],[A_1]]*IF(B_MSK[[#This Row],[B_1]]="",1,B_MSK[[#This Row],[B_1]])*IF(B_MSK[[#This Row],[C_1]]="",1,B_MSK[[#This Row],[C_1]]))</f>
        <v>18000</v>
      </c>
      <c r="AW251" s="5" t="str">
        <f ca="1">IF(B_MSK[[#This Row],[C_2]]="",IF(B_MSK[[#This Row],[B_2]]="",IF(B_MSK[[#This Row],[A_2]]="","",B_MSK[[#This Row],[A_2]]),B_MSK[[#This Row],[B_2]]),B_MSK[[#This Row],[C_2]])</f>
        <v>PCS</v>
      </c>
      <c r="AX251" s="2">
        <f ca="1">IF(ISNUMBER(B_MSK[[#This Row],[TANGGAL DATANG]]),B_MSK[[#This Row],[TANGGAL DATANG]],AX250)</f>
        <v>44937</v>
      </c>
      <c r="AY251" s="5" t="e">
        <f ca="1">IF(B_MSK[[#This Row],[DB_ROW]]="","",INDEX([3]!db[JENIS],B_MSK[[#This Row],[DB_ROW]]-1))</f>
        <v>#REF!</v>
      </c>
      <c r="AZ251" s="5">
        <f ca="1">IF(B_MSK[[#This Row],[A_1]]="","",B_MSK[[#This Row],[A_1]])*1</f>
        <v>1500</v>
      </c>
      <c r="BA251" s="5" t="str">
        <f ca="1">IF(B_MSK[[#This Row],[//]]="","",INDEX(INDIRECT(DIR&amp;$2:$2),B_MSK[[#This Row],[//]]))</f>
        <v>UNTANA</v>
      </c>
      <c r="BB251" s="5" t="str">
        <f ca="1">CONCATENATE(B_MSK[[#This Row],[concat]],B_MSK[[#This Row],[HARGA_X]],B_MSK[[#This Row],[SAT]])</f>
        <v>busur312mika958.333333333333LSN</v>
      </c>
    </row>
    <row r="252" spans="1:54" x14ac:dyDescent="0.25">
      <c r="A252" s="6" t="s">
        <v>128</v>
      </c>
      <c r="B252" s="5" t="str">
        <f ca="1">IF(B_MSK[[#This Row],[N_ID]]="","",INDEX(INDIRECT(DIR&amp;$2:$2),MATCH(B_MSK[[#This Row],[N_ID]],INDIRECT(DIR&amp;"!NOTA[ID_P]"),0)))</f>
        <v/>
      </c>
      <c r="C252" s="5" t="str">
        <f ca="1">IF(B_MSK[[#This Row],[//]]="","",HYPERLINK("["&amp;SUBSTITUTE(DIR,"'","")&amp;"]NOTA!D"&amp;B_MSK[[#This Row],[//]]+2,"&gt;"))</f>
        <v>&gt;</v>
      </c>
      <c r="D252" s="5" t="str">
        <f ca="1">IF(B_MSK[[#This Row],[N_ID]]="","",COUNTIF(INDIRECT(DIR&amp;"!NOTA[ID_H]"),B_MSK[[#This Row],[ID NOTA]]))</f>
        <v/>
      </c>
      <c r="E2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249</v>
      </c>
      <c r="F2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2" s="7" t="str">
        <f ca="1">IF(B_MSK[[#This Row],[stt]]="ada",INDEX([2]!db[NB BM],B_MSK[DB_ROW]-1),"")</f>
        <v>Garisan busur no.4 mika</v>
      </c>
      <c r="H252" s="7" t="str">
        <f ca="1">IF(B_MSK[[#This Row],[//]]="","",INDEX(INDIRECT(DIR&amp;$2:$2),B_MSK[[#This Row],[//]]))</f>
        <v>ETJ</v>
      </c>
      <c r="I252" s="27" t="str">
        <f ca="1">IF(B_MSK[[#This Row],[//]]="","",INDEX(INDIRECT(DB_PATH&amp;$2:$2),B_MSK[[#This Row],[DB_ROW]]-1))</f>
        <v>1000 LSN</v>
      </c>
      <c r="J252" s="5">
        <f ca="1">IF(B_MSK[[#This Row],[//]]="","",IF(INDEX(INDIRECT(DIR&amp;$2:$2),B_MSK[[#This Row],[//]])="","",INDEX(INDIRECT(DIR&amp;$2:$2),B_MSK[[#This Row],[//]])))</f>
        <v>2</v>
      </c>
      <c r="K252" s="5">
        <f ca="1">IF(B_MSK[[#This Row],[//]]="","",IF(INDEX(INDIRECT(DIR&amp;$2:$2),B_MSK[[#This Row],[//]])="","",INDEX(INDIRECT(DIR&amp;$2:$2),B_MSK[[#This Row],[//]])))</f>
        <v>2000</v>
      </c>
      <c r="L252" s="5" t="str">
        <f ca="1">IF(B_MSK[[#This Row],[//]]="","",IF(INDEX(INDIRECT(DIR&amp;$2:$2),B_MSK[[#This Row],[//]])="","",INDEX(INDIRECT(DIR&amp;$2:$2),B_MSK[[#This Row],[//]])))</f>
        <v>LSN</v>
      </c>
      <c r="M252" s="13">
        <f ca="1">IF(B_MSK[[#This Row],[//]]="","",INDEX(INDIRECT(DIR&amp;$2:$2),B_MSK[[#This Row],[//]]))</f>
        <v>11000</v>
      </c>
      <c r="N252" s="13">
        <f ca="1">IF(OR(B_MSK[[#This Row],[//]]="",),"",INDEX(INDIRECT(DIR&amp;$2:$2),B_MSK[[#This Row],[//]]))</f>
        <v>11000000</v>
      </c>
      <c r="O252" s="3" t="str">
        <f ca="1">IF(B_MSK[[#This Row],[//]]="","",IF(INDEX(INDIRECT(DIR&amp;$2:$2),B_MSK[[#This Row],[//]])=0,"",INDEX(INDIRECT(DIR&amp;$2:$2),B_MSK[[#This Row],[//]])))</f>
        <v/>
      </c>
      <c r="P252" s="3" t="str">
        <f ca="1">IF(B_MSK[[#This Row],[//]]="","",IF(INDEX(INDIRECT(DIR&amp;$2:$2),B_MSK[[#This Row],[//]])=0,"",INDEX(INDIRECT(DIR&amp;$2:$2),B_MSK[[#This Row],[//]])))</f>
        <v/>
      </c>
      <c r="Q252" s="12">
        <f ca="1">IF(B_MSK[[#This Row],[//]]="","",INDEX(INDIRECT(DIR&amp;$2:$2),B_MSK[[#This Row],[//]]))</f>
        <v>22000000</v>
      </c>
      <c r="R25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5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52" s="37">
        <f ca="1">IF(B_MSK[[#This Row],[//]]="","",INDEX(INDIRECT(DIR&amp;$2:$2),B_MSK[[#This Row],[//]]))</f>
        <v>0</v>
      </c>
      <c r="U252" s="38">
        <f ca="1">IF(SUMIF(B_MSK[NAMA BARANG],B_MSK[[#This Row],[NAMA BARANG]],B_MSK[JMLH BRG])=0,"",SUMIF(B_MSK[NAMA BARANG],B_MSK[[#This Row],[NAMA BARANG]],B_MSK[C]))</f>
        <v>2</v>
      </c>
      <c r="V252" s="7" t="str">
        <f ca="1">IF(B_MSK[[#This Row],[//]]="","",INDEX(INDIRECT(DIR&amp;$2:$2),B_MSK[[#This Row],[//]]))</f>
        <v>BUSUR NO.4 MIKA</v>
      </c>
      <c r="W252" s="7" t="str">
        <f ca="1">LOWER(SUBSTITUTE(SUBSTITUTE(SUBSTITUTE(SUBSTITUTE(SUBSTITUTE(SUBSTITUTE(SUBSTITUTE(SUBSTITUTE(SUBSTITUTE(B_MSK[[#This Row],[N.B.nota]]," ",""),"-",""),"(",""),")",""),".",""),",",""),"/",""),"""",""),"+",""))</f>
        <v>busurno4mika</v>
      </c>
      <c r="X252" s="5" t="str">
        <f ca="1">IF(B_MSK[[#This Row],[N.B.nota]]="","",IF(MATCH(B_MSK[[#This Row],[concat]],[2]!db[NB NOTA_C],0)&gt;0,"ada",0))</f>
        <v>ada</v>
      </c>
      <c r="Y252" s="5" t="str">
        <f ca="1">IF(B_MSK[[#This Row],[N.B.nota]]="","",ADDRESS(ROW(B_MSK[QB]),COLUMN(B_MSK[QB]))&amp;":"&amp;ADDRESS(ROW(),COLUMN(B_MSK[QB])))</f>
        <v>$D$4:$D$252</v>
      </c>
      <c r="Z252" s="5">
        <f ca="1">IF(B_MSK[[#This Row],[concat]]="","",MATCH(B_MSK[[#This Row],[concat]],[2]!db[NB NOTA_C],0)+1)</f>
        <v>382</v>
      </c>
      <c r="AA252" s="5" t="str">
        <f ca="1">IF(B_MSK[[#This Row],[//]]="","",HYPERLINK("[D:\kerja\BANK EXP\BARU\DB.XLSX]DB!e"&amp;B_MSK[[#This Row],[DB_ROW]],"&gt;"))</f>
        <v>&gt;</v>
      </c>
      <c r="AB252" s="30" t="str">
        <f ca="1">MID(B_MSK[[#This Row],[/ STN_1]],FIND(" ",B_MSK[[#This Row],[/ STN_1]])+1,LEN(B_MSK[[#This Row],[/ STN_1]]))</f>
        <v>LSN</v>
      </c>
      <c r="AC252" s="11">
        <f ca="1">IF(B_MSK[[#This Row],[//]]="","",IF(B_MSK[[#This Row],[ JUMLAH ]]="","",IF(B_MSK[[#This Row],[C]]="",B_MSK[[#This Row],[HARGA CTN]]/B_MSK[[#This Row],[JMLH BRG]],B_MSK[[#This Row],[HARGA CTN]]/B_MSK[[#This Row],[A_1]])))</f>
        <v>11000</v>
      </c>
      <c r="AD2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5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916.66666666666663</v>
      </c>
      <c r="AF25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52" s="15" t="str">
        <f ca="1">IF(B_MSK[[#This Row],[HARGA_2]]="","",IF(MID(B_MSK[[#This Row],[/ STN_2]],FIND(" ",B_MSK[[#This Row],[/ STN_2]])+1,LEN(B_MSK[[#This Row],[/ STN_2]]))="LSN",B_MSK[[#This Row],[HARGA_2]]/12,""))</f>
        <v/>
      </c>
      <c r="AH252" s="7" t="str">
        <f ca="1">IF(B_MSK[[#This Row],[HARGA_3]]="","","/ "&amp;"PCS")</f>
        <v/>
      </c>
      <c r="AI252" s="15">
        <f ca="1">IF(B_MSK[[#This Row],[HARGA_3]]="",IF(B_MSK[[#This Row],[HARGA_2]]="",IF(B_MSK[[#This Row],[HARGA_1]]="","",B_MSK[[#This Row],[HARGA_1]]),B_MSK[[#This Row],[HARGA_2]]),B_MSK[[#This Row],[HARGA_3]])</f>
        <v>916.66666666666663</v>
      </c>
      <c r="AJ25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2" s="5" t="str">
        <f ca="1">IF(B_MSK[[#This Row],[//]]="","",SUBSTITUTE(SUBSTITUTE(SUBSTITUTE(B_MSK[[#This Row],[QTY/ CTN]]," ","_",2),"(",""),")","")&amp;"_")</f>
        <v>1000 LSN_</v>
      </c>
      <c r="AL252" s="5">
        <f ca="1">IF(B_MSK[[#This Row],[A_B]]="","",SEARCH("_",B_MSK[[#This Row],[A_B]]))</f>
        <v>9</v>
      </c>
      <c r="AM252" s="5">
        <f ca="1">IF(B_MSK[[#This Row],[A_B]]="","",LEN(B_MSK[[#This Row],[A_B]]))</f>
        <v>9</v>
      </c>
      <c r="AN252" s="5" t="str">
        <f ca="1">IF(B_MSK[[#This Row],[A_B]]="","",LEFT(B_MSK[[#This Row],[QTY/ CTN]],B_MSK[[#This Row],[A_B_1]]))</f>
        <v>1000 LSN</v>
      </c>
      <c r="AO252" s="5" t="str">
        <f ca="1">IF(B_MSK[[#This Row],[A_B]]="","",LEFT(B_MSK[[#This Row],[A_]],SEARCH(" ",B_MSK[[#This Row],[A_]])-1))</f>
        <v>1000</v>
      </c>
      <c r="AP252" s="5" t="str">
        <f ca="1">IF(B_MSK[[#This Row],[A_B]]="","",RIGHT(B_MSK[[#This Row],[A_]],LEN(B_MSK[[#This Row],[A_]])-SEARCH(" ",B_MSK[[#This Row],[A_]])))</f>
        <v>LSN</v>
      </c>
      <c r="AQ2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52" s="5" t="str">
        <f ca="1">IF(B_MSK[[#This Row],[B_]]="","",LEFT(B_MSK[[#This Row],[B_]],SEARCH(" ",B_MSK[[#This Row],[B_]])))</f>
        <v xml:space="preserve">12 </v>
      </c>
      <c r="AS252" s="5" t="str">
        <f ca="1">IF(B_MSK[[#This Row],[B_]]="","",RIGHT(B_MSK[[#This Row],[B_]],LEN(B_MSK[[#This Row],[B_]])-SEARCH(" ",B_MSK[[#This Row],[B_]])))</f>
        <v>PCS</v>
      </c>
      <c r="AT252" s="5" t="str">
        <f ca="1">IF(B_MSK[[#This Row],[B_2]]="LSN",12,"")</f>
        <v/>
      </c>
      <c r="AU252" s="5" t="str">
        <f ca="1">IF(B_MSK[[#This Row],[C_1]]="","","PCS")</f>
        <v/>
      </c>
      <c r="AV252" s="5">
        <f ca="1">IF(B_MSK[[#This Row],[A_1]]="","",B_MSK[[#This Row],[A_1]]*IF(B_MSK[[#This Row],[B_1]]="",1,B_MSK[[#This Row],[B_1]])*IF(B_MSK[[#This Row],[C_1]]="",1,B_MSK[[#This Row],[C_1]]))</f>
        <v>12000</v>
      </c>
      <c r="AW252" s="5" t="str">
        <f ca="1">IF(B_MSK[[#This Row],[C_2]]="",IF(B_MSK[[#This Row],[B_2]]="",IF(B_MSK[[#This Row],[A_2]]="","",B_MSK[[#This Row],[A_2]]),B_MSK[[#This Row],[B_2]]),B_MSK[[#This Row],[C_2]])</f>
        <v>PCS</v>
      </c>
      <c r="AX252" s="2">
        <f ca="1">IF(ISNUMBER(B_MSK[[#This Row],[TANGGAL DATANG]]),B_MSK[[#This Row],[TANGGAL DATANG]],AX251)</f>
        <v>44937</v>
      </c>
      <c r="AY252" s="5" t="e">
        <f ca="1">IF(B_MSK[[#This Row],[DB_ROW]]="","",INDEX([3]!db[JENIS],B_MSK[[#This Row],[DB_ROW]]-1))</f>
        <v>#REF!</v>
      </c>
      <c r="AZ252" s="5">
        <f ca="1">IF(B_MSK[[#This Row],[A_1]]="","",B_MSK[[#This Row],[A_1]])*1</f>
        <v>1000</v>
      </c>
      <c r="BA252" s="5" t="str">
        <f ca="1">IF(B_MSK[[#This Row],[//]]="","",INDEX(INDIRECT(DIR&amp;$2:$2),B_MSK[[#This Row],[//]]))</f>
        <v>UNTANA</v>
      </c>
      <c r="BB252" s="5" t="str">
        <f ca="1">CONCATENATE(B_MSK[[#This Row],[concat]],B_MSK[[#This Row],[HARGA_X]],B_MSK[[#This Row],[SAT]])</f>
        <v>busurno4mika916.666666666667LSN</v>
      </c>
    </row>
    <row r="253" spans="1:54" x14ac:dyDescent="0.25">
      <c r="A253" s="6" t="s">
        <v>128</v>
      </c>
      <c r="B253" s="5" t="str">
        <f ca="1">IF(B_MSK[[#This Row],[N_ID]]="","",INDEX(INDIRECT(DIR&amp;$2:$2),MATCH(B_MSK[[#This Row],[N_ID]],INDIRECT(DIR&amp;"!NOTA[ID_P]"),0)))</f>
        <v/>
      </c>
      <c r="C253" s="5" t="str">
        <f ca="1">IF(B_MSK[[#This Row],[//]]="","",HYPERLINK("["&amp;SUBSTITUTE(DIR,"'","")&amp;"]NOTA!D"&amp;B_MSK[[#This Row],[//]]+2,"&gt;"))</f>
        <v/>
      </c>
      <c r="D253" s="5" t="str">
        <f ca="1">IF(B_MSK[[#This Row],[N_ID]]="","",COUNTIF(INDIRECT(DIR&amp;"!NOTA[ID_H]"),B_MSK[[#This Row],[ID NOTA]]))</f>
        <v/>
      </c>
      <c r="E2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3" s="7" t="str">
        <f ca="1">IF(B_MSK[[#This Row],[stt]]="ada",INDEX([2]!db[NB BM],B_MSK[DB_ROW]-1),"")</f>
        <v/>
      </c>
      <c r="H253" s="7" t="str">
        <f ca="1">IF(B_MSK[[#This Row],[//]]="","",INDEX(INDIRECT(DIR&amp;$2:$2),B_MSK[[#This Row],[//]]))</f>
        <v/>
      </c>
      <c r="I253" s="27" t="str">
        <f ca="1">IF(B_MSK[[#This Row],[//]]="","",INDEX(INDIRECT(DB_PATH&amp;$2:$2),B_MSK[[#This Row],[DB_ROW]]-1))</f>
        <v/>
      </c>
      <c r="J253" s="5" t="str">
        <f ca="1">IF(B_MSK[[#This Row],[//]]="","",IF(INDEX(INDIRECT(DIR&amp;$2:$2),B_MSK[[#This Row],[//]])="","",INDEX(INDIRECT(DIR&amp;$2:$2),B_MSK[[#This Row],[//]])))</f>
        <v/>
      </c>
      <c r="K253" s="5" t="str">
        <f ca="1">IF(B_MSK[[#This Row],[//]]="","",IF(INDEX(INDIRECT(DIR&amp;$2:$2),B_MSK[[#This Row],[//]])="","",INDEX(INDIRECT(DIR&amp;$2:$2),B_MSK[[#This Row],[//]])))</f>
        <v/>
      </c>
      <c r="L253" s="5" t="str">
        <f ca="1">IF(B_MSK[[#This Row],[//]]="","",IF(INDEX(INDIRECT(DIR&amp;$2:$2),B_MSK[[#This Row],[//]])="","",INDEX(INDIRECT(DIR&amp;$2:$2),B_MSK[[#This Row],[//]])))</f>
        <v/>
      </c>
      <c r="M253" s="13" t="str">
        <f ca="1">IF(B_MSK[[#This Row],[//]]="","",INDEX(INDIRECT(DIR&amp;$2:$2),B_MSK[[#This Row],[//]]))</f>
        <v/>
      </c>
      <c r="N253" s="13" t="str">
        <f ca="1">IF(OR(B_MSK[[#This Row],[//]]="",),"",INDEX(INDIRECT(DIR&amp;$2:$2),B_MSK[[#This Row],[//]]))</f>
        <v/>
      </c>
      <c r="O253" s="3" t="str">
        <f ca="1">IF(B_MSK[[#This Row],[//]]="","",IF(INDEX(INDIRECT(DIR&amp;$2:$2),B_MSK[[#This Row],[//]])=0,"",INDEX(INDIRECT(DIR&amp;$2:$2),B_MSK[[#This Row],[//]])))</f>
        <v/>
      </c>
      <c r="P253" s="3" t="str">
        <f ca="1">IF(B_MSK[[#This Row],[//]]="","",IF(INDEX(INDIRECT(DIR&amp;$2:$2),B_MSK[[#This Row],[//]])=0,"",INDEX(INDIRECT(DIR&amp;$2:$2),B_MSK[[#This Row],[//]])))</f>
        <v/>
      </c>
      <c r="Q253" s="12" t="str">
        <f ca="1">IF(B_MSK[[#This Row],[//]]="","",INDEX(INDIRECT(DIR&amp;$2:$2),B_MSK[[#This Row],[//]]))</f>
        <v/>
      </c>
      <c r="R2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3" s="37" t="str">
        <f ca="1">IF(B_MSK[[#This Row],[//]]="","",INDEX(INDIRECT(DIR&amp;$2:$2),B_MSK[[#This Row],[//]]))</f>
        <v/>
      </c>
      <c r="U253" s="38" t="str">
        <f ca="1">IF(SUMIF(B_MSK[NAMA BARANG],B_MSK[[#This Row],[NAMA BARANG]],B_MSK[JMLH BRG])=0,"",SUMIF(B_MSK[NAMA BARANG],B_MSK[[#This Row],[NAMA BARANG]],B_MSK[C]))</f>
        <v/>
      </c>
      <c r="V253" s="7" t="str">
        <f ca="1">IF(B_MSK[[#This Row],[//]]="","",INDEX(INDIRECT(DIR&amp;$2:$2),B_MSK[[#This Row],[//]]))</f>
        <v/>
      </c>
      <c r="W2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3" s="5" t="str">
        <f ca="1">IF(B_MSK[[#This Row],[N.B.nota]]="","",IF(MATCH(B_MSK[[#This Row],[concat]],[2]!db[NB NOTA_C],0)&gt;0,"ada",0))</f>
        <v/>
      </c>
      <c r="Y253" s="5" t="str">
        <f ca="1">IF(B_MSK[[#This Row],[N.B.nota]]="","",ADDRESS(ROW(B_MSK[QB]),COLUMN(B_MSK[QB]))&amp;":"&amp;ADDRESS(ROW(),COLUMN(B_MSK[QB])))</f>
        <v/>
      </c>
      <c r="Z253" s="5" t="str">
        <f ca="1">IF(B_MSK[[#This Row],[concat]]="","",MATCH(B_MSK[[#This Row],[concat]],[2]!db[NB NOTA_C],0)+1)</f>
        <v/>
      </c>
      <c r="AA253" s="5" t="str">
        <f ca="1">IF(B_MSK[[#This Row],[//]]="","",HYPERLINK("[D:\kerja\BANK EXP\BARU\DB.XLSX]DB!e"&amp;B_MSK[[#This Row],[DB_ROW]],"&gt;"))</f>
        <v/>
      </c>
      <c r="AB253" s="30" t="e">
        <f ca="1">MID(B_MSK[[#This Row],[/ STN_1]],FIND(" ",B_MSK[[#This Row],[/ STN_1]])+1,LEN(B_MSK[[#This Row],[/ STN_1]]))</f>
        <v>#VALUE!</v>
      </c>
      <c r="AC2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3" s="15" t="str">
        <f ca="1">IF(B_MSK[[#This Row],[HARGA_2]]="","",IF(MID(B_MSK[[#This Row],[/ STN_2]],FIND(" ",B_MSK[[#This Row],[/ STN_2]])+1,LEN(B_MSK[[#This Row],[/ STN_2]]))="LSN",B_MSK[[#This Row],[HARGA_2]]/12,""))</f>
        <v/>
      </c>
      <c r="AH253" s="7" t="str">
        <f ca="1">IF(B_MSK[[#This Row],[HARGA_3]]="","","/ "&amp;"PCS")</f>
        <v/>
      </c>
      <c r="AI253" s="15" t="str">
        <f ca="1">IF(B_MSK[[#This Row],[HARGA_3]]="",IF(B_MSK[[#This Row],[HARGA_2]]="",IF(B_MSK[[#This Row],[HARGA_1]]="","",B_MSK[[#This Row],[HARGA_1]]),B_MSK[[#This Row],[HARGA_2]]),B_MSK[[#This Row],[HARGA_3]])</f>
        <v/>
      </c>
      <c r="AJ253" s="15" t="str">
        <f ca="1">IF(B_MSK[[#This Row],[/ STN_3]]="",IF(B_MSK[[#This Row],[/ STN_2]]="",IF(B_MSK[[#This Row],[/ STN_1]]="","",B_MSK[[#This Row],[/ STN_1]]),B_MSK[[#This Row],[/ STN_2]]),B_MSK[[#This Row],[/ STN_3]])</f>
        <v/>
      </c>
      <c r="AK253" s="5" t="str">
        <f ca="1">IF(B_MSK[[#This Row],[//]]="","",SUBSTITUTE(SUBSTITUTE(SUBSTITUTE(B_MSK[[#This Row],[QTY/ CTN]]," ","_",2),"(",""),")","")&amp;"_")</f>
        <v/>
      </c>
      <c r="AL253" s="5" t="str">
        <f ca="1">IF(B_MSK[[#This Row],[A_B]]="","",SEARCH("_",B_MSK[[#This Row],[A_B]]))</f>
        <v/>
      </c>
      <c r="AM253" s="5" t="str">
        <f ca="1">IF(B_MSK[[#This Row],[A_B]]="","",LEN(B_MSK[[#This Row],[A_B]]))</f>
        <v/>
      </c>
      <c r="AN253" s="5" t="str">
        <f ca="1">IF(B_MSK[[#This Row],[A_B]]="","",LEFT(B_MSK[[#This Row],[QTY/ CTN]],B_MSK[[#This Row],[A_B_1]]))</f>
        <v/>
      </c>
      <c r="AO253" s="5" t="str">
        <f ca="1">IF(B_MSK[[#This Row],[A_B]]="","",LEFT(B_MSK[[#This Row],[A_]],SEARCH(" ",B_MSK[[#This Row],[A_]])-1))</f>
        <v/>
      </c>
      <c r="AP253" s="5" t="str">
        <f ca="1">IF(B_MSK[[#This Row],[A_B]]="","",RIGHT(B_MSK[[#This Row],[A_]],LEN(B_MSK[[#This Row],[A_]])-SEARCH(" ",B_MSK[[#This Row],[A_]])))</f>
        <v/>
      </c>
      <c r="AQ2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3" s="5" t="str">
        <f ca="1">IF(B_MSK[[#This Row],[B_]]="","",LEFT(B_MSK[[#This Row],[B_]],SEARCH(" ",B_MSK[[#This Row],[B_]])))</f>
        <v/>
      </c>
      <c r="AS253" s="5" t="str">
        <f ca="1">IF(B_MSK[[#This Row],[B_]]="","",RIGHT(B_MSK[[#This Row],[B_]],LEN(B_MSK[[#This Row],[B_]])-SEARCH(" ",B_MSK[[#This Row],[B_]])))</f>
        <v/>
      </c>
      <c r="AT253" s="5" t="str">
        <f ca="1">IF(B_MSK[[#This Row],[B_2]]="LSN",12,"")</f>
        <v/>
      </c>
      <c r="AU253" s="5" t="str">
        <f ca="1">IF(B_MSK[[#This Row],[C_1]]="","","PCS")</f>
        <v/>
      </c>
      <c r="AV253" s="5" t="str">
        <f ca="1">IF(B_MSK[[#This Row],[A_1]]="","",B_MSK[[#This Row],[A_1]]*IF(B_MSK[[#This Row],[B_1]]="",1,B_MSK[[#This Row],[B_1]])*IF(B_MSK[[#This Row],[C_1]]="",1,B_MSK[[#This Row],[C_1]]))</f>
        <v/>
      </c>
      <c r="AW253" s="5" t="str">
        <f ca="1">IF(B_MSK[[#This Row],[C_2]]="",IF(B_MSK[[#This Row],[B_2]]="",IF(B_MSK[[#This Row],[A_2]]="","",B_MSK[[#This Row],[A_2]]),B_MSK[[#This Row],[B_2]]),B_MSK[[#This Row],[C_2]])</f>
        <v/>
      </c>
      <c r="AX253" s="2">
        <f ca="1">IF(ISNUMBER(B_MSK[[#This Row],[TANGGAL DATANG]]),B_MSK[[#This Row],[TANGGAL DATANG]],AX252)</f>
        <v>44937</v>
      </c>
      <c r="AY253" s="5" t="str">
        <f ca="1">IF(B_MSK[[#This Row],[DB_ROW]]="","",INDEX([3]!db[JENIS],B_MSK[[#This Row],[DB_ROW]]-1))</f>
        <v/>
      </c>
      <c r="AZ253" s="5" t="e">
        <f ca="1">IF(B_MSK[[#This Row],[A_1]]="","",B_MSK[[#This Row],[A_1]])*1</f>
        <v>#VALUE!</v>
      </c>
      <c r="BA253" s="5" t="str">
        <f ca="1">IF(B_MSK[[#This Row],[//]]="","",INDEX(INDIRECT(DIR&amp;$2:$2),B_MSK[[#This Row],[//]]))</f>
        <v/>
      </c>
      <c r="BB253" s="5" t="str">
        <f ca="1">CONCATENATE(B_MSK[[#This Row],[concat]],B_MSK[[#This Row],[HARGA_X]],B_MSK[[#This Row],[SAT]])</f>
        <v/>
      </c>
    </row>
    <row r="254" spans="1:54" x14ac:dyDescent="0.25">
      <c r="A254" s="6" t="s">
        <v>266</v>
      </c>
      <c r="B254" s="5">
        <f ca="1">IF(B_MSK[[#This Row],[N_ID]]="","",INDEX(INDIRECT(DIR&amp;$2:$2),MATCH(B_MSK[[#This Row],[N_ID]],INDIRECT(DIR&amp;"!NOTA[ID_P]"),0)))</f>
        <v>52</v>
      </c>
      <c r="C254" s="5" t="str">
        <f ca="1">IF(B_MSK[[#This Row],[//]]="","",HYPERLINK("["&amp;SUBSTITUTE(DIR,"'","")&amp;"]NOTA!D"&amp;B_MSK[[#This Row],[//]]+2,"&gt;"))</f>
        <v>&gt;</v>
      </c>
      <c r="D254" s="5">
        <f ca="1">IF(B_MSK[[#This Row],[N_ID]]="","",COUNTIF(INDIRECT(DIR&amp;"!NOTA[ID_H]"),B_MSK[[#This Row],[ID NOTA]]))</f>
        <v>8</v>
      </c>
      <c r="E25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251</v>
      </c>
      <c r="F2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4" s="7" t="str">
        <f ca="1">IF(B_MSK[[#This Row],[stt]]="ada",INDEX([2]!db[NB BM],B_MSK[DB_ROW]-1),"")</f>
        <v>Stip JK 526-B20</v>
      </c>
      <c r="H254" s="7" t="str">
        <f ca="1">IF(B_MSK[[#This Row],[//]]="","",INDEX(INDIRECT(DIR&amp;$2:$2),B_MSK[[#This Row],[//]]))</f>
        <v>ATALI MAKMUR</v>
      </c>
      <c r="I254" s="27" t="str">
        <f ca="1">IF(B_MSK[[#This Row],[//]]="","",INDEX(INDIRECT(DB_PATH&amp;$2:$2),B_MSK[[#This Row],[DB_ROW]]-1))</f>
        <v>50 BOX (20 PCS)</v>
      </c>
      <c r="J254" s="5">
        <f ca="1">IF(B_MSK[[#This Row],[//]]="","",IF(INDEX(INDIRECT(DIR&amp;$2:$2),B_MSK[[#This Row],[//]])="","",INDEX(INDIRECT(DIR&amp;$2:$2),B_MSK[[#This Row],[//]])))</f>
        <v>1</v>
      </c>
      <c r="K254" s="5">
        <f ca="1">IF(B_MSK[[#This Row],[//]]="","",IF(INDEX(INDIRECT(DIR&amp;$2:$2),B_MSK[[#This Row],[//]])="","",INDEX(INDIRECT(DIR&amp;$2:$2),B_MSK[[#This Row],[//]])))</f>
        <v>50</v>
      </c>
      <c r="L254" s="5" t="str">
        <f ca="1">IF(B_MSK[[#This Row],[//]]="","",IF(INDEX(INDIRECT(DIR&amp;$2:$2),B_MSK[[#This Row],[//]])="","",INDEX(INDIRECT(DIR&amp;$2:$2),B_MSK[[#This Row],[//]])))</f>
        <v>BOX</v>
      </c>
      <c r="M254" s="13">
        <f ca="1">IF(B_MSK[[#This Row],[//]]="","",INDEX(INDIRECT(DIR&amp;$2:$2),B_MSK[[#This Row],[//]]))</f>
        <v>34100</v>
      </c>
      <c r="N254" s="13">
        <f ca="1">IF(OR(B_MSK[[#This Row],[//]]="",),"",INDEX(INDIRECT(DIR&amp;$2:$2),B_MSK[[#This Row],[//]]))</f>
        <v>1705000</v>
      </c>
      <c r="O254" s="3">
        <f ca="1">IF(B_MSK[[#This Row],[//]]="","",IF(INDEX(INDIRECT(DIR&amp;$2:$2),B_MSK[[#This Row],[//]])=0,"",INDEX(INDIRECT(DIR&amp;$2:$2),B_MSK[[#This Row],[//]])))</f>
        <v>0.125</v>
      </c>
      <c r="P254" s="3">
        <f ca="1">IF(B_MSK[[#This Row],[//]]="","",IF(INDEX(INDIRECT(DIR&amp;$2:$2),B_MSK[[#This Row],[//]])=0,"",INDEX(INDIRECT(DIR&amp;$2:$2),B_MSK[[#This Row],[//]])))</f>
        <v>0.05</v>
      </c>
      <c r="Q254" s="12">
        <f ca="1">IF(B_MSK[[#This Row],[//]]="","",INDEX(INDIRECT(DIR&amp;$2:$2),B_MSK[[#This Row],[//]]))</f>
        <v>1417281.25</v>
      </c>
      <c r="R2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4" s="37">
        <f ca="1">IF(B_MSK[[#This Row],[//]]="","",INDEX(INDIRECT(DIR&amp;$2:$2),B_MSK[[#This Row],[//]]))</f>
        <v>0</v>
      </c>
      <c r="U254" s="38">
        <f ca="1">IF(SUMIF(B_MSK[NAMA BARANG],B_MSK[[#This Row],[NAMA BARANG]],B_MSK[JMLH BRG])=0,"",SUMIF(B_MSK[NAMA BARANG],B_MSK[[#This Row],[NAMA BARANG]],B_MSK[C]))</f>
        <v>22</v>
      </c>
      <c r="V254" s="7" t="str">
        <f ca="1">IF(B_MSK[[#This Row],[//]]="","",INDEX(INDIRECT(DIR&amp;$2:$2),B_MSK[[#This Row],[//]]))</f>
        <v>ERASER 526-B20 JK</v>
      </c>
      <c r="W254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254" s="5" t="str">
        <f ca="1">IF(B_MSK[[#This Row],[N.B.nota]]="","",IF(MATCH(B_MSK[[#This Row],[concat]],[2]!db[NB NOTA_C],0)&gt;0,"ada",0))</f>
        <v>ada</v>
      </c>
      <c r="Y254" s="5" t="str">
        <f ca="1">IF(B_MSK[[#This Row],[N.B.nota]]="","",ADDRESS(ROW(B_MSK[QB]),COLUMN(B_MSK[QB]))&amp;":"&amp;ADDRESS(ROW(),COLUMN(B_MSK[QB])))</f>
        <v>$D$4:$D$254</v>
      </c>
      <c r="Z254" s="5">
        <f ca="1">IF(B_MSK[[#This Row],[concat]]="","",MATCH(B_MSK[[#This Row],[concat]],[2]!db[NB NOTA_C],0)+1)</f>
        <v>678</v>
      </c>
      <c r="AA254" s="5" t="str">
        <f ca="1">IF(B_MSK[[#This Row],[//]]="","",HYPERLINK("[D:\kerja\BANK EXP\BARU\DB.XLSX]DB!e"&amp;B_MSK[[#This Row],[DB_ROW]],"&gt;"))</f>
        <v>&gt;</v>
      </c>
      <c r="AB254" s="30" t="str">
        <f ca="1">MID(B_MSK[[#This Row],[/ STN_1]],FIND(" ",B_MSK[[#This Row],[/ STN_1]])+1,LEN(B_MSK[[#This Row],[/ STN_1]]))</f>
        <v xml:space="preserve">BOX </v>
      </c>
      <c r="AC254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2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5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25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54" s="15" t="str">
        <f ca="1">IF(B_MSK[[#This Row],[HARGA_2]]="","",IF(MID(B_MSK[[#This Row],[/ STN_2]],FIND(" ",B_MSK[[#This Row],[/ STN_2]])+1,LEN(B_MSK[[#This Row],[/ STN_2]]))="LSN",B_MSK[[#This Row],[HARGA_2]]/12,""))</f>
        <v/>
      </c>
      <c r="AH254" s="7" t="str">
        <f ca="1">IF(B_MSK[[#This Row],[HARGA_3]]="","","/ "&amp;"PCS")</f>
        <v/>
      </c>
      <c r="AI254" s="15">
        <f ca="1">IF(B_MSK[[#This Row],[HARGA_3]]="",IF(B_MSK[[#This Row],[HARGA_2]]="",IF(B_MSK[[#This Row],[HARGA_1]]="","",B_MSK[[#This Row],[HARGA_1]]),B_MSK[[#This Row],[HARGA_2]]),B_MSK[[#This Row],[HARGA_3]])</f>
        <v>1705</v>
      </c>
      <c r="AJ25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4" s="5" t="str">
        <f ca="1">IF(B_MSK[[#This Row],[//]]="","",SUBSTITUTE(SUBSTITUTE(SUBSTITUTE(B_MSK[[#This Row],[QTY/ CTN]]," ","_",2),"(",""),")","")&amp;"_")</f>
        <v>50 BOX_20 PCS_</v>
      </c>
      <c r="AL254" s="5">
        <f ca="1">IF(B_MSK[[#This Row],[A_B]]="","",SEARCH("_",B_MSK[[#This Row],[A_B]]))</f>
        <v>7</v>
      </c>
      <c r="AM254" s="5">
        <f ca="1">IF(B_MSK[[#This Row],[A_B]]="","",LEN(B_MSK[[#This Row],[A_B]]))</f>
        <v>14</v>
      </c>
      <c r="AN254" s="5" t="str">
        <f ca="1">IF(B_MSK[[#This Row],[A_B]]="","",LEFT(B_MSK[[#This Row],[QTY/ CTN]],B_MSK[[#This Row],[A_B_1]]))</f>
        <v xml:space="preserve">50 BOX </v>
      </c>
      <c r="AO254" s="5" t="str">
        <f ca="1">IF(B_MSK[[#This Row],[A_B]]="","",LEFT(B_MSK[[#This Row],[A_]],SEARCH(" ",B_MSK[[#This Row],[A_]])-1))</f>
        <v>50</v>
      </c>
      <c r="AP254" s="5" t="str">
        <f ca="1">IF(B_MSK[[#This Row],[A_B]]="","",RIGHT(B_MSK[[#This Row],[A_]],LEN(B_MSK[[#This Row],[A_]])-SEARCH(" ",B_MSK[[#This Row],[A_]])))</f>
        <v xml:space="preserve">BOX </v>
      </c>
      <c r="AQ2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254" s="5" t="str">
        <f ca="1">IF(B_MSK[[#This Row],[B_]]="","",LEFT(B_MSK[[#This Row],[B_]],SEARCH(" ",B_MSK[[#This Row],[B_]])))</f>
        <v xml:space="preserve">20 </v>
      </c>
      <c r="AS254" s="5" t="str">
        <f ca="1">IF(B_MSK[[#This Row],[B_]]="","",RIGHT(B_MSK[[#This Row],[B_]],LEN(B_MSK[[#This Row],[B_]])-SEARCH(" ",B_MSK[[#This Row],[B_]])))</f>
        <v>PCS</v>
      </c>
      <c r="AT254" s="5" t="str">
        <f ca="1">IF(B_MSK[[#This Row],[B_2]]="LSN",12,"")</f>
        <v/>
      </c>
      <c r="AU254" s="5" t="str">
        <f ca="1">IF(B_MSK[[#This Row],[C_1]]="","","PCS")</f>
        <v/>
      </c>
      <c r="AV254" s="5">
        <f ca="1">IF(B_MSK[[#This Row],[A_1]]="","",B_MSK[[#This Row],[A_1]]*IF(B_MSK[[#This Row],[B_1]]="",1,B_MSK[[#This Row],[B_1]])*IF(B_MSK[[#This Row],[C_1]]="",1,B_MSK[[#This Row],[C_1]]))</f>
        <v>1000</v>
      </c>
      <c r="AW254" s="5" t="str">
        <f ca="1">IF(B_MSK[[#This Row],[C_2]]="",IF(B_MSK[[#This Row],[B_2]]="",IF(B_MSK[[#This Row],[A_2]]="","",B_MSK[[#This Row],[A_2]]),B_MSK[[#This Row],[B_2]]),B_MSK[[#This Row],[C_2]])</f>
        <v>PCS</v>
      </c>
      <c r="AX254" s="2">
        <f ca="1">IF(ISNUMBER(B_MSK[[#This Row],[TANGGAL DATANG]]),B_MSK[[#This Row],[TANGGAL DATANG]],AX253)</f>
        <v>44937</v>
      </c>
      <c r="AY254" s="5" t="e">
        <f ca="1">IF(B_MSK[[#This Row],[DB_ROW]]="","",INDEX([3]!db[JENIS],B_MSK[[#This Row],[DB_ROW]]-1))</f>
        <v>#REF!</v>
      </c>
      <c r="AZ254" s="5">
        <f ca="1">IF(B_MSK[[#This Row],[A_1]]="","",B_MSK[[#This Row],[A_1]])*1</f>
        <v>50</v>
      </c>
      <c r="BA254" s="5" t="str">
        <f ca="1">IF(B_MSK[[#This Row],[//]]="","",INDEX(INDIRECT(DIR&amp;$2:$2),B_MSK[[#This Row],[//]]))</f>
        <v>ARTO MORO</v>
      </c>
      <c r="BB254" s="5" t="str">
        <f ca="1">CONCATENATE(B_MSK[[#This Row],[concat]],B_MSK[[#This Row],[HARGA_X]],B_MSK[[#This Row],[SAT]])</f>
        <v>eraser526b20jk1705BOX</v>
      </c>
    </row>
    <row r="255" spans="1:54" x14ac:dyDescent="0.25">
      <c r="A255" s="6" t="s">
        <v>128</v>
      </c>
      <c r="B255" s="5" t="str">
        <f ca="1">IF(B_MSK[[#This Row],[N_ID]]="","",INDEX(INDIRECT(DIR&amp;$2:$2),MATCH(B_MSK[[#This Row],[N_ID]],INDIRECT(DIR&amp;"!NOTA[ID_P]"),0)))</f>
        <v/>
      </c>
      <c r="C255" s="5" t="str">
        <f ca="1">IF(B_MSK[[#This Row],[//]]="","",HYPERLINK("["&amp;SUBSTITUTE(DIR,"'","")&amp;"]NOTA!D"&amp;B_MSK[[#This Row],[//]]+2,"&gt;"))</f>
        <v>&gt;</v>
      </c>
      <c r="D255" s="5" t="str">
        <f ca="1">IF(B_MSK[[#This Row],[N_ID]]="","",COUNTIF(INDIRECT(DIR&amp;"!NOTA[ID_H]"),B_MSK[[#This Row],[ID NOTA]]))</f>
        <v/>
      </c>
      <c r="E2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252</v>
      </c>
      <c r="F2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5" s="7" t="str">
        <f ca="1">IF(B_MSK[[#This Row],[stt]]="ada",INDEX([2]!db[NB BM],B_MSK[DB_ROW]-1),"")</f>
        <v>Tipe-ex kertas JK CT-549</v>
      </c>
      <c r="H255" s="7" t="str">
        <f ca="1">IF(B_MSK[[#This Row],[//]]="","",INDEX(INDIRECT(DIR&amp;$2:$2),B_MSK[[#This Row],[//]]))</f>
        <v>ATALI MAKMUR</v>
      </c>
      <c r="I255" s="27" t="str">
        <f ca="1">IF(B_MSK[[#This Row],[//]]="","",INDEX(INDIRECT(DB_PATH&amp;$2:$2),B_MSK[[#This Row],[DB_ROW]]-1))</f>
        <v>360 PCS</v>
      </c>
      <c r="J255" s="5">
        <f ca="1">IF(B_MSK[[#This Row],[//]]="","",IF(INDEX(INDIRECT(DIR&amp;$2:$2),B_MSK[[#This Row],[//]])="","",INDEX(INDIRECT(DIR&amp;$2:$2),B_MSK[[#This Row],[//]])))</f>
        <v>1</v>
      </c>
      <c r="K255" s="5">
        <f ca="1">IF(B_MSK[[#This Row],[//]]="","",IF(INDEX(INDIRECT(DIR&amp;$2:$2),B_MSK[[#This Row],[//]])="","",INDEX(INDIRECT(DIR&amp;$2:$2),B_MSK[[#This Row],[//]])))</f>
        <v>360</v>
      </c>
      <c r="L255" s="5" t="str">
        <f ca="1">IF(B_MSK[[#This Row],[//]]="","",IF(INDEX(INDIRECT(DIR&amp;$2:$2),B_MSK[[#This Row],[//]])="","",INDEX(INDIRECT(DIR&amp;$2:$2),B_MSK[[#This Row],[//]])))</f>
        <v>PCS</v>
      </c>
      <c r="M255" s="13">
        <f ca="1">IF(B_MSK[[#This Row],[//]]="","",INDEX(INDIRECT(DIR&amp;$2:$2),B_MSK[[#This Row],[//]]))</f>
        <v>10000</v>
      </c>
      <c r="N255" s="13">
        <f ca="1">IF(OR(B_MSK[[#This Row],[//]]="",),"",INDEX(INDIRECT(DIR&amp;$2:$2),B_MSK[[#This Row],[//]]))</f>
        <v>3600000</v>
      </c>
      <c r="O255" s="3">
        <f ca="1">IF(B_MSK[[#This Row],[//]]="","",IF(INDEX(INDIRECT(DIR&amp;$2:$2),B_MSK[[#This Row],[//]])=0,"",INDEX(INDIRECT(DIR&amp;$2:$2),B_MSK[[#This Row],[//]])))</f>
        <v>0.125</v>
      </c>
      <c r="P255" s="3">
        <f ca="1">IF(B_MSK[[#This Row],[//]]="","",IF(INDEX(INDIRECT(DIR&amp;$2:$2),B_MSK[[#This Row],[//]])=0,"",INDEX(INDIRECT(DIR&amp;$2:$2),B_MSK[[#This Row],[//]])))</f>
        <v>0.05</v>
      </c>
      <c r="Q255" s="12">
        <f ca="1">IF(B_MSK[[#This Row],[//]]="","",INDEX(INDIRECT(DIR&amp;$2:$2),B_MSK[[#This Row],[//]]))</f>
        <v>2992500</v>
      </c>
      <c r="R2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5" s="37">
        <f ca="1">IF(B_MSK[[#This Row],[//]]="","",INDEX(INDIRECT(DIR&amp;$2:$2),B_MSK[[#This Row],[//]]))</f>
        <v>0</v>
      </c>
      <c r="U255" s="38">
        <f ca="1">IF(SUMIF(B_MSK[NAMA BARANG],B_MSK[[#This Row],[NAMA BARANG]],B_MSK[JMLH BRG])=0,"",SUMIF(B_MSK[NAMA BARANG],B_MSK[[#This Row],[NAMA BARANG]],B_MSK[C]))</f>
        <v>1</v>
      </c>
      <c r="V255" s="7" t="str">
        <f ca="1">IF(B_MSK[[#This Row],[//]]="","",INDEX(INDIRECT(DIR&amp;$2:$2),B_MSK[[#This Row],[//]]))</f>
        <v>CORRECTION TAPE CT-549 JK</v>
      </c>
      <c r="W255" s="7" t="str">
        <f ca="1">LOWER(SUBSTITUTE(SUBSTITUTE(SUBSTITUTE(SUBSTITUTE(SUBSTITUTE(SUBSTITUTE(SUBSTITUTE(SUBSTITUTE(SUBSTITUTE(B_MSK[[#This Row],[N.B.nota]]," ",""),"-",""),"(",""),")",""),".",""),",",""),"/",""),"""",""),"+",""))</f>
        <v>correctiontapect549jk</v>
      </c>
      <c r="X255" s="5" t="str">
        <f ca="1">IF(B_MSK[[#This Row],[N.B.nota]]="","",IF(MATCH(B_MSK[[#This Row],[concat]],[2]!db[NB NOTA_C],0)&gt;0,"ada",0))</f>
        <v>ada</v>
      </c>
      <c r="Y255" s="5" t="str">
        <f ca="1">IF(B_MSK[[#This Row],[N.B.nota]]="","",ADDRESS(ROW(B_MSK[QB]),COLUMN(B_MSK[QB]))&amp;":"&amp;ADDRESS(ROW(),COLUMN(B_MSK[QB])))</f>
        <v>$D$4:$D$255</v>
      </c>
      <c r="Z255" s="5">
        <f ca="1">IF(B_MSK[[#This Row],[concat]]="","",MATCH(B_MSK[[#This Row],[concat]],[2]!db[NB NOTA_C],0)+1)</f>
        <v>530</v>
      </c>
      <c r="AA255" s="5" t="str">
        <f ca="1">IF(B_MSK[[#This Row],[//]]="","",HYPERLINK("[D:\kerja\BANK EXP\BARU\DB.XLSX]DB!e"&amp;B_MSK[[#This Row],[DB_ROW]],"&gt;"))</f>
        <v>&gt;</v>
      </c>
      <c r="AB255" s="30" t="str">
        <f ca="1">MID(B_MSK[[#This Row],[/ STN_1]],FIND(" ",B_MSK[[#This Row],[/ STN_1]])+1,LEN(B_MSK[[#This Row],[/ STN_1]]))</f>
        <v>PCS</v>
      </c>
      <c r="AC255" s="11">
        <f ca="1">IF(B_MSK[[#This Row],[//]]="","",IF(B_MSK[[#This Row],[ JUMLAH ]]="","",IF(B_MSK[[#This Row],[C]]="",B_MSK[[#This Row],[HARGA CTN]]/B_MSK[[#This Row],[JMLH BRG]],B_MSK[[#This Row],[HARGA CTN]]/B_MSK[[#This Row],[A_1]])))</f>
        <v>10000</v>
      </c>
      <c r="AD2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5" s="15" t="str">
        <f ca="1">IF(B_MSK[[#This Row],[HARGA_2]]="","",IF(MID(B_MSK[[#This Row],[/ STN_2]],FIND(" ",B_MSK[[#This Row],[/ STN_2]])+1,LEN(B_MSK[[#This Row],[/ STN_2]]))="LSN",B_MSK[[#This Row],[HARGA_2]]/12,""))</f>
        <v/>
      </c>
      <c r="AH255" s="7" t="str">
        <f ca="1">IF(B_MSK[[#This Row],[HARGA_3]]="","","/ "&amp;"PCS")</f>
        <v/>
      </c>
      <c r="AI255" s="15">
        <f ca="1">IF(B_MSK[[#This Row],[HARGA_3]]="",IF(B_MSK[[#This Row],[HARGA_2]]="",IF(B_MSK[[#This Row],[HARGA_1]]="","",B_MSK[[#This Row],[HARGA_1]]),B_MSK[[#This Row],[HARGA_2]]),B_MSK[[#This Row],[HARGA_3]])</f>
        <v>10000</v>
      </c>
      <c r="AJ25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5" s="5" t="str">
        <f ca="1">IF(B_MSK[[#This Row],[//]]="","",SUBSTITUTE(SUBSTITUTE(SUBSTITUTE(B_MSK[[#This Row],[QTY/ CTN]]," ","_",2),"(",""),")","")&amp;"_")</f>
        <v>360 PCS_</v>
      </c>
      <c r="AL255" s="5">
        <f ca="1">IF(B_MSK[[#This Row],[A_B]]="","",SEARCH("_",B_MSK[[#This Row],[A_B]]))</f>
        <v>8</v>
      </c>
      <c r="AM255" s="5">
        <f ca="1">IF(B_MSK[[#This Row],[A_B]]="","",LEN(B_MSK[[#This Row],[A_B]]))</f>
        <v>8</v>
      </c>
      <c r="AN255" s="5" t="str">
        <f ca="1">IF(B_MSK[[#This Row],[A_B]]="","",LEFT(B_MSK[[#This Row],[QTY/ CTN]],B_MSK[[#This Row],[A_B_1]]))</f>
        <v>360 PCS</v>
      </c>
      <c r="AO255" s="5" t="str">
        <f ca="1">IF(B_MSK[[#This Row],[A_B]]="","",LEFT(B_MSK[[#This Row],[A_]],SEARCH(" ",B_MSK[[#This Row],[A_]])-1))</f>
        <v>360</v>
      </c>
      <c r="AP255" s="5" t="str">
        <f ca="1">IF(B_MSK[[#This Row],[A_B]]="","",RIGHT(B_MSK[[#This Row],[A_]],LEN(B_MSK[[#This Row],[A_]])-SEARCH(" ",B_MSK[[#This Row],[A_]])))</f>
        <v>PCS</v>
      </c>
      <c r="AQ2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5" s="5" t="str">
        <f ca="1">IF(B_MSK[[#This Row],[B_]]="","",LEFT(B_MSK[[#This Row],[B_]],SEARCH(" ",B_MSK[[#This Row],[B_]])))</f>
        <v/>
      </c>
      <c r="AS255" s="5" t="str">
        <f ca="1">IF(B_MSK[[#This Row],[B_]]="","",RIGHT(B_MSK[[#This Row],[B_]],LEN(B_MSK[[#This Row],[B_]])-SEARCH(" ",B_MSK[[#This Row],[B_]])))</f>
        <v/>
      </c>
      <c r="AT255" s="5" t="str">
        <f ca="1">IF(B_MSK[[#This Row],[B_2]]="LSN",12,"")</f>
        <v/>
      </c>
      <c r="AU255" s="5" t="str">
        <f ca="1">IF(B_MSK[[#This Row],[C_1]]="","","PCS")</f>
        <v/>
      </c>
      <c r="AV255" s="5">
        <f ca="1">IF(B_MSK[[#This Row],[A_1]]="","",B_MSK[[#This Row],[A_1]]*IF(B_MSK[[#This Row],[B_1]]="",1,B_MSK[[#This Row],[B_1]])*IF(B_MSK[[#This Row],[C_1]]="",1,B_MSK[[#This Row],[C_1]]))</f>
        <v>360</v>
      </c>
      <c r="AW255" s="5" t="str">
        <f ca="1">IF(B_MSK[[#This Row],[C_2]]="",IF(B_MSK[[#This Row],[B_2]]="",IF(B_MSK[[#This Row],[A_2]]="","",B_MSK[[#This Row],[A_2]]),B_MSK[[#This Row],[B_2]]),B_MSK[[#This Row],[C_2]])</f>
        <v>PCS</v>
      </c>
      <c r="AX255" s="2">
        <f ca="1">IF(ISNUMBER(B_MSK[[#This Row],[TANGGAL DATANG]]),B_MSK[[#This Row],[TANGGAL DATANG]],AX254)</f>
        <v>44937</v>
      </c>
      <c r="AY255" s="5" t="e">
        <f ca="1">IF(B_MSK[[#This Row],[DB_ROW]]="","",INDEX([3]!db[JENIS],B_MSK[[#This Row],[DB_ROW]]-1))</f>
        <v>#REF!</v>
      </c>
      <c r="AZ255" s="5">
        <f ca="1">IF(B_MSK[[#This Row],[A_1]]="","",B_MSK[[#This Row],[A_1]])*1</f>
        <v>360</v>
      </c>
      <c r="BA255" s="5" t="str">
        <f ca="1">IF(B_MSK[[#This Row],[//]]="","",INDEX(INDIRECT(DIR&amp;$2:$2),B_MSK[[#This Row],[//]]))</f>
        <v>ARTO MORO</v>
      </c>
      <c r="BB255" s="5" t="str">
        <f ca="1">CONCATENATE(B_MSK[[#This Row],[concat]],B_MSK[[#This Row],[HARGA_X]],B_MSK[[#This Row],[SAT]])</f>
        <v>correctiontapect549jk10000PCS</v>
      </c>
    </row>
    <row r="256" spans="1:54" x14ac:dyDescent="0.25">
      <c r="A256" s="6" t="s">
        <v>128</v>
      </c>
      <c r="B256" s="5" t="str">
        <f ca="1">IF(B_MSK[[#This Row],[N_ID]]="","",INDEX(INDIRECT(DIR&amp;$2:$2),MATCH(B_MSK[[#This Row],[N_ID]],INDIRECT(DIR&amp;"!NOTA[ID_P]"),0)))</f>
        <v/>
      </c>
      <c r="C256" s="5" t="str">
        <f ca="1">IF(B_MSK[[#This Row],[//]]="","",HYPERLINK("["&amp;SUBSTITUTE(DIR,"'","")&amp;"]NOTA!D"&amp;B_MSK[[#This Row],[//]]+2,"&gt;"))</f>
        <v>&gt;</v>
      </c>
      <c r="D256" s="5" t="str">
        <f ca="1">IF(B_MSK[[#This Row],[N_ID]]="","",COUNTIF(INDIRECT(DIR&amp;"!NOTA[ID_H]"),B_MSK[[#This Row],[ID NOTA]]))</f>
        <v/>
      </c>
      <c r="E25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253</v>
      </c>
      <c r="F2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6" s="7" t="str">
        <f ca="1">IF(B_MSK[[#This Row],[stt]]="ada",INDEX([2]!db[NB BM],B_MSK[DB_ROW]-1),"")</f>
        <v>Tipe-ex kertas JK CT-510 A</v>
      </c>
      <c r="H256" s="7" t="str">
        <f ca="1">IF(B_MSK[[#This Row],[//]]="","",INDEX(INDIRECT(DIR&amp;$2:$2),B_MSK[[#This Row],[//]]))</f>
        <v>ATALI MAKMUR</v>
      </c>
      <c r="I256" s="27" t="str">
        <f ca="1">IF(B_MSK[[#This Row],[//]]="","",INDEX(INDIRECT(DB_PATH&amp;$2:$2),B_MSK[[#This Row],[DB_ROW]]-1))</f>
        <v>30 LSN</v>
      </c>
      <c r="J256" s="5">
        <f ca="1">IF(B_MSK[[#This Row],[//]]="","",IF(INDEX(INDIRECT(DIR&amp;$2:$2),B_MSK[[#This Row],[//]])="","",INDEX(INDIRECT(DIR&amp;$2:$2),B_MSK[[#This Row],[//]])))</f>
        <v>1</v>
      </c>
      <c r="K256" s="5">
        <f ca="1">IF(B_MSK[[#This Row],[//]]="","",IF(INDEX(INDIRECT(DIR&amp;$2:$2),B_MSK[[#This Row],[//]])="","",INDEX(INDIRECT(DIR&amp;$2:$2),B_MSK[[#This Row],[//]])))</f>
        <v>360</v>
      </c>
      <c r="L256" s="5" t="str">
        <f ca="1">IF(B_MSK[[#This Row],[//]]="","",IF(INDEX(INDIRECT(DIR&amp;$2:$2),B_MSK[[#This Row],[//]])="","",INDEX(INDIRECT(DIR&amp;$2:$2),B_MSK[[#This Row],[//]])))</f>
        <v>PCS</v>
      </c>
      <c r="M256" s="13">
        <f ca="1">IF(B_MSK[[#This Row],[//]]="","",INDEX(INDIRECT(DIR&amp;$2:$2),B_MSK[[#This Row],[//]]))</f>
        <v>5800</v>
      </c>
      <c r="N256" s="13">
        <f ca="1">IF(OR(B_MSK[[#This Row],[//]]="",),"",INDEX(INDIRECT(DIR&amp;$2:$2),B_MSK[[#This Row],[//]]))</f>
        <v>2088000</v>
      </c>
      <c r="O256" s="3">
        <f ca="1">IF(B_MSK[[#This Row],[//]]="","",IF(INDEX(INDIRECT(DIR&amp;$2:$2),B_MSK[[#This Row],[//]])=0,"",INDEX(INDIRECT(DIR&amp;$2:$2),B_MSK[[#This Row],[//]])))</f>
        <v>0.125</v>
      </c>
      <c r="P256" s="3">
        <f ca="1">IF(B_MSK[[#This Row],[//]]="","",IF(INDEX(INDIRECT(DIR&amp;$2:$2),B_MSK[[#This Row],[//]])=0,"",INDEX(INDIRECT(DIR&amp;$2:$2),B_MSK[[#This Row],[//]])))</f>
        <v>0.05</v>
      </c>
      <c r="Q256" s="12">
        <f ca="1">IF(B_MSK[[#This Row],[//]]="","",INDEX(INDIRECT(DIR&amp;$2:$2),B_MSK[[#This Row],[//]]))</f>
        <v>1735650</v>
      </c>
      <c r="R2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6" s="37">
        <f ca="1">IF(B_MSK[[#This Row],[//]]="","",INDEX(INDIRECT(DIR&amp;$2:$2),B_MSK[[#This Row],[//]]))</f>
        <v>0</v>
      </c>
      <c r="U256" s="38">
        <f ca="1">IF(SUMIF(B_MSK[NAMA BARANG],B_MSK[[#This Row],[NAMA BARANG]],B_MSK[JMLH BRG])=0,"",SUMIF(B_MSK[NAMA BARANG],B_MSK[[#This Row],[NAMA BARANG]],B_MSK[C]))</f>
        <v>1</v>
      </c>
      <c r="V256" s="7" t="str">
        <f ca="1">IF(B_MSK[[#This Row],[//]]="","",INDEX(INDIRECT(DIR&amp;$2:$2),B_MSK[[#This Row],[//]]))</f>
        <v>CORRECTION TAPE CT-510A JK</v>
      </c>
      <c r="W256" s="7" t="str">
        <f ca="1">LOWER(SUBSTITUTE(SUBSTITUTE(SUBSTITUTE(SUBSTITUTE(SUBSTITUTE(SUBSTITUTE(SUBSTITUTE(SUBSTITUTE(SUBSTITUTE(B_MSK[[#This Row],[N.B.nota]]," ",""),"-",""),"(",""),")",""),".",""),",",""),"/",""),"""",""),"+",""))</f>
        <v>correctiontapect510ajk</v>
      </c>
      <c r="X256" s="5" t="str">
        <f ca="1">IF(B_MSK[[#This Row],[N.B.nota]]="","",IF(MATCH(B_MSK[[#This Row],[concat]],[2]!db[NB NOTA_C],0)&gt;0,"ada",0))</f>
        <v>ada</v>
      </c>
      <c r="Y256" s="5" t="str">
        <f ca="1">IF(B_MSK[[#This Row],[N.B.nota]]="","",ADDRESS(ROW(B_MSK[QB]),COLUMN(B_MSK[QB]))&amp;":"&amp;ADDRESS(ROW(),COLUMN(B_MSK[QB])))</f>
        <v>$D$4:$D$256</v>
      </c>
      <c r="Z256" s="5">
        <f ca="1">IF(B_MSK[[#This Row],[concat]]="","",MATCH(B_MSK[[#This Row],[concat]],[2]!db[NB NOTA_C],0)+1)</f>
        <v>520</v>
      </c>
      <c r="AA256" s="5" t="str">
        <f ca="1">IF(B_MSK[[#This Row],[//]]="","",HYPERLINK("[D:\kerja\BANK EXP\BARU\DB.XLSX]DB!e"&amp;B_MSK[[#This Row],[DB_ROW]],"&gt;"))</f>
        <v>&gt;</v>
      </c>
      <c r="AB256" s="30" t="str">
        <f ca="1">MID(B_MSK[[#This Row],[/ STN_1]],FIND(" ",B_MSK[[#This Row],[/ STN_1]])+1,LEN(B_MSK[[#This Row],[/ STN_1]]))</f>
        <v>LSN</v>
      </c>
      <c r="AC256" s="11">
        <f ca="1">IF(B_MSK[[#This Row],[//]]="","",IF(B_MSK[[#This Row],[ JUMLAH ]]="","",IF(B_MSK[[#This Row],[C]]="",B_MSK[[#This Row],[HARGA CTN]]/B_MSK[[#This Row],[JMLH BRG]],B_MSK[[#This Row],[HARGA CTN]]/B_MSK[[#This Row],[A_1]])))</f>
        <v>69600</v>
      </c>
      <c r="AD2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5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5800</v>
      </c>
      <c r="AF25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56" s="15" t="str">
        <f ca="1">IF(B_MSK[[#This Row],[HARGA_2]]="","",IF(MID(B_MSK[[#This Row],[/ STN_2]],FIND(" ",B_MSK[[#This Row],[/ STN_2]])+1,LEN(B_MSK[[#This Row],[/ STN_2]]))="LSN",B_MSK[[#This Row],[HARGA_2]]/12,""))</f>
        <v/>
      </c>
      <c r="AH256" s="7" t="str">
        <f ca="1">IF(B_MSK[[#This Row],[HARGA_3]]="","","/ "&amp;"PCS")</f>
        <v/>
      </c>
      <c r="AI256" s="15">
        <f ca="1">IF(B_MSK[[#This Row],[HARGA_3]]="",IF(B_MSK[[#This Row],[HARGA_2]]="",IF(B_MSK[[#This Row],[HARGA_1]]="","",B_MSK[[#This Row],[HARGA_1]]),B_MSK[[#This Row],[HARGA_2]]),B_MSK[[#This Row],[HARGA_3]])</f>
        <v>5800</v>
      </c>
      <c r="AJ25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6" s="5" t="str">
        <f ca="1">IF(B_MSK[[#This Row],[//]]="","",SUBSTITUTE(SUBSTITUTE(SUBSTITUTE(B_MSK[[#This Row],[QTY/ CTN]]," ","_",2),"(",""),")","")&amp;"_")</f>
        <v>30 LSN_</v>
      </c>
      <c r="AL256" s="5">
        <f ca="1">IF(B_MSK[[#This Row],[A_B]]="","",SEARCH("_",B_MSK[[#This Row],[A_B]]))</f>
        <v>7</v>
      </c>
      <c r="AM256" s="5">
        <f ca="1">IF(B_MSK[[#This Row],[A_B]]="","",LEN(B_MSK[[#This Row],[A_B]]))</f>
        <v>7</v>
      </c>
      <c r="AN256" s="5" t="str">
        <f ca="1">IF(B_MSK[[#This Row],[A_B]]="","",LEFT(B_MSK[[#This Row],[QTY/ CTN]],B_MSK[[#This Row],[A_B_1]]))</f>
        <v>30 LSN</v>
      </c>
      <c r="AO256" s="5" t="str">
        <f ca="1">IF(B_MSK[[#This Row],[A_B]]="","",LEFT(B_MSK[[#This Row],[A_]],SEARCH(" ",B_MSK[[#This Row],[A_]])-1))</f>
        <v>30</v>
      </c>
      <c r="AP256" s="5" t="str">
        <f ca="1">IF(B_MSK[[#This Row],[A_B]]="","",RIGHT(B_MSK[[#This Row],[A_]],LEN(B_MSK[[#This Row],[A_]])-SEARCH(" ",B_MSK[[#This Row],[A_]])))</f>
        <v>LSN</v>
      </c>
      <c r="AQ2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56" s="5" t="str">
        <f ca="1">IF(B_MSK[[#This Row],[B_]]="","",LEFT(B_MSK[[#This Row],[B_]],SEARCH(" ",B_MSK[[#This Row],[B_]])))</f>
        <v xml:space="preserve">12 </v>
      </c>
      <c r="AS256" s="5" t="str">
        <f ca="1">IF(B_MSK[[#This Row],[B_]]="","",RIGHT(B_MSK[[#This Row],[B_]],LEN(B_MSK[[#This Row],[B_]])-SEARCH(" ",B_MSK[[#This Row],[B_]])))</f>
        <v>PCS</v>
      </c>
      <c r="AT256" s="5" t="str">
        <f ca="1">IF(B_MSK[[#This Row],[B_2]]="LSN",12,"")</f>
        <v/>
      </c>
      <c r="AU256" s="5" t="str">
        <f ca="1">IF(B_MSK[[#This Row],[C_1]]="","","PCS")</f>
        <v/>
      </c>
      <c r="AV256" s="5">
        <f ca="1">IF(B_MSK[[#This Row],[A_1]]="","",B_MSK[[#This Row],[A_1]]*IF(B_MSK[[#This Row],[B_1]]="",1,B_MSK[[#This Row],[B_1]])*IF(B_MSK[[#This Row],[C_1]]="",1,B_MSK[[#This Row],[C_1]]))</f>
        <v>360</v>
      </c>
      <c r="AW256" s="5" t="str">
        <f ca="1">IF(B_MSK[[#This Row],[C_2]]="",IF(B_MSK[[#This Row],[B_2]]="",IF(B_MSK[[#This Row],[A_2]]="","",B_MSK[[#This Row],[A_2]]),B_MSK[[#This Row],[B_2]]),B_MSK[[#This Row],[C_2]])</f>
        <v>PCS</v>
      </c>
      <c r="AX256" s="2">
        <f ca="1">IF(ISNUMBER(B_MSK[[#This Row],[TANGGAL DATANG]]),B_MSK[[#This Row],[TANGGAL DATANG]],AX255)</f>
        <v>44937</v>
      </c>
      <c r="AY256" s="5" t="e">
        <f ca="1">IF(B_MSK[[#This Row],[DB_ROW]]="","",INDEX([3]!db[JENIS],B_MSK[[#This Row],[DB_ROW]]-1))</f>
        <v>#REF!</v>
      </c>
      <c r="AZ256" s="5">
        <f ca="1">IF(B_MSK[[#This Row],[A_1]]="","",B_MSK[[#This Row],[A_1]])*1</f>
        <v>30</v>
      </c>
      <c r="BA256" s="5" t="str">
        <f ca="1">IF(B_MSK[[#This Row],[//]]="","",INDEX(INDIRECT(DIR&amp;$2:$2),B_MSK[[#This Row],[//]]))</f>
        <v>ARTO MORO</v>
      </c>
      <c r="BB256" s="5" t="str">
        <f ca="1">CONCATENATE(B_MSK[[#This Row],[concat]],B_MSK[[#This Row],[HARGA_X]],B_MSK[[#This Row],[SAT]])</f>
        <v>correctiontapect510ajk5800PCS</v>
      </c>
    </row>
    <row r="257" spans="1:54" x14ac:dyDescent="0.25">
      <c r="A257" s="6" t="s">
        <v>128</v>
      </c>
      <c r="B257" s="5" t="str">
        <f ca="1">IF(B_MSK[[#This Row],[N_ID]]="","",INDEX(INDIRECT(DIR&amp;$2:$2),MATCH(B_MSK[[#This Row],[N_ID]],INDIRECT(DIR&amp;"!NOTA[ID_P]"),0)))</f>
        <v/>
      </c>
      <c r="C257" s="5" t="str">
        <f ca="1">IF(B_MSK[[#This Row],[//]]="","",HYPERLINK("["&amp;SUBSTITUTE(DIR,"'","")&amp;"]NOTA!D"&amp;B_MSK[[#This Row],[//]]+2,"&gt;"))</f>
        <v>&gt;</v>
      </c>
      <c r="D257" s="5" t="str">
        <f ca="1">IF(B_MSK[[#This Row],[N_ID]]="","",COUNTIF(INDIRECT(DIR&amp;"!NOTA[ID_H]"),B_MSK[[#This Row],[ID NOTA]]))</f>
        <v/>
      </c>
      <c r="E2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254</v>
      </c>
      <c r="F2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7" s="7" t="str">
        <f ca="1">IF(B_MSK[[#This Row],[stt]]="ada",INDEX([2]!db[NB BM],B_MSK[DB_ROW]-1),"")</f>
        <v>L Leaf JK A5-7020 50lbr</v>
      </c>
      <c r="H257" s="7" t="str">
        <f ca="1">IF(B_MSK[[#This Row],[//]]="","",INDEX(INDIRECT(DIR&amp;$2:$2),B_MSK[[#This Row],[//]]))</f>
        <v>ATALI MAKMUR</v>
      </c>
      <c r="I257" s="27" t="str">
        <f ca="1">IF(B_MSK[[#This Row],[//]]="","",INDEX(INDIRECT(DB_PATH&amp;$2:$2),B_MSK[[#This Row],[DB_ROW]]-1))</f>
        <v>192 PAK</v>
      </c>
      <c r="J257" s="5">
        <f ca="1">IF(B_MSK[[#This Row],[//]]="","",IF(INDEX(INDIRECT(DIR&amp;$2:$2),B_MSK[[#This Row],[//]])="","",INDEX(INDIRECT(DIR&amp;$2:$2),B_MSK[[#This Row],[//]])))</f>
        <v>1</v>
      </c>
      <c r="K257" s="5">
        <f ca="1">IF(B_MSK[[#This Row],[//]]="","",IF(INDEX(INDIRECT(DIR&amp;$2:$2),B_MSK[[#This Row],[//]])="","",INDEX(INDIRECT(DIR&amp;$2:$2),B_MSK[[#This Row],[//]])))</f>
        <v>192</v>
      </c>
      <c r="L257" s="5" t="str">
        <f ca="1">IF(B_MSK[[#This Row],[//]]="","",IF(INDEX(INDIRECT(DIR&amp;$2:$2),B_MSK[[#This Row],[//]])="","",INDEX(INDIRECT(DIR&amp;$2:$2),B_MSK[[#This Row],[//]])))</f>
        <v>PAK</v>
      </c>
      <c r="M257" s="13">
        <f ca="1">IF(B_MSK[[#This Row],[//]]="","",INDEX(INDIRECT(DIR&amp;$2:$2),B_MSK[[#This Row],[//]]))</f>
        <v>3600</v>
      </c>
      <c r="N257" s="13">
        <f ca="1">IF(OR(B_MSK[[#This Row],[//]]="",),"",INDEX(INDIRECT(DIR&amp;$2:$2),B_MSK[[#This Row],[//]]))</f>
        <v>691200</v>
      </c>
      <c r="O257" s="3">
        <f ca="1">IF(B_MSK[[#This Row],[//]]="","",IF(INDEX(INDIRECT(DIR&amp;$2:$2),B_MSK[[#This Row],[//]])=0,"",INDEX(INDIRECT(DIR&amp;$2:$2),B_MSK[[#This Row],[//]])))</f>
        <v>0.125</v>
      </c>
      <c r="P257" s="3">
        <f ca="1">IF(B_MSK[[#This Row],[//]]="","",IF(INDEX(INDIRECT(DIR&amp;$2:$2),B_MSK[[#This Row],[//]])=0,"",INDEX(INDIRECT(DIR&amp;$2:$2),B_MSK[[#This Row],[//]])))</f>
        <v>0.05</v>
      </c>
      <c r="Q257" s="12">
        <f ca="1">IF(B_MSK[[#This Row],[//]]="","",INDEX(INDIRECT(DIR&amp;$2:$2),B_MSK[[#This Row],[//]]))</f>
        <v>574560</v>
      </c>
      <c r="R2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7" s="37">
        <f ca="1">IF(B_MSK[[#This Row],[//]]="","",INDEX(INDIRECT(DIR&amp;$2:$2),B_MSK[[#This Row],[//]]))</f>
        <v>0</v>
      </c>
      <c r="U257" s="38">
        <f ca="1">IF(SUMIF(B_MSK[NAMA BARANG],B_MSK[[#This Row],[NAMA BARANG]],B_MSK[JMLH BRG])=0,"",SUMIF(B_MSK[NAMA BARANG],B_MSK[[#This Row],[NAMA BARANG]],B_MSK[C]))</f>
        <v>1</v>
      </c>
      <c r="V257" s="7" t="str">
        <f ca="1">IF(B_MSK[[#This Row],[//]]="","",INDEX(INDIRECT(DIR&amp;$2:$2),B_MSK[[#This Row],[//]]))</f>
        <v>L LEAF A5-7020 (50S) JK</v>
      </c>
      <c r="W257" s="7" t="str">
        <f ca="1">LOWER(SUBSTITUTE(SUBSTITUTE(SUBSTITUTE(SUBSTITUTE(SUBSTITUTE(SUBSTITUTE(SUBSTITUTE(SUBSTITUTE(SUBSTITUTE(B_MSK[[#This Row],[N.B.nota]]," ",""),"-",""),"(",""),")",""),".",""),",",""),"/",""),"""",""),"+",""))</f>
        <v>lleafa5702050sjk</v>
      </c>
      <c r="X257" s="5" t="str">
        <f ca="1">IF(B_MSK[[#This Row],[N.B.nota]]="","",IF(MATCH(B_MSK[[#This Row],[concat]],[2]!db[NB NOTA_C],0)&gt;0,"ada",0))</f>
        <v>ada</v>
      </c>
      <c r="Y257" s="5" t="str">
        <f ca="1">IF(B_MSK[[#This Row],[N.B.nota]]="","",ADDRESS(ROW(B_MSK[QB]),COLUMN(B_MSK[QB]))&amp;":"&amp;ADDRESS(ROW(),COLUMN(B_MSK[QB])))</f>
        <v>$D$4:$D$257</v>
      </c>
      <c r="Z257" s="5">
        <f ca="1">IF(B_MSK[[#This Row],[concat]]="","",MATCH(B_MSK[[#This Row],[concat]],[2]!db[NB NOTA_C],0)+1)</f>
        <v>1345</v>
      </c>
      <c r="AA257" s="5" t="str">
        <f ca="1">IF(B_MSK[[#This Row],[//]]="","",HYPERLINK("[D:\kerja\BANK EXP\BARU\DB.XLSX]DB!e"&amp;B_MSK[[#This Row],[DB_ROW]],"&gt;"))</f>
        <v>&gt;</v>
      </c>
      <c r="AB257" s="30" t="str">
        <f ca="1">MID(B_MSK[[#This Row],[/ STN_1]],FIND(" ",B_MSK[[#This Row],[/ STN_1]])+1,LEN(B_MSK[[#This Row],[/ STN_1]]))</f>
        <v>PAK</v>
      </c>
      <c r="AC257" s="11">
        <f ca="1">IF(B_MSK[[#This Row],[//]]="","",IF(B_MSK[[#This Row],[ JUMLAH ]]="","",IF(B_MSK[[#This Row],[C]]="",B_MSK[[#This Row],[HARGA CTN]]/B_MSK[[#This Row],[JMLH BRG]],B_MSK[[#This Row],[HARGA CTN]]/B_MSK[[#This Row],[A_1]])))</f>
        <v>3600</v>
      </c>
      <c r="AD2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2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7" s="15" t="str">
        <f ca="1">IF(B_MSK[[#This Row],[HARGA_2]]="","",IF(MID(B_MSK[[#This Row],[/ STN_2]],FIND(" ",B_MSK[[#This Row],[/ STN_2]])+1,LEN(B_MSK[[#This Row],[/ STN_2]]))="LSN",B_MSK[[#This Row],[HARGA_2]]/12,""))</f>
        <v/>
      </c>
      <c r="AH257" s="7" t="str">
        <f ca="1">IF(B_MSK[[#This Row],[HARGA_3]]="","","/ "&amp;"PCS")</f>
        <v/>
      </c>
      <c r="AI257" s="15">
        <f ca="1">IF(B_MSK[[#This Row],[HARGA_3]]="",IF(B_MSK[[#This Row],[HARGA_2]]="",IF(B_MSK[[#This Row],[HARGA_1]]="","",B_MSK[[#This Row],[HARGA_1]]),B_MSK[[#This Row],[HARGA_2]]),B_MSK[[#This Row],[HARGA_3]])</f>
        <v>3600</v>
      </c>
      <c r="AJ257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257" s="5" t="str">
        <f ca="1">IF(B_MSK[[#This Row],[//]]="","",SUBSTITUTE(SUBSTITUTE(SUBSTITUTE(B_MSK[[#This Row],[QTY/ CTN]]," ","_",2),"(",""),")","")&amp;"_")</f>
        <v>192 PAK_</v>
      </c>
      <c r="AL257" s="5">
        <f ca="1">IF(B_MSK[[#This Row],[A_B]]="","",SEARCH("_",B_MSK[[#This Row],[A_B]]))</f>
        <v>8</v>
      </c>
      <c r="AM257" s="5">
        <f ca="1">IF(B_MSK[[#This Row],[A_B]]="","",LEN(B_MSK[[#This Row],[A_B]]))</f>
        <v>8</v>
      </c>
      <c r="AN257" s="5" t="str">
        <f ca="1">IF(B_MSK[[#This Row],[A_B]]="","",LEFT(B_MSK[[#This Row],[QTY/ CTN]],B_MSK[[#This Row],[A_B_1]]))</f>
        <v>192 PAK</v>
      </c>
      <c r="AO257" s="5" t="str">
        <f ca="1">IF(B_MSK[[#This Row],[A_B]]="","",LEFT(B_MSK[[#This Row],[A_]],SEARCH(" ",B_MSK[[#This Row],[A_]])-1))</f>
        <v>192</v>
      </c>
      <c r="AP257" s="5" t="str">
        <f ca="1">IF(B_MSK[[#This Row],[A_B]]="","",RIGHT(B_MSK[[#This Row],[A_]],LEN(B_MSK[[#This Row],[A_]])-SEARCH(" ",B_MSK[[#This Row],[A_]])))</f>
        <v>PAK</v>
      </c>
      <c r="AQ2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7" s="5" t="str">
        <f ca="1">IF(B_MSK[[#This Row],[B_]]="","",LEFT(B_MSK[[#This Row],[B_]],SEARCH(" ",B_MSK[[#This Row],[B_]])))</f>
        <v/>
      </c>
      <c r="AS257" s="5" t="str">
        <f ca="1">IF(B_MSK[[#This Row],[B_]]="","",RIGHT(B_MSK[[#This Row],[B_]],LEN(B_MSK[[#This Row],[B_]])-SEARCH(" ",B_MSK[[#This Row],[B_]])))</f>
        <v/>
      </c>
      <c r="AT257" s="5" t="str">
        <f ca="1">IF(B_MSK[[#This Row],[B_2]]="LSN",12,"")</f>
        <v/>
      </c>
      <c r="AU257" s="5" t="str">
        <f ca="1">IF(B_MSK[[#This Row],[C_1]]="","","PCS")</f>
        <v/>
      </c>
      <c r="AV257" s="5">
        <f ca="1">IF(B_MSK[[#This Row],[A_1]]="","",B_MSK[[#This Row],[A_1]]*IF(B_MSK[[#This Row],[B_1]]="",1,B_MSK[[#This Row],[B_1]])*IF(B_MSK[[#This Row],[C_1]]="",1,B_MSK[[#This Row],[C_1]]))</f>
        <v>192</v>
      </c>
      <c r="AW257" s="5" t="str">
        <f ca="1">IF(B_MSK[[#This Row],[C_2]]="",IF(B_MSK[[#This Row],[B_2]]="",IF(B_MSK[[#This Row],[A_2]]="","",B_MSK[[#This Row],[A_2]]),B_MSK[[#This Row],[B_2]]),B_MSK[[#This Row],[C_2]])</f>
        <v>PAK</v>
      </c>
      <c r="AX257" s="2">
        <f ca="1">IF(ISNUMBER(B_MSK[[#This Row],[TANGGAL DATANG]]),B_MSK[[#This Row],[TANGGAL DATANG]],AX256)</f>
        <v>44937</v>
      </c>
      <c r="AY257" s="5" t="e">
        <f ca="1">IF(B_MSK[[#This Row],[DB_ROW]]="","",INDEX([3]!db[JENIS],B_MSK[[#This Row],[DB_ROW]]-1))</f>
        <v>#REF!</v>
      </c>
      <c r="AZ257" s="5">
        <f ca="1">IF(B_MSK[[#This Row],[A_1]]="","",B_MSK[[#This Row],[A_1]])*1</f>
        <v>192</v>
      </c>
      <c r="BA257" s="5" t="str">
        <f ca="1">IF(B_MSK[[#This Row],[//]]="","",INDEX(INDIRECT(DIR&amp;$2:$2),B_MSK[[#This Row],[//]]))</f>
        <v>ARTO MORO</v>
      </c>
      <c r="BB257" s="5" t="str">
        <f ca="1">CONCATENATE(B_MSK[[#This Row],[concat]],B_MSK[[#This Row],[HARGA_X]],B_MSK[[#This Row],[SAT]])</f>
        <v>lleafa5702050sjk3600PAK</v>
      </c>
    </row>
    <row r="258" spans="1:54" x14ac:dyDescent="0.25">
      <c r="A258" s="6" t="s">
        <v>128</v>
      </c>
      <c r="B258" s="5" t="str">
        <f ca="1">IF(B_MSK[[#This Row],[N_ID]]="","",INDEX(INDIRECT(DIR&amp;$2:$2),MATCH(B_MSK[[#This Row],[N_ID]],INDIRECT(DIR&amp;"!NOTA[ID_P]"),0)))</f>
        <v/>
      </c>
      <c r="C258" s="5" t="str">
        <f ca="1">IF(B_MSK[[#This Row],[//]]="","",HYPERLINK("["&amp;SUBSTITUTE(DIR,"'","")&amp;"]NOTA!D"&amp;B_MSK[[#This Row],[//]]+2,"&gt;"))</f>
        <v>&gt;</v>
      </c>
      <c r="D258" s="5" t="str">
        <f ca="1">IF(B_MSK[[#This Row],[N_ID]]="","",COUNTIF(INDIRECT(DIR&amp;"!NOTA[ID_H]"),B_MSK[[#This Row],[ID NOTA]]))</f>
        <v/>
      </c>
      <c r="E25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255</v>
      </c>
      <c r="F2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8" s="7" t="str">
        <f ca="1">IF(B_MSK[[#This Row],[stt]]="ada",INDEX([2]!db[NB BM],B_MSK[DB_ROW]-1),"")</f>
        <v>Binder clip JK 155</v>
      </c>
      <c r="H258" s="7" t="str">
        <f ca="1">IF(B_MSK[[#This Row],[//]]="","",INDEX(INDIRECT(DIR&amp;$2:$2),B_MSK[[#This Row],[//]]))</f>
        <v>ATALI MAKMUR</v>
      </c>
      <c r="I258" s="27" t="str">
        <f ca="1">IF(B_MSK[[#This Row],[//]]="","",INDEX(INDIRECT(DB_PATH&amp;$2:$2),B_MSK[[#This Row],[DB_ROW]]-1))</f>
        <v>20 GRS</v>
      </c>
      <c r="J258" s="5">
        <f ca="1">IF(B_MSK[[#This Row],[//]]="","",IF(INDEX(INDIRECT(DIR&amp;$2:$2),B_MSK[[#This Row],[//]])="","",INDEX(INDIRECT(DIR&amp;$2:$2),B_MSK[[#This Row],[//]])))</f>
        <v>1</v>
      </c>
      <c r="K258" s="5">
        <f ca="1">IF(B_MSK[[#This Row],[//]]="","",IF(INDEX(INDIRECT(DIR&amp;$2:$2),B_MSK[[#This Row],[//]])="","",INDEX(INDIRECT(DIR&amp;$2:$2),B_MSK[[#This Row],[//]])))</f>
        <v>20</v>
      </c>
      <c r="L258" s="5" t="str">
        <f ca="1">IF(B_MSK[[#This Row],[//]]="","",IF(INDEX(INDIRECT(DIR&amp;$2:$2),B_MSK[[#This Row],[//]])="","",INDEX(INDIRECT(DIR&amp;$2:$2),B_MSK[[#This Row],[//]])))</f>
        <v>GRS</v>
      </c>
      <c r="M258" s="13">
        <f ca="1">IF(B_MSK[[#This Row],[//]]="","",INDEX(INDIRECT(DIR&amp;$2:$2),B_MSK[[#This Row],[//]]))</f>
        <v>67800</v>
      </c>
      <c r="N258" s="13">
        <f ca="1">IF(OR(B_MSK[[#This Row],[//]]="",),"",INDEX(INDIRECT(DIR&amp;$2:$2),B_MSK[[#This Row],[//]]))</f>
        <v>1356000</v>
      </c>
      <c r="O258" s="3">
        <f ca="1">IF(B_MSK[[#This Row],[//]]="","",IF(INDEX(INDIRECT(DIR&amp;$2:$2),B_MSK[[#This Row],[//]])=0,"",INDEX(INDIRECT(DIR&amp;$2:$2),B_MSK[[#This Row],[//]])))</f>
        <v>0.125</v>
      </c>
      <c r="P258" s="3">
        <f ca="1">IF(B_MSK[[#This Row],[//]]="","",IF(INDEX(INDIRECT(DIR&amp;$2:$2),B_MSK[[#This Row],[//]])=0,"",INDEX(INDIRECT(DIR&amp;$2:$2),B_MSK[[#This Row],[//]])))</f>
        <v>0.05</v>
      </c>
      <c r="Q258" s="12">
        <f ca="1">IF(B_MSK[[#This Row],[//]]="","",INDEX(INDIRECT(DIR&amp;$2:$2),B_MSK[[#This Row],[//]]))</f>
        <v>1127175</v>
      </c>
      <c r="R2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8" s="37">
        <f ca="1">IF(B_MSK[[#This Row],[//]]="","",INDEX(INDIRECT(DIR&amp;$2:$2),B_MSK[[#This Row],[//]]))</f>
        <v>0</v>
      </c>
      <c r="U258" s="38">
        <f ca="1">IF(SUMIF(B_MSK[NAMA BARANG],B_MSK[[#This Row],[NAMA BARANG]],B_MSK[JMLH BRG])=0,"",SUMIF(B_MSK[NAMA BARANG],B_MSK[[#This Row],[NAMA BARANG]],B_MSK[C]))</f>
        <v>3</v>
      </c>
      <c r="V258" s="7" t="str">
        <f ca="1">IF(B_MSK[[#This Row],[//]]="","",INDEX(INDIRECT(DIR&amp;$2:$2),B_MSK[[#This Row],[//]]))</f>
        <v>BINDER CLIP 155 JK</v>
      </c>
      <c r="W258" s="7" t="str">
        <f ca="1">LOWER(SUBSTITUTE(SUBSTITUTE(SUBSTITUTE(SUBSTITUTE(SUBSTITUTE(SUBSTITUTE(SUBSTITUTE(SUBSTITUTE(SUBSTITUTE(B_MSK[[#This Row],[N.B.nota]]," ",""),"-",""),"(",""),")",""),".",""),",",""),"/",""),"""",""),"+",""))</f>
        <v>binderclip155jk</v>
      </c>
      <c r="X258" s="5" t="str">
        <f ca="1">IF(B_MSK[[#This Row],[N.B.nota]]="","",IF(MATCH(B_MSK[[#This Row],[concat]],[2]!db[NB NOTA_C],0)&gt;0,"ada",0))</f>
        <v>ada</v>
      </c>
      <c r="Y258" s="5" t="str">
        <f ca="1">IF(B_MSK[[#This Row],[N.B.nota]]="","",ADDRESS(ROW(B_MSK[QB]),COLUMN(B_MSK[QB]))&amp;":"&amp;ADDRESS(ROW(),COLUMN(B_MSK[QB])))</f>
        <v>$D$4:$D$258</v>
      </c>
      <c r="Z258" s="5">
        <f ca="1">IF(B_MSK[[#This Row],[concat]]="","",MATCH(B_MSK[[#This Row],[concat]],[2]!db[NB NOTA_C],0)+1)</f>
        <v>199</v>
      </c>
      <c r="AA258" s="5" t="str">
        <f ca="1">IF(B_MSK[[#This Row],[//]]="","",HYPERLINK("[D:\kerja\BANK EXP\BARU\DB.XLSX]DB!e"&amp;B_MSK[[#This Row],[DB_ROW]],"&gt;"))</f>
        <v>&gt;</v>
      </c>
      <c r="AB258" s="30" t="str">
        <f ca="1">MID(B_MSK[[#This Row],[/ STN_1]],FIND(" ",B_MSK[[#This Row],[/ STN_1]])+1,LEN(B_MSK[[#This Row],[/ STN_1]]))</f>
        <v>GRS</v>
      </c>
      <c r="AC258" s="11">
        <f ca="1">IF(B_MSK[[#This Row],[//]]="","",IF(B_MSK[[#This Row],[ JUMLAH ]]="","",IF(B_MSK[[#This Row],[C]]="",B_MSK[[#This Row],[HARGA CTN]]/B_MSK[[#This Row],[JMLH BRG]],B_MSK[[#This Row],[HARGA CTN]]/B_MSK[[#This Row],[A_1]])))</f>
        <v>67800</v>
      </c>
      <c r="AD2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5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5650</v>
      </c>
      <c r="AF25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58" s="15">
        <f ca="1">IF(B_MSK[[#This Row],[HARGA_2]]="","",IF(MID(B_MSK[[#This Row],[/ STN_2]],FIND(" ",B_MSK[[#This Row],[/ STN_2]])+1,LEN(B_MSK[[#This Row],[/ STN_2]]))="LSN",B_MSK[[#This Row],[HARGA_2]]/12,""))</f>
        <v>470.83333333333331</v>
      </c>
      <c r="AH258" s="7" t="str">
        <f ca="1">IF(B_MSK[[#This Row],[HARGA_3]]="","","/ "&amp;"PCS")</f>
        <v>/ PCS</v>
      </c>
      <c r="AI258" s="15">
        <f ca="1">IF(B_MSK[[#This Row],[HARGA_3]]="",IF(B_MSK[[#This Row],[HARGA_2]]="",IF(B_MSK[[#This Row],[HARGA_1]]="","",B_MSK[[#This Row],[HARGA_1]]),B_MSK[[#This Row],[HARGA_2]]),B_MSK[[#This Row],[HARGA_3]])</f>
        <v>470.83333333333331</v>
      </c>
      <c r="AJ25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8" s="5" t="str">
        <f ca="1">IF(B_MSK[[#This Row],[//]]="","",SUBSTITUTE(SUBSTITUTE(SUBSTITUTE(B_MSK[[#This Row],[QTY/ CTN]]," ","_",2),"(",""),")","")&amp;"_")</f>
        <v>20 GRS_</v>
      </c>
      <c r="AL258" s="5">
        <f ca="1">IF(B_MSK[[#This Row],[A_B]]="","",SEARCH("_",B_MSK[[#This Row],[A_B]]))</f>
        <v>7</v>
      </c>
      <c r="AM258" s="5">
        <f ca="1">IF(B_MSK[[#This Row],[A_B]]="","",LEN(B_MSK[[#This Row],[A_B]]))</f>
        <v>7</v>
      </c>
      <c r="AN258" s="5" t="str">
        <f ca="1">IF(B_MSK[[#This Row],[A_B]]="","",LEFT(B_MSK[[#This Row],[QTY/ CTN]],B_MSK[[#This Row],[A_B_1]]))</f>
        <v>20 GRS</v>
      </c>
      <c r="AO258" s="5" t="str">
        <f ca="1">IF(B_MSK[[#This Row],[A_B]]="","",LEFT(B_MSK[[#This Row],[A_]],SEARCH(" ",B_MSK[[#This Row],[A_]])-1))</f>
        <v>20</v>
      </c>
      <c r="AP258" s="5" t="str">
        <f ca="1">IF(B_MSK[[#This Row],[A_B]]="","",RIGHT(B_MSK[[#This Row],[A_]],LEN(B_MSK[[#This Row],[A_]])-SEARCH(" ",B_MSK[[#This Row],[A_]])))</f>
        <v>GRS</v>
      </c>
      <c r="AQ2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58" s="5" t="str">
        <f ca="1">IF(B_MSK[[#This Row],[B_]]="","",LEFT(B_MSK[[#This Row],[B_]],SEARCH(" ",B_MSK[[#This Row],[B_]])))</f>
        <v xml:space="preserve">12 </v>
      </c>
      <c r="AS258" s="5" t="str">
        <f ca="1">IF(B_MSK[[#This Row],[B_]]="","",RIGHT(B_MSK[[#This Row],[B_]],LEN(B_MSK[[#This Row],[B_]])-SEARCH(" ",B_MSK[[#This Row],[B_]])))</f>
        <v>LSN</v>
      </c>
      <c r="AT258" s="5">
        <f ca="1">IF(B_MSK[[#This Row],[B_2]]="LSN",12,"")</f>
        <v>12</v>
      </c>
      <c r="AU258" s="5" t="str">
        <f ca="1">IF(B_MSK[[#This Row],[C_1]]="","","PCS")</f>
        <v>PCS</v>
      </c>
      <c r="AV258" s="5">
        <f ca="1">IF(B_MSK[[#This Row],[A_1]]="","",B_MSK[[#This Row],[A_1]]*IF(B_MSK[[#This Row],[B_1]]="",1,B_MSK[[#This Row],[B_1]])*IF(B_MSK[[#This Row],[C_1]]="",1,B_MSK[[#This Row],[C_1]]))</f>
        <v>2880</v>
      </c>
      <c r="AW258" s="5" t="str">
        <f ca="1">IF(B_MSK[[#This Row],[C_2]]="",IF(B_MSK[[#This Row],[B_2]]="",IF(B_MSK[[#This Row],[A_2]]="","",B_MSK[[#This Row],[A_2]]),B_MSK[[#This Row],[B_2]]),B_MSK[[#This Row],[C_2]])</f>
        <v>PCS</v>
      </c>
      <c r="AX258" s="2">
        <f ca="1">IF(ISNUMBER(B_MSK[[#This Row],[TANGGAL DATANG]]),B_MSK[[#This Row],[TANGGAL DATANG]],AX257)</f>
        <v>44937</v>
      </c>
      <c r="AY258" s="5" t="e">
        <f ca="1">IF(B_MSK[[#This Row],[DB_ROW]]="","",INDEX([3]!db[JENIS],B_MSK[[#This Row],[DB_ROW]]-1))</f>
        <v>#REF!</v>
      </c>
      <c r="AZ258" s="5">
        <f ca="1">IF(B_MSK[[#This Row],[A_1]]="","",B_MSK[[#This Row],[A_1]])*1</f>
        <v>20</v>
      </c>
      <c r="BA258" s="5" t="str">
        <f ca="1">IF(B_MSK[[#This Row],[//]]="","",INDEX(INDIRECT(DIR&amp;$2:$2),B_MSK[[#This Row],[//]]))</f>
        <v>ARTO MORO</v>
      </c>
      <c r="BB258" s="5" t="str">
        <f ca="1">CONCATENATE(B_MSK[[#This Row],[concat]],B_MSK[[#This Row],[HARGA_X]],B_MSK[[#This Row],[SAT]])</f>
        <v>binderclip155jk470.833333333333GRS</v>
      </c>
    </row>
    <row r="259" spans="1:54" x14ac:dyDescent="0.25">
      <c r="A259" s="6" t="s">
        <v>128</v>
      </c>
      <c r="B259" s="5" t="str">
        <f ca="1">IF(B_MSK[[#This Row],[N_ID]]="","",INDEX(INDIRECT(DIR&amp;$2:$2),MATCH(B_MSK[[#This Row],[N_ID]],INDIRECT(DIR&amp;"!NOTA[ID_P]"),0)))</f>
        <v/>
      </c>
      <c r="C259" s="5" t="str">
        <f ca="1">IF(B_MSK[[#This Row],[//]]="","",HYPERLINK("["&amp;SUBSTITUTE(DIR,"'","")&amp;"]NOTA!D"&amp;B_MSK[[#This Row],[//]]+2,"&gt;"))</f>
        <v>&gt;</v>
      </c>
      <c r="D259" s="5" t="str">
        <f ca="1">IF(B_MSK[[#This Row],[N_ID]]="","",COUNTIF(INDIRECT(DIR&amp;"!NOTA[ID_H]"),B_MSK[[#This Row],[ID NOTA]]))</f>
        <v/>
      </c>
      <c r="E2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256</v>
      </c>
      <c r="F2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9" s="7" t="str">
        <f ca="1">IF(B_MSK[[#This Row],[stt]]="ada",INDEX([2]!db[NB BM],B_MSK[DB_ROW]-1),"")</f>
        <v>Marker Permanen JK PM-34 Hitam</v>
      </c>
      <c r="H259" s="7" t="str">
        <f ca="1">IF(B_MSK[[#This Row],[//]]="","",INDEX(INDIRECT(DIR&amp;$2:$2),B_MSK[[#This Row],[//]]))</f>
        <v>ATALI MAKMUR</v>
      </c>
      <c r="I259" s="27" t="str">
        <f ca="1">IF(B_MSK[[#This Row],[//]]="","",INDEX(INDIRECT(DB_PATH&amp;$2:$2),B_MSK[[#This Row],[DB_ROW]]-1))</f>
        <v>48 LSN</v>
      </c>
      <c r="J259" s="5" t="str">
        <f ca="1">IF(B_MSK[[#This Row],[//]]="","",IF(INDEX(INDIRECT(DIR&amp;$2:$2),B_MSK[[#This Row],[//]])="","",INDEX(INDIRECT(DIR&amp;$2:$2),B_MSK[[#This Row],[//]])))</f>
        <v/>
      </c>
      <c r="K259" s="5">
        <f ca="1">IF(B_MSK[[#This Row],[//]]="","",IF(INDEX(INDIRECT(DIR&amp;$2:$2),B_MSK[[#This Row],[//]])="","",INDEX(INDIRECT(DIR&amp;$2:$2),B_MSK[[#This Row],[//]])))</f>
        <v>24</v>
      </c>
      <c r="L259" s="5" t="str">
        <f ca="1">IF(B_MSK[[#This Row],[//]]="","",IF(INDEX(INDIRECT(DIR&amp;$2:$2),B_MSK[[#This Row],[//]])="","",INDEX(INDIRECT(DIR&amp;$2:$2),B_MSK[[#This Row],[//]])))</f>
        <v>PCS</v>
      </c>
      <c r="M259" s="13">
        <f ca="1">IF(B_MSK[[#This Row],[//]]="","",INDEX(INDIRECT(DIR&amp;$2:$2),B_MSK[[#This Row],[//]]))</f>
        <v>2350</v>
      </c>
      <c r="N259" s="13">
        <f ca="1">IF(OR(B_MSK[[#This Row],[//]]="",),"",INDEX(INDIRECT(DIR&amp;$2:$2),B_MSK[[#This Row],[//]]))</f>
        <v>56400</v>
      </c>
      <c r="O259" s="3">
        <f ca="1">IF(B_MSK[[#This Row],[//]]="","",IF(INDEX(INDIRECT(DIR&amp;$2:$2),B_MSK[[#This Row],[//]])=0,"",INDEX(INDIRECT(DIR&amp;$2:$2),B_MSK[[#This Row],[//]])))</f>
        <v>0.1</v>
      </c>
      <c r="P259" s="3">
        <f ca="1">IF(B_MSK[[#This Row],[//]]="","",IF(INDEX(INDIRECT(DIR&amp;$2:$2),B_MSK[[#This Row],[//]])=0,"",INDEX(INDIRECT(DIR&amp;$2:$2),B_MSK[[#This Row],[//]])))</f>
        <v>0.05</v>
      </c>
      <c r="Q259" s="12">
        <f ca="1">IF(B_MSK[[#This Row],[//]]="","",INDEX(INDIRECT(DIR&amp;$2:$2),B_MSK[[#This Row],[//]]))</f>
        <v>48222</v>
      </c>
      <c r="R2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9" s="37" t="str">
        <f ca="1">IF(B_MSK[[#This Row],[//]]="","",INDEX(INDIRECT(DIR&amp;$2:$2),B_MSK[[#This Row],[//]]))</f>
        <v>BONUS BINDER CLIP JK</v>
      </c>
      <c r="U259" s="38">
        <f ca="1">IF(SUMIF(B_MSK[NAMA BARANG],B_MSK[[#This Row],[NAMA BARANG]],B_MSK[JMLH BRG])=0,"",SUMIF(B_MSK[NAMA BARANG],B_MSK[[#This Row],[NAMA BARANG]],B_MSK[C]))</f>
        <v>0</v>
      </c>
      <c r="V259" s="7" t="str">
        <f ca="1">IF(B_MSK[[#This Row],[//]]="","",INDEX(INDIRECT(DIR&amp;$2:$2),B_MSK[[#This Row],[//]]))</f>
        <v>PERMANENT MARKER PM-34 BLACK JK</v>
      </c>
      <c r="W259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259" s="5" t="str">
        <f ca="1">IF(B_MSK[[#This Row],[N.B.nota]]="","",IF(MATCH(B_MSK[[#This Row],[concat]],[2]!db[NB NOTA_C],0)&gt;0,"ada",0))</f>
        <v>ada</v>
      </c>
      <c r="Y259" s="5" t="str">
        <f ca="1">IF(B_MSK[[#This Row],[N.B.nota]]="","",ADDRESS(ROW(B_MSK[QB]),COLUMN(B_MSK[QB]))&amp;":"&amp;ADDRESS(ROW(),COLUMN(B_MSK[QB])))</f>
        <v>$D$4:$D$259</v>
      </c>
      <c r="Z259" s="5">
        <f ca="1">IF(B_MSK[[#This Row],[concat]]="","",MATCH(B_MSK[[#This Row],[concat]],[2]!db[NB NOTA_C],0)+1)</f>
        <v>1834</v>
      </c>
      <c r="AA259" s="5" t="str">
        <f ca="1">IF(B_MSK[[#This Row],[//]]="","",HYPERLINK("[D:\kerja\BANK EXP\BARU\DB.XLSX]DB!e"&amp;B_MSK[[#This Row],[DB_ROW]],"&gt;"))</f>
        <v>&gt;</v>
      </c>
      <c r="AB259" s="30" t="str">
        <f ca="1">MID(B_MSK[[#This Row],[/ STN_1]],FIND(" ",B_MSK[[#This Row],[/ STN_1]])+1,LEN(B_MSK[[#This Row],[/ STN_1]]))</f>
        <v>PCS</v>
      </c>
      <c r="AC259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2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9" s="15" t="str">
        <f ca="1">IF(B_MSK[[#This Row],[HARGA_2]]="","",IF(MID(B_MSK[[#This Row],[/ STN_2]],FIND(" ",B_MSK[[#This Row],[/ STN_2]])+1,LEN(B_MSK[[#This Row],[/ STN_2]]))="LSN",B_MSK[[#This Row],[HARGA_2]]/12,""))</f>
        <v/>
      </c>
      <c r="AH259" s="7" t="str">
        <f ca="1">IF(B_MSK[[#This Row],[HARGA_3]]="","","/ "&amp;"PCS")</f>
        <v/>
      </c>
      <c r="AI259" s="15">
        <f ca="1">IF(B_MSK[[#This Row],[HARGA_3]]="",IF(B_MSK[[#This Row],[HARGA_2]]="",IF(B_MSK[[#This Row],[HARGA_1]]="","",B_MSK[[#This Row],[HARGA_1]]),B_MSK[[#This Row],[HARGA_2]]),B_MSK[[#This Row],[HARGA_3]])</f>
        <v>2350</v>
      </c>
      <c r="AJ25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9" s="5" t="str">
        <f ca="1">IF(B_MSK[[#This Row],[//]]="","",SUBSTITUTE(SUBSTITUTE(SUBSTITUTE(B_MSK[[#This Row],[QTY/ CTN]]," ","_",2),"(",""),")","")&amp;"_")</f>
        <v>48 LSN_</v>
      </c>
      <c r="AL259" s="5">
        <f ca="1">IF(B_MSK[[#This Row],[A_B]]="","",SEARCH("_",B_MSK[[#This Row],[A_B]]))</f>
        <v>7</v>
      </c>
      <c r="AM259" s="5">
        <f ca="1">IF(B_MSK[[#This Row],[A_B]]="","",LEN(B_MSK[[#This Row],[A_B]]))</f>
        <v>7</v>
      </c>
      <c r="AN259" s="5" t="str">
        <f ca="1">IF(B_MSK[[#This Row],[A_B]]="","",LEFT(B_MSK[[#This Row],[QTY/ CTN]],B_MSK[[#This Row],[A_B_1]]))</f>
        <v>48 LSN</v>
      </c>
      <c r="AO259" s="5" t="str">
        <f ca="1">IF(B_MSK[[#This Row],[A_B]]="","",LEFT(B_MSK[[#This Row],[A_]],SEARCH(" ",B_MSK[[#This Row],[A_]])-1))</f>
        <v>48</v>
      </c>
      <c r="AP259" s="5" t="str">
        <f ca="1">IF(B_MSK[[#This Row],[A_B]]="","",RIGHT(B_MSK[[#This Row],[A_]],LEN(B_MSK[[#This Row],[A_]])-SEARCH(" ",B_MSK[[#This Row],[A_]])))</f>
        <v>LSN</v>
      </c>
      <c r="AQ2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59" s="5" t="str">
        <f ca="1">IF(B_MSK[[#This Row],[B_]]="","",LEFT(B_MSK[[#This Row],[B_]],SEARCH(" ",B_MSK[[#This Row],[B_]])))</f>
        <v xml:space="preserve">12 </v>
      </c>
      <c r="AS259" s="5" t="str">
        <f ca="1">IF(B_MSK[[#This Row],[B_]]="","",RIGHT(B_MSK[[#This Row],[B_]],LEN(B_MSK[[#This Row],[B_]])-SEARCH(" ",B_MSK[[#This Row],[B_]])))</f>
        <v>PCS</v>
      </c>
      <c r="AT259" s="5" t="str">
        <f ca="1">IF(B_MSK[[#This Row],[B_2]]="LSN",12,"")</f>
        <v/>
      </c>
      <c r="AU259" s="5" t="str">
        <f ca="1">IF(B_MSK[[#This Row],[C_1]]="","","PCS")</f>
        <v/>
      </c>
      <c r="AV259" s="5">
        <f ca="1">IF(B_MSK[[#This Row],[A_1]]="","",B_MSK[[#This Row],[A_1]]*IF(B_MSK[[#This Row],[B_1]]="",1,B_MSK[[#This Row],[B_1]])*IF(B_MSK[[#This Row],[C_1]]="",1,B_MSK[[#This Row],[C_1]]))</f>
        <v>576</v>
      </c>
      <c r="AW259" s="5" t="str">
        <f ca="1">IF(B_MSK[[#This Row],[C_2]]="",IF(B_MSK[[#This Row],[B_2]]="",IF(B_MSK[[#This Row],[A_2]]="","",B_MSK[[#This Row],[A_2]]),B_MSK[[#This Row],[B_2]]),B_MSK[[#This Row],[C_2]])</f>
        <v>PCS</v>
      </c>
      <c r="AX259" s="2">
        <f ca="1">IF(ISNUMBER(B_MSK[[#This Row],[TANGGAL DATANG]]),B_MSK[[#This Row],[TANGGAL DATANG]],AX258)</f>
        <v>44937</v>
      </c>
      <c r="AY259" s="5" t="e">
        <f ca="1">IF(B_MSK[[#This Row],[DB_ROW]]="","",INDEX([3]!db[JENIS],B_MSK[[#This Row],[DB_ROW]]-1))</f>
        <v>#REF!</v>
      </c>
      <c r="AZ259" s="5">
        <f ca="1">IF(B_MSK[[#This Row],[A_1]]="","",B_MSK[[#This Row],[A_1]])*1</f>
        <v>48</v>
      </c>
      <c r="BA259" s="5" t="str">
        <f ca="1">IF(B_MSK[[#This Row],[//]]="","",INDEX(INDIRECT(DIR&amp;$2:$2),B_MSK[[#This Row],[//]]))</f>
        <v>ARTO MORO</v>
      </c>
      <c r="BB259" s="5" t="str">
        <f ca="1">CONCATENATE(B_MSK[[#This Row],[concat]],B_MSK[[#This Row],[HARGA_X]],B_MSK[[#This Row],[SAT]])</f>
        <v>permanentmarkerpm34blackjk2350PCS</v>
      </c>
    </row>
    <row r="260" spans="1:54" x14ac:dyDescent="0.25">
      <c r="A260" s="6" t="s">
        <v>128</v>
      </c>
      <c r="B260" s="5" t="str">
        <f ca="1">IF(B_MSK[[#This Row],[N_ID]]="","",INDEX(INDIRECT(DIR&amp;$2:$2),MATCH(B_MSK[[#This Row],[N_ID]],INDIRECT(DIR&amp;"!NOTA[ID_P]"),0)))</f>
        <v/>
      </c>
      <c r="C260" s="5" t="str">
        <f ca="1">IF(B_MSK[[#This Row],[//]]="","",HYPERLINK("["&amp;SUBSTITUTE(DIR,"'","")&amp;"]NOTA!D"&amp;B_MSK[[#This Row],[//]]+2,"&gt;"))</f>
        <v>&gt;</v>
      </c>
      <c r="D260" s="5" t="str">
        <f ca="1">IF(B_MSK[[#This Row],[N_ID]]="","",COUNTIF(INDIRECT(DIR&amp;"!NOTA[ID_H]"),B_MSK[[#This Row],[ID NOTA]]))</f>
        <v/>
      </c>
      <c r="E26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257</v>
      </c>
      <c r="F2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0" s="7" t="str">
        <f ca="1">IF(B_MSK[[#This Row],[stt]]="ada",INDEX([2]!db[NB BM],B_MSK[DB_ROW]-1),"")</f>
        <v>O pastel JK 18W OP-18 S</v>
      </c>
      <c r="H260" s="7" t="str">
        <f ca="1">IF(B_MSK[[#This Row],[//]]="","",INDEX(INDIRECT(DIR&amp;$2:$2),B_MSK[[#This Row],[//]]))</f>
        <v>ATALI MAKMUR</v>
      </c>
      <c r="I260" s="27" t="str">
        <f ca="1">IF(B_MSK[[#This Row],[//]]="","",INDEX(INDIRECT(DB_PATH&amp;$2:$2),B_MSK[[#This Row],[DB_ROW]]-1))</f>
        <v>6 LSN</v>
      </c>
      <c r="J260" s="5">
        <f ca="1">IF(B_MSK[[#This Row],[//]]="","",IF(INDEX(INDIRECT(DIR&amp;$2:$2),B_MSK[[#This Row],[//]])="","",INDEX(INDIRECT(DIR&amp;$2:$2),B_MSK[[#This Row],[//]])))</f>
        <v>1</v>
      </c>
      <c r="K260" s="5">
        <f ca="1">IF(B_MSK[[#This Row],[//]]="","",IF(INDEX(INDIRECT(DIR&amp;$2:$2),B_MSK[[#This Row],[//]])="","",INDEX(INDIRECT(DIR&amp;$2:$2),B_MSK[[#This Row],[//]])))</f>
        <v>72</v>
      </c>
      <c r="L260" s="5" t="str">
        <f ca="1">IF(B_MSK[[#This Row],[//]]="","",IF(INDEX(INDIRECT(DIR&amp;$2:$2),B_MSK[[#This Row],[//]])="","",INDEX(INDIRECT(DIR&amp;$2:$2),B_MSK[[#This Row],[//]])))</f>
        <v>SET</v>
      </c>
      <c r="M260" s="13">
        <f ca="1">IF(B_MSK[[#This Row],[//]]="","",INDEX(INDIRECT(DIR&amp;$2:$2),B_MSK[[#This Row],[//]]))</f>
        <v>23000</v>
      </c>
      <c r="N260" s="13">
        <f ca="1">IF(OR(B_MSK[[#This Row],[//]]="",),"",INDEX(INDIRECT(DIR&amp;$2:$2),B_MSK[[#This Row],[//]]))</f>
        <v>1656000</v>
      </c>
      <c r="O260" s="3">
        <f ca="1">IF(B_MSK[[#This Row],[//]]="","",IF(INDEX(INDIRECT(DIR&amp;$2:$2),B_MSK[[#This Row],[//]])=0,"",INDEX(INDIRECT(DIR&amp;$2:$2),B_MSK[[#This Row],[//]])))</f>
        <v>0.125</v>
      </c>
      <c r="P260" s="3">
        <f ca="1">IF(B_MSK[[#This Row],[//]]="","",IF(INDEX(INDIRECT(DIR&amp;$2:$2),B_MSK[[#This Row],[//]])=0,"",INDEX(INDIRECT(DIR&amp;$2:$2),B_MSK[[#This Row],[//]])))</f>
        <v>0.05</v>
      </c>
      <c r="Q260" s="12">
        <f ca="1">IF(B_MSK[[#This Row],[//]]="","",INDEX(INDIRECT(DIR&amp;$2:$2),B_MSK[[#This Row],[//]]))</f>
        <v>1376550</v>
      </c>
      <c r="R2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0" s="37">
        <f ca="1">IF(B_MSK[[#This Row],[//]]="","",INDEX(INDIRECT(DIR&amp;$2:$2),B_MSK[[#This Row],[//]]))</f>
        <v>0</v>
      </c>
      <c r="U260" s="38">
        <f ca="1">IF(SUMIF(B_MSK[NAMA BARANG],B_MSK[[#This Row],[NAMA BARANG]],B_MSK[JMLH BRG])=0,"",SUMIF(B_MSK[NAMA BARANG],B_MSK[[#This Row],[NAMA BARANG]],B_MSK[C]))</f>
        <v>7</v>
      </c>
      <c r="V260" s="7" t="str">
        <f ca="1">IF(B_MSK[[#This Row],[//]]="","",INDEX(INDIRECT(DIR&amp;$2:$2),B_MSK[[#This Row],[//]]))</f>
        <v>OIL PASTEL OP-18S PP CASE SEA WORLD JK</v>
      </c>
      <c r="W260" s="7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X260" s="5" t="str">
        <f ca="1">IF(B_MSK[[#This Row],[N.B.nota]]="","",IF(MATCH(B_MSK[[#This Row],[concat]],[2]!db[NB NOTA_C],0)&gt;0,"ada",0))</f>
        <v>ada</v>
      </c>
      <c r="Y260" s="5" t="str">
        <f ca="1">IF(B_MSK[[#This Row],[N.B.nota]]="","",ADDRESS(ROW(B_MSK[QB]),COLUMN(B_MSK[QB]))&amp;":"&amp;ADDRESS(ROW(),COLUMN(B_MSK[QB])))</f>
        <v>$D$4:$D$260</v>
      </c>
      <c r="Z260" s="5">
        <f ca="1">IF(B_MSK[[#This Row],[concat]]="","",MATCH(B_MSK[[#This Row],[concat]],[2]!db[NB NOTA_C],0)+1)</f>
        <v>1560</v>
      </c>
      <c r="AA260" s="5" t="str">
        <f ca="1">IF(B_MSK[[#This Row],[//]]="","",HYPERLINK("[D:\kerja\BANK EXP\BARU\DB.XLSX]DB!e"&amp;B_MSK[[#This Row],[DB_ROW]],"&gt;"))</f>
        <v>&gt;</v>
      </c>
      <c r="AB260" s="30" t="str">
        <f ca="1">MID(B_MSK[[#This Row],[/ STN_1]],FIND(" ",B_MSK[[#This Row],[/ STN_1]])+1,LEN(B_MSK[[#This Row],[/ STN_1]]))</f>
        <v>LSN</v>
      </c>
      <c r="AC260" s="11">
        <f ca="1">IF(B_MSK[[#This Row],[//]]="","",IF(B_MSK[[#This Row],[ JUMLAH ]]="","",IF(B_MSK[[#This Row],[C]]="",B_MSK[[#This Row],[HARGA CTN]]/B_MSK[[#This Row],[JMLH BRG]],B_MSK[[#This Row],[HARGA CTN]]/B_MSK[[#This Row],[A_1]])))</f>
        <v>276000</v>
      </c>
      <c r="AD2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6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23000</v>
      </c>
      <c r="AF26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0" s="15" t="str">
        <f ca="1">IF(B_MSK[[#This Row],[HARGA_2]]="","",IF(MID(B_MSK[[#This Row],[/ STN_2]],FIND(" ",B_MSK[[#This Row],[/ STN_2]])+1,LEN(B_MSK[[#This Row],[/ STN_2]]))="LSN",B_MSK[[#This Row],[HARGA_2]]/12,""))</f>
        <v/>
      </c>
      <c r="AH260" s="7" t="str">
        <f ca="1">IF(B_MSK[[#This Row],[HARGA_3]]="","","/ "&amp;"PCS")</f>
        <v/>
      </c>
      <c r="AI260" s="15">
        <f ca="1">IF(B_MSK[[#This Row],[HARGA_3]]="",IF(B_MSK[[#This Row],[HARGA_2]]="",IF(B_MSK[[#This Row],[HARGA_1]]="","",B_MSK[[#This Row],[HARGA_1]]),B_MSK[[#This Row],[HARGA_2]]),B_MSK[[#This Row],[HARGA_3]])</f>
        <v>23000</v>
      </c>
      <c r="AJ26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0" s="5" t="str">
        <f ca="1">IF(B_MSK[[#This Row],[//]]="","",SUBSTITUTE(SUBSTITUTE(SUBSTITUTE(B_MSK[[#This Row],[QTY/ CTN]]," ","_",2),"(",""),")","")&amp;"_")</f>
        <v>6 LSN_</v>
      </c>
      <c r="AL260" s="5">
        <f ca="1">IF(B_MSK[[#This Row],[A_B]]="","",SEARCH("_",B_MSK[[#This Row],[A_B]]))</f>
        <v>6</v>
      </c>
      <c r="AM260" s="5">
        <f ca="1">IF(B_MSK[[#This Row],[A_B]]="","",LEN(B_MSK[[#This Row],[A_B]]))</f>
        <v>6</v>
      </c>
      <c r="AN260" s="5" t="str">
        <f ca="1">IF(B_MSK[[#This Row],[A_B]]="","",LEFT(B_MSK[[#This Row],[QTY/ CTN]],B_MSK[[#This Row],[A_B_1]]))</f>
        <v>6 LSN</v>
      </c>
      <c r="AO260" s="5" t="str">
        <f ca="1">IF(B_MSK[[#This Row],[A_B]]="","",LEFT(B_MSK[[#This Row],[A_]],SEARCH(" ",B_MSK[[#This Row],[A_]])-1))</f>
        <v>6</v>
      </c>
      <c r="AP260" s="5" t="str">
        <f ca="1">IF(B_MSK[[#This Row],[A_B]]="","",RIGHT(B_MSK[[#This Row],[A_]],LEN(B_MSK[[#This Row],[A_]])-SEARCH(" ",B_MSK[[#This Row],[A_]])))</f>
        <v>LSN</v>
      </c>
      <c r="AQ2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60" s="5" t="str">
        <f ca="1">IF(B_MSK[[#This Row],[B_]]="","",LEFT(B_MSK[[#This Row],[B_]],SEARCH(" ",B_MSK[[#This Row],[B_]])))</f>
        <v xml:space="preserve">12 </v>
      </c>
      <c r="AS260" s="5" t="str">
        <f ca="1">IF(B_MSK[[#This Row],[B_]]="","",RIGHT(B_MSK[[#This Row],[B_]],LEN(B_MSK[[#This Row],[B_]])-SEARCH(" ",B_MSK[[#This Row],[B_]])))</f>
        <v>PCS</v>
      </c>
      <c r="AT260" s="5" t="str">
        <f ca="1">IF(B_MSK[[#This Row],[B_2]]="LSN",12,"")</f>
        <v/>
      </c>
      <c r="AU260" s="5" t="str">
        <f ca="1">IF(B_MSK[[#This Row],[C_1]]="","","PCS")</f>
        <v/>
      </c>
      <c r="AV260" s="5">
        <f ca="1">IF(B_MSK[[#This Row],[A_1]]="","",B_MSK[[#This Row],[A_1]]*IF(B_MSK[[#This Row],[B_1]]="",1,B_MSK[[#This Row],[B_1]])*IF(B_MSK[[#This Row],[C_1]]="",1,B_MSK[[#This Row],[C_1]]))</f>
        <v>72</v>
      </c>
      <c r="AW260" s="5" t="str">
        <f ca="1">IF(B_MSK[[#This Row],[C_2]]="",IF(B_MSK[[#This Row],[B_2]]="",IF(B_MSK[[#This Row],[A_2]]="","",B_MSK[[#This Row],[A_2]]),B_MSK[[#This Row],[B_2]]),B_MSK[[#This Row],[C_2]])</f>
        <v>PCS</v>
      </c>
      <c r="AX260" s="2">
        <f ca="1">IF(ISNUMBER(B_MSK[[#This Row],[TANGGAL DATANG]]),B_MSK[[#This Row],[TANGGAL DATANG]],AX259)</f>
        <v>44937</v>
      </c>
      <c r="AY260" s="5" t="e">
        <f ca="1">IF(B_MSK[[#This Row],[DB_ROW]]="","",INDEX([3]!db[JENIS],B_MSK[[#This Row],[DB_ROW]]-1))</f>
        <v>#REF!</v>
      </c>
      <c r="AZ260" s="5">
        <f ca="1">IF(B_MSK[[#This Row],[A_1]]="","",B_MSK[[#This Row],[A_1]])*1</f>
        <v>6</v>
      </c>
      <c r="BA260" s="5" t="str">
        <f ca="1">IF(B_MSK[[#This Row],[//]]="","",INDEX(INDIRECT(DIR&amp;$2:$2),B_MSK[[#This Row],[//]]))</f>
        <v>ARTO MORO</v>
      </c>
      <c r="BB260" s="5" t="str">
        <f ca="1">CONCATENATE(B_MSK[[#This Row],[concat]],B_MSK[[#This Row],[HARGA_X]],B_MSK[[#This Row],[SAT]])</f>
        <v>oilpastelop18sppcaseseaworldjk23000SET</v>
      </c>
    </row>
    <row r="261" spans="1:54" x14ac:dyDescent="0.25">
      <c r="A261" s="6" t="s">
        <v>128</v>
      </c>
      <c r="B261" s="5" t="str">
        <f ca="1">IF(B_MSK[[#This Row],[N_ID]]="","",INDEX(INDIRECT(DIR&amp;$2:$2),MATCH(B_MSK[[#This Row],[N_ID]],INDIRECT(DIR&amp;"!NOTA[ID_P]"),0)))</f>
        <v/>
      </c>
      <c r="C261" s="5" t="str">
        <f ca="1">IF(B_MSK[[#This Row],[//]]="","",HYPERLINK("["&amp;SUBSTITUTE(DIR,"'","")&amp;"]NOTA!D"&amp;B_MSK[[#This Row],[//]]+2,"&gt;"))</f>
        <v>&gt;</v>
      </c>
      <c r="D261" s="5" t="str">
        <f ca="1">IF(B_MSK[[#This Row],[N_ID]]="","",COUNTIF(INDIRECT(DIR&amp;"!NOTA[ID_H]"),B_MSK[[#This Row],[ID NOTA]]))</f>
        <v/>
      </c>
      <c r="E26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258</v>
      </c>
      <c r="F2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1" s="7" t="str">
        <f ca="1">IF(B_MSK[[#This Row],[stt]]="ada",INDEX([2]!db[NB BM],B_MSK[DB_ROW]-1),"")</f>
        <v>Bp JK BP-338 Vocus hitam</v>
      </c>
      <c r="H261" s="7" t="str">
        <f ca="1">IF(B_MSK[[#This Row],[//]]="","",INDEX(INDIRECT(DIR&amp;$2:$2),B_MSK[[#This Row],[//]]))</f>
        <v>ATALI MAKMUR</v>
      </c>
      <c r="I261" s="27" t="str">
        <f ca="1">IF(B_MSK[[#This Row],[//]]="","",INDEX(INDIRECT(DB_PATH&amp;$2:$2),B_MSK[[#This Row],[DB_ROW]]-1))</f>
        <v>12 GRS</v>
      </c>
      <c r="J261" s="5" t="str">
        <f ca="1">IF(B_MSK[[#This Row],[//]]="","",IF(INDEX(INDIRECT(DIR&amp;$2:$2),B_MSK[[#This Row],[//]])="","",INDEX(INDIRECT(DIR&amp;$2:$2),B_MSK[[#This Row],[//]])))</f>
        <v/>
      </c>
      <c r="K261" s="5">
        <f ca="1">IF(B_MSK[[#This Row],[//]]="","",IF(INDEX(INDIRECT(DIR&amp;$2:$2),B_MSK[[#This Row],[//]])="","",INDEX(INDIRECT(DIR&amp;$2:$2),B_MSK[[#This Row],[//]])))</f>
        <v>2</v>
      </c>
      <c r="L261" s="5" t="str">
        <f ca="1">IF(B_MSK[[#This Row],[//]]="","",IF(INDEX(INDIRECT(DIR&amp;$2:$2),B_MSK[[#This Row],[//]])="","",INDEX(INDIRECT(DIR&amp;$2:$2),B_MSK[[#This Row],[//]])))</f>
        <v>DZ</v>
      </c>
      <c r="M261" s="13">
        <f ca="1">IF(B_MSK[[#This Row],[//]]="","",INDEX(INDIRECT(DIR&amp;$2:$2),B_MSK[[#This Row],[//]]))</f>
        <v>12600</v>
      </c>
      <c r="N261" s="13">
        <f ca="1">IF(OR(B_MSK[[#This Row],[//]]="",),"",INDEX(INDIRECT(DIR&amp;$2:$2),B_MSK[[#This Row],[//]]))</f>
        <v>25200</v>
      </c>
      <c r="O261" s="3">
        <f ca="1">IF(B_MSK[[#This Row],[//]]="","",IF(INDEX(INDIRECT(DIR&amp;$2:$2),B_MSK[[#This Row],[//]])=0,"",INDEX(INDIRECT(DIR&amp;$2:$2),B_MSK[[#This Row],[//]])))</f>
        <v>0.1</v>
      </c>
      <c r="P261" s="3">
        <f ca="1">IF(B_MSK[[#This Row],[//]]="","",IF(INDEX(INDIRECT(DIR&amp;$2:$2),B_MSK[[#This Row],[//]])=0,"",INDEX(INDIRECT(DIR&amp;$2:$2),B_MSK[[#This Row],[//]])))</f>
        <v>0.05</v>
      </c>
      <c r="Q261" s="12">
        <f ca="1">IF(B_MSK[[#This Row],[//]]="","",INDEX(INDIRECT(DIR&amp;$2:$2),B_MSK[[#This Row],[//]]))</f>
        <v>21546</v>
      </c>
      <c r="R26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6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61" s="37" t="str">
        <f ca="1">IF(B_MSK[[#This Row],[//]]="","",INDEX(INDIRECT(DIR&amp;$2:$2),B_MSK[[#This Row],[//]]))</f>
        <v>BONUS OIL PASTEL JK</v>
      </c>
      <c r="U261" s="38">
        <f ca="1">IF(SUMIF(B_MSK[NAMA BARANG],B_MSK[[#This Row],[NAMA BARANG]],B_MSK[JMLH BRG])=0,"",SUMIF(B_MSK[NAMA BARANG],B_MSK[[#This Row],[NAMA BARANG]],B_MSK[C]))</f>
        <v>0</v>
      </c>
      <c r="V261" s="7" t="str">
        <f ca="1">IF(B_MSK[[#This Row],[//]]="","",INDEX(INDIRECT(DIR&amp;$2:$2),B_MSK[[#This Row],[//]]))</f>
        <v>BALLPEN BP-338 VOCUS BLACK JK</v>
      </c>
      <c r="W261" s="7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X261" s="5" t="str">
        <f ca="1">IF(B_MSK[[#This Row],[N.B.nota]]="","",IF(MATCH(B_MSK[[#This Row],[concat]],[2]!db[NB NOTA_C],0)&gt;0,"ada",0))</f>
        <v>ada</v>
      </c>
      <c r="Y261" s="5" t="str">
        <f ca="1">IF(B_MSK[[#This Row],[N.B.nota]]="","",ADDRESS(ROW(B_MSK[QB]),COLUMN(B_MSK[QB]))&amp;":"&amp;ADDRESS(ROW(),COLUMN(B_MSK[QB])))</f>
        <v>$D$4:$D$261</v>
      </c>
      <c r="Z261" s="5">
        <f ca="1">IF(B_MSK[[#This Row],[concat]]="","",MATCH(B_MSK[[#This Row],[concat]],[2]!db[NB NOTA_C],0)+1)</f>
        <v>76</v>
      </c>
      <c r="AA261" s="5" t="str">
        <f ca="1">IF(B_MSK[[#This Row],[//]]="","",HYPERLINK("[D:\kerja\BANK EXP\BARU\DB.XLSX]DB!e"&amp;B_MSK[[#This Row],[DB_ROW]],"&gt;"))</f>
        <v>&gt;</v>
      </c>
      <c r="AB261" s="30" t="str">
        <f ca="1">MID(B_MSK[[#This Row],[/ STN_1]],FIND(" ",B_MSK[[#This Row],[/ STN_1]])+1,LEN(B_MSK[[#This Row],[/ STN_1]]))</f>
        <v>LSN</v>
      </c>
      <c r="AC261" s="11">
        <f ca="1">IF(B_MSK[[#This Row],[//]]="","",IF(B_MSK[[#This Row],[ JUMLAH ]]="","",IF(B_MSK[[#This Row],[C]]="",B_MSK[[#This Row],[HARGA CTN]]/B_MSK[[#This Row],[JMLH BRG]],B_MSK[[#This Row],[HARGA CTN]]/B_MSK[[#This Row],[A_1]])))</f>
        <v>12600</v>
      </c>
      <c r="AD2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6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1050</v>
      </c>
      <c r="AF26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1" s="15" t="str">
        <f ca="1">IF(B_MSK[[#This Row],[HARGA_2]]="","",IF(MID(B_MSK[[#This Row],[/ STN_2]],FIND(" ",B_MSK[[#This Row],[/ STN_2]])+1,LEN(B_MSK[[#This Row],[/ STN_2]]))="LSN",B_MSK[[#This Row],[HARGA_2]]/12,""))</f>
        <v/>
      </c>
      <c r="AH261" s="7" t="str">
        <f ca="1">IF(B_MSK[[#This Row],[HARGA_3]]="","","/ "&amp;"PCS")</f>
        <v/>
      </c>
      <c r="AI261" s="15">
        <f ca="1">IF(B_MSK[[#This Row],[HARGA_3]]="",IF(B_MSK[[#This Row],[HARGA_2]]="",IF(B_MSK[[#This Row],[HARGA_1]]="","",B_MSK[[#This Row],[HARGA_1]]),B_MSK[[#This Row],[HARGA_2]]),B_MSK[[#This Row],[HARGA_3]])</f>
        <v>1050</v>
      </c>
      <c r="AJ26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1" s="5" t="str">
        <f ca="1">IF(B_MSK[[#This Row],[//]]="","",SUBSTITUTE(SUBSTITUTE(SUBSTITUTE(B_MSK[[#This Row],[QTY/ CTN]]," ","_",2),"(",""),")","")&amp;"_")</f>
        <v>12 GRS_</v>
      </c>
      <c r="AL261" s="5">
        <f ca="1">IF(B_MSK[[#This Row],[A_B]]="","",SEARCH("_",B_MSK[[#This Row],[A_B]]))</f>
        <v>7</v>
      </c>
      <c r="AM261" s="5">
        <f ca="1">IF(B_MSK[[#This Row],[A_B]]="","",LEN(B_MSK[[#This Row],[A_B]]))</f>
        <v>7</v>
      </c>
      <c r="AN261" s="5" t="str">
        <f ca="1">IF(B_MSK[[#This Row],[A_B]]="","",LEFT(B_MSK[[#This Row],[QTY/ CTN]],B_MSK[[#This Row],[A_B_1]]))</f>
        <v>12 GRS</v>
      </c>
      <c r="AO261" s="5" t="str">
        <f ca="1">IF(B_MSK[[#This Row],[A_B]]="","",LEFT(B_MSK[[#This Row],[A_]],SEARCH(" ",B_MSK[[#This Row],[A_]])-1))</f>
        <v>12</v>
      </c>
      <c r="AP261" s="5" t="str">
        <f ca="1">IF(B_MSK[[#This Row],[A_B]]="","",RIGHT(B_MSK[[#This Row],[A_]],LEN(B_MSK[[#This Row],[A_]])-SEARCH(" ",B_MSK[[#This Row],[A_]])))</f>
        <v>GRS</v>
      </c>
      <c r="AQ2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61" s="5" t="str">
        <f ca="1">IF(B_MSK[[#This Row],[B_]]="","",LEFT(B_MSK[[#This Row],[B_]],SEARCH(" ",B_MSK[[#This Row],[B_]])))</f>
        <v xml:space="preserve">12 </v>
      </c>
      <c r="AS261" s="5" t="str">
        <f ca="1">IF(B_MSK[[#This Row],[B_]]="","",RIGHT(B_MSK[[#This Row],[B_]],LEN(B_MSK[[#This Row],[B_]])-SEARCH(" ",B_MSK[[#This Row],[B_]])))</f>
        <v>LSN</v>
      </c>
      <c r="AT261" s="5">
        <f ca="1">IF(B_MSK[[#This Row],[B_2]]="LSN",12,"")</f>
        <v>12</v>
      </c>
      <c r="AU261" s="5" t="str">
        <f ca="1">IF(B_MSK[[#This Row],[C_1]]="","","PCS")</f>
        <v>PCS</v>
      </c>
      <c r="AV261" s="5">
        <f ca="1">IF(B_MSK[[#This Row],[A_1]]="","",B_MSK[[#This Row],[A_1]]*IF(B_MSK[[#This Row],[B_1]]="",1,B_MSK[[#This Row],[B_1]])*IF(B_MSK[[#This Row],[C_1]]="",1,B_MSK[[#This Row],[C_1]]))</f>
        <v>1728</v>
      </c>
      <c r="AW261" s="5" t="str">
        <f ca="1">IF(B_MSK[[#This Row],[C_2]]="",IF(B_MSK[[#This Row],[B_2]]="",IF(B_MSK[[#This Row],[A_2]]="","",B_MSK[[#This Row],[A_2]]),B_MSK[[#This Row],[B_2]]),B_MSK[[#This Row],[C_2]])</f>
        <v>PCS</v>
      </c>
      <c r="AX261" s="2">
        <f ca="1">IF(ISNUMBER(B_MSK[[#This Row],[TANGGAL DATANG]]),B_MSK[[#This Row],[TANGGAL DATANG]],AX260)</f>
        <v>44937</v>
      </c>
      <c r="AY261" s="5" t="e">
        <f ca="1">IF(B_MSK[[#This Row],[DB_ROW]]="","",INDEX([3]!db[JENIS],B_MSK[[#This Row],[DB_ROW]]-1))</f>
        <v>#REF!</v>
      </c>
      <c r="AZ261" s="5">
        <f ca="1">IF(B_MSK[[#This Row],[A_1]]="","",B_MSK[[#This Row],[A_1]])*1</f>
        <v>12</v>
      </c>
      <c r="BA261" s="5" t="str">
        <f ca="1">IF(B_MSK[[#This Row],[//]]="","",INDEX(INDIRECT(DIR&amp;$2:$2),B_MSK[[#This Row],[//]]))</f>
        <v>ARTO MORO</v>
      </c>
      <c r="BB261" s="5" t="str">
        <f ca="1">CONCATENATE(B_MSK[[#This Row],[concat]],B_MSK[[#This Row],[HARGA_X]],B_MSK[[#This Row],[SAT]])</f>
        <v>ballpenbp338vocusblackjk1050DZ</v>
      </c>
    </row>
    <row r="262" spans="1:54" x14ac:dyDescent="0.25">
      <c r="A262" s="6" t="s">
        <v>128</v>
      </c>
      <c r="B262" s="5" t="str">
        <f ca="1">IF(B_MSK[[#This Row],[N_ID]]="","",INDEX(INDIRECT(DIR&amp;$2:$2),MATCH(B_MSK[[#This Row],[N_ID]],INDIRECT(DIR&amp;"!NOTA[ID_P]"),0)))</f>
        <v/>
      </c>
      <c r="C262" s="5" t="str">
        <f ca="1">IF(B_MSK[[#This Row],[//]]="","",HYPERLINK("["&amp;SUBSTITUTE(DIR,"'","")&amp;"]NOTA!D"&amp;B_MSK[[#This Row],[//]]+2,"&gt;"))</f>
        <v/>
      </c>
      <c r="D262" s="5" t="str">
        <f ca="1">IF(B_MSK[[#This Row],[N_ID]]="","",COUNTIF(INDIRECT(DIR&amp;"!NOTA[ID_H]"),B_MSK[[#This Row],[ID NOTA]]))</f>
        <v/>
      </c>
      <c r="E2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2" s="7" t="str">
        <f ca="1">IF(B_MSK[[#This Row],[stt]]="ada",INDEX([2]!db[NB BM],B_MSK[DB_ROW]-1),"")</f>
        <v/>
      </c>
      <c r="H262" s="7" t="str">
        <f ca="1">IF(B_MSK[[#This Row],[//]]="","",INDEX(INDIRECT(DIR&amp;$2:$2),B_MSK[[#This Row],[//]]))</f>
        <v/>
      </c>
      <c r="I262" s="27" t="str">
        <f ca="1">IF(B_MSK[[#This Row],[//]]="","",INDEX(INDIRECT(DB_PATH&amp;$2:$2),B_MSK[[#This Row],[DB_ROW]]-1))</f>
        <v/>
      </c>
      <c r="J262" s="5" t="str">
        <f ca="1">IF(B_MSK[[#This Row],[//]]="","",IF(INDEX(INDIRECT(DIR&amp;$2:$2),B_MSK[[#This Row],[//]])="","",INDEX(INDIRECT(DIR&amp;$2:$2),B_MSK[[#This Row],[//]])))</f>
        <v/>
      </c>
      <c r="K262" s="5" t="str">
        <f ca="1">IF(B_MSK[[#This Row],[//]]="","",IF(INDEX(INDIRECT(DIR&amp;$2:$2),B_MSK[[#This Row],[//]])="","",INDEX(INDIRECT(DIR&amp;$2:$2),B_MSK[[#This Row],[//]])))</f>
        <v/>
      </c>
      <c r="L262" s="5" t="str">
        <f ca="1">IF(B_MSK[[#This Row],[//]]="","",IF(INDEX(INDIRECT(DIR&amp;$2:$2),B_MSK[[#This Row],[//]])="","",INDEX(INDIRECT(DIR&amp;$2:$2),B_MSK[[#This Row],[//]])))</f>
        <v/>
      </c>
      <c r="M262" s="13" t="str">
        <f ca="1">IF(B_MSK[[#This Row],[//]]="","",INDEX(INDIRECT(DIR&amp;$2:$2),B_MSK[[#This Row],[//]]))</f>
        <v/>
      </c>
      <c r="N262" s="13" t="str">
        <f ca="1">IF(OR(B_MSK[[#This Row],[//]]="",),"",INDEX(INDIRECT(DIR&amp;$2:$2),B_MSK[[#This Row],[//]]))</f>
        <v/>
      </c>
      <c r="O262" s="3" t="str">
        <f ca="1">IF(B_MSK[[#This Row],[//]]="","",IF(INDEX(INDIRECT(DIR&amp;$2:$2),B_MSK[[#This Row],[//]])=0,"",INDEX(INDIRECT(DIR&amp;$2:$2),B_MSK[[#This Row],[//]])))</f>
        <v/>
      </c>
      <c r="P262" s="3" t="str">
        <f ca="1">IF(B_MSK[[#This Row],[//]]="","",IF(INDEX(INDIRECT(DIR&amp;$2:$2),B_MSK[[#This Row],[//]])=0,"",INDEX(INDIRECT(DIR&amp;$2:$2),B_MSK[[#This Row],[//]])))</f>
        <v/>
      </c>
      <c r="Q262" s="12" t="str">
        <f ca="1">IF(B_MSK[[#This Row],[//]]="","",INDEX(INDIRECT(DIR&amp;$2:$2),B_MSK[[#This Row],[//]]))</f>
        <v/>
      </c>
      <c r="R2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2" s="37" t="str">
        <f ca="1">IF(B_MSK[[#This Row],[//]]="","",INDEX(INDIRECT(DIR&amp;$2:$2),B_MSK[[#This Row],[//]]))</f>
        <v/>
      </c>
      <c r="U262" s="38" t="str">
        <f ca="1">IF(SUMIF(B_MSK[NAMA BARANG],B_MSK[[#This Row],[NAMA BARANG]],B_MSK[JMLH BRG])=0,"",SUMIF(B_MSK[NAMA BARANG],B_MSK[[#This Row],[NAMA BARANG]],B_MSK[C]))</f>
        <v/>
      </c>
      <c r="V262" s="7" t="str">
        <f ca="1">IF(B_MSK[[#This Row],[//]]="","",INDEX(INDIRECT(DIR&amp;$2:$2),B_MSK[[#This Row],[//]]))</f>
        <v/>
      </c>
      <c r="W2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2" s="5" t="str">
        <f ca="1">IF(B_MSK[[#This Row],[N.B.nota]]="","",IF(MATCH(B_MSK[[#This Row],[concat]],[2]!db[NB NOTA_C],0)&gt;0,"ada",0))</f>
        <v/>
      </c>
      <c r="Y262" s="5" t="str">
        <f ca="1">IF(B_MSK[[#This Row],[N.B.nota]]="","",ADDRESS(ROW(B_MSK[QB]),COLUMN(B_MSK[QB]))&amp;":"&amp;ADDRESS(ROW(),COLUMN(B_MSK[QB])))</f>
        <v/>
      </c>
      <c r="Z262" s="5" t="str">
        <f ca="1">IF(B_MSK[[#This Row],[concat]]="","",MATCH(B_MSK[[#This Row],[concat]],[2]!db[NB NOTA_C],0)+1)</f>
        <v/>
      </c>
      <c r="AA262" s="5" t="str">
        <f ca="1">IF(B_MSK[[#This Row],[//]]="","",HYPERLINK("[D:\kerja\BANK EXP\BARU\DB.XLSX]DB!e"&amp;B_MSK[[#This Row],[DB_ROW]],"&gt;"))</f>
        <v/>
      </c>
      <c r="AB262" s="30" t="e">
        <f ca="1">MID(B_MSK[[#This Row],[/ STN_1]],FIND(" ",B_MSK[[#This Row],[/ STN_1]])+1,LEN(B_MSK[[#This Row],[/ STN_1]]))</f>
        <v>#VALUE!</v>
      </c>
      <c r="AC2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2" s="15" t="str">
        <f ca="1">IF(B_MSK[[#This Row],[HARGA_2]]="","",IF(MID(B_MSK[[#This Row],[/ STN_2]],FIND(" ",B_MSK[[#This Row],[/ STN_2]])+1,LEN(B_MSK[[#This Row],[/ STN_2]]))="LSN",B_MSK[[#This Row],[HARGA_2]]/12,""))</f>
        <v/>
      </c>
      <c r="AH262" s="7" t="str">
        <f ca="1">IF(B_MSK[[#This Row],[HARGA_3]]="","","/ "&amp;"PCS")</f>
        <v/>
      </c>
      <c r="AI262" s="15" t="str">
        <f ca="1">IF(B_MSK[[#This Row],[HARGA_3]]="",IF(B_MSK[[#This Row],[HARGA_2]]="",IF(B_MSK[[#This Row],[HARGA_1]]="","",B_MSK[[#This Row],[HARGA_1]]),B_MSK[[#This Row],[HARGA_2]]),B_MSK[[#This Row],[HARGA_3]])</f>
        <v/>
      </c>
      <c r="AJ262" s="15" t="str">
        <f ca="1">IF(B_MSK[[#This Row],[/ STN_3]]="",IF(B_MSK[[#This Row],[/ STN_2]]="",IF(B_MSK[[#This Row],[/ STN_1]]="","",B_MSK[[#This Row],[/ STN_1]]),B_MSK[[#This Row],[/ STN_2]]),B_MSK[[#This Row],[/ STN_3]])</f>
        <v/>
      </c>
      <c r="AK262" s="5" t="str">
        <f ca="1">IF(B_MSK[[#This Row],[//]]="","",SUBSTITUTE(SUBSTITUTE(SUBSTITUTE(B_MSK[[#This Row],[QTY/ CTN]]," ","_",2),"(",""),")","")&amp;"_")</f>
        <v/>
      </c>
      <c r="AL262" s="5" t="str">
        <f ca="1">IF(B_MSK[[#This Row],[A_B]]="","",SEARCH("_",B_MSK[[#This Row],[A_B]]))</f>
        <v/>
      </c>
      <c r="AM262" s="5" t="str">
        <f ca="1">IF(B_MSK[[#This Row],[A_B]]="","",LEN(B_MSK[[#This Row],[A_B]]))</f>
        <v/>
      </c>
      <c r="AN262" s="5" t="str">
        <f ca="1">IF(B_MSK[[#This Row],[A_B]]="","",LEFT(B_MSK[[#This Row],[QTY/ CTN]],B_MSK[[#This Row],[A_B_1]]))</f>
        <v/>
      </c>
      <c r="AO262" s="5" t="str">
        <f ca="1">IF(B_MSK[[#This Row],[A_B]]="","",LEFT(B_MSK[[#This Row],[A_]],SEARCH(" ",B_MSK[[#This Row],[A_]])-1))</f>
        <v/>
      </c>
      <c r="AP262" s="5" t="str">
        <f ca="1">IF(B_MSK[[#This Row],[A_B]]="","",RIGHT(B_MSK[[#This Row],[A_]],LEN(B_MSK[[#This Row],[A_]])-SEARCH(" ",B_MSK[[#This Row],[A_]])))</f>
        <v/>
      </c>
      <c r="AQ2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2" s="5" t="str">
        <f ca="1">IF(B_MSK[[#This Row],[B_]]="","",LEFT(B_MSK[[#This Row],[B_]],SEARCH(" ",B_MSK[[#This Row],[B_]])))</f>
        <v/>
      </c>
      <c r="AS262" s="5" t="str">
        <f ca="1">IF(B_MSK[[#This Row],[B_]]="","",RIGHT(B_MSK[[#This Row],[B_]],LEN(B_MSK[[#This Row],[B_]])-SEARCH(" ",B_MSK[[#This Row],[B_]])))</f>
        <v/>
      </c>
      <c r="AT262" s="5" t="str">
        <f ca="1">IF(B_MSK[[#This Row],[B_2]]="LSN",12,"")</f>
        <v/>
      </c>
      <c r="AU262" s="5" t="str">
        <f ca="1">IF(B_MSK[[#This Row],[C_1]]="","","PCS")</f>
        <v/>
      </c>
      <c r="AV262" s="5" t="str">
        <f ca="1">IF(B_MSK[[#This Row],[A_1]]="","",B_MSK[[#This Row],[A_1]]*IF(B_MSK[[#This Row],[B_1]]="",1,B_MSK[[#This Row],[B_1]])*IF(B_MSK[[#This Row],[C_1]]="",1,B_MSK[[#This Row],[C_1]]))</f>
        <v/>
      </c>
      <c r="AW262" s="5" t="str">
        <f ca="1">IF(B_MSK[[#This Row],[C_2]]="",IF(B_MSK[[#This Row],[B_2]]="",IF(B_MSK[[#This Row],[A_2]]="","",B_MSK[[#This Row],[A_2]]),B_MSK[[#This Row],[B_2]]),B_MSK[[#This Row],[C_2]])</f>
        <v/>
      </c>
      <c r="AX262" s="2">
        <f ca="1">IF(ISNUMBER(B_MSK[[#This Row],[TANGGAL DATANG]]),B_MSK[[#This Row],[TANGGAL DATANG]],AX261)</f>
        <v>44937</v>
      </c>
      <c r="AY262" s="5" t="str">
        <f ca="1">IF(B_MSK[[#This Row],[DB_ROW]]="","",INDEX([3]!db[JENIS],B_MSK[[#This Row],[DB_ROW]]-1))</f>
        <v/>
      </c>
      <c r="AZ262" s="5" t="e">
        <f ca="1">IF(B_MSK[[#This Row],[A_1]]="","",B_MSK[[#This Row],[A_1]])*1</f>
        <v>#VALUE!</v>
      </c>
      <c r="BA262" s="5" t="str">
        <f ca="1">IF(B_MSK[[#This Row],[//]]="","",INDEX(INDIRECT(DIR&amp;$2:$2),B_MSK[[#This Row],[//]]))</f>
        <v/>
      </c>
      <c r="BB262" s="5" t="str">
        <f ca="1">CONCATENATE(B_MSK[[#This Row],[concat]],B_MSK[[#This Row],[HARGA_X]],B_MSK[[#This Row],[SAT]])</f>
        <v/>
      </c>
    </row>
    <row r="263" spans="1:54" x14ac:dyDescent="0.25">
      <c r="A263" s="6" t="s">
        <v>267</v>
      </c>
      <c r="B263" s="5">
        <f ca="1">IF(B_MSK[[#This Row],[N_ID]]="","",INDEX(INDIRECT(DIR&amp;$2:$2),MATCH(B_MSK[[#This Row],[N_ID]],INDIRECT(DIR&amp;"!NOTA[ID_P]"),0)))</f>
        <v>53</v>
      </c>
      <c r="C263" s="5" t="str">
        <f ca="1">IF(B_MSK[[#This Row],[//]]="","",HYPERLINK("["&amp;SUBSTITUTE(DIR,"'","")&amp;"]NOTA!D"&amp;B_MSK[[#This Row],[//]]+2,"&gt;"))</f>
        <v>&gt;</v>
      </c>
      <c r="D263" s="5">
        <f ca="1">IF(B_MSK[[#This Row],[N_ID]]="","",COUNTIF(INDIRECT(DIR&amp;"!NOTA[ID_H]"),B_MSK[[#This Row],[ID NOTA]]))</f>
        <v>10</v>
      </c>
      <c r="E2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260</v>
      </c>
      <c r="F2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3" s="7" t="str">
        <f ca="1">IF(B_MSK[[#This Row],[stt]]="ada",INDEX([2]!db[NB BM],B_MSK[DB_ROW]-1),"")</f>
        <v>Stip JK 526-B20</v>
      </c>
      <c r="H263" s="7" t="str">
        <f ca="1">IF(B_MSK[[#This Row],[//]]="","",INDEX(INDIRECT(DIR&amp;$2:$2),B_MSK[[#This Row],[//]]))</f>
        <v>ATALI MAKMUR</v>
      </c>
      <c r="I263" s="27" t="str">
        <f ca="1">IF(B_MSK[[#This Row],[//]]="","",INDEX(INDIRECT(DB_PATH&amp;$2:$2),B_MSK[[#This Row],[DB_ROW]]-1))</f>
        <v>50 BOX (20 PCS)</v>
      </c>
      <c r="J263" s="5">
        <f ca="1">IF(B_MSK[[#This Row],[//]]="","",IF(INDEX(INDIRECT(DIR&amp;$2:$2),B_MSK[[#This Row],[//]])="","",INDEX(INDIRECT(DIR&amp;$2:$2),B_MSK[[#This Row],[//]])))</f>
        <v>2</v>
      </c>
      <c r="K263" s="5">
        <f ca="1">IF(B_MSK[[#This Row],[//]]="","",IF(INDEX(INDIRECT(DIR&amp;$2:$2),B_MSK[[#This Row],[//]])="","",INDEX(INDIRECT(DIR&amp;$2:$2),B_MSK[[#This Row],[//]])))</f>
        <v>100</v>
      </c>
      <c r="L263" s="5" t="str">
        <f ca="1">IF(B_MSK[[#This Row],[//]]="","",IF(INDEX(INDIRECT(DIR&amp;$2:$2),B_MSK[[#This Row],[//]])="","",INDEX(INDIRECT(DIR&amp;$2:$2),B_MSK[[#This Row],[//]])))</f>
        <v>BOX</v>
      </c>
      <c r="M263" s="13">
        <f ca="1">IF(B_MSK[[#This Row],[//]]="","",INDEX(INDIRECT(DIR&amp;$2:$2),B_MSK[[#This Row],[//]]))</f>
        <v>34100</v>
      </c>
      <c r="N263" s="13">
        <f ca="1">IF(OR(B_MSK[[#This Row],[//]]="",),"",INDEX(INDIRECT(DIR&amp;$2:$2),B_MSK[[#This Row],[//]]))</f>
        <v>1705000</v>
      </c>
      <c r="O263" s="3">
        <f ca="1">IF(B_MSK[[#This Row],[//]]="","",IF(INDEX(INDIRECT(DIR&amp;$2:$2),B_MSK[[#This Row],[//]])=0,"",INDEX(INDIRECT(DIR&amp;$2:$2),B_MSK[[#This Row],[//]])))</f>
        <v>0.125</v>
      </c>
      <c r="P263" s="3">
        <f ca="1">IF(B_MSK[[#This Row],[//]]="","",IF(INDEX(INDIRECT(DIR&amp;$2:$2),B_MSK[[#This Row],[//]])=0,"",INDEX(INDIRECT(DIR&amp;$2:$2),B_MSK[[#This Row],[//]])))</f>
        <v>0.05</v>
      </c>
      <c r="Q263" s="12">
        <f ca="1">IF(B_MSK[[#This Row],[//]]="","",INDEX(INDIRECT(DIR&amp;$2:$2),B_MSK[[#This Row],[//]]))</f>
        <v>2834562.5</v>
      </c>
      <c r="R2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3" s="37">
        <f ca="1">IF(B_MSK[[#This Row],[//]]="","",INDEX(INDIRECT(DIR&amp;$2:$2),B_MSK[[#This Row],[//]]))</f>
        <v>0</v>
      </c>
      <c r="U263" s="38">
        <f ca="1">IF(SUMIF(B_MSK[NAMA BARANG],B_MSK[[#This Row],[NAMA BARANG]],B_MSK[JMLH BRG])=0,"",SUMIF(B_MSK[NAMA BARANG],B_MSK[[#This Row],[NAMA BARANG]],B_MSK[C]))</f>
        <v>22</v>
      </c>
      <c r="V263" s="7" t="str">
        <f ca="1">IF(B_MSK[[#This Row],[//]]="","",INDEX(INDIRECT(DIR&amp;$2:$2),B_MSK[[#This Row],[//]]))</f>
        <v>ERASER 526-B20 JK</v>
      </c>
      <c r="W263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263" s="5" t="str">
        <f ca="1">IF(B_MSK[[#This Row],[N.B.nota]]="","",IF(MATCH(B_MSK[[#This Row],[concat]],[2]!db[NB NOTA_C],0)&gt;0,"ada",0))</f>
        <v>ada</v>
      </c>
      <c r="Y263" s="5" t="str">
        <f ca="1">IF(B_MSK[[#This Row],[N.B.nota]]="","",ADDRESS(ROW(B_MSK[QB]),COLUMN(B_MSK[QB]))&amp;":"&amp;ADDRESS(ROW(),COLUMN(B_MSK[QB])))</f>
        <v>$D$4:$D$263</v>
      </c>
      <c r="Z263" s="5">
        <f ca="1">IF(B_MSK[[#This Row],[concat]]="","",MATCH(B_MSK[[#This Row],[concat]],[2]!db[NB NOTA_C],0)+1)</f>
        <v>678</v>
      </c>
      <c r="AA263" s="5" t="str">
        <f ca="1">IF(B_MSK[[#This Row],[//]]="","",HYPERLINK("[D:\kerja\BANK EXP\BARU\DB.XLSX]DB!e"&amp;B_MSK[[#This Row],[DB_ROW]],"&gt;"))</f>
        <v>&gt;</v>
      </c>
      <c r="AB263" s="30" t="str">
        <f ca="1">MID(B_MSK[[#This Row],[/ STN_1]],FIND(" ",B_MSK[[#This Row],[/ STN_1]])+1,LEN(B_MSK[[#This Row],[/ STN_1]]))</f>
        <v xml:space="preserve">BOX </v>
      </c>
      <c r="AC263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2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6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26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3" s="15" t="str">
        <f ca="1">IF(B_MSK[[#This Row],[HARGA_2]]="","",IF(MID(B_MSK[[#This Row],[/ STN_2]],FIND(" ",B_MSK[[#This Row],[/ STN_2]])+1,LEN(B_MSK[[#This Row],[/ STN_2]]))="LSN",B_MSK[[#This Row],[HARGA_2]]/12,""))</f>
        <v/>
      </c>
      <c r="AH263" s="7" t="str">
        <f ca="1">IF(B_MSK[[#This Row],[HARGA_3]]="","","/ "&amp;"PCS")</f>
        <v/>
      </c>
      <c r="AI263" s="15">
        <f ca="1">IF(B_MSK[[#This Row],[HARGA_3]]="",IF(B_MSK[[#This Row],[HARGA_2]]="",IF(B_MSK[[#This Row],[HARGA_1]]="","",B_MSK[[#This Row],[HARGA_1]]),B_MSK[[#This Row],[HARGA_2]]),B_MSK[[#This Row],[HARGA_3]])</f>
        <v>1705</v>
      </c>
      <c r="AJ26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3" s="5" t="str">
        <f ca="1">IF(B_MSK[[#This Row],[//]]="","",SUBSTITUTE(SUBSTITUTE(SUBSTITUTE(B_MSK[[#This Row],[QTY/ CTN]]," ","_",2),"(",""),")","")&amp;"_")</f>
        <v>50 BOX_20 PCS_</v>
      </c>
      <c r="AL263" s="5">
        <f ca="1">IF(B_MSK[[#This Row],[A_B]]="","",SEARCH("_",B_MSK[[#This Row],[A_B]]))</f>
        <v>7</v>
      </c>
      <c r="AM263" s="5">
        <f ca="1">IF(B_MSK[[#This Row],[A_B]]="","",LEN(B_MSK[[#This Row],[A_B]]))</f>
        <v>14</v>
      </c>
      <c r="AN263" s="5" t="str">
        <f ca="1">IF(B_MSK[[#This Row],[A_B]]="","",LEFT(B_MSK[[#This Row],[QTY/ CTN]],B_MSK[[#This Row],[A_B_1]]))</f>
        <v xml:space="preserve">50 BOX </v>
      </c>
      <c r="AO263" s="5" t="str">
        <f ca="1">IF(B_MSK[[#This Row],[A_B]]="","",LEFT(B_MSK[[#This Row],[A_]],SEARCH(" ",B_MSK[[#This Row],[A_]])-1))</f>
        <v>50</v>
      </c>
      <c r="AP263" s="5" t="str">
        <f ca="1">IF(B_MSK[[#This Row],[A_B]]="","",RIGHT(B_MSK[[#This Row],[A_]],LEN(B_MSK[[#This Row],[A_]])-SEARCH(" ",B_MSK[[#This Row],[A_]])))</f>
        <v xml:space="preserve">BOX </v>
      </c>
      <c r="AQ2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263" s="5" t="str">
        <f ca="1">IF(B_MSK[[#This Row],[B_]]="","",LEFT(B_MSK[[#This Row],[B_]],SEARCH(" ",B_MSK[[#This Row],[B_]])))</f>
        <v xml:space="preserve">20 </v>
      </c>
      <c r="AS263" s="5" t="str">
        <f ca="1">IF(B_MSK[[#This Row],[B_]]="","",RIGHT(B_MSK[[#This Row],[B_]],LEN(B_MSK[[#This Row],[B_]])-SEARCH(" ",B_MSK[[#This Row],[B_]])))</f>
        <v>PCS</v>
      </c>
      <c r="AT263" s="5" t="str">
        <f ca="1">IF(B_MSK[[#This Row],[B_2]]="LSN",12,"")</f>
        <v/>
      </c>
      <c r="AU263" s="5" t="str">
        <f ca="1">IF(B_MSK[[#This Row],[C_1]]="","","PCS")</f>
        <v/>
      </c>
      <c r="AV263" s="5">
        <f ca="1">IF(B_MSK[[#This Row],[A_1]]="","",B_MSK[[#This Row],[A_1]]*IF(B_MSK[[#This Row],[B_1]]="",1,B_MSK[[#This Row],[B_1]])*IF(B_MSK[[#This Row],[C_1]]="",1,B_MSK[[#This Row],[C_1]]))</f>
        <v>1000</v>
      </c>
      <c r="AW263" s="5" t="str">
        <f ca="1">IF(B_MSK[[#This Row],[C_2]]="",IF(B_MSK[[#This Row],[B_2]]="",IF(B_MSK[[#This Row],[A_2]]="","",B_MSK[[#This Row],[A_2]]),B_MSK[[#This Row],[B_2]]),B_MSK[[#This Row],[C_2]])</f>
        <v>PCS</v>
      </c>
      <c r="AX263" s="2">
        <f ca="1">IF(ISNUMBER(B_MSK[[#This Row],[TANGGAL DATANG]]),B_MSK[[#This Row],[TANGGAL DATANG]],AX262)</f>
        <v>44937</v>
      </c>
      <c r="AY263" s="5" t="e">
        <f ca="1">IF(B_MSK[[#This Row],[DB_ROW]]="","",INDEX([3]!db[JENIS],B_MSK[[#This Row],[DB_ROW]]-1))</f>
        <v>#REF!</v>
      </c>
      <c r="AZ263" s="5">
        <f ca="1">IF(B_MSK[[#This Row],[A_1]]="","",B_MSK[[#This Row],[A_1]])*1</f>
        <v>50</v>
      </c>
      <c r="BA263" s="5" t="str">
        <f ca="1">IF(B_MSK[[#This Row],[//]]="","",INDEX(INDIRECT(DIR&amp;$2:$2),B_MSK[[#This Row],[//]]))</f>
        <v>ARTO MORO</v>
      </c>
      <c r="BB263" s="5" t="str">
        <f ca="1">CONCATENATE(B_MSK[[#This Row],[concat]],B_MSK[[#This Row],[HARGA_X]],B_MSK[[#This Row],[SAT]])</f>
        <v>eraser526b20jk1705BOX</v>
      </c>
    </row>
    <row r="264" spans="1:54" x14ac:dyDescent="0.25">
      <c r="A264" s="6" t="s">
        <v>128</v>
      </c>
      <c r="B264" s="5" t="str">
        <f ca="1">IF(B_MSK[[#This Row],[N_ID]]="","",INDEX(INDIRECT(DIR&amp;$2:$2),MATCH(B_MSK[[#This Row],[N_ID]],INDIRECT(DIR&amp;"!NOTA[ID_P]"),0)))</f>
        <v/>
      </c>
      <c r="C264" s="5" t="str">
        <f ca="1">IF(B_MSK[[#This Row],[//]]="","",HYPERLINK("["&amp;SUBSTITUTE(DIR,"'","")&amp;"]NOTA!D"&amp;B_MSK[[#This Row],[//]]+2,"&gt;"))</f>
        <v>&gt;</v>
      </c>
      <c r="D264" s="5" t="str">
        <f ca="1">IF(B_MSK[[#This Row],[N_ID]]="","",COUNTIF(INDIRECT(DIR&amp;"!NOTA[ID_H]"),B_MSK[[#This Row],[ID NOTA]]))</f>
        <v/>
      </c>
      <c r="E26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261</v>
      </c>
      <c r="F2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4" s="7" t="str">
        <f ca="1">IF(B_MSK[[#This Row],[stt]]="ada",INDEX([2]!db[NB BM],B_MSK[DB_ROW]-1),"")</f>
        <v>Stip JK 526-B40 P</v>
      </c>
      <c r="H264" s="7" t="str">
        <f ca="1">IF(B_MSK[[#This Row],[//]]="","",INDEX(INDIRECT(DIR&amp;$2:$2),B_MSK[[#This Row],[//]]))</f>
        <v>ATALI MAKMUR</v>
      </c>
      <c r="I264" s="27" t="str">
        <f ca="1">IF(B_MSK[[#This Row],[//]]="","",INDEX(INDIRECT(DB_PATH&amp;$2:$2),B_MSK[[#This Row],[DB_ROW]]-1))</f>
        <v>50 BOX (40 PCS)</v>
      </c>
      <c r="J264" s="5">
        <f ca="1">IF(B_MSK[[#This Row],[//]]="","",IF(INDEX(INDIRECT(DIR&amp;$2:$2),B_MSK[[#This Row],[//]])="","",INDEX(INDIRECT(DIR&amp;$2:$2),B_MSK[[#This Row],[//]])))</f>
        <v>1</v>
      </c>
      <c r="K264" s="5">
        <f ca="1">IF(B_MSK[[#This Row],[//]]="","",IF(INDEX(INDIRECT(DIR&amp;$2:$2),B_MSK[[#This Row],[//]])="","",INDEX(INDIRECT(DIR&amp;$2:$2),B_MSK[[#This Row],[//]])))</f>
        <v>50</v>
      </c>
      <c r="L264" s="5" t="str">
        <f ca="1">IF(B_MSK[[#This Row],[//]]="","",IF(INDEX(INDIRECT(DIR&amp;$2:$2),B_MSK[[#This Row],[//]])="","",INDEX(INDIRECT(DIR&amp;$2:$2),B_MSK[[#This Row],[//]])))</f>
        <v>BOX</v>
      </c>
      <c r="M264" s="13">
        <f ca="1">IF(B_MSK[[#This Row],[//]]="","",INDEX(INDIRECT(DIR&amp;$2:$2),B_MSK[[#This Row],[//]]))</f>
        <v>28300</v>
      </c>
      <c r="N264" s="13">
        <f ca="1">IF(OR(B_MSK[[#This Row],[//]]="",),"",INDEX(INDIRECT(DIR&amp;$2:$2),B_MSK[[#This Row],[//]]))</f>
        <v>1415000</v>
      </c>
      <c r="O264" s="3">
        <f ca="1">IF(B_MSK[[#This Row],[//]]="","",IF(INDEX(INDIRECT(DIR&amp;$2:$2),B_MSK[[#This Row],[//]])=0,"",INDEX(INDIRECT(DIR&amp;$2:$2),B_MSK[[#This Row],[//]])))</f>
        <v>0.125</v>
      </c>
      <c r="P264" s="3">
        <f ca="1">IF(B_MSK[[#This Row],[//]]="","",IF(INDEX(INDIRECT(DIR&amp;$2:$2),B_MSK[[#This Row],[//]])=0,"",INDEX(INDIRECT(DIR&amp;$2:$2),B_MSK[[#This Row],[//]])))</f>
        <v>0.05</v>
      </c>
      <c r="Q264" s="12">
        <f ca="1">IF(B_MSK[[#This Row],[//]]="","",INDEX(INDIRECT(DIR&amp;$2:$2),B_MSK[[#This Row],[//]]))</f>
        <v>1176218.75</v>
      </c>
      <c r="R2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4" s="37">
        <f ca="1">IF(B_MSK[[#This Row],[//]]="","",INDEX(INDIRECT(DIR&amp;$2:$2),B_MSK[[#This Row],[//]]))</f>
        <v>0</v>
      </c>
      <c r="U264" s="38">
        <f ca="1">IF(SUMIF(B_MSK[NAMA BARANG],B_MSK[[#This Row],[NAMA BARANG]],B_MSK[JMLH BRG])=0,"",SUMIF(B_MSK[NAMA BARANG],B_MSK[[#This Row],[NAMA BARANG]],B_MSK[C]))</f>
        <v>23</v>
      </c>
      <c r="V264" s="7" t="str">
        <f ca="1">IF(B_MSK[[#This Row],[//]]="","",INDEX(INDIRECT(DIR&amp;$2:$2),B_MSK[[#This Row],[//]]))</f>
        <v>ERASER 526-B40P JK</v>
      </c>
      <c r="W264" s="7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X264" s="5" t="str">
        <f ca="1">IF(B_MSK[[#This Row],[N.B.nota]]="","",IF(MATCH(B_MSK[[#This Row],[concat]],[2]!db[NB NOTA_C],0)&gt;0,"ada",0))</f>
        <v>ada</v>
      </c>
      <c r="Y264" s="5" t="str">
        <f ca="1">IF(B_MSK[[#This Row],[N.B.nota]]="","",ADDRESS(ROW(B_MSK[QB]),COLUMN(B_MSK[QB]))&amp;":"&amp;ADDRESS(ROW(),COLUMN(B_MSK[QB])))</f>
        <v>$D$4:$D$264</v>
      </c>
      <c r="Z264" s="5">
        <f ca="1">IF(B_MSK[[#This Row],[concat]]="","",MATCH(B_MSK[[#This Row],[concat]],[2]!db[NB NOTA_C],0)+1)</f>
        <v>680</v>
      </c>
      <c r="AA264" s="5" t="str">
        <f ca="1">IF(B_MSK[[#This Row],[//]]="","",HYPERLINK("[D:\kerja\BANK EXP\BARU\DB.XLSX]DB!e"&amp;B_MSK[[#This Row],[DB_ROW]],"&gt;"))</f>
        <v>&gt;</v>
      </c>
      <c r="AB264" s="30" t="str">
        <f ca="1">MID(B_MSK[[#This Row],[/ STN_1]],FIND(" ",B_MSK[[#This Row],[/ STN_1]])+1,LEN(B_MSK[[#This Row],[/ STN_1]]))</f>
        <v xml:space="preserve">BOX </v>
      </c>
      <c r="AC264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2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6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26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4" s="15" t="str">
        <f ca="1">IF(B_MSK[[#This Row],[HARGA_2]]="","",IF(MID(B_MSK[[#This Row],[/ STN_2]],FIND(" ",B_MSK[[#This Row],[/ STN_2]])+1,LEN(B_MSK[[#This Row],[/ STN_2]]))="LSN",B_MSK[[#This Row],[HARGA_2]]/12,""))</f>
        <v/>
      </c>
      <c r="AH264" s="7" t="str">
        <f ca="1">IF(B_MSK[[#This Row],[HARGA_3]]="","","/ "&amp;"PCS")</f>
        <v/>
      </c>
      <c r="AI264" s="15">
        <f ca="1">IF(B_MSK[[#This Row],[HARGA_3]]="",IF(B_MSK[[#This Row],[HARGA_2]]="",IF(B_MSK[[#This Row],[HARGA_1]]="","",B_MSK[[#This Row],[HARGA_1]]),B_MSK[[#This Row],[HARGA_2]]),B_MSK[[#This Row],[HARGA_3]])</f>
        <v>707.5</v>
      </c>
      <c r="AJ26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4" s="5" t="str">
        <f ca="1">IF(B_MSK[[#This Row],[//]]="","",SUBSTITUTE(SUBSTITUTE(SUBSTITUTE(B_MSK[[#This Row],[QTY/ CTN]]," ","_",2),"(",""),")","")&amp;"_")</f>
        <v>50 BOX_40 PCS_</v>
      </c>
      <c r="AL264" s="5">
        <f ca="1">IF(B_MSK[[#This Row],[A_B]]="","",SEARCH("_",B_MSK[[#This Row],[A_B]]))</f>
        <v>7</v>
      </c>
      <c r="AM264" s="5">
        <f ca="1">IF(B_MSK[[#This Row],[A_B]]="","",LEN(B_MSK[[#This Row],[A_B]]))</f>
        <v>14</v>
      </c>
      <c r="AN264" s="5" t="str">
        <f ca="1">IF(B_MSK[[#This Row],[A_B]]="","",LEFT(B_MSK[[#This Row],[QTY/ CTN]],B_MSK[[#This Row],[A_B_1]]))</f>
        <v xml:space="preserve">50 BOX </v>
      </c>
      <c r="AO264" s="5" t="str">
        <f ca="1">IF(B_MSK[[#This Row],[A_B]]="","",LEFT(B_MSK[[#This Row],[A_]],SEARCH(" ",B_MSK[[#This Row],[A_]])-1))</f>
        <v>50</v>
      </c>
      <c r="AP264" s="5" t="str">
        <f ca="1">IF(B_MSK[[#This Row],[A_B]]="","",RIGHT(B_MSK[[#This Row],[A_]],LEN(B_MSK[[#This Row],[A_]])-SEARCH(" ",B_MSK[[#This Row],[A_]])))</f>
        <v xml:space="preserve">BOX </v>
      </c>
      <c r="AQ2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264" s="5" t="str">
        <f ca="1">IF(B_MSK[[#This Row],[B_]]="","",LEFT(B_MSK[[#This Row],[B_]],SEARCH(" ",B_MSK[[#This Row],[B_]])))</f>
        <v xml:space="preserve">40 </v>
      </c>
      <c r="AS264" s="5" t="str">
        <f ca="1">IF(B_MSK[[#This Row],[B_]]="","",RIGHT(B_MSK[[#This Row],[B_]],LEN(B_MSK[[#This Row],[B_]])-SEARCH(" ",B_MSK[[#This Row],[B_]])))</f>
        <v>PCS</v>
      </c>
      <c r="AT264" s="5" t="str">
        <f ca="1">IF(B_MSK[[#This Row],[B_2]]="LSN",12,"")</f>
        <v/>
      </c>
      <c r="AU264" s="5" t="str">
        <f ca="1">IF(B_MSK[[#This Row],[C_1]]="","","PCS")</f>
        <v/>
      </c>
      <c r="AV264" s="5">
        <f ca="1">IF(B_MSK[[#This Row],[A_1]]="","",B_MSK[[#This Row],[A_1]]*IF(B_MSK[[#This Row],[B_1]]="",1,B_MSK[[#This Row],[B_1]])*IF(B_MSK[[#This Row],[C_1]]="",1,B_MSK[[#This Row],[C_1]]))</f>
        <v>2000</v>
      </c>
      <c r="AW264" s="5" t="str">
        <f ca="1">IF(B_MSK[[#This Row],[C_2]]="",IF(B_MSK[[#This Row],[B_2]]="",IF(B_MSK[[#This Row],[A_2]]="","",B_MSK[[#This Row],[A_2]]),B_MSK[[#This Row],[B_2]]),B_MSK[[#This Row],[C_2]])</f>
        <v>PCS</v>
      </c>
      <c r="AX264" s="2">
        <f ca="1">IF(ISNUMBER(B_MSK[[#This Row],[TANGGAL DATANG]]),B_MSK[[#This Row],[TANGGAL DATANG]],AX263)</f>
        <v>44937</v>
      </c>
      <c r="AY264" s="5" t="e">
        <f ca="1">IF(B_MSK[[#This Row],[DB_ROW]]="","",INDEX([3]!db[JENIS],B_MSK[[#This Row],[DB_ROW]]-1))</f>
        <v>#REF!</v>
      </c>
      <c r="AZ264" s="5">
        <f ca="1">IF(B_MSK[[#This Row],[A_1]]="","",B_MSK[[#This Row],[A_1]])*1</f>
        <v>50</v>
      </c>
      <c r="BA264" s="5" t="str">
        <f ca="1">IF(B_MSK[[#This Row],[//]]="","",INDEX(INDIRECT(DIR&amp;$2:$2),B_MSK[[#This Row],[//]]))</f>
        <v>ARTO MORO</v>
      </c>
      <c r="BB264" s="5" t="str">
        <f ca="1">CONCATENATE(B_MSK[[#This Row],[concat]],B_MSK[[#This Row],[HARGA_X]],B_MSK[[#This Row],[SAT]])</f>
        <v>eraser526b40pjk707.5BOX</v>
      </c>
    </row>
    <row r="265" spans="1:54" x14ac:dyDescent="0.25">
      <c r="A265" s="6" t="s">
        <v>128</v>
      </c>
      <c r="B265" s="5" t="str">
        <f ca="1">IF(B_MSK[[#This Row],[N_ID]]="","",INDEX(INDIRECT(DIR&amp;$2:$2),MATCH(B_MSK[[#This Row],[N_ID]],INDIRECT(DIR&amp;"!NOTA[ID_P]"),0)))</f>
        <v/>
      </c>
      <c r="C265" s="5" t="str">
        <f ca="1">IF(B_MSK[[#This Row],[//]]="","",HYPERLINK("["&amp;SUBSTITUTE(DIR,"'","")&amp;"]NOTA!D"&amp;B_MSK[[#This Row],[//]]+2,"&gt;"))</f>
        <v>&gt;</v>
      </c>
      <c r="D265" s="5" t="str">
        <f ca="1">IF(B_MSK[[#This Row],[N_ID]]="","",COUNTIF(INDIRECT(DIR&amp;"!NOTA[ID_H]"),B_MSK[[#This Row],[ID NOTA]]))</f>
        <v/>
      </c>
      <c r="E26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262</v>
      </c>
      <c r="F2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5" s="7" t="str">
        <f ca="1">IF(B_MSK[[#This Row],[stt]]="ada",INDEX([2]!db[NB BM],B_MSK[DB_ROW]-1),"")</f>
        <v>Pencil lead JK PL-11</v>
      </c>
      <c r="H265" s="7" t="str">
        <f ca="1">IF(B_MSK[[#This Row],[//]]="","",INDEX(INDIRECT(DIR&amp;$2:$2),B_MSK[[#This Row],[//]]))</f>
        <v>ATALI MAKMUR</v>
      </c>
      <c r="I265" s="27" t="str">
        <f ca="1">IF(B_MSK[[#This Row],[//]]="","",INDEX(INDIRECT(DB_PATH&amp;$2:$2),B_MSK[[#This Row],[DB_ROW]]-1))</f>
        <v>12 BOX (72 PCS)</v>
      </c>
      <c r="J265" s="5">
        <f ca="1">IF(B_MSK[[#This Row],[//]]="","",IF(INDEX(INDIRECT(DIR&amp;$2:$2),B_MSK[[#This Row],[//]])="","",INDEX(INDIRECT(DIR&amp;$2:$2),B_MSK[[#This Row],[//]])))</f>
        <v>1</v>
      </c>
      <c r="K265" s="5">
        <f ca="1">IF(B_MSK[[#This Row],[//]]="","",IF(INDEX(INDIRECT(DIR&amp;$2:$2),B_MSK[[#This Row],[//]])="","",INDEX(INDIRECT(DIR&amp;$2:$2),B_MSK[[#This Row],[//]])))</f>
        <v>72</v>
      </c>
      <c r="L265" s="5" t="str">
        <f ca="1">IF(B_MSK[[#This Row],[//]]="","",IF(INDEX(INDIRECT(DIR&amp;$2:$2),B_MSK[[#This Row],[//]])="","",INDEX(INDIRECT(DIR&amp;$2:$2),B_MSK[[#This Row],[//]])))</f>
        <v>DZ</v>
      </c>
      <c r="M265" s="13">
        <f ca="1">IF(B_MSK[[#This Row],[//]]="","",INDEX(INDIRECT(DIR&amp;$2:$2),B_MSK[[#This Row],[//]]))</f>
        <v>37200</v>
      </c>
      <c r="N265" s="13">
        <f ca="1">IF(OR(B_MSK[[#This Row],[//]]="",),"",INDEX(INDIRECT(DIR&amp;$2:$2),B_MSK[[#This Row],[//]]))</f>
        <v>2678400</v>
      </c>
      <c r="O265" s="3">
        <f ca="1">IF(B_MSK[[#This Row],[//]]="","",IF(INDEX(INDIRECT(DIR&amp;$2:$2),B_MSK[[#This Row],[//]])=0,"",INDEX(INDIRECT(DIR&amp;$2:$2),B_MSK[[#This Row],[//]])))</f>
        <v>0.125</v>
      </c>
      <c r="P265" s="3">
        <f ca="1">IF(B_MSK[[#This Row],[//]]="","",IF(INDEX(INDIRECT(DIR&amp;$2:$2),B_MSK[[#This Row],[//]])=0,"",INDEX(INDIRECT(DIR&amp;$2:$2),B_MSK[[#This Row],[//]])))</f>
        <v>0.05</v>
      </c>
      <c r="Q265" s="12">
        <f ca="1">IF(B_MSK[[#This Row],[//]]="","",INDEX(INDIRECT(DIR&amp;$2:$2),B_MSK[[#This Row],[//]]))</f>
        <v>2226420</v>
      </c>
      <c r="R2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5" s="37">
        <f ca="1">IF(B_MSK[[#This Row],[//]]="","",INDEX(INDIRECT(DIR&amp;$2:$2),B_MSK[[#This Row],[//]]))</f>
        <v>0</v>
      </c>
      <c r="U265" s="38">
        <f ca="1">IF(SUMIF(B_MSK[NAMA BARANG],B_MSK[[#This Row],[NAMA BARANG]],B_MSK[JMLH BRG])=0,"",SUMIF(B_MSK[NAMA BARANG],B_MSK[[#This Row],[NAMA BARANG]],B_MSK[C]))</f>
        <v>9</v>
      </c>
      <c r="V265" s="7" t="str">
        <f ca="1">IF(B_MSK[[#This Row],[//]]="","",INDEX(INDIRECT(DIR&amp;$2:$2),B_MSK[[#This Row],[//]]))</f>
        <v>PENCIL LEAD PL-11 (2.0) JK</v>
      </c>
      <c r="W265" s="7" t="str">
        <f ca="1">LOWER(SUBSTITUTE(SUBSTITUTE(SUBSTITUTE(SUBSTITUTE(SUBSTITUTE(SUBSTITUTE(SUBSTITUTE(SUBSTITUTE(SUBSTITUTE(B_MSK[[#This Row],[N.B.nota]]," ",""),"-",""),"(",""),")",""),".",""),",",""),"/",""),"""",""),"+",""))</f>
        <v>pencilleadpl1120jk</v>
      </c>
      <c r="X265" s="5" t="str">
        <f ca="1">IF(B_MSK[[#This Row],[N.B.nota]]="","",IF(MATCH(B_MSK[[#This Row],[concat]],[2]!db[NB NOTA_C],0)&gt;0,"ada",0))</f>
        <v>ada</v>
      </c>
      <c r="Y265" s="5" t="str">
        <f ca="1">IF(B_MSK[[#This Row],[N.B.nota]]="","",ADDRESS(ROW(B_MSK[QB]),COLUMN(B_MSK[QB]))&amp;":"&amp;ADDRESS(ROW(),COLUMN(B_MSK[QB])))</f>
        <v>$D$4:$D$265</v>
      </c>
      <c r="Z265" s="5">
        <f ca="1">IF(B_MSK[[#This Row],[concat]]="","",MATCH(B_MSK[[#This Row],[concat]],[2]!db[NB NOTA_C],0)+1)</f>
        <v>1762</v>
      </c>
      <c r="AA265" s="5" t="str">
        <f ca="1">IF(B_MSK[[#This Row],[//]]="","",HYPERLINK("[D:\kerja\BANK EXP\BARU\DB.XLSX]DB!e"&amp;B_MSK[[#This Row],[DB_ROW]],"&gt;"))</f>
        <v>&gt;</v>
      </c>
      <c r="AB265" s="30" t="str">
        <f ca="1">MID(B_MSK[[#This Row],[/ STN_1]],FIND(" ",B_MSK[[#This Row],[/ STN_1]])+1,LEN(B_MSK[[#This Row],[/ STN_1]]))</f>
        <v xml:space="preserve">BOX </v>
      </c>
      <c r="AC265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2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6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3100</v>
      </c>
      <c r="AF26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5" s="15" t="str">
        <f ca="1">IF(B_MSK[[#This Row],[HARGA_2]]="","",IF(MID(B_MSK[[#This Row],[/ STN_2]],FIND(" ",B_MSK[[#This Row],[/ STN_2]])+1,LEN(B_MSK[[#This Row],[/ STN_2]]))="LSN",B_MSK[[#This Row],[HARGA_2]]/12,""))</f>
        <v/>
      </c>
      <c r="AH265" s="7" t="str">
        <f ca="1">IF(B_MSK[[#This Row],[HARGA_3]]="","","/ "&amp;"PCS")</f>
        <v/>
      </c>
      <c r="AI265" s="15">
        <f ca="1">IF(B_MSK[[#This Row],[HARGA_3]]="",IF(B_MSK[[#This Row],[HARGA_2]]="",IF(B_MSK[[#This Row],[HARGA_1]]="","",B_MSK[[#This Row],[HARGA_1]]),B_MSK[[#This Row],[HARGA_2]]),B_MSK[[#This Row],[HARGA_3]])</f>
        <v>3100</v>
      </c>
      <c r="AJ26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5" s="5" t="str">
        <f ca="1">IF(B_MSK[[#This Row],[//]]="","",SUBSTITUTE(SUBSTITUTE(SUBSTITUTE(B_MSK[[#This Row],[QTY/ CTN]]," ","_",2),"(",""),")","")&amp;"_")</f>
        <v>12 BOX_72 PCS_</v>
      </c>
      <c r="AL265" s="5">
        <f ca="1">IF(B_MSK[[#This Row],[A_B]]="","",SEARCH("_",B_MSK[[#This Row],[A_B]]))</f>
        <v>7</v>
      </c>
      <c r="AM265" s="5">
        <f ca="1">IF(B_MSK[[#This Row],[A_B]]="","",LEN(B_MSK[[#This Row],[A_B]]))</f>
        <v>14</v>
      </c>
      <c r="AN265" s="5" t="str">
        <f ca="1">IF(B_MSK[[#This Row],[A_B]]="","",LEFT(B_MSK[[#This Row],[QTY/ CTN]],B_MSK[[#This Row],[A_B_1]]))</f>
        <v xml:space="preserve">12 BOX </v>
      </c>
      <c r="AO265" s="5" t="str">
        <f ca="1">IF(B_MSK[[#This Row],[A_B]]="","",LEFT(B_MSK[[#This Row],[A_]],SEARCH(" ",B_MSK[[#This Row],[A_]])-1))</f>
        <v>12</v>
      </c>
      <c r="AP265" s="5" t="str">
        <f ca="1">IF(B_MSK[[#This Row],[A_B]]="","",RIGHT(B_MSK[[#This Row],[A_]],LEN(B_MSK[[#This Row],[A_]])-SEARCH(" ",B_MSK[[#This Row],[A_]])))</f>
        <v xml:space="preserve">BOX </v>
      </c>
      <c r="AQ2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72 PCS</v>
      </c>
      <c r="AR265" s="5" t="str">
        <f ca="1">IF(B_MSK[[#This Row],[B_]]="","",LEFT(B_MSK[[#This Row],[B_]],SEARCH(" ",B_MSK[[#This Row],[B_]])))</f>
        <v xml:space="preserve">72 </v>
      </c>
      <c r="AS265" s="5" t="str">
        <f ca="1">IF(B_MSK[[#This Row],[B_]]="","",RIGHT(B_MSK[[#This Row],[B_]],LEN(B_MSK[[#This Row],[B_]])-SEARCH(" ",B_MSK[[#This Row],[B_]])))</f>
        <v>PCS</v>
      </c>
      <c r="AT265" s="5" t="str">
        <f ca="1">IF(B_MSK[[#This Row],[B_2]]="LSN",12,"")</f>
        <v/>
      </c>
      <c r="AU265" s="5" t="str">
        <f ca="1">IF(B_MSK[[#This Row],[C_1]]="","","PCS")</f>
        <v/>
      </c>
      <c r="AV265" s="5">
        <f ca="1">IF(B_MSK[[#This Row],[A_1]]="","",B_MSK[[#This Row],[A_1]]*IF(B_MSK[[#This Row],[B_1]]="",1,B_MSK[[#This Row],[B_1]])*IF(B_MSK[[#This Row],[C_1]]="",1,B_MSK[[#This Row],[C_1]]))</f>
        <v>864</v>
      </c>
      <c r="AW265" s="5" t="str">
        <f ca="1">IF(B_MSK[[#This Row],[C_2]]="",IF(B_MSK[[#This Row],[B_2]]="",IF(B_MSK[[#This Row],[A_2]]="","",B_MSK[[#This Row],[A_2]]),B_MSK[[#This Row],[B_2]]),B_MSK[[#This Row],[C_2]])</f>
        <v>PCS</v>
      </c>
      <c r="AX265" s="2">
        <f ca="1">IF(ISNUMBER(B_MSK[[#This Row],[TANGGAL DATANG]]),B_MSK[[#This Row],[TANGGAL DATANG]],AX264)</f>
        <v>44937</v>
      </c>
      <c r="AY265" s="5" t="e">
        <f ca="1">IF(B_MSK[[#This Row],[DB_ROW]]="","",INDEX([3]!db[JENIS],B_MSK[[#This Row],[DB_ROW]]-1))</f>
        <v>#REF!</v>
      </c>
      <c r="AZ265" s="5">
        <f ca="1">IF(B_MSK[[#This Row],[A_1]]="","",B_MSK[[#This Row],[A_1]])*1</f>
        <v>12</v>
      </c>
      <c r="BA265" s="5" t="str">
        <f ca="1">IF(B_MSK[[#This Row],[//]]="","",INDEX(INDIRECT(DIR&amp;$2:$2),B_MSK[[#This Row],[//]]))</f>
        <v>ARTO MORO</v>
      </c>
      <c r="BB265" s="5" t="str">
        <f ca="1">CONCATENATE(B_MSK[[#This Row],[concat]],B_MSK[[#This Row],[HARGA_X]],B_MSK[[#This Row],[SAT]])</f>
        <v>pencilleadpl1120jk3100DZ</v>
      </c>
    </row>
    <row r="266" spans="1:54" x14ac:dyDescent="0.25">
      <c r="A266" s="6" t="s">
        <v>128</v>
      </c>
      <c r="B266" s="5" t="str">
        <f ca="1">IF(B_MSK[[#This Row],[N_ID]]="","",INDEX(INDIRECT(DIR&amp;$2:$2),MATCH(B_MSK[[#This Row],[N_ID]],INDIRECT(DIR&amp;"!NOTA[ID_P]"),0)))</f>
        <v/>
      </c>
      <c r="C266" s="5" t="str">
        <f ca="1">IF(B_MSK[[#This Row],[//]]="","",HYPERLINK("["&amp;SUBSTITUTE(DIR,"'","")&amp;"]NOTA!D"&amp;B_MSK[[#This Row],[//]]+2,"&gt;"))</f>
        <v>&gt;</v>
      </c>
      <c r="D266" s="5" t="str">
        <f ca="1">IF(B_MSK[[#This Row],[N_ID]]="","",COUNTIF(INDIRECT(DIR&amp;"!NOTA[ID_H]"),B_MSK[[#This Row],[ID NOTA]]))</f>
        <v/>
      </c>
      <c r="E26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263</v>
      </c>
      <c r="F2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6" s="7" t="str">
        <f ca="1">IF(B_MSK[[#This Row],[stt]]="ada",INDEX([2]!db[NB BM],B_MSK[DB_ROW]-1),"")</f>
        <v>Gunting JK SC-828</v>
      </c>
      <c r="H266" s="7" t="str">
        <f ca="1">IF(B_MSK[[#This Row],[//]]="","",INDEX(INDIRECT(DIR&amp;$2:$2),B_MSK[[#This Row],[//]]))</f>
        <v>ATALI MAKMUR</v>
      </c>
      <c r="I266" s="27" t="str">
        <f ca="1">IF(B_MSK[[#This Row],[//]]="","",INDEX(INDIRECT(DB_PATH&amp;$2:$2),B_MSK[[#This Row],[DB_ROW]]-1))</f>
        <v>12 LSN</v>
      </c>
      <c r="J266" s="5">
        <f ca="1">IF(B_MSK[[#This Row],[//]]="","",IF(INDEX(INDIRECT(DIR&amp;$2:$2),B_MSK[[#This Row],[//]])="","",INDEX(INDIRECT(DIR&amp;$2:$2),B_MSK[[#This Row],[//]])))</f>
        <v>2</v>
      </c>
      <c r="K266" s="5">
        <f ca="1">IF(B_MSK[[#This Row],[//]]="","",IF(INDEX(INDIRECT(DIR&amp;$2:$2),B_MSK[[#This Row],[//]])="","",INDEX(INDIRECT(DIR&amp;$2:$2),B_MSK[[#This Row],[//]])))</f>
        <v>288</v>
      </c>
      <c r="L266" s="5" t="str">
        <f ca="1">IF(B_MSK[[#This Row],[//]]="","",IF(INDEX(INDIRECT(DIR&amp;$2:$2),B_MSK[[#This Row],[//]])="","",INDEX(INDIRECT(DIR&amp;$2:$2),B_MSK[[#This Row],[//]])))</f>
        <v>PCS</v>
      </c>
      <c r="M266" s="13">
        <f ca="1">IF(B_MSK[[#This Row],[//]]="","",INDEX(INDIRECT(DIR&amp;$2:$2),B_MSK[[#This Row],[//]]))</f>
        <v>4350</v>
      </c>
      <c r="N266" s="13">
        <f ca="1">IF(OR(B_MSK[[#This Row],[//]]="",),"",INDEX(INDIRECT(DIR&amp;$2:$2),B_MSK[[#This Row],[//]]))</f>
        <v>626400</v>
      </c>
      <c r="O266" s="3">
        <f ca="1">IF(B_MSK[[#This Row],[//]]="","",IF(INDEX(INDIRECT(DIR&amp;$2:$2),B_MSK[[#This Row],[//]])=0,"",INDEX(INDIRECT(DIR&amp;$2:$2),B_MSK[[#This Row],[//]])))</f>
        <v>0.125</v>
      </c>
      <c r="P266" s="3">
        <f ca="1">IF(B_MSK[[#This Row],[//]]="","",IF(INDEX(INDIRECT(DIR&amp;$2:$2),B_MSK[[#This Row],[//]])=0,"",INDEX(INDIRECT(DIR&amp;$2:$2),B_MSK[[#This Row],[//]])))</f>
        <v>0.05</v>
      </c>
      <c r="Q266" s="12">
        <f ca="1">IF(B_MSK[[#This Row],[//]]="","",INDEX(INDIRECT(DIR&amp;$2:$2),B_MSK[[#This Row],[//]]))</f>
        <v>1041390</v>
      </c>
      <c r="R2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6" s="37">
        <f ca="1">IF(B_MSK[[#This Row],[//]]="","",INDEX(INDIRECT(DIR&amp;$2:$2),B_MSK[[#This Row],[//]]))</f>
        <v>0</v>
      </c>
      <c r="U266" s="38">
        <f ca="1">IF(SUMIF(B_MSK[NAMA BARANG],B_MSK[[#This Row],[NAMA BARANG]],B_MSK[JMLH BRG])=0,"",SUMIF(B_MSK[NAMA BARANG],B_MSK[[#This Row],[NAMA BARANG]],B_MSK[C]))</f>
        <v>11</v>
      </c>
      <c r="V266" s="7" t="str">
        <f ca="1">IF(B_MSK[[#This Row],[//]]="","",INDEX(INDIRECT(DIR&amp;$2:$2),B_MSK[[#This Row],[//]]))</f>
        <v>SCISSOR SC-828 JK</v>
      </c>
      <c r="W266" s="7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X266" s="5" t="str">
        <f ca="1">IF(B_MSK[[#This Row],[N.B.nota]]="","",IF(MATCH(B_MSK[[#This Row],[concat]],[2]!db[NB NOTA_C],0)&gt;0,"ada",0))</f>
        <v>ada</v>
      </c>
      <c r="Y266" s="5" t="str">
        <f ca="1">IF(B_MSK[[#This Row],[N.B.nota]]="","",ADDRESS(ROW(B_MSK[QB]),COLUMN(B_MSK[QB]))&amp;":"&amp;ADDRESS(ROW(),COLUMN(B_MSK[QB])))</f>
        <v>$D$4:$D$266</v>
      </c>
      <c r="Z266" s="5">
        <f ca="1">IF(B_MSK[[#This Row],[concat]]="","",MATCH(B_MSK[[#This Row],[concat]],[2]!db[NB NOTA_C],0)+1)</f>
        <v>1920</v>
      </c>
      <c r="AA266" s="5" t="str">
        <f ca="1">IF(B_MSK[[#This Row],[//]]="","",HYPERLINK("[D:\kerja\BANK EXP\BARU\DB.XLSX]DB!e"&amp;B_MSK[[#This Row],[DB_ROW]],"&gt;"))</f>
        <v>&gt;</v>
      </c>
      <c r="AB266" s="30" t="str">
        <f ca="1">MID(B_MSK[[#This Row],[/ STN_1]],FIND(" ",B_MSK[[#This Row],[/ STN_1]])+1,LEN(B_MSK[[#This Row],[/ STN_1]]))</f>
        <v>LSN</v>
      </c>
      <c r="AC266" s="11">
        <f ca="1">IF(B_MSK[[#This Row],[//]]="","",IF(B_MSK[[#This Row],[ JUMLAH ]]="","",IF(B_MSK[[#This Row],[C]]="",B_MSK[[#This Row],[HARGA CTN]]/B_MSK[[#This Row],[JMLH BRG]],B_MSK[[#This Row],[HARGA CTN]]/B_MSK[[#This Row],[A_1]])))</f>
        <v>52200</v>
      </c>
      <c r="AD2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6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4350</v>
      </c>
      <c r="AF26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6" s="15" t="str">
        <f ca="1">IF(B_MSK[[#This Row],[HARGA_2]]="","",IF(MID(B_MSK[[#This Row],[/ STN_2]],FIND(" ",B_MSK[[#This Row],[/ STN_2]])+1,LEN(B_MSK[[#This Row],[/ STN_2]]))="LSN",B_MSK[[#This Row],[HARGA_2]]/12,""))</f>
        <v/>
      </c>
      <c r="AH266" s="7" t="str">
        <f ca="1">IF(B_MSK[[#This Row],[HARGA_3]]="","","/ "&amp;"PCS")</f>
        <v/>
      </c>
      <c r="AI266" s="15">
        <f ca="1">IF(B_MSK[[#This Row],[HARGA_3]]="",IF(B_MSK[[#This Row],[HARGA_2]]="",IF(B_MSK[[#This Row],[HARGA_1]]="","",B_MSK[[#This Row],[HARGA_1]]),B_MSK[[#This Row],[HARGA_2]]),B_MSK[[#This Row],[HARGA_3]])</f>
        <v>4350</v>
      </c>
      <c r="AJ26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6" s="5" t="str">
        <f ca="1">IF(B_MSK[[#This Row],[//]]="","",SUBSTITUTE(SUBSTITUTE(SUBSTITUTE(B_MSK[[#This Row],[QTY/ CTN]]," ","_",2),"(",""),")","")&amp;"_")</f>
        <v>12 LSN_</v>
      </c>
      <c r="AL266" s="5">
        <f ca="1">IF(B_MSK[[#This Row],[A_B]]="","",SEARCH("_",B_MSK[[#This Row],[A_B]]))</f>
        <v>7</v>
      </c>
      <c r="AM266" s="5">
        <f ca="1">IF(B_MSK[[#This Row],[A_B]]="","",LEN(B_MSK[[#This Row],[A_B]]))</f>
        <v>7</v>
      </c>
      <c r="AN266" s="5" t="str">
        <f ca="1">IF(B_MSK[[#This Row],[A_B]]="","",LEFT(B_MSK[[#This Row],[QTY/ CTN]],B_MSK[[#This Row],[A_B_1]]))</f>
        <v>12 LSN</v>
      </c>
      <c r="AO266" s="5" t="str">
        <f ca="1">IF(B_MSK[[#This Row],[A_B]]="","",LEFT(B_MSK[[#This Row],[A_]],SEARCH(" ",B_MSK[[#This Row],[A_]])-1))</f>
        <v>12</v>
      </c>
      <c r="AP266" s="5" t="str">
        <f ca="1">IF(B_MSK[[#This Row],[A_B]]="","",RIGHT(B_MSK[[#This Row],[A_]],LEN(B_MSK[[#This Row],[A_]])-SEARCH(" ",B_MSK[[#This Row],[A_]])))</f>
        <v>LSN</v>
      </c>
      <c r="AQ2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66" s="5" t="str">
        <f ca="1">IF(B_MSK[[#This Row],[B_]]="","",LEFT(B_MSK[[#This Row],[B_]],SEARCH(" ",B_MSK[[#This Row],[B_]])))</f>
        <v xml:space="preserve">12 </v>
      </c>
      <c r="AS266" s="5" t="str">
        <f ca="1">IF(B_MSK[[#This Row],[B_]]="","",RIGHT(B_MSK[[#This Row],[B_]],LEN(B_MSK[[#This Row],[B_]])-SEARCH(" ",B_MSK[[#This Row],[B_]])))</f>
        <v>PCS</v>
      </c>
      <c r="AT266" s="5" t="str">
        <f ca="1">IF(B_MSK[[#This Row],[B_2]]="LSN",12,"")</f>
        <v/>
      </c>
      <c r="AU266" s="5" t="str">
        <f ca="1">IF(B_MSK[[#This Row],[C_1]]="","","PCS")</f>
        <v/>
      </c>
      <c r="AV266" s="5">
        <f ca="1">IF(B_MSK[[#This Row],[A_1]]="","",B_MSK[[#This Row],[A_1]]*IF(B_MSK[[#This Row],[B_1]]="",1,B_MSK[[#This Row],[B_1]])*IF(B_MSK[[#This Row],[C_1]]="",1,B_MSK[[#This Row],[C_1]]))</f>
        <v>144</v>
      </c>
      <c r="AW266" s="5" t="str">
        <f ca="1">IF(B_MSK[[#This Row],[C_2]]="",IF(B_MSK[[#This Row],[B_2]]="",IF(B_MSK[[#This Row],[A_2]]="","",B_MSK[[#This Row],[A_2]]),B_MSK[[#This Row],[B_2]]),B_MSK[[#This Row],[C_2]])</f>
        <v>PCS</v>
      </c>
      <c r="AX266" s="2">
        <f ca="1">IF(ISNUMBER(B_MSK[[#This Row],[TANGGAL DATANG]]),B_MSK[[#This Row],[TANGGAL DATANG]],AX265)</f>
        <v>44937</v>
      </c>
      <c r="AY266" s="5" t="e">
        <f ca="1">IF(B_MSK[[#This Row],[DB_ROW]]="","",INDEX([3]!db[JENIS],B_MSK[[#This Row],[DB_ROW]]-1))</f>
        <v>#REF!</v>
      </c>
      <c r="AZ266" s="5">
        <f ca="1">IF(B_MSK[[#This Row],[A_1]]="","",B_MSK[[#This Row],[A_1]])*1</f>
        <v>12</v>
      </c>
      <c r="BA266" s="5" t="str">
        <f ca="1">IF(B_MSK[[#This Row],[//]]="","",INDEX(INDIRECT(DIR&amp;$2:$2),B_MSK[[#This Row],[//]]))</f>
        <v>ARTO MORO</v>
      </c>
      <c r="BB266" s="5" t="str">
        <f ca="1">CONCATENATE(B_MSK[[#This Row],[concat]],B_MSK[[#This Row],[HARGA_X]],B_MSK[[#This Row],[SAT]])</f>
        <v>scissorsc828jk4350PCS</v>
      </c>
    </row>
    <row r="267" spans="1:54" x14ac:dyDescent="0.25">
      <c r="A267" s="6" t="s">
        <v>128</v>
      </c>
      <c r="B267" s="5" t="str">
        <f ca="1">IF(B_MSK[[#This Row],[N_ID]]="","",INDEX(INDIRECT(DIR&amp;$2:$2),MATCH(B_MSK[[#This Row],[N_ID]],INDIRECT(DIR&amp;"!NOTA[ID_P]"),0)))</f>
        <v/>
      </c>
      <c r="C267" s="5" t="str">
        <f ca="1">IF(B_MSK[[#This Row],[//]]="","",HYPERLINK("["&amp;SUBSTITUTE(DIR,"'","")&amp;"]NOTA!D"&amp;B_MSK[[#This Row],[//]]+2,"&gt;"))</f>
        <v>&gt;</v>
      </c>
      <c r="D267" s="5" t="str">
        <f ca="1">IF(B_MSK[[#This Row],[N_ID]]="","",COUNTIF(INDIRECT(DIR&amp;"!NOTA[ID_H]"),B_MSK[[#This Row],[ID NOTA]]))</f>
        <v/>
      </c>
      <c r="E26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264</v>
      </c>
      <c r="F2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7" s="7" t="str">
        <f ca="1">IF(B_MSK[[#This Row],[stt]]="ada",INDEX([2]!db[NB BM],B_MSK[DB_ROW]-1),"")</f>
        <v>Pensil JK P-88 2B</v>
      </c>
      <c r="H267" s="7" t="str">
        <f ca="1">IF(B_MSK[[#This Row],[//]]="","",INDEX(INDIRECT(DIR&amp;$2:$2),B_MSK[[#This Row],[//]]))</f>
        <v>ATALI MAKMUR</v>
      </c>
      <c r="I267" s="27" t="str">
        <f ca="1">IF(B_MSK[[#This Row],[//]]="","",INDEX(INDIRECT(DB_PATH&amp;$2:$2),B_MSK[[#This Row],[DB_ROW]]-1))</f>
        <v>30 GRS</v>
      </c>
      <c r="J267" s="5">
        <f ca="1">IF(B_MSK[[#This Row],[//]]="","",IF(INDEX(INDIRECT(DIR&amp;$2:$2),B_MSK[[#This Row],[//]])="","",INDEX(INDIRECT(DIR&amp;$2:$2),B_MSK[[#This Row],[//]])))</f>
        <v>2</v>
      </c>
      <c r="K267" s="5">
        <f ca="1">IF(B_MSK[[#This Row],[//]]="","",IF(INDEX(INDIRECT(DIR&amp;$2:$2),B_MSK[[#This Row],[//]])="","",INDEX(INDIRECT(DIR&amp;$2:$2),B_MSK[[#This Row],[//]])))</f>
        <v>60</v>
      </c>
      <c r="L267" s="5" t="str">
        <f ca="1">IF(B_MSK[[#This Row],[//]]="","",IF(INDEX(INDIRECT(DIR&amp;$2:$2),B_MSK[[#This Row],[//]])="","",INDEX(INDIRECT(DIR&amp;$2:$2),B_MSK[[#This Row],[//]])))</f>
        <v>GRS</v>
      </c>
      <c r="M267" s="13">
        <f ca="1">IF(B_MSK[[#This Row],[//]]="","",INDEX(INDIRECT(DIR&amp;$2:$2),B_MSK[[#This Row],[//]]))</f>
        <v>104400</v>
      </c>
      <c r="N267" s="13">
        <f ca="1">IF(OR(B_MSK[[#This Row],[//]]="",),"",INDEX(INDIRECT(DIR&amp;$2:$2),B_MSK[[#This Row],[//]]))</f>
        <v>3132000</v>
      </c>
      <c r="O267" s="3">
        <f ca="1">IF(B_MSK[[#This Row],[//]]="","",IF(INDEX(INDIRECT(DIR&amp;$2:$2),B_MSK[[#This Row],[//]])=0,"",INDEX(INDIRECT(DIR&amp;$2:$2),B_MSK[[#This Row],[//]])))</f>
        <v>0.125</v>
      </c>
      <c r="P267" s="3">
        <f ca="1">IF(B_MSK[[#This Row],[//]]="","",IF(INDEX(INDIRECT(DIR&amp;$2:$2),B_MSK[[#This Row],[//]])=0,"",INDEX(INDIRECT(DIR&amp;$2:$2),B_MSK[[#This Row],[//]])))</f>
        <v>0.05</v>
      </c>
      <c r="Q267" s="12">
        <f ca="1">IF(B_MSK[[#This Row],[//]]="","",INDEX(INDIRECT(DIR&amp;$2:$2),B_MSK[[#This Row],[//]]))</f>
        <v>5206950</v>
      </c>
      <c r="R2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7" s="37">
        <f ca="1">IF(B_MSK[[#This Row],[//]]="","",INDEX(INDIRECT(DIR&amp;$2:$2),B_MSK[[#This Row],[//]]))</f>
        <v>0</v>
      </c>
      <c r="U267" s="38">
        <f ca="1">IF(SUMIF(B_MSK[NAMA BARANG],B_MSK[[#This Row],[NAMA BARANG]],B_MSK[JMLH BRG])=0,"",SUMIF(B_MSK[NAMA BARANG],B_MSK[[#This Row],[NAMA BARANG]],B_MSK[C]))</f>
        <v>24</v>
      </c>
      <c r="V267" s="7" t="str">
        <f ca="1">IF(B_MSK[[#This Row],[//]]="","",INDEX(INDIRECT(DIR&amp;$2:$2),B_MSK[[#This Row],[//]]))</f>
        <v>PENCIL P-88 2B JK</v>
      </c>
      <c r="W267" s="7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X267" s="5" t="str">
        <f ca="1">IF(B_MSK[[#This Row],[N.B.nota]]="","",IF(MATCH(B_MSK[[#This Row],[concat]],[2]!db[NB NOTA_C],0)&gt;0,"ada",0))</f>
        <v>ada</v>
      </c>
      <c r="Y267" s="5" t="str">
        <f ca="1">IF(B_MSK[[#This Row],[N.B.nota]]="","",ADDRESS(ROW(B_MSK[QB]),COLUMN(B_MSK[QB]))&amp;":"&amp;ADDRESS(ROW(),COLUMN(B_MSK[QB])))</f>
        <v>$D$4:$D$267</v>
      </c>
      <c r="Z267" s="5">
        <f ca="1">IF(B_MSK[[#This Row],[concat]]="","",MATCH(B_MSK[[#This Row],[concat]],[2]!db[NB NOTA_C],0)+1)</f>
        <v>1765</v>
      </c>
      <c r="AA267" s="5" t="str">
        <f ca="1">IF(B_MSK[[#This Row],[//]]="","",HYPERLINK("[D:\kerja\BANK EXP\BARU\DB.XLSX]DB!e"&amp;B_MSK[[#This Row],[DB_ROW]],"&gt;"))</f>
        <v>&gt;</v>
      </c>
      <c r="AB267" s="30" t="str">
        <f ca="1">MID(B_MSK[[#This Row],[/ STN_1]],FIND(" ",B_MSK[[#This Row],[/ STN_1]])+1,LEN(B_MSK[[#This Row],[/ STN_1]]))</f>
        <v>GRS</v>
      </c>
      <c r="AC267" s="11">
        <f ca="1">IF(B_MSK[[#This Row],[//]]="","",IF(B_MSK[[#This Row],[ JUMLAH ]]="","",IF(B_MSK[[#This Row],[C]]="",B_MSK[[#This Row],[HARGA CTN]]/B_MSK[[#This Row],[JMLH BRG]],B_MSK[[#This Row],[HARGA CTN]]/B_MSK[[#This Row],[A_1]])))</f>
        <v>104400</v>
      </c>
      <c r="AD2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6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8700</v>
      </c>
      <c r="AF267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67" s="15">
        <f ca="1">IF(B_MSK[[#This Row],[HARGA_2]]="","",IF(MID(B_MSK[[#This Row],[/ STN_2]],FIND(" ",B_MSK[[#This Row],[/ STN_2]])+1,LEN(B_MSK[[#This Row],[/ STN_2]]))="LSN",B_MSK[[#This Row],[HARGA_2]]/12,""))</f>
        <v>725</v>
      </c>
      <c r="AH267" s="7" t="str">
        <f ca="1">IF(B_MSK[[#This Row],[HARGA_3]]="","","/ "&amp;"PCS")</f>
        <v>/ PCS</v>
      </c>
      <c r="AI267" s="15">
        <f ca="1">IF(B_MSK[[#This Row],[HARGA_3]]="",IF(B_MSK[[#This Row],[HARGA_2]]="",IF(B_MSK[[#This Row],[HARGA_1]]="","",B_MSK[[#This Row],[HARGA_1]]),B_MSK[[#This Row],[HARGA_2]]),B_MSK[[#This Row],[HARGA_3]])</f>
        <v>725</v>
      </c>
      <c r="AJ26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7" s="5" t="str">
        <f ca="1">IF(B_MSK[[#This Row],[//]]="","",SUBSTITUTE(SUBSTITUTE(SUBSTITUTE(B_MSK[[#This Row],[QTY/ CTN]]," ","_",2),"(",""),")","")&amp;"_")</f>
        <v>30 GRS_</v>
      </c>
      <c r="AL267" s="5">
        <f ca="1">IF(B_MSK[[#This Row],[A_B]]="","",SEARCH("_",B_MSK[[#This Row],[A_B]]))</f>
        <v>7</v>
      </c>
      <c r="AM267" s="5">
        <f ca="1">IF(B_MSK[[#This Row],[A_B]]="","",LEN(B_MSK[[#This Row],[A_B]]))</f>
        <v>7</v>
      </c>
      <c r="AN267" s="5" t="str">
        <f ca="1">IF(B_MSK[[#This Row],[A_B]]="","",LEFT(B_MSK[[#This Row],[QTY/ CTN]],B_MSK[[#This Row],[A_B_1]]))</f>
        <v>30 GRS</v>
      </c>
      <c r="AO267" s="5" t="str">
        <f ca="1">IF(B_MSK[[#This Row],[A_B]]="","",LEFT(B_MSK[[#This Row],[A_]],SEARCH(" ",B_MSK[[#This Row],[A_]])-1))</f>
        <v>30</v>
      </c>
      <c r="AP267" s="5" t="str">
        <f ca="1">IF(B_MSK[[#This Row],[A_B]]="","",RIGHT(B_MSK[[#This Row],[A_]],LEN(B_MSK[[#This Row],[A_]])-SEARCH(" ",B_MSK[[#This Row],[A_]])))</f>
        <v>GRS</v>
      </c>
      <c r="AQ2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67" s="5" t="str">
        <f ca="1">IF(B_MSK[[#This Row],[B_]]="","",LEFT(B_MSK[[#This Row],[B_]],SEARCH(" ",B_MSK[[#This Row],[B_]])))</f>
        <v xml:space="preserve">12 </v>
      </c>
      <c r="AS267" s="5" t="str">
        <f ca="1">IF(B_MSK[[#This Row],[B_]]="","",RIGHT(B_MSK[[#This Row],[B_]],LEN(B_MSK[[#This Row],[B_]])-SEARCH(" ",B_MSK[[#This Row],[B_]])))</f>
        <v>LSN</v>
      </c>
      <c r="AT267" s="5">
        <f ca="1">IF(B_MSK[[#This Row],[B_2]]="LSN",12,"")</f>
        <v>12</v>
      </c>
      <c r="AU267" s="5" t="str">
        <f ca="1">IF(B_MSK[[#This Row],[C_1]]="","","PCS")</f>
        <v>PCS</v>
      </c>
      <c r="AV267" s="5">
        <f ca="1">IF(B_MSK[[#This Row],[A_1]]="","",B_MSK[[#This Row],[A_1]]*IF(B_MSK[[#This Row],[B_1]]="",1,B_MSK[[#This Row],[B_1]])*IF(B_MSK[[#This Row],[C_1]]="",1,B_MSK[[#This Row],[C_1]]))</f>
        <v>4320</v>
      </c>
      <c r="AW267" s="5" t="str">
        <f ca="1">IF(B_MSK[[#This Row],[C_2]]="",IF(B_MSK[[#This Row],[B_2]]="",IF(B_MSK[[#This Row],[A_2]]="","",B_MSK[[#This Row],[A_2]]),B_MSK[[#This Row],[B_2]]),B_MSK[[#This Row],[C_2]])</f>
        <v>PCS</v>
      </c>
      <c r="AX267" s="2">
        <f ca="1">IF(ISNUMBER(B_MSK[[#This Row],[TANGGAL DATANG]]),B_MSK[[#This Row],[TANGGAL DATANG]],AX266)</f>
        <v>44937</v>
      </c>
      <c r="AY267" s="5" t="e">
        <f ca="1">IF(B_MSK[[#This Row],[DB_ROW]]="","",INDEX([3]!db[JENIS],B_MSK[[#This Row],[DB_ROW]]-1))</f>
        <v>#REF!</v>
      </c>
      <c r="AZ267" s="5">
        <f ca="1">IF(B_MSK[[#This Row],[A_1]]="","",B_MSK[[#This Row],[A_1]])*1</f>
        <v>30</v>
      </c>
      <c r="BA267" s="5" t="str">
        <f ca="1">IF(B_MSK[[#This Row],[//]]="","",INDEX(INDIRECT(DIR&amp;$2:$2),B_MSK[[#This Row],[//]]))</f>
        <v>ARTO MORO</v>
      </c>
      <c r="BB267" s="5" t="str">
        <f ca="1">CONCATENATE(B_MSK[[#This Row],[concat]],B_MSK[[#This Row],[HARGA_X]],B_MSK[[#This Row],[SAT]])</f>
        <v>pencilp882bjk725GRS</v>
      </c>
    </row>
    <row r="268" spans="1:54" x14ac:dyDescent="0.25">
      <c r="A268" s="6" t="s">
        <v>128</v>
      </c>
      <c r="B268" s="5" t="str">
        <f ca="1">IF(B_MSK[[#This Row],[N_ID]]="","",INDEX(INDIRECT(DIR&amp;$2:$2),MATCH(B_MSK[[#This Row],[N_ID]],INDIRECT(DIR&amp;"!NOTA[ID_P]"),0)))</f>
        <v/>
      </c>
      <c r="C268" s="5" t="str">
        <f ca="1">IF(B_MSK[[#This Row],[//]]="","",HYPERLINK("["&amp;SUBSTITUTE(DIR,"'","")&amp;"]NOTA!D"&amp;B_MSK[[#This Row],[//]]+2,"&gt;"))</f>
        <v>&gt;</v>
      </c>
      <c r="D268" s="5" t="str">
        <f ca="1">IF(B_MSK[[#This Row],[N_ID]]="","",COUNTIF(INDIRECT(DIR&amp;"!NOTA[ID_H]"),B_MSK[[#This Row],[ID NOTA]]))</f>
        <v/>
      </c>
      <c r="E2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265</v>
      </c>
      <c r="F2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8" s="7" t="str">
        <f ca="1">IF(B_MSK[[#This Row],[stt]]="ada",INDEX([2]!db[NB BM],B_MSK[DB_ROW]-1),"")</f>
        <v>Crayon putar JK TWCR-12 S</v>
      </c>
      <c r="H268" s="7" t="str">
        <f ca="1">IF(B_MSK[[#This Row],[//]]="","",INDEX(INDIRECT(DIR&amp;$2:$2),B_MSK[[#This Row],[//]]))</f>
        <v>ATALI MAKMUR</v>
      </c>
      <c r="I268" s="27" t="str">
        <f ca="1">IF(B_MSK[[#This Row],[//]]="","",INDEX(INDIRECT(DB_PATH&amp;$2:$2),B_MSK[[#This Row],[DB_ROW]]-1))</f>
        <v>12 LSN</v>
      </c>
      <c r="J268" s="5">
        <f ca="1">IF(B_MSK[[#This Row],[//]]="","",IF(INDEX(INDIRECT(DIR&amp;$2:$2),B_MSK[[#This Row],[//]])="","",INDEX(INDIRECT(DIR&amp;$2:$2),B_MSK[[#This Row],[//]])))</f>
        <v>1</v>
      </c>
      <c r="K268" s="5">
        <f ca="1">IF(B_MSK[[#This Row],[//]]="","",IF(INDEX(INDIRECT(DIR&amp;$2:$2),B_MSK[[#This Row],[//]])="","",INDEX(INDIRECT(DIR&amp;$2:$2),B_MSK[[#This Row],[//]])))</f>
        <v>144</v>
      </c>
      <c r="L268" s="5" t="str">
        <f ca="1">IF(B_MSK[[#This Row],[//]]="","",IF(INDEX(INDIRECT(DIR&amp;$2:$2),B_MSK[[#This Row],[//]])="","",INDEX(INDIRECT(DIR&amp;$2:$2),B_MSK[[#This Row],[//]])))</f>
        <v>SET</v>
      </c>
      <c r="M268" s="13">
        <f ca="1">IF(B_MSK[[#This Row],[//]]="","",INDEX(INDIRECT(DIR&amp;$2:$2),B_MSK[[#This Row],[//]]))</f>
        <v>23900</v>
      </c>
      <c r="N268" s="13">
        <f ca="1">IF(OR(B_MSK[[#This Row],[//]]="",),"",INDEX(INDIRECT(DIR&amp;$2:$2),B_MSK[[#This Row],[//]]))</f>
        <v>3441600</v>
      </c>
      <c r="O268" s="3">
        <f ca="1">IF(B_MSK[[#This Row],[//]]="","",IF(INDEX(INDIRECT(DIR&amp;$2:$2),B_MSK[[#This Row],[//]])=0,"",INDEX(INDIRECT(DIR&amp;$2:$2),B_MSK[[#This Row],[//]])))</f>
        <v>0.125</v>
      </c>
      <c r="P268" s="3">
        <f ca="1">IF(B_MSK[[#This Row],[//]]="","",IF(INDEX(INDIRECT(DIR&amp;$2:$2),B_MSK[[#This Row],[//]])=0,"",INDEX(INDIRECT(DIR&amp;$2:$2),B_MSK[[#This Row],[//]])))</f>
        <v>0.05</v>
      </c>
      <c r="Q268" s="12">
        <f ca="1">IF(B_MSK[[#This Row],[//]]="","",INDEX(INDIRECT(DIR&amp;$2:$2),B_MSK[[#This Row],[//]]))</f>
        <v>2860830</v>
      </c>
      <c r="R2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8" s="37">
        <f ca="1">IF(B_MSK[[#This Row],[//]]="","",INDEX(INDIRECT(DIR&amp;$2:$2),B_MSK[[#This Row],[//]]))</f>
        <v>0</v>
      </c>
      <c r="U268" s="38">
        <f ca="1">IF(SUMIF(B_MSK[NAMA BARANG],B_MSK[[#This Row],[NAMA BARANG]],B_MSK[JMLH BRG])=0,"",SUMIF(B_MSK[NAMA BARANG],B_MSK[[#This Row],[NAMA BARANG]],B_MSK[C]))</f>
        <v>8</v>
      </c>
      <c r="V268" s="7" t="str">
        <f ca="1">IF(B_MSK[[#This Row],[//]]="","",INDEX(INDIRECT(DIR&amp;$2:$2),B_MSK[[#This Row],[//]]))</f>
        <v>CRAYON PUTAR TWCR-12S JK</v>
      </c>
      <c r="W268" s="7" t="str">
        <f ca="1">LOWER(SUBSTITUTE(SUBSTITUTE(SUBSTITUTE(SUBSTITUTE(SUBSTITUTE(SUBSTITUTE(SUBSTITUTE(SUBSTITUTE(SUBSTITUTE(B_MSK[[#This Row],[N.B.nota]]," ",""),"-",""),"(",""),")",""),".",""),",",""),"/",""),"""",""),"+",""))</f>
        <v>crayonputartwcr12sjk</v>
      </c>
      <c r="X268" s="5" t="str">
        <f ca="1">IF(B_MSK[[#This Row],[N.B.nota]]="","",IF(MATCH(B_MSK[[#This Row],[concat]],[2]!db[NB NOTA_C],0)&gt;0,"ada",0))</f>
        <v>ada</v>
      </c>
      <c r="Y268" s="5" t="str">
        <f ca="1">IF(B_MSK[[#This Row],[N.B.nota]]="","",ADDRESS(ROW(B_MSK[QB]),COLUMN(B_MSK[QB]))&amp;":"&amp;ADDRESS(ROW(),COLUMN(B_MSK[QB])))</f>
        <v>$D$4:$D$268</v>
      </c>
      <c r="Z268" s="5">
        <f ca="1">IF(B_MSK[[#This Row],[concat]]="","",MATCH(B_MSK[[#This Row],[concat]],[2]!db[NB NOTA_C],0)+1)</f>
        <v>553</v>
      </c>
      <c r="AA268" s="5" t="str">
        <f ca="1">IF(B_MSK[[#This Row],[//]]="","",HYPERLINK("[D:\kerja\BANK EXP\BARU\DB.XLSX]DB!e"&amp;B_MSK[[#This Row],[DB_ROW]],"&gt;"))</f>
        <v>&gt;</v>
      </c>
      <c r="AB268" s="30" t="str">
        <f ca="1">MID(B_MSK[[#This Row],[/ STN_1]],FIND(" ",B_MSK[[#This Row],[/ STN_1]])+1,LEN(B_MSK[[#This Row],[/ STN_1]]))</f>
        <v>LSN</v>
      </c>
      <c r="AC268" s="11">
        <f ca="1">IF(B_MSK[[#This Row],[//]]="","",IF(B_MSK[[#This Row],[ JUMLAH ]]="","",IF(B_MSK[[#This Row],[C]]="",B_MSK[[#This Row],[HARGA CTN]]/B_MSK[[#This Row],[JMLH BRG]],B_MSK[[#This Row],[HARGA CTN]]/B_MSK[[#This Row],[A_1]])))</f>
        <v>286800</v>
      </c>
      <c r="AD2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6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23900</v>
      </c>
      <c r="AF26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8" s="15" t="str">
        <f ca="1">IF(B_MSK[[#This Row],[HARGA_2]]="","",IF(MID(B_MSK[[#This Row],[/ STN_2]],FIND(" ",B_MSK[[#This Row],[/ STN_2]])+1,LEN(B_MSK[[#This Row],[/ STN_2]]))="LSN",B_MSK[[#This Row],[HARGA_2]]/12,""))</f>
        <v/>
      </c>
      <c r="AH268" s="7" t="str">
        <f ca="1">IF(B_MSK[[#This Row],[HARGA_3]]="","","/ "&amp;"PCS")</f>
        <v/>
      </c>
      <c r="AI268" s="15">
        <f ca="1">IF(B_MSK[[#This Row],[HARGA_3]]="",IF(B_MSK[[#This Row],[HARGA_2]]="",IF(B_MSK[[#This Row],[HARGA_1]]="","",B_MSK[[#This Row],[HARGA_1]]),B_MSK[[#This Row],[HARGA_2]]),B_MSK[[#This Row],[HARGA_3]])</f>
        <v>23900</v>
      </c>
      <c r="AJ26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8" s="5" t="str">
        <f ca="1">IF(B_MSK[[#This Row],[//]]="","",SUBSTITUTE(SUBSTITUTE(SUBSTITUTE(B_MSK[[#This Row],[QTY/ CTN]]," ","_",2),"(",""),")","")&amp;"_")</f>
        <v>12 LSN_</v>
      </c>
      <c r="AL268" s="5">
        <f ca="1">IF(B_MSK[[#This Row],[A_B]]="","",SEARCH("_",B_MSK[[#This Row],[A_B]]))</f>
        <v>7</v>
      </c>
      <c r="AM268" s="5">
        <f ca="1">IF(B_MSK[[#This Row],[A_B]]="","",LEN(B_MSK[[#This Row],[A_B]]))</f>
        <v>7</v>
      </c>
      <c r="AN268" s="5" t="str">
        <f ca="1">IF(B_MSK[[#This Row],[A_B]]="","",LEFT(B_MSK[[#This Row],[QTY/ CTN]],B_MSK[[#This Row],[A_B_1]]))</f>
        <v>12 LSN</v>
      </c>
      <c r="AO268" s="5" t="str">
        <f ca="1">IF(B_MSK[[#This Row],[A_B]]="","",LEFT(B_MSK[[#This Row],[A_]],SEARCH(" ",B_MSK[[#This Row],[A_]])-1))</f>
        <v>12</v>
      </c>
      <c r="AP268" s="5" t="str">
        <f ca="1">IF(B_MSK[[#This Row],[A_B]]="","",RIGHT(B_MSK[[#This Row],[A_]],LEN(B_MSK[[#This Row],[A_]])-SEARCH(" ",B_MSK[[#This Row],[A_]])))</f>
        <v>LSN</v>
      </c>
      <c r="AQ2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68" s="5" t="str">
        <f ca="1">IF(B_MSK[[#This Row],[B_]]="","",LEFT(B_MSK[[#This Row],[B_]],SEARCH(" ",B_MSK[[#This Row],[B_]])))</f>
        <v xml:space="preserve">12 </v>
      </c>
      <c r="AS268" s="5" t="str">
        <f ca="1">IF(B_MSK[[#This Row],[B_]]="","",RIGHT(B_MSK[[#This Row],[B_]],LEN(B_MSK[[#This Row],[B_]])-SEARCH(" ",B_MSK[[#This Row],[B_]])))</f>
        <v>PCS</v>
      </c>
      <c r="AT268" s="5" t="str">
        <f ca="1">IF(B_MSK[[#This Row],[B_2]]="LSN",12,"")</f>
        <v/>
      </c>
      <c r="AU268" s="5" t="str">
        <f ca="1">IF(B_MSK[[#This Row],[C_1]]="","","PCS")</f>
        <v/>
      </c>
      <c r="AV268" s="5">
        <f ca="1">IF(B_MSK[[#This Row],[A_1]]="","",B_MSK[[#This Row],[A_1]]*IF(B_MSK[[#This Row],[B_1]]="",1,B_MSK[[#This Row],[B_1]])*IF(B_MSK[[#This Row],[C_1]]="",1,B_MSK[[#This Row],[C_1]]))</f>
        <v>144</v>
      </c>
      <c r="AW268" s="5" t="str">
        <f ca="1">IF(B_MSK[[#This Row],[C_2]]="",IF(B_MSK[[#This Row],[B_2]]="",IF(B_MSK[[#This Row],[A_2]]="","",B_MSK[[#This Row],[A_2]]),B_MSK[[#This Row],[B_2]]),B_MSK[[#This Row],[C_2]])</f>
        <v>PCS</v>
      </c>
      <c r="AX268" s="2">
        <f ca="1">IF(ISNUMBER(B_MSK[[#This Row],[TANGGAL DATANG]]),B_MSK[[#This Row],[TANGGAL DATANG]],AX267)</f>
        <v>44937</v>
      </c>
      <c r="AY268" s="5" t="e">
        <f ca="1">IF(B_MSK[[#This Row],[DB_ROW]]="","",INDEX([3]!db[JENIS],B_MSK[[#This Row],[DB_ROW]]-1))</f>
        <v>#REF!</v>
      </c>
      <c r="AZ268" s="5">
        <f ca="1">IF(B_MSK[[#This Row],[A_1]]="","",B_MSK[[#This Row],[A_1]])*1</f>
        <v>12</v>
      </c>
      <c r="BA268" s="5" t="str">
        <f ca="1">IF(B_MSK[[#This Row],[//]]="","",INDEX(INDIRECT(DIR&amp;$2:$2),B_MSK[[#This Row],[//]]))</f>
        <v>ARTO MORO</v>
      </c>
      <c r="BB268" s="5" t="str">
        <f ca="1">CONCATENATE(B_MSK[[#This Row],[concat]],B_MSK[[#This Row],[HARGA_X]],B_MSK[[#This Row],[SAT]])</f>
        <v>crayonputartwcr12sjk23900SET</v>
      </c>
    </row>
    <row r="269" spans="1:54" x14ac:dyDescent="0.25">
      <c r="A269" s="6" t="s">
        <v>128</v>
      </c>
      <c r="B269" s="5" t="str">
        <f ca="1">IF(B_MSK[[#This Row],[N_ID]]="","",INDEX(INDIRECT(DIR&amp;$2:$2),MATCH(B_MSK[[#This Row],[N_ID]],INDIRECT(DIR&amp;"!NOTA[ID_P]"),0)))</f>
        <v/>
      </c>
      <c r="C269" s="5" t="str">
        <f ca="1">IF(B_MSK[[#This Row],[//]]="","",HYPERLINK("["&amp;SUBSTITUTE(DIR,"'","")&amp;"]NOTA!D"&amp;B_MSK[[#This Row],[//]]+2,"&gt;"))</f>
        <v>&gt;</v>
      </c>
      <c r="D269" s="5" t="str">
        <f ca="1">IF(B_MSK[[#This Row],[N_ID]]="","",COUNTIF(INDIRECT(DIR&amp;"!NOTA[ID_H]"),B_MSK[[#This Row],[ID NOTA]]))</f>
        <v/>
      </c>
      <c r="E2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266</v>
      </c>
      <c r="F2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9" s="7" t="str">
        <f ca="1">IF(B_MSK[[#This Row],[stt]]="ada",INDEX([2]!db[NB BM],B_MSK[DB_ROW]-1),"")</f>
        <v>Crayon putar JK TWCR-12 mini</v>
      </c>
      <c r="H269" s="7" t="str">
        <f ca="1">IF(B_MSK[[#This Row],[//]]="","",INDEX(INDIRECT(DIR&amp;$2:$2),B_MSK[[#This Row],[//]]))</f>
        <v>ATALI MAKMUR</v>
      </c>
      <c r="I269" s="27" t="str">
        <f ca="1">IF(B_MSK[[#This Row],[//]]="","",INDEX(INDIRECT(DB_PATH&amp;$2:$2),B_MSK[[#This Row],[DB_ROW]]-1))</f>
        <v>12 LSN</v>
      </c>
      <c r="J269" s="5">
        <f ca="1">IF(B_MSK[[#This Row],[//]]="","",IF(INDEX(INDIRECT(DIR&amp;$2:$2),B_MSK[[#This Row],[//]])="","",INDEX(INDIRECT(DIR&amp;$2:$2),B_MSK[[#This Row],[//]])))</f>
        <v>1</v>
      </c>
      <c r="K269" s="5">
        <f ca="1">IF(B_MSK[[#This Row],[//]]="","",IF(INDEX(INDIRECT(DIR&amp;$2:$2),B_MSK[[#This Row],[//]])="","",INDEX(INDIRECT(DIR&amp;$2:$2),B_MSK[[#This Row],[//]])))</f>
        <v>144</v>
      </c>
      <c r="L269" s="5" t="str">
        <f ca="1">IF(B_MSK[[#This Row],[//]]="","",IF(INDEX(INDIRECT(DIR&amp;$2:$2),B_MSK[[#This Row],[//]])="","",INDEX(INDIRECT(DIR&amp;$2:$2),B_MSK[[#This Row],[//]])))</f>
        <v>SET</v>
      </c>
      <c r="M269" s="13">
        <f ca="1">IF(B_MSK[[#This Row],[//]]="","",INDEX(INDIRECT(DIR&amp;$2:$2),B_MSK[[#This Row],[//]]))</f>
        <v>18600</v>
      </c>
      <c r="N269" s="13">
        <f ca="1">IF(OR(B_MSK[[#This Row],[//]]="",),"",INDEX(INDIRECT(DIR&amp;$2:$2),B_MSK[[#This Row],[//]]))</f>
        <v>2678400</v>
      </c>
      <c r="O269" s="3">
        <f ca="1">IF(B_MSK[[#This Row],[//]]="","",IF(INDEX(INDIRECT(DIR&amp;$2:$2),B_MSK[[#This Row],[//]])=0,"",INDEX(INDIRECT(DIR&amp;$2:$2),B_MSK[[#This Row],[//]])))</f>
        <v>0.125</v>
      </c>
      <c r="P269" s="3">
        <f ca="1">IF(B_MSK[[#This Row],[//]]="","",IF(INDEX(INDIRECT(DIR&amp;$2:$2),B_MSK[[#This Row],[//]])=0,"",INDEX(INDIRECT(DIR&amp;$2:$2),B_MSK[[#This Row],[//]])))</f>
        <v>0.05</v>
      </c>
      <c r="Q269" s="12">
        <f ca="1">IF(B_MSK[[#This Row],[//]]="","",INDEX(INDIRECT(DIR&amp;$2:$2),B_MSK[[#This Row],[//]]))</f>
        <v>2226420</v>
      </c>
      <c r="R2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9" s="37">
        <f ca="1">IF(B_MSK[[#This Row],[//]]="","",INDEX(INDIRECT(DIR&amp;$2:$2),B_MSK[[#This Row],[//]]))</f>
        <v>0</v>
      </c>
      <c r="U269" s="38">
        <f ca="1">IF(SUMIF(B_MSK[NAMA BARANG],B_MSK[[#This Row],[NAMA BARANG]],B_MSK[JMLH BRG])=0,"",SUMIF(B_MSK[NAMA BARANG],B_MSK[[#This Row],[NAMA BARANG]],B_MSK[C]))</f>
        <v>5</v>
      </c>
      <c r="V269" s="7" t="str">
        <f ca="1">IF(B_MSK[[#This Row],[//]]="","",INDEX(INDIRECT(DIR&amp;$2:$2),B_MSK[[#This Row],[//]]))</f>
        <v>CRAYON PUTAR TWCR-12MINI JK</v>
      </c>
      <c r="W269" s="7" t="str">
        <f ca="1">LOWER(SUBSTITUTE(SUBSTITUTE(SUBSTITUTE(SUBSTITUTE(SUBSTITUTE(SUBSTITUTE(SUBSTITUTE(SUBSTITUTE(SUBSTITUTE(B_MSK[[#This Row],[N.B.nota]]," ",""),"-",""),"(",""),")",""),".",""),",",""),"/",""),"""",""),"+",""))</f>
        <v>crayonputartwcr12minijk</v>
      </c>
      <c r="X269" s="5" t="str">
        <f ca="1">IF(B_MSK[[#This Row],[N.B.nota]]="","",IF(MATCH(B_MSK[[#This Row],[concat]],[2]!db[NB NOTA_C],0)&gt;0,"ada",0))</f>
        <v>ada</v>
      </c>
      <c r="Y269" s="5" t="str">
        <f ca="1">IF(B_MSK[[#This Row],[N.B.nota]]="","",ADDRESS(ROW(B_MSK[QB]),COLUMN(B_MSK[QB]))&amp;":"&amp;ADDRESS(ROW(),COLUMN(B_MSK[QB])))</f>
        <v>$D$4:$D$269</v>
      </c>
      <c r="Z269" s="5">
        <f ca="1">IF(B_MSK[[#This Row],[concat]]="","",MATCH(B_MSK[[#This Row],[concat]],[2]!db[NB NOTA_C],0)+1)</f>
        <v>552</v>
      </c>
      <c r="AA269" s="5" t="str">
        <f ca="1">IF(B_MSK[[#This Row],[//]]="","",HYPERLINK("[D:\kerja\BANK EXP\BARU\DB.XLSX]DB!e"&amp;B_MSK[[#This Row],[DB_ROW]],"&gt;"))</f>
        <v>&gt;</v>
      </c>
      <c r="AB269" s="30" t="str">
        <f ca="1">MID(B_MSK[[#This Row],[/ STN_1]],FIND(" ",B_MSK[[#This Row],[/ STN_1]])+1,LEN(B_MSK[[#This Row],[/ STN_1]]))</f>
        <v>LSN</v>
      </c>
      <c r="AC269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2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6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18600</v>
      </c>
      <c r="AF26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9" s="15" t="str">
        <f ca="1">IF(B_MSK[[#This Row],[HARGA_2]]="","",IF(MID(B_MSK[[#This Row],[/ STN_2]],FIND(" ",B_MSK[[#This Row],[/ STN_2]])+1,LEN(B_MSK[[#This Row],[/ STN_2]]))="LSN",B_MSK[[#This Row],[HARGA_2]]/12,""))</f>
        <v/>
      </c>
      <c r="AH269" s="7" t="str">
        <f ca="1">IF(B_MSK[[#This Row],[HARGA_3]]="","","/ "&amp;"PCS")</f>
        <v/>
      </c>
      <c r="AI269" s="15">
        <f ca="1">IF(B_MSK[[#This Row],[HARGA_3]]="",IF(B_MSK[[#This Row],[HARGA_2]]="",IF(B_MSK[[#This Row],[HARGA_1]]="","",B_MSK[[#This Row],[HARGA_1]]),B_MSK[[#This Row],[HARGA_2]]),B_MSK[[#This Row],[HARGA_3]])</f>
        <v>18600</v>
      </c>
      <c r="AJ26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9" s="5" t="str">
        <f ca="1">IF(B_MSK[[#This Row],[//]]="","",SUBSTITUTE(SUBSTITUTE(SUBSTITUTE(B_MSK[[#This Row],[QTY/ CTN]]," ","_",2),"(",""),")","")&amp;"_")</f>
        <v>12 LSN_</v>
      </c>
      <c r="AL269" s="5">
        <f ca="1">IF(B_MSK[[#This Row],[A_B]]="","",SEARCH("_",B_MSK[[#This Row],[A_B]]))</f>
        <v>7</v>
      </c>
      <c r="AM269" s="5">
        <f ca="1">IF(B_MSK[[#This Row],[A_B]]="","",LEN(B_MSK[[#This Row],[A_B]]))</f>
        <v>7</v>
      </c>
      <c r="AN269" s="5" t="str">
        <f ca="1">IF(B_MSK[[#This Row],[A_B]]="","",LEFT(B_MSK[[#This Row],[QTY/ CTN]],B_MSK[[#This Row],[A_B_1]]))</f>
        <v>12 LSN</v>
      </c>
      <c r="AO269" s="5" t="str">
        <f ca="1">IF(B_MSK[[#This Row],[A_B]]="","",LEFT(B_MSK[[#This Row],[A_]],SEARCH(" ",B_MSK[[#This Row],[A_]])-1))</f>
        <v>12</v>
      </c>
      <c r="AP269" s="5" t="str">
        <f ca="1">IF(B_MSK[[#This Row],[A_B]]="","",RIGHT(B_MSK[[#This Row],[A_]],LEN(B_MSK[[#This Row],[A_]])-SEARCH(" ",B_MSK[[#This Row],[A_]])))</f>
        <v>LSN</v>
      </c>
      <c r="AQ2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69" s="5" t="str">
        <f ca="1">IF(B_MSK[[#This Row],[B_]]="","",LEFT(B_MSK[[#This Row],[B_]],SEARCH(" ",B_MSK[[#This Row],[B_]])))</f>
        <v xml:space="preserve">12 </v>
      </c>
      <c r="AS269" s="5" t="str">
        <f ca="1">IF(B_MSK[[#This Row],[B_]]="","",RIGHT(B_MSK[[#This Row],[B_]],LEN(B_MSK[[#This Row],[B_]])-SEARCH(" ",B_MSK[[#This Row],[B_]])))</f>
        <v>PCS</v>
      </c>
      <c r="AT269" s="5" t="str">
        <f ca="1">IF(B_MSK[[#This Row],[B_2]]="LSN",12,"")</f>
        <v/>
      </c>
      <c r="AU269" s="5" t="str">
        <f ca="1">IF(B_MSK[[#This Row],[C_1]]="","","PCS")</f>
        <v/>
      </c>
      <c r="AV269" s="5">
        <f ca="1">IF(B_MSK[[#This Row],[A_1]]="","",B_MSK[[#This Row],[A_1]]*IF(B_MSK[[#This Row],[B_1]]="",1,B_MSK[[#This Row],[B_1]])*IF(B_MSK[[#This Row],[C_1]]="",1,B_MSK[[#This Row],[C_1]]))</f>
        <v>144</v>
      </c>
      <c r="AW269" s="5" t="str">
        <f ca="1">IF(B_MSK[[#This Row],[C_2]]="",IF(B_MSK[[#This Row],[B_2]]="",IF(B_MSK[[#This Row],[A_2]]="","",B_MSK[[#This Row],[A_2]]),B_MSK[[#This Row],[B_2]]),B_MSK[[#This Row],[C_2]])</f>
        <v>PCS</v>
      </c>
      <c r="AX269" s="2">
        <f ca="1">IF(ISNUMBER(B_MSK[[#This Row],[TANGGAL DATANG]]),B_MSK[[#This Row],[TANGGAL DATANG]],AX268)</f>
        <v>44937</v>
      </c>
      <c r="AY269" s="5" t="e">
        <f ca="1">IF(B_MSK[[#This Row],[DB_ROW]]="","",INDEX([3]!db[JENIS],B_MSK[[#This Row],[DB_ROW]]-1))</f>
        <v>#REF!</v>
      </c>
      <c r="AZ269" s="5">
        <f ca="1">IF(B_MSK[[#This Row],[A_1]]="","",B_MSK[[#This Row],[A_1]])*1</f>
        <v>12</v>
      </c>
      <c r="BA269" s="5" t="str">
        <f ca="1">IF(B_MSK[[#This Row],[//]]="","",INDEX(INDIRECT(DIR&amp;$2:$2),B_MSK[[#This Row],[//]]))</f>
        <v>ARTO MORO</v>
      </c>
      <c r="BB269" s="5" t="str">
        <f ca="1">CONCATENATE(B_MSK[[#This Row],[concat]],B_MSK[[#This Row],[HARGA_X]],B_MSK[[#This Row],[SAT]])</f>
        <v>crayonputartwcr12minijk18600SET</v>
      </c>
    </row>
    <row r="270" spans="1:54" x14ac:dyDescent="0.25">
      <c r="A270" s="6" t="s">
        <v>128</v>
      </c>
      <c r="B270" s="5" t="str">
        <f ca="1">IF(B_MSK[[#This Row],[N_ID]]="","",INDEX(INDIRECT(DIR&amp;$2:$2),MATCH(B_MSK[[#This Row],[N_ID]],INDIRECT(DIR&amp;"!NOTA[ID_P]"),0)))</f>
        <v/>
      </c>
      <c r="C270" s="5" t="str">
        <f ca="1">IF(B_MSK[[#This Row],[//]]="","",HYPERLINK("["&amp;SUBSTITUTE(DIR,"'","")&amp;"]NOTA!D"&amp;B_MSK[[#This Row],[//]]+2,"&gt;"))</f>
        <v>&gt;</v>
      </c>
      <c r="D270" s="5" t="str">
        <f ca="1">IF(B_MSK[[#This Row],[N_ID]]="","",COUNTIF(INDIRECT(DIR&amp;"!NOTA[ID_H]"),B_MSK[[#This Row],[ID NOTA]]))</f>
        <v/>
      </c>
      <c r="E27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267</v>
      </c>
      <c r="F2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0" s="7" t="str">
        <f ca="1">IF(B_MSK[[#This Row],[stt]]="ada",INDEX([2]!db[NB BM],B_MSK[DB_ROW]-1),"")</f>
        <v>O pastel JK 12W OP-12 S</v>
      </c>
      <c r="H270" s="7" t="str">
        <f ca="1">IF(B_MSK[[#This Row],[//]]="","",INDEX(INDIRECT(DIR&amp;$2:$2),B_MSK[[#This Row],[//]]))</f>
        <v>ATALI MAKMUR</v>
      </c>
      <c r="I270" s="27" t="str">
        <f ca="1">IF(B_MSK[[#This Row],[//]]="","",INDEX(INDIRECT(DB_PATH&amp;$2:$2),B_MSK[[#This Row],[DB_ROW]]-1))</f>
        <v>12 LSN</v>
      </c>
      <c r="J270" s="5">
        <f ca="1">IF(B_MSK[[#This Row],[//]]="","",IF(INDEX(INDIRECT(DIR&amp;$2:$2),B_MSK[[#This Row],[//]])="","",INDEX(INDIRECT(DIR&amp;$2:$2),B_MSK[[#This Row],[//]])))</f>
        <v>1</v>
      </c>
      <c r="K270" s="5">
        <f ca="1">IF(B_MSK[[#This Row],[//]]="","",IF(INDEX(INDIRECT(DIR&amp;$2:$2),B_MSK[[#This Row],[//]])="","",INDEX(INDIRECT(DIR&amp;$2:$2),B_MSK[[#This Row],[//]])))</f>
        <v>144</v>
      </c>
      <c r="L270" s="5" t="str">
        <f ca="1">IF(B_MSK[[#This Row],[//]]="","",IF(INDEX(INDIRECT(DIR&amp;$2:$2),B_MSK[[#This Row],[//]])="","",INDEX(INDIRECT(DIR&amp;$2:$2),B_MSK[[#This Row],[//]])))</f>
        <v>SET</v>
      </c>
      <c r="M270" s="13">
        <f ca="1">IF(B_MSK[[#This Row],[//]]="","",INDEX(INDIRECT(DIR&amp;$2:$2),B_MSK[[#This Row],[//]]))</f>
        <v>11900</v>
      </c>
      <c r="N270" s="13">
        <f ca="1">IF(OR(B_MSK[[#This Row],[//]]="",),"",INDEX(INDIRECT(DIR&amp;$2:$2),B_MSK[[#This Row],[//]]))</f>
        <v>1713600</v>
      </c>
      <c r="O270" s="3">
        <f ca="1">IF(B_MSK[[#This Row],[//]]="","",IF(INDEX(INDIRECT(DIR&amp;$2:$2),B_MSK[[#This Row],[//]])=0,"",INDEX(INDIRECT(DIR&amp;$2:$2),B_MSK[[#This Row],[//]])))</f>
        <v>0.125</v>
      </c>
      <c r="P270" s="3">
        <f ca="1">IF(B_MSK[[#This Row],[//]]="","",IF(INDEX(INDIRECT(DIR&amp;$2:$2),B_MSK[[#This Row],[//]])=0,"",INDEX(INDIRECT(DIR&amp;$2:$2),B_MSK[[#This Row],[//]])))</f>
        <v>0.05</v>
      </c>
      <c r="Q270" s="12">
        <f ca="1">IF(B_MSK[[#This Row],[//]]="","",INDEX(INDIRECT(DIR&amp;$2:$2),B_MSK[[#This Row],[//]]))</f>
        <v>1424430</v>
      </c>
      <c r="R2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0" s="37">
        <f ca="1">IF(B_MSK[[#This Row],[//]]="","",INDEX(INDIRECT(DIR&amp;$2:$2),B_MSK[[#This Row],[//]]))</f>
        <v>0</v>
      </c>
      <c r="U270" s="38">
        <f ca="1">IF(SUMIF(B_MSK[NAMA BARANG],B_MSK[[#This Row],[NAMA BARANG]],B_MSK[JMLH BRG])=0,"",SUMIF(B_MSK[NAMA BARANG],B_MSK[[#This Row],[NAMA BARANG]],B_MSK[C]))</f>
        <v>22</v>
      </c>
      <c r="V270" s="7" t="str">
        <f ca="1">IF(B_MSK[[#This Row],[//]]="","",INDEX(INDIRECT(DIR&amp;$2:$2),B_MSK[[#This Row],[//]]))</f>
        <v>OIL PASTEL OP-12 S PP CASE SEA WORLD JK</v>
      </c>
      <c r="W270" s="7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X270" s="5" t="str">
        <f ca="1">IF(B_MSK[[#This Row],[N.B.nota]]="","",IF(MATCH(B_MSK[[#This Row],[concat]],[2]!db[NB NOTA_C],0)&gt;0,"ada",0))</f>
        <v>ada</v>
      </c>
      <c r="Y270" s="5" t="str">
        <f ca="1">IF(B_MSK[[#This Row],[N.B.nota]]="","",ADDRESS(ROW(B_MSK[QB]),COLUMN(B_MSK[QB]))&amp;":"&amp;ADDRESS(ROW(),COLUMN(B_MSK[QB])))</f>
        <v>$D$4:$D$270</v>
      </c>
      <c r="Z270" s="5">
        <f ca="1">IF(B_MSK[[#This Row],[concat]]="","",MATCH(B_MSK[[#This Row],[concat]],[2]!db[NB NOTA_C],0)+1)</f>
        <v>1559</v>
      </c>
      <c r="AA270" s="5" t="str">
        <f ca="1">IF(B_MSK[[#This Row],[//]]="","",HYPERLINK("[D:\kerja\BANK EXP\BARU\DB.XLSX]DB!e"&amp;B_MSK[[#This Row],[DB_ROW]],"&gt;"))</f>
        <v>&gt;</v>
      </c>
      <c r="AB270" s="30" t="str">
        <f ca="1">MID(B_MSK[[#This Row],[/ STN_1]],FIND(" ",B_MSK[[#This Row],[/ STN_1]])+1,LEN(B_MSK[[#This Row],[/ STN_1]]))</f>
        <v>LSN</v>
      </c>
      <c r="AC270" s="11">
        <f ca="1">IF(B_MSK[[#This Row],[//]]="","",IF(B_MSK[[#This Row],[ JUMLAH ]]="","",IF(B_MSK[[#This Row],[C]]="",B_MSK[[#This Row],[HARGA CTN]]/B_MSK[[#This Row],[JMLH BRG]],B_MSK[[#This Row],[HARGA CTN]]/B_MSK[[#This Row],[A_1]])))</f>
        <v>142800</v>
      </c>
      <c r="AD2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7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11900</v>
      </c>
      <c r="AF27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70" s="15" t="str">
        <f ca="1">IF(B_MSK[[#This Row],[HARGA_2]]="","",IF(MID(B_MSK[[#This Row],[/ STN_2]],FIND(" ",B_MSK[[#This Row],[/ STN_2]])+1,LEN(B_MSK[[#This Row],[/ STN_2]]))="LSN",B_MSK[[#This Row],[HARGA_2]]/12,""))</f>
        <v/>
      </c>
      <c r="AH270" s="7" t="str">
        <f ca="1">IF(B_MSK[[#This Row],[HARGA_3]]="","","/ "&amp;"PCS")</f>
        <v/>
      </c>
      <c r="AI270" s="15">
        <f ca="1">IF(B_MSK[[#This Row],[HARGA_3]]="",IF(B_MSK[[#This Row],[HARGA_2]]="",IF(B_MSK[[#This Row],[HARGA_1]]="","",B_MSK[[#This Row],[HARGA_1]]),B_MSK[[#This Row],[HARGA_2]]),B_MSK[[#This Row],[HARGA_3]])</f>
        <v>11900</v>
      </c>
      <c r="AJ27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0" s="5" t="str">
        <f ca="1">IF(B_MSK[[#This Row],[//]]="","",SUBSTITUTE(SUBSTITUTE(SUBSTITUTE(B_MSK[[#This Row],[QTY/ CTN]]," ","_",2),"(",""),")","")&amp;"_")</f>
        <v>12 LSN_</v>
      </c>
      <c r="AL270" s="5">
        <f ca="1">IF(B_MSK[[#This Row],[A_B]]="","",SEARCH("_",B_MSK[[#This Row],[A_B]]))</f>
        <v>7</v>
      </c>
      <c r="AM270" s="5">
        <f ca="1">IF(B_MSK[[#This Row],[A_B]]="","",LEN(B_MSK[[#This Row],[A_B]]))</f>
        <v>7</v>
      </c>
      <c r="AN270" s="5" t="str">
        <f ca="1">IF(B_MSK[[#This Row],[A_B]]="","",LEFT(B_MSK[[#This Row],[QTY/ CTN]],B_MSK[[#This Row],[A_B_1]]))</f>
        <v>12 LSN</v>
      </c>
      <c r="AO270" s="5" t="str">
        <f ca="1">IF(B_MSK[[#This Row],[A_B]]="","",LEFT(B_MSK[[#This Row],[A_]],SEARCH(" ",B_MSK[[#This Row],[A_]])-1))</f>
        <v>12</v>
      </c>
      <c r="AP270" s="5" t="str">
        <f ca="1">IF(B_MSK[[#This Row],[A_B]]="","",RIGHT(B_MSK[[#This Row],[A_]],LEN(B_MSK[[#This Row],[A_]])-SEARCH(" ",B_MSK[[#This Row],[A_]])))</f>
        <v>LSN</v>
      </c>
      <c r="AQ2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70" s="5" t="str">
        <f ca="1">IF(B_MSK[[#This Row],[B_]]="","",LEFT(B_MSK[[#This Row],[B_]],SEARCH(" ",B_MSK[[#This Row],[B_]])))</f>
        <v xml:space="preserve">12 </v>
      </c>
      <c r="AS270" s="5" t="str">
        <f ca="1">IF(B_MSK[[#This Row],[B_]]="","",RIGHT(B_MSK[[#This Row],[B_]],LEN(B_MSK[[#This Row],[B_]])-SEARCH(" ",B_MSK[[#This Row],[B_]])))</f>
        <v>PCS</v>
      </c>
      <c r="AT270" s="5" t="str">
        <f ca="1">IF(B_MSK[[#This Row],[B_2]]="LSN",12,"")</f>
        <v/>
      </c>
      <c r="AU270" s="5" t="str">
        <f ca="1">IF(B_MSK[[#This Row],[C_1]]="","","PCS")</f>
        <v/>
      </c>
      <c r="AV270" s="5">
        <f ca="1">IF(B_MSK[[#This Row],[A_1]]="","",B_MSK[[#This Row],[A_1]]*IF(B_MSK[[#This Row],[B_1]]="",1,B_MSK[[#This Row],[B_1]])*IF(B_MSK[[#This Row],[C_1]]="",1,B_MSK[[#This Row],[C_1]]))</f>
        <v>144</v>
      </c>
      <c r="AW270" s="5" t="str">
        <f ca="1">IF(B_MSK[[#This Row],[C_2]]="",IF(B_MSK[[#This Row],[B_2]]="",IF(B_MSK[[#This Row],[A_2]]="","",B_MSK[[#This Row],[A_2]]),B_MSK[[#This Row],[B_2]]),B_MSK[[#This Row],[C_2]])</f>
        <v>PCS</v>
      </c>
      <c r="AX270" s="2">
        <f ca="1">IF(ISNUMBER(B_MSK[[#This Row],[TANGGAL DATANG]]),B_MSK[[#This Row],[TANGGAL DATANG]],AX269)</f>
        <v>44937</v>
      </c>
      <c r="AY270" s="5" t="e">
        <f ca="1">IF(B_MSK[[#This Row],[DB_ROW]]="","",INDEX([3]!db[JENIS],B_MSK[[#This Row],[DB_ROW]]-1))</f>
        <v>#REF!</v>
      </c>
      <c r="AZ270" s="5">
        <f ca="1">IF(B_MSK[[#This Row],[A_1]]="","",B_MSK[[#This Row],[A_1]])*1</f>
        <v>12</v>
      </c>
      <c r="BA270" s="5" t="str">
        <f ca="1">IF(B_MSK[[#This Row],[//]]="","",INDEX(INDIRECT(DIR&amp;$2:$2),B_MSK[[#This Row],[//]]))</f>
        <v>ARTO MORO</v>
      </c>
      <c r="BB270" s="5" t="str">
        <f ca="1">CONCATENATE(B_MSK[[#This Row],[concat]],B_MSK[[#This Row],[HARGA_X]],B_MSK[[#This Row],[SAT]])</f>
        <v>oilpastelop12sppcaseseaworldjk11900SET</v>
      </c>
    </row>
    <row r="271" spans="1:54" x14ac:dyDescent="0.25">
      <c r="A271" s="6" t="s">
        <v>128</v>
      </c>
      <c r="B271" s="5" t="str">
        <f ca="1">IF(B_MSK[[#This Row],[N_ID]]="","",INDEX(INDIRECT(DIR&amp;$2:$2),MATCH(B_MSK[[#This Row],[N_ID]],INDIRECT(DIR&amp;"!NOTA[ID_P]"),0)))</f>
        <v/>
      </c>
      <c r="C271" s="5" t="str">
        <f ca="1">IF(B_MSK[[#This Row],[//]]="","",HYPERLINK("["&amp;SUBSTITUTE(DIR,"'","")&amp;"]NOTA!D"&amp;B_MSK[[#This Row],[//]]+2,"&gt;"))</f>
        <v>&gt;</v>
      </c>
      <c r="D271" s="5" t="str">
        <f ca="1">IF(B_MSK[[#This Row],[N_ID]]="","",COUNTIF(INDIRECT(DIR&amp;"!NOTA[ID_H]"),B_MSK[[#This Row],[ID NOTA]]))</f>
        <v/>
      </c>
      <c r="E27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268</v>
      </c>
      <c r="F2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1" s="7" t="str">
        <f ca="1">IF(B_MSK[[#This Row],[stt]]="ada",INDEX([2]!db[NB BM],B_MSK[DB_ROW]-1),"")</f>
        <v>O pastel JK 12W OP-12 CR Round</v>
      </c>
      <c r="H271" s="7" t="str">
        <f ca="1">IF(B_MSK[[#This Row],[//]]="","",INDEX(INDIRECT(DIR&amp;$2:$2),B_MSK[[#This Row],[//]]))</f>
        <v>ATALI MAKMUR</v>
      </c>
      <c r="I271" s="27" t="str">
        <f ca="1">IF(B_MSK[[#This Row],[//]]="","",INDEX(INDIRECT(DB_PATH&amp;$2:$2),B_MSK[[#This Row],[DB_ROW]]-1))</f>
        <v>24 BOX (6 SET)</v>
      </c>
      <c r="J271" s="5">
        <f ca="1">IF(B_MSK[[#This Row],[//]]="","",IF(INDEX(INDIRECT(DIR&amp;$2:$2),B_MSK[[#This Row],[//]])="","",INDEX(INDIRECT(DIR&amp;$2:$2),B_MSK[[#This Row],[//]])))</f>
        <v>1</v>
      </c>
      <c r="K271" s="5">
        <f ca="1">IF(B_MSK[[#This Row],[//]]="","",IF(INDEX(INDIRECT(DIR&amp;$2:$2),B_MSK[[#This Row],[//]])="","",INDEX(INDIRECT(DIR&amp;$2:$2),B_MSK[[#This Row],[//]])))</f>
        <v>144</v>
      </c>
      <c r="L271" s="5" t="str">
        <f ca="1">IF(B_MSK[[#This Row],[//]]="","",IF(INDEX(INDIRECT(DIR&amp;$2:$2),B_MSK[[#This Row],[//]])="","",INDEX(INDIRECT(DIR&amp;$2:$2),B_MSK[[#This Row],[//]])))</f>
        <v>SET</v>
      </c>
      <c r="M271" s="13">
        <f ca="1">IF(B_MSK[[#This Row],[//]]="","",INDEX(INDIRECT(DIR&amp;$2:$2),B_MSK[[#This Row],[//]]))</f>
        <v>9000</v>
      </c>
      <c r="N271" s="13">
        <f ca="1">IF(OR(B_MSK[[#This Row],[//]]="",),"",INDEX(INDIRECT(DIR&amp;$2:$2),B_MSK[[#This Row],[//]]))</f>
        <v>1296000</v>
      </c>
      <c r="O271" s="3">
        <f ca="1">IF(B_MSK[[#This Row],[//]]="","",IF(INDEX(INDIRECT(DIR&amp;$2:$2),B_MSK[[#This Row],[//]])=0,"",INDEX(INDIRECT(DIR&amp;$2:$2),B_MSK[[#This Row],[//]])))</f>
        <v>0.125</v>
      </c>
      <c r="P271" s="3">
        <f ca="1">IF(B_MSK[[#This Row],[//]]="","",IF(INDEX(INDIRECT(DIR&amp;$2:$2),B_MSK[[#This Row],[//]])=0,"",INDEX(INDIRECT(DIR&amp;$2:$2),B_MSK[[#This Row],[//]])))</f>
        <v>0.05</v>
      </c>
      <c r="Q271" s="12">
        <f ca="1">IF(B_MSK[[#This Row],[//]]="","",INDEX(INDIRECT(DIR&amp;$2:$2),B_MSK[[#This Row],[//]]))</f>
        <v>1077300</v>
      </c>
      <c r="R2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1" s="37">
        <f ca="1">IF(B_MSK[[#This Row],[//]]="","",INDEX(INDIRECT(DIR&amp;$2:$2),B_MSK[[#This Row],[//]]))</f>
        <v>0</v>
      </c>
      <c r="U271" s="38">
        <f ca="1">IF(SUMIF(B_MSK[NAMA BARANG],B_MSK[[#This Row],[NAMA BARANG]],B_MSK[JMLH BRG])=0,"",SUMIF(B_MSK[NAMA BARANG],B_MSK[[#This Row],[NAMA BARANG]],B_MSK[C]))</f>
        <v>1</v>
      </c>
      <c r="V271" s="7" t="str">
        <f ca="1">IF(B_MSK[[#This Row],[//]]="","",INDEX(INDIRECT(DIR&amp;$2:$2),B_MSK[[#This Row],[//]]))</f>
        <v>OIL PASTEL OP 12CR ROUND JK</v>
      </c>
      <c r="W271" s="7" t="str">
        <f ca="1">LOWER(SUBSTITUTE(SUBSTITUTE(SUBSTITUTE(SUBSTITUTE(SUBSTITUTE(SUBSTITUTE(SUBSTITUTE(SUBSTITUTE(SUBSTITUTE(B_MSK[[#This Row],[N.B.nota]]," ",""),"-",""),"(",""),")",""),".",""),",",""),"/",""),"""",""),"+",""))</f>
        <v>oilpastelop12crroundjk</v>
      </c>
      <c r="X271" s="5" t="str">
        <f ca="1">IF(B_MSK[[#This Row],[N.B.nota]]="","",IF(MATCH(B_MSK[[#This Row],[concat]],[2]!db[NB NOTA_C],0)&gt;0,"ada",0))</f>
        <v>ada</v>
      </c>
      <c r="Y271" s="5" t="str">
        <f ca="1">IF(B_MSK[[#This Row],[N.B.nota]]="","",ADDRESS(ROW(B_MSK[QB]),COLUMN(B_MSK[QB]))&amp;":"&amp;ADDRESS(ROW(),COLUMN(B_MSK[QB])))</f>
        <v>$D$4:$D$271</v>
      </c>
      <c r="Z271" s="5">
        <f ca="1">IF(B_MSK[[#This Row],[concat]]="","",MATCH(B_MSK[[#This Row],[concat]],[2]!db[NB NOTA_C],0)+1)</f>
        <v>1558</v>
      </c>
      <c r="AA271" s="5" t="str">
        <f ca="1">IF(B_MSK[[#This Row],[//]]="","",HYPERLINK("[D:\kerja\BANK EXP\BARU\DB.XLSX]DB!e"&amp;B_MSK[[#This Row],[DB_ROW]],"&gt;"))</f>
        <v>&gt;</v>
      </c>
      <c r="AB271" s="30" t="str">
        <f ca="1">MID(B_MSK[[#This Row],[/ STN_1]],FIND(" ",B_MSK[[#This Row],[/ STN_1]])+1,LEN(B_MSK[[#This Row],[/ STN_1]]))</f>
        <v xml:space="preserve">BOX </v>
      </c>
      <c r="AC271" s="11">
        <f ca="1">IF(B_MSK[[#This Row],[//]]="","",IF(B_MSK[[#This Row],[ JUMLAH ]]="","",IF(B_MSK[[#This Row],[C]]="",B_MSK[[#This Row],[HARGA CTN]]/B_MSK[[#This Row],[JMLH BRG]],B_MSK[[#This Row],[HARGA CTN]]/B_MSK[[#This Row],[A_1]])))</f>
        <v>54000</v>
      </c>
      <c r="AD2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7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9000</v>
      </c>
      <c r="AF271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71" s="15" t="str">
        <f ca="1">IF(B_MSK[[#This Row],[HARGA_2]]="","",IF(MID(B_MSK[[#This Row],[/ STN_2]],FIND(" ",B_MSK[[#This Row],[/ STN_2]])+1,LEN(B_MSK[[#This Row],[/ STN_2]]))="LSN",B_MSK[[#This Row],[HARGA_2]]/12,""))</f>
        <v/>
      </c>
      <c r="AH271" s="7" t="str">
        <f ca="1">IF(B_MSK[[#This Row],[HARGA_3]]="","","/ "&amp;"PCS")</f>
        <v/>
      </c>
      <c r="AI271" s="15">
        <f ca="1">IF(B_MSK[[#This Row],[HARGA_3]]="",IF(B_MSK[[#This Row],[HARGA_2]]="",IF(B_MSK[[#This Row],[HARGA_1]]="","",B_MSK[[#This Row],[HARGA_1]]),B_MSK[[#This Row],[HARGA_2]]),B_MSK[[#This Row],[HARGA_3]])</f>
        <v>9000</v>
      </c>
      <c r="AJ271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71" s="5" t="str">
        <f ca="1">IF(B_MSK[[#This Row],[//]]="","",SUBSTITUTE(SUBSTITUTE(SUBSTITUTE(B_MSK[[#This Row],[QTY/ CTN]]," ","_",2),"(",""),")","")&amp;"_")</f>
        <v>24 BOX_6 SET_</v>
      </c>
      <c r="AL271" s="5">
        <f ca="1">IF(B_MSK[[#This Row],[A_B]]="","",SEARCH("_",B_MSK[[#This Row],[A_B]]))</f>
        <v>7</v>
      </c>
      <c r="AM271" s="5">
        <f ca="1">IF(B_MSK[[#This Row],[A_B]]="","",LEN(B_MSK[[#This Row],[A_B]]))</f>
        <v>13</v>
      </c>
      <c r="AN271" s="5" t="str">
        <f ca="1">IF(B_MSK[[#This Row],[A_B]]="","",LEFT(B_MSK[[#This Row],[QTY/ CTN]],B_MSK[[#This Row],[A_B_1]]))</f>
        <v xml:space="preserve">24 BOX </v>
      </c>
      <c r="AO271" s="5" t="str">
        <f ca="1">IF(B_MSK[[#This Row],[A_B]]="","",LEFT(B_MSK[[#This Row],[A_]],SEARCH(" ",B_MSK[[#This Row],[A_]])-1))</f>
        <v>24</v>
      </c>
      <c r="AP271" s="5" t="str">
        <f ca="1">IF(B_MSK[[#This Row],[A_B]]="","",RIGHT(B_MSK[[#This Row],[A_]],LEN(B_MSK[[#This Row],[A_]])-SEARCH(" ",B_MSK[[#This Row],[A_]])))</f>
        <v xml:space="preserve">BOX </v>
      </c>
      <c r="AQ2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271" s="5" t="str">
        <f ca="1">IF(B_MSK[[#This Row],[B_]]="","",LEFT(B_MSK[[#This Row],[B_]],SEARCH(" ",B_MSK[[#This Row],[B_]])))</f>
        <v xml:space="preserve">6 </v>
      </c>
      <c r="AS271" s="5" t="str">
        <f ca="1">IF(B_MSK[[#This Row],[B_]]="","",RIGHT(B_MSK[[#This Row],[B_]],LEN(B_MSK[[#This Row],[B_]])-SEARCH(" ",B_MSK[[#This Row],[B_]])))</f>
        <v>SET</v>
      </c>
      <c r="AT271" s="5" t="str">
        <f ca="1">IF(B_MSK[[#This Row],[B_2]]="LSN",12,"")</f>
        <v/>
      </c>
      <c r="AU271" s="5" t="str">
        <f ca="1">IF(B_MSK[[#This Row],[C_1]]="","","PCS")</f>
        <v/>
      </c>
      <c r="AV271" s="5">
        <f ca="1">IF(B_MSK[[#This Row],[A_1]]="","",B_MSK[[#This Row],[A_1]]*IF(B_MSK[[#This Row],[B_1]]="",1,B_MSK[[#This Row],[B_1]])*IF(B_MSK[[#This Row],[C_1]]="",1,B_MSK[[#This Row],[C_1]]))</f>
        <v>144</v>
      </c>
      <c r="AW271" s="5" t="str">
        <f ca="1">IF(B_MSK[[#This Row],[C_2]]="",IF(B_MSK[[#This Row],[B_2]]="",IF(B_MSK[[#This Row],[A_2]]="","",B_MSK[[#This Row],[A_2]]),B_MSK[[#This Row],[B_2]]),B_MSK[[#This Row],[C_2]])</f>
        <v>SET</v>
      </c>
      <c r="AX271" s="2">
        <f ca="1">IF(ISNUMBER(B_MSK[[#This Row],[TANGGAL DATANG]]),B_MSK[[#This Row],[TANGGAL DATANG]],AX270)</f>
        <v>44937</v>
      </c>
      <c r="AY271" s="5" t="e">
        <f ca="1">IF(B_MSK[[#This Row],[DB_ROW]]="","",INDEX([3]!db[JENIS],B_MSK[[#This Row],[DB_ROW]]-1))</f>
        <v>#REF!</v>
      </c>
      <c r="AZ271" s="5">
        <f ca="1">IF(B_MSK[[#This Row],[A_1]]="","",B_MSK[[#This Row],[A_1]])*1</f>
        <v>24</v>
      </c>
      <c r="BA271" s="5" t="str">
        <f ca="1">IF(B_MSK[[#This Row],[//]]="","",INDEX(INDIRECT(DIR&amp;$2:$2),B_MSK[[#This Row],[//]]))</f>
        <v>ARTO MORO</v>
      </c>
      <c r="BB271" s="5" t="str">
        <f ca="1">CONCATENATE(B_MSK[[#This Row],[concat]],B_MSK[[#This Row],[HARGA_X]],B_MSK[[#This Row],[SAT]])</f>
        <v>oilpastelop12crroundjk9000SET</v>
      </c>
    </row>
    <row r="272" spans="1:54" x14ac:dyDescent="0.25">
      <c r="A272" s="6" t="s">
        <v>128</v>
      </c>
      <c r="B272" s="5" t="str">
        <f ca="1">IF(B_MSK[[#This Row],[N_ID]]="","",INDEX(INDIRECT(DIR&amp;$2:$2),MATCH(B_MSK[[#This Row],[N_ID]],INDIRECT(DIR&amp;"!NOTA[ID_P]"),0)))</f>
        <v/>
      </c>
      <c r="C272" s="5" t="str">
        <f ca="1">IF(B_MSK[[#This Row],[//]]="","",HYPERLINK("["&amp;SUBSTITUTE(DIR,"'","")&amp;"]NOTA!D"&amp;B_MSK[[#This Row],[//]]+2,"&gt;"))</f>
        <v>&gt;</v>
      </c>
      <c r="D272" s="5" t="str">
        <f ca="1">IF(B_MSK[[#This Row],[N_ID]]="","",COUNTIF(INDIRECT(DIR&amp;"!NOTA[ID_H]"),B_MSK[[#This Row],[ID NOTA]]))</f>
        <v/>
      </c>
      <c r="E27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269</v>
      </c>
      <c r="F2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2" s="7" t="str">
        <f ca="1">IF(B_MSK[[#This Row],[stt]]="ada",INDEX([2]!db[NB BM],B_MSK[DB_ROW]-1),"")</f>
        <v>Bp JK BP-338 Vocus hitam</v>
      </c>
      <c r="H272" s="7" t="str">
        <f ca="1">IF(B_MSK[[#This Row],[//]]="","",INDEX(INDIRECT(DIR&amp;$2:$2),B_MSK[[#This Row],[//]]))</f>
        <v>ATALI MAKMUR</v>
      </c>
      <c r="I272" s="27" t="str">
        <f ca="1">IF(B_MSK[[#This Row],[//]]="","",INDEX(INDIRECT(DB_PATH&amp;$2:$2),B_MSK[[#This Row],[DB_ROW]]-1))</f>
        <v>12 GRS</v>
      </c>
      <c r="J272" s="5" t="str">
        <f ca="1">IF(B_MSK[[#This Row],[//]]="","",IF(INDEX(INDIRECT(DIR&amp;$2:$2),B_MSK[[#This Row],[//]])="","",INDEX(INDIRECT(DIR&amp;$2:$2),B_MSK[[#This Row],[//]])))</f>
        <v/>
      </c>
      <c r="K272" s="5">
        <f ca="1">IF(B_MSK[[#This Row],[//]]="","",IF(INDEX(INDIRECT(DIR&amp;$2:$2),B_MSK[[#This Row],[//]])="","",INDEX(INDIRECT(DIR&amp;$2:$2),B_MSK[[#This Row],[//]])))</f>
        <v>4</v>
      </c>
      <c r="L272" s="5" t="str">
        <f ca="1">IF(B_MSK[[#This Row],[//]]="","",IF(INDEX(INDIRECT(DIR&amp;$2:$2),B_MSK[[#This Row],[//]])="","",INDEX(INDIRECT(DIR&amp;$2:$2),B_MSK[[#This Row],[//]])))</f>
        <v>DZ</v>
      </c>
      <c r="M272" s="13">
        <f ca="1">IF(B_MSK[[#This Row],[//]]="","",INDEX(INDIRECT(DIR&amp;$2:$2),B_MSK[[#This Row],[//]]))</f>
        <v>12600</v>
      </c>
      <c r="N272" s="13">
        <f ca="1">IF(OR(B_MSK[[#This Row],[//]]="",),"",INDEX(INDIRECT(DIR&amp;$2:$2),B_MSK[[#This Row],[//]]))</f>
        <v>50400</v>
      </c>
      <c r="O272" s="3">
        <f ca="1">IF(B_MSK[[#This Row],[//]]="","",IF(INDEX(INDIRECT(DIR&amp;$2:$2),B_MSK[[#This Row],[//]])=0,"",INDEX(INDIRECT(DIR&amp;$2:$2),B_MSK[[#This Row],[//]])))</f>
        <v>0.1</v>
      </c>
      <c r="P272" s="3">
        <f ca="1">IF(B_MSK[[#This Row],[//]]="","",IF(INDEX(INDIRECT(DIR&amp;$2:$2),B_MSK[[#This Row],[//]])=0,"",INDEX(INDIRECT(DIR&amp;$2:$2),B_MSK[[#This Row],[//]])))</f>
        <v>0.05</v>
      </c>
      <c r="Q272" s="12">
        <f ca="1">IF(B_MSK[[#This Row],[//]]="","",INDEX(INDIRECT(DIR&amp;$2:$2),B_MSK[[#This Row],[//]]))</f>
        <v>43092</v>
      </c>
      <c r="R27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7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72" s="37" t="str">
        <f ca="1">IF(B_MSK[[#This Row],[//]]="","",INDEX(INDIRECT(DIR&amp;$2:$2),B_MSK[[#This Row],[//]]))</f>
        <v>BONUS OIL PASTEL JK</v>
      </c>
      <c r="U272" s="38">
        <f ca="1">IF(SUMIF(B_MSK[NAMA BARANG],B_MSK[[#This Row],[NAMA BARANG]],B_MSK[JMLH BRG])=0,"",SUMIF(B_MSK[NAMA BARANG],B_MSK[[#This Row],[NAMA BARANG]],B_MSK[C]))</f>
        <v>0</v>
      </c>
      <c r="V272" s="7" t="str">
        <f ca="1">IF(B_MSK[[#This Row],[//]]="","",INDEX(INDIRECT(DIR&amp;$2:$2),B_MSK[[#This Row],[//]]))</f>
        <v>BALLPEN BP-338 VOCUS BLACK JK</v>
      </c>
      <c r="W272" s="7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X272" s="5" t="str">
        <f ca="1">IF(B_MSK[[#This Row],[N.B.nota]]="","",IF(MATCH(B_MSK[[#This Row],[concat]],[2]!db[NB NOTA_C],0)&gt;0,"ada",0))</f>
        <v>ada</v>
      </c>
      <c r="Y272" s="5" t="str">
        <f ca="1">IF(B_MSK[[#This Row],[N.B.nota]]="","",ADDRESS(ROW(B_MSK[QB]),COLUMN(B_MSK[QB]))&amp;":"&amp;ADDRESS(ROW(),COLUMN(B_MSK[QB])))</f>
        <v>$D$4:$D$272</v>
      </c>
      <c r="Z272" s="5">
        <f ca="1">IF(B_MSK[[#This Row],[concat]]="","",MATCH(B_MSK[[#This Row],[concat]],[2]!db[NB NOTA_C],0)+1)</f>
        <v>76</v>
      </c>
      <c r="AA272" s="5" t="str">
        <f ca="1">IF(B_MSK[[#This Row],[//]]="","",HYPERLINK("[D:\kerja\BANK EXP\BARU\DB.XLSX]DB!e"&amp;B_MSK[[#This Row],[DB_ROW]],"&gt;"))</f>
        <v>&gt;</v>
      </c>
      <c r="AB272" s="30" t="str">
        <f ca="1">MID(B_MSK[[#This Row],[/ STN_1]],FIND(" ",B_MSK[[#This Row],[/ STN_1]])+1,LEN(B_MSK[[#This Row],[/ STN_1]]))</f>
        <v>LSN</v>
      </c>
      <c r="AC272" s="11">
        <f ca="1">IF(B_MSK[[#This Row],[//]]="","",IF(B_MSK[[#This Row],[ JUMLAH ]]="","",IF(B_MSK[[#This Row],[C]]="",B_MSK[[#This Row],[HARGA CTN]]/B_MSK[[#This Row],[JMLH BRG]],B_MSK[[#This Row],[HARGA CTN]]/B_MSK[[#This Row],[A_1]])))</f>
        <v>12600</v>
      </c>
      <c r="AD2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7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1050</v>
      </c>
      <c r="AF27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72" s="15" t="str">
        <f ca="1">IF(B_MSK[[#This Row],[HARGA_2]]="","",IF(MID(B_MSK[[#This Row],[/ STN_2]],FIND(" ",B_MSK[[#This Row],[/ STN_2]])+1,LEN(B_MSK[[#This Row],[/ STN_2]]))="LSN",B_MSK[[#This Row],[HARGA_2]]/12,""))</f>
        <v/>
      </c>
      <c r="AH272" s="7" t="str">
        <f ca="1">IF(B_MSK[[#This Row],[HARGA_3]]="","","/ "&amp;"PCS")</f>
        <v/>
      </c>
      <c r="AI272" s="15">
        <f ca="1">IF(B_MSK[[#This Row],[HARGA_3]]="",IF(B_MSK[[#This Row],[HARGA_2]]="",IF(B_MSK[[#This Row],[HARGA_1]]="","",B_MSK[[#This Row],[HARGA_1]]),B_MSK[[#This Row],[HARGA_2]]),B_MSK[[#This Row],[HARGA_3]])</f>
        <v>1050</v>
      </c>
      <c r="AJ27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2" s="5" t="str">
        <f ca="1">IF(B_MSK[[#This Row],[//]]="","",SUBSTITUTE(SUBSTITUTE(SUBSTITUTE(B_MSK[[#This Row],[QTY/ CTN]]," ","_",2),"(",""),")","")&amp;"_")</f>
        <v>12 GRS_</v>
      </c>
      <c r="AL272" s="5">
        <f ca="1">IF(B_MSK[[#This Row],[A_B]]="","",SEARCH("_",B_MSK[[#This Row],[A_B]]))</f>
        <v>7</v>
      </c>
      <c r="AM272" s="5">
        <f ca="1">IF(B_MSK[[#This Row],[A_B]]="","",LEN(B_MSK[[#This Row],[A_B]]))</f>
        <v>7</v>
      </c>
      <c r="AN272" s="5" t="str">
        <f ca="1">IF(B_MSK[[#This Row],[A_B]]="","",LEFT(B_MSK[[#This Row],[QTY/ CTN]],B_MSK[[#This Row],[A_B_1]]))</f>
        <v>12 GRS</v>
      </c>
      <c r="AO272" s="5" t="str">
        <f ca="1">IF(B_MSK[[#This Row],[A_B]]="","",LEFT(B_MSK[[#This Row],[A_]],SEARCH(" ",B_MSK[[#This Row],[A_]])-1))</f>
        <v>12</v>
      </c>
      <c r="AP272" s="5" t="str">
        <f ca="1">IF(B_MSK[[#This Row],[A_B]]="","",RIGHT(B_MSK[[#This Row],[A_]],LEN(B_MSK[[#This Row],[A_]])-SEARCH(" ",B_MSK[[#This Row],[A_]])))</f>
        <v>GRS</v>
      </c>
      <c r="AQ2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72" s="5" t="str">
        <f ca="1">IF(B_MSK[[#This Row],[B_]]="","",LEFT(B_MSK[[#This Row],[B_]],SEARCH(" ",B_MSK[[#This Row],[B_]])))</f>
        <v xml:space="preserve">12 </v>
      </c>
      <c r="AS272" s="5" t="str">
        <f ca="1">IF(B_MSK[[#This Row],[B_]]="","",RIGHT(B_MSK[[#This Row],[B_]],LEN(B_MSK[[#This Row],[B_]])-SEARCH(" ",B_MSK[[#This Row],[B_]])))</f>
        <v>LSN</v>
      </c>
      <c r="AT272" s="5">
        <f ca="1">IF(B_MSK[[#This Row],[B_2]]="LSN",12,"")</f>
        <v>12</v>
      </c>
      <c r="AU272" s="5" t="str">
        <f ca="1">IF(B_MSK[[#This Row],[C_1]]="","","PCS")</f>
        <v>PCS</v>
      </c>
      <c r="AV272" s="5">
        <f ca="1">IF(B_MSK[[#This Row],[A_1]]="","",B_MSK[[#This Row],[A_1]]*IF(B_MSK[[#This Row],[B_1]]="",1,B_MSK[[#This Row],[B_1]])*IF(B_MSK[[#This Row],[C_1]]="",1,B_MSK[[#This Row],[C_1]]))</f>
        <v>1728</v>
      </c>
      <c r="AW272" s="5" t="str">
        <f ca="1">IF(B_MSK[[#This Row],[C_2]]="",IF(B_MSK[[#This Row],[B_2]]="",IF(B_MSK[[#This Row],[A_2]]="","",B_MSK[[#This Row],[A_2]]),B_MSK[[#This Row],[B_2]]),B_MSK[[#This Row],[C_2]])</f>
        <v>PCS</v>
      </c>
      <c r="AX272" s="2">
        <f ca="1">IF(ISNUMBER(B_MSK[[#This Row],[TANGGAL DATANG]]),B_MSK[[#This Row],[TANGGAL DATANG]],AX271)</f>
        <v>44937</v>
      </c>
      <c r="AY272" s="5" t="e">
        <f ca="1">IF(B_MSK[[#This Row],[DB_ROW]]="","",INDEX([3]!db[JENIS],B_MSK[[#This Row],[DB_ROW]]-1))</f>
        <v>#REF!</v>
      </c>
      <c r="AZ272" s="5">
        <f ca="1">IF(B_MSK[[#This Row],[A_1]]="","",B_MSK[[#This Row],[A_1]])*1</f>
        <v>12</v>
      </c>
      <c r="BA272" s="5" t="str">
        <f ca="1">IF(B_MSK[[#This Row],[//]]="","",INDEX(INDIRECT(DIR&amp;$2:$2),B_MSK[[#This Row],[//]]))</f>
        <v>ARTO MORO</v>
      </c>
      <c r="BB272" s="5" t="str">
        <f ca="1">CONCATENATE(B_MSK[[#This Row],[concat]],B_MSK[[#This Row],[HARGA_X]],B_MSK[[#This Row],[SAT]])</f>
        <v>ballpenbp338vocusblackjk1050DZ</v>
      </c>
    </row>
    <row r="273" spans="1:54" x14ac:dyDescent="0.25">
      <c r="A273" s="6" t="s">
        <v>128</v>
      </c>
      <c r="B273" s="5" t="str">
        <f ca="1">IF(B_MSK[[#This Row],[N_ID]]="","",INDEX(INDIRECT(DIR&amp;$2:$2),MATCH(B_MSK[[#This Row],[N_ID]],INDIRECT(DIR&amp;"!NOTA[ID_P]"),0)))</f>
        <v/>
      </c>
      <c r="C273" s="5" t="str">
        <f ca="1">IF(B_MSK[[#This Row],[//]]="","",HYPERLINK("["&amp;SUBSTITUTE(DIR,"'","")&amp;"]NOTA!D"&amp;B_MSK[[#This Row],[//]]+2,"&gt;"))</f>
        <v/>
      </c>
      <c r="D273" s="5" t="str">
        <f ca="1">IF(B_MSK[[#This Row],[N_ID]]="","",COUNTIF(INDIRECT(DIR&amp;"!NOTA[ID_H]"),B_MSK[[#This Row],[ID NOTA]]))</f>
        <v/>
      </c>
      <c r="E2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3" s="7" t="str">
        <f ca="1">IF(B_MSK[[#This Row],[stt]]="ada",INDEX([2]!db[NB BM],B_MSK[DB_ROW]-1),"")</f>
        <v/>
      </c>
      <c r="H273" s="7" t="str">
        <f ca="1">IF(B_MSK[[#This Row],[//]]="","",INDEX(INDIRECT(DIR&amp;$2:$2),B_MSK[[#This Row],[//]]))</f>
        <v/>
      </c>
      <c r="I273" s="27" t="str">
        <f ca="1">IF(B_MSK[[#This Row],[//]]="","",INDEX(INDIRECT(DB_PATH&amp;$2:$2),B_MSK[[#This Row],[DB_ROW]]-1))</f>
        <v/>
      </c>
      <c r="J273" s="5" t="str">
        <f ca="1">IF(B_MSK[[#This Row],[//]]="","",IF(INDEX(INDIRECT(DIR&amp;$2:$2),B_MSK[[#This Row],[//]])="","",INDEX(INDIRECT(DIR&amp;$2:$2),B_MSK[[#This Row],[//]])))</f>
        <v/>
      </c>
      <c r="K273" s="5" t="str">
        <f ca="1">IF(B_MSK[[#This Row],[//]]="","",IF(INDEX(INDIRECT(DIR&amp;$2:$2),B_MSK[[#This Row],[//]])="","",INDEX(INDIRECT(DIR&amp;$2:$2),B_MSK[[#This Row],[//]])))</f>
        <v/>
      </c>
      <c r="L273" s="5" t="str">
        <f ca="1">IF(B_MSK[[#This Row],[//]]="","",IF(INDEX(INDIRECT(DIR&amp;$2:$2),B_MSK[[#This Row],[//]])="","",INDEX(INDIRECT(DIR&amp;$2:$2),B_MSK[[#This Row],[//]])))</f>
        <v/>
      </c>
      <c r="M273" s="13" t="str">
        <f ca="1">IF(B_MSK[[#This Row],[//]]="","",INDEX(INDIRECT(DIR&amp;$2:$2),B_MSK[[#This Row],[//]]))</f>
        <v/>
      </c>
      <c r="N273" s="13" t="str">
        <f ca="1">IF(OR(B_MSK[[#This Row],[//]]="",),"",INDEX(INDIRECT(DIR&amp;$2:$2),B_MSK[[#This Row],[//]]))</f>
        <v/>
      </c>
      <c r="O273" s="3" t="str">
        <f ca="1">IF(B_MSK[[#This Row],[//]]="","",IF(INDEX(INDIRECT(DIR&amp;$2:$2),B_MSK[[#This Row],[//]])=0,"",INDEX(INDIRECT(DIR&amp;$2:$2),B_MSK[[#This Row],[//]])))</f>
        <v/>
      </c>
      <c r="P273" s="3" t="str">
        <f ca="1">IF(B_MSK[[#This Row],[//]]="","",IF(INDEX(INDIRECT(DIR&amp;$2:$2),B_MSK[[#This Row],[//]])=0,"",INDEX(INDIRECT(DIR&amp;$2:$2),B_MSK[[#This Row],[//]])))</f>
        <v/>
      </c>
      <c r="Q273" s="12" t="str">
        <f ca="1">IF(B_MSK[[#This Row],[//]]="","",INDEX(INDIRECT(DIR&amp;$2:$2),B_MSK[[#This Row],[//]]))</f>
        <v/>
      </c>
      <c r="R2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3" s="37" t="str">
        <f ca="1">IF(B_MSK[[#This Row],[//]]="","",INDEX(INDIRECT(DIR&amp;$2:$2),B_MSK[[#This Row],[//]]))</f>
        <v/>
      </c>
      <c r="U273" s="38" t="str">
        <f ca="1">IF(SUMIF(B_MSK[NAMA BARANG],B_MSK[[#This Row],[NAMA BARANG]],B_MSK[JMLH BRG])=0,"",SUMIF(B_MSK[NAMA BARANG],B_MSK[[#This Row],[NAMA BARANG]],B_MSK[C]))</f>
        <v/>
      </c>
      <c r="V273" s="7" t="str">
        <f ca="1">IF(B_MSK[[#This Row],[//]]="","",INDEX(INDIRECT(DIR&amp;$2:$2),B_MSK[[#This Row],[//]]))</f>
        <v/>
      </c>
      <c r="W2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3" s="5" t="str">
        <f ca="1">IF(B_MSK[[#This Row],[N.B.nota]]="","",IF(MATCH(B_MSK[[#This Row],[concat]],[2]!db[NB NOTA_C],0)&gt;0,"ada",0))</f>
        <v/>
      </c>
      <c r="Y273" s="5" t="str">
        <f ca="1">IF(B_MSK[[#This Row],[N.B.nota]]="","",ADDRESS(ROW(B_MSK[QB]),COLUMN(B_MSK[QB]))&amp;":"&amp;ADDRESS(ROW(),COLUMN(B_MSK[QB])))</f>
        <v/>
      </c>
      <c r="Z273" s="5" t="str">
        <f ca="1">IF(B_MSK[[#This Row],[concat]]="","",MATCH(B_MSK[[#This Row],[concat]],[2]!db[NB NOTA_C],0)+1)</f>
        <v/>
      </c>
      <c r="AA273" s="5" t="str">
        <f ca="1">IF(B_MSK[[#This Row],[//]]="","",HYPERLINK("[D:\kerja\BANK EXP\BARU\DB.XLSX]DB!e"&amp;B_MSK[[#This Row],[DB_ROW]],"&gt;"))</f>
        <v/>
      </c>
      <c r="AB273" s="30" t="e">
        <f ca="1">MID(B_MSK[[#This Row],[/ STN_1]],FIND(" ",B_MSK[[#This Row],[/ STN_1]])+1,LEN(B_MSK[[#This Row],[/ STN_1]]))</f>
        <v>#VALUE!</v>
      </c>
      <c r="AC2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3" s="15" t="str">
        <f ca="1">IF(B_MSK[[#This Row],[HARGA_2]]="","",IF(MID(B_MSK[[#This Row],[/ STN_2]],FIND(" ",B_MSK[[#This Row],[/ STN_2]])+1,LEN(B_MSK[[#This Row],[/ STN_2]]))="LSN",B_MSK[[#This Row],[HARGA_2]]/12,""))</f>
        <v/>
      </c>
      <c r="AH273" s="7" t="str">
        <f ca="1">IF(B_MSK[[#This Row],[HARGA_3]]="","","/ "&amp;"PCS")</f>
        <v/>
      </c>
      <c r="AI273" s="15" t="str">
        <f ca="1">IF(B_MSK[[#This Row],[HARGA_3]]="",IF(B_MSK[[#This Row],[HARGA_2]]="",IF(B_MSK[[#This Row],[HARGA_1]]="","",B_MSK[[#This Row],[HARGA_1]]),B_MSK[[#This Row],[HARGA_2]]),B_MSK[[#This Row],[HARGA_3]])</f>
        <v/>
      </c>
      <c r="AJ273" s="15" t="str">
        <f ca="1">IF(B_MSK[[#This Row],[/ STN_3]]="",IF(B_MSK[[#This Row],[/ STN_2]]="",IF(B_MSK[[#This Row],[/ STN_1]]="","",B_MSK[[#This Row],[/ STN_1]]),B_MSK[[#This Row],[/ STN_2]]),B_MSK[[#This Row],[/ STN_3]])</f>
        <v/>
      </c>
      <c r="AK273" s="5" t="str">
        <f ca="1">IF(B_MSK[[#This Row],[//]]="","",SUBSTITUTE(SUBSTITUTE(SUBSTITUTE(B_MSK[[#This Row],[QTY/ CTN]]," ","_",2),"(",""),")","")&amp;"_")</f>
        <v/>
      </c>
      <c r="AL273" s="5" t="str">
        <f ca="1">IF(B_MSK[[#This Row],[A_B]]="","",SEARCH("_",B_MSK[[#This Row],[A_B]]))</f>
        <v/>
      </c>
      <c r="AM273" s="5" t="str">
        <f ca="1">IF(B_MSK[[#This Row],[A_B]]="","",LEN(B_MSK[[#This Row],[A_B]]))</f>
        <v/>
      </c>
      <c r="AN273" s="5" t="str">
        <f ca="1">IF(B_MSK[[#This Row],[A_B]]="","",LEFT(B_MSK[[#This Row],[QTY/ CTN]],B_MSK[[#This Row],[A_B_1]]))</f>
        <v/>
      </c>
      <c r="AO273" s="5" t="str">
        <f ca="1">IF(B_MSK[[#This Row],[A_B]]="","",LEFT(B_MSK[[#This Row],[A_]],SEARCH(" ",B_MSK[[#This Row],[A_]])-1))</f>
        <v/>
      </c>
      <c r="AP273" s="5" t="str">
        <f ca="1">IF(B_MSK[[#This Row],[A_B]]="","",RIGHT(B_MSK[[#This Row],[A_]],LEN(B_MSK[[#This Row],[A_]])-SEARCH(" ",B_MSK[[#This Row],[A_]])))</f>
        <v/>
      </c>
      <c r="AQ2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3" s="5" t="str">
        <f ca="1">IF(B_MSK[[#This Row],[B_]]="","",LEFT(B_MSK[[#This Row],[B_]],SEARCH(" ",B_MSK[[#This Row],[B_]])))</f>
        <v/>
      </c>
      <c r="AS273" s="5" t="str">
        <f ca="1">IF(B_MSK[[#This Row],[B_]]="","",RIGHT(B_MSK[[#This Row],[B_]],LEN(B_MSK[[#This Row],[B_]])-SEARCH(" ",B_MSK[[#This Row],[B_]])))</f>
        <v/>
      </c>
      <c r="AT273" s="5" t="str">
        <f ca="1">IF(B_MSK[[#This Row],[B_2]]="LSN",12,"")</f>
        <v/>
      </c>
      <c r="AU273" s="5" t="str">
        <f ca="1">IF(B_MSK[[#This Row],[C_1]]="","","PCS")</f>
        <v/>
      </c>
      <c r="AV273" s="5" t="str">
        <f ca="1">IF(B_MSK[[#This Row],[A_1]]="","",B_MSK[[#This Row],[A_1]]*IF(B_MSK[[#This Row],[B_1]]="",1,B_MSK[[#This Row],[B_1]])*IF(B_MSK[[#This Row],[C_1]]="",1,B_MSK[[#This Row],[C_1]]))</f>
        <v/>
      </c>
      <c r="AW273" s="5" t="str">
        <f ca="1">IF(B_MSK[[#This Row],[C_2]]="",IF(B_MSK[[#This Row],[B_2]]="",IF(B_MSK[[#This Row],[A_2]]="","",B_MSK[[#This Row],[A_2]]),B_MSK[[#This Row],[B_2]]),B_MSK[[#This Row],[C_2]])</f>
        <v/>
      </c>
      <c r="AX273" s="2">
        <f ca="1">IF(ISNUMBER(B_MSK[[#This Row],[TANGGAL DATANG]]),B_MSK[[#This Row],[TANGGAL DATANG]],AX272)</f>
        <v>44937</v>
      </c>
      <c r="AY273" s="5" t="str">
        <f ca="1">IF(B_MSK[[#This Row],[DB_ROW]]="","",INDEX([3]!db[JENIS],B_MSK[[#This Row],[DB_ROW]]-1))</f>
        <v/>
      </c>
      <c r="AZ273" s="5" t="e">
        <f ca="1">IF(B_MSK[[#This Row],[A_1]]="","",B_MSK[[#This Row],[A_1]])*1</f>
        <v>#VALUE!</v>
      </c>
      <c r="BA273" s="5" t="str">
        <f ca="1">IF(B_MSK[[#This Row],[//]]="","",INDEX(INDIRECT(DIR&amp;$2:$2),B_MSK[[#This Row],[//]]))</f>
        <v/>
      </c>
      <c r="BB273" s="5" t="str">
        <f ca="1">CONCATENATE(B_MSK[[#This Row],[concat]],B_MSK[[#This Row],[HARGA_X]],B_MSK[[#This Row],[SAT]])</f>
        <v/>
      </c>
    </row>
    <row r="274" spans="1:54" x14ac:dyDescent="0.25">
      <c r="A274" s="6" t="s">
        <v>268</v>
      </c>
      <c r="B274" s="5">
        <f ca="1">IF(B_MSK[[#This Row],[N_ID]]="","",INDEX(INDIRECT(DIR&amp;$2:$2),MATCH(B_MSK[[#This Row],[N_ID]],INDIRECT(DIR&amp;"!NOTA[ID_P]"),0)))</f>
        <v>54</v>
      </c>
      <c r="C274" s="5" t="str">
        <f ca="1">IF(B_MSK[[#This Row],[//]]="","",HYPERLINK("["&amp;SUBSTITUTE(DIR,"'","")&amp;"]NOTA!D"&amp;B_MSK[[#This Row],[//]]+2,"&gt;"))</f>
        <v>&gt;</v>
      </c>
      <c r="D274" s="5">
        <f ca="1">IF(B_MSK[[#This Row],[N_ID]]="","",COUNTIF(INDIRECT(DIR&amp;"!NOTA[ID_H]"),B_MSK[[#This Row],[ID NOTA]]))</f>
        <v>11</v>
      </c>
      <c r="E27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271</v>
      </c>
      <c r="F2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4" s="7" t="str">
        <f ca="1">IF(B_MSK[[#This Row],[stt]]="ada",INDEX([2]!db[NB BM],B_MSK[DB_ROW]-1),"")</f>
        <v>Stip JK 526-B40 P</v>
      </c>
      <c r="H274" s="7" t="str">
        <f ca="1">IF(B_MSK[[#This Row],[//]]="","",INDEX(INDIRECT(DIR&amp;$2:$2),B_MSK[[#This Row],[//]]))</f>
        <v>ATALI MAKMUR</v>
      </c>
      <c r="I274" s="27" t="str">
        <f ca="1">IF(B_MSK[[#This Row],[//]]="","",INDEX(INDIRECT(DB_PATH&amp;$2:$2),B_MSK[[#This Row],[DB_ROW]]-1))</f>
        <v>50 BOX (40 PCS)</v>
      </c>
      <c r="J274" s="5">
        <f ca="1">IF(B_MSK[[#This Row],[//]]="","",IF(INDEX(INDIRECT(DIR&amp;$2:$2),B_MSK[[#This Row],[//]])="","",INDEX(INDIRECT(DIR&amp;$2:$2),B_MSK[[#This Row],[//]])))</f>
        <v>2</v>
      </c>
      <c r="K274" s="5">
        <f ca="1">IF(B_MSK[[#This Row],[//]]="","",IF(INDEX(INDIRECT(DIR&amp;$2:$2),B_MSK[[#This Row],[//]])="","",INDEX(INDIRECT(DIR&amp;$2:$2),B_MSK[[#This Row],[//]])))</f>
        <v>100</v>
      </c>
      <c r="L274" s="5" t="str">
        <f ca="1">IF(B_MSK[[#This Row],[//]]="","",IF(INDEX(INDIRECT(DIR&amp;$2:$2),B_MSK[[#This Row],[//]])="","",INDEX(INDIRECT(DIR&amp;$2:$2),B_MSK[[#This Row],[//]])))</f>
        <v>BOX</v>
      </c>
      <c r="M274" s="13">
        <f ca="1">IF(B_MSK[[#This Row],[//]]="","",INDEX(INDIRECT(DIR&amp;$2:$2),B_MSK[[#This Row],[//]]))</f>
        <v>28300</v>
      </c>
      <c r="N274" s="13">
        <f ca="1">IF(OR(B_MSK[[#This Row],[//]]="",),"",INDEX(INDIRECT(DIR&amp;$2:$2),B_MSK[[#This Row],[//]]))</f>
        <v>1415000</v>
      </c>
      <c r="O274" s="3">
        <f ca="1">IF(B_MSK[[#This Row],[//]]="","",IF(INDEX(INDIRECT(DIR&amp;$2:$2),B_MSK[[#This Row],[//]])=0,"",INDEX(INDIRECT(DIR&amp;$2:$2),B_MSK[[#This Row],[//]])))</f>
        <v>0.125</v>
      </c>
      <c r="P274" s="3">
        <f ca="1">IF(B_MSK[[#This Row],[//]]="","",IF(INDEX(INDIRECT(DIR&amp;$2:$2),B_MSK[[#This Row],[//]])=0,"",INDEX(INDIRECT(DIR&amp;$2:$2),B_MSK[[#This Row],[//]])))</f>
        <v>0.05</v>
      </c>
      <c r="Q274" s="12">
        <f ca="1">IF(B_MSK[[#This Row],[//]]="","",INDEX(INDIRECT(DIR&amp;$2:$2),B_MSK[[#This Row],[//]]))</f>
        <v>2352437.5</v>
      </c>
      <c r="R2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4" s="37">
        <f ca="1">IF(B_MSK[[#This Row],[//]]="","",INDEX(INDIRECT(DIR&amp;$2:$2),B_MSK[[#This Row],[//]]))</f>
        <v>0</v>
      </c>
      <c r="U274" s="38">
        <f ca="1">IF(SUMIF(B_MSK[NAMA BARANG],B_MSK[[#This Row],[NAMA BARANG]],B_MSK[JMLH BRG])=0,"",SUMIF(B_MSK[NAMA BARANG],B_MSK[[#This Row],[NAMA BARANG]],B_MSK[C]))</f>
        <v>23</v>
      </c>
      <c r="V274" s="7" t="str">
        <f ca="1">IF(B_MSK[[#This Row],[//]]="","",INDEX(INDIRECT(DIR&amp;$2:$2),B_MSK[[#This Row],[//]]))</f>
        <v>ERASER 526-B40P JK</v>
      </c>
      <c r="W274" s="7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X274" s="5" t="str">
        <f ca="1">IF(B_MSK[[#This Row],[N.B.nota]]="","",IF(MATCH(B_MSK[[#This Row],[concat]],[2]!db[NB NOTA_C],0)&gt;0,"ada",0))</f>
        <v>ada</v>
      </c>
      <c r="Y274" s="5" t="str">
        <f ca="1">IF(B_MSK[[#This Row],[N.B.nota]]="","",ADDRESS(ROW(B_MSK[QB]),COLUMN(B_MSK[QB]))&amp;":"&amp;ADDRESS(ROW(),COLUMN(B_MSK[QB])))</f>
        <v>$D$4:$D$274</v>
      </c>
      <c r="Z274" s="5">
        <f ca="1">IF(B_MSK[[#This Row],[concat]]="","",MATCH(B_MSK[[#This Row],[concat]],[2]!db[NB NOTA_C],0)+1)</f>
        <v>680</v>
      </c>
      <c r="AA274" s="5" t="str">
        <f ca="1">IF(B_MSK[[#This Row],[//]]="","",HYPERLINK("[D:\kerja\BANK EXP\BARU\DB.XLSX]DB!e"&amp;B_MSK[[#This Row],[DB_ROW]],"&gt;"))</f>
        <v>&gt;</v>
      </c>
      <c r="AB274" s="30" t="str">
        <f ca="1">MID(B_MSK[[#This Row],[/ STN_1]],FIND(" ",B_MSK[[#This Row],[/ STN_1]])+1,LEN(B_MSK[[#This Row],[/ STN_1]]))</f>
        <v xml:space="preserve">BOX </v>
      </c>
      <c r="AC274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2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7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27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74" s="15" t="str">
        <f ca="1">IF(B_MSK[[#This Row],[HARGA_2]]="","",IF(MID(B_MSK[[#This Row],[/ STN_2]],FIND(" ",B_MSK[[#This Row],[/ STN_2]])+1,LEN(B_MSK[[#This Row],[/ STN_2]]))="LSN",B_MSK[[#This Row],[HARGA_2]]/12,""))</f>
        <v/>
      </c>
      <c r="AH274" s="7" t="str">
        <f ca="1">IF(B_MSK[[#This Row],[HARGA_3]]="","","/ "&amp;"PCS")</f>
        <v/>
      </c>
      <c r="AI274" s="15">
        <f ca="1">IF(B_MSK[[#This Row],[HARGA_3]]="",IF(B_MSK[[#This Row],[HARGA_2]]="",IF(B_MSK[[#This Row],[HARGA_1]]="","",B_MSK[[#This Row],[HARGA_1]]),B_MSK[[#This Row],[HARGA_2]]),B_MSK[[#This Row],[HARGA_3]])</f>
        <v>707.5</v>
      </c>
      <c r="AJ27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4" s="5" t="str">
        <f ca="1">IF(B_MSK[[#This Row],[//]]="","",SUBSTITUTE(SUBSTITUTE(SUBSTITUTE(B_MSK[[#This Row],[QTY/ CTN]]," ","_",2),"(",""),")","")&amp;"_")</f>
        <v>50 BOX_40 PCS_</v>
      </c>
      <c r="AL274" s="5">
        <f ca="1">IF(B_MSK[[#This Row],[A_B]]="","",SEARCH("_",B_MSK[[#This Row],[A_B]]))</f>
        <v>7</v>
      </c>
      <c r="AM274" s="5">
        <f ca="1">IF(B_MSK[[#This Row],[A_B]]="","",LEN(B_MSK[[#This Row],[A_B]]))</f>
        <v>14</v>
      </c>
      <c r="AN274" s="5" t="str">
        <f ca="1">IF(B_MSK[[#This Row],[A_B]]="","",LEFT(B_MSK[[#This Row],[QTY/ CTN]],B_MSK[[#This Row],[A_B_1]]))</f>
        <v xml:space="preserve">50 BOX </v>
      </c>
      <c r="AO274" s="5" t="str">
        <f ca="1">IF(B_MSK[[#This Row],[A_B]]="","",LEFT(B_MSK[[#This Row],[A_]],SEARCH(" ",B_MSK[[#This Row],[A_]])-1))</f>
        <v>50</v>
      </c>
      <c r="AP274" s="5" t="str">
        <f ca="1">IF(B_MSK[[#This Row],[A_B]]="","",RIGHT(B_MSK[[#This Row],[A_]],LEN(B_MSK[[#This Row],[A_]])-SEARCH(" ",B_MSK[[#This Row],[A_]])))</f>
        <v xml:space="preserve">BOX </v>
      </c>
      <c r="AQ2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274" s="5" t="str">
        <f ca="1">IF(B_MSK[[#This Row],[B_]]="","",LEFT(B_MSK[[#This Row],[B_]],SEARCH(" ",B_MSK[[#This Row],[B_]])))</f>
        <v xml:space="preserve">40 </v>
      </c>
      <c r="AS274" s="5" t="str">
        <f ca="1">IF(B_MSK[[#This Row],[B_]]="","",RIGHT(B_MSK[[#This Row],[B_]],LEN(B_MSK[[#This Row],[B_]])-SEARCH(" ",B_MSK[[#This Row],[B_]])))</f>
        <v>PCS</v>
      </c>
      <c r="AT274" s="5" t="str">
        <f ca="1">IF(B_MSK[[#This Row],[B_2]]="LSN",12,"")</f>
        <v/>
      </c>
      <c r="AU274" s="5" t="str">
        <f ca="1">IF(B_MSK[[#This Row],[C_1]]="","","PCS")</f>
        <v/>
      </c>
      <c r="AV274" s="5">
        <f ca="1">IF(B_MSK[[#This Row],[A_1]]="","",B_MSK[[#This Row],[A_1]]*IF(B_MSK[[#This Row],[B_1]]="",1,B_MSK[[#This Row],[B_1]])*IF(B_MSK[[#This Row],[C_1]]="",1,B_MSK[[#This Row],[C_1]]))</f>
        <v>2000</v>
      </c>
      <c r="AW274" s="5" t="str">
        <f ca="1">IF(B_MSK[[#This Row],[C_2]]="",IF(B_MSK[[#This Row],[B_2]]="",IF(B_MSK[[#This Row],[A_2]]="","",B_MSK[[#This Row],[A_2]]),B_MSK[[#This Row],[B_2]]),B_MSK[[#This Row],[C_2]])</f>
        <v>PCS</v>
      </c>
      <c r="AX274" s="2">
        <f ca="1">IF(ISNUMBER(B_MSK[[#This Row],[TANGGAL DATANG]]),B_MSK[[#This Row],[TANGGAL DATANG]],AX273)</f>
        <v>44937</v>
      </c>
      <c r="AY274" s="5" t="e">
        <f ca="1">IF(B_MSK[[#This Row],[DB_ROW]]="","",INDEX([3]!db[JENIS],B_MSK[[#This Row],[DB_ROW]]-1))</f>
        <v>#REF!</v>
      </c>
      <c r="AZ274" s="5">
        <f ca="1">IF(B_MSK[[#This Row],[A_1]]="","",B_MSK[[#This Row],[A_1]])*1</f>
        <v>50</v>
      </c>
      <c r="BA274" s="5" t="str">
        <f ca="1">IF(B_MSK[[#This Row],[//]]="","",INDEX(INDIRECT(DIR&amp;$2:$2),B_MSK[[#This Row],[//]]))</f>
        <v>ARTO MORO</v>
      </c>
      <c r="BB274" s="5" t="str">
        <f ca="1">CONCATENATE(B_MSK[[#This Row],[concat]],B_MSK[[#This Row],[HARGA_X]],B_MSK[[#This Row],[SAT]])</f>
        <v>eraser526b40pjk707.5BOX</v>
      </c>
    </row>
    <row r="275" spans="1:54" x14ac:dyDescent="0.25">
      <c r="A275" s="6" t="s">
        <v>128</v>
      </c>
      <c r="B275" s="5" t="str">
        <f ca="1">IF(B_MSK[[#This Row],[N_ID]]="","",INDEX(INDIRECT(DIR&amp;$2:$2),MATCH(B_MSK[[#This Row],[N_ID]],INDIRECT(DIR&amp;"!NOTA[ID_P]"),0)))</f>
        <v/>
      </c>
      <c r="C275" s="5" t="str">
        <f ca="1">IF(B_MSK[[#This Row],[//]]="","",HYPERLINK("["&amp;SUBSTITUTE(DIR,"'","")&amp;"]NOTA!D"&amp;B_MSK[[#This Row],[//]]+2,"&gt;"))</f>
        <v>&gt;</v>
      </c>
      <c r="D275" s="5" t="str">
        <f ca="1">IF(B_MSK[[#This Row],[N_ID]]="","",COUNTIF(INDIRECT(DIR&amp;"!NOTA[ID_H]"),B_MSK[[#This Row],[ID NOTA]]))</f>
        <v/>
      </c>
      <c r="E27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272</v>
      </c>
      <c r="F2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5" s="7" t="str">
        <f ca="1">IF(B_MSK[[#This Row],[stt]]="ada",INDEX([2]!db[NB BM],B_MSK[DB_ROW]-1),"")</f>
        <v>Stip JK 526-B40 BL</v>
      </c>
      <c r="H275" s="7" t="str">
        <f ca="1">IF(B_MSK[[#This Row],[//]]="","",INDEX(INDIRECT(DIR&amp;$2:$2),B_MSK[[#This Row],[//]]))</f>
        <v>ATALI MAKMUR</v>
      </c>
      <c r="I275" s="27" t="str">
        <f ca="1">IF(B_MSK[[#This Row],[//]]="","",INDEX(INDIRECT(DB_PATH&amp;$2:$2),B_MSK[[#This Row],[DB_ROW]]-1))</f>
        <v>50 BOX (40 PCS)</v>
      </c>
      <c r="J275" s="5">
        <f ca="1">IF(B_MSK[[#This Row],[//]]="","",IF(INDEX(INDIRECT(DIR&amp;$2:$2),B_MSK[[#This Row],[//]])="","",INDEX(INDIRECT(DIR&amp;$2:$2),B_MSK[[#This Row],[//]])))</f>
        <v>1</v>
      </c>
      <c r="K275" s="5">
        <f ca="1">IF(B_MSK[[#This Row],[//]]="","",IF(INDEX(INDIRECT(DIR&amp;$2:$2),B_MSK[[#This Row],[//]])="","",INDEX(INDIRECT(DIR&amp;$2:$2),B_MSK[[#This Row],[//]])))</f>
        <v>50</v>
      </c>
      <c r="L275" s="5" t="str">
        <f ca="1">IF(B_MSK[[#This Row],[//]]="","",IF(INDEX(INDIRECT(DIR&amp;$2:$2),B_MSK[[#This Row],[//]])="","",INDEX(INDIRECT(DIR&amp;$2:$2),B_MSK[[#This Row],[//]])))</f>
        <v>BOX</v>
      </c>
      <c r="M275" s="13">
        <f ca="1">IF(B_MSK[[#This Row],[//]]="","",INDEX(INDIRECT(DIR&amp;$2:$2),B_MSK[[#This Row],[//]]))</f>
        <v>28300</v>
      </c>
      <c r="N275" s="13">
        <f ca="1">IF(OR(B_MSK[[#This Row],[//]]="",),"",INDEX(INDIRECT(DIR&amp;$2:$2),B_MSK[[#This Row],[//]]))</f>
        <v>1415000</v>
      </c>
      <c r="O275" s="3">
        <f ca="1">IF(B_MSK[[#This Row],[//]]="","",IF(INDEX(INDIRECT(DIR&amp;$2:$2),B_MSK[[#This Row],[//]])=0,"",INDEX(INDIRECT(DIR&amp;$2:$2),B_MSK[[#This Row],[//]])))</f>
        <v>0.125</v>
      </c>
      <c r="P275" s="3">
        <f ca="1">IF(B_MSK[[#This Row],[//]]="","",IF(INDEX(INDIRECT(DIR&amp;$2:$2),B_MSK[[#This Row],[//]])=0,"",INDEX(INDIRECT(DIR&amp;$2:$2),B_MSK[[#This Row],[//]])))</f>
        <v>0.05</v>
      </c>
      <c r="Q275" s="12">
        <f ca="1">IF(B_MSK[[#This Row],[//]]="","",INDEX(INDIRECT(DIR&amp;$2:$2),B_MSK[[#This Row],[//]]))</f>
        <v>1176218.75</v>
      </c>
      <c r="R2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5" s="37">
        <f ca="1">IF(B_MSK[[#This Row],[//]]="","",INDEX(INDIRECT(DIR&amp;$2:$2),B_MSK[[#This Row],[//]]))</f>
        <v>0</v>
      </c>
      <c r="U275" s="38">
        <f ca="1">IF(SUMIF(B_MSK[NAMA BARANG],B_MSK[[#This Row],[NAMA BARANG]],B_MSK[JMLH BRG])=0,"",SUMIF(B_MSK[NAMA BARANG],B_MSK[[#This Row],[NAMA BARANG]],B_MSK[C]))</f>
        <v>13</v>
      </c>
      <c r="V275" s="7" t="str">
        <f ca="1">IF(B_MSK[[#This Row],[//]]="","",INDEX(INDIRECT(DIR&amp;$2:$2),B_MSK[[#This Row],[//]]))</f>
        <v>ERASER 526-B40BL JK</v>
      </c>
      <c r="W275" s="7" t="str">
        <f ca="1">LOWER(SUBSTITUTE(SUBSTITUTE(SUBSTITUTE(SUBSTITUTE(SUBSTITUTE(SUBSTITUTE(SUBSTITUTE(SUBSTITUTE(SUBSTITUTE(B_MSK[[#This Row],[N.B.nota]]," ",""),"-",""),"(",""),")",""),".",""),",",""),"/",""),"""",""),"+",""))</f>
        <v>eraser526b40bljk</v>
      </c>
      <c r="X275" s="5" t="str">
        <f ca="1">IF(B_MSK[[#This Row],[N.B.nota]]="","",IF(MATCH(B_MSK[[#This Row],[concat]],[2]!db[NB NOTA_C],0)&gt;0,"ada",0))</f>
        <v>ada</v>
      </c>
      <c r="Y275" s="5" t="str">
        <f ca="1">IF(B_MSK[[#This Row],[N.B.nota]]="","",ADDRESS(ROW(B_MSK[QB]),COLUMN(B_MSK[QB]))&amp;":"&amp;ADDRESS(ROW(),COLUMN(B_MSK[QB])))</f>
        <v>$D$4:$D$275</v>
      </c>
      <c r="Z275" s="5">
        <f ca="1">IF(B_MSK[[#This Row],[concat]]="","",MATCH(B_MSK[[#This Row],[concat]],[2]!db[NB NOTA_C],0)+1)</f>
        <v>679</v>
      </c>
      <c r="AA275" s="5" t="str">
        <f ca="1">IF(B_MSK[[#This Row],[//]]="","",HYPERLINK("[D:\kerja\BANK EXP\BARU\DB.XLSX]DB!e"&amp;B_MSK[[#This Row],[DB_ROW]],"&gt;"))</f>
        <v>&gt;</v>
      </c>
      <c r="AB275" s="30" t="str">
        <f ca="1">MID(B_MSK[[#This Row],[/ STN_1]],FIND(" ",B_MSK[[#This Row],[/ STN_1]])+1,LEN(B_MSK[[#This Row],[/ STN_1]]))</f>
        <v xml:space="preserve">BOX </v>
      </c>
      <c r="AC275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2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7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27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75" s="15" t="str">
        <f ca="1">IF(B_MSK[[#This Row],[HARGA_2]]="","",IF(MID(B_MSK[[#This Row],[/ STN_2]],FIND(" ",B_MSK[[#This Row],[/ STN_2]])+1,LEN(B_MSK[[#This Row],[/ STN_2]]))="LSN",B_MSK[[#This Row],[HARGA_2]]/12,""))</f>
        <v/>
      </c>
      <c r="AH275" s="7" t="str">
        <f ca="1">IF(B_MSK[[#This Row],[HARGA_3]]="","","/ "&amp;"PCS")</f>
        <v/>
      </c>
      <c r="AI275" s="15">
        <f ca="1">IF(B_MSK[[#This Row],[HARGA_3]]="",IF(B_MSK[[#This Row],[HARGA_2]]="",IF(B_MSK[[#This Row],[HARGA_1]]="","",B_MSK[[#This Row],[HARGA_1]]),B_MSK[[#This Row],[HARGA_2]]),B_MSK[[#This Row],[HARGA_3]])</f>
        <v>707.5</v>
      </c>
      <c r="AJ27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5" s="5" t="str">
        <f ca="1">IF(B_MSK[[#This Row],[//]]="","",SUBSTITUTE(SUBSTITUTE(SUBSTITUTE(B_MSK[[#This Row],[QTY/ CTN]]," ","_",2),"(",""),")","")&amp;"_")</f>
        <v>50 BOX_40 PCS_</v>
      </c>
      <c r="AL275" s="5">
        <f ca="1">IF(B_MSK[[#This Row],[A_B]]="","",SEARCH("_",B_MSK[[#This Row],[A_B]]))</f>
        <v>7</v>
      </c>
      <c r="AM275" s="5">
        <f ca="1">IF(B_MSK[[#This Row],[A_B]]="","",LEN(B_MSK[[#This Row],[A_B]]))</f>
        <v>14</v>
      </c>
      <c r="AN275" s="5" t="str">
        <f ca="1">IF(B_MSK[[#This Row],[A_B]]="","",LEFT(B_MSK[[#This Row],[QTY/ CTN]],B_MSK[[#This Row],[A_B_1]]))</f>
        <v xml:space="preserve">50 BOX </v>
      </c>
      <c r="AO275" s="5" t="str">
        <f ca="1">IF(B_MSK[[#This Row],[A_B]]="","",LEFT(B_MSK[[#This Row],[A_]],SEARCH(" ",B_MSK[[#This Row],[A_]])-1))</f>
        <v>50</v>
      </c>
      <c r="AP275" s="5" t="str">
        <f ca="1">IF(B_MSK[[#This Row],[A_B]]="","",RIGHT(B_MSK[[#This Row],[A_]],LEN(B_MSK[[#This Row],[A_]])-SEARCH(" ",B_MSK[[#This Row],[A_]])))</f>
        <v xml:space="preserve">BOX </v>
      </c>
      <c r="AQ2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275" s="5" t="str">
        <f ca="1">IF(B_MSK[[#This Row],[B_]]="","",LEFT(B_MSK[[#This Row],[B_]],SEARCH(" ",B_MSK[[#This Row],[B_]])))</f>
        <v xml:space="preserve">40 </v>
      </c>
      <c r="AS275" s="5" t="str">
        <f ca="1">IF(B_MSK[[#This Row],[B_]]="","",RIGHT(B_MSK[[#This Row],[B_]],LEN(B_MSK[[#This Row],[B_]])-SEARCH(" ",B_MSK[[#This Row],[B_]])))</f>
        <v>PCS</v>
      </c>
      <c r="AT275" s="5" t="str">
        <f ca="1">IF(B_MSK[[#This Row],[B_2]]="LSN",12,"")</f>
        <v/>
      </c>
      <c r="AU275" s="5" t="str">
        <f ca="1">IF(B_MSK[[#This Row],[C_1]]="","","PCS")</f>
        <v/>
      </c>
      <c r="AV275" s="5">
        <f ca="1">IF(B_MSK[[#This Row],[A_1]]="","",B_MSK[[#This Row],[A_1]]*IF(B_MSK[[#This Row],[B_1]]="",1,B_MSK[[#This Row],[B_1]])*IF(B_MSK[[#This Row],[C_1]]="",1,B_MSK[[#This Row],[C_1]]))</f>
        <v>2000</v>
      </c>
      <c r="AW275" s="5" t="str">
        <f ca="1">IF(B_MSK[[#This Row],[C_2]]="",IF(B_MSK[[#This Row],[B_2]]="",IF(B_MSK[[#This Row],[A_2]]="","",B_MSK[[#This Row],[A_2]]),B_MSK[[#This Row],[B_2]]),B_MSK[[#This Row],[C_2]])</f>
        <v>PCS</v>
      </c>
      <c r="AX275" s="2">
        <f ca="1">IF(ISNUMBER(B_MSK[[#This Row],[TANGGAL DATANG]]),B_MSK[[#This Row],[TANGGAL DATANG]],AX274)</f>
        <v>44937</v>
      </c>
      <c r="AY275" s="5" t="e">
        <f ca="1">IF(B_MSK[[#This Row],[DB_ROW]]="","",INDEX([3]!db[JENIS],B_MSK[[#This Row],[DB_ROW]]-1))</f>
        <v>#REF!</v>
      </c>
      <c r="AZ275" s="5">
        <f ca="1">IF(B_MSK[[#This Row],[A_1]]="","",B_MSK[[#This Row],[A_1]])*1</f>
        <v>50</v>
      </c>
      <c r="BA275" s="5" t="str">
        <f ca="1">IF(B_MSK[[#This Row],[//]]="","",INDEX(INDIRECT(DIR&amp;$2:$2),B_MSK[[#This Row],[//]]))</f>
        <v>ARTO MORO</v>
      </c>
      <c r="BB275" s="5" t="str">
        <f ca="1">CONCATENATE(B_MSK[[#This Row],[concat]],B_MSK[[#This Row],[HARGA_X]],B_MSK[[#This Row],[SAT]])</f>
        <v>eraser526b40bljk707.5BOX</v>
      </c>
    </row>
    <row r="276" spans="1:54" x14ac:dyDescent="0.25">
      <c r="A276" s="6" t="s">
        <v>128</v>
      </c>
      <c r="B276" s="5" t="str">
        <f ca="1">IF(B_MSK[[#This Row],[N_ID]]="","",INDEX(INDIRECT(DIR&amp;$2:$2),MATCH(B_MSK[[#This Row],[N_ID]],INDIRECT(DIR&amp;"!NOTA[ID_P]"),0)))</f>
        <v/>
      </c>
      <c r="C276" s="5" t="str">
        <f ca="1">IF(B_MSK[[#This Row],[//]]="","",HYPERLINK("["&amp;SUBSTITUTE(DIR,"'","")&amp;"]NOTA!D"&amp;B_MSK[[#This Row],[//]]+2,"&gt;"))</f>
        <v>&gt;</v>
      </c>
      <c r="D276" s="5" t="str">
        <f ca="1">IF(B_MSK[[#This Row],[N_ID]]="","",COUNTIF(INDIRECT(DIR&amp;"!NOTA[ID_H]"),B_MSK[[#This Row],[ID NOTA]]))</f>
        <v/>
      </c>
      <c r="E27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273</v>
      </c>
      <c r="F2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6" s="7" t="str">
        <f ca="1">IF(B_MSK[[#This Row],[stt]]="ada",INDEX([2]!db[NB BM],B_MSK[DB_ROW]-1),"")</f>
        <v>Stip JK ER-B20 BL</v>
      </c>
      <c r="H276" s="7" t="str">
        <f ca="1">IF(B_MSK[[#This Row],[//]]="","",INDEX(INDIRECT(DIR&amp;$2:$2),B_MSK[[#This Row],[//]]))</f>
        <v>ATALI MAKMUR</v>
      </c>
      <c r="I276" s="27" t="str">
        <f ca="1">IF(B_MSK[[#This Row],[//]]="","",INDEX(INDIRECT(DB_PATH&amp;$2:$2),B_MSK[[#This Row],[DB_ROW]]-1))</f>
        <v>50 BOX (20 PCS)</v>
      </c>
      <c r="J276" s="5">
        <f ca="1">IF(B_MSK[[#This Row],[//]]="","",IF(INDEX(INDIRECT(DIR&amp;$2:$2),B_MSK[[#This Row],[//]])="","",INDEX(INDIRECT(DIR&amp;$2:$2),B_MSK[[#This Row],[//]])))</f>
        <v>1</v>
      </c>
      <c r="K276" s="5">
        <f ca="1">IF(B_MSK[[#This Row],[//]]="","",IF(INDEX(INDIRECT(DIR&amp;$2:$2),B_MSK[[#This Row],[//]])="","",INDEX(INDIRECT(DIR&amp;$2:$2),B_MSK[[#This Row],[//]])))</f>
        <v>50</v>
      </c>
      <c r="L276" s="5" t="str">
        <f ca="1">IF(B_MSK[[#This Row],[//]]="","",IF(INDEX(INDIRECT(DIR&amp;$2:$2),B_MSK[[#This Row],[//]])="","",INDEX(INDIRECT(DIR&amp;$2:$2),B_MSK[[#This Row],[//]])))</f>
        <v>BOX</v>
      </c>
      <c r="M276" s="13">
        <f ca="1">IF(B_MSK[[#This Row],[//]]="","",INDEX(INDIRECT(DIR&amp;$2:$2),B_MSK[[#This Row],[//]]))</f>
        <v>34100</v>
      </c>
      <c r="N276" s="13">
        <f ca="1">IF(OR(B_MSK[[#This Row],[//]]="",),"",INDEX(INDIRECT(DIR&amp;$2:$2),B_MSK[[#This Row],[//]]))</f>
        <v>1705000</v>
      </c>
      <c r="O276" s="3">
        <f ca="1">IF(B_MSK[[#This Row],[//]]="","",IF(INDEX(INDIRECT(DIR&amp;$2:$2),B_MSK[[#This Row],[//]])=0,"",INDEX(INDIRECT(DIR&amp;$2:$2),B_MSK[[#This Row],[//]])))</f>
        <v>0.125</v>
      </c>
      <c r="P276" s="3">
        <f ca="1">IF(B_MSK[[#This Row],[//]]="","",IF(INDEX(INDIRECT(DIR&amp;$2:$2),B_MSK[[#This Row],[//]])=0,"",INDEX(INDIRECT(DIR&amp;$2:$2),B_MSK[[#This Row],[//]])))</f>
        <v>0.05</v>
      </c>
      <c r="Q276" s="12">
        <f ca="1">IF(B_MSK[[#This Row],[//]]="","",INDEX(INDIRECT(DIR&amp;$2:$2),B_MSK[[#This Row],[//]]))</f>
        <v>1417281.25</v>
      </c>
      <c r="R2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6" s="37">
        <f ca="1">IF(B_MSK[[#This Row],[//]]="","",INDEX(INDIRECT(DIR&amp;$2:$2),B_MSK[[#This Row],[//]]))</f>
        <v>0</v>
      </c>
      <c r="U276" s="38">
        <f ca="1">IF(SUMIF(B_MSK[NAMA BARANG],B_MSK[[#This Row],[NAMA BARANG]],B_MSK[JMLH BRG])=0,"",SUMIF(B_MSK[NAMA BARANG],B_MSK[[#This Row],[NAMA BARANG]],B_MSK[C]))</f>
        <v>8</v>
      </c>
      <c r="V276" s="7" t="str">
        <f ca="1">IF(B_MSK[[#This Row],[//]]="","",INDEX(INDIRECT(DIR&amp;$2:$2),B_MSK[[#This Row],[//]]))</f>
        <v>ERASER ER-B20BL JK</v>
      </c>
      <c r="W276" s="7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X276" s="5" t="str">
        <f ca="1">IF(B_MSK[[#This Row],[N.B.nota]]="","",IF(MATCH(B_MSK[[#This Row],[concat]],[2]!db[NB NOTA_C],0)&gt;0,"ada",0))</f>
        <v>ada</v>
      </c>
      <c r="Y276" s="5" t="str">
        <f ca="1">IF(B_MSK[[#This Row],[N.B.nota]]="","",ADDRESS(ROW(B_MSK[QB]),COLUMN(B_MSK[QB]))&amp;":"&amp;ADDRESS(ROW(),COLUMN(B_MSK[QB])))</f>
        <v>$D$4:$D$276</v>
      </c>
      <c r="Z276" s="5">
        <f ca="1">IF(B_MSK[[#This Row],[concat]]="","",MATCH(B_MSK[[#This Row],[concat]],[2]!db[NB NOTA_C],0)+1)</f>
        <v>687</v>
      </c>
      <c r="AA276" s="5" t="str">
        <f ca="1">IF(B_MSK[[#This Row],[//]]="","",HYPERLINK("[D:\kerja\BANK EXP\BARU\DB.XLSX]DB!e"&amp;B_MSK[[#This Row],[DB_ROW]],"&gt;"))</f>
        <v>&gt;</v>
      </c>
      <c r="AB276" s="30" t="str">
        <f ca="1">MID(B_MSK[[#This Row],[/ STN_1]],FIND(" ",B_MSK[[#This Row],[/ STN_1]])+1,LEN(B_MSK[[#This Row],[/ STN_1]]))</f>
        <v xml:space="preserve">BOX </v>
      </c>
      <c r="AC276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2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7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27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76" s="15" t="str">
        <f ca="1">IF(B_MSK[[#This Row],[HARGA_2]]="","",IF(MID(B_MSK[[#This Row],[/ STN_2]],FIND(" ",B_MSK[[#This Row],[/ STN_2]])+1,LEN(B_MSK[[#This Row],[/ STN_2]]))="LSN",B_MSK[[#This Row],[HARGA_2]]/12,""))</f>
        <v/>
      </c>
      <c r="AH276" s="7" t="str">
        <f ca="1">IF(B_MSK[[#This Row],[HARGA_3]]="","","/ "&amp;"PCS")</f>
        <v/>
      </c>
      <c r="AI276" s="15">
        <f ca="1">IF(B_MSK[[#This Row],[HARGA_3]]="",IF(B_MSK[[#This Row],[HARGA_2]]="",IF(B_MSK[[#This Row],[HARGA_1]]="","",B_MSK[[#This Row],[HARGA_1]]),B_MSK[[#This Row],[HARGA_2]]),B_MSK[[#This Row],[HARGA_3]])</f>
        <v>1705</v>
      </c>
      <c r="AJ27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6" s="5" t="str">
        <f ca="1">IF(B_MSK[[#This Row],[//]]="","",SUBSTITUTE(SUBSTITUTE(SUBSTITUTE(B_MSK[[#This Row],[QTY/ CTN]]," ","_",2),"(",""),")","")&amp;"_")</f>
        <v>50 BOX_20 PCS_</v>
      </c>
      <c r="AL276" s="5">
        <f ca="1">IF(B_MSK[[#This Row],[A_B]]="","",SEARCH("_",B_MSK[[#This Row],[A_B]]))</f>
        <v>7</v>
      </c>
      <c r="AM276" s="5">
        <f ca="1">IF(B_MSK[[#This Row],[A_B]]="","",LEN(B_MSK[[#This Row],[A_B]]))</f>
        <v>14</v>
      </c>
      <c r="AN276" s="5" t="str">
        <f ca="1">IF(B_MSK[[#This Row],[A_B]]="","",LEFT(B_MSK[[#This Row],[QTY/ CTN]],B_MSK[[#This Row],[A_B_1]]))</f>
        <v xml:space="preserve">50 BOX </v>
      </c>
      <c r="AO276" s="5" t="str">
        <f ca="1">IF(B_MSK[[#This Row],[A_B]]="","",LEFT(B_MSK[[#This Row],[A_]],SEARCH(" ",B_MSK[[#This Row],[A_]])-1))</f>
        <v>50</v>
      </c>
      <c r="AP276" s="5" t="str">
        <f ca="1">IF(B_MSK[[#This Row],[A_B]]="","",RIGHT(B_MSK[[#This Row],[A_]],LEN(B_MSK[[#This Row],[A_]])-SEARCH(" ",B_MSK[[#This Row],[A_]])))</f>
        <v xml:space="preserve">BOX </v>
      </c>
      <c r="AQ2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276" s="5" t="str">
        <f ca="1">IF(B_MSK[[#This Row],[B_]]="","",LEFT(B_MSK[[#This Row],[B_]],SEARCH(" ",B_MSK[[#This Row],[B_]])))</f>
        <v xml:space="preserve">20 </v>
      </c>
      <c r="AS276" s="5" t="str">
        <f ca="1">IF(B_MSK[[#This Row],[B_]]="","",RIGHT(B_MSK[[#This Row],[B_]],LEN(B_MSK[[#This Row],[B_]])-SEARCH(" ",B_MSK[[#This Row],[B_]])))</f>
        <v>PCS</v>
      </c>
      <c r="AT276" s="5" t="str">
        <f ca="1">IF(B_MSK[[#This Row],[B_2]]="LSN",12,"")</f>
        <v/>
      </c>
      <c r="AU276" s="5" t="str">
        <f ca="1">IF(B_MSK[[#This Row],[C_1]]="","","PCS")</f>
        <v/>
      </c>
      <c r="AV276" s="5">
        <f ca="1">IF(B_MSK[[#This Row],[A_1]]="","",B_MSK[[#This Row],[A_1]]*IF(B_MSK[[#This Row],[B_1]]="",1,B_MSK[[#This Row],[B_1]])*IF(B_MSK[[#This Row],[C_1]]="",1,B_MSK[[#This Row],[C_1]]))</f>
        <v>1000</v>
      </c>
      <c r="AW276" s="5" t="str">
        <f ca="1">IF(B_MSK[[#This Row],[C_2]]="",IF(B_MSK[[#This Row],[B_2]]="",IF(B_MSK[[#This Row],[A_2]]="","",B_MSK[[#This Row],[A_2]]),B_MSK[[#This Row],[B_2]]),B_MSK[[#This Row],[C_2]])</f>
        <v>PCS</v>
      </c>
      <c r="AX276" s="2">
        <f ca="1">IF(ISNUMBER(B_MSK[[#This Row],[TANGGAL DATANG]]),B_MSK[[#This Row],[TANGGAL DATANG]],AX275)</f>
        <v>44937</v>
      </c>
      <c r="AY276" s="5" t="e">
        <f ca="1">IF(B_MSK[[#This Row],[DB_ROW]]="","",INDEX([3]!db[JENIS],B_MSK[[#This Row],[DB_ROW]]-1))</f>
        <v>#REF!</v>
      </c>
      <c r="AZ276" s="5">
        <f ca="1">IF(B_MSK[[#This Row],[A_1]]="","",B_MSK[[#This Row],[A_1]])*1</f>
        <v>50</v>
      </c>
      <c r="BA276" s="5" t="str">
        <f ca="1">IF(B_MSK[[#This Row],[//]]="","",INDEX(INDIRECT(DIR&amp;$2:$2),B_MSK[[#This Row],[//]]))</f>
        <v>ARTO MORO</v>
      </c>
      <c r="BB276" s="5" t="str">
        <f ca="1">CONCATENATE(B_MSK[[#This Row],[concat]],B_MSK[[#This Row],[HARGA_X]],B_MSK[[#This Row],[SAT]])</f>
        <v>erasererb20bljk1705BOX</v>
      </c>
    </row>
    <row r="277" spans="1:54" x14ac:dyDescent="0.25">
      <c r="A277" s="6" t="s">
        <v>128</v>
      </c>
      <c r="B277" s="5" t="str">
        <f ca="1">IF(B_MSK[[#This Row],[N_ID]]="","",INDEX(INDIRECT(DIR&amp;$2:$2),MATCH(B_MSK[[#This Row],[N_ID]],INDIRECT(DIR&amp;"!NOTA[ID_P]"),0)))</f>
        <v/>
      </c>
      <c r="C277" s="5" t="str">
        <f ca="1">IF(B_MSK[[#This Row],[//]]="","",HYPERLINK("["&amp;SUBSTITUTE(DIR,"'","")&amp;"]NOTA!D"&amp;B_MSK[[#This Row],[//]]+2,"&gt;"))</f>
        <v>&gt;</v>
      </c>
      <c r="D277" s="5" t="str">
        <f ca="1">IF(B_MSK[[#This Row],[N_ID]]="","",COUNTIF(INDIRECT(DIR&amp;"!NOTA[ID_H]"),B_MSK[[#This Row],[ID NOTA]]))</f>
        <v/>
      </c>
      <c r="E27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274</v>
      </c>
      <c r="F2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7" s="7" t="str">
        <f ca="1">IF(B_MSK[[#This Row],[stt]]="ada",INDEX([2]!db[NB BM],B_MSK[DB_ROW]-1),"")</f>
        <v>Crayon putar JK TWCR-12 S</v>
      </c>
      <c r="H277" s="7" t="str">
        <f ca="1">IF(B_MSK[[#This Row],[//]]="","",INDEX(INDIRECT(DIR&amp;$2:$2),B_MSK[[#This Row],[//]]))</f>
        <v>ATALI MAKMUR</v>
      </c>
      <c r="I277" s="27" t="str">
        <f ca="1">IF(B_MSK[[#This Row],[//]]="","",INDEX(INDIRECT(DB_PATH&amp;$2:$2),B_MSK[[#This Row],[DB_ROW]]-1))</f>
        <v>12 LSN</v>
      </c>
      <c r="J277" s="5">
        <f ca="1">IF(B_MSK[[#This Row],[//]]="","",IF(INDEX(INDIRECT(DIR&amp;$2:$2),B_MSK[[#This Row],[//]])="","",INDEX(INDIRECT(DIR&amp;$2:$2),B_MSK[[#This Row],[//]])))</f>
        <v>1</v>
      </c>
      <c r="K277" s="5">
        <f ca="1">IF(B_MSK[[#This Row],[//]]="","",IF(INDEX(INDIRECT(DIR&amp;$2:$2),B_MSK[[#This Row],[//]])="","",INDEX(INDIRECT(DIR&amp;$2:$2),B_MSK[[#This Row],[//]])))</f>
        <v>144</v>
      </c>
      <c r="L277" s="5" t="str">
        <f ca="1">IF(B_MSK[[#This Row],[//]]="","",IF(INDEX(INDIRECT(DIR&amp;$2:$2),B_MSK[[#This Row],[//]])="","",INDEX(INDIRECT(DIR&amp;$2:$2),B_MSK[[#This Row],[//]])))</f>
        <v>SET</v>
      </c>
      <c r="M277" s="13">
        <f ca="1">IF(B_MSK[[#This Row],[//]]="","",INDEX(INDIRECT(DIR&amp;$2:$2),B_MSK[[#This Row],[//]]))</f>
        <v>23900</v>
      </c>
      <c r="N277" s="13">
        <f ca="1">IF(OR(B_MSK[[#This Row],[//]]="",),"",INDEX(INDIRECT(DIR&amp;$2:$2),B_MSK[[#This Row],[//]]))</f>
        <v>3441600</v>
      </c>
      <c r="O277" s="3">
        <f ca="1">IF(B_MSK[[#This Row],[//]]="","",IF(INDEX(INDIRECT(DIR&amp;$2:$2),B_MSK[[#This Row],[//]])=0,"",INDEX(INDIRECT(DIR&amp;$2:$2),B_MSK[[#This Row],[//]])))</f>
        <v>0.125</v>
      </c>
      <c r="P277" s="3">
        <f ca="1">IF(B_MSK[[#This Row],[//]]="","",IF(INDEX(INDIRECT(DIR&amp;$2:$2),B_MSK[[#This Row],[//]])=0,"",INDEX(INDIRECT(DIR&amp;$2:$2),B_MSK[[#This Row],[//]])))</f>
        <v>0.05</v>
      </c>
      <c r="Q277" s="12">
        <f ca="1">IF(B_MSK[[#This Row],[//]]="","",INDEX(INDIRECT(DIR&amp;$2:$2),B_MSK[[#This Row],[//]]))</f>
        <v>2860830</v>
      </c>
      <c r="R2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7" s="37">
        <f ca="1">IF(B_MSK[[#This Row],[//]]="","",INDEX(INDIRECT(DIR&amp;$2:$2),B_MSK[[#This Row],[//]]))</f>
        <v>0</v>
      </c>
      <c r="U277" s="38">
        <f ca="1">IF(SUMIF(B_MSK[NAMA BARANG],B_MSK[[#This Row],[NAMA BARANG]],B_MSK[JMLH BRG])=0,"",SUMIF(B_MSK[NAMA BARANG],B_MSK[[#This Row],[NAMA BARANG]],B_MSK[C]))</f>
        <v>8</v>
      </c>
      <c r="V277" s="7" t="str">
        <f ca="1">IF(B_MSK[[#This Row],[//]]="","",INDEX(INDIRECT(DIR&amp;$2:$2),B_MSK[[#This Row],[//]]))</f>
        <v>CRAYON PUTAR TWCR-12S JK</v>
      </c>
      <c r="W277" s="7" t="str">
        <f ca="1">LOWER(SUBSTITUTE(SUBSTITUTE(SUBSTITUTE(SUBSTITUTE(SUBSTITUTE(SUBSTITUTE(SUBSTITUTE(SUBSTITUTE(SUBSTITUTE(B_MSK[[#This Row],[N.B.nota]]," ",""),"-",""),"(",""),")",""),".",""),",",""),"/",""),"""",""),"+",""))</f>
        <v>crayonputartwcr12sjk</v>
      </c>
      <c r="X277" s="5" t="str">
        <f ca="1">IF(B_MSK[[#This Row],[N.B.nota]]="","",IF(MATCH(B_MSK[[#This Row],[concat]],[2]!db[NB NOTA_C],0)&gt;0,"ada",0))</f>
        <v>ada</v>
      </c>
      <c r="Y277" s="5" t="str">
        <f ca="1">IF(B_MSK[[#This Row],[N.B.nota]]="","",ADDRESS(ROW(B_MSK[QB]),COLUMN(B_MSK[QB]))&amp;":"&amp;ADDRESS(ROW(),COLUMN(B_MSK[QB])))</f>
        <v>$D$4:$D$277</v>
      </c>
      <c r="Z277" s="5">
        <f ca="1">IF(B_MSK[[#This Row],[concat]]="","",MATCH(B_MSK[[#This Row],[concat]],[2]!db[NB NOTA_C],0)+1)</f>
        <v>553</v>
      </c>
      <c r="AA277" s="5" t="str">
        <f ca="1">IF(B_MSK[[#This Row],[//]]="","",HYPERLINK("[D:\kerja\BANK EXP\BARU\DB.XLSX]DB!e"&amp;B_MSK[[#This Row],[DB_ROW]],"&gt;"))</f>
        <v>&gt;</v>
      </c>
      <c r="AB277" s="30" t="str">
        <f ca="1">MID(B_MSK[[#This Row],[/ STN_1]],FIND(" ",B_MSK[[#This Row],[/ STN_1]])+1,LEN(B_MSK[[#This Row],[/ STN_1]]))</f>
        <v>LSN</v>
      </c>
      <c r="AC277" s="11">
        <f ca="1">IF(B_MSK[[#This Row],[//]]="","",IF(B_MSK[[#This Row],[ JUMLAH ]]="","",IF(B_MSK[[#This Row],[C]]="",B_MSK[[#This Row],[HARGA CTN]]/B_MSK[[#This Row],[JMLH BRG]],B_MSK[[#This Row],[HARGA CTN]]/B_MSK[[#This Row],[A_1]])))</f>
        <v>286800</v>
      </c>
      <c r="AD2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7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23900</v>
      </c>
      <c r="AF27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77" s="15" t="str">
        <f ca="1">IF(B_MSK[[#This Row],[HARGA_2]]="","",IF(MID(B_MSK[[#This Row],[/ STN_2]],FIND(" ",B_MSK[[#This Row],[/ STN_2]])+1,LEN(B_MSK[[#This Row],[/ STN_2]]))="LSN",B_MSK[[#This Row],[HARGA_2]]/12,""))</f>
        <v/>
      </c>
      <c r="AH277" s="7" t="str">
        <f ca="1">IF(B_MSK[[#This Row],[HARGA_3]]="","","/ "&amp;"PCS")</f>
        <v/>
      </c>
      <c r="AI277" s="15">
        <f ca="1">IF(B_MSK[[#This Row],[HARGA_3]]="",IF(B_MSK[[#This Row],[HARGA_2]]="",IF(B_MSK[[#This Row],[HARGA_1]]="","",B_MSK[[#This Row],[HARGA_1]]),B_MSK[[#This Row],[HARGA_2]]),B_MSK[[#This Row],[HARGA_3]])</f>
        <v>23900</v>
      </c>
      <c r="AJ27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7" s="5" t="str">
        <f ca="1">IF(B_MSK[[#This Row],[//]]="","",SUBSTITUTE(SUBSTITUTE(SUBSTITUTE(B_MSK[[#This Row],[QTY/ CTN]]," ","_",2),"(",""),")","")&amp;"_")</f>
        <v>12 LSN_</v>
      </c>
      <c r="AL277" s="5">
        <f ca="1">IF(B_MSK[[#This Row],[A_B]]="","",SEARCH("_",B_MSK[[#This Row],[A_B]]))</f>
        <v>7</v>
      </c>
      <c r="AM277" s="5">
        <f ca="1">IF(B_MSK[[#This Row],[A_B]]="","",LEN(B_MSK[[#This Row],[A_B]]))</f>
        <v>7</v>
      </c>
      <c r="AN277" s="5" t="str">
        <f ca="1">IF(B_MSK[[#This Row],[A_B]]="","",LEFT(B_MSK[[#This Row],[QTY/ CTN]],B_MSK[[#This Row],[A_B_1]]))</f>
        <v>12 LSN</v>
      </c>
      <c r="AO277" s="5" t="str">
        <f ca="1">IF(B_MSK[[#This Row],[A_B]]="","",LEFT(B_MSK[[#This Row],[A_]],SEARCH(" ",B_MSK[[#This Row],[A_]])-1))</f>
        <v>12</v>
      </c>
      <c r="AP277" s="5" t="str">
        <f ca="1">IF(B_MSK[[#This Row],[A_B]]="","",RIGHT(B_MSK[[#This Row],[A_]],LEN(B_MSK[[#This Row],[A_]])-SEARCH(" ",B_MSK[[#This Row],[A_]])))</f>
        <v>LSN</v>
      </c>
      <c r="AQ2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77" s="5" t="str">
        <f ca="1">IF(B_MSK[[#This Row],[B_]]="","",LEFT(B_MSK[[#This Row],[B_]],SEARCH(" ",B_MSK[[#This Row],[B_]])))</f>
        <v xml:space="preserve">12 </v>
      </c>
      <c r="AS277" s="5" t="str">
        <f ca="1">IF(B_MSK[[#This Row],[B_]]="","",RIGHT(B_MSK[[#This Row],[B_]],LEN(B_MSK[[#This Row],[B_]])-SEARCH(" ",B_MSK[[#This Row],[B_]])))</f>
        <v>PCS</v>
      </c>
      <c r="AT277" s="5" t="str">
        <f ca="1">IF(B_MSK[[#This Row],[B_2]]="LSN",12,"")</f>
        <v/>
      </c>
      <c r="AU277" s="5" t="str">
        <f ca="1">IF(B_MSK[[#This Row],[C_1]]="","","PCS")</f>
        <v/>
      </c>
      <c r="AV277" s="5">
        <f ca="1">IF(B_MSK[[#This Row],[A_1]]="","",B_MSK[[#This Row],[A_1]]*IF(B_MSK[[#This Row],[B_1]]="",1,B_MSK[[#This Row],[B_1]])*IF(B_MSK[[#This Row],[C_1]]="",1,B_MSK[[#This Row],[C_1]]))</f>
        <v>144</v>
      </c>
      <c r="AW277" s="5" t="str">
        <f ca="1">IF(B_MSK[[#This Row],[C_2]]="",IF(B_MSK[[#This Row],[B_2]]="",IF(B_MSK[[#This Row],[A_2]]="","",B_MSK[[#This Row],[A_2]]),B_MSK[[#This Row],[B_2]]),B_MSK[[#This Row],[C_2]])</f>
        <v>PCS</v>
      </c>
      <c r="AX277" s="2">
        <f ca="1">IF(ISNUMBER(B_MSK[[#This Row],[TANGGAL DATANG]]),B_MSK[[#This Row],[TANGGAL DATANG]],AX276)</f>
        <v>44937</v>
      </c>
      <c r="AY277" s="5" t="e">
        <f ca="1">IF(B_MSK[[#This Row],[DB_ROW]]="","",INDEX([3]!db[JENIS],B_MSK[[#This Row],[DB_ROW]]-1))</f>
        <v>#REF!</v>
      </c>
      <c r="AZ277" s="5">
        <f ca="1">IF(B_MSK[[#This Row],[A_1]]="","",B_MSK[[#This Row],[A_1]])*1</f>
        <v>12</v>
      </c>
      <c r="BA277" s="5" t="str">
        <f ca="1">IF(B_MSK[[#This Row],[//]]="","",INDEX(INDIRECT(DIR&amp;$2:$2),B_MSK[[#This Row],[//]]))</f>
        <v>ARTO MORO</v>
      </c>
      <c r="BB277" s="5" t="str">
        <f ca="1">CONCATENATE(B_MSK[[#This Row],[concat]],B_MSK[[#This Row],[HARGA_X]],B_MSK[[#This Row],[SAT]])</f>
        <v>crayonputartwcr12sjk23900SET</v>
      </c>
    </row>
    <row r="278" spans="1:54" x14ac:dyDescent="0.25">
      <c r="A278" s="6" t="s">
        <v>128</v>
      </c>
      <c r="B278" s="5" t="str">
        <f ca="1">IF(B_MSK[[#This Row],[N_ID]]="","",INDEX(INDIRECT(DIR&amp;$2:$2),MATCH(B_MSK[[#This Row],[N_ID]],INDIRECT(DIR&amp;"!NOTA[ID_P]"),0)))</f>
        <v/>
      </c>
      <c r="C278" s="5" t="str">
        <f ca="1">IF(B_MSK[[#This Row],[//]]="","",HYPERLINK("["&amp;SUBSTITUTE(DIR,"'","")&amp;"]NOTA!D"&amp;B_MSK[[#This Row],[//]]+2,"&gt;"))</f>
        <v>&gt;</v>
      </c>
      <c r="D278" s="5" t="str">
        <f ca="1">IF(B_MSK[[#This Row],[N_ID]]="","",COUNTIF(INDIRECT(DIR&amp;"!NOTA[ID_H]"),B_MSK[[#This Row],[ID NOTA]]))</f>
        <v/>
      </c>
      <c r="E2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275</v>
      </c>
      <c r="F2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8" s="7" t="str">
        <f ca="1">IF(B_MSK[[#This Row],[stt]]="ada",INDEX([2]!db[NB BM],B_MSK[DB_ROW]-1),"")</f>
        <v>Gunting JK SC-828</v>
      </c>
      <c r="H278" s="7" t="str">
        <f ca="1">IF(B_MSK[[#This Row],[//]]="","",INDEX(INDIRECT(DIR&amp;$2:$2),B_MSK[[#This Row],[//]]))</f>
        <v>ATALI MAKMUR</v>
      </c>
      <c r="I278" s="27" t="str">
        <f ca="1">IF(B_MSK[[#This Row],[//]]="","",INDEX(INDIRECT(DB_PATH&amp;$2:$2),B_MSK[[#This Row],[DB_ROW]]-1))</f>
        <v>12 LSN</v>
      </c>
      <c r="J278" s="5">
        <f ca="1">IF(B_MSK[[#This Row],[//]]="","",IF(INDEX(INDIRECT(DIR&amp;$2:$2),B_MSK[[#This Row],[//]])="","",INDEX(INDIRECT(DIR&amp;$2:$2),B_MSK[[#This Row],[//]])))</f>
        <v>2</v>
      </c>
      <c r="K278" s="5">
        <f ca="1">IF(B_MSK[[#This Row],[//]]="","",IF(INDEX(INDIRECT(DIR&amp;$2:$2),B_MSK[[#This Row],[//]])="","",INDEX(INDIRECT(DIR&amp;$2:$2),B_MSK[[#This Row],[//]])))</f>
        <v>288</v>
      </c>
      <c r="L278" s="5" t="str">
        <f ca="1">IF(B_MSK[[#This Row],[//]]="","",IF(INDEX(INDIRECT(DIR&amp;$2:$2),B_MSK[[#This Row],[//]])="","",INDEX(INDIRECT(DIR&amp;$2:$2),B_MSK[[#This Row],[//]])))</f>
        <v>PCS</v>
      </c>
      <c r="M278" s="13">
        <f ca="1">IF(B_MSK[[#This Row],[//]]="","",INDEX(INDIRECT(DIR&amp;$2:$2),B_MSK[[#This Row],[//]]))</f>
        <v>4350</v>
      </c>
      <c r="N278" s="13">
        <f ca="1">IF(OR(B_MSK[[#This Row],[//]]="",),"",INDEX(INDIRECT(DIR&amp;$2:$2),B_MSK[[#This Row],[//]]))</f>
        <v>626400</v>
      </c>
      <c r="O278" s="3">
        <f ca="1">IF(B_MSK[[#This Row],[//]]="","",IF(INDEX(INDIRECT(DIR&amp;$2:$2),B_MSK[[#This Row],[//]])=0,"",INDEX(INDIRECT(DIR&amp;$2:$2),B_MSK[[#This Row],[//]])))</f>
        <v>0.125</v>
      </c>
      <c r="P278" s="3">
        <f ca="1">IF(B_MSK[[#This Row],[//]]="","",IF(INDEX(INDIRECT(DIR&amp;$2:$2),B_MSK[[#This Row],[//]])=0,"",INDEX(INDIRECT(DIR&amp;$2:$2),B_MSK[[#This Row],[//]])))</f>
        <v>0.05</v>
      </c>
      <c r="Q278" s="12">
        <f ca="1">IF(B_MSK[[#This Row],[//]]="","",INDEX(INDIRECT(DIR&amp;$2:$2),B_MSK[[#This Row],[//]]))</f>
        <v>1041390</v>
      </c>
      <c r="R2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8" s="37">
        <f ca="1">IF(B_MSK[[#This Row],[//]]="","",INDEX(INDIRECT(DIR&amp;$2:$2),B_MSK[[#This Row],[//]]))</f>
        <v>0</v>
      </c>
      <c r="U278" s="38">
        <f ca="1">IF(SUMIF(B_MSK[NAMA BARANG],B_MSK[[#This Row],[NAMA BARANG]],B_MSK[JMLH BRG])=0,"",SUMIF(B_MSK[NAMA BARANG],B_MSK[[#This Row],[NAMA BARANG]],B_MSK[C]))</f>
        <v>11</v>
      </c>
      <c r="V278" s="7" t="str">
        <f ca="1">IF(B_MSK[[#This Row],[//]]="","",INDEX(INDIRECT(DIR&amp;$2:$2),B_MSK[[#This Row],[//]]))</f>
        <v>SCISSOR SC-828 JK</v>
      </c>
      <c r="W278" s="7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X278" s="5" t="str">
        <f ca="1">IF(B_MSK[[#This Row],[N.B.nota]]="","",IF(MATCH(B_MSK[[#This Row],[concat]],[2]!db[NB NOTA_C],0)&gt;0,"ada",0))</f>
        <v>ada</v>
      </c>
      <c r="Y278" s="5" t="str">
        <f ca="1">IF(B_MSK[[#This Row],[N.B.nota]]="","",ADDRESS(ROW(B_MSK[QB]),COLUMN(B_MSK[QB]))&amp;":"&amp;ADDRESS(ROW(),COLUMN(B_MSK[QB])))</f>
        <v>$D$4:$D$278</v>
      </c>
      <c r="Z278" s="5">
        <f ca="1">IF(B_MSK[[#This Row],[concat]]="","",MATCH(B_MSK[[#This Row],[concat]],[2]!db[NB NOTA_C],0)+1)</f>
        <v>1920</v>
      </c>
      <c r="AA278" s="5" t="str">
        <f ca="1">IF(B_MSK[[#This Row],[//]]="","",HYPERLINK("[D:\kerja\BANK EXP\BARU\DB.XLSX]DB!e"&amp;B_MSK[[#This Row],[DB_ROW]],"&gt;"))</f>
        <v>&gt;</v>
      </c>
      <c r="AB278" s="30" t="str">
        <f ca="1">MID(B_MSK[[#This Row],[/ STN_1]],FIND(" ",B_MSK[[#This Row],[/ STN_1]])+1,LEN(B_MSK[[#This Row],[/ STN_1]]))</f>
        <v>LSN</v>
      </c>
      <c r="AC278" s="11">
        <f ca="1">IF(B_MSK[[#This Row],[//]]="","",IF(B_MSK[[#This Row],[ JUMLAH ]]="","",IF(B_MSK[[#This Row],[C]]="",B_MSK[[#This Row],[HARGA CTN]]/B_MSK[[#This Row],[JMLH BRG]],B_MSK[[#This Row],[HARGA CTN]]/B_MSK[[#This Row],[A_1]])))</f>
        <v>52200</v>
      </c>
      <c r="AD2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7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4350</v>
      </c>
      <c r="AF27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78" s="15" t="str">
        <f ca="1">IF(B_MSK[[#This Row],[HARGA_2]]="","",IF(MID(B_MSK[[#This Row],[/ STN_2]],FIND(" ",B_MSK[[#This Row],[/ STN_2]])+1,LEN(B_MSK[[#This Row],[/ STN_2]]))="LSN",B_MSK[[#This Row],[HARGA_2]]/12,""))</f>
        <v/>
      </c>
      <c r="AH278" s="7" t="str">
        <f ca="1">IF(B_MSK[[#This Row],[HARGA_3]]="","","/ "&amp;"PCS")</f>
        <v/>
      </c>
      <c r="AI278" s="15">
        <f ca="1">IF(B_MSK[[#This Row],[HARGA_3]]="",IF(B_MSK[[#This Row],[HARGA_2]]="",IF(B_MSK[[#This Row],[HARGA_1]]="","",B_MSK[[#This Row],[HARGA_1]]),B_MSK[[#This Row],[HARGA_2]]),B_MSK[[#This Row],[HARGA_3]])</f>
        <v>4350</v>
      </c>
      <c r="AJ27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8" s="5" t="str">
        <f ca="1">IF(B_MSK[[#This Row],[//]]="","",SUBSTITUTE(SUBSTITUTE(SUBSTITUTE(B_MSK[[#This Row],[QTY/ CTN]]," ","_",2),"(",""),")","")&amp;"_")</f>
        <v>12 LSN_</v>
      </c>
      <c r="AL278" s="5">
        <f ca="1">IF(B_MSK[[#This Row],[A_B]]="","",SEARCH("_",B_MSK[[#This Row],[A_B]]))</f>
        <v>7</v>
      </c>
      <c r="AM278" s="5">
        <f ca="1">IF(B_MSK[[#This Row],[A_B]]="","",LEN(B_MSK[[#This Row],[A_B]]))</f>
        <v>7</v>
      </c>
      <c r="AN278" s="5" t="str">
        <f ca="1">IF(B_MSK[[#This Row],[A_B]]="","",LEFT(B_MSK[[#This Row],[QTY/ CTN]],B_MSK[[#This Row],[A_B_1]]))</f>
        <v>12 LSN</v>
      </c>
      <c r="AO278" s="5" t="str">
        <f ca="1">IF(B_MSK[[#This Row],[A_B]]="","",LEFT(B_MSK[[#This Row],[A_]],SEARCH(" ",B_MSK[[#This Row],[A_]])-1))</f>
        <v>12</v>
      </c>
      <c r="AP278" s="5" t="str">
        <f ca="1">IF(B_MSK[[#This Row],[A_B]]="","",RIGHT(B_MSK[[#This Row],[A_]],LEN(B_MSK[[#This Row],[A_]])-SEARCH(" ",B_MSK[[#This Row],[A_]])))</f>
        <v>LSN</v>
      </c>
      <c r="AQ2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78" s="5" t="str">
        <f ca="1">IF(B_MSK[[#This Row],[B_]]="","",LEFT(B_MSK[[#This Row],[B_]],SEARCH(" ",B_MSK[[#This Row],[B_]])))</f>
        <v xml:space="preserve">12 </v>
      </c>
      <c r="AS278" s="5" t="str">
        <f ca="1">IF(B_MSK[[#This Row],[B_]]="","",RIGHT(B_MSK[[#This Row],[B_]],LEN(B_MSK[[#This Row],[B_]])-SEARCH(" ",B_MSK[[#This Row],[B_]])))</f>
        <v>PCS</v>
      </c>
      <c r="AT278" s="5" t="str">
        <f ca="1">IF(B_MSK[[#This Row],[B_2]]="LSN",12,"")</f>
        <v/>
      </c>
      <c r="AU278" s="5" t="str">
        <f ca="1">IF(B_MSK[[#This Row],[C_1]]="","","PCS")</f>
        <v/>
      </c>
      <c r="AV278" s="5">
        <f ca="1">IF(B_MSK[[#This Row],[A_1]]="","",B_MSK[[#This Row],[A_1]]*IF(B_MSK[[#This Row],[B_1]]="",1,B_MSK[[#This Row],[B_1]])*IF(B_MSK[[#This Row],[C_1]]="",1,B_MSK[[#This Row],[C_1]]))</f>
        <v>144</v>
      </c>
      <c r="AW278" s="5" t="str">
        <f ca="1">IF(B_MSK[[#This Row],[C_2]]="",IF(B_MSK[[#This Row],[B_2]]="",IF(B_MSK[[#This Row],[A_2]]="","",B_MSK[[#This Row],[A_2]]),B_MSK[[#This Row],[B_2]]),B_MSK[[#This Row],[C_2]])</f>
        <v>PCS</v>
      </c>
      <c r="AX278" s="2">
        <f ca="1">IF(ISNUMBER(B_MSK[[#This Row],[TANGGAL DATANG]]),B_MSK[[#This Row],[TANGGAL DATANG]],AX277)</f>
        <v>44937</v>
      </c>
      <c r="AY278" s="5" t="e">
        <f ca="1">IF(B_MSK[[#This Row],[DB_ROW]]="","",INDEX([3]!db[JENIS],B_MSK[[#This Row],[DB_ROW]]-1))</f>
        <v>#REF!</v>
      </c>
      <c r="AZ278" s="5">
        <f ca="1">IF(B_MSK[[#This Row],[A_1]]="","",B_MSK[[#This Row],[A_1]])*1</f>
        <v>12</v>
      </c>
      <c r="BA278" s="5" t="str">
        <f ca="1">IF(B_MSK[[#This Row],[//]]="","",INDEX(INDIRECT(DIR&amp;$2:$2),B_MSK[[#This Row],[//]]))</f>
        <v>ARTO MORO</v>
      </c>
      <c r="BB278" s="5" t="str">
        <f ca="1">CONCATENATE(B_MSK[[#This Row],[concat]],B_MSK[[#This Row],[HARGA_X]],B_MSK[[#This Row],[SAT]])</f>
        <v>scissorsc828jk4350PCS</v>
      </c>
    </row>
    <row r="279" spans="1:54" x14ac:dyDescent="0.25">
      <c r="A279" s="6" t="s">
        <v>128</v>
      </c>
      <c r="B279" s="5" t="str">
        <f ca="1">IF(B_MSK[[#This Row],[N_ID]]="","",INDEX(INDIRECT(DIR&amp;$2:$2),MATCH(B_MSK[[#This Row],[N_ID]],INDIRECT(DIR&amp;"!NOTA[ID_P]"),0)))</f>
        <v/>
      </c>
      <c r="C279" s="5" t="str">
        <f ca="1">IF(B_MSK[[#This Row],[//]]="","",HYPERLINK("["&amp;SUBSTITUTE(DIR,"'","")&amp;"]NOTA!D"&amp;B_MSK[[#This Row],[//]]+2,"&gt;"))</f>
        <v>&gt;</v>
      </c>
      <c r="D279" s="5" t="str">
        <f ca="1">IF(B_MSK[[#This Row],[N_ID]]="","",COUNTIF(INDIRECT(DIR&amp;"!NOTA[ID_H]"),B_MSK[[#This Row],[ID NOTA]]))</f>
        <v/>
      </c>
      <c r="E2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276</v>
      </c>
      <c r="F2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9" s="7" t="str">
        <f ca="1">IF(B_MSK[[#This Row],[stt]]="ada",INDEX([2]!db[NB BM],B_MSK[DB_ROW]-1),"")</f>
        <v>Label JK LB-P2 LN 2brs</v>
      </c>
      <c r="H279" s="7" t="str">
        <f ca="1">IF(B_MSK[[#This Row],[//]]="","",INDEX(INDIRECT(DIR&amp;$2:$2),B_MSK[[#This Row],[//]]))</f>
        <v>ATALI MAKMUR</v>
      </c>
      <c r="I279" s="27" t="str">
        <f ca="1">IF(B_MSK[[#This Row],[//]]="","",INDEX(INDIRECT(DB_PATH&amp;$2:$2),B_MSK[[#This Row],[DB_ROW]]-1))</f>
        <v>50 PAK (10 ROL)</v>
      </c>
      <c r="J279" s="5">
        <f ca="1">IF(B_MSK[[#This Row],[//]]="","",IF(INDEX(INDIRECT(DIR&amp;$2:$2),B_MSK[[#This Row],[//]])="","",INDEX(INDIRECT(DIR&amp;$2:$2),B_MSK[[#This Row],[//]])))</f>
        <v>2</v>
      </c>
      <c r="K279" s="5">
        <f ca="1">IF(B_MSK[[#This Row],[//]]="","",IF(INDEX(INDIRECT(DIR&amp;$2:$2),B_MSK[[#This Row],[//]])="","",INDEX(INDIRECT(DIR&amp;$2:$2),B_MSK[[#This Row],[//]])))</f>
        <v>1000</v>
      </c>
      <c r="L279" s="5" t="str">
        <f ca="1">IF(B_MSK[[#This Row],[//]]="","",IF(INDEX(INDIRECT(DIR&amp;$2:$2),B_MSK[[#This Row],[//]])="","",INDEX(INDIRECT(DIR&amp;$2:$2),B_MSK[[#This Row],[//]])))</f>
        <v>ROL</v>
      </c>
      <c r="M279" s="13">
        <f ca="1">IF(B_MSK[[#This Row],[//]]="","",INDEX(INDIRECT(DIR&amp;$2:$2),B_MSK[[#This Row],[//]]))</f>
        <v>3050</v>
      </c>
      <c r="N279" s="13">
        <f ca="1">IF(OR(B_MSK[[#This Row],[//]]="",),"",INDEX(INDIRECT(DIR&amp;$2:$2),B_MSK[[#This Row],[//]]))</f>
        <v>1525000</v>
      </c>
      <c r="O279" s="3">
        <f ca="1">IF(B_MSK[[#This Row],[//]]="","",IF(INDEX(INDIRECT(DIR&amp;$2:$2),B_MSK[[#This Row],[//]])=0,"",INDEX(INDIRECT(DIR&amp;$2:$2),B_MSK[[#This Row],[//]])))</f>
        <v>0.125</v>
      </c>
      <c r="P279" s="3">
        <f ca="1">IF(B_MSK[[#This Row],[//]]="","",IF(INDEX(INDIRECT(DIR&amp;$2:$2),B_MSK[[#This Row],[//]])=0,"",INDEX(INDIRECT(DIR&amp;$2:$2),B_MSK[[#This Row],[//]])))</f>
        <v>0.05</v>
      </c>
      <c r="Q279" s="12">
        <f ca="1">IF(B_MSK[[#This Row],[//]]="","",INDEX(INDIRECT(DIR&amp;$2:$2),B_MSK[[#This Row],[//]]))</f>
        <v>2535312.5</v>
      </c>
      <c r="R2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9" s="37">
        <f ca="1">IF(B_MSK[[#This Row],[//]]="","",INDEX(INDIRECT(DIR&amp;$2:$2),B_MSK[[#This Row],[//]]))</f>
        <v>0</v>
      </c>
      <c r="U279" s="38">
        <f ca="1">IF(SUMIF(B_MSK[NAMA BARANG],B_MSK[[#This Row],[NAMA BARANG]],B_MSK[JMLH BRG])=0,"",SUMIF(B_MSK[NAMA BARANG],B_MSK[[#This Row],[NAMA BARANG]],B_MSK[C]))</f>
        <v>3</v>
      </c>
      <c r="V279" s="7" t="str">
        <f ca="1">IF(B_MSK[[#This Row],[//]]="","",INDEX(INDIRECT(DIR&amp;$2:$2),B_MSK[[#This Row],[//]]))</f>
        <v>LABEL LB-P2LN (2 BARIS) JK</v>
      </c>
      <c r="W279" s="7" t="str">
        <f ca="1">LOWER(SUBSTITUTE(SUBSTITUTE(SUBSTITUTE(SUBSTITUTE(SUBSTITUTE(SUBSTITUTE(SUBSTITUTE(SUBSTITUTE(SUBSTITUTE(B_MSK[[#This Row],[N.B.nota]]," ",""),"-",""),"(",""),")",""),".",""),",",""),"/",""),"""",""),"+",""))</f>
        <v>labellbp2ln2barisjk</v>
      </c>
      <c r="X279" s="5" t="str">
        <f ca="1">IF(B_MSK[[#This Row],[N.B.nota]]="","",IF(MATCH(B_MSK[[#This Row],[concat]],[2]!db[NB NOTA_C],0)&gt;0,"ada",0))</f>
        <v>ada</v>
      </c>
      <c r="Y279" s="5" t="str">
        <f ca="1">IF(B_MSK[[#This Row],[N.B.nota]]="","",ADDRESS(ROW(B_MSK[QB]),COLUMN(B_MSK[QB]))&amp;":"&amp;ADDRESS(ROW(),COLUMN(B_MSK[QB])))</f>
        <v>$D$4:$D$279</v>
      </c>
      <c r="Z279" s="5">
        <f ca="1">IF(B_MSK[[#This Row],[concat]]="","",MATCH(B_MSK[[#This Row],[concat]],[2]!db[NB NOTA_C],0)+1)</f>
        <v>1353</v>
      </c>
      <c r="AA279" s="5" t="str">
        <f ca="1">IF(B_MSK[[#This Row],[//]]="","",HYPERLINK("[D:\kerja\BANK EXP\BARU\DB.XLSX]DB!e"&amp;B_MSK[[#This Row],[DB_ROW]],"&gt;"))</f>
        <v>&gt;</v>
      </c>
      <c r="AB279" s="30" t="str">
        <f ca="1">MID(B_MSK[[#This Row],[/ STN_1]],FIND(" ",B_MSK[[#This Row],[/ STN_1]])+1,LEN(B_MSK[[#This Row],[/ STN_1]]))</f>
        <v xml:space="preserve">PAK </v>
      </c>
      <c r="AC279" s="11">
        <f ca="1">IF(B_MSK[[#This Row],[//]]="","",IF(B_MSK[[#This Row],[ JUMLAH ]]="","",IF(B_MSK[[#This Row],[C]]="",B_MSK[[#This Row],[HARGA CTN]]/B_MSK[[#This Row],[JMLH BRG]],B_MSK[[#This Row],[HARGA CTN]]/B_MSK[[#This Row],[A_1]])))</f>
        <v>30500</v>
      </c>
      <c r="AD2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27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3050</v>
      </c>
      <c r="AF279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279" s="15" t="str">
        <f ca="1">IF(B_MSK[[#This Row],[HARGA_2]]="","",IF(MID(B_MSK[[#This Row],[/ STN_2]],FIND(" ",B_MSK[[#This Row],[/ STN_2]])+1,LEN(B_MSK[[#This Row],[/ STN_2]]))="LSN",B_MSK[[#This Row],[HARGA_2]]/12,""))</f>
        <v/>
      </c>
      <c r="AH279" s="7" t="str">
        <f ca="1">IF(B_MSK[[#This Row],[HARGA_3]]="","","/ "&amp;"PCS")</f>
        <v/>
      </c>
      <c r="AI279" s="15">
        <f ca="1">IF(B_MSK[[#This Row],[HARGA_3]]="",IF(B_MSK[[#This Row],[HARGA_2]]="",IF(B_MSK[[#This Row],[HARGA_1]]="","",B_MSK[[#This Row],[HARGA_1]]),B_MSK[[#This Row],[HARGA_2]]),B_MSK[[#This Row],[HARGA_3]])</f>
        <v>3050</v>
      </c>
      <c r="AJ279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279" s="5" t="str">
        <f ca="1">IF(B_MSK[[#This Row],[//]]="","",SUBSTITUTE(SUBSTITUTE(SUBSTITUTE(B_MSK[[#This Row],[QTY/ CTN]]," ","_",2),"(",""),")","")&amp;"_")</f>
        <v>50 PAK_10 ROL_</v>
      </c>
      <c r="AL279" s="5">
        <f ca="1">IF(B_MSK[[#This Row],[A_B]]="","",SEARCH("_",B_MSK[[#This Row],[A_B]]))</f>
        <v>7</v>
      </c>
      <c r="AM279" s="5">
        <f ca="1">IF(B_MSK[[#This Row],[A_B]]="","",LEN(B_MSK[[#This Row],[A_B]]))</f>
        <v>14</v>
      </c>
      <c r="AN279" s="5" t="str">
        <f ca="1">IF(B_MSK[[#This Row],[A_B]]="","",LEFT(B_MSK[[#This Row],[QTY/ CTN]],B_MSK[[#This Row],[A_B_1]]))</f>
        <v xml:space="preserve">50 PAK </v>
      </c>
      <c r="AO279" s="5" t="str">
        <f ca="1">IF(B_MSK[[#This Row],[A_B]]="","",LEFT(B_MSK[[#This Row],[A_]],SEARCH(" ",B_MSK[[#This Row],[A_]])-1))</f>
        <v>50</v>
      </c>
      <c r="AP279" s="5" t="str">
        <f ca="1">IF(B_MSK[[#This Row],[A_B]]="","",RIGHT(B_MSK[[#This Row],[A_]],LEN(B_MSK[[#This Row],[A_]])-SEARCH(" ",B_MSK[[#This Row],[A_]])))</f>
        <v xml:space="preserve">PAK </v>
      </c>
      <c r="AQ2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279" s="5" t="str">
        <f ca="1">IF(B_MSK[[#This Row],[B_]]="","",LEFT(B_MSK[[#This Row],[B_]],SEARCH(" ",B_MSK[[#This Row],[B_]])))</f>
        <v xml:space="preserve">10 </v>
      </c>
      <c r="AS279" s="5" t="str">
        <f ca="1">IF(B_MSK[[#This Row],[B_]]="","",RIGHT(B_MSK[[#This Row],[B_]],LEN(B_MSK[[#This Row],[B_]])-SEARCH(" ",B_MSK[[#This Row],[B_]])))</f>
        <v>ROL</v>
      </c>
      <c r="AT279" s="5" t="str">
        <f ca="1">IF(B_MSK[[#This Row],[B_2]]="LSN",12,"")</f>
        <v/>
      </c>
      <c r="AU279" s="5" t="str">
        <f ca="1">IF(B_MSK[[#This Row],[C_1]]="","","PCS")</f>
        <v/>
      </c>
      <c r="AV279" s="5">
        <f ca="1">IF(B_MSK[[#This Row],[A_1]]="","",B_MSK[[#This Row],[A_1]]*IF(B_MSK[[#This Row],[B_1]]="",1,B_MSK[[#This Row],[B_1]])*IF(B_MSK[[#This Row],[C_1]]="",1,B_MSK[[#This Row],[C_1]]))</f>
        <v>500</v>
      </c>
      <c r="AW279" s="5" t="str">
        <f ca="1">IF(B_MSK[[#This Row],[C_2]]="",IF(B_MSK[[#This Row],[B_2]]="",IF(B_MSK[[#This Row],[A_2]]="","",B_MSK[[#This Row],[A_2]]),B_MSK[[#This Row],[B_2]]),B_MSK[[#This Row],[C_2]])</f>
        <v>ROL</v>
      </c>
      <c r="AX279" s="2">
        <f ca="1">IF(ISNUMBER(B_MSK[[#This Row],[TANGGAL DATANG]]),B_MSK[[#This Row],[TANGGAL DATANG]],AX278)</f>
        <v>44937</v>
      </c>
      <c r="AY279" s="5" t="e">
        <f ca="1">IF(B_MSK[[#This Row],[DB_ROW]]="","",INDEX([3]!db[JENIS],B_MSK[[#This Row],[DB_ROW]]-1))</f>
        <v>#REF!</v>
      </c>
      <c r="AZ279" s="5">
        <f ca="1">IF(B_MSK[[#This Row],[A_1]]="","",B_MSK[[#This Row],[A_1]])*1</f>
        <v>50</v>
      </c>
      <c r="BA279" s="5" t="str">
        <f ca="1">IF(B_MSK[[#This Row],[//]]="","",INDEX(INDIRECT(DIR&amp;$2:$2),B_MSK[[#This Row],[//]]))</f>
        <v>ARTO MORO</v>
      </c>
      <c r="BB279" s="5" t="str">
        <f ca="1">CONCATENATE(B_MSK[[#This Row],[concat]],B_MSK[[#This Row],[HARGA_X]],B_MSK[[#This Row],[SAT]])</f>
        <v>labellbp2ln2barisjk3050ROL</v>
      </c>
    </row>
    <row r="280" spans="1:54" x14ac:dyDescent="0.25">
      <c r="A280" s="6" t="s">
        <v>128</v>
      </c>
      <c r="B280" s="5" t="str">
        <f ca="1">IF(B_MSK[[#This Row],[N_ID]]="","",INDEX(INDIRECT(DIR&amp;$2:$2),MATCH(B_MSK[[#This Row],[N_ID]],INDIRECT(DIR&amp;"!NOTA[ID_P]"),0)))</f>
        <v/>
      </c>
      <c r="C280" s="5" t="str">
        <f ca="1">IF(B_MSK[[#This Row],[//]]="","",HYPERLINK("["&amp;SUBSTITUTE(DIR,"'","")&amp;"]NOTA!D"&amp;B_MSK[[#This Row],[//]]+2,"&gt;"))</f>
        <v>&gt;</v>
      </c>
      <c r="D280" s="5" t="str">
        <f ca="1">IF(B_MSK[[#This Row],[N_ID]]="","",COUNTIF(INDIRECT(DIR&amp;"!NOTA[ID_H]"),B_MSK[[#This Row],[ID NOTA]]))</f>
        <v/>
      </c>
      <c r="E2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277</v>
      </c>
      <c r="F2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0" s="7" t="str">
        <f ca="1">IF(B_MSK[[#This Row],[stt]]="ada",INDEX([2]!db[NB BM],B_MSK[DB_ROW]-1),"")</f>
        <v>Label JK LB-P2 CY 2brs kuning</v>
      </c>
      <c r="H280" s="7" t="str">
        <f ca="1">IF(B_MSK[[#This Row],[//]]="","",INDEX(INDIRECT(DIR&amp;$2:$2),B_MSK[[#This Row],[//]]))</f>
        <v>ATALI MAKMUR</v>
      </c>
      <c r="I280" s="27" t="str">
        <f ca="1">IF(B_MSK[[#This Row],[//]]="","",INDEX(INDIRECT(DB_PATH&amp;$2:$2),B_MSK[[#This Row],[DB_ROW]]-1))</f>
        <v>50 PAK (10 ROL)</v>
      </c>
      <c r="J280" s="5">
        <f ca="1">IF(B_MSK[[#This Row],[//]]="","",IF(INDEX(INDIRECT(DIR&amp;$2:$2),B_MSK[[#This Row],[//]])="","",INDEX(INDIRECT(DIR&amp;$2:$2),B_MSK[[#This Row],[//]])))</f>
        <v>1</v>
      </c>
      <c r="K280" s="5">
        <f ca="1">IF(B_MSK[[#This Row],[//]]="","",IF(INDEX(INDIRECT(DIR&amp;$2:$2),B_MSK[[#This Row],[//]])="","",INDEX(INDIRECT(DIR&amp;$2:$2),B_MSK[[#This Row],[//]])))</f>
        <v>500</v>
      </c>
      <c r="L280" s="5" t="str">
        <f ca="1">IF(B_MSK[[#This Row],[//]]="","",IF(INDEX(INDIRECT(DIR&amp;$2:$2),B_MSK[[#This Row],[//]])="","",INDEX(INDIRECT(DIR&amp;$2:$2),B_MSK[[#This Row],[//]])))</f>
        <v>ROL</v>
      </c>
      <c r="M280" s="13">
        <f ca="1">IF(B_MSK[[#This Row],[//]]="","",INDEX(INDIRECT(DIR&amp;$2:$2),B_MSK[[#This Row],[//]]))</f>
        <v>4200</v>
      </c>
      <c r="N280" s="13">
        <f ca="1">IF(OR(B_MSK[[#This Row],[//]]="",),"",INDEX(INDIRECT(DIR&amp;$2:$2),B_MSK[[#This Row],[//]]))</f>
        <v>2100000</v>
      </c>
      <c r="O280" s="3">
        <f ca="1">IF(B_MSK[[#This Row],[//]]="","",IF(INDEX(INDIRECT(DIR&amp;$2:$2),B_MSK[[#This Row],[//]])=0,"",INDEX(INDIRECT(DIR&amp;$2:$2),B_MSK[[#This Row],[//]])))</f>
        <v>0.125</v>
      </c>
      <c r="P280" s="3">
        <f ca="1">IF(B_MSK[[#This Row],[//]]="","",IF(INDEX(INDIRECT(DIR&amp;$2:$2),B_MSK[[#This Row],[//]])=0,"",INDEX(INDIRECT(DIR&amp;$2:$2),B_MSK[[#This Row],[//]])))</f>
        <v>0.05</v>
      </c>
      <c r="Q280" s="12">
        <f ca="1">IF(B_MSK[[#This Row],[//]]="","",INDEX(INDIRECT(DIR&amp;$2:$2),B_MSK[[#This Row],[//]]))</f>
        <v>1745625</v>
      </c>
      <c r="R2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0" s="37">
        <f ca="1">IF(B_MSK[[#This Row],[//]]="","",INDEX(INDIRECT(DIR&amp;$2:$2),B_MSK[[#This Row],[//]]))</f>
        <v>0</v>
      </c>
      <c r="U280" s="38">
        <f ca="1">IF(SUMIF(B_MSK[NAMA BARANG],B_MSK[[#This Row],[NAMA BARANG]],B_MSK[JMLH BRG])=0,"",SUMIF(B_MSK[NAMA BARANG],B_MSK[[#This Row],[NAMA BARANG]],B_MSK[C]))</f>
        <v>1</v>
      </c>
      <c r="V280" s="7" t="str">
        <f ca="1">IF(B_MSK[[#This Row],[//]]="","",INDEX(INDIRECT(DIR&amp;$2:$2),B_MSK[[#This Row],[//]]))</f>
        <v>LABEL LB-P2CY (2 BARIS, YELLOW) JK</v>
      </c>
      <c r="W280" s="7" t="str">
        <f ca="1">LOWER(SUBSTITUTE(SUBSTITUTE(SUBSTITUTE(SUBSTITUTE(SUBSTITUTE(SUBSTITUTE(SUBSTITUTE(SUBSTITUTE(SUBSTITUTE(B_MSK[[#This Row],[N.B.nota]]," ",""),"-",""),"(",""),")",""),".",""),",",""),"/",""),"""",""),"+",""))</f>
        <v>labellbp2cy2barisyellowjk</v>
      </c>
      <c r="X280" s="5" t="str">
        <f ca="1">IF(B_MSK[[#This Row],[N.B.nota]]="","",IF(MATCH(B_MSK[[#This Row],[concat]],[2]!db[NB NOTA_C],0)&gt;0,"ada",0))</f>
        <v>ada</v>
      </c>
      <c r="Y280" s="5" t="str">
        <f ca="1">IF(B_MSK[[#This Row],[N.B.nota]]="","",ADDRESS(ROW(B_MSK[QB]),COLUMN(B_MSK[QB]))&amp;":"&amp;ADDRESS(ROW(),COLUMN(B_MSK[QB])))</f>
        <v>$D$4:$D$280</v>
      </c>
      <c r="Z280" s="5">
        <f ca="1">IF(B_MSK[[#This Row],[concat]]="","",MATCH(B_MSK[[#This Row],[concat]],[2]!db[NB NOTA_C],0)+1)</f>
        <v>1352</v>
      </c>
      <c r="AA280" s="5" t="str">
        <f ca="1">IF(B_MSK[[#This Row],[//]]="","",HYPERLINK("[D:\kerja\BANK EXP\BARU\DB.XLSX]DB!e"&amp;B_MSK[[#This Row],[DB_ROW]],"&gt;"))</f>
        <v>&gt;</v>
      </c>
      <c r="AB280" s="30" t="str">
        <f ca="1">MID(B_MSK[[#This Row],[/ STN_1]],FIND(" ",B_MSK[[#This Row],[/ STN_1]])+1,LEN(B_MSK[[#This Row],[/ STN_1]]))</f>
        <v xml:space="preserve">PAK </v>
      </c>
      <c r="AC280" s="11">
        <f ca="1">IF(B_MSK[[#This Row],[//]]="","",IF(B_MSK[[#This Row],[ JUMLAH ]]="","",IF(B_MSK[[#This Row],[C]]="",B_MSK[[#This Row],[HARGA CTN]]/B_MSK[[#This Row],[JMLH BRG]],B_MSK[[#This Row],[HARGA CTN]]/B_MSK[[#This Row],[A_1]])))</f>
        <v>42000</v>
      </c>
      <c r="AD2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28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4200</v>
      </c>
      <c r="AF280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280" s="15" t="str">
        <f ca="1">IF(B_MSK[[#This Row],[HARGA_2]]="","",IF(MID(B_MSK[[#This Row],[/ STN_2]],FIND(" ",B_MSK[[#This Row],[/ STN_2]])+1,LEN(B_MSK[[#This Row],[/ STN_2]]))="LSN",B_MSK[[#This Row],[HARGA_2]]/12,""))</f>
        <v/>
      </c>
      <c r="AH280" s="7" t="str">
        <f ca="1">IF(B_MSK[[#This Row],[HARGA_3]]="","","/ "&amp;"PCS")</f>
        <v/>
      </c>
      <c r="AI280" s="15">
        <f ca="1">IF(B_MSK[[#This Row],[HARGA_3]]="",IF(B_MSK[[#This Row],[HARGA_2]]="",IF(B_MSK[[#This Row],[HARGA_1]]="","",B_MSK[[#This Row],[HARGA_1]]),B_MSK[[#This Row],[HARGA_2]]),B_MSK[[#This Row],[HARGA_3]])</f>
        <v>4200</v>
      </c>
      <c r="AJ280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280" s="5" t="str">
        <f ca="1">IF(B_MSK[[#This Row],[//]]="","",SUBSTITUTE(SUBSTITUTE(SUBSTITUTE(B_MSK[[#This Row],[QTY/ CTN]]," ","_",2),"(",""),")","")&amp;"_")</f>
        <v>50 PAK_10 ROL_</v>
      </c>
      <c r="AL280" s="5">
        <f ca="1">IF(B_MSK[[#This Row],[A_B]]="","",SEARCH("_",B_MSK[[#This Row],[A_B]]))</f>
        <v>7</v>
      </c>
      <c r="AM280" s="5">
        <f ca="1">IF(B_MSK[[#This Row],[A_B]]="","",LEN(B_MSK[[#This Row],[A_B]]))</f>
        <v>14</v>
      </c>
      <c r="AN280" s="5" t="str">
        <f ca="1">IF(B_MSK[[#This Row],[A_B]]="","",LEFT(B_MSK[[#This Row],[QTY/ CTN]],B_MSK[[#This Row],[A_B_1]]))</f>
        <v xml:space="preserve">50 PAK </v>
      </c>
      <c r="AO280" s="5" t="str">
        <f ca="1">IF(B_MSK[[#This Row],[A_B]]="","",LEFT(B_MSK[[#This Row],[A_]],SEARCH(" ",B_MSK[[#This Row],[A_]])-1))</f>
        <v>50</v>
      </c>
      <c r="AP280" s="5" t="str">
        <f ca="1">IF(B_MSK[[#This Row],[A_B]]="","",RIGHT(B_MSK[[#This Row],[A_]],LEN(B_MSK[[#This Row],[A_]])-SEARCH(" ",B_MSK[[#This Row],[A_]])))</f>
        <v xml:space="preserve">PAK </v>
      </c>
      <c r="AQ2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280" s="5" t="str">
        <f ca="1">IF(B_MSK[[#This Row],[B_]]="","",LEFT(B_MSK[[#This Row],[B_]],SEARCH(" ",B_MSK[[#This Row],[B_]])))</f>
        <v xml:space="preserve">10 </v>
      </c>
      <c r="AS280" s="5" t="str">
        <f ca="1">IF(B_MSK[[#This Row],[B_]]="","",RIGHT(B_MSK[[#This Row],[B_]],LEN(B_MSK[[#This Row],[B_]])-SEARCH(" ",B_MSK[[#This Row],[B_]])))</f>
        <v>ROL</v>
      </c>
      <c r="AT280" s="5" t="str">
        <f ca="1">IF(B_MSK[[#This Row],[B_2]]="LSN",12,"")</f>
        <v/>
      </c>
      <c r="AU280" s="5" t="str">
        <f ca="1">IF(B_MSK[[#This Row],[C_1]]="","","PCS")</f>
        <v/>
      </c>
      <c r="AV280" s="5">
        <f ca="1">IF(B_MSK[[#This Row],[A_1]]="","",B_MSK[[#This Row],[A_1]]*IF(B_MSK[[#This Row],[B_1]]="",1,B_MSK[[#This Row],[B_1]])*IF(B_MSK[[#This Row],[C_1]]="",1,B_MSK[[#This Row],[C_1]]))</f>
        <v>500</v>
      </c>
      <c r="AW280" s="5" t="str">
        <f ca="1">IF(B_MSK[[#This Row],[C_2]]="",IF(B_MSK[[#This Row],[B_2]]="",IF(B_MSK[[#This Row],[A_2]]="","",B_MSK[[#This Row],[A_2]]),B_MSK[[#This Row],[B_2]]),B_MSK[[#This Row],[C_2]])</f>
        <v>ROL</v>
      </c>
      <c r="AX280" s="2">
        <f ca="1">IF(ISNUMBER(B_MSK[[#This Row],[TANGGAL DATANG]]),B_MSK[[#This Row],[TANGGAL DATANG]],AX279)</f>
        <v>44937</v>
      </c>
      <c r="AY280" s="5" t="e">
        <f ca="1">IF(B_MSK[[#This Row],[DB_ROW]]="","",INDEX([3]!db[JENIS],B_MSK[[#This Row],[DB_ROW]]-1))</f>
        <v>#REF!</v>
      </c>
      <c r="AZ280" s="5">
        <f ca="1">IF(B_MSK[[#This Row],[A_1]]="","",B_MSK[[#This Row],[A_1]])*1</f>
        <v>50</v>
      </c>
      <c r="BA280" s="5" t="str">
        <f ca="1">IF(B_MSK[[#This Row],[//]]="","",INDEX(INDIRECT(DIR&amp;$2:$2),B_MSK[[#This Row],[//]]))</f>
        <v>ARTO MORO</v>
      </c>
      <c r="BB280" s="5" t="str">
        <f ca="1">CONCATENATE(B_MSK[[#This Row],[concat]],B_MSK[[#This Row],[HARGA_X]],B_MSK[[#This Row],[SAT]])</f>
        <v>labellbp2cy2barisyellowjk4200ROL</v>
      </c>
    </row>
    <row r="281" spans="1:54" x14ac:dyDescent="0.25">
      <c r="A281" s="6" t="s">
        <v>128</v>
      </c>
      <c r="B281" s="5" t="str">
        <f ca="1">IF(B_MSK[[#This Row],[N_ID]]="","",INDEX(INDIRECT(DIR&amp;$2:$2),MATCH(B_MSK[[#This Row],[N_ID]],INDIRECT(DIR&amp;"!NOTA[ID_P]"),0)))</f>
        <v/>
      </c>
      <c r="C281" s="5" t="str">
        <f ca="1">IF(B_MSK[[#This Row],[//]]="","",HYPERLINK("["&amp;SUBSTITUTE(DIR,"'","")&amp;"]NOTA!D"&amp;B_MSK[[#This Row],[//]]+2,"&gt;"))</f>
        <v>&gt;</v>
      </c>
      <c r="D281" s="5" t="str">
        <f ca="1">IF(B_MSK[[#This Row],[N_ID]]="","",COUNTIF(INDIRECT(DIR&amp;"!NOTA[ID_H]"),B_MSK[[#This Row],[ID NOTA]]))</f>
        <v/>
      </c>
      <c r="E2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278</v>
      </c>
      <c r="F2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1" s="7" t="str">
        <f ca="1">IF(B_MSK[[#This Row],[stt]]="ada",INDEX([2]!db[NB BM],B_MSK[DB_ROW]-1),"")</f>
        <v>Label JK LB-2 RL 1brs</v>
      </c>
      <c r="H281" s="7" t="str">
        <f ca="1">IF(B_MSK[[#This Row],[//]]="","",INDEX(INDIRECT(DIR&amp;$2:$2),B_MSK[[#This Row],[//]]))</f>
        <v>ATALI MAKMUR</v>
      </c>
      <c r="I281" s="27" t="str">
        <f ca="1">IF(B_MSK[[#This Row],[//]]="","",INDEX(INDIRECT(DB_PATH&amp;$2:$2),B_MSK[[#This Row],[DB_ROW]]-1))</f>
        <v>100 PAK (10 ROL)</v>
      </c>
      <c r="J281" s="5">
        <f ca="1">IF(B_MSK[[#This Row],[//]]="","",IF(INDEX(INDIRECT(DIR&amp;$2:$2),B_MSK[[#This Row],[//]])="","",INDEX(INDIRECT(DIR&amp;$2:$2),B_MSK[[#This Row],[//]])))</f>
        <v>2</v>
      </c>
      <c r="K281" s="5">
        <f ca="1">IF(B_MSK[[#This Row],[//]]="","",IF(INDEX(INDIRECT(DIR&amp;$2:$2),B_MSK[[#This Row],[//]])="","",INDEX(INDIRECT(DIR&amp;$2:$2),B_MSK[[#This Row],[//]])))</f>
        <v>2000</v>
      </c>
      <c r="L281" s="5" t="str">
        <f ca="1">IF(B_MSK[[#This Row],[//]]="","",IF(INDEX(INDIRECT(DIR&amp;$2:$2),B_MSK[[#This Row],[//]])="","",INDEX(INDIRECT(DIR&amp;$2:$2),B_MSK[[#This Row],[//]])))</f>
        <v>ROL</v>
      </c>
      <c r="M281" s="13">
        <f ca="1">IF(B_MSK[[#This Row],[//]]="","",INDEX(INDIRECT(DIR&amp;$2:$2),B_MSK[[#This Row],[//]]))</f>
        <v>2050</v>
      </c>
      <c r="N281" s="13">
        <f ca="1">IF(OR(B_MSK[[#This Row],[//]]="",),"",INDEX(INDIRECT(DIR&amp;$2:$2),B_MSK[[#This Row],[//]]))</f>
        <v>2050000</v>
      </c>
      <c r="O281" s="3">
        <f ca="1">IF(B_MSK[[#This Row],[//]]="","",IF(INDEX(INDIRECT(DIR&amp;$2:$2),B_MSK[[#This Row],[//]])=0,"",INDEX(INDIRECT(DIR&amp;$2:$2),B_MSK[[#This Row],[//]])))</f>
        <v>0.125</v>
      </c>
      <c r="P281" s="3">
        <f ca="1">IF(B_MSK[[#This Row],[//]]="","",IF(INDEX(INDIRECT(DIR&amp;$2:$2),B_MSK[[#This Row],[//]])=0,"",INDEX(INDIRECT(DIR&amp;$2:$2),B_MSK[[#This Row],[//]])))</f>
        <v>0.05</v>
      </c>
      <c r="Q281" s="12">
        <f ca="1">IF(B_MSK[[#This Row],[//]]="","",INDEX(INDIRECT(DIR&amp;$2:$2),B_MSK[[#This Row],[//]]))</f>
        <v>3408125</v>
      </c>
      <c r="R2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1" s="37">
        <f ca="1">IF(B_MSK[[#This Row],[//]]="","",INDEX(INDIRECT(DIR&amp;$2:$2),B_MSK[[#This Row],[//]]))</f>
        <v>0</v>
      </c>
      <c r="U281" s="38">
        <f ca="1">IF(SUMIF(B_MSK[NAMA BARANG],B_MSK[[#This Row],[NAMA BARANG]],B_MSK[JMLH BRG])=0,"",SUMIF(B_MSK[NAMA BARANG],B_MSK[[#This Row],[NAMA BARANG]],B_MSK[C]))</f>
        <v>8</v>
      </c>
      <c r="V281" s="7" t="str">
        <f ca="1">IF(B_MSK[[#This Row],[//]]="","",INDEX(INDIRECT(DIR&amp;$2:$2),B_MSK[[#This Row],[//]]))</f>
        <v>LABEL LB-2RL (1 BARIS) JK</v>
      </c>
      <c r="W281" s="7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X281" s="5" t="str">
        <f ca="1">IF(B_MSK[[#This Row],[N.B.nota]]="","",IF(MATCH(B_MSK[[#This Row],[concat]],[2]!db[NB NOTA_C],0)&gt;0,"ada",0))</f>
        <v>ada</v>
      </c>
      <c r="Y281" s="5" t="str">
        <f ca="1">IF(B_MSK[[#This Row],[N.B.nota]]="","",ADDRESS(ROW(B_MSK[QB]),COLUMN(B_MSK[QB]))&amp;":"&amp;ADDRESS(ROW(),COLUMN(B_MSK[QB])))</f>
        <v>$D$4:$D$281</v>
      </c>
      <c r="Z281" s="5">
        <f ca="1">IF(B_MSK[[#This Row],[concat]]="","",MATCH(B_MSK[[#This Row],[concat]],[2]!db[NB NOTA_C],0)+1)</f>
        <v>1349</v>
      </c>
      <c r="AA281" s="5" t="str">
        <f ca="1">IF(B_MSK[[#This Row],[//]]="","",HYPERLINK("[D:\kerja\BANK EXP\BARU\DB.XLSX]DB!e"&amp;B_MSK[[#This Row],[DB_ROW]],"&gt;"))</f>
        <v>&gt;</v>
      </c>
      <c r="AB281" s="30" t="str">
        <f ca="1">MID(B_MSK[[#This Row],[/ STN_1]],FIND(" ",B_MSK[[#This Row],[/ STN_1]])+1,LEN(B_MSK[[#This Row],[/ STN_1]]))</f>
        <v xml:space="preserve">PAK </v>
      </c>
      <c r="AC281" s="11">
        <f ca="1">IF(B_MSK[[#This Row],[//]]="","",IF(B_MSK[[#This Row],[ JUMLAH ]]="","",IF(B_MSK[[#This Row],[C]]="",B_MSK[[#This Row],[HARGA CTN]]/B_MSK[[#This Row],[JMLH BRG]],B_MSK[[#This Row],[HARGA CTN]]/B_MSK[[#This Row],[A_1]])))</f>
        <v>20500</v>
      </c>
      <c r="AD2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28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2050</v>
      </c>
      <c r="AF281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281" s="15" t="str">
        <f ca="1">IF(B_MSK[[#This Row],[HARGA_2]]="","",IF(MID(B_MSK[[#This Row],[/ STN_2]],FIND(" ",B_MSK[[#This Row],[/ STN_2]])+1,LEN(B_MSK[[#This Row],[/ STN_2]]))="LSN",B_MSK[[#This Row],[HARGA_2]]/12,""))</f>
        <v/>
      </c>
      <c r="AH281" s="7" t="str">
        <f ca="1">IF(B_MSK[[#This Row],[HARGA_3]]="","","/ "&amp;"PCS")</f>
        <v/>
      </c>
      <c r="AI281" s="15">
        <f ca="1">IF(B_MSK[[#This Row],[HARGA_3]]="",IF(B_MSK[[#This Row],[HARGA_2]]="",IF(B_MSK[[#This Row],[HARGA_1]]="","",B_MSK[[#This Row],[HARGA_1]]),B_MSK[[#This Row],[HARGA_2]]),B_MSK[[#This Row],[HARGA_3]])</f>
        <v>2050</v>
      </c>
      <c r="AJ281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281" s="5" t="str">
        <f ca="1">IF(B_MSK[[#This Row],[//]]="","",SUBSTITUTE(SUBSTITUTE(SUBSTITUTE(B_MSK[[#This Row],[QTY/ CTN]]," ","_",2),"(",""),")","")&amp;"_")</f>
        <v>100 PAK_10 ROL_</v>
      </c>
      <c r="AL281" s="5">
        <f ca="1">IF(B_MSK[[#This Row],[A_B]]="","",SEARCH("_",B_MSK[[#This Row],[A_B]]))</f>
        <v>8</v>
      </c>
      <c r="AM281" s="5">
        <f ca="1">IF(B_MSK[[#This Row],[A_B]]="","",LEN(B_MSK[[#This Row],[A_B]]))</f>
        <v>15</v>
      </c>
      <c r="AN281" s="5" t="str">
        <f ca="1">IF(B_MSK[[#This Row],[A_B]]="","",LEFT(B_MSK[[#This Row],[QTY/ CTN]],B_MSK[[#This Row],[A_B_1]]))</f>
        <v xml:space="preserve">100 PAK </v>
      </c>
      <c r="AO281" s="5" t="str">
        <f ca="1">IF(B_MSK[[#This Row],[A_B]]="","",LEFT(B_MSK[[#This Row],[A_]],SEARCH(" ",B_MSK[[#This Row],[A_]])-1))</f>
        <v>100</v>
      </c>
      <c r="AP281" s="5" t="str">
        <f ca="1">IF(B_MSK[[#This Row],[A_B]]="","",RIGHT(B_MSK[[#This Row],[A_]],LEN(B_MSK[[#This Row],[A_]])-SEARCH(" ",B_MSK[[#This Row],[A_]])))</f>
        <v xml:space="preserve">PAK </v>
      </c>
      <c r="AQ2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281" s="5" t="str">
        <f ca="1">IF(B_MSK[[#This Row],[B_]]="","",LEFT(B_MSK[[#This Row],[B_]],SEARCH(" ",B_MSK[[#This Row],[B_]])))</f>
        <v xml:space="preserve">10 </v>
      </c>
      <c r="AS281" s="5" t="str">
        <f ca="1">IF(B_MSK[[#This Row],[B_]]="","",RIGHT(B_MSK[[#This Row],[B_]],LEN(B_MSK[[#This Row],[B_]])-SEARCH(" ",B_MSK[[#This Row],[B_]])))</f>
        <v>ROL</v>
      </c>
      <c r="AT281" s="5" t="str">
        <f ca="1">IF(B_MSK[[#This Row],[B_2]]="LSN",12,"")</f>
        <v/>
      </c>
      <c r="AU281" s="5" t="str">
        <f ca="1">IF(B_MSK[[#This Row],[C_1]]="","","PCS")</f>
        <v/>
      </c>
      <c r="AV281" s="5">
        <f ca="1">IF(B_MSK[[#This Row],[A_1]]="","",B_MSK[[#This Row],[A_1]]*IF(B_MSK[[#This Row],[B_1]]="",1,B_MSK[[#This Row],[B_1]])*IF(B_MSK[[#This Row],[C_1]]="",1,B_MSK[[#This Row],[C_1]]))</f>
        <v>1000</v>
      </c>
      <c r="AW281" s="5" t="str">
        <f ca="1">IF(B_MSK[[#This Row],[C_2]]="",IF(B_MSK[[#This Row],[B_2]]="",IF(B_MSK[[#This Row],[A_2]]="","",B_MSK[[#This Row],[A_2]]),B_MSK[[#This Row],[B_2]]),B_MSK[[#This Row],[C_2]])</f>
        <v>ROL</v>
      </c>
      <c r="AX281" s="2">
        <f ca="1">IF(ISNUMBER(B_MSK[[#This Row],[TANGGAL DATANG]]),B_MSK[[#This Row],[TANGGAL DATANG]],AX280)</f>
        <v>44937</v>
      </c>
      <c r="AY281" s="5" t="e">
        <f ca="1">IF(B_MSK[[#This Row],[DB_ROW]]="","",INDEX([3]!db[JENIS],B_MSK[[#This Row],[DB_ROW]]-1))</f>
        <v>#REF!</v>
      </c>
      <c r="AZ281" s="5">
        <f ca="1">IF(B_MSK[[#This Row],[A_1]]="","",B_MSK[[#This Row],[A_1]])*1</f>
        <v>100</v>
      </c>
      <c r="BA281" s="5" t="str">
        <f ca="1">IF(B_MSK[[#This Row],[//]]="","",INDEX(INDIRECT(DIR&amp;$2:$2),B_MSK[[#This Row],[//]]))</f>
        <v>ARTO MORO</v>
      </c>
      <c r="BB281" s="5" t="str">
        <f ca="1">CONCATENATE(B_MSK[[#This Row],[concat]],B_MSK[[#This Row],[HARGA_X]],B_MSK[[#This Row],[SAT]])</f>
        <v>labellb2rl1barisjk2050ROL</v>
      </c>
    </row>
    <row r="282" spans="1:54" x14ac:dyDescent="0.25">
      <c r="A282" s="6" t="s">
        <v>128</v>
      </c>
      <c r="B282" s="5" t="str">
        <f ca="1">IF(B_MSK[[#This Row],[N_ID]]="","",INDEX(INDIRECT(DIR&amp;$2:$2),MATCH(B_MSK[[#This Row],[N_ID]],INDIRECT(DIR&amp;"!NOTA[ID_P]"),0)))</f>
        <v/>
      </c>
      <c r="C282" s="5" t="str">
        <f ca="1">IF(B_MSK[[#This Row],[//]]="","",HYPERLINK("["&amp;SUBSTITUTE(DIR,"'","")&amp;"]NOTA!D"&amp;B_MSK[[#This Row],[//]]+2,"&gt;"))</f>
        <v>&gt;</v>
      </c>
      <c r="D282" s="5" t="str">
        <f ca="1">IF(B_MSK[[#This Row],[N_ID]]="","",COUNTIF(INDIRECT(DIR&amp;"!NOTA[ID_H]"),B_MSK[[#This Row],[ID NOTA]]))</f>
        <v/>
      </c>
      <c r="E28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279</v>
      </c>
      <c r="F2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2" s="7" t="str">
        <f ca="1">IF(B_MSK[[#This Row],[stt]]="ada",INDEX([2]!db[NB BM],B_MSK[DB_ROW]-1),"")</f>
        <v>Buku tamu JK GB-2833 R-5 Batik</v>
      </c>
      <c r="H282" s="7" t="str">
        <f ca="1">IF(B_MSK[[#This Row],[//]]="","",INDEX(INDIRECT(DIR&amp;$2:$2),B_MSK[[#This Row],[//]]))</f>
        <v>ATALI MAKMUR</v>
      </c>
      <c r="I282" s="27" t="str">
        <f ca="1">IF(B_MSK[[#This Row],[//]]="","",INDEX(INDIRECT(DB_PATH&amp;$2:$2),B_MSK[[#This Row],[DB_ROW]]-1))</f>
        <v>60 PCS</v>
      </c>
      <c r="J282" s="5">
        <f ca="1">IF(B_MSK[[#This Row],[//]]="","",IF(INDEX(INDIRECT(DIR&amp;$2:$2),B_MSK[[#This Row],[//]])="","",INDEX(INDIRECT(DIR&amp;$2:$2),B_MSK[[#This Row],[//]])))</f>
        <v>1</v>
      </c>
      <c r="K282" s="5">
        <f ca="1">IF(B_MSK[[#This Row],[//]]="","",IF(INDEX(INDIRECT(DIR&amp;$2:$2),B_MSK[[#This Row],[//]])="","",INDEX(INDIRECT(DIR&amp;$2:$2),B_MSK[[#This Row],[//]])))</f>
        <v>60</v>
      </c>
      <c r="L282" s="5" t="str">
        <f ca="1">IF(B_MSK[[#This Row],[//]]="","",IF(INDEX(INDIRECT(DIR&amp;$2:$2),B_MSK[[#This Row],[//]])="","",INDEX(INDIRECT(DIR&amp;$2:$2),B_MSK[[#This Row],[//]])))</f>
        <v>PCS</v>
      </c>
      <c r="M282" s="13">
        <f ca="1">IF(B_MSK[[#This Row],[//]]="","",INDEX(INDIRECT(DIR&amp;$2:$2),B_MSK[[#This Row],[//]]))</f>
        <v>20800</v>
      </c>
      <c r="N282" s="13">
        <f ca="1">IF(OR(B_MSK[[#This Row],[//]]="",),"",INDEX(INDIRECT(DIR&amp;$2:$2),B_MSK[[#This Row],[//]]))</f>
        <v>1248000</v>
      </c>
      <c r="O282" s="3">
        <f ca="1">IF(B_MSK[[#This Row],[//]]="","",IF(INDEX(INDIRECT(DIR&amp;$2:$2),B_MSK[[#This Row],[//]])=0,"",INDEX(INDIRECT(DIR&amp;$2:$2),B_MSK[[#This Row],[//]])))</f>
        <v>0.125</v>
      </c>
      <c r="P282" s="3">
        <f ca="1">IF(B_MSK[[#This Row],[//]]="","",IF(INDEX(INDIRECT(DIR&amp;$2:$2),B_MSK[[#This Row],[//]])=0,"",INDEX(INDIRECT(DIR&amp;$2:$2),B_MSK[[#This Row],[//]])))</f>
        <v>0.05</v>
      </c>
      <c r="Q282" s="12">
        <f ca="1">IF(B_MSK[[#This Row],[//]]="","",INDEX(INDIRECT(DIR&amp;$2:$2),B_MSK[[#This Row],[//]]))</f>
        <v>1037400</v>
      </c>
      <c r="R2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2" s="37">
        <f ca="1">IF(B_MSK[[#This Row],[//]]="","",INDEX(INDIRECT(DIR&amp;$2:$2),B_MSK[[#This Row],[//]]))</f>
        <v>0</v>
      </c>
      <c r="U282" s="38">
        <f ca="1">IF(SUMIF(B_MSK[NAMA BARANG],B_MSK[[#This Row],[NAMA BARANG]],B_MSK[JMLH BRG])=0,"",SUMIF(B_MSK[NAMA BARANG],B_MSK[[#This Row],[NAMA BARANG]],B_MSK[C]))</f>
        <v>1</v>
      </c>
      <c r="V282" s="7" t="str">
        <f ca="1">IF(B_MSK[[#This Row],[//]]="","",INDEX(INDIRECT(DIR&amp;$2:$2),B_MSK[[#This Row],[//]]))</f>
        <v>BUKU TAMU GB-2833 R-5 (BATIK) JK</v>
      </c>
      <c r="W282" s="7" t="str">
        <f ca="1">LOWER(SUBSTITUTE(SUBSTITUTE(SUBSTITUTE(SUBSTITUTE(SUBSTITUTE(SUBSTITUTE(SUBSTITUTE(SUBSTITUTE(SUBSTITUTE(B_MSK[[#This Row],[N.B.nota]]," ",""),"-",""),"(",""),")",""),".",""),",",""),"/",""),"""",""),"+",""))</f>
        <v>bukutamugb2833r5batikjk</v>
      </c>
      <c r="X282" s="5" t="str">
        <f ca="1">IF(B_MSK[[#This Row],[N.B.nota]]="","",IF(MATCH(B_MSK[[#This Row],[concat]],[2]!db[NB NOTA_C],0)&gt;0,"ada",0))</f>
        <v>ada</v>
      </c>
      <c r="Y282" s="5" t="str">
        <f ca="1">IF(B_MSK[[#This Row],[N.B.nota]]="","",ADDRESS(ROW(B_MSK[QB]),COLUMN(B_MSK[QB]))&amp;":"&amp;ADDRESS(ROW(),COLUMN(B_MSK[QB])))</f>
        <v>$D$4:$D$282</v>
      </c>
      <c r="Z282" s="5">
        <f ca="1">IF(B_MSK[[#This Row],[concat]]="","",MATCH(B_MSK[[#This Row],[concat]],[2]!db[NB NOTA_C],0)+1)</f>
        <v>374</v>
      </c>
      <c r="AA282" s="5" t="str">
        <f ca="1">IF(B_MSK[[#This Row],[//]]="","",HYPERLINK("[D:\kerja\BANK EXP\BARU\DB.XLSX]DB!e"&amp;B_MSK[[#This Row],[DB_ROW]],"&gt;"))</f>
        <v>&gt;</v>
      </c>
      <c r="AB282" s="30" t="str">
        <f ca="1">MID(B_MSK[[#This Row],[/ STN_1]],FIND(" ",B_MSK[[#This Row],[/ STN_1]])+1,LEN(B_MSK[[#This Row],[/ STN_1]]))</f>
        <v>PCS</v>
      </c>
      <c r="AC282" s="11">
        <f ca="1">IF(B_MSK[[#This Row],[//]]="","",IF(B_MSK[[#This Row],[ JUMLAH ]]="","",IF(B_MSK[[#This Row],[C]]="",B_MSK[[#This Row],[HARGA CTN]]/B_MSK[[#This Row],[JMLH BRG]],B_MSK[[#This Row],[HARGA CTN]]/B_MSK[[#This Row],[A_1]])))</f>
        <v>20800</v>
      </c>
      <c r="AD2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2" s="15" t="str">
        <f ca="1">IF(B_MSK[[#This Row],[HARGA_2]]="","",IF(MID(B_MSK[[#This Row],[/ STN_2]],FIND(" ",B_MSK[[#This Row],[/ STN_2]])+1,LEN(B_MSK[[#This Row],[/ STN_2]]))="LSN",B_MSK[[#This Row],[HARGA_2]]/12,""))</f>
        <v/>
      </c>
      <c r="AH282" s="7" t="str">
        <f ca="1">IF(B_MSK[[#This Row],[HARGA_3]]="","","/ "&amp;"PCS")</f>
        <v/>
      </c>
      <c r="AI282" s="15">
        <f ca="1">IF(B_MSK[[#This Row],[HARGA_3]]="",IF(B_MSK[[#This Row],[HARGA_2]]="",IF(B_MSK[[#This Row],[HARGA_1]]="","",B_MSK[[#This Row],[HARGA_1]]),B_MSK[[#This Row],[HARGA_2]]),B_MSK[[#This Row],[HARGA_3]])</f>
        <v>20800</v>
      </c>
      <c r="AJ28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2" s="5" t="str">
        <f ca="1">IF(B_MSK[[#This Row],[//]]="","",SUBSTITUTE(SUBSTITUTE(SUBSTITUTE(B_MSK[[#This Row],[QTY/ CTN]]," ","_",2),"(",""),")","")&amp;"_")</f>
        <v>60 PCS_</v>
      </c>
      <c r="AL282" s="5">
        <f ca="1">IF(B_MSK[[#This Row],[A_B]]="","",SEARCH("_",B_MSK[[#This Row],[A_B]]))</f>
        <v>7</v>
      </c>
      <c r="AM282" s="5">
        <f ca="1">IF(B_MSK[[#This Row],[A_B]]="","",LEN(B_MSK[[#This Row],[A_B]]))</f>
        <v>7</v>
      </c>
      <c r="AN282" s="5" t="str">
        <f ca="1">IF(B_MSK[[#This Row],[A_B]]="","",LEFT(B_MSK[[#This Row],[QTY/ CTN]],B_MSK[[#This Row],[A_B_1]]))</f>
        <v>60 PCS</v>
      </c>
      <c r="AO282" s="5" t="str">
        <f ca="1">IF(B_MSK[[#This Row],[A_B]]="","",LEFT(B_MSK[[#This Row],[A_]],SEARCH(" ",B_MSK[[#This Row],[A_]])-1))</f>
        <v>60</v>
      </c>
      <c r="AP282" s="5" t="str">
        <f ca="1">IF(B_MSK[[#This Row],[A_B]]="","",RIGHT(B_MSK[[#This Row],[A_]],LEN(B_MSK[[#This Row],[A_]])-SEARCH(" ",B_MSK[[#This Row],[A_]])))</f>
        <v>PCS</v>
      </c>
      <c r="AQ2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2" s="5" t="str">
        <f ca="1">IF(B_MSK[[#This Row],[B_]]="","",LEFT(B_MSK[[#This Row],[B_]],SEARCH(" ",B_MSK[[#This Row],[B_]])))</f>
        <v/>
      </c>
      <c r="AS282" s="5" t="str">
        <f ca="1">IF(B_MSK[[#This Row],[B_]]="","",RIGHT(B_MSK[[#This Row],[B_]],LEN(B_MSK[[#This Row],[B_]])-SEARCH(" ",B_MSK[[#This Row],[B_]])))</f>
        <v/>
      </c>
      <c r="AT282" s="5" t="str">
        <f ca="1">IF(B_MSK[[#This Row],[B_2]]="LSN",12,"")</f>
        <v/>
      </c>
      <c r="AU282" s="5" t="str">
        <f ca="1">IF(B_MSK[[#This Row],[C_1]]="","","PCS")</f>
        <v/>
      </c>
      <c r="AV282" s="5">
        <f ca="1">IF(B_MSK[[#This Row],[A_1]]="","",B_MSK[[#This Row],[A_1]]*IF(B_MSK[[#This Row],[B_1]]="",1,B_MSK[[#This Row],[B_1]])*IF(B_MSK[[#This Row],[C_1]]="",1,B_MSK[[#This Row],[C_1]]))</f>
        <v>60</v>
      </c>
      <c r="AW282" s="5" t="str">
        <f ca="1">IF(B_MSK[[#This Row],[C_2]]="",IF(B_MSK[[#This Row],[B_2]]="",IF(B_MSK[[#This Row],[A_2]]="","",B_MSK[[#This Row],[A_2]]),B_MSK[[#This Row],[B_2]]),B_MSK[[#This Row],[C_2]])</f>
        <v>PCS</v>
      </c>
      <c r="AX282" s="2">
        <f ca="1">IF(ISNUMBER(B_MSK[[#This Row],[TANGGAL DATANG]]),B_MSK[[#This Row],[TANGGAL DATANG]],AX281)</f>
        <v>44937</v>
      </c>
      <c r="AY282" s="5" t="e">
        <f ca="1">IF(B_MSK[[#This Row],[DB_ROW]]="","",INDEX([3]!db[JENIS],B_MSK[[#This Row],[DB_ROW]]-1))</f>
        <v>#REF!</v>
      </c>
      <c r="AZ282" s="5">
        <f ca="1">IF(B_MSK[[#This Row],[A_1]]="","",B_MSK[[#This Row],[A_1]])*1</f>
        <v>60</v>
      </c>
      <c r="BA282" s="5" t="str">
        <f ca="1">IF(B_MSK[[#This Row],[//]]="","",INDEX(INDIRECT(DIR&amp;$2:$2),B_MSK[[#This Row],[//]]))</f>
        <v>ARTO MORO</v>
      </c>
      <c r="BB282" s="5" t="str">
        <f ca="1">CONCATENATE(B_MSK[[#This Row],[concat]],B_MSK[[#This Row],[HARGA_X]],B_MSK[[#This Row],[SAT]])</f>
        <v>bukutamugb2833r5batikjk20800PCS</v>
      </c>
    </row>
    <row r="283" spans="1:54" x14ac:dyDescent="0.25">
      <c r="A283" s="6" t="s">
        <v>128</v>
      </c>
      <c r="B283" s="5" t="str">
        <f ca="1">IF(B_MSK[[#This Row],[N_ID]]="","",INDEX(INDIRECT(DIR&amp;$2:$2),MATCH(B_MSK[[#This Row],[N_ID]],INDIRECT(DIR&amp;"!NOTA[ID_P]"),0)))</f>
        <v/>
      </c>
      <c r="C283" s="5" t="str">
        <f ca="1">IF(B_MSK[[#This Row],[//]]="","",HYPERLINK("["&amp;SUBSTITUTE(DIR,"'","")&amp;"]NOTA!D"&amp;B_MSK[[#This Row],[//]]+2,"&gt;"))</f>
        <v>&gt;</v>
      </c>
      <c r="D283" s="5" t="str">
        <f ca="1">IF(B_MSK[[#This Row],[N_ID]]="","",COUNTIF(INDIRECT(DIR&amp;"!NOTA[ID_H]"),B_MSK[[#This Row],[ID NOTA]]))</f>
        <v/>
      </c>
      <c r="E2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280</v>
      </c>
      <c r="F2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3" s="7" t="str">
        <f ca="1">IF(B_MSK[[#This Row],[stt]]="ada",INDEX([2]!db[NB BM],B_MSK[DB_ROW]-1),"")</f>
        <v>Clip Trigonal JK no.3</v>
      </c>
      <c r="H283" s="7" t="str">
        <f ca="1">IF(B_MSK[[#This Row],[//]]="","",INDEX(INDIRECT(DIR&amp;$2:$2),B_MSK[[#This Row],[//]]))</f>
        <v>ATALI MAKMUR</v>
      </c>
      <c r="I283" s="27" t="str">
        <f ca="1">IF(B_MSK[[#This Row],[//]]="","",INDEX(INDIRECT(DB_PATH&amp;$2:$2),B_MSK[[#This Row],[DB_ROW]]-1))</f>
        <v>500 BOX</v>
      </c>
      <c r="J283" s="5">
        <f ca="1">IF(B_MSK[[#This Row],[//]]="","",IF(INDEX(INDIRECT(DIR&amp;$2:$2),B_MSK[[#This Row],[//]])="","",INDEX(INDIRECT(DIR&amp;$2:$2),B_MSK[[#This Row],[//]])))</f>
        <v>1</v>
      </c>
      <c r="K283" s="5">
        <f ca="1">IF(B_MSK[[#This Row],[//]]="","",IF(INDEX(INDIRECT(DIR&amp;$2:$2),B_MSK[[#This Row],[//]])="","",INDEX(INDIRECT(DIR&amp;$2:$2),B_MSK[[#This Row],[//]])))</f>
        <v>500</v>
      </c>
      <c r="L283" s="5" t="str">
        <f ca="1">IF(B_MSK[[#This Row],[//]]="","",IF(INDEX(INDIRECT(DIR&amp;$2:$2),B_MSK[[#This Row],[//]])="","",INDEX(INDIRECT(DIR&amp;$2:$2),B_MSK[[#This Row],[//]])))</f>
        <v>BOX</v>
      </c>
      <c r="M283" s="13">
        <f ca="1">IF(B_MSK[[#This Row],[//]]="","",INDEX(INDIRECT(DIR&amp;$2:$2),B_MSK[[#This Row],[//]]))</f>
        <v>1625</v>
      </c>
      <c r="N283" s="13">
        <f ca="1">IF(OR(B_MSK[[#This Row],[//]]="",),"",INDEX(INDIRECT(DIR&amp;$2:$2),B_MSK[[#This Row],[//]]))</f>
        <v>812500</v>
      </c>
      <c r="O283" s="3">
        <f ca="1">IF(B_MSK[[#This Row],[//]]="","",IF(INDEX(INDIRECT(DIR&amp;$2:$2),B_MSK[[#This Row],[//]])=0,"",INDEX(INDIRECT(DIR&amp;$2:$2),B_MSK[[#This Row],[//]])))</f>
        <v>0.125</v>
      </c>
      <c r="P283" s="3">
        <f ca="1">IF(B_MSK[[#This Row],[//]]="","",IF(INDEX(INDIRECT(DIR&amp;$2:$2),B_MSK[[#This Row],[//]])=0,"",INDEX(INDIRECT(DIR&amp;$2:$2),B_MSK[[#This Row],[//]])))</f>
        <v>0.05</v>
      </c>
      <c r="Q283" s="12">
        <f ca="1">IF(B_MSK[[#This Row],[//]]="","",INDEX(INDIRECT(DIR&amp;$2:$2),B_MSK[[#This Row],[//]]))</f>
        <v>675390.625</v>
      </c>
      <c r="R2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3" s="37">
        <f ca="1">IF(B_MSK[[#This Row],[//]]="","",INDEX(INDIRECT(DIR&amp;$2:$2),B_MSK[[#This Row],[//]]))</f>
        <v>0</v>
      </c>
      <c r="U283" s="38">
        <f ca="1">IF(SUMIF(B_MSK[NAMA BARANG],B_MSK[[#This Row],[NAMA BARANG]],B_MSK[JMLH BRG])=0,"",SUMIF(B_MSK[NAMA BARANG],B_MSK[[#This Row],[NAMA BARANG]],B_MSK[C]))</f>
        <v>6</v>
      </c>
      <c r="V283" s="7" t="str">
        <f ca="1">IF(B_MSK[[#This Row],[//]]="","",INDEX(INDIRECT(DIR&amp;$2:$2),B_MSK[[#This Row],[//]]))</f>
        <v>TRIGONAL CLIP NO.3 JK</v>
      </c>
      <c r="W283" s="7" t="str">
        <f ca="1">LOWER(SUBSTITUTE(SUBSTITUTE(SUBSTITUTE(SUBSTITUTE(SUBSTITUTE(SUBSTITUTE(SUBSTITUTE(SUBSTITUTE(SUBSTITUTE(B_MSK[[#This Row],[N.B.nota]]," ",""),"-",""),"(",""),")",""),".",""),",",""),"/",""),"""",""),"+",""))</f>
        <v>trigonalclipno3jk</v>
      </c>
      <c r="X283" s="5" t="str">
        <f ca="1">IF(B_MSK[[#This Row],[N.B.nota]]="","",IF(MATCH(B_MSK[[#This Row],[concat]],[2]!db[NB NOTA_C],0)&gt;0,"ada",0))</f>
        <v>ada</v>
      </c>
      <c r="Y283" s="5" t="str">
        <f ca="1">IF(B_MSK[[#This Row],[N.B.nota]]="","",ADDRESS(ROW(B_MSK[QB]),COLUMN(B_MSK[QB]))&amp;":"&amp;ADDRESS(ROW(),COLUMN(B_MSK[QB])))</f>
        <v>$D$4:$D$283</v>
      </c>
      <c r="Z283" s="5">
        <f ca="1">IF(B_MSK[[#This Row],[concat]]="","",MATCH(B_MSK[[#This Row],[concat]],[2]!db[NB NOTA_C],0)+1)</f>
        <v>2090</v>
      </c>
      <c r="AA283" s="5" t="str">
        <f ca="1">IF(B_MSK[[#This Row],[//]]="","",HYPERLINK("[D:\kerja\BANK EXP\BARU\DB.XLSX]DB!e"&amp;B_MSK[[#This Row],[DB_ROW]],"&gt;"))</f>
        <v>&gt;</v>
      </c>
      <c r="AB283" s="30" t="str">
        <f ca="1">MID(B_MSK[[#This Row],[/ STN_1]],FIND(" ",B_MSK[[#This Row],[/ STN_1]])+1,LEN(B_MSK[[#This Row],[/ STN_1]]))</f>
        <v>BOX</v>
      </c>
      <c r="AC283" s="11">
        <f ca="1">IF(B_MSK[[#This Row],[//]]="","",IF(B_MSK[[#This Row],[ JUMLAH ]]="","",IF(B_MSK[[#This Row],[C]]="",B_MSK[[#This Row],[HARGA CTN]]/B_MSK[[#This Row],[JMLH BRG]],B_MSK[[#This Row],[HARGA CTN]]/B_MSK[[#This Row],[A_1]])))</f>
        <v>1625</v>
      </c>
      <c r="AD2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2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3" s="15" t="str">
        <f ca="1">IF(B_MSK[[#This Row],[HARGA_2]]="","",IF(MID(B_MSK[[#This Row],[/ STN_2]],FIND(" ",B_MSK[[#This Row],[/ STN_2]])+1,LEN(B_MSK[[#This Row],[/ STN_2]]))="LSN",B_MSK[[#This Row],[HARGA_2]]/12,""))</f>
        <v/>
      </c>
      <c r="AH283" s="7" t="str">
        <f ca="1">IF(B_MSK[[#This Row],[HARGA_3]]="","","/ "&amp;"PCS")</f>
        <v/>
      </c>
      <c r="AI283" s="15">
        <f ca="1">IF(B_MSK[[#This Row],[HARGA_3]]="",IF(B_MSK[[#This Row],[HARGA_2]]="",IF(B_MSK[[#This Row],[HARGA_1]]="","",B_MSK[[#This Row],[HARGA_1]]),B_MSK[[#This Row],[HARGA_2]]),B_MSK[[#This Row],[HARGA_3]])</f>
        <v>1625</v>
      </c>
      <c r="AJ283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283" s="5" t="str">
        <f ca="1">IF(B_MSK[[#This Row],[//]]="","",SUBSTITUTE(SUBSTITUTE(SUBSTITUTE(B_MSK[[#This Row],[QTY/ CTN]]," ","_",2),"(",""),")","")&amp;"_")</f>
        <v>500 BOX_</v>
      </c>
      <c r="AL283" s="5">
        <f ca="1">IF(B_MSK[[#This Row],[A_B]]="","",SEARCH("_",B_MSK[[#This Row],[A_B]]))</f>
        <v>8</v>
      </c>
      <c r="AM283" s="5">
        <f ca="1">IF(B_MSK[[#This Row],[A_B]]="","",LEN(B_MSK[[#This Row],[A_B]]))</f>
        <v>8</v>
      </c>
      <c r="AN283" s="5" t="str">
        <f ca="1">IF(B_MSK[[#This Row],[A_B]]="","",LEFT(B_MSK[[#This Row],[QTY/ CTN]],B_MSK[[#This Row],[A_B_1]]))</f>
        <v>500 BOX</v>
      </c>
      <c r="AO283" s="5" t="str">
        <f ca="1">IF(B_MSK[[#This Row],[A_B]]="","",LEFT(B_MSK[[#This Row],[A_]],SEARCH(" ",B_MSK[[#This Row],[A_]])-1))</f>
        <v>500</v>
      </c>
      <c r="AP283" s="5" t="str">
        <f ca="1">IF(B_MSK[[#This Row],[A_B]]="","",RIGHT(B_MSK[[#This Row],[A_]],LEN(B_MSK[[#This Row],[A_]])-SEARCH(" ",B_MSK[[#This Row],[A_]])))</f>
        <v>BOX</v>
      </c>
      <c r="AQ2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3" s="5" t="str">
        <f ca="1">IF(B_MSK[[#This Row],[B_]]="","",LEFT(B_MSK[[#This Row],[B_]],SEARCH(" ",B_MSK[[#This Row],[B_]])))</f>
        <v/>
      </c>
      <c r="AS283" s="5" t="str">
        <f ca="1">IF(B_MSK[[#This Row],[B_]]="","",RIGHT(B_MSK[[#This Row],[B_]],LEN(B_MSK[[#This Row],[B_]])-SEARCH(" ",B_MSK[[#This Row],[B_]])))</f>
        <v/>
      </c>
      <c r="AT283" s="5" t="str">
        <f ca="1">IF(B_MSK[[#This Row],[B_2]]="LSN",12,"")</f>
        <v/>
      </c>
      <c r="AU283" s="5" t="str">
        <f ca="1">IF(B_MSK[[#This Row],[C_1]]="","","PCS")</f>
        <v/>
      </c>
      <c r="AV283" s="5">
        <f ca="1">IF(B_MSK[[#This Row],[A_1]]="","",B_MSK[[#This Row],[A_1]]*IF(B_MSK[[#This Row],[B_1]]="",1,B_MSK[[#This Row],[B_1]])*IF(B_MSK[[#This Row],[C_1]]="",1,B_MSK[[#This Row],[C_1]]))</f>
        <v>500</v>
      </c>
      <c r="AW283" s="5" t="str">
        <f ca="1">IF(B_MSK[[#This Row],[C_2]]="",IF(B_MSK[[#This Row],[B_2]]="",IF(B_MSK[[#This Row],[A_2]]="","",B_MSK[[#This Row],[A_2]]),B_MSK[[#This Row],[B_2]]),B_MSK[[#This Row],[C_2]])</f>
        <v>BOX</v>
      </c>
      <c r="AX283" s="2">
        <f ca="1">IF(ISNUMBER(B_MSK[[#This Row],[TANGGAL DATANG]]),B_MSK[[#This Row],[TANGGAL DATANG]],AX282)</f>
        <v>44937</v>
      </c>
      <c r="AY283" s="5" t="e">
        <f ca="1">IF(B_MSK[[#This Row],[DB_ROW]]="","",INDEX([3]!db[JENIS],B_MSK[[#This Row],[DB_ROW]]-1))</f>
        <v>#REF!</v>
      </c>
      <c r="AZ283" s="5">
        <f ca="1">IF(B_MSK[[#This Row],[A_1]]="","",B_MSK[[#This Row],[A_1]])*1</f>
        <v>500</v>
      </c>
      <c r="BA283" s="5" t="str">
        <f ca="1">IF(B_MSK[[#This Row],[//]]="","",INDEX(INDIRECT(DIR&amp;$2:$2),B_MSK[[#This Row],[//]]))</f>
        <v>ARTO MORO</v>
      </c>
      <c r="BB283" s="5" t="str">
        <f ca="1">CONCATENATE(B_MSK[[#This Row],[concat]],B_MSK[[#This Row],[HARGA_X]],B_MSK[[#This Row],[SAT]])</f>
        <v>trigonalclipno3jk1625BOX</v>
      </c>
    </row>
    <row r="284" spans="1:54" x14ac:dyDescent="0.25">
      <c r="A284" s="6" t="s">
        <v>128</v>
      </c>
      <c r="B284" s="5" t="str">
        <f ca="1">IF(B_MSK[[#This Row],[N_ID]]="","",INDEX(INDIRECT(DIR&amp;$2:$2),MATCH(B_MSK[[#This Row],[N_ID]],INDIRECT(DIR&amp;"!NOTA[ID_P]"),0)))</f>
        <v/>
      </c>
      <c r="C284" s="5" t="str">
        <f ca="1">IF(B_MSK[[#This Row],[//]]="","",HYPERLINK("["&amp;SUBSTITUTE(DIR,"'","")&amp;"]NOTA!D"&amp;B_MSK[[#This Row],[//]]+2,"&gt;"))</f>
        <v>&gt;</v>
      </c>
      <c r="D284" s="5" t="str">
        <f ca="1">IF(B_MSK[[#This Row],[N_ID]]="","",COUNTIF(INDIRECT(DIR&amp;"!NOTA[ID_H]"),B_MSK[[#This Row],[ID NOTA]]))</f>
        <v/>
      </c>
      <c r="E28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281</v>
      </c>
      <c r="F2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4" s="7" t="str">
        <f ca="1">IF(B_MSK[[#This Row],[stt]]="ada",INDEX([2]!db[NB BM],B_MSK[DB_ROW]-1),"")</f>
        <v>Lem JK GL-R35</v>
      </c>
      <c r="H284" s="7" t="str">
        <f ca="1">IF(B_MSK[[#This Row],[//]]="","",INDEX(INDIRECT(DIR&amp;$2:$2),B_MSK[[#This Row],[//]]))</f>
        <v>ATALI MAKMUR</v>
      </c>
      <c r="I284" s="27" t="str">
        <f ca="1">IF(B_MSK[[#This Row],[//]]="","",INDEX(INDIRECT(DB_PATH&amp;$2:$2),B_MSK[[#This Row],[DB_ROW]]-1))</f>
        <v>48 LSN</v>
      </c>
      <c r="J284" s="5">
        <f ca="1">IF(B_MSK[[#This Row],[//]]="","",IF(INDEX(INDIRECT(DIR&amp;$2:$2),B_MSK[[#This Row],[//]])="","",INDEX(INDIRECT(DIR&amp;$2:$2),B_MSK[[#This Row],[//]])))</f>
        <v>2</v>
      </c>
      <c r="K284" s="5">
        <f ca="1">IF(B_MSK[[#This Row],[//]]="","",IF(INDEX(INDIRECT(DIR&amp;$2:$2),B_MSK[[#This Row],[//]])="","",INDEX(INDIRECT(DIR&amp;$2:$2),B_MSK[[#This Row],[//]])))</f>
        <v>1152</v>
      </c>
      <c r="L284" s="5" t="str">
        <f ca="1">IF(B_MSK[[#This Row],[//]]="","",IF(INDEX(INDIRECT(DIR&amp;$2:$2),B_MSK[[#This Row],[//]])="","",INDEX(INDIRECT(DIR&amp;$2:$2),B_MSK[[#This Row],[//]])))</f>
        <v>PCS</v>
      </c>
      <c r="M284" s="13">
        <f ca="1">IF(B_MSK[[#This Row],[//]]="","",INDEX(INDIRECT(DIR&amp;$2:$2),B_MSK[[#This Row],[//]]))</f>
        <v>1550</v>
      </c>
      <c r="N284" s="13">
        <f ca="1">IF(OR(B_MSK[[#This Row],[//]]="",),"",INDEX(INDIRECT(DIR&amp;$2:$2),B_MSK[[#This Row],[//]]))</f>
        <v>892800</v>
      </c>
      <c r="O284" s="3">
        <f ca="1">IF(B_MSK[[#This Row],[//]]="","",IF(INDEX(INDIRECT(DIR&amp;$2:$2),B_MSK[[#This Row],[//]])=0,"",INDEX(INDIRECT(DIR&amp;$2:$2),B_MSK[[#This Row],[//]])))</f>
        <v>0.125</v>
      </c>
      <c r="P284" s="3">
        <f ca="1">IF(B_MSK[[#This Row],[//]]="","",IF(INDEX(INDIRECT(DIR&amp;$2:$2),B_MSK[[#This Row],[//]])=0,"",INDEX(INDIRECT(DIR&amp;$2:$2),B_MSK[[#This Row],[//]])))</f>
        <v>0.05</v>
      </c>
      <c r="Q284" s="12">
        <f ca="1">IF(B_MSK[[#This Row],[//]]="","",INDEX(INDIRECT(DIR&amp;$2:$2),B_MSK[[#This Row],[//]]))</f>
        <v>1484280</v>
      </c>
      <c r="R28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8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84" s="37">
        <f ca="1">IF(B_MSK[[#This Row],[//]]="","",INDEX(INDIRECT(DIR&amp;$2:$2),B_MSK[[#This Row],[//]]))</f>
        <v>0</v>
      </c>
      <c r="U284" s="38">
        <f ca="1">IF(SUMIF(B_MSK[NAMA BARANG],B_MSK[[#This Row],[NAMA BARANG]],B_MSK[JMLH BRG])=0,"",SUMIF(B_MSK[NAMA BARANG],B_MSK[[#This Row],[NAMA BARANG]],B_MSK[C]))</f>
        <v>2</v>
      </c>
      <c r="V284" s="7" t="str">
        <f ca="1">IF(B_MSK[[#This Row],[//]]="","",INDEX(INDIRECT(DIR&amp;$2:$2),B_MSK[[#This Row],[//]]))</f>
        <v>GLUE GL-R35 JK</v>
      </c>
      <c r="W284" s="7" t="str">
        <f ca="1">LOWER(SUBSTITUTE(SUBSTITUTE(SUBSTITUTE(SUBSTITUTE(SUBSTITUTE(SUBSTITUTE(SUBSTITUTE(SUBSTITUTE(SUBSTITUTE(B_MSK[[#This Row],[N.B.nota]]," ",""),"-",""),"(",""),")",""),".",""),",",""),"/",""),"""",""),"+",""))</f>
        <v>glueglr35jk</v>
      </c>
      <c r="X284" s="5" t="str">
        <f ca="1">IF(B_MSK[[#This Row],[N.B.nota]]="","",IF(MATCH(B_MSK[[#This Row],[concat]],[2]!db[NB NOTA_C],0)&gt;0,"ada",0))</f>
        <v>ada</v>
      </c>
      <c r="Y284" s="5" t="str">
        <f ca="1">IF(B_MSK[[#This Row],[N.B.nota]]="","",ADDRESS(ROW(B_MSK[QB]),COLUMN(B_MSK[QB]))&amp;":"&amp;ADDRESS(ROW(),COLUMN(B_MSK[QB])))</f>
        <v>$D$4:$D$284</v>
      </c>
      <c r="Z284" s="5">
        <f ca="1">IF(B_MSK[[#This Row],[concat]]="","",MATCH(B_MSK[[#This Row],[concat]],[2]!db[NB NOTA_C],0)+1)</f>
        <v>920</v>
      </c>
      <c r="AA284" s="5" t="str">
        <f ca="1">IF(B_MSK[[#This Row],[//]]="","",HYPERLINK("[D:\kerja\BANK EXP\BARU\DB.XLSX]DB!e"&amp;B_MSK[[#This Row],[DB_ROW]],"&gt;"))</f>
        <v>&gt;</v>
      </c>
      <c r="AB284" s="30" t="str">
        <f ca="1">MID(B_MSK[[#This Row],[/ STN_1]],FIND(" ",B_MSK[[#This Row],[/ STN_1]])+1,LEN(B_MSK[[#This Row],[/ STN_1]]))</f>
        <v>LSN</v>
      </c>
      <c r="AC284" s="11">
        <f ca="1">IF(B_MSK[[#This Row],[//]]="","",IF(B_MSK[[#This Row],[ JUMLAH ]]="","",IF(B_MSK[[#This Row],[C]]="",B_MSK[[#This Row],[HARGA CTN]]/B_MSK[[#This Row],[JMLH BRG]],B_MSK[[#This Row],[HARGA CTN]]/B_MSK[[#This Row],[A_1]])))</f>
        <v>18600</v>
      </c>
      <c r="AD2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8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1550</v>
      </c>
      <c r="AF28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84" s="15" t="str">
        <f ca="1">IF(B_MSK[[#This Row],[HARGA_2]]="","",IF(MID(B_MSK[[#This Row],[/ STN_2]],FIND(" ",B_MSK[[#This Row],[/ STN_2]])+1,LEN(B_MSK[[#This Row],[/ STN_2]]))="LSN",B_MSK[[#This Row],[HARGA_2]]/12,""))</f>
        <v/>
      </c>
      <c r="AH284" s="7" t="str">
        <f ca="1">IF(B_MSK[[#This Row],[HARGA_3]]="","","/ "&amp;"PCS")</f>
        <v/>
      </c>
      <c r="AI284" s="15">
        <f ca="1">IF(B_MSK[[#This Row],[HARGA_3]]="",IF(B_MSK[[#This Row],[HARGA_2]]="",IF(B_MSK[[#This Row],[HARGA_1]]="","",B_MSK[[#This Row],[HARGA_1]]),B_MSK[[#This Row],[HARGA_2]]),B_MSK[[#This Row],[HARGA_3]])</f>
        <v>1550</v>
      </c>
      <c r="AJ28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4" s="5" t="str">
        <f ca="1">IF(B_MSK[[#This Row],[//]]="","",SUBSTITUTE(SUBSTITUTE(SUBSTITUTE(B_MSK[[#This Row],[QTY/ CTN]]," ","_",2),"(",""),")","")&amp;"_")</f>
        <v>48 LSN_</v>
      </c>
      <c r="AL284" s="5">
        <f ca="1">IF(B_MSK[[#This Row],[A_B]]="","",SEARCH("_",B_MSK[[#This Row],[A_B]]))</f>
        <v>7</v>
      </c>
      <c r="AM284" s="5">
        <f ca="1">IF(B_MSK[[#This Row],[A_B]]="","",LEN(B_MSK[[#This Row],[A_B]]))</f>
        <v>7</v>
      </c>
      <c r="AN284" s="5" t="str">
        <f ca="1">IF(B_MSK[[#This Row],[A_B]]="","",LEFT(B_MSK[[#This Row],[QTY/ CTN]],B_MSK[[#This Row],[A_B_1]]))</f>
        <v>48 LSN</v>
      </c>
      <c r="AO284" s="5" t="str">
        <f ca="1">IF(B_MSK[[#This Row],[A_B]]="","",LEFT(B_MSK[[#This Row],[A_]],SEARCH(" ",B_MSK[[#This Row],[A_]])-1))</f>
        <v>48</v>
      </c>
      <c r="AP284" s="5" t="str">
        <f ca="1">IF(B_MSK[[#This Row],[A_B]]="","",RIGHT(B_MSK[[#This Row],[A_]],LEN(B_MSK[[#This Row],[A_]])-SEARCH(" ",B_MSK[[#This Row],[A_]])))</f>
        <v>LSN</v>
      </c>
      <c r="AQ2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84" s="5" t="str">
        <f ca="1">IF(B_MSK[[#This Row],[B_]]="","",LEFT(B_MSK[[#This Row],[B_]],SEARCH(" ",B_MSK[[#This Row],[B_]])))</f>
        <v xml:space="preserve">12 </v>
      </c>
      <c r="AS284" s="5" t="str">
        <f ca="1">IF(B_MSK[[#This Row],[B_]]="","",RIGHT(B_MSK[[#This Row],[B_]],LEN(B_MSK[[#This Row],[B_]])-SEARCH(" ",B_MSK[[#This Row],[B_]])))</f>
        <v>PCS</v>
      </c>
      <c r="AT284" s="5" t="str">
        <f ca="1">IF(B_MSK[[#This Row],[B_2]]="LSN",12,"")</f>
        <v/>
      </c>
      <c r="AU284" s="5" t="str">
        <f ca="1">IF(B_MSK[[#This Row],[C_1]]="","","PCS")</f>
        <v/>
      </c>
      <c r="AV284" s="5">
        <f ca="1">IF(B_MSK[[#This Row],[A_1]]="","",B_MSK[[#This Row],[A_1]]*IF(B_MSK[[#This Row],[B_1]]="",1,B_MSK[[#This Row],[B_1]])*IF(B_MSK[[#This Row],[C_1]]="",1,B_MSK[[#This Row],[C_1]]))</f>
        <v>576</v>
      </c>
      <c r="AW284" s="5" t="str">
        <f ca="1">IF(B_MSK[[#This Row],[C_2]]="",IF(B_MSK[[#This Row],[B_2]]="",IF(B_MSK[[#This Row],[A_2]]="","",B_MSK[[#This Row],[A_2]]),B_MSK[[#This Row],[B_2]]),B_MSK[[#This Row],[C_2]])</f>
        <v>PCS</v>
      </c>
      <c r="AX284" s="2">
        <f ca="1">IF(ISNUMBER(B_MSK[[#This Row],[TANGGAL DATANG]]),B_MSK[[#This Row],[TANGGAL DATANG]],AX283)</f>
        <v>44937</v>
      </c>
      <c r="AY284" s="5" t="e">
        <f ca="1">IF(B_MSK[[#This Row],[DB_ROW]]="","",INDEX([3]!db[JENIS],B_MSK[[#This Row],[DB_ROW]]-1))</f>
        <v>#REF!</v>
      </c>
      <c r="AZ284" s="5">
        <f ca="1">IF(B_MSK[[#This Row],[A_1]]="","",B_MSK[[#This Row],[A_1]])*1</f>
        <v>48</v>
      </c>
      <c r="BA284" s="5" t="str">
        <f ca="1">IF(B_MSK[[#This Row],[//]]="","",INDEX(INDIRECT(DIR&amp;$2:$2),B_MSK[[#This Row],[//]]))</f>
        <v>ARTO MORO</v>
      </c>
      <c r="BB284" s="5" t="str">
        <f ca="1">CONCATENATE(B_MSK[[#This Row],[concat]],B_MSK[[#This Row],[HARGA_X]],B_MSK[[#This Row],[SAT]])</f>
        <v>glueglr35jk1550PCS</v>
      </c>
    </row>
    <row r="285" spans="1:54" x14ac:dyDescent="0.25">
      <c r="A285" s="6" t="s">
        <v>128</v>
      </c>
      <c r="B285" s="5" t="str">
        <f ca="1">IF(B_MSK[[#This Row],[N_ID]]="","",INDEX(INDIRECT(DIR&amp;$2:$2),MATCH(B_MSK[[#This Row],[N_ID]],INDIRECT(DIR&amp;"!NOTA[ID_P]"),0)))</f>
        <v/>
      </c>
      <c r="C285" s="5" t="str">
        <f ca="1">IF(B_MSK[[#This Row],[//]]="","",HYPERLINK("["&amp;SUBSTITUTE(DIR,"'","")&amp;"]NOTA!D"&amp;B_MSK[[#This Row],[//]]+2,"&gt;"))</f>
        <v/>
      </c>
      <c r="D285" s="5" t="str">
        <f ca="1">IF(B_MSK[[#This Row],[N_ID]]="","",COUNTIF(INDIRECT(DIR&amp;"!NOTA[ID_H]"),B_MSK[[#This Row],[ID NOTA]]))</f>
        <v/>
      </c>
      <c r="E2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5" s="7" t="str">
        <f ca="1">IF(B_MSK[[#This Row],[stt]]="ada",INDEX([2]!db[NB BM],B_MSK[DB_ROW]-1),"")</f>
        <v/>
      </c>
      <c r="H285" s="7" t="str">
        <f ca="1">IF(B_MSK[[#This Row],[//]]="","",INDEX(INDIRECT(DIR&amp;$2:$2),B_MSK[[#This Row],[//]]))</f>
        <v/>
      </c>
      <c r="I285" s="27" t="str">
        <f ca="1">IF(B_MSK[[#This Row],[//]]="","",INDEX(INDIRECT(DB_PATH&amp;$2:$2),B_MSK[[#This Row],[DB_ROW]]-1))</f>
        <v/>
      </c>
      <c r="J285" s="5" t="str">
        <f ca="1">IF(B_MSK[[#This Row],[//]]="","",IF(INDEX(INDIRECT(DIR&amp;$2:$2),B_MSK[[#This Row],[//]])="","",INDEX(INDIRECT(DIR&amp;$2:$2),B_MSK[[#This Row],[//]])))</f>
        <v/>
      </c>
      <c r="K285" s="5" t="str">
        <f ca="1">IF(B_MSK[[#This Row],[//]]="","",IF(INDEX(INDIRECT(DIR&amp;$2:$2),B_MSK[[#This Row],[//]])="","",INDEX(INDIRECT(DIR&amp;$2:$2),B_MSK[[#This Row],[//]])))</f>
        <v/>
      </c>
      <c r="L285" s="5" t="str">
        <f ca="1">IF(B_MSK[[#This Row],[//]]="","",IF(INDEX(INDIRECT(DIR&amp;$2:$2),B_MSK[[#This Row],[//]])="","",INDEX(INDIRECT(DIR&amp;$2:$2),B_MSK[[#This Row],[//]])))</f>
        <v/>
      </c>
      <c r="M285" s="13" t="str">
        <f ca="1">IF(B_MSK[[#This Row],[//]]="","",INDEX(INDIRECT(DIR&amp;$2:$2),B_MSK[[#This Row],[//]]))</f>
        <v/>
      </c>
      <c r="N285" s="13" t="str">
        <f ca="1">IF(OR(B_MSK[[#This Row],[//]]="",),"",INDEX(INDIRECT(DIR&amp;$2:$2),B_MSK[[#This Row],[//]]))</f>
        <v/>
      </c>
      <c r="O285" s="3" t="str">
        <f ca="1">IF(B_MSK[[#This Row],[//]]="","",IF(INDEX(INDIRECT(DIR&amp;$2:$2),B_MSK[[#This Row],[//]])=0,"",INDEX(INDIRECT(DIR&amp;$2:$2),B_MSK[[#This Row],[//]])))</f>
        <v/>
      </c>
      <c r="P285" s="3" t="str">
        <f ca="1">IF(B_MSK[[#This Row],[//]]="","",IF(INDEX(INDIRECT(DIR&amp;$2:$2),B_MSK[[#This Row],[//]])=0,"",INDEX(INDIRECT(DIR&amp;$2:$2),B_MSK[[#This Row],[//]])))</f>
        <v/>
      </c>
      <c r="Q285" s="12" t="str">
        <f ca="1">IF(B_MSK[[#This Row],[//]]="","",INDEX(INDIRECT(DIR&amp;$2:$2),B_MSK[[#This Row],[//]]))</f>
        <v/>
      </c>
      <c r="R2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5" s="37" t="str">
        <f ca="1">IF(B_MSK[[#This Row],[//]]="","",INDEX(INDIRECT(DIR&amp;$2:$2),B_MSK[[#This Row],[//]]))</f>
        <v/>
      </c>
      <c r="U285" s="38" t="str">
        <f ca="1">IF(SUMIF(B_MSK[NAMA BARANG],B_MSK[[#This Row],[NAMA BARANG]],B_MSK[JMLH BRG])=0,"",SUMIF(B_MSK[NAMA BARANG],B_MSK[[#This Row],[NAMA BARANG]],B_MSK[C]))</f>
        <v/>
      </c>
      <c r="V285" s="7" t="str">
        <f ca="1">IF(B_MSK[[#This Row],[//]]="","",INDEX(INDIRECT(DIR&amp;$2:$2),B_MSK[[#This Row],[//]]))</f>
        <v/>
      </c>
      <c r="W2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5" s="5" t="str">
        <f ca="1">IF(B_MSK[[#This Row],[N.B.nota]]="","",IF(MATCH(B_MSK[[#This Row],[concat]],[2]!db[NB NOTA_C],0)&gt;0,"ada",0))</f>
        <v/>
      </c>
      <c r="Y285" s="5" t="str">
        <f ca="1">IF(B_MSK[[#This Row],[N.B.nota]]="","",ADDRESS(ROW(B_MSK[QB]),COLUMN(B_MSK[QB]))&amp;":"&amp;ADDRESS(ROW(),COLUMN(B_MSK[QB])))</f>
        <v/>
      </c>
      <c r="Z285" s="5" t="str">
        <f ca="1">IF(B_MSK[[#This Row],[concat]]="","",MATCH(B_MSK[[#This Row],[concat]],[2]!db[NB NOTA_C],0)+1)</f>
        <v/>
      </c>
      <c r="AA285" s="5" t="str">
        <f ca="1">IF(B_MSK[[#This Row],[//]]="","",HYPERLINK("[D:\kerja\BANK EXP\BARU\DB.XLSX]DB!e"&amp;B_MSK[[#This Row],[DB_ROW]],"&gt;"))</f>
        <v/>
      </c>
      <c r="AB285" s="30" t="e">
        <f ca="1">MID(B_MSK[[#This Row],[/ STN_1]],FIND(" ",B_MSK[[#This Row],[/ STN_1]])+1,LEN(B_MSK[[#This Row],[/ STN_1]]))</f>
        <v>#VALUE!</v>
      </c>
      <c r="AC2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5" s="15" t="str">
        <f ca="1">IF(B_MSK[[#This Row],[HARGA_2]]="","",IF(MID(B_MSK[[#This Row],[/ STN_2]],FIND(" ",B_MSK[[#This Row],[/ STN_2]])+1,LEN(B_MSK[[#This Row],[/ STN_2]]))="LSN",B_MSK[[#This Row],[HARGA_2]]/12,""))</f>
        <v/>
      </c>
      <c r="AH285" s="7" t="str">
        <f ca="1">IF(B_MSK[[#This Row],[HARGA_3]]="","","/ "&amp;"PCS")</f>
        <v/>
      </c>
      <c r="AI285" s="15" t="str">
        <f ca="1">IF(B_MSK[[#This Row],[HARGA_3]]="",IF(B_MSK[[#This Row],[HARGA_2]]="",IF(B_MSK[[#This Row],[HARGA_1]]="","",B_MSK[[#This Row],[HARGA_1]]),B_MSK[[#This Row],[HARGA_2]]),B_MSK[[#This Row],[HARGA_3]])</f>
        <v/>
      </c>
      <c r="AJ285" s="15" t="str">
        <f ca="1">IF(B_MSK[[#This Row],[/ STN_3]]="",IF(B_MSK[[#This Row],[/ STN_2]]="",IF(B_MSK[[#This Row],[/ STN_1]]="","",B_MSK[[#This Row],[/ STN_1]]),B_MSK[[#This Row],[/ STN_2]]),B_MSK[[#This Row],[/ STN_3]])</f>
        <v/>
      </c>
      <c r="AK285" s="5" t="str">
        <f ca="1">IF(B_MSK[[#This Row],[//]]="","",SUBSTITUTE(SUBSTITUTE(SUBSTITUTE(B_MSK[[#This Row],[QTY/ CTN]]," ","_",2),"(",""),")","")&amp;"_")</f>
        <v/>
      </c>
      <c r="AL285" s="5" t="str">
        <f ca="1">IF(B_MSK[[#This Row],[A_B]]="","",SEARCH("_",B_MSK[[#This Row],[A_B]]))</f>
        <v/>
      </c>
      <c r="AM285" s="5" t="str">
        <f ca="1">IF(B_MSK[[#This Row],[A_B]]="","",LEN(B_MSK[[#This Row],[A_B]]))</f>
        <v/>
      </c>
      <c r="AN285" s="5" t="str">
        <f ca="1">IF(B_MSK[[#This Row],[A_B]]="","",LEFT(B_MSK[[#This Row],[QTY/ CTN]],B_MSK[[#This Row],[A_B_1]]))</f>
        <v/>
      </c>
      <c r="AO285" s="5" t="str">
        <f ca="1">IF(B_MSK[[#This Row],[A_B]]="","",LEFT(B_MSK[[#This Row],[A_]],SEARCH(" ",B_MSK[[#This Row],[A_]])-1))</f>
        <v/>
      </c>
      <c r="AP285" s="5" t="str">
        <f ca="1">IF(B_MSK[[#This Row],[A_B]]="","",RIGHT(B_MSK[[#This Row],[A_]],LEN(B_MSK[[#This Row],[A_]])-SEARCH(" ",B_MSK[[#This Row],[A_]])))</f>
        <v/>
      </c>
      <c r="AQ2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5" s="5" t="str">
        <f ca="1">IF(B_MSK[[#This Row],[B_]]="","",LEFT(B_MSK[[#This Row],[B_]],SEARCH(" ",B_MSK[[#This Row],[B_]])))</f>
        <v/>
      </c>
      <c r="AS285" s="5" t="str">
        <f ca="1">IF(B_MSK[[#This Row],[B_]]="","",RIGHT(B_MSK[[#This Row],[B_]],LEN(B_MSK[[#This Row],[B_]])-SEARCH(" ",B_MSK[[#This Row],[B_]])))</f>
        <v/>
      </c>
      <c r="AT285" s="5" t="str">
        <f ca="1">IF(B_MSK[[#This Row],[B_2]]="LSN",12,"")</f>
        <v/>
      </c>
      <c r="AU285" s="5" t="str">
        <f ca="1">IF(B_MSK[[#This Row],[C_1]]="","","PCS")</f>
        <v/>
      </c>
      <c r="AV285" s="5" t="str">
        <f ca="1">IF(B_MSK[[#This Row],[A_1]]="","",B_MSK[[#This Row],[A_1]]*IF(B_MSK[[#This Row],[B_1]]="",1,B_MSK[[#This Row],[B_1]])*IF(B_MSK[[#This Row],[C_1]]="",1,B_MSK[[#This Row],[C_1]]))</f>
        <v/>
      </c>
      <c r="AW285" s="5" t="str">
        <f ca="1">IF(B_MSK[[#This Row],[C_2]]="",IF(B_MSK[[#This Row],[B_2]]="",IF(B_MSK[[#This Row],[A_2]]="","",B_MSK[[#This Row],[A_2]]),B_MSK[[#This Row],[B_2]]),B_MSK[[#This Row],[C_2]])</f>
        <v/>
      </c>
      <c r="AX285" s="2">
        <f ca="1">IF(ISNUMBER(B_MSK[[#This Row],[TANGGAL DATANG]]),B_MSK[[#This Row],[TANGGAL DATANG]],AX284)</f>
        <v>44937</v>
      </c>
      <c r="AY285" s="5" t="str">
        <f ca="1">IF(B_MSK[[#This Row],[DB_ROW]]="","",INDEX([3]!db[JENIS],B_MSK[[#This Row],[DB_ROW]]-1))</f>
        <v/>
      </c>
      <c r="AZ285" s="5" t="e">
        <f ca="1">IF(B_MSK[[#This Row],[A_1]]="","",B_MSK[[#This Row],[A_1]])*1</f>
        <v>#VALUE!</v>
      </c>
      <c r="BA285" s="5" t="str">
        <f ca="1">IF(B_MSK[[#This Row],[//]]="","",INDEX(INDIRECT(DIR&amp;$2:$2),B_MSK[[#This Row],[//]]))</f>
        <v/>
      </c>
      <c r="BB285" s="5" t="str">
        <f ca="1">CONCATENATE(B_MSK[[#This Row],[concat]],B_MSK[[#This Row],[HARGA_X]],B_MSK[[#This Row],[SAT]])</f>
        <v/>
      </c>
    </row>
    <row r="286" spans="1:54" x14ac:dyDescent="0.25">
      <c r="A286" s="6" t="s">
        <v>269</v>
      </c>
      <c r="B286" s="5">
        <f ca="1">IF(B_MSK[[#This Row],[N_ID]]="","",INDEX(INDIRECT(DIR&amp;$2:$2),MATCH(B_MSK[[#This Row],[N_ID]],INDIRECT(DIR&amp;"!NOTA[ID_P]"),0)))</f>
        <v>55</v>
      </c>
      <c r="C286" s="5" t="str">
        <f ca="1">IF(B_MSK[[#This Row],[//]]="","",HYPERLINK("["&amp;SUBSTITUTE(DIR,"'","")&amp;"]NOTA!D"&amp;B_MSK[[#This Row],[//]]+2,"&gt;"))</f>
        <v>&gt;</v>
      </c>
      <c r="D286" s="5">
        <f ca="1">IF(B_MSK[[#This Row],[N_ID]]="","",COUNTIF(INDIRECT(DIR&amp;"!NOTA[ID_H]"),B_MSK[[#This Row],[ID NOTA]]))</f>
        <v>3</v>
      </c>
      <c r="E28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283</v>
      </c>
      <c r="F2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6" s="7" t="str">
        <f ca="1">IF(B_MSK[[#This Row],[stt]]="ada",INDEX([2]!db[NB BM],B_MSK[DB_ROW]-1),"")</f>
        <v>Call JK CC-19 A</v>
      </c>
      <c r="H286" s="7" t="str">
        <f ca="1">IF(B_MSK[[#This Row],[//]]="","",INDEX(INDIRECT(DIR&amp;$2:$2),B_MSK[[#This Row],[//]]))</f>
        <v>KALINDO SUKSES</v>
      </c>
      <c r="I286" s="27" t="str">
        <f ca="1">IF(B_MSK[[#This Row],[//]]="","",INDEX(INDIRECT(DB_PATH&amp;$2:$2),B_MSK[[#This Row],[DB_ROW]]-1))</f>
        <v>4 BOX (20 PCS)</v>
      </c>
      <c r="J286" s="5">
        <f ca="1">IF(B_MSK[[#This Row],[//]]="","",IF(INDEX(INDIRECT(DIR&amp;$2:$2),B_MSK[[#This Row],[//]])="","",INDEX(INDIRECT(DIR&amp;$2:$2),B_MSK[[#This Row],[//]])))</f>
        <v>2</v>
      </c>
      <c r="K286" s="5">
        <f ca="1">IF(B_MSK[[#This Row],[//]]="","",IF(INDEX(INDIRECT(DIR&amp;$2:$2),B_MSK[[#This Row],[//]])="","",INDEX(INDIRECT(DIR&amp;$2:$2),B_MSK[[#This Row],[//]])))</f>
        <v>160</v>
      </c>
      <c r="L286" s="5" t="str">
        <f ca="1">IF(B_MSK[[#This Row],[//]]="","",IF(INDEX(INDIRECT(DIR&amp;$2:$2),B_MSK[[#This Row],[//]])="","",INDEX(INDIRECT(DIR&amp;$2:$2),B_MSK[[#This Row],[//]])))</f>
        <v>PCS</v>
      </c>
      <c r="M286" s="13">
        <f ca="1">IF(B_MSK[[#This Row],[//]]="","",INDEX(INDIRECT(DIR&amp;$2:$2),B_MSK[[#This Row],[//]]))</f>
        <v>60000</v>
      </c>
      <c r="N286" s="13">
        <f ca="1">IF(OR(B_MSK[[#This Row],[//]]="",),"",INDEX(INDIRECT(DIR&amp;$2:$2),B_MSK[[#This Row],[//]]))</f>
        <v>4800000</v>
      </c>
      <c r="O286" s="3">
        <f ca="1">IF(B_MSK[[#This Row],[//]]="","",IF(INDEX(INDIRECT(DIR&amp;$2:$2),B_MSK[[#This Row],[//]])=0,"",INDEX(INDIRECT(DIR&amp;$2:$2),B_MSK[[#This Row],[//]])))</f>
        <v>0.125</v>
      </c>
      <c r="P286" s="3">
        <f ca="1">IF(B_MSK[[#This Row],[//]]="","",IF(INDEX(INDIRECT(DIR&amp;$2:$2),B_MSK[[#This Row],[//]])=0,"",INDEX(INDIRECT(DIR&amp;$2:$2),B_MSK[[#This Row],[//]])))</f>
        <v>0.1</v>
      </c>
      <c r="Q286" s="12">
        <f ca="1">IF(B_MSK[[#This Row],[//]]="","",INDEX(INDIRECT(DIR&amp;$2:$2),B_MSK[[#This Row],[//]]))</f>
        <v>7560000</v>
      </c>
      <c r="R2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6" s="37">
        <f ca="1">IF(B_MSK[[#This Row],[//]]="","",INDEX(INDIRECT(DIR&amp;$2:$2),B_MSK[[#This Row],[//]]))</f>
        <v>0</v>
      </c>
      <c r="U286" s="38">
        <f ca="1">IF(SUMIF(B_MSK[NAMA BARANG],B_MSK[[#This Row],[NAMA BARANG]],B_MSK[JMLH BRG])=0,"",SUMIF(B_MSK[NAMA BARANG],B_MSK[[#This Row],[NAMA BARANG]],B_MSK[C]))</f>
        <v>2</v>
      </c>
      <c r="V286" s="7" t="str">
        <f ca="1">IF(B_MSK[[#This Row],[//]]="","",INDEX(INDIRECT(DIR&amp;$2:$2),B_MSK[[#This Row],[//]]))</f>
        <v>CALCULATOR JOYKO CC-19A</v>
      </c>
      <c r="W286" s="7" t="str">
        <f ca="1">LOWER(SUBSTITUTE(SUBSTITUTE(SUBSTITUTE(SUBSTITUTE(SUBSTITUTE(SUBSTITUTE(SUBSTITUTE(SUBSTITUTE(SUBSTITUTE(B_MSK[[#This Row],[N.B.nota]]," ",""),"-",""),"(",""),")",""),".",""),",",""),"/",""),"""",""),"+",""))</f>
        <v>calculatorjoykocc19a</v>
      </c>
      <c r="X286" s="5" t="str">
        <f ca="1">IF(B_MSK[[#This Row],[N.B.nota]]="","",IF(MATCH(B_MSK[[#This Row],[concat]],[2]!db[NB NOTA_C],0)&gt;0,"ada",0))</f>
        <v>ada</v>
      </c>
      <c r="Y286" s="5" t="str">
        <f ca="1">IF(B_MSK[[#This Row],[N.B.nota]]="","",ADDRESS(ROW(B_MSK[QB]),COLUMN(B_MSK[QB]))&amp;":"&amp;ADDRESS(ROW(),COLUMN(B_MSK[QB])))</f>
        <v>$D$4:$D$286</v>
      </c>
      <c r="Z286" s="5">
        <f ca="1">IF(B_MSK[[#This Row],[concat]]="","",MATCH(B_MSK[[#This Row],[concat]],[2]!db[NB NOTA_C],0)+1)</f>
        <v>393</v>
      </c>
      <c r="AA286" s="5" t="str">
        <f ca="1">IF(B_MSK[[#This Row],[//]]="","",HYPERLINK("[D:\kerja\BANK EXP\BARU\DB.XLSX]DB!e"&amp;B_MSK[[#This Row],[DB_ROW]],"&gt;"))</f>
        <v>&gt;</v>
      </c>
      <c r="AB286" s="30" t="str">
        <f ca="1">MID(B_MSK[[#This Row],[/ STN_1]],FIND(" ",B_MSK[[#This Row],[/ STN_1]])+1,LEN(B_MSK[[#This Row],[/ STN_1]]))</f>
        <v xml:space="preserve">BOX </v>
      </c>
      <c r="AC286" s="11">
        <f ca="1">IF(B_MSK[[#This Row],[//]]="","",IF(B_MSK[[#This Row],[ JUMLAH ]]="","",IF(B_MSK[[#This Row],[C]]="",B_MSK[[#This Row],[HARGA CTN]]/B_MSK[[#This Row],[JMLH BRG]],B_MSK[[#This Row],[HARGA CTN]]/B_MSK[[#This Row],[A_1]])))</f>
        <v>1200000</v>
      </c>
      <c r="AD2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8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60000</v>
      </c>
      <c r="AF28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86" s="15" t="str">
        <f ca="1">IF(B_MSK[[#This Row],[HARGA_2]]="","",IF(MID(B_MSK[[#This Row],[/ STN_2]],FIND(" ",B_MSK[[#This Row],[/ STN_2]])+1,LEN(B_MSK[[#This Row],[/ STN_2]]))="LSN",B_MSK[[#This Row],[HARGA_2]]/12,""))</f>
        <v/>
      </c>
      <c r="AH286" s="7" t="str">
        <f ca="1">IF(B_MSK[[#This Row],[HARGA_3]]="","","/ "&amp;"PCS")</f>
        <v/>
      </c>
      <c r="AI286" s="15">
        <f ca="1">IF(B_MSK[[#This Row],[HARGA_3]]="",IF(B_MSK[[#This Row],[HARGA_2]]="",IF(B_MSK[[#This Row],[HARGA_1]]="","",B_MSK[[#This Row],[HARGA_1]]),B_MSK[[#This Row],[HARGA_2]]),B_MSK[[#This Row],[HARGA_3]])</f>
        <v>60000</v>
      </c>
      <c r="AJ28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6" s="5" t="str">
        <f ca="1">IF(B_MSK[[#This Row],[//]]="","",SUBSTITUTE(SUBSTITUTE(SUBSTITUTE(B_MSK[[#This Row],[QTY/ CTN]]," ","_",2),"(",""),")","")&amp;"_")</f>
        <v>4 BOX_20 PCS_</v>
      </c>
      <c r="AL286" s="5">
        <f ca="1">IF(B_MSK[[#This Row],[A_B]]="","",SEARCH("_",B_MSK[[#This Row],[A_B]]))</f>
        <v>6</v>
      </c>
      <c r="AM286" s="5">
        <f ca="1">IF(B_MSK[[#This Row],[A_B]]="","",LEN(B_MSK[[#This Row],[A_B]]))</f>
        <v>13</v>
      </c>
      <c r="AN286" s="5" t="str">
        <f ca="1">IF(B_MSK[[#This Row],[A_B]]="","",LEFT(B_MSK[[#This Row],[QTY/ CTN]],B_MSK[[#This Row],[A_B_1]]))</f>
        <v xml:space="preserve">4 BOX </v>
      </c>
      <c r="AO286" s="5" t="str">
        <f ca="1">IF(B_MSK[[#This Row],[A_B]]="","",LEFT(B_MSK[[#This Row],[A_]],SEARCH(" ",B_MSK[[#This Row],[A_]])-1))</f>
        <v>4</v>
      </c>
      <c r="AP286" s="5" t="str">
        <f ca="1">IF(B_MSK[[#This Row],[A_B]]="","",RIGHT(B_MSK[[#This Row],[A_]],LEN(B_MSK[[#This Row],[A_]])-SEARCH(" ",B_MSK[[#This Row],[A_]])))</f>
        <v xml:space="preserve">BOX </v>
      </c>
      <c r="AQ2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286" s="5" t="str">
        <f ca="1">IF(B_MSK[[#This Row],[B_]]="","",LEFT(B_MSK[[#This Row],[B_]],SEARCH(" ",B_MSK[[#This Row],[B_]])))</f>
        <v xml:space="preserve">20 </v>
      </c>
      <c r="AS286" s="5" t="str">
        <f ca="1">IF(B_MSK[[#This Row],[B_]]="","",RIGHT(B_MSK[[#This Row],[B_]],LEN(B_MSK[[#This Row],[B_]])-SEARCH(" ",B_MSK[[#This Row],[B_]])))</f>
        <v>PCS</v>
      </c>
      <c r="AT286" s="5" t="str">
        <f ca="1">IF(B_MSK[[#This Row],[B_2]]="LSN",12,"")</f>
        <v/>
      </c>
      <c r="AU286" s="5" t="str">
        <f ca="1">IF(B_MSK[[#This Row],[C_1]]="","","PCS")</f>
        <v/>
      </c>
      <c r="AV286" s="5">
        <f ca="1">IF(B_MSK[[#This Row],[A_1]]="","",B_MSK[[#This Row],[A_1]]*IF(B_MSK[[#This Row],[B_1]]="",1,B_MSK[[#This Row],[B_1]])*IF(B_MSK[[#This Row],[C_1]]="",1,B_MSK[[#This Row],[C_1]]))</f>
        <v>80</v>
      </c>
      <c r="AW286" s="5" t="str">
        <f ca="1">IF(B_MSK[[#This Row],[C_2]]="",IF(B_MSK[[#This Row],[B_2]]="",IF(B_MSK[[#This Row],[A_2]]="","",B_MSK[[#This Row],[A_2]]),B_MSK[[#This Row],[B_2]]),B_MSK[[#This Row],[C_2]])</f>
        <v>PCS</v>
      </c>
      <c r="AX286" s="2">
        <f ca="1">IF(ISNUMBER(B_MSK[[#This Row],[TANGGAL DATANG]]),B_MSK[[#This Row],[TANGGAL DATANG]],AX285)</f>
        <v>44937</v>
      </c>
      <c r="AY286" s="5" t="e">
        <f ca="1">IF(B_MSK[[#This Row],[DB_ROW]]="","",INDEX([3]!db[JENIS],B_MSK[[#This Row],[DB_ROW]]-1))</f>
        <v>#REF!</v>
      </c>
      <c r="AZ286" s="5">
        <f ca="1">IF(B_MSK[[#This Row],[A_1]]="","",B_MSK[[#This Row],[A_1]])*1</f>
        <v>4</v>
      </c>
      <c r="BA286" s="5" t="str">
        <f ca="1">IF(B_MSK[[#This Row],[//]]="","",INDEX(INDIRECT(DIR&amp;$2:$2),B_MSK[[#This Row],[//]]))</f>
        <v>ARTO MORO</v>
      </c>
      <c r="BB286" s="5" t="str">
        <f ca="1">CONCATENATE(B_MSK[[#This Row],[concat]],B_MSK[[#This Row],[HARGA_X]],B_MSK[[#This Row],[SAT]])</f>
        <v>calculatorjoykocc19a60000PCS</v>
      </c>
    </row>
    <row r="287" spans="1:54" x14ac:dyDescent="0.25">
      <c r="A287" s="6" t="s">
        <v>128</v>
      </c>
      <c r="B287" s="5" t="str">
        <f ca="1">IF(B_MSK[[#This Row],[N_ID]]="","",INDEX(INDIRECT(DIR&amp;$2:$2),MATCH(B_MSK[[#This Row],[N_ID]],INDIRECT(DIR&amp;"!NOTA[ID_P]"),0)))</f>
        <v/>
      </c>
      <c r="C287" s="5" t="str">
        <f ca="1">IF(B_MSK[[#This Row],[//]]="","",HYPERLINK("["&amp;SUBSTITUTE(DIR,"'","")&amp;"]NOTA!D"&amp;B_MSK[[#This Row],[//]]+2,"&gt;"))</f>
        <v>&gt;</v>
      </c>
      <c r="D287" s="5" t="str">
        <f ca="1">IF(B_MSK[[#This Row],[N_ID]]="","",COUNTIF(INDIRECT(DIR&amp;"!NOTA[ID_H]"),B_MSK[[#This Row],[ID NOTA]]))</f>
        <v/>
      </c>
      <c r="E28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284</v>
      </c>
      <c r="F2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7" s="7" t="str">
        <f ca="1">IF(B_MSK[[#This Row],[stt]]="ada",INDEX([2]!db[NB BM],B_MSK[DB_ROW]-1),"")</f>
        <v>Call JK CC-56</v>
      </c>
      <c r="H287" s="7" t="str">
        <f ca="1">IF(B_MSK[[#This Row],[//]]="","",INDEX(INDIRECT(DIR&amp;$2:$2),B_MSK[[#This Row],[//]]))</f>
        <v>KALINDO SUKSES</v>
      </c>
      <c r="I287" s="27" t="str">
        <f ca="1">IF(B_MSK[[#This Row],[//]]="","",INDEX(INDIRECT(DB_PATH&amp;$2:$2),B_MSK[[#This Row],[DB_ROW]]-1))</f>
        <v>8 BOX (10 PCS)</v>
      </c>
      <c r="J287" s="5">
        <f ca="1">IF(B_MSK[[#This Row],[//]]="","",IF(INDEX(INDIRECT(DIR&amp;$2:$2),B_MSK[[#This Row],[//]])="","",INDEX(INDIRECT(DIR&amp;$2:$2),B_MSK[[#This Row],[//]])))</f>
        <v>2</v>
      </c>
      <c r="K287" s="5">
        <f ca="1">IF(B_MSK[[#This Row],[//]]="","",IF(INDEX(INDIRECT(DIR&amp;$2:$2),B_MSK[[#This Row],[//]])="","",INDEX(INDIRECT(DIR&amp;$2:$2),B_MSK[[#This Row],[//]])))</f>
        <v>160</v>
      </c>
      <c r="L287" s="5" t="str">
        <f ca="1">IF(B_MSK[[#This Row],[//]]="","",IF(INDEX(INDIRECT(DIR&amp;$2:$2),B_MSK[[#This Row],[//]])="","",INDEX(INDIRECT(DIR&amp;$2:$2),B_MSK[[#This Row],[//]])))</f>
        <v>PCS</v>
      </c>
      <c r="M287" s="13">
        <f ca="1">IF(B_MSK[[#This Row],[//]]="","",INDEX(INDIRECT(DIR&amp;$2:$2),B_MSK[[#This Row],[//]]))</f>
        <v>62000</v>
      </c>
      <c r="N287" s="13">
        <f ca="1">IF(OR(B_MSK[[#This Row],[//]]="",),"",INDEX(INDIRECT(DIR&amp;$2:$2),B_MSK[[#This Row],[//]]))</f>
        <v>4960000</v>
      </c>
      <c r="O287" s="3">
        <f ca="1">IF(B_MSK[[#This Row],[//]]="","",IF(INDEX(INDIRECT(DIR&amp;$2:$2),B_MSK[[#This Row],[//]])=0,"",INDEX(INDIRECT(DIR&amp;$2:$2),B_MSK[[#This Row],[//]])))</f>
        <v>0.125</v>
      </c>
      <c r="P287" s="3">
        <f ca="1">IF(B_MSK[[#This Row],[//]]="","",IF(INDEX(INDIRECT(DIR&amp;$2:$2),B_MSK[[#This Row],[//]])=0,"",INDEX(INDIRECT(DIR&amp;$2:$2),B_MSK[[#This Row],[//]])))</f>
        <v>0.1</v>
      </c>
      <c r="Q287" s="12">
        <f ca="1">IF(B_MSK[[#This Row],[//]]="","",INDEX(INDIRECT(DIR&amp;$2:$2),B_MSK[[#This Row],[//]]))</f>
        <v>7812000</v>
      </c>
      <c r="R2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7" s="37">
        <f ca="1">IF(B_MSK[[#This Row],[//]]="","",INDEX(INDIRECT(DIR&amp;$2:$2),B_MSK[[#This Row],[//]]))</f>
        <v>0</v>
      </c>
      <c r="U287" s="38">
        <f ca="1">IF(SUMIF(B_MSK[NAMA BARANG],B_MSK[[#This Row],[NAMA BARANG]],B_MSK[JMLH BRG])=0,"",SUMIF(B_MSK[NAMA BARANG],B_MSK[[#This Row],[NAMA BARANG]],B_MSK[C]))</f>
        <v>2</v>
      </c>
      <c r="V287" s="7" t="str">
        <f ca="1">IF(B_MSK[[#This Row],[//]]="","",INDEX(INDIRECT(DIR&amp;$2:$2),B_MSK[[#This Row],[//]]))</f>
        <v>CALCULATOR JOYKO CC-56</v>
      </c>
      <c r="W287" s="7" t="str">
        <f ca="1">LOWER(SUBSTITUTE(SUBSTITUTE(SUBSTITUTE(SUBSTITUTE(SUBSTITUTE(SUBSTITUTE(SUBSTITUTE(SUBSTITUTE(SUBSTITUTE(B_MSK[[#This Row],[N.B.nota]]," ",""),"-",""),"(",""),")",""),".",""),",",""),"/",""),"""",""),"+",""))</f>
        <v>calculatorjoykocc56</v>
      </c>
      <c r="X287" s="5" t="str">
        <f ca="1">IF(B_MSK[[#This Row],[N.B.nota]]="","",IF(MATCH(B_MSK[[#This Row],[concat]],[2]!db[NB NOTA_C],0)&gt;0,"ada",0))</f>
        <v>ada</v>
      </c>
      <c r="Y287" s="5" t="str">
        <f ca="1">IF(B_MSK[[#This Row],[N.B.nota]]="","",ADDRESS(ROW(B_MSK[QB]),COLUMN(B_MSK[QB]))&amp;":"&amp;ADDRESS(ROW(),COLUMN(B_MSK[QB])))</f>
        <v>$D$4:$D$287</v>
      </c>
      <c r="Z287" s="5">
        <f ca="1">IF(B_MSK[[#This Row],[concat]]="","",MATCH(B_MSK[[#This Row],[concat]],[2]!db[NB NOTA_C],0)+1)</f>
        <v>415</v>
      </c>
      <c r="AA287" s="5" t="str">
        <f ca="1">IF(B_MSK[[#This Row],[//]]="","",HYPERLINK("[D:\kerja\BANK EXP\BARU\DB.XLSX]DB!e"&amp;B_MSK[[#This Row],[DB_ROW]],"&gt;"))</f>
        <v>&gt;</v>
      </c>
      <c r="AB287" s="30" t="str">
        <f ca="1">MID(B_MSK[[#This Row],[/ STN_1]],FIND(" ",B_MSK[[#This Row],[/ STN_1]])+1,LEN(B_MSK[[#This Row],[/ STN_1]]))</f>
        <v xml:space="preserve">BOX </v>
      </c>
      <c r="AC287" s="11">
        <f ca="1">IF(B_MSK[[#This Row],[//]]="","",IF(B_MSK[[#This Row],[ JUMLAH ]]="","",IF(B_MSK[[#This Row],[C]]="",B_MSK[[#This Row],[HARGA CTN]]/B_MSK[[#This Row],[JMLH BRG]],B_MSK[[#This Row],[HARGA CTN]]/B_MSK[[#This Row],[A_1]])))</f>
        <v>620000</v>
      </c>
      <c r="AD2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8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62000</v>
      </c>
      <c r="AF28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87" s="15" t="str">
        <f ca="1">IF(B_MSK[[#This Row],[HARGA_2]]="","",IF(MID(B_MSK[[#This Row],[/ STN_2]],FIND(" ",B_MSK[[#This Row],[/ STN_2]])+1,LEN(B_MSK[[#This Row],[/ STN_2]]))="LSN",B_MSK[[#This Row],[HARGA_2]]/12,""))</f>
        <v/>
      </c>
      <c r="AH287" s="7" t="str">
        <f ca="1">IF(B_MSK[[#This Row],[HARGA_3]]="","","/ "&amp;"PCS")</f>
        <v/>
      </c>
      <c r="AI287" s="15">
        <f ca="1">IF(B_MSK[[#This Row],[HARGA_3]]="",IF(B_MSK[[#This Row],[HARGA_2]]="",IF(B_MSK[[#This Row],[HARGA_1]]="","",B_MSK[[#This Row],[HARGA_1]]),B_MSK[[#This Row],[HARGA_2]]),B_MSK[[#This Row],[HARGA_3]])</f>
        <v>62000</v>
      </c>
      <c r="AJ28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7" s="5" t="str">
        <f ca="1">IF(B_MSK[[#This Row],[//]]="","",SUBSTITUTE(SUBSTITUTE(SUBSTITUTE(B_MSK[[#This Row],[QTY/ CTN]]," ","_",2),"(",""),")","")&amp;"_")</f>
        <v>8 BOX_10 PCS_</v>
      </c>
      <c r="AL287" s="5">
        <f ca="1">IF(B_MSK[[#This Row],[A_B]]="","",SEARCH("_",B_MSK[[#This Row],[A_B]]))</f>
        <v>6</v>
      </c>
      <c r="AM287" s="5">
        <f ca="1">IF(B_MSK[[#This Row],[A_B]]="","",LEN(B_MSK[[#This Row],[A_B]]))</f>
        <v>13</v>
      </c>
      <c r="AN287" s="5" t="str">
        <f ca="1">IF(B_MSK[[#This Row],[A_B]]="","",LEFT(B_MSK[[#This Row],[QTY/ CTN]],B_MSK[[#This Row],[A_B_1]]))</f>
        <v xml:space="preserve">8 BOX </v>
      </c>
      <c r="AO287" s="5" t="str">
        <f ca="1">IF(B_MSK[[#This Row],[A_B]]="","",LEFT(B_MSK[[#This Row],[A_]],SEARCH(" ",B_MSK[[#This Row],[A_]])-1))</f>
        <v>8</v>
      </c>
      <c r="AP287" s="5" t="str">
        <f ca="1">IF(B_MSK[[#This Row],[A_B]]="","",RIGHT(B_MSK[[#This Row],[A_]],LEN(B_MSK[[#This Row],[A_]])-SEARCH(" ",B_MSK[[#This Row],[A_]])))</f>
        <v xml:space="preserve">BOX </v>
      </c>
      <c r="AQ2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PCS</v>
      </c>
      <c r="AR287" s="5" t="str">
        <f ca="1">IF(B_MSK[[#This Row],[B_]]="","",LEFT(B_MSK[[#This Row],[B_]],SEARCH(" ",B_MSK[[#This Row],[B_]])))</f>
        <v xml:space="preserve">10 </v>
      </c>
      <c r="AS287" s="5" t="str">
        <f ca="1">IF(B_MSK[[#This Row],[B_]]="","",RIGHT(B_MSK[[#This Row],[B_]],LEN(B_MSK[[#This Row],[B_]])-SEARCH(" ",B_MSK[[#This Row],[B_]])))</f>
        <v>PCS</v>
      </c>
      <c r="AT287" s="5" t="str">
        <f ca="1">IF(B_MSK[[#This Row],[B_2]]="LSN",12,"")</f>
        <v/>
      </c>
      <c r="AU287" s="5" t="str">
        <f ca="1">IF(B_MSK[[#This Row],[C_1]]="","","PCS")</f>
        <v/>
      </c>
      <c r="AV287" s="5">
        <f ca="1">IF(B_MSK[[#This Row],[A_1]]="","",B_MSK[[#This Row],[A_1]]*IF(B_MSK[[#This Row],[B_1]]="",1,B_MSK[[#This Row],[B_1]])*IF(B_MSK[[#This Row],[C_1]]="",1,B_MSK[[#This Row],[C_1]]))</f>
        <v>80</v>
      </c>
      <c r="AW287" s="5" t="str">
        <f ca="1">IF(B_MSK[[#This Row],[C_2]]="",IF(B_MSK[[#This Row],[B_2]]="",IF(B_MSK[[#This Row],[A_2]]="","",B_MSK[[#This Row],[A_2]]),B_MSK[[#This Row],[B_2]]),B_MSK[[#This Row],[C_2]])</f>
        <v>PCS</v>
      </c>
      <c r="AX287" s="2">
        <f ca="1">IF(ISNUMBER(B_MSK[[#This Row],[TANGGAL DATANG]]),B_MSK[[#This Row],[TANGGAL DATANG]],AX286)</f>
        <v>44937</v>
      </c>
      <c r="AY287" s="5" t="e">
        <f ca="1">IF(B_MSK[[#This Row],[DB_ROW]]="","",INDEX([3]!db[JENIS],B_MSK[[#This Row],[DB_ROW]]-1))</f>
        <v>#REF!</v>
      </c>
      <c r="AZ287" s="5">
        <f ca="1">IF(B_MSK[[#This Row],[A_1]]="","",B_MSK[[#This Row],[A_1]])*1</f>
        <v>8</v>
      </c>
      <c r="BA287" s="5" t="str">
        <f ca="1">IF(B_MSK[[#This Row],[//]]="","",INDEX(INDIRECT(DIR&amp;$2:$2),B_MSK[[#This Row],[//]]))</f>
        <v>ARTO MORO</v>
      </c>
      <c r="BB287" s="5" t="str">
        <f ca="1">CONCATENATE(B_MSK[[#This Row],[concat]],B_MSK[[#This Row],[HARGA_X]],B_MSK[[#This Row],[SAT]])</f>
        <v>calculatorjoykocc5662000PCS</v>
      </c>
    </row>
    <row r="288" spans="1:54" x14ac:dyDescent="0.25">
      <c r="A288" s="6" t="s">
        <v>128</v>
      </c>
      <c r="B288" s="5" t="str">
        <f ca="1">IF(B_MSK[[#This Row],[N_ID]]="","",INDEX(INDIRECT(DIR&amp;$2:$2),MATCH(B_MSK[[#This Row],[N_ID]],INDIRECT(DIR&amp;"!NOTA[ID_P]"),0)))</f>
        <v/>
      </c>
      <c r="C288" s="5" t="str">
        <f ca="1">IF(B_MSK[[#This Row],[//]]="","",HYPERLINK("["&amp;SUBSTITUTE(DIR,"'","")&amp;"]NOTA!D"&amp;B_MSK[[#This Row],[//]]+2,"&gt;"))</f>
        <v>&gt;</v>
      </c>
      <c r="D288" s="5" t="str">
        <f ca="1">IF(B_MSK[[#This Row],[N_ID]]="","",COUNTIF(INDIRECT(DIR&amp;"!NOTA[ID_H]"),B_MSK[[#This Row],[ID NOTA]]))</f>
        <v/>
      </c>
      <c r="E2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285</v>
      </c>
      <c r="F2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8" s="7" t="str">
        <f ca="1">IF(B_MSK[[#This Row],[stt]]="ada",INDEX([2]!db[NB BM],B_MSK[DB_ROW]-1),"")</f>
        <v>Call JK CC-57</v>
      </c>
      <c r="H288" s="7" t="str">
        <f ca="1">IF(B_MSK[[#This Row],[//]]="","",INDEX(INDIRECT(DIR&amp;$2:$2),B_MSK[[#This Row],[//]]))</f>
        <v>KALINDO SUKSES</v>
      </c>
      <c r="I288" s="27" t="str">
        <f ca="1">IF(B_MSK[[#This Row],[//]]="","",INDEX(INDIRECT(DB_PATH&amp;$2:$2),B_MSK[[#This Row],[DB_ROW]]-1))</f>
        <v>6 BOX (10 PCS)</v>
      </c>
      <c r="J288" s="5">
        <f ca="1">IF(B_MSK[[#This Row],[//]]="","",IF(INDEX(INDIRECT(DIR&amp;$2:$2),B_MSK[[#This Row],[//]])="","",INDEX(INDIRECT(DIR&amp;$2:$2),B_MSK[[#This Row],[//]])))</f>
        <v>2</v>
      </c>
      <c r="K288" s="5">
        <f ca="1">IF(B_MSK[[#This Row],[//]]="","",IF(INDEX(INDIRECT(DIR&amp;$2:$2),B_MSK[[#This Row],[//]])="","",INDEX(INDIRECT(DIR&amp;$2:$2),B_MSK[[#This Row],[//]])))</f>
        <v>120</v>
      </c>
      <c r="L288" s="5" t="str">
        <f ca="1">IF(B_MSK[[#This Row],[//]]="","",IF(INDEX(INDIRECT(DIR&amp;$2:$2),B_MSK[[#This Row],[//]])="","",INDEX(INDIRECT(DIR&amp;$2:$2),B_MSK[[#This Row],[//]])))</f>
        <v>PCS</v>
      </c>
      <c r="M288" s="13">
        <f ca="1">IF(B_MSK[[#This Row],[//]]="","",INDEX(INDIRECT(DIR&amp;$2:$2),B_MSK[[#This Row],[//]]))</f>
        <v>88000</v>
      </c>
      <c r="N288" s="13">
        <f ca="1">IF(OR(B_MSK[[#This Row],[//]]="",),"",INDEX(INDIRECT(DIR&amp;$2:$2),B_MSK[[#This Row],[//]]))</f>
        <v>5280000</v>
      </c>
      <c r="O288" s="3">
        <f ca="1">IF(B_MSK[[#This Row],[//]]="","",IF(INDEX(INDIRECT(DIR&amp;$2:$2),B_MSK[[#This Row],[//]])=0,"",INDEX(INDIRECT(DIR&amp;$2:$2),B_MSK[[#This Row],[//]])))</f>
        <v>0.125</v>
      </c>
      <c r="P288" s="3">
        <f ca="1">IF(B_MSK[[#This Row],[//]]="","",IF(INDEX(INDIRECT(DIR&amp;$2:$2),B_MSK[[#This Row],[//]])=0,"",INDEX(INDIRECT(DIR&amp;$2:$2),B_MSK[[#This Row],[//]])))</f>
        <v>0.1</v>
      </c>
      <c r="Q288" s="12">
        <f ca="1">IF(B_MSK[[#This Row],[//]]="","",INDEX(INDIRECT(DIR&amp;$2:$2),B_MSK[[#This Row],[//]]))</f>
        <v>8316000</v>
      </c>
      <c r="R28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8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88" s="37">
        <f ca="1">IF(B_MSK[[#This Row],[//]]="","",INDEX(INDIRECT(DIR&amp;$2:$2),B_MSK[[#This Row],[//]]))</f>
        <v>0</v>
      </c>
      <c r="U288" s="38">
        <f ca="1">IF(SUMIF(B_MSK[NAMA BARANG],B_MSK[[#This Row],[NAMA BARANG]],B_MSK[JMLH BRG])=0,"",SUMIF(B_MSK[NAMA BARANG],B_MSK[[#This Row],[NAMA BARANG]],B_MSK[C]))</f>
        <v>2</v>
      </c>
      <c r="V288" s="7" t="str">
        <f ca="1">IF(B_MSK[[#This Row],[//]]="","",INDEX(INDIRECT(DIR&amp;$2:$2),B_MSK[[#This Row],[//]]))</f>
        <v>CALCULATOR JOYKO CC-57</v>
      </c>
      <c r="W288" s="7" t="str">
        <f ca="1">LOWER(SUBSTITUTE(SUBSTITUTE(SUBSTITUTE(SUBSTITUTE(SUBSTITUTE(SUBSTITUTE(SUBSTITUTE(SUBSTITUTE(SUBSTITUTE(B_MSK[[#This Row],[N.B.nota]]," ",""),"-",""),"(",""),")",""),".",""),",",""),"/",""),"""",""),"+",""))</f>
        <v>calculatorjoykocc57</v>
      </c>
      <c r="X288" s="5" t="str">
        <f ca="1">IF(B_MSK[[#This Row],[N.B.nota]]="","",IF(MATCH(B_MSK[[#This Row],[concat]],[2]!db[NB NOTA_C],0)&gt;0,"ada",0))</f>
        <v>ada</v>
      </c>
      <c r="Y288" s="5" t="str">
        <f ca="1">IF(B_MSK[[#This Row],[N.B.nota]]="","",ADDRESS(ROW(B_MSK[QB]),COLUMN(B_MSK[QB]))&amp;":"&amp;ADDRESS(ROW(),COLUMN(B_MSK[QB])))</f>
        <v>$D$4:$D$288</v>
      </c>
      <c r="Z288" s="5">
        <f ca="1">IF(B_MSK[[#This Row],[concat]]="","",MATCH(B_MSK[[#This Row],[concat]],[2]!db[NB NOTA_C],0)+1)</f>
        <v>416</v>
      </c>
      <c r="AA288" s="5" t="str">
        <f ca="1">IF(B_MSK[[#This Row],[//]]="","",HYPERLINK("[D:\kerja\BANK EXP\BARU\DB.XLSX]DB!e"&amp;B_MSK[[#This Row],[DB_ROW]],"&gt;"))</f>
        <v>&gt;</v>
      </c>
      <c r="AB288" s="30" t="str">
        <f ca="1">MID(B_MSK[[#This Row],[/ STN_1]],FIND(" ",B_MSK[[#This Row],[/ STN_1]])+1,LEN(B_MSK[[#This Row],[/ STN_1]]))</f>
        <v xml:space="preserve">BOX </v>
      </c>
      <c r="AC288" s="11">
        <f ca="1">IF(B_MSK[[#This Row],[//]]="","",IF(B_MSK[[#This Row],[ JUMLAH ]]="","",IF(B_MSK[[#This Row],[C]]="",B_MSK[[#This Row],[HARGA CTN]]/B_MSK[[#This Row],[JMLH BRG]],B_MSK[[#This Row],[HARGA CTN]]/B_MSK[[#This Row],[A_1]])))</f>
        <v>880000</v>
      </c>
      <c r="AD2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8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88000</v>
      </c>
      <c r="AF28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88" s="15" t="str">
        <f ca="1">IF(B_MSK[[#This Row],[HARGA_2]]="","",IF(MID(B_MSK[[#This Row],[/ STN_2]],FIND(" ",B_MSK[[#This Row],[/ STN_2]])+1,LEN(B_MSK[[#This Row],[/ STN_2]]))="LSN",B_MSK[[#This Row],[HARGA_2]]/12,""))</f>
        <v/>
      </c>
      <c r="AH288" s="7" t="str">
        <f ca="1">IF(B_MSK[[#This Row],[HARGA_3]]="","","/ "&amp;"PCS")</f>
        <v/>
      </c>
      <c r="AI288" s="15">
        <f ca="1">IF(B_MSK[[#This Row],[HARGA_3]]="",IF(B_MSK[[#This Row],[HARGA_2]]="",IF(B_MSK[[#This Row],[HARGA_1]]="","",B_MSK[[#This Row],[HARGA_1]]),B_MSK[[#This Row],[HARGA_2]]),B_MSK[[#This Row],[HARGA_3]])</f>
        <v>88000</v>
      </c>
      <c r="AJ28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8" s="5" t="str">
        <f ca="1">IF(B_MSK[[#This Row],[//]]="","",SUBSTITUTE(SUBSTITUTE(SUBSTITUTE(B_MSK[[#This Row],[QTY/ CTN]]," ","_",2),"(",""),")","")&amp;"_")</f>
        <v>6 BOX_10 PCS_</v>
      </c>
      <c r="AL288" s="5">
        <f ca="1">IF(B_MSK[[#This Row],[A_B]]="","",SEARCH("_",B_MSK[[#This Row],[A_B]]))</f>
        <v>6</v>
      </c>
      <c r="AM288" s="5">
        <f ca="1">IF(B_MSK[[#This Row],[A_B]]="","",LEN(B_MSK[[#This Row],[A_B]]))</f>
        <v>13</v>
      </c>
      <c r="AN288" s="5" t="str">
        <f ca="1">IF(B_MSK[[#This Row],[A_B]]="","",LEFT(B_MSK[[#This Row],[QTY/ CTN]],B_MSK[[#This Row],[A_B_1]]))</f>
        <v xml:space="preserve">6 BOX </v>
      </c>
      <c r="AO288" s="5" t="str">
        <f ca="1">IF(B_MSK[[#This Row],[A_B]]="","",LEFT(B_MSK[[#This Row],[A_]],SEARCH(" ",B_MSK[[#This Row],[A_]])-1))</f>
        <v>6</v>
      </c>
      <c r="AP288" s="5" t="str">
        <f ca="1">IF(B_MSK[[#This Row],[A_B]]="","",RIGHT(B_MSK[[#This Row],[A_]],LEN(B_MSK[[#This Row],[A_]])-SEARCH(" ",B_MSK[[#This Row],[A_]])))</f>
        <v xml:space="preserve">BOX </v>
      </c>
      <c r="AQ2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PCS</v>
      </c>
      <c r="AR288" s="5" t="str">
        <f ca="1">IF(B_MSK[[#This Row],[B_]]="","",LEFT(B_MSK[[#This Row],[B_]],SEARCH(" ",B_MSK[[#This Row],[B_]])))</f>
        <v xml:space="preserve">10 </v>
      </c>
      <c r="AS288" s="5" t="str">
        <f ca="1">IF(B_MSK[[#This Row],[B_]]="","",RIGHT(B_MSK[[#This Row],[B_]],LEN(B_MSK[[#This Row],[B_]])-SEARCH(" ",B_MSK[[#This Row],[B_]])))</f>
        <v>PCS</v>
      </c>
      <c r="AT288" s="5" t="str">
        <f ca="1">IF(B_MSK[[#This Row],[B_2]]="LSN",12,"")</f>
        <v/>
      </c>
      <c r="AU288" s="5" t="str">
        <f ca="1">IF(B_MSK[[#This Row],[C_1]]="","","PCS")</f>
        <v/>
      </c>
      <c r="AV288" s="5">
        <f ca="1">IF(B_MSK[[#This Row],[A_1]]="","",B_MSK[[#This Row],[A_1]]*IF(B_MSK[[#This Row],[B_1]]="",1,B_MSK[[#This Row],[B_1]])*IF(B_MSK[[#This Row],[C_1]]="",1,B_MSK[[#This Row],[C_1]]))</f>
        <v>60</v>
      </c>
      <c r="AW288" s="5" t="str">
        <f ca="1">IF(B_MSK[[#This Row],[C_2]]="",IF(B_MSK[[#This Row],[B_2]]="",IF(B_MSK[[#This Row],[A_2]]="","",B_MSK[[#This Row],[A_2]]),B_MSK[[#This Row],[B_2]]),B_MSK[[#This Row],[C_2]])</f>
        <v>PCS</v>
      </c>
      <c r="AX288" s="2">
        <f ca="1">IF(ISNUMBER(B_MSK[[#This Row],[TANGGAL DATANG]]),B_MSK[[#This Row],[TANGGAL DATANG]],AX287)</f>
        <v>44937</v>
      </c>
      <c r="AY288" s="5" t="e">
        <f ca="1">IF(B_MSK[[#This Row],[DB_ROW]]="","",INDEX([3]!db[JENIS],B_MSK[[#This Row],[DB_ROW]]-1))</f>
        <v>#REF!</v>
      </c>
      <c r="AZ288" s="5">
        <f ca="1">IF(B_MSK[[#This Row],[A_1]]="","",B_MSK[[#This Row],[A_1]])*1</f>
        <v>6</v>
      </c>
      <c r="BA288" s="5" t="str">
        <f ca="1">IF(B_MSK[[#This Row],[//]]="","",INDEX(INDIRECT(DIR&amp;$2:$2),B_MSK[[#This Row],[//]]))</f>
        <v>ARTO MORO</v>
      </c>
      <c r="BB288" s="5" t="str">
        <f ca="1">CONCATENATE(B_MSK[[#This Row],[concat]],B_MSK[[#This Row],[HARGA_X]],B_MSK[[#This Row],[SAT]])</f>
        <v>calculatorjoykocc5788000PCS</v>
      </c>
    </row>
    <row r="289" spans="1:54" x14ac:dyDescent="0.25">
      <c r="A289" s="6" t="s">
        <v>128</v>
      </c>
      <c r="B289" s="5" t="str">
        <f ca="1">IF(B_MSK[[#This Row],[N_ID]]="","",INDEX(INDIRECT(DIR&amp;$2:$2),MATCH(B_MSK[[#This Row],[N_ID]],INDIRECT(DIR&amp;"!NOTA[ID_P]"),0)))</f>
        <v/>
      </c>
      <c r="C289" s="5" t="str">
        <f ca="1">IF(B_MSK[[#This Row],[//]]="","",HYPERLINK("["&amp;SUBSTITUTE(DIR,"'","")&amp;"]NOTA!D"&amp;B_MSK[[#This Row],[//]]+2,"&gt;"))</f>
        <v/>
      </c>
      <c r="D289" s="5" t="str">
        <f ca="1">IF(B_MSK[[#This Row],[N_ID]]="","",COUNTIF(INDIRECT(DIR&amp;"!NOTA[ID_H]"),B_MSK[[#This Row],[ID NOTA]]))</f>
        <v/>
      </c>
      <c r="E2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9" s="7" t="str">
        <f ca="1">IF(B_MSK[[#This Row],[stt]]="ada",INDEX([2]!db[NB BM],B_MSK[DB_ROW]-1),"")</f>
        <v/>
      </c>
      <c r="H289" s="7" t="str">
        <f ca="1">IF(B_MSK[[#This Row],[//]]="","",INDEX(INDIRECT(DIR&amp;$2:$2),B_MSK[[#This Row],[//]]))</f>
        <v/>
      </c>
      <c r="I289" s="27" t="str">
        <f ca="1">IF(B_MSK[[#This Row],[//]]="","",INDEX(INDIRECT(DB_PATH&amp;$2:$2),B_MSK[[#This Row],[DB_ROW]]-1))</f>
        <v/>
      </c>
      <c r="J289" s="5" t="str">
        <f ca="1">IF(B_MSK[[#This Row],[//]]="","",IF(INDEX(INDIRECT(DIR&amp;$2:$2),B_MSK[[#This Row],[//]])="","",INDEX(INDIRECT(DIR&amp;$2:$2),B_MSK[[#This Row],[//]])))</f>
        <v/>
      </c>
      <c r="K289" s="5" t="str">
        <f ca="1">IF(B_MSK[[#This Row],[//]]="","",IF(INDEX(INDIRECT(DIR&amp;$2:$2),B_MSK[[#This Row],[//]])="","",INDEX(INDIRECT(DIR&amp;$2:$2),B_MSK[[#This Row],[//]])))</f>
        <v/>
      </c>
      <c r="L289" s="5" t="str">
        <f ca="1">IF(B_MSK[[#This Row],[//]]="","",IF(INDEX(INDIRECT(DIR&amp;$2:$2),B_MSK[[#This Row],[//]])="","",INDEX(INDIRECT(DIR&amp;$2:$2),B_MSK[[#This Row],[//]])))</f>
        <v/>
      </c>
      <c r="M289" s="13" t="str">
        <f ca="1">IF(B_MSK[[#This Row],[//]]="","",INDEX(INDIRECT(DIR&amp;$2:$2),B_MSK[[#This Row],[//]]))</f>
        <v/>
      </c>
      <c r="N289" s="13" t="str">
        <f ca="1">IF(OR(B_MSK[[#This Row],[//]]="",),"",INDEX(INDIRECT(DIR&amp;$2:$2),B_MSK[[#This Row],[//]]))</f>
        <v/>
      </c>
      <c r="O289" s="3" t="str">
        <f ca="1">IF(B_MSK[[#This Row],[//]]="","",IF(INDEX(INDIRECT(DIR&amp;$2:$2),B_MSK[[#This Row],[//]])=0,"",INDEX(INDIRECT(DIR&amp;$2:$2),B_MSK[[#This Row],[//]])))</f>
        <v/>
      </c>
      <c r="P289" s="3" t="str">
        <f ca="1">IF(B_MSK[[#This Row],[//]]="","",IF(INDEX(INDIRECT(DIR&amp;$2:$2),B_MSK[[#This Row],[//]])=0,"",INDEX(INDIRECT(DIR&amp;$2:$2),B_MSK[[#This Row],[//]])))</f>
        <v/>
      </c>
      <c r="Q289" s="12" t="str">
        <f ca="1">IF(B_MSK[[#This Row],[//]]="","",INDEX(INDIRECT(DIR&amp;$2:$2),B_MSK[[#This Row],[//]]))</f>
        <v/>
      </c>
      <c r="R2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9" s="37" t="str">
        <f ca="1">IF(B_MSK[[#This Row],[//]]="","",INDEX(INDIRECT(DIR&amp;$2:$2),B_MSK[[#This Row],[//]]))</f>
        <v/>
      </c>
      <c r="U289" s="38" t="str">
        <f ca="1">IF(SUMIF(B_MSK[NAMA BARANG],B_MSK[[#This Row],[NAMA BARANG]],B_MSK[JMLH BRG])=0,"",SUMIF(B_MSK[NAMA BARANG],B_MSK[[#This Row],[NAMA BARANG]],B_MSK[C]))</f>
        <v/>
      </c>
      <c r="V289" s="7" t="str">
        <f ca="1">IF(B_MSK[[#This Row],[//]]="","",INDEX(INDIRECT(DIR&amp;$2:$2),B_MSK[[#This Row],[//]]))</f>
        <v/>
      </c>
      <c r="W2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9" s="5" t="str">
        <f ca="1">IF(B_MSK[[#This Row],[N.B.nota]]="","",IF(MATCH(B_MSK[[#This Row],[concat]],[2]!db[NB NOTA_C],0)&gt;0,"ada",0))</f>
        <v/>
      </c>
      <c r="Y289" s="5" t="str">
        <f ca="1">IF(B_MSK[[#This Row],[N.B.nota]]="","",ADDRESS(ROW(B_MSK[QB]),COLUMN(B_MSK[QB]))&amp;":"&amp;ADDRESS(ROW(),COLUMN(B_MSK[QB])))</f>
        <v/>
      </c>
      <c r="Z289" s="5" t="str">
        <f ca="1">IF(B_MSK[[#This Row],[concat]]="","",MATCH(B_MSK[[#This Row],[concat]],[2]!db[NB NOTA_C],0)+1)</f>
        <v/>
      </c>
      <c r="AA289" s="5" t="str">
        <f ca="1">IF(B_MSK[[#This Row],[//]]="","",HYPERLINK("[D:\kerja\BANK EXP\BARU\DB.XLSX]DB!e"&amp;B_MSK[[#This Row],[DB_ROW]],"&gt;"))</f>
        <v/>
      </c>
      <c r="AB289" s="30" t="e">
        <f ca="1">MID(B_MSK[[#This Row],[/ STN_1]],FIND(" ",B_MSK[[#This Row],[/ STN_1]])+1,LEN(B_MSK[[#This Row],[/ STN_1]]))</f>
        <v>#VALUE!</v>
      </c>
      <c r="AC2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9" s="15" t="str">
        <f ca="1">IF(B_MSK[[#This Row],[HARGA_2]]="","",IF(MID(B_MSK[[#This Row],[/ STN_2]],FIND(" ",B_MSK[[#This Row],[/ STN_2]])+1,LEN(B_MSK[[#This Row],[/ STN_2]]))="LSN",B_MSK[[#This Row],[HARGA_2]]/12,""))</f>
        <v/>
      </c>
      <c r="AH289" s="7" t="str">
        <f ca="1">IF(B_MSK[[#This Row],[HARGA_3]]="","","/ "&amp;"PCS")</f>
        <v/>
      </c>
      <c r="AI289" s="15" t="str">
        <f ca="1">IF(B_MSK[[#This Row],[HARGA_3]]="",IF(B_MSK[[#This Row],[HARGA_2]]="",IF(B_MSK[[#This Row],[HARGA_1]]="","",B_MSK[[#This Row],[HARGA_1]]),B_MSK[[#This Row],[HARGA_2]]),B_MSK[[#This Row],[HARGA_3]])</f>
        <v/>
      </c>
      <c r="AJ289" s="15" t="str">
        <f ca="1">IF(B_MSK[[#This Row],[/ STN_3]]="",IF(B_MSK[[#This Row],[/ STN_2]]="",IF(B_MSK[[#This Row],[/ STN_1]]="","",B_MSK[[#This Row],[/ STN_1]]),B_MSK[[#This Row],[/ STN_2]]),B_MSK[[#This Row],[/ STN_3]])</f>
        <v/>
      </c>
      <c r="AK289" s="5" t="str">
        <f ca="1">IF(B_MSK[[#This Row],[//]]="","",SUBSTITUTE(SUBSTITUTE(SUBSTITUTE(B_MSK[[#This Row],[QTY/ CTN]]," ","_",2),"(",""),")","")&amp;"_")</f>
        <v/>
      </c>
      <c r="AL289" s="5" t="str">
        <f ca="1">IF(B_MSK[[#This Row],[A_B]]="","",SEARCH("_",B_MSK[[#This Row],[A_B]]))</f>
        <v/>
      </c>
      <c r="AM289" s="5" t="str">
        <f ca="1">IF(B_MSK[[#This Row],[A_B]]="","",LEN(B_MSK[[#This Row],[A_B]]))</f>
        <v/>
      </c>
      <c r="AN289" s="5" t="str">
        <f ca="1">IF(B_MSK[[#This Row],[A_B]]="","",LEFT(B_MSK[[#This Row],[QTY/ CTN]],B_MSK[[#This Row],[A_B_1]]))</f>
        <v/>
      </c>
      <c r="AO289" s="5" t="str">
        <f ca="1">IF(B_MSK[[#This Row],[A_B]]="","",LEFT(B_MSK[[#This Row],[A_]],SEARCH(" ",B_MSK[[#This Row],[A_]])-1))</f>
        <v/>
      </c>
      <c r="AP289" s="5" t="str">
        <f ca="1">IF(B_MSK[[#This Row],[A_B]]="","",RIGHT(B_MSK[[#This Row],[A_]],LEN(B_MSK[[#This Row],[A_]])-SEARCH(" ",B_MSK[[#This Row],[A_]])))</f>
        <v/>
      </c>
      <c r="AQ2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9" s="5" t="str">
        <f ca="1">IF(B_MSK[[#This Row],[B_]]="","",LEFT(B_MSK[[#This Row],[B_]],SEARCH(" ",B_MSK[[#This Row],[B_]])))</f>
        <v/>
      </c>
      <c r="AS289" s="5" t="str">
        <f ca="1">IF(B_MSK[[#This Row],[B_]]="","",RIGHT(B_MSK[[#This Row],[B_]],LEN(B_MSK[[#This Row],[B_]])-SEARCH(" ",B_MSK[[#This Row],[B_]])))</f>
        <v/>
      </c>
      <c r="AT289" s="5" t="str">
        <f ca="1">IF(B_MSK[[#This Row],[B_2]]="LSN",12,"")</f>
        <v/>
      </c>
      <c r="AU289" s="5" t="str">
        <f ca="1">IF(B_MSK[[#This Row],[C_1]]="","","PCS")</f>
        <v/>
      </c>
      <c r="AV289" s="5" t="str">
        <f ca="1">IF(B_MSK[[#This Row],[A_1]]="","",B_MSK[[#This Row],[A_1]]*IF(B_MSK[[#This Row],[B_1]]="",1,B_MSK[[#This Row],[B_1]])*IF(B_MSK[[#This Row],[C_1]]="",1,B_MSK[[#This Row],[C_1]]))</f>
        <v/>
      </c>
      <c r="AW289" s="5" t="str">
        <f ca="1">IF(B_MSK[[#This Row],[C_2]]="",IF(B_MSK[[#This Row],[B_2]]="",IF(B_MSK[[#This Row],[A_2]]="","",B_MSK[[#This Row],[A_2]]),B_MSK[[#This Row],[B_2]]),B_MSK[[#This Row],[C_2]])</f>
        <v/>
      </c>
      <c r="AX289" s="2">
        <f ca="1">IF(ISNUMBER(B_MSK[[#This Row],[TANGGAL DATANG]]),B_MSK[[#This Row],[TANGGAL DATANG]],AX288)</f>
        <v>44937</v>
      </c>
      <c r="AY289" s="5" t="str">
        <f ca="1">IF(B_MSK[[#This Row],[DB_ROW]]="","",INDEX([3]!db[JENIS],B_MSK[[#This Row],[DB_ROW]]-1))</f>
        <v/>
      </c>
      <c r="AZ289" s="5" t="e">
        <f ca="1">IF(B_MSK[[#This Row],[A_1]]="","",B_MSK[[#This Row],[A_1]])*1</f>
        <v>#VALUE!</v>
      </c>
      <c r="BA289" s="5" t="str">
        <f ca="1">IF(B_MSK[[#This Row],[//]]="","",INDEX(INDIRECT(DIR&amp;$2:$2),B_MSK[[#This Row],[//]]))</f>
        <v/>
      </c>
      <c r="BB289" s="5" t="str">
        <f ca="1">CONCATENATE(B_MSK[[#This Row],[concat]],B_MSK[[#This Row],[HARGA_X]],B_MSK[[#This Row],[SAT]])</f>
        <v/>
      </c>
    </row>
    <row r="290" spans="1:54" x14ac:dyDescent="0.25">
      <c r="A290" s="6" t="s">
        <v>270</v>
      </c>
      <c r="B290" s="5">
        <f ca="1">IF(B_MSK[[#This Row],[N_ID]]="","",INDEX(INDIRECT(DIR&amp;$2:$2),MATCH(B_MSK[[#This Row],[N_ID]],INDIRECT(DIR&amp;"!NOTA[ID_P]"),0)))</f>
        <v>56</v>
      </c>
      <c r="C290" s="5" t="str">
        <f ca="1">IF(B_MSK[[#This Row],[//]]="","",HYPERLINK("["&amp;SUBSTITUTE(DIR,"'","")&amp;"]NOTA!D"&amp;B_MSK[[#This Row],[//]]+2,"&gt;"))</f>
        <v>&gt;</v>
      </c>
      <c r="D290" s="5">
        <f ca="1">IF(B_MSK[[#This Row],[N_ID]]="","",COUNTIF(INDIRECT(DIR&amp;"!NOTA[ID_H]"),B_MSK[[#This Row],[ID NOTA]]))</f>
        <v>7</v>
      </c>
      <c r="E2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287</v>
      </c>
      <c r="F2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0" s="7" t="str">
        <f ca="1">IF(B_MSK[[#This Row],[stt]]="ada",INDEX([2]!db[NB BM],B_MSK[DB_ROW]-1),"")</f>
        <v>Stip JK 526-B40 P</v>
      </c>
      <c r="H290" s="7" t="str">
        <f ca="1">IF(B_MSK[[#This Row],[//]]="","",INDEX(INDIRECT(DIR&amp;$2:$2),B_MSK[[#This Row],[//]]))</f>
        <v>ATALI MAKMUR</v>
      </c>
      <c r="I290" s="27" t="str">
        <f ca="1">IF(B_MSK[[#This Row],[//]]="","",INDEX(INDIRECT(DB_PATH&amp;$2:$2),B_MSK[[#This Row],[DB_ROW]]-1))</f>
        <v>50 BOX (40 PCS)</v>
      </c>
      <c r="J290" s="5">
        <f ca="1">IF(B_MSK[[#This Row],[//]]="","",IF(INDEX(INDIRECT(DIR&amp;$2:$2),B_MSK[[#This Row],[//]])="","",INDEX(INDIRECT(DIR&amp;$2:$2),B_MSK[[#This Row],[//]])))</f>
        <v>5</v>
      </c>
      <c r="K290" s="5">
        <f ca="1">IF(B_MSK[[#This Row],[//]]="","",IF(INDEX(INDIRECT(DIR&amp;$2:$2),B_MSK[[#This Row],[//]])="","",INDEX(INDIRECT(DIR&amp;$2:$2),B_MSK[[#This Row],[//]])))</f>
        <v>250</v>
      </c>
      <c r="L290" s="5" t="str">
        <f ca="1">IF(B_MSK[[#This Row],[//]]="","",IF(INDEX(INDIRECT(DIR&amp;$2:$2),B_MSK[[#This Row],[//]])="","",INDEX(INDIRECT(DIR&amp;$2:$2),B_MSK[[#This Row],[//]])))</f>
        <v>BOX</v>
      </c>
      <c r="M290" s="13">
        <f ca="1">IF(B_MSK[[#This Row],[//]]="","",INDEX(INDIRECT(DIR&amp;$2:$2),B_MSK[[#This Row],[//]]))</f>
        <v>28300</v>
      </c>
      <c r="N290" s="13">
        <f ca="1">IF(OR(B_MSK[[#This Row],[//]]="",),"",INDEX(INDIRECT(DIR&amp;$2:$2),B_MSK[[#This Row],[//]]))</f>
        <v>1415000</v>
      </c>
      <c r="O290" s="3">
        <f ca="1">IF(B_MSK[[#This Row],[//]]="","",IF(INDEX(INDIRECT(DIR&amp;$2:$2),B_MSK[[#This Row],[//]])=0,"",INDEX(INDIRECT(DIR&amp;$2:$2),B_MSK[[#This Row],[//]])))</f>
        <v>0.125</v>
      </c>
      <c r="P290" s="3">
        <f ca="1">IF(B_MSK[[#This Row],[//]]="","",IF(INDEX(INDIRECT(DIR&amp;$2:$2),B_MSK[[#This Row],[//]])=0,"",INDEX(INDIRECT(DIR&amp;$2:$2),B_MSK[[#This Row],[//]])))</f>
        <v>0.05</v>
      </c>
      <c r="Q290" s="12">
        <f ca="1">IF(B_MSK[[#This Row],[//]]="","",INDEX(INDIRECT(DIR&amp;$2:$2),B_MSK[[#This Row],[//]]))</f>
        <v>5881093.75</v>
      </c>
      <c r="R2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0" s="37">
        <f ca="1">IF(B_MSK[[#This Row],[//]]="","",INDEX(INDIRECT(DIR&amp;$2:$2),B_MSK[[#This Row],[//]]))</f>
        <v>0</v>
      </c>
      <c r="U290" s="38">
        <f ca="1">IF(SUMIF(B_MSK[NAMA BARANG],B_MSK[[#This Row],[NAMA BARANG]],B_MSK[JMLH BRG])=0,"",SUMIF(B_MSK[NAMA BARANG],B_MSK[[#This Row],[NAMA BARANG]],B_MSK[C]))</f>
        <v>23</v>
      </c>
      <c r="V290" s="7" t="str">
        <f ca="1">IF(B_MSK[[#This Row],[//]]="","",INDEX(INDIRECT(DIR&amp;$2:$2),B_MSK[[#This Row],[//]]))</f>
        <v>ERASER 526-B40P JK</v>
      </c>
      <c r="W290" s="7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X290" s="5" t="str">
        <f ca="1">IF(B_MSK[[#This Row],[N.B.nota]]="","",IF(MATCH(B_MSK[[#This Row],[concat]],[2]!db[NB NOTA_C],0)&gt;0,"ada",0))</f>
        <v>ada</v>
      </c>
      <c r="Y290" s="5" t="str">
        <f ca="1">IF(B_MSK[[#This Row],[N.B.nota]]="","",ADDRESS(ROW(B_MSK[QB]),COLUMN(B_MSK[QB]))&amp;":"&amp;ADDRESS(ROW(),COLUMN(B_MSK[QB])))</f>
        <v>$D$4:$D$290</v>
      </c>
      <c r="Z290" s="5">
        <f ca="1">IF(B_MSK[[#This Row],[concat]]="","",MATCH(B_MSK[[#This Row],[concat]],[2]!db[NB NOTA_C],0)+1)</f>
        <v>680</v>
      </c>
      <c r="AA290" s="5" t="str">
        <f ca="1">IF(B_MSK[[#This Row],[//]]="","",HYPERLINK("[D:\kerja\BANK EXP\BARU\DB.XLSX]DB!e"&amp;B_MSK[[#This Row],[DB_ROW]],"&gt;"))</f>
        <v>&gt;</v>
      </c>
      <c r="AB290" s="30" t="str">
        <f ca="1">MID(B_MSK[[#This Row],[/ STN_1]],FIND(" ",B_MSK[[#This Row],[/ STN_1]])+1,LEN(B_MSK[[#This Row],[/ STN_1]]))</f>
        <v xml:space="preserve">BOX </v>
      </c>
      <c r="AC290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2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9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29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90" s="15" t="str">
        <f ca="1">IF(B_MSK[[#This Row],[HARGA_2]]="","",IF(MID(B_MSK[[#This Row],[/ STN_2]],FIND(" ",B_MSK[[#This Row],[/ STN_2]])+1,LEN(B_MSK[[#This Row],[/ STN_2]]))="LSN",B_MSK[[#This Row],[HARGA_2]]/12,""))</f>
        <v/>
      </c>
      <c r="AH290" s="7" t="str">
        <f ca="1">IF(B_MSK[[#This Row],[HARGA_3]]="","","/ "&amp;"PCS")</f>
        <v/>
      </c>
      <c r="AI290" s="15">
        <f ca="1">IF(B_MSK[[#This Row],[HARGA_3]]="",IF(B_MSK[[#This Row],[HARGA_2]]="",IF(B_MSK[[#This Row],[HARGA_1]]="","",B_MSK[[#This Row],[HARGA_1]]),B_MSK[[#This Row],[HARGA_2]]),B_MSK[[#This Row],[HARGA_3]])</f>
        <v>707.5</v>
      </c>
      <c r="AJ29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0" s="5" t="str">
        <f ca="1">IF(B_MSK[[#This Row],[//]]="","",SUBSTITUTE(SUBSTITUTE(SUBSTITUTE(B_MSK[[#This Row],[QTY/ CTN]]," ","_",2),"(",""),")","")&amp;"_")</f>
        <v>50 BOX_40 PCS_</v>
      </c>
      <c r="AL290" s="5">
        <f ca="1">IF(B_MSK[[#This Row],[A_B]]="","",SEARCH("_",B_MSK[[#This Row],[A_B]]))</f>
        <v>7</v>
      </c>
      <c r="AM290" s="5">
        <f ca="1">IF(B_MSK[[#This Row],[A_B]]="","",LEN(B_MSK[[#This Row],[A_B]]))</f>
        <v>14</v>
      </c>
      <c r="AN290" s="5" t="str">
        <f ca="1">IF(B_MSK[[#This Row],[A_B]]="","",LEFT(B_MSK[[#This Row],[QTY/ CTN]],B_MSK[[#This Row],[A_B_1]]))</f>
        <v xml:space="preserve">50 BOX </v>
      </c>
      <c r="AO290" s="5" t="str">
        <f ca="1">IF(B_MSK[[#This Row],[A_B]]="","",LEFT(B_MSK[[#This Row],[A_]],SEARCH(" ",B_MSK[[#This Row],[A_]])-1))</f>
        <v>50</v>
      </c>
      <c r="AP290" s="5" t="str">
        <f ca="1">IF(B_MSK[[#This Row],[A_B]]="","",RIGHT(B_MSK[[#This Row],[A_]],LEN(B_MSK[[#This Row],[A_]])-SEARCH(" ",B_MSK[[#This Row],[A_]])))</f>
        <v xml:space="preserve">BOX </v>
      </c>
      <c r="AQ2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290" s="5" t="str">
        <f ca="1">IF(B_MSK[[#This Row],[B_]]="","",LEFT(B_MSK[[#This Row],[B_]],SEARCH(" ",B_MSK[[#This Row],[B_]])))</f>
        <v xml:space="preserve">40 </v>
      </c>
      <c r="AS290" s="5" t="str">
        <f ca="1">IF(B_MSK[[#This Row],[B_]]="","",RIGHT(B_MSK[[#This Row],[B_]],LEN(B_MSK[[#This Row],[B_]])-SEARCH(" ",B_MSK[[#This Row],[B_]])))</f>
        <v>PCS</v>
      </c>
      <c r="AT290" s="5" t="str">
        <f ca="1">IF(B_MSK[[#This Row],[B_2]]="LSN",12,"")</f>
        <v/>
      </c>
      <c r="AU290" s="5" t="str">
        <f ca="1">IF(B_MSK[[#This Row],[C_1]]="","","PCS")</f>
        <v/>
      </c>
      <c r="AV290" s="5">
        <f ca="1">IF(B_MSK[[#This Row],[A_1]]="","",B_MSK[[#This Row],[A_1]]*IF(B_MSK[[#This Row],[B_1]]="",1,B_MSK[[#This Row],[B_1]])*IF(B_MSK[[#This Row],[C_1]]="",1,B_MSK[[#This Row],[C_1]]))</f>
        <v>2000</v>
      </c>
      <c r="AW290" s="5" t="str">
        <f ca="1">IF(B_MSK[[#This Row],[C_2]]="",IF(B_MSK[[#This Row],[B_2]]="",IF(B_MSK[[#This Row],[A_2]]="","",B_MSK[[#This Row],[A_2]]),B_MSK[[#This Row],[B_2]]),B_MSK[[#This Row],[C_2]])</f>
        <v>PCS</v>
      </c>
      <c r="AX290" s="2">
        <f ca="1">IF(ISNUMBER(B_MSK[[#This Row],[TANGGAL DATANG]]),B_MSK[[#This Row],[TANGGAL DATANG]],AX289)</f>
        <v>44937</v>
      </c>
      <c r="AY290" s="5" t="e">
        <f ca="1">IF(B_MSK[[#This Row],[DB_ROW]]="","",INDEX([3]!db[JENIS],B_MSK[[#This Row],[DB_ROW]]-1))</f>
        <v>#REF!</v>
      </c>
      <c r="AZ290" s="5">
        <f ca="1">IF(B_MSK[[#This Row],[A_1]]="","",B_MSK[[#This Row],[A_1]])*1</f>
        <v>50</v>
      </c>
      <c r="BA290" s="5" t="str">
        <f ca="1">IF(B_MSK[[#This Row],[//]]="","",INDEX(INDIRECT(DIR&amp;$2:$2),B_MSK[[#This Row],[//]]))</f>
        <v>ARTO MORO</v>
      </c>
      <c r="BB290" s="5" t="str">
        <f ca="1">CONCATENATE(B_MSK[[#This Row],[concat]],B_MSK[[#This Row],[HARGA_X]],B_MSK[[#This Row],[SAT]])</f>
        <v>eraser526b40pjk707.5BOX</v>
      </c>
    </row>
    <row r="291" spans="1:54" x14ac:dyDescent="0.25">
      <c r="A291" s="6" t="s">
        <v>128</v>
      </c>
      <c r="B291" s="5" t="str">
        <f ca="1">IF(B_MSK[[#This Row],[N_ID]]="","",INDEX(INDIRECT(DIR&amp;$2:$2),MATCH(B_MSK[[#This Row],[N_ID]],INDIRECT(DIR&amp;"!NOTA[ID_P]"),0)))</f>
        <v/>
      </c>
      <c r="C291" s="5" t="str">
        <f ca="1">IF(B_MSK[[#This Row],[//]]="","",HYPERLINK("["&amp;SUBSTITUTE(DIR,"'","")&amp;"]NOTA!D"&amp;B_MSK[[#This Row],[//]]+2,"&gt;"))</f>
        <v>&gt;</v>
      </c>
      <c r="D291" s="5" t="str">
        <f ca="1">IF(B_MSK[[#This Row],[N_ID]]="","",COUNTIF(INDIRECT(DIR&amp;"!NOTA[ID_H]"),B_MSK[[#This Row],[ID NOTA]]))</f>
        <v/>
      </c>
      <c r="E29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288</v>
      </c>
      <c r="F2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1" s="7" t="str">
        <f ca="1">IF(B_MSK[[#This Row],[stt]]="ada",INDEX([2]!db[NB BM],B_MSK[DB_ROW]-1),"")</f>
        <v>Stip JK 526-B40 BL</v>
      </c>
      <c r="H291" s="7" t="str">
        <f ca="1">IF(B_MSK[[#This Row],[//]]="","",INDEX(INDIRECT(DIR&amp;$2:$2),B_MSK[[#This Row],[//]]))</f>
        <v>ATALI MAKMUR</v>
      </c>
      <c r="I291" s="27" t="str">
        <f ca="1">IF(B_MSK[[#This Row],[//]]="","",INDEX(INDIRECT(DB_PATH&amp;$2:$2),B_MSK[[#This Row],[DB_ROW]]-1))</f>
        <v>50 BOX (40 PCS)</v>
      </c>
      <c r="J291" s="5">
        <f ca="1">IF(B_MSK[[#This Row],[//]]="","",IF(INDEX(INDIRECT(DIR&amp;$2:$2),B_MSK[[#This Row],[//]])="","",INDEX(INDIRECT(DIR&amp;$2:$2),B_MSK[[#This Row],[//]])))</f>
        <v>2</v>
      </c>
      <c r="K291" s="5">
        <f ca="1">IF(B_MSK[[#This Row],[//]]="","",IF(INDEX(INDIRECT(DIR&amp;$2:$2),B_MSK[[#This Row],[//]])="","",INDEX(INDIRECT(DIR&amp;$2:$2),B_MSK[[#This Row],[//]])))</f>
        <v>100</v>
      </c>
      <c r="L291" s="5" t="str">
        <f ca="1">IF(B_MSK[[#This Row],[//]]="","",IF(INDEX(INDIRECT(DIR&amp;$2:$2),B_MSK[[#This Row],[//]])="","",INDEX(INDIRECT(DIR&amp;$2:$2),B_MSK[[#This Row],[//]])))</f>
        <v>BOX</v>
      </c>
      <c r="M291" s="13">
        <f ca="1">IF(B_MSK[[#This Row],[//]]="","",INDEX(INDIRECT(DIR&amp;$2:$2),B_MSK[[#This Row],[//]]))</f>
        <v>28300</v>
      </c>
      <c r="N291" s="13">
        <f ca="1">IF(OR(B_MSK[[#This Row],[//]]="",),"",INDEX(INDIRECT(DIR&amp;$2:$2),B_MSK[[#This Row],[//]]))</f>
        <v>1415000</v>
      </c>
      <c r="O291" s="3">
        <f ca="1">IF(B_MSK[[#This Row],[//]]="","",IF(INDEX(INDIRECT(DIR&amp;$2:$2),B_MSK[[#This Row],[//]])=0,"",INDEX(INDIRECT(DIR&amp;$2:$2),B_MSK[[#This Row],[//]])))</f>
        <v>0.125</v>
      </c>
      <c r="P291" s="3">
        <f ca="1">IF(B_MSK[[#This Row],[//]]="","",IF(INDEX(INDIRECT(DIR&amp;$2:$2),B_MSK[[#This Row],[//]])=0,"",INDEX(INDIRECT(DIR&amp;$2:$2),B_MSK[[#This Row],[//]])))</f>
        <v>0.05</v>
      </c>
      <c r="Q291" s="12">
        <f ca="1">IF(B_MSK[[#This Row],[//]]="","",INDEX(INDIRECT(DIR&amp;$2:$2),B_MSK[[#This Row],[//]]))</f>
        <v>2352437.5</v>
      </c>
      <c r="R2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1" s="37">
        <f ca="1">IF(B_MSK[[#This Row],[//]]="","",INDEX(INDIRECT(DIR&amp;$2:$2),B_MSK[[#This Row],[//]]))</f>
        <v>0</v>
      </c>
      <c r="U291" s="38">
        <f ca="1">IF(SUMIF(B_MSK[NAMA BARANG],B_MSK[[#This Row],[NAMA BARANG]],B_MSK[JMLH BRG])=0,"",SUMIF(B_MSK[NAMA BARANG],B_MSK[[#This Row],[NAMA BARANG]],B_MSK[C]))</f>
        <v>13</v>
      </c>
      <c r="V291" s="7" t="str">
        <f ca="1">IF(B_MSK[[#This Row],[//]]="","",INDEX(INDIRECT(DIR&amp;$2:$2),B_MSK[[#This Row],[//]]))</f>
        <v>ERASER 526-B40BL JK</v>
      </c>
      <c r="W291" s="7" t="str">
        <f ca="1">LOWER(SUBSTITUTE(SUBSTITUTE(SUBSTITUTE(SUBSTITUTE(SUBSTITUTE(SUBSTITUTE(SUBSTITUTE(SUBSTITUTE(SUBSTITUTE(B_MSK[[#This Row],[N.B.nota]]," ",""),"-",""),"(",""),")",""),".",""),",",""),"/",""),"""",""),"+",""))</f>
        <v>eraser526b40bljk</v>
      </c>
      <c r="X291" s="5" t="str">
        <f ca="1">IF(B_MSK[[#This Row],[N.B.nota]]="","",IF(MATCH(B_MSK[[#This Row],[concat]],[2]!db[NB NOTA_C],0)&gt;0,"ada",0))</f>
        <v>ada</v>
      </c>
      <c r="Y291" s="5" t="str">
        <f ca="1">IF(B_MSK[[#This Row],[N.B.nota]]="","",ADDRESS(ROW(B_MSK[QB]),COLUMN(B_MSK[QB]))&amp;":"&amp;ADDRESS(ROW(),COLUMN(B_MSK[QB])))</f>
        <v>$D$4:$D$291</v>
      </c>
      <c r="Z291" s="5">
        <f ca="1">IF(B_MSK[[#This Row],[concat]]="","",MATCH(B_MSK[[#This Row],[concat]],[2]!db[NB NOTA_C],0)+1)</f>
        <v>679</v>
      </c>
      <c r="AA291" s="5" t="str">
        <f ca="1">IF(B_MSK[[#This Row],[//]]="","",HYPERLINK("[D:\kerja\BANK EXP\BARU\DB.XLSX]DB!e"&amp;B_MSK[[#This Row],[DB_ROW]],"&gt;"))</f>
        <v>&gt;</v>
      </c>
      <c r="AB291" s="30" t="str">
        <f ca="1">MID(B_MSK[[#This Row],[/ STN_1]],FIND(" ",B_MSK[[#This Row],[/ STN_1]])+1,LEN(B_MSK[[#This Row],[/ STN_1]]))</f>
        <v xml:space="preserve">BOX </v>
      </c>
      <c r="AC291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2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9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29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91" s="15" t="str">
        <f ca="1">IF(B_MSK[[#This Row],[HARGA_2]]="","",IF(MID(B_MSK[[#This Row],[/ STN_2]],FIND(" ",B_MSK[[#This Row],[/ STN_2]])+1,LEN(B_MSK[[#This Row],[/ STN_2]]))="LSN",B_MSK[[#This Row],[HARGA_2]]/12,""))</f>
        <v/>
      </c>
      <c r="AH291" s="7" t="str">
        <f ca="1">IF(B_MSK[[#This Row],[HARGA_3]]="","","/ "&amp;"PCS")</f>
        <v/>
      </c>
      <c r="AI291" s="15">
        <f ca="1">IF(B_MSK[[#This Row],[HARGA_3]]="",IF(B_MSK[[#This Row],[HARGA_2]]="",IF(B_MSK[[#This Row],[HARGA_1]]="","",B_MSK[[#This Row],[HARGA_1]]),B_MSK[[#This Row],[HARGA_2]]),B_MSK[[#This Row],[HARGA_3]])</f>
        <v>707.5</v>
      </c>
      <c r="AJ29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1" s="5" t="str">
        <f ca="1">IF(B_MSK[[#This Row],[//]]="","",SUBSTITUTE(SUBSTITUTE(SUBSTITUTE(B_MSK[[#This Row],[QTY/ CTN]]," ","_",2),"(",""),")","")&amp;"_")</f>
        <v>50 BOX_40 PCS_</v>
      </c>
      <c r="AL291" s="5">
        <f ca="1">IF(B_MSK[[#This Row],[A_B]]="","",SEARCH("_",B_MSK[[#This Row],[A_B]]))</f>
        <v>7</v>
      </c>
      <c r="AM291" s="5">
        <f ca="1">IF(B_MSK[[#This Row],[A_B]]="","",LEN(B_MSK[[#This Row],[A_B]]))</f>
        <v>14</v>
      </c>
      <c r="AN291" s="5" t="str">
        <f ca="1">IF(B_MSK[[#This Row],[A_B]]="","",LEFT(B_MSK[[#This Row],[QTY/ CTN]],B_MSK[[#This Row],[A_B_1]]))</f>
        <v xml:space="preserve">50 BOX </v>
      </c>
      <c r="AO291" s="5" t="str">
        <f ca="1">IF(B_MSK[[#This Row],[A_B]]="","",LEFT(B_MSK[[#This Row],[A_]],SEARCH(" ",B_MSK[[#This Row],[A_]])-1))</f>
        <v>50</v>
      </c>
      <c r="AP291" s="5" t="str">
        <f ca="1">IF(B_MSK[[#This Row],[A_B]]="","",RIGHT(B_MSK[[#This Row],[A_]],LEN(B_MSK[[#This Row],[A_]])-SEARCH(" ",B_MSK[[#This Row],[A_]])))</f>
        <v xml:space="preserve">BOX </v>
      </c>
      <c r="AQ2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291" s="5" t="str">
        <f ca="1">IF(B_MSK[[#This Row],[B_]]="","",LEFT(B_MSK[[#This Row],[B_]],SEARCH(" ",B_MSK[[#This Row],[B_]])))</f>
        <v xml:space="preserve">40 </v>
      </c>
      <c r="AS291" s="5" t="str">
        <f ca="1">IF(B_MSK[[#This Row],[B_]]="","",RIGHT(B_MSK[[#This Row],[B_]],LEN(B_MSK[[#This Row],[B_]])-SEARCH(" ",B_MSK[[#This Row],[B_]])))</f>
        <v>PCS</v>
      </c>
      <c r="AT291" s="5" t="str">
        <f ca="1">IF(B_MSK[[#This Row],[B_2]]="LSN",12,"")</f>
        <v/>
      </c>
      <c r="AU291" s="5" t="str">
        <f ca="1">IF(B_MSK[[#This Row],[C_1]]="","","PCS")</f>
        <v/>
      </c>
      <c r="AV291" s="5">
        <f ca="1">IF(B_MSK[[#This Row],[A_1]]="","",B_MSK[[#This Row],[A_1]]*IF(B_MSK[[#This Row],[B_1]]="",1,B_MSK[[#This Row],[B_1]])*IF(B_MSK[[#This Row],[C_1]]="",1,B_MSK[[#This Row],[C_1]]))</f>
        <v>2000</v>
      </c>
      <c r="AW291" s="5" t="str">
        <f ca="1">IF(B_MSK[[#This Row],[C_2]]="",IF(B_MSK[[#This Row],[B_2]]="",IF(B_MSK[[#This Row],[A_2]]="","",B_MSK[[#This Row],[A_2]]),B_MSK[[#This Row],[B_2]]),B_MSK[[#This Row],[C_2]])</f>
        <v>PCS</v>
      </c>
      <c r="AX291" s="2">
        <f ca="1">IF(ISNUMBER(B_MSK[[#This Row],[TANGGAL DATANG]]),B_MSK[[#This Row],[TANGGAL DATANG]],AX290)</f>
        <v>44937</v>
      </c>
      <c r="AY291" s="5" t="e">
        <f ca="1">IF(B_MSK[[#This Row],[DB_ROW]]="","",INDEX([3]!db[JENIS],B_MSK[[#This Row],[DB_ROW]]-1))</f>
        <v>#REF!</v>
      </c>
      <c r="AZ291" s="5">
        <f ca="1">IF(B_MSK[[#This Row],[A_1]]="","",B_MSK[[#This Row],[A_1]])*1</f>
        <v>50</v>
      </c>
      <c r="BA291" s="5" t="str">
        <f ca="1">IF(B_MSK[[#This Row],[//]]="","",INDEX(INDIRECT(DIR&amp;$2:$2),B_MSK[[#This Row],[//]]))</f>
        <v>ARTO MORO</v>
      </c>
      <c r="BB291" s="5" t="str">
        <f ca="1">CONCATENATE(B_MSK[[#This Row],[concat]],B_MSK[[#This Row],[HARGA_X]],B_MSK[[#This Row],[SAT]])</f>
        <v>eraser526b40bljk707.5BOX</v>
      </c>
    </row>
    <row r="292" spans="1:54" x14ac:dyDescent="0.25">
      <c r="A292" s="6" t="s">
        <v>128</v>
      </c>
      <c r="B292" s="5" t="str">
        <f ca="1">IF(B_MSK[[#This Row],[N_ID]]="","",INDEX(INDIRECT(DIR&amp;$2:$2),MATCH(B_MSK[[#This Row],[N_ID]],INDIRECT(DIR&amp;"!NOTA[ID_P]"),0)))</f>
        <v/>
      </c>
      <c r="C292" s="5" t="str">
        <f ca="1">IF(B_MSK[[#This Row],[//]]="","",HYPERLINK("["&amp;SUBSTITUTE(DIR,"'","")&amp;"]NOTA!D"&amp;B_MSK[[#This Row],[//]]+2,"&gt;"))</f>
        <v>&gt;</v>
      </c>
      <c r="D292" s="5" t="str">
        <f ca="1">IF(B_MSK[[#This Row],[N_ID]]="","",COUNTIF(INDIRECT(DIR&amp;"!NOTA[ID_H]"),B_MSK[[#This Row],[ID NOTA]]))</f>
        <v/>
      </c>
      <c r="E2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289</v>
      </c>
      <c r="F2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2" s="7" t="str">
        <f ca="1">IF(B_MSK[[#This Row],[stt]]="ada",INDEX([2]!db[NB BM],B_MSK[DB_ROW]-1),"")</f>
        <v>Stip JK 526-B20</v>
      </c>
      <c r="H292" s="7" t="str">
        <f ca="1">IF(B_MSK[[#This Row],[//]]="","",INDEX(INDIRECT(DIR&amp;$2:$2),B_MSK[[#This Row],[//]]))</f>
        <v>ATALI MAKMUR</v>
      </c>
      <c r="I292" s="27" t="str">
        <f ca="1">IF(B_MSK[[#This Row],[//]]="","",INDEX(INDIRECT(DB_PATH&amp;$2:$2),B_MSK[[#This Row],[DB_ROW]]-1))</f>
        <v>50 BOX (20 PCS)</v>
      </c>
      <c r="J292" s="5">
        <f ca="1">IF(B_MSK[[#This Row],[//]]="","",IF(INDEX(INDIRECT(DIR&amp;$2:$2),B_MSK[[#This Row],[//]])="","",INDEX(INDIRECT(DIR&amp;$2:$2),B_MSK[[#This Row],[//]])))</f>
        <v>5</v>
      </c>
      <c r="K292" s="5">
        <f ca="1">IF(B_MSK[[#This Row],[//]]="","",IF(INDEX(INDIRECT(DIR&amp;$2:$2),B_MSK[[#This Row],[//]])="","",INDEX(INDIRECT(DIR&amp;$2:$2),B_MSK[[#This Row],[//]])))</f>
        <v>250</v>
      </c>
      <c r="L292" s="5" t="str">
        <f ca="1">IF(B_MSK[[#This Row],[//]]="","",IF(INDEX(INDIRECT(DIR&amp;$2:$2),B_MSK[[#This Row],[//]])="","",INDEX(INDIRECT(DIR&amp;$2:$2),B_MSK[[#This Row],[//]])))</f>
        <v>BOX</v>
      </c>
      <c r="M292" s="13">
        <f ca="1">IF(B_MSK[[#This Row],[//]]="","",INDEX(INDIRECT(DIR&amp;$2:$2),B_MSK[[#This Row],[//]]))</f>
        <v>34100</v>
      </c>
      <c r="N292" s="13">
        <f ca="1">IF(OR(B_MSK[[#This Row],[//]]="",),"",INDEX(INDIRECT(DIR&amp;$2:$2),B_MSK[[#This Row],[//]]))</f>
        <v>1705000</v>
      </c>
      <c r="O292" s="3">
        <f ca="1">IF(B_MSK[[#This Row],[//]]="","",IF(INDEX(INDIRECT(DIR&amp;$2:$2),B_MSK[[#This Row],[//]])=0,"",INDEX(INDIRECT(DIR&amp;$2:$2),B_MSK[[#This Row],[//]])))</f>
        <v>0.125</v>
      </c>
      <c r="P292" s="3">
        <f ca="1">IF(B_MSK[[#This Row],[//]]="","",IF(INDEX(INDIRECT(DIR&amp;$2:$2),B_MSK[[#This Row],[//]])=0,"",INDEX(INDIRECT(DIR&amp;$2:$2),B_MSK[[#This Row],[//]])))</f>
        <v>0.05</v>
      </c>
      <c r="Q292" s="12">
        <f ca="1">IF(B_MSK[[#This Row],[//]]="","",INDEX(INDIRECT(DIR&amp;$2:$2),B_MSK[[#This Row],[//]]))</f>
        <v>7086406.25</v>
      </c>
      <c r="R2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2" s="37">
        <f ca="1">IF(B_MSK[[#This Row],[//]]="","",INDEX(INDIRECT(DIR&amp;$2:$2),B_MSK[[#This Row],[//]]))</f>
        <v>0</v>
      </c>
      <c r="U292" s="38">
        <f ca="1">IF(SUMIF(B_MSK[NAMA BARANG],B_MSK[[#This Row],[NAMA BARANG]],B_MSK[JMLH BRG])=0,"",SUMIF(B_MSK[NAMA BARANG],B_MSK[[#This Row],[NAMA BARANG]],B_MSK[C]))</f>
        <v>22</v>
      </c>
      <c r="V292" s="7" t="str">
        <f ca="1">IF(B_MSK[[#This Row],[//]]="","",INDEX(INDIRECT(DIR&amp;$2:$2),B_MSK[[#This Row],[//]]))</f>
        <v>ERASER 526-B20 JK</v>
      </c>
      <c r="W292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292" s="5" t="str">
        <f ca="1">IF(B_MSK[[#This Row],[N.B.nota]]="","",IF(MATCH(B_MSK[[#This Row],[concat]],[2]!db[NB NOTA_C],0)&gt;0,"ada",0))</f>
        <v>ada</v>
      </c>
      <c r="Y292" s="5" t="str">
        <f ca="1">IF(B_MSK[[#This Row],[N.B.nota]]="","",ADDRESS(ROW(B_MSK[QB]),COLUMN(B_MSK[QB]))&amp;":"&amp;ADDRESS(ROW(),COLUMN(B_MSK[QB])))</f>
        <v>$D$4:$D$292</v>
      </c>
      <c r="Z292" s="5">
        <f ca="1">IF(B_MSK[[#This Row],[concat]]="","",MATCH(B_MSK[[#This Row],[concat]],[2]!db[NB NOTA_C],0)+1)</f>
        <v>678</v>
      </c>
      <c r="AA292" s="5" t="str">
        <f ca="1">IF(B_MSK[[#This Row],[//]]="","",HYPERLINK("[D:\kerja\BANK EXP\BARU\DB.XLSX]DB!e"&amp;B_MSK[[#This Row],[DB_ROW]],"&gt;"))</f>
        <v>&gt;</v>
      </c>
      <c r="AB292" s="30" t="str">
        <f ca="1">MID(B_MSK[[#This Row],[/ STN_1]],FIND(" ",B_MSK[[#This Row],[/ STN_1]])+1,LEN(B_MSK[[#This Row],[/ STN_1]]))</f>
        <v xml:space="preserve">BOX </v>
      </c>
      <c r="AC292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2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9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29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92" s="15" t="str">
        <f ca="1">IF(B_MSK[[#This Row],[HARGA_2]]="","",IF(MID(B_MSK[[#This Row],[/ STN_2]],FIND(" ",B_MSK[[#This Row],[/ STN_2]])+1,LEN(B_MSK[[#This Row],[/ STN_2]]))="LSN",B_MSK[[#This Row],[HARGA_2]]/12,""))</f>
        <v/>
      </c>
      <c r="AH292" s="7" t="str">
        <f ca="1">IF(B_MSK[[#This Row],[HARGA_3]]="","","/ "&amp;"PCS")</f>
        <v/>
      </c>
      <c r="AI292" s="15">
        <f ca="1">IF(B_MSK[[#This Row],[HARGA_3]]="",IF(B_MSK[[#This Row],[HARGA_2]]="",IF(B_MSK[[#This Row],[HARGA_1]]="","",B_MSK[[#This Row],[HARGA_1]]),B_MSK[[#This Row],[HARGA_2]]),B_MSK[[#This Row],[HARGA_3]])</f>
        <v>1705</v>
      </c>
      <c r="AJ29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2" s="5" t="str">
        <f ca="1">IF(B_MSK[[#This Row],[//]]="","",SUBSTITUTE(SUBSTITUTE(SUBSTITUTE(B_MSK[[#This Row],[QTY/ CTN]]," ","_",2),"(",""),")","")&amp;"_")</f>
        <v>50 BOX_20 PCS_</v>
      </c>
      <c r="AL292" s="5">
        <f ca="1">IF(B_MSK[[#This Row],[A_B]]="","",SEARCH("_",B_MSK[[#This Row],[A_B]]))</f>
        <v>7</v>
      </c>
      <c r="AM292" s="5">
        <f ca="1">IF(B_MSK[[#This Row],[A_B]]="","",LEN(B_MSK[[#This Row],[A_B]]))</f>
        <v>14</v>
      </c>
      <c r="AN292" s="5" t="str">
        <f ca="1">IF(B_MSK[[#This Row],[A_B]]="","",LEFT(B_MSK[[#This Row],[QTY/ CTN]],B_MSK[[#This Row],[A_B_1]]))</f>
        <v xml:space="preserve">50 BOX </v>
      </c>
      <c r="AO292" s="5" t="str">
        <f ca="1">IF(B_MSK[[#This Row],[A_B]]="","",LEFT(B_MSK[[#This Row],[A_]],SEARCH(" ",B_MSK[[#This Row],[A_]])-1))</f>
        <v>50</v>
      </c>
      <c r="AP292" s="5" t="str">
        <f ca="1">IF(B_MSK[[#This Row],[A_B]]="","",RIGHT(B_MSK[[#This Row],[A_]],LEN(B_MSK[[#This Row],[A_]])-SEARCH(" ",B_MSK[[#This Row],[A_]])))</f>
        <v xml:space="preserve">BOX </v>
      </c>
      <c r="AQ2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292" s="5" t="str">
        <f ca="1">IF(B_MSK[[#This Row],[B_]]="","",LEFT(B_MSK[[#This Row],[B_]],SEARCH(" ",B_MSK[[#This Row],[B_]])))</f>
        <v xml:space="preserve">20 </v>
      </c>
      <c r="AS292" s="5" t="str">
        <f ca="1">IF(B_MSK[[#This Row],[B_]]="","",RIGHT(B_MSK[[#This Row],[B_]],LEN(B_MSK[[#This Row],[B_]])-SEARCH(" ",B_MSK[[#This Row],[B_]])))</f>
        <v>PCS</v>
      </c>
      <c r="AT292" s="5" t="str">
        <f ca="1">IF(B_MSK[[#This Row],[B_2]]="LSN",12,"")</f>
        <v/>
      </c>
      <c r="AU292" s="5" t="str">
        <f ca="1">IF(B_MSK[[#This Row],[C_1]]="","","PCS")</f>
        <v/>
      </c>
      <c r="AV292" s="5">
        <f ca="1">IF(B_MSK[[#This Row],[A_1]]="","",B_MSK[[#This Row],[A_1]]*IF(B_MSK[[#This Row],[B_1]]="",1,B_MSK[[#This Row],[B_1]])*IF(B_MSK[[#This Row],[C_1]]="",1,B_MSK[[#This Row],[C_1]]))</f>
        <v>1000</v>
      </c>
      <c r="AW292" s="5" t="str">
        <f ca="1">IF(B_MSK[[#This Row],[C_2]]="",IF(B_MSK[[#This Row],[B_2]]="",IF(B_MSK[[#This Row],[A_2]]="","",B_MSK[[#This Row],[A_2]]),B_MSK[[#This Row],[B_2]]),B_MSK[[#This Row],[C_2]])</f>
        <v>PCS</v>
      </c>
      <c r="AX292" s="2">
        <f ca="1">IF(ISNUMBER(B_MSK[[#This Row],[TANGGAL DATANG]]),B_MSK[[#This Row],[TANGGAL DATANG]],AX291)</f>
        <v>44937</v>
      </c>
      <c r="AY292" s="5" t="e">
        <f ca="1">IF(B_MSK[[#This Row],[DB_ROW]]="","",INDEX([3]!db[JENIS],B_MSK[[#This Row],[DB_ROW]]-1))</f>
        <v>#REF!</v>
      </c>
      <c r="AZ292" s="5">
        <f ca="1">IF(B_MSK[[#This Row],[A_1]]="","",B_MSK[[#This Row],[A_1]])*1</f>
        <v>50</v>
      </c>
      <c r="BA292" s="5" t="str">
        <f ca="1">IF(B_MSK[[#This Row],[//]]="","",INDEX(INDIRECT(DIR&amp;$2:$2),B_MSK[[#This Row],[//]]))</f>
        <v>ARTO MORO</v>
      </c>
      <c r="BB292" s="5" t="str">
        <f ca="1">CONCATENATE(B_MSK[[#This Row],[concat]],B_MSK[[#This Row],[HARGA_X]],B_MSK[[#This Row],[SAT]])</f>
        <v>eraser526b20jk1705BOX</v>
      </c>
    </row>
    <row r="293" spans="1:54" x14ac:dyDescent="0.25">
      <c r="A293" s="6" t="s">
        <v>128</v>
      </c>
      <c r="B293" s="5" t="str">
        <f ca="1">IF(B_MSK[[#This Row],[N_ID]]="","",INDEX(INDIRECT(DIR&amp;$2:$2),MATCH(B_MSK[[#This Row],[N_ID]],INDIRECT(DIR&amp;"!NOTA[ID_P]"),0)))</f>
        <v/>
      </c>
      <c r="C293" s="5" t="str">
        <f ca="1">IF(B_MSK[[#This Row],[//]]="","",HYPERLINK("["&amp;SUBSTITUTE(DIR,"'","")&amp;"]NOTA!D"&amp;B_MSK[[#This Row],[//]]+2,"&gt;"))</f>
        <v>&gt;</v>
      </c>
      <c r="D293" s="5" t="str">
        <f ca="1">IF(B_MSK[[#This Row],[N_ID]]="","",COUNTIF(INDIRECT(DIR&amp;"!NOTA[ID_H]"),B_MSK[[#This Row],[ID NOTA]]))</f>
        <v/>
      </c>
      <c r="E2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290</v>
      </c>
      <c r="F2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3" s="7" t="str">
        <f ca="1">IF(B_MSK[[#This Row],[stt]]="ada",INDEX([2]!db[NB BM],B_MSK[DB_ROW]-1),"")</f>
        <v>Stip JK ER-B20 BL</v>
      </c>
      <c r="H293" s="7" t="str">
        <f ca="1">IF(B_MSK[[#This Row],[//]]="","",INDEX(INDIRECT(DIR&amp;$2:$2),B_MSK[[#This Row],[//]]))</f>
        <v>ATALI MAKMUR</v>
      </c>
      <c r="I293" s="27" t="str">
        <f ca="1">IF(B_MSK[[#This Row],[//]]="","",INDEX(INDIRECT(DB_PATH&amp;$2:$2),B_MSK[[#This Row],[DB_ROW]]-1))</f>
        <v>50 BOX (20 PCS)</v>
      </c>
      <c r="J293" s="5">
        <f ca="1">IF(B_MSK[[#This Row],[//]]="","",IF(INDEX(INDIRECT(DIR&amp;$2:$2),B_MSK[[#This Row],[//]])="","",INDEX(INDIRECT(DIR&amp;$2:$2),B_MSK[[#This Row],[//]])))</f>
        <v>2</v>
      </c>
      <c r="K293" s="5">
        <f ca="1">IF(B_MSK[[#This Row],[//]]="","",IF(INDEX(INDIRECT(DIR&amp;$2:$2),B_MSK[[#This Row],[//]])="","",INDEX(INDIRECT(DIR&amp;$2:$2),B_MSK[[#This Row],[//]])))</f>
        <v>100</v>
      </c>
      <c r="L293" s="5" t="str">
        <f ca="1">IF(B_MSK[[#This Row],[//]]="","",IF(INDEX(INDIRECT(DIR&amp;$2:$2),B_MSK[[#This Row],[//]])="","",INDEX(INDIRECT(DIR&amp;$2:$2),B_MSK[[#This Row],[//]])))</f>
        <v>BOX</v>
      </c>
      <c r="M293" s="13">
        <f ca="1">IF(B_MSK[[#This Row],[//]]="","",INDEX(INDIRECT(DIR&amp;$2:$2),B_MSK[[#This Row],[//]]))</f>
        <v>34100</v>
      </c>
      <c r="N293" s="13">
        <f ca="1">IF(OR(B_MSK[[#This Row],[//]]="",),"",INDEX(INDIRECT(DIR&amp;$2:$2),B_MSK[[#This Row],[//]]))</f>
        <v>1705000</v>
      </c>
      <c r="O293" s="3">
        <f ca="1">IF(B_MSK[[#This Row],[//]]="","",IF(INDEX(INDIRECT(DIR&amp;$2:$2),B_MSK[[#This Row],[//]])=0,"",INDEX(INDIRECT(DIR&amp;$2:$2),B_MSK[[#This Row],[//]])))</f>
        <v>0.125</v>
      </c>
      <c r="P293" s="3">
        <f ca="1">IF(B_MSK[[#This Row],[//]]="","",IF(INDEX(INDIRECT(DIR&amp;$2:$2),B_MSK[[#This Row],[//]])=0,"",INDEX(INDIRECT(DIR&amp;$2:$2),B_MSK[[#This Row],[//]])))</f>
        <v>0.05</v>
      </c>
      <c r="Q293" s="12">
        <f ca="1">IF(B_MSK[[#This Row],[//]]="","",INDEX(INDIRECT(DIR&amp;$2:$2),B_MSK[[#This Row],[//]]))</f>
        <v>2834562.5</v>
      </c>
      <c r="R2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3" s="37">
        <f ca="1">IF(B_MSK[[#This Row],[//]]="","",INDEX(INDIRECT(DIR&amp;$2:$2),B_MSK[[#This Row],[//]]))</f>
        <v>0</v>
      </c>
      <c r="U293" s="38">
        <f ca="1">IF(SUMIF(B_MSK[NAMA BARANG],B_MSK[[#This Row],[NAMA BARANG]],B_MSK[JMLH BRG])=0,"",SUMIF(B_MSK[NAMA BARANG],B_MSK[[#This Row],[NAMA BARANG]],B_MSK[C]))</f>
        <v>8</v>
      </c>
      <c r="V293" s="7" t="str">
        <f ca="1">IF(B_MSK[[#This Row],[//]]="","",INDEX(INDIRECT(DIR&amp;$2:$2),B_MSK[[#This Row],[//]]))</f>
        <v>ERASER ER-B20BL JK</v>
      </c>
      <c r="W293" s="7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X293" s="5" t="str">
        <f ca="1">IF(B_MSK[[#This Row],[N.B.nota]]="","",IF(MATCH(B_MSK[[#This Row],[concat]],[2]!db[NB NOTA_C],0)&gt;0,"ada",0))</f>
        <v>ada</v>
      </c>
      <c r="Y293" s="5" t="str">
        <f ca="1">IF(B_MSK[[#This Row],[N.B.nota]]="","",ADDRESS(ROW(B_MSK[QB]),COLUMN(B_MSK[QB]))&amp;":"&amp;ADDRESS(ROW(),COLUMN(B_MSK[QB])))</f>
        <v>$D$4:$D$293</v>
      </c>
      <c r="Z293" s="5">
        <f ca="1">IF(B_MSK[[#This Row],[concat]]="","",MATCH(B_MSK[[#This Row],[concat]],[2]!db[NB NOTA_C],0)+1)</f>
        <v>687</v>
      </c>
      <c r="AA293" s="5" t="str">
        <f ca="1">IF(B_MSK[[#This Row],[//]]="","",HYPERLINK("[D:\kerja\BANK EXP\BARU\DB.XLSX]DB!e"&amp;B_MSK[[#This Row],[DB_ROW]],"&gt;"))</f>
        <v>&gt;</v>
      </c>
      <c r="AB293" s="30" t="str">
        <f ca="1">MID(B_MSK[[#This Row],[/ STN_1]],FIND(" ",B_MSK[[#This Row],[/ STN_1]])+1,LEN(B_MSK[[#This Row],[/ STN_1]]))</f>
        <v xml:space="preserve">BOX </v>
      </c>
      <c r="AC293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2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9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29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93" s="15" t="str">
        <f ca="1">IF(B_MSK[[#This Row],[HARGA_2]]="","",IF(MID(B_MSK[[#This Row],[/ STN_2]],FIND(" ",B_MSK[[#This Row],[/ STN_2]])+1,LEN(B_MSK[[#This Row],[/ STN_2]]))="LSN",B_MSK[[#This Row],[HARGA_2]]/12,""))</f>
        <v/>
      </c>
      <c r="AH293" s="7" t="str">
        <f ca="1">IF(B_MSK[[#This Row],[HARGA_3]]="","","/ "&amp;"PCS")</f>
        <v/>
      </c>
      <c r="AI293" s="15">
        <f ca="1">IF(B_MSK[[#This Row],[HARGA_3]]="",IF(B_MSK[[#This Row],[HARGA_2]]="",IF(B_MSK[[#This Row],[HARGA_1]]="","",B_MSK[[#This Row],[HARGA_1]]),B_MSK[[#This Row],[HARGA_2]]),B_MSK[[#This Row],[HARGA_3]])</f>
        <v>1705</v>
      </c>
      <c r="AJ29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3" s="5" t="str">
        <f ca="1">IF(B_MSK[[#This Row],[//]]="","",SUBSTITUTE(SUBSTITUTE(SUBSTITUTE(B_MSK[[#This Row],[QTY/ CTN]]," ","_",2),"(",""),")","")&amp;"_")</f>
        <v>50 BOX_20 PCS_</v>
      </c>
      <c r="AL293" s="5">
        <f ca="1">IF(B_MSK[[#This Row],[A_B]]="","",SEARCH("_",B_MSK[[#This Row],[A_B]]))</f>
        <v>7</v>
      </c>
      <c r="AM293" s="5">
        <f ca="1">IF(B_MSK[[#This Row],[A_B]]="","",LEN(B_MSK[[#This Row],[A_B]]))</f>
        <v>14</v>
      </c>
      <c r="AN293" s="5" t="str">
        <f ca="1">IF(B_MSK[[#This Row],[A_B]]="","",LEFT(B_MSK[[#This Row],[QTY/ CTN]],B_MSK[[#This Row],[A_B_1]]))</f>
        <v xml:space="preserve">50 BOX </v>
      </c>
      <c r="AO293" s="5" t="str">
        <f ca="1">IF(B_MSK[[#This Row],[A_B]]="","",LEFT(B_MSK[[#This Row],[A_]],SEARCH(" ",B_MSK[[#This Row],[A_]])-1))</f>
        <v>50</v>
      </c>
      <c r="AP293" s="5" t="str">
        <f ca="1">IF(B_MSK[[#This Row],[A_B]]="","",RIGHT(B_MSK[[#This Row],[A_]],LEN(B_MSK[[#This Row],[A_]])-SEARCH(" ",B_MSK[[#This Row],[A_]])))</f>
        <v xml:space="preserve">BOX </v>
      </c>
      <c r="AQ2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293" s="5" t="str">
        <f ca="1">IF(B_MSK[[#This Row],[B_]]="","",LEFT(B_MSK[[#This Row],[B_]],SEARCH(" ",B_MSK[[#This Row],[B_]])))</f>
        <v xml:space="preserve">20 </v>
      </c>
      <c r="AS293" s="5" t="str">
        <f ca="1">IF(B_MSK[[#This Row],[B_]]="","",RIGHT(B_MSK[[#This Row],[B_]],LEN(B_MSK[[#This Row],[B_]])-SEARCH(" ",B_MSK[[#This Row],[B_]])))</f>
        <v>PCS</v>
      </c>
      <c r="AT293" s="5" t="str">
        <f ca="1">IF(B_MSK[[#This Row],[B_2]]="LSN",12,"")</f>
        <v/>
      </c>
      <c r="AU293" s="5" t="str">
        <f ca="1">IF(B_MSK[[#This Row],[C_1]]="","","PCS")</f>
        <v/>
      </c>
      <c r="AV293" s="5">
        <f ca="1">IF(B_MSK[[#This Row],[A_1]]="","",B_MSK[[#This Row],[A_1]]*IF(B_MSK[[#This Row],[B_1]]="",1,B_MSK[[#This Row],[B_1]])*IF(B_MSK[[#This Row],[C_1]]="",1,B_MSK[[#This Row],[C_1]]))</f>
        <v>1000</v>
      </c>
      <c r="AW293" s="5" t="str">
        <f ca="1">IF(B_MSK[[#This Row],[C_2]]="",IF(B_MSK[[#This Row],[B_2]]="",IF(B_MSK[[#This Row],[A_2]]="","",B_MSK[[#This Row],[A_2]]),B_MSK[[#This Row],[B_2]]),B_MSK[[#This Row],[C_2]])</f>
        <v>PCS</v>
      </c>
      <c r="AX293" s="2">
        <f ca="1">IF(ISNUMBER(B_MSK[[#This Row],[TANGGAL DATANG]]),B_MSK[[#This Row],[TANGGAL DATANG]],AX292)</f>
        <v>44937</v>
      </c>
      <c r="AY293" s="5" t="e">
        <f ca="1">IF(B_MSK[[#This Row],[DB_ROW]]="","",INDEX([3]!db[JENIS],B_MSK[[#This Row],[DB_ROW]]-1))</f>
        <v>#REF!</v>
      </c>
      <c r="AZ293" s="5">
        <f ca="1">IF(B_MSK[[#This Row],[A_1]]="","",B_MSK[[#This Row],[A_1]])*1</f>
        <v>50</v>
      </c>
      <c r="BA293" s="5" t="str">
        <f ca="1">IF(B_MSK[[#This Row],[//]]="","",INDEX(INDIRECT(DIR&amp;$2:$2),B_MSK[[#This Row],[//]]))</f>
        <v>ARTO MORO</v>
      </c>
      <c r="BB293" s="5" t="str">
        <f ca="1">CONCATENATE(B_MSK[[#This Row],[concat]],B_MSK[[#This Row],[HARGA_X]],B_MSK[[#This Row],[SAT]])</f>
        <v>erasererb20bljk1705BOX</v>
      </c>
    </row>
    <row r="294" spans="1:54" x14ac:dyDescent="0.25">
      <c r="A294" s="6" t="s">
        <v>128</v>
      </c>
      <c r="B294" s="5" t="str">
        <f ca="1">IF(B_MSK[[#This Row],[N_ID]]="","",INDEX(INDIRECT(DIR&amp;$2:$2),MATCH(B_MSK[[#This Row],[N_ID]],INDIRECT(DIR&amp;"!NOTA[ID_P]"),0)))</f>
        <v/>
      </c>
      <c r="C294" s="5" t="str">
        <f ca="1">IF(B_MSK[[#This Row],[//]]="","",HYPERLINK("["&amp;SUBSTITUTE(DIR,"'","")&amp;"]NOTA!D"&amp;B_MSK[[#This Row],[//]]+2,"&gt;"))</f>
        <v>&gt;</v>
      </c>
      <c r="D294" s="5" t="str">
        <f ca="1">IF(B_MSK[[#This Row],[N_ID]]="","",COUNTIF(INDIRECT(DIR&amp;"!NOTA[ID_H]"),B_MSK[[#This Row],[ID NOTA]]))</f>
        <v/>
      </c>
      <c r="E2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291</v>
      </c>
      <c r="F2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4" s="7" t="str">
        <f ca="1">IF(B_MSK[[#This Row],[stt]]="ada",INDEX([2]!db[NB BM],B_MSK[DB_ROW]-1),"")</f>
        <v>Stapler JK HD-12N/13</v>
      </c>
      <c r="H294" s="7" t="str">
        <f ca="1">IF(B_MSK[[#This Row],[//]]="","",INDEX(INDIRECT(DIR&amp;$2:$2),B_MSK[[#This Row],[//]]))</f>
        <v>ATALI MAKMUR</v>
      </c>
      <c r="I294" s="27" t="str">
        <f ca="1">IF(B_MSK[[#This Row],[//]]="","",INDEX(INDIRECT(DB_PATH&amp;$2:$2),B_MSK[[#This Row],[DB_ROW]]-1))</f>
        <v>12 PCS</v>
      </c>
      <c r="J294" s="5">
        <f ca="1">IF(B_MSK[[#This Row],[//]]="","",IF(INDEX(INDIRECT(DIR&amp;$2:$2),B_MSK[[#This Row],[//]])="","",INDEX(INDIRECT(DIR&amp;$2:$2),B_MSK[[#This Row],[//]])))</f>
        <v>2</v>
      </c>
      <c r="K294" s="5">
        <f ca="1">IF(B_MSK[[#This Row],[//]]="","",IF(INDEX(INDIRECT(DIR&amp;$2:$2),B_MSK[[#This Row],[//]])="","",INDEX(INDIRECT(DIR&amp;$2:$2),B_MSK[[#This Row],[//]])))</f>
        <v>24</v>
      </c>
      <c r="L294" s="5" t="str">
        <f ca="1">IF(B_MSK[[#This Row],[//]]="","",IF(INDEX(INDIRECT(DIR&amp;$2:$2),B_MSK[[#This Row],[//]])="","",INDEX(INDIRECT(DIR&amp;$2:$2),B_MSK[[#This Row],[//]])))</f>
        <v>PCS</v>
      </c>
      <c r="M294" s="13">
        <f ca="1">IF(B_MSK[[#This Row],[//]]="","",INDEX(INDIRECT(DIR&amp;$2:$2),B_MSK[[#This Row],[//]]))</f>
        <v>97000</v>
      </c>
      <c r="N294" s="13">
        <f ca="1">IF(OR(B_MSK[[#This Row],[//]]="",),"",INDEX(INDIRECT(DIR&amp;$2:$2),B_MSK[[#This Row],[//]]))</f>
        <v>1164000</v>
      </c>
      <c r="O294" s="3">
        <f ca="1">IF(B_MSK[[#This Row],[//]]="","",IF(INDEX(INDIRECT(DIR&amp;$2:$2),B_MSK[[#This Row],[//]])=0,"",INDEX(INDIRECT(DIR&amp;$2:$2),B_MSK[[#This Row],[//]])))</f>
        <v>0.125</v>
      </c>
      <c r="P294" s="3">
        <f ca="1">IF(B_MSK[[#This Row],[//]]="","",IF(INDEX(INDIRECT(DIR&amp;$2:$2),B_MSK[[#This Row],[//]])=0,"",INDEX(INDIRECT(DIR&amp;$2:$2),B_MSK[[#This Row],[//]])))</f>
        <v>0.05</v>
      </c>
      <c r="Q294" s="12">
        <f ca="1">IF(B_MSK[[#This Row],[//]]="","",INDEX(INDIRECT(DIR&amp;$2:$2),B_MSK[[#This Row],[//]]))</f>
        <v>1935150</v>
      </c>
      <c r="R2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4" s="37">
        <f ca="1">IF(B_MSK[[#This Row],[//]]="","",INDEX(INDIRECT(DIR&amp;$2:$2),B_MSK[[#This Row],[//]]))</f>
        <v>0</v>
      </c>
      <c r="U294" s="38">
        <f ca="1">IF(SUMIF(B_MSK[NAMA BARANG],B_MSK[[#This Row],[NAMA BARANG]],B_MSK[JMLH BRG])=0,"",SUMIF(B_MSK[NAMA BARANG],B_MSK[[#This Row],[NAMA BARANG]],B_MSK[C]))</f>
        <v>2</v>
      </c>
      <c r="V294" s="7" t="str">
        <f ca="1">IF(B_MSK[[#This Row],[//]]="","",INDEX(INDIRECT(DIR&amp;$2:$2),B_MSK[[#This Row],[//]]))</f>
        <v>HD STAPLER HD-12N/13 JK</v>
      </c>
      <c r="W294" s="7" t="str">
        <f ca="1">LOWER(SUBSTITUTE(SUBSTITUTE(SUBSTITUTE(SUBSTITUTE(SUBSTITUTE(SUBSTITUTE(SUBSTITUTE(SUBSTITUTE(SUBSTITUTE(B_MSK[[#This Row],[N.B.nota]]," ",""),"-",""),"(",""),")",""),".",""),",",""),"/",""),"""",""),"+",""))</f>
        <v>hdstaplerhd12n13jk</v>
      </c>
      <c r="X294" s="5" t="str">
        <f ca="1">IF(B_MSK[[#This Row],[N.B.nota]]="","",IF(MATCH(B_MSK[[#This Row],[concat]],[2]!db[NB NOTA_C],0)&gt;0,"ada",0))</f>
        <v>ada</v>
      </c>
      <c r="Y294" s="5" t="str">
        <f ca="1">IF(B_MSK[[#This Row],[N.B.nota]]="","",ADDRESS(ROW(B_MSK[QB]),COLUMN(B_MSK[QB]))&amp;":"&amp;ADDRESS(ROW(),COLUMN(B_MSK[QB])))</f>
        <v>$D$4:$D$294</v>
      </c>
      <c r="Z294" s="5">
        <f ca="1">IF(B_MSK[[#This Row],[concat]]="","",MATCH(B_MSK[[#This Row],[concat]],[2]!db[NB NOTA_C],0)+1)</f>
        <v>972</v>
      </c>
      <c r="AA294" s="5" t="str">
        <f ca="1">IF(B_MSK[[#This Row],[//]]="","",HYPERLINK("[D:\kerja\BANK EXP\BARU\DB.XLSX]DB!e"&amp;B_MSK[[#This Row],[DB_ROW]],"&gt;"))</f>
        <v>&gt;</v>
      </c>
      <c r="AB294" s="30" t="str">
        <f ca="1">MID(B_MSK[[#This Row],[/ STN_1]],FIND(" ",B_MSK[[#This Row],[/ STN_1]])+1,LEN(B_MSK[[#This Row],[/ STN_1]]))</f>
        <v>PCS</v>
      </c>
      <c r="AC294" s="11">
        <f ca="1">IF(B_MSK[[#This Row],[//]]="","",IF(B_MSK[[#This Row],[ JUMLAH ]]="","",IF(B_MSK[[#This Row],[C]]="",B_MSK[[#This Row],[HARGA CTN]]/B_MSK[[#This Row],[JMLH BRG]],B_MSK[[#This Row],[HARGA CTN]]/B_MSK[[#This Row],[A_1]])))</f>
        <v>97000</v>
      </c>
      <c r="AD2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4" s="15" t="str">
        <f ca="1">IF(B_MSK[[#This Row],[HARGA_2]]="","",IF(MID(B_MSK[[#This Row],[/ STN_2]],FIND(" ",B_MSK[[#This Row],[/ STN_2]])+1,LEN(B_MSK[[#This Row],[/ STN_2]]))="LSN",B_MSK[[#This Row],[HARGA_2]]/12,""))</f>
        <v/>
      </c>
      <c r="AH294" s="7" t="str">
        <f ca="1">IF(B_MSK[[#This Row],[HARGA_3]]="","","/ "&amp;"PCS")</f>
        <v/>
      </c>
      <c r="AI294" s="15">
        <f ca="1">IF(B_MSK[[#This Row],[HARGA_3]]="",IF(B_MSK[[#This Row],[HARGA_2]]="",IF(B_MSK[[#This Row],[HARGA_1]]="","",B_MSK[[#This Row],[HARGA_1]]),B_MSK[[#This Row],[HARGA_2]]),B_MSK[[#This Row],[HARGA_3]])</f>
        <v>97000</v>
      </c>
      <c r="AJ29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4" s="5" t="str">
        <f ca="1">IF(B_MSK[[#This Row],[//]]="","",SUBSTITUTE(SUBSTITUTE(SUBSTITUTE(B_MSK[[#This Row],[QTY/ CTN]]," ","_",2),"(",""),")","")&amp;"_")</f>
        <v>12 PCS_</v>
      </c>
      <c r="AL294" s="5">
        <f ca="1">IF(B_MSK[[#This Row],[A_B]]="","",SEARCH("_",B_MSK[[#This Row],[A_B]]))</f>
        <v>7</v>
      </c>
      <c r="AM294" s="5">
        <f ca="1">IF(B_MSK[[#This Row],[A_B]]="","",LEN(B_MSK[[#This Row],[A_B]]))</f>
        <v>7</v>
      </c>
      <c r="AN294" s="5" t="str">
        <f ca="1">IF(B_MSK[[#This Row],[A_B]]="","",LEFT(B_MSK[[#This Row],[QTY/ CTN]],B_MSK[[#This Row],[A_B_1]]))</f>
        <v>12 PCS</v>
      </c>
      <c r="AO294" s="5" t="str">
        <f ca="1">IF(B_MSK[[#This Row],[A_B]]="","",LEFT(B_MSK[[#This Row],[A_]],SEARCH(" ",B_MSK[[#This Row],[A_]])-1))</f>
        <v>12</v>
      </c>
      <c r="AP294" s="5" t="str">
        <f ca="1">IF(B_MSK[[#This Row],[A_B]]="","",RIGHT(B_MSK[[#This Row],[A_]],LEN(B_MSK[[#This Row],[A_]])-SEARCH(" ",B_MSK[[#This Row],[A_]])))</f>
        <v>PCS</v>
      </c>
      <c r="AQ2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4" s="5" t="str">
        <f ca="1">IF(B_MSK[[#This Row],[B_]]="","",LEFT(B_MSK[[#This Row],[B_]],SEARCH(" ",B_MSK[[#This Row],[B_]])))</f>
        <v/>
      </c>
      <c r="AS294" s="5" t="str">
        <f ca="1">IF(B_MSK[[#This Row],[B_]]="","",RIGHT(B_MSK[[#This Row],[B_]],LEN(B_MSK[[#This Row],[B_]])-SEARCH(" ",B_MSK[[#This Row],[B_]])))</f>
        <v/>
      </c>
      <c r="AT294" s="5" t="str">
        <f ca="1">IF(B_MSK[[#This Row],[B_2]]="LSN",12,"")</f>
        <v/>
      </c>
      <c r="AU294" s="5" t="str">
        <f ca="1">IF(B_MSK[[#This Row],[C_1]]="","","PCS")</f>
        <v/>
      </c>
      <c r="AV294" s="5">
        <f ca="1">IF(B_MSK[[#This Row],[A_1]]="","",B_MSK[[#This Row],[A_1]]*IF(B_MSK[[#This Row],[B_1]]="",1,B_MSK[[#This Row],[B_1]])*IF(B_MSK[[#This Row],[C_1]]="",1,B_MSK[[#This Row],[C_1]]))</f>
        <v>12</v>
      </c>
      <c r="AW294" s="5" t="str">
        <f ca="1">IF(B_MSK[[#This Row],[C_2]]="",IF(B_MSK[[#This Row],[B_2]]="",IF(B_MSK[[#This Row],[A_2]]="","",B_MSK[[#This Row],[A_2]]),B_MSK[[#This Row],[B_2]]),B_MSK[[#This Row],[C_2]])</f>
        <v>PCS</v>
      </c>
      <c r="AX294" s="2">
        <f ca="1">IF(ISNUMBER(B_MSK[[#This Row],[TANGGAL DATANG]]),B_MSK[[#This Row],[TANGGAL DATANG]],AX293)</f>
        <v>44937</v>
      </c>
      <c r="AY294" s="5" t="e">
        <f ca="1">IF(B_MSK[[#This Row],[DB_ROW]]="","",INDEX([3]!db[JENIS],B_MSK[[#This Row],[DB_ROW]]-1))</f>
        <v>#REF!</v>
      </c>
      <c r="AZ294" s="5">
        <f ca="1">IF(B_MSK[[#This Row],[A_1]]="","",B_MSK[[#This Row],[A_1]])*1</f>
        <v>12</v>
      </c>
      <c r="BA294" s="5" t="str">
        <f ca="1">IF(B_MSK[[#This Row],[//]]="","",INDEX(INDIRECT(DIR&amp;$2:$2),B_MSK[[#This Row],[//]]))</f>
        <v>ARTO MORO</v>
      </c>
      <c r="BB294" s="5" t="str">
        <f ca="1">CONCATENATE(B_MSK[[#This Row],[concat]],B_MSK[[#This Row],[HARGA_X]],B_MSK[[#This Row],[SAT]])</f>
        <v>hdstaplerhd12n13jk97000PCS</v>
      </c>
    </row>
    <row r="295" spans="1:54" x14ac:dyDescent="0.25">
      <c r="A295" s="6" t="s">
        <v>128</v>
      </c>
      <c r="B295" s="5" t="str">
        <f ca="1">IF(B_MSK[[#This Row],[N_ID]]="","",INDEX(INDIRECT(DIR&amp;$2:$2),MATCH(B_MSK[[#This Row],[N_ID]],INDIRECT(DIR&amp;"!NOTA[ID_P]"),0)))</f>
        <v/>
      </c>
      <c r="C295" s="5" t="str">
        <f ca="1">IF(B_MSK[[#This Row],[//]]="","",HYPERLINK("["&amp;SUBSTITUTE(DIR,"'","")&amp;"]NOTA!D"&amp;B_MSK[[#This Row],[//]]+2,"&gt;"))</f>
        <v>&gt;</v>
      </c>
      <c r="D295" s="5" t="str">
        <f ca="1">IF(B_MSK[[#This Row],[N_ID]]="","",COUNTIF(INDIRECT(DIR&amp;"!NOTA[ID_H]"),B_MSK[[#This Row],[ID NOTA]]))</f>
        <v/>
      </c>
      <c r="E29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292</v>
      </c>
      <c r="F2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5" s="7" t="str">
        <f ca="1">IF(B_MSK[[#This Row],[stt]]="ada",INDEX([2]!db[NB BM],B_MSK[DB_ROW]-1),"")</f>
        <v>Stapler JK HD-12N/24</v>
      </c>
      <c r="H295" s="7" t="str">
        <f ca="1">IF(B_MSK[[#This Row],[//]]="","",INDEX(INDIRECT(DIR&amp;$2:$2),B_MSK[[#This Row],[//]]))</f>
        <v>ATALI MAKMUR</v>
      </c>
      <c r="I295" s="27" t="str">
        <f ca="1">IF(B_MSK[[#This Row],[//]]="","",INDEX(INDIRECT(DB_PATH&amp;$2:$2),B_MSK[[#This Row],[DB_ROW]]-1))</f>
        <v>6 PCS</v>
      </c>
      <c r="J295" s="5">
        <f ca="1">IF(B_MSK[[#This Row],[//]]="","",IF(INDEX(INDIRECT(DIR&amp;$2:$2),B_MSK[[#This Row],[//]])="","",INDEX(INDIRECT(DIR&amp;$2:$2),B_MSK[[#This Row],[//]])))</f>
        <v>2</v>
      </c>
      <c r="K295" s="5">
        <f ca="1">IF(B_MSK[[#This Row],[//]]="","",IF(INDEX(INDIRECT(DIR&amp;$2:$2),B_MSK[[#This Row],[//]])="","",INDEX(INDIRECT(DIR&amp;$2:$2),B_MSK[[#This Row],[//]])))</f>
        <v>12</v>
      </c>
      <c r="L295" s="5" t="str">
        <f ca="1">IF(B_MSK[[#This Row],[//]]="","",IF(INDEX(INDIRECT(DIR&amp;$2:$2),B_MSK[[#This Row],[//]])="","",INDEX(INDIRECT(DIR&amp;$2:$2),B_MSK[[#This Row],[//]])))</f>
        <v>PCS</v>
      </c>
      <c r="M295" s="13">
        <f ca="1">IF(B_MSK[[#This Row],[//]]="","",INDEX(INDIRECT(DIR&amp;$2:$2),B_MSK[[#This Row],[//]]))</f>
        <v>187000</v>
      </c>
      <c r="N295" s="13">
        <f ca="1">IF(OR(B_MSK[[#This Row],[//]]="",),"",INDEX(INDIRECT(DIR&amp;$2:$2),B_MSK[[#This Row],[//]]))</f>
        <v>1122000</v>
      </c>
      <c r="O295" s="3">
        <f ca="1">IF(B_MSK[[#This Row],[//]]="","",IF(INDEX(INDIRECT(DIR&amp;$2:$2),B_MSK[[#This Row],[//]])=0,"",INDEX(INDIRECT(DIR&amp;$2:$2),B_MSK[[#This Row],[//]])))</f>
        <v>0.125</v>
      </c>
      <c r="P295" s="3">
        <f ca="1">IF(B_MSK[[#This Row],[//]]="","",IF(INDEX(INDIRECT(DIR&amp;$2:$2),B_MSK[[#This Row],[//]])=0,"",INDEX(INDIRECT(DIR&amp;$2:$2),B_MSK[[#This Row],[//]])))</f>
        <v>0.05</v>
      </c>
      <c r="Q295" s="12">
        <f ca="1">IF(B_MSK[[#This Row],[//]]="","",INDEX(INDIRECT(DIR&amp;$2:$2),B_MSK[[#This Row],[//]]))</f>
        <v>1865325</v>
      </c>
      <c r="R2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5" s="37">
        <f ca="1">IF(B_MSK[[#This Row],[//]]="","",INDEX(INDIRECT(DIR&amp;$2:$2),B_MSK[[#This Row],[//]]))</f>
        <v>0</v>
      </c>
      <c r="U295" s="38">
        <f ca="1">IF(SUMIF(B_MSK[NAMA BARANG],B_MSK[[#This Row],[NAMA BARANG]],B_MSK[JMLH BRG])=0,"",SUMIF(B_MSK[NAMA BARANG],B_MSK[[#This Row],[NAMA BARANG]],B_MSK[C]))</f>
        <v>2</v>
      </c>
      <c r="V295" s="7" t="str">
        <f ca="1">IF(B_MSK[[#This Row],[//]]="","",INDEX(INDIRECT(DIR&amp;$2:$2),B_MSK[[#This Row],[//]]))</f>
        <v>STAPLER HD-12N/24 JK</v>
      </c>
      <c r="W295" s="7" t="str">
        <f ca="1">LOWER(SUBSTITUTE(SUBSTITUTE(SUBSTITUTE(SUBSTITUTE(SUBSTITUTE(SUBSTITUTE(SUBSTITUTE(SUBSTITUTE(SUBSTITUTE(B_MSK[[#This Row],[N.B.nota]]," ",""),"-",""),"(",""),")",""),".",""),",",""),"/",""),"""",""),"+",""))</f>
        <v>staplerhd12n24jk</v>
      </c>
      <c r="X295" s="5" t="str">
        <f ca="1">IF(B_MSK[[#This Row],[N.B.nota]]="","",IF(MATCH(B_MSK[[#This Row],[concat]],[2]!db[NB NOTA_C],0)&gt;0,"ada",0))</f>
        <v>ada</v>
      </c>
      <c r="Y295" s="5" t="str">
        <f ca="1">IF(B_MSK[[#This Row],[N.B.nota]]="","",ADDRESS(ROW(B_MSK[QB]),COLUMN(B_MSK[QB]))&amp;":"&amp;ADDRESS(ROW(),COLUMN(B_MSK[QB])))</f>
        <v>$D$4:$D$295</v>
      </c>
      <c r="Z295" s="5">
        <f ca="1">IF(B_MSK[[#This Row],[concat]]="","",MATCH(B_MSK[[#This Row],[concat]],[2]!db[NB NOTA_C],0)+1)</f>
        <v>1987</v>
      </c>
      <c r="AA295" s="5" t="str">
        <f ca="1">IF(B_MSK[[#This Row],[//]]="","",HYPERLINK("[D:\kerja\BANK EXP\BARU\DB.XLSX]DB!e"&amp;B_MSK[[#This Row],[DB_ROW]],"&gt;"))</f>
        <v>&gt;</v>
      </c>
      <c r="AB295" s="30" t="str">
        <f ca="1">MID(B_MSK[[#This Row],[/ STN_1]],FIND(" ",B_MSK[[#This Row],[/ STN_1]])+1,LEN(B_MSK[[#This Row],[/ STN_1]]))</f>
        <v>PCS</v>
      </c>
      <c r="AC295" s="11">
        <f ca="1">IF(B_MSK[[#This Row],[//]]="","",IF(B_MSK[[#This Row],[ JUMLAH ]]="","",IF(B_MSK[[#This Row],[C]]="",B_MSK[[#This Row],[HARGA CTN]]/B_MSK[[#This Row],[JMLH BRG]],B_MSK[[#This Row],[HARGA CTN]]/B_MSK[[#This Row],[A_1]])))</f>
        <v>187000</v>
      </c>
      <c r="AD2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5" s="15" t="str">
        <f ca="1">IF(B_MSK[[#This Row],[HARGA_2]]="","",IF(MID(B_MSK[[#This Row],[/ STN_2]],FIND(" ",B_MSK[[#This Row],[/ STN_2]])+1,LEN(B_MSK[[#This Row],[/ STN_2]]))="LSN",B_MSK[[#This Row],[HARGA_2]]/12,""))</f>
        <v/>
      </c>
      <c r="AH295" s="7" t="str">
        <f ca="1">IF(B_MSK[[#This Row],[HARGA_3]]="","","/ "&amp;"PCS")</f>
        <v/>
      </c>
      <c r="AI295" s="15">
        <f ca="1">IF(B_MSK[[#This Row],[HARGA_3]]="",IF(B_MSK[[#This Row],[HARGA_2]]="",IF(B_MSK[[#This Row],[HARGA_1]]="","",B_MSK[[#This Row],[HARGA_1]]),B_MSK[[#This Row],[HARGA_2]]),B_MSK[[#This Row],[HARGA_3]])</f>
        <v>187000</v>
      </c>
      <c r="AJ29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5" s="5" t="str">
        <f ca="1">IF(B_MSK[[#This Row],[//]]="","",SUBSTITUTE(SUBSTITUTE(SUBSTITUTE(B_MSK[[#This Row],[QTY/ CTN]]," ","_",2),"(",""),")","")&amp;"_")</f>
        <v>6 PCS_</v>
      </c>
      <c r="AL295" s="5">
        <f ca="1">IF(B_MSK[[#This Row],[A_B]]="","",SEARCH("_",B_MSK[[#This Row],[A_B]]))</f>
        <v>6</v>
      </c>
      <c r="AM295" s="5">
        <f ca="1">IF(B_MSK[[#This Row],[A_B]]="","",LEN(B_MSK[[#This Row],[A_B]]))</f>
        <v>6</v>
      </c>
      <c r="AN295" s="5" t="str">
        <f ca="1">IF(B_MSK[[#This Row],[A_B]]="","",LEFT(B_MSK[[#This Row],[QTY/ CTN]],B_MSK[[#This Row],[A_B_1]]))</f>
        <v>6 PCS</v>
      </c>
      <c r="AO295" s="5" t="str">
        <f ca="1">IF(B_MSK[[#This Row],[A_B]]="","",LEFT(B_MSK[[#This Row],[A_]],SEARCH(" ",B_MSK[[#This Row],[A_]])-1))</f>
        <v>6</v>
      </c>
      <c r="AP295" s="5" t="str">
        <f ca="1">IF(B_MSK[[#This Row],[A_B]]="","",RIGHT(B_MSK[[#This Row],[A_]],LEN(B_MSK[[#This Row],[A_]])-SEARCH(" ",B_MSK[[#This Row],[A_]])))</f>
        <v>PCS</v>
      </c>
      <c r="AQ2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5" s="5" t="str">
        <f ca="1">IF(B_MSK[[#This Row],[B_]]="","",LEFT(B_MSK[[#This Row],[B_]],SEARCH(" ",B_MSK[[#This Row],[B_]])))</f>
        <v/>
      </c>
      <c r="AS295" s="5" t="str">
        <f ca="1">IF(B_MSK[[#This Row],[B_]]="","",RIGHT(B_MSK[[#This Row],[B_]],LEN(B_MSK[[#This Row],[B_]])-SEARCH(" ",B_MSK[[#This Row],[B_]])))</f>
        <v/>
      </c>
      <c r="AT295" s="5" t="str">
        <f ca="1">IF(B_MSK[[#This Row],[B_2]]="LSN",12,"")</f>
        <v/>
      </c>
      <c r="AU295" s="5" t="str">
        <f ca="1">IF(B_MSK[[#This Row],[C_1]]="","","PCS")</f>
        <v/>
      </c>
      <c r="AV295" s="5">
        <f ca="1">IF(B_MSK[[#This Row],[A_1]]="","",B_MSK[[#This Row],[A_1]]*IF(B_MSK[[#This Row],[B_1]]="",1,B_MSK[[#This Row],[B_1]])*IF(B_MSK[[#This Row],[C_1]]="",1,B_MSK[[#This Row],[C_1]]))</f>
        <v>6</v>
      </c>
      <c r="AW295" s="5" t="str">
        <f ca="1">IF(B_MSK[[#This Row],[C_2]]="",IF(B_MSK[[#This Row],[B_2]]="",IF(B_MSK[[#This Row],[A_2]]="","",B_MSK[[#This Row],[A_2]]),B_MSK[[#This Row],[B_2]]),B_MSK[[#This Row],[C_2]])</f>
        <v>PCS</v>
      </c>
      <c r="AX295" s="2">
        <f ca="1">IF(ISNUMBER(B_MSK[[#This Row],[TANGGAL DATANG]]),B_MSK[[#This Row],[TANGGAL DATANG]],AX294)</f>
        <v>44937</v>
      </c>
      <c r="AY295" s="5" t="e">
        <f ca="1">IF(B_MSK[[#This Row],[DB_ROW]]="","",INDEX([3]!db[JENIS],B_MSK[[#This Row],[DB_ROW]]-1))</f>
        <v>#REF!</v>
      </c>
      <c r="AZ295" s="5">
        <f ca="1">IF(B_MSK[[#This Row],[A_1]]="","",B_MSK[[#This Row],[A_1]])*1</f>
        <v>6</v>
      </c>
      <c r="BA295" s="5" t="str">
        <f ca="1">IF(B_MSK[[#This Row],[//]]="","",INDEX(INDIRECT(DIR&amp;$2:$2),B_MSK[[#This Row],[//]]))</f>
        <v>ARTO MORO</v>
      </c>
      <c r="BB295" s="5" t="str">
        <f ca="1">CONCATENATE(B_MSK[[#This Row],[concat]],B_MSK[[#This Row],[HARGA_X]],B_MSK[[#This Row],[SAT]])</f>
        <v>staplerhd12n24jk187000PCS</v>
      </c>
    </row>
    <row r="296" spans="1:54" x14ac:dyDescent="0.25">
      <c r="A296" s="6" t="s">
        <v>128</v>
      </c>
      <c r="B296" s="5" t="str">
        <f ca="1">IF(B_MSK[[#This Row],[N_ID]]="","",INDEX(INDIRECT(DIR&amp;$2:$2),MATCH(B_MSK[[#This Row],[N_ID]],INDIRECT(DIR&amp;"!NOTA[ID_P]"),0)))</f>
        <v/>
      </c>
      <c r="C296" s="5" t="str">
        <f ca="1">IF(B_MSK[[#This Row],[//]]="","",HYPERLINK("["&amp;SUBSTITUTE(DIR,"'","")&amp;"]NOTA!D"&amp;B_MSK[[#This Row],[//]]+2,"&gt;"))</f>
        <v>&gt;</v>
      </c>
      <c r="D296" s="5" t="str">
        <f ca="1">IF(B_MSK[[#This Row],[N_ID]]="","",COUNTIF(INDIRECT(DIR&amp;"!NOTA[ID_H]"),B_MSK[[#This Row],[ID NOTA]]))</f>
        <v/>
      </c>
      <c r="E2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293</v>
      </c>
      <c r="F2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6" s="7" t="str">
        <f ca="1">IF(B_MSK[[#This Row],[stt]]="ada",INDEX([2]!db[NB BM],B_MSK[DB_ROW]-1),"")</f>
        <v>Stapler JK HD-10</v>
      </c>
      <c r="H296" s="7" t="str">
        <f ca="1">IF(B_MSK[[#This Row],[//]]="","",INDEX(INDIRECT(DIR&amp;$2:$2),B_MSK[[#This Row],[//]]))</f>
        <v>ATALI MAKMUR</v>
      </c>
      <c r="I296" s="27" t="str">
        <f ca="1">IF(B_MSK[[#This Row],[//]]="","",INDEX(INDIRECT(DB_PATH&amp;$2:$2),B_MSK[[#This Row],[DB_ROW]]-1))</f>
        <v>20 LSN</v>
      </c>
      <c r="J296" s="5">
        <f ca="1">IF(B_MSK[[#This Row],[//]]="","",IF(INDEX(INDIRECT(DIR&amp;$2:$2),B_MSK[[#This Row],[//]])="","",INDEX(INDIRECT(DIR&amp;$2:$2),B_MSK[[#This Row],[//]])))</f>
        <v>7</v>
      </c>
      <c r="K296" s="5">
        <f ca="1">IF(B_MSK[[#This Row],[//]]="","",IF(INDEX(INDIRECT(DIR&amp;$2:$2),B_MSK[[#This Row],[//]])="","",INDEX(INDIRECT(DIR&amp;$2:$2),B_MSK[[#This Row],[//]])))</f>
        <v>140</v>
      </c>
      <c r="L296" s="5" t="str">
        <f ca="1">IF(B_MSK[[#This Row],[//]]="","",IF(INDEX(INDIRECT(DIR&amp;$2:$2),B_MSK[[#This Row],[//]])="","",INDEX(INDIRECT(DIR&amp;$2:$2),B_MSK[[#This Row],[//]])))</f>
        <v>DZ</v>
      </c>
      <c r="M296" s="13">
        <f ca="1">IF(B_MSK[[#This Row],[//]]="","",INDEX(INDIRECT(DIR&amp;$2:$2),B_MSK[[#This Row],[//]]))</f>
        <v>85200</v>
      </c>
      <c r="N296" s="13">
        <f ca="1">IF(OR(B_MSK[[#This Row],[//]]="",),"",INDEX(INDIRECT(DIR&amp;$2:$2),B_MSK[[#This Row],[//]]))</f>
        <v>1704000</v>
      </c>
      <c r="O296" s="3">
        <f ca="1">IF(B_MSK[[#This Row],[//]]="","",IF(INDEX(INDIRECT(DIR&amp;$2:$2),B_MSK[[#This Row],[//]])=0,"",INDEX(INDIRECT(DIR&amp;$2:$2),B_MSK[[#This Row],[//]])))</f>
        <v>0.125</v>
      </c>
      <c r="P296" s="3">
        <f ca="1">IF(B_MSK[[#This Row],[//]]="","",IF(INDEX(INDIRECT(DIR&amp;$2:$2),B_MSK[[#This Row],[//]])=0,"",INDEX(INDIRECT(DIR&amp;$2:$2),B_MSK[[#This Row],[//]])))</f>
        <v>0.05</v>
      </c>
      <c r="Q296" s="12">
        <f ca="1">IF(B_MSK[[#This Row],[//]]="","",INDEX(INDIRECT(DIR&amp;$2:$2),B_MSK[[#This Row],[//]]))</f>
        <v>9915150</v>
      </c>
      <c r="R29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9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96" s="37">
        <f ca="1">IF(B_MSK[[#This Row],[//]]="","",INDEX(INDIRECT(DIR&amp;$2:$2),B_MSK[[#This Row],[//]]))</f>
        <v>0</v>
      </c>
      <c r="U296" s="38">
        <f ca="1">IF(SUMIF(B_MSK[NAMA BARANG],B_MSK[[#This Row],[NAMA BARANG]],B_MSK[JMLH BRG])=0,"",SUMIF(B_MSK[NAMA BARANG],B_MSK[[#This Row],[NAMA BARANG]],B_MSK[C]))</f>
        <v>7</v>
      </c>
      <c r="V296" s="7" t="str">
        <f ca="1">IF(B_MSK[[#This Row],[//]]="","",INDEX(INDIRECT(DIR&amp;$2:$2),B_MSK[[#This Row],[//]]))</f>
        <v>STAPLER HD-10 JK</v>
      </c>
      <c r="W296" s="7" t="str">
        <f ca="1">LOWER(SUBSTITUTE(SUBSTITUTE(SUBSTITUTE(SUBSTITUTE(SUBSTITUTE(SUBSTITUTE(SUBSTITUTE(SUBSTITUTE(SUBSTITUTE(B_MSK[[#This Row],[N.B.nota]]," ",""),"-",""),"(",""),")",""),".",""),",",""),"/",""),"""",""),"+",""))</f>
        <v>staplerhd10jk</v>
      </c>
      <c r="X296" s="5" t="str">
        <f ca="1">IF(B_MSK[[#This Row],[N.B.nota]]="","",IF(MATCH(B_MSK[[#This Row],[concat]],[2]!db[NB NOTA_C],0)&gt;0,"ada",0))</f>
        <v>ada</v>
      </c>
      <c r="Y296" s="5" t="str">
        <f ca="1">IF(B_MSK[[#This Row],[N.B.nota]]="","",ADDRESS(ROW(B_MSK[QB]),COLUMN(B_MSK[QB]))&amp;":"&amp;ADDRESS(ROW(),COLUMN(B_MSK[QB])))</f>
        <v>$D$4:$D$296</v>
      </c>
      <c r="Z296" s="5">
        <f ca="1">IF(B_MSK[[#This Row],[concat]]="","",MATCH(B_MSK[[#This Row],[concat]],[2]!db[NB NOTA_C],0)+1)</f>
        <v>1984</v>
      </c>
      <c r="AA296" s="5" t="str">
        <f ca="1">IF(B_MSK[[#This Row],[//]]="","",HYPERLINK("[D:\kerja\BANK EXP\BARU\DB.XLSX]DB!e"&amp;B_MSK[[#This Row],[DB_ROW]],"&gt;"))</f>
        <v>&gt;</v>
      </c>
      <c r="AB296" s="30" t="str">
        <f ca="1">MID(B_MSK[[#This Row],[/ STN_1]],FIND(" ",B_MSK[[#This Row],[/ STN_1]])+1,LEN(B_MSK[[#This Row],[/ STN_1]]))</f>
        <v>LSN</v>
      </c>
      <c r="AC296" s="11">
        <f ca="1">IF(B_MSK[[#This Row],[//]]="","",IF(B_MSK[[#This Row],[ JUMLAH ]]="","",IF(B_MSK[[#This Row],[C]]="",B_MSK[[#This Row],[HARGA CTN]]/B_MSK[[#This Row],[JMLH BRG]],B_MSK[[#This Row],[HARGA CTN]]/B_MSK[[#This Row],[A_1]])))</f>
        <v>85200</v>
      </c>
      <c r="AD2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9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7100</v>
      </c>
      <c r="AF29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96" s="15" t="str">
        <f ca="1">IF(B_MSK[[#This Row],[HARGA_2]]="","",IF(MID(B_MSK[[#This Row],[/ STN_2]],FIND(" ",B_MSK[[#This Row],[/ STN_2]])+1,LEN(B_MSK[[#This Row],[/ STN_2]]))="LSN",B_MSK[[#This Row],[HARGA_2]]/12,""))</f>
        <v/>
      </c>
      <c r="AH296" s="7" t="str">
        <f ca="1">IF(B_MSK[[#This Row],[HARGA_3]]="","","/ "&amp;"PCS")</f>
        <v/>
      </c>
      <c r="AI296" s="15">
        <f ca="1">IF(B_MSK[[#This Row],[HARGA_3]]="",IF(B_MSK[[#This Row],[HARGA_2]]="",IF(B_MSK[[#This Row],[HARGA_1]]="","",B_MSK[[#This Row],[HARGA_1]]),B_MSK[[#This Row],[HARGA_2]]),B_MSK[[#This Row],[HARGA_3]])</f>
        <v>7100</v>
      </c>
      <c r="AJ29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6" s="5" t="str">
        <f ca="1">IF(B_MSK[[#This Row],[//]]="","",SUBSTITUTE(SUBSTITUTE(SUBSTITUTE(B_MSK[[#This Row],[QTY/ CTN]]," ","_",2),"(",""),")","")&amp;"_")</f>
        <v>20 LSN_</v>
      </c>
      <c r="AL296" s="5">
        <f ca="1">IF(B_MSK[[#This Row],[A_B]]="","",SEARCH("_",B_MSK[[#This Row],[A_B]]))</f>
        <v>7</v>
      </c>
      <c r="AM296" s="5">
        <f ca="1">IF(B_MSK[[#This Row],[A_B]]="","",LEN(B_MSK[[#This Row],[A_B]]))</f>
        <v>7</v>
      </c>
      <c r="AN296" s="5" t="str">
        <f ca="1">IF(B_MSK[[#This Row],[A_B]]="","",LEFT(B_MSK[[#This Row],[QTY/ CTN]],B_MSK[[#This Row],[A_B_1]]))</f>
        <v>20 LSN</v>
      </c>
      <c r="AO296" s="5" t="str">
        <f ca="1">IF(B_MSK[[#This Row],[A_B]]="","",LEFT(B_MSK[[#This Row],[A_]],SEARCH(" ",B_MSK[[#This Row],[A_]])-1))</f>
        <v>20</v>
      </c>
      <c r="AP296" s="5" t="str">
        <f ca="1">IF(B_MSK[[#This Row],[A_B]]="","",RIGHT(B_MSK[[#This Row],[A_]],LEN(B_MSK[[#This Row],[A_]])-SEARCH(" ",B_MSK[[#This Row],[A_]])))</f>
        <v>LSN</v>
      </c>
      <c r="AQ2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96" s="5" t="str">
        <f ca="1">IF(B_MSK[[#This Row],[B_]]="","",LEFT(B_MSK[[#This Row],[B_]],SEARCH(" ",B_MSK[[#This Row],[B_]])))</f>
        <v xml:space="preserve">12 </v>
      </c>
      <c r="AS296" s="5" t="str">
        <f ca="1">IF(B_MSK[[#This Row],[B_]]="","",RIGHT(B_MSK[[#This Row],[B_]],LEN(B_MSK[[#This Row],[B_]])-SEARCH(" ",B_MSK[[#This Row],[B_]])))</f>
        <v>PCS</v>
      </c>
      <c r="AT296" s="5" t="str">
        <f ca="1">IF(B_MSK[[#This Row],[B_2]]="LSN",12,"")</f>
        <v/>
      </c>
      <c r="AU296" s="5" t="str">
        <f ca="1">IF(B_MSK[[#This Row],[C_1]]="","","PCS")</f>
        <v/>
      </c>
      <c r="AV296" s="5">
        <f ca="1">IF(B_MSK[[#This Row],[A_1]]="","",B_MSK[[#This Row],[A_1]]*IF(B_MSK[[#This Row],[B_1]]="",1,B_MSK[[#This Row],[B_1]])*IF(B_MSK[[#This Row],[C_1]]="",1,B_MSK[[#This Row],[C_1]]))</f>
        <v>240</v>
      </c>
      <c r="AW296" s="5" t="str">
        <f ca="1">IF(B_MSK[[#This Row],[C_2]]="",IF(B_MSK[[#This Row],[B_2]]="",IF(B_MSK[[#This Row],[A_2]]="","",B_MSK[[#This Row],[A_2]]),B_MSK[[#This Row],[B_2]]),B_MSK[[#This Row],[C_2]])</f>
        <v>PCS</v>
      </c>
      <c r="AX296" s="2">
        <f ca="1">IF(ISNUMBER(B_MSK[[#This Row],[TANGGAL DATANG]]),B_MSK[[#This Row],[TANGGAL DATANG]],AX295)</f>
        <v>44937</v>
      </c>
      <c r="AY296" s="5" t="e">
        <f ca="1">IF(B_MSK[[#This Row],[DB_ROW]]="","",INDEX([3]!db[JENIS],B_MSK[[#This Row],[DB_ROW]]-1))</f>
        <v>#REF!</v>
      </c>
      <c r="AZ296" s="5">
        <f ca="1">IF(B_MSK[[#This Row],[A_1]]="","",B_MSK[[#This Row],[A_1]])*1</f>
        <v>20</v>
      </c>
      <c r="BA296" s="5" t="str">
        <f ca="1">IF(B_MSK[[#This Row],[//]]="","",INDEX(INDIRECT(DIR&amp;$2:$2),B_MSK[[#This Row],[//]]))</f>
        <v>ARTO MORO</v>
      </c>
      <c r="BB296" s="5" t="str">
        <f ca="1">CONCATENATE(B_MSK[[#This Row],[concat]],B_MSK[[#This Row],[HARGA_X]],B_MSK[[#This Row],[SAT]])</f>
        <v>staplerhd10jk7100DZ</v>
      </c>
    </row>
    <row r="297" spans="1:54" x14ac:dyDescent="0.25">
      <c r="A297" s="6" t="s">
        <v>128</v>
      </c>
      <c r="B297" s="5" t="str">
        <f ca="1">IF(B_MSK[[#This Row],[N_ID]]="","",INDEX(INDIRECT(DIR&amp;$2:$2),MATCH(B_MSK[[#This Row],[N_ID]],INDIRECT(DIR&amp;"!NOTA[ID_P]"),0)))</f>
        <v/>
      </c>
      <c r="C297" s="5" t="str">
        <f ca="1">IF(B_MSK[[#This Row],[//]]="","",HYPERLINK("["&amp;SUBSTITUTE(DIR,"'","")&amp;"]NOTA!D"&amp;B_MSK[[#This Row],[//]]+2,"&gt;"))</f>
        <v/>
      </c>
      <c r="D297" s="5" t="str">
        <f ca="1">IF(B_MSK[[#This Row],[N_ID]]="","",COUNTIF(INDIRECT(DIR&amp;"!NOTA[ID_H]"),B_MSK[[#This Row],[ID NOTA]]))</f>
        <v/>
      </c>
      <c r="E2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7" s="7" t="str">
        <f ca="1">IF(B_MSK[[#This Row],[stt]]="ada",INDEX([2]!db[NB BM],B_MSK[DB_ROW]-1),"")</f>
        <v/>
      </c>
      <c r="H297" s="7" t="str">
        <f ca="1">IF(B_MSK[[#This Row],[//]]="","",INDEX(INDIRECT(DIR&amp;$2:$2),B_MSK[[#This Row],[//]]))</f>
        <v/>
      </c>
      <c r="I297" s="27" t="str">
        <f ca="1">IF(B_MSK[[#This Row],[//]]="","",INDEX(INDIRECT(DB_PATH&amp;$2:$2),B_MSK[[#This Row],[DB_ROW]]-1))</f>
        <v/>
      </c>
      <c r="J297" s="5" t="str">
        <f ca="1">IF(B_MSK[[#This Row],[//]]="","",IF(INDEX(INDIRECT(DIR&amp;$2:$2),B_MSK[[#This Row],[//]])="","",INDEX(INDIRECT(DIR&amp;$2:$2),B_MSK[[#This Row],[//]])))</f>
        <v/>
      </c>
      <c r="K297" s="5" t="str">
        <f ca="1">IF(B_MSK[[#This Row],[//]]="","",IF(INDEX(INDIRECT(DIR&amp;$2:$2),B_MSK[[#This Row],[//]])="","",INDEX(INDIRECT(DIR&amp;$2:$2),B_MSK[[#This Row],[//]])))</f>
        <v/>
      </c>
      <c r="L297" s="5" t="str">
        <f ca="1">IF(B_MSK[[#This Row],[//]]="","",IF(INDEX(INDIRECT(DIR&amp;$2:$2),B_MSK[[#This Row],[//]])="","",INDEX(INDIRECT(DIR&amp;$2:$2),B_MSK[[#This Row],[//]])))</f>
        <v/>
      </c>
      <c r="M297" s="13" t="str">
        <f ca="1">IF(B_MSK[[#This Row],[//]]="","",INDEX(INDIRECT(DIR&amp;$2:$2),B_MSK[[#This Row],[//]]))</f>
        <v/>
      </c>
      <c r="N297" s="13" t="str">
        <f ca="1">IF(OR(B_MSK[[#This Row],[//]]="",),"",INDEX(INDIRECT(DIR&amp;$2:$2),B_MSK[[#This Row],[//]]))</f>
        <v/>
      </c>
      <c r="O297" s="3" t="str">
        <f ca="1">IF(B_MSK[[#This Row],[//]]="","",IF(INDEX(INDIRECT(DIR&amp;$2:$2),B_MSK[[#This Row],[//]])=0,"",INDEX(INDIRECT(DIR&amp;$2:$2),B_MSK[[#This Row],[//]])))</f>
        <v/>
      </c>
      <c r="P297" s="3" t="str">
        <f ca="1">IF(B_MSK[[#This Row],[//]]="","",IF(INDEX(INDIRECT(DIR&amp;$2:$2),B_MSK[[#This Row],[//]])=0,"",INDEX(INDIRECT(DIR&amp;$2:$2),B_MSK[[#This Row],[//]])))</f>
        <v/>
      </c>
      <c r="Q297" s="12" t="str">
        <f ca="1">IF(B_MSK[[#This Row],[//]]="","",INDEX(INDIRECT(DIR&amp;$2:$2),B_MSK[[#This Row],[//]]))</f>
        <v/>
      </c>
      <c r="R2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7" s="37" t="str">
        <f ca="1">IF(B_MSK[[#This Row],[//]]="","",INDEX(INDIRECT(DIR&amp;$2:$2),B_MSK[[#This Row],[//]]))</f>
        <v/>
      </c>
      <c r="U297" s="38" t="str">
        <f ca="1">IF(SUMIF(B_MSK[NAMA BARANG],B_MSK[[#This Row],[NAMA BARANG]],B_MSK[JMLH BRG])=0,"",SUMIF(B_MSK[NAMA BARANG],B_MSK[[#This Row],[NAMA BARANG]],B_MSK[C]))</f>
        <v/>
      </c>
      <c r="V297" s="7" t="str">
        <f ca="1">IF(B_MSK[[#This Row],[//]]="","",INDEX(INDIRECT(DIR&amp;$2:$2),B_MSK[[#This Row],[//]]))</f>
        <v/>
      </c>
      <c r="W2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7" s="5" t="str">
        <f ca="1">IF(B_MSK[[#This Row],[N.B.nota]]="","",IF(MATCH(B_MSK[[#This Row],[concat]],[2]!db[NB NOTA_C],0)&gt;0,"ada",0))</f>
        <v/>
      </c>
      <c r="Y297" s="5" t="str">
        <f ca="1">IF(B_MSK[[#This Row],[N.B.nota]]="","",ADDRESS(ROW(B_MSK[QB]),COLUMN(B_MSK[QB]))&amp;":"&amp;ADDRESS(ROW(),COLUMN(B_MSK[QB])))</f>
        <v/>
      </c>
      <c r="Z297" s="5" t="str">
        <f ca="1">IF(B_MSK[[#This Row],[concat]]="","",MATCH(B_MSK[[#This Row],[concat]],[2]!db[NB NOTA_C],0)+1)</f>
        <v/>
      </c>
      <c r="AA297" s="5" t="str">
        <f ca="1">IF(B_MSK[[#This Row],[//]]="","",HYPERLINK("[D:\kerja\BANK EXP\BARU\DB.XLSX]DB!e"&amp;B_MSK[[#This Row],[DB_ROW]],"&gt;"))</f>
        <v/>
      </c>
      <c r="AB297" s="30" t="e">
        <f ca="1">MID(B_MSK[[#This Row],[/ STN_1]],FIND(" ",B_MSK[[#This Row],[/ STN_1]])+1,LEN(B_MSK[[#This Row],[/ STN_1]]))</f>
        <v>#VALUE!</v>
      </c>
      <c r="AC2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7" s="15" t="str">
        <f ca="1">IF(B_MSK[[#This Row],[HARGA_2]]="","",IF(MID(B_MSK[[#This Row],[/ STN_2]],FIND(" ",B_MSK[[#This Row],[/ STN_2]])+1,LEN(B_MSK[[#This Row],[/ STN_2]]))="LSN",B_MSK[[#This Row],[HARGA_2]]/12,""))</f>
        <v/>
      </c>
      <c r="AH297" s="7" t="str">
        <f ca="1">IF(B_MSK[[#This Row],[HARGA_3]]="","","/ "&amp;"PCS")</f>
        <v/>
      </c>
      <c r="AI297" s="15" t="str">
        <f ca="1">IF(B_MSK[[#This Row],[HARGA_3]]="",IF(B_MSK[[#This Row],[HARGA_2]]="",IF(B_MSK[[#This Row],[HARGA_1]]="","",B_MSK[[#This Row],[HARGA_1]]),B_MSK[[#This Row],[HARGA_2]]),B_MSK[[#This Row],[HARGA_3]])</f>
        <v/>
      </c>
      <c r="AJ297" s="15" t="str">
        <f ca="1">IF(B_MSK[[#This Row],[/ STN_3]]="",IF(B_MSK[[#This Row],[/ STN_2]]="",IF(B_MSK[[#This Row],[/ STN_1]]="","",B_MSK[[#This Row],[/ STN_1]]),B_MSK[[#This Row],[/ STN_2]]),B_MSK[[#This Row],[/ STN_3]])</f>
        <v/>
      </c>
      <c r="AK297" s="5" t="str">
        <f ca="1">IF(B_MSK[[#This Row],[//]]="","",SUBSTITUTE(SUBSTITUTE(SUBSTITUTE(B_MSK[[#This Row],[QTY/ CTN]]," ","_",2),"(",""),")","")&amp;"_")</f>
        <v/>
      </c>
      <c r="AL297" s="5" t="str">
        <f ca="1">IF(B_MSK[[#This Row],[A_B]]="","",SEARCH("_",B_MSK[[#This Row],[A_B]]))</f>
        <v/>
      </c>
      <c r="AM297" s="5" t="str">
        <f ca="1">IF(B_MSK[[#This Row],[A_B]]="","",LEN(B_MSK[[#This Row],[A_B]]))</f>
        <v/>
      </c>
      <c r="AN297" s="5" t="str">
        <f ca="1">IF(B_MSK[[#This Row],[A_B]]="","",LEFT(B_MSK[[#This Row],[QTY/ CTN]],B_MSK[[#This Row],[A_B_1]]))</f>
        <v/>
      </c>
      <c r="AO297" s="5" t="str">
        <f ca="1">IF(B_MSK[[#This Row],[A_B]]="","",LEFT(B_MSK[[#This Row],[A_]],SEARCH(" ",B_MSK[[#This Row],[A_]])-1))</f>
        <v/>
      </c>
      <c r="AP297" s="5" t="str">
        <f ca="1">IF(B_MSK[[#This Row],[A_B]]="","",RIGHT(B_MSK[[#This Row],[A_]],LEN(B_MSK[[#This Row],[A_]])-SEARCH(" ",B_MSK[[#This Row],[A_]])))</f>
        <v/>
      </c>
      <c r="AQ2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7" s="5" t="str">
        <f ca="1">IF(B_MSK[[#This Row],[B_]]="","",LEFT(B_MSK[[#This Row],[B_]],SEARCH(" ",B_MSK[[#This Row],[B_]])))</f>
        <v/>
      </c>
      <c r="AS297" s="5" t="str">
        <f ca="1">IF(B_MSK[[#This Row],[B_]]="","",RIGHT(B_MSK[[#This Row],[B_]],LEN(B_MSK[[#This Row],[B_]])-SEARCH(" ",B_MSK[[#This Row],[B_]])))</f>
        <v/>
      </c>
      <c r="AT297" s="5" t="str">
        <f ca="1">IF(B_MSK[[#This Row],[B_2]]="LSN",12,"")</f>
        <v/>
      </c>
      <c r="AU297" s="5" t="str">
        <f ca="1">IF(B_MSK[[#This Row],[C_1]]="","","PCS")</f>
        <v/>
      </c>
      <c r="AV297" s="5" t="str">
        <f ca="1">IF(B_MSK[[#This Row],[A_1]]="","",B_MSK[[#This Row],[A_1]]*IF(B_MSK[[#This Row],[B_1]]="",1,B_MSK[[#This Row],[B_1]])*IF(B_MSK[[#This Row],[C_1]]="",1,B_MSK[[#This Row],[C_1]]))</f>
        <v/>
      </c>
      <c r="AW297" s="5" t="str">
        <f ca="1">IF(B_MSK[[#This Row],[C_2]]="",IF(B_MSK[[#This Row],[B_2]]="",IF(B_MSK[[#This Row],[A_2]]="","",B_MSK[[#This Row],[A_2]]),B_MSK[[#This Row],[B_2]]),B_MSK[[#This Row],[C_2]])</f>
        <v/>
      </c>
      <c r="AX297" s="2">
        <f ca="1">IF(ISNUMBER(B_MSK[[#This Row],[TANGGAL DATANG]]),B_MSK[[#This Row],[TANGGAL DATANG]],AX296)</f>
        <v>44937</v>
      </c>
      <c r="AY297" s="5" t="str">
        <f ca="1">IF(B_MSK[[#This Row],[DB_ROW]]="","",INDEX([3]!db[JENIS],B_MSK[[#This Row],[DB_ROW]]-1))</f>
        <v/>
      </c>
      <c r="AZ297" s="5" t="e">
        <f ca="1">IF(B_MSK[[#This Row],[A_1]]="","",B_MSK[[#This Row],[A_1]])*1</f>
        <v>#VALUE!</v>
      </c>
      <c r="BA297" s="5" t="str">
        <f ca="1">IF(B_MSK[[#This Row],[//]]="","",INDEX(INDIRECT(DIR&amp;$2:$2),B_MSK[[#This Row],[//]]))</f>
        <v/>
      </c>
      <c r="BB297" s="5" t="str">
        <f ca="1">CONCATENATE(B_MSK[[#This Row],[concat]],B_MSK[[#This Row],[HARGA_X]],B_MSK[[#This Row],[SAT]])</f>
        <v/>
      </c>
    </row>
    <row r="298" spans="1:54" x14ac:dyDescent="0.25">
      <c r="A298" s="6" t="s">
        <v>271</v>
      </c>
      <c r="B298" s="5">
        <f ca="1">IF(B_MSK[[#This Row],[N_ID]]="","",INDEX(INDIRECT(DIR&amp;$2:$2),MATCH(B_MSK[[#This Row],[N_ID]],INDIRECT(DIR&amp;"!NOTA[ID_P]"),0)))</f>
        <v>57</v>
      </c>
      <c r="C298" s="5" t="str">
        <f ca="1">IF(B_MSK[[#This Row],[//]]="","",HYPERLINK("["&amp;SUBSTITUTE(DIR,"'","")&amp;"]NOTA!D"&amp;B_MSK[[#This Row],[//]]+2,"&gt;"))</f>
        <v>&gt;</v>
      </c>
      <c r="D298" s="5">
        <f ca="1">IF(B_MSK[[#This Row],[N_ID]]="","",COUNTIF(INDIRECT(DIR&amp;"!NOTA[ID_H]"),B_MSK[[#This Row],[ID NOTA]]))</f>
        <v>9</v>
      </c>
      <c r="E2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295</v>
      </c>
      <c r="F2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8" s="7" t="str">
        <f ca="1">IF(B_MSK[[#This Row],[stt]]="ada",INDEX([2]!db[NB BM],B_MSK[DB_ROW]-1),"")</f>
        <v>Gel pen Kenko Hitech 0.28mm hitam</v>
      </c>
      <c r="H298" s="7" t="str">
        <f ca="1">IF(B_MSK[[#This Row],[//]]="","",INDEX(INDIRECT(DIR&amp;$2:$2),B_MSK[[#This Row],[//]]))</f>
        <v>KENKO SINAR INDONESIA</v>
      </c>
      <c r="I298" s="27" t="str">
        <f ca="1">IF(B_MSK[[#This Row],[//]]="","",INDEX(INDIRECT(DB_PATH&amp;$2:$2),B_MSK[[#This Row],[DB_ROW]]-1))</f>
        <v>12 GRS</v>
      </c>
      <c r="J298" s="5">
        <f ca="1">IF(B_MSK[[#This Row],[//]]="","",IF(INDEX(INDIRECT(DIR&amp;$2:$2),B_MSK[[#This Row],[//]])="","",INDEX(INDIRECT(DIR&amp;$2:$2),B_MSK[[#This Row],[//]])))</f>
        <v>5</v>
      </c>
      <c r="K298" s="5" t="str">
        <f ca="1">IF(B_MSK[[#This Row],[//]]="","",IF(INDEX(INDIRECT(DIR&amp;$2:$2),B_MSK[[#This Row],[//]])="","",INDEX(INDIRECT(DIR&amp;$2:$2),B_MSK[[#This Row],[//]])))</f>
        <v/>
      </c>
      <c r="L298" s="5" t="str">
        <f ca="1">IF(B_MSK[[#This Row],[//]]="","",IF(INDEX(INDIRECT(DIR&amp;$2:$2),B_MSK[[#This Row],[//]])="","",INDEX(INDIRECT(DIR&amp;$2:$2),B_MSK[[#This Row],[//]])))</f>
        <v/>
      </c>
      <c r="M298" s="13">
        <f ca="1">IF(B_MSK[[#This Row],[//]]="","",INDEX(INDIRECT(DIR&amp;$2:$2),B_MSK[[#This Row],[//]]))</f>
        <v>0</v>
      </c>
      <c r="N298" s="13">
        <f ca="1">IF(OR(B_MSK[[#This Row],[//]]="",),"",INDEX(INDIRECT(DIR&amp;$2:$2),B_MSK[[#This Row],[//]]))</f>
        <v>5616000</v>
      </c>
      <c r="O298" s="3">
        <f ca="1">IF(B_MSK[[#This Row],[//]]="","",IF(INDEX(INDIRECT(DIR&amp;$2:$2),B_MSK[[#This Row],[//]])=0,"",INDEX(INDIRECT(DIR&amp;$2:$2),B_MSK[[#This Row],[//]])))</f>
        <v>0.17</v>
      </c>
      <c r="P298" s="3" t="str">
        <f ca="1">IF(B_MSK[[#This Row],[//]]="","",IF(INDEX(INDIRECT(DIR&amp;$2:$2),B_MSK[[#This Row],[//]])=0,"",INDEX(INDIRECT(DIR&amp;$2:$2),B_MSK[[#This Row],[//]])))</f>
        <v/>
      </c>
      <c r="Q298" s="12">
        <f ca="1">IF(B_MSK[[#This Row],[//]]="","",INDEX(INDIRECT(DIR&amp;$2:$2),B_MSK[[#This Row],[//]]))</f>
        <v>23306400</v>
      </c>
      <c r="R2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8" s="37">
        <f ca="1">IF(B_MSK[[#This Row],[//]]="","",INDEX(INDIRECT(DIR&amp;$2:$2),B_MSK[[#This Row],[//]]))</f>
        <v>0</v>
      </c>
      <c r="U298" s="38" t="str">
        <f ca="1">IF(SUMIF(B_MSK[NAMA BARANG],B_MSK[[#This Row],[NAMA BARANG]],B_MSK[JMLH BRG])=0,"",SUMIF(B_MSK[NAMA BARANG],B_MSK[[#This Row],[NAMA BARANG]],B_MSK[C]))</f>
        <v/>
      </c>
      <c r="V298" s="7" t="str">
        <f ca="1">IF(B_MSK[[#This Row],[//]]="","",INDEX(INDIRECT(DIR&amp;$2:$2),B_MSK[[#This Row],[//]]))</f>
        <v>KENKO GEL PEN HI-TECH-H 0.28MM BLACK</v>
      </c>
      <c r="W298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X298" s="5" t="str">
        <f ca="1">IF(B_MSK[[#This Row],[N.B.nota]]="","",IF(MATCH(B_MSK[[#This Row],[concat]],[2]!db[NB NOTA_C],0)&gt;0,"ada",0))</f>
        <v>ada</v>
      </c>
      <c r="Y298" s="5" t="str">
        <f ca="1">IF(B_MSK[[#This Row],[N.B.nota]]="","",ADDRESS(ROW(B_MSK[QB]),COLUMN(B_MSK[QB]))&amp;":"&amp;ADDRESS(ROW(),COLUMN(B_MSK[QB])))</f>
        <v>$D$4:$D$298</v>
      </c>
      <c r="Z298" s="5">
        <f ca="1">IF(B_MSK[[#This Row],[concat]]="","",MATCH(B_MSK[[#This Row],[concat]],[2]!db[NB NOTA_C],0)+1)</f>
        <v>1153</v>
      </c>
      <c r="AA298" s="5" t="str">
        <f ca="1">IF(B_MSK[[#This Row],[//]]="","",HYPERLINK("[D:\kerja\BANK EXP\BARU\DB.XLSX]DB!e"&amp;B_MSK[[#This Row],[DB_ROW]],"&gt;"))</f>
        <v>&gt;</v>
      </c>
      <c r="AB298" s="30" t="str">
        <f ca="1">MID(B_MSK[[#This Row],[/ STN_1]],FIND(" ",B_MSK[[#This Row],[/ STN_1]])+1,LEN(B_MSK[[#This Row],[/ STN_1]]))</f>
        <v>GRS</v>
      </c>
      <c r="AC298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2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9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29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98" s="15">
        <f ca="1">IF(B_MSK[[#This Row],[HARGA_2]]="","",IF(MID(B_MSK[[#This Row],[/ STN_2]],FIND(" ",B_MSK[[#This Row],[/ STN_2]])+1,LEN(B_MSK[[#This Row],[/ STN_2]]))="LSN",B_MSK[[#This Row],[HARGA_2]]/12,""))</f>
        <v>3250</v>
      </c>
      <c r="AH298" s="7" t="str">
        <f ca="1">IF(B_MSK[[#This Row],[HARGA_3]]="","","/ "&amp;"PCS")</f>
        <v>/ PCS</v>
      </c>
      <c r="AI298" s="15">
        <f ca="1">IF(B_MSK[[#This Row],[HARGA_3]]="",IF(B_MSK[[#This Row],[HARGA_2]]="",IF(B_MSK[[#This Row],[HARGA_1]]="","",B_MSK[[#This Row],[HARGA_1]]),B_MSK[[#This Row],[HARGA_2]]),B_MSK[[#This Row],[HARGA_3]])</f>
        <v>3250</v>
      </c>
      <c r="AJ29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8" s="5" t="str">
        <f ca="1">IF(B_MSK[[#This Row],[//]]="","",SUBSTITUTE(SUBSTITUTE(SUBSTITUTE(B_MSK[[#This Row],[QTY/ CTN]]," ","_",2),"(",""),")","")&amp;"_")</f>
        <v>12 GRS_</v>
      </c>
      <c r="AL298" s="5">
        <f ca="1">IF(B_MSK[[#This Row],[A_B]]="","",SEARCH("_",B_MSK[[#This Row],[A_B]]))</f>
        <v>7</v>
      </c>
      <c r="AM298" s="5">
        <f ca="1">IF(B_MSK[[#This Row],[A_B]]="","",LEN(B_MSK[[#This Row],[A_B]]))</f>
        <v>7</v>
      </c>
      <c r="AN298" s="5" t="str">
        <f ca="1">IF(B_MSK[[#This Row],[A_B]]="","",LEFT(B_MSK[[#This Row],[QTY/ CTN]],B_MSK[[#This Row],[A_B_1]]))</f>
        <v>12 GRS</v>
      </c>
      <c r="AO298" s="5" t="str">
        <f ca="1">IF(B_MSK[[#This Row],[A_B]]="","",LEFT(B_MSK[[#This Row],[A_]],SEARCH(" ",B_MSK[[#This Row],[A_]])-1))</f>
        <v>12</v>
      </c>
      <c r="AP298" s="5" t="str">
        <f ca="1">IF(B_MSK[[#This Row],[A_B]]="","",RIGHT(B_MSK[[#This Row],[A_]],LEN(B_MSK[[#This Row],[A_]])-SEARCH(" ",B_MSK[[#This Row],[A_]])))</f>
        <v>GRS</v>
      </c>
      <c r="AQ2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98" s="5" t="str">
        <f ca="1">IF(B_MSK[[#This Row],[B_]]="","",LEFT(B_MSK[[#This Row],[B_]],SEARCH(" ",B_MSK[[#This Row],[B_]])))</f>
        <v xml:space="preserve">12 </v>
      </c>
      <c r="AS298" s="5" t="str">
        <f ca="1">IF(B_MSK[[#This Row],[B_]]="","",RIGHT(B_MSK[[#This Row],[B_]],LEN(B_MSK[[#This Row],[B_]])-SEARCH(" ",B_MSK[[#This Row],[B_]])))</f>
        <v>LSN</v>
      </c>
      <c r="AT298" s="5">
        <f ca="1">IF(B_MSK[[#This Row],[B_2]]="LSN",12,"")</f>
        <v>12</v>
      </c>
      <c r="AU298" s="5" t="str">
        <f ca="1">IF(B_MSK[[#This Row],[C_1]]="","","PCS")</f>
        <v>PCS</v>
      </c>
      <c r="AV298" s="5">
        <f ca="1">IF(B_MSK[[#This Row],[A_1]]="","",B_MSK[[#This Row],[A_1]]*IF(B_MSK[[#This Row],[B_1]]="",1,B_MSK[[#This Row],[B_1]])*IF(B_MSK[[#This Row],[C_1]]="",1,B_MSK[[#This Row],[C_1]]))</f>
        <v>1728</v>
      </c>
      <c r="AW298" s="5" t="str">
        <f ca="1">IF(B_MSK[[#This Row],[C_2]]="",IF(B_MSK[[#This Row],[B_2]]="",IF(B_MSK[[#This Row],[A_2]]="","",B_MSK[[#This Row],[A_2]]),B_MSK[[#This Row],[B_2]]),B_MSK[[#This Row],[C_2]])</f>
        <v>PCS</v>
      </c>
      <c r="AX298" s="2">
        <f ca="1">IF(ISNUMBER(B_MSK[[#This Row],[TANGGAL DATANG]]),B_MSK[[#This Row],[TANGGAL DATANG]],AX297)</f>
        <v>44937</v>
      </c>
      <c r="AY298" s="5" t="e">
        <f ca="1">IF(B_MSK[[#This Row],[DB_ROW]]="","",INDEX([3]!db[JENIS],B_MSK[[#This Row],[DB_ROW]]-1))</f>
        <v>#REF!</v>
      </c>
      <c r="AZ298" s="5">
        <f ca="1">IF(B_MSK[[#This Row],[A_1]]="","",B_MSK[[#This Row],[A_1]])*1</f>
        <v>12</v>
      </c>
      <c r="BA298" s="5" t="str">
        <f ca="1">IF(B_MSK[[#This Row],[//]]="","",INDEX(INDIRECT(DIR&amp;$2:$2),B_MSK[[#This Row],[//]]))</f>
        <v>ARTO MORO</v>
      </c>
      <c r="BB298" s="5" t="str">
        <f ca="1">CONCATENATE(B_MSK[[#This Row],[concat]],B_MSK[[#This Row],[HARGA_X]],B_MSK[[#This Row],[SAT]])</f>
        <v>kenkogelpenhitechh028mmblack3250</v>
      </c>
    </row>
    <row r="299" spans="1:54" x14ac:dyDescent="0.25">
      <c r="A299" s="6" t="s">
        <v>128</v>
      </c>
      <c r="B299" s="5" t="str">
        <f ca="1">IF(B_MSK[[#This Row],[N_ID]]="","",INDEX(INDIRECT(DIR&amp;$2:$2),MATCH(B_MSK[[#This Row],[N_ID]],INDIRECT(DIR&amp;"!NOTA[ID_P]"),0)))</f>
        <v/>
      </c>
      <c r="C299" s="5" t="str">
        <f ca="1">IF(B_MSK[[#This Row],[//]]="","",HYPERLINK("["&amp;SUBSTITUTE(DIR,"'","")&amp;"]NOTA!D"&amp;B_MSK[[#This Row],[//]]+2,"&gt;"))</f>
        <v>&gt;</v>
      </c>
      <c r="D299" s="5" t="str">
        <f ca="1">IF(B_MSK[[#This Row],[N_ID]]="","",COUNTIF(INDIRECT(DIR&amp;"!NOTA[ID_H]"),B_MSK[[#This Row],[ID NOTA]]))</f>
        <v/>
      </c>
      <c r="E29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296</v>
      </c>
      <c r="F2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9" s="7" t="str">
        <f ca="1">IF(B_MSK[[#This Row],[stt]]="ada",INDEX([2]!db[NB BM],B_MSK[DB_ROW]-1),"")</f>
        <v>Stapler Kenko HD-10</v>
      </c>
      <c r="H299" s="7" t="str">
        <f ca="1">IF(B_MSK[[#This Row],[//]]="","",INDEX(INDIRECT(DIR&amp;$2:$2),B_MSK[[#This Row],[//]]))</f>
        <v>KENKO SINAR INDONESIA</v>
      </c>
      <c r="I299" s="27" t="str">
        <f ca="1">IF(B_MSK[[#This Row],[//]]="","",INDEX(INDIRECT(DB_PATH&amp;$2:$2),B_MSK[[#This Row],[DB_ROW]]-1))</f>
        <v>20 LSN</v>
      </c>
      <c r="J299" s="5">
        <f ca="1">IF(B_MSK[[#This Row],[//]]="","",IF(INDEX(INDIRECT(DIR&amp;$2:$2),B_MSK[[#This Row],[//]])="","",INDEX(INDIRECT(DIR&amp;$2:$2),B_MSK[[#This Row],[//]])))</f>
        <v>3</v>
      </c>
      <c r="K299" s="5" t="str">
        <f ca="1">IF(B_MSK[[#This Row],[//]]="","",IF(INDEX(INDIRECT(DIR&amp;$2:$2),B_MSK[[#This Row],[//]])="","",INDEX(INDIRECT(DIR&amp;$2:$2),B_MSK[[#This Row],[//]])))</f>
        <v/>
      </c>
      <c r="L299" s="5" t="str">
        <f ca="1">IF(B_MSK[[#This Row],[//]]="","",IF(INDEX(INDIRECT(DIR&amp;$2:$2),B_MSK[[#This Row],[//]])="","",INDEX(INDIRECT(DIR&amp;$2:$2),B_MSK[[#This Row],[//]])))</f>
        <v/>
      </c>
      <c r="M299" s="13">
        <f ca="1">IF(B_MSK[[#This Row],[//]]="","",INDEX(INDIRECT(DIR&amp;$2:$2),B_MSK[[#This Row],[//]]))</f>
        <v>0</v>
      </c>
      <c r="N299" s="13">
        <f ca="1">IF(OR(B_MSK[[#This Row],[//]]="",),"",INDEX(INDIRECT(DIR&amp;$2:$2),B_MSK[[#This Row],[//]]))</f>
        <v>1860000</v>
      </c>
      <c r="O299" s="3">
        <f ca="1">IF(B_MSK[[#This Row],[//]]="","",IF(INDEX(INDIRECT(DIR&amp;$2:$2),B_MSK[[#This Row],[//]])=0,"",INDEX(INDIRECT(DIR&amp;$2:$2),B_MSK[[#This Row],[//]])))</f>
        <v>0.17</v>
      </c>
      <c r="P299" s="3" t="str">
        <f ca="1">IF(B_MSK[[#This Row],[//]]="","",IF(INDEX(INDIRECT(DIR&amp;$2:$2),B_MSK[[#This Row],[//]])=0,"",INDEX(INDIRECT(DIR&amp;$2:$2),B_MSK[[#This Row],[//]])))</f>
        <v/>
      </c>
      <c r="Q299" s="12">
        <f ca="1">IF(B_MSK[[#This Row],[//]]="","",INDEX(INDIRECT(DIR&amp;$2:$2),B_MSK[[#This Row],[//]]))</f>
        <v>4631400</v>
      </c>
      <c r="R2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9" s="37">
        <f ca="1">IF(B_MSK[[#This Row],[//]]="","",INDEX(INDIRECT(DIR&amp;$2:$2),B_MSK[[#This Row],[//]]))</f>
        <v>0</v>
      </c>
      <c r="U299" s="38" t="str">
        <f ca="1">IF(SUMIF(B_MSK[NAMA BARANG],B_MSK[[#This Row],[NAMA BARANG]],B_MSK[JMLH BRG])=0,"",SUMIF(B_MSK[NAMA BARANG],B_MSK[[#This Row],[NAMA BARANG]],B_MSK[C]))</f>
        <v/>
      </c>
      <c r="V299" s="7" t="str">
        <f ca="1">IF(B_MSK[[#This Row],[//]]="","",INDEX(INDIRECT(DIR&amp;$2:$2),B_MSK[[#This Row],[//]]))</f>
        <v>KENKO STAPLER HD-10</v>
      </c>
      <c r="W299" s="7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X299" s="5" t="str">
        <f ca="1">IF(B_MSK[[#This Row],[N.B.nota]]="","",IF(MATCH(B_MSK[[#This Row],[concat]],[2]!db[NB NOTA_C],0)&gt;0,"ada",0))</f>
        <v>ada</v>
      </c>
      <c r="Y299" s="5" t="str">
        <f ca="1">IF(B_MSK[[#This Row],[N.B.nota]]="","",ADDRESS(ROW(B_MSK[QB]),COLUMN(B_MSK[QB]))&amp;":"&amp;ADDRESS(ROW(),COLUMN(B_MSK[QB])))</f>
        <v>$D$4:$D$299</v>
      </c>
      <c r="Z299" s="5">
        <f ca="1">IF(B_MSK[[#This Row],[concat]]="","",MATCH(B_MSK[[#This Row],[concat]],[2]!db[NB NOTA_C],0)+1)</f>
        <v>1292</v>
      </c>
      <c r="AA299" s="5" t="str">
        <f ca="1">IF(B_MSK[[#This Row],[//]]="","",HYPERLINK("[D:\kerja\BANK EXP\BARU\DB.XLSX]DB!e"&amp;B_MSK[[#This Row],[DB_ROW]],"&gt;"))</f>
        <v>&gt;</v>
      </c>
      <c r="AB299" s="30" t="str">
        <f ca="1">MID(B_MSK[[#This Row],[/ STN_1]],FIND(" ",B_MSK[[#This Row],[/ STN_1]])+1,LEN(B_MSK[[#This Row],[/ STN_1]]))</f>
        <v>LSN</v>
      </c>
      <c r="AC299" s="11">
        <f ca="1">IF(B_MSK[[#This Row],[//]]="","",IF(B_MSK[[#This Row],[ JUMLAH ]]="","",IF(B_MSK[[#This Row],[C]]="",B_MSK[[#This Row],[HARGA CTN]]/B_MSK[[#This Row],[JMLH BRG]],B_MSK[[#This Row],[HARGA CTN]]/B_MSK[[#This Row],[A_1]])))</f>
        <v>93000</v>
      </c>
      <c r="AD2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9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7750</v>
      </c>
      <c r="AF29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99" s="15" t="str">
        <f ca="1">IF(B_MSK[[#This Row],[HARGA_2]]="","",IF(MID(B_MSK[[#This Row],[/ STN_2]],FIND(" ",B_MSK[[#This Row],[/ STN_2]])+1,LEN(B_MSK[[#This Row],[/ STN_2]]))="LSN",B_MSK[[#This Row],[HARGA_2]]/12,""))</f>
        <v/>
      </c>
      <c r="AH299" s="7" t="str">
        <f ca="1">IF(B_MSK[[#This Row],[HARGA_3]]="","","/ "&amp;"PCS")</f>
        <v/>
      </c>
      <c r="AI299" s="15">
        <f ca="1">IF(B_MSK[[#This Row],[HARGA_3]]="",IF(B_MSK[[#This Row],[HARGA_2]]="",IF(B_MSK[[#This Row],[HARGA_1]]="","",B_MSK[[#This Row],[HARGA_1]]),B_MSK[[#This Row],[HARGA_2]]),B_MSK[[#This Row],[HARGA_3]])</f>
        <v>7750</v>
      </c>
      <c r="AJ29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9" s="5" t="str">
        <f ca="1">IF(B_MSK[[#This Row],[//]]="","",SUBSTITUTE(SUBSTITUTE(SUBSTITUTE(B_MSK[[#This Row],[QTY/ CTN]]," ","_",2),"(",""),")","")&amp;"_")</f>
        <v>20 LSN_</v>
      </c>
      <c r="AL299" s="5">
        <f ca="1">IF(B_MSK[[#This Row],[A_B]]="","",SEARCH("_",B_MSK[[#This Row],[A_B]]))</f>
        <v>7</v>
      </c>
      <c r="AM299" s="5">
        <f ca="1">IF(B_MSK[[#This Row],[A_B]]="","",LEN(B_MSK[[#This Row],[A_B]]))</f>
        <v>7</v>
      </c>
      <c r="AN299" s="5" t="str">
        <f ca="1">IF(B_MSK[[#This Row],[A_B]]="","",LEFT(B_MSK[[#This Row],[QTY/ CTN]],B_MSK[[#This Row],[A_B_1]]))</f>
        <v>20 LSN</v>
      </c>
      <c r="AO299" s="5" t="str">
        <f ca="1">IF(B_MSK[[#This Row],[A_B]]="","",LEFT(B_MSK[[#This Row],[A_]],SEARCH(" ",B_MSK[[#This Row],[A_]])-1))</f>
        <v>20</v>
      </c>
      <c r="AP299" s="5" t="str">
        <f ca="1">IF(B_MSK[[#This Row],[A_B]]="","",RIGHT(B_MSK[[#This Row],[A_]],LEN(B_MSK[[#This Row],[A_]])-SEARCH(" ",B_MSK[[#This Row],[A_]])))</f>
        <v>LSN</v>
      </c>
      <c r="AQ2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99" s="5" t="str">
        <f ca="1">IF(B_MSK[[#This Row],[B_]]="","",LEFT(B_MSK[[#This Row],[B_]],SEARCH(" ",B_MSK[[#This Row],[B_]])))</f>
        <v xml:space="preserve">12 </v>
      </c>
      <c r="AS299" s="5" t="str">
        <f ca="1">IF(B_MSK[[#This Row],[B_]]="","",RIGHT(B_MSK[[#This Row],[B_]],LEN(B_MSK[[#This Row],[B_]])-SEARCH(" ",B_MSK[[#This Row],[B_]])))</f>
        <v>PCS</v>
      </c>
      <c r="AT299" s="5" t="str">
        <f ca="1">IF(B_MSK[[#This Row],[B_2]]="LSN",12,"")</f>
        <v/>
      </c>
      <c r="AU299" s="5" t="str">
        <f ca="1">IF(B_MSK[[#This Row],[C_1]]="","","PCS")</f>
        <v/>
      </c>
      <c r="AV299" s="5">
        <f ca="1">IF(B_MSK[[#This Row],[A_1]]="","",B_MSK[[#This Row],[A_1]]*IF(B_MSK[[#This Row],[B_1]]="",1,B_MSK[[#This Row],[B_1]])*IF(B_MSK[[#This Row],[C_1]]="",1,B_MSK[[#This Row],[C_1]]))</f>
        <v>240</v>
      </c>
      <c r="AW299" s="5" t="str">
        <f ca="1">IF(B_MSK[[#This Row],[C_2]]="",IF(B_MSK[[#This Row],[B_2]]="",IF(B_MSK[[#This Row],[A_2]]="","",B_MSK[[#This Row],[A_2]]),B_MSK[[#This Row],[B_2]]),B_MSK[[#This Row],[C_2]])</f>
        <v>PCS</v>
      </c>
      <c r="AX299" s="2">
        <f ca="1">IF(ISNUMBER(B_MSK[[#This Row],[TANGGAL DATANG]]),B_MSK[[#This Row],[TANGGAL DATANG]],AX298)</f>
        <v>44937</v>
      </c>
      <c r="AY299" s="5" t="e">
        <f ca="1">IF(B_MSK[[#This Row],[DB_ROW]]="","",INDEX([3]!db[JENIS],B_MSK[[#This Row],[DB_ROW]]-1))</f>
        <v>#REF!</v>
      </c>
      <c r="AZ299" s="5">
        <f ca="1">IF(B_MSK[[#This Row],[A_1]]="","",B_MSK[[#This Row],[A_1]])*1</f>
        <v>20</v>
      </c>
      <c r="BA299" s="5" t="str">
        <f ca="1">IF(B_MSK[[#This Row],[//]]="","",INDEX(INDIRECT(DIR&amp;$2:$2),B_MSK[[#This Row],[//]]))</f>
        <v>ARTO MORO</v>
      </c>
      <c r="BB299" s="5" t="str">
        <f ca="1">CONCATENATE(B_MSK[[#This Row],[concat]],B_MSK[[#This Row],[HARGA_X]],B_MSK[[#This Row],[SAT]])</f>
        <v>kenkostaplerhd107750</v>
      </c>
    </row>
    <row r="300" spans="1:54" x14ac:dyDescent="0.25">
      <c r="A300" s="6" t="s">
        <v>128</v>
      </c>
      <c r="B300" s="5" t="str">
        <f ca="1">IF(B_MSK[[#This Row],[N_ID]]="","",INDEX(INDIRECT(DIR&amp;$2:$2),MATCH(B_MSK[[#This Row],[N_ID]],INDIRECT(DIR&amp;"!NOTA[ID_P]"),0)))</f>
        <v/>
      </c>
      <c r="C300" s="5" t="str">
        <f ca="1">IF(B_MSK[[#This Row],[//]]="","",HYPERLINK("["&amp;SUBSTITUTE(DIR,"'","")&amp;"]NOTA!D"&amp;B_MSK[[#This Row],[//]]+2,"&gt;"))</f>
        <v>&gt;</v>
      </c>
      <c r="D300" s="5" t="str">
        <f ca="1">IF(B_MSK[[#This Row],[N_ID]]="","",COUNTIF(INDIRECT(DIR&amp;"!NOTA[ID_H]"),B_MSK[[#This Row],[ID NOTA]]))</f>
        <v/>
      </c>
      <c r="E3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297</v>
      </c>
      <c r="F3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0" s="7" t="str">
        <f ca="1">IF(B_MSK[[#This Row],[stt]]="ada",INDEX([2]!db[NB BM],B_MSK[DB_ROW]-1),"")</f>
        <v>Stapler Kenko HD-50</v>
      </c>
      <c r="H300" s="7" t="str">
        <f ca="1">IF(B_MSK[[#This Row],[//]]="","",INDEX(INDIRECT(DIR&amp;$2:$2),B_MSK[[#This Row],[//]]))</f>
        <v>KENKO SINAR INDONESIA</v>
      </c>
      <c r="I300" s="27" t="str">
        <f ca="1">IF(B_MSK[[#This Row],[//]]="","",INDEX(INDIRECT(DB_PATH&amp;$2:$2),B_MSK[[#This Row],[DB_ROW]]-1))</f>
        <v>20 BOX (6 PCS)</v>
      </c>
      <c r="J300" s="5">
        <f ca="1">IF(B_MSK[[#This Row],[//]]="","",IF(INDEX(INDIRECT(DIR&amp;$2:$2),B_MSK[[#This Row],[//]])="","",INDEX(INDIRECT(DIR&amp;$2:$2),B_MSK[[#This Row],[//]])))</f>
        <v>2</v>
      </c>
      <c r="K300" s="5" t="str">
        <f ca="1">IF(B_MSK[[#This Row],[//]]="","",IF(INDEX(INDIRECT(DIR&amp;$2:$2),B_MSK[[#This Row],[//]])="","",INDEX(INDIRECT(DIR&amp;$2:$2),B_MSK[[#This Row],[//]])))</f>
        <v/>
      </c>
      <c r="L300" s="5" t="str">
        <f ca="1">IF(B_MSK[[#This Row],[//]]="","",IF(INDEX(INDIRECT(DIR&amp;$2:$2),B_MSK[[#This Row],[//]])="","",INDEX(INDIRECT(DIR&amp;$2:$2),B_MSK[[#This Row],[//]])))</f>
        <v/>
      </c>
      <c r="M300" s="13">
        <f ca="1">IF(B_MSK[[#This Row],[//]]="","",INDEX(INDIRECT(DIR&amp;$2:$2),B_MSK[[#This Row],[//]]))</f>
        <v>0</v>
      </c>
      <c r="N300" s="13">
        <f ca="1">IF(OR(B_MSK[[#This Row],[//]]="",),"",INDEX(INDIRECT(DIR&amp;$2:$2),B_MSK[[#This Row],[//]]))</f>
        <v>2280000</v>
      </c>
      <c r="O300" s="3">
        <f ca="1">IF(B_MSK[[#This Row],[//]]="","",IF(INDEX(INDIRECT(DIR&amp;$2:$2),B_MSK[[#This Row],[//]])=0,"",INDEX(INDIRECT(DIR&amp;$2:$2),B_MSK[[#This Row],[//]])))</f>
        <v>0.17</v>
      </c>
      <c r="P300" s="3" t="str">
        <f ca="1">IF(B_MSK[[#This Row],[//]]="","",IF(INDEX(INDIRECT(DIR&amp;$2:$2),B_MSK[[#This Row],[//]])=0,"",INDEX(INDIRECT(DIR&amp;$2:$2),B_MSK[[#This Row],[//]])))</f>
        <v/>
      </c>
      <c r="Q300" s="12">
        <f ca="1">IF(B_MSK[[#This Row],[//]]="","",INDEX(INDIRECT(DIR&amp;$2:$2),B_MSK[[#This Row],[//]]))</f>
        <v>3784800</v>
      </c>
      <c r="R3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0" s="37">
        <f ca="1">IF(B_MSK[[#This Row],[//]]="","",INDEX(INDIRECT(DIR&amp;$2:$2),B_MSK[[#This Row],[//]]))</f>
        <v>0</v>
      </c>
      <c r="U300" s="38" t="str">
        <f ca="1">IF(SUMIF(B_MSK[NAMA BARANG],B_MSK[[#This Row],[NAMA BARANG]],B_MSK[JMLH BRG])=0,"",SUMIF(B_MSK[NAMA BARANG],B_MSK[[#This Row],[NAMA BARANG]],B_MSK[C]))</f>
        <v/>
      </c>
      <c r="V300" s="7" t="str">
        <f ca="1">IF(B_MSK[[#This Row],[//]]="","",INDEX(INDIRECT(DIR&amp;$2:$2),B_MSK[[#This Row],[//]]))</f>
        <v>KENKO STAPLER HD-50</v>
      </c>
      <c r="W300" s="7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X300" s="5" t="str">
        <f ca="1">IF(B_MSK[[#This Row],[N.B.nota]]="","",IF(MATCH(B_MSK[[#This Row],[concat]],[2]!db[NB NOTA_C],0)&gt;0,"ada",0))</f>
        <v>ada</v>
      </c>
      <c r="Y300" s="5" t="str">
        <f ca="1">IF(B_MSK[[#This Row],[N.B.nota]]="","",ADDRESS(ROW(B_MSK[QB]),COLUMN(B_MSK[QB]))&amp;":"&amp;ADDRESS(ROW(),COLUMN(B_MSK[QB])))</f>
        <v>$D$4:$D$300</v>
      </c>
      <c r="Z300" s="5">
        <f ca="1">IF(B_MSK[[#This Row],[concat]]="","",MATCH(B_MSK[[#This Row],[concat]],[2]!db[NB NOTA_C],0)+1)</f>
        <v>1298</v>
      </c>
      <c r="AA300" s="5" t="str">
        <f ca="1">IF(B_MSK[[#This Row],[//]]="","",HYPERLINK("[D:\kerja\BANK EXP\BARU\DB.XLSX]DB!e"&amp;B_MSK[[#This Row],[DB_ROW]],"&gt;"))</f>
        <v>&gt;</v>
      </c>
      <c r="AB300" s="30" t="str">
        <f ca="1">MID(B_MSK[[#This Row],[/ STN_1]],FIND(" ",B_MSK[[#This Row],[/ STN_1]])+1,LEN(B_MSK[[#This Row],[/ STN_1]]))</f>
        <v xml:space="preserve">BOX </v>
      </c>
      <c r="AC300" s="11">
        <f ca="1">IF(B_MSK[[#This Row],[//]]="","",IF(B_MSK[[#This Row],[ JUMLAH ]]="","",IF(B_MSK[[#This Row],[C]]="",B_MSK[[#This Row],[HARGA CTN]]/B_MSK[[#This Row],[JMLH BRG]],B_MSK[[#This Row],[HARGA CTN]]/B_MSK[[#This Row],[A_1]])))</f>
        <v>114000</v>
      </c>
      <c r="AD3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0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19000</v>
      </c>
      <c r="AF30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00" s="15" t="str">
        <f ca="1">IF(B_MSK[[#This Row],[HARGA_2]]="","",IF(MID(B_MSK[[#This Row],[/ STN_2]],FIND(" ",B_MSK[[#This Row],[/ STN_2]])+1,LEN(B_MSK[[#This Row],[/ STN_2]]))="LSN",B_MSK[[#This Row],[HARGA_2]]/12,""))</f>
        <v/>
      </c>
      <c r="AH300" s="7" t="str">
        <f ca="1">IF(B_MSK[[#This Row],[HARGA_3]]="","","/ "&amp;"PCS")</f>
        <v/>
      </c>
      <c r="AI300" s="15">
        <f ca="1">IF(B_MSK[[#This Row],[HARGA_3]]="",IF(B_MSK[[#This Row],[HARGA_2]]="",IF(B_MSK[[#This Row],[HARGA_1]]="","",B_MSK[[#This Row],[HARGA_1]]),B_MSK[[#This Row],[HARGA_2]]),B_MSK[[#This Row],[HARGA_3]])</f>
        <v>19000</v>
      </c>
      <c r="AJ30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0" s="5" t="str">
        <f ca="1">IF(B_MSK[[#This Row],[//]]="","",SUBSTITUTE(SUBSTITUTE(SUBSTITUTE(B_MSK[[#This Row],[QTY/ CTN]]," ","_",2),"(",""),")","")&amp;"_")</f>
        <v>20 BOX_6 PCS_</v>
      </c>
      <c r="AL300" s="5">
        <f ca="1">IF(B_MSK[[#This Row],[A_B]]="","",SEARCH("_",B_MSK[[#This Row],[A_B]]))</f>
        <v>7</v>
      </c>
      <c r="AM300" s="5">
        <f ca="1">IF(B_MSK[[#This Row],[A_B]]="","",LEN(B_MSK[[#This Row],[A_B]]))</f>
        <v>13</v>
      </c>
      <c r="AN300" s="5" t="str">
        <f ca="1">IF(B_MSK[[#This Row],[A_B]]="","",LEFT(B_MSK[[#This Row],[QTY/ CTN]],B_MSK[[#This Row],[A_B_1]]))</f>
        <v xml:space="preserve">20 BOX </v>
      </c>
      <c r="AO300" s="5" t="str">
        <f ca="1">IF(B_MSK[[#This Row],[A_B]]="","",LEFT(B_MSK[[#This Row],[A_]],SEARCH(" ",B_MSK[[#This Row],[A_]])-1))</f>
        <v>20</v>
      </c>
      <c r="AP300" s="5" t="str">
        <f ca="1">IF(B_MSK[[#This Row],[A_B]]="","",RIGHT(B_MSK[[#This Row],[A_]],LEN(B_MSK[[#This Row],[A_]])-SEARCH(" ",B_MSK[[#This Row],[A_]])))</f>
        <v xml:space="preserve">BOX </v>
      </c>
      <c r="AQ3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PCS</v>
      </c>
      <c r="AR300" s="5" t="str">
        <f ca="1">IF(B_MSK[[#This Row],[B_]]="","",LEFT(B_MSK[[#This Row],[B_]],SEARCH(" ",B_MSK[[#This Row],[B_]])))</f>
        <v xml:space="preserve">6 </v>
      </c>
      <c r="AS300" s="5" t="str">
        <f ca="1">IF(B_MSK[[#This Row],[B_]]="","",RIGHT(B_MSK[[#This Row],[B_]],LEN(B_MSK[[#This Row],[B_]])-SEARCH(" ",B_MSK[[#This Row],[B_]])))</f>
        <v>PCS</v>
      </c>
      <c r="AT300" s="5" t="str">
        <f ca="1">IF(B_MSK[[#This Row],[B_2]]="LSN",12,"")</f>
        <v/>
      </c>
      <c r="AU300" s="5" t="str">
        <f ca="1">IF(B_MSK[[#This Row],[C_1]]="","","PCS")</f>
        <v/>
      </c>
      <c r="AV300" s="5">
        <f ca="1">IF(B_MSK[[#This Row],[A_1]]="","",B_MSK[[#This Row],[A_1]]*IF(B_MSK[[#This Row],[B_1]]="",1,B_MSK[[#This Row],[B_1]])*IF(B_MSK[[#This Row],[C_1]]="",1,B_MSK[[#This Row],[C_1]]))</f>
        <v>120</v>
      </c>
      <c r="AW300" s="5" t="str">
        <f ca="1">IF(B_MSK[[#This Row],[C_2]]="",IF(B_MSK[[#This Row],[B_2]]="",IF(B_MSK[[#This Row],[A_2]]="","",B_MSK[[#This Row],[A_2]]),B_MSK[[#This Row],[B_2]]),B_MSK[[#This Row],[C_2]])</f>
        <v>PCS</v>
      </c>
      <c r="AX300" s="2">
        <f ca="1">IF(ISNUMBER(B_MSK[[#This Row],[TANGGAL DATANG]]),B_MSK[[#This Row],[TANGGAL DATANG]],AX299)</f>
        <v>44937</v>
      </c>
      <c r="AY300" s="5" t="e">
        <f ca="1">IF(B_MSK[[#This Row],[DB_ROW]]="","",INDEX([3]!db[JENIS],B_MSK[[#This Row],[DB_ROW]]-1))</f>
        <v>#REF!</v>
      </c>
      <c r="AZ300" s="5">
        <f ca="1">IF(B_MSK[[#This Row],[A_1]]="","",B_MSK[[#This Row],[A_1]])*1</f>
        <v>20</v>
      </c>
      <c r="BA300" s="5" t="str">
        <f ca="1">IF(B_MSK[[#This Row],[//]]="","",INDEX(INDIRECT(DIR&amp;$2:$2),B_MSK[[#This Row],[//]]))</f>
        <v>ARTO MORO</v>
      </c>
      <c r="BB300" s="5" t="str">
        <f ca="1">CONCATENATE(B_MSK[[#This Row],[concat]],B_MSK[[#This Row],[HARGA_X]],B_MSK[[#This Row],[SAT]])</f>
        <v>kenkostaplerhd5019000</v>
      </c>
    </row>
    <row r="301" spans="1:54" x14ac:dyDescent="0.25">
      <c r="A301" s="6" t="s">
        <v>128</v>
      </c>
      <c r="B301" s="5" t="str">
        <f ca="1">IF(B_MSK[[#This Row],[N_ID]]="","",INDEX(INDIRECT(DIR&amp;$2:$2),MATCH(B_MSK[[#This Row],[N_ID]],INDIRECT(DIR&amp;"!NOTA[ID_P]"),0)))</f>
        <v/>
      </c>
      <c r="C301" s="5" t="str">
        <f ca="1">IF(B_MSK[[#This Row],[//]]="","",HYPERLINK("["&amp;SUBSTITUTE(DIR,"'","")&amp;"]NOTA!D"&amp;B_MSK[[#This Row],[//]]+2,"&gt;"))</f>
        <v>&gt;</v>
      </c>
      <c r="D301" s="5" t="str">
        <f ca="1">IF(B_MSK[[#This Row],[N_ID]]="","",COUNTIF(INDIRECT(DIR&amp;"!NOTA[ID_H]"),B_MSK[[#This Row],[ID NOTA]]))</f>
        <v/>
      </c>
      <c r="E30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298</v>
      </c>
      <c r="F3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1" s="7" t="str">
        <f ca="1">IF(B_MSK[[#This Row],[stt]]="ada",INDEX([2]!db[NB BM],B_MSK[DB_ROW]-1),"")</f>
        <v>Tipe-ex kertas Kenko CT-902</v>
      </c>
      <c r="H301" s="7" t="str">
        <f ca="1">IF(B_MSK[[#This Row],[//]]="","",INDEX(INDIRECT(DIR&amp;$2:$2),B_MSK[[#This Row],[//]]))</f>
        <v>KENKO SINAR INDONESIA</v>
      </c>
      <c r="I301" s="27" t="str">
        <f ca="1">IF(B_MSK[[#This Row],[//]]="","",INDEX(INDIRECT(DB_PATH&amp;$2:$2),B_MSK[[#This Row],[DB_ROW]]-1))</f>
        <v>48 LSN</v>
      </c>
      <c r="J301" s="5">
        <f ca="1">IF(B_MSK[[#This Row],[//]]="","",IF(INDEX(INDIRECT(DIR&amp;$2:$2),B_MSK[[#This Row],[//]])="","",INDEX(INDIRECT(DIR&amp;$2:$2),B_MSK[[#This Row],[//]])))</f>
        <v>2</v>
      </c>
      <c r="K301" s="5" t="str">
        <f ca="1">IF(B_MSK[[#This Row],[//]]="","",IF(INDEX(INDIRECT(DIR&amp;$2:$2),B_MSK[[#This Row],[//]])="","",INDEX(INDIRECT(DIR&amp;$2:$2),B_MSK[[#This Row],[//]])))</f>
        <v/>
      </c>
      <c r="L301" s="5" t="str">
        <f ca="1">IF(B_MSK[[#This Row],[//]]="","",IF(INDEX(INDIRECT(DIR&amp;$2:$2),B_MSK[[#This Row],[//]])="","",INDEX(INDIRECT(DIR&amp;$2:$2),B_MSK[[#This Row],[//]])))</f>
        <v/>
      </c>
      <c r="M301" s="13">
        <f ca="1">IF(B_MSK[[#This Row],[//]]="","",INDEX(INDIRECT(DIR&amp;$2:$2),B_MSK[[#This Row],[//]]))</f>
        <v>0</v>
      </c>
      <c r="N301" s="13">
        <f ca="1">IF(OR(B_MSK[[#This Row],[//]]="",),"",INDEX(INDIRECT(DIR&amp;$2:$2),B_MSK[[#This Row],[//]]))</f>
        <v>2880000</v>
      </c>
      <c r="O301" s="3">
        <f ca="1">IF(B_MSK[[#This Row],[//]]="","",IF(INDEX(INDIRECT(DIR&amp;$2:$2),B_MSK[[#This Row],[//]])=0,"",INDEX(INDIRECT(DIR&amp;$2:$2),B_MSK[[#This Row],[//]])))</f>
        <v>0.17</v>
      </c>
      <c r="P301" s="3" t="str">
        <f ca="1">IF(B_MSK[[#This Row],[//]]="","",IF(INDEX(INDIRECT(DIR&amp;$2:$2),B_MSK[[#This Row],[//]])=0,"",INDEX(INDIRECT(DIR&amp;$2:$2),B_MSK[[#This Row],[//]])))</f>
        <v/>
      </c>
      <c r="Q301" s="12">
        <f ca="1">IF(B_MSK[[#This Row],[//]]="","",INDEX(INDIRECT(DIR&amp;$2:$2),B_MSK[[#This Row],[//]]))</f>
        <v>4780800</v>
      </c>
      <c r="R3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1" s="37">
        <f ca="1">IF(B_MSK[[#This Row],[//]]="","",INDEX(INDIRECT(DIR&amp;$2:$2),B_MSK[[#This Row],[//]]))</f>
        <v>0</v>
      </c>
      <c r="U301" s="38" t="str">
        <f ca="1">IF(SUMIF(B_MSK[NAMA BARANG],B_MSK[[#This Row],[NAMA BARANG]],B_MSK[JMLH BRG])=0,"",SUMIF(B_MSK[NAMA BARANG],B_MSK[[#This Row],[NAMA BARANG]],B_MSK[C]))</f>
        <v/>
      </c>
      <c r="V301" s="7" t="str">
        <f ca="1">IF(B_MSK[[#This Row],[//]]="","",INDEX(INDIRECT(DIR&amp;$2:$2),B_MSK[[#This Row],[//]]))</f>
        <v>KENKO CORRECTION TAPE CT-902 (12M X 5MM)</v>
      </c>
      <c r="W301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kenkocorrectiontapect90212mx5mm</v>
      </c>
      <c r="X301" s="5" t="str">
        <f ca="1">IF(B_MSK[[#This Row],[N.B.nota]]="","",IF(MATCH(B_MSK[[#This Row],[concat]],[2]!db[NB NOTA_C],0)&gt;0,"ada",0))</f>
        <v>ada</v>
      </c>
      <c r="Y301" s="5" t="str">
        <f ca="1">IF(B_MSK[[#This Row],[N.B.nota]]="","",ADDRESS(ROW(B_MSK[QB]),COLUMN(B_MSK[QB]))&amp;":"&amp;ADDRESS(ROW(),COLUMN(B_MSK[QB])))</f>
        <v>$D$4:$D$301</v>
      </c>
      <c r="Z301" s="5">
        <f ca="1">IF(B_MSK[[#This Row],[concat]]="","",MATCH(B_MSK[[#This Row],[concat]],[2]!db[NB NOTA_C],0)+1)</f>
        <v>1124</v>
      </c>
      <c r="AA301" s="5" t="str">
        <f ca="1">IF(B_MSK[[#This Row],[//]]="","",HYPERLINK("[D:\kerja\BANK EXP\BARU\DB.XLSX]DB!e"&amp;B_MSK[[#This Row],[DB_ROW]],"&gt;"))</f>
        <v>&gt;</v>
      </c>
      <c r="AB301" s="30" t="str">
        <f ca="1">MID(B_MSK[[#This Row],[/ STN_1]],FIND(" ",B_MSK[[#This Row],[/ STN_1]])+1,LEN(B_MSK[[#This Row],[/ STN_1]]))</f>
        <v>LSN</v>
      </c>
      <c r="AC301" s="11">
        <f ca="1">IF(B_MSK[[#This Row],[//]]="","",IF(B_MSK[[#This Row],[ JUMLAH ]]="","",IF(B_MSK[[#This Row],[C]]="",B_MSK[[#This Row],[HARGA CTN]]/B_MSK[[#This Row],[JMLH BRG]],B_MSK[[#This Row],[HARGA CTN]]/B_MSK[[#This Row],[A_1]])))</f>
        <v>60000</v>
      </c>
      <c r="AD3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0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5000</v>
      </c>
      <c r="AF30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01" s="15" t="str">
        <f ca="1">IF(B_MSK[[#This Row],[HARGA_2]]="","",IF(MID(B_MSK[[#This Row],[/ STN_2]],FIND(" ",B_MSK[[#This Row],[/ STN_2]])+1,LEN(B_MSK[[#This Row],[/ STN_2]]))="LSN",B_MSK[[#This Row],[HARGA_2]]/12,""))</f>
        <v/>
      </c>
      <c r="AH301" s="7" t="str">
        <f ca="1">IF(B_MSK[[#This Row],[HARGA_3]]="","","/ "&amp;"PCS")</f>
        <v/>
      </c>
      <c r="AI301" s="15">
        <f ca="1">IF(B_MSK[[#This Row],[HARGA_3]]="",IF(B_MSK[[#This Row],[HARGA_2]]="",IF(B_MSK[[#This Row],[HARGA_1]]="","",B_MSK[[#This Row],[HARGA_1]]),B_MSK[[#This Row],[HARGA_2]]),B_MSK[[#This Row],[HARGA_3]])</f>
        <v>5000</v>
      </c>
      <c r="AJ30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1" s="5" t="str">
        <f ca="1">IF(B_MSK[[#This Row],[//]]="","",SUBSTITUTE(SUBSTITUTE(SUBSTITUTE(B_MSK[[#This Row],[QTY/ CTN]]," ","_",2),"(",""),")","")&amp;"_")</f>
        <v>48 LSN_</v>
      </c>
      <c r="AL301" s="5">
        <f ca="1">IF(B_MSK[[#This Row],[A_B]]="","",SEARCH("_",B_MSK[[#This Row],[A_B]]))</f>
        <v>7</v>
      </c>
      <c r="AM301" s="5">
        <f ca="1">IF(B_MSK[[#This Row],[A_B]]="","",LEN(B_MSK[[#This Row],[A_B]]))</f>
        <v>7</v>
      </c>
      <c r="AN301" s="5" t="str">
        <f ca="1">IF(B_MSK[[#This Row],[A_B]]="","",LEFT(B_MSK[[#This Row],[QTY/ CTN]],B_MSK[[#This Row],[A_B_1]]))</f>
        <v>48 LSN</v>
      </c>
      <c r="AO301" s="5" t="str">
        <f ca="1">IF(B_MSK[[#This Row],[A_B]]="","",LEFT(B_MSK[[#This Row],[A_]],SEARCH(" ",B_MSK[[#This Row],[A_]])-1))</f>
        <v>48</v>
      </c>
      <c r="AP301" s="5" t="str">
        <f ca="1">IF(B_MSK[[#This Row],[A_B]]="","",RIGHT(B_MSK[[#This Row],[A_]],LEN(B_MSK[[#This Row],[A_]])-SEARCH(" ",B_MSK[[#This Row],[A_]])))</f>
        <v>LSN</v>
      </c>
      <c r="AQ3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01" s="5" t="str">
        <f ca="1">IF(B_MSK[[#This Row],[B_]]="","",LEFT(B_MSK[[#This Row],[B_]],SEARCH(" ",B_MSK[[#This Row],[B_]])))</f>
        <v xml:space="preserve">12 </v>
      </c>
      <c r="AS301" s="5" t="str">
        <f ca="1">IF(B_MSK[[#This Row],[B_]]="","",RIGHT(B_MSK[[#This Row],[B_]],LEN(B_MSK[[#This Row],[B_]])-SEARCH(" ",B_MSK[[#This Row],[B_]])))</f>
        <v>PCS</v>
      </c>
      <c r="AT301" s="5" t="str">
        <f ca="1">IF(B_MSK[[#This Row],[B_2]]="LSN",12,"")</f>
        <v/>
      </c>
      <c r="AU301" s="5" t="str">
        <f ca="1">IF(B_MSK[[#This Row],[C_1]]="","","PCS")</f>
        <v/>
      </c>
      <c r="AV301" s="5">
        <f ca="1">IF(B_MSK[[#This Row],[A_1]]="","",B_MSK[[#This Row],[A_1]]*IF(B_MSK[[#This Row],[B_1]]="",1,B_MSK[[#This Row],[B_1]])*IF(B_MSK[[#This Row],[C_1]]="",1,B_MSK[[#This Row],[C_1]]))</f>
        <v>576</v>
      </c>
      <c r="AW301" s="5" t="str">
        <f ca="1">IF(B_MSK[[#This Row],[C_2]]="",IF(B_MSK[[#This Row],[B_2]]="",IF(B_MSK[[#This Row],[A_2]]="","",B_MSK[[#This Row],[A_2]]),B_MSK[[#This Row],[B_2]]),B_MSK[[#This Row],[C_2]])</f>
        <v>PCS</v>
      </c>
      <c r="AX301" s="2">
        <f ca="1">IF(ISNUMBER(B_MSK[[#This Row],[TANGGAL DATANG]]),B_MSK[[#This Row],[TANGGAL DATANG]],AX300)</f>
        <v>44937</v>
      </c>
      <c r="AY301" s="5" t="e">
        <f ca="1">IF(B_MSK[[#This Row],[DB_ROW]]="","",INDEX([3]!db[JENIS],B_MSK[[#This Row],[DB_ROW]]-1))</f>
        <v>#REF!</v>
      </c>
      <c r="AZ301" s="5">
        <f ca="1">IF(B_MSK[[#This Row],[A_1]]="","",B_MSK[[#This Row],[A_1]])*1</f>
        <v>48</v>
      </c>
      <c r="BA301" s="5" t="str">
        <f ca="1">IF(B_MSK[[#This Row],[//]]="","",INDEX(INDIRECT(DIR&amp;$2:$2),B_MSK[[#This Row],[//]]))</f>
        <v>ARTO MORO</v>
      </c>
      <c r="BB301" s="5" t="str">
        <f ca="1">CONCATENATE(B_MSK[[#This Row],[concat]],B_MSK[[#This Row],[HARGA_X]],B_MSK[[#This Row],[SAT]])</f>
        <v>kenkocorrectiontapect90212mx5mm5000</v>
      </c>
    </row>
    <row r="302" spans="1:54" x14ac:dyDescent="0.25">
      <c r="A302" s="6" t="s">
        <v>128</v>
      </c>
      <c r="B302" s="5" t="str">
        <f ca="1">IF(B_MSK[[#This Row],[N_ID]]="","",INDEX(INDIRECT(DIR&amp;$2:$2),MATCH(B_MSK[[#This Row],[N_ID]],INDIRECT(DIR&amp;"!NOTA[ID_P]"),0)))</f>
        <v/>
      </c>
      <c r="C302" s="5" t="str">
        <f ca="1">IF(B_MSK[[#This Row],[//]]="","",HYPERLINK("["&amp;SUBSTITUTE(DIR,"'","")&amp;"]NOTA!D"&amp;B_MSK[[#This Row],[//]]+2,"&gt;"))</f>
        <v>&gt;</v>
      </c>
      <c r="D302" s="5" t="str">
        <f ca="1">IF(B_MSK[[#This Row],[N_ID]]="","",COUNTIF(INDIRECT(DIR&amp;"!NOTA[ID_H]"),B_MSK[[#This Row],[ID NOTA]]))</f>
        <v/>
      </c>
      <c r="E30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299</v>
      </c>
      <c r="F3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2" s="7" t="str">
        <f ca="1">IF(B_MSK[[#This Row],[stt]]="ada",INDEX([2]!db[NB BM],B_MSK[DB_ROW]-1),"")</f>
        <v>Gel pen Kenko KE-303 T-gel hitam</v>
      </c>
      <c r="H302" s="7" t="str">
        <f ca="1">IF(B_MSK[[#This Row],[//]]="","",INDEX(INDIRECT(DIR&amp;$2:$2),B_MSK[[#This Row],[//]]))</f>
        <v>KENKO SINAR INDONESIA</v>
      </c>
      <c r="I302" s="27" t="str">
        <f ca="1">IF(B_MSK[[#This Row],[//]]="","",INDEX(INDIRECT(DB_PATH&amp;$2:$2),B_MSK[[#This Row],[DB_ROW]]-1))</f>
        <v>12 GRS</v>
      </c>
      <c r="J302" s="5">
        <f ca="1">IF(B_MSK[[#This Row],[//]]="","",IF(INDEX(INDIRECT(DIR&amp;$2:$2),B_MSK[[#This Row],[//]])="","",INDEX(INDIRECT(DIR&amp;$2:$2),B_MSK[[#This Row],[//]])))</f>
        <v>5</v>
      </c>
      <c r="K302" s="5" t="str">
        <f ca="1">IF(B_MSK[[#This Row],[//]]="","",IF(INDEX(INDIRECT(DIR&amp;$2:$2),B_MSK[[#This Row],[//]])="","",INDEX(INDIRECT(DIR&amp;$2:$2),B_MSK[[#This Row],[//]])))</f>
        <v/>
      </c>
      <c r="L302" s="5" t="str">
        <f ca="1">IF(B_MSK[[#This Row],[//]]="","",IF(INDEX(INDIRECT(DIR&amp;$2:$2),B_MSK[[#This Row],[//]])="","",INDEX(INDIRECT(DIR&amp;$2:$2),B_MSK[[#This Row],[//]])))</f>
        <v/>
      </c>
      <c r="M302" s="13">
        <f ca="1">IF(B_MSK[[#This Row],[//]]="","",INDEX(INDIRECT(DIR&amp;$2:$2),B_MSK[[#This Row],[//]]))</f>
        <v>0</v>
      </c>
      <c r="N302" s="13">
        <f ca="1">IF(OR(B_MSK[[#This Row],[//]]="",),"",INDEX(INDIRECT(DIR&amp;$2:$2),B_MSK[[#This Row],[//]]))</f>
        <v>3110400</v>
      </c>
      <c r="O302" s="3">
        <f ca="1">IF(B_MSK[[#This Row],[//]]="","",IF(INDEX(INDIRECT(DIR&amp;$2:$2),B_MSK[[#This Row],[//]])=0,"",INDEX(INDIRECT(DIR&amp;$2:$2),B_MSK[[#This Row],[//]])))</f>
        <v>0.17</v>
      </c>
      <c r="P302" s="3" t="str">
        <f ca="1">IF(B_MSK[[#This Row],[//]]="","",IF(INDEX(INDIRECT(DIR&amp;$2:$2),B_MSK[[#This Row],[//]])=0,"",INDEX(INDIRECT(DIR&amp;$2:$2),B_MSK[[#This Row],[//]])))</f>
        <v/>
      </c>
      <c r="Q302" s="12">
        <f ca="1">IF(B_MSK[[#This Row],[//]]="","",INDEX(INDIRECT(DIR&amp;$2:$2),B_MSK[[#This Row],[//]]))</f>
        <v>12908160</v>
      </c>
      <c r="R3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2" s="37">
        <f ca="1">IF(B_MSK[[#This Row],[//]]="","",INDEX(INDIRECT(DIR&amp;$2:$2),B_MSK[[#This Row],[//]]))</f>
        <v>0</v>
      </c>
      <c r="U302" s="38" t="str">
        <f ca="1">IF(SUMIF(B_MSK[NAMA BARANG],B_MSK[[#This Row],[NAMA BARANG]],B_MSK[JMLH BRG])=0,"",SUMIF(B_MSK[NAMA BARANG],B_MSK[[#This Row],[NAMA BARANG]],B_MSK[C]))</f>
        <v/>
      </c>
      <c r="V302" s="7" t="str">
        <f ca="1">IF(B_MSK[[#This Row],[//]]="","",INDEX(INDIRECT(DIR&amp;$2:$2),B_MSK[[#This Row],[//]]))</f>
        <v>KENKO GEL PEN KE-303 T-GEL TRIANGULAR BLACK</v>
      </c>
      <c r="W302" s="7" t="str">
        <f ca="1">LOWER(SUBSTITUTE(SUBSTITUTE(SUBSTITUTE(SUBSTITUTE(SUBSTITUTE(SUBSTITUTE(SUBSTITUTE(SUBSTITUTE(SUBSTITUTE(B_MSK[[#This Row],[N.B.nota]]," ",""),"-",""),"(",""),")",""),".",""),",",""),"/",""),"""",""),"+",""))</f>
        <v>kenkogelpenke303tgeltriangularblack</v>
      </c>
      <c r="X302" s="5" t="str">
        <f ca="1">IF(B_MSK[[#This Row],[N.B.nota]]="","",IF(MATCH(B_MSK[[#This Row],[concat]],[2]!db[NB NOTA_C],0)&gt;0,"ada",0))</f>
        <v>ada</v>
      </c>
      <c r="Y302" s="5" t="str">
        <f ca="1">IF(B_MSK[[#This Row],[N.B.nota]]="","",ADDRESS(ROW(B_MSK[QB]),COLUMN(B_MSK[QB]))&amp;":"&amp;ADDRESS(ROW(),COLUMN(B_MSK[QB])))</f>
        <v>$D$4:$D$302</v>
      </c>
      <c r="Z302" s="5">
        <f ca="1">IF(B_MSK[[#This Row],[concat]]="","",MATCH(B_MSK[[#This Row],[concat]],[2]!db[NB NOTA_C],0)+1)</f>
        <v>1172</v>
      </c>
      <c r="AA302" s="5" t="str">
        <f ca="1">IF(B_MSK[[#This Row],[//]]="","",HYPERLINK("[D:\kerja\BANK EXP\BARU\DB.XLSX]DB!e"&amp;B_MSK[[#This Row],[DB_ROW]],"&gt;"))</f>
        <v>&gt;</v>
      </c>
      <c r="AB302" s="30" t="str">
        <f ca="1">MID(B_MSK[[#This Row],[/ STN_1]],FIND(" ",B_MSK[[#This Row],[/ STN_1]])+1,LEN(B_MSK[[#This Row],[/ STN_1]]))</f>
        <v>GRS</v>
      </c>
      <c r="AC302" s="11">
        <f ca="1">IF(B_MSK[[#This Row],[//]]="","",IF(B_MSK[[#This Row],[ JUMLAH ]]="","",IF(B_MSK[[#This Row],[C]]="",B_MSK[[#This Row],[HARGA CTN]]/B_MSK[[#This Row],[JMLH BRG]],B_MSK[[#This Row],[HARGA CTN]]/B_MSK[[#This Row],[A_1]])))</f>
        <v>259200</v>
      </c>
      <c r="AD3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0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21600</v>
      </c>
      <c r="AF302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02" s="15">
        <f ca="1">IF(B_MSK[[#This Row],[HARGA_2]]="","",IF(MID(B_MSK[[#This Row],[/ STN_2]],FIND(" ",B_MSK[[#This Row],[/ STN_2]])+1,LEN(B_MSK[[#This Row],[/ STN_2]]))="LSN",B_MSK[[#This Row],[HARGA_2]]/12,""))</f>
        <v>1800</v>
      </c>
      <c r="AH302" s="7" t="str">
        <f ca="1">IF(B_MSK[[#This Row],[HARGA_3]]="","","/ "&amp;"PCS")</f>
        <v>/ PCS</v>
      </c>
      <c r="AI302" s="15">
        <f ca="1">IF(B_MSK[[#This Row],[HARGA_3]]="",IF(B_MSK[[#This Row],[HARGA_2]]="",IF(B_MSK[[#This Row],[HARGA_1]]="","",B_MSK[[#This Row],[HARGA_1]]),B_MSK[[#This Row],[HARGA_2]]),B_MSK[[#This Row],[HARGA_3]])</f>
        <v>1800</v>
      </c>
      <c r="AJ30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2" s="5" t="str">
        <f ca="1">IF(B_MSK[[#This Row],[//]]="","",SUBSTITUTE(SUBSTITUTE(SUBSTITUTE(B_MSK[[#This Row],[QTY/ CTN]]," ","_",2),"(",""),")","")&amp;"_")</f>
        <v>12 GRS_</v>
      </c>
      <c r="AL302" s="5">
        <f ca="1">IF(B_MSK[[#This Row],[A_B]]="","",SEARCH("_",B_MSK[[#This Row],[A_B]]))</f>
        <v>7</v>
      </c>
      <c r="AM302" s="5">
        <f ca="1">IF(B_MSK[[#This Row],[A_B]]="","",LEN(B_MSK[[#This Row],[A_B]]))</f>
        <v>7</v>
      </c>
      <c r="AN302" s="5" t="str">
        <f ca="1">IF(B_MSK[[#This Row],[A_B]]="","",LEFT(B_MSK[[#This Row],[QTY/ CTN]],B_MSK[[#This Row],[A_B_1]]))</f>
        <v>12 GRS</v>
      </c>
      <c r="AO302" s="5" t="str">
        <f ca="1">IF(B_MSK[[#This Row],[A_B]]="","",LEFT(B_MSK[[#This Row],[A_]],SEARCH(" ",B_MSK[[#This Row],[A_]])-1))</f>
        <v>12</v>
      </c>
      <c r="AP302" s="5" t="str">
        <f ca="1">IF(B_MSK[[#This Row],[A_B]]="","",RIGHT(B_MSK[[#This Row],[A_]],LEN(B_MSK[[#This Row],[A_]])-SEARCH(" ",B_MSK[[#This Row],[A_]])))</f>
        <v>GRS</v>
      </c>
      <c r="AQ3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02" s="5" t="str">
        <f ca="1">IF(B_MSK[[#This Row],[B_]]="","",LEFT(B_MSK[[#This Row],[B_]],SEARCH(" ",B_MSK[[#This Row],[B_]])))</f>
        <v xml:space="preserve">12 </v>
      </c>
      <c r="AS302" s="5" t="str">
        <f ca="1">IF(B_MSK[[#This Row],[B_]]="","",RIGHT(B_MSK[[#This Row],[B_]],LEN(B_MSK[[#This Row],[B_]])-SEARCH(" ",B_MSK[[#This Row],[B_]])))</f>
        <v>LSN</v>
      </c>
      <c r="AT302" s="5">
        <f ca="1">IF(B_MSK[[#This Row],[B_2]]="LSN",12,"")</f>
        <v>12</v>
      </c>
      <c r="AU302" s="5" t="str">
        <f ca="1">IF(B_MSK[[#This Row],[C_1]]="","","PCS")</f>
        <v>PCS</v>
      </c>
      <c r="AV302" s="5">
        <f ca="1">IF(B_MSK[[#This Row],[A_1]]="","",B_MSK[[#This Row],[A_1]]*IF(B_MSK[[#This Row],[B_1]]="",1,B_MSK[[#This Row],[B_1]])*IF(B_MSK[[#This Row],[C_1]]="",1,B_MSK[[#This Row],[C_1]]))</f>
        <v>1728</v>
      </c>
      <c r="AW302" s="5" t="str">
        <f ca="1">IF(B_MSK[[#This Row],[C_2]]="",IF(B_MSK[[#This Row],[B_2]]="",IF(B_MSK[[#This Row],[A_2]]="","",B_MSK[[#This Row],[A_2]]),B_MSK[[#This Row],[B_2]]),B_MSK[[#This Row],[C_2]])</f>
        <v>PCS</v>
      </c>
      <c r="AX302" s="2">
        <f ca="1">IF(ISNUMBER(B_MSK[[#This Row],[TANGGAL DATANG]]),B_MSK[[#This Row],[TANGGAL DATANG]],AX301)</f>
        <v>44937</v>
      </c>
      <c r="AY302" s="5" t="e">
        <f ca="1">IF(B_MSK[[#This Row],[DB_ROW]]="","",INDEX([3]!db[JENIS],B_MSK[[#This Row],[DB_ROW]]-1))</f>
        <v>#REF!</v>
      </c>
      <c r="AZ302" s="5">
        <f ca="1">IF(B_MSK[[#This Row],[A_1]]="","",B_MSK[[#This Row],[A_1]])*1</f>
        <v>12</v>
      </c>
      <c r="BA302" s="5" t="str">
        <f ca="1">IF(B_MSK[[#This Row],[//]]="","",INDEX(INDIRECT(DIR&amp;$2:$2),B_MSK[[#This Row],[//]]))</f>
        <v>ARTO MORO</v>
      </c>
      <c r="BB302" s="5" t="str">
        <f ca="1">CONCATENATE(B_MSK[[#This Row],[concat]],B_MSK[[#This Row],[HARGA_X]],B_MSK[[#This Row],[SAT]])</f>
        <v>kenkogelpenke303tgeltriangularblack1800</v>
      </c>
    </row>
    <row r="303" spans="1:54" x14ac:dyDescent="0.25">
      <c r="A303" s="6" t="s">
        <v>128</v>
      </c>
      <c r="B303" s="5" t="str">
        <f ca="1">IF(B_MSK[[#This Row],[N_ID]]="","",INDEX(INDIRECT(DIR&amp;$2:$2),MATCH(B_MSK[[#This Row],[N_ID]],INDIRECT(DIR&amp;"!NOTA[ID_P]"),0)))</f>
        <v/>
      </c>
      <c r="C303" s="5" t="str">
        <f ca="1">IF(B_MSK[[#This Row],[//]]="","",HYPERLINK("["&amp;SUBSTITUTE(DIR,"'","")&amp;"]NOTA!D"&amp;B_MSK[[#This Row],[//]]+2,"&gt;"))</f>
        <v>&gt;</v>
      </c>
      <c r="D303" s="5" t="str">
        <f ca="1">IF(B_MSK[[#This Row],[N_ID]]="","",COUNTIF(INDIRECT(DIR&amp;"!NOTA[ID_H]"),B_MSK[[#This Row],[ID NOTA]]))</f>
        <v/>
      </c>
      <c r="E30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300</v>
      </c>
      <c r="F3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3" s="7" t="str">
        <f ca="1">IF(B_MSK[[#This Row],[stt]]="ada",INDEX([2]!db[NB BM],B_MSK[DB_ROW]-1),"")</f>
        <v>Stip Kenko ERB-20 SQ hitam</v>
      </c>
      <c r="H303" s="7" t="str">
        <f ca="1">IF(B_MSK[[#This Row],[//]]="","",INDEX(INDIRECT(DIR&amp;$2:$2),B_MSK[[#This Row],[//]]))</f>
        <v>KENKO SINAR INDONESIA</v>
      </c>
      <c r="I303" s="27" t="str">
        <f ca="1">IF(B_MSK[[#This Row],[//]]="","",INDEX(INDIRECT(DB_PATH&amp;$2:$2),B_MSK[[#This Row],[DB_ROW]]-1))</f>
        <v>50 BOX</v>
      </c>
      <c r="J303" s="5">
        <f ca="1">IF(B_MSK[[#This Row],[//]]="","",IF(INDEX(INDIRECT(DIR&amp;$2:$2),B_MSK[[#This Row],[//]])="","",INDEX(INDIRECT(DIR&amp;$2:$2),B_MSK[[#This Row],[//]])))</f>
        <v>1</v>
      </c>
      <c r="K303" s="5" t="str">
        <f ca="1">IF(B_MSK[[#This Row],[//]]="","",IF(INDEX(INDIRECT(DIR&amp;$2:$2),B_MSK[[#This Row],[//]])="","",INDEX(INDIRECT(DIR&amp;$2:$2),B_MSK[[#This Row],[//]])))</f>
        <v/>
      </c>
      <c r="L303" s="5" t="str">
        <f ca="1">IF(B_MSK[[#This Row],[//]]="","",IF(INDEX(INDIRECT(DIR&amp;$2:$2),B_MSK[[#This Row],[//]])="","",INDEX(INDIRECT(DIR&amp;$2:$2),B_MSK[[#This Row],[//]])))</f>
        <v/>
      </c>
      <c r="M303" s="13">
        <f ca="1">IF(B_MSK[[#This Row],[//]]="","",INDEX(INDIRECT(DIR&amp;$2:$2),B_MSK[[#This Row],[//]]))</f>
        <v>0</v>
      </c>
      <c r="N303" s="13">
        <f ca="1">IF(OR(B_MSK[[#This Row],[//]]="",),"",INDEX(INDIRECT(DIR&amp;$2:$2),B_MSK[[#This Row],[//]]))</f>
        <v>1500000</v>
      </c>
      <c r="O303" s="3">
        <f ca="1">IF(B_MSK[[#This Row],[//]]="","",IF(INDEX(INDIRECT(DIR&amp;$2:$2),B_MSK[[#This Row],[//]])=0,"",INDEX(INDIRECT(DIR&amp;$2:$2),B_MSK[[#This Row],[//]])))</f>
        <v>0.17</v>
      </c>
      <c r="P303" s="3" t="str">
        <f ca="1">IF(B_MSK[[#This Row],[//]]="","",IF(INDEX(INDIRECT(DIR&amp;$2:$2),B_MSK[[#This Row],[//]])=0,"",INDEX(INDIRECT(DIR&amp;$2:$2),B_MSK[[#This Row],[//]])))</f>
        <v/>
      </c>
      <c r="Q303" s="12">
        <f ca="1">IF(B_MSK[[#This Row],[//]]="","",INDEX(INDIRECT(DIR&amp;$2:$2),B_MSK[[#This Row],[//]]))</f>
        <v>1245000</v>
      </c>
      <c r="R3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3" s="37">
        <f ca="1">IF(B_MSK[[#This Row],[//]]="","",INDEX(INDIRECT(DIR&amp;$2:$2),B_MSK[[#This Row],[//]]))</f>
        <v>0</v>
      </c>
      <c r="U303" s="38" t="str">
        <f ca="1">IF(SUMIF(B_MSK[NAMA BARANG],B_MSK[[#This Row],[NAMA BARANG]],B_MSK[JMLH BRG])=0,"",SUMIF(B_MSK[NAMA BARANG],B_MSK[[#This Row],[NAMA BARANG]],B_MSK[C]))</f>
        <v/>
      </c>
      <c r="V303" s="7" t="str">
        <f ca="1">IF(B_MSK[[#This Row],[//]]="","",INDEX(INDIRECT(DIR&amp;$2:$2),B_MSK[[#This Row],[//]]))</f>
        <v>KENKO ERASER ERB-20SQ BLACK</v>
      </c>
      <c r="W303" s="7" t="str">
        <f ca="1">LOWER(SUBSTITUTE(SUBSTITUTE(SUBSTITUTE(SUBSTITUTE(SUBSTITUTE(SUBSTITUTE(SUBSTITUTE(SUBSTITUTE(SUBSTITUTE(B_MSK[[#This Row],[N.B.nota]]," ",""),"-",""),"(",""),")",""),".",""),",",""),"/",""),"""",""),"+",""))</f>
        <v>kenkoerasererb20sqblack</v>
      </c>
      <c r="X303" s="5" t="str">
        <f ca="1">IF(B_MSK[[#This Row],[N.B.nota]]="","",IF(MATCH(B_MSK[[#This Row],[concat]],[2]!db[NB NOTA_C],0)&gt;0,"ada",0))</f>
        <v>ada</v>
      </c>
      <c r="Y303" s="5" t="str">
        <f ca="1">IF(B_MSK[[#This Row],[N.B.nota]]="","",ADDRESS(ROW(B_MSK[QB]),COLUMN(B_MSK[QB]))&amp;":"&amp;ADDRESS(ROW(),COLUMN(B_MSK[QB])))</f>
        <v>$D$4:$D$303</v>
      </c>
      <c r="Z303" s="5">
        <f ca="1">IF(B_MSK[[#This Row],[concat]]="","",MATCH(B_MSK[[#This Row],[concat]],[2]!db[NB NOTA_C],0)+1)</f>
        <v>1144</v>
      </c>
      <c r="AA303" s="5" t="str">
        <f ca="1">IF(B_MSK[[#This Row],[//]]="","",HYPERLINK("[D:\kerja\BANK EXP\BARU\DB.XLSX]DB!e"&amp;B_MSK[[#This Row],[DB_ROW]],"&gt;"))</f>
        <v>&gt;</v>
      </c>
      <c r="AB303" s="30" t="str">
        <f ca="1">MID(B_MSK[[#This Row],[/ STN_1]],FIND(" ",B_MSK[[#This Row],[/ STN_1]])+1,LEN(B_MSK[[#This Row],[/ STN_1]]))</f>
        <v>BOX</v>
      </c>
      <c r="AC303" s="11">
        <f ca="1">IF(B_MSK[[#This Row],[//]]="","",IF(B_MSK[[#This Row],[ JUMLAH ]]="","",IF(B_MSK[[#This Row],[C]]="",B_MSK[[#This Row],[HARGA CTN]]/B_MSK[[#This Row],[JMLH BRG]],B_MSK[[#This Row],[HARGA CTN]]/B_MSK[[#This Row],[A_1]])))</f>
        <v>30000</v>
      </c>
      <c r="AD3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3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3" s="15" t="str">
        <f ca="1">IF(B_MSK[[#This Row],[HARGA_2]]="","",IF(MID(B_MSK[[#This Row],[/ STN_2]],FIND(" ",B_MSK[[#This Row],[/ STN_2]])+1,LEN(B_MSK[[#This Row],[/ STN_2]]))="LSN",B_MSK[[#This Row],[HARGA_2]]/12,""))</f>
        <v/>
      </c>
      <c r="AH303" s="7" t="str">
        <f ca="1">IF(B_MSK[[#This Row],[HARGA_3]]="","","/ "&amp;"PCS")</f>
        <v/>
      </c>
      <c r="AI303" s="15">
        <f ca="1">IF(B_MSK[[#This Row],[HARGA_3]]="",IF(B_MSK[[#This Row],[HARGA_2]]="",IF(B_MSK[[#This Row],[HARGA_1]]="","",B_MSK[[#This Row],[HARGA_1]]),B_MSK[[#This Row],[HARGA_2]]),B_MSK[[#This Row],[HARGA_3]])</f>
        <v>30000</v>
      </c>
      <c r="AJ303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303" s="5" t="str">
        <f ca="1">IF(B_MSK[[#This Row],[//]]="","",SUBSTITUTE(SUBSTITUTE(SUBSTITUTE(B_MSK[[#This Row],[QTY/ CTN]]," ","_",2),"(",""),")","")&amp;"_")</f>
        <v>50 BOX_</v>
      </c>
      <c r="AL303" s="5">
        <f ca="1">IF(B_MSK[[#This Row],[A_B]]="","",SEARCH("_",B_MSK[[#This Row],[A_B]]))</f>
        <v>7</v>
      </c>
      <c r="AM303" s="5">
        <f ca="1">IF(B_MSK[[#This Row],[A_B]]="","",LEN(B_MSK[[#This Row],[A_B]]))</f>
        <v>7</v>
      </c>
      <c r="AN303" s="5" t="str">
        <f ca="1">IF(B_MSK[[#This Row],[A_B]]="","",LEFT(B_MSK[[#This Row],[QTY/ CTN]],B_MSK[[#This Row],[A_B_1]]))</f>
        <v>50 BOX</v>
      </c>
      <c r="AO303" s="5" t="str">
        <f ca="1">IF(B_MSK[[#This Row],[A_B]]="","",LEFT(B_MSK[[#This Row],[A_]],SEARCH(" ",B_MSK[[#This Row],[A_]])-1))</f>
        <v>50</v>
      </c>
      <c r="AP303" s="5" t="str">
        <f ca="1">IF(B_MSK[[#This Row],[A_B]]="","",RIGHT(B_MSK[[#This Row],[A_]],LEN(B_MSK[[#This Row],[A_]])-SEARCH(" ",B_MSK[[#This Row],[A_]])))</f>
        <v>BOX</v>
      </c>
      <c r="AQ3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3" s="5" t="str">
        <f ca="1">IF(B_MSK[[#This Row],[B_]]="","",LEFT(B_MSK[[#This Row],[B_]],SEARCH(" ",B_MSK[[#This Row],[B_]])))</f>
        <v/>
      </c>
      <c r="AS303" s="5" t="str">
        <f ca="1">IF(B_MSK[[#This Row],[B_]]="","",RIGHT(B_MSK[[#This Row],[B_]],LEN(B_MSK[[#This Row],[B_]])-SEARCH(" ",B_MSK[[#This Row],[B_]])))</f>
        <v/>
      </c>
      <c r="AT303" s="5" t="str">
        <f ca="1">IF(B_MSK[[#This Row],[B_2]]="LSN",12,"")</f>
        <v/>
      </c>
      <c r="AU303" s="5" t="str">
        <f ca="1">IF(B_MSK[[#This Row],[C_1]]="","","PCS")</f>
        <v/>
      </c>
      <c r="AV303" s="5">
        <f ca="1">IF(B_MSK[[#This Row],[A_1]]="","",B_MSK[[#This Row],[A_1]]*IF(B_MSK[[#This Row],[B_1]]="",1,B_MSK[[#This Row],[B_1]])*IF(B_MSK[[#This Row],[C_1]]="",1,B_MSK[[#This Row],[C_1]]))</f>
        <v>50</v>
      </c>
      <c r="AW303" s="5" t="str">
        <f ca="1">IF(B_MSK[[#This Row],[C_2]]="",IF(B_MSK[[#This Row],[B_2]]="",IF(B_MSK[[#This Row],[A_2]]="","",B_MSK[[#This Row],[A_2]]),B_MSK[[#This Row],[B_2]]),B_MSK[[#This Row],[C_2]])</f>
        <v>BOX</v>
      </c>
      <c r="AX303" s="2">
        <f ca="1">IF(ISNUMBER(B_MSK[[#This Row],[TANGGAL DATANG]]),B_MSK[[#This Row],[TANGGAL DATANG]],AX302)</f>
        <v>44937</v>
      </c>
      <c r="AY303" s="5" t="e">
        <f ca="1">IF(B_MSK[[#This Row],[DB_ROW]]="","",INDEX([3]!db[JENIS],B_MSK[[#This Row],[DB_ROW]]-1))</f>
        <v>#REF!</v>
      </c>
      <c r="AZ303" s="5">
        <f ca="1">IF(B_MSK[[#This Row],[A_1]]="","",B_MSK[[#This Row],[A_1]])*1</f>
        <v>50</v>
      </c>
      <c r="BA303" s="5" t="str">
        <f ca="1">IF(B_MSK[[#This Row],[//]]="","",INDEX(INDIRECT(DIR&amp;$2:$2),B_MSK[[#This Row],[//]]))</f>
        <v>ARTO MORO</v>
      </c>
      <c r="BB303" s="5" t="str">
        <f ca="1">CONCATENATE(B_MSK[[#This Row],[concat]],B_MSK[[#This Row],[HARGA_X]],B_MSK[[#This Row],[SAT]])</f>
        <v>kenkoerasererb20sqblack30000</v>
      </c>
    </row>
    <row r="304" spans="1:54" x14ac:dyDescent="0.25">
      <c r="A304" s="6" t="s">
        <v>128</v>
      </c>
      <c r="B304" s="5" t="str">
        <f ca="1">IF(B_MSK[[#This Row],[N_ID]]="","",INDEX(INDIRECT(DIR&amp;$2:$2),MATCH(B_MSK[[#This Row],[N_ID]],INDIRECT(DIR&amp;"!NOTA[ID_P]"),0)))</f>
        <v/>
      </c>
      <c r="C304" s="5" t="str">
        <f ca="1">IF(B_MSK[[#This Row],[//]]="","",HYPERLINK("["&amp;SUBSTITUTE(DIR,"'","")&amp;"]NOTA!D"&amp;B_MSK[[#This Row],[//]]+2,"&gt;"))</f>
        <v>&gt;</v>
      </c>
      <c r="D304" s="5" t="str">
        <f ca="1">IF(B_MSK[[#This Row],[N_ID]]="","",COUNTIF(INDIRECT(DIR&amp;"!NOTA[ID_H]"),B_MSK[[#This Row],[ID NOTA]]))</f>
        <v/>
      </c>
      <c r="E30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301</v>
      </c>
      <c r="F3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4" s="7" t="str">
        <f ca="1">IF(B_MSK[[#This Row],[stt]]="ada",INDEX([2]!db[NB BM],B_MSK[DB_ROW]-1),"")</f>
        <v>Stip Kenko ERW-20 SQ putih</v>
      </c>
      <c r="H304" s="7" t="str">
        <f ca="1">IF(B_MSK[[#This Row],[//]]="","",INDEX(INDIRECT(DIR&amp;$2:$2),B_MSK[[#This Row],[//]]))</f>
        <v>KENKO SINAR INDONESIA</v>
      </c>
      <c r="I304" s="27" t="str">
        <f ca="1">IF(B_MSK[[#This Row],[//]]="","",INDEX(INDIRECT(DB_PATH&amp;$2:$2),B_MSK[[#This Row],[DB_ROW]]-1))</f>
        <v>50 BOX</v>
      </c>
      <c r="J304" s="5">
        <f ca="1">IF(B_MSK[[#This Row],[//]]="","",IF(INDEX(INDIRECT(DIR&amp;$2:$2),B_MSK[[#This Row],[//]])="","",INDEX(INDIRECT(DIR&amp;$2:$2),B_MSK[[#This Row],[//]])))</f>
        <v>1</v>
      </c>
      <c r="K304" s="5" t="str">
        <f ca="1">IF(B_MSK[[#This Row],[//]]="","",IF(INDEX(INDIRECT(DIR&amp;$2:$2),B_MSK[[#This Row],[//]])="","",INDEX(INDIRECT(DIR&amp;$2:$2),B_MSK[[#This Row],[//]])))</f>
        <v/>
      </c>
      <c r="L304" s="5" t="str">
        <f ca="1">IF(B_MSK[[#This Row],[//]]="","",IF(INDEX(INDIRECT(DIR&amp;$2:$2),B_MSK[[#This Row],[//]])="","",INDEX(INDIRECT(DIR&amp;$2:$2),B_MSK[[#This Row],[//]])))</f>
        <v/>
      </c>
      <c r="M304" s="13">
        <f ca="1">IF(B_MSK[[#This Row],[//]]="","",INDEX(INDIRECT(DIR&amp;$2:$2),B_MSK[[#This Row],[//]]))</f>
        <v>0</v>
      </c>
      <c r="N304" s="13">
        <f ca="1">IF(OR(B_MSK[[#This Row],[//]]="",),"",INDEX(INDIRECT(DIR&amp;$2:$2),B_MSK[[#This Row],[//]]))</f>
        <v>1500000</v>
      </c>
      <c r="O304" s="3">
        <f ca="1">IF(B_MSK[[#This Row],[//]]="","",IF(INDEX(INDIRECT(DIR&amp;$2:$2),B_MSK[[#This Row],[//]])=0,"",INDEX(INDIRECT(DIR&amp;$2:$2),B_MSK[[#This Row],[//]])))</f>
        <v>0.17</v>
      </c>
      <c r="P304" s="3" t="str">
        <f ca="1">IF(B_MSK[[#This Row],[//]]="","",IF(INDEX(INDIRECT(DIR&amp;$2:$2),B_MSK[[#This Row],[//]])=0,"",INDEX(INDIRECT(DIR&amp;$2:$2),B_MSK[[#This Row],[//]])))</f>
        <v/>
      </c>
      <c r="Q304" s="12">
        <f ca="1">IF(B_MSK[[#This Row],[//]]="","",INDEX(INDIRECT(DIR&amp;$2:$2),B_MSK[[#This Row],[//]]))</f>
        <v>1245000</v>
      </c>
      <c r="R3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4" s="37">
        <f ca="1">IF(B_MSK[[#This Row],[//]]="","",INDEX(INDIRECT(DIR&amp;$2:$2),B_MSK[[#This Row],[//]]))</f>
        <v>0</v>
      </c>
      <c r="U304" s="38" t="str">
        <f ca="1">IF(SUMIF(B_MSK[NAMA BARANG],B_MSK[[#This Row],[NAMA BARANG]],B_MSK[JMLH BRG])=0,"",SUMIF(B_MSK[NAMA BARANG],B_MSK[[#This Row],[NAMA BARANG]],B_MSK[C]))</f>
        <v/>
      </c>
      <c r="V304" s="7" t="str">
        <f ca="1">IF(B_MSK[[#This Row],[//]]="","",INDEX(INDIRECT(DIR&amp;$2:$2),B_MSK[[#This Row],[//]]))</f>
        <v>KENKO ERASER ERW-20SQ WHITE</v>
      </c>
      <c r="W304" s="7" t="str">
        <f ca="1">LOWER(SUBSTITUTE(SUBSTITUTE(SUBSTITUTE(SUBSTITUTE(SUBSTITUTE(SUBSTITUTE(SUBSTITUTE(SUBSTITUTE(SUBSTITUTE(B_MSK[[#This Row],[N.B.nota]]," ",""),"-",""),"(",""),")",""),".",""),",",""),"/",""),"""",""),"+",""))</f>
        <v>kenkoerasererw20sqwhite</v>
      </c>
      <c r="X304" s="5" t="str">
        <f ca="1">IF(B_MSK[[#This Row],[N.B.nota]]="","",IF(MATCH(B_MSK[[#This Row],[concat]],[2]!db[NB NOTA_C],0)&gt;0,"ada",0))</f>
        <v>ada</v>
      </c>
      <c r="Y304" s="5" t="str">
        <f ca="1">IF(B_MSK[[#This Row],[N.B.nota]]="","",ADDRESS(ROW(B_MSK[QB]),COLUMN(B_MSK[QB]))&amp;":"&amp;ADDRESS(ROW(),COLUMN(B_MSK[QB])))</f>
        <v>$D$4:$D$304</v>
      </c>
      <c r="Z304" s="5">
        <f ca="1">IF(B_MSK[[#This Row],[concat]]="","",MATCH(B_MSK[[#This Row],[concat]],[2]!db[NB NOTA_C],0)+1)</f>
        <v>1315</v>
      </c>
      <c r="AA304" s="5" t="str">
        <f ca="1">IF(B_MSK[[#This Row],[//]]="","",HYPERLINK("[D:\kerja\BANK EXP\BARU\DB.XLSX]DB!e"&amp;B_MSK[[#This Row],[DB_ROW]],"&gt;"))</f>
        <v>&gt;</v>
      </c>
      <c r="AB304" s="30" t="str">
        <f ca="1">MID(B_MSK[[#This Row],[/ STN_1]],FIND(" ",B_MSK[[#This Row],[/ STN_1]])+1,LEN(B_MSK[[#This Row],[/ STN_1]]))</f>
        <v>BOX</v>
      </c>
      <c r="AC304" s="11">
        <f ca="1">IF(B_MSK[[#This Row],[//]]="","",IF(B_MSK[[#This Row],[ JUMLAH ]]="","",IF(B_MSK[[#This Row],[C]]="",B_MSK[[#This Row],[HARGA CTN]]/B_MSK[[#This Row],[JMLH BRG]],B_MSK[[#This Row],[HARGA CTN]]/B_MSK[[#This Row],[A_1]])))</f>
        <v>30000</v>
      </c>
      <c r="AD3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3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4" s="15" t="str">
        <f ca="1">IF(B_MSK[[#This Row],[HARGA_2]]="","",IF(MID(B_MSK[[#This Row],[/ STN_2]],FIND(" ",B_MSK[[#This Row],[/ STN_2]])+1,LEN(B_MSK[[#This Row],[/ STN_2]]))="LSN",B_MSK[[#This Row],[HARGA_2]]/12,""))</f>
        <v/>
      </c>
      <c r="AH304" s="7" t="str">
        <f ca="1">IF(B_MSK[[#This Row],[HARGA_3]]="","","/ "&amp;"PCS")</f>
        <v/>
      </c>
      <c r="AI304" s="15">
        <f ca="1">IF(B_MSK[[#This Row],[HARGA_3]]="",IF(B_MSK[[#This Row],[HARGA_2]]="",IF(B_MSK[[#This Row],[HARGA_1]]="","",B_MSK[[#This Row],[HARGA_1]]),B_MSK[[#This Row],[HARGA_2]]),B_MSK[[#This Row],[HARGA_3]])</f>
        <v>30000</v>
      </c>
      <c r="AJ304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304" s="5" t="str">
        <f ca="1">IF(B_MSK[[#This Row],[//]]="","",SUBSTITUTE(SUBSTITUTE(SUBSTITUTE(B_MSK[[#This Row],[QTY/ CTN]]," ","_",2),"(",""),")","")&amp;"_")</f>
        <v>50 BOX_</v>
      </c>
      <c r="AL304" s="5">
        <f ca="1">IF(B_MSK[[#This Row],[A_B]]="","",SEARCH("_",B_MSK[[#This Row],[A_B]]))</f>
        <v>7</v>
      </c>
      <c r="AM304" s="5">
        <f ca="1">IF(B_MSK[[#This Row],[A_B]]="","",LEN(B_MSK[[#This Row],[A_B]]))</f>
        <v>7</v>
      </c>
      <c r="AN304" s="5" t="str">
        <f ca="1">IF(B_MSK[[#This Row],[A_B]]="","",LEFT(B_MSK[[#This Row],[QTY/ CTN]],B_MSK[[#This Row],[A_B_1]]))</f>
        <v>50 BOX</v>
      </c>
      <c r="AO304" s="5" t="str">
        <f ca="1">IF(B_MSK[[#This Row],[A_B]]="","",LEFT(B_MSK[[#This Row],[A_]],SEARCH(" ",B_MSK[[#This Row],[A_]])-1))</f>
        <v>50</v>
      </c>
      <c r="AP304" s="5" t="str">
        <f ca="1">IF(B_MSK[[#This Row],[A_B]]="","",RIGHT(B_MSK[[#This Row],[A_]],LEN(B_MSK[[#This Row],[A_]])-SEARCH(" ",B_MSK[[#This Row],[A_]])))</f>
        <v>BOX</v>
      </c>
      <c r="AQ3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4" s="5" t="str">
        <f ca="1">IF(B_MSK[[#This Row],[B_]]="","",LEFT(B_MSK[[#This Row],[B_]],SEARCH(" ",B_MSK[[#This Row],[B_]])))</f>
        <v/>
      </c>
      <c r="AS304" s="5" t="str">
        <f ca="1">IF(B_MSK[[#This Row],[B_]]="","",RIGHT(B_MSK[[#This Row],[B_]],LEN(B_MSK[[#This Row],[B_]])-SEARCH(" ",B_MSK[[#This Row],[B_]])))</f>
        <v/>
      </c>
      <c r="AT304" s="5" t="str">
        <f ca="1">IF(B_MSK[[#This Row],[B_2]]="LSN",12,"")</f>
        <v/>
      </c>
      <c r="AU304" s="5" t="str">
        <f ca="1">IF(B_MSK[[#This Row],[C_1]]="","","PCS")</f>
        <v/>
      </c>
      <c r="AV304" s="5">
        <f ca="1">IF(B_MSK[[#This Row],[A_1]]="","",B_MSK[[#This Row],[A_1]]*IF(B_MSK[[#This Row],[B_1]]="",1,B_MSK[[#This Row],[B_1]])*IF(B_MSK[[#This Row],[C_1]]="",1,B_MSK[[#This Row],[C_1]]))</f>
        <v>50</v>
      </c>
      <c r="AW304" s="5" t="str">
        <f ca="1">IF(B_MSK[[#This Row],[C_2]]="",IF(B_MSK[[#This Row],[B_2]]="",IF(B_MSK[[#This Row],[A_2]]="","",B_MSK[[#This Row],[A_2]]),B_MSK[[#This Row],[B_2]]),B_MSK[[#This Row],[C_2]])</f>
        <v>BOX</v>
      </c>
      <c r="AX304" s="2">
        <f ca="1">IF(ISNUMBER(B_MSK[[#This Row],[TANGGAL DATANG]]),B_MSK[[#This Row],[TANGGAL DATANG]],AX303)</f>
        <v>44937</v>
      </c>
      <c r="AY304" s="5" t="e">
        <f ca="1">IF(B_MSK[[#This Row],[DB_ROW]]="","",INDEX([3]!db[JENIS],B_MSK[[#This Row],[DB_ROW]]-1))</f>
        <v>#REF!</v>
      </c>
      <c r="AZ304" s="5">
        <f ca="1">IF(B_MSK[[#This Row],[A_1]]="","",B_MSK[[#This Row],[A_1]])*1</f>
        <v>50</v>
      </c>
      <c r="BA304" s="5" t="str">
        <f ca="1">IF(B_MSK[[#This Row],[//]]="","",INDEX(INDIRECT(DIR&amp;$2:$2),B_MSK[[#This Row],[//]]))</f>
        <v>ARTO MORO</v>
      </c>
      <c r="BB304" s="5" t="str">
        <f ca="1">CONCATENATE(B_MSK[[#This Row],[concat]],B_MSK[[#This Row],[HARGA_X]],B_MSK[[#This Row],[SAT]])</f>
        <v>kenkoerasererw20sqwhite30000</v>
      </c>
    </row>
    <row r="305" spans="1:54" x14ac:dyDescent="0.25">
      <c r="A305" s="6" t="s">
        <v>128</v>
      </c>
      <c r="B305" s="5" t="str">
        <f ca="1">IF(B_MSK[[#This Row],[N_ID]]="","",INDEX(INDIRECT(DIR&amp;$2:$2),MATCH(B_MSK[[#This Row],[N_ID]],INDIRECT(DIR&amp;"!NOTA[ID_P]"),0)))</f>
        <v/>
      </c>
      <c r="C305" s="5" t="str">
        <f ca="1">IF(B_MSK[[#This Row],[//]]="","",HYPERLINK("["&amp;SUBSTITUTE(DIR,"'","")&amp;"]NOTA!D"&amp;B_MSK[[#This Row],[//]]+2,"&gt;"))</f>
        <v>&gt;</v>
      </c>
      <c r="D305" s="5" t="str">
        <f ca="1">IF(B_MSK[[#This Row],[N_ID]]="","",COUNTIF(INDIRECT(DIR&amp;"!NOTA[ID_H]"),B_MSK[[#This Row],[ID NOTA]]))</f>
        <v/>
      </c>
      <c r="E30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302</v>
      </c>
      <c r="F3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5" s="7" t="str">
        <f ca="1">IF(B_MSK[[#This Row],[stt]]="ada",INDEX([2]!db[NB BM],B_MSK[DB_ROW]-1),"")</f>
        <v>Stip Kenko ERB-40 SQ hitam</v>
      </c>
      <c r="H305" s="7" t="str">
        <f ca="1">IF(B_MSK[[#This Row],[//]]="","",INDEX(INDIRECT(DIR&amp;$2:$2),B_MSK[[#This Row],[//]]))</f>
        <v>KENKO SINAR INDONESIA</v>
      </c>
      <c r="I305" s="27" t="str">
        <f ca="1">IF(B_MSK[[#This Row],[//]]="","",INDEX(INDIRECT(DB_PATH&amp;$2:$2),B_MSK[[#This Row],[DB_ROW]]-1))</f>
        <v>50 BOX</v>
      </c>
      <c r="J305" s="5">
        <f ca="1">IF(B_MSK[[#This Row],[//]]="","",IF(INDEX(INDIRECT(DIR&amp;$2:$2),B_MSK[[#This Row],[//]])="","",INDEX(INDIRECT(DIR&amp;$2:$2),B_MSK[[#This Row],[//]])))</f>
        <v>2</v>
      </c>
      <c r="K305" s="5" t="str">
        <f ca="1">IF(B_MSK[[#This Row],[//]]="","",IF(INDEX(INDIRECT(DIR&amp;$2:$2),B_MSK[[#This Row],[//]])="","",INDEX(INDIRECT(DIR&amp;$2:$2),B_MSK[[#This Row],[//]])))</f>
        <v/>
      </c>
      <c r="L305" s="5" t="str">
        <f ca="1">IF(B_MSK[[#This Row],[//]]="","",IF(INDEX(INDIRECT(DIR&amp;$2:$2),B_MSK[[#This Row],[//]])="","",INDEX(INDIRECT(DIR&amp;$2:$2),B_MSK[[#This Row],[//]])))</f>
        <v/>
      </c>
      <c r="M305" s="13">
        <f ca="1">IF(B_MSK[[#This Row],[//]]="","",INDEX(INDIRECT(DIR&amp;$2:$2),B_MSK[[#This Row],[//]]))</f>
        <v>0</v>
      </c>
      <c r="N305" s="13">
        <f ca="1">IF(OR(B_MSK[[#This Row],[//]]="",),"",INDEX(INDIRECT(DIR&amp;$2:$2),B_MSK[[#This Row],[//]]))</f>
        <v>1375000</v>
      </c>
      <c r="O305" s="3">
        <f ca="1">IF(B_MSK[[#This Row],[//]]="","",IF(INDEX(INDIRECT(DIR&amp;$2:$2),B_MSK[[#This Row],[//]])=0,"",INDEX(INDIRECT(DIR&amp;$2:$2),B_MSK[[#This Row],[//]])))</f>
        <v>0.17</v>
      </c>
      <c r="P305" s="3" t="str">
        <f ca="1">IF(B_MSK[[#This Row],[//]]="","",IF(INDEX(INDIRECT(DIR&amp;$2:$2),B_MSK[[#This Row],[//]])=0,"",INDEX(INDIRECT(DIR&amp;$2:$2),B_MSK[[#This Row],[//]])))</f>
        <v/>
      </c>
      <c r="Q305" s="12">
        <f ca="1">IF(B_MSK[[#This Row],[//]]="","",INDEX(INDIRECT(DIR&amp;$2:$2),B_MSK[[#This Row],[//]]))</f>
        <v>2282500</v>
      </c>
      <c r="R3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5" s="37">
        <f ca="1">IF(B_MSK[[#This Row],[//]]="","",INDEX(INDIRECT(DIR&amp;$2:$2),B_MSK[[#This Row],[//]]))</f>
        <v>0</v>
      </c>
      <c r="U305" s="38" t="str">
        <f ca="1">IF(SUMIF(B_MSK[NAMA BARANG],B_MSK[[#This Row],[NAMA BARANG]],B_MSK[JMLH BRG])=0,"",SUMIF(B_MSK[NAMA BARANG],B_MSK[[#This Row],[NAMA BARANG]],B_MSK[C]))</f>
        <v/>
      </c>
      <c r="V305" s="7" t="str">
        <f ca="1">IF(B_MSK[[#This Row],[//]]="","",INDEX(INDIRECT(DIR&amp;$2:$2),B_MSK[[#This Row],[//]]))</f>
        <v>KENKO ERASER ERB-40SQ BLACK</v>
      </c>
      <c r="W305" s="7" t="str">
        <f ca="1">LOWER(SUBSTITUTE(SUBSTITUTE(SUBSTITUTE(SUBSTITUTE(SUBSTITUTE(SUBSTITUTE(SUBSTITUTE(SUBSTITUTE(SUBSTITUTE(B_MSK[[#This Row],[N.B.nota]]," ",""),"-",""),"(",""),")",""),".",""),",",""),"/",""),"""",""),"+",""))</f>
        <v>kenkoerasererb40sqblack</v>
      </c>
      <c r="X305" s="5" t="str">
        <f ca="1">IF(B_MSK[[#This Row],[N.B.nota]]="","",IF(MATCH(B_MSK[[#This Row],[concat]],[2]!db[NB NOTA_C],0)&gt;0,"ada",0))</f>
        <v>ada</v>
      </c>
      <c r="Y305" s="5" t="str">
        <f ca="1">IF(B_MSK[[#This Row],[N.B.nota]]="","",ADDRESS(ROW(B_MSK[QB]),COLUMN(B_MSK[QB]))&amp;":"&amp;ADDRESS(ROW(),COLUMN(B_MSK[QB])))</f>
        <v>$D$4:$D$305</v>
      </c>
      <c r="Z305" s="5">
        <f ca="1">IF(B_MSK[[#This Row],[concat]]="","",MATCH(B_MSK[[#This Row],[concat]],[2]!db[NB NOTA_C],0)+1)</f>
        <v>1145</v>
      </c>
      <c r="AA305" s="5" t="str">
        <f ca="1">IF(B_MSK[[#This Row],[//]]="","",HYPERLINK("[D:\kerja\BANK EXP\BARU\DB.XLSX]DB!e"&amp;B_MSK[[#This Row],[DB_ROW]],"&gt;"))</f>
        <v>&gt;</v>
      </c>
      <c r="AB305" s="30" t="str">
        <f ca="1">MID(B_MSK[[#This Row],[/ STN_1]],FIND(" ",B_MSK[[#This Row],[/ STN_1]])+1,LEN(B_MSK[[#This Row],[/ STN_1]]))</f>
        <v>BOX</v>
      </c>
      <c r="AC305" s="11">
        <f ca="1">IF(B_MSK[[#This Row],[//]]="","",IF(B_MSK[[#This Row],[ JUMLAH ]]="","",IF(B_MSK[[#This Row],[C]]="",B_MSK[[#This Row],[HARGA CTN]]/B_MSK[[#This Row],[JMLH BRG]],B_MSK[[#This Row],[HARGA CTN]]/B_MSK[[#This Row],[A_1]])))</f>
        <v>27500</v>
      </c>
      <c r="AD3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3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5" s="15" t="str">
        <f ca="1">IF(B_MSK[[#This Row],[HARGA_2]]="","",IF(MID(B_MSK[[#This Row],[/ STN_2]],FIND(" ",B_MSK[[#This Row],[/ STN_2]])+1,LEN(B_MSK[[#This Row],[/ STN_2]]))="LSN",B_MSK[[#This Row],[HARGA_2]]/12,""))</f>
        <v/>
      </c>
      <c r="AH305" s="7" t="str">
        <f ca="1">IF(B_MSK[[#This Row],[HARGA_3]]="","","/ "&amp;"PCS")</f>
        <v/>
      </c>
      <c r="AI305" s="15">
        <f ca="1">IF(B_MSK[[#This Row],[HARGA_3]]="",IF(B_MSK[[#This Row],[HARGA_2]]="",IF(B_MSK[[#This Row],[HARGA_1]]="","",B_MSK[[#This Row],[HARGA_1]]),B_MSK[[#This Row],[HARGA_2]]),B_MSK[[#This Row],[HARGA_3]])</f>
        <v>27500</v>
      </c>
      <c r="AJ305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305" s="5" t="str">
        <f ca="1">IF(B_MSK[[#This Row],[//]]="","",SUBSTITUTE(SUBSTITUTE(SUBSTITUTE(B_MSK[[#This Row],[QTY/ CTN]]," ","_",2),"(",""),")","")&amp;"_")</f>
        <v>50 BOX_</v>
      </c>
      <c r="AL305" s="5">
        <f ca="1">IF(B_MSK[[#This Row],[A_B]]="","",SEARCH("_",B_MSK[[#This Row],[A_B]]))</f>
        <v>7</v>
      </c>
      <c r="AM305" s="5">
        <f ca="1">IF(B_MSK[[#This Row],[A_B]]="","",LEN(B_MSK[[#This Row],[A_B]]))</f>
        <v>7</v>
      </c>
      <c r="AN305" s="5" t="str">
        <f ca="1">IF(B_MSK[[#This Row],[A_B]]="","",LEFT(B_MSK[[#This Row],[QTY/ CTN]],B_MSK[[#This Row],[A_B_1]]))</f>
        <v>50 BOX</v>
      </c>
      <c r="AO305" s="5" t="str">
        <f ca="1">IF(B_MSK[[#This Row],[A_B]]="","",LEFT(B_MSK[[#This Row],[A_]],SEARCH(" ",B_MSK[[#This Row],[A_]])-1))</f>
        <v>50</v>
      </c>
      <c r="AP305" s="5" t="str">
        <f ca="1">IF(B_MSK[[#This Row],[A_B]]="","",RIGHT(B_MSK[[#This Row],[A_]],LEN(B_MSK[[#This Row],[A_]])-SEARCH(" ",B_MSK[[#This Row],[A_]])))</f>
        <v>BOX</v>
      </c>
      <c r="AQ3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5" s="5" t="str">
        <f ca="1">IF(B_MSK[[#This Row],[B_]]="","",LEFT(B_MSK[[#This Row],[B_]],SEARCH(" ",B_MSK[[#This Row],[B_]])))</f>
        <v/>
      </c>
      <c r="AS305" s="5" t="str">
        <f ca="1">IF(B_MSK[[#This Row],[B_]]="","",RIGHT(B_MSK[[#This Row],[B_]],LEN(B_MSK[[#This Row],[B_]])-SEARCH(" ",B_MSK[[#This Row],[B_]])))</f>
        <v/>
      </c>
      <c r="AT305" s="5" t="str">
        <f ca="1">IF(B_MSK[[#This Row],[B_2]]="LSN",12,"")</f>
        <v/>
      </c>
      <c r="AU305" s="5" t="str">
        <f ca="1">IF(B_MSK[[#This Row],[C_1]]="","","PCS")</f>
        <v/>
      </c>
      <c r="AV305" s="5">
        <f ca="1">IF(B_MSK[[#This Row],[A_1]]="","",B_MSK[[#This Row],[A_1]]*IF(B_MSK[[#This Row],[B_1]]="",1,B_MSK[[#This Row],[B_1]])*IF(B_MSK[[#This Row],[C_1]]="",1,B_MSK[[#This Row],[C_1]]))</f>
        <v>50</v>
      </c>
      <c r="AW305" s="5" t="str">
        <f ca="1">IF(B_MSK[[#This Row],[C_2]]="",IF(B_MSK[[#This Row],[B_2]]="",IF(B_MSK[[#This Row],[A_2]]="","",B_MSK[[#This Row],[A_2]]),B_MSK[[#This Row],[B_2]]),B_MSK[[#This Row],[C_2]])</f>
        <v>BOX</v>
      </c>
      <c r="AX305" s="2">
        <f ca="1">IF(ISNUMBER(B_MSK[[#This Row],[TANGGAL DATANG]]),B_MSK[[#This Row],[TANGGAL DATANG]],AX304)</f>
        <v>44937</v>
      </c>
      <c r="AY305" s="5" t="e">
        <f ca="1">IF(B_MSK[[#This Row],[DB_ROW]]="","",INDEX([3]!db[JENIS],B_MSK[[#This Row],[DB_ROW]]-1))</f>
        <v>#REF!</v>
      </c>
      <c r="AZ305" s="5">
        <f ca="1">IF(B_MSK[[#This Row],[A_1]]="","",B_MSK[[#This Row],[A_1]])*1</f>
        <v>50</v>
      </c>
      <c r="BA305" s="5" t="str">
        <f ca="1">IF(B_MSK[[#This Row],[//]]="","",INDEX(INDIRECT(DIR&amp;$2:$2),B_MSK[[#This Row],[//]]))</f>
        <v>ARTO MORO</v>
      </c>
      <c r="BB305" s="5" t="str">
        <f ca="1">CONCATENATE(B_MSK[[#This Row],[concat]],B_MSK[[#This Row],[HARGA_X]],B_MSK[[#This Row],[SAT]])</f>
        <v>kenkoerasererb40sqblack27500</v>
      </c>
    </row>
    <row r="306" spans="1:54" x14ac:dyDescent="0.25">
      <c r="A306" s="6" t="s">
        <v>128</v>
      </c>
      <c r="B306" s="5" t="str">
        <f ca="1">IF(B_MSK[[#This Row],[N_ID]]="","",INDEX(INDIRECT(DIR&amp;$2:$2),MATCH(B_MSK[[#This Row],[N_ID]],INDIRECT(DIR&amp;"!NOTA[ID_P]"),0)))</f>
        <v/>
      </c>
      <c r="C306" s="5" t="str">
        <f ca="1">IF(B_MSK[[#This Row],[//]]="","",HYPERLINK("["&amp;SUBSTITUTE(DIR,"'","")&amp;"]NOTA!D"&amp;B_MSK[[#This Row],[//]]+2,"&gt;"))</f>
        <v>&gt;</v>
      </c>
      <c r="D306" s="5" t="str">
        <f ca="1">IF(B_MSK[[#This Row],[N_ID]]="","",COUNTIF(INDIRECT(DIR&amp;"!NOTA[ID_H]"),B_MSK[[#This Row],[ID NOTA]]))</f>
        <v/>
      </c>
      <c r="E30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303</v>
      </c>
      <c r="F3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6" s="7" t="str">
        <f ca="1">IF(B_MSK[[#This Row],[stt]]="ada",INDEX([2]!db[NB BM],B_MSK[DB_ROW]-1),"")</f>
        <v>Stampad Kenko no.0</v>
      </c>
      <c r="H306" s="7" t="str">
        <f ca="1">IF(B_MSK[[#This Row],[//]]="","",INDEX(INDIRECT(DIR&amp;$2:$2),B_MSK[[#This Row],[//]]))</f>
        <v>KENKO SINAR INDONESIA</v>
      </c>
      <c r="I306" s="27" t="str">
        <f ca="1">IF(B_MSK[[#This Row],[//]]="","",INDEX(INDIRECT(DB_PATH&amp;$2:$2),B_MSK[[#This Row],[DB_ROW]]-1))</f>
        <v>18 LSN</v>
      </c>
      <c r="J306" s="5">
        <f ca="1">IF(B_MSK[[#This Row],[//]]="","",IF(INDEX(INDIRECT(DIR&amp;$2:$2),B_MSK[[#This Row],[//]])="","",INDEX(INDIRECT(DIR&amp;$2:$2),B_MSK[[#This Row],[//]])))</f>
        <v>1</v>
      </c>
      <c r="K306" s="5" t="str">
        <f ca="1">IF(B_MSK[[#This Row],[//]]="","",IF(INDEX(INDIRECT(DIR&amp;$2:$2),B_MSK[[#This Row],[//]])="","",INDEX(INDIRECT(DIR&amp;$2:$2),B_MSK[[#This Row],[//]])))</f>
        <v/>
      </c>
      <c r="L306" s="5" t="str">
        <f ca="1">IF(B_MSK[[#This Row],[//]]="","",IF(INDEX(INDIRECT(DIR&amp;$2:$2),B_MSK[[#This Row],[//]])="","",INDEX(INDIRECT(DIR&amp;$2:$2),B_MSK[[#This Row],[//]])))</f>
        <v/>
      </c>
      <c r="M306" s="13">
        <f ca="1">IF(B_MSK[[#This Row],[//]]="","",INDEX(INDIRECT(DIR&amp;$2:$2),B_MSK[[#This Row],[//]]))</f>
        <v>0</v>
      </c>
      <c r="N306" s="13">
        <f ca="1">IF(OR(B_MSK[[#This Row],[//]]="",),"",INDEX(INDIRECT(DIR&amp;$2:$2),B_MSK[[#This Row],[//]]))</f>
        <v>1069200</v>
      </c>
      <c r="O306" s="3">
        <f ca="1">IF(B_MSK[[#This Row],[//]]="","",IF(INDEX(INDIRECT(DIR&amp;$2:$2),B_MSK[[#This Row],[//]])=0,"",INDEX(INDIRECT(DIR&amp;$2:$2),B_MSK[[#This Row],[//]])))</f>
        <v>0.17</v>
      </c>
      <c r="P306" s="3" t="str">
        <f ca="1">IF(B_MSK[[#This Row],[//]]="","",IF(INDEX(INDIRECT(DIR&amp;$2:$2),B_MSK[[#This Row],[//]])=0,"",INDEX(INDIRECT(DIR&amp;$2:$2),B_MSK[[#This Row],[//]])))</f>
        <v/>
      </c>
      <c r="Q306" s="12">
        <f ca="1">IF(B_MSK[[#This Row],[//]]="","",INDEX(INDIRECT(DIR&amp;$2:$2),B_MSK[[#This Row],[//]]))</f>
        <v>887436</v>
      </c>
      <c r="R30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0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06" s="37">
        <f ca="1">IF(B_MSK[[#This Row],[//]]="","",INDEX(INDIRECT(DIR&amp;$2:$2),B_MSK[[#This Row],[//]]))</f>
        <v>0</v>
      </c>
      <c r="U306" s="38" t="str">
        <f ca="1">IF(SUMIF(B_MSK[NAMA BARANG],B_MSK[[#This Row],[NAMA BARANG]],B_MSK[JMLH BRG])=0,"",SUMIF(B_MSK[NAMA BARANG],B_MSK[[#This Row],[NAMA BARANG]],B_MSK[C]))</f>
        <v/>
      </c>
      <c r="V306" s="7" t="str">
        <f ca="1">IF(B_MSK[[#This Row],[//]]="","",INDEX(INDIRECT(DIR&amp;$2:$2),B_MSK[[#This Row],[//]]))</f>
        <v>KENKO STAMP PAD NO.0</v>
      </c>
      <c r="W306" s="7" t="str">
        <f ca="1">LOWER(SUBSTITUTE(SUBSTITUTE(SUBSTITUTE(SUBSTITUTE(SUBSTITUTE(SUBSTITUTE(SUBSTITUTE(SUBSTITUTE(SUBSTITUTE(B_MSK[[#This Row],[N.B.nota]]," ",""),"-",""),"(",""),")",""),".",""),",",""),"/",""),"""",""),"+",""))</f>
        <v>kenkostamppadno0</v>
      </c>
      <c r="X306" s="5" t="str">
        <f ca="1">IF(B_MSK[[#This Row],[N.B.nota]]="","",IF(MATCH(B_MSK[[#This Row],[concat]],[2]!db[NB NOTA_C],0)&gt;0,"ada",0))</f>
        <v>ada</v>
      </c>
      <c r="Y306" s="5" t="str">
        <f ca="1">IF(B_MSK[[#This Row],[N.B.nota]]="","",ADDRESS(ROW(B_MSK[QB]),COLUMN(B_MSK[QB]))&amp;":"&amp;ADDRESS(ROW(),COLUMN(B_MSK[QB])))</f>
        <v>$D$4:$D$306</v>
      </c>
      <c r="Z306" s="5">
        <f ca="1">IF(B_MSK[[#This Row],[concat]]="","",MATCH(B_MSK[[#This Row],[concat]],[2]!db[NB NOTA_C],0)+1)</f>
        <v>1287</v>
      </c>
      <c r="AA306" s="5" t="str">
        <f ca="1">IF(B_MSK[[#This Row],[//]]="","",HYPERLINK("[D:\kerja\BANK EXP\BARU\DB.XLSX]DB!e"&amp;B_MSK[[#This Row],[DB_ROW]],"&gt;"))</f>
        <v>&gt;</v>
      </c>
      <c r="AB306" s="30" t="str">
        <f ca="1">MID(B_MSK[[#This Row],[/ STN_1]],FIND(" ",B_MSK[[#This Row],[/ STN_1]])+1,LEN(B_MSK[[#This Row],[/ STN_1]]))</f>
        <v>LSN</v>
      </c>
      <c r="AC306" s="11">
        <f ca="1">IF(B_MSK[[#This Row],[//]]="","",IF(B_MSK[[#This Row],[ JUMLAH ]]="","",IF(B_MSK[[#This Row],[C]]="",B_MSK[[#This Row],[HARGA CTN]]/B_MSK[[#This Row],[JMLH BRG]],B_MSK[[#This Row],[HARGA CTN]]/B_MSK[[#This Row],[A_1]])))</f>
        <v>59400</v>
      </c>
      <c r="AD3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0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4950</v>
      </c>
      <c r="AF30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06" s="15" t="str">
        <f ca="1">IF(B_MSK[[#This Row],[HARGA_2]]="","",IF(MID(B_MSK[[#This Row],[/ STN_2]],FIND(" ",B_MSK[[#This Row],[/ STN_2]])+1,LEN(B_MSK[[#This Row],[/ STN_2]]))="LSN",B_MSK[[#This Row],[HARGA_2]]/12,""))</f>
        <v/>
      </c>
      <c r="AH306" s="7" t="str">
        <f ca="1">IF(B_MSK[[#This Row],[HARGA_3]]="","","/ "&amp;"PCS")</f>
        <v/>
      </c>
      <c r="AI306" s="15">
        <f ca="1">IF(B_MSK[[#This Row],[HARGA_3]]="",IF(B_MSK[[#This Row],[HARGA_2]]="",IF(B_MSK[[#This Row],[HARGA_1]]="","",B_MSK[[#This Row],[HARGA_1]]),B_MSK[[#This Row],[HARGA_2]]),B_MSK[[#This Row],[HARGA_3]])</f>
        <v>4950</v>
      </c>
      <c r="AJ30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6" s="5" t="str">
        <f ca="1">IF(B_MSK[[#This Row],[//]]="","",SUBSTITUTE(SUBSTITUTE(SUBSTITUTE(B_MSK[[#This Row],[QTY/ CTN]]," ","_",2),"(",""),")","")&amp;"_")</f>
        <v>18 LSN_</v>
      </c>
      <c r="AL306" s="5">
        <f ca="1">IF(B_MSK[[#This Row],[A_B]]="","",SEARCH("_",B_MSK[[#This Row],[A_B]]))</f>
        <v>7</v>
      </c>
      <c r="AM306" s="5">
        <f ca="1">IF(B_MSK[[#This Row],[A_B]]="","",LEN(B_MSK[[#This Row],[A_B]]))</f>
        <v>7</v>
      </c>
      <c r="AN306" s="5" t="str">
        <f ca="1">IF(B_MSK[[#This Row],[A_B]]="","",LEFT(B_MSK[[#This Row],[QTY/ CTN]],B_MSK[[#This Row],[A_B_1]]))</f>
        <v>18 LSN</v>
      </c>
      <c r="AO306" s="5" t="str">
        <f ca="1">IF(B_MSK[[#This Row],[A_B]]="","",LEFT(B_MSK[[#This Row],[A_]],SEARCH(" ",B_MSK[[#This Row],[A_]])-1))</f>
        <v>18</v>
      </c>
      <c r="AP306" s="5" t="str">
        <f ca="1">IF(B_MSK[[#This Row],[A_B]]="","",RIGHT(B_MSK[[#This Row],[A_]],LEN(B_MSK[[#This Row],[A_]])-SEARCH(" ",B_MSK[[#This Row],[A_]])))</f>
        <v>LSN</v>
      </c>
      <c r="AQ3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06" s="5" t="str">
        <f ca="1">IF(B_MSK[[#This Row],[B_]]="","",LEFT(B_MSK[[#This Row],[B_]],SEARCH(" ",B_MSK[[#This Row],[B_]])))</f>
        <v xml:space="preserve">12 </v>
      </c>
      <c r="AS306" s="5" t="str">
        <f ca="1">IF(B_MSK[[#This Row],[B_]]="","",RIGHT(B_MSK[[#This Row],[B_]],LEN(B_MSK[[#This Row],[B_]])-SEARCH(" ",B_MSK[[#This Row],[B_]])))</f>
        <v>PCS</v>
      </c>
      <c r="AT306" s="5" t="str">
        <f ca="1">IF(B_MSK[[#This Row],[B_2]]="LSN",12,"")</f>
        <v/>
      </c>
      <c r="AU306" s="5" t="str">
        <f ca="1">IF(B_MSK[[#This Row],[C_1]]="","","PCS")</f>
        <v/>
      </c>
      <c r="AV306" s="5">
        <f ca="1">IF(B_MSK[[#This Row],[A_1]]="","",B_MSK[[#This Row],[A_1]]*IF(B_MSK[[#This Row],[B_1]]="",1,B_MSK[[#This Row],[B_1]])*IF(B_MSK[[#This Row],[C_1]]="",1,B_MSK[[#This Row],[C_1]]))</f>
        <v>216</v>
      </c>
      <c r="AW306" s="5" t="str">
        <f ca="1">IF(B_MSK[[#This Row],[C_2]]="",IF(B_MSK[[#This Row],[B_2]]="",IF(B_MSK[[#This Row],[A_2]]="","",B_MSK[[#This Row],[A_2]]),B_MSK[[#This Row],[B_2]]),B_MSK[[#This Row],[C_2]])</f>
        <v>PCS</v>
      </c>
      <c r="AX306" s="2">
        <f ca="1">IF(ISNUMBER(B_MSK[[#This Row],[TANGGAL DATANG]]),B_MSK[[#This Row],[TANGGAL DATANG]],AX305)</f>
        <v>44937</v>
      </c>
      <c r="AY306" s="5" t="e">
        <f ca="1">IF(B_MSK[[#This Row],[DB_ROW]]="","",INDEX([3]!db[JENIS],B_MSK[[#This Row],[DB_ROW]]-1))</f>
        <v>#REF!</v>
      </c>
      <c r="AZ306" s="5">
        <f ca="1">IF(B_MSK[[#This Row],[A_1]]="","",B_MSK[[#This Row],[A_1]])*1</f>
        <v>18</v>
      </c>
      <c r="BA306" s="5" t="str">
        <f ca="1">IF(B_MSK[[#This Row],[//]]="","",INDEX(INDIRECT(DIR&amp;$2:$2),B_MSK[[#This Row],[//]]))</f>
        <v>ARTO MORO</v>
      </c>
      <c r="BB306" s="5" t="str">
        <f ca="1">CONCATENATE(B_MSK[[#This Row],[concat]],B_MSK[[#This Row],[HARGA_X]],B_MSK[[#This Row],[SAT]])</f>
        <v>kenkostamppadno04950</v>
      </c>
    </row>
    <row r="307" spans="1:54" x14ac:dyDescent="0.25">
      <c r="A307" s="6" t="s">
        <v>128</v>
      </c>
      <c r="B307" s="5" t="str">
        <f ca="1">IF(B_MSK[[#This Row],[N_ID]]="","",INDEX(INDIRECT(DIR&amp;$2:$2),MATCH(B_MSK[[#This Row],[N_ID]],INDIRECT(DIR&amp;"!NOTA[ID_P]"),0)))</f>
        <v/>
      </c>
      <c r="C307" s="5" t="str">
        <f ca="1">IF(B_MSK[[#This Row],[//]]="","",HYPERLINK("["&amp;SUBSTITUTE(DIR,"'","")&amp;"]NOTA!D"&amp;B_MSK[[#This Row],[//]]+2,"&gt;"))</f>
        <v/>
      </c>
      <c r="D307" s="5" t="str">
        <f ca="1">IF(B_MSK[[#This Row],[N_ID]]="","",COUNTIF(INDIRECT(DIR&amp;"!NOTA[ID_H]"),B_MSK[[#This Row],[ID NOTA]]))</f>
        <v/>
      </c>
      <c r="E3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7" s="7" t="str">
        <f ca="1">IF(B_MSK[[#This Row],[stt]]="ada",INDEX([2]!db[NB BM],B_MSK[DB_ROW]-1),"")</f>
        <v/>
      </c>
      <c r="H307" s="7" t="str">
        <f ca="1">IF(B_MSK[[#This Row],[//]]="","",INDEX(INDIRECT(DIR&amp;$2:$2),B_MSK[[#This Row],[//]]))</f>
        <v/>
      </c>
      <c r="I307" s="27" t="str">
        <f ca="1">IF(B_MSK[[#This Row],[//]]="","",INDEX(INDIRECT(DB_PATH&amp;$2:$2),B_MSK[[#This Row],[DB_ROW]]-1))</f>
        <v/>
      </c>
      <c r="J307" s="5" t="str">
        <f ca="1">IF(B_MSK[[#This Row],[//]]="","",IF(INDEX(INDIRECT(DIR&amp;$2:$2),B_MSK[[#This Row],[//]])="","",INDEX(INDIRECT(DIR&amp;$2:$2),B_MSK[[#This Row],[//]])))</f>
        <v/>
      </c>
      <c r="K307" s="5" t="str">
        <f ca="1">IF(B_MSK[[#This Row],[//]]="","",IF(INDEX(INDIRECT(DIR&amp;$2:$2),B_MSK[[#This Row],[//]])="","",INDEX(INDIRECT(DIR&amp;$2:$2),B_MSK[[#This Row],[//]])))</f>
        <v/>
      </c>
      <c r="L307" s="5" t="str">
        <f ca="1">IF(B_MSK[[#This Row],[//]]="","",IF(INDEX(INDIRECT(DIR&amp;$2:$2),B_MSK[[#This Row],[//]])="","",INDEX(INDIRECT(DIR&amp;$2:$2),B_MSK[[#This Row],[//]])))</f>
        <v/>
      </c>
      <c r="M307" s="13" t="str">
        <f ca="1">IF(B_MSK[[#This Row],[//]]="","",INDEX(INDIRECT(DIR&amp;$2:$2),B_MSK[[#This Row],[//]]))</f>
        <v/>
      </c>
      <c r="N307" s="13" t="str">
        <f ca="1">IF(OR(B_MSK[[#This Row],[//]]="",),"",INDEX(INDIRECT(DIR&amp;$2:$2),B_MSK[[#This Row],[//]]))</f>
        <v/>
      </c>
      <c r="O307" s="3" t="str">
        <f ca="1">IF(B_MSK[[#This Row],[//]]="","",IF(INDEX(INDIRECT(DIR&amp;$2:$2),B_MSK[[#This Row],[//]])=0,"",INDEX(INDIRECT(DIR&amp;$2:$2),B_MSK[[#This Row],[//]])))</f>
        <v/>
      </c>
      <c r="P307" s="3" t="str">
        <f ca="1">IF(B_MSK[[#This Row],[//]]="","",IF(INDEX(INDIRECT(DIR&amp;$2:$2),B_MSK[[#This Row],[//]])=0,"",INDEX(INDIRECT(DIR&amp;$2:$2),B_MSK[[#This Row],[//]])))</f>
        <v/>
      </c>
      <c r="Q307" s="12" t="str">
        <f ca="1">IF(B_MSK[[#This Row],[//]]="","",INDEX(INDIRECT(DIR&amp;$2:$2),B_MSK[[#This Row],[//]]))</f>
        <v/>
      </c>
      <c r="R3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7" s="37" t="str">
        <f ca="1">IF(B_MSK[[#This Row],[//]]="","",INDEX(INDIRECT(DIR&amp;$2:$2),B_MSK[[#This Row],[//]]))</f>
        <v/>
      </c>
      <c r="U307" s="38" t="str">
        <f ca="1">IF(SUMIF(B_MSK[NAMA BARANG],B_MSK[[#This Row],[NAMA BARANG]],B_MSK[JMLH BRG])=0,"",SUMIF(B_MSK[NAMA BARANG],B_MSK[[#This Row],[NAMA BARANG]],B_MSK[C]))</f>
        <v/>
      </c>
      <c r="V307" s="7" t="str">
        <f ca="1">IF(B_MSK[[#This Row],[//]]="","",INDEX(INDIRECT(DIR&amp;$2:$2),B_MSK[[#This Row],[//]]))</f>
        <v/>
      </c>
      <c r="W3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7" s="5" t="str">
        <f ca="1">IF(B_MSK[[#This Row],[N.B.nota]]="","",IF(MATCH(B_MSK[[#This Row],[concat]],[2]!db[NB NOTA_C],0)&gt;0,"ada",0))</f>
        <v/>
      </c>
      <c r="Y307" s="5" t="str">
        <f ca="1">IF(B_MSK[[#This Row],[N.B.nota]]="","",ADDRESS(ROW(B_MSK[QB]),COLUMN(B_MSK[QB]))&amp;":"&amp;ADDRESS(ROW(),COLUMN(B_MSK[QB])))</f>
        <v/>
      </c>
      <c r="Z307" s="5" t="str">
        <f ca="1">IF(B_MSK[[#This Row],[concat]]="","",MATCH(B_MSK[[#This Row],[concat]],[2]!db[NB NOTA_C],0)+1)</f>
        <v/>
      </c>
      <c r="AA307" s="5" t="str">
        <f ca="1">IF(B_MSK[[#This Row],[//]]="","",HYPERLINK("[D:\kerja\BANK EXP\BARU\DB.XLSX]DB!e"&amp;B_MSK[[#This Row],[DB_ROW]],"&gt;"))</f>
        <v/>
      </c>
      <c r="AB307" s="30" t="e">
        <f ca="1">MID(B_MSK[[#This Row],[/ STN_1]],FIND(" ",B_MSK[[#This Row],[/ STN_1]])+1,LEN(B_MSK[[#This Row],[/ STN_1]]))</f>
        <v>#VALUE!</v>
      </c>
      <c r="AC3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7" s="15" t="str">
        <f ca="1">IF(B_MSK[[#This Row],[HARGA_2]]="","",IF(MID(B_MSK[[#This Row],[/ STN_2]],FIND(" ",B_MSK[[#This Row],[/ STN_2]])+1,LEN(B_MSK[[#This Row],[/ STN_2]]))="LSN",B_MSK[[#This Row],[HARGA_2]]/12,""))</f>
        <v/>
      </c>
      <c r="AH307" s="7" t="str">
        <f ca="1">IF(B_MSK[[#This Row],[HARGA_3]]="","","/ "&amp;"PCS")</f>
        <v/>
      </c>
      <c r="AI307" s="15" t="str">
        <f ca="1">IF(B_MSK[[#This Row],[HARGA_3]]="",IF(B_MSK[[#This Row],[HARGA_2]]="",IF(B_MSK[[#This Row],[HARGA_1]]="","",B_MSK[[#This Row],[HARGA_1]]),B_MSK[[#This Row],[HARGA_2]]),B_MSK[[#This Row],[HARGA_3]])</f>
        <v/>
      </c>
      <c r="AJ307" s="15" t="str">
        <f ca="1">IF(B_MSK[[#This Row],[/ STN_3]]="",IF(B_MSK[[#This Row],[/ STN_2]]="",IF(B_MSK[[#This Row],[/ STN_1]]="","",B_MSK[[#This Row],[/ STN_1]]),B_MSK[[#This Row],[/ STN_2]]),B_MSK[[#This Row],[/ STN_3]])</f>
        <v/>
      </c>
      <c r="AK307" s="5" t="str">
        <f ca="1">IF(B_MSK[[#This Row],[//]]="","",SUBSTITUTE(SUBSTITUTE(SUBSTITUTE(B_MSK[[#This Row],[QTY/ CTN]]," ","_",2),"(",""),")","")&amp;"_")</f>
        <v/>
      </c>
      <c r="AL307" s="5" t="str">
        <f ca="1">IF(B_MSK[[#This Row],[A_B]]="","",SEARCH("_",B_MSK[[#This Row],[A_B]]))</f>
        <v/>
      </c>
      <c r="AM307" s="5" t="str">
        <f ca="1">IF(B_MSK[[#This Row],[A_B]]="","",LEN(B_MSK[[#This Row],[A_B]]))</f>
        <v/>
      </c>
      <c r="AN307" s="5" t="str">
        <f ca="1">IF(B_MSK[[#This Row],[A_B]]="","",LEFT(B_MSK[[#This Row],[QTY/ CTN]],B_MSK[[#This Row],[A_B_1]]))</f>
        <v/>
      </c>
      <c r="AO307" s="5" t="str">
        <f ca="1">IF(B_MSK[[#This Row],[A_B]]="","",LEFT(B_MSK[[#This Row],[A_]],SEARCH(" ",B_MSK[[#This Row],[A_]])-1))</f>
        <v/>
      </c>
      <c r="AP307" s="5" t="str">
        <f ca="1">IF(B_MSK[[#This Row],[A_B]]="","",RIGHT(B_MSK[[#This Row],[A_]],LEN(B_MSK[[#This Row],[A_]])-SEARCH(" ",B_MSK[[#This Row],[A_]])))</f>
        <v/>
      </c>
      <c r="AQ3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7" s="5" t="str">
        <f ca="1">IF(B_MSK[[#This Row],[B_]]="","",LEFT(B_MSK[[#This Row],[B_]],SEARCH(" ",B_MSK[[#This Row],[B_]])))</f>
        <v/>
      </c>
      <c r="AS307" s="5" t="str">
        <f ca="1">IF(B_MSK[[#This Row],[B_]]="","",RIGHT(B_MSK[[#This Row],[B_]],LEN(B_MSK[[#This Row],[B_]])-SEARCH(" ",B_MSK[[#This Row],[B_]])))</f>
        <v/>
      </c>
      <c r="AT307" s="5" t="str">
        <f ca="1">IF(B_MSK[[#This Row],[B_2]]="LSN",12,"")</f>
        <v/>
      </c>
      <c r="AU307" s="5" t="str">
        <f ca="1">IF(B_MSK[[#This Row],[C_1]]="","","PCS")</f>
        <v/>
      </c>
      <c r="AV307" s="5" t="str">
        <f ca="1">IF(B_MSK[[#This Row],[A_1]]="","",B_MSK[[#This Row],[A_1]]*IF(B_MSK[[#This Row],[B_1]]="",1,B_MSK[[#This Row],[B_1]])*IF(B_MSK[[#This Row],[C_1]]="",1,B_MSK[[#This Row],[C_1]]))</f>
        <v/>
      </c>
      <c r="AW307" s="5" t="str">
        <f ca="1">IF(B_MSK[[#This Row],[C_2]]="",IF(B_MSK[[#This Row],[B_2]]="",IF(B_MSK[[#This Row],[A_2]]="","",B_MSK[[#This Row],[A_2]]),B_MSK[[#This Row],[B_2]]),B_MSK[[#This Row],[C_2]])</f>
        <v/>
      </c>
      <c r="AX307" s="2">
        <f ca="1">IF(ISNUMBER(B_MSK[[#This Row],[TANGGAL DATANG]]),B_MSK[[#This Row],[TANGGAL DATANG]],AX306)</f>
        <v>44937</v>
      </c>
      <c r="AY307" s="5" t="str">
        <f ca="1">IF(B_MSK[[#This Row],[DB_ROW]]="","",INDEX([3]!db[JENIS],B_MSK[[#This Row],[DB_ROW]]-1))</f>
        <v/>
      </c>
      <c r="AZ307" s="5" t="e">
        <f ca="1">IF(B_MSK[[#This Row],[A_1]]="","",B_MSK[[#This Row],[A_1]])*1</f>
        <v>#VALUE!</v>
      </c>
      <c r="BA307" s="5" t="str">
        <f ca="1">IF(B_MSK[[#This Row],[//]]="","",INDEX(INDIRECT(DIR&amp;$2:$2),B_MSK[[#This Row],[//]]))</f>
        <v/>
      </c>
      <c r="BB307" s="5" t="str">
        <f ca="1">CONCATENATE(B_MSK[[#This Row],[concat]],B_MSK[[#This Row],[HARGA_X]],B_MSK[[#This Row],[SAT]])</f>
        <v/>
      </c>
    </row>
    <row r="308" spans="1:54" x14ac:dyDescent="0.25">
      <c r="A308" s="6" t="s">
        <v>272</v>
      </c>
      <c r="B308" s="5">
        <f ca="1">IF(B_MSK[[#This Row],[N_ID]]="","",INDEX(INDIRECT(DIR&amp;$2:$2),MATCH(B_MSK[[#This Row],[N_ID]],INDIRECT(DIR&amp;"!NOTA[ID_P]"),0)))</f>
        <v>58</v>
      </c>
      <c r="C308" s="5" t="str">
        <f ca="1">IF(B_MSK[[#This Row],[//]]="","",HYPERLINK("["&amp;SUBSTITUTE(DIR,"'","")&amp;"]NOTA!D"&amp;B_MSK[[#This Row],[//]]+2,"&gt;"))</f>
        <v>&gt;</v>
      </c>
      <c r="D308" s="5">
        <f ca="1">IF(B_MSK[[#This Row],[N_ID]]="","",COUNTIF(INDIRECT(DIR&amp;"!NOTA[ID_H]"),B_MSK[[#This Row],[ID NOTA]]))</f>
        <v>2</v>
      </c>
      <c r="E30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305</v>
      </c>
      <c r="F3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8" s="7" t="str">
        <f ca="1">IF(B_MSK[[#This Row],[stt]]="ada",INDEX([2]!db[NB BM],B_MSK[DB_ROW]-1),"")</f>
        <v>Tipe-ex Kenko KE-823 M</v>
      </c>
      <c r="H308" s="7" t="str">
        <f ca="1">IF(B_MSK[[#This Row],[//]]="","",INDEX(INDIRECT(DIR&amp;$2:$2),B_MSK[[#This Row],[//]]))</f>
        <v>KENKO SINAR INDONESIA</v>
      </c>
      <c r="I308" s="27" t="str">
        <f ca="1">IF(B_MSK[[#This Row],[//]]="","",INDEX(INDIRECT(DB_PATH&amp;$2:$2),B_MSK[[#This Row],[DB_ROW]]-1))</f>
        <v>36 LSN</v>
      </c>
      <c r="J308" s="5">
        <f ca="1">IF(B_MSK[[#This Row],[//]]="","",IF(INDEX(INDIRECT(DIR&amp;$2:$2),B_MSK[[#This Row],[//]])="","",INDEX(INDIRECT(DIR&amp;$2:$2),B_MSK[[#This Row],[//]])))</f>
        <v>5</v>
      </c>
      <c r="K308" s="5" t="str">
        <f ca="1">IF(B_MSK[[#This Row],[//]]="","",IF(INDEX(INDIRECT(DIR&amp;$2:$2),B_MSK[[#This Row],[//]])="","",INDEX(INDIRECT(DIR&amp;$2:$2),B_MSK[[#This Row],[//]])))</f>
        <v/>
      </c>
      <c r="L308" s="5" t="str">
        <f ca="1">IF(B_MSK[[#This Row],[//]]="","",IF(INDEX(INDIRECT(DIR&amp;$2:$2),B_MSK[[#This Row],[//]])="","",INDEX(INDIRECT(DIR&amp;$2:$2),B_MSK[[#This Row],[//]])))</f>
        <v/>
      </c>
      <c r="M308" s="13">
        <f ca="1">IF(B_MSK[[#This Row],[//]]="","",INDEX(INDIRECT(DIR&amp;$2:$2),B_MSK[[#This Row],[//]]))</f>
        <v>0</v>
      </c>
      <c r="N308" s="13">
        <f ca="1">IF(OR(B_MSK[[#This Row],[//]]="",),"",INDEX(INDIRECT(DIR&amp;$2:$2),B_MSK[[#This Row],[//]]))</f>
        <v>2052000</v>
      </c>
      <c r="O308" s="3">
        <f ca="1">IF(B_MSK[[#This Row],[//]]="","",IF(INDEX(INDIRECT(DIR&amp;$2:$2),B_MSK[[#This Row],[//]])=0,"",INDEX(INDIRECT(DIR&amp;$2:$2),B_MSK[[#This Row],[//]])))</f>
        <v>0.17</v>
      </c>
      <c r="P308" s="3" t="str">
        <f ca="1">IF(B_MSK[[#This Row],[//]]="","",IF(INDEX(INDIRECT(DIR&amp;$2:$2),B_MSK[[#This Row],[//]])=0,"",INDEX(INDIRECT(DIR&amp;$2:$2),B_MSK[[#This Row],[//]])))</f>
        <v/>
      </c>
      <c r="Q308" s="12">
        <f ca="1">IF(B_MSK[[#This Row],[//]]="","",INDEX(INDIRECT(DIR&amp;$2:$2),B_MSK[[#This Row],[//]]))</f>
        <v>8515800</v>
      </c>
      <c r="R3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8" s="37">
        <f ca="1">IF(B_MSK[[#This Row],[//]]="","",INDEX(INDIRECT(DIR&amp;$2:$2),B_MSK[[#This Row],[//]]))</f>
        <v>0</v>
      </c>
      <c r="U308" s="38" t="str">
        <f ca="1">IF(SUMIF(B_MSK[NAMA BARANG],B_MSK[[#This Row],[NAMA BARANG]],B_MSK[JMLH BRG])=0,"",SUMIF(B_MSK[NAMA BARANG],B_MSK[[#This Row],[NAMA BARANG]],B_MSK[C]))</f>
        <v/>
      </c>
      <c r="V308" s="7" t="str">
        <f ca="1">IF(B_MSK[[#This Row],[//]]="","",INDEX(INDIRECT(DIR&amp;$2:$2),B_MSK[[#This Row],[//]]))</f>
        <v>KENKO CORRECTION FLUID KE-823M</v>
      </c>
      <c r="W308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kenkocorrectionfluidke823m</v>
      </c>
      <c r="X308" s="5" t="str">
        <f ca="1">IF(B_MSK[[#This Row],[N.B.nota]]="","",IF(MATCH(B_MSK[[#This Row],[concat]],[2]!db[NB NOTA_C],0)&gt;0,"ada",0))</f>
        <v>ada</v>
      </c>
      <c r="Y308" s="5" t="str">
        <f ca="1">IF(B_MSK[[#This Row],[N.B.nota]]="","",ADDRESS(ROW(B_MSK[QB]),COLUMN(B_MSK[QB]))&amp;":"&amp;ADDRESS(ROW(),COLUMN(B_MSK[QB])))</f>
        <v>$D$4:$D$308</v>
      </c>
      <c r="Z308" s="5">
        <f ca="1">IF(B_MSK[[#This Row],[concat]]="","",MATCH(B_MSK[[#This Row],[concat]],[2]!db[NB NOTA_C],0)+1)</f>
        <v>1106</v>
      </c>
      <c r="AA308" s="5" t="str">
        <f ca="1">IF(B_MSK[[#This Row],[//]]="","",HYPERLINK("[D:\kerja\BANK EXP\BARU\DB.XLSX]DB!e"&amp;B_MSK[[#This Row],[DB_ROW]],"&gt;"))</f>
        <v>&gt;</v>
      </c>
      <c r="AB308" s="30" t="str">
        <f ca="1">MID(B_MSK[[#This Row],[/ STN_1]],FIND(" ",B_MSK[[#This Row],[/ STN_1]])+1,LEN(B_MSK[[#This Row],[/ STN_1]]))</f>
        <v>LSN</v>
      </c>
      <c r="AC308" s="11">
        <f ca="1">IF(B_MSK[[#This Row],[//]]="","",IF(B_MSK[[#This Row],[ JUMLAH ]]="","",IF(B_MSK[[#This Row],[C]]="",B_MSK[[#This Row],[HARGA CTN]]/B_MSK[[#This Row],[JMLH BRG]],B_MSK[[#This Row],[HARGA CTN]]/B_MSK[[#This Row],[A_1]])))</f>
        <v>57000</v>
      </c>
      <c r="AD3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0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4750</v>
      </c>
      <c r="AF30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08" s="15" t="str">
        <f ca="1">IF(B_MSK[[#This Row],[HARGA_2]]="","",IF(MID(B_MSK[[#This Row],[/ STN_2]],FIND(" ",B_MSK[[#This Row],[/ STN_2]])+1,LEN(B_MSK[[#This Row],[/ STN_2]]))="LSN",B_MSK[[#This Row],[HARGA_2]]/12,""))</f>
        <v/>
      </c>
      <c r="AH308" s="7" t="str">
        <f ca="1">IF(B_MSK[[#This Row],[HARGA_3]]="","","/ "&amp;"PCS")</f>
        <v/>
      </c>
      <c r="AI308" s="15">
        <f ca="1">IF(B_MSK[[#This Row],[HARGA_3]]="",IF(B_MSK[[#This Row],[HARGA_2]]="",IF(B_MSK[[#This Row],[HARGA_1]]="","",B_MSK[[#This Row],[HARGA_1]]),B_MSK[[#This Row],[HARGA_2]]),B_MSK[[#This Row],[HARGA_3]])</f>
        <v>4750</v>
      </c>
      <c r="AJ30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8" s="5" t="str">
        <f ca="1">IF(B_MSK[[#This Row],[//]]="","",SUBSTITUTE(SUBSTITUTE(SUBSTITUTE(B_MSK[[#This Row],[QTY/ CTN]]," ","_",2),"(",""),")","")&amp;"_")</f>
        <v>36 LSN_</v>
      </c>
      <c r="AL308" s="5">
        <f ca="1">IF(B_MSK[[#This Row],[A_B]]="","",SEARCH("_",B_MSK[[#This Row],[A_B]]))</f>
        <v>7</v>
      </c>
      <c r="AM308" s="5">
        <f ca="1">IF(B_MSK[[#This Row],[A_B]]="","",LEN(B_MSK[[#This Row],[A_B]]))</f>
        <v>7</v>
      </c>
      <c r="AN308" s="5" t="str">
        <f ca="1">IF(B_MSK[[#This Row],[A_B]]="","",LEFT(B_MSK[[#This Row],[QTY/ CTN]],B_MSK[[#This Row],[A_B_1]]))</f>
        <v>36 LSN</v>
      </c>
      <c r="AO308" s="5" t="str">
        <f ca="1">IF(B_MSK[[#This Row],[A_B]]="","",LEFT(B_MSK[[#This Row],[A_]],SEARCH(" ",B_MSK[[#This Row],[A_]])-1))</f>
        <v>36</v>
      </c>
      <c r="AP308" s="5" t="str">
        <f ca="1">IF(B_MSK[[#This Row],[A_B]]="","",RIGHT(B_MSK[[#This Row],[A_]],LEN(B_MSK[[#This Row],[A_]])-SEARCH(" ",B_MSK[[#This Row],[A_]])))</f>
        <v>LSN</v>
      </c>
      <c r="AQ3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08" s="5" t="str">
        <f ca="1">IF(B_MSK[[#This Row],[B_]]="","",LEFT(B_MSK[[#This Row],[B_]],SEARCH(" ",B_MSK[[#This Row],[B_]])))</f>
        <v xml:space="preserve">12 </v>
      </c>
      <c r="AS308" s="5" t="str">
        <f ca="1">IF(B_MSK[[#This Row],[B_]]="","",RIGHT(B_MSK[[#This Row],[B_]],LEN(B_MSK[[#This Row],[B_]])-SEARCH(" ",B_MSK[[#This Row],[B_]])))</f>
        <v>PCS</v>
      </c>
      <c r="AT308" s="5" t="str">
        <f ca="1">IF(B_MSK[[#This Row],[B_2]]="LSN",12,"")</f>
        <v/>
      </c>
      <c r="AU308" s="5" t="str">
        <f ca="1">IF(B_MSK[[#This Row],[C_1]]="","","PCS")</f>
        <v/>
      </c>
      <c r="AV308" s="5">
        <f ca="1">IF(B_MSK[[#This Row],[A_1]]="","",B_MSK[[#This Row],[A_1]]*IF(B_MSK[[#This Row],[B_1]]="",1,B_MSK[[#This Row],[B_1]])*IF(B_MSK[[#This Row],[C_1]]="",1,B_MSK[[#This Row],[C_1]]))</f>
        <v>432</v>
      </c>
      <c r="AW308" s="5" t="str">
        <f ca="1">IF(B_MSK[[#This Row],[C_2]]="",IF(B_MSK[[#This Row],[B_2]]="",IF(B_MSK[[#This Row],[A_2]]="","",B_MSK[[#This Row],[A_2]]),B_MSK[[#This Row],[B_2]]),B_MSK[[#This Row],[C_2]])</f>
        <v>PCS</v>
      </c>
      <c r="AX308" s="2">
        <f ca="1">IF(ISNUMBER(B_MSK[[#This Row],[TANGGAL DATANG]]),B_MSK[[#This Row],[TANGGAL DATANG]],AX307)</f>
        <v>44937</v>
      </c>
      <c r="AY308" s="5" t="e">
        <f ca="1">IF(B_MSK[[#This Row],[DB_ROW]]="","",INDEX([3]!db[JENIS],B_MSK[[#This Row],[DB_ROW]]-1))</f>
        <v>#REF!</v>
      </c>
      <c r="AZ308" s="5">
        <f ca="1">IF(B_MSK[[#This Row],[A_1]]="","",B_MSK[[#This Row],[A_1]])*1</f>
        <v>36</v>
      </c>
      <c r="BA308" s="5" t="str">
        <f ca="1">IF(B_MSK[[#This Row],[//]]="","",INDEX(INDIRECT(DIR&amp;$2:$2),B_MSK[[#This Row],[//]]))</f>
        <v>ARTO MORO</v>
      </c>
      <c r="BB308" s="5" t="str">
        <f ca="1">CONCATENATE(B_MSK[[#This Row],[concat]],B_MSK[[#This Row],[HARGA_X]],B_MSK[[#This Row],[SAT]])</f>
        <v>kenkocorrectionfluidke823m4750</v>
      </c>
    </row>
    <row r="309" spans="1:54" x14ac:dyDescent="0.25">
      <c r="A309" s="6" t="s">
        <v>128</v>
      </c>
      <c r="B309" s="5" t="str">
        <f ca="1">IF(B_MSK[[#This Row],[N_ID]]="","",INDEX(INDIRECT(DIR&amp;$2:$2),MATCH(B_MSK[[#This Row],[N_ID]],INDIRECT(DIR&amp;"!NOTA[ID_P]"),0)))</f>
        <v/>
      </c>
      <c r="C309" s="5" t="str">
        <f ca="1">IF(B_MSK[[#This Row],[//]]="","",HYPERLINK("["&amp;SUBSTITUTE(DIR,"'","")&amp;"]NOTA!D"&amp;B_MSK[[#This Row],[//]]+2,"&gt;"))</f>
        <v>&gt;</v>
      </c>
      <c r="D309" s="5" t="str">
        <f ca="1">IF(B_MSK[[#This Row],[N_ID]]="","",COUNTIF(INDIRECT(DIR&amp;"!NOTA[ID_H]"),B_MSK[[#This Row],[ID NOTA]]))</f>
        <v/>
      </c>
      <c r="E30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306</v>
      </c>
      <c r="F3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9" s="7" t="str">
        <f ca="1">IF(B_MSK[[#This Row],[stt]]="ada",INDEX([2]!db[NB BM],B_MSK[DB_ROW]-1),"")</f>
        <v>Pocket note Kenko PN-404</v>
      </c>
      <c r="H309" s="7" t="str">
        <f ca="1">IF(B_MSK[[#This Row],[//]]="","",INDEX(INDIRECT(DIR&amp;$2:$2),B_MSK[[#This Row],[//]]))</f>
        <v>KENKO SINAR INDONESIA</v>
      </c>
      <c r="I309" s="27" t="str">
        <f ca="1">IF(B_MSK[[#This Row],[//]]="","",INDEX(INDIRECT(DB_PATH&amp;$2:$2),B_MSK[[#This Row],[DB_ROW]]-1))</f>
        <v>20 LSN</v>
      </c>
      <c r="J309" s="5">
        <f ca="1">IF(B_MSK[[#This Row],[//]]="","",IF(INDEX(INDIRECT(DIR&amp;$2:$2),B_MSK[[#This Row],[//]])="","",INDEX(INDIRECT(DIR&amp;$2:$2),B_MSK[[#This Row],[//]])))</f>
        <v>1</v>
      </c>
      <c r="K309" s="5" t="str">
        <f ca="1">IF(B_MSK[[#This Row],[//]]="","",IF(INDEX(INDIRECT(DIR&amp;$2:$2),B_MSK[[#This Row],[//]])="","",INDEX(INDIRECT(DIR&amp;$2:$2),B_MSK[[#This Row],[//]])))</f>
        <v/>
      </c>
      <c r="L309" s="5" t="str">
        <f ca="1">IF(B_MSK[[#This Row],[//]]="","",IF(INDEX(INDIRECT(DIR&amp;$2:$2),B_MSK[[#This Row],[//]])="","",INDEX(INDIRECT(DIR&amp;$2:$2),B_MSK[[#This Row],[//]])))</f>
        <v/>
      </c>
      <c r="M309" s="13">
        <f ca="1">IF(B_MSK[[#This Row],[//]]="","",INDEX(INDIRECT(DIR&amp;$2:$2),B_MSK[[#This Row],[//]]))</f>
        <v>0</v>
      </c>
      <c r="N309" s="13">
        <f ca="1">IF(OR(B_MSK[[#This Row],[//]]="",),"",INDEX(INDIRECT(DIR&amp;$2:$2),B_MSK[[#This Row],[//]]))</f>
        <v>804000</v>
      </c>
      <c r="O309" s="3">
        <f ca="1">IF(B_MSK[[#This Row],[//]]="","",IF(INDEX(INDIRECT(DIR&amp;$2:$2),B_MSK[[#This Row],[//]])=0,"",INDEX(INDIRECT(DIR&amp;$2:$2),B_MSK[[#This Row],[//]])))</f>
        <v>0.17</v>
      </c>
      <c r="P309" s="3" t="str">
        <f ca="1">IF(B_MSK[[#This Row],[//]]="","",IF(INDEX(INDIRECT(DIR&amp;$2:$2),B_MSK[[#This Row],[//]])=0,"",INDEX(INDIRECT(DIR&amp;$2:$2),B_MSK[[#This Row],[//]])))</f>
        <v/>
      </c>
      <c r="Q309" s="12">
        <f ca="1">IF(B_MSK[[#This Row],[//]]="","",INDEX(INDIRECT(DIR&amp;$2:$2),B_MSK[[#This Row],[//]]))</f>
        <v>667320</v>
      </c>
      <c r="R30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0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09" s="37">
        <f ca="1">IF(B_MSK[[#This Row],[//]]="","",INDEX(INDIRECT(DIR&amp;$2:$2),B_MSK[[#This Row],[//]]))</f>
        <v>0</v>
      </c>
      <c r="U309" s="38" t="str">
        <f ca="1">IF(SUMIF(B_MSK[NAMA BARANG],B_MSK[[#This Row],[NAMA BARANG]],B_MSK[JMLH BRG])=0,"",SUMIF(B_MSK[NAMA BARANG],B_MSK[[#This Row],[NAMA BARANG]],B_MSK[C]))</f>
        <v/>
      </c>
      <c r="V309" s="7" t="str">
        <f ca="1">IF(B_MSK[[#This Row],[//]]="","",INDEX(INDIRECT(DIR&amp;$2:$2),B_MSK[[#This Row],[//]]))</f>
        <v>KENKO POCKET NOTE PN-404</v>
      </c>
      <c r="W309" s="7" t="str">
        <f ca="1">LOWER(SUBSTITUTE(SUBSTITUTE(SUBSTITUTE(SUBSTITUTE(SUBSTITUTE(SUBSTITUTE(SUBSTITUTE(SUBSTITUTE(SUBSTITUTE(B_MSK[[#This Row],[N.B.nota]]," ",""),"-",""),"(",""),")",""),".",""),",",""),"/",""),"""",""),"+",""))</f>
        <v>kenkopocketnotepn404</v>
      </c>
      <c r="X309" s="5" t="str">
        <f ca="1">IF(B_MSK[[#This Row],[N.B.nota]]="","",IF(MATCH(B_MSK[[#This Row],[concat]],[2]!db[NB NOTA_C],0)&gt;0,"ada",0))</f>
        <v>ada</v>
      </c>
      <c r="Y309" s="5" t="str">
        <f ca="1">IF(B_MSK[[#This Row],[N.B.nota]]="","",ADDRESS(ROW(B_MSK[QB]),COLUMN(B_MSK[QB]))&amp;":"&amp;ADDRESS(ROW(),COLUMN(B_MSK[QB])))</f>
        <v>$D$4:$D$309</v>
      </c>
      <c r="Z309" s="5">
        <f ca="1">IF(B_MSK[[#This Row],[concat]]="","",MATCH(B_MSK[[#This Row],[concat]],[2]!db[NB NOTA_C],0)+1)</f>
        <v>1252</v>
      </c>
      <c r="AA309" s="5" t="str">
        <f ca="1">IF(B_MSK[[#This Row],[//]]="","",HYPERLINK("[D:\kerja\BANK EXP\BARU\DB.XLSX]DB!e"&amp;B_MSK[[#This Row],[DB_ROW]],"&gt;"))</f>
        <v>&gt;</v>
      </c>
      <c r="AB309" s="30" t="str">
        <f ca="1">MID(B_MSK[[#This Row],[/ STN_1]],FIND(" ",B_MSK[[#This Row],[/ STN_1]])+1,LEN(B_MSK[[#This Row],[/ STN_1]]))</f>
        <v>LSN</v>
      </c>
      <c r="AC309" s="11">
        <f ca="1">IF(B_MSK[[#This Row],[//]]="","",IF(B_MSK[[#This Row],[ JUMLAH ]]="","",IF(B_MSK[[#This Row],[C]]="",B_MSK[[#This Row],[HARGA CTN]]/B_MSK[[#This Row],[JMLH BRG]],B_MSK[[#This Row],[HARGA CTN]]/B_MSK[[#This Row],[A_1]])))</f>
        <v>40200</v>
      </c>
      <c r="AD3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0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3350</v>
      </c>
      <c r="AF30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09" s="15" t="str">
        <f ca="1">IF(B_MSK[[#This Row],[HARGA_2]]="","",IF(MID(B_MSK[[#This Row],[/ STN_2]],FIND(" ",B_MSK[[#This Row],[/ STN_2]])+1,LEN(B_MSK[[#This Row],[/ STN_2]]))="LSN",B_MSK[[#This Row],[HARGA_2]]/12,""))</f>
        <v/>
      </c>
      <c r="AH309" s="7" t="str">
        <f ca="1">IF(B_MSK[[#This Row],[HARGA_3]]="","","/ "&amp;"PCS")</f>
        <v/>
      </c>
      <c r="AI309" s="15">
        <f ca="1">IF(B_MSK[[#This Row],[HARGA_3]]="",IF(B_MSK[[#This Row],[HARGA_2]]="",IF(B_MSK[[#This Row],[HARGA_1]]="","",B_MSK[[#This Row],[HARGA_1]]),B_MSK[[#This Row],[HARGA_2]]),B_MSK[[#This Row],[HARGA_3]])</f>
        <v>3350</v>
      </c>
      <c r="AJ30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9" s="5" t="str">
        <f ca="1">IF(B_MSK[[#This Row],[//]]="","",SUBSTITUTE(SUBSTITUTE(SUBSTITUTE(B_MSK[[#This Row],[QTY/ CTN]]," ","_",2),"(",""),")","")&amp;"_")</f>
        <v>20 LSN_</v>
      </c>
      <c r="AL309" s="5">
        <f ca="1">IF(B_MSK[[#This Row],[A_B]]="","",SEARCH("_",B_MSK[[#This Row],[A_B]]))</f>
        <v>7</v>
      </c>
      <c r="AM309" s="5">
        <f ca="1">IF(B_MSK[[#This Row],[A_B]]="","",LEN(B_MSK[[#This Row],[A_B]]))</f>
        <v>7</v>
      </c>
      <c r="AN309" s="5" t="str">
        <f ca="1">IF(B_MSK[[#This Row],[A_B]]="","",LEFT(B_MSK[[#This Row],[QTY/ CTN]],B_MSK[[#This Row],[A_B_1]]))</f>
        <v>20 LSN</v>
      </c>
      <c r="AO309" s="5" t="str">
        <f ca="1">IF(B_MSK[[#This Row],[A_B]]="","",LEFT(B_MSK[[#This Row],[A_]],SEARCH(" ",B_MSK[[#This Row],[A_]])-1))</f>
        <v>20</v>
      </c>
      <c r="AP309" s="5" t="str">
        <f ca="1">IF(B_MSK[[#This Row],[A_B]]="","",RIGHT(B_MSK[[#This Row],[A_]],LEN(B_MSK[[#This Row],[A_]])-SEARCH(" ",B_MSK[[#This Row],[A_]])))</f>
        <v>LSN</v>
      </c>
      <c r="AQ3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09" s="5" t="str">
        <f ca="1">IF(B_MSK[[#This Row],[B_]]="","",LEFT(B_MSK[[#This Row],[B_]],SEARCH(" ",B_MSK[[#This Row],[B_]])))</f>
        <v xml:space="preserve">12 </v>
      </c>
      <c r="AS309" s="5" t="str">
        <f ca="1">IF(B_MSK[[#This Row],[B_]]="","",RIGHT(B_MSK[[#This Row],[B_]],LEN(B_MSK[[#This Row],[B_]])-SEARCH(" ",B_MSK[[#This Row],[B_]])))</f>
        <v>PCS</v>
      </c>
      <c r="AT309" s="5" t="str">
        <f ca="1">IF(B_MSK[[#This Row],[B_2]]="LSN",12,"")</f>
        <v/>
      </c>
      <c r="AU309" s="5" t="str">
        <f ca="1">IF(B_MSK[[#This Row],[C_1]]="","","PCS")</f>
        <v/>
      </c>
      <c r="AV309" s="5">
        <f ca="1">IF(B_MSK[[#This Row],[A_1]]="","",B_MSK[[#This Row],[A_1]]*IF(B_MSK[[#This Row],[B_1]]="",1,B_MSK[[#This Row],[B_1]])*IF(B_MSK[[#This Row],[C_1]]="",1,B_MSK[[#This Row],[C_1]]))</f>
        <v>240</v>
      </c>
      <c r="AW309" s="5" t="str">
        <f ca="1">IF(B_MSK[[#This Row],[C_2]]="",IF(B_MSK[[#This Row],[B_2]]="",IF(B_MSK[[#This Row],[A_2]]="","",B_MSK[[#This Row],[A_2]]),B_MSK[[#This Row],[B_2]]),B_MSK[[#This Row],[C_2]])</f>
        <v>PCS</v>
      </c>
      <c r="AX309" s="2">
        <f ca="1">IF(ISNUMBER(B_MSK[[#This Row],[TANGGAL DATANG]]),B_MSK[[#This Row],[TANGGAL DATANG]],AX308)</f>
        <v>44937</v>
      </c>
      <c r="AY309" s="5" t="e">
        <f ca="1">IF(B_MSK[[#This Row],[DB_ROW]]="","",INDEX([3]!db[JENIS],B_MSK[[#This Row],[DB_ROW]]-1))</f>
        <v>#REF!</v>
      </c>
      <c r="AZ309" s="5">
        <f ca="1">IF(B_MSK[[#This Row],[A_1]]="","",B_MSK[[#This Row],[A_1]])*1</f>
        <v>20</v>
      </c>
      <c r="BA309" s="5" t="str">
        <f ca="1">IF(B_MSK[[#This Row],[//]]="","",INDEX(INDIRECT(DIR&amp;$2:$2),B_MSK[[#This Row],[//]]))</f>
        <v>ARTO MORO</v>
      </c>
      <c r="BB309" s="5" t="str">
        <f ca="1">CONCATENATE(B_MSK[[#This Row],[concat]],B_MSK[[#This Row],[HARGA_X]],B_MSK[[#This Row],[SAT]])</f>
        <v>kenkopocketnotepn4043350</v>
      </c>
    </row>
    <row r="310" spans="1:54" x14ac:dyDescent="0.25">
      <c r="A310" s="6" t="s">
        <v>128</v>
      </c>
      <c r="B310" s="5" t="str">
        <f ca="1">IF(B_MSK[[#This Row],[N_ID]]="","",INDEX(INDIRECT(DIR&amp;$2:$2),MATCH(B_MSK[[#This Row],[N_ID]],INDIRECT(DIR&amp;"!NOTA[ID_P]"),0)))</f>
        <v/>
      </c>
      <c r="C310" s="5" t="str">
        <f ca="1">IF(B_MSK[[#This Row],[//]]="","",HYPERLINK("["&amp;SUBSTITUTE(DIR,"'","")&amp;"]NOTA!D"&amp;B_MSK[[#This Row],[//]]+2,"&gt;"))</f>
        <v/>
      </c>
      <c r="D310" s="5" t="str">
        <f ca="1">IF(B_MSK[[#This Row],[N_ID]]="","",COUNTIF(INDIRECT(DIR&amp;"!NOTA[ID_H]"),B_MSK[[#This Row],[ID NOTA]]))</f>
        <v/>
      </c>
      <c r="E3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0" s="7" t="str">
        <f ca="1">IF(B_MSK[[#This Row],[stt]]="ada",INDEX([2]!db[NB BM],B_MSK[DB_ROW]-1),"")</f>
        <v/>
      </c>
      <c r="H310" s="7" t="str">
        <f ca="1">IF(B_MSK[[#This Row],[//]]="","",INDEX(INDIRECT(DIR&amp;$2:$2),B_MSK[[#This Row],[//]]))</f>
        <v/>
      </c>
      <c r="I310" s="27" t="str">
        <f ca="1">IF(B_MSK[[#This Row],[//]]="","",INDEX(INDIRECT(DB_PATH&amp;$2:$2),B_MSK[[#This Row],[DB_ROW]]-1))</f>
        <v/>
      </c>
      <c r="J310" s="5" t="str">
        <f ca="1">IF(B_MSK[[#This Row],[//]]="","",IF(INDEX(INDIRECT(DIR&amp;$2:$2),B_MSK[[#This Row],[//]])="","",INDEX(INDIRECT(DIR&amp;$2:$2),B_MSK[[#This Row],[//]])))</f>
        <v/>
      </c>
      <c r="K310" s="5" t="str">
        <f ca="1">IF(B_MSK[[#This Row],[//]]="","",IF(INDEX(INDIRECT(DIR&amp;$2:$2),B_MSK[[#This Row],[//]])="","",INDEX(INDIRECT(DIR&amp;$2:$2),B_MSK[[#This Row],[//]])))</f>
        <v/>
      </c>
      <c r="L310" s="5" t="str">
        <f ca="1">IF(B_MSK[[#This Row],[//]]="","",IF(INDEX(INDIRECT(DIR&amp;$2:$2),B_MSK[[#This Row],[//]])="","",INDEX(INDIRECT(DIR&amp;$2:$2),B_MSK[[#This Row],[//]])))</f>
        <v/>
      </c>
      <c r="M310" s="13" t="str">
        <f ca="1">IF(B_MSK[[#This Row],[//]]="","",INDEX(INDIRECT(DIR&amp;$2:$2),B_MSK[[#This Row],[//]]))</f>
        <v/>
      </c>
      <c r="N310" s="13" t="str">
        <f ca="1">IF(OR(B_MSK[[#This Row],[//]]="",),"",INDEX(INDIRECT(DIR&amp;$2:$2),B_MSK[[#This Row],[//]]))</f>
        <v/>
      </c>
      <c r="O310" s="3" t="str">
        <f ca="1">IF(B_MSK[[#This Row],[//]]="","",IF(INDEX(INDIRECT(DIR&amp;$2:$2),B_MSK[[#This Row],[//]])=0,"",INDEX(INDIRECT(DIR&amp;$2:$2),B_MSK[[#This Row],[//]])))</f>
        <v/>
      </c>
      <c r="P310" s="3" t="str">
        <f ca="1">IF(B_MSK[[#This Row],[//]]="","",IF(INDEX(INDIRECT(DIR&amp;$2:$2),B_MSK[[#This Row],[//]])=0,"",INDEX(INDIRECT(DIR&amp;$2:$2),B_MSK[[#This Row],[//]])))</f>
        <v/>
      </c>
      <c r="Q310" s="12" t="str">
        <f ca="1">IF(B_MSK[[#This Row],[//]]="","",INDEX(INDIRECT(DIR&amp;$2:$2),B_MSK[[#This Row],[//]]))</f>
        <v/>
      </c>
      <c r="R3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0" s="37" t="str">
        <f ca="1">IF(B_MSK[[#This Row],[//]]="","",INDEX(INDIRECT(DIR&amp;$2:$2),B_MSK[[#This Row],[//]]))</f>
        <v/>
      </c>
      <c r="U310" s="38" t="str">
        <f ca="1">IF(SUMIF(B_MSK[NAMA BARANG],B_MSK[[#This Row],[NAMA BARANG]],B_MSK[JMLH BRG])=0,"",SUMIF(B_MSK[NAMA BARANG],B_MSK[[#This Row],[NAMA BARANG]],B_MSK[C]))</f>
        <v/>
      </c>
      <c r="V310" s="7" t="str">
        <f ca="1">IF(B_MSK[[#This Row],[//]]="","",INDEX(INDIRECT(DIR&amp;$2:$2),B_MSK[[#This Row],[//]]))</f>
        <v/>
      </c>
      <c r="W3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0" s="5" t="str">
        <f ca="1">IF(B_MSK[[#This Row],[N.B.nota]]="","",IF(MATCH(B_MSK[[#This Row],[concat]],[2]!db[NB NOTA_C],0)&gt;0,"ada",0))</f>
        <v/>
      </c>
      <c r="Y310" s="5" t="str">
        <f ca="1">IF(B_MSK[[#This Row],[N.B.nota]]="","",ADDRESS(ROW(B_MSK[QB]),COLUMN(B_MSK[QB]))&amp;":"&amp;ADDRESS(ROW(),COLUMN(B_MSK[QB])))</f>
        <v/>
      </c>
      <c r="Z310" s="5" t="str">
        <f ca="1">IF(B_MSK[[#This Row],[concat]]="","",MATCH(B_MSK[[#This Row],[concat]],[2]!db[NB NOTA_C],0)+1)</f>
        <v/>
      </c>
      <c r="AA310" s="5" t="str">
        <f ca="1">IF(B_MSK[[#This Row],[//]]="","",HYPERLINK("[D:\kerja\BANK EXP\BARU\DB.XLSX]DB!e"&amp;B_MSK[[#This Row],[DB_ROW]],"&gt;"))</f>
        <v/>
      </c>
      <c r="AB310" s="30" t="e">
        <f ca="1">MID(B_MSK[[#This Row],[/ STN_1]],FIND(" ",B_MSK[[#This Row],[/ STN_1]])+1,LEN(B_MSK[[#This Row],[/ STN_1]]))</f>
        <v>#VALUE!</v>
      </c>
      <c r="AC3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0" s="15" t="str">
        <f ca="1">IF(B_MSK[[#This Row],[HARGA_2]]="","",IF(MID(B_MSK[[#This Row],[/ STN_2]],FIND(" ",B_MSK[[#This Row],[/ STN_2]])+1,LEN(B_MSK[[#This Row],[/ STN_2]]))="LSN",B_MSK[[#This Row],[HARGA_2]]/12,""))</f>
        <v/>
      </c>
      <c r="AH310" s="7" t="str">
        <f ca="1">IF(B_MSK[[#This Row],[HARGA_3]]="","","/ "&amp;"PCS")</f>
        <v/>
      </c>
      <c r="AI310" s="15" t="str">
        <f ca="1">IF(B_MSK[[#This Row],[HARGA_3]]="",IF(B_MSK[[#This Row],[HARGA_2]]="",IF(B_MSK[[#This Row],[HARGA_1]]="","",B_MSK[[#This Row],[HARGA_1]]),B_MSK[[#This Row],[HARGA_2]]),B_MSK[[#This Row],[HARGA_3]])</f>
        <v/>
      </c>
      <c r="AJ310" s="15" t="str">
        <f ca="1">IF(B_MSK[[#This Row],[/ STN_3]]="",IF(B_MSK[[#This Row],[/ STN_2]]="",IF(B_MSK[[#This Row],[/ STN_1]]="","",B_MSK[[#This Row],[/ STN_1]]),B_MSK[[#This Row],[/ STN_2]]),B_MSK[[#This Row],[/ STN_3]])</f>
        <v/>
      </c>
      <c r="AK310" s="5" t="str">
        <f ca="1">IF(B_MSK[[#This Row],[//]]="","",SUBSTITUTE(SUBSTITUTE(SUBSTITUTE(B_MSK[[#This Row],[QTY/ CTN]]," ","_",2),"(",""),")","")&amp;"_")</f>
        <v/>
      </c>
      <c r="AL310" s="5" t="str">
        <f ca="1">IF(B_MSK[[#This Row],[A_B]]="","",SEARCH("_",B_MSK[[#This Row],[A_B]]))</f>
        <v/>
      </c>
      <c r="AM310" s="5" t="str">
        <f ca="1">IF(B_MSK[[#This Row],[A_B]]="","",LEN(B_MSK[[#This Row],[A_B]]))</f>
        <v/>
      </c>
      <c r="AN310" s="5" t="str">
        <f ca="1">IF(B_MSK[[#This Row],[A_B]]="","",LEFT(B_MSK[[#This Row],[QTY/ CTN]],B_MSK[[#This Row],[A_B_1]]))</f>
        <v/>
      </c>
      <c r="AO310" s="5" t="str">
        <f ca="1">IF(B_MSK[[#This Row],[A_B]]="","",LEFT(B_MSK[[#This Row],[A_]],SEARCH(" ",B_MSK[[#This Row],[A_]])-1))</f>
        <v/>
      </c>
      <c r="AP310" s="5" t="str">
        <f ca="1">IF(B_MSK[[#This Row],[A_B]]="","",RIGHT(B_MSK[[#This Row],[A_]],LEN(B_MSK[[#This Row],[A_]])-SEARCH(" ",B_MSK[[#This Row],[A_]])))</f>
        <v/>
      </c>
      <c r="AQ3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0" s="5" t="str">
        <f ca="1">IF(B_MSK[[#This Row],[B_]]="","",LEFT(B_MSK[[#This Row],[B_]],SEARCH(" ",B_MSK[[#This Row],[B_]])))</f>
        <v/>
      </c>
      <c r="AS310" s="5" t="str">
        <f ca="1">IF(B_MSK[[#This Row],[B_]]="","",RIGHT(B_MSK[[#This Row],[B_]],LEN(B_MSK[[#This Row],[B_]])-SEARCH(" ",B_MSK[[#This Row],[B_]])))</f>
        <v/>
      </c>
      <c r="AT310" s="5" t="str">
        <f ca="1">IF(B_MSK[[#This Row],[B_2]]="LSN",12,"")</f>
        <v/>
      </c>
      <c r="AU310" s="5" t="str">
        <f ca="1">IF(B_MSK[[#This Row],[C_1]]="","","PCS")</f>
        <v/>
      </c>
      <c r="AV310" s="5" t="str">
        <f ca="1">IF(B_MSK[[#This Row],[A_1]]="","",B_MSK[[#This Row],[A_1]]*IF(B_MSK[[#This Row],[B_1]]="",1,B_MSK[[#This Row],[B_1]])*IF(B_MSK[[#This Row],[C_1]]="",1,B_MSK[[#This Row],[C_1]]))</f>
        <v/>
      </c>
      <c r="AW310" s="5" t="str">
        <f ca="1">IF(B_MSK[[#This Row],[C_2]]="",IF(B_MSK[[#This Row],[B_2]]="",IF(B_MSK[[#This Row],[A_2]]="","",B_MSK[[#This Row],[A_2]]),B_MSK[[#This Row],[B_2]]),B_MSK[[#This Row],[C_2]])</f>
        <v/>
      </c>
      <c r="AX310" s="2">
        <f ca="1">IF(ISNUMBER(B_MSK[[#This Row],[TANGGAL DATANG]]),B_MSK[[#This Row],[TANGGAL DATANG]],AX309)</f>
        <v>44937</v>
      </c>
      <c r="AY310" s="5" t="str">
        <f ca="1">IF(B_MSK[[#This Row],[DB_ROW]]="","",INDEX([3]!db[JENIS],B_MSK[[#This Row],[DB_ROW]]-1))</f>
        <v/>
      </c>
      <c r="AZ310" s="5" t="e">
        <f ca="1">IF(B_MSK[[#This Row],[A_1]]="","",B_MSK[[#This Row],[A_1]])*1</f>
        <v>#VALUE!</v>
      </c>
      <c r="BA310" s="5" t="str">
        <f ca="1">IF(B_MSK[[#This Row],[//]]="","",INDEX(INDIRECT(DIR&amp;$2:$2),B_MSK[[#This Row],[//]]))</f>
        <v/>
      </c>
      <c r="BB310" s="5" t="str">
        <f ca="1">CONCATENATE(B_MSK[[#This Row],[concat]],B_MSK[[#This Row],[HARGA_X]],B_MSK[[#This Row],[SAT]])</f>
        <v/>
      </c>
    </row>
    <row r="311" spans="1:54" x14ac:dyDescent="0.25">
      <c r="A311" s="6" t="s">
        <v>273</v>
      </c>
      <c r="B311" s="5">
        <f ca="1">IF(B_MSK[[#This Row],[N_ID]]="","",INDEX(INDIRECT(DIR&amp;$2:$2),MATCH(B_MSK[[#This Row],[N_ID]],INDIRECT(DIR&amp;"!NOTA[ID_P]"),0)))</f>
        <v>59</v>
      </c>
      <c r="C311" s="5" t="str">
        <f ca="1">IF(B_MSK[[#This Row],[//]]="","",HYPERLINK("["&amp;SUBSTITUTE(DIR,"'","")&amp;"]NOTA!D"&amp;B_MSK[[#This Row],[//]]+2,"&gt;"))</f>
        <v>&gt;</v>
      </c>
      <c r="D311" s="5">
        <f ca="1">IF(B_MSK[[#This Row],[N_ID]]="","",COUNTIF(INDIRECT(DIR&amp;"!NOTA[ID_H]"),B_MSK[[#This Row],[ID NOTA]]))</f>
        <v>1</v>
      </c>
      <c r="E31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308</v>
      </c>
      <c r="F3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1" s="7" t="str">
        <f ca="1">IF(B_MSK[[#This Row],[stt]]="ada",INDEX([2]!db[NB BM],B_MSK[DB_ROW]-1),"")</f>
        <v>Garisan BT 20cm</v>
      </c>
      <c r="H311" s="7" t="str">
        <f ca="1">IF(B_MSK[[#This Row],[//]]="","",INDEX(INDIRECT(DIR&amp;$2:$2),B_MSK[[#This Row],[//]]))</f>
        <v>PPW</v>
      </c>
      <c r="I311" s="27" t="str">
        <f ca="1">IF(B_MSK[[#This Row],[//]]="","",INDEX(INDIRECT(DB_PATH&amp;$2:$2),B_MSK[[#This Row],[DB_ROW]]-1))</f>
        <v>100 LSN</v>
      </c>
      <c r="J311" s="5">
        <f ca="1">IF(B_MSK[[#This Row],[//]]="","",IF(INDEX(INDIRECT(DIR&amp;$2:$2),B_MSK[[#This Row],[//]])="","",INDEX(INDIRECT(DIR&amp;$2:$2),B_MSK[[#This Row],[//]])))</f>
        <v>2</v>
      </c>
      <c r="K311" s="5">
        <f ca="1">IF(B_MSK[[#This Row],[//]]="","",IF(INDEX(INDIRECT(DIR&amp;$2:$2),B_MSK[[#This Row],[//]])="","",INDEX(INDIRECT(DIR&amp;$2:$2),B_MSK[[#This Row],[//]])))</f>
        <v>200</v>
      </c>
      <c r="L311" s="5" t="str">
        <f ca="1">IF(B_MSK[[#This Row],[//]]="","",IF(INDEX(INDIRECT(DIR&amp;$2:$2),B_MSK[[#This Row],[//]])="","",INDEX(INDIRECT(DIR&amp;$2:$2),B_MSK[[#This Row],[//]])))</f>
        <v>DZ</v>
      </c>
      <c r="M311" s="13">
        <f ca="1">IF(B_MSK[[#This Row],[//]]="","",INDEX(INDIRECT(DIR&amp;$2:$2),B_MSK[[#This Row],[//]]))</f>
        <v>21380</v>
      </c>
      <c r="N311" s="13">
        <f ca="1">IF(OR(B_MSK[[#This Row],[//]]="",),"",INDEX(INDIRECT(DIR&amp;$2:$2),B_MSK[[#This Row],[//]]))</f>
        <v>2138000</v>
      </c>
      <c r="O311" s="3">
        <f ca="1">IF(B_MSK[[#This Row],[//]]="","",IF(INDEX(INDIRECT(DIR&amp;$2:$2),B_MSK[[#This Row],[//]])=0,"",INDEX(INDIRECT(DIR&amp;$2:$2),B_MSK[[#This Row],[//]])))</f>
        <v>0.2</v>
      </c>
      <c r="P311" s="3">
        <f ca="1">IF(B_MSK[[#This Row],[//]]="","",IF(INDEX(INDIRECT(DIR&amp;$2:$2),B_MSK[[#This Row],[//]])=0,"",INDEX(INDIRECT(DIR&amp;$2:$2),B_MSK[[#This Row],[//]])))</f>
        <v>0.04</v>
      </c>
      <c r="Q311" s="12">
        <f ca="1">IF(B_MSK[[#This Row],[//]]="","",INDEX(INDIRECT(DIR&amp;$2:$2),B_MSK[[#This Row],[//]]))</f>
        <v>3283968</v>
      </c>
      <c r="R31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992032</v>
      </c>
      <c r="S31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2291936</v>
      </c>
      <c r="T311" s="37">
        <f ca="1">IF(B_MSK[[#This Row],[//]]="","",INDEX(INDIRECT(DIR&amp;$2:$2),B_MSK[[#This Row],[//]]))</f>
        <v>0</v>
      </c>
      <c r="U311" s="38">
        <f ca="1">IF(SUMIF(B_MSK[NAMA BARANG],B_MSK[[#This Row],[NAMA BARANG]],B_MSK[JMLH BRG])=0,"",SUMIF(B_MSK[NAMA BARANG],B_MSK[[#This Row],[NAMA BARANG]],B_MSK[C]))</f>
        <v>5</v>
      </c>
      <c r="V311" s="7" t="str">
        <f ca="1">IF(B_MSK[[#This Row],[//]]="","",INDEX(INDIRECT(DIR&amp;$2:$2),B_MSK[[#This Row],[//]]))</f>
        <v>BT 20 CM</v>
      </c>
      <c r="W311" s="7" t="str">
        <f ca="1">LOWER(SUBSTITUTE(SUBSTITUTE(SUBSTITUTE(SUBSTITUTE(SUBSTITUTE(SUBSTITUTE(SUBSTITUTE(SUBSTITUTE(SUBSTITUTE(B_MSK[[#This Row],[N.B.nota]]," ",""),"-",""),"(",""),")",""),".",""),",",""),"/",""),"""",""),"+",""))</f>
        <v>bt20cm</v>
      </c>
      <c r="X311" s="5" t="str">
        <f ca="1">IF(B_MSK[[#This Row],[N.B.nota]]="","",IF(MATCH(B_MSK[[#This Row],[concat]],[2]!db[NB NOTA_C],0)&gt;0,"ada",0))</f>
        <v>ada</v>
      </c>
      <c r="Y311" s="5" t="str">
        <f ca="1">IF(B_MSK[[#This Row],[N.B.nota]]="","",ADDRESS(ROW(B_MSK[QB]),COLUMN(B_MSK[QB]))&amp;":"&amp;ADDRESS(ROW(),COLUMN(B_MSK[QB])))</f>
        <v>$D$4:$D$311</v>
      </c>
      <c r="Z311" s="5">
        <f ca="1">IF(B_MSK[[#This Row],[concat]]="","",MATCH(B_MSK[[#This Row],[concat]],[2]!db[NB NOTA_C],0)+1)</f>
        <v>330</v>
      </c>
      <c r="AA311" s="5" t="str">
        <f ca="1">IF(B_MSK[[#This Row],[//]]="","",HYPERLINK("[D:\kerja\BANK EXP\BARU\DB.XLSX]DB!e"&amp;B_MSK[[#This Row],[DB_ROW]],"&gt;"))</f>
        <v>&gt;</v>
      </c>
      <c r="AB311" s="30" t="str">
        <f ca="1">MID(B_MSK[[#This Row],[/ STN_1]],FIND(" ",B_MSK[[#This Row],[/ STN_1]])+1,LEN(B_MSK[[#This Row],[/ STN_1]]))</f>
        <v>LSN</v>
      </c>
      <c r="AC311" s="11">
        <f ca="1">IF(B_MSK[[#This Row],[//]]="","",IF(B_MSK[[#This Row],[ JUMLAH ]]="","",IF(B_MSK[[#This Row],[C]]="",B_MSK[[#This Row],[HARGA CTN]]/B_MSK[[#This Row],[JMLH BRG]],B_MSK[[#This Row],[HARGA CTN]]/B_MSK[[#This Row],[A_1]])))</f>
        <v>21380</v>
      </c>
      <c r="AD3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1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1781.6666666666667</v>
      </c>
      <c r="AF31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11" s="15" t="str">
        <f ca="1">IF(B_MSK[[#This Row],[HARGA_2]]="","",IF(MID(B_MSK[[#This Row],[/ STN_2]],FIND(" ",B_MSK[[#This Row],[/ STN_2]])+1,LEN(B_MSK[[#This Row],[/ STN_2]]))="LSN",B_MSK[[#This Row],[HARGA_2]]/12,""))</f>
        <v/>
      </c>
      <c r="AH311" s="7" t="str">
        <f ca="1">IF(B_MSK[[#This Row],[HARGA_3]]="","","/ "&amp;"PCS")</f>
        <v/>
      </c>
      <c r="AI311" s="15">
        <f ca="1">IF(B_MSK[[#This Row],[HARGA_3]]="",IF(B_MSK[[#This Row],[HARGA_2]]="",IF(B_MSK[[#This Row],[HARGA_1]]="","",B_MSK[[#This Row],[HARGA_1]]),B_MSK[[#This Row],[HARGA_2]]),B_MSK[[#This Row],[HARGA_3]])</f>
        <v>1781.6666666666667</v>
      </c>
      <c r="AJ31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11" s="5" t="str">
        <f ca="1">IF(B_MSK[[#This Row],[//]]="","",SUBSTITUTE(SUBSTITUTE(SUBSTITUTE(B_MSK[[#This Row],[QTY/ CTN]]," ","_",2),"(",""),")","")&amp;"_")</f>
        <v>100 LSN_</v>
      </c>
      <c r="AL311" s="5">
        <f ca="1">IF(B_MSK[[#This Row],[A_B]]="","",SEARCH("_",B_MSK[[#This Row],[A_B]]))</f>
        <v>8</v>
      </c>
      <c r="AM311" s="5">
        <f ca="1">IF(B_MSK[[#This Row],[A_B]]="","",LEN(B_MSK[[#This Row],[A_B]]))</f>
        <v>8</v>
      </c>
      <c r="AN311" s="5" t="str">
        <f ca="1">IF(B_MSK[[#This Row],[A_B]]="","",LEFT(B_MSK[[#This Row],[QTY/ CTN]],B_MSK[[#This Row],[A_B_1]]))</f>
        <v>100 LSN</v>
      </c>
      <c r="AO311" s="5" t="str">
        <f ca="1">IF(B_MSK[[#This Row],[A_B]]="","",LEFT(B_MSK[[#This Row],[A_]],SEARCH(" ",B_MSK[[#This Row],[A_]])-1))</f>
        <v>100</v>
      </c>
      <c r="AP311" s="5" t="str">
        <f ca="1">IF(B_MSK[[#This Row],[A_B]]="","",RIGHT(B_MSK[[#This Row],[A_]],LEN(B_MSK[[#This Row],[A_]])-SEARCH(" ",B_MSK[[#This Row],[A_]])))</f>
        <v>LSN</v>
      </c>
      <c r="AQ3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11" s="5" t="str">
        <f ca="1">IF(B_MSK[[#This Row],[B_]]="","",LEFT(B_MSK[[#This Row],[B_]],SEARCH(" ",B_MSK[[#This Row],[B_]])))</f>
        <v xml:space="preserve">12 </v>
      </c>
      <c r="AS311" s="5" t="str">
        <f ca="1">IF(B_MSK[[#This Row],[B_]]="","",RIGHT(B_MSK[[#This Row],[B_]],LEN(B_MSK[[#This Row],[B_]])-SEARCH(" ",B_MSK[[#This Row],[B_]])))</f>
        <v>PCS</v>
      </c>
      <c r="AT311" s="5" t="str">
        <f ca="1">IF(B_MSK[[#This Row],[B_2]]="LSN",12,"")</f>
        <v/>
      </c>
      <c r="AU311" s="5" t="str">
        <f ca="1">IF(B_MSK[[#This Row],[C_1]]="","","PCS")</f>
        <v/>
      </c>
      <c r="AV311" s="5">
        <f ca="1">IF(B_MSK[[#This Row],[A_1]]="","",B_MSK[[#This Row],[A_1]]*IF(B_MSK[[#This Row],[B_1]]="",1,B_MSK[[#This Row],[B_1]])*IF(B_MSK[[#This Row],[C_1]]="",1,B_MSK[[#This Row],[C_1]]))</f>
        <v>1200</v>
      </c>
      <c r="AW311" s="5" t="str">
        <f ca="1">IF(B_MSK[[#This Row],[C_2]]="",IF(B_MSK[[#This Row],[B_2]]="",IF(B_MSK[[#This Row],[A_2]]="","",B_MSK[[#This Row],[A_2]]),B_MSK[[#This Row],[B_2]]),B_MSK[[#This Row],[C_2]])</f>
        <v>PCS</v>
      </c>
      <c r="AX311" s="2">
        <f ca="1">IF(ISNUMBER(B_MSK[[#This Row],[TANGGAL DATANG]]),B_MSK[[#This Row],[TANGGAL DATANG]],AX310)</f>
        <v>44937</v>
      </c>
      <c r="AY311" s="5" t="e">
        <f ca="1">IF(B_MSK[[#This Row],[DB_ROW]]="","",INDEX([3]!db[JENIS],B_MSK[[#This Row],[DB_ROW]]-1))</f>
        <v>#REF!</v>
      </c>
      <c r="AZ311" s="5">
        <f ca="1">IF(B_MSK[[#This Row],[A_1]]="","",B_MSK[[#This Row],[A_1]])*1</f>
        <v>100</v>
      </c>
      <c r="BA311" s="5" t="str">
        <f ca="1">IF(B_MSK[[#This Row],[//]]="","",INDEX(INDIRECT(DIR&amp;$2:$2),B_MSK[[#This Row],[//]]))</f>
        <v>UNTANA</v>
      </c>
      <c r="BB311" s="5" t="str">
        <f ca="1">CONCATENATE(B_MSK[[#This Row],[concat]],B_MSK[[#This Row],[HARGA_X]],B_MSK[[#This Row],[SAT]])</f>
        <v>bt20cm1781.66666666667DZ</v>
      </c>
    </row>
    <row r="312" spans="1:54" x14ac:dyDescent="0.25">
      <c r="A312" s="6" t="s">
        <v>128</v>
      </c>
      <c r="B312" s="5" t="str">
        <f ca="1">IF(B_MSK[[#This Row],[N_ID]]="","",INDEX(INDIRECT(DIR&amp;$2:$2),MATCH(B_MSK[[#This Row],[N_ID]],INDIRECT(DIR&amp;"!NOTA[ID_P]"),0)))</f>
        <v/>
      </c>
      <c r="C312" s="5" t="str">
        <f ca="1">IF(B_MSK[[#This Row],[//]]="","",HYPERLINK("["&amp;SUBSTITUTE(DIR,"'","")&amp;"]NOTA!D"&amp;B_MSK[[#This Row],[//]]+2,"&gt;"))</f>
        <v/>
      </c>
      <c r="D312" s="5" t="str">
        <f ca="1">IF(B_MSK[[#This Row],[N_ID]]="","",COUNTIF(INDIRECT(DIR&amp;"!NOTA[ID_H]"),B_MSK[[#This Row],[ID NOTA]]))</f>
        <v/>
      </c>
      <c r="E3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2" s="7" t="str">
        <f ca="1">IF(B_MSK[[#This Row],[stt]]="ada",INDEX([2]!db[NB BM],B_MSK[DB_ROW]-1),"")</f>
        <v/>
      </c>
      <c r="H312" s="7" t="str">
        <f ca="1">IF(B_MSK[[#This Row],[//]]="","",INDEX(INDIRECT(DIR&amp;$2:$2),B_MSK[[#This Row],[//]]))</f>
        <v/>
      </c>
      <c r="I312" s="27" t="str">
        <f ca="1">IF(B_MSK[[#This Row],[//]]="","",INDEX(INDIRECT(DB_PATH&amp;$2:$2),B_MSK[[#This Row],[DB_ROW]]-1))</f>
        <v/>
      </c>
      <c r="J312" s="5" t="str">
        <f ca="1">IF(B_MSK[[#This Row],[//]]="","",IF(INDEX(INDIRECT(DIR&amp;$2:$2),B_MSK[[#This Row],[//]])="","",INDEX(INDIRECT(DIR&amp;$2:$2),B_MSK[[#This Row],[//]])))</f>
        <v/>
      </c>
      <c r="K312" s="5" t="str">
        <f ca="1">IF(B_MSK[[#This Row],[//]]="","",IF(INDEX(INDIRECT(DIR&amp;$2:$2),B_MSK[[#This Row],[//]])="","",INDEX(INDIRECT(DIR&amp;$2:$2),B_MSK[[#This Row],[//]])))</f>
        <v/>
      </c>
      <c r="L312" s="5" t="str">
        <f ca="1">IF(B_MSK[[#This Row],[//]]="","",IF(INDEX(INDIRECT(DIR&amp;$2:$2),B_MSK[[#This Row],[//]])="","",INDEX(INDIRECT(DIR&amp;$2:$2),B_MSK[[#This Row],[//]])))</f>
        <v/>
      </c>
      <c r="M312" s="13" t="str">
        <f ca="1">IF(B_MSK[[#This Row],[//]]="","",INDEX(INDIRECT(DIR&amp;$2:$2),B_MSK[[#This Row],[//]]))</f>
        <v/>
      </c>
      <c r="N312" s="13" t="str">
        <f ca="1">IF(OR(B_MSK[[#This Row],[//]]="",),"",INDEX(INDIRECT(DIR&amp;$2:$2),B_MSK[[#This Row],[//]]))</f>
        <v/>
      </c>
      <c r="O312" s="3" t="str">
        <f ca="1">IF(B_MSK[[#This Row],[//]]="","",IF(INDEX(INDIRECT(DIR&amp;$2:$2),B_MSK[[#This Row],[//]])=0,"",INDEX(INDIRECT(DIR&amp;$2:$2),B_MSK[[#This Row],[//]])))</f>
        <v/>
      </c>
      <c r="P312" s="3" t="str">
        <f ca="1">IF(B_MSK[[#This Row],[//]]="","",IF(INDEX(INDIRECT(DIR&amp;$2:$2),B_MSK[[#This Row],[//]])=0,"",INDEX(INDIRECT(DIR&amp;$2:$2),B_MSK[[#This Row],[//]])))</f>
        <v/>
      </c>
      <c r="Q312" s="12" t="str">
        <f ca="1">IF(B_MSK[[#This Row],[//]]="","",INDEX(INDIRECT(DIR&amp;$2:$2),B_MSK[[#This Row],[//]]))</f>
        <v/>
      </c>
      <c r="R3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2" s="37" t="str">
        <f ca="1">IF(B_MSK[[#This Row],[//]]="","",INDEX(INDIRECT(DIR&amp;$2:$2),B_MSK[[#This Row],[//]]))</f>
        <v/>
      </c>
      <c r="U312" s="38" t="str">
        <f ca="1">IF(SUMIF(B_MSK[NAMA BARANG],B_MSK[[#This Row],[NAMA BARANG]],B_MSK[JMLH BRG])=0,"",SUMIF(B_MSK[NAMA BARANG],B_MSK[[#This Row],[NAMA BARANG]],B_MSK[C]))</f>
        <v/>
      </c>
      <c r="V312" s="7" t="str">
        <f ca="1">IF(B_MSK[[#This Row],[//]]="","",INDEX(INDIRECT(DIR&amp;$2:$2),B_MSK[[#This Row],[//]]))</f>
        <v/>
      </c>
      <c r="W3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2" s="5" t="str">
        <f ca="1">IF(B_MSK[[#This Row],[N.B.nota]]="","",IF(MATCH(B_MSK[[#This Row],[concat]],[2]!db[NB NOTA_C],0)&gt;0,"ada",0))</f>
        <v/>
      </c>
      <c r="Y312" s="5" t="str">
        <f ca="1">IF(B_MSK[[#This Row],[N.B.nota]]="","",ADDRESS(ROW(B_MSK[QB]),COLUMN(B_MSK[QB]))&amp;":"&amp;ADDRESS(ROW(),COLUMN(B_MSK[QB])))</f>
        <v/>
      </c>
      <c r="Z312" s="5" t="str">
        <f ca="1">IF(B_MSK[[#This Row],[concat]]="","",MATCH(B_MSK[[#This Row],[concat]],[2]!db[NB NOTA_C],0)+1)</f>
        <v/>
      </c>
      <c r="AA312" s="5" t="str">
        <f ca="1">IF(B_MSK[[#This Row],[//]]="","",HYPERLINK("[D:\kerja\BANK EXP\BARU\DB.XLSX]DB!e"&amp;B_MSK[[#This Row],[DB_ROW]],"&gt;"))</f>
        <v/>
      </c>
      <c r="AB312" s="30" t="e">
        <f ca="1">MID(B_MSK[[#This Row],[/ STN_1]],FIND(" ",B_MSK[[#This Row],[/ STN_1]])+1,LEN(B_MSK[[#This Row],[/ STN_1]]))</f>
        <v>#VALUE!</v>
      </c>
      <c r="AC3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2" s="15" t="str">
        <f ca="1">IF(B_MSK[[#This Row],[HARGA_2]]="","",IF(MID(B_MSK[[#This Row],[/ STN_2]],FIND(" ",B_MSK[[#This Row],[/ STN_2]])+1,LEN(B_MSK[[#This Row],[/ STN_2]]))="LSN",B_MSK[[#This Row],[HARGA_2]]/12,""))</f>
        <v/>
      </c>
      <c r="AH312" s="7" t="str">
        <f ca="1">IF(B_MSK[[#This Row],[HARGA_3]]="","","/ "&amp;"PCS")</f>
        <v/>
      </c>
      <c r="AI312" s="15" t="str">
        <f ca="1">IF(B_MSK[[#This Row],[HARGA_3]]="",IF(B_MSK[[#This Row],[HARGA_2]]="",IF(B_MSK[[#This Row],[HARGA_1]]="","",B_MSK[[#This Row],[HARGA_1]]),B_MSK[[#This Row],[HARGA_2]]),B_MSK[[#This Row],[HARGA_3]])</f>
        <v/>
      </c>
      <c r="AJ312" s="15" t="str">
        <f ca="1">IF(B_MSK[[#This Row],[/ STN_3]]="",IF(B_MSK[[#This Row],[/ STN_2]]="",IF(B_MSK[[#This Row],[/ STN_1]]="","",B_MSK[[#This Row],[/ STN_1]]),B_MSK[[#This Row],[/ STN_2]]),B_MSK[[#This Row],[/ STN_3]])</f>
        <v/>
      </c>
      <c r="AK312" s="5" t="str">
        <f ca="1">IF(B_MSK[[#This Row],[//]]="","",SUBSTITUTE(SUBSTITUTE(SUBSTITUTE(B_MSK[[#This Row],[QTY/ CTN]]," ","_",2),"(",""),")","")&amp;"_")</f>
        <v/>
      </c>
      <c r="AL312" s="5" t="str">
        <f ca="1">IF(B_MSK[[#This Row],[A_B]]="","",SEARCH("_",B_MSK[[#This Row],[A_B]]))</f>
        <v/>
      </c>
      <c r="AM312" s="5" t="str">
        <f ca="1">IF(B_MSK[[#This Row],[A_B]]="","",LEN(B_MSK[[#This Row],[A_B]]))</f>
        <v/>
      </c>
      <c r="AN312" s="5" t="str">
        <f ca="1">IF(B_MSK[[#This Row],[A_B]]="","",LEFT(B_MSK[[#This Row],[QTY/ CTN]],B_MSK[[#This Row],[A_B_1]]))</f>
        <v/>
      </c>
      <c r="AO312" s="5" t="str">
        <f ca="1">IF(B_MSK[[#This Row],[A_B]]="","",LEFT(B_MSK[[#This Row],[A_]],SEARCH(" ",B_MSK[[#This Row],[A_]])-1))</f>
        <v/>
      </c>
      <c r="AP312" s="5" t="str">
        <f ca="1">IF(B_MSK[[#This Row],[A_B]]="","",RIGHT(B_MSK[[#This Row],[A_]],LEN(B_MSK[[#This Row],[A_]])-SEARCH(" ",B_MSK[[#This Row],[A_]])))</f>
        <v/>
      </c>
      <c r="AQ3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2" s="5" t="str">
        <f ca="1">IF(B_MSK[[#This Row],[B_]]="","",LEFT(B_MSK[[#This Row],[B_]],SEARCH(" ",B_MSK[[#This Row],[B_]])))</f>
        <v/>
      </c>
      <c r="AS312" s="5" t="str">
        <f ca="1">IF(B_MSK[[#This Row],[B_]]="","",RIGHT(B_MSK[[#This Row],[B_]],LEN(B_MSK[[#This Row],[B_]])-SEARCH(" ",B_MSK[[#This Row],[B_]])))</f>
        <v/>
      </c>
      <c r="AT312" s="5" t="str">
        <f ca="1">IF(B_MSK[[#This Row],[B_2]]="LSN",12,"")</f>
        <v/>
      </c>
      <c r="AU312" s="5" t="str">
        <f ca="1">IF(B_MSK[[#This Row],[C_1]]="","","PCS")</f>
        <v/>
      </c>
      <c r="AV312" s="5" t="str">
        <f ca="1">IF(B_MSK[[#This Row],[A_1]]="","",B_MSK[[#This Row],[A_1]]*IF(B_MSK[[#This Row],[B_1]]="",1,B_MSK[[#This Row],[B_1]])*IF(B_MSK[[#This Row],[C_1]]="",1,B_MSK[[#This Row],[C_1]]))</f>
        <v/>
      </c>
      <c r="AW312" s="5" t="str">
        <f ca="1">IF(B_MSK[[#This Row],[C_2]]="",IF(B_MSK[[#This Row],[B_2]]="",IF(B_MSK[[#This Row],[A_2]]="","",B_MSK[[#This Row],[A_2]]),B_MSK[[#This Row],[B_2]]),B_MSK[[#This Row],[C_2]])</f>
        <v/>
      </c>
      <c r="AX312" s="2">
        <f ca="1">IF(ISNUMBER(B_MSK[[#This Row],[TANGGAL DATANG]]),B_MSK[[#This Row],[TANGGAL DATANG]],AX311)</f>
        <v>44937</v>
      </c>
      <c r="AY312" s="5" t="str">
        <f ca="1">IF(B_MSK[[#This Row],[DB_ROW]]="","",INDEX([3]!db[JENIS],B_MSK[[#This Row],[DB_ROW]]-1))</f>
        <v/>
      </c>
      <c r="AZ312" s="5" t="e">
        <f ca="1">IF(B_MSK[[#This Row],[A_1]]="","",B_MSK[[#This Row],[A_1]])*1</f>
        <v>#VALUE!</v>
      </c>
      <c r="BA312" s="5" t="str">
        <f ca="1">IF(B_MSK[[#This Row],[//]]="","",INDEX(INDIRECT(DIR&amp;$2:$2),B_MSK[[#This Row],[//]]))</f>
        <v/>
      </c>
      <c r="BB312" s="5" t="str">
        <f ca="1">CONCATENATE(B_MSK[[#This Row],[concat]],B_MSK[[#This Row],[HARGA_X]],B_MSK[[#This Row],[SAT]])</f>
        <v/>
      </c>
    </row>
    <row r="313" spans="1:54" x14ac:dyDescent="0.25">
      <c r="A313" s="6" t="s">
        <v>273</v>
      </c>
      <c r="B313" s="5">
        <f ca="1">IF(B_MSK[[#This Row],[N_ID]]="","",INDEX(INDIRECT(DIR&amp;$2:$2),MATCH(B_MSK[[#This Row],[N_ID]],INDIRECT(DIR&amp;"!NOTA[ID_P]"),0)))</f>
        <v>59</v>
      </c>
      <c r="C313" s="5" t="str">
        <f ca="1">IF(B_MSK[[#This Row],[//]]="","",HYPERLINK("["&amp;SUBSTITUTE(DIR,"'","")&amp;"]NOTA!D"&amp;B_MSK[[#This Row],[//]]+2,"&gt;"))</f>
        <v>&gt;</v>
      </c>
      <c r="D313" s="5">
        <f ca="1">IF(B_MSK[[#This Row],[N_ID]]="","",COUNTIF(INDIRECT(DIR&amp;"!NOTA[ID_H]"),B_MSK[[#This Row],[ID NOTA]]))</f>
        <v>1</v>
      </c>
      <c r="E3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308</v>
      </c>
      <c r="F3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3" s="7" t="str">
        <f ca="1">IF(B_MSK[[#This Row],[stt]]="ada",INDEX([2]!db[NB BM],B_MSK[DB_ROW]-1),"")</f>
        <v>Garisan BT 20cm</v>
      </c>
      <c r="H313" s="7" t="str">
        <f ca="1">IF(B_MSK[[#This Row],[//]]="","",INDEX(INDIRECT(DIR&amp;$2:$2),B_MSK[[#This Row],[//]]))</f>
        <v>PPW</v>
      </c>
      <c r="I313" s="27" t="str">
        <f ca="1">IF(B_MSK[[#This Row],[//]]="","",INDEX(INDIRECT(DB_PATH&amp;$2:$2),B_MSK[[#This Row],[DB_ROW]]-1))</f>
        <v>100 LSN</v>
      </c>
      <c r="J313" s="5">
        <f ca="1">IF(B_MSK[[#This Row],[//]]="","",IF(INDEX(INDIRECT(DIR&amp;$2:$2),B_MSK[[#This Row],[//]])="","",INDEX(INDIRECT(DIR&amp;$2:$2),B_MSK[[#This Row],[//]])))</f>
        <v>2</v>
      </c>
      <c r="K313" s="5">
        <f ca="1">IF(B_MSK[[#This Row],[//]]="","",IF(INDEX(INDIRECT(DIR&amp;$2:$2),B_MSK[[#This Row],[//]])="","",INDEX(INDIRECT(DIR&amp;$2:$2),B_MSK[[#This Row],[//]])))</f>
        <v>200</v>
      </c>
      <c r="L313" s="5" t="str">
        <f ca="1">IF(B_MSK[[#This Row],[//]]="","",IF(INDEX(INDIRECT(DIR&amp;$2:$2),B_MSK[[#This Row],[//]])="","",INDEX(INDIRECT(DIR&amp;$2:$2),B_MSK[[#This Row],[//]])))</f>
        <v>DZ</v>
      </c>
      <c r="M313" s="13">
        <f ca="1">IF(B_MSK[[#This Row],[//]]="","",INDEX(INDIRECT(DIR&amp;$2:$2),B_MSK[[#This Row],[//]]))</f>
        <v>21380</v>
      </c>
      <c r="N313" s="13">
        <f ca="1">IF(OR(B_MSK[[#This Row],[//]]="",),"",INDEX(INDIRECT(DIR&amp;$2:$2),B_MSK[[#This Row],[//]]))</f>
        <v>2138000</v>
      </c>
      <c r="O313" s="3">
        <f ca="1">IF(B_MSK[[#This Row],[//]]="","",IF(INDEX(INDIRECT(DIR&amp;$2:$2),B_MSK[[#This Row],[//]])=0,"",INDEX(INDIRECT(DIR&amp;$2:$2),B_MSK[[#This Row],[//]])))</f>
        <v>0.2</v>
      </c>
      <c r="P313" s="3">
        <f ca="1">IF(B_MSK[[#This Row],[//]]="","",IF(INDEX(INDIRECT(DIR&amp;$2:$2),B_MSK[[#This Row],[//]])=0,"",INDEX(INDIRECT(DIR&amp;$2:$2),B_MSK[[#This Row],[//]])))</f>
        <v>0.04</v>
      </c>
      <c r="Q313" s="12">
        <f ca="1">IF(B_MSK[[#This Row],[//]]="","",INDEX(INDIRECT(DIR&amp;$2:$2),B_MSK[[#This Row],[//]]))</f>
        <v>3283968</v>
      </c>
      <c r="R31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992032</v>
      </c>
      <c r="S31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2291936</v>
      </c>
      <c r="T313" s="37">
        <f ca="1">IF(B_MSK[[#This Row],[//]]="","",INDEX(INDIRECT(DIR&amp;$2:$2),B_MSK[[#This Row],[//]]))</f>
        <v>0</v>
      </c>
      <c r="U313" s="38">
        <f ca="1">IF(SUMIF(B_MSK[NAMA BARANG],B_MSK[[#This Row],[NAMA BARANG]],B_MSK[JMLH BRG])=0,"",SUMIF(B_MSK[NAMA BARANG],B_MSK[[#This Row],[NAMA BARANG]],B_MSK[C]))</f>
        <v>5</v>
      </c>
      <c r="V313" s="7" t="str">
        <f ca="1">IF(B_MSK[[#This Row],[//]]="","",INDEX(INDIRECT(DIR&amp;$2:$2),B_MSK[[#This Row],[//]]))</f>
        <v>BT 20 CM</v>
      </c>
      <c r="W313" s="7" t="str">
        <f ca="1">LOWER(SUBSTITUTE(SUBSTITUTE(SUBSTITUTE(SUBSTITUTE(SUBSTITUTE(SUBSTITUTE(SUBSTITUTE(SUBSTITUTE(SUBSTITUTE(B_MSK[[#This Row],[N.B.nota]]," ",""),"-",""),"(",""),")",""),".",""),",",""),"/",""),"""",""),"+",""))</f>
        <v>bt20cm</v>
      </c>
      <c r="X313" s="5" t="str">
        <f ca="1">IF(B_MSK[[#This Row],[N.B.nota]]="","",IF(MATCH(B_MSK[[#This Row],[concat]],[2]!db[NB NOTA_C],0)&gt;0,"ada",0))</f>
        <v>ada</v>
      </c>
      <c r="Y313" s="5" t="str">
        <f ca="1">IF(B_MSK[[#This Row],[N.B.nota]]="","",ADDRESS(ROW(B_MSK[QB]),COLUMN(B_MSK[QB]))&amp;":"&amp;ADDRESS(ROW(),COLUMN(B_MSK[QB])))</f>
        <v>$D$4:$D$313</v>
      </c>
      <c r="Z313" s="5">
        <f ca="1">IF(B_MSK[[#This Row],[concat]]="","",MATCH(B_MSK[[#This Row],[concat]],[2]!db[NB NOTA_C],0)+1)</f>
        <v>330</v>
      </c>
      <c r="AA313" s="5" t="str">
        <f ca="1">IF(B_MSK[[#This Row],[//]]="","",HYPERLINK("[D:\kerja\BANK EXP\BARU\DB.XLSX]DB!e"&amp;B_MSK[[#This Row],[DB_ROW]],"&gt;"))</f>
        <v>&gt;</v>
      </c>
      <c r="AB313" s="30" t="str">
        <f ca="1">MID(B_MSK[[#This Row],[/ STN_1]],FIND(" ",B_MSK[[#This Row],[/ STN_1]])+1,LEN(B_MSK[[#This Row],[/ STN_1]]))</f>
        <v>LSN</v>
      </c>
      <c r="AC313" s="11">
        <f ca="1">IF(B_MSK[[#This Row],[//]]="","",IF(B_MSK[[#This Row],[ JUMLAH ]]="","",IF(B_MSK[[#This Row],[C]]="",B_MSK[[#This Row],[HARGA CTN]]/B_MSK[[#This Row],[JMLH BRG]],B_MSK[[#This Row],[HARGA CTN]]/B_MSK[[#This Row],[A_1]])))</f>
        <v>21380</v>
      </c>
      <c r="AD3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1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1781.6666666666667</v>
      </c>
      <c r="AF31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13" s="15" t="str">
        <f ca="1">IF(B_MSK[[#This Row],[HARGA_2]]="","",IF(MID(B_MSK[[#This Row],[/ STN_2]],FIND(" ",B_MSK[[#This Row],[/ STN_2]])+1,LEN(B_MSK[[#This Row],[/ STN_2]]))="LSN",B_MSK[[#This Row],[HARGA_2]]/12,""))</f>
        <v/>
      </c>
      <c r="AH313" s="7" t="str">
        <f ca="1">IF(B_MSK[[#This Row],[HARGA_3]]="","","/ "&amp;"PCS")</f>
        <v/>
      </c>
      <c r="AI313" s="15">
        <f ca="1">IF(B_MSK[[#This Row],[HARGA_3]]="",IF(B_MSK[[#This Row],[HARGA_2]]="",IF(B_MSK[[#This Row],[HARGA_1]]="","",B_MSK[[#This Row],[HARGA_1]]),B_MSK[[#This Row],[HARGA_2]]),B_MSK[[#This Row],[HARGA_3]])</f>
        <v>1781.6666666666667</v>
      </c>
      <c r="AJ31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13" s="5" t="str">
        <f ca="1">IF(B_MSK[[#This Row],[//]]="","",SUBSTITUTE(SUBSTITUTE(SUBSTITUTE(B_MSK[[#This Row],[QTY/ CTN]]," ","_",2),"(",""),")","")&amp;"_")</f>
        <v>100 LSN_</v>
      </c>
      <c r="AL313" s="5">
        <f ca="1">IF(B_MSK[[#This Row],[A_B]]="","",SEARCH("_",B_MSK[[#This Row],[A_B]]))</f>
        <v>8</v>
      </c>
      <c r="AM313" s="5">
        <f ca="1">IF(B_MSK[[#This Row],[A_B]]="","",LEN(B_MSK[[#This Row],[A_B]]))</f>
        <v>8</v>
      </c>
      <c r="AN313" s="5" t="str">
        <f ca="1">IF(B_MSK[[#This Row],[A_B]]="","",LEFT(B_MSK[[#This Row],[QTY/ CTN]],B_MSK[[#This Row],[A_B_1]]))</f>
        <v>100 LSN</v>
      </c>
      <c r="AO313" s="5" t="str">
        <f ca="1">IF(B_MSK[[#This Row],[A_B]]="","",LEFT(B_MSK[[#This Row],[A_]],SEARCH(" ",B_MSK[[#This Row],[A_]])-1))</f>
        <v>100</v>
      </c>
      <c r="AP313" s="5" t="str">
        <f ca="1">IF(B_MSK[[#This Row],[A_B]]="","",RIGHT(B_MSK[[#This Row],[A_]],LEN(B_MSK[[#This Row],[A_]])-SEARCH(" ",B_MSK[[#This Row],[A_]])))</f>
        <v>LSN</v>
      </c>
      <c r="AQ3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13" s="5" t="str">
        <f ca="1">IF(B_MSK[[#This Row],[B_]]="","",LEFT(B_MSK[[#This Row],[B_]],SEARCH(" ",B_MSK[[#This Row],[B_]])))</f>
        <v xml:space="preserve">12 </v>
      </c>
      <c r="AS313" s="5" t="str">
        <f ca="1">IF(B_MSK[[#This Row],[B_]]="","",RIGHT(B_MSK[[#This Row],[B_]],LEN(B_MSK[[#This Row],[B_]])-SEARCH(" ",B_MSK[[#This Row],[B_]])))</f>
        <v>PCS</v>
      </c>
      <c r="AT313" s="5" t="str">
        <f ca="1">IF(B_MSK[[#This Row],[B_2]]="LSN",12,"")</f>
        <v/>
      </c>
      <c r="AU313" s="5" t="str">
        <f ca="1">IF(B_MSK[[#This Row],[C_1]]="","","PCS")</f>
        <v/>
      </c>
      <c r="AV313" s="5">
        <f ca="1">IF(B_MSK[[#This Row],[A_1]]="","",B_MSK[[#This Row],[A_1]]*IF(B_MSK[[#This Row],[B_1]]="",1,B_MSK[[#This Row],[B_1]])*IF(B_MSK[[#This Row],[C_1]]="",1,B_MSK[[#This Row],[C_1]]))</f>
        <v>1200</v>
      </c>
      <c r="AW313" s="5" t="str">
        <f ca="1">IF(B_MSK[[#This Row],[C_2]]="",IF(B_MSK[[#This Row],[B_2]]="",IF(B_MSK[[#This Row],[A_2]]="","",B_MSK[[#This Row],[A_2]]),B_MSK[[#This Row],[B_2]]),B_MSK[[#This Row],[C_2]])</f>
        <v>PCS</v>
      </c>
      <c r="AX313" s="2">
        <f ca="1">IF(ISNUMBER(B_MSK[[#This Row],[TANGGAL DATANG]]),B_MSK[[#This Row],[TANGGAL DATANG]],AX312)</f>
        <v>44937</v>
      </c>
      <c r="AY313" s="5" t="e">
        <f ca="1">IF(B_MSK[[#This Row],[DB_ROW]]="","",INDEX([3]!db[JENIS],B_MSK[[#This Row],[DB_ROW]]-1))</f>
        <v>#REF!</v>
      </c>
      <c r="AZ313" s="5">
        <f ca="1">IF(B_MSK[[#This Row],[A_1]]="","",B_MSK[[#This Row],[A_1]])*1</f>
        <v>100</v>
      </c>
      <c r="BA313" s="5" t="str">
        <f ca="1">IF(B_MSK[[#This Row],[//]]="","",INDEX(INDIRECT(DIR&amp;$2:$2),B_MSK[[#This Row],[//]]))</f>
        <v>UNTANA</v>
      </c>
      <c r="BB313" s="5" t="str">
        <f ca="1">CONCATENATE(B_MSK[[#This Row],[concat]],B_MSK[[#This Row],[HARGA_X]],B_MSK[[#This Row],[SAT]])</f>
        <v>bt20cm1781.66666666667DZ</v>
      </c>
    </row>
    <row r="314" spans="1:54" x14ac:dyDescent="0.25">
      <c r="A314" s="6" t="s">
        <v>128</v>
      </c>
      <c r="B314" s="5" t="str">
        <f ca="1">IF(B_MSK[[#This Row],[N_ID]]="","",INDEX(INDIRECT(DIR&amp;$2:$2),MATCH(B_MSK[[#This Row],[N_ID]],INDIRECT(DIR&amp;"!NOTA[ID_P]"),0)))</f>
        <v/>
      </c>
      <c r="C314" s="5" t="str">
        <f ca="1">IF(B_MSK[[#This Row],[//]]="","",HYPERLINK("["&amp;SUBSTITUTE(DIR,"'","")&amp;"]NOTA!D"&amp;B_MSK[[#This Row],[//]]+2,"&gt;"))</f>
        <v/>
      </c>
      <c r="D314" s="5" t="str">
        <f ca="1">IF(B_MSK[[#This Row],[N_ID]]="","",COUNTIF(INDIRECT(DIR&amp;"!NOTA[ID_H]"),B_MSK[[#This Row],[ID NOTA]]))</f>
        <v/>
      </c>
      <c r="E3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4" s="7" t="str">
        <f ca="1">IF(B_MSK[[#This Row],[stt]]="ada",INDEX([2]!db[NB BM],B_MSK[DB_ROW]-1),"")</f>
        <v/>
      </c>
      <c r="H314" s="7" t="str">
        <f ca="1">IF(B_MSK[[#This Row],[//]]="","",INDEX(INDIRECT(DIR&amp;$2:$2),B_MSK[[#This Row],[//]]))</f>
        <v/>
      </c>
      <c r="I314" s="27" t="str">
        <f ca="1">IF(B_MSK[[#This Row],[//]]="","",INDEX(INDIRECT(DB_PATH&amp;$2:$2),B_MSK[[#This Row],[DB_ROW]]-1))</f>
        <v/>
      </c>
      <c r="J314" s="5" t="str">
        <f ca="1">IF(B_MSK[[#This Row],[//]]="","",IF(INDEX(INDIRECT(DIR&amp;$2:$2),B_MSK[[#This Row],[//]])="","",INDEX(INDIRECT(DIR&amp;$2:$2),B_MSK[[#This Row],[//]])))</f>
        <v/>
      </c>
      <c r="K314" s="5" t="str">
        <f ca="1">IF(B_MSK[[#This Row],[//]]="","",IF(INDEX(INDIRECT(DIR&amp;$2:$2),B_MSK[[#This Row],[//]])="","",INDEX(INDIRECT(DIR&amp;$2:$2),B_MSK[[#This Row],[//]])))</f>
        <v/>
      </c>
      <c r="L314" s="5" t="str">
        <f ca="1">IF(B_MSK[[#This Row],[//]]="","",IF(INDEX(INDIRECT(DIR&amp;$2:$2),B_MSK[[#This Row],[//]])="","",INDEX(INDIRECT(DIR&amp;$2:$2),B_MSK[[#This Row],[//]])))</f>
        <v/>
      </c>
      <c r="M314" s="13" t="str">
        <f ca="1">IF(B_MSK[[#This Row],[//]]="","",INDEX(INDIRECT(DIR&amp;$2:$2),B_MSK[[#This Row],[//]]))</f>
        <v/>
      </c>
      <c r="N314" s="13" t="str">
        <f ca="1">IF(OR(B_MSK[[#This Row],[//]]="",),"",INDEX(INDIRECT(DIR&amp;$2:$2),B_MSK[[#This Row],[//]]))</f>
        <v/>
      </c>
      <c r="O314" s="3" t="str">
        <f ca="1">IF(B_MSK[[#This Row],[//]]="","",IF(INDEX(INDIRECT(DIR&amp;$2:$2),B_MSK[[#This Row],[//]])=0,"",INDEX(INDIRECT(DIR&amp;$2:$2),B_MSK[[#This Row],[//]])))</f>
        <v/>
      </c>
      <c r="P314" s="3" t="str">
        <f ca="1">IF(B_MSK[[#This Row],[//]]="","",IF(INDEX(INDIRECT(DIR&amp;$2:$2),B_MSK[[#This Row],[//]])=0,"",INDEX(INDIRECT(DIR&amp;$2:$2),B_MSK[[#This Row],[//]])))</f>
        <v/>
      </c>
      <c r="Q314" s="12" t="str">
        <f ca="1">IF(B_MSK[[#This Row],[//]]="","",INDEX(INDIRECT(DIR&amp;$2:$2),B_MSK[[#This Row],[//]]))</f>
        <v/>
      </c>
      <c r="R3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4" s="37" t="str">
        <f ca="1">IF(B_MSK[[#This Row],[//]]="","",INDEX(INDIRECT(DIR&amp;$2:$2),B_MSK[[#This Row],[//]]))</f>
        <v/>
      </c>
      <c r="U314" s="38" t="str">
        <f ca="1">IF(SUMIF(B_MSK[NAMA BARANG],B_MSK[[#This Row],[NAMA BARANG]],B_MSK[JMLH BRG])=0,"",SUMIF(B_MSK[NAMA BARANG],B_MSK[[#This Row],[NAMA BARANG]],B_MSK[C]))</f>
        <v/>
      </c>
      <c r="V314" s="7" t="str">
        <f ca="1">IF(B_MSK[[#This Row],[//]]="","",INDEX(INDIRECT(DIR&amp;$2:$2),B_MSK[[#This Row],[//]]))</f>
        <v/>
      </c>
      <c r="W3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4" s="5" t="str">
        <f ca="1">IF(B_MSK[[#This Row],[N.B.nota]]="","",IF(MATCH(B_MSK[[#This Row],[concat]],[2]!db[NB NOTA_C],0)&gt;0,"ada",0))</f>
        <v/>
      </c>
      <c r="Y314" s="5" t="str">
        <f ca="1">IF(B_MSK[[#This Row],[N.B.nota]]="","",ADDRESS(ROW(B_MSK[QB]),COLUMN(B_MSK[QB]))&amp;":"&amp;ADDRESS(ROW(),COLUMN(B_MSK[QB])))</f>
        <v/>
      </c>
      <c r="Z314" s="5" t="str">
        <f ca="1">IF(B_MSK[[#This Row],[concat]]="","",MATCH(B_MSK[[#This Row],[concat]],[2]!db[NB NOTA_C],0)+1)</f>
        <v/>
      </c>
      <c r="AA314" s="5" t="str">
        <f ca="1">IF(B_MSK[[#This Row],[//]]="","",HYPERLINK("[D:\kerja\BANK EXP\BARU\DB.XLSX]DB!e"&amp;B_MSK[[#This Row],[DB_ROW]],"&gt;"))</f>
        <v/>
      </c>
      <c r="AB314" s="30" t="e">
        <f ca="1">MID(B_MSK[[#This Row],[/ STN_1]],FIND(" ",B_MSK[[#This Row],[/ STN_1]])+1,LEN(B_MSK[[#This Row],[/ STN_1]]))</f>
        <v>#VALUE!</v>
      </c>
      <c r="AC3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4" s="15" t="str">
        <f ca="1">IF(B_MSK[[#This Row],[HARGA_2]]="","",IF(MID(B_MSK[[#This Row],[/ STN_2]],FIND(" ",B_MSK[[#This Row],[/ STN_2]])+1,LEN(B_MSK[[#This Row],[/ STN_2]]))="LSN",B_MSK[[#This Row],[HARGA_2]]/12,""))</f>
        <v/>
      </c>
      <c r="AH314" s="7" t="str">
        <f ca="1">IF(B_MSK[[#This Row],[HARGA_3]]="","","/ "&amp;"PCS")</f>
        <v/>
      </c>
      <c r="AI314" s="15" t="str">
        <f ca="1">IF(B_MSK[[#This Row],[HARGA_3]]="",IF(B_MSK[[#This Row],[HARGA_2]]="",IF(B_MSK[[#This Row],[HARGA_1]]="","",B_MSK[[#This Row],[HARGA_1]]),B_MSK[[#This Row],[HARGA_2]]),B_MSK[[#This Row],[HARGA_3]])</f>
        <v/>
      </c>
      <c r="AJ314" s="15" t="str">
        <f ca="1">IF(B_MSK[[#This Row],[/ STN_3]]="",IF(B_MSK[[#This Row],[/ STN_2]]="",IF(B_MSK[[#This Row],[/ STN_1]]="","",B_MSK[[#This Row],[/ STN_1]]),B_MSK[[#This Row],[/ STN_2]]),B_MSK[[#This Row],[/ STN_3]])</f>
        <v/>
      </c>
      <c r="AK314" s="5" t="str">
        <f ca="1">IF(B_MSK[[#This Row],[//]]="","",SUBSTITUTE(SUBSTITUTE(SUBSTITUTE(B_MSK[[#This Row],[QTY/ CTN]]," ","_",2),"(",""),")","")&amp;"_")</f>
        <v/>
      </c>
      <c r="AL314" s="5" t="str">
        <f ca="1">IF(B_MSK[[#This Row],[A_B]]="","",SEARCH("_",B_MSK[[#This Row],[A_B]]))</f>
        <v/>
      </c>
      <c r="AM314" s="5" t="str">
        <f ca="1">IF(B_MSK[[#This Row],[A_B]]="","",LEN(B_MSK[[#This Row],[A_B]]))</f>
        <v/>
      </c>
      <c r="AN314" s="5" t="str">
        <f ca="1">IF(B_MSK[[#This Row],[A_B]]="","",LEFT(B_MSK[[#This Row],[QTY/ CTN]],B_MSK[[#This Row],[A_B_1]]))</f>
        <v/>
      </c>
      <c r="AO314" s="5" t="str">
        <f ca="1">IF(B_MSK[[#This Row],[A_B]]="","",LEFT(B_MSK[[#This Row],[A_]],SEARCH(" ",B_MSK[[#This Row],[A_]])-1))</f>
        <v/>
      </c>
      <c r="AP314" s="5" t="str">
        <f ca="1">IF(B_MSK[[#This Row],[A_B]]="","",RIGHT(B_MSK[[#This Row],[A_]],LEN(B_MSK[[#This Row],[A_]])-SEARCH(" ",B_MSK[[#This Row],[A_]])))</f>
        <v/>
      </c>
      <c r="AQ3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4" s="5" t="str">
        <f ca="1">IF(B_MSK[[#This Row],[B_]]="","",LEFT(B_MSK[[#This Row],[B_]],SEARCH(" ",B_MSK[[#This Row],[B_]])))</f>
        <v/>
      </c>
      <c r="AS314" s="5" t="str">
        <f ca="1">IF(B_MSK[[#This Row],[B_]]="","",RIGHT(B_MSK[[#This Row],[B_]],LEN(B_MSK[[#This Row],[B_]])-SEARCH(" ",B_MSK[[#This Row],[B_]])))</f>
        <v/>
      </c>
      <c r="AT314" s="5" t="str">
        <f ca="1">IF(B_MSK[[#This Row],[B_2]]="LSN",12,"")</f>
        <v/>
      </c>
      <c r="AU314" s="5" t="str">
        <f ca="1">IF(B_MSK[[#This Row],[C_1]]="","","PCS")</f>
        <v/>
      </c>
      <c r="AV314" s="5" t="str">
        <f ca="1">IF(B_MSK[[#This Row],[A_1]]="","",B_MSK[[#This Row],[A_1]]*IF(B_MSK[[#This Row],[B_1]]="",1,B_MSK[[#This Row],[B_1]])*IF(B_MSK[[#This Row],[C_1]]="",1,B_MSK[[#This Row],[C_1]]))</f>
        <v/>
      </c>
      <c r="AW314" s="5" t="str">
        <f ca="1">IF(B_MSK[[#This Row],[C_2]]="",IF(B_MSK[[#This Row],[B_2]]="",IF(B_MSK[[#This Row],[A_2]]="","",B_MSK[[#This Row],[A_2]]),B_MSK[[#This Row],[B_2]]),B_MSK[[#This Row],[C_2]])</f>
        <v/>
      </c>
      <c r="AX314" s="2">
        <f ca="1">IF(ISNUMBER(B_MSK[[#This Row],[TANGGAL DATANG]]),B_MSK[[#This Row],[TANGGAL DATANG]],AX313)</f>
        <v>44937</v>
      </c>
      <c r="AY314" s="5" t="str">
        <f ca="1">IF(B_MSK[[#This Row],[DB_ROW]]="","",INDEX([3]!db[JENIS],B_MSK[[#This Row],[DB_ROW]]-1))</f>
        <v/>
      </c>
      <c r="AZ314" s="5" t="e">
        <f ca="1">IF(B_MSK[[#This Row],[A_1]]="","",B_MSK[[#This Row],[A_1]])*1</f>
        <v>#VALUE!</v>
      </c>
      <c r="BA314" s="5" t="str">
        <f ca="1">IF(B_MSK[[#This Row],[//]]="","",INDEX(INDIRECT(DIR&amp;$2:$2),B_MSK[[#This Row],[//]]))</f>
        <v/>
      </c>
      <c r="BB314" s="5" t="str">
        <f ca="1">CONCATENATE(B_MSK[[#This Row],[concat]],B_MSK[[#This Row],[HARGA_X]],B_MSK[[#This Row],[SAT]])</f>
        <v/>
      </c>
    </row>
    <row r="315" spans="1:54" x14ac:dyDescent="0.25">
      <c r="A315" s="6" t="s">
        <v>274</v>
      </c>
      <c r="B315" s="5">
        <f ca="1">IF(B_MSK[[#This Row],[N_ID]]="","",INDEX(INDIRECT(DIR&amp;$2:$2),MATCH(B_MSK[[#This Row],[N_ID]],INDIRECT(DIR&amp;"!NOTA[ID_P]"),0)))</f>
        <v>61</v>
      </c>
      <c r="C315" s="5" t="str">
        <f ca="1">IF(B_MSK[[#This Row],[//]]="","",HYPERLINK("["&amp;SUBSTITUTE(DIR,"'","")&amp;"]NOTA!D"&amp;B_MSK[[#This Row],[//]]+2,"&gt;"))</f>
        <v>&gt;</v>
      </c>
      <c r="D315" s="5">
        <f ca="1">IF(B_MSK[[#This Row],[N_ID]]="","",COUNTIF(INDIRECT(DIR&amp;"!NOTA[ID_H]"),B_MSK[[#This Row],[ID NOTA]]))</f>
        <v>1</v>
      </c>
      <c r="E31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312</v>
      </c>
      <c r="F3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5" s="7" t="str">
        <f ca="1">IF(B_MSK[[#This Row],[stt]]="ada",INDEX([2]!db[NB BM],B_MSK[DB_ROW]-1),"")</f>
        <v>Garisan BT 20cm</v>
      </c>
      <c r="H315" s="7" t="str">
        <f ca="1">IF(B_MSK[[#This Row],[//]]="","",INDEX(INDIRECT(DIR&amp;$2:$2),B_MSK[[#This Row],[//]]))</f>
        <v>PPW</v>
      </c>
      <c r="I315" s="27" t="str">
        <f ca="1">IF(B_MSK[[#This Row],[//]]="","",INDEX(INDIRECT(DB_PATH&amp;$2:$2),B_MSK[[#This Row],[DB_ROW]]-1))</f>
        <v>100 LSN</v>
      </c>
      <c r="J315" s="5">
        <f ca="1">IF(B_MSK[[#This Row],[//]]="","",IF(INDEX(INDIRECT(DIR&amp;$2:$2),B_MSK[[#This Row],[//]])="","",INDEX(INDIRECT(DIR&amp;$2:$2),B_MSK[[#This Row],[//]])))</f>
        <v>1</v>
      </c>
      <c r="K315" s="5">
        <f ca="1">IF(B_MSK[[#This Row],[//]]="","",IF(INDEX(INDIRECT(DIR&amp;$2:$2),B_MSK[[#This Row],[//]])="","",INDEX(INDIRECT(DIR&amp;$2:$2),B_MSK[[#This Row],[//]])))</f>
        <v>100</v>
      </c>
      <c r="L315" s="5" t="str">
        <f ca="1">IF(B_MSK[[#This Row],[//]]="","",IF(INDEX(INDIRECT(DIR&amp;$2:$2),B_MSK[[#This Row],[//]])="","",INDEX(INDIRECT(DIR&amp;$2:$2),B_MSK[[#This Row],[//]])))</f>
        <v>DZ</v>
      </c>
      <c r="M315" s="13">
        <f ca="1">IF(B_MSK[[#This Row],[//]]="","",INDEX(INDIRECT(DIR&amp;$2:$2),B_MSK[[#This Row],[//]]))</f>
        <v>21380</v>
      </c>
      <c r="N315" s="13">
        <f ca="1">IF(OR(B_MSK[[#This Row],[//]]="",),"",INDEX(INDIRECT(DIR&amp;$2:$2),B_MSK[[#This Row],[//]]))</f>
        <v>2138000</v>
      </c>
      <c r="O315" s="3">
        <f ca="1">IF(B_MSK[[#This Row],[//]]="","",IF(INDEX(INDIRECT(DIR&amp;$2:$2),B_MSK[[#This Row],[//]])=0,"",INDEX(INDIRECT(DIR&amp;$2:$2),B_MSK[[#This Row],[//]])))</f>
        <v>0.2</v>
      </c>
      <c r="P315" s="3">
        <f ca="1">IF(B_MSK[[#This Row],[//]]="","",IF(INDEX(INDIRECT(DIR&amp;$2:$2),B_MSK[[#This Row],[//]])=0,"",INDEX(INDIRECT(DIR&amp;$2:$2),B_MSK[[#This Row],[//]])))</f>
        <v>0.04</v>
      </c>
      <c r="Q315" s="12">
        <f ca="1">IF(B_MSK[[#This Row],[//]]="","",INDEX(INDIRECT(DIR&amp;$2:$2),B_MSK[[#This Row],[//]]))</f>
        <v>1641984</v>
      </c>
      <c r="R31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496016</v>
      </c>
      <c r="S31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1145968</v>
      </c>
      <c r="T315" s="37">
        <f ca="1">IF(B_MSK[[#This Row],[//]]="","",INDEX(INDIRECT(DIR&amp;$2:$2),B_MSK[[#This Row],[//]]))</f>
        <v>0</v>
      </c>
      <c r="U315" s="38">
        <f ca="1">IF(SUMIF(B_MSK[NAMA BARANG],B_MSK[[#This Row],[NAMA BARANG]],B_MSK[JMLH BRG])=0,"",SUMIF(B_MSK[NAMA BARANG],B_MSK[[#This Row],[NAMA BARANG]],B_MSK[C]))</f>
        <v>5</v>
      </c>
      <c r="V315" s="7" t="str">
        <f ca="1">IF(B_MSK[[#This Row],[//]]="","",INDEX(INDIRECT(DIR&amp;$2:$2),B_MSK[[#This Row],[//]]))</f>
        <v>BT 20 CM</v>
      </c>
      <c r="W315" s="7" t="str">
        <f ca="1">LOWER(SUBSTITUTE(SUBSTITUTE(SUBSTITUTE(SUBSTITUTE(SUBSTITUTE(SUBSTITUTE(SUBSTITUTE(SUBSTITUTE(SUBSTITUTE(B_MSK[[#This Row],[N.B.nota]]," ",""),"-",""),"(",""),")",""),".",""),",",""),"/",""),"""",""),"+",""))</f>
        <v>bt20cm</v>
      </c>
      <c r="X315" s="5" t="str">
        <f ca="1">IF(B_MSK[[#This Row],[N.B.nota]]="","",IF(MATCH(B_MSK[[#This Row],[concat]],[2]!db[NB NOTA_C],0)&gt;0,"ada",0))</f>
        <v>ada</v>
      </c>
      <c r="Y315" s="5" t="str">
        <f ca="1">IF(B_MSK[[#This Row],[N.B.nota]]="","",ADDRESS(ROW(B_MSK[QB]),COLUMN(B_MSK[QB]))&amp;":"&amp;ADDRESS(ROW(),COLUMN(B_MSK[QB])))</f>
        <v>$D$4:$D$315</v>
      </c>
      <c r="Z315" s="5">
        <f ca="1">IF(B_MSK[[#This Row],[concat]]="","",MATCH(B_MSK[[#This Row],[concat]],[2]!db[NB NOTA_C],0)+1)</f>
        <v>330</v>
      </c>
      <c r="AA315" s="5" t="str">
        <f ca="1">IF(B_MSK[[#This Row],[//]]="","",HYPERLINK("[D:\kerja\BANK EXP\BARU\DB.XLSX]DB!e"&amp;B_MSK[[#This Row],[DB_ROW]],"&gt;"))</f>
        <v>&gt;</v>
      </c>
      <c r="AB315" s="30" t="str">
        <f ca="1">MID(B_MSK[[#This Row],[/ STN_1]],FIND(" ",B_MSK[[#This Row],[/ STN_1]])+1,LEN(B_MSK[[#This Row],[/ STN_1]]))</f>
        <v>LSN</v>
      </c>
      <c r="AC315" s="11">
        <f ca="1">IF(B_MSK[[#This Row],[//]]="","",IF(B_MSK[[#This Row],[ JUMLAH ]]="","",IF(B_MSK[[#This Row],[C]]="",B_MSK[[#This Row],[HARGA CTN]]/B_MSK[[#This Row],[JMLH BRG]],B_MSK[[#This Row],[HARGA CTN]]/B_MSK[[#This Row],[A_1]])))</f>
        <v>21380</v>
      </c>
      <c r="AD3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1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1781.6666666666667</v>
      </c>
      <c r="AF31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15" s="15" t="str">
        <f ca="1">IF(B_MSK[[#This Row],[HARGA_2]]="","",IF(MID(B_MSK[[#This Row],[/ STN_2]],FIND(" ",B_MSK[[#This Row],[/ STN_2]])+1,LEN(B_MSK[[#This Row],[/ STN_2]]))="LSN",B_MSK[[#This Row],[HARGA_2]]/12,""))</f>
        <v/>
      </c>
      <c r="AH315" s="7" t="str">
        <f ca="1">IF(B_MSK[[#This Row],[HARGA_3]]="","","/ "&amp;"PCS")</f>
        <v/>
      </c>
      <c r="AI315" s="15">
        <f ca="1">IF(B_MSK[[#This Row],[HARGA_3]]="",IF(B_MSK[[#This Row],[HARGA_2]]="",IF(B_MSK[[#This Row],[HARGA_1]]="","",B_MSK[[#This Row],[HARGA_1]]),B_MSK[[#This Row],[HARGA_2]]),B_MSK[[#This Row],[HARGA_3]])</f>
        <v>1781.6666666666667</v>
      </c>
      <c r="AJ31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15" s="5" t="str">
        <f ca="1">IF(B_MSK[[#This Row],[//]]="","",SUBSTITUTE(SUBSTITUTE(SUBSTITUTE(B_MSK[[#This Row],[QTY/ CTN]]," ","_",2),"(",""),")","")&amp;"_")</f>
        <v>100 LSN_</v>
      </c>
      <c r="AL315" s="5">
        <f ca="1">IF(B_MSK[[#This Row],[A_B]]="","",SEARCH("_",B_MSK[[#This Row],[A_B]]))</f>
        <v>8</v>
      </c>
      <c r="AM315" s="5">
        <f ca="1">IF(B_MSK[[#This Row],[A_B]]="","",LEN(B_MSK[[#This Row],[A_B]]))</f>
        <v>8</v>
      </c>
      <c r="AN315" s="5" t="str">
        <f ca="1">IF(B_MSK[[#This Row],[A_B]]="","",LEFT(B_MSK[[#This Row],[QTY/ CTN]],B_MSK[[#This Row],[A_B_1]]))</f>
        <v>100 LSN</v>
      </c>
      <c r="AO315" s="5" t="str">
        <f ca="1">IF(B_MSK[[#This Row],[A_B]]="","",LEFT(B_MSK[[#This Row],[A_]],SEARCH(" ",B_MSK[[#This Row],[A_]])-1))</f>
        <v>100</v>
      </c>
      <c r="AP315" s="5" t="str">
        <f ca="1">IF(B_MSK[[#This Row],[A_B]]="","",RIGHT(B_MSK[[#This Row],[A_]],LEN(B_MSK[[#This Row],[A_]])-SEARCH(" ",B_MSK[[#This Row],[A_]])))</f>
        <v>LSN</v>
      </c>
      <c r="AQ3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15" s="5" t="str">
        <f ca="1">IF(B_MSK[[#This Row],[B_]]="","",LEFT(B_MSK[[#This Row],[B_]],SEARCH(" ",B_MSK[[#This Row],[B_]])))</f>
        <v xml:space="preserve">12 </v>
      </c>
      <c r="AS315" s="5" t="str">
        <f ca="1">IF(B_MSK[[#This Row],[B_]]="","",RIGHT(B_MSK[[#This Row],[B_]],LEN(B_MSK[[#This Row],[B_]])-SEARCH(" ",B_MSK[[#This Row],[B_]])))</f>
        <v>PCS</v>
      </c>
      <c r="AT315" s="5" t="str">
        <f ca="1">IF(B_MSK[[#This Row],[B_2]]="LSN",12,"")</f>
        <v/>
      </c>
      <c r="AU315" s="5" t="str">
        <f ca="1">IF(B_MSK[[#This Row],[C_1]]="","","PCS")</f>
        <v/>
      </c>
      <c r="AV315" s="5">
        <f ca="1">IF(B_MSK[[#This Row],[A_1]]="","",B_MSK[[#This Row],[A_1]]*IF(B_MSK[[#This Row],[B_1]]="",1,B_MSK[[#This Row],[B_1]])*IF(B_MSK[[#This Row],[C_1]]="",1,B_MSK[[#This Row],[C_1]]))</f>
        <v>1200</v>
      </c>
      <c r="AW315" s="5" t="str">
        <f ca="1">IF(B_MSK[[#This Row],[C_2]]="",IF(B_MSK[[#This Row],[B_2]]="",IF(B_MSK[[#This Row],[A_2]]="","",B_MSK[[#This Row],[A_2]]),B_MSK[[#This Row],[B_2]]),B_MSK[[#This Row],[C_2]])</f>
        <v>PCS</v>
      </c>
      <c r="AX315" s="2">
        <f ca="1">IF(ISNUMBER(B_MSK[[#This Row],[TANGGAL DATANG]]),B_MSK[[#This Row],[TANGGAL DATANG]],AX314)</f>
        <v>44937</v>
      </c>
      <c r="AY315" s="5" t="e">
        <f ca="1">IF(B_MSK[[#This Row],[DB_ROW]]="","",INDEX([3]!db[JENIS],B_MSK[[#This Row],[DB_ROW]]-1))</f>
        <v>#REF!</v>
      </c>
      <c r="AZ315" s="5">
        <f ca="1">IF(B_MSK[[#This Row],[A_1]]="","",B_MSK[[#This Row],[A_1]])*1</f>
        <v>100</v>
      </c>
      <c r="BA315" s="5" t="str">
        <f ca="1">IF(B_MSK[[#This Row],[//]]="","",INDEX(INDIRECT(DIR&amp;$2:$2),B_MSK[[#This Row],[//]]))</f>
        <v>UNTANA</v>
      </c>
      <c r="BB315" s="5" t="str">
        <f ca="1">CONCATENATE(B_MSK[[#This Row],[concat]],B_MSK[[#This Row],[HARGA_X]],B_MSK[[#This Row],[SAT]])</f>
        <v>bt20cm1781.66666666667DZ</v>
      </c>
    </row>
    <row r="316" spans="1:54" x14ac:dyDescent="0.25">
      <c r="A316" s="6" t="s">
        <v>128</v>
      </c>
      <c r="B316" s="5" t="str">
        <f ca="1">IF(B_MSK[[#This Row],[N_ID]]="","",INDEX(INDIRECT(DIR&amp;$2:$2),MATCH(B_MSK[[#This Row],[N_ID]],INDIRECT(DIR&amp;"!NOTA[ID_P]"),0)))</f>
        <v/>
      </c>
      <c r="C316" s="5" t="str">
        <f ca="1">IF(B_MSK[[#This Row],[//]]="","",HYPERLINK("["&amp;SUBSTITUTE(DIR,"'","")&amp;"]NOTA!D"&amp;B_MSK[[#This Row],[//]]+2,"&gt;"))</f>
        <v/>
      </c>
      <c r="D316" s="5" t="str">
        <f ca="1">IF(B_MSK[[#This Row],[N_ID]]="","",COUNTIF(INDIRECT(DIR&amp;"!NOTA[ID_H]"),B_MSK[[#This Row],[ID NOTA]]))</f>
        <v/>
      </c>
      <c r="E3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6" s="7" t="str">
        <f ca="1">IF(B_MSK[[#This Row],[stt]]="ada",INDEX([2]!db[NB BM],B_MSK[DB_ROW]-1),"")</f>
        <v/>
      </c>
      <c r="H316" s="7" t="str">
        <f ca="1">IF(B_MSK[[#This Row],[//]]="","",INDEX(INDIRECT(DIR&amp;$2:$2),B_MSK[[#This Row],[//]]))</f>
        <v/>
      </c>
      <c r="I316" s="27" t="str">
        <f ca="1">IF(B_MSK[[#This Row],[//]]="","",INDEX(INDIRECT(DB_PATH&amp;$2:$2),B_MSK[[#This Row],[DB_ROW]]-1))</f>
        <v/>
      </c>
      <c r="J316" s="5" t="str">
        <f ca="1">IF(B_MSK[[#This Row],[//]]="","",IF(INDEX(INDIRECT(DIR&amp;$2:$2),B_MSK[[#This Row],[//]])="","",INDEX(INDIRECT(DIR&amp;$2:$2),B_MSK[[#This Row],[//]])))</f>
        <v/>
      </c>
      <c r="K316" s="5" t="str">
        <f ca="1">IF(B_MSK[[#This Row],[//]]="","",IF(INDEX(INDIRECT(DIR&amp;$2:$2),B_MSK[[#This Row],[//]])="","",INDEX(INDIRECT(DIR&amp;$2:$2),B_MSK[[#This Row],[//]])))</f>
        <v/>
      </c>
      <c r="L316" s="5" t="str">
        <f ca="1">IF(B_MSK[[#This Row],[//]]="","",IF(INDEX(INDIRECT(DIR&amp;$2:$2),B_MSK[[#This Row],[//]])="","",INDEX(INDIRECT(DIR&amp;$2:$2),B_MSK[[#This Row],[//]])))</f>
        <v/>
      </c>
      <c r="M316" s="13" t="str">
        <f ca="1">IF(B_MSK[[#This Row],[//]]="","",INDEX(INDIRECT(DIR&amp;$2:$2),B_MSK[[#This Row],[//]]))</f>
        <v/>
      </c>
      <c r="N316" s="13" t="str">
        <f ca="1">IF(OR(B_MSK[[#This Row],[//]]="",),"",INDEX(INDIRECT(DIR&amp;$2:$2),B_MSK[[#This Row],[//]]))</f>
        <v/>
      </c>
      <c r="O316" s="3" t="str">
        <f ca="1">IF(B_MSK[[#This Row],[//]]="","",IF(INDEX(INDIRECT(DIR&amp;$2:$2),B_MSK[[#This Row],[//]])=0,"",INDEX(INDIRECT(DIR&amp;$2:$2),B_MSK[[#This Row],[//]])))</f>
        <v/>
      </c>
      <c r="P316" s="3" t="str">
        <f ca="1">IF(B_MSK[[#This Row],[//]]="","",IF(INDEX(INDIRECT(DIR&amp;$2:$2),B_MSK[[#This Row],[//]])=0,"",INDEX(INDIRECT(DIR&amp;$2:$2),B_MSK[[#This Row],[//]])))</f>
        <v/>
      </c>
      <c r="Q316" s="12" t="str">
        <f ca="1">IF(B_MSK[[#This Row],[//]]="","",INDEX(INDIRECT(DIR&amp;$2:$2),B_MSK[[#This Row],[//]]))</f>
        <v/>
      </c>
      <c r="R3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6" s="37" t="str">
        <f ca="1">IF(B_MSK[[#This Row],[//]]="","",INDEX(INDIRECT(DIR&amp;$2:$2),B_MSK[[#This Row],[//]]))</f>
        <v/>
      </c>
      <c r="U316" s="38" t="str">
        <f ca="1">IF(SUMIF(B_MSK[NAMA BARANG],B_MSK[[#This Row],[NAMA BARANG]],B_MSK[JMLH BRG])=0,"",SUMIF(B_MSK[NAMA BARANG],B_MSK[[#This Row],[NAMA BARANG]],B_MSK[C]))</f>
        <v/>
      </c>
      <c r="V316" s="7" t="str">
        <f ca="1">IF(B_MSK[[#This Row],[//]]="","",INDEX(INDIRECT(DIR&amp;$2:$2),B_MSK[[#This Row],[//]]))</f>
        <v/>
      </c>
      <c r="W3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6" s="5" t="str">
        <f ca="1">IF(B_MSK[[#This Row],[N.B.nota]]="","",IF(MATCH(B_MSK[[#This Row],[concat]],[2]!db[NB NOTA_C],0)&gt;0,"ada",0))</f>
        <v/>
      </c>
      <c r="Y316" s="5" t="str">
        <f ca="1">IF(B_MSK[[#This Row],[N.B.nota]]="","",ADDRESS(ROW(B_MSK[QB]),COLUMN(B_MSK[QB]))&amp;":"&amp;ADDRESS(ROW(),COLUMN(B_MSK[QB])))</f>
        <v/>
      </c>
      <c r="Z316" s="5" t="str">
        <f ca="1">IF(B_MSK[[#This Row],[concat]]="","",MATCH(B_MSK[[#This Row],[concat]],[2]!db[NB NOTA_C],0)+1)</f>
        <v/>
      </c>
      <c r="AA316" s="5" t="str">
        <f ca="1">IF(B_MSK[[#This Row],[//]]="","",HYPERLINK("[D:\kerja\BANK EXP\BARU\DB.XLSX]DB!e"&amp;B_MSK[[#This Row],[DB_ROW]],"&gt;"))</f>
        <v/>
      </c>
      <c r="AB316" s="30" t="e">
        <f ca="1">MID(B_MSK[[#This Row],[/ STN_1]],FIND(" ",B_MSK[[#This Row],[/ STN_1]])+1,LEN(B_MSK[[#This Row],[/ STN_1]]))</f>
        <v>#VALUE!</v>
      </c>
      <c r="AC3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6" s="15" t="str">
        <f ca="1">IF(B_MSK[[#This Row],[HARGA_2]]="","",IF(MID(B_MSK[[#This Row],[/ STN_2]],FIND(" ",B_MSK[[#This Row],[/ STN_2]])+1,LEN(B_MSK[[#This Row],[/ STN_2]]))="LSN",B_MSK[[#This Row],[HARGA_2]]/12,""))</f>
        <v/>
      </c>
      <c r="AH316" s="7" t="str">
        <f ca="1">IF(B_MSK[[#This Row],[HARGA_3]]="","","/ "&amp;"PCS")</f>
        <v/>
      </c>
      <c r="AI316" s="15" t="str">
        <f ca="1">IF(B_MSK[[#This Row],[HARGA_3]]="",IF(B_MSK[[#This Row],[HARGA_2]]="",IF(B_MSK[[#This Row],[HARGA_1]]="","",B_MSK[[#This Row],[HARGA_1]]),B_MSK[[#This Row],[HARGA_2]]),B_MSK[[#This Row],[HARGA_3]])</f>
        <v/>
      </c>
      <c r="AJ316" s="15" t="str">
        <f ca="1">IF(B_MSK[[#This Row],[/ STN_3]]="",IF(B_MSK[[#This Row],[/ STN_2]]="",IF(B_MSK[[#This Row],[/ STN_1]]="","",B_MSK[[#This Row],[/ STN_1]]),B_MSK[[#This Row],[/ STN_2]]),B_MSK[[#This Row],[/ STN_3]])</f>
        <v/>
      </c>
      <c r="AK316" s="5" t="str">
        <f ca="1">IF(B_MSK[[#This Row],[//]]="","",SUBSTITUTE(SUBSTITUTE(SUBSTITUTE(B_MSK[[#This Row],[QTY/ CTN]]," ","_",2),"(",""),")","")&amp;"_")</f>
        <v/>
      </c>
      <c r="AL316" s="5" t="str">
        <f ca="1">IF(B_MSK[[#This Row],[A_B]]="","",SEARCH("_",B_MSK[[#This Row],[A_B]]))</f>
        <v/>
      </c>
      <c r="AM316" s="5" t="str">
        <f ca="1">IF(B_MSK[[#This Row],[A_B]]="","",LEN(B_MSK[[#This Row],[A_B]]))</f>
        <v/>
      </c>
      <c r="AN316" s="5" t="str">
        <f ca="1">IF(B_MSK[[#This Row],[A_B]]="","",LEFT(B_MSK[[#This Row],[QTY/ CTN]],B_MSK[[#This Row],[A_B_1]]))</f>
        <v/>
      </c>
      <c r="AO316" s="5" t="str">
        <f ca="1">IF(B_MSK[[#This Row],[A_B]]="","",LEFT(B_MSK[[#This Row],[A_]],SEARCH(" ",B_MSK[[#This Row],[A_]])-1))</f>
        <v/>
      </c>
      <c r="AP316" s="5" t="str">
        <f ca="1">IF(B_MSK[[#This Row],[A_B]]="","",RIGHT(B_MSK[[#This Row],[A_]],LEN(B_MSK[[#This Row],[A_]])-SEARCH(" ",B_MSK[[#This Row],[A_]])))</f>
        <v/>
      </c>
      <c r="AQ3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6" s="5" t="str">
        <f ca="1">IF(B_MSK[[#This Row],[B_]]="","",LEFT(B_MSK[[#This Row],[B_]],SEARCH(" ",B_MSK[[#This Row],[B_]])))</f>
        <v/>
      </c>
      <c r="AS316" s="5" t="str">
        <f ca="1">IF(B_MSK[[#This Row],[B_]]="","",RIGHT(B_MSK[[#This Row],[B_]],LEN(B_MSK[[#This Row],[B_]])-SEARCH(" ",B_MSK[[#This Row],[B_]])))</f>
        <v/>
      </c>
      <c r="AT316" s="5" t="str">
        <f ca="1">IF(B_MSK[[#This Row],[B_2]]="LSN",12,"")</f>
        <v/>
      </c>
      <c r="AU316" s="5" t="str">
        <f ca="1">IF(B_MSK[[#This Row],[C_1]]="","","PCS")</f>
        <v/>
      </c>
      <c r="AV316" s="5" t="str">
        <f ca="1">IF(B_MSK[[#This Row],[A_1]]="","",B_MSK[[#This Row],[A_1]]*IF(B_MSK[[#This Row],[B_1]]="",1,B_MSK[[#This Row],[B_1]])*IF(B_MSK[[#This Row],[C_1]]="",1,B_MSK[[#This Row],[C_1]]))</f>
        <v/>
      </c>
      <c r="AW316" s="5" t="str">
        <f ca="1">IF(B_MSK[[#This Row],[C_2]]="",IF(B_MSK[[#This Row],[B_2]]="",IF(B_MSK[[#This Row],[A_2]]="","",B_MSK[[#This Row],[A_2]]),B_MSK[[#This Row],[B_2]]),B_MSK[[#This Row],[C_2]])</f>
        <v/>
      </c>
      <c r="AX316" s="2">
        <f ca="1">IF(ISNUMBER(B_MSK[[#This Row],[TANGGAL DATANG]]),B_MSK[[#This Row],[TANGGAL DATANG]],AX315)</f>
        <v>44937</v>
      </c>
      <c r="AY316" s="5" t="str">
        <f ca="1">IF(B_MSK[[#This Row],[DB_ROW]]="","",INDEX([3]!db[JENIS],B_MSK[[#This Row],[DB_ROW]]-1))</f>
        <v/>
      </c>
      <c r="AZ316" s="5" t="e">
        <f ca="1">IF(B_MSK[[#This Row],[A_1]]="","",B_MSK[[#This Row],[A_1]])*1</f>
        <v>#VALUE!</v>
      </c>
      <c r="BA316" s="5" t="str">
        <f ca="1">IF(B_MSK[[#This Row],[//]]="","",INDEX(INDIRECT(DIR&amp;$2:$2),B_MSK[[#This Row],[//]]))</f>
        <v/>
      </c>
      <c r="BB316" s="5" t="str">
        <f ca="1">CONCATENATE(B_MSK[[#This Row],[concat]],B_MSK[[#This Row],[HARGA_X]],B_MSK[[#This Row],[SAT]])</f>
        <v/>
      </c>
    </row>
    <row r="317" spans="1:54" x14ac:dyDescent="0.25">
      <c r="A317" s="6" t="s">
        <v>275</v>
      </c>
      <c r="B317" s="5">
        <f ca="1">IF(B_MSK[[#This Row],[N_ID]]="","",INDEX(INDIRECT(DIR&amp;$2:$2),MATCH(B_MSK[[#This Row],[N_ID]],INDIRECT(DIR&amp;"!NOTA[ID_P]"),0)))</f>
        <v>62</v>
      </c>
      <c r="C317" s="5" t="str">
        <f ca="1">IF(B_MSK[[#This Row],[//]]="","",HYPERLINK("["&amp;SUBSTITUTE(DIR,"'","")&amp;"]NOTA!D"&amp;B_MSK[[#This Row],[//]]+2,"&gt;"))</f>
        <v>&gt;</v>
      </c>
      <c r="D317" s="5">
        <f ca="1">IF(B_MSK[[#This Row],[N_ID]]="","",COUNTIF(INDIRECT(DIR&amp;"!NOTA[ID_H]"),B_MSK[[#This Row],[ID NOTA]]))</f>
        <v>1</v>
      </c>
      <c r="E3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314</v>
      </c>
      <c r="F3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7" s="7" t="str">
        <f ca="1">IF(B_MSK[[#This Row],[stt]]="ada",INDEX([2]!db[NB BM],B_MSK[DB_ROW]-1),"")</f>
        <v>Isolasi Fancy</v>
      </c>
      <c r="H317" s="7" t="str">
        <f ca="1">IF(B_MSK[[#This Row],[//]]="","",INDEX(INDIRECT(DIR&amp;$2:$2),B_MSK[[#This Row],[//]]))</f>
        <v>GRAFINDO</v>
      </c>
      <c r="I317" s="27" t="str">
        <f ca="1">IF(B_MSK[[#This Row],[//]]="","",INDEX(INDIRECT(DB_PATH&amp;$2:$2),B_MSK[[#This Row],[DB_ROW]]-1))</f>
        <v>200 SLOP</v>
      </c>
      <c r="J317" s="5">
        <f ca="1">IF(B_MSK[[#This Row],[//]]="","",IF(INDEX(INDIRECT(DIR&amp;$2:$2),B_MSK[[#This Row],[//]])="","",INDEX(INDIRECT(DIR&amp;$2:$2),B_MSK[[#This Row],[//]])))</f>
        <v>15</v>
      </c>
      <c r="K317" s="5">
        <f ca="1">IF(B_MSK[[#This Row],[//]]="","",IF(INDEX(INDIRECT(DIR&amp;$2:$2),B_MSK[[#This Row],[//]])="","",INDEX(INDIRECT(DIR&amp;$2:$2),B_MSK[[#This Row],[//]])))</f>
        <v>3000</v>
      </c>
      <c r="L317" s="5" t="str">
        <f ca="1">IF(B_MSK[[#This Row],[//]]="","",IF(INDEX(INDIRECT(DIR&amp;$2:$2),B_MSK[[#This Row],[//]])="","",INDEX(INDIRECT(DIR&amp;$2:$2),B_MSK[[#This Row],[//]])))</f>
        <v>SLOP</v>
      </c>
      <c r="M317" s="13">
        <f ca="1">IF(B_MSK[[#This Row],[//]]="","",INDEX(INDIRECT(DIR&amp;$2:$2),B_MSK[[#This Row],[//]]))</f>
        <v>3000</v>
      </c>
      <c r="N317" s="13">
        <f ca="1">IF(OR(B_MSK[[#This Row],[//]]="",),"",INDEX(INDIRECT(DIR&amp;$2:$2),B_MSK[[#This Row],[//]]))</f>
        <v>600000</v>
      </c>
      <c r="O317" s="3" t="str">
        <f ca="1">IF(B_MSK[[#This Row],[//]]="","",IF(INDEX(INDIRECT(DIR&amp;$2:$2),B_MSK[[#This Row],[//]])=0,"",INDEX(INDIRECT(DIR&amp;$2:$2),B_MSK[[#This Row],[//]])))</f>
        <v/>
      </c>
      <c r="P317" s="3" t="str">
        <f ca="1">IF(B_MSK[[#This Row],[//]]="","",IF(INDEX(INDIRECT(DIR&amp;$2:$2),B_MSK[[#This Row],[//]])=0,"",INDEX(INDIRECT(DIR&amp;$2:$2),B_MSK[[#This Row],[//]])))</f>
        <v/>
      </c>
      <c r="Q317" s="12">
        <f ca="1">IF(B_MSK[[#This Row],[//]]="","",INDEX(INDIRECT(DIR&amp;$2:$2),B_MSK[[#This Row],[//]]))</f>
        <v>9000000</v>
      </c>
      <c r="R31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1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9000000</v>
      </c>
      <c r="T317" s="37">
        <f ca="1">IF(B_MSK[[#This Row],[//]]="","",INDEX(INDIRECT(DIR&amp;$2:$2),B_MSK[[#This Row],[//]]))</f>
        <v>0</v>
      </c>
      <c r="U317" s="38">
        <f ca="1">IF(SUMIF(B_MSK[NAMA BARANG],B_MSK[[#This Row],[NAMA BARANG]],B_MSK[JMLH BRG])=0,"",SUMIF(B_MSK[NAMA BARANG],B_MSK[[#This Row],[NAMA BARANG]],B_MSK[C]))</f>
        <v>15</v>
      </c>
      <c r="V317" s="7" t="str">
        <f ca="1">IF(B_MSK[[#This Row],[//]]="","",INDEX(INDIRECT(DIR&amp;$2:$2),B_MSK[[#This Row],[//]]))</f>
        <v>ISOLASI FANCY</v>
      </c>
      <c r="W317" s="7" t="str">
        <f ca="1">LOWER(SUBSTITUTE(SUBSTITUTE(SUBSTITUTE(SUBSTITUTE(SUBSTITUTE(SUBSTITUTE(SUBSTITUTE(SUBSTITUTE(SUBSTITUTE(B_MSK[[#This Row],[N.B.nota]]," ",""),"-",""),"(",""),")",""),".",""),",",""),"/",""),"""",""),"+",""))</f>
        <v>isolasifancy</v>
      </c>
      <c r="X317" s="5" t="str">
        <f ca="1">IF(B_MSK[[#This Row],[N.B.nota]]="","",IF(MATCH(B_MSK[[#This Row],[concat]],[2]!db[NB NOTA_C],0)&gt;0,"ada",0))</f>
        <v>ada</v>
      </c>
      <c r="Y317" s="5" t="str">
        <f ca="1">IF(B_MSK[[#This Row],[N.B.nota]]="","",ADDRESS(ROW(B_MSK[QB]),COLUMN(B_MSK[QB]))&amp;":"&amp;ADDRESS(ROW(),COLUMN(B_MSK[QB])))</f>
        <v>$D$4:$D$317</v>
      </c>
      <c r="Z317" s="5">
        <f ca="1">IF(B_MSK[[#This Row],[concat]]="","",MATCH(B_MSK[[#This Row],[concat]],[2]!db[NB NOTA_C],0)+1)</f>
        <v>2240</v>
      </c>
      <c r="AA317" s="5" t="str">
        <f ca="1">IF(B_MSK[[#This Row],[//]]="","",HYPERLINK("[D:\kerja\BANK EXP\BARU\DB.XLSX]DB!e"&amp;B_MSK[[#This Row],[DB_ROW]],"&gt;"))</f>
        <v>&gt;</v>
      </c>
      <c r="AB317" s="30" t="str">
        <f ca="1">MID(B_MSK[[#This Row],[/ STN_1]],FIND(" ",B_MSK[[#This Row],[/ STN_1]])+1,LEN(B_MSK[[#This Row],[/ STN_1]]))</f>
        <v>SLOP</v>
      </c>
      <c r="AC317" s="11">
        <f ca="1">IF(B_MSK[[#This Row],[//]]="","",IF(B_MSK[[#This Row],[ JUMLAH ]]="","",IF(B_MSK[[#This Row],[C]]="",B_MSK[[#This Row],[HARGA CTN]]/B_MSK[[#This Row],[JMLH BRG]],B_MSK[[#This Row],[HARGA CTN]]/B_MSK[[#This Row],[A_1]])))</f>
        <v>3000</v>
      </c>
      <c r="AD3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SLOP</v>
      </c>
      <c r="AE3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7" s="15" t="str">
        <f ca="1">IF(B_MSK[[#This Row],[HARGA_2]]="","",IF(MID(B_MSK[[#This Row],[/ STN_2]],FIND(" ",B_MSK[[#This Row],[/ STN_2]])+1,LEN(B_MSK[[#This Row],[/ STN_2]]))="LSN",B_MSK[[#This Row],[HARGA_2]]/12,""))</f>
        <v/>
      </c>
      <c r="AH317" s="7" t="str">
        <f ca="1">IF(B_MSK[[#This Row],[HARGA_3]]="","","/ "&amp;"PCS")</f>
        <v/>
      </c>
      <c r="AI317" s="15">
        <f ca="1">IF(B_MSK[[#This Row],[HARGA_3]]="",IF(B_MSK[[#This Row],[HARGA_2]]="",IF(B_MSK[[#This Row],[HARGA_1]]="","",B_MSK[[#This Row],[HARGA_1]]),B_MSK[[#This Row],[HARGA_2]]),B_MSK[[#This Row],[HARGA_3]])</f>
        <v>3000</v>
      </c>
      <c r="AJ317" s="15" t="str">
        <f ca="1">IF(B_MSK[[#This Row],[/ STN_3]]="",IF(B_MSK[[#This Row],[/ STN_2]]="",IF(B_MSK[[#This Row],[/ STN_1]]="","",B_MSK[[#This Row],[/ STN_1]]),B_MSK[[#This Row],[/ STN_2]]),B_MSK[[#This Row],[/ STN_3]])</f>
        <v>/ SLOP</v>
      </c>
      <c r="AK317" s="5" t="str">
        <f ca="1">IF(B_MSK[[#This Row],[//]]="","",SUBSTITUTE(SUBSTITUTE(SUBSTITUTE(B_MSK[[#This Row],[QTY/ CTN]]," ","_",2),"(",""),")","")&amp;"_")</f>
        <v>200 SLOP_</v>
      </c>
      <c r="AL317" s="5">
        <f ca="1">IF(B_MSK[[#This Row],[A_B]]="","",SEARCH("_",B_MSK[[#This Row],[A_B]]))</f>
        <v>9</v>
      </c>
      <c r="AM317" s="5">
        <f ca="1">IF(B_MSK[[#This Row],[A_B]]="","",LEN(B_MSK[[#This Row],[A_B]]))</f>
        <v>9</v>
      </c>
      <c r="AN317" s="5" t="str">
        <f ca="1">IF(B_MSK[[#This Row],[A_B]]="","",LEFT(B_MSK[[#This Row],[QTY/ CTN]],B_MSK[[#This Row],[A_B_1]]))</f>
        <v>200 SLOP</v>
      </c>
      <c r="AO317" s="5" t="str">
        <f ca="1">IF(B_MSK[[#This Row],[A_B]]="","",LEFT(B_MSK[[#This Row],[A_]],SEARCH(" ",B_MSK[[#This Row],[A_]])-1))</f>
        <v>200</v>
      </c>
      <c r="AP317" s="5" t="str">
        <f ca="1">IF(B_MSK[[#This Row],[A_B]]="","",RIGHT(B_MSK[[#This Row],[A_]],LEN(B_MSK[[#This Row],[A_]])-SEARCH(" ",B_MSK[[#This Row],[A_]])))</f>
        <v>SLOP</v>
      </c>
      <c r="AQ3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7" s="5" t="str">
        <f ca="1">IF(B_MSK[[#This Row],[B_]]="","",LEFT(B_MSK[[#This Row],[B_]],SEARCH(" ",B_MSK[[#This Row],[B_]])))</f>
        <v/>
      </c>
      <c r="AS317" s="5" t="str">
        <f ca="1">IF(B_MSK[[#This Row],[B_]]="","",RIGHT(B_MSK[[#This Row],[B_]],LEN(B_MSK[[#This Row],[B_]])-SEARCH(" ",B_MSK[[#This Row],[B_]])))</f>
        <v/>
      </c>
      <c r="AT317" s="5" t="str">
        <f ca="1">IF(B_MSK[[#This Row],[B_2]]="LSN",12,"")</f>
        <v/>
      </c>
      <c r="AU317" s="5" t="str">
        <f ca="1">IF(B_MSK[[#This Row],[C_1]]="","","PCS")</f>
        <v/>
      </c>
      <c r="AV317" s="5">
        <f ca="1">IF(B_MSK[[#This Row],[A_1]]="","",B_MSK[[#This Row],[A_1]]*IF(B_MSK[[#This Row],[B_1]]="",1,B_MSK[[#This Row],[B_1]])*IF(B_MSK[[#This Row],[C_1]]="",1,B_MSK[[#This Row],[C_1]]))</f>
        <v>200</v>
      </c>
      <c r="AW317" s="5" t="str">
        <f ca="1">IF(B_MSK[[#This Row],[C_2]]="",IF(B_MSK[[#This Row],[B_2]]="",IF(B_MSK[[#This Row],[A_2]]="","",B_MSK[[#This Row],[A_2]]),B_MSK[[#This Row],[B_2]]),B_MSK[[#This Row],[C_2]])</f>
        <v>SLOP</v>
      </c>
      <c r="AX317" s="2">
        <f ca="1">IF(ISNUMBER(B_MSK[[#This Row],[TANGGAL DATANG]]),B_MSK[[#This Row],[TANGGAL DATANG]],AX316)</f>
        <v>44937</v>
      </c>
      <c r="AY317" s="5" t="e">
        <f ca="1">IF(B_MSK[[#This Row],[DB_ROW]]="","",INDEX([3]!db[JENIS],B_MSK[[#This Row],[DB_ROW]]-1))</f>
        <v>#REF!</v>
      </c>
      <c r="AZ317" s="5">
        <f ca="1">IF(B_MSK[[#This Row],[A_1]]="","",B_MSK[[#This Row],[A_1]])*1</f>
        <v>200</v>
      </c>
      <c r="BA317" s="5" t="str">
        <f ca="1">IF(B_MSK[[#This Row],[//]]="","",INDEX(INDIRECT(DIR&amp;$2:$2),B_MSK[[#This Row],[//]]))</f>
        <v>UNTANA</v>
      </c>
      <c r="BB317" s="5" t="str">
        <f ca="1">CONCATENATE(B_MSK[[#This Row],[concat]],B_MSK[[#This Row],[HARGA_X]],B_MSK[[#This Row],[SAT]])</f>
        <v>isolasifancy3000SLOP</v>
      </c>
    </row>
    <row r="318" spans="1:54" x14ac:dyDescent="0.25">
      <c r="A318" s="6" t="s">
        <v>128</v>
      </c>
      <c r="B318" s="5" t="str">
        <f ca="1">IF(B_MSK[[#This Row],[N_ID]]="","",INDEX(INDIRECT(DIR&amp;$2:$2),MATCH(B_MSK[[#This Row],[N_ID]],INDIRECT(DIR&amp;"!NOTA[ID_P]"),0)))</f>
        <v/>
      </c>
      <c r="C318" s="5" t="str">
        <f ca="1">IF(B_MSK[[#This Row],[//]]="","",HYPERLINK("["&amp;SUBSTITUTE(DIR,"'","")&amp;"]NOTA!D"&amp;B_MSK[[#This Row],[//]]+2,"&gt;"))</f>
        <v/>
      </c>
      <c r="D318" s="5" t="str">
        <f ca="1">IF(B_MSK[[#This Row],[N_ID]]="","",COUNTIF(INDIRECT(DIR&amp;"!NOTA[ID_H]"),B_MSK[[#This Row],[ID NOTA]]))</f>
        <v/>
      </c>
      <c r="E3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8" s="7" t="str">
        <f ca="1">IF(B_MSK[[#This Row],[stt]]="ada",INDEX([2]!db[NB BM],B_MSK[DB_ROW]-1),"")</f>
        <v/>
      </c>
      <c r="H318" s="7" t="str">
        <f ca="1">IF(B_MSK[[#This Row],[//]]="","",INDEX(INDIRECT(DIR&amp;$2:$2),B_MSK[[#This Row],[//]]))</f>
        <v/>
      </c>
      <c r="I318" s="27" t="str">
        <f ca="1">IF(B_MSK[[#This Row],[//]]="","",INDEX(INDIRECT(DB_PATH&amp;$2:$2),B_MSK[[#This Row],[DB_ROW]]-1))</f>
        <v/>
      </c>
      <c r="J318" s="5" t="str">
        <f ca="1">IF(B_MSK[[#This Row],[//]]="","",IF(INDEX(INDIRECT(DIR&amp;$2:$2),B_MSK[[#This Row],[//]])="","",INDEX(INDIRECT(DIR&amp;$2:$2),B_MSK[[#This Row],[//]])))</f>
        <v/>
      </c>
      <c r="K318" s="5" t="str">
        <f ca="1">IF(B_MSK[[#This Row],[//]]="","",IF(INDEX(INDIRECT(DIR&amp;$2:$2),B_MSK[[#This Row],[//]])="","",INDEX(INDIRECT(DIR&amp;$2:$2),B_MSK[[#This Row],[//]])))</f>
        <v/>
      </c>
      <c r="L318" s="5" t="str">
        <f ca="1">IF(B_MSK[[#This Row],[//]]="","",IF(INDEX(INDIRECT(DIR&amp;$2:$2),B_MSK[[#This Row],[//]])="","",INDEX(INDIRECT(DIR&amp;$2:$2),B_MSK[[#This Row],[//]])))</f>
        <v/>
      </c>
      <c r="M318" s="13" t="str">
        <f ca="1">IF(B_MSK[[#This Row],[//]]="","",INDEX(INDIRECT(DIR&amp;$2:$2),B_MSK[[#This Row],[//]]))</f>
        <v/>
      </c>
      <c r="N318" s="13" t="str">
        <f ca="1">IF(OR(B_MSK[[#This Row],[//]]="",),"",INDEX(INDIRECT(DIR&amp;$2:$2),B_MSK[[#This Row],[//]]))</f>
        <v/>
      </c>
      <c r="O318" s="3" t="str">
        <f ca="1">IF(B_MSK[[#This Row],[//]]="","",IF(INDEX(INDIRECT(DIR&amp;$2:$2),B_MSK[[#This Row],[//]])=0,"",INDEX(INDIRECT(DIR&amp;$2:$2),B_MSK[[#This Row],[//]])))</f>
        <v/>
      </c>
      <c r="P318" s="3" t="str">
        <f ca="1">IF(B_MSK[[#This Row],[//]]="","",IF(INDEX(INDIRECT(DIR&amp;$2:$2),B_MSK[[#This Row],[//]])=0,"",INDEX(INDIRECT(DIR&amp;$2:$2),B_MSK[[#This Row],[//]])))</f>
        <v/>
      </c>
      <c r="Q318" s="12" t="str">
        <f ca="1">IF(B_MSK[[#This Row],[//]]="","",INDEX(INDIRECT(DIR&amp;$2:$2),B_MSK[[#This Row],[//]]))</f>
        <v/>
      </c>
      <c r="R3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8" s="37" t="str">
        <f ca="1">IF(B_MSK[[#This Row],[//]]="","",INDEX(INDIRECT(DIR&amp;$2:$2),B_MSK[[#This Row],[//]]))</f>
        <v/>
      </c>
      <c r="U318" s="38" t="str">
        <f ca="1">IF(SUMIF(B_MSK[NAMA BARANG],B_MSK[[#This Row],[NAMA BARANG]],B_MSK[JMLH BRG])=0,"",SUMIF(B_MSK[NAMA BARANG],B_MSK[[#This Row],[NAMA BARANG]],B_MSK[C]))</f>
        <v/>
      </c>
      <c r="V318" s="7" t="str">
        <f ca="1">IF(B_MSK[[#This Row],[//]]="","",INDEX(INDIRECT(DIR&amp;$2:$2),B_MSK[[#This Row],[//]]))</f>
        <v/>
      </c>
      <c r="W3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8" s="5" t="str">
        <f ca="1">IF(B_MSK[[#This Row],[N.B.nota]]="","",IF(MATCH(B_MSK[[#This Row],[concat]],[2]!db[NB NOTA_C],0)&gt;0,"ada",0))</f>
        <v/>
      </c>
      <c r="Y318" s="5" t="str">
        <f ca="1">IF(B_MSK[[#This Row],[N.B.nota]]="","",ADDRESS(ROW(B_MSK[QB]),COLUMN(B_MSK[QB]))&amp;":"&amp;ADDRESS(ROW(),COLUMN(B_MSK[QB])))</f>
        <v/>
      </c>
      <c r="Z318" s="5" t="str">
        <f ca="1">IF(B_MSK[[#This Row],[concat]]="","",MATCH(B_MSK[[#This Row],[concat]],[2]!db[NB NOTA_C],0)+1)</f>
        <v/>
      </c>
      <c r="AA318" s="5" t="str">
        <f ca="1">IF(B_MSK[[#This Row],[//]]="","",HYPERLINK("[D:\kerja\BANK EXP\BARU\DB.XLSX]DB!e"&amp;B_MSK[[#This Row],[DB_ROW]],"&gt;"))</f>
        <v/>
      </c>
      <c r="AB318" s="30" t="e">
        <f ca="1">MID(B_MSK[[#This Row],[/ STN_1]],FIND(" ",B_MSK[[#This Row],[/ STN_1]])+1,LEN(B_MSK[[#This Row],[/ STN_1]]))</f>
        <v>#VALUE!</v>
      </c>
      <c r="AC3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8" s="15" t="str">
        <f ca="1">IF(B_MSK[[#This Row],[HARGA_2]]="","",IF(MID(B_MSK[[#This Row],[/ STN_2]],FIND(" ",B_MSK[[#This Row],[/ STN_2]])+1,LEN(B_MSK[[#This Row],[/ STN_2]]))="LSN",B_MSK[[#This Row],[HARGA_2]]/12,""))</f>
        <v/>
      </c>
      <c r="AH318" s="7" t="str">
        <f ca="1">IF(B_MSK[[#This Row],[HARGA_3]]="","","/ "&amp;"PCS")</f>
        <v/>
      </c>
      <c r="AI318" s="15" t="str">
        <f ca="1">IF(B_MSK[[#This Row],[HARGA_3]]="",IF(B_MSK[[#This Row],[HARGA_2]]="",IF(B_MSK[[#This Row],[HARGA_1]]="","",B_MSK[[#This Row],[HARGA_1]]),B_MSK[[#This Row],[HARGA_2]]),B_MSK[[#This Row],[HARGA_3]])</f>
        <v/>
      </c>
      <c r="AJ318" s="15" t="str">
        <f ca="1">IF(B_MSK[[#This Row],[/ STN_3]]="",IF(B_MSK[[#This Row],[/ STN_2]]="",IF(B_MSK[[#This Row],[/ STN_1]]="","",B_MSK[[#This Row],[/ STN_1]]),B_MSK[[#This Row],[/ STN_2]]),B_MSK[[#This Row],[/ STN_3]])</f>
        <v/>
      </c>
      <c r="AK318" s="5" t="str">
        <f ca="1">IF(B_MSK[[#This Row],[//]]="","",SUBSTITUTE(SUBSTITUTE(SUBSTITUTE(B_MSK[[#This Row],[QTY/ CTN]]," ","_",2),"(",""),")","")&amp;"_")</f>
        <v/>
      </c>
      <c r="AL318" s="5" t="str">
        <f ca="1">IF(B_MSK[[#This Row],[A_B]]="","",SEARCH("_",B_MSK[[#This Row],[A_B]]))</f>
        <v/>
      </c>
      <c r="AM318" s="5" t="str">
        <f ca="1">IF(B_MSK[[#This Row],[A_B]]="","",LEN(B_MSK[[#This Row],[A_B]]))</f>
        <v/>
      </c>
      <c r="AN318" s="5" t="str">
        <f ca="1">IF(B_MSK[[#This Row],[A_B]]="","",LEFT(B_MSK[[#This Row],[QTY/ CTN]],B_MSK[[#This Row],[A_B_1]]))</f>
        <v/>
      </c>
      <c r="AO318" s="5" t="str">
        <f ca="1">IF(B_MSK[[#This Row],[A_B]]="","",LEFT(B_MSK[[#This Row],[A_]],SEARCH(" ",B_MSK[[#This Row],[A_]])-1))</f>
        <v/>
      </c>
      <c r="AP318" s="5" t="str">
        <f ca="1">IF(B_MSK[[#This Row],[A_B]]="","",RIGHT(B_MSK[[#This Row],[A_]],LEN(B_MSK[[#This Row],[A_]])-SEARCH(" ",B_MSK[[#This Row],[A_]])))</f>
        <v/>
      </c>
      <c r="AQ3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8" s="5" t="str">
        <f ca="1">IF(B_MSK[[#This Row],[B_]]="","",LEFT(B_MSK[[#This Row],[B_]],SEARCH(" ",B_MSK[[#This Row],[B_]])))</f>
        <v/>
      </c>
      <c r="AS318" s="5" t="str">
        <f ca="1">IF(B_MSK[[#This Row],[B_]]="","",RIGHT(B_MSK[[#This Row],[B_]],LEN(B_MSK[[#This Row],[B_]])-SEARCH(" ",B_MSK[[#This Row],[B_]])))</f>
        <v/>
      </c>
      <c r="AT318" s="5" t="str">
        <f ca="1">IF(B_MSK[[#This Row],[B_2]]="LSN",12,"")</f>
        <v/>
      </c>
      <c r="AU318" s="5" t="str">
        <f ca="1">IF(B_MSK[[#This Row],[C_1]]="","","PCS")</f>
        <v/>
      </c>
      <c r="AV318" s="5" t="str">
        <f ca="1">IF(B_MSK[[#This Row],[A_1]]="","",B_MSK[[#This Row],[A_1]]*IF(B_MSK[[#This Row],[B_1]]="",1,B_MSK[[#This Row],[B_1]])*IF(B_MSK[[#This Row],[C_1]]="",1,B_MSK[[#This Row],[C_1]]))</f>
        <v/>
      </c>
      <c r="AW318" s="5" t="str">
        <f ca="1">IF(B_MSK[[#This Row],[C_2]]="",IF(B_MSK[[#This Row],[B_2]]="",IF(B_MSK[[#This Row],[A_2]]="","",B_MSK[[#This Row],[A_2]]),B_MSK[[#This Row],[B_2]]),B_MSK[[#This Row],[C_2]])</f>
        <v/>
      </c>
      <c r="AX318" s="2">
        <f ca="1">IF(ISNUMBER(B_MSK[[#This Row],[TANGGAL DATANG]]),B_MSK[[#This Row],[TANGGAL DATANG]],AX317)</f>
        <v>44937</v>
      </c>
      <c r="AY318" s="5" t="str">
        <f ca="1">IF(B_MSK[[#This Row],[DB_ROW]]="","",INDEX([3]!db[JENIS],B_MSK[[#This Row],[DB_ROW]]-1))</f>
        <v/>
      </c>
      <c r="AZ318" s="5" t="e">
        <f ca="1">IF(B_MSK[[#This Row],[A_1]]="","",B_MSK[[#This Row],[A_1]])*1</f>
        <v>#VALUE!</v>
      </c>
      <c r="BA318" s="5" t="str">
        <f ca="1">IF(B_MSK[[#This Row],[//]]="","",INDEX(INDIRECT(DIR&amp;$2:$2),B_MSK[[#This Row],[//]]))</f>
        <v/>
      </c>
      <c r="BB318" s="5" t="str">
        <f ca="1">CONCATENATE(B_MSK[[#This Row],[concat]],B_MSK[[#This Row],[HARGA_X]],B_MSK[[#This Row],[SAT]])</f>
        <v/>
      </c>
    </row>
    <row r="319" spans="1:54" x14ac:dyDescent="0.25">
      <c r="A319" s="6" t="s">
        <v>276</v>
      </c>
      <c r="B319" s="5">
        <f ca="1">IF(B_MSK[[#This Row],[N_ID]]="","",INDEX(INDIRECT(DIR&amp;$2:$2),MATCH(B_MSK[[#This Row],[N_ID]],INDIRECT(DIR&amp;"!NOTA[ID_P]"),0)))</f>
        <v>63</v>
      </c>
      <c r="C319" s="5" t="str">
        <f ca="1">IF(B_MSK[[#This Row],[//]]="","",HYPERLINK("["&amp;SUBSTITUTE(DIR,"'","")&amp;"]NOTA!D"&amp;B_MSK[[#This Row],[//]]+2,"&gt;"))</f>
        <v>&gt;</v>
      </c>
      <c r="D319" s="5">
        <f ca="1">IF(B_MSK[[#This Row],[N_ID]]="","",COUNTIF(INDIRECT(DIR&amp;"!NOTA[ID_H]"),B_MSK[[#This Row],[ID NOTA]]))</f>
        <v>2</v>
      </c>
      <c r="E3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316</v>
      </c>
      <c r="F3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9" s="7" t="str">
        <f ca="1">IF(B_MSK[[#This Row],[stt]]="ada",INDEX([2]!db[NB BM],B_MSK[DB_ROW]-1),"")</f>
        <v>Palet gambar Biola-Apel warna WAP-202</v>
      </c>
      <c r="H319" s="7" t="str">
        <f ca="1">IF(B_MSK[[#This Row],[//]]="","",INDEX(INDIRECT(DIR&amp;$2:$2),B_MSK[[#This Row],[//]]))</f>
        <v>SBS</v>
      </c>
      <c r="I319" s="27" t="str">
        <f ca="1">IF(B_MSK[[#This Row],[//]]="","",INDEX(INDIRECT(DB_PATH&amp;$2:$2),B_MSK[[#This Row],[DB_ROW]]-1))</f>
        <v>60 LSN</v>
      </c>
      <c r="J319" s="5">
        <f ca="1">IF(B_MSK[[#This Row],[//]]="","",IF(INDEX(INDIRECT(DIR&amp;$2:$2),B_MSK[[#This Row],[//]])="","",INDEX(INDIRECT(DIR&amp;$2:$2),B_MSK[[#This Row],[//]])))</f>
        <v>5</v>
      </c>
      <c r="K319" s="5" t="str">
        <f ca="1">IF(B_MSK[[#This Row],[//]]="","",IF(INDEX(INDIRECT(DIR&amp;$2:$2),B_MSK[[#This Row],[//]])="","",INDEX(INDIRECT(DIR&amp;$2:$2),B_MSK[[#This Row],[//]])))</f>
        <v/>
      </c>
      <c r="L319" s="5" t="str">
        <f ca="1">IF(B_MSK[[#This Row],[//]]="","",IF(INDEX(INDIRECT(DIR&amp;$2:$2),B_MSK[[#This Row],[//]])="","",INDEX(INDIRECT(DIR&amp;$2:$2),B_MSK[[#This Row],[//]])))</f>
        <v/>
      </c>
      <c r="M319" s="13">
        <f ca="1">IF(B_MSK[[#This Row],[//]]="","",INDEX(INDIRECT(DIR&amp;$2:$2),B_MSK[[#This Row],[//]]))</f>
        <v>0</v>
      </c>
      <c r="N319" s="13">
        <f ca="1">IF(OR(B_MSK[[#This Row],[//]]="",),"",INDEX(INDIRECT(DIR&amp;$2:$2),B_MSK[[#This Row],[//]]))</f>
        <v>0</v>
      </c>
      <c r="O319" s="3" t="str">
        <f ca="1">IF(B_MSK[[#This Row],[//]]="","",IF(INDEX(INDIRECT(DIR&amp;$2:$2),B_MSK[[#This Row],[//]])=0,"",INDEX(INDIRECT(DIR&amp;$2:$2),B_MSK[[#This Row],[//]])))</f>
        <v/>
      </c>
      <c r="P319" s="3" t="str">
        <f ca="1">IF(B_MSK[[#This Row],[//]]="","",IF(INDEX(INDIRECT(DIR&amp;$2:$2),B_MSK[[#This Row],[//]])=0,"",INDEX(INDIRECT(DIR&amp;$2:$2),B_MSK[[#This Row],[//]])))</f>
        <v/>
      </c>
      <c r="Q319" s="12" t="str">
        <f ca="1">IF(B_MSK[[#This Row],[//]]="","",INDEX(INDIRECT(DIR&amp;$2:$2),B_MSK[[#This Row],[//]]))</f>
        <v/>
      </c>
      <c r="R3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9" s="37" t="str">
        <f ca="1">IF(B_MSK[[#This Row],[//]]="","",INDEX(INDIRECT(DIR&amp;$2:$2),B_MSK[[#This Row],[//]]))</f>
        <v>SURAT JALAN</v>
      </c>
      <c r="U319" s="38" t="str">
        <f ca="1">IF(SUMIF(B_MSK[NAMA BARANG],B_MSK[[#This Row],[NAMA BARANG]],B_MSK[JMLH BRG])=0,"",SUMIF(B_MSK[NAMA BARANG],B_MSK[[#This Row],[NAMA BARANG]],B_MSK[C]))</f>
        <v/>
      </c>
      <c r="V319" s="7" t="str">
        <f ca="1">IF(B_MSK[[#This Row],[//]]="","",INDEX(INDIRECT(DIR&amp;$2:$2),B_MSK[[#This Row],[//]]))</f>
        <v>PALET GAMBAR BIOLA-APEL WARNA/ WAP-202</v>
      </c>
      <c r="W319" s="7" t="str">
        <f ca="1">LOWER(SUBSTITUTE(SUBSTITUTE(SUBSTITUTE(SUBSTITUTE(SUBSTITUTE(SUBSTITUTE(SUBSTITUTE(SUBSTITUTE(SUBSTITUTE(B_MSK[[#This Row],[N.B.nota]]," ",""),"-",""),"(",""),")",""),".",""),",",""),"/",""),"""",""),"+",""))</f>
        <v>paletgambarbiolaapelwarnawap202</v>
      </c>
      <c r="X319" s="5" t="str">
        <f ca="1">IF(B_MSK[[#This Row],[N.B.nota]]="","",IF(MATCH(B_MSK[[#This Row],[concat]],[2]!db[NB NOTA_C],0)&gt;0,"ada",0))</f>
        <v>ada</v>
      </c>
      <c r="Y319" s="5" t="str">
        <f ca="1">IF(B_MSK[[#This Row],[N.B.nota]]="","",ADDRESS(ROW(B_MSK[QB]),COLUMN(B_MSK[QB]))&amp;":"&amp;ADDRESS(ROW(),COLUMN(B_MSK[QB])))</f>
        <v>$D$4:$D$319</v>
      </c>
      <c r="Z319" s="5">
        <f ca="1">IF(B_MSK[[#This Row],[concat]]="","",MATCH(B_MSK[[#This Row],[concat]],[2]!db[NB NOTA_C],0)+1)</f>
        <v>1617</v>
      </c>
      <c r="AA319" s="5" t="str">
        <f ca="1">IF(B_MSK[[#This Row],[//]]="","",HYPERLINK("[D:\kerja\BANK EXP\BARU\DB.XLSX]DB!e"&amp;B_MSK[[#This Row],[DB_ROW]],"&gt;"))</f>
        <v>&gt;</v>
      </c>
      <c r="AB319" s="30" t="e">
        <f ca="1">MID(B_MSK[[#This Row],[/ STN_1]],FIND(" ",B_MSK[[#This Row],[/ STN_1]])+1,LEN(B_MSK[[#This Row],[/ STN_1]]))</f>
        <v>#VALUE!</v>
      </c>
      <c r="AC3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9" s="15" t="str">
        <f ca="1">IF(B_MSK[[#This Row],[HARGA_2]]="","",IF(MID(B_MSK[[#This Row],[/ STN_2]],FIND(" ",B_MSK[[#This Row],[/ STN_2]])+1,LEN(B_MSK[[#This Row],[/ STN_2]]))="LSN",B_MSK[[#This Row],[HARGA_2]]/12,""))</f>
        <v/>
      </c>
      <c r="AH319" s="7" t="str">
        <f ca="1">IF(B_MSK[[#This Row],[HARGA_3]]="","","/ "&amp;"PCS")</f>
        <v/>
      </c>
      <c r="AI319" s="15" t="str">
        <f ca="1">IF(B_MSK[[#This Row],[HARGA_3]]="",IF(B_MSK[[#This Row],[HARGA_2]]="",IF(B_MSK[[#This Row],[HARGA_1]]="","",B_MSK[[#This Row],[HARGA_1]]),B_MSK[[#This Row],[HARGA_2]]),B_MSK[[#This Row],[HARGA_3]])</f>
        <v/>
      </c>
      <c r="AJ319" s="15" t="str">
        <f ca="1">IF(B_MSK[[#This Row],[/ STN_3]]="",IF(B_MSK[[#This Row],[/ STN_2]]="",IF(B_MSK[[#This Row],[/ STN_1]]="","",B_MSK[[#This Row],[/ STN_1]]),B_MSK[[#This Row],[/ STN_2]]),B_MSK[[#This Row],[/ STN_3]])</f>
        <v/>
      </c>
      <c r="AK319" s="5" t="str">
        <f ca="1">IF(B_MSK[[#This Row],[//]]="","",SUBSTITUTE(SUBSTITUTE(SUBSTITUTE(B_MSK[[#This Row],[QTY/ CTN]]," ","_",2),"(",""),")","")&amp;"_")</f>
        <v>60 LSN_</v>
      </c>
      <c r="AL319" s="5">
        <f ca="1">IF(B_MSK[[#This Row],[A_B]]="","",SEARCH("_",B_MSK[[#This Row],[A_B]]))</f>
        <v>7</v>
      </c>
      <c r="AM319" s="5">
        <f ca="1">IF(B_MSK[[#This Row],[A_B]]="","",LEN(B_MSK[[#This Row],[A_B]]))</f>
        <v>7</v>
      </c>
      <c r="AN319" s="5" t="str">
        <f ca="1">IF(B_MSK[[#This Row],[A_B]]="","",LEFT(B_MSK[[#This Row],[QTY/ CTN]],B_MSK[[#This Row],[A_B_1]]))</f>
        <v>60 LSN</v>
      </c>
      <c r="AO319" s="5" t="str">
        <f ca="1">IF(B_MSK[[#This Row],[A_B]]="","",LEFT(B_MSK[[#This Row],[A_]],SEARCH(" ",B_MSK[[#This Row],[A_]])-1))</f>
        <v>60</v>
      </c>
      <c r="AP319" s="5" t="str">
        <f ca="1">IF(B_MSK[[#This Row],[A_B]]="","",RIGHT(B_MSK[[#This Row],[A_]],LEN(B_MSK[[#This Row],[A_]])-SEARCH(" ",B_MSK[[#This Row],[A_]])))</f>
        <v>LSN</v>
      </c>
      <c r="AQ3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19" s="5" t="str">
        <f ca="1">IF(B_MSK[[#This Row],[B_]]="","",LEFT(B_MSK[[#This Row],[B_]],SEARCH(" ",B_MSK[[#This Row],[B_]])))</f>
        <v xml:space="preserve">12 </v>
      </c>
      <c r="AS319" s="5" t="str">
        <f ca="1">IF(B_MSK[[#This Row],[B_]]="","",RIGHT(B_MSK[[#This Row],[B_]],LEN(B_MSK[[#This Row],[B_]])-SEARCH(" ",B_MSK[[#This Row],[B_]])))</f>
        <v>PCS</v>
      </c>
      <c r="AT319" s="5" t="str">
        <f ca="1">IF(B_MSK[[#This Row],[B_2]]="LSN",12,"")</f>
        <v/>
      </c>
      <c r="AU319" s="5" t="str">
        <f ca="1">IF(B_MSK[[#This Row],[C_1]]="","","PCS")</f>
        <v/>
      </c>
      <c r="AV319" s="5">
        <f ca="1">IF(B_MSK[[#This Row],[A_1]]="","",B_MSK[[#This Row],[A_1]]*IF(B_MSK[[#This Row],[B_1]]="",1,B_MSK[[#This Row],[B_1]])*IF(B_MSK[[#This Row],[C_1]]="",1,B_MSK[[#This Row],[C_1]]))</f>
        <v>720</v>
      </c>
      <c r="AW319" s="5" t="str">
        <f ca="1">IF(B_MSK[[#This Row],[C_2]]="",IF(B_MSK[[#This Row],[B_2]]="",IF(B_MSK[[#This Row],[A_2]]="","",B_MSK[[#This Row],[A_2]]),B_MSK[[#This Row],[B_2]]),B_MSK[[#This Row],[C_2]])</f>
        <v>PCS</v>
      </c>
      <c r="AX319" s="2">
        <f ca="1">IF(ISNUMBER(B_MSK[[#This Row],[TANGGAL DATANG]]),B_MSK[[#This Row],[TANGGAL DATANG]],AX318)</f>
        <v>44937</v>
      </c>
      <c r="AY319" s="5" t="e">
        <f ca="1">IF(B_MSK[[#This Row],[DB_ROW]]="","",INDEX([3]!db[JENIS],B_MSK[[#This Row],[DB_ROW]]-1))</f>
        <v>#REF!</v>
      </c>
      <c r="AZ319" s="5">
        <f ca="1">IF(B_MSK[[#This Row],[A_1]]="","",B_MSK[[#This Row],[A_1]])*1</f>
        <v>60</v>
      </c>
      <c r="BA319" s="5" t="str">
        <f ca="1">IF(B_MSK[[#This Row],[//]]="","",INDEX(INDIRECT(DIR&amp;$2:$2),B_MSK[[#This Row],[//]]))</f>
        <v>UNTANA</v>
      </c>
      <c r="BB319" s="5" t="str">
        <f ca="1">CONCATENATE(B_MSK[[#This Row],[concat]],B_MSK[[#This Row],[HARGA_X]],B_MSK[[#This Row],[SAT]])</f>
        <v>paletgambarbiolaapelwarnawap202</v>
      </c>
    </row>
    <row r="320" spans="1:54" x14ac:dyDescent="0.25">
      <c r="A320" s="6" t="s">
        <v>128</v>
      </c>
      <c r="B320" s="5" t="str">
        <f ca="1">IF(B_MSK[[#This Row],[N_ID]]="","",INDEX(INDIRECT(DIR&amp;$2:$2),MATCH(B_MSK[[#This Row],[N_ID]],INDIRECT(DIR&amp;"!NOTA[ID_P]"),0)))</f>
        <v/>
      </c>
      <c r="C320" s="5" t="str">
        <f ca="1">IF(B_MSK[[#This Row],[//]]="","",HYPERLINK("["&amp;SUBSTITUTE(DIR,"'","")&amp;"]NOTA!D"&amp;B_MSK[[#This Row],[//]]+2,"&gt;"))</f>
        <v>&gt;</v>
      </c>
      <c r="D320" s="5" t="str">
        <f ca="1">IF(B_MSK[[#This Row],[N_ID]]="","",COUNTIF(INDIRECT(DIR&amp;"!NOTA[ID_H]"),B_MSK[[#This Row],[ID NOTA]]))</f>
        <v/>
      </c>
      <c r="E3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317</v>
      </c>
      <c r="F3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0" s="7" t="str">
        <f ca="1">IF(B_MSK[[#This Row],[stt]]="ada",INDEX([2]!db[NB BM],B_MSK[DB_ROW]-1),"")</f>
        <v>Palet gambar Biola-Anggur warna WAG-201</v>
      </c>
      <c r="H320" s="7" t="str">
        <f ca="1">IF(B_MSK[[#This Row],[//]]="","",INDEX(INDIRECT(DIR&amp;$2:$2),B_MSK[[#This Row],[//]]))</f>
        <v>SBS</v>
      </c>
      <c r="I320" s="27" t="str">
        <f ca="1">IF(B_MSK[[#This Row],[//]]="","",INDEX(INDIRECT(DB_PATH&amp;$2:$2),B_MSK[[#This Row],[DB_ROW]]-1))</f>
        <v>60 LSN</v>
      </c>
      <c r="J320" s="5">
        <f ca="1">IF(B_MSK[[#This Row],[//]]="","",IF(INDEX(INDIRECT(DIR&amp;$2:$2),B_MSK[[#This Row],[//]])="","",INDEX(INDIRECT(DIR&amp;$2:$2),B_MSK[[#This Row],[//]])))</f>
        <v>5</v>
      </c>
      <c r="K320" s="5" t="str">
        <f ca="1">IF(B_MSK[[#This Row],[//]]="","",IF(INDEX(INDIRECT(DIR&amp;$2:$2),B_MSK[[#This Row],[//]])="","",INDEX(INDIRECT(DIR&amp;$2:$2),B_MSK[[#This Row],[//]])))</f>
        <v/>
      </c>
      <c r="L320" s="5" t="str">
        <f ca="1">IF(B_MSK[[#This Row],[//]]="","",IF(INDEX(INDIRECT(DIR&amp;$2:$2),B_MSK[[#This Row],[//]])="","",INDEX(INDIRECT(DIR&amp;$2:$2),B_MSK[[#This Row],[//]])))</f>
        <v/>
      </c>
      <c r="M320" s="13">
        <f ca="1">IF(B_MSK[[#This Row],[//]]="","",INDEX(INDIRECT(DIR&amp;$2:$2),B_MSK[[#This Row],[//]]))</f>
        <v>0</v>
      </c>
      <c r="N320" s="13">
        <f ca="1">IF(OR(B_MSK[[#This Row],[//]]="",),"",INDEX(INDIRECT(DIR&amp;$2:$2),B_MSK[[#This Row],[//]]))</f>
        <v>0</v>
      </c>
      <c r="O320" s="3" t="str">
        <f ca="1">IF(B_MSK[[#This Row],[//]]="","",IF(INDEX(INDIRECT(DIR&amp;$2:$2),B_MSK[[#This Row],[//]])=0,"",INDEX(INDIRECT(DIR&amp;$2:$2),B_MSK[[#This Row],[//]])))</f>
        <v/>
      </c>
      <c r="P320" s="3" t="str">
        <f ca="1">IF(B_MSK[[#This Row],[//]]="","",IF(INDEX(INDIRECT(DIR&amp;$2:$2),B_MSK[[#This Row],[//]])=0,"",INDEX(INDIRECT(DIR&amp;$2:$2),B_MSK[[#This Row],[//]])))</f>
        <v/>
      </c>
      <c r="Q320" s="12" t="str">
        <f ca="1">IF(B_MSK[[#This Row],[//]]="","",INDEX(INDIRECT(DIR&amp;$2:$2),B_MSK[[#This Row],[//]]))</f>
        <v/>
      </c>
      <c r="R32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2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20" s="37" t="str">
        <f ca="1">IF(B_MSK[[#This Row],[//]]="","",INDEX(INDIRECT(DIR&amp;$2:$2),B_MSK[[#This Row],[//]]))</f>
        <v>SURAT JALAN</v>
      </c>
      <c r="U320" s="38" t="str">
        <f ca="1">IF(SUMIF(B_MSK[NAMA BARANG],B_MSK[[#This Row],[NAMA BARANG]],B_MSK[JMLH BRG])=0,"",SUMIF(B_MSK[NAMA BARANG],B_MSK[[#This Row],[NAMA BARANG]],B_MSK[C]))</f>
        <v/>
      </c>
      <c r="V320" s="7" t="str">
        <f ca="1">IF(B_MSK[[#This Row],[//]]="","",INDEX(INDIRECT(DIR&amp;$2:$2),B_MSK[[#This Row],[//]]))</f>
        <v>PALET GAMBAR BIOLA-ANGGUR WARNA/ WAG-201</v>
      </c>
      <c r="W320" s="7" t="str">
        <f ca="1">LOWER(SUBSTITUTE(SUBSTITUTE(SUBSTITUTE(SUBSTITUTE(SUBSTITUTE(SUBSTITUTE(SUBSTITUTE(SUBSTITUTE(SUBSTITUTE(B_MSK[[#This Row],[N.B.nota]]," ",""),"-",""),"(",""),")",""),".",""),",",""),"/",""),"""",""),"+",""))</f>
        <v>paletgambarbiolaanggurwarnawag201</v>
      </c>
      <c r="X320" s="5" t="str">
        <f ca="1">IF(B_MSK[[#This Row],[N.B.nota]]="","",IF(MATCH(B_MSK[[#This Row],[concat]],[2]!db[NB NOTA_C],0)&gt;0,"ada",0))</f>
        <v>ada</v>
      </c>
      <c r="Y320" s="5" t="str">
        <f ca="1">IF(B_MSK[[#This Row],[N.B.nota]]="","",ADDRESS(ROW(B_MSK[QB]),COLUMN(B_MSK[QB]))&amp;":"&amp;ADDRESS(ROW(),COLUMN(B_MSK[QB])))</f>
        <v>$D$4:$D$320</v>
      </c>
      <c r="Z320" s="5">
        <f ca="1">IF(B_MSK[[#This Row],[concat]]="","",MATCH(B_MSK[[#This Row],[concat]],[2]!db[NB NOTA_C],0)+1)</f>
        <v>1616</v>
      </c>
      <c r="AA320" s="5" t="str">
        <f ca="1">IF(B_MSK[[#This Row],[//]]="","",HYPERLINK("[D:\kerja\BANK EXP\BARU\DB.XLSX]DB!e"&amp;B_MSK[[#This Row],[DB_ROW]],"&gt;"))</f>
        <v>&gt;</v>
      </c>
      <c r="AB320" s="30" t="e">
        <f ca="1">MID(B_MSK[[#This Row],[/ STN_1]],FIND(" ",B_MSK[[#This Row],[/ STN_1]])+1,LEN(B_MSK[[#This Row],[/ STN_1]]))</f>
        <v>#VALUE!</v>
      </c>
      <c r="AC3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0" s="15" t="str">
        <f ca="1">IF(B_MSK[[#This Row],[HARGA_2]]="","",IF(MID(B_MSK[[#This Row],[/ STN_2]],FIND(" ",B_MSK[[#This Row],[/ STN_2]])+1,LEN(B_MSK[[#This Row],[/ STN_2]]))="LSN",B_MSK[[#This Row],[HARGA_2]]/12,""))</f>
        <v/>
      </c>
      <c r="AH320" s="7" t="str">
        <f ca="1">IF(B_MSK[[#This Row],[HARGA_3]]="","","/ "&amp;"PCS")</f>
        <v/>
      </c>
      <c r="AI320" s="15" t="str">
        <f ca="1">IF(B_MSK[[#This Row],[HARGA_3]]="",IF(B_MSK[[#This Row],[HARGA_2]]="",IF(B_MSK[[#This Row],[HARGA_1]]="","",B_MSK[[#This Row],[HARGA_1]]),B_MSK[[#This Row],[HARGA_2]]),B_MSK[[#This Row],[HARGA_3]])</f>
        <v/>
      </c>
      <c r="AJ320" s="15" t="str">
        <f ca="1">IF(B_MSK[[#This Row],[/ STN_3]]="",IF(B_MSK[[#This Row],[/ STN_2]]="",IF(B_MSK[[#This Row],[/ STN_1]]="","",B_MSK[[#This Row],[/ STN_1]]),B_MSK[[#This Row],[/ STN_2]]),B_MSK[[#This Row],[/ STN_3]])</f>
        <v/>
      </c>
      <c r="AK320" s="5" t="str">
        <f ca="1">IF(B_MSK[[#This Row],[//]]="","",SUBSTITUTE(SUBSTITUTE(SUBSTITUTE(B_MSK[[#This Row],[QTY/ CTN]]," ","_",2),"(",""),")","")&amp;"_")</f>
        <v>60 LSN_</v>
      </c>
      <c r="AL320" s="5">
        <f ca="1">IF(B_MSK[[#This Row],[A_B]]="","",SEARCH("_",B_MSK[[#This Row],[A_B]]))</f>
        <v>7</v>
      </c>
      <c r="AM320" s="5">
        <f ca="1">IF(B_MSK[[#This Row],[A_B]]="","",LEN(B_MSK[[#This Row],[A_B]]))</f>
        <v>7</v>
      </c>
      <c r="AN320" s="5" t="str">
        <f ca="1">IF(B_MSK[[#This Row],[A_B]]="","",LEFT(B_MSK[[#This Row],[QTY/ CTN]],B_MSK[[#This Row],[A_B_1]]))</f>
        <v>60 LSN</v>
      </c>
      <c r="AO320" s="5" t="str">
        <f ca="1">IF(B_MSK[[#This Row],[A_B]]="","",LEFT(B_MSK[[#This Row],[A_]],SEARCH(" ",B_MSK[[#This Row],[A_]])-1))</f>
        <v>60</v>
      </c>
      <c r="AP320" s="5" t="str">
        <f ca="1">IF(B_MSK[[#This Row],[A_B]]="","",RIGHT(B_MSK[[#This Row],[A_]],LEN(B_MSK[[#This Row],[A_]])-SEARCH(" ",B_MSK[[#This Row],[A_]])))</f>
        <v>LSN</v>
      </c>
      <c r="AQ3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20" s="5" t="str">
        <f ca="1">IF(B_MSK[[#This Row],[B_]]="","",LEFT(B_MSK[[#This Row],[B_]],SEARCH(" ",B_MSK[[#This Row],[B_]])))</f>
        <v xml:space="preserve">12 </v>
      </c>
      <c r="AS320" s="5" t="str">
        <f ca="1">IF(B_MSK[[#This Row],[B_]]="","",RIGHT(B_MSK[[#This Row],[B_]],LEN(B_MSK[[#This Row],[B_]])-SEARCH(" ",B_MSK[[#This Row],[B_]])))</f>
        <v>PCS</v>
      </c>
      <c r="AT320" s="5" t="str">
        <f ca="1">IF(B_MSK[[#This Row],[B_2]]="LSN",12,"")</f>
        <v/>
      </c>
      <c r="AU320" s="5" t="str">
        <f ca="1">IF(B_MSK[[#This Row],[C_1]]="","","PCS")</f>
        <v/>
      </c>
      <c r="AV320" s="5">
        <f ca="1">IF(B_MSK[[#This Row],[A_1]]="","",B_MSK[[#This Row],[A_1]]*IF(B_MSK[[#This Row],[B_1]]="",1,B_MSK[[#This Row],[B_1]])*IF(B_MSK[[#This Row],[C_1]]="",1,B_MSK[[#This Row],[C_1]]))</f>
        <v>720</v>
      </c>
      <c r="AW320" s="5" t="str">
        <f ca="1">IF(B_MSK[[#This Row],[C_2]]="",IF(B_MSK[[#This Row],[B_2]]="",IF(B_MSK[[#This Row],[A_2]]="","",B_MSK[[#This Row],[A_2]]),B_MSK[[#This Row],[B_2]]),B_MSK[[#This Row],[C_2]])</f>
        <v>PCS</v>
      </c>
      <c r="AX320" s="2">
        <f ca="1">IF(ISNUMBER(B_MSK[[#This Row],[TANGGAL DATANG]]),B_MSK[[#This Row],[TANGGAL DATANG]],AX319)</f>
        <v>44937</v>
      </c>
      <c r="AY320" s="5" t="e">
        <f ca="1">IF(B_MSK[[#This Row],[DB_ROW]]="","",INDEX([3]!db[JENIS],B_MSK[[#This Row],[DB_ROW]]-1))</f>
        <v>#REF!</v>
      </c>
      <c r="AZ320" s="5">
        <f ca="1">IF(B_MSK[[#This Row],[A_1]]="","",B_MSK[[#This Row],[A_1]])*1</f>
        <v>60</v>
      </c>
      <c r="BA320" s="5" t="str">
        <f ca="1">IF(B_MSK[[#This Row],[//]]="","",INDEX(INDIRECT(DIR&amp;$2:$2),B_MSK[[#This Row],[//]]))</f>
        <v>UNTANA</v>
      </c>
      <c r="BB320" s="5" t="str">
        <f ca="1">CONCATENATE(B_MSK[[#This Row],[concat]],B_MSK[[#This Row],[HARGA_X]],B_MSK[[#This Row],[SAT]])</f>
        <v>paletgambarbiolaanggurwarnawag201</v>
      </c>
    </row>
    <row r="321" spans="1:54" x14ac:dyDescent="0.25">
      <c r="A321" s="6" t="s">
        <v>128</v>
      </c>
      <c r="B321" s="5" t="str">
        <f ca="1">IF(B_MSK[[#This Row],[N_ID]]="","",INDEX(INDIRECT(DIR&amp;$2:$2),MATCH(B_MSK[[#This Row],[N_ID]],INDIRECT(DIR&amp;"!NOTA[ID_P]"),0)))</f>
        <v/>
      </c>
      <c r="C321" s="5" t="str">
        <f ca="1">IF(B_MSK[[#This Row],[//]]="","",HYPERLINK("["&amp;SUBSTITUTE(DIR,"'","")&amp;"]NOTA!D"&amp;B_MSK[[#This Row],[//]]+2,"&gt;"))</f>
        <v/>
      </c>
      <c r="D321" s="5" t="str">
        <f ca="1">IF(B_MSK[[#This Row],[N_ID]]="","",COUNTIF(INDIRECT(DIR&amp;"!NOTA[ID_H]"),B_MSK[[#This Row],[ID NOTA]]))</f>
        <v/>
      </c>
      <c r="E3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1" s="7" t="str">
        <f ca="1">IF(B_MSK[[#This Row],[stt]]="ada",INDEX([2]!db[NB BM],B_MSK[DB_ROW]-1),"")</f>
        <v/>
      </c>
      <c r="H321" s="7" t="str">
        <f ca="1">IF(B_MSK[[#This Row],[//]]="","",INDEX(INDIRECT(DIR&amp;$2:$2),B_MSK[[#This Row],[//]]))</f>
        <v/>
      </c>
      <c r="I321" s="27" t="str">
        <f ca="1">IF(B_MSK[[#This Row],[//]]="","",INDEX(INDIRECT(DB_PATH&amp;$2:$2),B_MSK[[#This Row],[DB_ROW]]-1))</f>
        <v/>
      </c>
      <c r="J321" s="5" t="str">
        <f ca="1">IF(B_MSK[[#This Row],[//]]="","",IF(INDEX(INDIRECT(DIR&amp;$2:$2),B_MSK[[#This Row],[//]])="","",INDEX(INDIRECT(DIR&amp;$2:$2),B_MSK[[#This Row],[//]])))</f>
        <v/>
      </c>
      <c r="K321" s="5" t="str">
        <f ca="1">IF(B_MSK[[#This Row],[//]]="","",IF(INDEX(INDIRECT(DIR&amp;$2:$2),B_MSK[[#This Row],[//]])="","",INDEX(INDIRECT(DIR&amp;$2:$2),B_MSK[[#This Row],[//]])))</f>
        <v/>
      </c>
      <c r="L321" s="5" t="str">
        <f ca="1">IF(B_MSK[[#This Row],[//]]="","",IF(INDEX(INDIRECT(DIR&amp;$2:$2),B_MSK[[#This Row],[//]])="","",INDEX(INDIRECT(DIR&amp;$2:$2),B_MSK[[#This Row],[//]])))</f>
        <v/>
      </c>
      <c r="M321" s="13" t="str">
        <f ca="1">IF(B_MSK[[#This Row],[//]]="","",INDEX(INDIRECT(DIR&amp;$2:$2),B_MSK[[#This Row],[//]]))</f>
        <v/>
      </c>
      <c r="N321" s="13" t="str">
        <f ca="1">IF(OR(B_MSK[[#This Row],[//]]="",),"",INDEX(INDIRECT(DIR&amp;$2:$2),B_MSK[[#This Row],[//]]))</f>
        <v/>
      </c>
      <c r="O321" s="3" t="str">
        <f ca="1">IF(B_MSK[[#This Row],[//]]="","",IF(INDEX(INDIRECT(DIR&amp;$2:$2),B_MSK[[#This Row],[//]])=0,"",INDEX(INDIRECT(DIR&amp;$2:$2),B_MSK[[#This Row],[//]])))</f>
        <v/>
      </c>
      <c r="P321" s="3" t="str">
        <f ca="1">IF(B_MSK[[#This Row],[//]]="","",IF(INDEX(INDIRECT(DIR&amp;$2:$2),B_MSK[[#This Row],[//]])=0,"",INDEX(INDIRECT(DIR&amp;$2:$2),B_MSK[[#This Row],[//]])))</f>
        <v/>
      </c>
      <c r="Q321" s="12" t="str">
        <f ca="1">IF(B_MSK[[#This Row],[//]]="","",INDEX(INDIRECT(DIR&amp;$2:$2),B_MSK[[#This Row],[//]]))</f>
        <v/>
      </c>
      <c r="R3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1" s="37" t="str">
        <f ca="1">IF(B_MSK[[#This Row],[//]]="","",INDEX(INDIRECT(DIR&amp;$2:$2),B_MSK[[#This Row],[//]]))</f>
        <v/>
      </c>
      <c r="U321" s="38" t="str">
        <f ca="1">IF(SUMIF(B_MSK[NAMA BARANG],B_MSK[[#This Row],[NAMA BARANG]],B_MSK[JMLH BRG])=0,"",SUMIF(B_MSK[NAMA BARANG],B_MSK[[#This Row],[NAMA BARANG]],B_MSK[C]))</f>
        <v/>
      </c>
      <c r="V321" s="7" t="str">
        <f ca="1">IF(B_MSK[[#This Row],[//]]="","",INDEX(INDIRECT(DIR&amp;$2:$2),B_MSK[[#This Row],[//]]))</f>
        <v/>
      </c>
      <c r="W3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1" s="5" t="str">
        <f ca="1">IF(B_MSK[[#This Row],[N.B.nota]]="","",IF(MATCH(B_MSK[[#This Row],[concat]],[2]!db[NB NOTA_C],0)&gt;0,"ada",0))</f>
        <v/>
      </c>
      <c r="Y321" s="5" t="str">
        <f ca="1">IF(B_MSK[[#This Row],[N.B.nota]]="","",ADDRESS(ROW(B_MSK[QB]),COLUMN(B_MSK[QB]))&amp;":"&amp;ADDRESS(ROW(),COLUMN(B_MSK[QB])))</f>
        <v/>
      </c>
      <c r="Z321" s="5" t="str">
        <f ca="1">IF(B_MSK[[#This Row],[concat]]="","",MATCH(B_MSK[[#This Row],[concat]],[2]!db[NB NOTA_C],0)+1)</f>
        <v/>
      </c>
      <c r="AA321" s="5" t="str">
        <f ca="1">IF(B_MSK[[#This Row],[//]]="","",HYPERLINK("[D:\kerja\BANK EXP\BARU\DB.XLSX]DB!e"&amp;B_MSK[[#This Row],[DB_ROW]],"&gt;"))</f>
        <v/>
      </c>
      <c r="AB321" s="30" t="e">
        <f ca="1">MID(B_MSK[[#This Row],[/ STN_1]],FIND(" ",B_MSK[[#This Row],[/ STN_1]])+1,LEN(B_MSK[[#This Row],[/ STN_1]]))</f>
        <v>#VALUE!</v>
      </c>
      <c r="AC3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1" s="15" t="str">
        <f ca="1">IF(B_MSK[[#This Row],[HARGA_2]]="","",IF(MID(B_MSK[[#This Row],[/ STN_2]],FIND(" ",B_MSK[[#This Row],[/ STN_2]])+1,LEN(B_MSK[[#This Row],[/ STN_2]]))="LSN",B_MSK[[#This Row],[HARGA_2]]/12,""))</f>
        <v/>
      </c>
      <c r="AH321" s="7" t="str">
        <f ca="1">IF(B_MSK[[#This Row],[HARGA_3]]="","","/ "&amp;"PCS")</f>
        <v/>
      </c>
      <c r="AI321" s="15" t="str">
        <f ca="1">IF(B_MSK[[#This Row],[HARGA_3]]="",IF(B_MSK[[#This Row],[HARGA_2]]="",IF(B_MSK[[#This Row],[HARGA_1]]="","",B_MSK[[#This Row],[HARGA_1]]),B_MSK[[#This Row],[HARGA_2]]),B_MSK[[#This Row],[HARGA_3]])</f>
        <v/>
      </c>
      <c r="AJ321" s="15" t="str">
        <f ca="1">IF(B_MSK[[#This Row],[/ STN_3]]="",IF(B_MSK[[#This Row],[/ STN_2]]="",IF(B_MSK[[#This Row],[/ STN_1]]="","",B_MSK[[#This Row],[/ STN_1]]),B_MSK[[#This Row],[/ STN_2]]),B_MSK[[#This Row],[/ STN_3]])</f>
        <v/>
      </c>
      <c r="AK321" s="5" t="str">
        <f ca="1">IF(B_MSK[[#This Row],[//]]="","",SUBSTITUTE(SUBSTITUTE(SUBSTITUTE(B_MSK[[#This Row],[QTY/ CTN]]," ","_",2),"(",""),")","")&amp;"_")</f>
        <v/>
      </c>
      <c r="AL321" s="5" t="str">
        <f ca="1">IF(B_MSK[[#This Row],[A_B]]="","",SEARCH("_",B_MSK[[#This Row],[A_B]]))</f>
        <v/>
      </c>
      <c r="AM321" s="5" t="str">
        <f ca="1">IF(B_MSK[[#This Row],[A_B]]="","",LEN(B_MSK[[#This Row],[A_B]]))</f>
        <v/>
      </c>
      <c r="AN321" s="5" t="str">
        <f ca="1">IF(B_MSK[[#This Row],[A_B]]="","",LEFT(B_MSK[[#This Row],[QTY/ CTN]],B_MSK[[#This Row],[A_B_1]]))</f>
        <v/>
      </c>
      <c r="AO321" s="5" t="str">
        <f ca="1">IF(B_MSK[[#This Row],[A_B]]="","",LEFT(B_MSK[[#This Row],[A_]],SEARCH(" ",B_MSK[[#This Row],[A_]])-1))</f>
        <v/>
      </c>
      <c r="AP321" s="5" t="str">
        <f ca="1">IF(B_MSK[[#This Row],[A_B]]="","",RIGHT(B_MSK[[#This Row],[A_]],LEN(B_MSK[[#This Row],[A_]])-SEARCH(" ",B_MSK[[#This Row],[A_]])))</f>
        <v/>
      </c>
      <c r="AQ3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1" s="5" t="str">
        <f ca="1">IF(B_MSK[[#This Row],[B_]]="","",LEFT(B_MSK[[#This Row],[B_]],SEARCH(" ",B_MSK[[#This Row],[B_]])))</f>
        <v/>
      </c>
      <c r="AS321" s="5" t="str">
        <f ca="1">IF(B_MSK[[#This Row],[B_]]="","",RIGHT(B_MSK[[#This Row],[B_]],LEN(B_MSK[[#This Row],[B_]])-SEARCH(" ",B_MSK[[#This Row],[B_]])))</f>
        <v/>
      </c>
      <c r="AT321" s="5" t="str">
        <f ca="1">IF(B_MSK[[#This Row],[B_2]]="LSN",12,"")</f>
        <v/>
      </c>
      <c r="AU321" s="5" t="str">
        <f ca="1">IF(B_MSK[[#This Row],[C_1]]="","","PCS")</f>
        <v/>
      </c>
      <c r="AV321" s="5" t="str">
        <f ca="1">IF(B_MSK[[#This Row],[A_1]]="","",B_MSK[[#This Row],[A_1]]*IF(B_MSK[[#This Row],[B_1]]="",1,B_MSK[[#This Row],[B_1]])*IF(B_MSK[[#This Row],[C_1]]="",1,B_MSK[[#This Row],[C_1]]))</f>
        <v/>
      </c>
      <c r="AW321" s="5" t="str">
        <f ca="1">IF(B_MSK[[#This Row],[C_2]]="",IF(B_MSK[[#This Row],[B_2]]="",IF(B_MSK[[#This Row],[A_2]]="","",B_MSK[[#This Row],[A_2]]),B_MSK[[#This Row],[B_2]]),B_MSK[[#This Row],[C_2]])</f>
        <v/>
      </c>
      <c r="AX321" s="2">
        <f ca="1">IF(ISNUMBER(B_MSK[[#This Row],[TANGGAL DATANG]]),B_MSK[[#This Row],[TANGGAL DATANG]],AX320)</f>
        <v>44937</v>
      </c>
      <c r="AY321" s="5" t="str">
        <f ca="1">IF(B_MSK[[#This Row],[DB_ROW]]="","",INDEX([3]!db[JENIS],B_MSK[[#This Row],[DB_ROW]]-1))</f>
        <v/>
      </c>
      <c r="AZ321" s="5" t="e">
        <f ca="1">IF(B_MSK[[#This Row],[A_1]]="","",B_MSK[[#This Row],[A_1]])*1</f>
        <v>#VALUE!</v>
      </c>
      <c r="BA321" s="5" t="str">
        <f ca="1">IF(B_MSK[[#This Row],[//]]="","",INDEX(INDIRECT(DIR&amp;$2:$2),B_MSK[[#This Row],[//]]))</f>
        <v/>
      </c>
      <c r="BB321" s="5" t="str">
        <f ca="1">CONCATENATE(B_MSK[[#This Row],[concat]],B_MSK[[#This Row],[HARGA_X]],B_MSK[[#This Row],[SAT]])</f>
        <v/>
      </c>
    </row>
    <row r="322" spans="1:54" x14ac:dyDescent="0.25">
      <c r="A322" s="6" t="s">
        <v>277</v>
      </c>
      <c r="B322" s="5">
        <f ca="1">IF(B_MSK[[#This Row],[N_ID]]="","",INDEX(INDIRECT(DIR&amp;$2:$2),MATCH(B_MSK[[#This Row],[N_ID]],INDIRECT(DIR&amp;"!NOTA[ID_P]"),0)))</f>
        <v>64</v>
      </c>
      <c r="C322" s="5" t="str">
        <f ca="1">IF(B_MSK[[#This Row],[//]]="","",HYPERLINK("["&amp;SUBSTITUTE(DIR,"'","")&amp;"]NOTA!D"&amp;B_MSK[[#This Row],[//]]+2,"&gt;"))</f>
        <v>&gt;</v>
      </c>
      <c r="D322" s="5">
        <f ca="1">IF(B_MSK[[#This Row],[N_ID]]="","",COUNTIF(INDIRECT(DIR&amp;"!NOTA[ID_H]"),B_MSK[[#This Row],[ID NOTA]]))</f>
        <v>1</v>
      </c>
      <c r="E3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319</v>
      </c>
      <c r="F322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44938</v>
      </c>
      <c r="G322" s="7" t="str">
        <f ca="1">IF(B_MSK[[#This Row],[stt]]="ada",INDEX([2]!db[NB BM],B_MSK[DB_ROW]-1),"")</f>
        <v>P case Kode A 2020 D 3ssn 3D</v>
      </c>
      <c r="H322" s="7" t="str">
        <f ca="1">IF(B_MSK[[#This Row],[//]]="","",INDEX(INDIRECT(DIR&amp;$2:$2),B_MSK[[#This Row],[//]]))</f>
        <v>SINAR MAS</v>
      </c>
      <c r="I322" s="27" t="str">
        <f ca="1">IF(B_MSK[[#This Row],[//]]="","",INDEX(INDIRECT(DB_PATH&amp;$2:$2),B_MSK[[#This Row],[DB_ROW]]-1))</f>
        <v>96 PCS</v>
      </c>
      <c r="J322" s="5">
        <f ca="1">IF(B_MSK[[#This Row],[//]]="","",IF(INDEX(INDIRECT(DIR&amp;$2:$2),B_MSK[[#This Row],[//]])="","",INDEX(INDIRECT(DIR&amp;$2:$2),B_MSK[[#This Row],[//]])))</f>
        <v>20</v>
      </c>
      <c r="K322" s="5">
        <f ca="1">IF(B_MSK[[#This Row],[//]]="","",IF(INDEX(INDIRECT(DIR&amp;$2:$2),B_MSK[[#This Row],[//]])="","",INDEX(INDIRECT(DIR&amp;$2:$2),B_MSK[[#This Row],[//]])))</f>
        <v>1920</v>
      </c>
      <c r="L322" s="5" t="str">
        <f ca="1">IF(B_MSK[[#This Row],[//]]="","",IF(INDEX(INDIRECT(DIR&amp;$2:$2),B_MSK[[#This Row],[//]])="","",INDEX(INDIRECT(DIR&amp;$2:$2),B_MSK[[#This Row],[//]])))</f>
        <v>PCS</v>
      </c>
      <c r="M322" s="13">
        <f ca="1">IF(B_MSK[[#This Row],[//]]="","",INDEX(INDIRECT(DIR&amp;$2:$2),B_MSK[[#This Row],[//]]))</f>
        <v>18500</v>
      </c>
      <c r="N322" s="13">
        <f ca="1">IF(OR(B_MSK[[#This Row],[//]]="",),"",INDEX(INDIRECT(DIR&amp;$2:$2),B_MSK[[#This Row],[//]]))</f>
        <v>1776000</v>
      </c>
      <c r="O322" s="3" t="str">
        <f ca="1">IF(B_MSK[[#This Row],[//]]="","",IF(INDEX(INDIRECT(DIR&amp;$2:$2),B_MSK[[#This Row],[//]])=0,"",INDEX(INDIRECT(DIR&amp;$2:$2),B_MSK[[#This Row],[//]])))</f>
        <v/>
      </c>
      <c r="P322" s="3" t="str">
        <f ca="1">IF(B_MSK[[#This Row],[//]]="","",IF(INDEX(INDIRECT(DIR&amp;$2:$2),B_MSK[[#This Row],[//]])=0,"",INDEX(INDIRECT(DIR&amp;$2:$2),B_MSK[[#This Row],[//]])))</f>
        <v/>
      </c>
      <c r="Q322" s="12">
        <f ca="1">IF(B_MSK[[#This Row],[//]]="","",INDEX(INDIRECT(DIR&amp;$2:$2),B_MSK[[#This Row],[//]]))</f>
        <v>35520000</v>
      </c>
      <c r="R32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2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35520000</v>
      </c>
      <c r="T322" s="37" t="str">
        <f ca="1">IF(B_MSK[[#This Row],[//]]="","",INDEX(INDIRECT(DIR&amp;$2:$2),B_MSK[[#This Row],[//]]))</f>
        <v>CASH DISC 3 %</v>
      </c>
      <c r="U322" s="38">
        <f ca="1">IF(SUMIF(B_MSK[NAMA BARANG],B_MSK[[#This Row],[NAMA BARANG]],B_MSK[JMLH BRG])=0,"",SUMIF(B_MSK[NAMA BARANG],B_MSK[[#This Row],[NAMA BARANG]],B_MSK[C]))</f>
        <v>20</v>
      </c>
      <c r="V322" s="7" t="str">
        <f ca="1">IF(B_MSK[[#This Row],[//]]="","",INDEX(INDIRECT(DIR&amp;$2:$2),B_MSK[[#This Row],[//]]))</f>
        <v>P/C KODE 3SS 3D A 2020 D</v>
      </c>
      <c r="W322" s="7" t="str">
        <f ca="1">LOWER(SUBSTITUTE(SUBSTITUTE(SUBSTITUTE(SUBSTITUTE(SUBSTITUTE(SUBSTITUTE(SUBSTITUTE(SUBSTITUTE(SUBSTITUTE(B_MSK[[#This Row],[N.B.nota]]," ",""),"-",""),"(",""),")",""),".",""),",",""),"/",""),"""",""),"+",""))</f>
        <v>pckode3ss3da2020d</v>
      </c>
      <c r="X322" s="5" t="str">
        <f ca="1">IF(B_MSK[[#This Row],[N.B.nota]]="","",IF(MATCH(B_MSK[[#This Row],[concat]],[2]!db[NB NOTA_C],0)&gt;0,"ada",0))</f>
        <v>ada</v>
      </c>
      <c r="Y322" s="5" t="str">
        <f ca="1">IF(B_MSK[[#This Row],[N.B.nota]]="","",ADDRESS(ROW(B_MSK[QB]),COLUMN(B_MSK[QB]))&amp;":"&amp;ADDRESS(ROW(),COLUMN(B_MSK[QB])))</f>
        <v>$D$4:$D$322</v>
      </c>
      <c r="Z322" s="5">
        <f ca="1">IF(B_MSK[[#This Row],[concat]]="","",MATCH(B_MSK[[#This Row],[concat]],[2]!db[NB NOTA_C],0)+1)</f>
        <v>2239</v>
      </c>
      <c r="AA322" s="5" t="str">
        <f ca="1">IF(B_MSK[[#This Row],[//]]="","",HYPERLINK("[D:\kerja\BANK EXP\BARU\DB.XLSX]DB!e"&amp;B_MSK[[#This Row],[DB_ROW]],"&gt;"))</f>
        <v>&gt;</v>
      </c>
      <c r="AB322" s="30" t="str">
        <f ca="1">MID(B_MSK[[#This Row],[/ STN_1]],FIND(" ",B_MSK[[#This Row],[/ STN_1]])+1,LEN(B_MSK[[#This Row],[/ STN_1]]))</f>
        <v>PCS</v>
      </c>
      <c r="AC322" s="11">
        <f ca="1">IF(B_MSK[[#This Row],[//]]="","",IF(B_MSK[[#This Row],[ JUMLAH ]]="","",IF(B_MSK[[#This Row],[C]]="",B_MSK[[#This Row],[HARGA CTN]]/B_MSK[[#This Row],[JMLH BRG]],B_MSK[[#This Row],[HARGA CTN]]/B_MSK[[#This Row],[A_1]])))</f>
        <v>18500</v>
      </c>
      <c r="AD3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2" s="15" t="str">
        <f ca="1">IF(B_MSK[[#This Row],[HARGA_2]]="","",IF(MID(B_MSK[[#This Row],[/ STN_2]],FIND(" ",B_MSK[[#This Row],[/ STN_2]])+1,LEN(B_MSK[[#This Row],[/ STN_2]]))="LSN",B_MSK[[#This Row],[HARGA_2]]/12,""))</f>
        <v/>
      </c>
      <c r="AH322" s="7" t="str">
        <f ca="1">IF(B_MSK[[#This Row],[HARGA_3]]="","","/ "&amp;"PCS")</f>
        <v/>
      </c>
      <c r="AI322" s="15">
        <f ca="1">IF(B_MSK[[#This Row],[HARGA_3]]="",IF(B_MSK[[#This Row],[HARGA_2]]="",IF(B_MSK[[#This Row],[HARGA_1]]="","",B_MSK[[#This Row],[HARGA_1]]),B_MSK[[#This Row],[HARGA_2]]),B_MSK[[#This Row],[HARGA_3]])</f>
        <v>18500</v>
      </c>
      <c r="AJ32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2" s="5" t="str">
        <f ca="1">IF(B_MSK[[#This Row],[//]]="","",SUBSTITUTE(SUBSTITUTE(SUBSTITUTE(B_MSK[[#This Row],[QTY/ CTN]]," ","_",2),"(",""),")","")&amp;"_")</f>
        <v>96 PCS_</v>
      </c>
      <c r="AL322" s="5">
        <f ca="1">IF(B_MSK[[#This Row],[A_B]]="","",SEARCH("_",B_MSK[[#This Row],[A_B]]))</f>
        <v>7</v>
      </c>
      <c r="AM322" s="5">
        <f ca="1">IF(B_MSK[[#This Row],[A_B]]="","",LEN(B_MSK[[#This Row],[A_B]]))</f>
        <v>7</v>
      </c>
      <c r="AN322" s="5" t="str">
        <f ca="1">IF(B_MSK[[#This Row],[A_B]]="","",LEFT(B_MSK[[#This Row],[QTY/ CTN]],B_MSK[[#This Row],[A_B_1]]))</f>
        <v>96 PCS</v>
      </c>
      <c r="AO322" s="5" t="str">
        <f ca="1">IF(B_MSK[[#This Row],[A_B]]="","",LEFT(B_MSK[[#This Row],[A_]],SEARCH(" ",B_MSK[[#This Row],[A_]])-1))</f>
        <v>96</v>
      </c>
      <c r="AP322" s="5" t="str">
        <f ca="1">IF(B_MSK[[#This Row],[A_B]]="","",RIGHT(B_MSK[[#This Row],[A_]],LEN(B_MSK[[#This Row],[A_]])-SEARCH(" ",B_MSK[[#This Row],[A_]])))</f>
        <v>PCS</v>
      </c>
      <c r="AQ3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2" s="5" t="str">
        <f ca="1">IF(B_MSK[[#This Row],[B_]]="","",LEFT(B_MSK[[#This Row],[B_]],SEARCH(" ",B_MSK[[#This Row],[B_]])))</f>
        <v/>
      </c>
      <c r="AS322" s="5" t="str">
        <f ca="1">IF(B_MSK[[#This Row],[B_]]="","",RIGHT(B_MSK[[#This Row],[B_]],LEN(B_MSK[[#This Row],[B_]])-SEARCH(" ",B_MSK[[#This Row],[B_]])))</f>
        <v/>
      </c>
      <c r="AT322" s="5" t="str">
        <f ca="1">IF(B_MSK[[#This Row],[B_2]]="LSN",12,"")</f>
        <v/>
      </c>
      <c r="AU322" s="5" t="str">
        <f ca="1">IF(B_MSK[[#This Row],[C_1]]="","","PCS")</f>
        <v/>
      </c>
      <c r="AV322" s="5">
        <f ca="1">IF(B_MSK[[#This Row],[A_1]]="","",B_MSK[[#This Row],[A_1]]*IF(B_MSK[[#This Row],[B_1]]="",1,B_MSK[[#This Row],[B_1]])*IF(B_MSK[[#This Row],[C_1]]="",1,B_MSK[[#This Row],[C_1]]))</f>
        <v>96</v>
      </c>
      <c r="AW322" s="5" t="str">
        <f ca="1">IF(B_MSK[[#This Row],[C_2]]="",IF(B_MSK[[#This Row],[B_2]]="",IF(B_MSK[[#This Row],[A_2]]="","",B_MSK[[#This Row],[A_2]]),B_MSK[[#This Row],[B_2]]),B_MSK[[#This Row],[C_2]])</f>
        <v>PCS</v>
      </c>
      <c r="AX322" s="2">
        <f ca="1">IF(ISNUMBER(B_MSK[[#This Row],[TANGGAL DATANG]]),B_MSK[[#This Row],[TANGGAL DATANG]],AX321)</f>
        <v>44938</v>
      </c>
      <c r="AY322" s="5" t="e">
        <f ca="1">IF(B_MSK[[#This Row],[DB_ROW]]="","",INDEX([3]!db[JENIS],B_MSK[[#This Row],[DB_ROW]]-1))</f>
        <v>#REF!</v>
      </c>
      <c r="AZ322" s="5">
        <f ca="1">IF(B_MSK[[#This Row],[A_1]]="","",B_MSK[[#This Row],[A_1]])*1</f>
        <v>96</v>
      </c>
      <c r="BA322" s="5" t="str">
        <f ca="1">IF(B_MSK[[#This Row],[//]]="","",INDEX(INDIRECT(DIR&amp;$2:$2),B_MSK[[#This Row],[//]]))</f>
        <v>UNTANA</v>
      </c>
      <c r="BB322" s="5" t="str">
        <f ca="1">CONCATENATE(B_MSK[[#This Row],[concat]],B_MSK[[#This Row],[HARGA_X]],B_MSK[[#This Row],[SAT]])</f>
        <v>pckode3ss3da2020d18500PCS</v>
      </c>
    </row>
    <row r="323" spans="1:54" x14ac:dyDescent="0.25">
      <c r="A323" s="6" t="s">
        <v>128</v>
      </c>
      <c r="B323" s="5" t="str">
        <f ca="1">IF(B_MSK[[#This Row],[N_ID]]="","",INDEX(INDIRECT(DIR&amp;$2:$2),MATCH(B_MSK[[#This Row],[N_ID]],INDIRECT(DIR&amp;"!NOTA[ID_P]"),0)))</f>
        <v/>
      </c>
      <c r="C323" s="5" t="str">
        <f ca="1">IF(B_MSK[[#This Row],[//]]="","",HYPERLINK("["&amp;SUBSTITUTE(DIR,"'","")&amp;"]NOTA!D"&amp;B_MSK[[#This Row],[//]]+2,"&gt;"))</f>
        <v/>
      </c>
      <c r="D323" s="5" t="str">
        <f ca="1">IF(B_MSK[[#This Row],[N_ID]]="","",COUNTIF(INDIRECT(DIR&amp;"!NOTA[ID_H]"),B_MSK[[#This Row],[ID NOTA]]))</f>
        <v/>
      </c>
      <c r="E3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3" s="7" t="str">
        <f ca="1">IF(B_MSK[[#This Row],[stt]]="ada",INDEX([2]!db[NB BM],B_MSK[DB_ROW]-1),"")</f>
        <v/>
      </c>
      <c r="H323" s="7" t="str">
        <f ca="1">IF(B_MSK[[#This Row],[//]]="","",INDEX(INDIRECT(DIR&amp;$2:$2),B_MSK[[#This Row],[//]]))</f>
        <v/>
      </c>
      <c r="I323" s="27" t="str">
        <f ca="1">IF(B_MSK[[#This Row],[//]]="","",INDEX(INDIRECT(DB_PATH&amp;$2:$2),B_MSK[[#This Row],[DB_ROW]]-1))</f>
        <v/>
      </c>
      <c r="J323" s="5" t="str">
        <f ca="1">IF(B_MSK[[#This Row],[//]]="","",IF(INDEX(INDIRECT(DIR&amp;$2:$2),B_MSK[[#This Row],[//]])="","",INDEX(INDIRECT(DIR&amp;$2:$2),B_MSK[[#This Row],[//]])))</f>
        <v/>
      </c>
      <c r="K323" s="5" t="str">
        <f ca="1">IF(B_MSK[[#This Row],[//]]="","",IF(INDEX(INDIRECT(DIR&amp;$2:$2),B_MSK[[#This Row],[//]])="","",INDEX(INDIRECT(DIR&amp;$2:$2),B_MSK[[#This Row],[//]])))</f>
        <v/>
      </c>
      <c r="L323" s="5" t="str">
        <f ca="1">IF(B_MSK[[#This Row],[//]]="","",IF(INDEX(INDIRECT(DIR&amp;$2:$2),B_MSK[[#This Row],[//]])="","",INDEX(INDIRECT(DIR&amp;$2:$2),B_MSK[[#This Row],[//]])))</f>
        <v/>
      </c>
      <c r="M323" s="13" t="str">
        <f ca="1">IF(B_MSK[[#This Row],[//]]="","",INDEX(INDIRECT(DIR&amp;$2:$2),B_MSK[[#This Row],[//]]))</f>
        <v/>
      </c>
      <c r="N323" s="13" t="str">
        <f ca="1">IF(OR(B_MSK[[#This Row],[//]]="",),"",INDEX(INDIRECT(DIR&amp;$2:$2),B_MSK[[#This Row],[//]]))</f>
        <v/>
      </c>
      <c r="O323" s="3" t="str">
        <f ca="1">IF(B_MSK[[#This Row],[//]]="","",IF(INDEX(INDIRECT(DIR&amp;$2:$2),B_MSK[[#This Row],[//]])=0,"",INDEX(INDIRECT(DIR&amp;$2:$2),B_MSK[[#This Row],[//]])))</f>
        <v/>
      </c>
      <c r="P323" s="3" t="str">
        <f ca="1">IF(B_MSK[[#This Row],[//]]="","",IF(INDEX(INDIRECT(DIR&amp;$2:$2),B_MSK[[#This Row],[//]])=0,"",INDEX(INDIRECT(DIR&amp;$2:$2),B_MSK[[#This Row],[//]])))</f>
        <v/>
      </c>
      <c r="Q323" s="12" t="str">
        <f ca="1">IF(B_MSK[[#This Row],[//]]="","",INDEX(INDIRECT(DIR&amp;$2:$2),B_MSK[[#This Row],[//]]))</f>
        <v/>
      </c>
      <c r="R3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3" s="37" t="str">
        <f ca="1">IF(B_MSK[[#This Row],[//]]="","",INDEX(INDIRECT(DIR&amp;$2:$2),B_MSK[[#This Row],[//]]))</f>
        <v/>
      </c>
      <c r="U323" s="38" t="str">
        <f ca="1">IF(SUMIF(B_MSK[NAMA BARANG],B_MSK[[#This Row],[NAMA BARANG]],B_MSK[JMLH BRG])=0,"",SUMIF(B_MSK[NAMA BARANG],B_MSK[[#This Row],[NAMA BARANG]],B_MSK[C]))</f>
        <v/>
      </c>
      <c r="V323" s="7" t="str">
        <f ca="1">IF(B_MSK[[#This Row],[//]]="","",INDEX(INDIRECT(DIR&amp;$2:$2),B_MSK[[#This Row],[//]]))</f>
        <v/>
      </c>
      <c r="W3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3" s="5" t="str">
        <f ca="1">IF(B_MSK[[#This Row],[N.B.nota]]="","",IF(MATCH(B_MSK[[#This Row],[concat]],[2]!db[NB NOTA_C],0)&gt;0,"ada",0))</f>
        <v/>
      </c>
      <c r="Y323" s="5" t="str">
        <f ca="1">IF(B_MSK[[#This Row],[N.B.nota]]="","",ADDRESS(ROW(B_MSK[QB]),COLUMN(B_MSK[QB]))&amp;":"&amp;ADDRESS(ROW(),COLUMN(B_MSK[QB])))</f>
        <v/>
      </c>
      <c r="Z323" s="5" t="str">
        <f ca="1">IF(B_MSK[[#This Row],[concat]]="","",MATCH(B_MSK[[#This Row],[concat]],[2]!db[NB NOTA_C],0)+1)</f>
        <v/>
      </c>
      <c r="AA323" s="5" t="str">
        <f ca="1">IF(B_MSK[[#This Row],[//]]="","",HYPERLINK("[D:\kerja\BANK EXP\BARU\DB.XLSX]DB!e"&amp;B_MSK[[#This Row],[DB_ROW]],"&gt;"))</f>
        <v/>
      </c>
      <c r="AB323" s="30" t="e">
        <f ca="1">MID(B_MSK[[#This Row],[/ STN_1]],FIND(" ",B_MSK[[#This Row],[/ STN_1]])+1,LEN(B_MSK[[#This Row],[/ STN_1]]))</f>
        <v>#VALUE!</v>
      </c>
      <c r="AC3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3" s="15" t="str">
        <f ca="1">IF(B_MSK[[#This Row],[HARGA_2]]="","",IF(MID(B_MSK[[#This Row],[/ STN_2]],FIND(" ",B_MSK[[#This Row],[/ STN_2]])+1,LEN(B_MSK[[#This Row],[/ STN_2]]))="LSN",B_MSK[[#This Row],[HARGA_2]]/12,""))</f>
        <v/>
      </c>
      <c r="AH323" s="7" t="str">
        <f ca="1">IF(B_MSK[[#This Row],[HARGA_3]]="","","/ "&amp;"PCS")</f>
        <v/>
      </c>
      <c r="AI323" s="15" t="str">
        <f ca="1">IF(B_MSK[[#This Row],[HARGA_3]]="",IF(B_MSK[[#This Row],[HARGA_2]]="",IF(B_MSK[[#This Row],[HARGA_1]]="","",B_MSK[[#This Row],[HARGA_1]]),B_MSK[[#This Row],[HARGA_2]]),B_MSK[[#This Row],[HARGA_3]])</f>
        <v/>
      </c>
      <c r="AJ323" s="15" t="str">
        <f ca="1">IF(B_MSK[[#This Row],[/ STN_3]]="",IF(B_MSK[[#This Row],[/ STN_2]]="",IF(B_MSK[[#This Row],[/ STN_1]]="","",B_MSK[[#This Row],[/ STN_1]]),B_MSK[[#This Row],[/ STN_2]]),B_MSK[[#This Row],[/ STN_3]])</f>
        <v/>
      </c>
      <c r="AK323" s="5" t="str">
        <f ca="1">IF(B_MSK[[#This Row],[//]]="","",SUBSTITUTE(SUBSTITUTE(SUBSTITUTE(B_MSK[[#This Row],[QTY/ CTN]]," ","_",2),"(",""),")","")&amp;"_")</f>
        <v/>
      </c>
      <c r="AL323" s="5" t="str">
        <f ca="1">IF(B_MSK[[#This Row],[A_B]]="","",SEARCH("_",B_MSK[[#This Row],[A_B]]))</f>
        <v/>
      </c>
      <c r="AM323" s="5" t="str">
        <f ca="1">IF(B_MSK[[#This Row],[A_B]]="","",LEN(B_MSK[[#This Row],[A_B]]))</f>
        <v/>
      </c>
      <c r="AN323" s="5" t="str">
        <f ca="1">IF(B_MSK[[#This Row],[A_B]]="","",LEFT(B_MSK[[#This Row],[QTY/ CTN]],B_MSK[[#This Row],[A_B_1]]))</f>
        <v/>
      </c>
      <c r="AO323" s="5" t="str">
        <f ca="1">IF(B_MSK[[#This Row],[A_B]]="","",LEFT(B_MSK[[#This Row],[A_]],SEARCH(" ",B_MSK[[#This Row],[A_]])-1))</f>
        <v/>
      </c>
      <c r="AP323" s="5" t="str">
        <f ca="1">IF(B_MSK[[#This Row],[A_B]]="","",RIGHT(B_MSK[[#This Row],[A_]],LEN(B_MSK[[#This Row],[A_]])-SEARCH(" ",B_MSK[[#This Row],[A_]])))</f>
        <v/>
      </c>
      <c r="AQ3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3" s="5" t="str">
        <f ca="1">IF(B_MSK[[#This Row],[B_]]="","",LEFT(B_MSK[[#This Row],[B_]],SEARCH(" ",B_MSK[[#This Row],[B_]])))</f>
        <v/>
      </c>
      <c r="AS323" s="5" t="str">
        <f ca="1">IF(B_MSK[[#This Row],[B_]]="","",RIGHT(B_MSK[[#This Row],[B_]],LEN(B_MSK[[#This Row],[B_]])-SEARCH(" ",B_MSK[[#This Row],[B_]])))</f>
        <v/>
      </c>
      <c r="AT323" s="5" t="str">
        <f ca="1">IF(B_MSK[[#This Row],[B_2]]="LSN",12,"")</f>
        <v/>
      </c>
      <c r="AU323" s="5" t="str">
        <f ca="1">IF(B_MSK[[#This Row],[C_1]]="","","PCS")</f>
        <v/>
      </c>
      <c r="AV323" s="5" t="str">
        <f ca="1">IF(B_MSK[[#This Row],[A_1]]="","",B_MSK[[#This Row],[A_1]]*IF(B_MSK[[#This Row],[B_1]]="",1,B_MSK[[#This Row],[B_1]])*IF(B_MSK[[#This Row],[C_1]]="",1,B_MSK[[#This Row],[C_1]]))</f>
        <v/>
      </c>
      <c r="AW323" s="5" t="str">
        <f ca="1">IF(B_MSK[[#This Row],[C_2]]="",IF(B_MSK[[#This Row],[B_2]]="",IF(B_MSK[[#This Row],[A_2]]="","",B_MSK[[#This Row],[A_2]]),B_MSK[[#This Row],[B_2]]),B_MSK[[#This Row],[C_2]])</f>
        <v/>
      </c>
      <c r="AX323" s="2">
        <f ca="1">IF(ISNUMBER(B_MSK[[#This Row],[TANGGAL DATANG]]),B_MSK[[#This Row],[TANGGAL DATANG]],AX322)</f>
        <v>44938</v>
      </c>
      <c r="AY323" s="5" t="str">
        <f ca="1">IF(B_MSK[[#This Row],[DB_ROW]]="","",INDEX([3]!db[JENIS],B_MSK[[#This Row],[DB_ROW]]-1))</f>
        <v/>
      </c>
      <c r="AZ323" s="5" t="e">
        <f ca="1">IF(B_MSK[[#This Row],[A_1]]="","",B_MSK[[#This Row],[A_1]])*1</f>
        <v>#VALUE!</v>
      </c>
      <c r="BA323" s="5" t="str">
        <f ca="1">IF(B_MSK[[#This Row],[//]]="","",INDEX(INDIRECT(DIR&amp;$2:$2),B_MSK[[#This Row],[//]]))</f>
        <v/>
      </c>
      <c r="BB323" s="5" t="str">
        <f ca="1">CONCATENATE(B_MSK[[#This Row],[concat]],B_MSK[[#This Row],[HARGA_X]],B_MSK[[#This Row],[SAT]])</f>
        <v/>
      </c>
    </row>
    <row r="324" spans="1:54" x14ac:dyDescent="0.25">
      <c r="A324" s="6" t="s">
        <v>278</v>
      </c>
      <c r="B324" s="5">
        <f ca="1">IF(B_MSK[[#This Row],[N_ID]]="","",INDEX(INDIRECT(DIR&amp;$2:$2),MATCH(B_MSK[[#This Row],[N_ID]],INDIRECT(DIR&amp;"!NOTA[ID_P]"),0)))</f>
        <v>65</v>
      </c>
      <c r="C324" s="5" t="str">
        <f ca="1">IF(B_MSK[[#This Row],[//]]="","",HYPERLINK("["&amp;SUBSTITUTE(DIR,"'","")&amp;"]NOTA!D"&amp;B_MSK[[#This Row],[//]]+2,"&gt;"))</f>
        <v>&gt;</v>
      </c>
      <c r="D324" s="5">
        <f ca="1">IF(B_MSK[[#This Row],[N_ID]]="","",COUNTIF(INDIRECT(DIR&amp;"!NOTA[ID_H]"),B_MSK[[#This Row],[ID NOTA]]))</f>
        <v>11</v>
      </c>
      <c r="E3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321</v>
      </c>
      <c r="F3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4" s="7" t="str">
        <f ca="1">IF(B_MSK[[#This Row],[stt]]="ada",INDEX([2]!db[NB BM],B_MSK[DB_ROW]-1),"")</f>
        <v>Pensil JK P-88 2B</v>
      </c>
      <c r="H324" s="7" t="str">
        <f ca="1">IF(B_MSK[[#This Row],[//]]="","",INDEX(INDIRECT(DIR&amp;$2:$2),B_MSK[[#This Row],[//]]))</f>
        <v>ATALI MAKMUR</v>
      </c>
      <c r="I324" s="27" t="str">
        <f ca="1">IF(B_MSK[[#This Row],[//]]="","",INDEX(INDIRECT(DB_PATH&amp;$2:$2),B_MSK[[#This Row],[DB_ROW]]-1))</f>
        <v>30 GRS</v>
      </c>
      <c r="J324" s="5">
        <f ca="1">IF(B_MSK[[#This Row],[//]]="","",IF(INDEX(INDIRECT(DIR&amp;$2:$2),B_MSK[[#This Row],[//]])="","",INDEX(INDIRECT(DIR&amp;$2:$2),B_MSK[[#This Row],[//]])))</f>
        <v>10</v>
      </c>
      <c r="K324" s="5">
        <f ca="1">IF(B_MSK[[#This Row],[//]]="","",IF(INDEX(INDIRECT(DIR&amp;$2:$2),B_MSK[[#This Row],[//]])="","",INDEX(INDIRECT(DIR&amp;$2:$2),B_MSK[[#This Row],[//]])))</f>
        <v>300</v>
      </c>
      <c r="L324" s="5" t="str">
        <f ca="1">IF(B_MSK[[#This Row],[//]]="","",IF(INDEX(INDIRECT(DIR&amp;$2:$2),B_MSK[[#This Row],[//]])="","",INDEX(INDIRECT(DIR&amp;$2:$2),B_MSK[[#This Row],[//]])))</f>
        <v>GRS</v>
      </c>
      <c r="M324" s="13">
        <f ca="1">IF(B_MSK[[#This Row],[//]]="","",INDEX(INDIRECT(DIR&amp;$2:$2),B_MSK[[#This Row],[//]]))</f>
        <v>104400</v>
      </c>
      <c r="N324" s="13">
        <f ca="1">IF(OR(B_MSK[[#This Row],[//]]="",),"",INDEX(INDIRECT(DIR&amp;$2:$2),B_MSK[[#This Row],[//]]))</f>
        <v>3132000</v>
      </c>
      <c r="O324" s="3">
        <f ca="1">IF(B_MSK[[#This Row],[//]]="","",IF(INDEX(INDIRECT(DIR&amp;$2:$2),B_MSK[[#This Row],[//]])=0,"",INDEX(INDIRECT(DIR&amp;$2:$2),B_MSK[[#This Row],[//]])))</f>
        <v>0.125</v>
      </c>
      <c r="P324" s="3">
        <f ca="1">IF(B_MSK[[#This Row],[//]]="","",IF(INDEX(INDIRECT(DIR&amp;$2:$2),B_MSK[[#This Row],[//]])=0,"",INDEX(INDIRECT(DIR&amp;$2:$2),B_MSK[[#This Row],[//]])))</f>
        <v>0.05</v>
      </c>
      <c r="Q324" s="12">
        <f ca="1">IF(B_MSK[[#This Row],[//]]="","",INDEX(INDIRECT(DIR&amp;$2:$2),B_MSK[[#This Row],[//]]))</f>
        <v>26034750</v>
      </c>
      <c r="R3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4" s="37">
        <f ca="1">IF(B_MSK[[#This Row],[//]]="","",INDEX(INDIRECT(DIR&amp;$2:$2),B_MSK[[#This Row],[//]]))</f>
        <v>0</v>
      </c>
      <c r="U324" s="38">
        <f ca="1">IF(SUMIF(B_MSK[NAMA BARANG],B_MSK[[#This Row],[NAMA BARANG]],B_MSK[JMLH BRG])=0,"",SUMIF(B_MSK[NAMA BARANG],B_MSK[[#This Row],[NAMA BARANG]],B_MSK[C]))</f>
        <v>24</v>
      </c>
      <c r="V324" s="7" t="str">
        <f ca="1">IF(B_MSK[[#This Row],[//]]="","",INDEX(INDIRECT(DIR&amp;$2:$2),B_MSK[[#This Row],[//]]))</f>
        <v>PENCIL P-88 2B JK</v>
      </c>
      <c r="W324" s="7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X324" s="5" t="str">
        <f ca="1">IF(B_MSK[[#This Row],[N.B.nota]]="","",IF(MATCH(B_MSK[[#This Row],[concat]],[2]!db[NB NOTA_C],0)&gt;0,"ada",0))</f>
        <v>ada</v>
      </c>
      <c r="Y324" s="5" t="str">
        <f ca="1">IF(B_MSK[[#This Row],[N.B.nota]]="","",ADDRESS(ROW(B_MSK[QB]),COLUMN(B_MSK[QB]))&amp;":"&amp;ADDRESS(ROW(),COLUMN(B_MSK[QB])))</f>
        <v>$D$4:$D$324</v>
      </c>
      <c r="Z324" s="5">
        <f ca="1">IF(B_MSK[[#This Row],[concat]]="","",MATCH(B_MSK[[#This Row],[concat]],[2]!db[NB NOTA_C],0)+1)</f>
        <v>1765</v>
      </c>
      <c r="AA324" s="5" t="str">
        <f ca="1">IF(B_MSK[[#This Row],[//]]="","",HYPERLINK("[D:\kerja\BANK EXP\BARU\DB.XLSX]DB!e"&amp;B_MSK[[#This Row],[DB_ROW]],"&gt;"))</f>
        <v>&gt;</v>
      </c>
      <c r="AB324" s="30" t="str">
        <f ca="1">MID(B_MSK[[#This Row],[/ STN_1]],FIND(" ",B_MSK[[#This Row],[/ STN_1]])+1,LEN(B_MSK[[#This Row],[/ STN_1]]))</f>
        <v>GRS</v>
      </c>
      <c r="AC324" s="11">
        <f ca="1">IF(B_MSK[[#This Row],[//]]="","",IF(B_MSK[[#This Row],[ JUMLAH ]]="","",IF(B_MSK[[#This Row],[C]]="",B_MSK[[#This Row],[HARGA CTN]]/B_MSK[[#This Row],[JMLH BRG]],B_MSK[[#This Row],[HARGA CTN]]/B_MSK[[#This Row],[A_1]])))</f>
        <v>104400</v>
      </c>
      <c r="AD3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2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8700</v>
      </c>
      <c r="AF32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24" s="15">
        <f ca="1">IF(B_MSK[[#This Row],[HARGA_2]]="","",IF(MID(B_MSK[[#This Row],[/ STN_2]],FIND(" ",B_MSK[[#This Row],[/ STN_2]])+1,LEN(B_MSK[[#This Row],[/ STN_2]]))="LSN",B_MSK[[#This Row],[HARGA_2]]/12,""))</f>
        <v>725</v>
      </c>
      <c r="AH324" s="7" t="str">
        <f ca="1">IF(B_MSK[[#This Row],[HARGA_3]]="","","/ "&amp;"PCS")</f>
        <v>/ PCS</v>
      </c>
      <c r="AI324" s="15">
        <f ca="1">IF(B_MSK[[#This Row],[HARGA_3]]="",IF(B_MSK[[#This Row],[HARGA_2]]="",IF(B_MSK[[#This Row],[HARGA_1]]="","",B_MSK[[#This Row],[HARGA_1]]),B_MSK[[#This Row],[HARGA_2]]),B_MSK[[#This Row],[HARGA_3]])</f>
        <v>725</v>
      </c>
      <c r="AJ32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4" s="5" t="str">
        <f ca="1">IF(B_MSK[[#This Row],[//]]="","",SUBSTITUTE(SUBSTITUTE(SUBSTITUTE(B_MSK[[#This Row],[QTY/ CTN]]," ","_",2),"(",""),")","")&amp;"_")</f>
        <v>30 GRS_</v>
      </c>
      <c r="AL324" s="5">
        <f ca="1">IF(B_MSK[[#This Row],[A_B]]="","",SEARCH("_",B_MSK[[#This Row],[A_B]]))</f>
        <v>7</v>
      </c>
      <c r="AM324" s="5">
        <f ca="1">IF(B_MSK[[#This Row],[A_B]]="","",LEN(B_MSK[[#This Row],[A_B]]))</f>
        <v>7</v>
      </c>
      <c r="AN324" s="5" t="str">
        <f ca="1">IF(B_MSK[[#This Row],[A_B]]="","",LEFT(B_MSK[[#This Row],[QTY/ CTN]],B_MSK[[#This Row],[A_B_1]]))</f>
        <v>30 GRS</v>
      </c>
      <c r="AO324" s="5" t="str">
        <f ca="1">IF(B_MSK[[#This Row],[A_B]]="","",LEFT(B_MSK[[#This Row],[A_]],SEARCH(" ",B_MSK[[#This Row],[A_]])-1))</f>
        <v>30</v>
      </c>
      <c r="AP324" s="5" t="str">
        <f ca="1">IF(B_MSK[[#This Row],[A_B]]="","",RIGHT(B_MSK[[#This Row],[A_]],LEN(B_MSK[[#This Row],[A_]])-SEARCH(" ",B_MSK[[#This Row],[A_]])))</f>
        <v>GRS</v>
      </c>
      <c r="AQ3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24" s="5" t="str">
        <f ca="1">IF(B_MSK[[#This Row],[B_]]="","",LEFT(B_MSK[[#This Row],[B_]],SEARCH(" ",B_MSK[[#This Row],[B_]])))</f>
        <v xml:space="preserve">12 </v>
      </c>
      <c r="AS324" s="5" t="str">
        <f ca="1">IF(B_MSK[[#This Row],[B_]]="","",RIGHT(B_MSK[[#This Row],[B_]],LEN(B_MSK[[#This Row],[B_]])-SEARCH(" ",B_MSK[[#This Row],[B_]])))</f>
        <v>LSN</v>
      </c>
      <c r="AT324" s="5">
        <f ca="1">IF(B_MSK[[#This Row],[B_2]]="LSN",12,"")</f>
        <v>12</v>
      </c>
      <c r="AU324" s="5" t="str">
        <f ca="1">IF(B_MSK[[#This Row],[C_1]]="","","PCS")</f>
        <v>PCS</v>
      </c>
      <c r="AV324" s="5">
        <f ca="1">IF(B_MSK[[#This Row],[A_1]]="","",B_MSK[[#This Row],[A_1]]*IF(B_MSK[[#This Row],[B_1]]="",1,B_MSK[[#This Row],[B_1]])*IF(B_MSK[[#This Row],[C_1]]="",1,B_MSK[[#This Row],[C_1]]))</f>
        <v>4320</v>
      </c>
      <c r="AW324" s="5" t="str">
        <f ca="1">IF(B_MSK[[#This Row],[C_2]]="",IF(B_MSK[[#This Row],[B_2]]="",IF(B_MSK[[#This Row],[A_2]]="","",B_MSK[[#This Row],[A_2]]),B_MSK[[#This Row],[B_2]]),B_MSK[[#This Row],[C_2]])</f>
        <v>PCS</v>
      </c>
      <c r="AX324" s="2">
        <f ca="1">IF(ISNUMBER(B_MSK[[#This Row],[TANGGAL DATANG]]),B_MSK[[#This Row],[TANGGAL DATANG]],AX323)</f>
        <v>44938</v>
      </c>
      <c r="AY324" s="5" t="e">
        <f ca="1">IF(B_MSK[[#This Row],[DB_ROW]]="","",INDEX([3]!db[JENIS],B_MSK[[#This Row],[DB_ROW]]-1))</f>
        <v>#REF!</v>
      </c>
      <c r="AZ324" s="5">
        <f ca="1">IF(B_MSK[[#This Row],[A_1]]="","",B_MSK[[#This Row],[A_1]])*1</f>
        <v>30</v>
      </c>
      <c r="BA324" s="5" t="str">
        <f ca="1">IF(B_MSK[[#This Row],[//]]="","",INDEX(INDIRECT(DIR&amp;$2:$2),B_MSK[[#This Row],[//]]))</f>
        <v>ARTO MORO</v>
      </c>
      <c r="BB324" s="5" t="str">
        <f ca="1">CONCATENATE(B_MSK[[#This Row],[concat]],B_MSK[[#This Row],[HARGA_X]],B_MSK[[#This Row],[SAT]])</f>
        <v>pencilp882bjk725GRS</v>
      </c>
    </row>
    <row r="325" spans="1:54" x14ac:dyDescent="0.25">
      <c r="A325" s="6" t="s">
        <v>128</v>
      </c>
      <c r="B325" s="5" t="str">
        <f ca="1">IF(B_MSK[[#This Row],[N_ID]]="","",INDEX(INDIRECT(DIR&amp;$2:$2),MATCH(B_MSK[[#This Row],[N_ID]],INDIRECT(DIR&amp;"!NOTA[ID_P]"),0)))</f>
        <v/>
      </c>
      <c r="C325" s="5" t="str">
        <f ca="1">IF(B_MSK[[#This Row],[//]]="","",HYPERLINK("["&amp;SUBSTITUTE(DIR,"'","")&amp;"]NOTA!D"&amp;B_MSK[[#This Row],[//]]+2,"&gt;"))</f>
        <v>&gt;</v>
      </c>
      <c r="D325" s="5" t="str">
        <f ca="1">IF(B_MSK[[#This Row],[N_ID]]="","",COUNTIF(INDIRECT(DIR&amp;"!NOTA[ID_H]"),B_MSK[[#This Row],[ID NOTA]]))</f>
        <v/>
      </c>
      <c r="E3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322</v>
      </c>
      <c r="F3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5" s="7" t="str">
        <f ca="1">IF(B_MSK[[#This Row],[stt]]="ada",INDEX([2]!db[NB BM],B_MSK[DB_ROW]-1),"")</f>
        <v>Clip Trigonal JK 1</v>
      </c>
      <c r="H325" s="7" t="str">
        <f ca="1">IF(B_MSK[[#This Row],[//]]="","",INDEX(INDIRECT(DIR&amp;$2:$2),B_MSK[[#This Row],[//]]))</f>
        <v>ATALI MAKMUR</v>
      </c>
      <c r="I325" s="27" t="str">
        <f ca="1">IF(B_MSK[[#This Row],[//]]="","",INDEX(INDIRECT(DB_PATH&amp;$2:$2),B_MSK[[#This Row],[DB_ROW]]-1))</f>
        <v>500 BOX</v>
      </c>
      <c r="J325" s="5">
        <f ca="1">IF(B_MSK[[#This Row],[//]]="","",IF(INDEX(INDIRECT(DIR&amp;$2:$2),B_MSK[[#This Row],[//]])="","",INDEX(INDIRECT(DIR&amp;$2:$2),B_MSK[[#This Row],[//]])))</f>
        <v>1</v>
      </c>
      <c r="K325" s="5">
        <f ca="1">IF(B_MSK[[#This Row],[//]]="","",IF(INDEX(INDIRECT(DIR&amp;$2:$2),B_MSK[[#This Row],[//]])="","",INDEX(INDIRECT(DIR&amp;$2:$2),B_MSK[[#This Row],[//]])))</f>
        <v>500</v>
      </c>
      <c r="L325" s="5" t="str">
        <f ca="1">IF(B_MSK[[#This Row],[//]]="","",IF(INDEX(INDIRECT(DIR&amp;$2:$2),B_MSK[[#This Row],[//]])="","",INDEX(INDIRECT(DIR&amp;$2:$2),B_MSK[[#This Row],[//]])))</f>
        <v>BOX</v>
      </c>
      <c r="M325" s="13">
        <f ca="1">IF(B_MSK[[#This Row],[//]]="","",INDEX(INDIRECT(DIR&amp;$2:$2),B_MSK[[#This Row],[//]]))</f>
        <v>1850</v>
      </c>
      <c r="N325" s="13">
        <f ca="1">IF(OR(B_MSK[[#This Row],[//]]="",),"",INDEX(INDIRECT(DIR&amp;$2:$2),B_MSK[[#This Row],[//]]))</f>
        <v>925000</v>
      </c>
      <c r="O325" s="3">
        <f ca="1">IF(B_MSK[[#This Row],[//]]="","",IF(INDEX(INDIRECT(DIR&amp;$2:$2),B_MSK[[#This Row],[//]])=0,"",INDEX(INDIRECT(DIR&amp;$2:$2),B_MSK[[#This Row],[//]])))</f>
        <v>0.125</v>
      </c>
      <c r="P325" s="3">
        <f ca="1">IF(B_MSK[[#This Row],[//]]="","",IF(INDEX(INDIRECT(DIR&amp;$2:$2),B_MSK[[#This Row],[//]])=0,"",INDEX(INDIRECT(DIR&amp;$2:$2),B_MSK[[#This Row],[//]])))</f>
        <v>0.05</v>
      </c>
      <c r="Q325" s="12">
        <f ca="1">IF(B_MSK[[#This Row],[//]]="","",INDEX(INDIRECT(DIR&amp;$2:$2),B_MSK[[#This Row],[//]]))</f>
        <v>768906.25</v>
      </c>
      <c r="R3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5" s="37">
        <f ca="1">IF(B_MSK[[#This Row],[//]]="","",INDEX(INDIRECT(DIR&amp;$2:$2),B_MSK[[#This Row],[//]]))</f>
        <v>0</v>
      </c>
      <c r="U325" s="38">
        <f ca="1">IF(SUMIF(B_MSK[NAMA BARANG],B_MSK[[#This Row],[NAMA BARANG]],B_MSK[JMLH BRG])=0,"",SUMIF(B_MSK[NAMA BARANG],B_MSK[[#This Row],[NAMA BARANG]],B_MSK[C]))</f>
        <v>1</v>
      </c>
      <c r="V325" s="7" t="str">
        <f ca="1">IF(B_MSK[[#This Row],[//]]="","",INDEX(INDIRECT(DIR&amp;$2:$2),B_MSK[[#This Row],[//]]))</f>
        <v>TRIGONAL CLIP NO.1 JK</v>
      </c>
      <c r="W325" s="7" t="str">
        <f ca="1">LOWER(SUBSTITUTE(SUBSTITUTE(SUBSTITUTE(SUBSTITUTE(SUBSTITUTE(SUBSTITUTE(SUBSTITUTE(SUBSTITUTE(SUBSTITUTE(B_MSK[[#This Row],[N.B.nota]]," ",""),"-",""),"(",""),")",""),".",""),",",""),"/",""),"""",""),"+",""))</f>
        <v>trigonalclipno1jk</v>
      </c>
      <c r="X325" s="5" t="str">
        <f ca="1">IF(B_MSK[[#This Row],[N.B.nota]]="","",IF(MATCH(B_MSK[[#This Row],[concat]],[2]!db[NB NOTA_C],0)&gt;0,"ada",0))</f>
        <v>ada</v>
      </c>
      <c r="Y325" s="5" t="str">
        <f ca="1">IF(B_MSK[[#This Row],[N.B.nota]]="","",ADDRESS(ROW(B_MSK[QB]),COLUMN(B_MSK[QB]))&amp;":"&amp;ADDRESS(ROW(),COLUMN(B_MSK[QB])))</f>
        <v>$D$4:$D$325</v>
      </c>
      <c r="Z325" s="5">
        <f ca="1">IF(B_MSK[[#This Row],[concat]]="","",MATCH(B_MSK[[#This Row],[concat]],[2]!db[NB NOTA_C],0)+1)</f>
        <v>2089</v>
      </c>
      <c r="AA325" s="5" t="str">
        <f ca="1">IF(B_MSK[[#This Row],[//]]="","",HYPERLINK("[D:\kerja\BANK EXP\BARU\DB.XLSX]DB!e"&amp;B_MSK[[#This Row],[DB_ROW]],"&gt;"))</f>
        <v>&gt;</v>
      </c>
      <c r="AB325" s="30" t="str">
        <f ca="1">MID(B_MSK[[#This Row],[/ STN_1]],FIND(" ",B_MSK[[#This Row],[/ STN_1]])+1,LEN(B_MSK[[#This Row],[/ STN_1]]))</f>
        <v>BOX</v>
      </c>
      <c r="AC325" s="11">
        <f ca="1">IF(B_MSK[[#This Row],[//]]="","",IF(B_MSK[[#This Row],[ JUMLAH ]]="","",IF(B_MSK[[#This Row],[C]]="",B_MSK[[#This Row],[HARGA CTN]]/B_MSK[[#This Row],[JMLH BRG]],B_MSK[[#This Row],[HARGA CTN]]/B_MSK[[#This Row],[A_1]])))</f>
        <v>1850</v>
      </c>
      <c r="AD3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3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5" s="15" t="str">
        <f ca="1">IF(B_MSK[[#This Row],[HARGA_2]]="","",IF(MID(B_MSK[[#This Row],[/ STN_2]],FIND(" ",B_MSK[[#This Row],[/ STN_2]])+1,LEN(B_MSK[[#This Row],[/ STN_2]]))="LSN",B_MSK[[#This Row],[HARGA_2]]/12,""))</f>
        <v/>
      </c>
      <c r="AH325" s="7" t="str">
        <f ca="1">IF(B_MSK[[#This Row],[HARGA_3]]="","","/ "&amp;"PCS")</f>
        <v/>
      </c>
      <c r="AI325" s="15">
        <f ca="1">IF(B_MSK[[#This Row],[HARGA_3]]="",IF(B_MSK[[#This Row],[HARGA_2]]="",IF(B_MSK[[#This Row],[HARGA_1]]="","",B_MSK[[#This Row],[HARGA_1]]),B_MSK[[#This Row],[HARGA_2]]),B_MSK[[#This Row],[HARGA_3]])</f>
        <v>1850</v>
      </c>
      <c r="AJ325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325" s="5" t="str">
        <f ca="1">IF(B_MSK[[#This Row],[//]]="","",SUBSTITUTE(SUBSTITUTE(SUBSTITUTE(B_MSK[[#This Row],[QTY/ CTN]]," ","_",2),"(",""),")","")&amp;"_")</f>
        <v>500 BOX_</v>
      </c>
      <c r="AL325" s="5">
        <f ca="1">IF(B_MSK[[#This Row],[A_B]]="","",SEARCH("_",B_MSK[[#This Row],[A_B]]))</f>
        <v>8</v>
      </c>
      <c r="AM325" s="5">
        <f ca="1">IF(B_MSK[[#This Row],[A_B]]="","",LEN(B_MSK[[#This Row],[A_B]]))</f>
        <v>8</v>
      </c>
      <c r="AN325" s="5" t="str">
        <f ca="1">IF(B_MSK[[#This Row],[A_B]]="","",LEFT(B_MSK[[#This Row],[QTY/ CTN]],B_MSK[[#This Row],[A_B_1]]))</f>
        <v>500 BOX</v>
      </c>
      <c r="AO325" s="5" t="str">
        <f ca="1">IF(B_MSK[[#This Row],[A_B]]="","",LEFT(B_MSK[[#This Row],[A_]],SEARCH(" ",B_MSK[[#This Row],[A_]])-1))</f>
        <v>500</v>
      </c>
      <c r="AP325" s="5" t="str">
        <f ca="1">IF(B_MSK[[#This Row],[A_B]]="","",RIGHT(B_MSK[[#This Row],[A_]],LEN(B_MSK[[#This Row],[A_]])-SEARCH(" ",B_MSK[[#This Row],[A_]])))</f>
        <v>BOX</v>
      </c>
      <c r="AQ3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5" s="5" t="str">
        <f ca="1">IF(B_MSK[[#This Row],[B_]]="","",LEFT(B_MSK[[#This Row],[B_]],SEARCH(" ",B_MSK[[#This Row],[B_]])))</f>
        <v/>
      </c>
      <c r="AS325" s="5" t="str">
        <f ca="1">IF(B_MSK[[#This Row],[B_]]="","",RIGHT(B_MSK[[#This Row],[B_]],LEN(B_MSK[[#This Row],[B_]])-SEARCH(" ",B_MSK[[#This Row],[B_]])))</f>
        <v/>
      </c>
      <c r="AT325" s="5" t="str">
        <f ca="1">IF(B_MSK[[#This Row],[B_2]]="LSN",12,"")</f>
        <v/>
      </c>
      <c r="AU325" s="5" t="str">
        <f ca="1">IF(B_MSK[[#This Row],[C_1]]="","","PCS")</f>
        <v/>
      </c>
      <c r="AV325" s="5">
        <f ca="1">IF(B_MSK[[#This Row],[A_1]]="","",B_MSK[[#This Row],[A_1]]*IF(B_MSK[[#This Row],[B_1]]="",1,B_MSK[[#This Row],[B_1]])*IF(B_MSK[[#This Row],[C_1]]="",1,B_MSK[[#This Row],[C_1]]))</f>
        <v>500</v>
      </c>
      <c r="AW325" s="5" t="str">
        <f ca="1">IF(B_MSK[[#This Row],[C_2]]="",IF(B_MSK[[#This Row],[B_2]]="",IF(B_MSK[[#This Row],[A_2]]="","",B_MSK[[#This Row],[A_2]]),B_MSK[[#This Row],[B_2]]),B_MSK[[#This Row],[C_2]])</f>
        <v>BOX</v>
      </c>
      <c r="AX325" s="2">
        <f ca="1">IF(ISNUMBER(B_MSK[[#This Row],[TANGGAL DATANG]]),B_MSK[[#This Row],[TANGGAL DATANG]],AX324)</f>
        <v>44938</v>
      </c>
      <c r="AY325" s="5" t="e">
        <f ca="1">IF(B_MSK[[#This Row],[DB_ROW]]="","",INDEX([3]!db[JENIS],B_MSK[[#This Row],[DB_ROW]]-1))</f>
        <v>#REF!</v>
      </c>
      <c r="AZ325" s="5">
        <f ca="1">IF(B_MSK[[#This Row],[A_1]]="","",B_MSK[[#This Row],[A_1]])*1</f>
        <v>500</v>
      </c>
      <c r="BA325" s="5" t="str">
        <f ca="1">IF(B_MSK[[#This Row],[//]]="","",INDEX(INDIRECT(DIR&amp;$2:$2),B_MSK[[#This Row],[//]]))</f>
        <v>ARTO MORO</v>
      </c>
      <c r="BB325" s="5" t="str">
        <f ca="1">CONCATENATE(B_MSK[[#This Row],[concat]],B_MSK[[#This Row],[HARGA_X]],B_MSK[[#This Row],[SAT]])</f>
        <v>trigonalclipno1jk1850BOX</v>
      </c>
    </row>
    <row r="326" spans="1:54" x14ac:dyDescent="0.25">
      <c r="A326" s="6" t="s">
        <v>128</v>
      </c>
      <c r="B326" s="5" t="str">
        <f ca="1">IF(B_MSK[[#This Row],[N_ID]]="","",INDEX(INDIRECT(DIR&amp;$2:$2),MATCH(B_MSK[[#This Row],[N_ID]],INDIRECT(DIR&amp;"!NOTA[ID_P]"),0)))</f>
        <v/>
      </c>
      <c r="C326" s="5" t="str">
        <f ca="1">IF(B_MSK[[#This Row],[//]]="","",HYPERLINK("["&amp;SUBSTITUTE(DIR,"'","")&amp;"]NOTA!D"&amp;B_MSK[[#This Row],[//]]+2,"&gt;"))</f>
        <v>&gt;</v>
      </c>
      <c r="D326" s="5" t="str">
        <f ca="1">IF(B_MSK[[#This Row],[N_ID]]="","",COUNTIF(INDIRECT(DIR&amp;"!NOTA[ID_H]"),B_MSK[[#This Row],[ID NOTA]]))</f>
        <v/>
      </c>
      <c r="E32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323</v>
      </c>
      <c r="F3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6" s="7" t="str">
        <f ca="1">IF(B_MSK[[#This Row],[stt]]="ada",INDEX([2]!db[NB BM],B_MSK[DB_ROW]-1),"")</f>
        <v>Guntacker JK GT-700</v>
      </c>
      <c r="H326" s="7" t="str">
        <f ca="1">IF(B_MSK[[#This Row],[//]]="","",INDEX(INDIRECT(DIR&amp;$2:$2),B_MSK[[#This Row],[//]]))</f>
        <v>ATALI MAKMUR</v>
      </c>
      <c r="I326" s="27" t="str">
        <f ca="1">IF(B_MSK[[#This Row],[//]]="","",INDEX(INDIRECT(DB_PATH&amp;$2:$2),B_MSK[[#This Row],[DB_ROW]]-1))</f>
        <v>6 LSN</v>
      </c>
      <c r="J326" s="5">
        <f ca="1">IF(B_MSK[[#This Row],[//]]="","",IF(INDEX(INDIRECT(DIR&amp;$2:$2),B_MSK[[#This Row],[//]])="","",INDEX(INDIRECT(DIR&amp;$2:$2),B_MSK[[#This Row],[//]])))</f>
        <v>1</v>
      </c>
      <c r="K326" s="5">
        <f ca="1">IF(B_MSK[[#This Row],[//]]="","",IF(INDEX(INDIRECT(DIR&amp;$2:$2),B_MSK[[#This Row],[//]])="","",INDEX(INDIRECT(DIR&amp;$2:$2),B_MSK[[#This Row],[//]])))</f>
        <v>72</v>
      </c>
      <c r="L326" s="5" t="str">
        <f ca="1">IF(B_MSK[[#This Row],[//]]="","",IF(INDEX(INDIRECT(DIR&amp;$2:$2),B_MSK[[#This Row],[//]])="","",INDEX(INDIRECT(DIR&amp;$2:$2),B_MSK[[#This Row],[//]])))</f>
        <v>PCS</v>
      </c>
      <c r="M326" s="13">
        <f ca="1">IF(B_MSK[[#This Row],[//]]="","",INDEX(INDIRECT(DIR&amp;$2:$2),B_MSK[[#This Row],[//]]))</f>
        <v>34500</v>
      </c>
      <c r="N326" s="13">
        <f ca="1">IF(OR(B_MSK[[#This Row],[//]]="",),"",INDEX(INDIRECT(DIR&amp;$2:$2),B_MSK[[#This Row],[//]]))</f>
        <v>2484000</v>
      </c>
      <c r="O326" s="3">
        <f ca="1">IF(B_MSK[[#This Row],[//]]="","",IF(INDEX(INDIRECT(DIR&amp;$2:$2),B_MSK[[#This Row],[//]])=0,"",INDEX(INDIRECT(DIR&amp;$2:$2),B_MSK[[#This Row],[//]])))</f>
        <v>0.125</v>
      </c>
      <c r="P326" s="3">
        <f ca="1">IF(B_MSK[[#This Row],[//]]="","",IF(INDEX(INDIRECT(DIR&amp;$2:$2),B_MSK[[#This Row],[//]])=0,"",INDEX(INDIRECT(DIR&amp;$2:$2),B_MSK[[#This Row],[//]])))</f>
        <v>0.05</v>
      </c>
      <c r="Q326" s="12">
        <f ca="1">IF(B_MSK[[#This Row],[//]]="","",INDEX(INDIRECT(DIR&amp;$2:$2),B_MSK[[#This Row],[//]]))</f>
        <v>2064825</v>
      </c>
      <c r="R3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6" s="37">
        <f ca="1">IF(B_MSK[[#This Row],[//]]="","",INDEX(INDIRECT(DIR&amp;$2:$2),B_MSK[[#This Row],[//]]))</f>
        <v>0</v>
      </c>
      <c r="U326" s="38">
        <f ca="1">IF(SUMIF(B_MSK[NAMA BARANG],B_MSK[[#This Row],[NAMA BARANG]],B_MSK[JMLH BRG])=0,"",SUMIF(B_MSK[NAMA BARANG],B_MSK[[#This Row],[NAMA BARANG]],B_MSK[C]))</f>
        <v>2</v>
      </c>
      <c r="V326" s="7" t="str">
        <f ca="1">IF(B_MSK[[#This Row],[//]]="","",INDEX(INDIRECT(DIR&amp;$2:$2),B_MSK[[#This Row],[//]]))</f>
        <v>GUNTACKER GT-700 JK</v>
      </c>
      <c r="W326" s="7" t="str">
        <f ca="1">LOWER(SUBSTITUTE(SUBSTITUTE(SUBSTITUTE(SUBSTITUTE(SUBSTITUTE(SUBSTITUTE(SUBSTITUTE(SUBSTITUTE(SUBSTITUTE(B_MSK[[#This Row],[N.B.nota]]," ",""),"-",""),"(",""),")",""),".",""),",",""),"/",""),"""",""),"+",""))</f>
        <v>guntackergt700jk</v>
      </c>
      <c r="X326" s="5" t="str">
        <f ca="1">IF(B_MSK[[#This Row],[N.B.nota]]="","",IF(MATCH(B_MSK[[#This Row],[concat]],[2]!db[NB NOTA_C],0)&gt;0,"ada",0))</f>
        <v>ada</v>
      </c>
      <c r="Y326" s="5" t="str">
        <f ca="1">IF(B_MSK[[#This Row],[N.B.nota]]="","",ADDRESS(ROW(B_MSK[QB]),COLUMN(B_MSK[QB]))&amp;":"&amp;ADDRESS(ROW(),COLUMN(B_MSK[QB])))</f>
        <v>$D$4:$D$326</v>
      </c>
      <c r="Z326" s="5">
        <f ca="1">IF(B_MSK[[#This Row],[concat]]="","",MATCH(B_MSK[[#This Row],[concat]],[2]!db[NB NOTA_C],0)+1)</f>
        <v>948</v>
      </c>
      <c r="AA326" s="5" t="str">
        <f ca="1">IF(B_MSK[[#This Row],[//]]="","",HYPERLINK("[D:\kerja\BANK EXP\BARU\DB.XLSX]DB!e"&amp;B_MSK[[#This Row],[DB_ROW]],"&gt;"))</f>
        <v>&gt;</v>
      </c>
      <c r="AB326" s="30" t="str">
        <f ca="1">MID(B_MSK[[#This Row],[/ STN_1]],FIND(" ",B_MSK[[#This Row],[/ STN_1]])+1,LEN(B_MSK[[#This Row],[/ STN_1]]))</f>
        <v>LSN</v>
      </c>
      <c r="AC326" s="11">
        <f ca="1">IF(B_MSK[[#This Row],[//]]="","",IF(B_MSK[[#This Row],[ JUMLAH ]]="","",IF(B_MSK[[#This Row],[C]]="",B_MSK[[#This Row],[HARGA CTN]]/B_MSK[[#This Row],[JMLH BRG]],B_MSK[[#This Row],[HARGA CTN]]/B_MSK[[#This Row],[A_1]])))</f>
        <v>414000</v>
      </c>
      <c r="AD3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2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34500</v>
      </c>
      <c r="AF32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26" s="15" t="str">
        <f ca="1">IF(B_MSK[[#This Row],[HARGA_2]]="","",IF(MID(B_MSK[[#This Row],[/ STN_2]],FIND(" ",B_MSK[[#This Row],[/ STN_2]])+1,LEN(B_MSK[[#This Row],[/ STN_2]]))="LSN",B_MSK[[#This Row],[HARGA_2]]/12,""))</f>
        <v/>
      </c>
      <c r="AH326" s="7" t="str">
        <f ca="1">IF(B_MSK[[#This Row],[HARGA_3]]="","","/ "&amp;"PCS")</f>
        <v/>
      </c>
      <c r="AI326" s="15">
        <f ca="1">IF(B_MSK[[#This Row],[HARGA_3]]="",IF(B_MSK[[#This Row],[HARGA_2]]="",IF(B_MSK[[#This Row],[HARGA_1]]="","",B_MSK[[#This Row],[HARGA_1]]),B_MSK[[#This Row],[HARGA_2]]),B_MSK[[#This Row],[HARGA_3]])</f>
        <v>34500</v>
      </c>
      <c r="AJ32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6" s="5" t="str">
        <f ca="1">IF(B_MSK[[#This Row],[//]]="","",SUBSTITUTE(SUBSTITUTE(SUBSTITUTE(B_MSK[[#This Row],[QTY/ CTN]]," ","_",2),"(",""),")","")&amp;"_")</f>
        <v>6 LSN_</v>
      </c>
      <c r="AL326" s="5">
        <f ca="1">IF(B_MSK[[#This Row],[A_B]]="","",SEARCH("_",B_MSK[[#This Row],[A_B]]))</f>
        <v>6</v>
      </c>
      <c r="AM326" s="5">
        <f ca="1">IF(B_MSK[[#This Row],[A_B]]="","",LEN(B_MSK[[#This Row],[A_B]]))</f>
        <v>6</v>
      </c>
      <c r="AN326" s="5" t="str">
        <f ca="1">IF(B_MSK[[#This Row],[A_B]]="","",LEFT(B_MSK[[#This Row],[QTY/ CTN]],B_MSK[[#This Row],[A_B_1]]))</f>
        <v>6 LSN</v>
      </c>
      <c r="AO326" s="5" t="str">
        <f ca="1">IF(B_MSK[[#This Row],[A_B]]="","",LEFT(B_MSK[[#This Row],[A_]],SEARCH(" ",B_MSK[[#This Row],[A_]])-1))</f>
        <v>6</v>
      </c>
      <c r="AP326" s="5" t="str">
        <f ca="1">IF(B_MSK[[#This Row],[A_B]]="","",RIGHT(B_MSK[[#This Row],[A_]],LEN(B_MSK[[#This Row],[A_]])-SEARCH(" ",B_MSK[[#This Row],[A_]])))</f>
        <v>LSN</v>
      </c>
      <c r="AQ3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26" s="5" t="str">
        <f ca="1">IF(B_MSK[[#This Row],[B_]]="","",LEFT(B_MSK[[#This Row],[B_]],SEARCH(" ",B_MSK[[#This Row],[B_]])))</f>
        <v xml:space="preserve">12 </v>
      </c>
      <c r="AS326" s="5" t="str">
        <f ca="1">IF(B_MSK[[#This Row],[B_]]="","",RIGHT(B_MSK[[#This Row],[B_]],LEN(B_MSK[[#This Row],[B_]])-SEARCH(" ",B_MSK[[#This Row],[B_]])))</f>
        <v>PCS</v>
      </c>
      <c r="AT326" s="5" t="str">
        <f ca="1">IF(B_MSK[[#This Row],[B_2]]="LSN",12,"")</f>
        <v/>
      </c>
      <c r="AU326" s="5" t="str">
        <f ca="1">IF(B_MSK[[#This Row],[C_1]]="","","PCS")</f>
        <v/>
      </c>
      <c r="AV326" s="5">
        <f ca="1">IF(B_MSK[[#This Row],[A_1]]="","",B_MSK[[#This Row],[A_1]]*IF(B_MSK[[#This Row],[B_1]]="",1,B_MSK[[#This Row],[B_1]])*IF(B_MSK[[#This Row],[C_1]]="",1,B_MSK[[#This Row],[C_1]]))</f>
        <v>72</v>
      </c>
      <c r="AW326" s="5" t="str">
        <f ca="1">IF(B_MSK[[#This Row],[C_2]]="",IF(B_MSK[[#This Row],[B_2]]="",IF(B_MSK[[#This Row],[A_2]]="","",B_MSK[[#This Row],[A_2]]),B_MSK[[#This Row],[B_2]]),B_MSK[[#This Row],[C_2]])</f>
        <v>PCS</v>
      </c>
      <c r="AX326" s="2">
        <f ca="1">IF(ISNUMBER(B_MSK[[#This Row],[TANGGAL DATANG]]),B_MSK[[#This Row],[TANGGAL DATANG]],AX325)</f>
        <v>44938</v>
      </c>
      <c r="AY326" s="5" t="e">
        <f ca="1">IF(B_MSK[[#This Row],[DB_ROW]]="","",INDEX([3]!db[JENIS],B_MSK[[#This Row],[DB_ROW]]-1))</f>
        <v>#REF!</v>
      </c>
      <c r="AZ326" s="5">
        <f ca="1">IF(B_MSK[[#This Row],[A_1]]="","",B_MSK[[#This Row],[A_1]])*1</f>
        <v>6</v>
      </c>
      <c r="BA326" s="5" t="str">
        <f ca="1">IF(B_MSK[[#This Row],[//]]="","",INDEX(INDIRECT(DIR&amp;$2:$2),B_MSK[[#This Row],[//]]))</f>
        <v>ARTO MORO</v>
      </c>
      <c r="BB326" s="5" t="str">
        <f ca="1">CONCATENATE(B_MSK[[#This Row],[concat]],B_MSK[[#This Row],[HARGA_X]],B_MSK[[#This Row],[SAT]])</f>
        <v>guntackergt700jk34500PCS</v>
      </c>
    </row>
    <row r="327" spans="1:54" x14ac:dyDescent="0.25">
      <c r="A327" s="6" t="s">
        <v>128</v>
      </c>
      <c r="B327" s="5" t="str">
        <f ca="1">IF(B_MSK[[#This Row],[N_ID]]="","",INDEX(INDIRECT(DIR&amp;$2:$2),MATCH(B_MSK[[#This Row],[N_ID]],INDIRECT(DIR&amp;"!NOTA[ID_P]"),0)))</f>
        <v/>
      </c>
      <c r="C327" s="5" t="str">
        <f ca="1">IF(B_MSK[[#This Row],[//]]="","",HYPERLINK("["&amp;SUBSTITUTE(DIR,"'","")&amp;"]NOTA!D"&amp;B_MSK[[#This Row],[//]]+2,"&gt;"))</f>
        <v>&gt;</v>
      </c>
      <c r="D327" s="5" t="str">
        <f ca="1">IF(B_MSK[[#This Row],[N_ID]]="","",COUNTIF(INDIRECT(DIR&amp;"!NOTA[ID_H]"),B_MSK[[#This Row],[ID NOTA]]))</f>
        <v/>
      </c>
      <c r="E3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324</v>
      </c>
      <c r="F3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7" s="7" t="str">
        <f ca="1">IF(B_MSK[[#This Row],[stt]]="ada",INDEX([2]!db[NB BM],B_MSK[DB_ROW]-1),"")</f>
        <v>Pencil lead JK PL-05</v>
      </c>
      <c r="H327" s="7" t="str">
        <f ca="1">IF(B_MSK[[#This Row],[//]]="","",INDEX(INDIRECT(DIR&amp;$2:$2),B_MSK[[#This Row],[//]]))</f>
        <v>ATALI MAKMUR</v>
      </c>
      <c r="I327" s="27" t="str">
        <f ca="1">IF(B_MSK[[#This Row],[//]]="","",INDEX(INDIRECT(DB_PATH&amp;$2:$2),B_MSK[[#This Row],[DB_ROW]]-1))</f>
        <v>12 GRS</v>
      </c>
      <c r="J327" s="5">
        <f ca="1">IF(B_MSK[[#This Row],[//]]="","",IF(INDEX(INDIRECT(DIR&amp;$2:$2),B_MSK[[#This Row],[//]])="","",INDEX(INDIRECT(DIR&amp;$2:$2),B_MSK[[#This Row],[//]])))</f>
        <v>2</v>
      </c>
      <c r="K327" s="5">
        <f ca="1">IF(B_MSK[[#This Row],[//]]="","",IF(INDEX(INDIRECT(DIR&amp;$2:$2),B_MSK[[#This Row],[//]])="","",INDEX(INDIRECT(DIR&amp;$2:$2),B_MSK[[#This Row],[//]])))</f>
        <v>24</v>
      </c>
      <c r="L327" s="5" t="str">
        <f ca="1">IF(B_MSK[[#This Row],[//]]="","",IF(INDEX(INDIRECT(DIR&amp;$2:$2),B_MSK[[#This Row],[//]])="","",INDEX(INDIRECT(DIR&amp;$2:$2),B_MSK[[#This Row],[//]])))</f>
        <v>GRS</v>
      </c>
      <c r="M327" s="13">
        <f ca="1">IF(B_MSK[[#This Row],[//]]="","",INDEX(INDIRECT(DIR&amp;$2:$2),B_MSK[[#This Row],[//]]))</f>
        <v>176400</v>
      </c>
      <c r="N327" s="13">
        <f ca="1">IF(OR(B_MSK[[#This Row],[//]]="",),"",INDEX(INDIRECT(DIR&amp;$2:$2),B_MSK[[#This Row],[//]]))</f>
        <v>2116800</v>
      </c>
      <c r="O327" s="3">
        <f ca="1">IF(B_MSK[[#This Row],[//]]="","",IF(INDEX(INDIRECT(DIR&amp;$2:$2),B_MSK[[#This Row],[//]])=0,"",INDEX(INDIRECT(DIR&amp;$2:$2),B_MSK[[#This Row],[//]])))</f>
        <v>0.125</v>
      </c>
      <c r="P327" s="3">
        <f ca="1">IF(B_MSK[[#This Row],[//]]="","",IF(INDEX(INDIRECT(DIR&amp;$2:$2),B_MSK[[#This Row],[//]])=0,"",INDEX(INDIRECT(DIR&amp;$2:$2),B_MSK[[#This Row],[//]])))</f>
        <v>0.05</v>
      </c>
      <c r="Q327" s="12">
        <f ca="1">IF(B_MSK[[#This Row],[//]]="","",INDEX(INDIRECT(DIR&amp;$2:$2),B_MSK[[#This Row],[//]]))</f>
        <v>3519180</v>
      </c>
      <c r="R3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7" s="37">
        <f ca="1">IF(B_MSK[[#This Row],[//]]="","",INDEX(INDIRECT(DIR&amp;$2:$2),B_MSK[[#This Row],[//]]))</f>
        <v>0</v>
      </c>
      <c r="U327" s="38">
        <f ca="1">IF(SUMIF(B_MSK[NAMA BARANG],B_MSK[[#This Row],[NAMA BARANG]],B_MSK[JMLH BRG])=0,"",SUMIF(B_MSK[NAMA BARANG],B_MSK[[#This Row],[NAMA BARANG]],B_MSK[C]))</f>
        <v>3</v>
      </c>
      <c r="V327" s="7" t="str">
        <f ca="1">IF(B_MSK[[#This Row],[//]]="","",INDEX(INDIRECT(DIR&amp;$2:$2),B_MSK[[#This Row],[//]]))</f>
        <v>PENCIL LEAD PL-05 2B JK</v>
      </c>
      <c r="W327" s="7" t="str">
        <f ca="1">LOWER(SUBSTITUTE(SUBSTITUTE(SUBSTITUTE(SUBSTITUTE(SUBSTITUTE(SUBSTITUTE(SUBSTITUTE(SUBSTITUTE(SUBSTITUTE(B_MSK[[#This Row],[N.B.nota]]," ",""),"-",""),"(",""),")",""),".",""),",",""),"/",""),"""",""),"+",""))</f>
        <v>pencilleadpl052bjk</v>
      </c>
      <c r="X327" s="5" t="str">
        <f ca="1">IF(B_MSK[[#This Row],[N.B.nota]]="","",IF(MATCH(B_MSK[[#This Row],[concat]],[2]!db[NB NOTA_C],0)&gt;0,"ada",0))</f>
        <v>ada</v>
      </c>
      <c r="Y327" s="5" t="str">
        <f ca="1">IF(B_MSK[[#This Row],[N.B.nota]]="","",ADDRESS(ROW(B_MSK[QB]),COLUMN(B_MSK[QB]))&amp;":"&amp;ADDRESS(ROW(),COLUMN(B_MSK[QB])))</f>
        <v>$D$4:$D$327</v>
      </c>
      <c r="Z327" s="5">
        <f ca="1">IF(B_MSK[[#This Row],[concat]]="","",MATCH(B_MSK[[#This Row],[concat]],[2]!db[NB NOTA_C],0)+1)</f>
        <v>1760</v>
      </c>
      <c r="AA327" s="5" t="str">
        <f ca="1">IF(B_MSK[[#This Row],[//]]="","",HYPERLINK("[D:\kerja\BANK EXP\BARU\DB.XLSX]DB!e"&amp;B_MSK[[#This Row],[DB_ROW]],"&gt;"))</f>
        <v>&gt;</v>
      </c>
      <c r="AB327" s="30" t="str">
        <f ca="1">MID(B_MSK[[#This Row],[/ STN_1]],FIND(" ",B_MSK[[#This Row],[/ STN_1]])+1,LEN(B_MSK[[#This Row],[/ STN_1]]))</f>
        <v>GRS</v>
      </c>
      <c r="AC327" s="11">
        <f ca="1">IF(B_MSK[[#This Row],[//]]="","",IF(B_MSK[[#This Row],[ JUMLAH ]]="","",IF(B_MSK[[#This Row],[C]]="",B_MSK[[#This Row],[HARGA CTN]]/B_MSK[[#This Row],[JMLH BRG]],B_MSK[[#This Row],[HARGA CTN]]/B_MSK[[#This Row],[A_1]])))</f>
        <v>176400</v>
      </c>
      <c r="AD3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2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14700</v>
      </c>
      <c r="AF327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27" s="15">
        <f ca="1">IF(B_MSK[[#This Row],[HARGA_2]]="","",IF(MID(B_MSK[[#This Row],[/ STN_2]],FIND(" ",B_MSK[[#This Row],[/ STN_2]])+1,LEN(B_MSK[[#This Row],[/ STN_2]]))="LSN",B_MSK[[#This Row],[HARGA_2]]/12,""))</f>
        <v>1225</v>
      </c>
      <c r="AH327" s="7" t="str">
        <f ca="1">IF(B_MSK[[#This Row],[HARGA_3]]="","","/ "&amp;"PCS")</f>
        <v>/ PCS</v>
      </c>
      <c r="AI327" s="15">
        <f ca="1">IF(B_MSK[[#This Row],[HARGA_3]]="",IF(B_MSK[[#This Row],[HARGA_2]]="",IF(B_MSK[[#This Row],[HARGA_1]]="","",B_MSK[[#This Row],[HARGA_1]]),B_MSK[[#This Row],[HARGA_2]]),B_MSK[[#This Row],[HARGA_3]])</f>
        <v>1225</v>
      </c>
      <c r="AJ32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7" s="5" t="str">
        <f ca="1">IF(B_MSK[[#This Row],[//]]="","",SUBSTITUTE(SUBSTITUTE(SUBSTITUTE(B_MSK[[#This Row],[QTY/ CTN]]," ","_",2),"(",""),")","")&amp;"_")</f>
        <v>12 GRS_</v>
      </c>
      <c r="AL327" s="5">
        <f ca="1">IF(B_MSK[[#This Row],[A_B]]="","",SEARCH("_",B_MSK[[#This Row],[A_B]]))</f>
        <v>7</v>
      </c>
      <c r="AM327" s="5">
        <f ca="1">IF(B_MSK[[#This Row],[A_B]]="","",LEN(B_MSK[[#This Row],[A_B]]))</f>
        <v>7</v>
      </c>
      <c r="AN327" s="5" t="str">
        <f ca="1">IF(B_MSK[[#This Row],[A_B]]="","",LEFT(B_MSK[[#This Row],[QTY/ CTN]],B_MSK[[#This Row],[A_B_1]]))</f>
        <v>12 GRS</v>
      </c>
      <c r="AO327" s="5" t="str">
        <f ca="1">IF(B_MSK[[#This Row],[A_B]]="","",LEFT(B_MSK[[#This Row],[A_]],SEARCH(" ",B_MSK[[#This Row],[A_]])-1))</f>
        <v>12</v>
      </c>
      <c r="AP327" s="5" t="str">
        <f ca="1">IF(B_MSK[[#This Row],[A_B]]="","",RIGHT(B_MSK[[#This Row],[A_]],LEN(B_MSK[[#This Row],[A_]])-SEARCH(" ",B_MSK[[#This Row],[A_]])))</f>
        <v>GRS</v>
      </c>
      <c r="AQ3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27" s="5" t="str">
        <f ca="1">IF(B_MSK[[#This Row],[B_]]="","",LEFT(B_MSK[[#This Row],[B_]],SEARCH(" ",B_MSK[[#This Row],[B_]])))</f>
        <v xml:space="preserve">12 </v>
      </c>
      <c r="AS327" s="5" t="str">
        <f ca="1">IF(B_MSK[[#This Row],[B_]]="","",RIGHT(B_MSK[[#This Row],[B_]],LEN(B_MSK[[#This Row],[B_]])-SEARCH(" ",B_MSK[[#This Row],[B_]])))</f>
        <v>LSN</v>
      </c>
      <c r="AT327" s="5">
        <f ca="1">IF(B_MSK[[#This Row],[B_2]]="LSN",12,"")</f>
        <v>12</v>
      </c>
      <c r="AU327" s="5" t="str">
        <f ca="1">IF(B_MSK[[#This Row],[C_1]]="","","PCS")</f>
        <v>PCS</v>
      </c>
      <c r="AV327" s="5">
        <f ca="1">IF(B_MSK[[#This Row],[A_1]]="","",B_MSK[[#This Row],[A_1]]*IF(B_MSK[[#This Row],[B_1]]="",1,B_MSK[[#This Row],[B_1]])*IF(B_MSK[[#This Row],[C_1]]="",1,B_MSK[[#This Row],[C_1]]))</f>
        <v>1728</v>
      </c>
      <c r="AW327" s="5" t="str">
        <f ca="1">IF(B_MSK[[#This Row],[C_2]]="",IF(B_MSK[[#This Row],[B_2]]="",IF(B_MSK[[#This Row],[A_2]]="","",B_MSK[[#This Row],[A_2]]),B_MSK[[#This Row],[B_2]]),B_MSK[[#This Row],[C_2]])</f>
        <v>PCS</v>
      </c>
      <c r="AX327" s="2">
        <f ca="1">IF(ISNUMBER(B_MSK[[#This Row],[TANGGAL DATANG]]),B_MSK[[#This Row],[TANGGAL DATANG]],AX326)</f>
        <v>44938</v>
      </c>
      <c r="AY327" s="5" t="e">
        <f ca="1">IF(B_MSK[[#This Row],[DB_ROW]]="","",INDEX([3]!db[JENIS],B_MSK[[#This Row],[DB_ROW]]-1))</f>
        <v>#REF!</v>
      </c>
      <c r="AZ327" s="5">
        <f ca="1">IF(B_MSK[[#This Row],[A_1]]="","",B_MSK[[#This Row],[A_1]])*1</f>
        <v>12</v>
      </c>
      <c r="BA327" s="5" t="str">
        <f ca="1">IF(B_MSK[[#This Row],[//]]="","",INDEX(INDIRECT(DIR&amp;$2:$2),B_MSK[[#This Row],[//]]))</f>
        <v>ARTO MORO</v>
      </c>
      <c r="BB327" s="5" t="str">
        <f ca="1">CONCATENATE(B_MSK[[#This Row],[concat]],B_MSK[[#This Row],[HARGA_X]],B_MSK[[#This Row],[SAT]])</f>
        <v>pencilleadpl052bjk1225GRS</v>
      </c>
    </row>
    <row r="328" spans="1:54" x14ac:dyDescent="0.25">
      <c r="A328" s="6" t="s">
        <v>128</v>
      </c>
      <c r="B328" s="5" t="str">
        <f ca="1">IF(B_MSK[[#This Row],[N_ID]]="","",INDEX(INDIRECT(DIR&amp;$2:$2),MATCH(B_MSK[[#This Row],[N_ID]],INDIRECT(DIR&amp;"!NOTA[ID_P]"),0)))</f>
        <v/>
      </c>
      <c r="C328" s="5" t="str">
        <f ca="1">IF(B_MSK[[#This Row],[//]]="","",HYPERLINK("["&amp;SUBSTITUTE(DIR,"'","")&amp;"]NOTA!D"&amp;B_MSK[[#This Row],[//]]+2,"&gt;"))</f>
        <v>&gt;</v>
      </c>
      <c r="D328" s="5" t="str">
        <f ca="1">IF(B_MSK[[#This Row],[N_ID]]="","",COUNTIF(INDIRECT(DIR&amp;"!NOTA[ID_H]"),B_MSK[[#This Row],[ID NOTA]]))</f>
        <v/>
      </c>
      <c r="E3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325</v>
      </c>
      <c r="F3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8" s="7" t="str">
        <f ca="1">IF(B_MSK[[#This Row],[stt]]="ada",INDEX([2]!db[NB BM],B_MSK[DB_ROW]-1),"")</f>
        <v>Pencil lead JK PL-10</v>
      </c>
      <c r="H328" s="7" t="str">
        <f ca="1">IF(B_MSK[[#This Row],[//]]="","",INDEX(INDIRECT(DIR&amp;$2:$2),B_MSK[[#This Row],[//]]))</f>
        <v>ATALI MAKMUR</v>
      </c>
      <c r="I328" s="27" t="str">
        <f ca="1">IF(B_MSK[[#This Row],[//]]="","",INDEX(INDIRECT(DB_PATH&amp;$2:$2),B_MSK[[#This Row],[DB_ROW]]-1))</f>
        <v>12 GRS</v>
      </c>
      <c r="J328" s="5">
        <f ca="1">IF(B_MSK[[#This Row],[//]]="","",IF(INDEX(INDIRECT(DIR&amp;$2:$2),B_MSK[[#This Row],[//]])="","",INDEX(INDIRECT(DIR&amp;$2:$2),B_MSK[[#This Row],[//]])))</f>
        <v>3</v>
      </c>
      <c r="K328" s="5">
        <f ca="1">IF(B_MSK[[#This Row],[//]]="","",IF(INDEX(INDIRECT(DIR&amp;$2:$2),B_MSK[[#This Row],[//]])="","",INDEX(INDIRECT(DIR&amp;$2:$2),B_MSK[[#This Row],[//]])))</f>
        <v>432</v>
      </c>
      <c r="L328" s="5" t="str">
        <f ca="1">IF(B_MSK[[#This Row],[//]]="","",IF(INDEX(INDIRECT(DIR&amp;$2:$2),B_MSK[[#This Row],[//]])="","",INDEX(INDIRECT(DIR&amp;$2:$2),B_MSK[[#This Row],[//]])))</f>
        <v>DZ</v>
      </c>
      <c r="M328" s="13">
        <f ca="1">IF(B_MSK[[#This Row],[//]]="","",INDEX(INDIRECT(DIR&amp;$2:$2),B_MSK[[#This Row],[//]]))</f>
        <v>19800</v>
      </c>
      <c r="N328" s="13">
        <f ca="1">IF(OR(B_MSK[[#This Row],[//]]="",),"",INDEX(INDIRECT(DIR&amp;$2:$2),B_MSK[[#This Row],[//]]))</f>
        <v>2851200</v>
      </c>
      <c r="O328" s="3">
        <f ca="1">IF(B_MSK[[#This Row],[//]]="","",IF(INDEX(INDIRECT(DIR&amp;$2:$2),B_MSK[[#This Row],[//]])=0,"",INDEX(INDIRECT(DIR&amp;$2:$2),B_MSK[[#This Row],[//]])))</f>
        <v>0.125</v>
      </c>
      <c r="P328" s="3">
        <f ca="1">IF(B_MSK[[#This Row],[//]]="","",IF(INDEX(INDIRECT(DIR&amp;$2:$2),B_MSK[[#This Row],[//]])=0,"",INDEX(INDIRECT(DIR&amp;$2:$2),B_MSK[[#This Row],[//]])))</f>
        <v>0.05</v>
      </c>
      <c r="Q328" s="12">
        <f ca="1">IF(B_MSK[[#This Row],[//]]="","",INDEX(INDIRECT(DIR&amp;$2:$2),B_MSK[[#This Row],[//]]))</f>
        <v>7110180</v>
      </c>
      <c r="R3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8" s="37">
        <f ca="1">IF(B_MSK[[#This Row],[//]]="","",INDEX(INDIRECT(DIR&amp;$2:$2),B_MSK[[#This Row],[//]]))</f>
        <v>0</v>
      </c>
      <c r="U328" s="38">
        <f ca="1">IF(SUMIF(B_MSK[NAMA BARANG],B_MSK[[#This Row],[NAMA BARANG]],B_MSK[JMLH BRG])=0,"",SUMIF(B_MSK[NAMA BARANG],B_MSK[[#This Row],[NAMA BARANG]],B_MSK[C]))</f>
        <v>4</v>
      </c>
      <c r="V328" s="7" t="str">
        <f ca="1">IF(B_MSK[[#This Row],[//]]="","",INDEX(INDIRECT(DIR&amp;$2:$2),B_MSK[[#This Row],[//]]))</f>
        <v>PENCIL LEAD PL-10 2.0 2B JK</v>
      </c>
      <c r="W328" s="7" t="str">
        <f ca="1">LOWER(SUBSTITUTE(SUBSTITUTE(SUBSTITUTE(SUBSTITUTE(SUBSTITUTE(SUBSTITUTE(SUBSTITUTE(SUBSTITUTE(SUBSTITUTE(B_MSK[[#This Row],[N.B.nota]]," ",""),"-",""),"(",""),")",""),".",""),",",""),"/",""),"""",""),"+",""))</f>
        <v>pencilleadpl10202bjk</v>
      </c>
      <c r="X328" s="5" t="str">
        <f ca="1">IF(B_MSK[[#This Row],[N.B.nota]]="","",IF(MATCH(B_MSK[[#This Row],[concat]],[2]!db[NB NOTA_C],0)&gt;0,"ada",0))</f>
        <v>ada</v>
      </c>
      <c r="Y328" s="5" t="str">
        <f ca="1">IF(B_MSK[[#This Row],[N.B.nota]]="","",ADDRESS(ROW(B_MSK[QB]),COLUMN(B_MSK[QB]))&amp;":"&amp;ADDRESS(ROW(),COLUMN(B_MSK[QB])))</f>
        <v>$D$4:$D$328</v>
      </c>
      <c r="Z328" s="5">
        <f ca="1">IF(B_MSK[[#This Row],[concat]]="","",MATCH(B_MSK[[#This Row],[concat]],[2]!db[NB NOTA_C],0)+1)</f>
        <v>1761</v>
      </c>
      <c r="AA328" s="5" t="str">
        <f ca="1">IF(B_MSK[[#This Row],[//]]="","",HYPERLINK("[D:\kerja\BANK EXP\BARU\DB.XLSX]DB!e"&amp;B_MSK[[#This Row],[DB_ROW]],"&gt;"))</f>
        <v>&gt;</v>
      </c>
      <c r="AB328" s="30" t="str">
        <f ca="1">MID(B_MSK[[#This Row],[/ STN_1]],FIND(" ",B_MSK[[#This Row],[/ STN_1]])+1,LEN(B_MSK[[#This Row],[/ STN_1]]))</f>
        <v>GRS</v>
      </c>
      <c r="AC328" s="11">
        <f ca="1">IF(B_MSK[[#This Row],[//]]="","",IF(B_MSK[[#This Row],[ JUMLAH ]]="","",IF(B_MSK[[#This Row],[C]]="",B_MSK[[#This Row],[HARGA CTN]]/B_MSK[[#This Row],[JMLH BRG]],B_MSK[[#This Row],[HARGA CTN]]/B_MSK[[#This Row],[A_1]])))</f>
        <v>237600</v>
      </c>
      <c r="AD3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2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19800</v>
      </c>
      <c r="AF32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28" s="15">
        <f ca="1">IF(B_MSK[[#This Row],[HARGA_2]]="","",IF(MID(B_MSK[[#This Row],[/ STN_2]],FIND(" ",B_MSK[[#This Row],[/ STN_2]])+1,LEN(B_MSK[[#This Row],[/ STN_2]]))="LSN",B_MSK[[#This Row],[HARGA_2]]/12,""))</f>
        <v>1650</v>
      </c>
      <c r="AH328" s="7" t="str">
        <f ca="1">IF(B_MSK[[#This Row],[HARGA_3]]="","","/ "&amp;"PCS")</f>
        <v>/ PCS</v>
      </c>
      <c r="AI328" s="15">
        <f ca="1">IF(B_MSK[[#This Row],[HARGA_3]]="",IF(B_MSK[[#This Row],[HARGA_2]]="",IF(B_MSK[[#This Row],[HARGA_1]]="","",B_MSK[[#This Row],[HARGA_1]]),B_MSK[[#This Row],[HARGA_2]]),B_MSK[[#This Row],[HARGA_3]])</f>
        <v>1650</v>
      </c>
      <c r="AJ32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8" s="5" t="str">
        <f ca="1">IF(B_MSK[[#This Row],[//]]="","",SUBSTITUTE(SUBSTITUTE(SUBSTITUTE(B_MSK[[#This Row],[QTY/ CTN]]," ","_",2),"(",""),")","")&amp;"_")</f>
        <v>12 GRS_</v>
      </c>
      <c r="AL328" s="5">
        <f ca="1">IF(B_MSK[[#This Row],[A_B]]="","",SEARCH("_",B_MSK[[#This Row],[A_B]]))</f>
        <v>7</v>
      </c>
      <c r="AM328" s="5">
        <f ca="1">IF(B_MSK[[#This Row],[A_B]]="","",LEN(B_MSK[[#This Row],[A_B]]))</f>
        <v>7</v>
      </c>
      <c r="AN328" s="5" t="str">
        <f ca="1">IF(B_MSK[[#This Row],[A_B]]="","",LEFT(B_MSK[[#This Row],[QTY/ CTN]],B_MSK[[#This Row],[A_B_1]]))</f>
        <v>12 GRS</v>
      </c>
      <c r="AO328" s="5" t="str">
        <f ca="1">IF(B_MSK[[#This Row],[A_B]]="","",LEFT(B_MSK[[#This Row],[A_]],SEARCH(" ",B_MSK[[#This Row],[A_]])-1))</f>
        <v>12</v>
      </c>
      <c r="AP328" s="5" t="str">
        <f ca="1">IF(B_MSK[[#This Row],[A_B]]="","",RIGHT(B_MSK[[#This Row],[A_]],LEN(B_MSK[[#This Row],[A_]])-SEARCH(" ",B_MSK[[#This Row],[A_]])))</f>
        <v>GRS</v>
      </c>
      <c r="AQ3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28" s="5" t="str">
        <f ca="1">IF(B_MSK[[#This Row],[B_]]="","",LEFT(B_MSK[[#This Row],[B_]],SEARCH(" ",B_MSK[[#This Row],[B_]])))</f>
        <v xml:space="preserve">12 </v>
      </c>
      <c r="AS328" s="5" t="str">
        <f ca="1">IF(B_MSK[[#This Row],[B_]]="","",RIGHT(B_MSK[[#This Row],[B_]],LEN(B_MSK[[#This Row],[B_]])-SEARCH(" ",B_MSK[[#This Row],[B_]])))</f>
        <v>LSN</v>
      </c>
      <c r="AT328" s="5">
        <f ca="1">IF(B_MSK[[#This Row],[B_2]]="LSN",12,"")</f>
        <v>12</v>
      </c>
      <c r="AU328" s="5" t="str">
        <f ca="1">IF(B_MSK[[#This Row],[C_1]]="","","PCS")</f>
        <v>PCS</v>
      </c>
      <c r="AV328" s="5">
        <f ca="1">IF(B_MSK[[#This Row],[A_1]]="","",B_MSK[[#This Row],[A_1]]*IF(B_MSK[[#This Row],[B_1]]="",1,B_MSK[[#This Row],[B_1]])*IF(B_MSK[[#This Row],[C_1]]="",1,B_MSK[[#This Row],[C_1]]))</f>
        <v>1728</v>
      </c>
      <c r="AW328" s="5" t="str">
        <f ca="1">IF(B_MSK[[#This Row],[C_2]]="",IF(B_MSK[[#This Row],[B_2]]="",IF(B_MSK[[#This Row],[A_2]]="","",B_MSK[[#This Row],[A_2]]),B_MSK[[#This Row],[B_2]]),B_MSK[[#This Row],[C_2]])</f>
        <v>PCS</v>
      </c>
      <c r="AX328" s="2">
        <f ca="1">IF(ISNUMBER(B_MSK[[#This Row],[TANGGAL DATANG]]),B_MSK[[#This Row],[TANGGAL DATANG]],AX327)</f>
        <v>44938</v>
      </c>
      <c r="AY328" s="5" t="e">
        <f ca="1">IF(B_MSK[[#This Row],[DB_ROW]]="","",INDEX([3]!db[JENIS],B_MSK[[#This Row],[DB_ROW]]-1))</f>
        <v>#REF!</v>
      </c>
      <c r="AZ328" s="5">
        <f ca="1">IF(B_MSK[[#This Row],[A_1]]="","",B_MSK[[#This Row],[A_1]])*1</f>
        <v>12</v>
      </c>
      <c r="BA328" s="5" t="str">
        <f ca="1">IF(B_MSK[[#This Row],[//]]="","",INDEX(INDIRECT(DIR&amp;$2:$2),B_MSK[[#This Row],[//]]))</f>
        <v>ARTO MORO</v>
      </c>
      <c r="BB328" s="5" t="str">
        <f ca="1">CONCATENATE(B_MSK[[#This Row],[concat]],B_MSK[[#This Row],[HARGA_X]],B_MSK[[#This Row],[SAT]])</f>
        <v>pencilleadpl10202bjk1650DZ</v>
      </c>
    </row>
    <row r="329" spans="1:54" x14ac:dyDescent="0.25">
      <c r="A329" s="6" t="s">
        <v>128</v>
      </c>
      <c r="B329" s="5" t="str">
        <f ca="1">IF(B_MSK[[#This Row],[N_ID]]="","",INDEX(INDIRECT(DIR&amp;$2:$2),MATCH(B_MSK[[#This Row],[N_ID]],INDIRECT(DIR&amp;"!NOTA[ID_P]"),0)))</f>
        <v/>
      </c>
      <c r="C329" s="5" t="str">
        <f ca="1">IF(B_MSK[[#This Row],[//]]="","",HYPERLINK("["&amp;SUBSTITUTE(DIR,"'","")&amp;"]NOTA!D"&amp;B_MSK[[#This Row],[//]]+2,"&gt;"))</f>
        <v>&gt;</v>
      </c>
      <c r="D329" s="5" t="str">
        <f ca="1">IF(B_MSK[[#This Row],[N_ID]]="","",COUNTIF(INDIRECT(DIR&amp;"!NOTA[ID_H]"),B_MSK[[#This Row],[ID NOTA]]))</f>
        <v/>
      </c>
      <c r="E3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326</v>
      </c>
      <c r="F3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9" s="7" t="str">
        <f ca="1">IF(B_MSK[[#This Row],[stt]]="ada",INDEX([2]!db[NB BM],B_MSK[DB_ROW]-1),"")</f>
        <v>Pencil lead JK PL-11</v>
      </c>
      <c r="H329" s="7" t="str">
        <f ca="1">IF(B_MSK[[#This Row],[//]]="","",INDEX(INDIRECT(DIR&amp;$2:$2),B_MSK[[#This Row],[//]]))</f>
        <v>ATALI MAKMUR</v>
      </c>
      <c r="I329" s="27" t="str">
        <f ca="1">IF(B_MSK[[#This Row],[//]]="","",INDEX(INDIRECT(DB_PATH&amp;$2:$2),B_MSK[[#This Row],[DB_ROW]]-1))</f>
        <v>12 BOX (72 PCS)</v>
      </c>
      <c r="J329" s="5">
        <f ca="1">IF(B_MSK[[#This Row],[//]]="","",IF(INDEX(INDIRECT(DIR&amp;$2:$2),B_MSK[[#This Row],[//]])="","",INDEX(INDIRECT(DIR&amp;$2:$2),B_MSK[[#This Row],[//]])))</f>
        <v>3</v>
      </c>
      <c r="K329" s="5">
        <f ca="1">IF(B_MSK[[#This Row],[//]]="","",IF(INDEX(INDIRECT(DIR&amp;$2:$2),B_MSK[[#This Row],[//]])="","",INDEX(INDIRECT(DIR&amp;$2:$2),B_MSK[[#This Row],[//]])))</f>
        <v>216</v>
      </c>
      <c r="L329" s="5" t="str">
        <f ca="1">IF(B_MSK[[#This Row],[//]]="","",IF(INDEX(INDIRECT(DIR&amp;$2:$2),B_MSK[[#This Row],[//]])="","",INDEX(INDIRECT(DIR&amp;$2:$2),B_MSK[[#This Row],[//]])))</f>
        <v>DZ</v>
      </c>
      <c r="M329" s="13">
        <f ca="1">IF(B_MSK[[#This Row],[//]]="","",INDEX(INDIRECT(DIR&amp;$2:$2),B_MSK[[#This Row],[//]]))</f>
        <v>37200</v>
      </c>
      <c r="N329" s="13">
        <f ca="1">IF(OR(B_MSK[[#This Row],[//]]="",),"",INDEX(INDIRECT(DIR&amp;$2:$2),B_MSK[[#This Row],[//]]))</f>
        <v>2678400</v>
      </c>
      <c r="O329" s="3">
        <f ca="1">IF(B_MSK[[#This Row],[//]]="","",IF(INDEX(INDIRECT(DIR&amp;$2:$2),B_MSK[[#This Row],[//]])=0,"",INDEX(INDIRECT(DIR&amp;$2:$2),B_MSK[[#This Row],[//]])))</f>
        <v>0.125</v>
      </c>
      <c r="P329" s="3">
        <f ca="1">IF(B_MSK[[#This Row],[//]]="","",IF(INDEX(INDIRECT(DIR&amp;$2:$2),B_MSK[[#This Row],[//]])=0,"",INDEX(INDIRECT(DIR&amp;$2:$2),B_MSK[[#This Row],[//]])))</f>
        <v>0.05</v>
      </c>
      <c r="Q329" s="12">
        <f ca="1">IF(B_MSK[[#This Row],[//]]="","",INDEX(INDIRECT(DIR&amp;$2:$2),B_MSK[[#This Row],[//]]))</f>
        <v>6679260</v>
      </c>
      <c r="R3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9" s="37">
        <f ca="1">IF(B_MSK[[#This Row],[//]]="","",INDEX(INDIRECT(DIR&amp;$2:$2),B_MSK[[#This Row],[//]]))</f>
        <v>0</v>
      </c>
      <c r="U329" s="38">
        <f ca="1">IF(SUMIF(B_MSK[NAMA BARANG],B_MSK[[#This Row],[NAMA BARANG]],B_MSK[JMLH BRG])=0,"",SUMIF(B_MSK[NAMA BARANG],B_MSK[[#This Row],[NAMA BARANG]],B_MSK[C]))</f>
        <v>9</v>
      </c>
      <c r="V329" s="7" t="str">
        <f ca="1">IF(B_MSK[[#This Row],[//]]="","",INDEX(INDIRECT(DIR&amp;$2:$2),B_MSK[[#This Row],[//]]))</f>
        <v>PENCIL LEAD PL-11 2.0 JK</v>
      </c>
      <c r="W329" s="7" t="str">
        <f ca="1">LOWER(SUBSTITUTE(SUBSTITUTE(SUBSTITUTE(SUBSTITUTE(SUBSTITUTE(SUBSTITUTE(SUBSTITUTE(SUBSTITUTE(SUBSTITUTE(B_MSK[[#This Row],[N.B.nota]]," ",""),"-",""),"(",""),")",""),".",""),",",""),"/",""),"""",""),"+",""))</f>
        <v>pencilleadpl1120jk</v>
      </c>
      <c r="X329" s="5" t="str">
        <f ca="1">IF(B_MSK[[#This Row],[N.B.nota]]="","",IF(MATCH(B_MSK[[#This Row],[concat]],[2]!db[NB NOTA_C],0)&gt;0,"ada",0))</f>
        <v>ada</v>
      </c>
      <c r="Y329" s="5" t="str">
        <f ca="1">IF(B_MSK[[#This Row],[N.B.nota]]="","",ADDRESS(ROW(B_MSK[QB]),COLUMN(B_MSK[QB]))&amp;":"&amp;ADDRESS(ROW(),COLUMN(B_MSK[QB])))</f>
        <v>$D$4:$D$329</v>
      </c>
      <c r="Z329" s="5">
        <f ca="1">IF(B_MSK[[#This Row],[concat]]="","",MATCH(B_MSK[[#This Row],[concat]],[2]!db[NB NOTA_C],0)+1)</f>
        <v>1762</v>
      </c>
      <c r="AA329" s="5" t="str">
        <f ca="1">IF(B_MSK[[#This Row],[//]]="","",HYPERLINK("[D:\kerja\BANK EXP\BARU\DB.XLSX]DB!e"&amp;B_MSK[[#This Row],[DB_ROW]],"&gt;"))</f>
        <v>&gt;</v>
      </c>
      <c r="AB329" s="30" t="str">
        <f ca="1">MID(B_MSK[[#This Row],[/ STN_1]],FIND(" ",B_MSK[[#This Row],[/ STN_1]])+1,LEN(B_MSK[[#This Row],[/ STN_1]]))</f>
        <v xml:space="preserve">BOX </v>
      </c>
      <c r="AC329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3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2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3100</v>
      </c>
      <c r="AF32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29" s="15" t="str">
        <f ca="1">IF(B_MSK[[#This Row],[HARGA_2]]="","",IF(MID(B_MSK[[#This Row],[/ STN_2]],FIND(" ",B_MSK[[#This Row],[/ STN_2]])+1,LEN(B_MSK[[#This Row],[/ STN_2]]))="LSN",B_MSK[[#This Row],[HARGA_2]]/12,""))</f>
        <v/>
      </c>
      <c r="AH329" s="7" t="str">
        <f ca="1">IF(B_MSK[[#This Row],[HARGA_3]]="","","/ "&amp;"PCS")</f>
        <v/>
      </c>
      <c r="AI329" s="15">
        <f ca="1">IF(B_MSK[[#This Row],[HARGA_3]]="",IF(B_MSK[[#This Row],[HARGA_2]]="",IF(B_MSK[[#This Row],[HARGA_1]]="","",B_MSK[[#This Row],[HARGA_1]]),B_MSK[[#This Row],[HARGA_2]]),B_MSK[[#This Row],[HARGA_3]])</f>
        <v>3100</v>
      </c>
      <c r="AJ3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9" s="5" t="str">
        <f ca="1">IF(B_MSK[[#This Row],[//]]="","",SUBSTITUTE(SUBSTITUTE(SUBSTITUTE(B_MSK[[#This Row],[QTY/ CTN]]," ","_",2),"(",""),")","")&amp;"_")</f>
        <v>12 BOX_72 PCS_</v>
      </c>
      <c r="AL329" s="5">
        <f ca="1">IF(B_MSK[[#This Row],[A_B]]="","",SEARCH("_",B_MSK[[#This Row],[A_B]]))</f>
        <v>7</v>
      </c>
      <c r="AM329" s="5">
        <f ca="1">IF(B_MSK[[#This Row],[A_B]]="","",LEN(B_MSK[[#This Row],[A_B]]))</f>
        <v>14</v>
      </c>
      <c r="AN329" s="5" t="str">
        <f ca="1">IF(B_MSK[[#This Row],[A_B]]="","",LEFT(B_MSK[[#This Row],[QTY/ CTN]],B_MSK[[#This Row],[A_B_1]]))</f>
        <v xml:space="preserve">12 BOX </v>
      </c>
      <c r="AO329" s="5" t="str">
        <f ca="1">IF(B_MSK[[#This Row],[A_B]]="","",LEFT(B_MSK[[#This Row],[A_]],SEARCH(" ",B_MSK[[#This Row],[A_]])-1))</f>
        <v>12</v>
      </c>
      <c r="AP329" s="5" t="str">
        <f ca="1">IF(B_MSK[[#This Row],[A_B]]="","",RIGHT(B_MSK[[#This Row],[A_]],LEN(B_MSK[[#This Row],[A_]])-SEARCH(" ",B_MSK[[#This Row],[A_]])))</f>
        <v xml:space="preserve">BOX </v>
      </c>
      <c r="AQ3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72 PCS</v>
      </c>
      <c r="AR329" s="5" t="str">
        <f ca="1">IF(B_MSK[[#This Row],[B_]]="","",LEFT(B_MSK[[#This Row],[B_]],SEARCH(" ",B_MSK[[#This Row],[B_]])))</f>
        <v xml:space="preserve">72 </v>
      </c>
      <c r="AS329" s="5" t="str">
        <f ca="1">IF(B_MSK[[#This Row],[B_]]="","",RIGHT(B_MSK[[#This Row],[B_]],LEN(B_MSK[[#This Row],[B_]])-SEARCH(" ",B_MSK[[#This Row],[B_]])))</f>
        <v>PCS</v>
      </c>
      <c r="AT329" s="5" t="str">
        <f ca="1">IF(B_MSK[[#This Row],[B_2]]="LSN",12,"")</f>
        <v/>
      </c>
      <c r="AU329" s="5" t="str">
        <f ca="1">IF(B_MSK[[#This Row],[C_1]]="","","PCS")</f>
        <v/>
      </c>
      <c r="AV329" s="5">
        <f ca="1">IF(B_MSK[[#This Row],[A_1]]="","",B_MSK[[#This Row],[A_1]]*IF(B_MSK[[#This Row],[B_1]]="",1,B_MSK[[#This Row],[B_1]])*IF(B_MSK[[#This Row],[C_1]]="",1,B_MSK[[#This Row],[C_1]]))</f>
        <v>864</v>
      </c>
      <c r="AW329" s="5" t="str">
        <f ca="1">IF(B_MSK[[#This Row],[C_2]]="",IF(B_MSK[[#This Row],[B_2]]="",IF(B_MSK[[#This Row],[A_2]]="","",B_MSK[[#This Row],[A_2]]),B_MSK[[#This Row],[B_2]]),B_MSK[[#This Row],[C_2]])</f>
        <v>PCS</v>
      </c>
      <c r="AX329" s="2">
        <f ca="1">IF(ISNUMBER(B_MSK[[#This Row],[TANGGAL DATANG]]),B_MSK[[#This Row],[TANGGAL DATANG]],AX328)</f>
        <v>44938</v>
      </c>
      <c r="AY329" s="5" t="e">
        <f ca="1">IF(B_MSK[[#This Row],[DB_ROW]]="","",INDEX([3]!db[JENIS],B_MSK[[#This Row],[DB_ROW]]-1))</f>
        <v>#REF!</v>
      </c>
      <c r="AZ329" s="5">
        <f ca="1">IF(B_MSK[[#This Row],[A_1]]="","",B_MSK[[#This Row],[A_1]])*1</f>
        <v>12</v>
      </c>
      <c r="BA329" s="5" t="str">
        <f ca="1">IF(B_MSK[[#This Row],[//]]="","",INDEX(INDIRECT(DIR&amp;$2:$2),B_MSK[[#This Row],[//]]))</f>
        <v>ARTO MORO</v>
      </c>
      <c r="BB329" s="5" t="str">
        <f ca="1">CONCATENATE(B_MSK[[#This Row],[concat]],B_MSK[[#This Row],[HARGA_X]],B_MSK[[#This Row],[SAT]])</f>
        <v>pencilleadpl1120jk3100DZ</v>
      </c>
    </row>
    <row r="330" spans="1:54" x14ac:dyDescent="0.25">
      <c r="A330" s="6" t="s">
        <v>128</v>
      </c>
      <c r="B330" s="5" t="str">
        <f ca="1">IF(B_MSK[[#This Row],[N_ID]]="","",INDEX(INDIRECT(DIR&amp;$2:$2),MATCH(B_MSK[[#This Row],[N_ID]],INDIRECT(DIR&amp;"!NOTA[ID_P]"),0)))</f>
        <v/>
      </c>
      <c r="C330" s="5" t="str">
        <f ca="1">IF(B_MSK[[#This Row],[//]]="","",HYPERLINK("["&amp;SUBSTITUTE(DIR,"'","")&amp;"]NOTA!D"&amp;B_MSK[[#This Row],[//]]+2,"&gt;"))</f>
        <v>&gt;</v>
      </c>
      <c r="D330" s="5" t="str">
        <f ca="1">IF(B_MSK[[#This Row],[N_ID]]="","",COUNTIF(INDIRECT(DIR&amp;"!NOTA[ID_H]"),B_MSK[[#This Row],[ID NOTA]]))</f>
        <v/>
      </c>
      <c r="E3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327</v>
      </c>
      <c r="F3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0" s="7" t="str">
        <f ca="1">IF(B_MSK[[#This Row],[stt]]="ada",INDEX([2]!db[NB BM],B_MSK[DB_ROW]-1),"")</f>
        <v>Mesin label harga JK MX-5500 M</v>
      </c>
      <c r="H330" s="7" t="str">
        <f ca="1">IF(B_MSK[[#This Row],[//]]="","",INDEX(INDIRECT(DIR&amp;$2:$2),B_MSK[[#This Row],[//]]))</f>
        <v>ATALI MAKMUR</v>
      </c>
      <c r="I330" s="27" t="str">
        <f ca="1">IF(B_MSK[[#This Row],[//]]="","",INDEX(INDIRECT(DB_PATH&amp;$2:$2),B_MSK[[#This Row],[DB_ROW]]-1))</f>
        <v>20 PCS</v>
      </c>
      <c r="J330" s="5">
        <f ca="1">IF(B_MSK[[#This Row],[//]]="","",IF(INDEX(INDIRECT(DIR&amp;$2:$2),B_MSK[[#This Row],[//]])="","",INDEX(INDIRECT(DIR&amp;$2:$2),B_MSK[[#This Row],[//]])))</f>
        <v>1</v>
      </c>
      <c r="K330" s="5">
        <f ca="1">IF(B_MSK[[#This Row],[//]]="","",IF(INDEX(INDIRECT(DIR&amp;$2:$2),B_MSK[[#This Row],[//]])="","",INDEX(INDIRECT(DIR&amp;$2:$2),B_MSK[[#This Row],[//]])))</f>
        <v>20</v>
      </c>
      <c r="L330" s="5" t="str">
        <f ca="1">IF(B_MSK[[#This Row],[//]]="","",IF(INDEX(INDIRECT(DIR&amp;$2:$2),B_MSK[[#This Row],[//]])="","",INDEX(INDIRECT(DIR&amp;$2:$2),B_MSK[[#This Row],[//]])))</f>
        <v>PCS</v>
      </c>
      <c r="M330" s="13">
        <f ca="1">IF(B_MSK[[#This Row],[//]]="","",INDEX(INDIRECT(DIR&amp;$2:$2),B_MSK[[#This Row],[//]]))</f>
        <v>40500</v>
      </c>
      <c r="N330" s="13">
        <f ca="1">IF(OR(B_MSK[[#This Row],[//]]="",),"",INDEX(INDIRECT(DIR&amp;$2:$2),B_MSK[[#This Row],[//]]))</f>
        <v>810000</v>
      </c>
      <c r="O330" s="3">
        <f ca="1">IF(B_MSK[[#This Row],[//]]="","",IF(INDEX(INDIRECT(DIR&amp;$2:$2),B_MSK[[#This Row],[//]])=0,"",INDEX(INDIRECT(DIR&amp;$2:$2),B_MSK[[#This Row],[//]])))</f>
        <v>0.125</v>
      </c>
      <c r="P330" s="3">
        <f ca="1">IF(B_MSK[[#This Row],[//]]="","",IF(INDEX(INDIRECT(DIR&amp;$2:$2),B_MSK[[#This Row],[//]])=0,"",INDEX(INDIRECT(DIR&amp;$2:$2),B_MSK[[#This Row],[//]])))</f>
        <v>0.05</v>
      </c>
      <c r="Q330" s="12">
        <f ca="1">IF(B_MSK[[#This Row],[//]]="","",INDEX(INDIRECT(DIR&amp;$2:$2),B_MSK[[#This Row],[//]]))</f>
        <v>673312.5</v>
      </c>
      <c r="R3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0" s="37">
        <f ca="1">IF(B_MSK[[#This Row],[//]]="","",INDEX(INDIRECT(DIR&amp;$2:$2),B_MSK[[#This Row],[//]]))</f>
        <v>0</v>
      </c>
      <c r="U330" s="38">
        <f ca="1">IF(SUMIF(B_MSK[NAMA BARANG],B_MSK[[#This Row],[NAMA BARANG]],B_MSK[JMLH BRG])=0,"",SUMIF(B_MSK[NAMA BARANG],B_MSK[[#This Row],[NAMA BARANG]],B_MSK[C]))</f>
        <v>5</v>
      </c>
      <c r="V330" s="7" t="str">
        <f ca="1">IF(B_MSK[[#This Row],[//]]="","",INDEX(INDIRECT(DIR&amp;$2:$2),B_MSK[[#This Row],[//]]))</f>
        <v>LABELLER MX 5500M 8 DIGITS JK</v>
      </c>
      <c r="W330" s="7" t="str">
        <f ca="1">LOWER(SUBSTITUTE(SUBSTITUTE(SUBSTITUTE(SUBSTITUTE(SUBSTITUTE(SUBSTITUTE(SUBSTITUTE(SUBSTITUTE(SUBSTITUTE(B_MSK[[#This Row],[N.B.nota]]," ",""),"-",""),"(",""),")",""),".",""),",",""),"/",""),"""",""),"+",""))</f>
        <v>labellermx5500m8digitsjk</v>
      </c>
      <c r="X330" s="5" t="str">
        <f ca="1">IF(B_MSK[[#This Row],[N.B.nota]]="","",IF(MATCH(B_MSK[[#This Row],[concat]],[2]!db[NB NOTA_C],0)&gt;0,"ada",0))</f>
        <v>ada</v>
      </c>
      <c r="Y330" s="5" t="str">
        <f ca="1">IF(B_MSK[[#This Row],[N.B.nota]]="","",ADDRESS(ROW(B_MSK[QB]),COLUMN(B_MSK[QB]))&amp;":"&amp;ADDRESS(ROW(),COLUMN(B_MSK[QB])))</f>
        <v>$D$4:$D$330</v>
      </c>
      <c r="Z330" s="5">
        <f ca="1">IF(B_MSK[[#This Row],[concat]]="","",MATCH(B_MSK[[#This Row],[concat]],[2]!db[NB NOTA_C],0)+1)</f>
        <v>1355</v>
      </c>
      <c r="AA330" s="5" t="str">
        <f ca="1">IF(B_MSK[[#This Row],[//]]="","",HYPERLINK("[D:\kerja\BANK EXP\BARU\DB.XLSX]DB!e"&amp;B_MSK[[#This Row],[DB_ROW]],"&gt;"))</f>
        <v>&gt;</v>
      </c>
      <c r="AB330" s="30" t="str">
        <f ca="1">MID(B_MSK[[#This Row],[/ STN_1]],FIND(" ",B_MSK[[#This Row],[/ STN_1]])+1,LEN(B_MSK[[#This Row],[/ STN_1]]))</f>
        <v>PCS</v>
      </c>
      <c r="AC330" s="11">
        <f ca="1">IF(B_MSK[[#This Row],[//]]="","",IF(B_MSK[[#This Row],[ JUMLAH ]]="","",IF(B_MSK[[#This Row],[C]]="",B_MSK[[#This Row],[HARGA CTN]]/B_MSK[[#This Row],[JMLH BRG]],B_MSK[[#This Row],[HARGA CTN]]/B_MSK[[#This Row],[A_1]])))</f>
        <v>40500</v>
      </c>
      <c r="AD3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0" s="15" t="str">
        <f ca="1">IF(B_MSK[[#This Row],[HARGA_2]]="","",IF(MID(B_MSK[[#This Row],[/ STN_2]],FIND(" ",B_MSK[[#This Row],[/ STN_2]])+1,LEN(B_MSK[[#This Row],[/ STN_2]]))="LSN",B_MSK[[#This Row],[HARGA_2]]/12,""))</f>
        <v/>
      </c>
      <c r="AH330" s="7" t="str">
        <f ca="1">IF(B_MSK[[#This Row],[HARGA_3]]="","","/ "&amp;"PCS")</f>
        <v/>
      </c>
      <c r="AI330" s="15">
        <f ca="1">IF(B_MSK[[#This Row],[HARGA_3]]="",IF(B_MSK[[#This Row],[HARGA_2]]="",IF(B_MSK[[#This Row],[HARGA_1]]="","",B_MSK[[#This Row],[HARGA_1]]),B_MSK[[#This Row],[HARGA_2]]),B_MSK[[#This Row],[HARGA_3]])</f>
        <v>40500</v>
      </c>
      <c r="AJ33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0" s="5" t="str">
        <f ca="1">IF(B_MSK[[#This Row],[//]]="","",SUBSTITUTE(SUBSTITUTE(SUBSTITUTE(B_MSK[[#This Row],[QTY/ CTN]]," ","_",2),"(",""),")","")&amp;"_")</f>
        <v>20 PCS_</v>
      </c>
      <c r="AL330" s="5">
        <f ca="1">IF(B_MSK[[#This Row],[A_B]]="","",SEARCH("_",B_MSK[[#This Row],[A_B]]))</f>
        <v>7</v>
      </c>
      <c r="AM330" s="5">
        <f ca="1">IF(B_MSK[[#This Row],[A_B]]="","",LEN(B_MSK[[#This Row],[A_B]]))</f>
        <v>7</v>
      </c>
      <c r="AN330" s="5" t="str">
        <f ca="1">IF(B_MSK[[#This Row],[A_B]]="","",LEFT(B_MSK[[#This Row],[QTY/ CTN]],B_MSK[[#This Row],[A_B_1]]))</f>
        <v>20 PCS</v>
      </c>
      <c r="AO330" s="5" t="str">
        <f ca="1">IF(B_MSK[[#This Row],[A_B]]="","",LEFT(B_MSK[[#This Row],[A_]],SEARCH(" ",B_MSK[[#This Row],[A_]])-1))</f>
        <v>20</v>
      </c>
      <c r="AP330" s="5" t="str">
        <f ca="1">IF(B_MSK[[#This Row],[A_B]]="","",RIGHT(B_MSK[[#This Row],[A_]],LEN(B_MSK[[#This Row],[A_]])-SEARCH(" ",B_MSK[[#This Row],[A_]])))</f>
        <v>PCS</v>
      </c>
      <c r="AQ3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0" s="5" t="str">
        <f ca="1">IF(B_MSK[[#This Row],[B_]]="","",LEFT(B_MSK[[#This Row],[B_]],SEARCH(" ",B_MSK[[#This Row],[B_]])))</f>
        <v/>
      </c>
      <c r="AS330" s="5" t="str">
        <f ca="1">IF(B_MSK[[#This Row],[B_]]="","",RIGHT(B_MSK[[#This Row],[B_]],LEN(B_MSK[[#This Row],[B_]])-SEARCH(" ",B_MSK[[#This Row],[B_]])))</f>
        <v/>
      </c>
      <c r="AT330" s="5" t="str">
        <f ca="1">IF(B_MSK[[#This Row],[B_2]]="LSN",12,"")</f>
        <v/>
      </c>
      <c r="AU330" s="5" t="str">
        <f ca="1">IF(B_MSK[[#This Row],[C_1]]="","","PCS")</f>
        <v/>
      </c>
      <c r="AV330" s="5">
        <f ca="1">IF(B_MSK[[#This Row],[A_1]]="","",B_MSK[[#This Row],[A_1]]*IF(B_MSK[[#This Row],[B_1]]="",1,B_MSK[[#This Row],[B_1]])*IF(B_MSK[[#This Row],[C_1]]="",1,B_MSK[[#This Row],[C_1]]))</f>
        <v>20</v>
      </c>
      <c r="AW330" s="5" t="str">
        <f ca="1">IF(B_MSK[[#This Row],[C_2]]="",IF(B_MSK[[#This Row],[B_2]]="",IF(B_MSK[[#This Row],[A_2]]="","",B_MSK[[#This Row],[A_2]]),B_MSK[[#This Row],[B_2]]),B_MSK[[#This Row],[C_2]])</f>
        <v>PCS</v>
      </c>
      <c r="AX330" s="2">
        <f ca="1">IF(ISNUMBER(B_MSK[[#This Row],[TANGGAL DATANG]]),B_MSK[[#This Row],[TANGGAL DATANG]],AX329)</f>
        <v>44938</v>
      </c>
      <c r="AY330" s="5" t="e">
        <f ca="1">IF(B_MSK[[#This Row],[DB_ROW]]="","",INDEX([3]!db[JENIS],B_MSK[[#This Row],[DB_ROW]]-1))</f>
        <v>#REF!</v>
      </c>
      <c r="AZ330" s="5">
        <f ca="1">IF(B_MSK[[#This Row],[A_1]]="","",B_MSK[[#This Row],[A_1]])*1</f>
        <v>20</v>
      </c>
      <c r="BA330" s="5" t="str">
        <f ca="1">IF(B_MSK[[#This Row],[//]]="","",INDEX(INDIRECT(DIR&amp;$2:$2),B_MSK[[#This Row],[//]]))</f>
        <v>ARTO MORO</v>
      </c>
      <c r="BB330" s="5" t="str">
        <f ca="1">CONCATENATE(B_MSK[[#This Row],[concat]],B_MSK[[#This Row],[HARGA_X]],B_MSK[[#This Row],[SAT]])</f>
        <v>labellermx5500m8digitsjk40500PCS</v>
      </c>
    </row>
    <row r="331" spans="1:54" x14ac:dyDescent="0.25">
      <c r="A331" s="6" t="s">
        <v>128</v>
      </c>
      <c r="B331" s="5" t="str">
        <f ca="1">IF(B_MSK[[#This Row],[N_ID]]="","",INDEX(INDIRECT(DIR&amp;$2:$2),MATCH(B_MSK[[#This Row],[N_ID]],INDIRECT(DIR&amp;"!NOTA[ID_P]"),0)))</f>
        <v/>
      </c>
      <c r="C331" s="5" t="str">
        <f ca="1">IF(B_MSK[[#This Row],[//]]="","",HYPERLINK("["&amp;SUBSTITUTE(DIR,"'","")&amp;"]NOTA!D"&amp;B_MSK[[#This Row],[//]]+2,"&gt;"))</f>
        <v>&gt;</v>
      </c>
      <c r="D331" s="5" t="str">
        <f ca="1">IF(B_MSK[[#This Row],[N_ID]]="","",COUNTIF(INDIRECT(DIR&amp;"!NOTA[ID_H]"),B_MSK[[#This Row],[ID NOTA]]))</f>
        <v/>
      </c>
      <c r="E33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328</v>
      </c>
      <c r="F3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1" s="7" t="str">
        <f ca="1">IF(B_MSK[[#This Row],[stt]]="ada",INDEX([2]!db[NB BM],B_MSK[DB_ROW]-1),"")</f>
        <v>Label JK LB-2 RL 1brs</v>
      </c>
      <c r="H331" s="7" t="str">
        <f ca="1">IF(B_MSK[[#This Row],[//]]="","",INDEX(INDIRECT(DIR&amp;$2:$2),B_MSK[[#This Row],[//]]))</f>
        <v>ATALI MAKMUR</v>
      </c>
      <c r="I331" s="27" t="str">
        <f ca="1">IF(B_MSK[[#This Row],[//]]="","",INDEX(INDIRECT(DB_PATH&amp;$2:$2),B_MSK[[#This Row],[DB_ROW]]-1))</f>
        <v>100 PAK (10 ROL)</v>
      </c>
      <c r="J331" s="5">
        <f ca="1">IF(B_MSK[[#This Row],[//]]="","",IF(INDEX(INDIRECT(DIR&amp;$2:$2),B_MSK[[#This Row],[//]])="","",INDEX(INDIRECT(DIR&amp;$2:$2),B_MSK[[#This Row],[//]])))</f>
        <v>3</v>
      </c>
      <c r="K331" s="5">
        <f ca="1">IF(B_MSK[[#This Row],[//]]="","",IF(INDEX(INDIRECT(DIR&amp;$2:$2),B_MSK[[#This Row],[//]])="","",INDEX(INDIRECT(DIR&amp;$2:$2),B_MSK[[#This Row],[//]])))</f>
        <v>3000</v>
      </c>
      <c r="L331" s="5" t="str">
        <f ca="1">IF(B_MSK[[#This Row],[//]]="","",IF(INDEX(INDIRECT(DIR&amp;$2:$2),B_MSK[[#This Row],[//]])="","",INDEX(INDIRECT(DIR&amp;$2:$2),B_MSK[[#This Row],[//]])))</f>
        <v>ROL</v>
      </c>
      <c r="M331" s="13">
        <f ca="1">IF(B_MSK[[#This Row],[//]]="","",INDEX(INDIRECT(DIR&amp;$2:$2),B_MSK[[#This Row],[//]]))</f>
        <v>2050</v>
      </c>
      <c r="N331" s="13">
        <f ca="1">IF(OR(B_MSK[[#This Row],[//]]="",),"",INDEX(INDIRECT(DIR&amp;$2:$2),B_MSK[[#This Row],[//]]))</f>
        <v>2050000</v>
      </c>
      <c r="O331" s="3">
        <f ca="1">IF(B_MSK[[#This Row],[//]]="","",IF(INDEX(INDIRECT(DIR&amp;$2:$2),B_MSK[[#This Row],[//]])=0,"",INDEX(INDIRECT(DIR&amp;$2:$2),B_MSK[[#This Row],[//]])))</f>
        <v>0.125</v>
      </c>
      <c r="P331" s="3">
        <f ca="1">IF(B_MSK[[#This Row],[//]]="","",IF(INDEX(INDIRECT(DIR&amp;$2:$2),B_MSK[[#This Row],[//]])=0,"",INDEX(INDIRECT(DIR&amp;$2:$2),B_MSK[[#This Row],[//]])))</f>
        <v>0.05</v>
      </c>
      <c r="Q331" s="12">
        <f ca="1">IF(B_MSK[[#This Row],[//]]="","",INDEX(INDIRECT(DIR&amp;$2:$2),B_MSK[[#This Row],[//]]))</f>
        <v>5112187.5</v>
      </c>
      <c r="R3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1" s="37">
        <f ca="1">IF(B_MSK[[#This Row],[//]]="","",INDEX(INDIRECT(DIR&amp;$2:$2),B_MSK[[#This Row],[//]]))</f>
        <v>0</v>
      </c>
      <c r="U331" s="38">
        <f ca="1">IF(SUMIF(B_MSK[NAMA BARANG],B_MSK[[#This Row],[NAMA BARANG]],B_MSK[JMLH BRG])=0,"",SUMIF(B_MSK[NAMA BARANG],B_MSK[[#This Row],[NAMA BARANG]],B_MSK[C]))</f>
        <v>8</v>
      </c>
      <c r="V331" s="7" t="str">
        <f ca="1">IF(B_MSK[[#This Row],[//]]="","",INDEX(INDIRECT(DIR&amp;$2:$2),B_MSK[[#This Row],[//]]))</f>
        <v>LABEL LB-2RL (1 BARIS) JK</v>
      </c>
      <c r="W331" s="7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X331" s="5" t="str">
        <f ca="1">IF(B_MSK[[#This Row],[N.B.nota]]="","",IF(MATCH(B_MSK[[#This Row],[concat]],[2]!db[NB NOTA_C],0)&gt;0,"ada",0))</f>
        <v>ada</v>
      </c>
      <c r="Y331" s="5" t="str">
        <f ca="1">IF(B_MSK[[#This Row],[N.B.nota]]="","",ADDRESS(ROW(B_MSK[QB]),COLUMN(B_MSK[QB]))&amp;":"&amp;ADDRESS(ROW(),COLUMN(B_MSK[QB])))</f>
        <v>$D$4:$D$331</v>
      </c>
      <c r="Z331" s="5">
        <f ca="1">IF(B_MSK[[#This Row],[concat]]="","",MATCH(B_MSK[[#This Row],[concat]],[2]!db[NB NOTA_C],0)+1)</f>
        <v>1349</v>
      </c>
      <c r="AA331" s="5" t="str">
        <f ca="1">IF(B_MSK[[#This Row],[//]]="","",HYPERLINK("[D:\kerja\BANK EXP\BARU\DB.XLSX]DB!e"&amp;B_MSK[[#This Row],[DB_ROW]],"&gt;"))</f>
        <v>&gt;</v>
      </c>
      <c r="AB331" s="30" t="str">
        <f ca="1">MID(B_MSK[[#This Row],[/ STN_1]],FIND(" ",B_MSK[[#This Row],[/ STN_1]])+1,LEN(B_MSK[[#This Row],[/ STN_1]]))</f>
        <v xml:space="preserve">PAK </v>
      </c>
      <c r="AC331" s="11">
        <f ca="1">IF(B_MSK[[#This Row],[//]]="","",IF(B_MSK[[#This Row],[ JUMLAH ]]="","",IF(B_MSK[[#This Row],[C]]="",B_MSK[[#This Row],[HARGA CTN]]/B_MSK[[#This Row],[JMLH BRG]],B_MSK[[#This Row],[HARGA CTN]]/B_MSK[[#This Row],[A_1]])))</f>
        <v>20500</v>
      </c>
      <c r="AD3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33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2050</v>
      </c>
      <c r="AF331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331" s="15" t="str">
        <f ca="1">IF(B_MSK[[#This Row],[HARGA_2]]="","",IF(MID(B_MSK[[#This Row],[/ STN_2]],FIND(" ",B_MSK[[#This Row],[/ STN_2]])+1,LEN(B_MSK[[#This Row],[/ STN_2]]))="LSN",B_MSK[[#This Row],[HARGA_2]]/12,""))</f>
        <v/>
      </c>
      <c r="AH331" s="7" t="str">
        <f ca="1">IF(B_MSK[[#This Row],[HARGA_3]]="","","/ "&amp;"PCS")</f>
        <v/>
      </c>
      <c r="AI331" s="15">
        <f ca="1">IF(B_MSK[[#This Row],[HARGA_3]]="",IF(B_MSK[[#This Row],[HARGA_2]]="",IF(B_MSK[[#This Row],[HARGA_1]]="","",B_MSK[[#This Row],[HARGA_1]]),B_MSK[[#This Row],[HARGA_2]]),B_MSK[[#This Row],[HARGA_3]])</f>
        <v>2050</v>
      </c>
      <c r="AJ331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331" s="5" t="str">
        <f ca="1">IF(B_MSK[[#This Row],[//]]="","",SUBSTITUTE(SUBSTITUTE(SUBSTITUTE(B_MSK[[#This Row],[QTY/ CTN]]," ","_",2),"(",""),")","")&amp;"_")</f>
        <v>100 PAK_10 ROL_</v>
      </c>
      <c r="AL331" s="5">
        <f ca="1">IF(B_MSK[[#This Row],[A_B]]="","",SEARCH("_",B_MSK[[#This Row],[A_B]]))</f>
        <v>8</v>
      </c>
      <c r="AM331" s="5">
        <f ca="1">IF(B_MSK[[#This Row],[A_B]]="","",LEN(B_MSK[[#This Row],[A_B]]))</f>
        <v>15</v>
      </c>
      <c r="AN331" s="5" t="str">
        <f ca="1">IF(B_MSK[[#This Row],[A_B]]="","",LEFT(B_MSK[[#This Row],[QTY/ CTN]],B_MSK[[#This Row],[A_B_1]]))</f>
        <v xml:space="preserve">100 PAK </v>
      </c>
      <c r="AO331" s="5" t="str">
        <f ca="1">IF(B_MSK[[#This Row],[A_B]]="","",LEFT(B_MSK[[#This Row],[A_]],SEARCH(" ",B_MSK[[#This Row],[A_]])-1))</f>
        <v>100</v>
      </c>
      <c r="AP331" s="5" t="str">
        <f ca="1">IF(B_MSK[[#This Row],[A_B]]="","",RIGHT(B_MSK[[#This Row],[A_]],LEN(B_MSK[[#This Row],[A_]])-SEARCH(" ",B_MSK[[#This Row],[A_]])))</f>
        <v xml:space="preserve">PAK </v>
      </c>
      <c r="AQ3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331" s="5" t="str">
        <f ca="1">IF(B_MSK[[#This Row],[B_]]="","",LEFT(B_MSK[[#This Row],[B_]],SEARCH(" ",B_MSK[[#This Row],[B_]])))</f>
        <v xml:space="preserve">10 </v>
      </c>
      <c r="AS331" s="5" t="str">
        <f ca="1">IF(B_MSK[[#This Row],[B_]]="","",RIGHT(B_MSK[[#This Row],[B_]],LEN(B_MSK[[#This Row],[B_]])-SEARCH(" ",B_MSK[[#This Row],[B_]])))</f>
        <v>ROL</v>
      </c>
      <c r="AT331" s="5" t="str">
        <f ca="1">IF(B_MSK[[#This Row],[B_2]]="LSN",12,"")</f>
        <v/>
      </c>
      <c r="AU331" s="5" t="str">
        <f ca="1">IF(B_MSK[[#This Row],[C_1]]="","","PCS")</f>
        <v/>
      </c>
      <c r="AV331" s="5">
        <f ca="1">IF(B_MSK[[#This Row],[A_1]]="","",B_MSK[[#This Row],[A_1]]*IF(B_MSK[[#This Row],[B_1]]="",1,B_MSK[[#This Row],[B_1]])*IF(B_MSK[[#This Row],[C_1]]="",1,B_MSK[[#This Row],[C_1]]))</f>
        <v>1000</v>
      </c>
      <c r="AW331" s="5" t="str">
        <f ca="1">IF(B_MSK[[#This Row],[C_2]]="",IF(B_MSK[[#This Row],[B_2]]="",IF(B_MSK[[#This Row],[A_2]]="","",B_MSK[[#This Row],[A_2]]),B_MSK[[#This Row],[B_2]]),B_MSK[[#This Row],[C_2]])</f>
        <v>ROL</v>
      </c>
      <c r="AX331" s="2">
        <f ca="1">IF(ISNUMBER(B_MSK[[#This Row],[TANGGAL DATANG]]),B_MSK[[#This Row],[TANGGAL DATANG]],AX330)</f>
        <v>44938</v>
      </c>
      <c r="AY331" s="5" t="e">
        <f ca="1">IF(B_MSK[[#This Row],[DB_ROW]]="","",INDEX([3]!db[JENIS],B_MSK[[#This Row],[DB_ROW]]-1))</f>
        <v>#REF!</v>
      </c>
      <c r="AZ331" s="5">
        <f ca="1">IF(B_MSK[[#This Row],[A_1]]="","",B_MSK[[#This Row],[A_1]])*1</f>
        <v>100</v>
      </c>
      <c r="BA331" s="5" t="str">
        <f ca="1">IF(B_MSK[[#This Row],[//]]="","",INDEX(INDIRECT(DIR&amp;$2:$2),B_MSK[[#This Row],[//]]))</f>
        <v>ARTO MORO</v>
      </c>
      <c r="BB331" s="5" t="str">
        <f ca="1">CONCATENATE(B_MSK[[#This Row],[concat]],B_MSK[[#This Row],[HARGA_X]],B_MSK[[#This Row],[SAT]])</f>
        <v>labellb2rl1barisjk2050ROL</v>
      </c>
    </row>
    <row r="332" spans="1:54" x14ac:dyDescent="0.25">
      <c r="A332" s="6" t="s">
        <v>128</v>
      </c>
      <c r="B332" s="5" t="str">
        <f ca="1">IF(B_MSK[[#This Row],[N_ID]]="","",INDEX(INDIRECT(DIR&amp;$2:$2),MATCH(B_MSK[[#This Row],[N_ID]],INDIRECT(DIR&amp;"!NOTA[ID_P]"),0)))</f>
        <v/>
      </c>
      <c r="C332" s="5" t="str">
        <f ca="1">IF(B_MSK[[#This Row],[//]]="","",HYPERLINK("["&amp;SUBSTITUTE(DIR,"'","")&amp;"]NOTA!D"&amp;B_MSK[[#This Row],[//]]+2,"&gt;"))</f>
        <v>&gt;</v>
      </c>
      <c r="D332" s="5" t="str">
        <f ca="1">IF(B_MSK[[#This Row],[N_ID]]="","",COUNTIF(INDIRECT(DIR&amp;"!NOTA[ID_H]"),B_MSK[[#This Row],[ID NOTA]]))</f>
        <v/>
      </c>
      <c r="E3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329</v>
      </c>
      <c r="F3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2" s="7" t="str">
        <f ca="1">IF(B_MSK[[#This Row],[stt]]="ada",INDEX([2]!db[NB BM],B_MSK[DB_ROW]-1),"")</f>
        <v>Push pin JK PP-30</v>
      </c>
      <c r="H332" s="7" t="str">
        <f ca="1">IF(B_MSK[[#This Row],[//]]="","",INDEX(INDIRECT(DIR&amp;$2:$2),B_MSK[[#This Row],[//]]))</f>
        <v>ATALI MAKMUR</v>
      </c>
      <c r="I332" s="27" t="str">
        <f ca="1">IF(B_MSK[[#This Row],[//]]="","",INDEX(INDIRECT(DB_PATH&amp;$2:$2),B_MSK[[#This Row],[DB_ROW]]-1))</f>
        <v>48 LSN</v>
      </c>
      <c r="J332" s="5">
        <f ca="1">IF(B_MSK[[#This Row],[//]]="","",IF(INDEX(INDIRECT(DIR&amp;$2:$2),B_MSK[[#This Row],[//]])="","",INDEX(INDIRECT(DIR&amp;$2:$2),B_MSK[[#This Row],[//]])))</f>
        <v>1</v>
      </c>
      <c r="K332" s="5">
        <f ca="1">IF(B_MSK[[#This Row],[//]]="","",IF(INDEX(INDIRECT(DIR&amp;$2:$2),B_MSK[[#This Row],[//]])="","",INDEX(INDIRECT(DIR&amp;$2:$2),B_MSK[[#This Row],[//]])))</f>
        <v>48</v>
      </c>
      <c r="L332" s="5" t="str">
        <f ca="1">IF(B_MSK[[#This Row],[//]]="","",IF(INDEX(INDIRECT(DIR&amp;$2:$2),B_MSK[[#This Row],[//]])="","",INDEX(INDIRECT(DIR&amp;$2:$2),B_MSK[[#This Row],[//]])))</f>
        <v>BOX</v>
      </c>
      <c r="M332" s="13">
        <f ca="1">IF(B_MSK[[#This Row],[//]]="","",INDEX(INDIRECT(DIR&amp;$2:$2),B_MSK[[#This Row],[//]]))</f>
        <v>31200</v>
      </c>
      <c r="N332" s="13">
        <f ca="1">IF(OR(B_MSK[[#This Row],[//]]="",),"",INDEX(INDIRECT(DIR&amp;$2:$2),B_MSK[[#This Row],[//]]))</f>
        <v>1497600</v>
      </c>
      <c r="O332" s="3">
        <f ca="1">IF(B_MSK[[#This Row],[//]]="","",IF(INDEX(INDIRECT(DIR&amp;$2:$2),B_MSK[[#This Row],[//]])=0,"",INDEX(INDIRECT(DIR&amp;$2:$2),B_MSK[[#This Row],[//]])))</f>
        <v>0.125</v>
      </c>
      <c r="P332" s="3">
        <f ca="1">IF(B_MSK[[#This Row],[//]]="","",IF(INDEX(INDIRECT(DIR&amp;$2:$2),B_MSK[[#This Row],[//]])=0,"",INDEX(INDIRECT(DIR&amp;$2:$2),B_MSK[[#This Row],[//]])))</f>
        <v>0.05</v>
      </c>
      <c r="Q332" s="12">
        <f ca="1">IF(B_MSK[[#This Row],[//]]="","",INDEX(INDIRECT(DIR&amp;$2:$2),B_MSK[[#This Row],[//]]))</f>
        <v>1244880</v>
      </c>
      <c r="R3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2" s="37">
        <f ca="1">IF(B_MSK[[#This Row],[//]]="","",INDEX(INDIRECT(DIR&amp;$2:$2),B_MSK[[#This Row],[//]]))</f>
        <v>0</v>
      </c>
      <c r="U332" s="38">
        <f ca="1">IF(SUMIF(B_MSK[NAMA BARANG],B_MSK[[#This Row],[NAMA BARANG]],B_MSK[JMLH BRG])=0,"",SUMIF(B_MSK[NAMA BARANG],B_MSK[[#This Row],[NAMA BARANG]],B_MSK[C]))</f>
        <v>1</v>
      </c>
      <c r="V332" s="7" t="str">
        <f ca="1">IF(B_MSK[[#This Row],[//]]="","",INDEX(INDIRECT(DIR&amp;$2:$2),B_MSK[[#This Row],[//]]))</f>
        <v>PUSH PIN PP-30 JK</v>
      </c>
      <c r="W332" s="7" t="str">
        <f ca="1">LOWER(SUBSTITUTE(SUBSTITUTE(SUBSTITUTE(SUBSTITUTE(SUBSTITUTE(SUBSTITUTE(SUBSTITUTE(SUBSTITUTE(SUBSTITUTE(B_MSK[[#This Row],[N.B.nota]]," ",""),"-",""),"(",""),")",""),".",""),",",""),"/",""),"""",""),"+",""))</f>
        <v>pushpinpp30jk</v>
      </c>
      <c r="X332" s="5" t="str">
        <f ca="1">IF(B_MSK[[#This Row],[N.B.nota]]="","",IF(MATCH(B_MSK[[#This Row],[concat]],[2]!db[NB NOTA_C],0)&gt;0,"ada",0))</f>
        <v>ada</v>
      </c>
      <c r="Y332" s="5" t="str">
        <f ca="1">IF(B_MSK[[#This Row],[N.B.nota]]="","",ADDRESS(ROW(B_MSK[QB]),COLUMN(B_MSK[QB]))&amp;":"&amp;ADDRESS(ROW(),COLUMN(B_MSK[QB])))</f>
        <v>$D$4:$D$332</v>
      </c>
      <c r="Z332" s="5">
        <f ca="1">IF(B_MSK[[#This Row],[concat]]="","",MATCH(B_MSK[[#This Row],[concat]],[2]!db[NB NOTA_C],0)+1)</f>
        <v>1888</v>
      </c>
      <c r="AA332" s="5" t="str">
        <f ca="1">IF(B_MSK[[#This Row],[//]]="","",HYPERLINK("[D:\kerja\BANK EXP\BARU\DB.XLSX]DB!e"&amp;B_MSK[[#This Row],[DB_ROW]],"&gt;"))</f>
        <v>&gt;</v>
      </c>
      <c r="AB332" s="30" t="str">
        <f ca="1">MID(B_MSK[[#This Row],[/ STN_1]],FIND(" ",B_MSK[[#This Row],[/ STN_1]])+1,LEN(B_MSK[[#This Row],[/ STN_1]]))</f>
        <v>LSN</v>
      </c>
      <c r="AC332" s="11">
        <f ca="1">IF(B_MSK[[#This Row],[//]]="","",IF(B_MSK[[#This Row],[ JUMLAH ]]="","",IF(B_MSK[[#This Row],[C]]="",B_MSK[[#This Row],[HARGA CTN]]/B_MSK[[#This Row],[JMLH BRG]],B_MSK[[#This Row],[HARGA CTN]]/B_MSK[[#This Row],[A_1]])))</f>
        <v>31200</v>
      </c>
      <c r="AD3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3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2600</v>
      </c>
      <c r="AF33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32" s="15" t="str">
        <f ca="1">IF(B_MSK[[#This Row],[HARGA_2]]="","",IF(MID(B_MSK[[#This Row],[/ STN_2]],FIND(" ",B_MSK[[#This Row],[/ STN_2]])+1,LEN(B_MSK[[#This Row],[/ STN_2]]))="LSN",B_MSK[[#This Row],[HARGA_2]]/12,""))</f>
        <v/>
      </c>
      <c r="AH332" s="7" t="str">
        <f ca="1">IF(B_MSK[[#This Row],[HARGA_3]]="","","/ "&amp;"PCS")</f>
        <v/>
      </c>
      <c r="AI332" s="15">
        <f ca="1">IF(B_MSK[[#This Row],[HARGA_3]]="",IF(B_MSK[[#This Row],[HARGA_2]]="",IF(B_MSK[[#This Row],[HARGA_1]]="","",B_MSK[[#This Row],[HARGA_1]]),B_MSK[[#This Row],[HARGA_2]]),B_MSK[[#This Row],[HARGA_3]])</f>
        <v>2600</v>
      </c>
      <c r="AJ33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2" s="5" t="str">
        <f ca="1">IF(B_MSK[[#This Row],[//]]="","",SUBSTITUTE(SUBSTITUTE(SUBSTITUTE(B_MSK[[#This Row],[QTY/ CTN]]," ","_",2),"(",""),")","")&amp;"_")</f>
        <v>48 LSN_</v>
      </c>
      <c r="AL332" s="5">
        <f ca="1">IF(B_MSK[[#This Row],[A_B]]="","",SEARCH("_",B_MSK[[#This Row],[A_B]]))</f>
        <v>7</v>
      </c>
      <c r="AM332" s="5">
        <f ca="1">IF(B_MSK[[#This Row],[A_B]]="","",LEN(B_MSK[[#This Row],[A_B]]))</f>
        <v>7</v>
      </c>
      <c r="AN332" s="5" t="str">
        <f ca="1">IF(B_MSK[[#This Row],[A_B]]="","",LEFT(B_MSK[[#This Row],[QTY/ CTN]],B_MSK[[#This Row],[A_B_1]]))</f>
        <v>48 LSN</v>
      </c>
      <c r="AO332" s="5" t="str">
        <f ca="1">IF(B_MSK[[#This Row],[A_B]]="","",LEFT(B_MSK[[#This Row],[A_]],SEARCH(" ",B_MSK[[#This Row],[A_]])-1))</f>
        <v>48</v>
      </c>
      <c r="AP332" s="5" t="str">
        <f ca="1">IF(B_MSK[[#This Row],[A_B]]="","",RIGHT(B_MSK[[#This Row],[A_]],LEN(B_MSK[[#This Row],[A_]])-SEARCH(" ",B_MSK[[#This Row],[A_]])))</f>
        <v>LSN</v>
      </c>
      <c r="AQ3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32" s="5" t="str">
        <f ca="1">IF(B_MSK[[#This Row],[B_]]="","",LEFT(B_MSK[[#This Row],[B_]],SEARCH(" ",B_MSK[[#This Row],[B_]])))</f>
        <v xml:space="preserve">12 </v>
      </c>
      <c r="AS332" s="5" t="str">
        <f ca="1">IF(B_MSK[[#This Row],[B_]]="","",RIGHT(B_MSK[[#This Row],[B_]],LEN(B_MSK[[#This Row],[B_]])-SEARCH(" ",B_MSK[[#This Row],[B_]])))</f>
        <v>PCS</v>
      </c>
      <c r="AT332" s="5" t="str">
        <f ca="1">IF(B_MSK[[#This Row],[B_2]]="LSN",12,"")</f>
        <v/>
      </c>
      <c r="AU332" s="5" t="str">
        <f ca="1">IF(B_MSK[[#This Row],[C_1]]="","","PCS")</f>
        <v/>
      </c>
      <c r="AV332" s="5">
        <f ca="1">IF(B_MSK[[#This Row],[A_1]]="","",B_MSK[[#This Row],[A_1]]*IF(B_MSK[[#This Row],[B_1]]="",1,B_MSK[[#This Row],[B_1]])*IF(B_MSK[[#This Row],[C_1]]="",1,B_MSK[[#This Row],[C_1]]))</f>
        <v>576</v>
      </c>
      <c r="AW332" s="5" t="str">
        <f ca="1">IF(B_MSK[[#This Row],[C_2]]="",IF(B_MSK[[#This Row],[B_2]]="",IF(B_MSK[[#This Row],[A_2]]="","",B_MSK[[#This Row],[A_2]]),B_MSK[[#This Row],[B_2]]),B_MSK[[#This Row],[C_2]])</f>
        <v>PCS</v>
      </c>
      <c r="AX332" s="2">
        <f ca="1">IF(ISNUMBER(B_MSK[[#This Row],[TANGGAL DATANG]]),B_MSK[[#This Row],[TANGGAL DATANG]],AX331)</f>
        <v>44938</v>
      </c>
      <c r="AY332" s="5" t="e">
        <f ca="1">IF(B_MSK[[#This Row],[DB_ROW]]="","",INDEX([3]!db[JENIS],B_MSK[[#This Row],[DB_ROW]]-1))</f>
        <v>#REF!</v>
      </c>
      <c r="AZ332" s="5">
        <f ca="1">IF(B_MSK[[#This Row],[A_1]]="","",B_MSK[[#This Row],[A_1]])*1</f>
        <v>48</v>
      </c>
      <c r="BA332" s="5" t="str">
        <f ca="1">IF(B_MSK[[#This Row],[//]]="","",INDEX(INDIRECT(DIR&amp;$2:$2),B_MSK[[#This Row],[//]]))</f>
        <v>ARTO MORO</v>
      </c>
      <c r="BB332" s="5" t="str">
        <f ca="1">CONCATENATE(B_MSK[[#This Row],[concat]],B_MSK[[#This Row],[HARGA_X]],B_MSK[[#This Row],[SAT]])</f>
        <v>pushpinpp30jk2600BOX</v>
      </c>
    </row>
    <row r="333" spans="1:54" x14ac:dyDescent="0.25">
      <c r="A333" s="6" t="s">
        <v>128</v>
      </c>
      <c r="B333" s="5" t="str">
        <f ca="1">IF(B_MSK[[#This Row],[N_ID]]="","",INDEX(INDIRECT(DIR&amp;$2:$2),MATCH(B_MSK[[#This Row],[N_ID]],INDIRECT(DIR&amp;"!NOTA[ID_P]"),0)))</f>
        <v/>
      </c>
      <c r="C333" s="5" t="str">
        <f ca="1">IF(B_MSK[[#This Row],[//]]="","",HYPERLINK("["&amp;SUBSTITUTE(DIR,"'","")&amp;"]NOTA!D"&amp;B_MSK[[#This Row],[//]]+2,"&gt;"))</f>
        <v>&gt;</v>
      </c>
      <c r="D333" s="5" t="str">
        <f ca="1">IF(B_MSK[[#This Row],[N_ID]]="","",COUNTIF(INDIRECT(DIR&amp;"!NOTA[ID_H]"),B_MSK[[#This Row],[ID NOTA]]))</f>
        <v/>
      </c>
      <c r="E3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330</v>
      </c>
      <c r="F3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3" s="7" t="str">
        <f ca="1">IF(B_MSK[[#This Row],[stt]]="ada",INDEX([2]!db[NB BM],B_MSK[DB_ROW]-1),"")</f>
        <v>Date stamp JK S-68 Lunas</v>
      </c>
      <c r="H333" s="7" t="str">
        <f ca="1">IF(B_MSK[[#This Row],[//]]="","",INDEX(INDIRECT(DIR&amp;$2:$2),B_MSK[[#This Row],[//]]))</f>
        <v>ATALI MAKMUR</v>
      </c>
      <c r="I333" s="27" t="str">
        <f ca="1">IF(B_MSK[[#This Row],[//]]="","",INDEX(INDIRECT(DB_PATH&amp;$2:$2),B_MSK[[#This Row],[DB_ROW]]-1))</f>
        <v>20 LSN</v>
      </c>
      <c r="J333" s="5">
        <f ca="1">IF(B_MSK[[#This Row],[//]]="","",IF(INDEX(INDIRECT(DIR&amp;$2:$2),B_MSK[[#This Row],[//]])="","",INDEX(INDIRECT(DIR&amp;$2:$2),B_MSK[[#This Row],[//]])))</f>
        <v>1</v>
      </c>
      <c r="K333" s="5">
        <f ca="1">IF(B_MSK[[#This Row],[//]]="","",IF(INDEX(INDIRECT(DIR&amp;$2:$2),B_MSK[[#This Row],[//]])="","",INDEX(INDIRECT(DIR&amp;$2:$2),B_MSK[[#This Row],[//]])))</f>
        <v>240</v>
      </c>
      <c r="L333" s="5" t="str">
        <f ca="1">IF(B_MSK[[#This Row],[//]]="","",IF(INDEX(INDIRECT(DIR&amp;$2:$2),B_MSK[[#This Row],[//]])="","",INDEX(INDIRECT(DIR&amp;$2:$2),B_MSK[[#This Row],[//]])))</f>
        <v>PCS</v>
      </c>
      <c r="M333" s="13">
        <f ca="1">IF(B_MSK[[#This Row],[//]]="","",INDEX(INDIRECT(DIR&amp;$2:$2),B_MSK[[#This Row],[//]]))</f>
        <v>8600</v>
      </c>
      <c r="N333" s="13">
        <f ca="1">IF(OR(B_MSK[[#This Row],[//]]="",),"",INDEX(INDIRECT(DIR&amp;$2:$2),B_MSK[[#This Row],[//]]))</f>
        <v>2064000</v>
      </c>
      <c r="O333" s="3">
        <f ca="1">IF(B_MSK[[#This Row],[//]]="","",IF(INDEX(INDIRECT(DIR&amp;$2:$2),B_MSK[[#This Row],[//]])=0,"",INDEX(INDIRECT(DIR&amp;$2:$2),B_MSK[[#This Row],[//]])))</f>
        <v>0.125</v>
      </c>
      <c r="P333" s="3">
        <f ca="1">IF(B_MSK[[#This Row],[//]]="","",IF(INDEX(INDIRECT(DIR&amp;$2:$2),B_MSK[[#This Row],[//]])=0,"",INDEX(INDIRECT(DIR&amp;$2:$2),B_MSK[[#This Row],[//]])))</f>
        <v>0.05</v>
      </c>
      <c r="Q333" s="12">
        <f ca="1">IF(B_MSK[[#This Row],[//]]="","",INDEX(INDIRECT(DIR&amp;$2:$2),B_MSK[[#This Row],[//]]))</f>
        <v>1715700</v>
      </c>
      <c r="R3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3" s="37">
        <f ca="1">IF(B_MSK[[#This Row],[//]]="","",INDEX(INDIRECT(DIR&amp;$2:$2),B_MSK[[#This Row],[//]]))</f>
        <v>0</v>
      </c>
      <c r="U333" s="38">
        <f ca="1">IF(SUMIF(B_MSK[NAMA BARANG],B_MSK[[#This Row],[NAMA BARANG]],B_MSK[JMLH BRG])=0,"",SUMIF(B_MSK[NAMA BARANG],B_MSK[[#This Row],[NAMA BARANG]],B_MSK[C]))</f>
        <v>1</v>
      </c>
      <c r="V333" s="7" t="str">
        <f ca="1">IF(B_MSK[[#This Row],[//]]="","",INDEX(INDIRECT(DIR&amp;$2:$2),B_MSK[[#This Row],[//]]))</f>
        <v>DATE STAMP S-68 (LUNAS) JK</v>
      </c>
      <c r="W333" s="7" t="str">
        <f ca="1">LOWER(SUBSTITUTE(SUBSTITUTE(SUBSTITUTE(SUBSTITUTE(SUBSTITUTE(SUBSTITUTE(SUBSTITUTE(SUBSTITUTE(SUBSTITUTE(B_MSK[[#This Row],[N.B.nota]]," ",""),"-",""),"(",""),")",""),".",""),",",""),"/",""),"""",""),"+",""))</f>
        <v>datestamps68lunasjk</v>
      </c>
      <c r="X333" s="5" t="str">
        <f ca="1">IF(B_MSK[[#This Row],[N.B.nota]]="","",IF(MATCH(B_MSK[[#This Row],[concat]],[2]!db[NB NOTA_C],0)&gt;0,"ada",0))</f>
        <v>ada</v>
      </c>
      <c r="Y333" s="5" t="str">
        <f ca="1">IF(B_MSK[[#This Row],[N.B.nota]]="","",ADDRESS(ROW(B_MSK[QB]),COLUMN(B_MSK[QB]))&amp;":"&amp;ADDRESS(ROW(),COLUMN(B_MSK[QB])))</f>
        <v>$D$4:$D$333</v>
      </c>
      <c r="Z333" s="5">
        <f ca="1">IF(B_MSK[[#This Row],[concat]]="","",MATCH(B_MSK[[#This Row],[concat]],[2]!db[NB NOTA_C],0)+1)</f>
        <v>579</v>
      </c>
      <c r="AA333" s="5" t="str">
        <f ca="1">IF(B_MSK[[#This Row],[//]]="","",HYPERLINK("[D:\kerja\BANK EXP\BARU\DB.XLSX]DB!e"&amp;B_MSK[[#This Row],[DB_ROW]],"&gt;"))</f>
        <v>&gt;</v>
      </c>
      <c r="AB333" s="30" t="str">
        <f ca="1">MID(B_MSK[[#This Row],[/ STN_1]],FIND(" ",B_MSK[[#This Row],[/ STN_1]])+1,LEN(B_MSK[[#This Row],[/ STN_1]]))</f>
        <v>LSN</v>
      </c>
      <c r="AC333" s="11">
        <f ca="1">IF(B_MSK[[#This Row],[//]]="","",IF(B_MSK[[#This Row],[ JUMLAH ]]="","",IF(B_MSK[[#This Row],[C]]="",B_MSK[[#This Row],[HARGA CTN]]/B_MSK[[#This Row],[JMLH BRG]],B_MSK[[#This Row],[HARGA CTN]]/B_MSK[[#This Row],[A_1]])))</f>
        <v>103200</v>
      </c>
      <c r="AD3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3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8600</v>
      </c>
      <c r="AF33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33" s="15" t="str">
        <f ca="1">IF(B_MSK[[#This Row],[HARGA_2]]="","",IF(MID(B_MSK[[#This Row],[/ STN_2]],FIND(" ",B_MSK[[#This Row],[/ STN_2]])+1,LEN(B_MSK[[#This Row],[/ STN_2]]))="LSN",B_MSK[[#This Row],[HARGA_2]]/12,""))</f>
        <v/>
      </c>
      <c r="AH333" s="7" t="str">
        <f ca="1">IF(B_MSK[[#This Row],[HARGA_3]]="","","/ "&amp;"PCS")</f>
        <v/>
      </c>
      <c r="AI333" s="15">
        <f ca="1">IF(B_MSK[[#This Row],[HARGA_3]]="",IF(B_MSK[[#This Row],[HARGA_2]]="",IF(B_MSK[[#This Row],[HARGA_1]]="","",B_MSK[[#This Row],[HARGA_1]]),B_MSK[[#This Row],[HARGA_2]]),B_MSK[[#This Row],[HARGA_3]])</f>
        <v>8600</v>
      </c>
      <c r="AJ33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3" s="5" t="str">
        <f ca="1">IF(B_MSK[[#This Row],[//]]="","",SUBSTITUTE(SUBSTITUTE(SUBSTITUTE(B_MSK[[#This Row],[QTY/ CTN]]," ","_",2),"(",""),")","")&amp;"_")</f>
        <v>20 LSN_</v>
      </c>
      <c r="AL333" s="5">
        <f ca="1">IF(B_MSK[[#This Row],[A_B]]="","",SEARCH("_",B_MSK[[#This Row],[A_B]]))</f>
        <v>7</v>
      </c>
      <c r="AM333" s="5">
        <f ca="1">IF(B_MSK[[#This Row],[A_B]]="","",LEN(B_MSK[[#This Row],[A_B]]))</f>
        <v>7</v>
      </c>
      <c r="AN333" s="5" t="str">
        <f ca="1">IF(B_MSK[[#This Row],[A_B]]="","",LEFT(B_MSK[[#This Row],[QTY/ CTN]],B_MSK[[#This Row],[A_B_1]]))</f>
        <v>20 LSN</v>
      </c>
      <c r="AO333" s="5" t="str">
        <f ca="1">IF(B_MSK[[#This Row],[A_B]]="","",LEFT(B_MSK[[#This Row],[A_]],SEARCH(" ",B_MSK[[#This Row],[A_]])-1))</f>
        <v>20</v>
      </c>
      <c r="AP333" s="5" t="str">
        <f ca="1">IF(B_MSK[[#This Row],[A_B]]="","",RIGHT(B_MSK[[#This Row],[A_]],LEN(B_MSK[[#This Row],[A_]])-SEARCH(" ",B_MSK[[#This Row],[A_]])))</f>
        <v>LSN</v>
      </c>
      <c r="AQ3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33" s="5" t="str">
        <f ca="1">IF(B_MSK[[#This Row],[B_]]="","",LEFT(B_MSK[[#This Row],[B_]],SEARCH(" ",B_MSK[[#This Row],[B_]])))</f>
        <v xml:space="preserve">12 </v>
      </c>
      <c r="AS333" s="5" t="str">
        <f ca="1">IF(B_MSK[[#This Row],[B_]]="","",RIGHT(B_MSK[[#This Row],[B_]],LEN(B_MSK[[#This Row],[B_]])-SEARCH(" ",B_MSK[[#This Row],[B_]])))</f>
        <v>PCS</v>
      </c>
      <c r="AT333" s="5" t="str">
        <f ca="1">IF(B_MSK[[#This Row],[B_2]]="LSN",12,"")</f>
        <v/>
      </c>
      <c r="AU333" s="5" t="str">
        <f ca="1">IF(B_MSK[[#This Row],[C_1]]="","","PCS")</f>
        <v/>
      </c>
      <c r="AV333" s="5">
        <f ca="1">IF(B_MSK[[#This Row],[A_1]]="","",B_MSK[[#This Row],[A_1]]*IF(B_MSK[[#This Row],[B_1]]="",1,B_MSK[[#This Row],[B_1]])*IF(B_MSK[[#This Row],[C_1]]="",1,B_MSK[[#This Row],[C_1]]))</f>
        <v>240</v>
      </c>
      <c r="AW333" s="5" t="str">
        <f ca="1">IF(B_MSK[[#This Row],[C_2]]="",IF(B_MSK[[#This Row],[B_2]]="",IF(B_MSK[[#This Row],[A_2]]="","",B_MSK[[#This Row],[A_2]]),B_MSK[[#This Row],[B_2]]),B_MSK[[#This Row],[C_2]])</f>
        <v>PCS</v>
      </c>
      <c r="AX333" s="2">
        <f ca="1">IF(ISNUMBER(B_MSK[[#This Row],[TANGGAL DATANG]]),B_MSK[[#This Row],[TANGGAL DATANG]],AX332)</f>
        <v>44938</v>
      </c>
      <c r="AY333" s="5" t="e">
        <f ca="1">IF(B_MSK[[#This Row],[DB_ROW]]="","",INDEX([3]!db[JENIS],B_MSK[[#This Row],[DB_ROW]]-1))</f>
        <v>#REF!</v>
      </c>
      <c r="AZ333" s="5">
        <f ca="1">IF(B_MSK[[#This Row],[A_1]]="","",B_MSK[[#This Row],[A_1]])*1</f>
        <v>20</v>
      </c>
      <c r="BA333" s="5" t="str">
        <f ca="1">IF(B_MSK[[#This Row],[//]]="","",INDEX(INDIRECT(DIR&amp;$2:$2),B_MSK[[#This Row],[//]]))</f>
        <v>ARTO MORO</v>
      </c>
      <c r="BB333" s="5" t="str">
        <f ca="1">CONCATENATE(B_MSK[[#This Row],[concat]],B_MSK[[#This Row],[HARGA_X]],B_MSK[[#This Row],[SAT]])</f>
        <v>datestamps68lunasjk8600PCS</v>
      </c>
    </row>
    <row r="334" spans="1:54" x14ac:dyDescent="0.25">
      <c r="A334" s="6" t="s">
        <v>128</v>
      </c>
      <c r="B334" s="5" t="str">
        <f ca="1">IF(B_MSK[[#This Row],[N_ID]]="","",INDEX(INDIRECT(DIR&amp;$2:$2),MATCH(B_MSK[[#This Row],[N_ID]],INDIRECT(DIR&amp;"!NOTA[ID_P]"),0)))</f>
        <v/>
      </c>
      <c r="C334" s="5" t="str">
        <f ca="1">IF(B_MSK[[#This Row],[//]]="","",HYPERLINK("["&amp;SUBSTITUTE(DIR,"'","")&amp;"]NOTA!D"&amp;B_MSK[[#This Row],[//]]+2,"&gt;"))</f>
        <v>&gt;</v>
      </c>
      <c r="D334" s="5" t="str">
        <f ca="1">IF(B_MSK[[#This Row],[N_ID]]="","",COUNTIF(INDIRECT(DIR&amp;"!NOTA[ID_H]"),B_MSK[[#This Row],[ID NOTA]]))</f>
        <v/>
      </c>
      <c r="E3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331</v>
      </c>
      <c r="F3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4" s="7" t="str">
        <f ca="1">IF(B_MSK[[#This Row],[stt]]="ada",INDEX([2]!db[NB BM],B_MSK[DB_ROW]-1),"")</f>
        <v>Tipe-ex kertas JK CT-507</v>
      </c>
      <c r="H334" s="7" t="str">
        <f ca="1">IF(B_MSK[[#This Row],[//]]="","",INDEX(INDIRECT(DIR&amp;$2:$2),B_MSK[[#This Row],[//]]))</f>
        <v>ATALI MAKMUR</v>
      </c>
      <c r="I334" s="27" t="str">
        <f ca="1">IF(B_MSK[[#This Row],[//]]="","",INDEX(INDIRECT(DB_PATH&amp;$2:$2),B_MSK[[#This Row],[DB_ROW]]-1))</f>
        <v>60 LSN</v>
      </c>
      <c r="J334" s="5">
        <f ca="1">IF(B_MSK[[#This Row],[//]]="","",IF(INDEX(INDIRECT(DIR&amp;$2:$2),B_MSK[[#This Row],[//]])="","",INDEX(INDIRECT(DIR&amp;$2:$2),B_MSK[[#This Row],[//]])))</f>
        <v>1</v>
      </c>
      <c r="K334" s="5">
        <f ca="1">IF(B_MSK[[#This Row],[//]]="","",IF(INDEX(INDIRECT(DIR&amp;$2:$2),B_MSK[[#This Row],[//]])="","",INDEX(INDIRECT(DIR&amp;$2:$2),B_MSK[[#This Row],[//]])))</f>
        <v>720</v>
      </c>
      <c r="L334" s="5" t="str">
        <f ca="1">IF(B_MSK[[#This Row],[//]]="","",IF(INDEX(INDIRECT(DIR&amp;$2:$2),B_MSK[[#This Row],[//]])="","",INDEX(INDIRECT(DIR&amp;$2:$2),B_MSK[[#This Row],[//]])))</f>
        <v>PCS</v>
      </c>
      <c r="M334" s="13">
        <f ca="1">IF(B_MSK[[#This Row],[//]]="","",INDEX(INDIRECT(DIR&amp;$2:$2),B_MSK[[#This Row],[//]]))</f>
        <v>4600</v>
      </c>
      <c r="N334" s="13">
        <f ca="1">IF(OR(B_MSK[[#This Row],[//]]="",),"",INDEX(INDIRECT(DIR&amp;$2:$2),B_MSK[[#This Row],[//]]))</f>
        <v>3312000</v>
      </c>
      <c r="O334" s="3">
        <f ca="1">IF(B_MSK[[#This Row],[//]]="","",IF(INDEX(INDIRECT(DIR&amp;$2:$2),B_MSK[[#This Row],[//]])=0,"",INDEX(INDIRECT(DIR&amp;$2:$2),B_MSK[[#This Row],[//]])))</f>
        <v>0.125</v>
      </c>
      <c r="P334" s="3">
        <f ca="1">IF(B_MSK[[#This Row],[//]]="","",IF(INDEX(INDIRECT(DIR&amp;$2:$2),B_MSK[[#This Row],[//]])=0,"",INDEX(INDIRECT(DIR&amp;$2:$2),B_MSK[[#This Row],[//]])))</f>
        <v>0.05</v>
      </c>
      <c r="Q334" s="12">
        <f ca="1">IF(B_MSK[[#This Row],[//]]="","",INDEX(INDIRECT(DIR&amp;$2:$2),B_MSK[[#This Row],[//]]))</f>
        <v>2753100</v>
      </c>
      <c r="R33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3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34" s="37">
        <f ca="1">IF(B_MSK[[#This Row],[//]]="","",INDEX(INDIRECT(DIR&amp;$2:$2),B_MSK[[#This Row],[//]]))</f>
        <v>0</v>
      </c>
      <c r="U334" s="38">
        <f ca="1">IF(SUMIF(B_MSK[NAMA BARANG],B_MSK[[#This Row],[NAMA BARANG]],B_MSK[JMLH BRG])=0,"",SUMIF(B_MSK[NAMA BARANG],B_MSK[[#This Row],[NAMA BARANG]],B_MSK[C]))</f>
        <v>1</v>
      </c>
      <c r="V334" s="7" t="str">
        <f ca="1">IF(B_MSK[[#This Row],[//]]="","",INDEX(INDIRECT(DIR&amp;$2:$2),B_MSK[[#This Row],[//]]))</f>
        <v>CORRECTION TAPE CT-507 JK</v>
      </c>
      <c r="W334" s="7" t="str">
        <f ca="1">LOWER(SUBSTITUTE(SUBSTITUTE(SUBSTITUTE(SUBSTITUTE(SUBSTITUTE(SUBSTITUTE(SUBSTITUTE(SUBSTITUTE(SUBSTITUTE(B_MSK[[#This Row],[N.B.nota]]," ",""),"-",""),"(",""),")",""),".",""),",",""),"/",""),"""",""),"+",""))</f>
        <v>correctiontapect507jk</v>
      </c>
      <c r="X334" s="5" t="str">
        <f ca="1">IF(B_MSK[[#This Row],[N.B.nota]]="","",IF(MATCH(B_MSK[[#This Row],[concat]],[2]!db[NB NOTA_C],0)&gt;0,"ada",0))</f>
        <v>ada</v>
      </c>
      <c r="Y334" s="5" t="str">
        <f ca="1">IF(B_MSK[[#This Row],[N.B.nota]]="","",ADDRESS(ROW(B_MSK[QB]),COLUMN(B_MSK[QB]))&amp;":"&amp;ADDRESS(ROW(),COLUMN(B_MSK[QB])))</f>
        <v>$D$4:$D$334</v>
      </c>
      <c r="Z334" s="5">
        <f ca="1">IF(B_MSK[[#This Row],[concat]]="","",MATCH(B_MSK[[#This Row],[concat]],[2]!db[NB NOTA_C],0)+1)</f>
        <v>517</v>
      </c>
      <c r="AA334" s="5" t="str">
        <f ca="1">IF(B_MSK[[#This Row],[//]]="","",HYPERLINK("[D:\kerja\BANK EXP\BARU\DB.XLSX]DB!e"&amp;B_MSK[[#This Row],[DB_ROW]],"&gt;"))</f>
        <v>&gt;</v>
      </c>
      <c r="AB334" s="30" t="str">
        <f ca="1">MID(B_MSK[[#This Row],[/ STN_1]],FIND(" ",B_MSK[[#This Row],[/ STN_1]])+1,LEN(B_MSK[[#This Row],[/ STN_1]]))</f>
        <v>LSN</v>
      </c>
      <c r="AC334" s="11">
        <f ca="1">IF(B_MSK[[#This Row],[//]]="","",IF(B_MSK[[#This Row],[ JUMLAH ]]="","",IF(B_MSK[[#This Row],[C]]="",B_MSK[[#This Row],[HARGA CTN]]/B_MSK[[#This Row],[JMLH BRG]],B_MSK[[#This Row],[HARGA CTN]]/B_MSK[[#This Row],[A_1]])))</f>
        <v>55200</v>
      </c>
      <c r="AD3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3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4600</v>
      </c>
      <c r="AF33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34" s="15" t="str">
        <f ca="1">IF(B_MSK[[#This Row],[HARGA_2]]="","",IF(MID(B_MSK[[#This Row],[/ STN_2]],FIND(" ",B_MSK[[#This Row],[/ STN_2]])+1,LEN(B_MSK[[#This Row],[/ STN_2]]))="LSN",B_MSK[[#This Row],[HARGA_2]]/12,""))</f>
        <v/>
      </c>
      <c r="AH334" s="7" t="str">
        <f ca="1">IF(B_MSK[[#This Row],[HARGA_3]]="","","/ "&amp;"PCS")</f>
        <v/>
      </c>
      <c r="AI334" s="15">
        <f ca="1">IF(B_MSK[[#This Row],[HARGA_3]]="",IF(B_MSK[[#This Row],[HARGA_2]]="",IF(B_MSK[[#This Row],[HARGA_1]]="","",B_MSK[[#This Row],[HARGA_1]]),B_MSK[[#This Row],[HARGA_2]]),B_MSK[[#This Row],[HARGA_3]])</f>
        <v>4600</v>
      </c>
      <c r="AJ33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4" s="5" t="str">
        <f ca="1">IF(B_MSK[[#This Row],[//]]="","",SUBSTITUTE(SUBSTITUTE(SUBSTITUTE(B_MSK[[#This Row],[QTY/ CTN]]," ","_",2),"(",""),")","")&amp;"_")</f>
        <v>60 LSN_</v>
      </c>
      <c r="AL334" s="5">
        <f ca="1">IF(B_MSK[[#This Row],[A_B]]="","",SEARCH("_",B_MSK[[#This Row],[A_B]]))</f>
        <v>7</v>
      </c>
      <c r="AM334" s="5">
        <f ca="1">IF(B_MSK[[#This Row],[A_B]]="","",LEN(B_MSK[[#This Row],[A_B]]))</f>
        <v>7</v>
      </c>
      <c r="AN334" s="5" t="str">
        <f ca="1">IF(B_MSK[[#This Row],[A_B]]="","",LEFT(B_MSK[[#This Row],[QTY/ CTN]],B_MSK[[#This Row],[A_B_1]]))</f>
        <v>60 LSN</v>
      </c>
      <c r="AO334" s="5" t="str">
        <f ca="1">IF(B_MSK[[#This Row],[A_B]]="","",LEFT(B_MSK[[#This Row],[A_]],SEARCH(" ",B_MSK[[#This Row],[A_]])-1))</f>
        <v>60</v>
      </c>
      <c r="AP334" s="5" t="str">
        <f ca="1">IF(B_MSK[[#This Row],[A_B]]="","",RIGHT(B_MSK[[#This Row],[A_]],LEN(B_MSK[[#This Row],[A_]])-SEARCH(" ",B_MSK[[#This Row],[A_]])))</f>
        <v>LSN</v>
      </c>
      <c r="AQ3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34" s="5" t="str">
        <f ca="1">IF(B_MSK[[#This Row],[B_]]="","",LEFT(B_MSK[[#This Row],[B_]],SEARCH(" ",B_MSK[[#This Row],[B_]])))</f>
        <v xml:space="preserve">12 </v>
      </c>
      <c r="AS334" s="5" t="str">
        <f ca="1">IF(B_MSK[[#This Row],[B_]]="","",RIGHT(B_MSK[[#This Row],[B_]],LEN(B_MSK[[#This Row],[B_]])-SEARCH(" ",B_MSK[[#This Row],[B_]])))</f>
        <v>PCS</v>
      </c>
      <c r="AT334" s="5" t="str">
        <f ca="1">IF(B_MSK[[#This Row],[B_2]]="LSN",12,"")</f>
        <v/>
      </c>
      <c r="AU334" s="5" t="str">
        <f ca="1">IF(B_MSK[[#This Row],[C_1]]="","","PCS")</f>
        <v/>
      </c>
      <c r="AV334" s="5">
        <f ca="1">IF(B_MSK[[#This Row],[A_1]]="","",B_MSK[[#This Row],[A_1]]*IF(B_MSK[[#This Row],[B_1]]="",1,B_MSK[[#This Row],[B_1]])*IF(B_MSK[[#This Row],[C_1]]="",1,B_MSK[[#This Row],[C_1]]))</f>
        <v>720</v>
      </c>
      <c r="AW334" s="5" t="str">
        <f ca="1">IF(B_MSK[[#This Row],[C_2]]="",IF(B_MSK[[#This Row],[B_2]]="",IF(B_MSK[[#This Row],[A_2]]="","",B_MSK[[#This Row],[A_2]]),B_MSK[[#This Row],[B_2]]),B_MSK[[#This Row],[C_2]])</f>
        <v>PCS</v>
      </c>
      <c r="AX334" s="2">
        <f ca="1">IF(ISNUMBER(B_MSK[[#This Row],[TANGGAL DATANG]]),B_MSK[[#This Row],[TANGGAL DATANG]],AX333)</f>
        <v>44938</v>
      </c>
      <c r="AY334" s="5" t="e">
        <f ca="1">IF(B_MSK[[#This Row],[DB_ROW]]="","",INDEX([3]!db[JENIS],B_MSK[[#This Row],[DB_ROW]]-1))</f>
        <v>#REF!</v>
      </c>
      <c r="AZ334" s="5">
        <f ca="1">IF(B_MSK[[#This Row],[A_1]]="","",B_MSK[[#This Row],[A_1]])*1</f>
        <v>60</v>
      </c>
      <c r="BA334" s="5" t="str">
        <f ca="1">IF(B_MSK[[#This Row],[//]]="","",INDEX(INDIRECT(DIR&amp;$2:$2),B_MSK[[#This Row],[//]]))</f>
        <v>ARTO MORO</v>
      </c>
      <c r="BB334" s="5" t="str">
        <f ca="1">CONCATENATE(B_MSK[[#This Row],[concat]],B_MSK[[#This Row],[HARGA_X]],B_MSK[[#This Row],[SAT]])</f>
        <v>correctiontapect507jk4600PCS</v>
      </c>
    </row>
    <row r="335" spans="1:54" x14ac:dyDescent="0.25">
      <c r="A335" s="6" t="s">
        <v>128</v>
      </c>
      <c r="B335" s="5" t="str">
        <f ca="1">IF(B_MSK[[#This Row],[N_ID]]="","",INDEX(INDIRECT(DIR&amp;$2:$2),MATCH(B_MSK[[#This Row],[N_ID]],INDIRECT(DIR&amp;"!NOTA[ID_P]"),0)))</f>
        <v/>
      </c>
      <c r="C335" s="5" t="str">
        <f ca="1">IF(B_MSK[[#This Row],[//]]="","",HYPERLINK("["&amp;SUBSTITUTE(DIR,"'","")&amp;"]NOTA!D"&amp;B_MSK[[#This Row],[//]]+2,"&gt;"))</f>
        <v/>
      </c>
      <c r="D335" s="5" t="str">
        <f ca="1">IF(B_MSK[[#This Row],[N_ID]]="","",COUNTIF(INDIRECT(DIR&amp;"!NOTA[ID_H]"),B_MSK[[#This Row],[ID NOTA]]))</f>
        <v/>
      </c>
      <c r="E3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5" s="7" t="str">
        <f ca="1">IF(B_MSK[[#This Row],[stt]]="ada",INDEX([2]!db[NB BM],B_MSK[DB_ROW]-1),"")</f>
        <v/>
      </c>
      <c r="H335" s="7" t="str">
        <f ca="1">IF(B_MSK[[#This Row],[//]]="","",INDEX(INDIRECT(DIR&amp;$2:$2),B_MSK[[#This Row],[//]]))</f>
        <v/>
      </c>
      <c r="I335" s="27" t="str">
        <f ca="1">IF(B_MSK[[#This Row],[//]]="","",INDEX(INDIRECT(DB_PATH&amp;$2:$2),B_MSK[[#This Row],[DB_ROW]]-1))</f>
        <v/>
      </c>
      <c r="J335" s="5" t="str">
        <f ca="1">IF(B_MSK[[#This Row],[//]]="","",IF(INDEX(INDIRECT(DIR&amp;$2:$2),B_MSK[[#This Row],[//]])="","",INDEX(INDIRECT(DIR&amp;$2:$2),B_MSK[[#This Row],[//]])))</f>
        <v/>
      </c>
      <c r="K335" s="5" t="str">
        <f ca="1">IF(B_MSK[[#This Row],[//]]="","",IF(INDEX(INDIRECT(DIR&amp;$2:$2),B_MSK[[#This Row],[//]])="","",INDEX(INDIRECT(DIR&amp;$2:$2),B_MSK[[#This Row],[//]])))</f>
        <v/>
      </c>
      <c r="L335" s="5" t="str">
        <f ca="1">IF(B_MSK[[#This Row],[//]]="","",IF(INDEX(INDIRECT(DIR&amp;$2:$2),B_MSK[[#This Row],[//]])="","",INDEX(INDIRECT(DIR&amp;$2:$2),B_MSK[[#This Row],[//]])))</f>
        <v/>
      </c>
      <c r="M335" s="13" t="str">
        <f ca="1">IF(B_MSK[[#This Row],[//]]="","",INDEX(INDIRECT(DIR&amp;$2:$2),B_MSK[[#This Row],[//]]))</f>
        <v/>
      </c>
      <c r="N335" s="13" t="str">
        <f ca="1">IF(OR(B_MSK[[#This Row],[//]]="",),"",INDEX(INDIRECT(DIR&amp;$2:$2),B_MSK[[#This Row],[//]]))</f>
        <v/>
      </c>
      <c r="O335" s="3" t="str">
        <f ca="1">IF(B_MSK[[#This Row],[//]]="","",IF(INDEX(INDIRECT(DIR&amp;$2:$2),B_MSK[[#This Row],[//]])=0,"",INDEX(INDIRECT(DIR&amp;$2:$2),B_MSK[[#This Row],[//]])))</f>
        <v/>
      </c>
      <c r="P335" s="3" t="str">
        <f ca="1">IF(B_MSK[[#This Row],[//]]="","",IF(INDEX(INDIRECT(DIR&amp;$2:$2),B_MSK[[#This Row],[//]])=0,"",INDEX(INDIRECT(DIR&amp;$2:$2),B_MSK[[#This Row],[//]])))</f>
        <v/>
      </c>
      <c r="Q335" s="12" t="str">
        <f ca="1">IF(B_MSK[[#This Row],[//]]="","",INDEX(INDIRECT(DIR&amp;$2:$2),B_MSK[[#This Row],[//]]))</f>
        <v/>
      </c>
      <c r="R3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5" s="37" t="str">
        <f ca="1">IF(B_MSK[[#This Row],[//]]="","",INDEX(INDIRECT(DIR&amp;$2:$2),B_MSK[[#This Row],[//]]))</f>
        <v/>
      </c>
      <c r="U335" s="38" t="str">
        <f ca="1">IF(SUMIF(B_MSK[NAMA BARANG],B_MSK[[#This Row],[NAMA BARANG]],B_MSK[JMLH BRG])=0,"",SUMIF(B_MSK[NAMA BARANG],B_MSK[[#This Row],[NAMA BARANG]],B_MSK[C]))</f>
        <v/>
      </c>
      <c r="V335" s="7" t="str">
        <f ca="1">IF(B_MSK[[#This Row],[//]]="","",INDEX(INDIRECT(DIR&amp;$2:$2),B_MSK[[#This Row],[//]]))</f>
        <v/>
      </c>
      <c r="W3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5" s="5" t="str">
        <f ca="1">IF(B_MSK[[#This Row],[N.B.nota]]="","",IF(MATCH(B_MSK[[#This Row],[concat]],[2]!db[NB NOTA_C],0)&gt;0,"ada",0))</f>
        <v/>
      </c>
      <c r="Y335" s="5" t="str">
        <f ca="1">IF(B_MSK[[#This Row],[N.B.nota]]="","",ADDRESS(ROW(B_MSK[QB]),COLUMN(B_MSK[QB]))&amp;":"&amp;ADDRESS(ROW(),COLUMN(B_MSK[QB])))</f>
        <v/>
      </c>
      <c r="Z335" s="5" t="str">
        <f ca="1">IF(B_MSK[[#This Row],[concat]]="","",MATCH(B_MSK[[#This Row],[concat]],[2]!db[NB NOTA_C],0)+1)</f>
        <v/>
      </c>
      <c r="AA335" s="5" t="str">
        <f ca="1">IF(B_MSK[[#This Row],[//]]="","",HYPERLINK("[D:\kerja\BANK EXP\BARU\DB.XLSX]DB!e"&amp;B_MSK[[#This Row],[DB_ROW]],"&gt;"))</f>
        <v/>
      </c>
      <c r="AB335" s="30" t="e">
        <f ca="1">MID(B_MSK[[#This Row],[/ STN_1]],FIND(" ",B_MSK[[#This Row],[/ STN_1]])+1,LEN(B_MSK[[#This Row],[/ STN_1]]))</f>
        <v>#VALUE!</v>
      </c>
      <c r="AC3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5" s="15" t="str">
        <f ca="1">IF(B_MSK[[#This Row],[HARGA_2]]="","",IF(MID(B_MSK[[#This Row],[/ STN_2]],FIND(" ",B_MSK[[#This Row],[/ STN_2]])+1,LEN(B_MSK[[#This Row],[/ STN_2]]))="LSN",B_MSK[[#This Row],[HARGA_2]]/12,""))</f>
        <v/>
      </c>
      <c r="AH335" s="7" t="str">
        <f ca="1">IF(B_MSK[[#This Row],[HARGA_3]]="","","/ "&amp;"PCS")</f>
        <v/>
      </c>
      <c r="AI335" s="15" t="str">
        <f ca="1">IF(B_MSK[[#This Row],[HARGA_3]]="",IF(B_MSK[[#This Row],[HARGA_2]]="",IF(B_MSK[[#This Row],[HARGA_1]]="","",B_MSK[[#This Row],[HARGA_1]]),B_MSK[[#This Row],[HARGA_2]]),B_MSK[[#This Row],[HARGA_3]])</f>
        <v/>
      </c>
      <c r="AJ335" s="15" t="str">
        <f ca="1">IF(B_MSK[[#This Row],[/ STN_3]]="",IF(B_MSK[[#This Row],[/ STN_2]]="",IF(B_MSK[[#This Row],[/ STN_1]]="","",B_MSK[[#This Row],[/ STN_1]]),B_MSK[[#This Row],[/ STN_2]]),B_MSK[[#This Row],[/ STN_3]])</f>
        <v/>
      </c>
      <c r="AK335" s="5" t="str">
        <f ca="1">IF(B_MSK[[#This Row],[//]]="","",SUBSTITUTE(SUBSTITUTE(SUBSTITUTE(B_MSK[[#This Row],[QTY/ CTN]]," ","_",2),"(",""),")","")&amp;"_")</f>
        <v/>
      </c>
      <c r="AL335" s="5" t="str">
        <f ca="1">IF(B_MSK[[#This Row],[A_B]]="","",SEARCH("_",B_MSK[[#This Row],[A_B]]))</f>
        <v/>
      </c>
      <c r="AM335" s="5" t="str">
        <f ca="1">IF(B_MSK[[#This Row],[A_B]]="","",LEN(B_MSK[[#This Row],[A_B]]))</f>
        <v/>
      </c>
      <c r="AN335" s="5" t="str">
        <f ca="1">IF(B_MSK[[#This Row],[A_B]]="","",LEFT(B_MSK[[#This Row],[QTY/ CTN]],B_MSK[[#This Row],[A_B_1]]))</f>
        <v/>
      </c>
      <c r="AO335" s="5" t="str">
        <f ca="1">IF(B_MSK[[#This Row],[A_B]]="","",LEFT(B_MSK[[#This Row],[A_]],SEARCH(" ",B_MSK[[#This Row],[A_]])-1))</f>
        <v/>
      </c>
      <c r="AP335" s="5" t="str">
        <f ca="1">IF(B_MSK[[#This Row],[A_B]]="","",RIGHT(B_MSK[[#This Row],[A_]],LEN(B_MSK[[#This Row],[A_]])-SEARCH(" ",B_MSK[[#This Row],[A_]])))</f>
        <v/>
      </c>
      <c r="AQ3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5" s="5" t="str">
        <f ca="1">IF(B_MSK[[#This Row],[B_]]="","",LEFT(B_MSK[[#This Row],[B_]],SEARCH(" ",B_MSK[[#This Row],[B_]])))</f>
        <v/>
      </c>
      <c r="AS335" s="5" t="str">
        <f ca="1">IF(B_MSK[[#This Row],[B_]]="","",RIGHT(B_MSK[[#This Row],[B_]],LEN(B_MSK[[#This Row],[B_]])-SEARCH(" ",B_MSK[[#This Row],[B_]])))</f>
        <v/>
      </c>
      <c r="AT335" s="5" t="str">
        <f ca="1">IF(B_MSK[[#This Row],[B_2]]="LSN",12,"")</f>
        <v/>
      </c>
      <c r="AU335" s="5" t="str">
        <f ca="1">IF(B_MSK[[#This Row],[C_1]]="","","PCS")</f>
        <v/>
      </c>
      <c r="AV335" s="5" t="str">
        <f ca="1">IF(B_MSK[[#This Row],[A_1]]="","",B_MSK[[#This Row],[A_1]]*IF(B_MSK[[#This Row],[B_1]]="",1,B_MSK[[#This Row],[B_1]])*IF(B_MSK[[#This Row],[C_1]]="",1,B_MSK[[#This Row],[C_1]]))</f>
        <v/>
      </c>
      <c r="AW335" s="5" t="str">
        <f ca="1">IF(B_MSK[[#This Row],[C_2]]="",IF(B_MSK[[#This Row],[B_2]]="",IF(B_MSK[[#This Row],[A_2]]="","",B_MSK[[#This Row],[A_2]]),B_MSK[[#This Row],[B_2]]),B_MSK[[#This Row],[C_2]])</f>
        <v/>
      </c>
      <c r="AX335" s="2">
        <f ca="1">IF(ISNUMBER(B_MSK[[#This Row],[TANGGAL DATANG]]),B_MSK[[#This Row],[TANGGAL DATANG]],AX334)</f>
        <v>44938</v>
      </c>
      <c r="AY335" s="5" t="str">
        <f ca="1">IF(B_MSK[[#This Row],[DB_ROW]]="","",INDEX([3]!db[JENIS],B_MSK[[#This Row],[DB_ROW]]-1))</f>
        <v/>
      </c>
      <c r="AZ335" s="5" t="e">
        <f ca="1">IF(B_MSK[[#This Row],[A_1]]="","",B_MSK[[#This Row],[A_1]])*1</f>
        <v>#VALUE!</v>
      </c>
      <c r="BA335" s="5" t="str">
        <f ca="1">IF(B_MSK[[#This Row],[//]]="","",INDEX(INDIRECT(DIR&amp;$2:$2),B_MSK[[#This Row],[//]]))</f>
        <v/>
      </c>
      <c r="BB335" s="5" t="str">
        <f ca="1">CONCATENATE(B_MSK[[#This Row],[concat]],B_MSK[[#This Row],[HARGA_X]],B_MSK[[#This Row],[SAT]])</f>
        <v/>
      </c>
    </row>
    <row r="336" spans="1:54" x14ac:dyDescent="0.25">
      <c r="A336" s="6" t="s">
        <v>279</v>
      </c>
      <c r="B336" s="5">
        <f ca="1">IF(B_MSK[[#This Row],[N_ID]]="","",INDEX(INDIRECT(DIR&amp;$2:$2),MATCH(B_MSK[[#This Row],[N_ID]],INDIRECT(DIR&amp;"!NOTA[ID_P]"),0)))</f>
        <v>66</v>
      </c>
      <c r="C336" s="5" t="str">
        <f ca="1">IF(B_MSK[[#This Row],[//]]="","",HYPERLINK("["&amp;SUBSTITUTE(DIR,"'","")&amp;"]NOTA!D"&amp;B_MSK[[#This Row],[//]]+2,"&gt;"))</f>
        <v>&gt;</v>
      </c>
      <c r="D336" s="5">
        <f ca="1">IF(B_MSK[[#This Row],[N_ID]]="","",COUNTIF(INDIRECT(DIR&amp;"!NOTA[ID_H]"),B_MSK[[#This Row],[ID NOTA]]))</f>
        <v>9</v>
      </c>
      <c r="E33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333</v>
      </c>
      <c r="F3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6" s="7" t="str">
        <f ca="1">IF(B_MSK[[#This Row],[stt]]="ada",INDEX([2]!db[NB BM],B_MSK[DB_ROW]-1),"")</f>
        <v>P case JK PC-0719AC-36A/F Animal Calender</v>
      </c>
      <c r="H336" s="7" t="str">
        <f ca="1">IF(B_MSK[[#This Row],[//]]="","",INDEX(INDIRECT(DIR&amp;$2:$2),B_MSK[[#This Row],[//]]))</f>
        <v>ATALI MAKMUR</v>
      </c>
      <c r="I336" s="27" t="str">
        <f ca="1">IF(B_MSK[[#This Row],[//]]="","",INDEX(INDIRECT(DB_PATH&amp;$2:$2),B_MSK[[#This Row],[DB_ROW]]-1))</f>
        <v>12 BOX (24 PCS)</v>
      </c>
      <c r="J336" s="5">
        <f ca="1">IF(B_MSK[[#This Row],[//]]="","",IF(INDEX(INDIRECT(DIR&amp;$2:$2),B_MSK[[#This Row],[//]])="","",INDEX(INDIRECT(DIR&amp;$2:$2),B_MSK[[#This Row],[//]])))</f>
        <v>1</v>
      </c>
      <c r="K336" s="5">
        <f ca="1">IF(B_MSK[[#This Row],[//]]="","",IF(INDEX(INDIRECT(DIR&amp;$2:$2),B_MSK[[#This Row],[//]])="","",INDEX(INDIRECT(DIR&amp;$2:$2),B_MSK[[#This Row],[//]])))</f>
        <v>288</v>
      </c>
      <c r="L336" s="5" t="str">
        <f ca="1">IF(B_MSK[[#This Row],[//]]="","",IF(INDEX(INDIRECT(DIR&amp;$2:$2),B_MSK[[#This Row],[//]])="","",INDEX(INDIRECT(DIR&amp;$2:$2),B_MSK[[#This Row],[//]])))</f>
        <v>PCS</v>
      </c>
      <c r="M336" s="13">
        <f ca="1">IF(B_MSK[[#This Row],[//]]="","",INDEX(INDIRECT(DIR&amp;$2:$2),B_MSK[[#This Row],[//]]))</f>
        <v>4800</v>
      </c>
      <c r="N336" s="13">
        <f ca="1">IF(OR(B_MSK[[#This Row],[//]]="",),"",INDEX(INDIRECT(DIR&amp;$2:$2),B_MSK[[#This Row],[//]]))</f>
        <v>1382400</v>
      </c>
      <c r="O336" s="3">
        <f ca="1">IF(B_MSK[[#This Row],[//]]="","",IF(INDEX(INDIRECT(DIR&amp;$2:$2),B_MSK[[#This Row],[//]])=0,"",INDEX(INDIRECT(DIR&amp;$2:$2),B_MSK[[#This Row],[//]])))</f>
        <v>0.125</v>
      </c>
      <c r="P336" s="3">
        <f ca="1">IF(B_MSK[[#This Row],[//]]="","",IF(INDEX(INDIRECT(DIR&amp;$2:$2),B_MSK[[#This Row],[//]])=0,"",INDEX(INDIRECT(DIR&amp;$2:$2),B_MSK[[#This Row],[//]])))</f>
        <v>0.05</v>
      </c>
      <c r="Q336" s="12">
        <f ca="1">IF(B_MSK[[#This Row],[//]]="","",INDEX(INDIRECT(DIR&amp;$2:$2),B_MSK[[#This Row],[//]]))</f>
        <v>1149120</v>
      </c>
      <c r="R3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6" s="37">
        <f ca="1">IF(B_MSK[[#This Row],[//]]="","",INDEX(INDIRECT(DIR&amp;$2:$2),B_MSK[[#This Row],[//]]))</f>
        <v>0</v>
      </c>
      <c r="U336" s="38">
        <f ca="1">IF(SUMIF(B_MSK[NAMA BARANG],B_MSK[[#This Row],[NAMA BARANG]],B_MSK[JMLH BRG])=0,"",SUMIF(B_MSK[NAMA BARANG],B_MSK[[#This Row],[NAMA BARANG]],B_MSK[C]))</f>
        <v>1</v>
      </c>
      <c r="V336" s="7" t="str">
        <f ca="1">IF(B_MSK[[#This Row],[//]]="","",INDEX(INDIRECT(DIR&amp;$2:$2),B_MSK[[#This Row],[//]]))</f>
        <v>PENCIL CASE PC-0719AC-36A/F (ANIMAL CALENDER) JK</v>
      </c>
      <c r="W336" s="7" t="str">
        <f ca="1">LOWER(SUBSTITUTE(SUBSTITUTE(SUBSTITUTE(SUBSTITUTE(SUBSTITUTE(SUBSTITUTE(SUBSTITUTE(SUBSTITUTE(SUBSTITUTE(B_MSK[[#This Row],[N.B.nota]]," ",""),"-",""),"(",""),")",""),".",""),",",""),"/",""),"""",""),"+",""))</f>
        <v>pencilcasepc0719ac36afanimalcalenderjk</v>
      </c>
      <c r="X336" s="5" t="str">
        <f ca="1">IF(B_MSK[[#This Row],[N.B.nota]]="","",IF(MATCH(B_MSK[[#This Row],[concat]],[2]!db[NB NOTA_C],0)&gt;0,"ada",0))</f>
        <v>ada</v>
      </c>
      <c r="Y336" s="5" t="str">
        <f ca="1">IF(B_MSK[[#This Row],[N.B.nota]]="","",ADDRESS(ROW(B_MSK[QB]),COLUMN(B_MSK[QB]))&amp;":"&amp;ADDRESS(ROW(),COLUMN(B_MSK[QB])))</f>
        <v>$D$4:$D$336</v>
      </c>
      <c r="Z336" s="5">
        <f ca="1">IF(B_MSK[[#This Row],[concat]]="","",MATCH(B_MSK[[#This Row],[concat]],[2]!db[NB NOTA_C],0)+1)</f>
        <v>1743</v>
      </c>
      <c r="AA336" s="5" t="str">
        <f ca="1">IF(B_MSK[[#This Row],[//]]="","",HYPERLINK("[D:\kerja\BANK EXP\BARU\DB.XLSX]DB!e"&amp;B_MSK[[#This Row],[DB_ROW]],"&gt;"))</f>
        <v>&gt;</v>
      </c>
      <c r="AB336" s="30" t="str">
        <f ca="1">MID(B_MSK[[#This Row],[/ STN_1]],FIND(" ",B_MSK[[#This Row],[/ STN_1]])+1,LEN(B_MSK[[#This Row],[/ STN_1]]))</f>
        <v xml:space="preserve">BOX </v>
      </c>
      <c r="AC336" s="11">
        <f ca="1">IF(B_MSK[[#This Row],[//]]="","",IF(B_MSK[[#This Row],[ JUMLAH ]]="","",IF(B_MSK[[#This Row],[C]]="",B_MSK[[#This Row],[HARGA CTN]]/B_MSK[[#This Row],[JMLH BRG]],B_MSK[[#This Row],[HARGA CTN]]/B_MSK[[#This Row],[A_1]])))</f>
        <v>115200</v>
      </c>
      <c r="AD3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3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4800</v>
      </c>
      <c r="AF33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36" s="15" t="str">
        <f ca="1">IF(B_MSK[[#This Row],[HARGA_2]]="","",IF(MID(B_MSK[[#This Row],[/ STN_2]],FIND(" ",B_MSK[[#This Row],[/ STN_2]])+1,LEN(B_MSK[[#This Row],[/ STN_2]]))="LSN",B_MSK[[#This Row],[HARGA_2]]/12,""))</f>
        <v/>
      </c>
      <c r="AH336" s="7" t="str">
        <f ca="1">IF(B_MSK[[#This Row],[HARGA_3]]="","","/ "&amp;"PCS")</f>
        <v/>
      </c>
      <c r="AI336" s="15">
        <f ca="1">IF(B_MSK[[#This Row],[HARGA_3]]="",IF(B_MSK[[#This Row],[HARGA_2]]="",IF(B_MSK[[#This Row],[HARGA_1]]="","",B_MSK[[#This Row],[HARGA_1]]),B_MSK[[#This Row],[HARGA_2]]),B_MSK[[#This Row],[HARGA_3]])</f>
        <v>4800</v>
      </c>
      <c r="AJ33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6" s="5" t="str">
        <f ca="1">IF(B_MSK[[#This Row],[//]]="","",SUBSTITUTE(SUBSTITUTE(SUBSTITUTE(B_MSK[[#This Row],[QTY/ CTN]]," ","_",2),"(",""),")","")&amp;"_")</f>
        <v>12 BOX_24 PCS_</v>
      </c>
      <c r="AL336" s="5">
        <f ca="1">IF(B_MSK[[#This Row],[A_B]]="","",SEARCH("_",B_MSK[[#This Row],[A_B]]))</f>
        <v>7</v>
      </c>
      <c r="AM336" s="5">
        <f ca="1">IF(B_MSK[[#This Row],[A_B]]="","",LEN(B_MSK[[#This Row],[A_B]]))</f>
        <v>14</v>
      </c>
      <c r="AN336" s="5" t="str">
        <f ca="1">IF(B_MSK[[#This Row],[A_B]]="","",LEFT(B_MSK[[#This Row],[QTY/ CTN]],B_MSK[[#This Row],[A_B_1]]))</f>
        <v xml:space="preserve">12 BOX </v>
      </c>
      <c r="AO336" s="5" t="str">
        <f ca="1">IF(B_MSK[[#This Row],[A_B]]="","",LEFT(B_MSK[[#This Row],[A_]],SEARCH(" ",B_MSK[[#This Row],[A_]])-1))</f>
        <v>12</v>
      </c>
      <c r="AP336" s="5" t="str">
        <f ca="1">IF(B_MSK[[#This Row],[A_B]]="","",RIGHT(B_MSK[[#This Row],[A_]],LEN(B_MSK[[#This Row],[A_]])-SEARCH(" ",B_MSK[[#This Row],[A_]])))</f>
        <v xml:space="preserve">BOX </v>
      </c>
      <c r="AQ3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336" s="5" t="str">
        <f ca="1">IF(B_MSK[[#This Row],[B_]]="","",LEFT(B_MSK[[#This Row],[B_]],SEARCH(" ",B_MSK[[#This Row],[B_]])))</f>
        <v xml:space="preserve">24 </v>
      </c>
      <c r="AS336" s="5" t="str">
        <f ca="1">IF(B_MSK[[#This Row],[B_]]="","",RIGHT(B_MSK[[#This Row],[B_]],LEN(B_MSK[[#This Row],[B_]])-SEARCH(" ",B_MSK[[#This Row],[B_]])))</f>
        <v>PCS</v>
      </c>
      <c r="AT336" s="5" t="str">
        <f ca="1">IF(B_MSK[[#This Row],[B_2]]="LSN",12,"")</f>
        <v/>
      </c>
      <c r="AU336" s="5" t="str">
        <f ca="1">IF(B_MSK[[#This Row],[C_1]]="","","PCS")</f>
        <v/>
      </c>
      <c r="AV336" s="5">
        <f ca="1">IF(B_MSK[[#This Row],[A_1]]="","",B_MSK[[#This Row],[A_1]]*IF(B_MSK[[#This Row],[B_1]]="",1,B_MSK[[#This Row],[B_1]])*IF(B_MSK[[#This Row],[C_1]]="",1,B_MSK[[#This Row],[C_1]]))</f>
        <v>288</v>
      </c>
      <c r="AW336" s="5" t="str">
        <f ca="1">IF(B_MSK[[#This Row],[C_2]]="",IF(B_MSK[[#This Row],[B_2]]="",IF(B_MSK[[#This Row],[A_2]]="","",B_MSK[[#This Row],[A_2]]),B_MSK[[#This Row],[B_2]]),B_MSK[[#This Row],[C_2]])</f>
        <v>PCS</v>
      </c>
      <c r="AX336" s="2">
        <f ca="1">IF(ISNUMBER(B_MSK[[#This Row],[TANGGAL DATANG]]),B_MSK[[#This Row],[TANGGAL DATANG]],AX335)</f>
        <v>44938</v>
      </c>
      <c r="AY336" s="5" t="e">
        <f ca="1">IF(B_MSK[[#This Row],[DB_ROW]]="","",INDEX([3]!db[JENIS],B_MSK[[#This Row],[DB_ROW]]-1))</f>
        <v>#REF!</v>
      </c>
      <c r="AZ336" s="5">
        <f ca="1">IF(B_MSK[[#This Row],[A_1]]="","",B_MSK[[#This Row],[A_1]])*1</f>
        <v>12</v>
      </c>
      <c r="BA336" s="5" t="str">
        <f ca="1">IF(B_MSK[[#This Row],[//]]="","",INDEX(INDIRECT(DIR&amp;$2:$2),B_MSK[[#This Row],[//]]))</f>
        <v>ARTO MORO</v>
      </c>
      <c r="BB336" s="5" t="str">
        <f ca="1">CONCATENATE(B_MSK[[#This Row],[concat]],B_MSK[[#This Row],[HARGA_X]],B_MSK[[#This Row],[SAT]])</f>
        <v>pencilcasepc0719ac36afanimalcalenderjk4800PCS</v>
      </c>
    </row>
    <row r="337" spans="1:54" x14ac:dyDescent="0.25">
      <c r="A337" s="6" t="s">
        <v>128</v>
      </c>
      <c r="B337" s="5" t="str">
        <f ca="1">IF(B_MSK[[#This Row],[N_ID]]="","",INDEX(INDIRECT(DIR&amp;$2:$2),MATCH(B_MSK[[#This Row],[N_ID]],INDIRECT(DIR&amp;"!NOTA[ID_P]"),0)))</f>
        <v/>
      </c>
      <c r="C337" s="5" t="str">
        <f ca="1">IF(B_MSK[[#This Row],[//]]="","",HYPERLINK("["&amp;SUBSTITUTE(DIR,"'","")&amp;"]NOTA!D"&amp;B_MSK[[#This Row],[//]]+2,"&gt;"))</f>
        <v>&gt;</v>
      </c>
      <c r="D337" s="5" t="str">
        <f ca="1">IF(B_MSK[[#This Row],[N_ID]]="","",COUNTIF(INDIRECT(DIR&amp;"!NOTA[ID_H]"),B_MSK[[#This Row],[ID NOTA]]))</f>
        <v/>
      </c>
      <c r="E3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334</v>
      </c>
      <c r="F3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7" s="7" t="str">
        <f ca="1">IF(B_MSK[[#This Row],[stt]]="ada",INDEX([2]!db[NB BM],B_MSK[DB_ROW]-1),"")</f>
        <v>P case JK PC-0719TV-33A/F Travel</v>
      </c>
      <c r="H337" s="7" t="str">
        <f ca="1">IF(B_MSK[[#This Row],[//]]="","",INDEX(INDIRECT(DIR&amp;$2:$2),B_MSK[[#This Row],[//]]))</f>
        <v>ATALI MAKMUR</v>
      </c>
      <c r="I337" s="27" t="str">
        <f ca="1">IF(B_MSK[[#This Row],[//]]="","",INDEX(INDIRECT(DB_PATH&amp;$2:$2),B_MSK[[#This Row],[DB_ROW]]-1))</f>
        <v>12 BOX (24 PCS)</v>
      </c>
      <c r="J337" s="5">
        <f ca="1">IF(B_MSK[[#This Row],[//]]="","",IF(INDEX(INDIRECT(DIR&amp;$2:$2),B_MSK[[#This Row],[//]])="","",INDEX(INDIRECT(DIR&amp;$2:$2),B_MSK[[#This Row],[//]])))</f>
        <v>1</v>
      </c>
      <c r="K337" s="5">
        <f ca="1">IF(B_MSK[[#This Row],[//]]="","",IF(INDEX(INDIRECT(DIR&amp;$2:$2),B_MSK[[#This Row],[//]])="","",INDEX(INDIRECT(DIR&amp;$2:$2),B_MSK[[#This Row],[//]])))</f>
        <v>288</v>
      </c>
      <c r="L337" s="5" t="str">
        <f ca="1">IF(B_MSK[[#This Row],[//]]="","",IF(INDEX(INDIRECT(DIR&amp;$2:$2),B_MSK[[#This Row],[//]])="","",INDEX(INDIRECT(DIR&amp;$2:$2),B_MSK[[#This Row],[//]])))</f>
        <v>PCS</v>
      </c>
      <c r="M337" s="13">
        <f ca="1">IF(B_MSK[[#This Row],[//]]="","",INDEX(INDIRECT(DIR&amp;$2:$2),B_MSK[[#This Row],[//]]))</f>
        <v>4800</v>
      </c>
      <c r="N337" s="13">
        <f ca="1">IF(OR(B_MSK[[#This Row],[//]]="",),"",INDEX(INDIRECT(DIR&amp;$2:$2),B_MSK[[#This Row],[//]]))</f>
        <v>1382400</v>
      </c>
      <c r="O337" s="3">
        <f ca="1">IF(B_MSK[[#This Row],[//]]="","",IF(INDEX(INDIRECT(DIR&amp;$2:$2),B_MSK[[#This Row],[//]])=0,"",INDEX(INDIRECT(DIR&amp;$2:$2),B_MSK[[#This Row],[//]])))</f>
        <v>0.125</v>
      </c>
      <c r="P337" s="3">
        <f ca="1">IF(B_MSK[[#This Row],[//]]="","",IF(INDEX(INDIRECT(DIR&amp;$2:$2),B_MSK[[#This Row],[//]])=0,"",INDEX(INDIRECT(DIR&amp;$2:$2),B_MSK[[#This Row],[//]])))</f>
        <v>0.05</v>
      </c>
      <c r="Q337" s="12">
        <f ca="1">IF(B_MSK[[#This Row],[//]]="","",INDEX(INDIRECT(DIR&amp;$2:$2),B_MSK[[#This Row],[//]]))</f>
        <v>1149120</v>
      </c>
      <c r="R3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7" s="37">
        <f ca="1">IF(B_MSK[[#This Row],[//]]="","",INDEX(INDIRECT(DIR&amp;$2:$2),B_MSK[[#This Row],[//]]))</f>
        <v>0</v>
      </c>
      <c r="U337" s="38">
        <f ca="1">IF(SUMIF(B_MSK[NAMA BARANG],B_MSK[[#This Row],[NAMA BARANG]],B_MSK[JMLH BRG])=0,"",SUMIF(B_MSK[NAMA BARANG],B_MSK[[#This Row],[NAMA BARANG]],B_MSK[C]))</f>
        <v>1</v>
      </c>
      <c r="V337" s="7" t="str">
        <f ca="1">IF(B_MSK[[#This Row],[//]]="","",INDEX(INDIRECT(DIR&amp;$2:$2),B_MSK[[#This Row],[//]]))</f>
        <v>PENCIL CASE PC-0719TV-33A/F TRAVEL JK</v>
      </c>
      <c r="W337" s="7" t="str">
        <f ca="1">LOWER(SUBSTITUTE(SUBSTITUTE(SUBSTITUTE(SUBSTITUTE(SUBSTITUTE(SUBSTITUTE(SUBSTITUTE(SUBSTITUTE(SUBSTITUTE(B_MSK[[#This Row],[N.B.nota]]," ",""),"-",""),"(",""),")",""),".",""),",",""),"/",""),"""",""),"+",""))</f>
        <v>pencilcasepc0719tv33aftraveljk</v>
      </c>
      <c r="X337" s="5" t="str">
        <f ca="1">IF(B_MSK[[#This Row],[N.B.nota]]="","",IF(MATCH(B_MSK[[#This Row],[concat]],[2]!db[NB NOTA_C],0)&gt;0,"ada",0))</f>
        <v>ada</v>
      </c>
      <c r="Y337" s="5" t="str">
        <f ca="1">IF(B_MSK[[#This Row],[N.B.nota]]="","",ADDRESS(ROW(B_MSK[QB]),COLUMN(B_MSK[QB]))&amp;":"&amp;ADDRESS(ROW(),COLUMN(B_MSK[QB])))</f>
        <v>$D$4:$D$337</v>
      </c>
      <c r="Z337" s="5">
        <f ca="1">IF(B_MSK[[#This Row],[concat]]="","",MATCH(B_MSK[[#This Row],[concat]],[2]!db[NB NOTA_C],0)+1)</f>
        <v>1755</v>
      </c>
      <c r="AA337" s="5" t="str">
        <f ca="1">IF(B_MSK[[#This Row],[//]]="","",HYPERLINK("[D:\kerja\BANK EXP\BARU\DB.XLSX]DB!e"&amp;B_MSK[[#This Row],[DB_ROW]],"&gt;"))</f>
        <v>&gt;</v>
      </c>
      <c r="AB337" s="30" t="str">
        <f ca="1">MID(B_MSK[[#This Row],[/ STN_1]],FIND(" ",B_MSK[[#This Row],[/ STN_1]])+1,LEN(B_MSK[[#This Row],[/ STN_1]]))</f>
        <v xml:space="preserve">BOX </v>
      </c>
      <c r="AC337" s="11">
        <f ca="1">IF(B_MSK[[#This Row],[//]]="","",IF(B_MSK[[#This Row],[ JUMLAH ]]="","",IF(B_MSK[[#This Row],[C]]="",B_MSK[[#This Row],[HARGA CTN]]/B_MSK[[#This Row],[JMLH BRG]],B_MSK[[#This Row],[HARGA CTN]]/B_MSK[[#This Row],[A_1]])))</f>
        <v>115200</v>
      </c>
      <c r="AD3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3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4800</v>
      </c>
      <c r="AF33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37" s="15" t="str">
        <f ca="1">IF(B_MSK[[#This Row],[HARGA_2]]="","",IF(MID(B_MSK[[#This Row],[/ STN_2]],FIND(" ",B_MSK[[#This Row],[/ STN_2]])+1,LEN(B_MSK[[#This Row],[/ STN_2]]))="LSN",B_MSK[[#This Row],[HARGA_2]]/12,""))</f>
        <v/>
      </c>
      <c r="AH337" s="7" t="str">
        <f ca="1">IF(B_MSK[[#This Row],[HARGA_3]]="","","/ "&amp;"PCS")</f>
        <v/>
      </c>
      <c r="AI337" s="15">
        <f ca="1">IF(B_MSK[[#This Row],[HARGA_3]]="",IF(B_MSK[[#This Row],[HARGA_2]]="",IF(B_MSK[[#This Row],[HARGA_1]]="","",B_MSK[[#This Row],[HARGA_1]]),B_MSK[[#This Row],[HARGA_2]]),B_MSK[[#This Row],[HARGA_3]])</f>
        <v>4800</v>
      </c>
      <c r="AJ3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7" s="5" t="str">
        <f ca="1">IF(B_MSK[[#This Row],[//]]="","",SUBSTITUTE(SUBSTITUTE(SUBSTITUTE(B_MSK[[#This Row],[QTY/ CTN]]," ","_",2),"(",""),")","")&amp;"_")</f>
        <v>12 BOX_24 PCS_</v>
      </c>
      <c r="AL337" s="5">
        <f ca="1">IF(B_MSK[[#This Row],[A_B]]="","",SEARCH("_",B_MSK[[#This Row],[A_B]]))</f>
        <v>7</v>
      </c>
      <c r="AM337" s="5">
        <f ca="1">IF(B_MSK[[#This Row],[A_B]]="","",LEN(B_MSK[[#This Row],[A_B]]))</f>
        <v>14</v>
      </c>
      <c r="AN337" s="5" t="str">
        <f ca="1">IF(B_MSK[[#This Row],[A_B]]="","",LEFT(B_MSK[[#This Row],[QTY/ CTN]],B_MSK[[#This Row],[A_B_1]]))</f>
        <v xml:space="preserve">12 BOX </v>
      </c>
      <c r="AO337" s="5" t="str">
        <f ca="1">IF(B_MSK[[#This Row],[A_B]]="","",LEFT(B_MSK[[#This Row],[A_]],SEARCH(" ",B_MSK[[#This Row],[A_]])-1))</f>
        <v>12</v>
      </c>
      <c r="AP337" s="5" t="str">
        <f ca="1">IF(B_MSK[[#This Row],[A_B]]="","",RIGHT(B_MSK[[#This Row],[A_]],LEN(B_MSK[[#This Row],[A_]])-SEARCH(" ",B_MSK[[#This Row],[A_]])))</f>
        <v xml:space="preserve">BOX </v>
      </c>
      <c r="AQ3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337" s="5" t="str">
        <f ca="1">IF(B_MSK[[#This Row],[B_]]="","",LEFT(B_MSK[[#This Row],[B_]],SEARCH(" ",B_MSK[[#This Row],[B_]])))</f>
        <v xml:space="preserve">24 </v>
      </c>
      <c r="AS337" s="5" t="str">
        <f ca="1">IF(B_MSK[[#This Row],[B_]]="","",RIGHT(B_MSK[[#This Row],[B_]],LEN(B_MSK[[#This Row],[B_]])-SEARCH(" ",B_MSK[[#This Row],[B_]])))</f>
        <v>PCS</v>
      </c>
      <c r="AT337" s="5" t="str">
        <f ca="1">IF(B_MSK[[#This Row],[B_2]]="LSN",12,"")</f>
        <v/>
      </c>
      <c r="AU337" s="5" t="str">
        <f ca="1">IF(B_MSK[[#This Row],[C_1]]="","","PCS")</f>
        <v/>
      </c>
      <c r="AV337" s="5">
        <f ca="1">IF(B_MSK[[#This Row],[A_1]]="","",B_MSK[[#This Row],[A_1]]*IF(B_MSK[[#This Row],[B_1]]="",1,B_MSK[[#This Row],[B_1]])*IF(B_MSK[[#This Row],[C_1]]="",1,B_MSK[[#This Row],[C_1]]))</f>
        <v>288</v>
      </c>
      <c r="AW337" s="5" t="str">
        <f ca="1">IF(B_MSK[[#This Row],[C_2]]="",IF(B_MSK[[#This Row],[B_2]]="",IF(B_MSK[[#This Row],[A_2]]="","",B_MSK[[#This Row],[A_2]]),B_MSK[[#This Row],[B_2]]),B_MSK[[#This Row],[C_2]])</f>
        <v>PCS</v>
      </c>
      <c r="AX337" s="2">
        <f ca="1">IF(ISNUMBER(B_MSK[[#This Row],[TANGGAL DATANG]]),B_MSK[[#This Row],[TANGGAL DATANG]],AX336)</f>
        <v>44938</v>
      </c>
      <c r="AY337" s="5" t="e">
        <f ca="1">IF(B_MSK[[#This Row],[DB_ROW]]="","",INDEX([3]!db[JENIS],B_MSK[[#This Row],[DB_ROW]]-1))</f>
        <v>#REF!</v>
      </c>
      <c r="AZ337" s="5">
        <f ca="1">IF(B_MSK[[#This Row],[A_1]]="","",B_MSK[[#This Row],[A_1]])*1</f>
        <v>12</v>
      </c>
      <c r="BA337" s="5" t="str">
        <f ca="1">IF(B_MSK[[#This Row],[//]]="","",INDEX(INDIRECT(DIR&amp;$2:$2),B_MSK[[#This Row],[//]]))</f>
        <v>ARTO MORO</v>
      </c>
      <c r="BB337" s="5" t="str">
        <f ca="1">CONCATENATE(B_MSK[[#This Row],[concat]],B_MSK[[#This Row],[HARGA_X]],B_MSK[[#This Row],[SAT]])</f>
        <v>pencilcasepc0719tv33aftraveljk4800PCS</v>
      </c>
    </row>
    <row r="338" spans="1:54" x14ac:dyDescent="0.25">
      <c r="A338" s="6" t="s">
        <v>128</v>
      </c>
      <c r="B338" s="5" t="str">
        <f ca="1">IF(B_MSK[[#This Row],[N_ID]]="","",INDEX(INDIRECT(DIR&amp;$2:$2),MATCH(B_MSK[[#This Row],[N_ID]],INDIRECT(DIR&amp;"!NOTA[ID_P]"),0)))</f>
        <v/>
      </c>
      <c r="C338" s="5" t="str">
        <f ca="1">IF(B_MSK[[#This Row],[//]]="","",HYPERLINK("["&amp;SUBSTITUTE(DIR,"'","")&amp;"]NOTA!D"&amp;B_MSK[[#This Row],[//]]+2,"&gt;"))</f>
        <v>&gt;</v>
      </c>
      <c r="D338" s="5" t="str">
        <f ca="1">IF(B_MSK[[#This Row],[N_ID]]="","",COUNTIF(INDIRECT(DIR&amp;"!NOTA[ID_H]"),B_MSK[[#This Row],[ID NOTA]]))</f>
        <v/>
      </c>
      <c r="E3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335</v>
      </c>
      <c r="F3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8" s="7" t="str">
        <f ca="1">IF(B_MSK[[#This Row],[stt]]="ada",INDEX([2]!db[NB BM],B_MSK[DB_ROW]-1),"")</f>
        <v>P case JK PC-0719PSTL-35 Biru</v>
      </c>
      <c r="H338" s="7" t="str">
        <f ca="1">IF(B_MSK[[#This Row],[//]]="","",INDEX(INDIRECT(DIR&amp;$2:$2),B_MSK[[#This Row],[//]]))</f>
        <v>ATALI MAKMUR</v>
      </c>
      <c r="I338" s="27" t="str">
        <f ca="1">IF(B_MSK[[#This Row],[//]]="","",INDEX(INDIRECT(DB_PATH&amp;$2:$2),B_MSK[[#This Row],[DB_ROW]]-1))</f>
        <v>288 PCS</v>
      </c>
      <c r="J338" s="5" t="str">
        <f ca="1">IF(B_MSK[[#This Row],[//]]="","",IF(INDEX(INDIRECT(DIR&amp;$2:$2),B_MSK[[#This Row],[//]])="","",INDEX(INDIRECT(DIR&amp;$2:$2),B_MSK[[#This Row],[//]])))</f>
        <v/>
      </c>
      <c r="K338" s="5">
        <f ca="1">IF(B_MSK[[#This Row],[//]]="","",IF(INDEX(INDIRECT(DIR&amp;$2:$2),B_MSK[[#This Row],[//]])="","",INDEX(INDIRECT(DIR&amp;$2:$2),B_MSK[[#This Row],[//]])))</f>
        <v>72</v>
      </c>
      <c r="L338" s="5" t="str">
        <f ca="1">IF(B_MSK[[#This Row],[//]]="","",IF(INDEX(INDIRECT(DIR&amp;$2:$2),B_MSK[[#This Row],[//]])="","",INDEX(INDIRECT(DIR&amp;$2:$2),B_MSK[[#This Row],[//]])))</f>
        <v>PCS</v>
      </c>
      <c r="M338" s="13">
        <f ca="1">IF(B_MSK[[#This Row],[//]]="","",INDEX(INDIRECT(DIR&amp;$2:$2),B_MSK[[#This Row],[//]]))</f>
        <v>4800</v>
      </c>
      <c r="N338" s="13">
        <f ca="1">IF(OR(B_MSK[[#This Row],[//]]="",),"",INDEX(INDIRECT(DIR&amp;$2:$2),B_MSK[[#This Row],[//]]))</f>
        <v>345600</v>
      </c>
      <c r="O338" s="3">
        <f ca="1">IF(B_MSK[[#This Row],[//]]="","",IF(INDEX(INDIRECT(DIR&amp;$2:$2),B_MSK[[#This Row],[//]])=0,"",INDEX(INDIRECT(DIR&amp;$2:$2),B_MSK[[#This Row],[//]])))</f>
        <v>0.125</v>
      </c>
      <c r="P338" s="3">
        <f ca="1">IF(B_MSK[[#This Row],[//]]="","",IF(INDEX(INDIRECT(DIR&amp;$2:$2),B_MSK[[#This Row],[//]])=0,"",INDEX(INDIRECT(DIR&amp;$2:$2),B_MSK[[#This Row],[//]])))</f>
        <v>0.05</v>
      </c>
      <c r="Q338" s="12">
        <f ca="1">IF(B_MSK[[#This Row],[//]]="","",INDEX(INDIRECT(DIR&amp;$2:$2),B_MSK[[#This Row],[//]]))</f>
        <v>287280</v>
      </c>
      <c r="R3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8" s="37">
        <f ca="1">IF(B_MSK[[#This Row],[//]]="","",INDEX(INDIRECT(DIR&amp;$2:$2),B_MSK[[#This Row],[//]]))</f>
        <v>0</v>
      </c>
      <c r="U338" s="38">
        <f ca="1">IF(SUMIF(B_MSK[NAMA BARANG],B_MSK[[#This Row],[NAMA BARANG]],B_MSK[JMLH BRG])=0,"",SUMIF(B_MSK[NAMA BARANG],B_MSK[[#This Row],[NAMA BARANG]],B_MSK[C]))</f>
        <v>0</v>
      </c>
      <c r="V338" s="7" t="str">
        <f ca="1">IF(B_MSK[[#This Row],[//]]="","",INDEX(INDIRECT(DIR&amp;$2:$2),B_MSK[[#This Row],[//]]))</f>
        <v>PENCIL CASE PC-0719 PSTL -35 (BLUE) JK</v>
      </c>
      <c r="W338" s="7" t="str">
        <f ca="1">LOWER(SUBSTITUTE(SUBSTITUTE(SUBSTITUTE(SUBSTITUTE(SUBSTITUTE(SUBSTITUTE(SUBSTITUTE(SUBSTITUTE(SUBSTITUTE(B_MSK[[#This Row],[N.B.nota]]," ",""),"-",""),"(",""),")",""),".",""),",",""),"/",""),"""",""),"+",""))</f>
        <v>pencilcasepc0719pstl35bluejk</v>
      </c>
      <c r="X338" s="5" t="str">
        <f ca="1">IF(B_MSK[[#This Row],[N.B.nota]]="","",IF(MATCH(B_MSK[[#This Row],[concat]],[2]!db[NB NOTA_C],0)&gt;0,"ada",0))</f>
        <v>ada</v>
      </c>
      <c r="Y338" s="5" t="str">
        <f ca="1">IF(B_MSK[[#This Row],[N.B.nota]]="","",ADDRESS(ROW(B_MSK[QB]),COLUMN(B_MSK[QB]))&amp;":"&amp;ADDRESS(ROW(),COLUMN(B_MSK[QB])))</f>
        <v>$D$4:$D$338</v>
      </c>
      <c r="Z338" s="5">
        <f ca="1">IF(B_MSK[[#This Row],[concat]]="","",MATCH(B_MSK[[#This Row],[concat]],[2]!db[NB NOTA_C],0)+1)</f>
        <v>1750</v>
      </c>
      <c r="AA338" s="5" t="str">
        <f ca="1">IF(B_MSK[[#This Row],[//]]="","",HYPERLINK("[D:\kerja\BANK EXP\BARU\DB.XLSX]DB!e"&amp;B_MSK[[#This Row],[DB_ROW]],"&gt;"))</f>
        <v>&gt;</v>
      </c>
      <c r="AB338" s="30" t="str">
        <f ca="1">MID(B_MSK[[#This Row],[/ STN_1]],FIND(" ",B_MSK[[#This Row],[/ STN_1]])+1,LEN(B_MSK[[#This Row],[/ STN_1]]))</f>
        <v>PCS</v>
      </c>
      <c r="AC338" s="11">
        <f ca="1">IF(B_MSK[[#This Row],[//]]="","",IF(B_MSK[[#This Row],[ JUMLAH ]]="","",IF(B_MSK[[#This Row],[C]]="",B_MSK[[#This Row],[HARGA CTN]]/B_MSK[[#This Row],[JMLH BRG]],B_MSK[[#This Row],[HARGA CTN]]/B_MSK[[#This Row],[A_1]])))</f>
        <v>4800</v>
      </c>
      <c r="AD3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8" s="15" t="str">
        <f ca="1">IF(B_MSK[[#This Row],[HARGA_2]]="","",IF(MID(B_MSK[[#This Row],[/ STN_2]],FIND(" ",B_MSK[[#This Row],[/ STN_2]])+1,LEN(B_MSK[[#This Row],[/ STN_2]]))="LSN",B_MSK[[#This Row],[HARGA_2]]/12,""))</f>
        <v/>
      </c>
      <c r="AH338" s="7" t="str">
        <f ca="1">IF(B_MSK[[#This Row],[HARGA_3]]="","","/ "&amp;"PCS")</f>
        <v/>
      </c>
      <c r="AI338" s="15">
        <f ca="1">IF(B_MSK[[#This Row],[HARGA_3]]="",IF(B_MSK[[#This Row],[HARGA_2]]="",IF(B_MSK[[#This Row],[HARGA_1]]="","",B_MSK[[#This Row],[HARGA_1]]),B_MSK[[#This Row],[HARGA_2]]),B_MSK[[#This Row],[HARGA_3]])</f>
        <v>4800</v>
      </c>
      <c r="AJ33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8" s="5" t="str">
        <f ca="1">IF(B_MSK[[#This Row],[//]]="","",SUBSTITUTE(SUBSTITUTE(SUBSTITUTE(B_MSK[[#This Row],[QTY/ CTN]]," ","_",2),"(",""),")","")&amp;"_")</f>
        <v>288 PCS_</v>
      </c>
      <c r="AL338" s="5">
        <f ca="1">IF(B_MSK[[#This Row],[A_B]]="","",SEARCH("_",B_MSK[[#This Row],[A_B]]))</f>
        <v>8</v>
      </c>
      <c r="AM338" s="5">
        <f ca="1">IF(B_MSK[[#This Row],[A_B]]="","",LEN(B_MSK[[#This Row],[A_B]]))</f>
        <v>8</v>
      </c>
      <c r="AN338" s="5" t="str">
        <f ca="1">IF(B_MSK[[#This Row],[A_B]]="","",LEFT(B_MSK[[#This Row],[QTY/ CTN]],B_MSK[[#This Row],[A_B_1]]))</f>
        <v>288 PCS</v>
      </c>
      <c r="AO338" s="5" t="str">
        <f ca="1">IF(B_MSK[[#This Row],[A_B]]="","",LEFT(B_MSK[[#This Row],[A_]],SEARCH(" ",B_MSK[[#This Row],[A_]])-1))</f>
        <v>288</v>
      </c>
      <c r="AP338" s="5" t="str">
        <f ca="1">IF(B_MSK[[#This Row],[A_B]]="","",RIGHT(B_MSK[[#This Row],[A_]],LEN(B_MSK[[#This Row],[A_]])-SEARCH(" ",B_MSK[[#This Row],[A_]])))</f>
        <v>PCS</v>
      </c>
      <c r="AQ3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8" s="5" t="str">
        <f ca="1">IF(B_MSK[[#This Row],[B_]]="","",LEFT(B_MSK[[#This Row],[B_]],SEARCH(" ",B_MSK[[#This Row],[B_]])))</f>
        <v/>
      </c>
      <c r="AS338" s="5" t="str">
        <f ca="1">IF(B_MSK[[#This Row],[B_]]="","",RIGHT(B_MSK[[#This Row],[B_]],LEN(B_MSK[[#This Row],[B_]])-SEARCH(" ",B_MSK[[#This Row],[B_]])))</f>
        <v/>
      </c>
      <c r="AT338" s="5" t="str">
        <f ca="1">IF(B_MSK[[#This Row],[B_2]]="LSN",12,"")</f>
        <v/>
      </c>
      <c r="AU338" s="5" t="str">
        <f ca="1">IF(B_MSK[[#This Row],[C_1]]="","","PCS")</f>
        <v/>
      </c>
      <c r="AV338" s="5">
        <f ca="1">IF(B_MSK[[#This Row],[A_1]]="","",B_MSK[[#This Row],[A_1]]*IF(B_MSK[[#This Row],[B_1]]="",1,B_MSK[[#This Row],[B_1]])*IF(B_MSK[[#This Row],[C_1]]="",1,B_MSK[[#This Row],[C_1]]))</f>
        <v>288</v>
      </c>
      <c r="AW338" s="5" t="str">
        <f ca="1">IF(B_MSK[[#This Row],[C_2]]="",IF(B_MSK[[#This Row],[B_2]]="",IF(B_MSK[[#This Row],[A_2]]="","",B_MSK[[#This Row],[A_2]]),B_MSK[[#This Row],[B_2]]),B_MSK[[#This Row],[C_2]])</f>
        <v>PCS</v>
      </c>
      <c r="AX338" s="2">
        <f ca="1">IF(ISNUMBER(B_MSK[[#This Row],[TANGGAL DATANG]]),B_MSK[[#This Row],[TANGGAL DATANG]],AX337)</f>
        <v>44938</v>
      </c>
      <c r="AY338" s="5" t="e">
        <f ca="1">IF(B_MSK[[#This Row],[DB_ROW]]="","",INDEX([3]!db[JENIS],B_MSK[[#This Row],[DB_ROW]]-1))</f>
        <v>#REF!</v>
      </c>
      <c r="AZ338" s="5">
        <f ca="1">IF(B_MSK[[#This Row],[A_1]]="","",B_MSK[[#This Row],[A_1]])*1</f>
        <v>288</v>
      </c>
      <c r="BA338" s="5" t="str">
        <f ca="1">IF(B_MSK[[#This Row],[//]]="","",INDEX(INDIRECT(DIR&amp;$2:$2),B_MSK[[#This Row],[//]]))</f>
        <v>ARTO MORO</v>
      </c>
      <c r="BB338" s="5" t="str">
        <f ca="1">CONCATENATE(B_MSK[[#This Row],[concat]],B_MSK[[#This Row],[HARGA_X]],B_MSK[[#This Row],[SAT]])</f>
        <v>pencilcasepc0719pstl35bluejk4800PCS</v>
      </c>
    </row>
    <row r="339" spans="1:54" x14ac:dyDescent="0.25">
      <c r="A339" s="6" t="s">
        <v>128</v>
      </c>
      <c r="B339" s="5" t="str">
        <f ca="1">IF(B_MSK[[#This Row],[N_ID]]="","",INDEX(INDIRECT(DIR&amp;$2:$2),MATCH(B_MSK[[#This Row],[N_ID]],INDIRECT(DIR&amp;"!NOTA[ID_P]"),0)))</f>
        <v/>
      </c>
      <c r="C339" s="5" t="str">
        <f ca="1">IF(B_MSK[[#This Row],[//]]="","",HYPERLINK("["&amp;SUBSTITUTE(DIR,"'","")&amp;"]NOTA!D"&amp;B_MSK[[#This Row],[//]]+2,"&gt;"))</f>
        <v>&gt;</v>
      </c>
      <c r="D339" s="5" t="str">
        <f ca="1">IF(B_MSK[[#This Row],[N_ID]]="","",COUNTIF(INDIRECT(DIR&amp;"!NOTA[ID_H]"),B_MSK[[#This Row],[ID NOTA]]))</f>
        <v/>
      </c>
      <c r="E3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336</v>
      </c>
      <c r="F3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9" s="7" t="str">
        <f ca="1">IF(B_MSK[[#This Row],[stt]]="ada",INDEX([2]!db[NB BM],B_MSK[DB_ROW]-1),"")</f>
        <v>P case JK PC-0719PSTL-35 Hijau</v>
      </c>
      <c r="H339" s="7" t="str">
        <f ca="1">IF(B_MSK[[#This Row],[//]]="","",INDEX(INDIRECT(DIR&amp;$2:$2),B_MSK[[#This Row],[//]]))</f>
        <v>ATALI MAKMUR</v>
      </c>
      <c r="I339" s="27" t="str">
        <f ca="1">IF(B_MSK[[#This Row],[//]]="","",INDEX(INDIRECT(DB_PATH&amp;$2:$2),B_MSK[[#This Row],[DB_ROW]]-1))</f>
        <v>288 PCS</v>
      </c>
      <c r="J339" s="5" t="str">
        <f ca="1">IF(B_MSK[[#This Row],[//]]="","",IF(INDEX(INDIRECT(DIR&amp;$2:$2),B_MSK[[#This Row],[//]])="","",INDEX(INDIRECT(DIR&amp;$2:$2),B_MSK[[#This Row],[//]])))</f>
        <v/>
      </c>
      <c r="K339" s="5">
        <f ca="1">IF(B_MSK[[#This Row],[//]]="","",IF(INDEX(INDIRECT(DIR&amp;$2:$2),B_MSK[[#This Row],[//]])="","",INDEX(INDIRECT(DIR&amp;$2:$2),B_MSK[[#This Row],[//]])))</f>
        <v>72</v>
      </c>
      <c r="L339" s="5" t="str">
        <f ca="1">IF(B_MSK[[#This Row],[//]]="","",IF(INDEX(INDIRECT(DIR&amp;$2:$2),B_MSK[[#This Row],[//]])="","",INDEX(INDIRECT(DIR&amp;$2:$2),B_MSK[[#This Row],[//]])))</f>
        <v>PCS</v>
      </c>
      <c r="M339" s="13">
        <f ca="1">IF(B_MSK[[#This Row],[//]]="","",INDEX(INDIRECT(DIR&amp;$2:$2),B_MSK[[#This Row],[//]]))</f>
        <v>4800</v>
      </c>
      <c r="N339" s="13">
        <f ca="1">IF(OR(B_MSK[[#This Row],[//]]="",),"",INDEX(INDIRECT(DIR&amp;$2:$2),B_MSK[[#This Row],[//]]))</f>
        <v>345600</v>
      </c>
      <c r="O339" s="3">
        <f ca="1">IF(B_MSK[[#This Row],[//]]="","",IF(INDEX(INDIRECT(DIR&amp;$2:$2),B_MSK[[#This Row],[//]])=0,"",INDEX(INDIRECT(DIR&amp;$2:$2),B_MSK[[#This Row],[//]])))</f>
        <v>0.125</v>
      </c>
      <c r="P339" s="3">
        <f ca="1">IF(B_MSK[[#This Row],[//]]="","",IF(INDEX(INDIRECT(DIR&amp;$2:$2),B_MSK[[#This Row],[//]])=0,"",INDEX(INDIRECT(DIR&amp;$2:$2),B_MSK[[#This Row],[//]])))</f>
        <v>0.05</v>
      </c>
      <c r="Q339" s="12">
        <f ca="1">IF(B_MSK[[#This Row],[//]]="","",INDEX(INDIRECT(DIR&amp;$2:$2),B_MSK[[#This Row],[//]]))</f>
        <v>287280</v>
      </c>
      <c r="R3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9" s="37">
        <f ca="1">IF(B_MSK[[#This Row],[//]]="","",INDEX(INDIRECT(DIR&amp;$2:$2),B_MSK[[#This Row],[//]]))</f>
        <v>0</v>
      </c>
      <c r="U339" s="38">
        <f ca="1">IF(SUMIF(B_MSK[NAMA BARANG],B_MSK[[#This Row],[NAMA BARANG]],B_MSK[JMLH BRG])=0,"",SUMIF(B_MSK[NAMA BARANG],B_MSK[[#This Row],[NAMA BARANG]],B_MSK[C]))</f>
        <v>0</v>
      </c>
      <c r="V339" s="7" t="str">
        <f ca="1">IF(B_MSK[[#This Row],[//]]="","",INDEX(INDIRECT(DIR&amp;$2:$2),B_MSK[[#This Row],[//]]))</f>
        <v>PENCIL CASE PC-0719 PSTL -35 (GREEN) JK</v>
      </c>
      <c r="W339" s="7" t="str">
        <f ca="1">LOWER(SUBSTITUTE(SUBSTITUTE(SUBSTITUTE(SUBSTITUTE(SUBSTITUTE(SUBSTITUTE(SUBSTITUTE(SUBSTITUTE(SUBSTITUTE(B_MSK[[#This Row],[N.B.nota]]," ",""),"-",""),"(",""),")",""),".",""),",",""),"/",""),"""",""),"+",""))</f>
        <v>pencilcasepc0719pstl35greenjk</v>
      </c>
      <c r="X339" s="5" t="str">
        <f ca="1">IF(B_MSK[[#This Row],[N.B.nota]]="","",IF(MATCH(B_MSK[[#This Row],[concat]],[2]!db[NB NOTA_C],0)&gt;0,"ada",0))</f>
        <v>ada</v>
      </c>
      <c r="Y339" s="5" t="str">
        <f ca="1">IF(B_MSK[[#This Row],[N.B.nota]]="","",ADDRESS(ROW(B_MSK[QB]),COLUMN(B_MSK[QB]))&amp;":"&amp;ADDRESS(ROW(),COLUMN(B_MSK[QB])))</f>
        <v>$D$4:$D$339</v>
      </c>
      <c r="Z339" s="5">
        <f ca="1">IF(B_MSK[[#This Row],[concat]]="","",MATCH(B_MSK[[#This Row],[concat]],[2]!db[NB NOTA_C],0)+1)</f>
        <v>1751</v>
      </c>
      <c r="AA339" s="5" t="str">
        <f ca="1">IF(B_MSK[[#This Row],[//]]="","",HYPERLINK("[D:\kerja\BANK EXP\BARU\DB.XLSX]DB!e"&amp;B_MSK[[#This Row],[DB_ROW]],"&gt;"))</f>
        <v>&gt;</v>
      </c>
      <c r="AB339" s="30" t="str">
        <f ca="1">MID(B_MSK[[#This Row],[/ STN_1]],FIND(" ",B_MSK[[#This Row],[/ STN_1]])+1,LEN(B_MSK[[#This Row],[/ STN_1]]))</f>
        <v>PCS</v>
      </c>
      <c r="AC339" s="11">
        <f ca="1">IF(B_MSK[[#This Row],[//]]="","",IF(B_MSK[[#This Row],[ JUMLAH ]]="","",IF(B_MSK[[#This Row],[C]]="",B_MSK[[#This Row],[HARGA CTN]]/B_MSK[[#This Row],[JMLH BRG]],B_MSK[[#This Row],[HARGA CTN]]/B_MSK[[#This Row],[A_1]])))</f>
        <v>4800</v>
      </c>
      <c r="AD3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9" s="15" t="str">
        <f ca="1">IF(B_MSK[[#This Row],[HARGA_2]]="","",IF(MID(B_MSK[[#This Row],[/ STN_2]],FIND(" ",B_MSK[[#This Row],[/ STN_2]])+1,LEN(B_MSK[[#This Row],[/ STN_2]]))="LSN",B_MSK[[#This Row],[HARGA_2]]/12,""))</f>
        <v/>
      </c>
      <c r="AH339" s="7" t="str">
        <f ca="1">IF(B_MSK[[#This Row],[HARGA_3]]="","","/ "&amp;"PCS")</f>
        <v/>
      </c>
      <c r="AI339" s="15">
        <f ca="1">IF(B_MSK[[#This Row],[HARGA_3]]="",IF(B_MSK[[#This Row],[HARGA_2]]="",IF(B_MSK[[#This Row],[HARGA_1]]="","",B_MSK[[#This Row],[HARGA_1]]),B_MSK[[#This Row],[HARGA_2]]),B_MSK[[#This Row],[HARGA_3]])</f>
        <v>4800</v>
      </c>
      <c r="AJ33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9" s="5" t="str">
        <f ca="1">IF(B_MSK[[#This Row],[//]]="","",SUBSTITUTE(SUBSTITUTE(SUBSTITUTE(B_MSK[[#This Row],[QTY/ CTN]]," ","_",2),"(",""),")","")&amp;"_")</f>
        <v>288 PCS_</v>
      </c>
      <c r="AL339" s="5">
        <f ca="1">IF(B_MSK[[#This Row],[A_B]]="","",SEARCH("_",B_MSK[[#This Row],[A_B]]))</f>
        <v>8</v>
      </c>
      <c r="AM339" s="5">
        <f ca="1">IF(B_MSK[[#This Row],[A_B]]="","",LEN(B_MSK[[#This Row],[A_B]]))</f>
        <v>8</v>
      </c>
      <c r="AN339" s="5" t="str">
        <f ca="1">IF(B_MSK[[#This Row],[A_B]]="","",LEFT(B_MSK[[#This Row],[QTY/ CTN]],B_MSK[[#This Row],[A_B_1]]))</f>
        <v>288 PCS</v>
      </c>
      <c r="AO339" s="5" t="str">
        <f ca="1">IF(B_MSK[[#This Row],[A_B]]="","",LEFT(B_MSK[[#This Row],[A_]],SEARCH(" ",B_MSK[[#This Row],[A_]])-1))</f>
        <v>288</v>
      </c>
      <c r="AP339" s="5" t="str">
        <f ca="1">IF(B_MSK[[#This Row],[A_B]]="","",RIGHT(B_MSK[[#This Row],[A_]],LEN(B_MSK[[#This Row],[A_]])-SEARCH(" ",B_MSK[[#This Row],[A_]])))</f>
        <v>PCS</v>
      </c>
      <c r="AQ3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9" s="5" t="str">
        <f ca="1">IF(B_MSK[[#This Row],[B_]]="","",LEFT(B_MSK[[#This Row],[B_]],SEARCH(" ",B_MSK[[#This Row],[B_]])))</f>
        <v/>
      </c>
      <c r="AS339" s="5" t="str">
        <f ca="1">IF(B_MSK[[#This Row],[B_]]="","",RIGHT(B_MSK[[#This Row],[B_]],LEN(B_MSK[[#This Row],[B_]])-SEARCH(" ",B_MSK[[#This Row],[B_]])))</f>
        <v/>
      </c>
      <c r="AT339" s="5" t="str">
        <f ca="1">IF(B_MSK[[#This Row],[B_2]]="LSN",12,"")</f>
        <v/>
      </c>
      <c r="AU339" s="5" t="str">
        <f ca="1">IF(B_MSK[[#This Row],[C_1]]="","","PCS")</f>
        <v/>
      </c>
      <c r="AV339" s="5">
        <f ca="1">IF(B_MSK[[#This Row],[A_1]]="","",B_MSK[[#This Row],[A_1]]*IF(B_MSK[[#This Row],[B_1]]="",1,B_MSK[[#This Row],[B_1]])*IF(B_MSK[[#This Row],[C_1]]="",1,B_MSK[[#This Row],[C_1]]))</f>
        <v>288</v>
      </c>
      <c r="AW339" s="5" t="str">
        <f ca="1">IF(B_MSK[[#This Row],[C_2]]="",IF(B_MSK[[#This Row],[B_2]]="",IF(B_MSK[[#This Row],[A_2]]="","",B_MSK[[#This Row],[A_2]]),B_MSK[[#This Row],[B_2]]),B_MSK[[#This Row],[C_2]])</f>
        <v>PCS</v>
      </c>
      <c r="AX339" s="2">
        <f ca="1">IF(ISNUMBER(B_MSK[[#This Row],[TANGGAL DATANG]]),B_MSK[[#This Row],[TANGGAL DATANG]],AX338)</f>
        <v>44938</v>
      </c>
      <c r="AY339" s="5" t="e">
        <f ca="1">IF(B_MSK[[#This Row],[DB_ROW]]="","",INDEX([3]!db[JENIS],B_MSK[[#This Row],[DB_ROW]]-1))</f>
        <v>#REF!</v>
      </c>
      <c r="AZ339" s="5">
        <f ca="1">IF(B_MSK[[#This Row],[A_1]]="","",B_MSK[[#This Row],[A_1]])*1</f>
        <v>288</v>
      </c>
      <c r="BA339" s="5" t="str">
        <f ca="1">IF(B_MSK[[#This Row],[//]]="","",INDEX(INDIRECT(DIR&amp;$2:$2),B_MSK[[#This Row],[//]]))</f>
        <v>ARTO MORO</v>
      </c>
      <c r="BB339" s="5" t="str">
        <f ca="1">CONCATENATE(B_MSK[[#This Row],[concat]],B_MSK[[#This Row],[HARGA_X]],B_MSK[[#This Row],[SAT]])</f>
        <v>pencilcasepc0719pstl35greenjk4800PCS</v>
      </c>
    </row>
    <row r="340" spans="1:54" x14ac:dyDescent="0.25">
      <c r="A340" s="6" t="s">
        <v>128</v>
      </c>
      <c r="B340" s="5" t="str">
        <f ca="1">IF(B_MSK[[#This Row],[N_ID]]="","",INDEX(INDIRECT(DIR&amp;$2:$2),MATCH(B_MSK[[#This Row],[N_ID]],INDIRECT(DIR&amp;"!NOTA[ID_P]"),0)))</f>
        <v/>
      </c>
      <c r="C340" s="5" t="str">
        <f ca="1">IF(B_MSK[[#This Row],[//]]="","",HYPERLINK("["&amp;SUBSTITUTE(DIR,"'","")&amp;"]NOTA!D"&amp;B_MSK[[#This Row],[//]]+2,"&gt;"))</f>
        <v>&gt;</v>
      </c>
      <c r="D340" s="5" t="str">
        <f ca="1">IF(B_MSK[[#This Row],[N_ID]]="","",COUNTIF(INDIRECT(DIR&amp;"!NOTA[ID_H]"),B_MSK[[#This Row],[ID NOTA]]))</f>
        <v/>
      </c>
      <c r="E3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337</v>
      </c>
      <c r="F3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0" s="7" t="str">
        <f ca="1">IF(B_MSK[[#This Row],[stt]]="ada",INDEX([2]!db[NB BM],B_MSK[DB_ROW]-1),"")</f>
        <v>P case JK PC-0719PSTL-35 Pink</v>
      </c>
      <c r="H340" s="7" t="str">
        <f ca="1">IF(B_MSK[[#This Row],[//]]="","",INDEX(INDIRECT(DIR&amp;$2:$2),B_MSK[[#This Row],[//]]))</f>
        <v>ATALI MAKMUR</v>
      </c>
      <c r="I340" s="27" t="str">
        <f ca="1">IF(B_MSK[[#This Row],[//]]="","",INDEX(INDIRECT(DB_PATH&amp;$2:$2),B_MSK[[#This Row],[DB_ROW]]-1))</f>
        <v>288 PCS</v>
      </c>
      <c r="J340" s="5" t="str">
        <f ca="1">IF(B_MSK[[#This Row],[//]]="","",IF(INDEX(INDIRECT(DIR&amp;$2:$2),B_MSK[[#This Row],[//]])="","",INDEX(INDIRECT(DIR&amp;$2:$2),B_MSK[[#This Row],[//]])))</f>
        <v/>
      </c>
      <c r="K340" s="5">
        <f ca="1">IF(B_MSK[[#This Row],[//]]="","",IF(INDEX(INDIRECT(DIR&amp;$2:$2),B_MSK[[#This Row],[//]])="","",INDEX(INDIRECT(DIR&amp;$2:$2),B_MSK[[#This Row],[//]])))</f>
        <v>72</v>
      </c>
      <c r="L340" s="5" t="str">
        <f ca="1">IF(B_MSK[[#This Row],[//]]="","",IF(INDEX(INDIRECT(DIR&amp;$2:$2),B_MSK[[#This Row],[//]])="","",INDEX(INDIRECT(DIR&amp;$2:$2),B_MSK[[#This Row],[//]])))</f>
        <v>PCS</v>
      </c>
      <c r="M340" s="13">
        <f ca="1">IF(B_MSK[[#This Row],[//]]="","",INDEX(INDIRECT(DIR&amp;$2:$2),B_MSK[[#This Row],[//]]))</f>
        <v>4800</v>
      </c>
      <c r="N340" s="13">
        <f ca="1">IF(OR(B_MSK[[#This Row],[//]]="",),"",INDEX(INDIRECT(DIR&amp;$2:$2),B_MSK[[#This Row],[//]]))</f>
        <v>345600</v>
      </c>
      <c r="O340" s="3">
        <f ca="1">IF(B_MSK[[#This Row],[//]]="","",IF(INDEX(INDIRECT(DIR&amp;$2:$2),B_MSK[[#This Row],[//]])=0,"",INDEX(INDIRECT(DIR&amp;$2:$2),B_MSK[[#This Row],[//]])))</f>
        <v>0.125</v>
      </c>
      <c r="P340" s="3">
        <f ca="1">IF(B_MSK[[#This Row],[//]]="","",IF(INDEX(INDIRECT(DIR&amp;$2:$2),B_MSK[[#This Row],[//]])=0,"",INDEX(INDIRECT(DIR&amp;$2:$2),B_MSK[[#This Row],[//]])))</f>
        <v>0.05</v>
      </c>
      <c r="Q340" s="12">
        <f ca="1">IF(B_MSK[[#This Row],[//]]="","",INDEX(INDIRECT(DIR&amp;$2:$2),B_MSK[[#This Row],[//]]))</f>
        <v>287280</v>
      </c>
      <c r="R3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0" s="37">
        <f ca="1">IF(B_MSK[[#This Row],[//]]="","",INDEX(INDIRECT(DIR&amp;$2:$2),B_MSK[[#This Row],[//]]))</f>
        <v>0</v>
      </c>
      <c r="U340" s="38">
        <f ca="1">IF(SUMIF(B_MSK[NAMA BARANG],B_MSK[[#This Row],[NAMA BARANG]],B_MSK[JMLH BRG])=0,"",SUMIF(B_MSK[NAMA BARANG],B_MSK[[#This Row],[NAMA BARANG]],B_MSK[C]))</f>
        <v>0</v>
      </c>
      <c r="V340" s="7" t="str">
        <f ca="1">IF(B_MSK[[#This Row],[//]]="","",INDEX(INDIRECT(DIR&amp;$2:$2),B_MSK[[#This Row],[//]]))</f>
        <v>PENCIL CASE PC-0719 PSTL -35 (PINK) JK</v>
      </c>
      <c r="W340" s="7" t="str">
        <f ca="1">LOWER(SUBSTITUTE(SUBSTITUTE(SUBSTITUTE(SUBSTITUTE(SUBSTITUTE(SUBSTITUTE(SUBSTITUTE(SUBSTITUTE(SUBSTITUTE(B_MSK[[#This Row],[N.B.nota]]," ",""),"-",""),"(",""),")",""),".",""),",",""),"/",""),"""",""),"+",""))</f>
        <v>pencilcasepc0719pstl35pinkjk</v>
      </c>
      <c r="X340" s="5" t="str">
        <f ca="1">IF(B_MSK[[#This Row],[N.B.nota]]="","",IF(MATCH(B_MSK[[#This Row],[concat]],[2]!db[NB NOTA_C],0)&gt;0,"ada",0))</f>
        <v>ada</v>
      </c>
      <c r="Y340" s="5" t="str">
        <f ca="1">IF(B_MSK[[#This Row],[N.B.nota]]="","",ADDRESS(ROW(B_MSK[QB]),COLUMN(B_MSK[QB]))&amp;":"&amp;ADDRESS(ROW(),COLUMN(B_MSK[QB])))</f>
        <v>$D$4:$D$340</v>
      </c>
      <c r="Z340" s="5">
        <f ca="1">IF(B_MSK[[#This Row],[concat]]="","",MATCH(B_MSK[[#This Row],[concat]],[2]!db[NB NOTA_C],0)+1)</f>
        <v>1752</v>
      </c>
      <c r="AA340" s="5" t="str">
        <f ca="1">IF(B_MSK[[#This Row],[//]]="","",HYPERLINK("[D:\kerja\BANK EXP\BARU\DB.XLSX]DB!e"&amp;B_MSK[[#This Row],[DB_ROW]],"&gt;"))</f>
        <v>&gt;</v>
      </c>
      <c r="AB340" s="30" t="str">
        <f ca="1">MID(B_MSK[[#This Row],[/ STN_1]],FIND(" ",B_MSK[[#This Row],[/ STN_1]])+1,LEN(B_MSK[[#This Row],[/ STN_1]]))</f>
        <v>PCS</v>
      </c>
      <c r="AC340" s="11">
        <f ca="1">IF(B_MSK[[#This Row],[//]]="","",IF(B_MSK[[#This Row],[ JUMLAH ]]="","",IF(B_MSK[[#This Row],[C]]="",B_MSK[[#This Row],[HARGA CTN]]/B_MSK[[#This Row],[JMLH BRG]],B_MSK[[#This Row],[HARGA CTN]]/B_MSK[[#This Row],[A_1]])))</f>
        <v>4800</v>
      </c>
      <c r="AD3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0" s="15" t="str">
        <f ca="1">IF(B_MSK[[#This Row],[HARGA_2]]="","",IF(MID(B_MSK[[#This Row],[/ STN_2]],FIND(" ",B_MSK[[#This Row],[/ STN_2]])+1,LEN(B_MSK[[#This Row],[/ STN_2]]))="LSN",B_MSK[[#This Row],[HARGA_2]]/12,""))</f>
        <v/>
      </c>
      <c r="AH340" s="7" t="str">
        <f ca="1">IF(B_MSK[[#This Row],[HARGA_3]]="","","/ "&amp;"PCS")</f>
        <v/>
      </c>
      <c r="AI340" s="15">
        <f ca="1">IF(B_MSK[[#This Row],[HARGA_3]]="",IF(B_MSK[[#This Row],[HARGA_2]]="",IF(B_MSK[[#This Row],[HARGA_1]]="","",B_MSK[[#This Row],[HARGA_1]]),B_MSK[[#This Row],[HARGA_2]]),B_MSK[[#This Row],[HARGA_3]])</f>
        <v>4800</v>
      </c>
      <c r="AJ34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0" s="5" t="str">
        <f ca="1">IF(B_MSK[[#This Row],[//]]="","",SUBSTITUTE(SUBSTITUTE(SUBSTITUTE(B_MSK[[#This Row],[QTY/ CTN]]," ","_",2),"(",""),")","")&amp;"_")</f>
        <v>288 PCS_</v>
      </c>
      <c r="AL340" s="5">
        <f ca="1">IF(B_MSK[[#This Row],[A_B]]="","",SEARCH("_",B_MSK[[#This Row],[A_B]]))</f>
        <v>8</v>
      </c>
      <c r="AM340" s="5">
        <f ca="1">IF(B_MSK[[#This Row],[A_B]]="","",LEN(B_MSK[[#This Row],[A_B]]))</f>
        <v>8</v>
      </c>
      <c r="AN340" s="5" t="str">
        <f ca="1">IF(B_MSK[[#This Row],[A_B]]="","",LEFT(B_MSK[[#This Row],[QTY/ CTN]],B_MSK[[#This Row],[A_B_1]]))</f>
        <v>288 PCS</v>
      </c>
      <c r="AO340" s="5" t="str">
        <f ca="1">IF(B_MSK[[#This Row],[A_B]]="","",LEFT(B_MSK[[#This Row],[A_]],SEARCH(" ",B_MSK[[#This Row],[A_]])-1))</f>
        <v>288</v>
      </c>
      <c r="AP340" s="5" t="str">
        <f ca="1">IF(B_MSK[[#This Row],[A_B]]="","",RIGHT(B_MSK[[#This Row],[A_]],LEN(B_MSK[[#This Row],[A_]])-SEARCH(" ",B_MSK[[#This Row],[A_]])))</f>
        <v>PCS</v>
      </c>
      <c r="AQ3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0" s="5" t="str">
        <f ca="1">IF(B_MSK[[#This Row],[B_]]="","",LEFT(B_MSK[[#This Row],[B_]],SEARCH(" ",B_MSK[[#This Row],[B_]])))</f>
        <v/>
      </c>
      <c r="AS340" s="5" t="str">
        <f ca="1">IF(B_MSK[[#This Row],[B_]]="","",RIGHT(B_MSK[[#This Row],[B_]],LEN(B_MSK[[#This Row],[B_]])-SEARCH(" ",B_MSK[[#This Row],[B_]])))</f>
        <v/>
      </c>
      <c r="AT340" s="5" t="str">
        <f ca="1">IF(B_MSK[[#This Row],[B_2]]="LSN",12,"")</f>
        <v/>
      </c>
      <c r="AU340" s="5" t="str">
        <f ca="1">IF(B_MSK[[#This Row],[C_1]]="","","PCS")</f>
        <v/>
      </c>
      <c r="AV340" s="5">
        <f ca="1">IF(B_MSK[[#This Row],[A_1]]="","",B_MSK[[#This Row],[A_1]]*IF(B_MSK[[#This Row],[B_1]]="",1,B_MSK[[#This Row],[B_1]])*IF(B_MSK[[#This Row],[C_1]]="",1,B_MSK[[#This Row],[C_1]]))</f>
        <v>288</v>
      </c>
      <c r="AW340" s="5" t="str">
        <f ca="1">IF(B_MSK[[#This Row],[C_2]]="",IF(B_MSK[[#This Row],[B_2]]="",IF(B_MSK[[#This Row],[A_2]]="","",B_MSK[[#This Row],[A_2]]),B_MSK[[#This Row],[B_2]]),B_MSK[[#This Row],[C_2]])</f>
        <v>PCS</v>
      </c>
      <c r="AX340" s="2">
        <f ca="1">IF(ISNUMBER(B_MSK[[#This Row],[TANGGAL DATANG]]),B_MSK[[#This Row],[TANGGAL DATANG]],AX339)</f>
        <v>44938</v>
      </c>
      <c r="AY340" s="5" t="e">
        <f ca="1">IF(B_MSK[[#This Row],[DB_ROW]]="","",INDEX([3]!db[JENIS],B_MSK[[#This Row],[DB_ROW]]-1))</f>
        <v>#REF!</v>
      </c>
      <c r="AZ340" s="5">
        <f ca="1">IF(B_MSK[[#This Row],[A_1]]="","",B_MSK[[#This Row],[A_1]])*1</f>
        <v>288</v>
      </c>
      <c r="BA340" s="5" t="str">
        <f ca="1">IF(B_MSK[[#This Row],[//]]="","",INDEX(INDIRECT(DIR&amp;$2:$2),B_MSK[[#This Row],[//]]))</f>
        <v>ARTO MORO</v>
      </c>
      <c r="BB340" s="5" t="str">
        <f ca="1">CONCATENATE(B_MSK[[#This Row],[concat]],B_MSK[[#This Row],[HARGA_X]],B_MSK[[#This Row],[SAT]])</f>
        <v>pencilcasepc0719pstl35pinkjk4800PCS</v>
      </c>
    </row>
    <row r="341" spans="1:54" x14ac:dyDescent="0.25">
      <c r="A341" s="6" t="s">
        <v>128</v>
      </c>
      <c r="B341" s="5" t="str">
        <f ca="1">IF(B_MSK[[#This Row],[N_ID]]="","",INDEX(INDIRECT(DIR&amp;$2:$2),MATCH(B_MSK[[#This Row],[N_ID]],INDIRECT(DIR&amp;"!NOTA[ID_P]"),0)))</f>
        <v/>
      </c>
      <c r="C341" s="5" t="str">
        <f ca="1">IF(B_MSK[[#This Row],[//]]="","",HYPERLINK("["&amp;SUBSTITUTE(DIR,"'","")&amp;"]NOTA!D"&amp;B_MSK[[#This Row],[//]]+2,"&gt;"))</f>
        <v>&gt;</v>
      </c>
      <c r="D341" s="5" t="str">
        <f ca="1">IF(B_MSK[[#This Row],[N_ID]]="","",COUNTIF(INDIRECT(DIR&amp;"!NOTA[ID_H]"),B_MSK[[#This Row],[ID NOTA]]))</f>
        <v/>
      </c>
      <c r="E3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338</v>
      </c>
      <c r="F3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1" s="7" t="str">
        <f ca="1">IF(B_MSK[[#This Row],[stt]]="ada",INDEX([2]!db[NB BM],B_MSK[DB_ROW]-1),"")</f>
        <v>P case JK PC-0719PSTL-35 Ungu</v>
      </c>
      <c r="H341" s="7" t="str">
        <f ca="1">IF(B_MSK[[#This Row],[//]]="","",INDEX(INDIRECT(DIR&amp;$2:$2),B_MSK[[#This Row],[//]]))</f>
        <v>ATALI MAKMUR</v>
      </c>
      <c r="I341" s="27" t="str">
        <f ca="1">IF(B_MSK[[#This Row],[//]]="","",INDEX(INDIRECT(DB_PATH&amp;$2:$2),B_MSK[[#This Row],[DB_ROW]]-1))</f>
        <v>288 PCS</v>
      </c>
      <c r="J341" s="5" t="str">
        <f ca="1">IF(B_MSK[[#This Row],[//]]="","",IF(INDEX(INDIRECT(DIR&amp;$2:$2),B_MSK[[#This Row],[//]])="","",INDEX(INDIRECT(DIR&amp;$2:$2),B_MSK[[#This Row],[//]])))</f>
        <v/>
      </c>
      <c r="K341" s="5">
        <f ca="1">IF(B_MSK[[#This Row],[//]]="","",IF(INDEX(INDIRECT(DIR&amp;$2:$2),B_MSK[[#This Row],[//]])="","",INDEX(INDIRECT(DIR&amp;$2:$2),B_MSK[[#This Row],[//]])))</f>
        <v>72</v>
      </c>
      <c r="L341" s="5" t="str">
        <f ca="1">IF(B_MSK[[#This Row],[//]]="","",IF(INDEX(INDIRECT(DIR&amp;$2:$2),B_MSK[[#This Row],[//]])="","",INDEX(INDIRECT(DIR&amp;$2:$2),B_MSK[[#This Row],[//]])))</f>
        <v>PCS</v>
      </c>
      <c r="M341" s="13">
        <f ca="1">IF(B_MSK[[#This Row],[//]]="","",INDEX(INDIRECT(DIR&amp;$2:$2),B_MSK[[#This Row],[//]]))</f>
        <v>4800</v>
      </c>
      <c r="N341" s="13">
        <f ca="1">IF(OR(B_MSK[[#This Row],[//]]="",),"",INDEX(INDIRECT(DIR&amp;$2:$2),B_MSK[[#This Row],[//]]))</f>
        <v>345600</v>
      </c>
      <c r="O341" s="3">
        <f ca="1">IF(B_MSK[[#This Row],[//]]="","",IF(INDEX(INDIRECT(DIR&amp;$2:$2),B_MSK[[#This Row],[//]])=0,"",INDEX(INDIRECT(DIR&amp;$2:$2),B_MSK[[#This Row],[//]])))</f>
        <v>0.125</v>
      </c>
      <c r="P341" s="3">
        <f ca="1">IF(B_MSK[[#This Row],[//]]="","",IF(INDEX(INDIRECT(DIR&amp;$2:$2),B_MSK[[#This Row],[//]])=0,"",INDEX(INDIRECT(DIR&amp;$2:$2),B_MSK[[#This Row],[//]])))</f>
        <v>0.05</v>
      </c>
      <c r="Q341" s="12">
        <f ca="1">IF(B_MSK[[#This Row],[//]]="","",INDEX(INDIRECT(DIR&amp;$2:$2),B_MSK[[#This Row],[//]]))</f>
        <v>287280</v>
      </c>
      <c r="R3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1" s="37">
        <f ca="1">IF(B_MSK[[#This Row],[//]]="","",INDEX(INDIRECT(DIR&amp;$2:$2),B_MSK[[#This Row],[//]]))</f>
        <v>0</v>
      </c>
      <c r="U341" s="38">
        <f ca="1">IF(SUMIF(B_MSK[NAMA BARANG],B_MSK[[#This Row],[NAMA BARANG]],B_MSK[JMLH BRG])=0,"",SUMIF(B_MSK[NAMA BARANG],B_MSK[[#This Row],[NAMA BARANG]],B_MSK[C]))</f>
        <v>0</v>
      </c>
      <c r="V341" s="7" t="str">
        <f ca="1">IF(B_MSK[[#This Row],[//]]="","",INDEX(INDIRECT(DIR&amp;$2:$2),B_MSK[[#This Row],[//]]))</f>
        <v>PENCIL CASE PC-0719 PSTL -35 (PURPLE) JK</v>
      </c>
      <c r="W341" s="7" t="str">
        <f ca="1">LOWER(SUBSTITUTE(SUBSTITUTE(SUBSTITUTE(SUBSTITUTE(SUBSTITUTE(SUBSTITUTE(SUBSTITUTE(SUBSTITUTE(SUBSTITUTE(B_MSK[[#This Row],[N.B.nota]]," ",""),"-",""),"(",""),")",""),".",""),",",""),"/",""),"""",""),"+",""))</f>
        <v>pencilcasepc0719pstl35purplejk</v>
      </c>
      <c r="X341" s="5" t="str">
        <f ca="1">IF(B_MSK[[#This Row],[N.B.nota]]="","",IF(MATCH(B_MSK[[#This Row],[concat]],[2]!db[NB NOTA_C],0)&gt;0,"ada",0))</f>
        <v>ada</v>
      </c>
      <c r="Y341" s="5" t="str">
        <f ca="1">IF(B_MSK[[#This Row],[N.B.nota]]="","",ADDRESS(ROW(B_MSK[QB]),COLUMN(B_MSK[QB]))&amp;":"&amp;ADDRESS(ROW(),COLUMN(B_MSK[QB])))</f>
        <v>$D$4:$D$341</v>
      </c>
      <c r="Z341" s="5">
        <f ca="1">IF(B_MSK[[#This Row],[concat]]="","",MATCH(B_MSK[[#This Row],[concat]],[2]!db[NB NOTA_C],0)+1)</f>
        <v>1753</v>
      </c>
      <c r="AA341" s="5" t="str">
        <f ca="1">IF(B_MSK[[#This Row],[//]]="","",HYPERLINK("[D:\kerja\BANK EXP\BARU\DB.XLSX]DB!e"&amp;B_MSK[[#This Row],[DB_ROW]],"&gt;"))</f>
        <v>&gt;</v>
      </c>
      <c r="AB341" s="30" t="str">
        <f ca="1">MID(B_MSK[[#This Row],[/ STN_1]],FIND(" ",B_MSK[[#This Row],[/ STN_1]])+1,LEN(B_MSK[[#This Row],[/ STN_1]]))</f>
        <v>PCS</v>
      </c>
      <c r="AC341" s="11">
        <f ca="1">IF(B_MSK[[#This Row],[//]]="","",IF(B_MSK[[#This Row],[ JUMLAH ]]="","",IF(B_MSK[[#This Row],[C]]="",B_MSK[[#This Row],[HARGA CTN]]/B_MSK[[#This Row],[JMLH BRG]],B_MSK[[#This Row],[HARGA CTN]]/B_MSK[[#This Row],[A_1]])))</f>
        <v>4800</v>
      </c>
      <c r="AD3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1" s="15" t="str">
        <f ca="1">IF(B_MSK[[#This Row],[HARGA_2]]="","",IF(MID(B_MSK[[#This Row],[/ STN_2]],FIND(" ",B_MSK[[#This Row],[/ STN_2]])+1,LEN(B_MSK[[#This Row],[/ STN_2]]))="LSN",B_MSK[[#This Row],[HARGA_2]]/12,""))</f>
        <v/>
      </c>
      <c r="AH341" s="7" t="str">
        <f ca="1">IF(B_MSK[[#This Row],[HARGA_3]]="","","/ "&amp;"PCS")</f>
        <v/>
      </c>
      <c r="AI341" s="15">
        <f ca="1">IF(B_MSK[[#This Row],[HARGA_3]]="",IF(B_MSK[[#This Row],[HARGA_2]]="",IF(B_MSK[[#This Row],[HARGA_1]]="","",B_MSK[[#This Row],[HARGA_1]]),B_MSK[[#This Row],[HARGA_2]]),B_MSK[[#This Row],[HARGA_3]])</f>
        <v>4800</v>
      </c>
      <c r="AJ34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1" s="5" t="str">
        <f ca="1">IF(B_MSK[[#This Row],[//]]="","",SUBSTITUTE(SUBSTITUTE(SUBSTITUTE(B_MSK[[#This Row],[QTY/ CTN]]," ","_",2),"(",""),")","")&amp;"_")</f>
        <v>288 PCS_</v>
      </c>
      <c r="AL341" s="5">
        <f ca="1">IF(B_MSK[[#This Row],[A_B]]="","",SEARCH("_",B_MSK[[#This Row],[A_B]]))</f>
        <v>8</v>
      </c>
      <c r="AM341" s="5">
        <f ca="1">IF(B_MSK[[#This Row],[A_B]]="","",LEN(B_MSK[[#This Row],[A_B]]))</f>
        <v>8</v>
      </c>
      <c r="AN341" s="5" t="str">
        <f ca="1">IF(B_MSK[[#This Row],[A_B]]="","",LEFT(B_MSK[[#This Row],[QTY/ CTN]],B_MSK[[#This Row],[A_B_1]]))</f>
        <v>288 PCS</v>
      </c>
      <c r="AO341" s="5" t="str">
        <f ca="1">IF(B_MSK[[#This Row],[A_B]]="","",LEFT(B_MSK[[#This Row],[A_]],SEARCH(" ",B_MSK[[#This Row],[A_]])-1))</f>
        <v>288</v>
      </c>
      <c r="AP341" s="5" t="str">
        <f ca="1">IF(B_MSK[[#This Row],[A_B]]="","",RIGHT(B_MSK[[#This Row],[A_]],LEN(B_MSK[[#This Row],[A_]])-SEARCH(" ",B_MSK[[#This Row],[A_]])))</f>
        <v>PCS</v>
      </c>
      <c r="AQ3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1" s="5" t="str">
        <f ca="1">IF(B_MSK[[#This Row],[B_]]="","",LEFT(B_MSK[[#This Row],[B_]],SEARCH(" ",B_MSK[[#This Row],[B_]])))</f>
        <v/>
      </c>
      <c r="AS341" s="5" t="str">
        <f ca="1">IF(B_MSK[[#This Row],[B_]]="","",RIGHT(B_MSK[[#This Row],[B_]],LEN(B_MSK[[#This Row],[B_]])-SEARCH(" ",B_MSK[[#This Row],[B_]])))</f>
        <v/>
      </c>
      <c r="AT341" s="5" t="str">
        <f ca="1">IF(B_MSK[[#This Row],[B_2]]="LSN",12,"")</f>
        <v/>
      </c>
      <c r="AU341" s="5" t="str">
        <f ca="1">IF(B_MSK[[#This Row],[C_1]]="","","PCS")</f>
        <v/>
      </c>
      <c r="AV341" s="5">
        <f ca="1">IF(B_MSK[[#This Row],[A_1]]="","",B_MSK[[#This Row],[A_1]]*IF(B_MSK[[#This Row],[B_1]]="",1,B_MSK[[#This Row],[B_1]])*IF(B_MSK[[#This Row],[C_1]]="",1,B_MSK[[#This Row],[C_1]]))</f>
        <v>288</v>
      </c>
      <c r="AW341" s="5" t="str">
        <f ca="1">IF(B_MSK[[#This Row],[C_2]]="",IF(B_MSK[[#This Row],[B_2]]="",IF(B_MSK[[#This Row],[A_2]]="","",B_MSK[[#This Row],[A_2]]),B_MSK[[#This Row],[B_2]]),B_MSK[[#This Row],[C_2]])</f>
        <v>PCS</v>
      </c>
      <c r="AX341" s="2">
        <f ca="1">IF(ISNUMBER(B_MSK[[#This Row],[TANGGAL DATANG]]),B_MSK[[#This Row],[TANGGAL DATANG]],AX340)</f>
        <v>44938</v>
      </c>
      <c r="AY341" s="5" t="e">
        <f ca="1">IF(B_MSK[[#This Row],[DB_ROW]]="","",INDEX([3]!db[JENIS],B_MSK[[#This Row],[DB_ROW]]-1))</f>
        <v>#REF!</v>
      </c>
      <c r="AZ341" s="5">
        <f ca="1">IF(B_MSK[[#This Row],[A_1]]="","",B_MSK[[#This Row],[A_1]])*1</f>
        <v>288</v>
      </c>
      <c r="BA341" s="5" t="str">
        <f ca="1">IF(B_MSK[[#This Row],[//]]="","",INDEX(INDIRECT(DIR&amp;$2:$2),B_MSK[[#This Row],[//]]))</f>
        <v>ARTO MORO</v>
      </c>
      <c r="BB341" s="5" t="str">
        <f ca="1">CONCATENATE(B_MSK[[#This Row],[concat]],B_MSK[[#This Row],[HARGA_X]],B_MSK[[#This Row],[SAT]])</f>
        <v>pencilcasepc0719pstl35purplejk4800PCS</v>
      </c>
    </row>
    <row r="342" spans="1:54" x14ac:dyDescent="0.25">
      <c r="A342" s="6" t="s">
        <v>128</v>
      </c>
      <c r="B342" s="5" t="str">
        <f ca="1">IF(B_MSK[[#This Row],[N_ID]]="","",INDEX(INDIRECT(DIR&amp;$2:$2),MATCH(B_MSK[[#This Row],[N_ID]],INDIRECT(DIR&amp;"!NOTA[ID_P]"),0)))</f>
        <v/>
      </c>
      <c r="C342" s="5" t="str">
        <f ca="1">IF(B_MSK[[#This Row],[//]]="","",HYPERLINK("["&amp;SUBSTITUTE(DIR,"'","")&amp;"]NOTA!D"&amp;B_MSK[[#This Row],[//]]+2,"&gt;"))</f>
        <v>&gt;</v>
      </c>
      <c r="D342" s="5" t="str">
        <f ca="1">IF(B_MSK[[#This Row],[N_ID]]="","",COUNTIF(INDIRECT(DIR&amp;"!NOTA[ID_H]"),B_MSK[[#This Row],[ID NOTA]]))</f>
        <v/>
      </c>
      <c r="E34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339</v>
      </c>
      <c r="F3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2" s="7" t="str">
        <f ca="1">IF(B_MSK[[#This Row],[stt]]="ada",INDEX([2]!db[NB BM],B_MSK[DB_ROW]-1),"")</f>
        <v>Tipe-ex JK CF-S221</v>
      </c>
      <c r="H342" s="7" t="str">
        <f ca="1">IF(B_MSK[[#This Row],[//]]="","",INDEX(INDIRECT(DIR&amp;$2:$2),B_MSK[[#This Row],[//]]))</f>
        <v>ATALI MAKMUR</v>
      </c>
      <c r="I342" s="27" t="str">
        <f ca="1">IF(B_MSK[[#This Row],[//]]="","",INDEX(INDIRECT(DB_PATH&amp;$2:$2),B_MSK[[#This Row],[DB_ROW]]-1))</f>
        <v>24 BOX (24 PCS)</v>
      </c>
      <c r="J342" s="5">
        <f ca="1">IF(B_MSK[[#This Row],[//]]="","",IF(INDEX(INDIRECT(DIR&amp;$2:$2),B_MSK[[#This Row],[//]])="","",INDEX(INDIRECT(DIR&amp;$2:$2),B_MSK[[#This Row],[//]])))</f>
        <v>5</v>
      </c>
      <c r="K342" s="5">
        <f ca="1">IF(B_MSK[[#This Row],[//]]="","",IF(INDEX(INDIRECT(DIR&amp;$2:$2),B_MSK[[#This Row],[//]])="","",INDEX(INDIRECT(DIR&amp;$2:$2),B_MSK[[#This Row],[//]])))</f>
        <v>120</v>
      </c>
      <c r="L342" s="5" t="str">
        <f ca="1">IF(B_MSK[[#This Row],[//]]="","",IF(INDEX(INDIRECT(DIR&amp;$2:$2),B_MSK[[#This Row],[//]])="","",INDEX(INDIRECT(DIR&amp;$2:$2),B_MSK[[#This Row],[//]])))</f>
        <v>BOX</v>
      </c>
      <c r="M342" s="13">
        <f ca="1">IF(B_MSK[[#This Row],[//]]="","",INDEX(INDIRECT(DIR&amp;$2:$2),B_MSK[[#This Row],[//]]))</f>
        <v>70800</v>
      </c>
      <c r="N342" s="13">
        <f ca="1">IF(OR(B_MSK[[#This Row],[//]]="",),"",INDEX(INDIRECT(DIR&amp;$2:$2),B_MSK[[#This Row],[//]]))</f>
        <v>1699200</v>
      </c>
      <c r="O342" s="3">
        <f ca="1">IF(B_MSK[[#This Row],[//]]="","",IF(INDEX(INDIRECT(DIR&amp;$2:$2),B_MSK[[#This Row],[//]])=0,"",INDEX(INDIRECT(DIR&amp;$2:$2),B_MSK[[#This Row],[//]])))</f>
        <v>0.125</v>
      </c>
      <c r="P342" s="3">
        <f ca="1">IF(B_MSK[[#This Row],[//]]="","",IF(INDEX(INDIRECT(DIR&amp;$2:$2),B_MSK[[#This Row],[//]])=0,"",INDEX(INDIRECT(DIR&amp;$2:$2),B_MSK[[#This Row],[//]])))</f>
        <v>0.05</v>
      </c>
      <c r="Q342" s="12">
        <f ca="1">IF(B_MSK[[#This Row],[//]]="","",INDEX(INDIRECT(DIR&amp;$2:$2),B_MSK[[#This Row],[//]]))</f>
        <v>7062300</v>
      </c>
      <c r="R3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2" s="37">
        <f ca="1">IF(B_MSK[[#This Row],[//]]="","",INDEX(INDIRECT(DIR&amp;$2:$2),B_MSK[[#This Row],[//]]))</f>
        <v>0</v>
      </c>
      <c r="U342" s="38">
        <f ca="1">IF(SUMIF(B_MSK[NAMA BARANG],B_MSK[[#This Row],[NAMA BARANG]],B_MSK[JMLH BRG])=0,"",SUMIF(B_MSK[NAMA BARANG],B_MSK[[#This Row],[NAMA BARANG]],B_MSK[C]))</f>
        <v>5</v>
      </c>
      <c r="V342" s="7" t="str">
        <f ca="1">IF(B_MSK[[#This Row],[//]]="","",INDEX(INDIRECT(DIR&amp;$2:$2),B_MSK[[#This Row],[//]]))</f>
        <v>CORRECTION FLUID CF-S221 JK</v>
      </c>
      <c r="W342" s="7" t="str">
        <f ca="1">LOWER(SUBSTITUTE(SUBSTITUTE(SUBSTITUTE(SUBSTITUTE(SUBSTITUTE(SUBSTITUTE(SUBSTITUTE(SUBSTITUTE(SUBSTITUTE(B_MSK[[#This Row],[N.B.nota]]," ",""),"-",""),"(",""),")",""),".",""),",",""),"/",""),"""",""),"+",""))</f>
        <v>correctionfluidcfs221jk</v>
      </c>
      <c r="X342" s="5" t="str">
        <f ca="1">IF(B_MSK[[#This Row],[N.B.nota]]="","",IF(MATCH(B_MSK[[#This Row],[concat]],[2]!db[NB NOTA_C],0)&gt;0,"ada",0))</f>
        <v>ada</v>
      </c>
      <c r="Y342" s="5" t="str">
        <f ca="1">IF(B_MSK[[#This Row],[N.B.nota]]="","",ADDRESS(ROW(B_MSK[QB]),COLUMN(B_MSK[QB]))&amp;":"&amp;ADDRESS(ROW(),COLUMN(B_MSK[QB])))</f>
        <v>$D$4:$D$342</v>
      </c>
      <c r="Z342" s="5">
        <f ca="1">IF(B_MSK[[#This Row],[concat]]="","",MATCH(B_MSK[[#This Row],[concat]],[2]!db[NB NOTA_C],0)+1)</f>
        <v>510</v>
      </c>
      <c r="AA342" s="5" t="str">
        <f ca="1">IF(B_MSK[[#This Row],[//]]="","",HYPERLINK("[D:\kerja\BANK EXP\BARU\DB.XLSX]DB!e"&amp;B_MSK[[#This Row],[DB_ROW]],"&gt;"))</f>
        <v>&gt;</v>
      </c>
      <c r="AB342" s="30" t="str">
        <f ca="1">MID(B_MSK[[#This Row],[/ STN_1]],FIND(" ",B_MSK[[#This Row],[/ STN_1]])+1,LEN(B_MSK[[#This Row],[/ STN_1]]))</f>
        <v xml:space="preserve">BOX </v>
      </c>
      <c r="AC342" s="11">
        <f ca="1">IF(B_MSK[[#This Row],[//]]="","",IF(B_MSK[[#This Row],[ JUMLAH ]]="","",IF(B_MSK[[#This Row],[C]]="",B_MSK[[#This Row],[HARGA CTN]]/B_MSK[[#This Row],[JMLH BRG]],B_MSK[[#This Row],[HARGA CTN]]/B_MSK[[#This Row],[A_1]])))</f>
        <v>70800</v>
      </c>
      <c r="AD3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4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2950</v>
      </c>
      <c r="AF34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42" s="15" t="str">
        <f ca="1">IF(B_MSK[[#This Row],[HARGA_2]]="","",IF(MID(B_MSK[[#This Row],[/ STN_2]],FIND(" ",B_MSK[[#This Row],[/ STN_2]])+1,LEN(B_MSK[[#This Row],[/ STN_2]]))="LSN",B_MSK[[#This Row],[HARGA_2]]/12,""))</f>
        <v/>
      </c>
      <c r="AH342" s="7" t="str">
        <f ca="1">IF(B_MSK[[#This Row],[HARGA_3]]="","","/ "&amp;"PCS")</f>
        <v/>
      </c>
      <c r="AI342" s="15">
        <f ca="1">IF(B_MSK[[#This Row],[HARGA_3]]="",IF(B_MSK[[#This Row],[HARGA_2]]="",IF(B_MSK[[#This Row],[HARGA_1]]="","",B_MSK[[#This Row],[HARGA_1]]),B_MSK[[#This Row],[HARGA_2]]),B_MSK[[#This Row],[HARGA_3]])</f>
        <v>2950</v>
      </c>
      <c r="AJ34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2" s="5" t="str">
        <f ca="1">IF(B_MSK[[#This Row],[//]]="","",SUBSTITUTE(SUBSTITUTE(SUBSTITUTE(B_MSK[[#This Row],[QTY/ CTN]]," ","_",2),"(",""),")","")&amp;"_")</f>
        <v>24 BOX_24 PCS_</v>
      </c>
      <c r="AL342" s="5">
        <f ca="1">IF(B_MSK[[#This Row],[A_B]]="","",SEARCH("_",B_MSK[[#This Row],[A_B]]))</f>
        <v>7</v>
      </c>
      <c r="AM342" s="5">
        <f ca="1">IF(B_MSK[[#This Row],[A_B]]="","",LEN(B_MSK[[#This Row],[A_B]]))</f>
        <v>14</v>
      </c>
      <c r="AN342" s="5" t="str">
        <f ca="1">IF(B_MSK[[#This Row],[A_B]]="","",LEFT(B_MSK[[#This Row],[QTY/ CTN]],B_MSK[[#This Row],[A_B_1]]))</f>
        <v xml:space="preserve">24 BOX </v>
      </c>
      <c r="AO342" s="5" t="str">
        <f ca="1">IF(B_MSK[[#This Row],[A_B]]="","",LEFT(B_MSK[[#This Row],[A_]],SEARCH(" ",B_MSK[[#This Row],[A_]])-1))</f>
        <v>24</v>
      </c>
      <c r="AP342" s="5" t="str">
        <f ca="1">IF(B_MSK[[#This Row],[A_B]]="","",RIGHT(B_MSK[[#This Row],[A_]],LEN(B_MSK[[#This Row],[A_]])-SEARCH(" ",B_MSK[[#This Row],[A_]])))</f>
        <v xml:space="preserve">BOX </v>
      </c>
      <c r="AQ3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342" s="5" t="str">
        <f ca="1">IF(B_MSK[[#This Row],[B_]]="","",LEFT(B_MSK[[#This Row],[B_]],SEARCH(" ",B_MSK[[#This Row],[B_]])))</f>
        <v xml:space="preserve">24 </v>
      </c>
      <c r="AS342" s="5" t="str">
        <f ca="1">IF(B_MSK[[#This Row],[B_]]="","",RIGHT(B_MSK[[#This Row],[B_]],LEN(B_MSK[[#This Row],[B_]])-SEARCH(" ",B_MSK[[#This Row],[B_]])))</f>
        <v>PCS</v>
      </c>
      <c r="AT342" s="5" t="str">
        <f ca="1">IF(B_MSK[[#This Row],[B_2]]="LSN",12,"")</f>
        <v/>
      </c>
      <c r="AU342" s="5" t="str">
        <f ca="1">IF(B_MSK[[#This Row],[C_1]]="","","PCS")</f>
        <v/>
      </c>
      <c r="AV342" s="5">
        <f ca="1">IF(B_MSK[[#This Row],[A_1]]="","",B_MSK[[#This Row],[A_1]]*IF(B_MSK[[#This Row],[B_1]]="",1,B_MSK[[#This Row],[B_1]])*IF(B_MSK[[#This Row],[C_1]]="",1,B_MSK[[#This Row],[C_1]]))</f>
        <v>576</v>
      </c>
      <c r="AW342" s="5" t="str">
        <f ca="1">IF(B_MSK[[#This Row],[C_2]]="",IF(B_MSK[[#This Row],[B_2]]="",IF(B_MSK[[#This Row],[A_2]]="","",B_MSK[[#This Row],[A_2]]),B_MSK[[#This Row],[B_2]]),B_MSK[[#This Row],[C_2]])</f>
        <v>PCS</v>
      </c>
      <c r="AX342" s="2">
        <f ca="1">IF(ISNUMBER(B_MSK[[#This Row],[TANGGAL DATANG]]),B_MSK[[#This Row],[TANGGAL DATANG]],AX341)</f>
        <v>44938</v>
      </c>
      <c r="AY342" s="5" t="e">
        <f ca="1">IF(B_MSK[[#This Row],[DB_ROW]]="","",INDEX([3]!db[JENIS],B_MSK[[#This Row],[DB_ROW]]-1))</f>
        <v>#REF!</v>
      </c>
      <c r="AZ342" s="5">
        <f ca="1">IF(B_MSK[[#This Row],[A_1]]="","",B_MSK[[#This Row],[A_1]])*1</f>
        <v>24</v>
      </c>
      <c r="BA342" s="5" t="str">
        <f ca="1">IF(B_MSK[[#This Row],[//]]="","",INDEX(INDIRECT(DIR&amp;$2:$2),B_MSK[[#This Row],[//]]))</f>
        <v>ARTO MORO</v>
      </c>
      <c r="BB342" s="5" t="str">
        <f ca="1">CONCATENATE(B_MSK[[#This Row],[concat]],B_MSK[[#This Row],[HARGA_X]],B_MSK[[#This Row],[SAT]])</f>
        <v>correctionfluidcfs221jk2950BOX</v>
      </c>
    </row>
    <row r="343" spans="1:54" x14ac:dyDescent="0.25">
      <c r="A343" s="6" t="s">
        <v>128</v>
      </c>
      <c r="B343" s="5" t="str">
        <f ca="1">IF(B_MSK[[#This Row],[N_ID]]="","",INDEX(INDIRECT(DIR&amp;$2:$2),MATCH(B_MSK[[#This Row],[N_ID]],INDIRECT(DIR&amp;"!NOTA[ID_P]"),0)))</f>
        <v/>
      </c>
      <c r="C343" s="5" t="str">
        <f ca="1">IF(B_MSK[[#This Row],[//]]="","",HYPERLINK("["&amp;SUBSTITUTE(DIR,"'","")&amp;"]NOTA!D"&amp;B_MSK[[#This Row],[//]]+2,"&gt;"))</f>
        <v>&gt;</v>
      </c>
      <c r="D343" s="5" t="str">
        <f ca="1">IF(B_MSK[[#This Row],[N_ID]]="","",COUNTIF(INDIRECT(DIR&amp;"!NOTA[ID_H]"),B_MSK[[#This Row],[ID NOTA]]))</f>
        <v/>
      </c>
      <c r="E3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340</v>
      </c>
      <c r="F3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3" s="7" t="str">
        <f ca="1">IF(B_MSK[[#This Row],[stt]]="ada",INDEX([2]!db[NB BM],B_MSK[DB_ROW]-1),"")</f>
        <v>Tipe-ex JK CF-S224</v>
      </c>
      <c r="H343" s="7" t="str">
        <f ca="1">IF(B_MSK[[#This Row],[//]]="","",INDEX(INDIRECT(DIR&amp;$2:$2),B_MSK[[#This Row],[//]]))</f>
        <v>ATALI MAKMUR</v>
      </c>
      <c r="I343" s="27" t="str">
        <f ca="1">IF(B_MSK[[#This Row],[//]]="","",INDEX(INDIRECT(DB_PATH&amp;$2:$2),B_MSK[[#This Row],[DB_ROW]]-1))</f>
        <v>24 BOX (24 PCS)</v>
      </c>
      <c r="J343" s="5">
        <f ca="1">IF(B_MSK[[#This Row],[//]]="","",IF(INDEX(INDIRECT(DIR&amp;$2:$2),B_MSK[[#This Row],[//]])="","",INDEX(INDIRECT(DIR&amp;$2:$2),B_MSK[[#This Row],[//]])))</f>
        <v>5</v>
      </c>
      <c r="K343" s="5">
        <f ca="1">IF(B_MSK[[#This Row],[//]]="","",IF(INDEX(INDIRECT(DIR&amp;$2:$2),B_MSK[[#This Row],[//]])="","",INDEX(INDIRECT(DIR&amp;$2:$2),B_MSK[[#This Row],[//]])))</f>
        <v>120</v>
      </c>
      <c r="L343" s="5" t="str">
        <f ca="1">IF(B_MSK[[#This Row],[//]]="","",IF(INDEX(INDIRECT(DIR&amp;$2:$2),B_MSK[[#This Row],[//]])="","",INDEX(INDIRECT(DIR&amp;$2:$2),B_MSK[[#This Row],[//]])))</f>
        <v>BOX</v>
      </c>
      <c r="M343" s="13">
        <f ca="1">IF(B_MSK[[#This Row],[//]]="","",INDEX(INDIRECT(DIR&amp;$2:$2),B_MSK[[#This Row],[//]]))</f>
        <v>70800</v>
      </c>
      <c r="N343" s="13">
        <f ca="1">IF(OR(B_MSK[[#This Row],[//]]="",),"",INDEX(INDIRECT(DIR&amp;$2:$2),B_MSK[[#This Row],[//]]))</f>
        <v>1699200</v>
      </c>
      <c r="O343" s="3">
        <f ca="1">IF(B_MSK[[#This Row],[//]]="","",IF(INDEX(INDIRECT(DIR&amp;$2:$2),B_MSK[[#This Row],[//]])=0,"",INDEX(INDIRECT(DIR&amp;$2:$2),B_MSK[[#This Row],[//]])))</f>
        <v>0.125</v>
      </c>
      <c r="P343" s="3">
        <f ca="1">IF(B_MSK[[#This Row],[//]]="","",IF(INDEX(INDIRECT(DIR&amp;$2:$2),B_MSK[[#This Row],[//]])=0,"",INDEX(INDIRECT(DIR&amp;$2:$2),B_MSK[[#This Row],[//]])))</f>
        <v>0.05</v>
      </c>
      <c r="Q343" s="12">
        <f ca="1">IF(B_MSK[[#This Row],[//]]="","",INDEX(INDIRECT(DIR&amp;$2:$2),B_MSK[[#This Row],[//]]))</f>
        <v>7062300</v>
      </c>
      <c r="R3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3" s="37">
        <f ca="1">IF(B_MSK[[#This Row],[//]]="","",INDEX(INDIRECT(DIR&amp;$2:$2),B_MSK[[#This Row],[//]]))</f>
        <v>0</v>
      </c>
      <c r="U343" s="38">
        <f ca="1">IF(SUMIF(B_MSK[NAMA BARANG],B_MSK[[#This Row],[NAMA BARANG]],B_MSK[JMLH BRG])=0,"",SUMIF(B_MSK[NAMA BARANG],B_MSK[[#This Row],[NAMA BARANG]],B_MSK[C]))</f>
        <v>5</v>
      </c>
      <c r="V343" s="7" t="str">
        <f ca="1">IF(B_MSK[[#This Row],[//]]="","",INDEX(INDIRECT(DIR&amp;$2:$2),B_MSK[[#This Row],[//]]))</f>
        <v>CORRECTION FLUID CF-S224 JK</v>
      </c>
      <c r="W343" s="7" t="str">
        <f ca="1">LOWER(SUBSTITUTE(SUBSTITUTE(SUBSTITUTE(SUBSTITUTE(SUBSTITUTE(SUBSTITUTE(SUBSTITUTE(SUBSTITUTE(SUBSTITUTE(B_MSK[[#This Row],[N.B.nota]]," ",""),"-",""),"(",""),")",""),".",""),",",""),"/",""),"""",""),"+",""))</f>
        <v>correctionfluidcfs224jk</v>
      </c>
      <c r="X343" s="5" t="str">
        <f ca="1">IF(B_MSK[[#This Row],[N.B.nota]]="","",IF(MATCH(B_MSK[[#This Row],[concat]],[2]!db[NB NOTA_C],0)&gt;0,"ada",0))</f>
        <v>ada</v>
      </c>
      <c r="Y343" s="5" t="str">
        <f ca="1">IF(B_MSK[[#This Row],[N.B.nota]]="","",ADDRESS(ROW(B_MSK[QB]),COLUMN(B_MSK[QB]))&amp;":"&amp;ADDRESS(ROW(),COLUMN(B_MSK[QB])))</f>
        <v>$D$4:$D$343</v>
      </c>
      <c r="Z343" s="5">
        <f ca="1">IF(B_MSK[[#This Row],[concat]]="","",MATCH(B_MSK[[#This Row],[concat]],[2]!db[NB NOTA_C],0)+1)</f>
        <v>511</v>
      </c>
      <c r="AA343" s="5" t="str">
        <f ca="1">IF(B_MSK[[#This Row],[//]]="","",HYPERLINK("[D:\kerja\BANK EXP\BARU\DB.XLSX]DB!e"&amp;B_MSK[[#This Row],[DB_ROW]],"&gt;"))</f>
        <v>&gt;</v>
      </c>
      <c r="AB343" s="30" t="str">
        <f ca="1">MID(B_MSK[[#This Row],[/ STN_1]],FIND(" ",B_MSK[[#This Row],[/ STN_1]])+1,LEN(B_MSK[[#This Row],[/ STN_1]]))</f>
        <v xml:space="preserve">BOX </v>
      </c>
      <c r="AC343" s="11">
        <f ca="1">IF(B_MSK[[#This Row],[//]]="","",IF(B_MSK[[#This Row],[ JUMLAH ]]="","",IF(B_MSK[[#This Row],[C]]="",B_MSK[[#This Row],[HARGA CTN]]/B_MSK[[#This Row],[JMLH BRG]],B_MSK[[#This Row],[HARGA CTN]]/B_MSK[[#This Row],[A_1]])))</f>
        <v>70800</v>
      </c>
      <c r="AD3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4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2950</v>
      </c>
      <c r="AF34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43" s="15" t="str">
        <f ca="1">IF(B_MSK[[#This Row],[HARGA_2]]="","",IF(MID(B_MSK[[#This Row],[/ STN_2]],FIND(" ",B_MSK[[#This Row],[/ STN_2]])+1,LEN(B_MSK[[#This Row],[/ STN_2]]))="LSN",B_MSK[[#This Row],[HARGA_2]]/12,""))</f>
        <v/>
      </c>
      <c r="AH343" s="7" t="str">
        <f ca="1">IF(B_MSK[[#This Row],[HARGA_3]]="","","/ "&amp;"PCS")</f>
        <v/>
      </c>
      <c r="AI343" s="15">
        <f ca="1">IF(B_MSK[[#This Row],[HARGA_3]]="",IF(B_MSK[[#This Row],[HARGA_2]]="",IF(B_MSK[[#This Row],[HARGA_1]]="","",B_MSK[[#This Row],[HARGA_1]]),B_MSK[[#This Row],[HARGA_2]]),B_MSK[[#This Row],[HARGA_3]])</f>
        <v>2950</v>
      </c>
      <c r="AJ34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3" s="5" t="str">
        <f ca="1">IF(B_MSK[[#This Row],[//]]="","",SUBSTITUTE(SUBSTITUTE(SUBSTITUTE(B_MSK[[#This Row],[QTY/ CTN]]," ","_",2),"(",""),")","")&amp;"_")</f>
        <v>24 BOX_24 PCS_</v>
      </c>
      <c r="AL343" s="5">
        <f ca="1">IF(B_MSK[[#This Row],[A_B]]="","",SEARCH("_",B_MSK[[#This Row],[A_B]]))</f>
        <v>7</v>
      </c>
      <c r="AM343" s="5">
        <f ca="1">IF(B_MSK[[#This Row],[A_B]]="","",LEN(B_MSK[[#This Row],[A_B]]))</f>
        <v>14</v>
      </c>
      <c r="AN343" s="5" t="str">
        <f ca="1">IF(B_MSK[[#This Row],[A_B]]="","",LEFT(B_MSK[[#This Row],[QTY/ CTN]],B_MSK[[#This Row],[A_B_1]]))</f>
        <v xml:space="preserve">24 BOX </v>
      </c>
      <c r="AO343" s="5" t="str">
        <f ca="1">IF(B_MSK[[#This Row],[A_B]]="","",LEFT(B_MSK[[#This Row],[A_]],SEARCH(" ",B_MSK[[#This Row],[A_]])-1))</f>
        <v>24</v>
      </c>
      <c r="AP343" s="5" t="str">
        <f ca="1">IF(B_MSK[[#This Row],[A_B]]="","",RIGHT(B_MSK[[#This Row],[A_]],LEN(B_MSK[[#This Row],[A_]])-SEARCH(" ",B_MSK[[#This Row],[A_]])))</f>
        <v xml:space="preserve">BOX </v>
      </c>
      <c r="AQ3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343" s="5" t="str">
        <f ca="1">IF(B_MSK[[#This Row],[B_]]="","",LEFT(B_MSK[[#This Row],[B_]],SEARCH(" ",B_MSK[[#This Row],[B_]])))</f>
        <v xml:space="preserve">24 </v>
      </c>
      <c r="AS343" s="5" t="str">
        <f ca="1">IF(B_MSK[[#This Row],[B_]]="","",RIGHT(B_MSK[[#This Row],[B_]],LEN(B_MSK[[#This Row],[B_]])-SEARCH(" ",B_MSK[[#This Row],[B_]])))</f>
        <v>PCS</v>
      </c>
      <c r="AT343" s="5" t="str">
        <f ca="1">IF(B_MSK[[#This Row],[B_2]]="LSN",12,"")</f>
        <v/>
      </c>
      <c r="AU343" s="5" t="str">
        <f ca="1">IF(B_MSK[[#This Row],[C_1]]="","","PCS")</f>
        <v/>
      </c>
      <c r="AV343" s="5">
        <f ca="1">IF(B_MSK[[#This Row],[A_1]]="","",B_MSK[[#This Row],[A_1]]*IF(B_MSK[[#This Row],[B_1]]="",1,B_MSK[[#This Row],[B_1]])*IF(B_MSK[[#This Row],[C_1]]="",1,B_MSK[[#This Row],[C_1]]))</f>
        <v>576</v>
      </c>
      <c r="AW343" s="5" t="str">
        <f ca="1">IF(B_MSK[[#This Row],[C_2]]="",IF(B_MSK[[#This Row],[B_2]]="",IF(B_MSK[[#This Row],[A_2]]="","",B_MSK[[#This Row],[A_2]]),B_MSK[[#This Row],[B_2]]),B_MSK[[#This Row],[C_2]])</f>
        <v>PCS</v>
      </c>
      <c r="AX343" s="2">
        <f ca="1">IF(ISNUMBER(B_MSK[[#This Row],[TANGGAL DATANG]]),B_MSK[[#This Row],[TANGGAL DATANG]],AX342)</f>
        <v>44938</v>
      </c>
      <c r="AY343" s="5" t="e">
        <f ca="1">IF(B_MSK[[#This Row],[DB_ROW]]="","",INDEX([3]!db[JENIS],B_MSK[[#This Row],[DB_ROW]]-1))</f>
        <v>#REF!</v>
      </c>
      <c r="AZ343" s="5">
        <f ca="1">IF(B_MSK[[#This Row],[A_1]]="","",B_MSK[[#This Row],[A_1]])*1</f>
        <v>24</v>
      </c>
      <c r="BA343" s="5" t="str">
        <f ca="1">IF(B_MSK[[#This Row],[//]]="","",INDEX(INDIRECT(DIR&amp;$2:$2),B_MSK[[#This Row],[//]]))</f>
        <v>ARTO MORO</v>
      </c>
      <c r="BB343" s="5" t="str">
        <f ca="1">CONCATENATE(B_MSK[[#This Row],[concat]],B_MSK[[#This Row],[HARGA_X]],B_MSK[[#This Row],[SAT]])</f>
        <v>correctionfluidcfs224jk2950BOX</v>
      </c>
    </row>
    <row r="344" spans="1:54" x14ac:dyDescent="0.25">
      <c r="A344" s="6" t="s">
        <v>128</v>
      </c>
      <c r="B344" s="5" t="str">
        <f ca="1">IF(B_MSK[[#This Row],[N_ID]]="","",INDEX(INDIRECT(DIR&amp;$2:$2),MATCH(B_MSK[[#This Row],[N_ID]],INDIRECT(DIR&amp;"!NOTA[ID_P]"),0)))</f>
        <v/>
      </c>
      <c r="C344" s="5" t="str">
        <f ca="1">IF(B_MSK[[#This Row],[//]]="","",HYPERLINK("["&amp;SUBSTITUTE(DIR,"'","")&amp;"]NOTA!D"&amp;B_MSK[[#This Row],[//]]+2,"&gt;"))</f>
        <v>&gt;</v>
      </c>
      <c r="D344" s="5" t="str">
        <f ca="1">IF(B_MSK[[#This Row],[N_ID]]="","",COUNTIF(INDIRECT(DIR&amp;"!NOTA[ID_H]"),B_MSK[[#This Row],[ID NOTA]]))</f>
        <v/>
      </c>
      <c r="E3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341</v>
      </c>
      <c r="F3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4" s="7" t="str">
        <f ca="1">IF(B_MSK[[#This Row],[stt]]="ada",INDEX([2]!db[NB BM],B_MSK[DB_ROW]-1),"")</f>
        <v>Tipe ex JK CF-S225</v>
      </c>
      <c r="H344" s="7" t="str">
        <f ca="1">IF(B_MSK[[#This Row],[//]]="","",INDEX(INDIRECT(DIR&amp;$2:$2),B_MSK[[#This Row],[//]]))</f>
        <v>ATALI MAKMUR</v>
      </c>
      <c r="I344" s="27" t="str">
        <f ca="1">IF(B_MSK[[#This Row],[//]]="","",INDEX(INDIRECT(DB_PATH&amp;$2:$2),B_MSK[[#This Row],[DB_ROW]]-1))</f>
        <v>36 LSN</v>
      </c>
      <c r="J344" s="5">
        <f ca="1">IF(B_MSK[[#This Row],[//]]="","",IF(INDEX(INDIRECT(DIR&amp;$2:$2),B_MSK[[#This Row],[//]])="","",INDEX(INDIRECT(DIR&amp;$2:$2),B_MSK[[#This Row],[//]])))</f>
        <v>2</v>
      </c>
      <c r="K344" s="5">
        <f ca="1">IF(B_MSK[[#This Row],[//]]="","",IF(INDEX(INDIRECT(DIR&amp;$2:$2),B_MSK[[#This Row],[//]])="","",INDEX(INDIRECT(DIR&amp;$2:$2),B_MSK[[#This Row],[//]])))</f>
        <v>72</v>
      </c>
      <c r="L344" s="5" t="str">
        <f ca="1">IF(B_MSK[[#This Row],[//]]="","",IF(INDEX(INDIRECT(DIR&amp;$2:$2),B_MSK[[#This Row],[//]])="","",INDEX(INDIRECT(DIR&amp;$2:$2),B_MSK[[#This Row],[//]])))</f>
        <v>DZ</v>
      </c>
      <c r="M344" s="13">
        <f ca="1">IF(B_MSK[[#This Row],[//]]="","",INDEX(INDIRECT(DIR&amp;$2:$2),B_MSK[[#This Row],[//]]))</f>
        <v>34200</v>
      </c>
      <c r="N344" s="13">
        <f ca="1">IF(OR(B_MSK[[#This Row],[//]]="",),"",INDEX(INDIRECT(DIR&amp;$2:$2),B_MSK[[#This Row],[//]]))</f>
        <v>1231200</v>
      </c>
      <c r="O344" s="3">
        <f ca="1">IF(B_MSK[[#This Row],[//]]="","",IF(INDEX(INDIRECT(DIR&amp;$2:$2),B_MSK[[#This Row],[//]])=0,"",INDEX(INDIRECT(DIR&amp;$2:$2),B_MSK[[#This Row],[//]])))</f>
        <v>0.125</v>
      </c>
      <c r="P344" s="3">
        <f ca="1">IF(B_MSK[[#This Row],[//]]="","",IF(INDEX(INDIRECT(DIR&amp;$2:$2),B_MSK[[#This Row],[//]])=0,"",INDEX(INDIRECT(DIR&amp;$2:$2),B_MSK[[#This Row],[//]])))</f>
        <v>0.05</v>
      </c>
      <c r="Q344" s="12">
        <f ca="1">IF(B_MSK[[#This Row],[//]]="","",INDEX(INDIRECT(DIR&amp;$2:$2),B_MSK[[#This Row],[//]]))</f>
        <v>2046870</v>
      </c>
      <c r="R34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4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44" s="37">
        <f ca="1">IF(B_MSK[[#This Row],[//]]="","",INDEX(INDIRECT(DIR&amp;$2:$2),B_MSK[[#This Row],[//]]))</f>
        <v>0</v>
      </c>
      <c r="U344" s="38">
        <f ca="1">IF(SUMIF(B_MSK[NAMA BARANG],B_MSK[[#This Row],[NAMA BARANG]],B_MSK[JMLH BRG])=0,"",SUMIF(B_MSK[NAMA BARANG],B_MSK[[#This Row],[NAMA BARANG]],B_MSK[C]))</f>
        <v>2</v>
      </c>
      <c r="V344" s="7" t="str">
        <f ca="1">IF(B_MSK[[#This Row],[//]]="","",INDEX(INDIRECT(DIR&amp;$2:$2),B_MSK[[#This Row],[//]]))</f>
        <v>CORRECTION FLUID CF-S225 JK</v>
      </c>
      <c r="W344" s="7" t="str">
        <f ca="1">LOWER(SUBSTITUTE(SUBSTITUTE(SUBSTITUTE(SUBSTITUTE(SUBSTITUTE(SUBSTITUTE(SUBSTITUTE(SUBSTITUTE(SUBSTITUTE(B_MSK[[#This Row],[N.B.nota]]," ",""),"-",""),"(",""),")",""),".",""),",",""),"/",""),"""",""),"+",""))</f>
        <v>correctionfluidcfs225jk</v>
      </c>
      <c r="X344" s="5" t="str">
        <f ca="1">IF(B_MSK[[#This Row],[N.B.nota]]="","",IF(MATCH(B_MSK[[#This Row],[concat]],[2]!db[NB NOTA_C],0)&gt;0,"ada",0))</f>
        <v>ada</v>
      </c>
      <c r="Y344" s="5" t="str">
        <f ca="1">IF(B_MSK[[#This Row],[N.B.nota]]="","",ADDRESS(ROW(B_MSK[QB]),COLUMN(B_MSK[QB]))&amp;":"&amp;ADDRESS(ROW(),COLUMN(B_MSK[QB])))</f>
        <v>$D$4:$D$344</v>
      </c>
      <c r="Z344" s="5">
        <f ca="1">IF(B_MSK[[#This Row],[concat]]="","",MATCH(B_MSK[[#This Row],[concat]],[2]!db[NB NOTA_C],0)+1)</f>
        <v>512</v>
      </c>
      <c r="AA344" s="5" t="str">
        <f ca="1">IF(B_MSK[[#This Row],[//]]="","",HYPERLINK("[D:\kerja\BANK EXP\BARU\DB.XLSX]DB!e"&amp;B_MSK[[#This Row],[DB_ROW]],"&gt;"))</f>
        <v>&gt;</v>
      </c>
      <c r="AB344" s="30" t="str">
        <f ca="1">MID(B_MSK[[#This Row],[/ STN_1]],FIND(" ",B_MSK[[#This Row],[/ STN_1]])+1,LEN(B_MSK[[#This Row],[/ STN_1]]))</f>
        <v>LSN</v>
      </c>
      <c r="AC344" s="11">
        <f ca="1">IF(B_MSK[[#This Row],[//]]="","",IF(B_MSK[[#This Row],[ JUMLAH ]]="","",IF(B_MSK[[#This Row],[C]]="",B_MSK[[#This Row],[HARGA CTN]]/B_MSK[[#This Row],[JMLH BRG]],B_MSK[[#This Row],[HARGA CTN]]/B_MSK[[#This Row],[A_1]])))</f>
        <v>34200</v>
      </c>
      <c r="AD3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4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2850</v>
      </c>
      <c r="AF34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44" s="15" t="str">
        <f ca="1">IF(B_MSK[[#This Row],[HARGA_2]]="","",IF(MID(B_MSK[[#This Row],[/ STN_2]],FIND(" ",B_MSK[[#This Row],[/ STN_2]])+1,LEN(B_MSK[[#This Row],[/ STN_2]]))="LSN",B_MSK[[#This Row],[HARGA_2]]/12,""))</f>
        <v/>
      </c>
      <c r="AH344" s="7" t="str">
        <f ca="1">IF(B_MSK[[#This Row],[HARGA_3]]="","","/ "&amp;"PCS")</f>
        <v/>
      </c>
      <c r="AI344" s="15">
        <f ca="1">IF(B_MSK[[#This Row],[HARGA_3]]="",IF(B_MSK[[#This Row],[HARGA_2]]="",IF(B_MSK[[#This Row],[HARGA_1]]="","",B_MSK[[#This Row],[HARGA_1]]),B_MSK[[#This Row],[HARGA_2]]),B_MSK[[#This Row],[HARGA_3]])</f>
        <v>2850</v>
      </c>
      <c r="AJ34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4" s="5" t="str">
        <f ca="1">IF(B_MSK[[#This Row],[//]]="","",SUBSTITUTE(SUBSTITUTE(SUBSTITUTE(B_MSK[[#This Row],[QTY/ CTN]]," ","_",2),"(",""),")","")&amp;"_")</f>
        <v>36 LSN_</v>
      </c>
      <c r="AL344" s="5">
        <f ca="1">IF(B_MSK[[#This Row],[A_B]]="","",SEARCH("_",B_MSK[[#This Row],[A_B]]))</f>
        <v>7</v>
      </c>
      <c r="AM344" s="5">
        <f ca="1">IF(B_MSK[[#This Row],[A_B]]="","",LEN(B_MSK[[#This Row],[A_B]]))</f>
        <v>7</v>
      </c>
      <c r="AN344" s="5" t="str">
        <f ca="1">IF(B_MSK[[#This Row],[A_B]]="","",LEFT(B_MSK[[#This Row],[QTY/ CTN]],B_MSK[[#This Row],[A_B_1]]))</f>
        <v>36 LSN</v>
      </c>
      <c r="AO344" s="5" t="str">
        <f ca="1">IF(B_MSK[[#This Row],[A_B]]="","",LEFT(B_MSK[[#This Row],[A_]],SEARCH(" ",B_MSK[[#This Row],[A_]])-1))</f>
        <v>36</v>
      </c>
      <c r="AP344" s="5" t="str">
        <f ca="1">IF(B_MSK[[#This Row],[A_B]]="","",RIGHT(B_MSK[[#This Row],[A_]],LEN(B_MSK[[#This Row],[A_]])-SEARCH(" ",B_MSK[[#This Row],[A_]])))</f>
        <v>LSN</v>
      </c>
      <c r="AQ3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44" s="5" t="str">
        <f ca="1">IF(B_MSK[[#This Row],[B_]]="","",LEFT(B_MSK[[#This Row],[B_]],SEARCH(" ",B_MSK[[#This Row],[B_]])))</f>
        <v xml:space="preserve">12 </v>
      </c>
      <c r="AS344" s="5" t="str">
        <f ca="1">IF(B_MSK[[#This Row],[B_]]="","",RIGHT(B_MSK[[#This Row],[B_]],LEN(B_MSK[[#This Row],[B_]])-SEARCH(" ",B_MSK[[#This Row],[B_]])))</f>
        <v>PCS</v>
      </c>
      <c r="AT344" s="5" t="str">
        <f ca="1">IF(B_MSK[[#This Row],[B_2]]="LSN",12,"")</f>
        <v/>
      </c>
      <c r="AU344" s="5" t="str">
        <f ca="1">IF(B_MSK[[#This Row],[C_1]]="","","PCS")</f>
        <v/>
      </c>
      <c r="AV344" s="5">
        <f ca="1">IF(B_MSK[[#This Row],[A_1]]="","",B_MSK[[#This Row],[A_1]]*IF(B_MSK[[#This Row],[B_1]]="",1,B_MSK[[#This Row],[B_1]])*IF(B_MSK[[#This Row],[C_1]]="",1,B_MSK[[#This Row],[C_1]]))</f>
        <v>432</v>
      </c>
      <c r="AW344" s="5" t="str">
        <f ca="1">IF(B_MSK[[#This Row],[C_2]]="",IF(B_MSK[[#This Row],[B_2]]="",IF(B_MSK[[#This Row],[A_2]]="","",B_MSK[[#This Row],[A_2]]),B_MSK[[#This Row],[B_2]]),B_MSK[[#This Row],[C_2]])</f>
        <v>PCS</v>
      </c>
      <c r="AX344" s="2">
        <f ca="1">IF(ISNUMBER(B_MSK[[#This Row],[TANGGAL DATANG]]),B_MSK[[#This Row],[TANGGAL DATANG]],AX343)</f>
        <v>44938</v>
      </c>
      <c r="AY344" s="5" t="e">
        <f ca="1">IF(B_MSK[[#This Row],[DB_ROW]]="","",INDEX([3]!db[JENIS],B_MSK[[#This Row],[DB_ROW]]-1))</f>
        <v>#REF!</v>
      </c>
      <c r="AZ344" s="5">
        <f ca="1">IF(B_MSK[[#This Row],[A_1]]="","",B_MSK[[#This Row],[A_1]])*1</f>
        <v>36</v>
      </c>
      <c r="BA344" s="5" t="str">
        <f ca="1">IF(B_MSK[[#This Row],[//]]="","",INDEX(INDIRECT(DIR&amp;$2:$2),B_MSK[[#This Row],[//]]))</f>
        <v>ARTO MORO</v>
      </c>
      <c r="BB344" s="5" t="str">
        <f ca="1">CONCATENATE(B_MSK[[#This Row],[concat]],B_MSK[[#This Row],[HARGA_X]],B_MSK[[#This Row],[SAT]])</f>
        <v>correctionfluidcfs225jk2850DZ</v>
      </c>
    </row>
    <row r="345" spans="1:54" x14ac:dyDescent="0.25">
      <c r="A345" s="6" t="s">
        <v>128</v>
      </c>
      <c r="B345" s="5" t="str">
        <f ca="1">IF(B_MSK[[#This Row],[N_ID]]="","",INDEX(INDIRECT(DIR&amp;$2:$2),MATCH(B_MSK[[#This Row],[N_ID]],INDIRECT(DIR&amp;"!NOTA[ID_P]"),0)))</f>
        <v/>
      </c>
      <c r="C345" s="5" t="str">
        <f ca="1">IF(B_MSK[[#This Row],[//]]="","",HYPERLINK("["&amp;SUBSTITUTE(DIR,"'","")&amp;"]NOTA!D"&amp;B_MSK[[#This Row],[//]]+2,"&gt;"))</f>
        <v/>
      </c>
      <c r="D345" s="5" t="str">
        <f ca="1">IF(B_MSK[[#This Row],[N_ID]]="","",COUNTIF(INDIRECT(DIR&amp;"!NOTA[ID_H]"),B_MSK[[#This Row],[ID NOTA]]))</f>
        <v/>
      </c>
      <c r="E3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5" s="7" t="str">
        <f ca="1">IF(B_MSK[[#This Row],[stt]]="ada",INDEX([2]!db[NB BM],B_MSK[DB_ROW]-1),"")</f>
        <v/>
      </c>
      <c r="H345" s="7" t="str">
        <f ca="1">IF(B_MSK[[#This Row],[//]]="","",INDEX(INDIRECT(DIR&amp;$2:$2),B_MSK[[#This Row],[//]]))</f>
        <v/>
      </c>
      <c r="I345" s="27" t="str">
        <f ca="1">IF(B_MSK[[#This Row],[//]]="","",INDEX(INDIRECT(DB_PATH&amp;$2:$2),B_MSK[[#This Row],[DB_ROW]]-1))</f>
        <v/>
      </c>
      <c r="J345" s="5" t="str">
        <f ca="1">IF(B_MSK[[#This Row],[//]]="","",IF(INDEX(INDIRECT(DIR&amp;$2:$2),B_MSK[[#This Row],[//]])="","",INDEX(INDIRECT(DIR&amp;$2:$2),B_MSK[[#This Row],[//]])))</f>
        <v/>
      </c>
      <c r="K345" s="5" t="str">
        <f ca="1">IF(B_MSK[[#This Row],[//]]="","",IF(INDEX(INDIRECT(DIR&amp;$2:$2),B_MSK[[#This Row],[//]])="","",INDEX(INDIRECT(DIR&amp;$2:$2),B_MSK[[#This Row],[//]])))</f>
        <v/>
      </c>
      <c r="L345" s="5" t="str">
        <f ca="1">IF(B_MSK[[#This Row],[//]]="","",IF(INDEX(INDIRECT(DIR&amp;$2:$2),B_MSK[[#This Row],[//]])="","",INDEX(INDIRECT(DIR&amp;$2:$2),B_MSK[[#This Row],[//]])))</f>
        <v/>
      </c>
      <c r="M345" s="13" t="str">
        <f ca="1">IF(B_MSK[[#This Row],[//]]="","",INDEX(INDIRECT(DIR&amp;$2:$2),B_MSK[[#This Row],[//]]))</f>
        <v/>
      </c>
      <c r="N345" s="13" t="str">
        <f ca="1">IF(OR(B_MSK[[#This Row],[//]]="",),"",INDEX(INDIRECT(DIR&amp;$2:$2),B_MSK[[#This Row],[//]]))</f>
        <v/>
      </c>
      <c r="O345" s="3" t="str">
        <f ca="1">IF(B_MSK[[#This Row],[//]]="","",IF(INDEX(INDIRECT(DIR&amp;$2:$2),B_MSK[[#This Row],[//]])=0,"",INDEX(INDIRECT(DIR&amp;$2:$2),B_MSK[[#This Row],[//]])))</f>
        <v/>
      </c>
      <c r="P345" s="3" t="str">
        <f ca="1">IF(B_MSK[[#This Row],[//]]="","",IF(INDEX(INDIRECT(DIR&amp;$2:$2),B_MSK[[#This Row],[//]])=0,"",INDEX(INDIRECT(DIR&amp;$2:$2),B_MSK[[#This Row],[//]])))</f>
        <v/>
      </c>
      <c r="Q345" s="12" t="str">
        <f ca="1">IF(B_MSK[[#This Row],[//]]="","",INDEX(INDIRECT(DIR&amp;$2:$2),B_MSK[[#This Row],[//]]))</f>
        <v/>
      </c>
      <c r="R3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5" s="37" t="str">
        <f ca="1">IF(B_MSK[[#This Row],[//]]="","",INDEX(INDIRECT(DIR&amp;$2:$2),B_MSK[[#This Row],[//]]))</f>
        <v/>
      </c>
      <c r="U345" s="38" t="str">
        <f ca="1">IF(SUMIF(B_MSK[NAMA BARANG],B_MSK[[#This Row],[NAMA BARANG]],B_MSK[JMLH BRG])=0,"",SUMIF(B_MSK[NAMA BARANG],B_MSK[[#This Row],[NAMA BARANG]],B_MSK[C]))</f>
        <v/>
      </c>
      <c r="V345" s="7" t="str">
        <f ca="1">IF(B_MSK[[#This Row],[//]]="","",INDEX(INDIRECT(DIR&amp;$2:$2),B_MSK[[#This Row],[//]]))</f>
        <v/>
      </c>
      <c r="W3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5" s="5" t="str">
        <f ca="1">IF(B_MSK[[#This Row],[N.B.nota]]="","",IF(MATCH(B_MSK[[#This Row],[concat]],[2]!db[NB NOTA_C],0)&gt;0,"ada",0))</f>
        <v/>
      </c>
      <c r="Y345" s="5" t="str">
        <f ca="1">IF(B_MSK[[#This Row],[N.B.nota]]="","",ADDRESS(ROW(B_MSK[QB]),COLUMN(B_MSK[QB]))&amp;":"&amp;ADDRESS(ROW(),COLUMN(B_MSK[QB])))</f>
        <v/>
      </c>
      <c r="Z345" s="5" t="str">
        <f ca="1">IF(B_MSK[[#This Row],[concat]]="","",MATCH(B_MSK[[#This Row],[concat]],[2]!db[NB NOTA_C],0)+1)</f>
        <v/>
      </c>
      <c r="AA345" s="5" t="str">
        <f ca="1">IF(B_MSK[[#This Row],[//]]="","",HYPERLINK("[D:\kerja\BANK EXP\BARU\DB.XLSX]DB!e"&amp;B_MSK[[#This Row],[DB_ROW]],"&gt;"))</f>
        <v/>
      </c>
      <c r="AB345" s="30" t="e">
        <f ca="1">MID(B_MSK[[#This Row],[/ STN_1]],FIND(" ",B_MSK[[#This Row],[/ STN_1]])+1,LEN(B_MSK[[#This Row],[/ STN_1]]))</f>
        <v>#VALUE!</v>
      </c>
      <c r="AC3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5" s="15" t="str">
        <f ca="1">IF(B_MSK[[#This Row],[HARGA_2]]="","",IF(MID(B_MSK[[#This Row],[/ STN_2]],FIND(" ",B_MSK[[#This Row],[/ STN_2]])+1,LEN(B_MSK[[#This Row],[/ STN_2]]))="LSN",B_MSK[[#This Row],[HARGA_2]]/12,""))</f>
        <v/>
      </c>
      <c r="AH345" s="7" t="str">
        <f ca="1">IF(B_MSK[[#This Row],[HARGA_3]]="","","/ "&amp;"PCS")</f>
        <v/>
      </c>
      <c r="AI345" s="15" t="str">
        <f ca="1">IF(B_MSK[[#This Row],[HARGA_3]]="",IF(B_MSK[[#This Row],[HARGA_2]]="",IF(B_MSK[[#This Row],[HARGA_1]]="","",B_MSK[[#This Row],[HARGA_1]]),B_MSK[[#This Row],[HARGA_2]]),B_MSK[[#This Row],[HARGA_3]])</f>
        <v/>
      </c>
      <c r="AJ345" s="15" t="str">
        <f ca="1">IF(B_MSK[[#This Row],[/ STN_3]]="",IF(B_MSK[[#This Row],[/ STN_2]]="",IF(B_MSK[[#This Row],[/ STN_1]]="","",B_MSK[[#This Row],[/ STN_1]]),B_MSK[[#This Row],[/ STN_2]]),B_MSK[[#This Row],[/ STN_3]])</f>
        <v/>
      </c>
      <c r="AK345" s="5" t="str">
        <f ca="1">IF(B_MSK[[#This Row],[//]]="","",SUBSTITUTE(SUBSTITUTE(SUBSTITUTE(B_MSK[[#This Row],[QTY/ CTN]]," ","_",2),"(",""),")","")&amp;"_")</f>
        <v/>
      </c>
      <c r="AL345" s="5" t="str">
        <f ca="1">IF(B_MSK[[#This Row],[A_B]]="","",SEARCH("_",B_MSK[[#This Row],[A_B]]))</f>
        <v/>
      </c>
      <c r="AM345" s="5" t="str">
        <f ca="1">IF(B_MSK[[#This Row],[A_B]]="","",LEN(B_MSK[[#This Row],[A_B]]))</f>
        <v/>
      </c>
      <c r="AN345" s="5" t="str">
        <f ca="1">IF(B_MSK[[#This Row],[A_B]]="","",LEFT(B_MSK[[#This Row],[QTY/ CTN]],B_MSK[[#This Row],[A_B_1]]))</f>
        <v/>
      </c>
      <c r="AO345" s="5" t="str">
        <f ca="1">IF(B_MSK[[#This Row],[A_B]]="","",LEFT(B_MSK[[#This Row],[A_]],SEARCH(" ",B_MSK[[#This Row],[A_]])-1))</f>
        <v/>
      </c>
      <c r="AP345" s="5" t="str">
        <f ca="1">IF(B_MSK[[#This Row],[A_B]]="","",RIGHT(B_MSK[[#This Row],[A_]],LEN(B_MSK[[#This Row],[A_]])-SEARCH(" ",B_MSK[[#This Row],[A_]])))</f>
        <v/>
      </c>
      <c r="AQ3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5" s="5" t="str">
        <f ca="1">IF(B_MSK[[#This Row],[B_]]="","",LEFT(B_MSK[[#This Row],[B_]],SEARCH(" ",B_MSK[[#This Row],[B_]])))</f>
        <v/>
      </c>
      <c r="AS345" s="5" t="str">
        <f ca="1">IF(B_MSK[[#This Row],[B_]]="","",RIGHT(B_MSK[[#This Row],[B_]],LEN(B_MSK[[#This Row],[B_]])-SEARCH(" ",B_MSK[[#This Row],[B_]])))</f>
        <v/>
      </c>
      <c r="AT345" s="5" t="str">
        <f ca="1">IF(B_MSK[[#This Row],[B_2]]="LSN",12,"")</f>
        <v/>
      </c>
      <c r="AU345" s="5" t="str">
        <f ca="1">IF(B_MSK[[#This Row],[C_1]]="","","PCS")</f>
        <v/>
      </c>
      <c r="AV345" s="5" t="str">
        <f ca="1">IF(B_MSK[[#This Row],[A_1]]="","",B_MSK[[#This Row],[A_1]]*IF(B_MSK[[#This Row],[B_1]]="",1,B_MSK[[#This Row],[B_1]])*IF(B_MSK[[#This Row],[C_1]]="",1,B_MSK[[#This Row],[C_1]]))</f>
        <v/>
      </c>
      <c r="AW345" s="5" t="str">
        <f ca="1">IF(B_MSK[[#This Row],[C_2]]="",IF(B_MSK[[#This Row],[B_2]]="",IF(B_MSK[[#This Row],[A_2]]="","",B_MSK[[#This Row],[A_2]]),B_MSK[[#This Row],[B_2]]),B_MSK[[#This Row],[C_2]])</f>
        <v/>
      </c>
      <c r="AX345" s="2">
        <f ca="1">IF(ISNUMBER(B_MSK[[#This Row],[TANGGAL DATANG]]),B_MSK[[#This Row],[TANGGAL DATANG]],AX344)</f>
        <v>44938</v>
      </c>
      <c r="AY345" s="5" t="str">
        <f ca="1">IF(B_MSK[[#This Row],[DB_ROW]]="","",INDEX([3]!db[JENIS],B_MSK[[#This Row],[DB_ROW]]-1))</f>
        <v/>
      </c>
      <c r="AZ345" s="5" t="e">
        <f ca="1">IF(B_MSK[[#This Row],[A_1]]="","",B_MSK[[#This Row],[A_1]])*1</f>
        <v>#VALUE!</v>
      </c>
      <c r="BA345" s="5" t="str">
        <f ca="1">IF(B_MSK[[#This Row],[//]]="","",INDEX(INDIRECT(DIR&amp;$2:$2),B_MSK[[#This Row],[//]]))</f>
        <v/>
      </c>
      <c r="BB345" s="5" t="str">
        <f ca="1">CONCATENATE(B_MSK[[#This Row],[concat]],B_MSK[[#This Row],[HARGA_X]],B_MSK[[#This Row],[SAT]])</f>
        <v/>
      </c>
    </row>
    <row r="346" spans="1:54" x14ac:dyDescent="0.25">
      <c r="A346" s="6" t="s">
        <v>280</v>
      </c>
      <c r="B346" s="5">
        <f ca="1">IF(B_MSK[[#This Row],[N_ID]]="","",INDEX(INDIRECT(DIR&amp;$2:$2),MATCH(B_MSK[[#This Row],[N_ID]],INDIRECT(DIR&amp;"!NOTA[ID_P]"),0)))</f>
        <v>67</v>
      </c>
      <c r="C346" s="5" t="str">
        <f ca="1">IF(B_MSK[[#This Row],[//]]="","",HYPERLINK("["&amp;SUBSTITUTE(DIR,"'","")&amp;"]NOTA!D"&amp;B_MSK[[#This Row],[//]]+2,"&gt;"))</f>
        <v>&gt;</v>
      </c>
      <c r="D346" s="5">
        <f ca="1">IF(B_MSK[[#This Row],[N_ID]]="","",COUNTIF(INDIRECT(DIR&amp;"!NOTA[ID_H]"),B_MSK[[#This Row],[ID NOTA]]))</f>
        <v>11</v>
      </c>
      <c r="E34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343</v>
      </c>
      <c r="F3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6" s="7" t="str">
        <f ca="1">IF(B_MSK[[#This Row],[stt]]="ada",INDEX([2]!db[NB BM],B_MSK[DB_ROW]-1),"")</f>
        <v>Call JK CC-37</v>
      </c>
      <c r="H346" s="7" t="str">
        <f ca="1">IF(B_MSK[[#This Row],[//]]="","",INDEX(INDIRECT(DIR&amp;$2:$2),B_MSK[[#This Row],[//]]))</f>
        <v>KALINDO SUKSES</v>
      </c>
      <c r="I346" s="27" t="str">
        <f ca="1">IF(B_MSK[[#This Row],[//]]="","",INDEX(INDIRECT(DB_PATH&amp;$2:$2),B_MSK[[#This Row],[DB_ROW]]-1))</f>
        <v>8 BOX (20 PCS)</v>
      </c>
      <c r="J346" s="5">
        <f ca="1">IF(B_MSK[[#This Row],[//]]="","",IF(INDEX(INDIRECT(DIR&amp;$2:$2),B_MSK[[#This Row],[//]])="","",INDEX(INDIRECT(DIR&amp;$2:$2),B_MSK[[#This Row],[//]])))</f>
        <v>1</v>
      </c>
      <c r="K346" s="5">
        <f ca="1">IF(B_MSK[[#This Row],[//]]="","",IF(INDEX(INDIRECT(DIR&amp;$2:$2),B_MSK[[#This Row],[//]])="","",INDEX(INDIRECT(DIR&amp;$2:$2),B_MSK[[#This Row],[//]])))</f>
        <v>160</v>
      </c>
      <c r="L346" s="5" t="str">
        <f ca="1">IF(B_MSK[[#This Row],[//]]="","",IF(INDEX(INDIRECT(DIR&amp;$2:$2),B_MSK[[#This Row],[//]])="","",INDEX(INDIRECT(DIR&amp;$2:$2),B_MSK[[#This Row],[//]])))</f>
        <v>PCS</v>
      </c>
      <c r="M346" s="13">
        <f ca="1">IF(B_MSK[[#This Row],[//]]="","",INDEX(INDIRECT(DIR&amp;$2:$2),B_MSK[[#This Row],[//]]))</f>
        <v>32000</v>
      </c>
      <c r="N346" s="13">
        <f ca="1">IF(OR(B_MSK[[#This Row],[//]]="",),"",INDEX(INDIRECT(DIR&amp;$2:$2),B_MSK[[#This Row],[//]]))</f>
        <v>5120000</v>
      </c>
      <c r="O346" s="3">
        <f ca="1">IF(B_MSK[[#This Row],[//]]="","",IF(INDEX(INDIRECT(DIR&amp;$2:$2),B_MSK[[#This Row],[//]])=0,"",INDEX(INDIRECT(DIR&amp;$2:$2),B_MSK[[#This Row],[//]])))</f>
        <v>0.125</v>
      </c>
      <c r="P346" s="3">
        <f ca="1">IF(B_MSK[[#This Row],[//]]="","",IF(INDEX(INDIRECT(DIR&amp;$2:$2),B_MSK[[#This Row],[//]])=0,"",INDEX(INDIRECT(DIR&amp;$2:$2),B_MSK[[#This Row],[//]])))</f>
        <v>0.1</v>
      </c>
      <c r="Q346" s="12">
        <f ca="1">IF(B_MSK[[#This Row],[//]]="","",INDEX(INDIRECT(DIR&amp;$2:$2),B_MSK[[#This Row],[//]]))</f>
        <v>4032000</v>
      </c>
      <c r="R3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6" s="37">
        <f ca="1">IF(B_MSK[[#This Row],[//]]="","",INDEX(INDIRECT(DIR&amp;$2:$2),B_MSK[[#This Row],[//]]))</f>
        <v>0</v>
      </c>
      <c r="U346" s="38">
        <f ca="1">IF(SUMIF(B_MSK[NAMA BARANG],B_MSK[[#This Row],[NAMA BARANG]],B_MSK[JMLH BRG])=0,"",SUMIF(B_MSK[NAMA BARANG],B_MSK[[#This Row],[NAMA BARANG]],B_MSK[C]))</f>
        <v>1</v>
      </c>
      <c r="V346" s="7" t="str">
        <f ca="1">IF(B_MSK[[#This Row],[//]]="","",INDEX(INDIRECT(DIR&amp;$2:$2),B_MSK[[#This Row],[//]]))</f>
        <v>CALCULATOR JOYKO CC-37</v>
      </c>
      <c r="W346" s="7" t="str">
        <f ca="1">LOWER(SUBSTITUTE(SUBSTITUTE(SUBSTITUTE(SUBSTITUTE(SUBSTITUTE(SUBSTITUTE(SUBSTITUTE(SUBSTITUTE(SUBSTITUTE(B_MSK[[#This Row],[N.B.nota]]," ",""),"-",""),"(",""),")",""),".",""),",",""),"/",""),"""",""),"+",""))</f>
        <v>calculatorjoykocc37</v>
      </c>
      <c r="X346" s="5" t="str">
        <f ca="1">IF(B_MSK[[#This Row],[N.B.nota]]="","",IF(MATCH(B_MSK[[#This Row],[concat]],[2]!db[NB NOTA_C],0)&gt;0,"ada",0))</f>
        <v>ada</v>
      </c>
      <c r="Y346" s="5" t="str">
        <f ca="1">IF(B_MSK[[#This Row],[N.B.nota]]="","",ADDRESS(ROW(B_MSK[QB]),COLUMN(B_MSK[QB]))&amp;":"&amp;ADDRESS(ROW(),COLUMN(B_MSK[QB])))</f>
        <v>$D$4:$D$346</v>
      </c>
      <c r="Z346" s="5">
        <f ca="1">IF(B_MSK[[#This Row],[concat]]="","",MATCH(B_MSK[[#This Row],[concat]],[2]!db[NB NOTA_C],0)+1)</f>
        <v>406</v>
      </c>
      <c r="AA346" s="5" t="str">
        <f ca="1">IF(B_MSK[[#This Row],[//]]="","",HYPERLINK("[D:\kerja\BANK EXP\BARU\DB.XLSX]DB!e"&amp;B_MSK[[#This Row],[DB_ROW]],"&gt;"))</f>
        <v>&gt;</v>
      </c>
      <c r="AB346" s="30" t="str">
        <f ca="1">MID(B_MSK[[#This Row],[/ STN_1]],FIND(" ",B_MSK[[#This Row],[/ STN_1]])+1,LEN(B_MSK[[#This Row],[/ STN_1]]))</f>
        <v xml:space="preserve">BOX </v>
      </c>
      <c r="AC346" s="11">
        <f ca="1">IF(B_MSK[[#This Row],[//]]="","",IF(B_MSK[[#This Row],[ JUMLAH ]]="","",IF(B_MSK[[#This Row],[C]]="",B_MSK[[#This Row],[HARGA CTN]]/B_MSK[[#This Row],[JMLH BRG]],B_MSK[[#This Row],[HARGA CTN]]/B_MSK[[#This Row],[A_1]])))</f>
        <v>640000</v>
      </c>
      <c r="AD3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4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32000</v>
      </c>
      <c r="AF34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46" s="15" t="str">
        <f ca="1">IF(B_MSK[[#This Row],[HARGA_2]]="","",IF(MID(B_MSK[[#This Row],[/ STN_2]],FIND(" ",B_MSK[[#This Row],[/ STN_2]])+1,LEN(B_MSK[[#This Row],[/ STN_2]]))="LSN",B_MSK[[#This Row],[HARGA_2]]/12,""))</f>
        <v/>
      </c>
      <c r="AH346" s="7" t="str">
        <f ca="1">IF(B_MSK[[#This Row],[HARGA_3]]="","","/ "&amp;"PCS")</f>
        <v/>
      </c>
      <c r="AI346" s="15">
        <f ca="1">IF(B_MSK[[#This Row],[HARGA_3]]="",IF(B_MSK[[#This Row],[HARGA_2]]="",IF(B_MSK[[#This Row],[HARGA_1]]="","",B_MSK[[#This Row],[HARGA_1]]),B_MSK[[#This Row],[HARGA_2]]),B_MSK[[#This Row],[HARGA_3]])</f>
        <v>32000</v>
      </c>
      <c r="AJ34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6" s="5" t="str">
        <f ca="1">IF(B_MSK[[#This Row],[//]]="","",SUBSTITUTE(SUBSTITUTE(SUBSTITUTE(B_MSK[[#This Row],[QTY/ CTN]]," ","_",2),"(",""),")","")&amp;"_")</f>
        <v>8 BOX_20 PCS_</v>
      </c>
      <c r="AL346" s="5">
        <f ca="1">IF(B_MSK[[#This Row],[A_B]]="","",SEARCH("_",B_MSK[[#This Row],[A_B]]))</f>
        <v>6</v>
      </c>
      <c r="AM346" s="5">
        <f ca="1">IF(B_MSK[[#This Row],[A_B]]="","",LEN(B_MSK[[#This Row],[A_B]]))</f>
        <v>13</v>
      </c>
      <c r="AN346" s="5" t="str">
        <f ca="1">IF(B_MSK[[#This Row],[A_B]]="","",LEFT(B_MSK[[#This Row],[QTY/ CTN]],B_MSK[[#This Row],[A_B_1]]))</f>
        <v xml:space="preserve">8 BOX </v>
      </c>
      <c r="AO346" s="5" t="str">
        <f ca="1">IF(B_MSK[[#This Row],[A_B]]="","",LEFT(B_MSK[[#This Row],[A_]],SEARCH(" ",B_MSK[[#This Row],[A_]])-1))</f>
        <v>8</v>
      </c>
      <c r="AP346" s="5" t="str">
        <f ca="1">IF(B_MSK[[#This Row],[A_B]]="","",RIGHT(B_MSK[[#This Row],[A_]],LEN(B_MSK[[#This Row],[A_]])-SEARCH(" ",B_MSK[[#This Row],[A_]])))</f>
        <v xml:space="preserve">BOX </v>
      </c>
      <c r="AQ3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46" s="5" t="str">
        <f ca="1">IF(B_MSK[[#This Row],[B_]]="","",LEFT(B_MSK[[#This Row],[B_]],SEARCH(" ",B_MSK[[#This Row],[B_]])))</f>
        <v xml:space="preserve">20 </v>
      </c>
      <c r="AS346" s="5" t="str">
        <f ca="1">IF(B_MSK[[#This Row],[B_]]="","",RIGHT(B_MSK[[#This Row],[B_]],LEN(B_MSK[[#This Row],[B_]])-SEARCH(" ",B_MSK[[#This Row],[B_]])))</f>
        <v>PCS</v>
      </c>
      <c r="AT346" s="5" t="str">
        <f ca="1">IF(B_MSK[[#This Row],[B_2]]="LSN",12,"")</f>
        <v/>
      </c>
      <c r="AU346" s="5" t="str">
        <f ca="1">IF(B_MSK[[#This Row],[C_1]]="","","PCS")</f>
        <v/>
      </c>
      <c r="AV346" s="5">
        <f ca="1">IF(B_MSK[[#This Row],[A_1]]="","",B_MSK[[#This Row],[A_1]]*IF(B_MSK[[#This Row],[B_1]]="",1,B_MSK[[#This Row],[B_1]])*IF(B_MSK[[#This Row],[C_1]]="",1,B_MSK[[#This Row],[C_1]]))</f>
        <v>160</v>
      </c>
      <c r="AW346" s="5" t="str">
        <f ca="1">IF(B_MSK[[#This Row],[C_2]]="",IF(B_MSK[[#This Row],[B_2]]="",IF(B_MSK[[#This Row],[A_2]]="","",B_MSK[[#This Row],[A_2]]),B_MSK[[#This Row],[B_2]]),B_MSK[[#This Row],[C_2]])</f>
        <v>PCS</v>
      </c>
      <c r="AX346" s="2">
        <f ca="1">IF(ISNUMBER(B_MSK[[#This Row],[TANGGAL DATANG]]),B_MSK[[#This Row],[TANGGAL DATANG]],AX345)</f>
        <v>44938</v>
      </c>
      <c r="AY346" s="5" t="e">
        <f ca="1">IF(B_MSK[[#This Row],[DB_ROW]]="","",INDEX([3]!db[JENIS],B_MSK[[#This Row],[DB_ROW]]-1))</f>
        <v>#REF!</v>
      </c>
      <c r="AZ346" s="5">
        <f ca="1">IF(B_MSK[[#This Row],[A_1]]="","",B_MSK[[#This Row],[A_1]])*1</f>
        <v>8</v>
      </c>
      <c r="BA346" s="5" t="str">
        <f ca="1">IF(B_MSK[[#This Row],[//]]="","",INDEX(INDIRECT(DIR&amp;$2:$2),B_MSK[[#This Row],[//]]))</f>
        <v>ARTO MORO</v>
      </c>
      <c r="BB346" s="5" t="str">
        <f ca="1">CONCATENATE(B_MSK[[#This Row],[concat]],B_MSK[[#This Row],[HARGA_X]],B_MSK[[#This Row],[SAT]])</f>
        <v>calculatorjoykocc3732000PCS</v>
      </c>
    </row>
    <row r="347" spans="1:54" x14ac:dyDescent="0.25">
      <c r="A347" s="6" t="s">
        <v>128</v>
      </c>
      <c r="B347" s="5" t="str">
        <f ca="1">IF(B_MSK[[#This Row],[N_ID]]="","",INDEX(INDIRECT(DIR&amp;$2:$2),MATCH(B_MSK[[#This Row],[N_ID]],INDIRECT(DIR&amp;"!NOTA[ID_P]"),0)))</f>
        <v/>
      </c>
      <c r="C347" s="5" t="str">
        <f ca="1">IF(B_MSK[[#This Row],[//]]="","",HYPERLINK("["&amp;SUBSTITUTE(DIR,"'","")&amp;"]NOTA!D"&amp;B_MSK[[#This Row],[//]]+2,"&gt;"))</f>
        <v>&gt;</v>
      </c>
      <c r="D347" s="5" t="str">
        <f ca="1">IF(B_MSK[[#This Row],[N_ID]]="","",COUNTIF(INDIRECT(DIR&amp;"!NOTA[ID_H]"),B_MSK[[#This Row],[ID NOTA]]))</f>
        <v/>
      </c>
      <c r="E34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344</v>
      </c>
      <c r="F3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7" s="7" t="str">
        <f ca="1">IF(B_MSK[[#This Row],[stt]]="ada",INDEX([2]!db[NB BM],B_MSK[DB_ROW]-1),"")</f>
        <v>Call JK CC-38</v>
      </c>
      <c r="H347" s="7" t="str">
        <f ca="1">IF(B_MSK[[#This Row],[//]]="","",INDEX(INDIRECT(DIR&amp;$2:$2),B_MSK[[#This Row],[//]]))</f>
        <v>KALINDO SUKSES</v>
      </c>
      <c r="I347" s="27" t="str">
        <f ca="1">IF(B_MSK[[#This Row],[//]]="","",INDEX(INDIRECT(DB_PATH&amp;$2:$2),B_MSK[[#This Row],[DB_ROW]]-1))</f>
        <v>8 BOX (20 PCS)</v>
      </c>
      <c r="J347" s="5">
        <f ca="1">IF(B_MSK[[#This Row],[//]]="","",IF(INDEX(INDIRECT(DIR&amp;$2:$2),B_MSK[[#This Row],[//]])="","",INDEX(INDIRECT(DIR&amp;$2:$2),B_MSK[[#This Row],[//]])))</f>
        <v>1</v>
      </c>
      <c r="K347" s="5">
        <f ca="1">IF(B_MSK[[#This Row],[//]]="","",IF(INDEX(INDIRECT(DIR&amp;$2:$2),B_MSK[[#This Row],[//]])="","",INDEX(INDIRECT(DIR&amp;$2:$2),B_MSK[[#This Row],[//]])))</f>
        <v>160</v>
      </c>
      <c r="L347" s="5" t="str">
        <f ca="1">IF(B_MSK[[#This Row],[//]]="","",IF(INDEX(INDIRECT(DIR&amp;$2:$2),B_MSK[[#This Row],[//]])="","",INDEX(INDIRECT(DIR&amp;$2:$2),B_MSK[[#This Row],[//]])))</f>
        <v>PCS</v>
      </c>
      <c r="M347" s="13">
        <f ca="1">IF(B_MSK[[#This Row],[//]]="","",INDEX(INDIRECT(DIR&amp;$2:$2),B_MSK[[#This Row],[//]]))</f>
        <v>27500</v>
      </c>
      <c r="N347" s="13">
        <f ca="1">IF(OR(B_MSK[[#This Row],[//]]="",),"",INDEX(INDIRECT(DIR&amp;$2:$2),B_MSK[[#This Row],[//]]))</f>
        <v>4400000</v>
      </c>
      <c r="O347" s="3">
        <f ca="1">IF(B_MSK[[#This Row],[//]]="","",IF(INDEX(INDIRECT(DIR&amp;$2:$2),B_MSK[[#This Row],[//]])=0,"",INDEX(INDIRECT(DIR&amp;$2:$2),B_MSK[[#This Row],[//]])))</f>
        <v>0.125</v>
      </c>
      <c r="P347" s="3">
        <f ca="1">IF(B_MSK[[#This Row],[//]]="","",IF(INDEX(INDIRECT(DIR&amp;$2:$2),B_MSK[[#This Row],[//]])=0,"",INDEX(INDIRECT(DIR&amp;$2:$2),B_MSK[[#This Row],[//]])))</f>
        <v>0.1</v>
      </c>
      <c r="Q347" s="12">
        <f ca="1">IF(B_MSK[[#This Row],[//]]="","",INDEX(INDIRECT(DIR&amp;$2:$2),B_MSK[[#This Row],[//]]))</f>
        <v>3465000</v>
      </c>
      <c r="R3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7" s="37">
        <f ca="1">IF(B_MSK[[#This Row],[//]]="","",INDEX(INDIRECT(DIR&amp;$2:$2),B_MSK[[#This Row],[//]]))</f>
        <v>0</v>
      </c>
      <c r="U347" s="38">
        <f ca="1">IF(SUMIF(B_MSK[NAMA BARANG],B_MSK[[#This Row],[NAMA BARANG]],B_MSK[JMLH BRG])=0,"",SUMIF(B_MSK[NAMA BARANG],B_MSK[[#This Row],[NAMA BARANG]],B_MSK[C]))</f>
        <v>1</v>
      </c>
      <c r="V347" s="7" t="str">
        <f ca="1">IF(B_MSK[[#This Row],[//]]="","",INDEX(INDIRECT(DIR&amp;$2:$2),B_MSK[[#This Row],[//]]))</f>
        <v>CALCULATOR JOYKO CC-38</v>
      </c>
      <c r="W347" s="7" t="str">
        <f ca="1">LOWER(SUBSTITUTE(SUBSTITUTE(SUBSTITUTE(SUBSTITUTE(SUBSTITUTE(SUBSTITUTE(SUBSTITUTE(SUBSTITUTE(SUBSTITUTE(B_MSK[[#This Row],[N.B.nota]]," ",""),"-",""),"(",""),")",""),".",""),",",""),"/",""),"""",""),"+",""))</f>
        <v>calculatorjoykocc38</v>
      </c>
      <c r="X347" s="5" t="str">
        <f ca="1">IF(B_MSK[[#This Row],[N.B.nota]]="","",IF(MATCH(B_MSK[[#This Row],[concat]],[2]!db[NB NOTA_C],0)&gt;0,"ada",0))</f>
        <v>ada</v>
      </c>
      <c r="Y347" s="5" t="str">
        <f ca="1">IF(B_MSK[[#This Row],[N.B.nota]]="","",ADDRESS(ROW(B_MSK[QB]),COLUMN(B_MSK[QB]))&amp;":"&amp;ADDRESS(ROW(),COLUMN(B_MSK[QB])))</f>
        <v>$D$4:$D$347</v>
      </c>
      <c r="Z347" s="5">
        <f ca="1">IF(B_MSK[[#This Row],[concat]]="","",MATCH(B_MSK[[#This Row],[concat]],[2]!db[NB NOTA_C],0)+1)</f>
        <v>407</v>
      </c>
      <c r="AA347" s="5" t="str">
        <f ca="1">IF(B_MSK[[#This Row],[//]]="","",HYPERLINK("[D:\kerja\BANK EXP\BARU\DB.XLSX]DB!e"&amp;B_MSK[[#This Row],[DB_ROW]],"&gt;"))</f>
        <v>&gt;</v>
      </c>
      <c r="AB347" s="30" t="str">
        <f ca="1">MID(B_MSK[[#This Row],[/ STN_1]],FIND(" ",B_MSK[[#This Row],[/ STN_1]])+1,LEN(B_MSK[[#This Row],[/ STN_1]]))</f>
        <v xml:space="preserve">BOX </v>
      </c>
      <c r="AC347" s="11">
        <f ca="1">IF(B_MSK[[#This Row],[//]]="","",IF(B_MSK[[#This Row],[ JUMLAH ]]="","",IF(B_MSK[[#This Row],[C]]="",B_MSK[[#This Row],[HARGA CTN]]/B_MSK[[#This Row],[JMLH BRG]],B_MSK[[#This Row],[HARGA CTN]]/B_MSK[[#This Row],[A_1]])))</f>
        <v>550000</v>
      </c>
      <c r="AD3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4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27500</v>
      </c>
      <c r="AF34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47" s="15" t="str">
        <f ca="1">IF(B_MSK[[#This Row],[HARGA_2]]="","",IF(MID(B_MSK[[#This Row],[/ STN_2]],FIND(" ",B_MSK[[#This Row],[/ STN_2]])+1,LEN(B_MSK[[#This Row],[/ STN_2]]))="LSN",B_MSK[[#This Row],[HARGA_2]]/12,""))</f>
        <v/>
      </c>
      <c r="AH347" s="7" t="str">
        <f ca="1">IF(B_MSK[[#This Row],[HARGA_3]]="","","/ "&amp;"PCS")</f>
        <v/>
      </c>
      <c r="AI347" s="15">
        <f ca="1">IF(B_MSK[[#This Row],[HARGA_3]]="",IF(B_MSK[[#This Row],[HARGA_2]]="",IF(B_MSK[[#This Row],[HARGA_1]]="","",B_MSK[[#This Row],[HARGA_1]]),B_MSK[[#This Row],[HARGA_2]]),B_MSK[[#This Row],[HARGA_3]])</f>
        <v>27500</v>
      </c>
      <c r="AJ34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7" s="5" t="str">
        <f ca="1">IF(B_MSK[[#This Row],[//]]="","",SUBSTITUTE(SUBSTITUTE(SUBSTITUTE(B_MSK[[#This Row],[QTY/ CTN]]," ","_",2),"(",""),")","")&amp;"_")</f>
        <v>8 BOX_20 PCS_</v>
      </c>
      <c r="AL347" s="5">
        <f ca="1">IF(B_MSK[[#This Row],[A_B]]="","",SEARCH("_",B_MSK[[#This Row],[A_B]]))</f>
        <v>6</v>
      </c>
      <c r="AM347" s="5">
        <f ca="1">IF(B_MSK[[#This Row],[A_B]]="","",LEN(B_MSK[[#This Row],[A_B]]))</f>
        <v>13</v>
      </c>
      <c r="AN347" s="5" t="str">
        <f ca="1">IF(B_MSK[[#This Row],[A_B]]="","",LEFT(B_MSK[[#This Row],[QTY/ CTN]],B_MSK[[#This Row],[A_B_1]]))</f>
        <v xml:space="preserve">8 BOX </v>
      </c>
      <c r="AO347" s="5" t="str">
        <f ca="1">IF(B_MSK[[#This Row],[A_B]]="","",LEFT(B_MSK[[#This Row],[A_]],SEARCH(" ",B_MSK[[#This Row],[A_]])-1))</f>
        <v>8</v>
      </c>
      <c r="AP347" s="5" t="str">
        <f ca="1">IF(B_MSK[[#This Row],[A_B]]="","",RIGHT(B_MSK[[#This Row],[A_]],LEN(B_MSK[[#This Row],[A_]])-SEARCH(" ",B_MSK[[#This Row],[A_]])))</f>
        <v xml:space="preserve">BOX </v>
      </c>
      <c r="AQ3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47" s="5" t="str">
        <f ca="1">IF(B_MSK[[#This Row],[B_]]="","",LEFT(B_MSK[[#This Row],[B_]],SEARCH(" ",B_MSK[[#This Row],[B_]])))</f>
        <v xml:space="preserve">20 </v>
      </c>
      <c r="AS347" s="5" t="str">
        <f ca="1">IF(B_MSK[[#This Row],[B_]]="","",RIGHT(B_MSK[[#This Row],[B_]],LEN(B_MSK[[#This Row],[B_]])-SEARCH(" ",B_MSK[[#This Row],[B_]])))</f>
        <v>PCS</v>
      </c>
      <c r="AT347" s="5" t="str">
        <f ca="1">IF(B_MSK[[#This Row],[B_2]]="LSN",12,"")</f>
        <v/>
      </c>
      <c r="AU347" s="5" t="str">
        <f ca="1">IF(B_MSK[[#This Row],[C_1]]="","","PCS")</f>
        <v/>
      </c>
      <c r="AV347" s="5">
        <f ca="1">IF(B_MSK[[#This Row],[A_1]]="","",B_MSK[[#This Row],[A_1]]*IF(B_MSK[[#This Row],[B_1]]="",1,B_MSK[[#This Row],[B_1]])*IF(B_MSK[[#This Row],[C_1]]="",1,B_MSK[[#This Row],[C_1]]))</f>
        <v>160</v>
      </c>
      <c r="AW347" s="5" t="str">
        <f ca="1">IF(B_MSK[[#This Row],[C_2]]="",IF(B_MSK[[#This Row],[B_2]]="",IF(B_MSK[[#This Row],[A_2]]="","",B_MSK[[#This Row],[A_2]]),B_MSK[[#This Row],[B_2]]),B_MSK[[#This Row],[C_2]])</f>
        <v>PCS</v>
      </c>
      <c r="AX347" s="2">
        <f ca="1">IF(ISNUMBER(B_MSK[[#This Row],[TANGGAL DATANG]]),B_MSK[[#This Row],[TANGGAL DATANG]],AX346)</f>
        <v>44938</v>
      </c>
      <c r="AY347" s="5" t="e">
        <f ca="1">IF(B_MSK[[#This Row],[DB_ROW]]="","",INDEX([3]!db[JENIS],B_MSK[[#This Row],[DB_ROW]]-1))</f>
        <v>#REF!</v>
      </c>
      <c r="AZ347" s="5">
        <f ca="1">IF(B_MSK[[#This Row],[A_1]]="","",B_MSK[[#This Row],[A_1]])*1</f>
        <v>8</v>
      </c>
      <c r="BA347" s="5" t="str">
        <f ca="1">IF(B_MSK[[#This Row],[//]]="","",INDEX(INDIRECT(DIR&amp;$2:$2),B_MSK[[#This Row],[//]]))</f>
        <v>ARTO MORO</v>
      </c>
      <c r="BB347" s="5" t="str">
        <f ca="1">CONCATENATE(B_MSK[[#This Row],[concat]],B_MSK[[#This Row],[HARGA_X]],B_MSK[[#This Row],[SAT]])</f>
        <v>calculatorjoykocc3827500PCS</v>
      </c>
    </row>
    <row r="348" spans="1:54" x14ac:dyDescent="0.25">
      <c r="A348" s="6" t="s">
        <v>128</v>
      </c>
      <c r="B348" s="5" t="str">
        <f ca="1">IF(B_MSK[[#This Row],[N_ID]]="","",INDEX(INDIRECT(DIR&amp;$2:$2),MATCH(B_MSK[[#This Row],[N_ID]],INDIRECT(DIR&amp;"!NOTA[ID_P]"),0)))</f>
        <v/>
      </c>
      <c r="C348" s="5" t="str">
        <f ca="1">IF(B_MSK[[#This Row],[//]]="","",HYPERLINK("["&amp;SUBSTITUTE(DIR,"'","")&amp;"]NOTA!D"&amp;B_MSK[[#This Row],[//]]+2,"&gt;"))</f>
        <v>&gt;</v>
      </c>
      <c r="D348" s="5" t="str">
        <f ca="1">IF(B_MSK[[#This Row],[N_ID]]="","",COUNTIF(INDIRECT(DIR&amp;"!NOTA[ID_H]"),B_MSK[[#This Row],[ID NOTA]]))</f>
        <v/>
      </c>
      <c r="E3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345</v>
      </c>
      <c r="F3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8" s="7" t="str">
        <f ca="1">IF(B_MSK[[#This Row],[stt]]="ada",INDEX([2]!db[NB BM],B_MSK[DB_ROW]-1),"")</f>
        <v>Call JK CC-41</v>
      </c>
      <c r="H348" s="7" t="str">
        <f ca="1">IF(B_MSK[[#This Row],[//]]="","",INDEX(INDIRECT(DIR&amp;$2:$2),B_MSK[[#This Row],[//]]))</f>
        <v>KALINDO SUKSES</v>
      </c>
      <c r="I348" s="27" t="str">
        <f ca="1">IF(B_MSK[[#This Row],[//]]="","",INDEX(INDIRECT(DB_PATH&amp;$2:$2),B_MSK[[#This Row],[DB_ROW]]-1))</f>
        <v>6 BOX (10 PCS)</v>
      </c>
      <c r="J348" s="5">
        <f ca="1">IF(B_MSK[[#This Row],[//]]="","",IF(INDEX(INDIRECT(DIR&amp;$2:$2),B_MSK[[#This Row],[//]])="","",INDEX(INDIRECT(DIR&amp;$2:$2),B_MSK[[#This Row],[//]])))</f>
        <v>2</v>
      </c>
      <c r="K348" s="5">
        <f ca="1">IF(B_MSK[[#This Row],[//]]="","",IF(INDEX(INDIRECT(DIR&amp;$2:$2),B_MSK[[#This Row],[//]])="","",INDEX(INDIRECT(DIR&amp;$2:$2),B_MSK[[#This Row],[//]])))</f>
        <v>120</v>
      </c>
      <c r="L348" s="5" t="str">
        <f ca="1">IF(B_MSK[[#This Row],[//]]="","",IF(INDEX(INDIRECT(DIR&amp;$2:$2),B_MSK[[#This Row],[//]])="","",INDEX(INDIRECT(DIR&amp;$2:$2),B_MSK[[#This Row],[//]])))</f>
        <v>PCS</v>
      </c>
      <c r="M348" s="13">
        <f ca="1">IF(B_MSK[[#This Row],[//]]="","",INDEX(INDIRECT(DIR&amp;$2:$2),B_MSK[[#This Row],[//]]))</f>
        <v>74000</v>
      </c>
      <c r="N348" s="13">
        <f ca="1">IF(OR(B_MSK[[#This Row],[//]]="",),"",INDEX(INDIRECT(DIR&amp;$2:$2),B_MSK[[#This Row],[//]]))</f>
        <v>4440000</v>
      </c>
      <c r="O348" s="3">
        <f ca="1">IF(B_MSK[[#This Row],[//]]="","",IF(INDEX(INDIRECT(DIR&amp;$2:$2),B_MSK[[#This Row],[//]])=0,"",INDEX(INDIRECT(DIR&amp;$2:$2),B_MSK[[#This Row],[//]])))</f>
        <v>0.125</v>
      </c>
      <c r="P348" s="3">
        <f ca="1">IF(B_MSK[[#This Row],[//]]="","",IF(INDEX(INDIRECT(DIR&amp;$2:$2),B_MSK[[#This Row],[//]])=0,"",INDEX(INDIRECT(DIR&amp;$2:$2),B_MSK[[#This Row],[//]])))</f>
        <v>0.1</v>
      </c>
      <c r="Q348" s="12">
        <f ca="1">IF(B_MSK[[#This Row],[//]]="","",INDEX(INDIRECT(DIR&amp;$2:$2),B_MSK[[#This Row],[//]]))</f>
        <v>6993000</v>
      </c>
      <c r="R3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8" s="37">
        <f ca="1">IF(B_MSK[[#This Row],[//]]="","",INDEX(INDIRECT(DIR&amp;$2:$2),B_MSK[[#This Row],[//]]))</f>
        <v>0</v>
      </c>
      <c r="U348" s="38">
        <f ca="1">IF(SUMIF(B_MSK[NAMA BARANG],B_MSK[[#This Row],[NAMA BARANG]],B_MSK[JMLH BRG])=0,"",SUMIF(B_MSK[NAMA BARANG],B_MSK[[#This Row],[NAMA BARANG]],B_MSK[C]))</f>
        <v>3</v>
      </c>
      <c r="V348" s="7" t="str">
        <f ca="1">IF(B_MSK[[#This Row],[//]]="","",INDEX(INDIRECT(DIR&amp;$2:$2),B_MSK[[#This Row],[//]]))</f>
        <v>CALCULATOR JOYKO CC-41</v>
      </c>
      <c r="W348" s="7" t="str">
        <f ca="1">LOWER(SUBSTITUTE(SUBSTITUTE(SUBSTITUTE(SUBSTITUTE(SUBSTITUTE(SUBSTITUTE(SUBSTITUTE(SUBSTITUTE(SUBSTITUTE(B_MSK[[#This Row],[N.B.nota]]," ",""),"-",""),"(",""),")",""),".",""),",",""),"/",""),"""",""),"+",""))</f>
        <v>calculatorjoykocc41</v>
      </c>
      <c r="X348" s="5" t="str">
        <f ca="1">IF(B_MSK[[#This Row],[N.B.nota]]="","",IF(MATCH(B_MSK[[#This Row],[concat]],[2]!db[NB NOTA_C],0)&gt;0,"ada",0))</f>
        <v>ada</v>
      </c>
      <c r="Y348" s="5" t="str">
        <f ca="1">IF(B_MSK[[#This Row],[N.B.nota]]="","",ADDRESS(ROW(B_MSK[QB]),COLUMN(B_MSK[QB]))&amp;":"&amp;ADDRESS(ROW(),COLUMN(B_MSK[QB])))</f>
        <v>$D$4:$D$348</v>
      </c>
      <c r="Z348" s="5">
        <f ca="1">IF(B_MSK[[#This Row],[concat]]="","",MATCH(B_MSK[[#This Row],[concat]],[2]!db[NB NOTA_C],0)+1)</f>
        <v>409</v>
      </c>
      <c r="AA348" s="5" t="str">
        <f ca="1">IF(B_MSK[[#This Row],[//]]="","",HYPERLINK("[D:\kerja\BANK EXP\BARU\DB.XLSX]DB!e"&amp;B_MSK[[#This Row],[DB_ROW]],"&gt;"))</f>
        <v>&gt;</v>
      </c>
      <c r="AB348" s="30" t="str">
        <f ca="1">MID(B_MSK[[#This Row],[/ STN_1]],FIND(" ",B_MSK[[#This Row],[/ STN_1]])+1,LEN(B_MSK[[#This Row],[/ STN_1]]))</f>
        <v xml:space="preserve">BOX </v>
      </c>
      <c r="AC348" s="11">
        <f ca="1">IF(B_MSK[[#This Row],[//]]="","",IF(B_MSK[[#This Row],[ JUMLAH ]]="","",IF(B_MSK[[#This Row],[C]]="",B_MSK[[#This Row],[HARGA CTN]]/B_MSK[[#This Row],[JMLH BRG]],B_MSK[[#This Row],[HARGA CTN]]/B_MSK[[#This Row],[A_1]])))</f>
        <v>740000</v>
      </c>
      <c r="AD3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4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74000</v>
      </c>
      <c r="AF34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48" s="15" t="str">
        <f ca="1">IF(B_MSK[[#This Row],[HARGA_2]]="","",IF(MID(B_MSK[[#This Row],[/ STN_2]],FIND(" ",B_MSK[[#This Row],[/ STN_2]])+1,LEN(B_MSK[[#This Row],[/ STN_2]]))="LSN",B_MSK[[#This Row],[HARGA_2]]/12,""))</f>
        <v/>
      </c>
      <c r="AH348" s="7" t="str">
        <f ca="1">IF(B_MSK[[#This Row],[HARGA_3]]="","","/ "&amp;"PCS")</f>
        <v/>
      </c>
      <c r="AI348" s="15">
        <f ca="1">IF(B_MSK[[#This Row],[HARGA_3]]="",IF(B_MSK[[#This Row],[HARGA_2]]="",IF(B_MSK[[#This Row],[HARGA_1]]="","",B_MSK[[#This Row],[HARGA_1]]),B_MSK[[#This Row],[HARGA_2]]),B_MSK[[#This Row],[HARGA_3]])</f>
        <v>74000</v>
      </c>
      <c r="AJ34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8" s="5" t="str">
        <f ca="1">IF(B_MSK[[#This Row],[//]]="","",SUBSTITUTE(SUBSTITUTE(SUBSTITUTE(B_MSK[[#This Row],[QTY/ CTN]]," ","_",2),"(",""),")","")&amp;"_")</f>
        <v>6 BOX_10 PCS_</v>
      </c>
      <c r="AL348" s="5">
        <f ca="1">IF(B_MSK[[#This Row],[A_B]]="","",SEARCH("_",B_MSK[[#This Row],[A_B]]))</f>
        <v>6</v>
      </c>
      <c r="AM348" s="5">
        <f ca="1">IF(B_MSK[[#This Row],[A_B]]="","",LEN(B_MSK[[#This Row],[A_B]]))</f>
        <v>13</v>
      </c>
      <c r="AN348" s="5" t="str">
        <f ca="1">IF(B_MSK[[#This Row],[A_B]]="","",LEFT(B_MSK[[#This Row],[QTY/ CTN]],B_MSK[[#This Row],[A_B_1]]))</f>
        <v xml:space="preserve">6 BOX </v>
      </c>
      <c r="AO348" s="5" t="str">
        <f ca="1">IF(B_MSK[[#This Row],[A_B]]="","",LEFT(B_MSK[[#This Row],[A_]],SEARCH(" ",B_MSK[[#This Row],[A_]])-1))</f>
        <v>6</v>
      </c>
      <c r="AP348" s="5" t="str">
        <f ca="1">IF(B_MSK[[#This Row],[A_B]]="","",RIGHT(B_MSK[[#This Row],[A_]],LEN(B_MSK[[#This Row],[A_]])-SEARCH(" ",B_MSK[[#This Row],[A_]])))</f>
        <v xml:space="preserve">BOX </v>
      </c>
      <c r="AQ3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PCS</v>
      </c>
      <c r="AR348" s="5" t="str">
        <f ca="1">IF(B_MSK[[#This Row],[B_]]="","",LEFT(B_MSK[[#This Row],[B_]],SEARCH(" ",B_MSK[[#This Row],[B_]])))</f>
        <v xml:space="preserve">10 </v>
      </c>
      <c r="AS348" s="5" t="str">
        <f ca="1">IF(B_MSK[[#This Row],[B_]]="","",RIGHT(B_MSK[[#This Row],[B_]],LEN(B_MSK[[#This Row],[B_]])-SEARCH(" ",B_MSK[[#This Row],[B_]])))</f>
        <v>PCS</v>
      </c>
      <c r="AT348" s="5" t="str">
        <f ca="1">IF(B_MSK[[#This Row],[B_2]]="LSN",12,"")</f>
        <v/>
      </c>
      <c r="AU348" s="5" t="str">
        <f ca="1">IF(B_MSK[[#This Row],[C_1]]="","","PCS")</f>
        <v/>
      </c>
      <c r="AV348" s="5">
        <f ca="1">IF(B_MSK[[#This Row],[A_1]]="","",B_MSK[[#This Row],[A_1]]*IF(B_MSK[[#This Row],[B_1]]="",1,B_MSK[[#This Row],[B_1]])*IF(B_MSK[[#This Row],[C_1]]="",1,B_MSK[[#This Row],[C_1]]))</f>
        <v>60</v>
      </c>
      <c r="AW348" s="5" t="str">
        <f ca="1">IF(B_MSK[[#This Row],[C_2]]="",IF(B_MSK[[#This Row],[B_2]]="",IF(B_MSK[[#This Row],[A_2]]="","",B_MSK[[#This Row],[A_2]]),B_MSK[[#This Row],[B_2]]),B_MSK[[#This Row],[C_2]])</f>
        <v>PCS</v>
      </c>
      <c r="AX348" s="2">
        <f ca="1">IF(ISNUMBER(B_MSK[[#This Row],[TANGGAL DATANG]]),B_MSK[[#This Row],[TANGGAL DATANG]],AX347)</f>
        <v>44938</v>
      </c>
      <c r="AY348" s="5" t="e">
        <f ca="1">IF(B_MSK[[#This Row],[DB_ROW]]="","",INDEX([3]!db[JENIS],B_MSK[[#This Row],[DB_ROW]]-1))</f>
        <v>#REF!</v>
      </c>
      <c r="AZ348" s="5">
        <f ca="1">IF(B_MSK[[#This Row],[A_1]]="","",B_MSK[[#This Row],[A_1]])*1</f>
        <v>6</v>
      </c>
      <c r="BA348" s="5" t="str">
        <f ca="1">IF(B_MSK[[#This Row],[//]]="","",INDEX(INDIRECT(DIR&amp;$2:$2),B_MSK[[#This Row],[//]]))</f>
        <v>ARTO MORO</v>
      </c>
      <c r="BB348" s="5" t="str">
        <f ca="1">CONCATENATE(B_MSK[[#This Row],[concat]],B_MSK[[#This Row],[HARGA_X]],B_MSK[[#This Row],[SAT]])</f>
        <v>calculatorjoykocc4174000PCS</v>
      </c>
    </row>
    <row r="349" spans="1:54" x14ac:dyDescent="0.25">
      <c r="A349" s="6" t="s">
        <v>128</v>
      </c>
      <c r="B349" s="5" t="str">
        <f ca="1">IF(B_MSK[[#This Row],[N_ID]]="","",INDEX(INDIRECT(DIR&amp;$2:$2),MATCH(B_MSK[[#This Row],[N_ID]],INDIRECT(DIR&amp;"!NOTA[ID_P]"),0)))</f>
        <v/>
      </c>
      <c r="C349" s="5" t="str">
        <f ca="1">IF(B_MSK[[#This Row],[//]]="","",HYPERLINK("["&amp;SUBSTITUTE(DIR,"'","")&amp;"]NOTA!D"&amp;B_MSK[[#This Row],[//]]+2,"&gt;"))</f>
        <v>&gt;</v>
      </c>
      <c r="D349" s="5" t="str">
        <f ca="1">IF(B_MSK[[#This Row],[N_ID]]="","",COUNTIF(INDIRECT(DIR&amp;"!NOTA[ID_H]"),B_MSK[[#This Row],[ID NOTA]]))</f>
        <v/>
      </c>
      <c r="E34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346</v>
      </c>
      <c r="F3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9" s="7" t="str">
        <f ca="1">IF(B_MSK[[#This Row],[stt]]="ada",INDEX([2]!db[NB BM],B_MSK[DB_ROW]-1),"")</f>
        <v>Call JK CC-15 A</v>
      </c>
      <c r="H349" s="7" t="str">
        <f ca="1">IF(B_MSK[[#This Row],[//]]="","",INDEX(INDIRECT(DIR&amp;$2:$2),B_MSK[[#This Row],[//]]))</f>
        <v>KALINDO SUKSES</v>
      </c>
      <c r="I349" s="27" t="str">
        <f ca="1">IF(B_MSK[[#This Row],[//]]="","",INDEX(INDIRECT(DB_PATH&amp;$2:$2),B_MSK[[#This Row],[DB_ROW]]-1))</f>
        <v>6 BOX (20 PCS)</v>
      </c>
      <c r="J349" s="5">
        <f ca="1">IF(B_MSK[[#This Row],[//]]="","",IF(INDEX(INDIRECT(DIR&amp;$2:$2),B_MSK[[#This Row],[//]])="","",INDEX(INDIRECT(DIR&amp;$2:$2),B_MSK[[#This Row],[//]])))</f>
        <v>1</v>
      </c>
      <c r="K349" s="5">
        <f ca="1">IF(B_MSK[[#This Row],[//]]="","",IF(INDEX(INDIRECT(DIR&amp;$2:$2),B_MSK[[#This Row],[//]])="","",INDEX(INDIRECT(DIR&amp;$2:$2),B_MSK[[#This Row],[//]])))</f>
        <v>120</v>
      </c>
      <c r="L349" s="5" t="str">
        <f ca="1">IF(B_MSK[[#This Row],[//]]="","",IF(INDEX(INDIRECT(DIR&amp;$2:$2),B_MSK[[#This Row],[//]])="","",INDEX(INDIRECT(DIR&amp;$2:$2),B_MSK[[#This Row],[//]])))</f>
        <v>PCS</v>
      </c>
      <c r="M349" s="13">
        <f ca="1">IF(B_MSK[[#This Row],[//]]="","",INDEX(INDIRECT(DIR&amp;$2:$2),B_MSK[[#This Row],[//]]))</f>
        <v>47000</v>
      </c>
      <c r="N349" s="13">
        <f ca="1">IF(OR(B_MSK[[#This Row],[//]]="",),"",INDEX(INDIRECT(DIR&amp;$2:$2),B_MSK[[#This Row],[//]]))</f>
        <v>5640000</v>
      </c>
      <c r="O349" s="3">
        <f ca="1">IF(B_MSK[[#This Row],[//]]="","",IF(INDEX(INDIRECT(DIR&amp;$2:$2),B_MSK[[#This Row],[//]])=0,"",INDEX(INDIRECT(DIR&amp;$2:$2),B_MSK[[#This Row],[//]])))</f>
        <v>0.125</v>
      </c>
      <c r="P349" s="3">
        <f ca="1">IF(B_MSK[[#This Row],[//]]="","",IF(INDEX(INDIRECT(DIR&amp;$2:$2),B_MSK[[#This Row],[//]])=0,"",INDEX(INDIRECT(DIR&amp;$2:$2),B_MSK[[#This Row],[//]])))</f>
        <v>0.05</v>
      </c>
      <c r="Q349" s="12">
        <f ca="1">IF(B_MSK[[#This Row],[//]]="","",INDEX(INDIRECT(DIR&amp;$2:$2),B_MSK[[#This Row],[//]]))</f>
        <v>4688250</v>
      </c>
      <c r="R3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9" s="37">
        <f ca="1">IF(B_MSK[[#This Row],[//]]="","",INDEX(INDIRECT(DIR&amp;$2:$2),B_MSK[[#This Row],[//]]))</f>
        <v>0</v>
      </c>
      <c r="U349" s="38">
        <f ca="1">IF(SUMIF(B_MSK[NAMA BARANG],B_MSK[[#This Row],[NAMA BARANG]],B_MSK[JMLH BRG])=0,"",SUMIF(B_MSK[NAMA BARANG],B_MSK[[#This Row],[NAMA BARANG]],B_MSK[C]))</f>
        <v>1</v>
      </c>
      <c r="V349" s="7" t="str">
        <f ca="1">IF(B_MSK[[#This Row],[//]]="","",INDEX(INDIRECT(DIR&amp;$2:$2),B_MSK[[#This Row],[//]]))</f>
        <v>CALCULATOR JOYKO CC-15A</v>
      </c>
      <c r="W349" s="7" t="str">
        <f ca="1">LOWER(SUBSTITUTE(SUBSTITUTE(SUBSTITUTE(SUBSTITUTE(SUBSTITUTE(SUBSTITUTE(SUBSTITUTE(SUBSTITUTE(SUBSTITUTE(B_MSK[[#This Row],[N.B.nota]]," ",""),"-",""),"(",""),")",""),".",""),",",""),"/",""),"""",""),"+",""))</f>
        <v>calculatorjoykocc15a</v>
      </c>
      <c r="X349" s="5" t="str">
        <f ca="1">IF(B_MSK[[#This Row],[N.B.nota]]="","",IF(MATCH(B_MSK[[#This Row],[concat]],[2]!db[NB NOTA_C],0)&gt;0,"ada",0))</f>
        <v>ada</v>
      </c>
      <c r="Y349" s="5" t="str">
        <f ca="1">IF(B_MSK[[#This Row],[N.B.nota]]="","",ADDRESS(ROW(B_MSK[QB]),COLUMN(B_MSK[QB]))&amp;":"&amp;ADDRESS(ROW(),COLUMN(B_MSK[QB])))</f>
        <v>$D$4:$D$349</v>
      </c>
      <c r="Z349" s="5">
        <f ca="1">IF(B_MSK[[#This Row],[concat]]="","",MATCH(B_MSK[[#This Row],[concat]],[2]!db[NB NOTA_C],0)+1)</f>
        <v>392</v>
      </c>
      <c r="AA349" s="5" t="str">
        <f ca="1">IF(B_MSK[[#This Row],[//]]="","",HYPERLINK("[D:\kerja\BANK EXP\BARU\DB.XLSX]DB!e"&amp;B_MSK[[#This Row],[DB_ROW]],"&gt;"))</f>
        <v>&gt;</v>
      </c>
      <c r="AB349" s="30" t="str">
        <f ca="1">MID(B_MSK[[#This Row],[/ STN_1]],FIND(" ",B_MSK[[#This Row],[/ STN_1]])+1,LEN(B_MSK[[#This Row],[/ STN_1]]))</f>
        <v xml:space="preserve">BOX </v>
      </c>
      <c r="AC349" s="11">
        <f ca="1">IF(B_MSK[[#This Row],[//]]="","",IF(B_MSK[[#This Row],[ JUMLAH ]]="","",IF(B_MSK[[#This Row],[C]]="",B_MSK[[#This Row],[HARGA CTN]]/B_MSK[[#This Row],[JMLH BRG]],B_MSK[[#This Row],[HARGA CTN]]/B_MSK[[#This Row],[A_1]])))</f>
        <v>940000</v>
      </c>
      <c r="AD3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4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47000</v>
      </c>
      <c r="AF34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49" s="15" t="str">
        <f ca="1">IF(B_MSK[[#This Row],[HARGA_2]]="","",IF(MID(B_MSK[[#This Row],[/ STN_2]],FIND(" ",B_MSK[[#This Row],[/ STN_2]])+1,LEN(B_MSK[[#This Row],[/ STN_2]]))="LSN",B_MSK[[#This Row],[HARGA_2]]/12,""))</f>
        <v/>
      </c>
      <c r="AH349" s="7" t="str">
        <f ca="1">IF(B_MSK[[#This Row],[HARGA_3]]="","","/ "&amp;"PCS")</f>
        <v/>
      </c>
      <c r="AI349" s="15">
        <f ca="1">IF(B_MSK[[#This Row],[HARGA_3]]="",IF(B_MSK[[#This Row],[HARGA_2]]="",IF(B_MSK[[#This Row],[HARGA_1]]="","",B_MSK[[#This Row],[HARGA_1]]),B_MSK[[#This Row],[HARGA_2]]),B_MSK[[#This Row],[HARGA_3]])</f>
        <v>47000</v>
      </c>
      <c r="AJ34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9" s="5" t="str">
        <f ca="1">IF(B_MSK[[#This Row],[//]]="","",SUBSTITUTE(SUBSTITUTE(SUBSTITUTE(B_MSK[[#This Row],[QTY/ CTN]]," ","_",2),"(",""),")","")&amp;"_")</f>
        <v>6 BOX_20 PCS_</v>
      </c>
      <c r="AL349" s="5">
        <f ca="1">IF(B_MSK[[#This Row],[A_B]]="","",SEARCH("_",B_MSK[[#This Row],[A_B]]))</f>
        <v>6</v>
      </c>
      <c r="AM349" s="5">
        <f ca="1">IF(B_MSK[[#This Row],[A_B]]="","",LEN(B_MSK[[#This Row],[A_B]]))</f>
        <v>13</v>
      </c>
      <c r="AN349" s="5" t="str">
        <f ca="1">IF(B_MSK[[#This Row],[A_B]]="","",LEFT(B_MSK[[#This Row],[QTY/ CTN]],B_MSK[[#This Row],[A_B_1]]))</f>
        <v xml:space="preserve">6 BOX </v>
      </c>
      <c r="AO349" s="5" t="str">
        <f ca="1">IF(B_MSK[[#This Row],[A_B]]="","",LEFT(B_MSK[[#This Row],[A_]],SEARCH(" ",B_MSK[[#This Row],[A_]])-1))</f>
        <v>6</v>
      </c>
      <c r="AP349" s="5" t="str">
        <f ca="1">IF(B_MSK[[#This Row],[A_B]]="","",RIGHT(B_MSK[[#This Row],[A_]],LEN(B_MSK[[#This Row],[A_]])-SEARCH(" ",B_MSK[[#This Row],[A_]])))</f>
        <v xml:space="preserve">BOX </v>
      </c>
      <c r="AQ3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49" s="5" t="str">
        <f ca="1">IF(B_MSK[[#This Row],[B_]]="","",LEFT(B_MSK[[#This Row],[B_]],SEARCH(" ",B_MSK[[#This Row],[B_]])))</f>
        <v xml:space="preserve">20 </v>
      </c>
      <c r="AS349" s="5" t="str">
        <f ca="1">IF(B_MSK[[#This Row],[B_]]="","",RIGHT(B_MSK[[#This Row],[B_]],LEN(B_MSK[[#This Row],[B_]])-SEARCH(" ",B_MSK[[#This Row],[B_]])))</f>
        <v>PCS</v>
      </c>
      <c r="AT349" s="5" t="str">
        <f ca="1">IF(B_MSK[[#This Row],[B_2]]="LSN",12,"")</f>
        <v/>
      </c>
      <c r="AU349" s="5" t="str">
        <f ca="1">IF(B_MSK[[#This Row],[C_1]]="","","PCS")</f>
        <v/>
      </c>
      <c r="AV349" s="5">
        <f ca="1">IF(B_MSK[[#This Row],[A_1]]="","",B_MSK[[#This Row],[A_1]]*IF(B_MSK[[#This Row],[B_1]]="",1,B_MSK[[#This Row],[B_1]])*IF(B_MSK[[#This Row],[C_1]]="",1,B_MSK[[#This Row],[C_1]]))</f>
        <v>120</v>
      </c>
      <c r="AW349" s="5" t="str">
        <f ca="1">IF(B_MSK[[#This Row],[C_2]]="",IF(B_MSK[[#This Row],[B_2]]="",IF(B_MSK[[#This Row],[A_2]]="","",B_MSK[[#This Row],[A_2]]),B_MSK[[#This Row],[B_2]]),B_MSK[[#This Row],[C_2]])</f>
        <v>PCS</v>
      </c>
      <c r="AX349" s="2">
        <f ca="1">IF(ISNUMBER(B_MSK[[#This Row],[TANGGAL DATANG]]),B_MSK[[#This Row],[TANGGAL DATANG]],AX348)</f>
        <v>44938</v>
      </c>
      <c r="AY349" s="5" t="e">
        <f ca="1">IF(B_MSK[[#This Row],[DB_ROW]]="","",INDEX([3]!db[JENIS],B_MSK[[#This Row],[DB_ROW]]-1))</f>
        <v>#REF!</v>
      </c>
      <c r="AZ349" s="5">
        <f ca="1">IF(B_MSK[[#This Row],[A_1]]="","",B_MSK[[#This Row],[A_1]])*1</f>
        <v>6</v>
      </c>
      <c r="BA349" s="5" t="str">
        <f ca="1">IF(B_MSK[[#This Row],[//]]="","",INDEX(INDIRECT(DIR&amp;$2:$2),B_MSK[[#This Row],[//]]))</f>
        <v>ARTO MORO</v>
      </c>
      <c r="BB349" s="5" t="str">
        <f ca="1">CONCATENATE(B_MSK[[#This Row],[concat]],B_MSK[[#This Row],[HARGA_X]],B_MSK[[#This Row],[SAT]])</f>
        <v>calculatorjoykocc15a47000PCS</v>
      </c>
    </row>
    <row r="350" spans="1:54" x14ac:dyDescent="0.25">
      <c r="A350" s="6" t="s">
        <v>128</v>
      </c>
      <c r="B350" s="5" t="str">
        <f ca="1">IF(B_MSK[[#This Row],[N_ID]]="","",INDEX(INDIRECT(DIR&amp;$2:$2),MATCH(B_MSK[[#This Row],[N_ID]],INDIRECT(DIR&amp;"!NOTA[ID_P]"),0)))</f>
        <v/>
      </c>
      <c r="C350" s="5" t="str">
        <f ca="1">IF(B_MSK[[#This Row],[//]]="","",HYPERLINK("["&amp;SUBSTITUTE(DIR,"'","")&amp;"]NOTA!D"&amp;B_MSK[[#This Row],[//]]+2,"&gt;"))</f>
        <v>&gt;</v>
      </c>
      <c r="D350" s="5" t="str">
        <f ca="1">IF(B_MSK[[#This Row],[N_ID]]="","",COUNTIF(INDIRECT(DIR&amp;"!NOTA[ID_H]"),B_MSK[[#This Row],[ID NOTA]]))</f>
        <v/>
      </c>
      <c r="E35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347</v>
      </c>
      <c r="F3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0" s="7" t="str">
        <f ca="1">IF(B_MSK[[#This Row],[stt]]="ada",INDEX([2]!db[NB BM],B_MSK[DB_ROW]-1),"")</f>
        <v>Call JK CC-8 CO BIRU</v>
      </c>
      <c r="H350" s="7" t="str">
        <f ca="1">IF(B_MSK[[#This Row],[//]]="","",INDEX(INDIRECT(DIR&amp;$2:$2),B_MSK[[#This Row],[//]]))</f>
        <v>KALINDO SUKSES</v>
      </c>
      <c r="I350" s="27" t="str">
        <f ca="1">IF(B_MSK[[#This Row],[//]]="","",INDEX(INDIRECT(DB_PATH&amp;$2:$2),B_MSK[[#This Row],[DB_ROW]]-1))</f>
        <v>6 BOX (20 PCS)</v>
      </c>
      <c r="J350" s="5" t="str">
        <f ca="1">IF(B_MSK[[#This Row],[//]]="","",IF(INDEX(INDIRECT(DIR&amp;$2:$2),B_MSK[[#This Row],[//]])="","",INDEX(INDIRECT(DIR&amp;$2:$2),B_MSK[[#This Row],[//]])))</f>
        <v/>
      </c>
      <c r="K350" s="5">
        <f ca="1">IF(B_MSK[[#This Row],[//]]="","",IF(INDEX(INDIRECT(DIR&amp;$2:$2),B_MSK[[#This Row],[//]])="","",INDEX(INDIRECT(DIR&amp;$2:$2),B_MSK[[#This Row],[//]])))</f>
        <v>40</v>
      </c>
      <c r="L350" s="5" t="str">
        <f ca="1">IF(B_MSK[[#This Row],[//]]="","",IF(INDEX(INDIRECT(DIR&amp;$2:$2),B_MSK[[#This Row],[//]])="","",INDEX(INDIRECT(DIR&amp;$2:$2),B_MSK[[#This Row],[//]])))</f>
        <v>PCS</v>
      </c>
      <c r="M350" s="13">
        <f ca="1">IF(B_MSK[[#This Row],[//]]="","",INDEX(INDIRECT(DIR&amp;$2:$2),B_MSK[[#This Row],[//]]))</f>
        <v>47000</v>
      </c>
      <c r="N350" s="13">
        <f ca="1">IF(OR(B_MSK[[#This Row],[//]]="",),"",INDEX(INDIRECT(DIR&amp;$2:$2),B_MSK[[#This Row],[//]]))</f>
        <v>1880000</v>
      </c>
      <c r="O350" s="3">
        <f ca="1">IF(B_MSK[[#This Row],[//]]="","",IF(INDEX(INDIRECT(DIR&amp;$2:$2),B_MSK[[#This Row],[//]])=0,"",INDEX(INDIRECT(DIR&amp;$2:$2),B_MSK[[#This Row],[//]])))</f>
        <v>0.125</v>
      </c>
      <c r="P350" s="3">
        <f ca="1">IF(B_MSK[[#This Row],[//]]="","",IF(INDEX(INDIRECT(DIR&amp;$2:$2),B_MSK[[#This Row],[//]])=0,"",INDEX(INDIRECT(DIR&amp;$2:$2),B_MSK[[#This Row],[//]])))</f>
        <v>0.05</v>
      </c>
      <c r="Q350" s="12">
        <f ca="1">IF(B_MSK[[#This Row],[//]]="","",INDEX(INDIRECT(DIR&amp;$2:$2),B_MSK[[#This Row],[//]]))</f>
        <v>1562750</v>
      </c>
      <c r="R3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0" s="37">
        <f ca="1">IF(B_MSK[[#This Row],[//]]="","",INDEX(INDIRECT(DIR&amp;$2:$2),B_MSK[[#This Row],[//]]))</f>
        <v>0</v>
      </c>
      <c r="U350" s="38">
        <f ca="1">IF(SUMIF(B_MSK[NAMA BARANG],B_MSK[[#This Row],[NAMA BARANG]],B_MSK[JMLH BRG])=0,"",SUMIF(B_MSK[NAMA BARANG],B_MSK[[#This Row],[NAMA BARANG]],B_MSK[C]))</f>
        <v>0</v>
      </c>
      <c r="V350" s="7" t="str">
        <f ca="1">IF(B_MSK[[#This Row],[//]]="","",INDEX(INDIRECT(DIR&amp;$2:$2),B_MSK[[#This Row],[//]]))</f>
        <v>CALCULATOR JOYKO CC-8CO BLUE</v>
      </c>
      <c r="W350" s="7" t="str">
        <f ca="1">LOWER(SUBSTITUTE(SUBSTITUTE(SUBSTITUTE(SUBSTITUTE(SUBSTITUTE(SUBSTITUTE(SUBSTITUTE(SUBSTITUTE(SUBSTITUTE(B_MSK[[#This Row],[N.B.nota]]," ",""),"-",""),"(",""),")",""),".",""),",",""),"/",""),"""",""),"+",""))</f>
        <v>calculatorjoykocc8coblue</v>
      </c>
      <c r="X350" s="5" t="str">
        <f ca="1">IF(B_MSK[[#This Row],[N.B.nota]]="","",IF(MATCH(B_MSK[[#This Row],[concat]],[2]!db[NB NOTA_C],0)&gt;0,"ada",0))</f>
        <v>ada</v>
      </c>
      <c r="Y350" s="5" t="str">
        <f ca="1">IF(B_MSK[[#This Row],[N.B.nota]]="","",ADDRESS(ROW(B_MSK[QB]),COLUMN(B_MSK[QB]))&amp;":"&amp;ADDRESS(ROW(),COLUMN(B_MSK[QB])))</f>
        <v>$D$4:$D$350</v>
      </c>
      <c r="Z350" s="5">
        <f ca="1">IF(B_MSK[[#This Row],[concat]]="","",MATCH(B_MSK[[#This Row],[concat]],[2]!db[NB NOTA_C],0)+1)</f>
        <v>425</v>
      </c>
      <c r="AA350" s="5" t="str">
        <f ca="1">IF(B_MSK[[#This Row],[//]]="","",HYPERLINK("[D:\kerja\BANK EXP\BARU\DB.XLSX]DB!e"&amp;B_MSK[[#This Row],[DB_ROW]],"&gt;"))</f>
        <v>&gt;</v>
      </c>
      <c r="AB350" s="30" t="str">
        <f ca="1">MID(B_MSK[[#This Row],[/ STN_1]],FIND(" ",B_MSK[[#This Row],[/ STN_1]])+1,LEN(B_MSK[[#This Row],[/ STN_1]]))</f>
        <v>PCS</v>
      </c>
      <c r="AC350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3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0" s="15" t="str">
        <f ca="1">IF(B_MSK[[#This Row],[HARGA_2]]="","",IF(MID(B_MSK[[#This Row],[/ STN_2]],FIND(" ",B_MSK[[#This Row],[/ STN_2]])+1,LEN(B_MSK[[#This Row],[/ STN_2]]))="LSN",B_MSK[[#This Row],[HARGA_2]]/12,""))</f>
        <v/>
      </c>
      <c r="AH350" s="7" t="str">
        <f ca="1">IF(B_MSK[[#This Row],[HARGA_3]]="","","/ "&amp;"PCS")</f>
        <v/>
      </c>
      <c r="AI350" s="15">
        <f ca="1">IF(B_MSK[[#This Row],[HARGA_3]]="",IF(B_MSK[[#This Row],[HARGA_2]]="",IF(B_MSK[[#This Row],[HARGA_1]]="","",B_MSK[[#This Row],[HARGA_1]]),B_MSK[[#This Row],[HARGA_2]]),B_MSK[[#This Row],[HARGA_3]])</f>
        <v>47000</v>
      </c>
      <c r="AJ35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0" s="5" t="str">
        <f ca="1">IF(B_MSK[[#This Row],[//]]="","",SUBSTITUTE(SUBSTITUTE(SUBSTITUTE(B_MSK[[#This Row],[QTY/ CTN]]," ","_",2),"(",""),")","")&amp;"_")</f>
        <v>6 BOX_20 PCS_</v>
      </c>
      <c r="AL350" s="5">
        <f ca="1">IF(B_MSK[[#This Row],[A_B]]="","",SEARCH("_",B_MSK[[#This Row],[A_B]]))</f>
        <v>6</v>
      </c>
      <c r="AM350" s="5">
        <f ca="1">IF(B_MSK[[#This Row],[A_B]]="","",LEN(B_MSK[[#This Row],[A_B]]))</f>
        <v>13</v>
      </c>
      <c r="AN350" s="5" t="str">
        <f ca="1">IF(B_MSK[[#This Row],[A_B]]="","",LEFT(B_MSK[[#This Row],[QTY/ CTN]],B_MSK[[#This Row],[A_B_1]]))</f>
        <v xml:space="preserve">6 BOX </v>
      </c>
      <c r="AO350" s="5" t="str">
        <f ca="1">IF(B_MSK[[#This Row],[A_B]]="","",LEFT(B_MSK[[#This Row],[A_]],SEARCH(" ",B_MSK[[#This Row],[A_]])-1))</f>
        <v>6</v>
      </c>
      <c r="AP350" s="5" t="str">
        <f ca="1">IF(B_MSK[[#This Row],[A_B]]="","",RIGHT(B_MSK[[#This Row],[A_]],LEN(B_MSK[[#This Row],[A_]])-SEARCH(" ",B_MSK[[#This Row],[A_]])))</f>
        <v xml:space="preserve">BOX </v>
      </c>
      <c r="AQ3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50" s="5" t="str">
        <f ca="1">IF(B_MSK[[#This Row],[B_]]="","",LEFT(B_MSK[[#This Row],[B_]],SEARCH(" ",B_MSK[[#This Row],[B_]])))</f>
        <v xml:space="preserve">20 </v>
      </c>
      <c r="AS350" s="5" t="str">
        <f ca="1">IF(B_MSK[[#This Row],[B_]]="","",RIGHT(B_MSK[[#This Row],[B_]],LEN(B_MSK[[#This Row],[B_]])-SEARCH(" ",B_MSK[[#This Row],[B_]])))</f>
        <v>PCS</v>
      </c>
      <c r="AT350" s="5" t="str">
        <f ca="1">IF(B_MSK[[#This Row],[B_2]]="LSN",12,"")</f>
        <v/>
      </c>
      <c r="AU350" s="5" t="str">
        <f ca="1">IF(B_MSK[[#This Row],[C_1]]="","","PCS")</f>
        <v/>
      </c>
      <c r="AV350" s="5">
        <f ca="1">IF(B_MSK[[#This Row],[A_1]]="","",B_MSK[[#This Row],[A_1]]*IF(B_MSK[[#This Row],[B_1]]="",1,B_MSK[[#This Row],[B_1]])*IF(B_MSK[[#This Row],[C_1]]="",1,B_MSK[[#This Row],[C_1]]))</f>
        <v>120</v>
      </c>
      <c r="AW350" s="5" t="str">
        <f ca="1">IF(B_MSK[[#This Row],[C_2]]="",IF(B_MSK[[#This Row],[B_2]]="",IF(B_MSK[[#This Row],[A_2]]="","",B_MSK[[#This Row],[A_2]]),B_MSK[[#This Row],[B_2]]),B_MSK[[#This Row],[C_2]])</f>
        <v>PCS</v>
      </c>
      <c r="AX350" s="2">
        <f ca="1">IF(ISNUMBER(B_MSK[[#This Row],[TANGGAL DATANG]]),B_MSK[[#This Row],[TANGGAL DATANG]],AX349)</f>
        <v>44938</v>
      </c>
      <c r="AY350" s="5" t="e">
        <f ca="1">IF(B_MSK[[#This Row],[DB_ROW]]="","",INDEX([3]!db[JENIS],B_MSK[[#This Row],[DB_ROW]]-1))</f>
        <v>#REF!</v>
      </c>
      <c r="AZ350" s="5">
        <f ca="1">IF(B_MSK[[#This Row],[A_1]]="","",B_MSK[[#This Row],[A_1]])*1</f>
        <v>6</v>
      </c>
      <c r="BA350" s="5" t="str">
        <f ca="1">IF(B_MSK[[#This Row],[//]]="","",INDEX(INDIRECT(DIR&amp;$2:$2),B_MSK[[#This Row],[//]]))</f>
        <v>ARTO MORO</v>
      </c>
      <c r="BB350" s="5" t="str">
        <f ca="1">CONCATENATE(B_MSK[[#This Row],[concat]],B_MSK[[#This Row],[HARGA_X]],B_MSK[[#This Row],[SAT]])</f>
        <v>calculatorjoykocc8coblue47000PCS</v>
      </c>
    </row>
    <row r="351" spans="1:54" x14ac:dyDescent="0.25">
      <c r="A351" s="6" t="s">
        <v>128</v>
      </c>
      <c r="B351" s="5" t="str">
        <f ca="1">IF(B_MSK[[#This Row],[N_ID]]="","",INDEX(INDIRECT(DIR&amp;$2:$2),MATCH(B_MSK[[#This Row],[N_ID]],INDIRECT(DIR&amp;"!NOTA[ID_P]"),0)))</f>
        <v/>
      </c>
      <c r="C351" s="5" t="str">
        <f ca="1">IF(B_MSK[[#This Row],[//]]="","",HYPERLINK("["&amp;SUBSTITUTE(DIR,"'","")&amp;"]NOTA!D"&amp;B_MSK[[#This Row],[//]]+2,"&gt;"))</f>
        <v>&gt;</v>
      </c>
      <c r="D351" s="5" t="str">
        <f ca="1">IF(B_MSK[[#This Row],[N_ID]]="","",COUNTIF(INDIRECT(DIR&amp;"!NOTA[ID_H]"),B_MSK[[#This Row],[ID NOTA]]))</f>
        <v/>
      </c>
      <c r="E3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348</v>
      </c>
      <c r="F3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1" s="7" t="str">
        <f ca="1">IF(B_MSK[[#This Row],[stt]]="ada",INDEX([2]!db[NB BM],B_MSK[DB_ROW]-1),"")</f>
        <v>Call JK CC-8 CO hijau</v>
      </c>
      <c r="H351" s="7" t="str">
        <f ca="1">IF(B_MSK[[#This Row],[//]]="","",INDEX(INDIRECT(DIR&amp;$2:$2),B_MSK[[#This Row],[//]]))</f>
        <v>KALINDO SUKSES</v>
      </c>
      <c r="I351" s="27" t="str">
        <f ca="1">IF(B_MSK[[#This Row],[//]]="","",INDEX(INDIRECT(DB_PATH&amp;$2:$2),B_MSK[[#This Row],[DB_ROW]]-1))</f>
        <v>6 BOX (20 PCS)</v>
      </c>
      <c r="J351" s="5" t="str">
        <f ca="1">IF(B_MSK[[#This Row],[//]]="","",IF(INDEX(INDIRECT(DIR&amp;$2:$2),B_MSK[[#This Row],[//]])="","",INDEX(INDIRECT(DIR&amp;$2:$2),B_MSK[[#This Row],[//]])))</f>
        <v/>
      </c>
      <c r="K351" s="5">
        <f ca="1">IF(B_MSK[[#This Row],[//]]="","",IF(INDEX(INDIRECT(DIR&amp;$2:$2),B_MSK[[#This Row],[//]])="","",INDEX(INDIRECT(DIR&amp;$2:$2),B_MSK[[#This Row],[//]])))</f>
        <v>40</v>
      </c>
      <c r="L351" s="5" t="str">
        <f ca="1">IF(B_MSK[[#This Row],[//]]="","",IF(INDEX(INDIRECT(DIR&amp;$2:$2),B_MSK[[#This Row],[//]])="","",INDEX(INDIRECT(DIR&amp;$2:$2),B_MSK[[#This Row],[//]])))</f>
        <v>PCS</v>
      </c>
      <c r="M351" s="13">
        <f ca="1">IF(B_MSK[[#This Row],[//]]="","",INDEX(INDIRECT(DIR&amp;$2:$2),B_MSK[[#This Row],[//]]))</f>
        <v>47000</v>
      </c>
      <c r="N351" s="13">
        <f ca="1">IF(OR(B_MSK[[#This Row],[//]]="",),"",INDEX(INDIRECT(DIR&amp;$2:$2),B_MSK[[#This Row],[//]]))</f>
        <v>1880000</v>
      </c>
      <c r="O351" s="3">
        <f ca="1">IF(B_MSK[[#This Row],[//]]="","",IF(INDEX(INDIRECT(DIR&amp;$2:$2),B_MSK[[#This Row],[//]])=0,"",INDEX(INDIRECT(DIR&amp;$2:$2),B_MSK[[#This Row],[//]])))</f>
        <v>0.125</v>
      </c>
      <c r="P351" s="3">
        <f ca="1">IF(B_MSK[[#This Row],[//]]="","",IF(INDEX(INDIRECT(DIR&amp;$2:$2),B_MSK[[#This Row],[//]])=0,"",INDEX(INDIRECT(DIR&amp;$2:$2),B_MSK[[#This Row],[//]])))</f>
        <v>0.05</v>
      </c>
      <c r="Q351" s="12">
        <f ca="1">IF(B_MSK[[#This Row],[//]]="","",INDEX(INDIRECT(DIR&amp;$2:$2),B_MSK[[#This Row],[//]]))</f>
        <v>1562750</v>
      </c>
      <c r="R3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1" s="37">
        <f ca="1">IF(B_MSK[[#This Row],[//]]="","",INDEX(INDIRECT(DIR&amp;$2:$2),B_MSK[[#This Row],[//]]))</f>
        <v>0</v>
      </c>
      <c r="U351" s="38">
        <f ca="1">IF(SUMIF(B_MSK[NAMA BARANG],B_MSK[[#This Row],[NAMA BARANG]],B_MSK[JMLH BRG])=0,"",SUMIF(B_MSK[NAMA BARANG],B_MSK[[#This Row],[NAMA BARANG]],B_MSK[C]))</f>
        <v>0</v>
      </c>
      <c r="V351" s="7" t="str">
        <f ca="1">IF(B_MSK[[#This Row],[//]]="","",INDEX(INDIRECT(DIR&amp;$2:$2),B_MSK[[#This Row],[//]]))</f>
        <v>CALCULATOR JOYKO CC-8CO GREEN</v>
      </c>
      <c r="W351" s="7" t="str">
        <f ca="1">LOWER(SUBSTITUTE(SUBSTITUTE(SUBSTITUTE(SUBSTITUTE(SUBSTITUTE(SUBSTITUTE(SUBSTITUTE(SUBSTITUTE(SUBSTITUTE(B_MSK[[#This Row],[N.B.nota]]," ",""),"-",""),"(",""),")",""),".",""),",",""),"/",""),"""",""),"+",""))</f>
        <v>calculatorjoykocc8cogreen</v>
      </c>
      <c r="X351" s="5" t="str">
        <f ca="1">IF(B_MSK[[#This Row],[N.B.nota]]="","",IF(MATCH(B_MSK[[#This Row],[concat]],[2]!db[NB NOTA_C],0)&gt;0,"ada",0))</f>
        <v>ada</v>
      </c>
      <c r="Y351" s="5" t="str">
        <f ca="1">IF(B_MSK[[#This Row],[N.B.nota]]="","",ADDRESS(ROW(B_MSK[QB]),COLUMN(B_MSK[QB]))&amp;":"&amp;ADDRESS(ROW(),COLUMN(B_MSK[QB])))</f>
        <v>$D$4:$D$351</v>
      </c>
      <c r="Z351" s="5">
        <f ca="1">IF(B_MSK[[#This Row],[concat]]="","",MATCH(B_MSK[[#This Row],[concat]],[2]!db[NB NOTA_C],0)+1)</f>
        <v>418</v>
      </c>
      <c r="AA351" s="5" t="str">
        <f ca="1">IF(B_MSK[[#This Row],[//]]="","",HYPERLINK("[D:\kerja\BANK EXP\BARU\DB.XLSX]DB!e"&amp;B_MSK[[#This Row],[DB_ROW]],"&gt;"))</f>
        <v>&gt;</v>
      </c>
      <c r="AB351" s="30" t="str">
        <f ca="1">MID(B_MSK[[#This Row],[/ STN_1]],FIND(" ",B_MSK[[#This Row],[/ STN_1]])+1,LEN(B_MSK[[#This Row],[/ STN_1]]))</f>
        <v>PCS</v>
      </c>
      <c r="AC351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3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1" s="15" t="str">
        <f ca="1">IF(B_MSK[[#This Row],[HARGA_2]]="","",IF(MID(B_MSK[[#This Row],[/ STN_2]],FIND(" ",B_MSK[[#This Row],[/ STN_2]])+1,LEN(B_MSK[[#This Row],[/ STN_2]]))="LSN",B_MSK[[#This Row],[HARGA_2]]/12,""))</f>
        <v/>
      </c>
      <c r="AH351" s="7" t="str">
        <f ca="1">IF(B_MSK[[#This Row],[HARGA_3]]="","","/ "&amp;"PCS")</f>
        <v/>
      </c>
      <c r="AI351" s="15">
        <f ca="1">IF(B_MSK[[#This Row],[HARGA_3]]="",IF(B_MSK[[#This Row],[HARGA_2]]="",IF(B_MSK[[#This Row],[HARGA_1]]="","",B_MSK[[#This Row],[HARGA_1]]),B_MSK[[#This Row],[HARGA_2]]),B_MSK[[#This Row],[HARGA_3]])</f>
        <v>47000</v>
      </c>
      <c r="AJ35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1" s="5" t="str">
        <f ca="1">IF(B_MSK[[#This Row],[//]]="","",SUBSTITUTE(SUBSTITUTE(SUBSTITUTE(B_MSK[[#This Row],[QTY/ CTN]]," ","_",2),"(",""),")","")&amp;"_")</f>
        <v>6 BOX_20 PCS_</v>
      </c>
      <c r="AL351" s="5">
        <f ca="1">IF(B_MSK[[#This Row],[A_B]]="","",SEARCH("_",B_MSK[[#This Row],[A_B]]))</f>
        <v>6</v>
      </c>
      <c r="AM351" s="5">
        <f ca="1">IF(B_MSK[[#This Row],[A_B]]="","",LEN(B_MSK[[#This Row],[A_B]]))</f>
        <v>13</v>
      </c>
      <c r="AN351" s="5" t="str">
        <f ca="1">IF(B_MSK[[#This Row],[A_B]]="","",LEFT(B_MSK[[#This Row],[QTY/ CTN]],B_MSK[[#This Row],[A_B_1]]))</f>
        <v xml:space="preserve">6 BOX </v>
      </c>
      <c r="AO351" s="5" t="str">
        <f ca="1">IF(B_MSK[[#This Row],[A_B]]="","",LEFT(B_MSK[[#This Row],[A_]],SEARCH(" ",B_MSK[[#This Row],[A_]])-1))</f>
        <v>6</v>
      </c>
      <c r="AP351" s="5" t="str">
        <f ca="1">IF(B_MSK[[#This Row],[A_B]]="","",RIGHT(B_MSK[[#This Row],[A_]],LEN(B_MSK[[#This Row],[A_]])-SEARCH(" ",B_MSK[[#This Row],[A_]])))</f>
        <v xml:space="preserve">BOX </v>
      </c>
      <c r="AQ3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51" s="5" t="str">
        <f ca="1">IF(B_MSK[[#This Row],[B_]]="","",LEFT(B_MSK[[#This Row],[B_]],SEARCH(" ",B_MSK[[#This Row],[B_]])))</f>
        <v xml:space="preserve">20 </v>
      </c>
      <c r="AS351" s="5" t="str">
        <f ca="1">IF(B_MSK[[#This Row],[B_]]="","",RIGHT(B_MSK[[#This Row],[B_]],LEN(B_MSK[[#This Row],[B_]])-SEARCH(" ",B_MSK[[#This Row],[B_]])))</f>
        <v>PCS</v>
      </c>
      <c r="AT351" s="5" t="str">
        <f ca="1">IF(B_MSK[[#This Row],[B_2]]="LSN",12,"")</f>
        <v/>
      </c>
      <c r="AU351" s="5" t="str">
        <f ca="1">IF(B_MSK[[#This Row],[C_1]]="","","PCS")</f>
        <v/>
      </c>
      <c r="AV351" s="5">
        <f ca="1">IF(B_MSK[[#This Row],[A_1]]="","",B_MSK[[#This Row],[A_1]]*IF(B_MSK[[#This Row],[B_1]]="",1,B_MSK[[#This Row],[B_1]])*IF(B_MSK[[#This Row],[C_1]]="",1,B_MSK[[#This Row],[C_1]]))</f>
        <v>120</v>
      </c>
      <c r="AW351" s="5" t="str">
        <f ca="1">IF(B_MSK[[#This Row],[C_2]]="",IF(B_MSK[[#This Row],[B_2]]="",IF(B_MSK[[#This Row],[A_2]]="","",B_MSK[[#This Row],[A_2]]),B_MSK[[#This Row],[B_2]]),B_MSK[[#This Row],[C_2]])</f>
        <v>PCS</v>
      </c>
      <c r="AX351" s="2">
        <f ca="1">IF(ISNUMBER(B_MSK[[#This Row],[TANGGAL DATANG]]),B_MSK[[#This Row],[TANGGAL DATANG]],AX350)</f>
        <v>44938</v>
      </c>
      <c r="AY351" s="5" t="e">
        <f ca="1">IF(B_MSK[[#This Row],[DB_ROW]]="","",INDEX([3]!db[JENIS],B_MSK[[#This Row],[DB_ROW]]-1))</f>
        <v>#REF!</v>
      </c>
      <c r="AZ351" s="5">
        <f ca="1">IF(B_MSK[[#This Row],[A_1]]="","",B_MSK[[#This Row],[A_1]])*1</f>
        <v>6</v>
      </c>
      <c r="BA351" s="5" t="str">
        <f ca="1">IF(B_MSK[[#This Row],[//]]="","",INDEX(INDIRECT(DIR&amp;$2:$2),B_MSK[[#This Row],[//]]))</f>
        <v>ARTO MORO</v>
      </c>
      <c r="BB351" s="5" t="str">
        <f ca="1">CONCATENATE(B_MSK[[#This Row],[concat]],B_MSK[[#This Row],[HARGA_X]],B_MSK[[#This Row],[SAT]])</f>
        <v>calculatorjoykocc8cogreen47000PCS</v>
      </c>
    </row>
    <row r="352" spans="1:54" x14ac:dyDescent="0.25">
      <c r="A352" s="6" t="s">
        <v>128</v>
      </c>
      <c r="B352" s="5" t="str">
        <f ca="1">IF(B_MSK[[#This Row],[N_ID]]="","",INDEX(INDIRECT(DIR&amp;$2:$2),MATCH(B_MSK[[#This Row],[N_ID]],INDIRECT(DIR&amp;"!NOTA[ID_P]"),0)))</f>
        <v/>
      </c>
      <c r="C352" s="5" t="str">
        <f ca="1">IF(B_MSK[[#This Row],[//]]="","",HYPERLINK("["&amp;SUBSTITUTE(DIR,"'","")&amp;"]NOTA!D"&amp;B_MSK[[#This Row],[//]]+2,"&gt;"))</f>
        <v>&gt;</v>
      </c>
      <c r="D352" s="5" t="str">
        <f ca="1">IF(B_MSK[[#This Row],[N_ID]]="","",COUNTIF(INDIRECT(DIR&amp;"!NOTA[ID_H]"),B_MSK[[#This Row],[ID NOTA]]))</f>
        <v/>
      </c>
      <c r="E3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349</v>
      </c>
      <c r="F3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2" s="7" t="str">
        <f ca="1">IF(B_MSK[[#This Row],[stt]]="ada",INDEX([2]!db[NB BM],B_MSK[DB_ROW]-1),"")</f>
        <v>Call JK CC-8 CO orange</v>
      </c>
      <c r="H352" s="7" t="str">
        <f ca="1">IF(B_MSK[[#This Row],[//]]="","",INDEX(INDIRECT(DIR&amp;$2:$2),B_MSK[[#This Row],[//]]))</f>
        <v>KALINDO SUKSES</v>
      </c>
      <c r="I352" s="27" t="str">
        <f ca="1">IF(B_MSK[[#This Row],[//]]="","",INDEX(INDIRECT(DB_PATH&amp;$2:$2),B_MSK[[#This Row],[DB_ROW]]-1))</f>
        <v>6 BOX (20 PCS)</v>
      </c>
      <c r="J352" s="5" t="str">
        <f ca="1">IF(B_MSK[[#This Row],[//]]="","",IF(INDEX(INDIRECT(DIR&amp;$2:$2),B_MSK[[#This Row],[//]])="","",INDEX(INDIRECT(DIR&amp;$2:$2),B_MSK[[#This Row],[//]])))</f>
        <v/>
      </c>
      <c r="K352" s="5">
        <f ca="1">IF(B_MSK[[#This Row],[//]]="","",IF(INDEX(INDIRECT(DIR&amp;$2:$2),B_MSK[[#This Row],[//]])="","",INDEX(INDIRECT(DIR&amp;$2:$2),B_MSK[[#This Row],[//]])))</f>
        <v>40</v>
      </c>
      <c r="L352" s="5" t="str">
        <f ca="1">IF(B_MSK[[#This Row],[//]]="","",IF(INDEX(INDIRECT(DIR&amp;$2:$2),B_MSK[[#This Row],[//]])="","",INDEX(INDIRECT(DIR&amp;$2:$2),B_MSK[[#This Row],[//]])))</f>
        <v>PCS</v>
      </c>
      <c r="M352" s="13">
        <f ca="1">IF(B_MSK[[#This Row],[//]]="","",INDEX(INDIRECT(DIR&amp;$2:$2),B_MSK[[#This Row],[//]]))</f>
        <v>47000</v>
      </c>
      <c r="N352" s="13">
        <f ca="1">IF(OR(B_MSK[[#This Row],[//]]="",),"",INDEX(INDIRECT(DIR&amp;$2:$2),B_MSK[[#This Row],[//]]))</f>
        <v>1880000</v>
      </c>
      <c r="O352" s="3">
        <f ca="1">IF(B_MSK[[#This Row],[//]]="","",IF(INDEX(INDIRECT(DIR&amp;$2:$2),B_MSK[[#This Row],[//]])=0,"",INDEX(INDIRECT(DIR&amp;$2:$2),B_MSK[[#This Row],[//]])))</f>
        <v>0.125</v>
      </c>
      <c r="P352" s="3">
        <f ca="1">IF(B_MSK[[#This Row],[//]]="","",IF(INDEX(INDIRECT(DIR&amp;$2:$2),B_MSK[[#This Row],[//]])=0,"",INDEX(INDIRECT(DIR&amp;$2:$2),B_MSK[[#This Row],[//]])))</f>
        <v>0.05</v>
      </c>
      <c r="Q352" s="12">
        <f ca="1">IF(B_MSK[[#This Row],[//]]="","",INDEX(INDIRECT(DIR&amp;$2:$2),B_MSK[[#This Row],[//]]))</f>
        <v>1562750</v>
      </c>
      <c r="R3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2" s="37">
        <f ca="1">IF(B_MSK[[#This Row],[//]]="","",INDEX(INDIRECT(DIR&amp;$2:$2),B_MSK[[#This Row],[//]]))</f>
        <v>0</v>
      </c>
      <c r="U352" s="38">
        <f ca="1">IF(SUMIF(B_MSK[NAMA BARANG],B_MSK[[#This Row],[NAMA BARANG]],B_MSK[JMLH BRG])=0,"",SUMIF(B_MSK[NAMA BARANG],B_MSK[[#This Row],[NAMA BARANG]],B_MSK[C]))</f>
        <v>0</v>
      </c>
      <c r="V352" s="7" t="str">
        <f ca="1">IF(B_MSK[[#This Row],[//]]="","",INDEX(INDIRECT(DIR&amp;$2:$2),B_MSK[[#This Row],[//]]))</f>
        <v>CALCULATOR JOYKO CC-8CO ORANGE</v>
      </c>
      <c r="W352" s="7" t="str">
        <f ca="1">LOWER(SUBSTITUTE(SUBSTITUTE(SUBSTITUTE(SUBSTITUTE(SUBSTITUTE(SUBSTITUTE(SUBSTITUTE(SUBSTITUTE(SUBSTITUTE(B_MSK[[#This Row],[N.B.nota]]," ",""),"-",""),"(",""),")",""),".",""),",",""),"/",""),"""",""),"+",""))</f>
        <v>calculatorjoykocc8coorange</v>
      </c>
      <c r="X352" s="5" t="str">
        <f ca="1">IF(B_MSK[[#This Row],[N.B.nota]]="","",IF(MATCH(B_MSK[[#This Row],[concat]],[2]!db[NB NOTA_C],0)&gt;0,"ada",0))</f>
        <v>ada</v>
      </c>
      <c r="Y352" s="5" t="str">
        <f ca="1">IF(B_MSK[[#This Row],[N.B.nota]]="","",ADDRESS(ROW(B_MSK[QB]),COLUMN(B_MSK[QB]))&amp;":"&amp;ADDRESS(ROW(),COLUMN(B_MSK[QB])))</f>
        <v>$D$4:$D$352</v>
      </c>
      <c r="Z352" s="5">
        <f ca="1">IF(B_MSK[[#This Row],[concat]]="","",MATCH(B_MSK[[#This Row],[concat]],[2]!db[NB NOTA_C],0)+1)</f>
        <v>426</v>
      </c>
      <c r="AA352" s="5" t="str">
        <f ca="1">IF(B_MSK[[#This Row],[//]]="","",HYPERLINK("[D:\kerja\BANK EXP\BARU\DB.XLSX]DB!e"&amp;B_MSK[[#This Row],[DB_ROW]],"&gt;"))</f>
        <v>&gt;</v>
      </c>
      <c r="AB352" s="30" t="str">
        <f ca="1">MID(B_MSK[[#This Row],[/ STN_1]],FIND(" ",B_MSK[[#This Row],[/ STN_1]])+1,LEN(B_MSK[[#This Row],[/ STN_1]]))</f>
        <v>PCS</v>
      </c>
      <c r="AC352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3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2" s="15" t="str">
        <f ca="1">IF(B_MSK[[#This Row],[HARGA_2]]="","",IF(MID(B_MSK[[#This Row],[/ STN_2]],FIND(" ",B_MSK[[#This Row],[/ STN_2]])+1,LEN(B_MSK[[#This Row],[/ STN_2]]))="LSN",B_MSK[[#This Row],[HARGA_2]]/12,""))</f>
        <v/>
      </c>
      <c r="AH352" s="7" t="str">
        <f ca="1">IF(B_MSK[[#This Row],[HARGA_3]]="","","/ "&amp;"PCS")</f>
        <v/>
      </c>
      <c r="AI352" s="15">
        <f ca="1">IF(B_MSK[[#This Row],[HARGA_3]]="",IF(B_MSK[[#This Row],[HARGA_2]]="",IF(B_MSK[[#This Row],[HARGA_1]]="","",B_MSK[[#This Row],[HARGA_1]]),B_MSK[[#This Row],[HARGA_2]]),B_MSK[[#This Row],[HARGA_3]])</f>
        <v>47000</v>
      </c>
      <c r="AJ35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2" s="5" t="str">
        <f ca="1">IF(B_MSK[[#This Row],[//]]="","",SUBSTITUTE(SUBSTITUTE(SUBSTITUTE(B_MSK[[#This Row],[QTY/ CTN]]," ","_",2),"(",""),")","")&amp;"_")</f>
        <v>6 BOX_20 PCS_</v>
      </c>
      <c r="AL352" s="5">
        <f ca="1">IF(B_MSK[[#This Row],[A_B]]="","",SEARCH("_",B_MSK[[#This Row],[A_B]]))</f>
        <v>6</v>
      </c>
      <c r="AM352" s="5">
        <f ca="1">IF(B_MSK[[#This Row],[A_B]]="","",LEN(B_MSK[[#This Row],[A_B]]))</f>
        <v>13</v>
      </c>
      <c r="AN352" s="5" t="str">
        <f ca="1">IF(B_MSK[[#This Row],[A_B]]="","",LEFT(B_MSK[[#This Row],[QTY/ CTN]],B_MSK[[#This Row],[A_B_1]]))</f>
        <v xml:space="preserve">6 BOX </v>
      </c>
      <c r="AO352" s="5" t="str">
        <f ca="1">IF(B_MSK[[#This Row],[A_B]]="","",LEFT(B_MSK[[#This Row],[A_]],SEARCH(" ",B_MSK[[#This Row],[A_]])-1))</f>
        <v>6</v>
      </c>
      <c r="AP352" s="5" t="str">
        <f ca="1">IF(B_MSK[[#This Row],[A_B]]="","",RIGHT(B_MSK[[#This Row],[A_]],LEN(B_MSK[[#This Row],[A_]])-SEARCH(" ",B_MSK[[#This Row],[A_]])))</f>
        <v xml:space="preserve">BOX </v>
      </c>
      <c r="AQ3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52" s="5" t="str">
        <f ca="1">IF(B_MSK[[#This Row],[B_]]="","",LEFT(B_MSK[[#This Row],[B_]],SEARCH(" ",B_MSK[[#This Row],[B_]])))</f>
        <v xml:space="preserve">20 </v>
      </c>
      <c r="AS352" s="5" t="str">
        <f ca="1">IF(B_MSK[[#This Row],[B_]]="","",RIGHT(B_MSK[[#This Row],[B_]],LEN(B_MSK[[#This Row],[B_]])-SEARCH(" ",B_MSK[[#This Row],[B_]])))</f>
        <v>PCS</v>
      </c>
      <c r="AT352" s="5" t="str">
        <f ca="1">IF(B_MSK[[#This Row],[B_2]]="LSN",12,"")</f>
        <v/>
      </c>
      <c r="AU352" s="5" t="str">
        <f ca="1">IF(B_MSK[[#This Row],[C_1]]="","","PCS")</f>
        <v/>
      </c>
      <c r="AV352" s="5">
        <f ca="1">IF(B_MSK[[#This Row],[A_1]]="","",B_MSK[[#This Row],[A_1]]*IF(B_MSK[[#This Row],[B_1]]="",1,B_MSK[[#This Row],[B_1]])*IF(B_MSK[[#This Row],[C_1]]="",1,B_MSK[[#This Row],[C_1]]))</f>
        <v>120</v>
      </c>
      <c r="AW352" s="5" t="str">
        <f ca="1">IF(B_MSK[[#This Row],[C_2]]="",IF(B_MSK[[#This Row],[B_2]]="",IF(B_MSK[[#This Row],[A_2]]="","",B_MSK[[#This Row],[A_2]]),B_MSK[[#This Row],[B_2]]),B_MSK[[#This Row],[C_2]])</f>
        <v>PCS</v>
      </c>
      <c r="AX352" s="2">
        <f ca="1">IF(ISNUMBER(B_MSK[[#This Row],[TANGGAL DATANG]]),B_MSK[[#This Row],[TANGGAL DATANG]],AX351)</f>
        <v>44938</v>
      </c>
      <c r="AY352" s="5" t="e">
        <f ca="1">IF(B_MSK[[#This Row],[DB_ROW]]="","",INDEX([3]!db[JENIS],B_MSK[[#This Row],[DB_ROW]]-1))</f>
        <v>#REF!</v>
      </c>
      <c r="AZ352" s="5">
        <f ca="1">IF(B_MSK[[#This Row],[A_1]]="","",B_MSK[[#This Row],[A_1]])*1</f>
        <v>6</v>
      </c>
      <c r="BA352" s="5" t="str">
        <f ca="1">IF(B_MSK[[#This Row],[//]]="","",INDEX(INDIRECT(DIR&amp;$2:$2),B_MSK[[#This Row],[//]]))</f>
        <v>ARTO MORO</v>
      </c>
      <c r="BB352" s="5" t="str">
        <f ca="1">CONCATENATE(B_MSK[[#This Row],[concat]],B_MSK[[#This Row],[HARGA_X]],B_MSK[[#This Row],[SAT]])</f>
        <v>calculatorjoykocc8coorange47000PCS</v>
      </c>
    </row>
    <row r="353" spans="1:54" x14ac:dyDescent="0.25">
      <c r="A353" s="6" t="s">
        <v>128</v>
      </c>
      <c r="B353" s="5" t="str">
        <f ca="1">IF(B_MSK[[#This Row],[N_ID]]="","",INDEX(INDIRECT(DIR&amp;$2:$2),MATCH(B_MSK[[#This Row],[N_ID]],INDIRECT(DIR&amp;"!NOTA[ID_P]"),0)))</f>
        <v/>
      </c>
      <c r="C353" s="5" t="str">
        <f ca="1">IF(B_MSK[[#This Row],[//]]="","",HYPERLINK("["&amp;SUBSTITUTE(DIR,"'","")&amp;"]NOTA!D"&amp;B_MSK[[#This Row],[//]]+2,"&gt;"))</f>
        <v>&gt;</v>
      </c>
      <c r="D353" s="5" t="str">
        <f ca="1">IF(B_MSK[[#This Row],[N_ID]]="","",COUNTIF(INDIRECT(DIR&amp;"!NOTA[ID_H]"),B_MSK[[#This Row],[ID NOTA]]))</f>
        <v/>
      </c>
      <c r="E3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350</v>
      </c>
      <c r="F3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3" s="7" t="str">
        <f ca="1">IF(B_MSK[[#This Row],[stt]]="ada",INDEX([2]!db[NB BM],B_MSK[DB_ROW]-1),"")</f>
        <v>Call JK CC-8 A</v>
      </c>
      <c r="H353" s="7" t="str">
        <f ca="1">IF(B_MSK[[#This Row],[//]]="","",INDEX(INDIRECT(DIR&amp;$2:$2),B_MSK[[#This Row],[//]]))</f>
        <v>KALINDO SUKSES</v>
      </c>
      <c r="I353" s="27" t="str">
        <f ca="1">IF(B_MSK[[#This Row],[//]]="","",INDEX(INDIRECT(DB_PATH&amp;$2:$2),B_MSK[[#This Row],[DB_ROW]]-1))</f>
        <v>6 BOX (20 PCS)</v>
      </c>
      <c r="J353" s="5">
        <f ca="1">IF(B_MSK[[#This Row],[//]]="","",IF(INDEX(INDIRECT(DIR&amp;$2:$2),B_MSK[[#This Row],[//]])="","",INDEX(INDIRECT(DIR&amp;$2:$2),B_MSK[[#This Row],[//]])))</f>
        <v>1</v>
      </c>
      <c r="K353" s="5">
        <f ca="1">IF(B_MSK[[#This Row],[//]]="","",IF(INDEX(INDIRECT(DIR&amp;$2:$2),B_MSK[[#This Row],[//]])="","",INDEX(INDIRECT(DIR&amp;$2:$2),B_MSK[[#This Row],[//]])))</f>
        <v>120</v>
      </c>
      <c r="L353" s="5" t="str">
        <f ca="1">IF(B_MSK[[#This Row],[//]]="","",IF(INDEX(INDIRECT(DIR&amp;$2:$2),B_MSK[[#This Row],[//]])="","",INDEX(INDIRECT(DIR&amp;$2:$2),B_MSK[[#This Row],[//]])))</f>
        <v>PCS</v>
      </c>
      <c r="M353" s="13">
        <f ca="1">IF(B_MSK[[#This Row],[//]]="","",INDEX(INDIRECT(DIR&amp;$2:$2),B_MSK[[#This Row],[//]]))</f>
        <v>47000</v>
      </c>
      <c r="N353" s="13">
        <f ca="1">IF(OR(B_MSK[[#This Row],[//]]="",),"",INDEX(INDIRECT(DIR&amp;$2:$2),B_MSK[[#This Row],[//]]))</f>
        <v>5640000</v>
      </c>
      <c r="O353" s="3">
        <f ca="1">IF(B_MSK[[#This Row],[//]]="","",IF(INDEX(INDIRECT(DIR&amp;$2:$2),B_MSK[[#This Row],[//]])=0,"",INDEX(INDIRECT(DIR&amp;$2:$2),B_MSK[[#This Row],[//]])))</f>
        <v>0.125</v>
      </c>
      <c r="P353" s="3">
        <f ca="1">IF(B_MSK[[#This Row],[//]]="","",IF(INDEX(INDIRECT(DIR&amp;$2:$2),B_MSK[[#This Row],[//]])=0,"",INDEX(INDIRECT(DIR&amp;$2:$2),B_MSK[[#This Row],[//]])))</f>
        <v>0.05</v>
      </c>
      <c r="Q353" s="12">
        <f ca="1">IF(B_MSK[[#This Row],[//]]="","",INDEX(INDIRECT(DIR&amp;$2:$2),B_MSK[[#This Row],[//]]))</f>
        <v>4688250</v>
      </c>
      <c r="R3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3" s="37">
        <f ca="1">IF(B_MSK[[#This Row],[//]]="","",INDEX(INDIRECT(DIR&amp;$2:$2),B_MSK[[#This Row],[//]]))</f>
        <v>0</v>
      </c>
      <c r="U353" s="38">
        <f ca="1">IF(SUMIF(B_MSK[NAMA BARANG],B_MSK[[#This Row],[NAMA BARANG]],B_MSK[JMLH BRG])=0,"",SUMIF(B_MSK[NAMA BARANG],B_MSK[[#This Row],[NAMA BARANG]],B_MSK[C]))</f>
        <v>1</v>
      </c>
      <c r="V353" s="7" t="str">
        <f ca="1">IF(B_MSK[[#This Row],[//]]="","",INDEX(INDIRECT(DIR&amp;$2:$2),B_MSK[[#This Row],[//]]))</f>
        <v>CALCULATOR JOYKO CC-8A</v>
      </c>
      <c r="W353" s="7" t="str">
        <f ca="1">LOWER(SUBSTITUTE(SUBSTITUTE(SUBSTITUTE(SUBSTITUTE(SUBSTITUTE(SUBSTITUTE(SUBSTITUTE(SUBSTITUTE(SUBSTITUTE(B_MSK[[#This Row],[N.B.nota]]," ",""),"-",""),"(",""),")",""),".",""),",",""),"/",""),"""",""),"+",""))</f>
        <v>calculatorjoykocc8a</v>
      </c>
      <c r="X353" s="5" t="str">
        <f ca="1">IF(B_MSK[[#This Row],[N.B.nota]]="","",IF(MATCH(B_MSK[[#This Row],[concat]],[2]!db[NB NOTA_C],0)&gt;0,"ada",0))</f>
        <v>ada</v>
      </c>
      <c r="Y353" s="5" t="str">
        <f ca="1">IF(B_MSK[[#This Row],[N.B.nota]]="","",ADDRESS(ROW(B_MSK[QB]),COLUMN(B_MSK[QB]))&amp;":"&amp;ADDRESS(ROW(),COLUMN(B_MSK[QB])))</f>
        <v>$D$4:$D$353</v>
      </c>
      <c r="Z353" s="5">
        <f ca="1">IF(B_MSK[[#This Row],[concat]]="","",MATCH(B_MSK[[#This Row],[concat]],[2]!db[NB NOTA_C],0)+1)</f>
        <v>424</v>
      </c>
      <c r="AA353" s="5" t="str">
        <f ca="1">IF(B_MSK[[#This Row],[//]]="","",HYPERLINK("[D:\kerja\BANK EXP\BARU\DB.XLSX]DB!e"&amp;B_MSK[[#This Row],[DB_ROW]],"&gt;"))</f>
        <v>&gt;</v>
      </c>
      <c r="AB353" s="30" t="str">
        <f ca="1">MID(B_MSK[[#This Row],[/ STN_1]],FIND(" ",B_MSK[[#This Row],[/ STN_1]])+1,LEN(B_MSK[[#This Row],[/ STN_1]]))</f>
        <v xml:space="preserve">BOX </v>
      </c>
      <c r="AC353" s="11">
        <f ca="1">IF(B_MSK[[#This Row],[//]]="","",IF(B_MSK[[#This Row],[ JUMLAH ]]="","",IF(B_MSK[[#This Row],[C]]="",B_MSK[[#This Row],[HARGA CTN]]/B_MSK[[#This Row],[JMLH BRG]],B_MSK[[#This Row],[HARGA CTN]]/B_MSK[[#This Row],[A_1]])))</f>
        <v>940000</v>
      </c>
      <c r="AD3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5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47000</v>
      </c>
      <c r="AF35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53" s="15" t="str">
        <f ca="1">IF(B_MSK[[#This Row],[HARGA_2]]="","",IF(MID(B_MSK[[#This Row],[/ STN_2]],FIND(" ",B_MSK[[#This Row],[/ STN_2]])+1,LEN(B_MSK[[#This Row],[/ STN_2]]))="LSN",B_MSK[[#This Row],[HARGA_2]]/12,""))</f>
        <v/>
      </c>
      <c r="AH353" s="7" t="str">
        <f ca="1">IF(B_MSK[[#This Row],[HARGA_3]]="","","/ "&amp;"PCS")</f>
        <v/>
      </c>
      <c r="AI353" s="15">
        <f ca="1">IF(B_MSK[[#This Row],[HARGA_3]]="",IF(B_MSK[[#This Row],[HARGA_2]]="",IF(B_MSK[[#This Row],[HARGA_1]]="","",B_MSK[[#This Row],[HARGA_1]]),B_MSK[[#This Row],[HARGA_2]]),B_MSK[[#This Row],[HARGA_3]])</f>
        <v>47000</v>
      </c>
      <c r="AJ35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3" s="5" t="str">
        <f ca="1">IF(B_MSK[[#This Row],[//]]="","",SUBSTITUTE(SUBSTITUTE(SUBSTITUTE(B_MSK[[#This Row],[QTY/ CTN]]," ","_",2),"(",""),")","")&amp;"_")</f>
        <v>6 BOX_20 PCS_</v>
      </c>
      <c r="AL353" s="5">
        <f ca="1">IF(B_MSK[[#This Row],[A_B]]="","",SEARCH("_",B_MSK[[#This Row],[A_B]]))</f>
        <v>6</v>
      </c>
      <c r="AM353" s="5">
        <f ca="1">IF(B_MSK[[#This Row],[A_B]]="","",LEN(B_MSK[[#This Row],[A_B]]))</f>
        <v>13</v>
      </c>
      <c r="AN353" s="5" t="str">
        <f ca="1">IF(B_MSK[[#This Row],[A_B]]="","",LEFT(B_MSK[[#This Row],[QTY/ CTN]],B_MSK[[#This Row],[A_B_1]]))</f>
        <v xml:space="preserve">6 BOX </v>
      </c>
      <c r="AO353" s="5" t="str">
        <f ca="1">IF(B_MSK[[#This Row],[A_B]]="","",LEFT(B_MSK[[#This Row],[A_]],SEARCH(" ",B_MSK[[#This Row],[A_]])-1))</f>
        <v>6</v>
      </c>
      <c r="AP353" s="5" t="str">
        <f ca="1">IF(B_MSK[[#This Row],[A_B]]="","",RIGHT(B_MSK[[#This Row],[A_]],LEN(B_MSK[[#This Row],[A_]])-SEARCH(" ",B_MSK[[#This Row],[A_]])))</f>
        <v xml:space="preserve">BOX </v>
      </c>
      <c r="AQ3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53" s="5" t="str">
        <f ca="1">IF(B_MSK[[#This Row],[B_]]="","",LEFT(B_MSK[[#This Row],[B_]],SEARCH(" ",B_MSK[[#This Row],[B_]])))</f>
        <v xml:space="preserve">20 </v>
      </c>
      <c r="AS353" s="5" t="str">
        <f ca="1">IF(B_MSK[[#This Row],[B_]]="","",RIGHT(B_MSK[[#This Row],[B_]],LEN(B_MSK[[#This Row],[B_]])-SEARCH(" ",B_MSK[[#This Row],[B_]])))</f>
        <v>PCS</v>
      </c>
      <c r="AT353" s="5" t="str">
        <f ca="1">IF(B_MSK[[#This Row],[B_2]]="LSN",12,"")</f>
        <v/>
      </c>
      <c r="AU353" s="5" t="str">
        <f ca="1">IF(B_MSK[[#This Row],[C_1]]="","","PCS")</f>
        <v/>
      </c>
      <c r="AV353" s="5">
        <f ca="1">IF(B_MSK[[#This Row],[A_1]]="","",B_MSK[[#This Row],[A_1]]*IF(B_MSK[[#This Row],[B_1]]="",1,B_MSK[[#This Row],[B_1]])*IF(B_MSK[[#This Row],[C_1]]="",1,B_MSK[[#This Row],[C_1]]))</f>
        <v>120</v>
      </c>
      <c r="AW353" s="5" t="str">
        <f ca="1">IF(B_MSK[[#This Row],[C_2]]="",IF(B_MSK[[#This Row],[B_2]]="",IF(B_MSK[[#This Row],[A_2]]="","",B_MSK[[#This Row],[A_2]]),B_MSK[[#This Row],[B_2]]),B_MSK[[#This Row],[C_2]])</f>
        <v>PCS</v>
      </c>
      <c r="AX353" s="2">
        <f ca="1">IF(ISNUMBER(B_MSK[[#This Row],[TANGGAL DATANG]]),B_MSK[[#This Row],[TANGGAL DATANG]],AX352)</f>
        <v>44938</v>
      </c>
      <c r="AY353" s="5" t="e">
        <f ca="1">IF(B_MSK[[#This Row],[DB_ROW]]="","",INDEX([3]!db[JENIS],B_MSK[[#This Row],[DB_ROW]]-1))</f>
        <v>#REF!</v>
      </c>
      <c r="AZ353" s="5">
        <f ca="1">IF(B_MSK[[#This Row],[A_1]]="","",B_MSK[[#This Row],[A_1]])*1</f>
        <v>6</v>
      </c>
      <c r="BA353" s="5" t="str">
        <f ca="1">IF(B_MSK[[#This Row],[//]]="","",INDEX(INDIRECT(DIR&amp;$2:$2),B_MSK[[#This Row],[//]]))</f>
        <v>ARTO MORO</v>
      </c>
      <c r="BB353" s="5" t="str">
        <f ca="1">CONCATENATE(B_MSK[[#This Row],[concat]],B_MSK[[#This Row],[HARGA_X]],B_MSK[[#This Row],[SAT]])</f>
        <v>calculatorjoykocc8a47000PCS</v>
      </c>
    </row>
    <row r="354" spans="1:54" x14ac:dyDescent="0.25">
      <c r="A354" s="6" t="s">
        <v>128</v>
      </c>
      <c r="B354" s="5" t="str">
        <f ca="1">IF(B_MSK[[#This Row],[N_ID]]="","",INDEX(INDIRECT(DIR&amp;$2:$2),MATCH(B_MSK[[#This Row],[N_ID]],INDIRECT(DIR&amp;"!NOTA[ID_P]"),0)))</f>
        <v/>
      </c>
      <c r="C354" s="5" t="str">
        <f ca="1">IF(B_MSK[[#This Row],[//]]="","",HYPERLINK("["&amp;SUBSTITUTE(DIR,"'","")&amp;"]NOTA!D"&amp;B_MSK[[#This Row],[//]]+2,"&gt;"))</f>
        <v>&gt;</v>
      </c>
      <c r="D354" s="5" t="str">
        <f ca="1">IF(B_MSK[[#This Row],[N_ID]]="","",COUNTIF(INDIRECT(DIR&amp;"!NOTA[ID_H]"),B_MSK[[#This Row],[ID NOTA]]))</f>
        <v/>
      </c>
      <c r="E35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351</v>
      </c>
      <c r="F3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4" s="7" t="str">
        <f ca="1">IF(B_MSK[[#This Row],[stt]]="ada",INDEX([2]!db[NB BM],B_MSK[DB_ROW]-1),"")</f>
        <v>Call JK CC-12 CO BIRU</v>
      </c>
      <c r="H354" s="7" t="str">
        <f ca="1">IF(B_MSK[[#This Row],[//]]="","",INDEX(INDIRECT(DIR&amp;$2:$2),B_MSK[[#This Row],[//]]))</f>
        <v>KALINDO SUKSES</v>
      </c>
      <c r="I354" s="27" t="str">
        <f ca="1">IF(B_MSK[[#This Row],[//]]="","",INDEX(INDIRECT(DB_PATH&amp;$2:$2),B_MSK[[#This Row],[DB_ROW]]-1))</f>
        <v>4 BOX (20 PCS)</v>
      </c>
      <c r="J354" s="5" t="str">
        <f ca="1">IF(B_MSK[[#This Row],[//]]="","",IF(INDEX(INDIRECT(DIR&amp;$2:$2),B_MSK[[#This Row],[//]])="","",INDEX(INDIRECT(DIR&amp;$2:$2),B_MSK[[#This Row],[//]])))</f>
        <v/>
      </c>
      <c r="K354" s="5">
        <f ca="1">IF(B_MSK[[#This Row],[//]]="","",IF(INDEX(INDIRECT(DIR&amp;$2:$2),B_MSK[[#This Row],[//]])="","",INDEX(INDIRECT(DIR&amp;$2:$2),B_MSK[[#This Row],[//]])))</f>
        <v>27</v>
      </c>
      <c r="L354" s="5" t="str">
        <f ca="1">IF(B_MSK[[#This Row],[//]]="","",IF(INDEX(INDIRECT(DIR&amp;$2:$2),B_MSK[[#This Row],[//]])="","",INDEX(INDIRECT(DIR&amp;$2:$2),B_MSK[[#This Row],[//]])))</f>
        <v>PCS</v>
      </c>
      <c r="M354" s="13">
        <f ca="1">IF(B_MSK[[#This Row],[//]]="","",INDEX(INDIRECT(DIR&amp;$2:$2),B_MSK[[#This Row],[//]]))</f>
        <v>56000</v>
      </c>
      <c r="N354" s="13">
        <f ca="1">IF(OR(B_MSK[[#This Row],[//]]="",),"",INDEX(INDIRECT(DIR&amp;$2:$2),B_MSK[[#This Row],[//]]))</f>
        <v>1512000</v>
      </c>
      <c r="O354" s="3">
        <f ca="1">IF(B_MSK[[#This Row],[//]]="","",IF(INDEX(INDIRECT(DIR&amp;$2:$2),B_MSK[[#This Row],[//]])=0,"",INDEX(INDIRECT(DIR&amp;$2:$2),B_MSK[[#This Row],[//]])))</f>
        <v>0.125</v>
      </c>
      <c r="P354" s="3">
        <f ca="1">IF(B_MSK[[#This Row],[//]]="","",IF(INDEX(INDIRECT(DIR&amp;$2:$2),B_MSK[[#This Row],[//]])=0,"",INDEX(INDIRECT(DIR&amp;$2:$2),B_MSK[[#This Row],[//]])))</f>
        <v>0.05</v>
      </c>
      <c r="Q354" s="12">
        <f ca="1">IF(B_MSK[[#This Row],[//]]="","",INDEX(INDIRECT(DIR&amp;$2:$2),B_MSK[[#This Row],[//]]))</f>
        <v>1256850</v>
      </c>
      <c r="R3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4" s="37">
        <f ca="1">IF(B_MSK[[#This Row],[//]]="","",INDEX(INDIRECT(DIR&amp;$2:$2),B_MSK[[#This Row],[//]]))</f>
        <v>0</v>
      </c>
      <c r="U354" s="38">
        <f ca="1">IF(SUMIF(B_MSK[NAMA BARANG],B_MSK[[#This Row],[NAMA BARANG]],B_MSK[JMLH BRG])=0,"",SUMIF(B_MSK[NAMA BARANG],B_MSK[[#This Row],[NAMA BARANG]],B_MSK[C]))</f>
        <v>0</v>
      </c>
      <c r="V354" s="7" t="str">
        <f ca="1">IF(B_MSK[[#This Row],[//]]="","",INDEX(INDIRECT(DIR&amp;$2:$2),B_MSK[[#This Row],[//]]))</f>
        <v>CALCULATOR JOYKO CC-12CO BLUE</v>
      </c>
      <c r="W354" s="7" t="str">
        <f ca="1">LOWER(SUBSTITUTE(SUBSTITUTE(SUBSTITUTE(SUBSTITUTE(SUBSTITUTE(SUBSTITUTE(SUBSTITUTE(SUBSTITUTE(SUBSTITUTE(B_MSK[[#This Row],[N.B.nota]]," ",""),"-",""),"(",""),")",""),".",""),",",""),"/",""),"""",""),"+",""))</f>
        <v>calculatorjoykocc12coblue</v>
      </c>
      <c r="X354" s="5" t="str">
        <f ca="1">IF(B_MSK[[#This Row],[N.B.nota]]="","",IF(MATCH(B_MSK[[#This Row],[concat]],[2]!db[NB NOTA_C],0)&gt;0,"ada",0))</f>
        <v>ada</v>
      </c>
      <c r="Y354" s="5" t="str">
        <f ca="1">IF(B_MSK[[#This Row],[N.B.nota]]="","",ADDRESS(ROW(B_MSK[QB]),COLUMN(B_MSK[QB]))&amp;":"&amp;ADDRESS(ROW(),COLUMN(B_MSK[QB])))</f>
        <v>$D$4:$D$354</v>
      </c>
      <c r="Z354" s="5">
        <f ca="1">IF(B_MSK[[#This Row],[concat]]="","",MATCH(B_MSK[[#This Row],[concat]],[2]!db[NB NOTA_C],0)+1)</f>
        <v>389</v>
      </c>
      <c r="AA354" s="5" t="str">
        <f ca="1">IF(B_MSK[[#This Row],[//]]="","",HYPERLINK("[D:\kerja\BANK EXP\BARU\DB.XLSX]DB!e"&amp;B_MSK[[#This Row],[DB_ROW]],"&gt;"))</f>
        <v>&gt;</v>
      </c>
      <c r="AB354" s="30" t="str">
        <f ca="1">MID(B_MSK[[#This Row],[/ STN_1]],FIND(" ",B_MSK[[#This Row],[/ STN_1]])+1,LEN(B_MSK[[#This Row],[/ STN_1]]))</f>
        <v>PCS</v>
      </c>
      <c r="AC354" s="11">
        <f ca="1">IF(B_MSK[[#This Row],[//]]="","",IF(B_MSK[[#This Row],[ JUMLAH ]]="","",IF(B_MSK[[#This Row],[C]]="",B_MSK[[#This Row],[HARGA CTN]]/B_MSK[[#This Row],[JMLH BRG]],B_MSK[[#This Row],[HARGA CTN]]/B_MSK[[#This Row],[A_1]])))</f>
        <v>56000</v>
      </c>
      <c r="AD3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4" s="15" t="str">
        <f ca="1">IF(B_MSK[[#This Row],[HARGA_2]]="","",IF(MID(B_MSK[[#This Row],[/ STN_2]],FIND(" ",B_MSK[[#This Row],[/ STN_2]])+1,LEN(B_MSK[[#This Row],[/ STN_2]]))="LSN",B_MSK[[#This Row],[HARGA_2]]/12,""))</f>
        <v/>
      </c>
      <c r="AH354" s="7" t="str">
        <f ca="1">IF(B_MSK[[#This Row],[HARGA_3]]="","","/ "&amp;"PCS")</f>
        <v/>
      </c>
      <c r="AI354" s="15">
        <f ca="1">IF(B_MSK[[#This Row],[HARGA_3]]="",IF(B_MSK[[#This Row],[HARGA_2]]="",IF(B_MSK[[#This Row],[HARGA_1]]="","",B_MSK[[#This Row],[HARGA_1]]),B_MSK[[#This Row],[HARGA_2]]),B_MSK[[#This Row],[HARGA_3]])</f>
        <v>56000</v>
      </c>
      <c r="AJ35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4" s="5" t="str">
        <f ca="1">IF(B_MSK[[#This Row],[//]]="","",SUBSTITUTE(SUBSTITUTE(SUBSTITUTE(B_MSK[[#This Row],[QTY/ CTN]]," ","_",2),"(",""),")","")&amp;"_")</f>
        <v>4 BOX_20 PCS_</v>
      </c>
      <c r="AL354" s="5">
        <f ca="1">IF(B_MSK[[#This Row],[A_B]]="","",SEARCH("_",B_MSK[[#This Row],[A_B]]))</f>
        <v>6</v>
      </c>
      <c r="AM354" s="5">
        <f ca="1">IF(B_MSK[[#This Row],[A_B]]="","",LEN(B_MSK[[#This Row],[A_B]]))</f>
        <v>13</v>
      </c>
      <c r="AN354" s="5" t="str">
        <f ca="1">IF(B_MSK[[#This Row],[A_B]]="","",LEFT(B_MSK[[#This Row],[QTY/ CTN]],B_MSK[[#This Row],[A_B_1]]))</f>
        <v xml:space="preserve">4 BOX </v>
      </c>
      <c r="AO354" s="5" t="str">
        <f ca="1">IF(B_MSK[[#This Row],[A_B]]="","",LEFT(B_MSK[[#This Row],[A_]],SEARCH(" ",B_MSK[[#This Row],[A_]])-1))</f>
        <v>4</v>
      </c>
      <c r="AP354" s="5" t="str">
        <f ca="1">IF(B_MSK[[#This Row],[A_B]]="","",RIGHT(B_MSK[[#This Row],[A_]],LEN(B_MSK[[#This Row],[A_]])-SEARCH(" ",B_MSK[[#This Row],[A_]])))</f>
        <v xml:space="preserve">BOX </v>
      </c>
      <c r="AQ3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54" s="5" t="str">
        <f ca="1">IF(B_MSK[[#This Row],[B_]]="","",LEFT(B_MSK[[#This Row],[B_]],SEARCH(" ",B_MSK[[#This Row],[B_]])))</f>
        <v xml:space="preserve">20 </v>
      </c>
      <c r="AS354" s="5" t="str">
        <f ca="1">IF(B_MSK[[#This Row],[B_]]="","",RIGHT(B_MSK[[#This Row],[B_]],LEN(B_MSK[[#This Row],[B_]])-SEARCH(" ",B_MSK[[#This Row],[B_]])))</f>
        <v>PCS</v>
      </c>
      <c r="AT354" s="5" t="str">
        <f ca="1">IF(B_MSK[[#This Row],[B_2]]="LSN",12,"")</f>
        <v/>
      </c>
      <c r="AU354" s="5" t="str">
        <f ca="1">IF(B_MSK[[#This Row],[C_1]]="","","PCS")</f>
        <v/>
      </c>
      <c r="AV354" s="5">
        <f ca="1">IF(B_MSK[[#This Row],[A_1]]="","",B_MSK[[#This Row],[A_1]]*IF(B_MSK[[#This Row],[B_1]]="",1,B_MSK[[#This Row],[B_1]])*IF(B_MSK[[#This Row],[C_1]]="",1,B_MSK[[#This Row],[C_1]]))</f>
        <v>80</v>
      </c>
      <c r="AW354" s="5" t="str">
        <f ca="1">IF(B_MSK[[#This Row],[C_2]]="",IF(B_MSK[[#This Row],[B_2]]="",IF(B_MSK[[#This Row],[A_2]]="","",B_MSK[[#This Row],[A_2]]),B_MSK[[#This Row],[B_2]]),B_MSK[[#This Row],[C_2]])</f>
        <v>PCS</v>
      </c>
      <c r="AX354" s="2">
        <f ca="1">IF(ISNUMBER(B_MSK[[#This Row],[TANGGAL DATANG]]),B_MSK[[#This Row],[TANGGAL DATANG]],AX353)</f>
        <v>44938</v>
      </c>
      <c r="AY354" s="5" t="e">
        <f ca="1">IF(B_MSK[[#This Row],[DB_ROW]]="","",INDEX([3]!db[JENIS],B_MSK[[#This Row],[DB_ROW]]-1))</f>
        <v>#REF!</v>
      </c>
      <c r="AZ354" s="5">
        <f ca="1">IF(B_MSK[[#This Row],[A_1]]="","",B_MSK[[#This Row],[A_1]])*1</f>
        <v>4</v>
      </c>
      <c r="BA354" s="5" t="str">
        <f ca="1">IF(B_MSK[[#This Row],[//]]="","",INDEX(INDIRECT(DIR&amp;$2:$2),B_MSK[[#This Row],[//]]))</f>
        <v>ARTO MORO</v>
      </c>
      <c r="BB354" s="5" t="str">
        <f ca="1">CONCATENATE(B_MSK[[#This Row],[concat]],B_MSK[[#This Row],[HARGA_X]],B_MSK[[#This Row],[SAT]])</f>
        <v>calculatorjoykocc12coblue56000PCS</v>
      </c>
    </row>
    <row r="355" spans="1:54" x14ac:dyDescent="0.25">
      <c r="A355" s="6" t="s">
        <v>128</v>
      </c>
      <c r="B355" s="5" t="str">
        <f ca="1">IF(B_MSK[[#This Row],[N_ID]]="","",INDEX(INDIRECT(DIR&amp;$2:$2),MATCH(B_MSK[[#This Row],[N_ID]],INDIRECT(DIR&amp;"!NOTA[ID_P]"),0)))</f>
        <v/>
      </c>
      <c r="C355" s="5" t="str">
        <f ca="1">IF(B_MSK[[#This Row],[//]]="","",HYPERLINK("["&amp;SUBSTITUTE(DIR,"'","")&amp;"]NOTA!D"&amp;B_MSK[[#This Row],[//]]+2,"&gt;"))</f>
        <v>&gt;</v>
      </c>
      <c r="D355" s="5" t="str">
        <f ca="1">IF(B_MSK[[#This Row],[N_ID]]="","",COUNTIF(INDIRECT(DIR&amp;"!NOTA[ID_H]"),B_MSK[[#This Row],[ID NOTA]]))</f>
        <v/>
      </c>
      <c r="E3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352</v>
      </c>
      <c r="F3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5" s="7" t="str">
        <f ca="1">IF(B_MSK[[#This Row],[stt]]="ada",INDEX([2]!db[NB BM],B_MSK[DB_ROW]-1),"")</f>
        <v>Call JK CC-12 CO hijau</v>
      </c>
      <c r="H355" s="7" t="str">
        <f ca="1">IF(B_MSK[[#This Row],[//]]="","",INDEX(INDIRECT(DIR&amp;$2:$2),B_MSK[[#This Row],[//]]))</f>
        <v>KALINDO SUKSES</v>
      </c>
      <c r="I355" s="27" t="str">
        <f ca="1">IF(B_MSK[[#This Row],[//]]="","",INDEX(INDIRECT(DB_PATH&amp;$2:$2),B_MSK[[#This Row],[DB_ROW]]-1))</f>
        <v>4 BOX (20 PCS)</v>
      </c>
      <c r="J355" s="5" t="str">
        <f ca="1">IF(B_MSK[[#This Row],[//]]="","",IF(INDEX(INDIRECT(DIR&amp;$2:$2),B_MSK[[#This Row],[//]])="","",INDEX(INDIRECT(DIR&amp;$2:$2),B_MSK[[#This Row],[//]])))</f>
        <v/>
      </c>
      <c r="K355" s="5">
        <f ca="1">IF(B_MSK[[#This Row],[//]]="","",IF(INDEX(INDIRECT(DIR&amp;$2:$2),B_MSK[[#This Row],[//]])="","",INDEX(INDIRECT(DIR&amp;$2:$2),B_MSK[[#This Row],[//]])))</f>
        <v>27</v>
      </c>
      <c r="L355" s="5" t="str">
        <f ca="1">IF(B_MSK[[#This Row],[//]]="","",IF(INDEX(INDIRECT(DIR&amp;$2:$2),B_MSK[[#This Row],[//]])="","",INDEX(INDIRECT(DIR&amp;$2:$2),B_MSK[[#This Row],[//]])))</f>
        <v>PCS</v>
      </c>
      <c r="M355" s="13">
        <f ca="1">IF(B_MSK[[#This Row],[//]]="","",INDEX(INDIRECT(DIR&amp;$2:$2),B_MSK[[#This Row],[//]]))</f>
        <v>56000</v>
      </c>
      <c r="N355" s="13">
        <f ca="1">IF(OR(B_MSK[[#This Row],[//]]="",),"",INDEX(INDIRECT(DIR&amp;$2:$2),B_MSK[[#This Row],[//]]))</f>
        <v>1512000</v>
      </c>
      <c r="O355" s="3">
        <f ca="1">IF(B_MSK[[#This Row],[//]]="","",IF(INDEX(INDIRECT(DIR&amp;$2:$2),B_MSK[[#This Row],[//]])=0,"",INDEX(INDIRECT(DIR&amp;$2:$2),B_MSK[[#This Row],[//]])))</f>
        <v>0.125</v>
      </c>
      <c r="P355" s="3">
        <f ca="1">IF(B_MSK[[#This Row],[//]]="","",IF(INDEX(INDIRECT(DIR&amp;$2:$2),B_MSK[[#This Row],[//]])=0,"",INDEX(INDIRECT(DIR&amp;$2:$2),B_MSK[[#This Row],[//]])))</f>
        <v>0.05</v>
      </c>
      <c r="Q355" s="12">
        <f ca="1">IF(B_MSK[[#This Row],[//]]="","",INDEX(INDIRECT(DIR&amp;$2:$2),B_MSK[[#This Row],[//]]))</f>
        <v>1256850</v>
      </c>
      <c r="R3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5" s="37">
        <f ca="1">IF(B_MSK[[#This Row],[//]]="","",INDEX(INDIRECT(DIR&amp;$2:$2),B_MSK[[#This Row],[//]]))</f>
        <v>0</v>
      </c>
      <c r="U355" s="38">
        <f ca="1">IF(SUMIF(B_MSK[NAMA BARANG],B_MSK[[#This Row],[NAMA BARANG]],B_MSK[JMLH BRG])=0,"",SUMIF(B_MSK[NAMA BARANG],B_MSK[[#This Row],[NAMA BARANG]],B_MSK[C]))</f>
        <v>0</v>
      </c>
      <c r="V355" s="7" t="str">
        <f ca="1">IF(B_MSK[[#This Row],[//]]="","",INDEX(INDIRECT(DIR&amp;$2:$2),B_MSK[[#This Row],[//]]))</f>
        <v>CALCULATOR JOYKO CC-12CO GREEN</v>
      </c>
      <c r="W355" s="7" t="str">
        <f ca="1">LOWER(SUBSTITUTE(SUBSTITUTE(SUBSTITUTE(SUBSTITUTE(SUBSTITUTE(SUBSTITUTE(SUBSTITUTE(SUBSTITUTE(SUBSTITUTE(B_MSK[[#This Row],[N.B.nota]]," ",""),"-",""),"(",""),")",""),".",""),",",""),"/",""),"""",""),"+",""))</f>
        <v>calculatorjoykocc12cogreen</v>
      </c>
      <c r="X355" s="5" t="str">
        <f ca="1">IF(B_MSK[[#This Row],[N.B.nota]]="","",IF(MATCH(B_MSK[[#This Row],[concat]],[2]!db[NB NOTA_C],0)&gt;0,"ada",0))</f>
        <v>ada</v>
      </c>
      <c r="Y355" s="5" t="str">
        <f ca="1">IF(B_MSK[[#This Row],[N.B.nota]]="","",ADDRESS(ROW(B_MSK[QB]),COLUMN(B_MSK[QB]))&amp;":"&amp;ADDRESS(ROW(),COLUMN(B_MSK[QB])))</f>
        <v>$D$4:$D$355</v>
      </c>
      <c r="Z355" s="5">
        <f ca="1">IF(B_MSK[[#This Row],[concat]]="","",MATCH(B_MSK[[#This Row],[concat]],[2]!db[NB NOTA_C],0)+1)</f>
        <v>390</v>
      </c>
      <c r="AA355" s="5" t="str">
        <f ca="1">IF(B_MSK[[#This Row],[//]]="","",HYPERLINK("[D:\kerja\BANK EXP\BARU\DB.XLSX]DB!e"&amp;B_MSK[[#This Row],[DB_ROW]],"&gt;"))</f>
        <v>&gt;</v>
      </c>
      <c r="AB355" s="30" t="str">
        <f ca="1">MID(B_MSK[[#This Row],[/ STN_1]],FIND(" ",B_MSK[[#This Row],[/ STN_1]])+1,LEN(B_MSK[[#This Row],[/ STN_1]]))</f>
        <v>PCS</v>
      </c>
      <c r="AC355" s="11">
        <f ca="1">IF(B_MSK[[#This Row],[//]]="","",IF(B_MSK[[#This Row],[ JUMLAH ]]="","",IF(B_MSK[[#This Row],[C]]="",B_MSK[[#This Row],[HARGA CTN]]/B_MSK[[#This Row],[JMLH BRG]],B_MSK[[#This Row],[HARGA CTN]]/B_MSK[[#This Row],[A_1]])))</f>
        <v>56000</v>
      </c>
      <c r="AD3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5" s="15" t="str">
        <f ca="1">IF(B_MSK[[#This Row],[HARGA_2]]="","",IF(MID(B_MSK[[#This Row],[/ STN_2]],FIND(" ",B_MSK[[#This Row],[/ STN_2]])+1,LEN(B_MSK[[#This Row],[/ STN_2]]))="LSN",B_MSK[[#This Row],[HARGA_2]]/12,""))</f>
        <v/>
      </c>
      <c r="AH355" s="7" t="str">
        <f ca="1">IF(B_MSK[[#This Row],[HARGA_3]]="","","/ "&amp;"PCS")</f>
        <v/>
      </c>
      <c r="AI355" s="15">
        <f ca="1">IF(B_MSK[[#This Row],[HARGA_3]]="",IF(B_MSK[[#This Row],[HARGA_2]]="",IF(B_MSK[[#This Row],[HARGA_1]]="","",B_MSK[[#This Row],[HARGA_1]]),B_MSK[[#This Row],[HARGA_2]]),B_MSK[[#This Row],[HARGA_3]])</f>
        <v>56000</v>
      </c>
      <c r="AJ35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5" s="5" t="str">
        <f ca="1">IF(B_MSK[[#This Row],[//]]="","",SUBSTITUTE(SUBSTITUTE(SUBSTITUTE(B_MSK[[#This Row],[QTY/ CTN]]," ","_",2),"(",""),")","")&amp;"_")</f>
        <v>4 BOX_20 PCS_</v>
      </c>
      <c r="AL355" s="5">
        <f ca="1">IF(B_MSK[[#This Row],[A_B]]="","",SEARCH("_",B_MSK[[#This Row],[A_B]]))</f>
        <v>6</v>
      </c>
      <c r="AM355" s="5">
        <f ca="1">IF(B_MSK[[#This Row],[A_B]]="","",LEN(B_MSK[[#This Row],[A_B]]))</f>
        <v>13</v>
      </c>
      <c r="AN355" s="5" t="str">
        <f ca="1">IF(B_MSK[[#This Row],[A_B]]="","",LEFT(B_MSK[[#This Row],[QTY/ CTN]],B_MSK[[#This Row],[A_B_1]]))</f>
        <v xml:space="preserve">4 BOX </v>
      </c>
      <c r="AO355" s="5" t="str">
        <f ca="1">IF(B_MSK[[#This Row],[A_B]]="","",LEFT(B_MSK[[#This Row],[A_]],SEARCH(" ",B_MSK[[#This Row],[A_]])-1))</f>
        <v>4</v>
      </c>
      <c r="AP355" s="5" t="str">
        <f ca="1">IF(B_MSK[[#This Row],[A_B]]="","",RIGHT(B_MSK[[#This Row],[A_]],LEN(B_MSK[[#This Row],[A_]])-SEARCH(" ",B_MSK[[#This Row],[A_]])))</f>
        <v xml:space="preserve">BOX </v>
      </c>
      <c r="AQ3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55" s="5" t="str">
        <f ca="1">IF(B_MSK[[#This Row],[B_]]="","",LEFT(B_MSK[[#This Row],[B_]],SEARCH(" ",B_MSK[[#This Row],[B_]])))</f>
        <v xml:space="preserve">20 </v>
      </c>
      <c r="AS355" s="5" t="str">
        <f ca="1">IF(B_MSK[[#This Row],[B_]]="","",RIGHT(B_MSK[[#This Row],[B_]],LEN(B_MSK[[#This Row],[B_]])-SEARCH(" ",B_MSK[[#This Row],[B_]])))</f>
        <v>PCS</v>
      </c>
      <c r="AT355" s="5" t="str">
        <f ca="1">IF(B_MSK[[#This Row],[B_2]]="LSN",12,"")</f>
        <v/>
      </c>
      <c r="AU355" s="5" t="str">
        <f ca="1">IF(B_MSK[[#This Row],[C_1]]="","","PCS")</f>
        <v/>
      </c>
      <c r="AV355" s="5">
        <f ca="1">IF(B_MSK[[#This Row],[A_1]]="","",B_MSK[[#This Row],[A_1]]*IF(B_MSK[[#This Row],[B_1]]="",1,B_MSK[[#This Row],[B_1]])*IF(B_MSK[[#This Row],[C_1]]="",1,B_MSK[[#This Row],[C_1]]))</f>
        <v>80</v>
      </c>
      <c r="AW355" s="5" t="str">
        <f ca="1">IF(B_MSK[[#This Row],[C_2]]="",IF(B_MSK[[#This Row],[B_2]]="",IF(B_MSK[[#This Row],[A_2]]="","",B_MSK[[#This Row],[A_2]]),B_MSK[[#This Row],[B_2]]),B_MSK[[#This Row],[C_2]])</f>
        <v>PCS</v>
      </c>
      <c r="AX355" s="2">
        <f ca="1">IF(ISNUMBER(B_MSK[[#This Row],[TANGGAL DATANG]]),B_MSK[[#This Row],[TANGGAL DATANG]],AX354)</f>
        <v>44938</v>
      </c>
      <c r="AY355" s="5" t="e">
        <f ca="1">IF(B_MSK[[#This Row],[DB_ROW]]="","",INDEX([3]!db[JENIS],B_MSK[[#This Row],[DB_ROW]]-1))</f>
        <v>#REF!</v>
      </c>
      <c r="AZ355" s="5">
        <f ca="1">IF(B_MSK[[#This Row],[A_1]]="","",B_MSK[[#This Row],[A_1]])*1</f>
        <v>4</v>
      </c>
      <c r="BA355" s="5" t="str">
        <f ca="1">IF(B_MSK[[#This Row],[//]]="","",INDEX(INDIRECT(DIR&amp;$2:$2),B_MSK[[#This Row],[//]]))</f>
        <v>ARTO MORO</v>
      </c>
      <c r="BB355" s="5" t="str">
        <f ca="1">CONCATENATE(B_MSK[[#This Row],[concat]],B_MSK[[#This Row],[HARGA_X]],B_MSK[[#This Row],[SAT]])</f>
        <v>calculatorjoykocc12cogreen56000PCS</v>
      </c>
    </row>
    <row r="356" spans="1:54" x14ac:dyDescent="0.25">
      <c r="A356" s="6" t="s">
        <v>128</v>
      </c>
      <c r="B356" s="5" t="str">
        <f ca="1">IF(B_MSK[[#This Row],[N_ID]]="","",INDEX(INDIRECT(DIR&amp;$2:$2),MATCH(B_MSK[[#This Row],[N_ID]],INDIRECT(DIR&amp;"!NOTA[ID_P]"),0)))</f>
        <v/>
      </c>
      <c r="C356" s="5" t="str">
        <f ca="1">IF(B_MSK[[#This Row],[//]]="","",HYPERLINK("["&amp;SUBSTITUTE(DIR,"'","")&amp;"]NOTA!D"&amp;B_MSK[[#This Row],[//]]+2,"&gt;"))</f>
        <v>&gt;</v>
      </c>
      <c r="D356" s="5" t="str">
        <f ca="1">IF(B_MSK[[#This Row],[N_ID]]="","",COUNTIF(INDIRECT(DIR&amp;"!NOTA[ID_H]"),B_MSK[[#This Row],[ID NOTA]]))</f>
        <v/>
      </c>
      <c r="E35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353</v>
      </c>
      <c r="F3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6" s="7" t="str">
        <f ca="1">IF(B_MSK[[#This Row],[stt]]="ada",INDEX([2]!db[NB BM],B_MSK[DB_ROW]-1),"")</f>
        <v>Call JK CC-12 CO kuning</v>
      </c>
      <c r="H356" s="7" t="str">
        <f ca="1">IF(B_MSK[[#This Row],[//]]="","",INDEX(INDIRECT(DIR&amp;$2:$2),B_MSK[[#This Row],[//]]))</f>
        <v>KALINDO SUKSES</v>
      </c>
      <c r="I356" s="27" t="str">
        <f ca="1">IF(B_MSK[[#This Row],[//]]="","",INDEX(INDIRECT(DB_PATH&amp;$2:$2),B_MSK[[#This Row],[DB_ROW]]-1))</f>
        <v>4 BOX (20 PCS)</v>
      </c>
      <c r="J356" s="5" t="str">
        <f ca="1">IF(B_MSK[[#This Row],[//]]="","",IF(INDEX(INDIRECT(DIR&amp;$2:$2),B_MSK[[#This Row],[//]])="","",INDEX(INDIRECT(DIR&amp;$2:$2),B_MSK[[#This Row],[//]])))</f>
        <v/>
      </c>
      <c r="K356" s="5">
        <f ca="1">IF(B_MSK[[#This Row],[//]]="","",IF(INDEX(INDIRECT(DIR&amp;$2:$2),B_MSK[[#This Row],[//]])="","",INDEX(INDIRECT(DIR&amp;$2:$2),B_MSK[[#This Row],[//]])))</f>
        <v>26</v>
      </c>
      <c r="L356" s="5" t="str">
        <f ca="1">IF(B_MSK[[#This Row],[//]]="","",IF(INDEX(INDIRECT(DIR&amp;$2:$2),B_MSK[[#This Row],[//]])="","",INDEX(INDIRECT(DIR&amp;$2:$2),B_MSK[[#This Row],[//]])))</f>
        <v>PCS</v>
      </c>
      <c r="M356" s="13">
        <f ca="1">IF(B_MSK[[#This Row],[//]]="","",INDEX(INDIRECT(DIR&amp;$2:$2),B_MSK[[#This Row],[//]]))</f>
        <v>56000</v>
      </c>
      <c r="N356" s="13">
        <f ca="1">IF(OR(B_MSK[[#This Row],[//]]="",),"",INDEX(INDIRECT(DIR&amp;$2:$2),B_MSK[[#This Row],[//]]))</f>
        <v>1456000</v>
      </c>
      <c r="O356" s="3">
        <f ca="1">IF(B_MSK[[#This Row],[//]]="","",IF(INDEX(INDIRECT(DIR&amp;$2:$2),B_MSK[[#This Row],[//]])=0,"",INDEX(INDIRECT(DIR&amp;$2:$2),B_MSK[[#This Row],[//]])))</f>
        <v>0.125</v>
      </c>
      <c r="P356" s="3">
        <f ca="1">IF(B_MSK[[#This Row],[//]]="","",IF(INDEX(INDIRECT(DIR&amp;$2:$2),B_MSK[[#This Row],[//]])=0,"",INDEX(INDIRECT(DIR&amp;$2:$2),B_MSK[[#This Row],[//]])))</f>
        <v>0.05</v>
      </c>
      <c r="Q356" s="12">
        <f ca="1">IF(B_MSK[[#This Row],[//]]="","",INDEX(INDIRECT(DIR&amp;$2:$2),B_MSK[[#This Row],[//]]))</f>
        <v>1210300</v>
      </c>
      <c r="R35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5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56" s="37">
        <f ca="1">IF(B_MSK[[#This Row],[//]]="","",INDEX(INDIRECT(DIR&amp;$2:$2),B_MSK[[#This Row],[//]]))</f>
        <v>0</v>
      </c>
      <c r="U356" s="38">
        <f ca="1">IF(SUMIF(B_MSK[NAMA BARANG],B_MSK[[#This Row],[NAMA BARANG]],B_MSK[JMLH BRG])=0,"",SUMIF(B_MSK[NAMA BARANG],B_MSK[[#This Row],[NAMA BARANG]],B_MSK[C]))</f>
        <v>0</v>
      </c>
      <c r="V356" s="7" t="str">
        <f ca="1">IF(B_MSK[[#This Row],[//]]="","",INDEX(INDIRECT(DIR&amp;$2:$2),B_MSK[[#This Row],[//]]))</f>
        <v>CALCULATOR JOYKO CC-12CO YELLOW</v>
      </c>
      <c r="W356" s="7" t="str">
        <f ca="1">LOWER(SUBSTITUTE(SUBSTITUTE(SUBSTITUTE(SUBSTITUTE(SUBSTITUTE(SUBSTITUTE(SUBSTITUTE(SUBSTITUTE(SUBSTITUTE(B_MSK[[#This Row],[N.B.nota]]," ",""),"-",""),"(",""),")",""),".",""),",",""),"/",""),"""",""),"+",""))</f>
        <v>calculatorjoykocc12coyellow</v>
      </c>
      <c r="X356" s="5" t="str">
        <f ca="1">IF(B_MSK[[#This Row],[N.B.nota]]="","",IF(MATCH(B_MSK[[#This Row],[concat]],[2]!db[NB NOTA_C],0)&gt;0,"ada",0))</f>
        <v>ada</v>
      </c>
      <c r="Y356" s="5" t="str">
        <f ca="1">IF(B_MSK[[#This Row],[N.B.nota]]="","",ADDRESS(ROW(B_MSK[QB]),COLUMN(B_MSK[QB]))&amp;":"&amp;ADDRESS(ROW(),COLUMN(B_MSK[QB])))</f>
        <v>$D$4:$D$356</v>
      </c>
      <c r="Z356" s="5">
        <f ca="1">IF(B_MSK[[#This Row],[concat]]="","",MATCH(B_MSK[[#This Row],[concat]],[2]!db[NB NOTA_C],0)+1)</f>
        <v>391</v>
      </c>
      <c r="AA356" s="5" t="str">
        <f ca="1">IF(B_MSK[[#This Row],[//]]="","",HYPERLINK("[D:\kerja\BANK EXP\BARU\DB.XLSX]DB!e"&amp;B_MSK[[#This Row],[DB_ROW]],"&gt;"))</f>
        <v>&gt;</v>
      </c>
      <c r="AB356" s="30" t="str">
        <f ca="1">MID(B_MSK[[#This Row],[/ STN_1]],FIND(" ",B_MSK[[#This Row],[/ STN_1]])+1,LEN(B_MSK[[#This Row],[/ STN_1]]))</f>
        <v>PCS</v>
      </c>
      <c r="AC356" s="11">
        <f ca="1">IF(B_MSK[[#This Row],[//]]="","",IF(B_MSK[[#This Row],[ JUMLAH ]]="","",IF(B_MSK[[#This Row],[C]]="",B_MSK[[#This Row],[HARGA CTN]]/B_MSK[[#This Row],[JMLH BRG]],B_MSK[[#This Row],[HARGA CTN]]/B_MSK[[#This Row],[A_1]])))</f>
        <v>56000</v>
      </c>
      <c r="AD3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6" s="15" t="str">
        <f ca="1">IF(B_MSK[[#This Row],[HARGA_2]]="","",IF(MID(B_MSK[[#This Row],[/ STN_2]],FIND(" ",B_MSK[[#This Row],[/ STN_2]])+1,LEN(B_MSK[[#This Row],[/ STN_2]]))="LSN",B_MSK[[#This Row],[HARGA_2]]/12,""))</f>
        <v/>
      </c>
      <c r="AH356" s="7" t="str">
        <f ca="1">IF(B_MSK[[#This Row],[HARGA_3]]="","","/ "&amp;"PCS")</f>
        <v/>
      </c>
      <c r="AI356" s="15">
        <f ca="1">IF(B_MSK[[#This Row],[HARGA_3]]="",IF(B_MSK[[#This Row],[HARGA_2]]="",IF(B_MSK[[#This Row],[HARGA_1]]="","",B_MSK[[#This Row],[HARGA_1]]),B_MSK[[#This Row],[HARGA_2]]),B_MSK[[#This Row],[HARGA_3]])</f>
        <v>56000</v>
      </c>
      <c r="AJ35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6" s="5" t="str">
        <f ca="1">IF(B_MSK[[#This Row],[//]]="","",SUBSTITUTE(SUBSTITUTE(SUBSTITUTE(B_MSK[[#This Row],[QTY/ CTN]]," ","_",2),"(",""),")","")&amp;"_")</f>
        <v>4 BOX_20 PCS_</v>
      </c>
      <c r="AL356" s="5">
        <f ca="1">IF(B_MSK[[#This Row],[A_B]]="","",SEARCH("_",B_MSK[[#This Row],[A_B]]))</f>
        <v>6</v>
      </c>
      <c r="AM356" s="5">
        <f ca="1">IF(B_MSK[[#This Row],[A_B]]="","",LEN(B_MSK[[#This Row],[A_B]]))</f>
        <v>13</v>
      </c>
      <c r="AN356" s="5" t="str">
        <f ca="1">IF(B_MSK[[#This Row],[A_B]]="","",LEFT(B_MSK[[#This Row],[QTY/ CTN]],B_MSK[[#This Row],[A_B_1]]))</f>
        <v xml:space="preserve">4 BOX </v>
      </c>
      <c r="AO356" s="5" t="str">
        <f ca="1">IF(B_MSK[[#This Row],[A_B]]="","",LEFT(B_MSK[[#This Row],[A_]],SEARCH(" ",B_MSK[[#This Row],[A_]])-1))</f>
        <v>4</v>
      </c>
      <c r="AP356" s="5" t="str">
        <f ca="1">IF(B_MSK[[#This Row],[A_B]]="","",RIGHT(B_MSK[[#This Row],[A_]],LEN(B_MSK[[#This Row],[A_]])-SEARCH(" ",B_MSK[[#This Row],[A_]])))</f>
        <v xml:space="preserve">BOX </v>
      </c>
      <c r="AQ3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56" s="5" t="str">
        <f ca="1">IF(B_MSK[[#This Row],[B_]]="","",LEFT(B_MSK[[#This Row],[B_]],SEARCH(" ",B_MSK[[#This Row],[B_]])))</f>
        <v xml:space="preserve">20 </v>
      </c>
      <c r="AS356" s="5" t="str">
        <f ca="1">IF(B_MSK[[#This Row],[B_]]="","",RIGHT(B_MSK[[#This Row],[B_]],LEN(B_MSK[[#This Row],[B_]])-SEARCH(" ",B_MSK[[#This Row],[B_]])))</f>
        <v>PCS</v>
      </c>
      <c r="AT356" s="5" t="str">
        <f ca="1">IF(B_MSK[[#This Row],[B_2]]="LSN",12,"")</f>
        <v/>
      </c>
      <c r="AU356" s="5" t="str">
        <f ca="1">IF(B_MSK[[#This Row],[C_1]]="","","PCS")</f>
        <v/>
      </c>
      <c r="AV356" s="5">
        <f ca="1">IF(B_MSK[[#This Row],[A_1]]="","",B_MSK[[#This Row],[A_1]]*IF(B_MSK[[#This Row],[B_1]]="",1,B_MSK[[#This Row],[B_1]])*IF(B_MSK[[#This Row],[C_1]]="",1,B_MSK[[#This Row],[C_1]]))</f>
        <v>80</v>
      </c>
      <c r="AW356" s="5" t="str">
        <f ca="1">IF(B_MSK[[#This Row],[C_2]]="",IF(B_MSK[[#This Row],[B_2]]="",IF(B_MSK[[#This Row],[A_2]]="","",B_MSK[[#This Row],[A_2]]),B_MSK[[#This Row],[B_2]]),B_MSK[[#This Row],[C_2]])</f>
        <v>PCS</v>
      </c>
      <c r="AX356" s="2">
        <f ca="1">IF(ISNUMBER(B_MSK[[#This Row],[TANGGAL DATANG]]),B_MSK[[#This Row],[TANGGAL DATANG]],AX355)</f>
        <v>44938</v>
      </c>
      <c r="AY356" s="5" t="e">
        <f ca="1">IF(B_MSK[[#This Row],[DB_ROW]]="","",INDEX([3]!db[JENIS],B_MSK[[#This Row],[DB_ROW]]-1))</f>
        <v>#REF!</v>
      </c>
      <c r="AZ356" s="5">
        <f ca="1">IF(B_MSK[[#This Row],[A_1]]="","",B_MSK[[#This Row],[A_1]])*1</f>
        <v>4</v>
      </c>
      <c r="BA356" s="5" t="str">
        <f ca="1">IF(B_MSK[[#This Row],[//]]="","",INDEX(INDIRECT(DIR&amp;$2:$2),B_MSK[[#This Row],[//]]))</f>
        <v>ARTO MORO</v>
      </c>
      <c r="BB356" s="5" t="str">
        <f ca="1">CONCATENATE(B_MSK[[#This Row],[concat]],B_MSK[[#This Row],[HARGA_X]],B_MSK[[#This Row],[SAT]])</f>
        <v>calculatorjoykocc12coyellow56000PCS</v>
      </c>
    </row>
    <row r="357" spans="1:54" x14ac:dyDescent="0.25">
      <c r="A357" s="6" t="s">
        <v>128</v>
      </c>
      <c r="B357" s="5" t="str">
        <f ca="1">IF(B_MSK[[#This Row],[N_ID]]="","",INDEX(INDIRECT(DIR&amp;$2:$2),MATCH(B_MSK[[#This Row],[N_ID]],INDIRECT(DIR&amp;"!NOTA[ID_P]"),0)))</f>
        <v/>
      </c>
      <c r="C357" s="5" t="str">
        <f ca="1">IF(B_MSK[[#This Row],[//]]="","",HYPERLINK("["&amp;SUBSTITUTE(DIR,"'","")&amp;"]NOTA!D"&amp;B_MSK[[#This Row],[//]]+2,"&gt;"))</f>
        <v/>
      </c>
      <c r="D357" s="5" t="str">
        <f ca="1">IF(B_MSK[[#This Row],[N_ID]]="","",COUNTIF(INDIRECT(DIR&amp;"!NOTA[ID_H]"),B_MSK[[#This Row],[ID NOTA]]))</f>
        <v/>
      </c>
      <c r="E3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7" s="7" t="str">
        <f ca="1">IF(B_MSK[[#This Row],[stt]]="ada",INDEX([2]!db[NB BM],B_MSK[DB_ROW]-1),"")</f>
        <v/>
      </c>
      <c r="H357" s="7" t="str">
        <f ca="1">IF(B_MSK[[#This Row],[//]]="","",INDEX(INDIRECT(DIR&amp;$2:$2),B_MSK[[#This Row],[//]]))</f>
        <v/>
      </c>
      <c r="I357" s="27" t="str">
        <f ca="1">IF(B_MSK[[#This Row],[//]]="","",INDEX(INDIRECT(DB_PATH&amp;$2:$2),B_MSK[[#This Row],[DB_ROW]]-1))</f>
        <v/>
      </c>
      <c r="J357" s="5" t="str">
        <f ca="1">IF(B_MSK[[#This Row],[//]]="","",IF(INDEX(INDIRECT(DIR&amp;$2:$2),B_MSK[[#This Row],[//]])="","",INDEX(INDIRECT(DIR&amp;$2:$2),B_MSK[[#This Row],[//]])))</f>
        <v/>
      </c>
      <c r="K357" s="5" t="str">
        <f ca="1">IF(B_MSK[[#This Row],[//]]="","",IF(INDEX(INDIRECT(DIR&amp;$2:$2),B_MSK[[#This Row],[//]])="","",INDEX(INDIRECT(DIR&amp;$2:$2),B_MSK[[#This Row],[//]])))</f>
        <v/>
      </c>
      <c r="L357" s="5" t="str">
        <f ca="1">IF(B_MSK[[#This Row],[//]]="","",IF(INDEX(INDIRECT(DIR&amp;$2:$2),B_MSK[[#This Row],[//]])="","",INDEX(INDIRECT(DIR&amp;$2:$2),B_MSK[[#This Row],[//]])))</f>
        <v/>
      </c>
      <c r="M357" s="13" t="str">
        <f ca="1">IF(B_MSK[[#This Row],[//]]="","",INDEX(INDIRECT(DIR&amp;$2:$2),B_MSK[[#This Row],[//]]))</f>
        <v/>
      </c>
      <c r="N357" s="13" t="str">
        <f ca="1">IF(OR(B_MSK[[#This Row],[//]]="",),"",INDEX(INDIRECT(DIR&amp;$2:$2),B_MSK[[#This Row],[//]]))</f>
        <v/>
      </c>
      <c r="O357" s="3" t="str">
        <f ca="1">IF(B_MSK[[#This Row],[//]]="","",IF(INDEX(INDIRECT(DIR&amp;$2:$2),B_MSK[[#This Row],[//]])=0,"",INDEX(INDIRECT(DIR&amp;$2:$2),B_MSK[[#This Row],[//]])))</f>
        <v/>
      </c>
      <c r="P357" s="3" t="str">
        <f ca="1">IF(B_MSK[[#This Row],[//]]="","",IF(INDEX(INDIRECT(DIR&amp;$2:$2),B_MSK[[#This Row],[//]])=0,"",INDEX(INDIRECT(DIR&amp;$2:$2),B_MSK[[#This Row],[//]])))</f>
        <v/>
      </c>
      <c r="Q357" s="12" t="str">
        <f ca="1">IF(B_MSK[[#This Row],[//]]="","",INDEX(INDIRECT(DIR&amp;$2:$2),B_MSK[[#This Row],[//]]))</f>
        <v/>
      </c>
      <c r="R3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7" s="37" t="str">
        <f ca="1">IF(B_MSK[[#This Row],[//]]="","",INDEX(INDIRECT(DIR&amp;$2:$2),B_MSK[[#This Row],[//]]))</f>
        <v/>
      </c>
      <c r="U357" s="38" t="str">
        <f ca="1">IF(SUMIF(B_MSK[NAMA BARANG],B_MSK[[#This Row],[NAMA BARANG]],B_MSK[JMLH BRG])=0,"",SUMIF(B_MSK[NAMA BARANG],B_MSK[[#This Row],[NAMA BARANG]],B_MSK[C]))</f>
        <v/>
      </c>
      <c r="V357" s="7" t="str">
        <f ca="1">IF(B_MSK[[#This Row],[//]]="","",INDEX(INDIRECT(DIR&amp;$2:$2),B_MSK[[#This Row],[//]]))</f>
        <v/>
      </c>
      <c r="W3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7" s="5" t="str">
        <f ca="1">IF(B_MSK[[#This Row],[N.B.nota]]="","",IF(MATCH(B_MSK[[#This Row],[concat]],[2]!db[NB NOTA_C],0)&gt;0,"ada",0))</f>
        <v/>
      </c>
      <c r="Y357" s="5" t="str">
        <f ca="1">IF(B_MSK[[#This Row],[N.B.nota]]="","",ADDRESS(ROW(B_MSK[QB]),COLUMN(B_MSK[QB]))&amp;":"&amp;ADDRESS(ROW(),COLUMN(B_MSK[QB])))</f>
        <v/>
      </c>
      <c r="Z357" s="5" t="str">
        <f ca="1">IF(B_MSK[[#This Row],[concat]]="","",MATCH(B_MSK[[#This Row],[concat]],[2]!db[NB NOTA_C],0)+1)</f>
        <v/>
      </c>
      <c r="AA357" s="5" t="str">
        <f ca="1">IF(B_MSK[[#This Row],[//]]="","",HYPERLINK("[D:\kerja\BANK EXP\BARU\DB.XLSX]DB!e"&amp;B_MSK[[#This Row],[DB_ROW]],"&gt;"))</f>
        <v/>
      </c>
      <c r="AB357" s="30" t="e">
        <f ca="1">MID(B_MSK[[#This Row],[/ STN_1]],FIND(" ",B_MSK[[#This Row],[/ STN_1]])+1,LEN(B_MSK[[#This Row],[/ STN_1]]))</f>
        <v>#VALUE!</v>
      </c>
      <c r="AC3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7" s="15" t="str">
        <f ca="1">IF(B_MSK[[#This Row],[HARGA_2]]="","",IF(MID(B_MSK[[#This Row],[/ STN_2]],FIND(" ",B_MSK[[#This Row],[/ STN_2]])+1,LEN(B_MSK[[#This Row],[/ STN_2]]))="LSN",B_MSK[[#This Row],[HARGA_2]]/12,""))</f>
        <v/>
      </c>
      <c r="AH357" s="7" t="str">
        <f ca="1">IF(B_MSK[[#This Row],[HARGA_3]]="","","/ "&amp;"PCS")</f>
        <v/>
      </c>
      <c r="AI357" s="15" t="str">
        <f ca="1">IF(B_MSK[[#This Row],[HARGA_3]]="",IF(B_MSK[[#This Row],[HARGA_2]]="",IF(B_MSK[[#This Row],[HARGA_1]]="","",B_MSK[[#This Row],[HARGA_1]]),B_MSK[[#This Row],[HARGA_2]]),B_MSK[[#This Row],[HARGA_3]])</f>
        <v/>
      </c>
      <c r="AJ357" s="15" t="str">
        <f ca="1">IF(B_MSK[[#This Row],[/ STN_3]]="",IF(B_MSK[[#This Row],[/ STN_2]]="",IF(B_MSK[[#This Row],[/ STN_1]]="","",B_MSK[[#This Row],[/ STN_1]]),B_MSK[[#This Row],[/ STN_2]]),B_MSK[[#This Row],[/ STN_3]])</f>
        <v/>
      </c>
      <c r="AK357" s="5" t="str">
        <f ca="1">IF(B_MSK[[#This Row],[//]]="","",SUBSTITUTE(SUBSTITUTE(SUBSTITUTE(B_MSK[[#This Row],[QTY/ CTN]]," ","_",2),"(",""),")","")&amp;"_")</f>
        <v/>
      </c>
      <c r="AL357" s="5" t="str">
        <f ca="1">IF(B_MSK[[#This Row],[A_B]]="","",SEARCH("_",B_MSK[[#This Row],[A_B]]))</f>
        <v/>
      </c>
      <c r="AM357" s="5" t="str">
        <f ca="1">IF(B_MSK[[#This Row],[A_B]]="","",LEN(B_MSK[[#This Row],[A_B]]))</f>
        <v/>
      </c>
      <c r="AN357" s="5" t="str">
        <f ca="1">IF(B_MSK[[#This Row],[A_B]]="","",LEFT(B_MSK[[#This Row],[QTY/ CTN]],B_MSK[[#This Row],[A_B_1]]))</f>
        <v/>
      </c>
      <c r="AO357" s="5" t="str">
        <f ca="1">IF(B_MSK[[#This Row],[A_B]]="","",LEFT(B_MSK[[#This Row],[A_]],SEARCH(" ",B_MSK[[#This Row],[A_]])-1))</f>
        <v/>
      </c>
      <c r="AP357" s="5" t="str">
        <f ca="1">IF(B_MSK[[#This Row],[A_B]]="","",RIGHT(B_MSK[[#This Row],[A_]],LEN(B_MSK[[#This Row],[A_]])-SEARCH(" ",B_MSK[[#This Row],[A_]])))</f>
        <v/>
      </c>
      <c r="AQ3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7" s="5" t="str">
        <f ca="1">IF(B_MSK[[#This Row],[B_]]="","",LEFT(B_MSK[[#This Row],[B_]],SEARCH(" ",B_MSK[[#This Row],[B_]])))</f>
        <v/>
      </c>
      <c r="AS357" s="5" t="str">
        <f ca="1">IF(B_MSK[[#This Row],[B_]]="","",RIGHT(B_MSK[[#This Row],[B_]],LEN(B_MSK[[#This Row],[B_]])-SEARCH(" ",B_MSK[[#This Row],[B_]])))</f>
        <v/>
      </c>
      <c r="AT357" s="5" t="str">
        <f ca="1">IF(B_MSK[[#This Row],[B_2]]="LSN",12,"")</f>
        <v/>
      </c>
      <c r="AU357" s="5" t="str">
        <f ca="1">IF(B_MSK[[#This Row],[C_1]]="","","PCS")</f>
        <v/>
      </c>
      <c r="AV357" s="5" t="str">
        <f ca="1">IF(B_MSK[[#This Row],[A_1]]="","",B_MSK[[#This Row],[A_1]]*IF(B_MSK[[#This Row],[B_1]]="",1,B_MSK[[#This Row],[B_1]])*IF(B_MSK[[#This Row],[C_1]]="",1,B_MSK[[#This Row],[C_1]]))</f>
        <v/>
      </c>
      <c r="AW357" s="5" t="str">
        <f ca="1">IF(B_MSK[[#This Row],[C_2]]="",IF(B_MSK[[#This Row],[B_2]]="",IF(B_MSK[[#This Row],[A_2]]="","",B_MSK[[#This Row],[A_2]]),B_MSK[[#This Row],[B_2]]),B_MSK[[#This Row],[C_2]])</f>
        <v/>
      </c>
      <c r="AX357" s="2">
        <f ca="1">IF(ISNUMBER(B_MSK[[#This Row],[TANGGAL DATANG]]),B_MSK[[#This Row],[TANGGAL DATANG]],AX356)</f>
        <v>44938</v>
      </c>
      <c r="AY357" s="5" t="str">
        <f ca="1">IF(B_MSK[[#This Row],[DB_ROW]]="","",INDEX([3]!db[JENIS],B_MSK[[#This Row],[DB_ROW]]-1))</f>
        <v/>
      </c>
      <c r="AZ357" s="5" t="e">
        <f ca="1">IF(B_MSK[[#This Row],[A_1]]="","",B_MSK[[#This Row],[A_1]])*1</f>
        <v>#VALUE!</v>
      </c>
      <c r="BA357" s="5" t="str">
        <f ca="1">IF(B_MSK[[#This Row],[//]]="","",INDEX(INDIRECT(DIR&amp;$2:$2),B_MSK[[#This Row],[//]]))</f>
        <v/>
      </c>
      <c r="BB357" s="5" t="str">
        <f ca="1">CONCATENATE(B_MSK[[#This Row],[concat]],B_MSK[[#This Row],[HARGA_X]],B_MSK[[#This Row],[SAT]])</f>
        <v/>
      </c>
    </row>
    <row r="358" spans="1:54" x14ac:dyDescent="0.25">
      <c r="A358" s="6" t="s">
        <v>281</v>
      </c>
      <c r="B358" s="5">
        <f ca="1">IF(B_MSK[[#This Row],[N_ID]]="","",INDEX(INDIRECT(DIR&amp;$2:$2),MATCH(B_MSK[[#This Row],[N_ID]],INDIRECT(DIR&amp;"!NOTA[ID_P]"),0)))</f>
        <v>68</v>
      </c>
      <c r="C358" s="5" t="str">
        <f ca="1">IF(B_MSK[[#This Row],[//]]="","",HYPERLINK("["&amp;SUBSTITUTE(DIR,"'","")&amp;"]NOTA!D"&amp;B_MSK[[#This Row],[//]]+2,"&gt;"))</f>
        <v>&gt;</v>
      </c>
      <c r="D358" s="5">
        <f ca="1">IF(B_MSK[[#This Row],[N_ID]]="","",COUNTIF(INDIRECT(DIR&amp;"!NOTA[ID_H]"),B_MSK[[#This Row],[ID NOTA]]))</f>
        <v>1</v>
      </c>
      <c r="E35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355</v>
      </c>
      <c r="F3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8" s="7" t="str">
        <f ca="1">IF(B_MSK[[#This Row],[stt]]="ada",INDEX([2]!db[NB BM],B_MSK[DB_ROW]-1),"")</f>
        <v>Call JK CC-800 CH</v>
      </c>
      <c r="H358" s="7" t="str">
        <f ca="1">IF(B_MSK[[#This Row],[//]]="","",INDEX(INDIRECT(DIR&amp;$2:$2),B_MSK[[#This Row],[//]]))</f>
        <v>KALINDO SUKSES</v>
      </c>
      <c r="I358" s="27" t="str">
        <f ca="1">IF(B_MSK[[#This Row],[//]]="","",INDEX(INDIRECT(DB_PATH&amp;$2:$2),B_MSK[[#This Row],[DB_ROW]]-1))</f>
        <v>6 BOX (10 PCS)</v>
      </c>
      <c r="J358" s="5">
        <f ca="1">IF(B_MSK[[#This Row],[//]]="","",IF(INDEX(INDIRECT(DIR&amp;$2:$2),B_MSK[[#This Row],[//]])="","",INDEX(INDIRECT(DIR&amp;$2:$2),B_MSK[[#This Row],[//]])))</f>
        <v>1</v>
      </c>
      <c r="K358" s="5">
        <f ca="1">IF(B_MSK[[#This Row],[//]]="","",IF(INDEX(INDIRECT(DIR&amp;$2:$2),B_MSK[[#This Row],[//]])="","",INDEX(INDIRECT(DIR&amp;$2:$2),B_MSK[[#This Row],[//]])))</f>
        <v>60</v>
      </c>
      <c r="L358" s="5" t="str">
        <f ca="1">IF(B_MSK[[#This Row],[//]]="","",IF(INDEX(INDIRECT(DIR&amp;$2:$2),B_MSK[[#This Row],[//]])="","",INDEX(INDIRECT(DIR&amp;$2:$2),B_MSK[[#This Row],[//]])))</f>
        <v>PCS</v>
      </c>
      <c r="M358" s="13">
        <f ca="1">IF(B_MSK[[#This Row],[//]]="","",INDEX(INDIRECT(DIR&amp;$2:$2),B_MSK[[#This Row],[//]]))</f>
        <v>79000</v>
      </c>
      <c r="N358" s="13">
        <f ca="1">IF(OR(B_MSK[[#This Row],[//]]="",),"",INDEX(INDIRECT(DIR&amp;$2:$2),B_MSK[[#This Row],[//]]))</f>
        <v>4740000</v>
      </c>
      <c r="O358" s="3">
        <f ca="1">IF(B_MSK[[#This Row],[//]]="","",IF(INDEX(INDIRECT(DIR&amp;$2:$2),B_MSK[[#This Row],[//]])=0,"",INDEX(INDIRECT(DIR&amp;$2:$2),B_MSK[[#This Row],[//]])))</f>
        <v>0.125</v>
      </c>
      <c r="P358" s="3">
        <f ca="1">IF(B_MSK[[#This Row],[//]]="","",IF(INDEX(INDIRECT(DIR&amp;$2:$2),B_MSK[[#This Row],[//]])=0,"",INDEX(INDIRECT(DIR&amp;$2:$2),B_MSK[[#This Row],[//]])))</f>
        <v>0.05</v>
      </c>
      <c r="Q358" s="12">
        <f ca="1">IF(B_MSK[[#This Row],[//]]="","",INDEX(INDIRECT(DIR&amp;$2:$2),B_MSK[[#This Row],[//]]))</f>
        <v>3940125</v>
      </c>
      <c r="R35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799875</v>
      </c>
      <c r="S35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3140250</v>
      </c>
      <c r="T358" s="37">
        <f ca="1">IF(B_MSK[[#This Row],[//]]="","",INDEX(INDIRECT(DIR&amp;$2:$2),B_MSK[[#This Row],[//]]))</f>
        <v>0</v>
      </c>
      <c r="U358" s="38">
        <f ca="1">IF(SUMIF(B_MSK[NAMA BARANG],B_MSK[[#This Row],[NAMA BARANG]],B_MSK[JMLH BRG])=0,"",SUMIF(B_MSK[NAMA BARANG],B_MSK[[#This Row],[NAMA BARANG]],B_MSK[C]))</f>
        <v>1</v>
      </c>
      <c r="V358" s="7" t="str">
        <f ca="1">IF(B_MSK[[#This Row],[//]]="","",INDEX(INDIRECT(DIR&amp;$2:$2),B_MSK[[#This Row],[//]]))</f>
        <v>CALCULATOR JOYKO CC-800 CH</v>
      </c>
      <c r="W358" s="7" t="str">
        <f ca="1">LOWER(SUBSTITUTE(SUBSTITUTE(SUBSTITUTE(SUBSTITUTE(SUBSTITUTE(SUBSTITUTE(SUBSTITUTE(SUBSTITUTE(SUBSTITUTE(B_MSK[[#This Row],[N.B.nota]]," ",""),"-",""),"(",""),")",""),".",""),",",""),"/",""),"""",""),"+",""))</f>
        <v>calculatorjoykocc800ch</v>
      </c>
      <c r="X358" s="5" t="str">
        <f ca="1">IF(B_MSK[[#This Row],[N.B.nota]]="","",IF(MATCH(B_MSK[[#This Row],[concat]],[2]!db[NB NOTA_C],0)&gt;0,"ada",0))</f>
        <v>ada</v>
      </c>
      <c r="Y358" s="5" t="str">
        <f ca="1">IF(B_MSK[[#This Row],[N.B.nota]]="","",ADDRESS(ROW(B_MSK[QB]),COLUMN(B_MSK[QB]))&amp;":"&amp;ADDRESS(ROW(),COLUMN(B_MSK[QB])))</f>
        <v>$D$4:$D$358</v>
      </c>
      <c r="Z358" s="5">
        <f ca="1">IF(B_MSK[[#This Row],[concat]]="","",MATCH(B_MSK[[#This Row],[concat]],[2]!db[NB NOTA_C],0)+1)</f>
        <v>419</v>
      </c>
      <c r="AA358" s="5" t="str">
        <f ca="1">IF(B_MSK[[#This Row],[//]]="","",HYPERLINK("[D:\kerja\BANK EXP\BARU\DB.XLSX]DB!e"&amp;B_MSK[[#This Row],[DB_ROW]],"&gt;"))</f>
        <v>&gt;</v>
      </c>
      <c r="AB358" s="30" t="str">
        <f ca="1">MID(B_MSK[[#This Row],[/ STN_1]],FIND(" ",B_MSK[[#This Row],[/ STN_1]])+1,LEN(B_MSK[[#This Row],[/ STN_1]]))</f>
        <v xml:space="preserve">BOX </v>
      </c>
      <c r="AC358" s="11">
        <f ca="1">IF(B_MSK[[#This Row],[//]]="","",IF(B_MSK[[#This Row],[ JUMLAH ]]="","",IF(B_MSK[[#This Row],[C]]="",B_MSK[[#This Row],[HARGA CTN]]/B_MSK[[#This Row],[JMLH BRG]],B_MSK[[#This Row],[HARGA CTN]]/B_MSK[[#This Row],[A_1]])))</f>
        <v>790000</v>
      </c>
      <c r="AD3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5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79000</v>
      </c>
      <c r="AF35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58" s="15" t="str">
        <f ca="1">IF(B_MSK[[#This Row],[HARGA_2]]="","",IF(MID(B_MSK[[#This Row],[/ STN_2]],FIND(" ",B_MSK[[#This Row],[/ STN_2]])+1,LEN(B_MSK[[#This Row],[/ STN_2]]))="LSN",B_MSK[[#This Row],[HARGA_2]]/12,""))</f>
        <v/>
      </c>
      <c r="AH358" s="7" t="str">
        <f ca="1">IF(B_MSK[[#This Row],[HARGA_3]]="","","/ "&amp;"PCS")</f>
        <v/>
      </c>
      <c r="AI358" s="15">
        <f ca="1">IF(B_MSK[[#This Row],[HARGA_3]]="",IF(B_MSK[[#This Row],[HARGA_2]]="",IF(B_MSK[[#This Row],[HARGA_1]]="","",B_MSK[[#This Row],[HARGA_1]]),B_MSK[[#This Row],[HARGA_2]]),B_MSK[[#This Row],[HARGA_3]])</f>
        <v>79000</v>
      </c>
      <c r="AJ35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8" s="5" t="str">
        <f ca="1">IF(B_MSK[[#This Row],[//]]="","",SUBSTITUTE(SUBSTITUTE(SUBSTITUTE(B_MSK[[#This Row],[QTY/ CTN]]," ","_",2),"(",""),")","")&amp;"_")</f>
        <v>6 BOX_10 PCS_</v>
      </c>
      <c r="AL358" s="5">
        <f ca="1">IF(B_MSK[[#This Row],[A_B]]="","",SEARCH("_",B_MSK[[#This Row],[A_B]]))</f>
        <v>6</v>
      </c>
      <c r="AM358" s="5">
        <f ca="1">IF(B_MSK[[#This Row],[A_B]]="","",LEN(B_MSK[[#This Row],[A_B]]))</f>
        <v>13</v>
      </c>
      <c r="AN358" s="5" t="str">
        <f ca="1">IF(B_MSK[[#This Row],[A_B]]="","",LEFT(B_MSK[[#This Row],[QTY/ CTN]],B_MSK[[#This Row],[A_B_1]]))</f>
        <v xml:space="preserve">6 BOX </v>
      </c>
      <c r="AO358" s="5" t="str">
        <f ca="1">IF(B_MSK[[#This Row],[A_B]]="","",LEFT(B_MSK[[#This Row],[A_]],SEARCH(" ",B_MSK[[#This Row],[A_]])-1))</f>
        <v>6</v>
      </c>
      <c r="AP358" s="5" t="str">
        <f ca="1">IF(B_MSK[[#This Row],[A_B]]="","",RIGHT(B_MSK[[#This Row],[A_]],LEN(B_MSK[[#This Row],[A_]])-SEARCH(" ",B_MSK[[#This Row],[A_]])))</f>
        <v xml:space="preserve">BOX </v>
      </c>
      <c r="AQ3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PCS</v>
      </c>
      <c r="AR358" s="5" t="str">
        <f ca="1">IF(B_MSK[[#This Row],[B_]]="","",LEFT(B_MSK[[#This Row],[B_]],SEARCH(" ",B_MSK[[#This Row],[B_]])))</f>
        <v xml:space="preserve">10 </v>
      </c>
      <c r="AS358" s="5" t="str">
        <f ca="1">IF(B_MSK[[#This Row],[B_]]="","",RIGHT(B_MSK[[#This Row],[B_]],LEN(B_MSK[[#This Row],[B_]])-SEARCH(" ",B_MSK[[#This Row],[B_]])))</f>
        <v>PCS</v>
      </c>
      <c r="AT358" s="5" t="str">
        <f ca="1">IF(B_MSK[[#This Row],[B_2]]="LSN",12,"")</f>
        <v/>
      </c>
      <c r="AU358" s="5" t="str">
        <f ca="1">IF(B_MSK[[#This Row],[C_1]]="","","PCS")</f>
        <v/>
      </c>
      <c r="AV358" s="5">
        <f ca="1">IF(B_MSK[[#This Row],[A_1]]="","",B_MSK[[#This Row],[A_1]]*IF(B_MSK[[#This Row],[B_1]]="",1,B_MSK[[#This Row],[B_1]])*IF(B_MSK[[#This Row],[C_1]]="",1,B_MSK[[#This Row],[C_1]]))</f>
        <v>60</v>
      </c>
      <c r="AW358" s="5" t="str">
        <f ca="1">IF(B_MSK[[#This Row],[C_2]]="",IF(B_MSK[[#This Row],[B_2]]="",IF(B_MSK[[#This Row],[A_2]]="","",B_MSK[[#This Row],[A_2]]),B_MSK[[#This Row],[B_2]]),B_MSK[[#This Row],[C_2]])</f>
        <v>PCS</v>
      </c>
      <c r="AX358" s="2">
        <f ca="1">IF(ISNUMBER(B_MSK[[#This Row],[TANGGAL DATANG]]),B_MSK[[#This Row],[TANGGAL DATANG]],AX357)</f>
        <v>44938</v>
      </c>
      <c r="AY358" s="5" t="e">
        <f ca="1">IF(B_MSK[[#This Row],[DB_ROW]]="","",INDEX([3]!db[JENIS],B_MSK[[#This Row],[DB_ROW]]-1))</f>
        <v>#REF!</v>
      </c>
      <c r="AZ358" s="5">
        <f ca="1">IF(B_MSK[[#This Row],[A_1]]="","",B_MSK[[#This Row],[A_1]])*1</f>
        <v>6</v>
      </c>
      <c r="BA358" s="5" t="str">
        <f ca="1">IF(B_MSK[[#This Row],[//]]="","",INDEX(INDIRECT(DIR&amp;$2:$2),B_MSK[[#This Row],[//]]))</f>
        <v>ARTO MORO</v>
      </c>
      <c r="BB358" s="5" t="str">
        <f ca="1">CONCATENATE(B_MSK[[#This Row],[concat]],B_MSK[[#This Row],[HARGA_X]],B_MSK[[#This Row],[SAT]])</f>
        <v>calculatorjoykocc800ch79000PCS</v>
      </c>
    </row>
    <row r="359" spans="1:54" x14ac:dyDescent="0.25">
      <c r="A359" s="6" t="s">
        <v>128</v>
      </c>
      <c r="B359" s="5" t="str">
        <f ca="1">IF(B_MSK[[#This Row],[N_ID]]="","",INDEX(INDIRECT(DIR&amp;$2:$2),MATCH(B_MSK[[#This Row],[N_ID]],INDIRECT(DIR&amp;"!NOTA[ID_P]"),0)))</f>
        <v/>
      </c>
      <c r="C359" s="5" t="str">
        <f ca="1">IF(B_MSK[[#This Row],[//]]="","",HYPERLINK("["&amp;SUBSTITUTE(DIR,"'","")&amp;"]NOTA!D"&amp;B_MSK[[#This Row],[//]]+2,"&gt;"))</f>
        <v/>
      </c>
      <c r="D359" s="5" t="str">
        <f ca="1">IF(B_MSK[[#This Row],[N_ID]]="","",COUNTIF(INDIRECT(DIR&amp;"!NOTA[ID_H]"),B_MSK[[#This Row],[ID NOTA]]))</f>
        <v/>
      </c>
      <c r="E3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9" s="7" t="str">
        <f ca="1">IF(B_MSK[[#This Row],[stt]]="ada",INDEX([2]!db[NB BM],B_MSK[DB_ROW]-1),"")</f>
        <v/>
      </c>
      <c r="H359" s="7" t="str">
        <f ca="1">IF(B_MSK[[#This Row],[//]]="","",INDEX(INDIRECT(DIR&amp;$2:$2),B_MSK[[#This Row],[//]]))</f>
        <v/>
      </c>
      <c r="I359" s="27" t="str">
        <f ca="1">IF(B_MSK[[#This Row],[//]]="","",INDEX(INDIRECT(DB_PATH&amp;$2:$2),B_MSK[[#This Row],[DB_ROW]]-1))</f>
        <v/>
      </c>
      <c r="J359" s="5" t="str">
        <f ca="1">IF(B_MSK[[#This Row],[//]]="","",IF(INDEX(INDIRECT(DIR&amp;$2:$2),B_MSK[[#This Row],[//]])="","",INDEX(INDIRECT(DIR&amp;$2:$2),B_MSK[[#This Row],[//]])))</f>
        <v/>
      </c>
      <c r="K359" s="5" t="str">
        <f ca="1">IF(B_MSK[[#This Row],[//]]="","",IF(INDEX(INDIRECT(DIR&amp;$2:$2),B_MSK[[#This Row],[//]])="","",INDEX(INDIRECT(DIR&amp;$2:$2),B_MSK[[#This Row],[//]])))</f>
        <v/>
      </c>
      <c r="L359" s="5" t="str">
        <f ca="1">IF(B_MSK[[#This Row],[//]]="","",IF(INDEX(INDIRECT(DIR&amp;$2:$2),B_MSK[[#This Row],[//]])="","",INDEX(INDIRECT(DIR&amp;$2:$2),B_MSK[[#This Row],[//]])))</f>
        <v/>
      </c>
      <c r="M359" s="13" t="str">
        <f ca="1">IF(B_MSK[[#This Row],[//]]="","",INDEX(INDIRECT(DIR&amp;$2:$2),B_MSK[[#This Row],[//]]))</f>
        <v/>
      </c>
      <c r="N359" s="13" t="str">
        <f ca="1">IF(OR(B_MSK[[#This Row],[//]]="",),"",INDEX(INDIRECT(DIR&amp;$2:$2),B_MSK[[#This Row],[//]]))</f>
        <v/>
      </c>
      <c r="O359" s="3" t="str">
        <f ca="1">IF(B_MSK[[#This Row],[//]]="","",IF(INDEX(INDIRECT(DIR&amp;$2:$2),B_MSK[[#This Row],[//]])=0,"",INDEX(INDIRECT(DIR&amp;$2:$2),B_MSK[[#This Row],[//]])))</f>
        <v/>
      </c>
      <c r="P359" s="3" t="str">
        <f ca="1">IF(B_MSK[[#This Row],[//]]="","",IF(INDEX(INDIRECT(DIR&amp;$2:$2),B_MSK[[#This Row],[//]])=0,"",INDEX(INDIRECT(DIR&amp;$2:$2),B_MSK[[#This Row],[//]])))</f>
        <v/>
      </c>
      <c r="Q359" s="12" t="str">
        <f ca="1">IF(B_MSK[[#This Row],[//]]="","",INDEX(INDIRECT(DIR&amp;$2:$2),B_MSK[[#This Row],[//]]))</f>
        <v/>
      </c>
      <c r="R3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9" s="37" t="str">
        <f ca="1">IF(B_MSK[[#This Row],[//]]="","",INDEX(INDIRECT(DIR&amp;$2:$2),B_MSK[[#This Row],[//]]))</f>
        <v/>
      </c>
      <c r="U359" s="38" t="str">
        <f ca="1">IF(SUMIF(B_MSK[NAMA BARANG],B_MSK[[#This Row],[NAMA BARANG]],B_MSK[JMLH BRG])=0,"",SUMIF(B_MSK[NAMA BARANG],B_MSK[[#This Row],[NAMA BARANG]],B_MSK[C]))</f>
        <v/>
      </c>
      <c r="V359" s="7" t="str">
        <f ca="1">IF(B_MSK[[#This Row],[//]]="","",INDEX(INDIRECT(DIR&amp;$2:$2),B_MSK[[#This Row],[//]]))</f>
        <v/>
      </c>
      <c r="W3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9" s="5" t="str">
        <f ca="1">IF(B_MSK[[#This Row],[N.B.nota]]="","",IF(MATCH(B_MSK[[#This Row],[concat]],[2]!db[NB NOTA_C],0)&gt;0,"ada",0))</f>
        <v/>
      </c>
      <c r="Y359" s="5" t="str">
        <f ca="1">IF(B_MSK[[#This Row],[N.B.nota]]="","",ADDRESS(ROW(B_MSK[QB]),COLUMN(B_MSK[QB]))&amp;":"&amp;ADDRESS(ROW(),COLUMN(B_MSK[QB])))</f>
        <v/>
      </c>
      <c r="Z359" s="5" t="str">
        <f ca="1">IF(B_MSK[[#This Row],[concat]]="","",MATCH(B_MSK[[#This Row],[concat]],[2]!db[NB NOTA_C],0)+1)</f>
        <v/>
      </c>
      <c r="AA359" s="5" t="str">
        <f ca="1">IF(B_MSK[[#This Row],[//]]="","",HYPERLINK("[D:\kerja\BANK EXP\BARU\DB.XLSX]DB!e"&amp;B_MSK[[#This Row],[DB_ROW]],"&gt;"))</f>
        <v/>
      </c>
      <c r="AB359" s="30" t="e">
        <f ca="1">MID(B_MSK[[#This Row],[/ STN_1]],FIND(" ",B_MSK[[#This Row],[/ STN_1]])+1,LEN(B_MSK[[#This Row],[/ STN_1]]))</f>
        <v>#VALUE!</v>
      </c>
      <c r="AC3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9" s="15" t="str">
        <f ca="1">IF(B_MSK[[#This Row],[HARGA_2]]="","",IF(MID(B_MSK[[#This Row],[/ STN_2]],FIND(" ",B_MSK[[#This Row],[/ STN_2]])+1,LEN(B_MSK[[#This Row],[/ STN_2]]))="LSN",B_MSK[[#This Row],[HARGA_2]]/12,""))</f>
        <v/>
      </c>
      <c r="AH359" s="7" t="str">
        <f ca="1">IF(B_MSK[[#This Row],[HARGA_3]]="","","/ "&amp;"PCS")</f>
        <v/>
      </c>
      <c r="AI359" s="15" t="str">
        <f ca="1">IF(B_MSK[[#This Row],[HARGA_3]]="",IF(B_MSK[[#This Row],[HARGA_2]]="",IF(B_MSK[[#This Row],[HARGA_1]]="","",B_MSK[[#This Row],[HARGA_1]]),B_MSK[[#This Row],[HARGA_2]]),B_MSK[[#This Row],[HARGA_3]])</f>
        <v/>
      </c>
      <c r="AJ359" s="15" t="str">
        <f ca="1">IF(B_MSK[[#This Row],[/ STN_3]]="",IF(B_MSK[[#This Row],[/ STN_2]]="",IF(B_MSK[[#This Row],[/ STN_1]]="","",B_MSK[[#This Row],[/ STN_1]]),B_MSK[[#This Row],[/ STN_2]]),B_MSK[[#This Row],[/ STN_3]])</f>
        <v/>
      </c>
      <c r="AK359" s="5" t="str">
        <f ca="1">IF(B_MSK[[#This Row],[//]]="","",SUBSTITUTE(SUBSTITUTE(SUBSTITUTE(B_MSK[[#This Row],[QTY/ CTN]]," ","_",2),"(",""),")","")&amp;"_")</f>
        <v/>
      </c>
      <c r="AL359" s="5" t="str">
        <f ca="1">IF(B_MSK[[#This Row],[A_B]]="","",SEARCH("_",B_MSK[[#This Row],[A_B]]))</f>
        <v/>
      </c>
      <c r="AM359" s="5" t="str">
        <f ca="1">IF(B_MSK[[#This Row],[A_B]]="","",LEN(B_MSK[[#This Row],[A_B]]))</f>
        <v/>
      </c>
      <c r="AN359" s="5" t="str">
        <f ca="1">IF(B_MSK[[#This Row],[A_B]]="","",LEFT(B_MSK[[#This Row],[QTY/ CTN]],B_MSK[[#This Row],[A_B_1]]))</f>
        <v/>
      </c>
      <c r="AO359" s="5" t="str">
        <f ca="1">IF(B_MSK[[#This Row],[A_B]]="","",LEFT(B_MSK[[#This Row],[A_]],SEARCH(" ",B_MSK[[#This Row],[A_]])-1))</f>
        <v/>
      </c>
      <c r="AP359" s="5" t="str">
        <f ca="1">IF(B_MSK[[#This Row],[A_B]]="","",RIGHT(B_MSK[[#This Row],[A_]],LEN(B_MSK[[#This Row],[A_]])-SEARCH(" ",B_MSK[[#This Row],[A_]])))</f>
        <v/>
      </c>
      <c r="AQ3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9" s="5" t="str">
        <f ca="1">IF(B_MSK[[#This Row],[B_]]="","",LEFT(B_MSK[[#This Row],[B_]],SEARCH(" ",B_MSK[[#This Row],[B_]])))</f>
        <v/>
      </c>
      <c r="AS359" s="5" t="str">
        <f ca="1">IF(B_MSK[[#This Row],[B_]]="","",RIGHT(B_MSK[[#This Row],[B_]],LEN(B_MSK[[#This Row],[B_]])-SEARCH(" ",B_MSK[[#This Row],[B_]])))</f>
        <v/>
      </c>
      <c r="AT359" s="5" t="str">
        <f ca="1">IF(B_MSK[[#This Row],[B_2]]="LSN",12,"")</f>
        <v/>
      </c>
      <c r="AU359" s="5" t="str">
        <f ca="1">IF(B_MSK[[#This Row],[C_1]]="","","PCS")</f>
        <v/>
      </c>
      <c r="AV359" s="5" t="str">
        <f ca="1">IF(B_MSK[[#This Row],[A_1]]="","",B_MSK[[#This Row],[A_1]]*IF(B_MSK[[#This Row],[B_1]]="",1,B_MSK[[#This Row],[B_1]])*IF(B_MSK[[#This Row],[C_1]]="",1,B_MSK[[#This Row],[C_1]]))</f>
        <v/>
      </c>
      <c r="AW359" s="5" t="str">
        <f ca="1">IF(B_MSK[[#This Row],[C_2]]="",IF(B_MSK[[#This Row],[B_2]]="",IF(B_MSK[[#This Row],[A_2]]="","",B_MSK[[#This Row],[A_2]]),B_MSK[[#This Row],[B_2]]),B_MSK[[#This Row],[C_2]])</f>
        <v/>
      </c>
      <c r="AX359" s="2">
        <f ca="1">IF(ISNUMBER(B_MSK[[#This Row],[TANGGAL DATANG]]),B_MSK[[#This Row],[TANGGAL DATANG]],AX358)</f>
        <v>44938</v>
      </c>
      <c r="AY359" s="5" t="str">
        <f ca="1">IF(B_MSK[[#This Row],[DB_ROW]]="","",INDEX([3]!db[JENIS],B_MSK[[#This Row],[DB_ROW]]-1))</f>
        <v/>
      </c>
      <c r="AZ359" s="5" t="e">
        <f ca="1">IF(B_MSK[[#This Row],[A_1]]="","",B_MSK[[#This Row],[A_1]])*1</f>
        <v>#VALUE!</v>
      </c>
      <c r="BA359" s="5" t="str">
        <f ca="1">IF(B_MSK[[#This Row],[//]]="","",INDEX(INDIRECT(DIR&amp;$2:$2),B_MSK[[#This Row],[//]]))</f>
        <v/>
      </c>
      <c r="BB359" s="5" t="str">
        <f ca="1">CONCATENATE(B_MSK[[#This Row],[concat]],B_MSK[[#This Row],[HARGA_X]],B_MSK[[#This Row],[SAT]])</f>
        <v/>
      </c>
    </row>
    <row r="360" spans="1:54" x14ac:dyDescent="0.25">
      <c r="A360" s="6" t="s">
        <v>282</v>
      </c>
      <c r="B360" s="5">
        <f ca="1">IF(B_MSK[[#This Row],[N_ID]]="","",INDEX(INDIRECT(DIR&amp;$2:$2),MATCH(B_MSK[[#This Row],[N_ID]],INDIRECT(DIR&amp;"!NOTA[ID_P]"),0)))</f>
        <v>69</v>
      </c>
      <c r="C360" s="5" t="str">
        <f ca="1">IF(B_MSK[[#This Row],[//]]="","",HYPERLINK("["&amp;SUBSTITUTE(DIR,"'","")&amp;"]NOTA!D"&amp;B_MSK[[#This Row],[//]]+2,"&gt;"))</f>
        <v>&gt;</v>
      </c>
      <c r="D360" s="5">
        <f ca="1">IF(B_MSK[[#This Row],[N_ID]]="","",COUNTIF(INDIRECT(DIR&amp;"!NOTA[ID_H]"),B_MSK[[#This Row],[ID NOTA]]))</f>
        <v>10</v>
      </c>
      <c r="E36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357</v>
      </c>
      <c r="F3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0" s="7" t="str">
        <f ca="1">IF(B_MSK[[#This Row],[stt]]="ada",INDEX([2]!db[NB BM],B_MSK[DB_ROW]-1),"")</f>
        <v>Tipe-ex Kenko KE-823 M</v>
      </c>
      <c r="H360" s="7" t="str">
        <f ca="1">IF(B_MSK[[#This Row],[//]]="","",INDEX(INDIRECT(DIR&amp;$2:$2),B_MSK[[#This Row],[//]]))</f>
        <v>KENKO SINAR INDONESIA</v>
      </c>
      <c r="I360" s="27" t="str">
        <f ca="1">IF(B_MSK[[#This Row],[//]]="","",INDEX(INDIRECT(DB_PATH&amp;$2:$2),B_MSK[[#This Row],[DB_ROW]]-1))</f>
        <v>36 LSN</v>
      </c>
      <c r="J360" s="5">
        <f ca="1">IF(B_MSK[[#This Row],[//]]="","",IF(INDEX(INDIRECT(DIR&amp;$2:$2),B_MSK[[#This Row],[//]])="","",INDEX(INDIRECT(DIR&amp;$2:$2),B_MSK[[#This Row],[//]])))</f>
        <v>2</v>
      </c>
      <c r="K360" s="5" t="str">
        <f ca="1">IF(B_MSK[[#This Row],[//]]="","",IF(INDEX(INDIRECT(DIR&amp;$2:$2),B_MSK[[#This Row],[//]])="","",INDEX(INDIRECT(DIR&amp;$2:$2),B_MSK[[#This Row],[//]])))</f>
        <v/>
      </c>
      <c r="L360" s="5" t="str">
        <f ca="1">IF(B_MSK[[#This Row],[//]]="","",IF(INDEX(INDIRECT(DIR&amp;$2:$2),B_MSK[[#This Row],[//]])="","",INDEX(INDIRECT(DIR&amp;$2:$2),B_MSK[[#This Row],[//]])))</f>
        <v/>
      </c>
      <c r="M360" s="13">
        <f ca="1">IF(B_MSK[[#This Row],[//]]="","",INDEX(INDIRECT(DIR&amp;$2:$2),B_MSK[[#This Row],[//]]))</f>
        <v>0</v>
      </c>
      <c r="N360" s="13">
        <f ca="1">IF(OR(B_MSK[[#This Row],[//]]="",),"",INDEX(INDIRECT(DIR&amp;$2:$2),B_MSK[[#This Row],[//]]))</f>
        <v>2052000</v>
      </c>
      <c r="O360" s="3">
        <f ca="1">IF(B_MSK[[#This Row],[//]]="","",IF(INDEX(INDIRECT(DIR&amp;$2:$2),B_MSK[[#This Row],[//]])=0,"",INDEX(INDIRECT(DIR&amp;$2:$2),B_MSK[[#This Row],[//]])))</f>
        <v>0.17</v>
      </c>
      <c r="P360" s="3" t="str">
        <f ca="1">IF(B_MSK[[#This Row],[//]]="","",IF(INDEX(INDIRECT(DIR&amp;$2:$2),B_MSK[[#This Row],[//]])=0,"",INDEX(INDIRECT(DIR&amp;$2:$2),B_MSK[[#This Row],[//]])))</f>
        <v/>
      </c>
      <c r="Q360" s="12">
        <f ca="1">IF(B_MSK[[#This Row],[//]]="","",INDEX(INDIRECT(DIR&amp;$2:$2),B_MSK[[#This Row],[//]]))</f>
        <v>3406320</v>
      </c>
      <c r="R3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0" s="37">
        <f ca="1">IF(B_MSK[[#This Row],[//]]="","",INDEX(INDIRECT(DIR&amp;$2:$2),B_MSK[[#This Row],[//]]))</f>
        <v>0</v>
      </c>
      <c r="U360" s="38" t="str">
        <f ca="1">IF(SUMIF(B_MSK[NAMA BARANG],B_MSK[[#This Row],[NAMA BARANG]],B_MSK[JMLH BRG])=0,"",SUMIF(B_MSK[NAMA BARANG],B_MSK[[#This Row],[NAMA BARANG]],B_MSK[C]))</f>
        <v/>
      </c>
      <c r="V360" s="7" t="str">
        <f ca="1">IF(B_MSK[[#This Row],[//]]="","",INDEX(INDIRECT(DIR&amp;$2:$2),B_MSK[[#This Row],[//]]))</f>
        <v>KENKO CORRECTION FLUID KE-823M</v>
      </c>
      <c r="W360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kenkocorrectionfluidke823m</v>
      </c>
      <c r="X360" s="5" t="str">
        <f ca="1">IF(B_MSK[[#This Row],[N.B.nota]]="","",IF(MATCH(B_MSK[[#This Row],[concat]],[2]!db[NB NOTA_C],0)&gt;0,"ada",0))</f>
        <v>ada</v>
      </c>
      <c r="Y360" s="5" t="str">
        <f ca="1">IF(B_MSK[[#This Row],[N.B.nota]]="","",ADDRESS(ROW(B_MSK[QB]),COLUMN(B_MSK[QB]))&amp;":"&amp;ADDRESS(ROW(),COLUMN(B_MSK[QB])))</f>
        <v>$D$4:$D$360</v>
      </c>
      <c r="Z360" s="5">
        <f ca="1">IF(B_MSK[[#This Row],[concat]]="","",MATCH(B_MSK[[#This Row],[concat]],[2]!db[NB NOTA_C],0)+1)</f>
        <v>1106</v>
      </c>
      <c r="AA360" s="5" t="str">
        <f ca="1">IF(B_MSK[[#This Row],[//]]="","",HYPERLINK("[D:\kerja\BANK EXP\BARU\DB.XLSX]DB!e"&amp;B_MSK[[#This Row],[DB_ROW]],"&gt;"))</f>
        <v>&gt;</v>
      </c>
      <c r="AB360" s="30" t="str">
        <f ca="1">MID(B_MSK[[#This Row],[/ STN_1]],FIND(" ",B_MSK[[#This Row],[/ STN_1]])+1,LEN(B_MSK[[#This Row],[/ STN_1]]))</f>
        <v>LSN</v>
      </c>
      <c r="AC360" s="11">
        <f ca="1">IF(B_MSK[[#This Row],[//]]="","",IF(B_MSK[[#This Row],[ JUMLAH ]]="","",IF(B_MSK[[#This Row],[C]]="",B_MSK[[#This Row],[HARGA CTN]]/B_MSK[[#This Row],[JMLH BRG]],B_MSK[[#This Row],[HARGA CTN]]/B_MSK[[#This Row],[A_1]])))</f>
        <v>57000</v>
      </c>
      <c r="AD3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6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4750</v>
      </c>
      <c r="AF36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60" s="15" t="str">
        <f ca="1">IF(B_MSK[[#This Row],[HARGA_2]]="","",IF(MID(B_MSK[[#This Row],[/ STN_2]],FIND(" ",B_MSK[[#This Row],[/ STN_2]])+1,LEN(B_MSK[[#This Row],[/ STN_2]]))="LSN",B_MSK[[#This Row],[HARGA_2]]/12,""))</f>
        <v/>
      </c>
      <c r="AH360" s="7" t="str">
        <f ca="1">IF(B_MSK[[#This Row],[HARGA_3]]="","","/ "&amp;"PCS")</f>
        <v/>
      </c>
      <c r="AI360" s="15">
        <f ca="1">IF(B_MSK[[#This Row],[HARGA_3]]="",IF(B_MSK[[#This Row],[HARGA_2]]="",IF(B_MSK[[#This Row],[HARGA_1]]="","",B_MSK[[#This Row],[HARGA_1]]),B_MSK[[#This Row],[HARGA_2]]),B_MSK[[#This Row],[HARGA_3]])</f>
        <v>4750</v>
      </c>
      <c r="AJ36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0" s="5" t="str">
        <f ca="1">IF(B_MSK[[#This Row],[//]]="","",SUBSTITUTE(SUBSTITUTE(SUBSTITUTE(B_MSK[[#This Row],[QTY/ CTN]]," ","_",2),"(",""),")","")&amp;"_")</f>
        <v>36 LSN_</v>
      </c>
      <c r="AL360" s="5">
        <f ca="1">IF(B_MSK[[#This Row],[A_B]]="","",SEARCH("_",B_MSK[[#This Row],[A_B]]))</f>
        <v>7</v>
      </c>
      <c r="AM360" s="5">
        <f ca="1">IF(B_MSK[[#This Row],[A_B]]="","",LEN(B_MSK[[#This Row],[A_B]]))</f>
        <v>7</v>
      </c>
      <c r="AN360" s="5" t="str">
        <f ca="1">IF(B_MSK[[#This Row],[A_B]]="","",LEFT(B_MSK[[#This Row],[QTY/ CTN]],B_MSK[[#This Row],[A_B_1]]))</f>
        <v>36 LSN</v>
      </c>
      <c r="AO360" s="5" t="str">
        <f ca="1">IF(B_MSK[[#This Row],[A_B]]="","",LEFT(B_MSK[[#This Row],[A_]],SEARCH(" ",B_MSK[[#This Row],[A_]])-1))</f>
        <v>36</v>
      </c>
      <c r="AP360" s="5" t="str">
        <f ca="1">IF(B_MSK[[#This Row],[A_B]]="","",RIGHT(B_MSK[[#This Row],[A_]],LEN(B_MSK[[#This Row],[A_]])-SEARCH(" ",B_MSK[[#This Row],[A_]])))</f>
        <v>LSN</v>
      </c>
      <c r="AQ3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60" s="5" t="str">
        <f ca="1">IF(B_MSK[[#This Row],[B_]]="","",LEFT(B_MSK[[#This Row],[B_]],SEARCH(" ",B_MSK[[#This Row],[B_]])))</f>
        <v xml:space="preserve">12 </v>
      </c>
      <c r="AS360" s="5" t="str">
        <f ca="1">IF(B_MSK[[#This Row],[B_]]="","",RIGHT(B_MSK[[#This Row],[B_]],LEN(B_MSK[[#This Row],[B_]])-SEARCH(" ",B_MSK[[#This Row],[B_]])))</f>
        <v>PCS</v>
      </c>
      <c r="AT360" s="5" t="str">
        <f ca="1">IF(B_MSK[[#This Row],[B_2]]="LSN",12,"")</f>
        <v/>
      </c>
      <c r="AU360" s="5" t="str">
        <f ca="1">IF(B_MSK[[#This Row],[C_1]]="","","PCS")</f>
        <v/>
      </c>
      <c r="AV360" s="5">
        <f ca="1">IF(B_MSK[[#This Row],[A_1]]="","",B_MSK[[#This Row],[A_1]]*IF(B_MSK[[#This Row],[B_1]]="",1,B_MSK[[#This Row],[B_1]])*IF(B_MSK[[#This Row],[C_1]]="",1,B_MSK[[#This Row],[C_1]]))</f>
        <v>432</v>
      </c>
      <c r="AW360" s="5" t="str">
        <f ca="1">IF(B_MSK[[#This Row],[C_2]]="",IF(B_MSK[[#This Row],[B_2]]="",IF(B_MSK[[#This Row],[A_2]]="","",B_MSK[[#This Row],[A_2]]),B_MSK[[#This Row],[B_2]]),B_MSK[[#This Row],[C_2]])</f>
        <v>PCS</v>
      </c>
      <c r="AX360" s="2">
        <f ca="1">IF(ISNUMBER(B_MSK[[#This Row],[TANGGAL DATANG]]),B_MSK[[#This Row],[TANGGAL DATANG]],AX359)</f>
        <v>44938</v>
      </c>
      <c r="AY360" s="5" t="e">
        <f ca="1">IF(B_MSK[[#This Row],[DB_ROW]]="","",INDEX([3]!db[JENIS],B_MSK[[#This Row],[DB_ROW]]-1))</f>
        <v>#REF!</v>
      </c>
      <c r="AZ360" s="5">
        <f ca="1">IF(B_MSK[[#This Row],[A_1]]="","",B_MSK[[#This Row],[A_1]])*1</f>
        <v>36</v>
      </c>
      <c r="BA360" s="5" t="str">
        <f ca="1">IF(B_MSK[[#This Row],[//]]="","",INDEX(INDIRECT(DIR&amp;$2:$2),B_MSK[[#This Row],[//]]))</f>
        <v>ARTO MORO</v>
      </c>
      <c r="BB360" s="5" t="str">
        <f ca="1">CONCATENATE(B_MSK[[#This Row],[concat]],B_MSK[[#This Row],[HARGA_X]],B_MSK[[#This Row],[SAT]])</f>
        <v>kenkocorrectionfluidke823m4750</v>
      </c>
    </row>
    <row r="361" spans="1:54" x14ac:dyDescent="0.25">
      <c r="A361" s="6" t="s">
        <v>128</v>
      </c>
      <c r="B361" s="5" t="str">
        <f ca="1">IF(B_MSK[[#This Row],[N_ID]]="","",INDEX(INDIRECT(DIR&amp;$2:$2),MATCH(B_MSK[[#This Row],[N_ID]],INDIRECT(DIR&amp;"!NOTA[ID_P]"),0)))</f>
        <v/>
      </c>
      <c r="C361" s="5" t="str">
        <f ca="1">IF(B_MSK[[#This Row],[//]]="","",HYPERLINK("["&amp;SUBSTITUTE(DIR,"'","")&amp;"]NOTA!D"&amp;B_MSK[[#This Row],[//]]+2,"&gt;"))</f>
        <v>&gt;</v>
      </c>
      <c r="D361" s="5" t="str">
        <f ca="1">IF(B_MSK[[#This Row],[N_ID]]="","",COUNTIF(INDIRECT(DIR&amp;"!NOTA[ID_H]"),B_MSK[[#This Row],[ID NOTA]]))</f>
        <v/>
      </c>
      <c r="E36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358</v>
      </c>
      <c r="F3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1" s="7" t="str">
        <f ca="1">IF(B_MSK[[#This Row],[stt]]="ada",INDEX([2]!db[NB BM],B_MSK[DB_ROW]-1),"")</f>
        <v>Double tape Kenko 48mm HG plst BIRU</v>
      </c>
      <c r="H361" s="7" t="str">
        <f ca="1">IF(B_MSK[[#This Row],[//]]="","",INDEX(INDIRECT(DIR&amp;$2:$2),B_MSK[[#This Row],[//]]))</f>
        <v>KENKO SINAR INDONESIA</v>
      </c>
      <c r="I361" s="27" t="str">
        <f ca="1">IF(B_MSK[[#This Row],[//]]="","",INDEX(INDIRECT(DB_PATH&amp;$2:$2),B_MSK[[#This Row],[DB_ROW]]-1))</f>
        <v>60 ROL</v>
      </c>
      <c r="J361" s="5">
        <f ca="1">IF(B_MSK[[#This Row],[//]]="","",IF(INDEX(INDIRECT(DIR&amp;$2:$2),B_MSK[[#This Row],[//]])="","",INDEX(INDIRECT(DIR&amp;$2:$2),B_MSK[[#This Row],[//]])))</f>
        <v>1</v>
      </c>
      <c r="K361" s="5" t="str">
        <f ca="1">IF(B_MSK[[#This Row],[//]]="","",IF(INDEX(INDIRECT(DIR&amp;$2:$2),B_MSK[[#This Row],[//]])="","",INDEX(INDIRECT(DIR&amp;$2:$2),B_MSK[[#This Row],[//]])))</f>
        <v/>
      </c>
      <c r="L361" s="5" t="str">
        <f ca="1">IF(B_MSK[[#This Row],[//]]="","",IF(INDEX(INDIRECT(DIR&amp;$2:$2),B_MSK[[#This Row],[//]])="","",INDEX(INDIRECT(DIR&amp;$2:$2),B_MSK[[#This Row],[//]])))</f>
        <v/>
      </c>
      <c r="M361" s="13">
        <f ca="1">IF(B_MSK[[#This Row],[//]]="","",INDEX(INDIRECT(DIR&amp;$2:$2),B_MSK[[#This Row],[//]]))</f>
        <v>0</v>
      </c>
      <c r="N361" s="13">
        <f ca="1">IF(OR(B_MSK[[#This Row],[//]]="",),"",INDEX(INDIRECT(DIR&amp;$2:$2),B_MSK[[#This Row],[//]]))</f>
        <v>570000</v>
      </c>
      <c r="O361" s="3">
        <f ca="1">IF(B_MSK[[#This Row],[//]]="","",IF(INDEX(INDIRECT(DIR&amp;$2:$2),B_MSK[[#This Row],[//]])=0,"",INDEX(INDIRECT(DIR&amp;$2:$2),B_MSK[[#This Row],[//]])))</f>
        <v>0.17</v>
      </c>
      <c r="P361" s="3" t="str">
        <f ca="1">IF(B_MSK[[#This Row],[//]]="","",IF(INDEX(INDIRECT(DIR&amp;$2:$2),B_MSK[[#This Row],[//]])=0,"",INDEX(INDIRECT(DIR&amp;$2:$2),B_MSK[[#This Row],[//]])))</f>
        <v/>
      </c>
      <c r="Q361" s="12">
        <f ca="1">IF(B_MSK[[#This Row],[//]]="","",INDEX(INDIRECT(DIR&amp;$2:$2),B_MSK[[#This Row],[//]]))</f>
        <v>473100</v>
      </c>
      <c r="R3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1" s="37">
        <f ca="1">IF(B_MSK[[#This Row],[//]]="","",INDEX(INDIRECT(DIR&amp;$2:$2),B_MSK[[#This Row],[//]]))</f>
        <v>0</v>
      </c>
      <c r="U361" s="38" t="str">
        <f ca="1">IF(SUMIF(B_MSK[NAMA BARANG],B_MSK[[#This Row],[NAMA BARANG]],B_MSK[JMLH BRG])=0,"",SUMIF(B_MSK[NAMA BARANG],B_MSK[[#This Row],[NAMA BARANG]],B_MSK[C]))</f>
        <v/>
      </c>
      <c r="V361" s="7" t="str">
        <f ca="1">IF(B_MSK[[#This Row],[//]]="","",INDEX(INDIRECT(DIR&amp;$2:$2),B_MSK[[#This Row],[//]]))</f>
        <v>KENKO DOUBLE TAPE 48MM HG BLUE CORE (BT)</v>
      </c>
      <c r="W361" s="7" t="str">
        <f ca="1">LOWER(SUBSTITUTE(SUBSTITUTE(SUBSTITUTE(SUBSTITUTE(SUBSTITUTE(SUBSTITUTE(SUBSTITUTE(SUBSTITUTE(SUBSTITUTE(B_MSK[[#This Row],[N.B.nota]]," ",""),"-",""),"(",""),")",""),".",""),",",""),"/",""),"""",""),"+",""))</f>
        <v>kenkodoubletape48mmhgbluecorebt</v>
      </c>
      <c r="X361" s="5" t="str">
        <f ca="1">IF(B_MSK[[#This Row],[N.B.nota]]="","",IF(MATCH(B_MSK[[#This Row],[concat]],[2]!db[NB NOTA_C],0)&gt;0,"ada",0))</f>
        <v>ada</v>
      </c>
      <c r="Y361" s="5" t="str">
        <f ca="1">IF(B_MSK[[#This Row],[N.B.nota]]="","",ADDRESS(ROW(B_MSK[QB]),COLUMN(B_MSK[QB]))&amp;":"&amp;ADDRESS(ROW(),COLUMN(B_MSK[QB])))</f>
        <v>$D$4:$D$361</v>
      </c>
      <c r="Z361" s="5">
        <f ca="1">IF(B_MSK[[#This Row],[concat]]="","",MATCH(B_MSK[[#This Row],[concat]],[2]!db[NB NOTA_C],0)+1)</f>
        <v>1142</v>
      </c>
      <c r="AA361" s="5" t="str">
        <f ca="1">IF(B_MSK[[#This Row],[//]]="","",HYPERLINK("[D:\kerja\BANK EXP\BARU\DB.XLSX]DB!e"&amp;B_MSK[[#This Row],[DB_ROW]],"&gt;"))</f>
        <v>&gt;</v>
      </c>
      <c r="AB361" s="30" t="str">
        <f ca="1">MID(B_MSK[[#This Row],[/ STN_1]],FIND(" ",B_MSK[[#This Row],[/ STN_1]])+1,LEN(B_MSK[[#This Row],[/ STN_1]]))</f>
        <v>ROL</v>
      </c>
      <c r="AC361" s="11">
        <f ca="1">IF(B_MSK[[#This Row],[//]]="","",IF(B_MSK[[#This Row],[ JUMLAH ]]="","",IF(B_MSK[[#This Row],[C]]="",B_MSK[[#This Row],[HARGA CTN]]/B_MSK[[#This Row],[JMLH BRG]],B_MSK[[#This Row],[HARGA CTN]]/B_MSK[[#This Row],[A_1]])))</f>
        <v>9500</v>
      </c>
      <c r="AD3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ROL</v>
      </c>
      <c r="AE3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1" s="15" t="str">
        <f ca="1">IF(B_MSK[[#This Row],[HARGA_2]]="","",IF(MID(B_MSK[[#This Row],[/ STN_2]],FIND(" ",B_MSK[[#This Row],[/ STN_2]])+1,LEN(B_MSK[[#This Row],[/ STN_2]]))="LSN",B_MSK[[#This Row],[HARGA_2]]/12,""))</f>
        <v/>
      </c>
      <c r="AH361" s="7" t="str">
        <f ca="1">IF(B_MSK[[#This Row],[HARGA_3]]="","","/ "&amp;"PCS")</f>
        <v/>
      </c>
      <c r="AI361" s="15">
        <f ca="1">IF(B_MSK[[#This Row],[HARGA_3]]="",IF(B_MSK[[#This Row],[HARGA_2]]="",IF(B_MSK[[#This Row],[HARGA_1]]="","",B_MSK[[#This Row],[HARGA_1]]),B_MSK[[#This Row],[HARGA_2]]),B_MSK[[#This Row],[HARGA_3]])</f>
        <v>9500</v>
      </c>
      <c r="AJ361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361" s="5" t="str">
        <f ca="1">IF(B_MSK[[#This Row],[//]]="","",SUBSTITUTE(SUBSTITUTE(SUBSTITUTE(B_MSK[[#This Row],[QTY/ CTN]]," ","_",2),"(",""),")","")&amp;"_")</f>
        <v>60 ROL_</v>
      </c>
      <c r="AL361" s="5">
        <f ca="1">IF(B_MSK[[#This Row],[A_B]]="","",SEARCH("_",B_MSK[[#This Row],[A_B]]))</f>
        <v>7</v>
      </c>
      <c r="AM361" s="5">
        <f ca="1">IF(B_MSK[[#This Row],[A_B]]="","",LEN(B_MSK[[#This Row],[A_B]]))</f>
        <v>7</v>
      </c>
      <c r="AN361" s="5" t="str">
        <f ca="1">IF(B_MSK[[#This Row],[A_B]]="","",LEFT(B_MSK[[#This Row],[QTY/ CTN]],B_MSK[[#This Row],[A_B_1]]))</f>
        <v>60 ROL</v>
      </c>
      <c r="AO361" s="5" t="str">
        <f ca="1">IF(B_MSK[[#This Row],[A_B]]="","",LEFT(B_MSK[[#This Row],[A_]],SEARCH(" ",B_MSK[[#This Row],[A_]])-1))</f>
        <v>60</v>
      </c>
      <c r="AP361" s="5" t="str">
        <f ca="1">IF(B_MSK[[#This Row],[A_B]]="","",RIGHT(B_MSK[[#This Row],[A_]],LEN(B_MSK[[#This Row],[A_]])-SEARCH(" ",B_MSK[[#This Row],[A_]])))</f>
        <v>ROL</v>
      </c>
      <c r="AQ3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1" s="5" t="str">
        <f ca="1">IF(B_MSK[[#This Row],[B_]]="","",LEFT(B_MSK[[#This Row],[B_]],SEARCH(" ",B_MSK[[#This Row],[B_]])))</f>
        <v/>
      </c>
      <c r="AS361" s="5" t="str">
        <f ca="1">IF(B_MSK[[#This Row],[B_]]="","",RIGHT(B_MSK[[#This Row],[B_]],LEN(B_MSK[[#This Row],[B_]])-SEARCH(" ",B_MSK[[#This Row],[B_]])))</f>
        <v/>
      </c>
      <c r="AT361" s="5" t="str">
        <f ca="1">IF(B_MSK[[#This Row],[B_2]]="LSN",12,"")</f>
        <v/>
      </c>
      <c r="AU361" s="5" t="str">
        <f ca="1">IF(B_MSK[[#This Row],[C_1]]="","","PCS")</f>
        <v/>
      </c>
      <c r="AV361" s="5">
        <f ca="1">IF(B_MSK[[#This Row],[A_1]]="","",B_MSK[[#This Row],[A_1]]*IF(B_MSK[[#This Row],[B_1]]="",1,B_MSK[[#This Row],[B_1]])*IF(B_MSK[[#This Row],[C_1]]="",1,B_MSK[[#This Row],[C_1]]))</f>
        <v>60</v>
      </c>
      <c r="AW361" s="5" t="str">
        <f ca="1">IF(B_MSK[[#This Row],[C_2]]="",IF(B_MSK[[#This Row],[B_2]]="",IF(B_MSK[[#This Row],[A_2]]="","",B_MSK[[#This Row],[A_2]]),B_MSK[[#This Row],[B_2]]),B_MSK[[#This Row],[C_2]])</f>
        <v>ROL</v>
      </c>
      <c r="AX361" s="2">
        <f ca="1">IF(ISNUMBER(B_MSK[[#This Row],[TANGGAL DATANG]]),B_MSK[[#This Row],[TANGGAL DATANG]],AX360)</f>
        <v>44938</v>
      </c>
      <c r="AY361" s="5" t="e">
        <f ca="1">IF(B_MSK[[#This Row],[DB_ROW]]="","",INDEX([3]!db[JENIS],B_MSK[[#This Row],[DB_ROW]]-1))</f>
        <v>#REF!</v>
      </c>
      <c r="AZ361" s="5">
        <f ca="1">IF(B_MSK[[#This Row],[A_1]]="","",B_MSK[[#This Row],[A_1]])*1</f>
        <v>60</v>
      </c>
      <c r="BA361" s="5" t="str">
        <f ca="1">IF(B_MSK[[#This Row],[//]]="","",INDEX(INDIRECT(DIR&amp;$2:$2),B_MSK[[#This Row],[//]]))</f>
        <v>ARTO MORO</v>
      </c>
      <c r="BB361" s="5" t="str">
        <f ca="1">CONCATENATE(B_MSK[[#This Row],[concat]],B_MSK[[#This Row],[HARGA_X]],B_MSK[[#This Row],[SAT]])</f>
        <v>kenkodoubletape48mmhgbluecorebt9500</v>
      </c>
    </row>
    <row r="362" spans="1:54" x14ac:dyDescent="0.25">
      <c r="A362" s="6" t="s">
        <v>128</v>
      </c>
      <c r="B362" s="5" t="str">
        <f ca="1">IF(B_MSK[[#This Row],[N_ID]]="","",INDEX(INDIRECT(DIR&amp;$2:$2),MATCH(B_MSK[[#This Row],[N_ID]],INDIRECT(DIR&amp;"!NOTA[ID_P]"),0)))</f>
        <v/>
      </c>
      <c r="C362" s="5" t="str">
        <f ca="1">IF(B_MSK[[#This Row],[//]]="","",HYPERLINK("["&amp;SUBSTITUTE(DIR,"'","")&amp;"]NOTA!D"&amp;B_MSK[[#This Row],[//]]+2,"&gt;"))</f>
        <v>&gt;</v>
      </c>
      <c r="D362" s="5" t="str">
        <f ca="1">IF(B_MSK[[#This Row],[N_ID]]="","",COUNTIF(INDIRECT(DIR&amp;"!NOTA[ID_H]"),B_MSK[[#This Row],[ID NOTA]]))</f>
        <v/>
      </c>
      <c r="E36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359</v>
      </c>
      <c r="F3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2" s="7" t="str">
        <f ca="1">IF(B_MSK[[#This Row],[stt]]="ada",INDEX([2]!db[NB BM],B_MSK[DB_ROW]-1),"")</f>
        <v>Tipe-ex Kenko KE-826 M</v>
      </c>
      <c r="H362" s="7" t="str">
        <f ca="1">IF(B_MSK[[#This Row],[//]]="","",INDEX(INDIRECT(DIR&amp;$2:$2),B_MSK[[#This Row],[//]]))</f>
        <v>KENKO SINAR INDONESIA</v>
      </c>
      <c r="I362" s="27" t="str">
        <f ca="1">IF(B_MSK[[#This Row],[//]]="","",INDEX(INDIRECT(DB_PATH&amp;$2:$2),B_MSK[[#This Row],[DB_ROW]]-1))</f>
        <v>36 LSN</v>
      </c>
      <c r="J362" s="5">
        <f ca="1">IF(B_MSK[[#This Row],[//]]="","",IF(INDEX(INDIRECT(DIR&amp;$2:$2),B_MSK[[#This Row],[//]])="","",INDEX(INDIRECT(DIR&amp;$2:$2),B_MSK[[#This Row],[//]])))</f>
        <v>2</v>
      </c>
      <c r="K362" s="5" t="str">
        <f ca="1">IF(B_MSK[[#This Row],[//]]="","",IF(INDEX(INDIRECT(DIR&amp;$2:$2),B_MSK[[#This Row],[//]])="","",INDEX(INDIRECT(DIR&amp;$2:$2),B_MSK[[#This Row],[//]])))</f>
        <v/>
      </c>
      <c r="L362" s="5" t="str">
        <f ca="1">IF(B_MSK[[#This Row],[//]]="","",IF(INDEX(INDIRECT(DIR&amp;$2:$2),B_MSK[[#This Row],[//]])="","",INDEX(INDIRECT(DIR&amp;$2:$2),B_MSK[[#This Row],[//]])))</f>
        <v/>
      </c>
      <c r="M362" s="13">
        <f ca="1">IF(B_MSK[[#This Row],[//]]="","",INDEX(INDIRECT(DIR&amp;$2:$2),B_MSK[[#This Row],[//]]))</f>
        <v>0</v>
      </c>
      <c r="N362" s="13">
        <f ca="1">IF(OR(B_MSK[[#This Row],[//]]="",),"",INDEX(INDIRECT(DIR&amp;$2:$2),B_MSK[[#This Row],[//]]))</f>
        <v>2170800</v>
      </c>
      <c r="O362" s="3">
        <f ca="1">IF(B_MSK[[#This Row],[//]]="","",IF(INDEX(INDIRECT(DIR&amp;$2:$2),B_MSK[[#This Row],[//]])=0,"",INDEX(INDIRECT(DIR&amp;$2:$2),B_MSK[[#This Row],[//]])))</f>
        <v>0.17</v>
      </c>
      <c r="P362" s="3" t="str">
        <f ca="1">IF(B_MSK[[#This Row],[//]]="","",IF(INDEX(INDIRECT(DIR&amp;$2:$2),B_MSK[[#This Row],[//]])=0,"",INDEX(INDIRECT(DIR&amp;$2:$2),B_MSK[[#This Row],[//]])))</f>
        <v/>
      </c>
      <c r="Q362" s="12">
        <f ca="1">IF(B_MSK[[#This Row],[//]]="","",INDEX(INDIRECT(DIR&amp;$2:$2),B_MSK[[#This Row],[//]]))</f>
        <v>3603528</v>
      </c>
      <c r="R3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2" s="37">
        <f ca="1">IF(B_MSK[[#This Row],[//]]="","",INDEX(INDIRECT(DIR&amp;$2:$2),B_MSK[[#This Row],[//]]))</f>
        <v>0</v>
      </c>
      <c r="U362" s="38" t="str">
        <f ca="1">IF(SUMIF(B_MSK[NAMA BARANG],B_MSK[[#This Row],[NAMA BARANG]],B_MSK[JMLH BRG])=0,"",SUMIF(B_MSK[NAMA BARANG],B_MSK[[#This Row],[NAMA BARANG]],B_MSK[C]))</f>
        <v/>
      </c>
      <c r="V362" s="7" t="str">
        <f ca="1">IF(B_MSK[[#This Row],[//]]="","",INDEX(INDIRECT(DIR&amp;$2:$2),B_MSK[[#This Row],[//]]))</f>
        <v>KENKO CORRECTION FLUID KE-826 M</v>
      </c>
      <c r="W362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kenkocorrectionfluidke826m</v>
      </c>
      <c r="X362" s="5" t="str">
        <f ca="1">IF(B_MSK[[#This Row],[N.B.nota]]="","",IF(MATCH(B_MSK[[#This Row],[concat]],[2]!db[NB NOTA_C],0)&gt;0,"ada",0))</f>
        <v>ada</v>
      </c>
      <c r="Y362" s="5" t="str">
        <f ca="1">IF(B_MSK[[#This Row],[N.B.nota]]="","",ADDRESS(ROW(B_MSK[QB]),COLUMN(B_MSK[QB]))&amp;":"&amp;ADDRESS(ROW(),COLUMN(B_MSK[QB])))</f>
        <v>$D$4:$D$362</v>
      </c>
      <c r="Z362" s="5">
        <f ca="1">IF(B_MSK[[#This Row],[concat]]="","",MATCH(B_MSK[[#This Row],[concat]],[2]!db[NB NOTA_C],0)+1)</f>
        <v>1107</v>
      </c>
      <c r="AA362" s="5" t="str">
        <f ca="1">IF(B_MSK[[#This Row],[//]]="","",HYPERLINK("[D:\kerja\BANK EXP\BARU\DB.XLSX]DB!e"&amp;B_MSK[[#This Row],[DB_ROW]],"&gt;"))</f>
        <v>&gt;</v>
      </c>
      <c r="AB362" s="30" t="str">
        <f ca="1">MID(B_MSK[[#This Row],[/ STN_1]],FIND(" ",B_MSK[[#This Row],[/ STN_1]])+1,LEN(B_MSK[[#This Row],[/ STN_1]]))</f>
        <v>LSN</v>
      </c>
      <c r="AC362" s="11">
        <f ca="1">IF(B_MSK[[#This Row],[//]]="","",IF(B_MSK[[#This Row],[ JUMLAH ]]="","",IF(B_MSK[[#This Row],[C]]="",B_MSK[[#This Row],[HARGA CTN]]/B_MSK[[#This Row],[JMLH BRG]],B_MSK[[#This Row],[HARGA CTN]]/B_MSK[[#This Row],[A_1]])))</f>
        <v>60300</v>
      </c>
      <c r="AD3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6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5025</v>
      </c>
      <c r="AF36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62" s="15" t="str">
        <f ca="1">IF(B_MSK[[#This Row],[HARGA_2]]="","",IF(MID(B_MSK[[#This Row],[/ STN_2]],FIND(" ",B_MSK[[#This Row],[/ STN_2]])+1,LEN(B_MSK[[#This Row],[/ STN_2]]))="LSN",B_MSK[[#This Row],[HARGA_2]]/12,""))</f>
        <v/>
      </c>
      <c r="AH362" s="7" t="str">
        <f ca="1">IF(B_MSK[[#This Row],[HARGA_3]]="","","/ "&amp;"PCS")</f>
        <v/>
      </c>
      <c r="AI362" s="15">
        <f ca="1">IF(B_MSK[[#This Row],[HARGA_3]]="",IF(B_MSK[[#This Row],[HARGA_2]]="",IF(B_MSK[[#This Row],[HARGA_1]]="","",B_MSK[[#This Row],[HARGA_1]]),B_MSK[[#This Row],[HARGA_2]]),B_MSK[[#This Row],[HARGA_3]])</f>
        <v>5025</v>
      </c>
      <c r="AJ36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2" s="5" t="str">
        <f ca="1">IF(B_MSK[[#This Row],[//]]="","",SUBSTITUTE(SUBSTITUTE(SUBSTITUTE(B_MSK[[#This Row],[QTY/ CTN]]," ","_",2),"(",""),")","")&amp;"_")</f>
        <v>36 LSN_</v>
      </c>
      <c r="AL362" s="5">
        <f ca="1">IF(B_MSK[[#This Row],[A_B]]="","",SEARCH("_",B_MSK[[#This Row],[A_B]]))</f>
        <v>7</v>
      </c>
      <c r="AM362" s="5">
        <f ca="1">IF(B_MSK[[#This Row],[A_B]]="","",LEN(B_MSK[[#This Row],[A_B]]))</f>
        <v>7</v>
      </c>
      <c r="AN362" s="5" t="str">
        <f ca="1">IF(B_MSK[[#This Row],[A_B]]="","",LEFT(B_MSK[[#This Row],[QTY/ CTN]],B_MSK[[#This Row],[A_B_1]]))</f>
        <v>36 LSN</v>
      </c>
      <c r="AO362" s="5" t="str">
        <f ca="1">IF(B_MSK[[#This Row],[A_B]]="","",LEFT(B_MSK[[#This Row],[A_]],SEARCH(" ",B_MSK[[#This Row],[A_]])-1))</f>
        <v>36</v>
      </c>
      <c r="AP362" s="5" t="str">
        <f ca="1">IF(B_MSK[[#This Row],[A_B]]="","",RIGHT(B_MSK[[#This Row],[A_]],LEN(B_MSK[[#This Row],[A_]])-SEARCH(" ",B_MSK[[#This Row],[A_]])))</f>
        <v>LSN</v>
      </c>
      <c r="AQ3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62" s="5" t="str">
        <f ca="1">IF(B_MSK[[#This Row],[B_]]="","",LEFT(B_MSK[[#This Row],[B_]],SEARCH(" ",B_MSK[[#This Row],[B_]])))</f>
        <v xml:space="preserve">12 </v>
      </c>
      <c r="AS362" s="5" t="str">
        <f ca="1">IF(B_MSK[[#This Row],[B_]]="","",RIGHT(B_MSK[[#This Row],[B_]],LEN(B_MSK[[#This Row],[B_]])-SEARCH(" ",B_MSK[[#This Row],[B_]])))</f>
        <v>PCS</v>
      </c>
      <c r="AT362" s="5" t="str">
        <f ca="1">IF(B_MSK[[#This Row],[B_2]]="LSN",12,"")</f>
        <v/>
      </c>
      <c r="AU362" s="5" t="str">
        <f ca="1">IF(B_MSK[[#This Row],[C_1]]="","","PCS")</f>
        <v/>
      </c>
      <c r="AV362" s="5">
        <f ca="1">IF(B_MSK[[#This Row],[A_1]]="","",B_MSK[[#This Row],[A_1]]*IF(B_MSK[[#This Row],[B_1]]="",1,B_MSK[[#This Row],[B_1]])*IF(B_MSK[[#This Row],[C_1]]="",1,B_MSK[[#This Row],[C_1]]))</f>
        <v>432</v>
      </c>
      <c r="AW362" s="5" t="str">
        <f ca="1">IF(B_MSK[[#This Row],[C_2]]="",IF(B_MSK[[#This Row],[B_2]]="",IF(B_MSK[[#This Row],[A_2]]="","",B_MSK[[#This Row],[A_2]]),B_MSK[[#This Row],[B_2]]),B_MSK[[#This Row],[C_2]])</f>
        <v>PCS</v>
      </c>
      <c r="AX362" s="2">
        <f ca="1">IF(ISNUMBER(B_MSK[[#This Row],[TANGGAL DATANG]]),B_MSK[[#This Row],[TANGGAL DATANG]],AX361)</f>
        <v>44938</v>
      </c>
      <c r="AY362" s="5" t="e">
        <f ca="1">IF(B_MSK[[#This Row],[DB_ROW]]="","",INDEX([3]!db[JENIS],B_MSK[[#This Row],[DB_ROW]]-1))</f>
        <v>#REF!</v>
      </c>
      <c r="AZ362" s="5">
        <f ca="1">IF(B_MSK[[#This Row],[A_1]]="","",B_MSK[[#This Row],[A_1]])*1</f>
        <v>36</v>
      </c>
      <c r="BA362" s="5" t="str">
        <f ca="1">IF(B_MSK[[#This Row],[//]]="","",INDEX(INDIRECT(DIR&amp;$2:$2),B_MSK[[#This Row],[//]]))</f>
        <v>ARTO MORO</v>
      </c>
      <c r="BB362" s="5" t="str">
        <f ca="1">CONCATENATE(B_MSK[[#This Row],[concat]],B_MSK[[#This Row],[HARGA_X]],B_MSK[[#This Row],[SAT]])</f>
        <v>kenkocorrectionfluidke826m5025</v>
      </c>
    </row>
    <row r="363" spans="1:54" x14ac:dyDescent="0.25">
      <c r="A363" s="6" t="s">
        <v>128</v>
      </c>
      <c r="B363" s="5" t="str">
        <f ca="1">IF(B_MSK[[#This Row],[N_ID]]="","",INDEX(INDIRECT(DIR&amp;$2:$2),MATCH(B_MSK[[#This Row],[N_ID]],INDIRECT(DIR&amp;"!NOTA[ID_P]"),0)))</f>
        <v/>
      </c>
      <c r="C363" s="5" t="str">
        <f ca="1">IF(B_MSK[[#This Row],[//]]="","",HYPERLINK("["&amp;SUBSTITUTE(DIR,"'","")&amp;"]NOTA!D"&amp;B_MSK[[#This Row],[//]]+2,"&gt;"))</f>
        <v>&gt;</v>
      </c>
      <c r="D363" s="5" t="str">
        <f ca="1">IF(B_MSK[[#This Row],[N_ID]]="","",COUNTIF(INDIRECT(DIR&amp;"!NOTA[ID_H]"),B_MSK[[#This Row],[ID NOTA]]))</f>
        <v/>
      </c>
      <c r="E3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360</v>
      </c>
      <c r="F3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3" s="7" t="str">
        <f ca="1">IF(B_MSK[[#This Row],[stt]]="ada",INDEX([2]!db[NB BM],B_MSK[DB_ROW]-1),"")</f>
        <v>L Leaf Kenko A5-LL 50-2070</v>
      </c>
      <c r="H363" s="7" t="str">
        <f ca="1">IF(B_MSK[[#This Row],[//]]="","",INDEX(INDIRECT(DIR&amp;$2:$2),B_MSK[[#This Row],[//]]))</f>
        <v>KENKO SINAR INDONESIA</v>
      </c>
      <c r="I363" s="27" t="str">
        <f ca="1">IF(B_MSK[[#This Row],[//]]="","",INDEX(INDIRECT(DB_PATH&amp;$2:$2),B_MSK[[#This Row],[DB_ROW]]-1))</f>
        <v>192 PCS</v>
      </c>
      <c r="J363" s="5">
        <f ca="1">IF(B_MSK[[#This Row],[//]]="","",IF(INDEX(INDIRECT(DIR&amp;$2:$2),B_MSK[[#This Row],[//]])="","",INDEX(INDIRECT(DIR&amp;$2:$2),B_MSK[[#This Row],[//]])))</f>
        <v>1</v>
      </c>
      <c r="K363" s="5" t="str">
        <f ca="1">IF(B_MSK[[#This Row],[//]]="","",IF(INDEX(INDIRECT(DIR&amp;$2:$2),B_MSK[[#This Row],[//]])="","",INDEX(INDIRECT(DIR&amp;$2:$2),B_MSK[[#This Row],[//]])))</f>
        <v/>
      </c>
      <c r="L363" s="5" t="str">
        <f ca="1">IF(B_MSK[[#This Row],[//]]="","",IF(INDEX(INDIRECT(DIR&amp;$2:$2),B_MSK[[#This Row],[//]])="","",INDEX(INDIRECT(DIR&amp;$2:$2),B_MSK[[#This Row],[//]])))</f>
        <v/>
      </c>
      <c r="M363" s="13">
        <f ca="1">IF(B_MSK[[#This Row],[//]]="","",INDEX(INDIRECT(DIR&amp;$2:$2),B_MSK[[#This Row],[//]]))</f>
        <v>0</v>
      </c>
      <c r="N363" s="13">
        <f ca="1">IF(OR(B_MSK[[#This Row],[//]]="",),"",INDEX(INDIRECT(DIR&amp;$2:$2),B_MSK[[#This Row],[//]]))</f>
        <v>844800</v>
      </c>
      <c r="O363" s="3">
        <f ca="1">IF(B_MSK[[#This Row],[//]]="","",IF(INDEX(INDIRECT(DIR&amp;$2:$2),B_MSK[[#This Row],[//]])=0,"",INDEX(INDIRECT(DIR&amp;$2:$2),B_MSK[[#This Row],[//]])))</f>
        <v>0.17</v>
      </c>
      <c r="P363" s="3" t="str">
        <f ca="1">IF(B_MSK[[#This Row],[//]]="","",IF(INDEX(INDIRECT(DIR&amp;$2:$2),B_MSK[[#This Row],[//]])=0,"",INDEX(INDIRECT(DIR&amp;$2:$2),B_MSK[[#This Row],[//]])))</f>
        <v/>
      </c>
      <c r="Q363" s="12">
        <f ca="1">IF(B_MSK[[#This Row],[//]]="","",INDEX(INDIRECT(DIR&amp;$2:$2),B_MSK[[#This Row],[//]]))</f>
        <v>701184</v>
      </c>
      <c r="R3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3" s="37">
        <f ca="1">IF(B_MSK[[#This Row],[//]]="","",INDEX(INDIRECT(DIR&amp;$2:$2),B_MSK[[#This Row],[//]]))</f>
        <v>0</v>
      </c>
      <c r="U363" s="38" t="str">
        <f ca="1">IF(SUMIF(B_MSK[NAMA BARANG],B_MSK[[#This Row],[NAMA BARANG]],B_MSK[JMLH BRG])=0,"",SUMIF(B_MSK[NAMA BARANG],B_MSK[[#This Row],[NAMA BARANG]],B_MSK[C]))</f>
        <v/>
      </c>
      <c r="V363" s="7" t="str">
        <f ca="1">IF(B_MSK[[#This Row],[//]]="","",INDEX(INDIRECT(DIR&amp;$2:$2),B_MSK[[#This Row],[//]]))</f>
        <v>KENKO LOOSE LEAF A5-LL 50-2070</v>
      </c>
      <c r="W363" s="7" t="str">
        <f ca="1">LOWER(SUBSTITUTE(SUBSTITUTE(SUBSTITUTE(SUBSTITUTE(SUBSTITUTE(SUBSTITUTE(SUBSTITUTE(SUBSTITUTE(SUBSTITUTE(B_MSK[[#This Row],[N.B.nota]]," ",""),"-",""),"(",""),")",""),".",""),",",""),"/",""),"""",""),"+",""))</f>
        <v>kenkolooseleafa5ll502070</v>
      </c>
      <c r="X363" s="5" t="str">
        <f ca="1">IF(B_MSK[[#This Row],[N.B.nota]]="","",IF(MATCH(B_MSK[[#This Row],[concat]],[2]!db[NB NOTA_C],0)&gt;0,"ada",0))</f>
        <v>ada</v>
      </c>
      <c r="Y363" s="5" t="str">
        <f ca="1">IF(B_MSK[[#This Row],[N.B.nota]]="","",ADDRESS(ROW(B_MSK[QB]),COLUMN(B_MSK[QB]))&amp;":"&amp;ADDRESS(ROW(),COLUMN(B_MSK[QB])))</f>
        <v>$D$4:$D$363</v>
      </c>
      <c r="Z363" s="5">
        <f ca="1">IF(B_MSK[[#This Row],[concat]]="","",MATCH(B_MSK[[#This Row],[concat]],[2]!db[NB NOTA_C],0)+1)</f>
        <v>1215</v>
      </c>
      <c r="AA363" s="5" t="str">
        <f ca="1">IF(B_MSK[[#This Row],[//]]="","",HYPERLINK("[D:\kerja\BANK EXP\BARU\DB.XLSX]DB!e"&amp;B_MSK[[#This Row],[DB_ROW]],"&gt;"))</f>
        <v>&gt;</v>
      </c>
      <c r="AB363" s="30" t="str">
        <f ca="1">MID(B_MSK[[#This Row],[/ STN_1]],FIND(" ",B_MSK[[#This Row],[/ STN_1]])+1,LEN(B_MSK[[#This Row],[/ STN_1]]))</f>
        <v>PCS</v>
      </c>
      <c r="AC363" s="11">
        <f ca="1">IF(B_MSK[[#This Row],[//]]="","",IF(B_MSK[[#This Row],[ JUMLAH ]]="","",IF(B_MSK[[#This Row],[C]]="",B_MSK[[#This Row],[HARGA CTN]]/B_MSK[[#This Row],[JMLH BRG]],B_MSK[[#This Row],[HARGA CTN]]/B_MSK[[#This Row],[A_1]])))</f>
        <v>4400</v>
      </c>
      <c r="AD3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3" s="15" t="str">
        <f ca="1">IF(B_MSK[[#This Row],[HARGA_2]]="","",IF(MID(B_MSK[[#This Row],[/ STN_2]],FIND(" ",B_MSK[[#This Row],[/ STN_2]])+1,LEN(B_MSK[[#This Row],[/ STN_2]]))="LSN",B_MSK[[#This Row],[HARGA_2]]/12,""))</f>
        <v/>
      </c>
      <c r="AH363" s="7" t="str">
        <f ca="1">IF(B_MSK[[#This Row],[HARGA_3]]="","","/ "&amp;"PCS")</f>
        <v/>
      </c>
      <c r="AI363" s="15">
        <f ca="1">IF(B_MSK[[#This Row],[HARGA_3]]="",IF(B_MSK[[#This Row],[HARGA_2]]="",IF(B_MSK[[#This Row],[HARGA_1]]="","",B_MSK[[#This Row],[HARGA_1]]),B_MSK[[#This Row],[HARGA_2]]),B_MSK[[#This Row],[HARGA_3]])</f>
        <v>4400</v>
      </c>
      <c r="AJ36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3" s="5" t="str">
        <f ca="1">IF(B_MSK[[#This Row],[//]]="","",SUBSTITUTE(SUBSTITUTE(SUBSTITUTE(B_MSK[[#This Row],[QTY/ CTN]]," ","_",2),"(",""),")","")&amp;"_")</f>
        <v>192 PCS_</v>
      </c>
      <c r="AL363" s="5">
        <f ca="1">IF(B_MSK[[#This Row],[A_B]]="","",SEARCH("_",B_MSK[[#This Row],[A_B]]))</f>
        <v>8</v>
      </c>
      <c r="AM363" s="5">
        <f ca="1">IF(B_MSK[[#This Row],[A_B]]="","",LEN(B_MSK[[#This Row],[A_B]]))</f>
        <v>8</v>
      </c>
      <c r="AN363" s="5" t="str">
        <f ca="1">IF(B_MSK[[#This Row],[A_B]]="","",LEFT(B_MSK[[#This Row],[QTY/ CTN]],B_MSK[[#This Row],[A_B_1]]))</f>
        <v>192 PCS</v>
      </c>
      <c r="AO363" s="5" t="str">
        <f ca="1">IF(B_MSK[[#This Row],[A_B]]="","",LEFT(B_MSK[[#This Row],[A_]],SEARCH(" ",B_MSK[[#This Row],[A_]])-1))</f>
        <v>192</v>
      </c>
      <c r="AP363" s="5" t="str">
        <f ca="1">IF(B_MSK[[#This Row],[A_B]]="","",RIGHT(B_MSK[[#This Row],[A_]],LEN(B_MSK[[#This Row],[A_]])-SEARCH(" ",B_MSK[[#This Row],[A_]])))</f>
        <v>PCS</v>
      </c>
      <c r="AQ3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3" s="5" t="str">
        <f ca="1">IF(B_MSK[[#This Row],[B_]]="","",LEFT(B_MSK[[#This Row],[B_]],SEARCH(" ",B_MSK[[#This Row],[B_]])))</f>
        <v/>
      </c>
      <c r="AS363" s="5" t="str">
        <f ca="1">IF(B_MSK[[#This Row],[B_]]="","",RIGHT(B_MSK[[#This Row],[B_]],LEN(B_MSK[[#This Row],[B_]])-SEARCH(" ",B_MSK[[#This Row],[B_]])))</f>
        <v/>
      </c>
      <c r="AT363" s="5" t="str">
        <f ca="1">IF(B_MSK[[#This Row],[B_2]]="LSN",12,"")</f>
        <v/>
      </c>
      <c r="AU363" s="5" t="str">
        <f ca="1">IF(B_MSK[[#This Row],[C_1]]="","","PCS")</f>
        <v/>
      </c>
      <c r="AV363" s="5">
        <f ca="1">IF(B_MSK[[#This Row],[A_1]]="","",B_MSK[[#This Row],[A_1]]*IF(B_MSK[[#This Row],[B_1]]="",1,B_MSK[[#This Row],[B_1]])*IF(B_MSK[[#This Row],[C_1]]="",1,B_MSK[[#This Row],[C_1]]))</f>
        <v>192</v>
      </c>
      <c r="AW363" s="5" t="str">
        <f ca="1">IF(B_MSK[[#This Row],[C_2]]="",IF(B_MSK[[#This Row],[B_2]]="",IF(B_MSK[[#This Row],[A_2]]="","",B_MSK[[#This Row],[A_2]]),B_MSK[[#This Row],[B_2]]),B_MSK[[#This Row],[C_2]])</f>
        <v>PCS</v>
      </c>
      <c r="AX363" s="2">
        <f ca="1">IF(ISNUMBER(B_MSK[[#This Row],[TANGGAL DATANG]]),B_MSK[[#This Row],[TANGGAL DATANG]],AX362)</f>
        <v>44938</v>
      </c>
      <c r="AY363" s="5" t="e">
        <f ca="1">IF(B_MSK[[#This Row],[DB_ROW]]="","",INDEX([3]!db[JENIS],B_MSK[[#This Row],[DB_ROW]]-1))</f>
        <v>#REF!</v>
      </c>
      <c r="AZ363" s="5">
        <f ca="1">IF(B_MSK[[#This Row],[A_1]]="","",B_MSK[[#This Row],[A_1]])*1</f>
        <v>192</v>
      </c>
      <c r="BA363" s="5" t="str">
        <f ca="1">IF(B_MSK[[#This Row],[//]]="","",INDEX(INDIRECT(DIR&amp;$2:$2),B_MSK[[#This Row],[//]]))</f>
        <v>ARTO MORO</v>
      </c>
      <c r="BB363" s="5" t="str">
        <f ca="1">CONCATENATE(B_MSK[[#This Row],[concat]],B_MSK[[#This Row],[HARGA_X]],B_MSK[[#This Row],[SAT]])</f>
        <v>kenkolooseleafa5ll5020704400</v>
      </c>
    </row>
    <row r="364" spans="1:54" x14ac:dyDescent="0.25">
      <c r="A364" s="6" t="s">
        <v>128</v>
      </c>
      <c r="B364" s="5" t="str">
        <f ca="1">IF(B_MSK[[#This Row],[N_ID]]="","",INDEX(INDIRECT(DIR&amp;$2:$2),MATCH(B_MSK[[#This Row],[N_ID]],INDIRECT(DIR&amp;"!NOTA[ID_P]"),0)))</f>
        <v/>
      </c>
      <c r="C364" s="5" t="str">
        <f ca="1">IF(B_MSK[[#This Row],[//]]="","",HYPERLINK("["&amp;SUBSTITUTE(DIR,"'","")&amp;"]NOTA!D"&amp;B_MSK[[#This Row],[//]]+2,"&gt;"))</f>
        <v>&gt;</v>
      </c>
      <c r="D364" s="5" t="str">
        <f ca="1">IF(B_MSK[[#This Row],[N_ID]]="","",COUNTIF(INDIRECT(DIR&amp;"!NOTA[ID_H]"),B_MSK[[#This Row],[ID NOTA]]))</f>
        <v/>
      </c>
      <c r="E36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361</v>
      </c>
      <c r="F3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4" s="7" t="str">
        <f ca="1">IF(B_MSK[[#This Row],[stt]]="ada",INDEX([2]!db[NB BM],B_MSK[DB_ROW]-1),"")</f>
        <v>L Leaf Kenko B5-LL 100-2670</v>
      </c>
      <c r="H364" s="7" t="str">
        <f ca="1">IF(B_MSK[[#This Row],[//]]="","",INDEX(INDIRECT(DIR&amp;$2:$2),B_MSK[[#This Row],[//]]))</f>
        <v>KENKO SINAR INDONESIA</v>
      </c>
      <c r="I364" s="27" t="str">
        <f ca="1">IF(B_MSK[[#This Row],[//]]="","",INDEX(INDIRECT(DB_PATH&amp;$2:$2),B_MSK[[#This Row],[DB_ROW]]-1))</f>
        <v>80 PCS</v>
      </c>
      <c r="J364" s="5">
        <f ca="1">IF(B_MSK[[#This Row],[//]]="","",IF(INDEX(INDIRECT(DIR&amp;$2:$2),B_MSK[[#This Row],[//]])="","",INDEX(INDIRECT(DIR&amp;$2:$2),B_MSK[[#This Row],[//]])))</f>
        <v>1</v>
      </c>
      <c r="K364" s="5" t="str">
        <f ca="1">IF(B_MSK[[#This Row],[//]]="","",IF(INDEX(INDIRECT(DIR&amp;$2:$2),B_MSK[[#This Row],[//]])="","",INDEX(INDIRECT(DIR&amp;$2:$2),B_MSK[[#This Row],[//]])))</f>
        <v/>
      </c>
      <c r="L364" s="5" t="str">
        <f ca="1">IF(B_MSK[[#This Row],[//]]="","",IF(INDEX(INDIRECT(DIR&amp;$2:$2),B_MSK[[#This Row],[//]])="","",INDEX(INDIRECT(DIR&amp;$2:$2),B_MSK[[#This Row],[//]])))</f>
        <v/>
      </c>
      <c r="M364" s="13">
        <f ca="1">IF(B_MSK[[#This Row],[//]]="","",INDEX(INDIRECT(DIR&amp;$2:$2),B_MSK[[#This Row],[//]]))</f>
        <v>0</v>
      </c>
      <c r="N364" s="13">
        <f ca="1">IF(OR(B_MSK[[#This Row],[//]]="",),"",INDEX(INDIRECT(DIR&amp;$2:$2),B_MSK[[#This Row],[//]]))</f>
        <v>1040000</v>
      </c>
      <c r="O364" s="3">
        <f ca="1">IF(B_MSK[[#This Row],[//]]="","",IF(INDEX(INDIRECT(DIR&amp;$2:$2),B_MSK[[#This Row],[//]])=0,"",INDEX(INDIRECT(DIR&amp;$2:$2),B_MSK[[#This Row],[//]])))</f>
        <v>0.17</v>
      </c>
      <c r="P364" s="3" t="str">
        <f ca="1">IF(B_MSK[[#This Row],[//]]="","",IF(INDEX(INDIRECT(DIR&amp;$2:$2),B_MSK[[#This Row],[//]])=0,"",INDEX(INDIRECT(DIR&amp;$2:$2),B_MSK[[#This Row],[//]])))</f>
        <v/>
      </c>
      <c r="Q364" s="12">
        <f ca="1">IF(B_MSK[[#This Row],[//]]="","",INDEX(INDIRECT(DIR&amp;$2:$2),B_MSK[[#This Row],[//]]))</f>
        <v>863200</v>
      </c>
      <c r="R3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4" s="37">
        <f ca="1">IF(B_MSK[[#This Row],[//]]="","",INDEX(INDIRECT(DIR&amp;$2:$2),B_MSK[[#This Row],[//]]))</f>
        <v>0</v>
      </c>
      <c r="U364" s="38" t="str">
        <f ca="1">IF(SUMIF(B_MSK[NAMA BARANG],B_MSK[[#This Row],[NAMA BARANG]],B_MSK[JMLH BRG])=0,"",SUMIF(B_MSK[NAMA BARANG],B_MSK[[#This Row],[NAMA BARANG]],B_MSK[C]))</f>
        <v/>
      </c>
      <c r="V364" s="7" t="str">
        <f ca="1">IF(B_MSK[[#This Row],[//]]="","",INDEX(INDIRECT(DIR&amp;$2:$2),B_MSK[[#This Row],[//]]))</f>
        <v>KENKO LOOSE LEAF B5-LL 100-2670</v>
      </c>
      <c r="W364" s="7" t="str">
        <f ca="1">LOWER(SUBSTITUTE(SUBSTITUTE(SUBSTITUTE(SUBSTITUTE(SUBSTITUTE(SUBSTITUTE(SUBSTITUTE(SUBSTITUTE(SUBSTITUTE(B_MSK[[#This Row],[N.B.nota]]," ",""),"-",""),"(",""),")",""),".",""),",",""),"/",""),"""",""),"+",""))</f>
        <v>kenkolooseleafb5ll1002670</v>
      </c>
      <c r="X364" s="5" t="str">
        <f ca="1">IF(B_MSK[[#This Row],[N.B.nota]]="","",IF(MATCH(B_MSK[[#This Row],[concat]],[2]!db[NB NOTA_C],0)&gt;0,"ada",0))</f>
        <v>ada</v>
      </c>
      <c r="Y364" s="5" t="str">
        <f ca="1">IF(B_MSK[[#This Row],[N.B.nota]]="","",ADDRESS(ROW(B_MSK[QB]),COLUMN(B_MSK[QB]))&amp;":"&amp;ADDRESS(ROW(),COLUMN(B_MSK[QB])))</f>
        <v>$D$4:$D$364</v>
      </c>
      <c r="Z364" s="5">
        <f ca="1">IF(B_MSK[[#This Row],[concat]]="","",MATCH(B_MSK[[#This Row],[concat]],[2]!db[NB NOTA_C],0)+1)</f>
        <v>1216</v>
      </c>
      <c r="AA364" s="5" t="str">
        <f ca="1">IF(B_MSK[[#This Row],[//]]="","",HYPERLINK("[D:\kerja\BANK EXP\BARU\DB.XLSX]DB!e"&amp;B_MSK[[#This Row],[DB_ROW]],"&gt;"))</f>
        <v>&gt;</v>
      </c>
      <c r="AB364" s="30" t="str">
        <f ca="1">MID(B_MSK[[#This Row],[/ STN_1]],FIND(" ",B_MSK[[#This Row],[/ STN_1]])+1,LEN(B_MSK[[#This Row],[/ STN_1]]))</f>
        <v>PCS</v>
      </c>
      <c r="AC364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3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4" s="15" t="str">
        <f ca="1">IF(B_MSK[[#This Row],[HARGA_2]]="","",IF(MID(B_MSK[[#This Row],[/ STN_2]],FIND(" ",B_MSK[[#This Row],[/ STN_2]])+1,LEN(B_MSK[[#This Row],[/ STN_2]]))="LSN",B_MSK[[#This Row],[HARGA_2]]/12,""))</f>
        <v/>
      </c>
      <c r="AH364" s="7" t="str">
        <f ca="1">IF(B_MSK[[#This Row],[HARGA_3]]="","","/ "&amp;"PCS")</f>
        <v/>
      </c>
      <c r="AI364" s="15">
        <f ca="1">IF(B_MSK[[#This Row],[HARGA_3]]="",IF(B_MSK[[#This Row],[HARGA_2]]="",IF(B_MSK[[#This Row],[HARGA_1]]="","",B_MSK[[#This Row],[HARGA_1]]),B_MSK[[#This Row],[HARGA_2]]),B_MSK[[#This Row],[HARGA_3]])</f>
        <v>13000</v>
      </c>
      <c r="AJ36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4" s="5" t="str">
        <f ca="1">IF(B_MSK[[#This Row],[//]]="","",SUBSTITUTE(SUBSTITUTE(SUBSTITUTE(B_MSK[[#This Row],[QTY/ CTN]]," ","_",2),"(",""),")","")&amp;"_")</f>
        <v>80 PCS_</v>
      </c>
      <c r="AL364" s="5">
        <f ca="1">IF(B_MSK[[#This Row],[A_B]]="","",SEARCH("_",B_MSK[[#This Row],[A_B]]))</f>
        <v>7</v>
      </c>
      <c r="AM364" s="5">
        <f ca="1">IF(B_MSK[[#This Row],[A_B]]="","",LEN(B_MSK[[#This Row],[A_B]]))</f>
        <v>7</v>
      </c>
      <c r="AN364" s="5" t="str">
        <f ca="1">IF(B_MSK[[#This Row],[A_B]]="","",LEFT(B_MSK[[#This Row],[QTY/ CTN]],B_MSK[[#This Row],[A_B_1]]))</f>
        <v>80 PCS</v>
      </c>
      <c r="AO364" s="5" t="str">
        <f ca="1">IF(B_MSK[[#This Row],[A_B]]="","",LEFT(B_MSK[[#This Row],[A_]],SEARCH(" ",B_MSK[[#This Row],[A_]])-1))</f>
        <v>80</v>
      </c>
      <c r="AP364" s="5" t="str">
        <f ca="1">IF(B_MSK[[#This Row],[A_B]]="","",RIGHT(B_MSK[[#This Row],[A_]],LEN(B_MSK[[#This Row],[A_]])-SEARCH(" ",B_MSK[[#This Row],[A_]])))</f>
        <v>PCS</v>
      </c>
      <c r="AQ3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4" s="5" t="str">
        <f ca="1">IF(B_MSK[[#This Row],[B_]]="","",LEFT(B_MSK[[#This Row],[B_]],SEARCH(" ",B_MSK[[#This Row],[B_]])))</f>
        <v/>
      </c>
      <c r="AS364" s="5" t="str">
        <f ca="1">IF(B_MSK[[#This Row],[B_]]="","",RIGHT(B_MSK[[#This Row],[B_]],LEN(B_MSK[[#This Row],[B_]])-SEARCH(" ",B_MSK[[#This Row],[B_]])))</f>
        <v/>
      </c>
      <c r="AT364" s="5" t="str">
        <f ca="1">IF(B_MSK[[#This Row],[B_2]]="LSN",12,"")</f>
        <v/>
      </c>
      <c r="AU364" s="5" t="str">
        <f ca="1">IF(B_MSK[[#This Row],[C_1]]="","","PCS")</f>
        <v/>
      </c>
      <c r="AV364" s="5">
        <f ca="1">IF(B_MSK[[#This Row],[A_1]]="","",B_MSK[[#This Row],[A_1]]*IF(B_MSK[[#This Row],[B_1]]="",1,B_MSK[[#This Row],[B_1]])*IF(B_MSK[[#This Row],[C_1]]="",1,B_MSK[[#This Row],[C_1]]))</f>
        <v>80</v>
      </c>
      <c r="AW364" s="5" t="str">
        <f ca="1">IF(B_MSK[[#This Row],[C_2]]="",IF(B_MSK[[#This Row],[B_2]]="",IF(B_MSK[[#This Row],[A_2]]="","",B_MSK[[#This Row],[A_2]]),B_MSK[[#This Row],[B_2]]),B_MSK[[#This Row],[C_2]])</f>
        <v>PCS</v>
      </c>
      <c r="AX364" s="2">
        <f ca="1">IF(ISNUMBER(B_MSK[[#This Row],[TANGGAL DATANG]]),B_MSK[[#This Row],[TANGGAL DATANG]],AX363)</f>
        <v>44938</v>
      </c>
      <c r="AY364" s="5" t="e">
        <f ca="1">IF(B_MSK[[#This Row],[DB_ROW]]="","",INDEX([3]!db[JENIS],B_MSK[[#This Row],[DB_ROW]]-1))</f>
        <v>#REF!</v>
      </c>
      <c r="AZ364" s="5">
        <f ca="1">IF(B_MSK[[#This Row],[A_1]]="","",B_MSK[[#This Row],[A_1]])*1</f>
        <v>80</v>
      </c>
      <c r="BA364" s="5" t="str">
        <f ca="1">IF(B_MSK[[#This Row],[//]]="","",INDEX(INDIRECT(DIR&amp;$2:$2),B_MSK[[#This Row],[//]]))</f>
        <v>ARTO MORO</v>
      </c>
      <c r="BB364" s="5" t="str">
        <f ca="1">CONCATENATE(B_MSK[[#This Row],[concat]],B_MSK[[#This Row],[HARGA_X]],B_MSK[[#This Row],[SAT]])</f>
        <v>kenkolooseleafb5ll100267013000</v>
      </c>
    </row>
    <row r="365" spans="1:54" x14ac:dyDescent="0.25">
      <c r="A365" s="6" t="s">
        <v>128</v>
      </c>
      <c r="B365" s="5" t="str">
        <f ca="1">IF(B_MSK[[#This Row],[N_ID]]="","",INDEX(INDIRECT(DIR&amp;$2:$2),MATCH(B_MSK[[#This Row],[N_ID]],INDIRECT(DIR&amp;"!NOTA[ID_P]"),0)))</f>
        <v/>
      </c>
      <c r="C365" s="5" t="str">
        <f ca="1">IF(B_MSK[[#This Row],[//]]="","",HYPERLINK("["&amp;SUBSTITUTE(DIR,"'","")&amp;"]NOTA!D"&amp;B_MSK[[#This Row],[//]]+2,"&gt;"))</f>
        <v>&gt;</v>
      </c>
      <c r="D365" s="5" t="str">
        <f ca="1">IF(B_MSK[[#This Row],[N_ID]]="","",COUNTIF(INDIRECT(DIR&amp;"!NOTA[ID_H]"),B_MSK[[#This Row],[ID NOTA]]))</f>
        <v/>
      </c>
      <c r="E36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362</v>
      </c>
      <c r="F3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5" s="7" t="str">
        <f ca="1">IF(B_MSK[[#This Row],[stt]]="ada",INDEX([2]!db[NB BM],B_MSK[DB_ROW]-1),"")</f>
        <v>Tipe-ex Kenko KE-107 M</v>
      </c>
      <c r="H365" s="7" t="str">
        <f ca="1">IF(B_MSK[[#This Row],[//]]="","",INDEX(INDIRECT(DIR&amp;$2:$2),B_MSK[[#This Row],[//]]))</f>
        <v>KENKO SINAR INDONESIA</v>
      </c>
      <c r="I365" s="27" t="str">
        <f ca="1">IF(B_MSK[[#This Row],[//]]="","",INDEX(INDIRECT(DB_PATH&amp;$2:$2),B_MSK[[#This Row],[DB_ROW]]-1))</f>
        <v>36 LSN</v>
      </c>
      <c r="J365" s="5">
        <f ca="1">IF(B_MSK[[#This Row],[//]]="","",IF(INDEX(INDIRECT(DIR&amp;$2:$2),B_MSK[[#This Row],[//]])="","",INDEX(INDIRECT(DIR&amp;$2:$2),B_MSK[[#This Row],[//]])))</f>
        <v>2</v>
      </c>
      <c r="K365" s="5" t="str">
        <f ca="1">IF(B_MSK[[#This Row],[//]]="","",IF(INDEX(INDIRECT(DIR&amp;$2:$2),B_MSK[[#This Row],[//]])="","",INDEX(INDIRECT(DIR&amp;$2:$2),B_MSK[[#This Row],[//]])))</f>
        <v/>
      </c>
      <c r="L365" s="5" t="str">
        <f ca="1">IF(B_MSK[[#This Row],[//]]="","",IF(INDEX(INDIRECT(DIR&amp;$2:$2),B_MSK[[#This Row],[//]])="","",INDEX(INDIRECT(DIR&amp;$2:$2),B_MSK[[#This Row],[//]])))</f>
        <v/>
      </c>
      <c r="M365" s="13">
        <f ca="1">IF(B_MSK[[#This Row],[//]]="","",INDEX(INDIRECT(DIR&amp;$2:$2),B_MSK[[#This Row],[//]]))</f>
        <v>0</v>
      </c>
      <c r="N365" s="13">
        <f ca="1">IF(OR(B_MSK[[#This Row],[//]]="",),"",INDEX(INDIRECT(DIR&amp;$2:$2),B_MSK[[#This Row],[//]]))</f>
        <v>2008800</v>
      </c>
      <c r="O365" s="3">
        <f ca="1">IF(B_MSK[[#This Row],[//]]="","",IF(INDEX(INDIRECT(DIR&amp;$2:$2),B_MSK[[#This Row],[//]])=0,"",INDEX(INDIRECT(DIR&amp;$2:$2),B_MSK[[#This Row],[//]])))</f>
        <v>0.17</v>
      </c>
      <c r="P365" s="3" t="str">
        <f ca="1">IF(B_MSK[[#This Row],[//]]="","",IF(INDEX(INDIRECT(DIR&amp;$2:$2),B_MSK[[#This Row],[//]])=0,"",INDEX(INDIRECT(DIR&amp;$2:$2),B_MSK[[#This Row],[//]])))</f>
        <v/>
      </c>
      <c r="Q365" s="12">
        <f ca="1">IF(B_MSK[[#This Row],[//]]="","",INDEX(INDIRECT(DIR&amp;$2:$2),B_MSK[[#This Row],[//]]))</f>
        <v>3334608</v>
      </c>
      <c r="R3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5" s="37">
        <f ca="1">IF(B_MSK[[#This Row],[//]]="","",INDEX(INDIRECT(DIR&amp;$2:$2),B_MSK[[#This Row],[//]]))</f>
        <v>0</v>
      </c>
      <c r="U365" s="38" t="str">
        <f ca="1">IF(SUMIF(B_MSK[NAMA BARANG],B_MSK[[#This Row],[NAMA BARANG]],B_MSK[JMLH BRG])=0,"",SUMIF(B_MSK[NAMA BARANG],B_MSK[[#This Row],[NAMA BARANG]],B_MSK[C]))</f>
        <v/>
      </c>
      <c r="V365" s="7" t="str">
        <f ca="1">IF(B_MSK[[#This Row],[//]]="","",INDEX(INDIRECT(DIR&amp;$2:$2),B_MSK[[#This Row],[//]]))</f>
        <v>KENKO CORRECTION FLUID KE-107 M</v>
      </c>
      <c r="W365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kenkocorrectionfluidke107m</v>
      </c>
      <c r="X365" s="5" t="str">
        <f ca="1">IF(B_MSK[[#This Row],[N.B.nota]]="","",IF(MATCH(B_MSK[[#This Row],[concat]],[2]!db[NB NOTA_C],0)&gt;0,"ada",0))</f>
        <v>ada</v>
      </c>
      <c r="Y365" s="5" t="str">
        <f ca="1">IF(B_MSK[[#This Row],[N.B.nota]]="","",ADDRESS(ROW(B_MSK[QB]),COLUMN(B_MSK[QB]))&amp;":"&amp;ADDRESS(ROW(),COLUMN(B_MSK[QB])))</f>
        <v>$D$4:$D$365</v>
      </c>
      <c r="Z365" s="5">
        <f ca="1">IF(B_MSK[[#This Row],[concat]]="","",MATCH(B_MSK[[#This Row],[concat]],[2]!db[NB NOTA_C],0)+1)</f>
        <v>1103</v>
      </c>
      <c r="AA365" s="5" t="str">
        <f ca="1">IF(B_MSK[[#This Row],[//]]="","",HYPERLINK("[D:\kerja\BANK EXP\BARU\DB.XLSX]DB!e"&amp;B_MSK[[#This Row],[DB_ROW]],"&gt;"))</f>
        <v>&gt;</v>
      </c>
      <c r="AB365" s="30" t="str">
        <f ca="1">MID(B_MSK[[#This Row],[/ STN_1]],FIND(" ",B_MSK[[#This Row],[/ STN_1]])+1,LEN(B_MSK[[#This Row],[/ STN_1]]))</f>
        <v>LSN</v>
      </c>
      <c r="AC365" s="11">
        <f ca="1">IF(B_MSK[[#This Row],[//]]="","",IF(B_MSK[[#This Row],[ JUMLAH ]]="","",IF(B_MSK[[#This Row],[C]]="",B_MSK[[#This Row],[HARGA CTN]]/B_MSK[[#This Row],[JMLH BRG]],B_MSK[[#This Row],[HARGA CTN]]/B_MSK[[#This Row],[A_1]])))</f>
        <v>55800</v>
      </c>
      <c r="AD3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6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4650</v>
      </c>
      <c r="AF36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65" s="15" t="str">
        <f ca="1">IF(B_MSK[[#This Row],[HARGA_2]]="","",IF(MID(B_MSK[[#This Row],[/ STN_2]],FIND(" ",B_MSK[[#This Row],[/ STN_2]])+1,LEN(B_MSK[[#This Row],[/ STN_2]]))="LSN",B_MSK[[#This Row],[HARGA_2]]/12,""))</f>
        <v/>
      </c>
      <c r="AH365" s="7" t="str">
        <f ca="1">IF(B_MSK[[#This Row],[HARGA_3]]="","","/ "&amp;"PCS")</f>
        <v/>
      </c>
      <c r="AI365" s="15">
        <f ca="1">IF(B_MSK[[#This Row],[HARGA_3]]="",IF(B_MSK[[#This Row],[HARGA_2]]="",IF(B_MSK[[#This Row],[HARGA_1]]="","",B_MSK[[#This Row],[HARGA_1]]),B_MSK[[#This Row],[HARGA_2]]),B_MSK[[#This Row],[HARGA_3]])</f>
        <v>4650</v>
      </c>
      <c r="AJ36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5" s="5" t="str">
        <f ca="1">IF(B_MSK[[#This Row],[//]]="","",SUBSTITUTE(SUBSTITUTE(SUBSTITUTE(B_MSK[[#This Row],[QTY/ CTN]]," ","_",2),"(",""),")","")&amp;"_")</f>
        <v>36 LSN_</v>
      </c>
      <c r="AL365" s="5">
        <f ca="1">IF(B_MSK[[#This Row],[A_B]]="","",SEARCH("_",B_MSK[[#This Row],[A_B]]))</f>
        <v>7</v>
      </c>
      <c r="AM365" s="5">
        <f ca="1">IF(B_MSK[[#This Row],[A_B]]="","",LEN(B_MSK[[#This Row],[A_B]]))</f>
        <v>7</v>
      </c>
      <c r="AN365" s="5" t="str">
        <f ca="1">IF(B_MSK[[#This Row],[A_B]]="","",LEFT(B_MSK[[#This Row],[QTY/ CTN]],B_MSK[[#This Row],[A_B_1]]))</f>
        <v>36 LSN</v>
      </c>
      <c r="AO365" s="5" t="str">
        <f ca="1">IF(B_MSK[[#This Row],[A_B]]="","",LEFT(B_MSK[[#This Row],[A_]],SEARCH(" ",B_MSK[[#This Row],[A_]])-1))</f>
        <v>36</v>
      </c>
      <c r="AP365" s="5" t="str">
        <f ca="1">IF(B_MSK[[#This Row],[A_B]]="","",RIGHT(B_MSK[[#This Row],[A_]],LEN(B_MSK[[#This Row],[A_]])-SEARCH(" ",B_MSK[[#This Row],[A_]])))</f>
        <v>LSN</v>
      </c>
      <c r="AQ3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65" s="5" t="str">
        <f ca="1">IF(B_MSK[[#This Row],[B_]]="","",LEFT(B_MSK[[#This Row],[B_]],SEARCH(" ",B_MSK[[#This Row],[B_]])))</f>
        <v xml:space="preserve">12 </v>
      </c>
      <c r="AS365" s="5" t="str">
        <f ca="1">IF(B_MSK[[#This Row],[B_]]="","",RIGHT(B_MSK[[#This Row],[B_]],LEN(B_MSK[[#This Row],[B_]])-SEARCH(" ",B_MSK[[#This Row],[B_]])))</f>
        <v>PCS</v>
      </c>
      <c r="AT365" s="5" t="str">
        <f ca="1">IF(B_MSK[[#This Row],[B_2]]="LSN",12,"")</f>
        <v/>
      </c>
      <c r="AU365" s="5" t="str">
        <f ca="1">IF(B_MSK[[#This Row],[C_1]]="","","PCS")</f>
        <v/>
      </c>
      <c r="AV365" s="5">
        <f ca="1">IF(B_MSK[[#This Row],[A_1]]="","",B_MSK[[#This Row],[A_1]]*IF(B_MSK[[#This Row],[B_1]]="",1,B_MSK[[#This Row],[B_1]])*IF(B_MSK[[#This Row],[C_1]]="",1,B_MSK[[#This Row],[C_1]]))</f>
        <v>432</v>
      </c>
      <c r="AW365" s="5" t="str">
        <f ca="1">IF(B_MSK[[#This Row],[C_2]]="",IF(B_MSK[[#This Row],[B_2]]="",IF(B_MSK[[#This Row],[A_2]]="","",B_MSK[[#This Row],[A_2]]),B_MSK[[#This Row],[B_2]]),B_MSK[[#This Row],[C_2]])</f>
        <v>PCS</v>
      </c>
      <c r="AX365" s="2">
        <f ca="1">IF(ISNUMBER(B_MSK[[#This Row],[TANGGAL DATANG]]),B_MSK[[#This Row],[TANGGAL DATANG]],AX364)</f>
        <v>44938</v>
      </c>
      <c r="AY365" s="5" t="e">
        <f ca="1">IF(B_MSK[[#This Row],[DB_ROW]]="","",INDEX([3]!db[JENIS],B_MSK[[#This Row],[DB_ROW]]-1))</f>
        <v>#REF!</v>
      </c>
      <c r="AZ365" s="5">
        <f ca="1">IF(B_MSK[[#This Row],[A_1]]="","",B_MSK[[#This Row],[A_1]])*1</f>
        <v>36</v>
      </c>
      <c r="BA365" s="5" t="str">
        <f ca="1">IF(B_MSK[[#This Row],[//]]="","",INDEX(INDIRECT(DIR&amp;$2:$2),B_MSK[[#This Row],[//]]))</f>
        <v>ARTO MORO</v>
      </c>
      <c r="BB365" s="5" t="str">
        <f ca="1">CONCATENATE(B_MSK[[#This Row],[concat]],B_MSK[[#This Row],[HARGA_X]],B_MSK[[#This Row],[SAT]])</f>
        <v>kenkocorrectionfluidke107m4650</v>
      </c>
    </row>
    <row r="366" spans="1:54" x14ac:dyDescent="0.25">
      <c r="A366" s="6" t="s">
        <v>128</v>
      </c>
      <c r="B366" s="5" t="str">
        <f ca="1">IF(B_MSK[[#This Row],[N_ID]]="","",INDEX(INDIRECT(DIR&amp;$2:$2),MATCH(B_MSK[[#This Row],[N_ID]],INDIRECT(DIR&amp;"!NOTA[ID_P]"),0)))</f>
        <v/>
      </c>
      <c r="C366" s="5" t="str">
        <f ca="1">IF(B_MSK[[#This Row],[//]]="","",HYPERLINK("["&amp;SUBSTITUTE(DIR,"'","")&amp;"]NOTA!D"&amp;B_MSK[[#This Row],[//]]+2,"&gt;"))</f>
        <v>&gt;</v>
      </c>
      <c r="D366" s="5" t="str">
        <f ca="1">IF(B_MSK[[#This Row],[N_ID]]="","",COUNTIF(INDIRECT(DIR&amp;"!NOTA[ID_H]"),B_MSK[[#This Row],[ID NOTA]]))</f>
        <v/>
      </c>
      <c r="E36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363</v>
      </c>
      <c r="F3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6" s="7" t="str">
        <f ca="1">IF(B_MSK[[#This Row],[stt]]="ada",INDEX([2]!db[NB BM],B_MSK[DB_ROW]-1),"")</f>
        <v>Tape Dispenser Kenko TD-323</v>
      </c>
      <c r="H366" s="7" t="str">
        <f ca="1">IF(B_MSK[[#This Row],[//]]="","",INDEX(INDIRECT(DIR&amp;$2:$2),B_MSK[[#This Row],[//]]))</f>
        <v>KENKO SINAR INDONESIA</v>
      </c>
      <c r="I366" s="27" t="str">
        <f ca="1">IF(B_MSK[[#This Row],[//]]="","",INDEX(INDIRECT(DB_PATH&amp;$2:$2),B_MSK[[#This Row],[DB_ROW]]-1))</f>
        <v>24 PCS</v>
      </c>
      <c r="J366" s="5">
        <f ca="1">IF(B_MSK[[#This Row],[//]]="","",IF(INDEX(INDIRECT(DIR&amp;$2:$2),B_MSK[[#This Row],[//]])="","",INDEX(INDIRECT(DIR&amp;$2:$2),B_MSK[[#This Row],[//]])))</f>
        <v>2</v>
      </c>
      <c r="K366" s="5" t="str">
        <f ca="1">IF(B_MSK[[#This Row],[//]]="","",IF(INDEX(INDIRECT(DIR&amp;$2:$2),B_MSK[[#This Row],[//]])="","",INDEX(INDIRECT(DIR&amp;$2:$2),B_MSK[[#This Row],[//]])))</f>
        <v/>
      </c>
      <c r="L366" s="5" t="str">
        <f ca="1">IF(B_MSK[[#This Row],[//]]="","",IF(INDEX(INDIRECT(DIR&amp;$2:$2),B_MSK[[#This Row],[//]])="","",INDEX(INDIRECT(DIR&amp;$2:$2),B_MSK[[#This Row],[//]])))</f>
        <v/>
      </c>
      <c r="M366" s="13">
        <f ca="1">IF(B_MSK[[#This Row],[//]]="","",INDEX(INDIRECT(DIR&amp;$2:$2),B_MSK[[#This Row],[//]]))</f>
        <v>0</v>
      </c>
      <c r="N366" s="13">
        <f ca="1">IF(OR(B_MSK[[#This Row],[//]]="",),"",INDEX(INDIRECT(DIR&amp;$2:$2),B_MSK[[#This Row],[//]]))</f>
        <v>462000</v>
      </c>
      <c r="O366" s="3">
        <f ca="1">IF(B_MSK[[#This Row],[//]]="","",IF(INDEX(INDIRECT(DIR&amp;$2:$2),B_MSK[[#This Row],[//]])=0,"",INDEX(INDIRECT(DIR&amp;$2:$2),B_MSK[[#This Row],[//]])))</f>
        <v>0.17</v>
      </c>
      <c r="P366" s="3" t="str">
        <f ca="1">IF(B_MSK[[#This Row],[//]]="","",IF(INDEX(INDIRECT(DIR&amp;$2:$2),B_MSK[[#This Row],[//]])=0,"",INDEX(INDIRECT(DIR&amp;$2:$2),B_MSK[[#This Row],[//]])))</f>
        <v/>
      </c>
      <c r="Q366" s="12">
        <f ca="1">IF(B_MSK[[#This Row],[//]]="","",INDEX(INDIRECT(DIR&amp;$2:$2),B_MSK[[#This Row],[//]]))</f>
        <v>766920</v>
      </c>
      <c r="R3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6" s="37">
        <f ca="1">IF(B_MSK[[#This Row],[//]]="","",INDEX(INDIRECT(DIR&amp;$2:$2),B_MSK[[#This Row],[//]]))</f>
        <v>0</v>
      </c>
      <c r="U366" s="38" t="str">
        <f ca="1">IF(SUMIF(B_MSK[NAMA BARANG],B_MSK[[#This Row],[NAMA BARANG]],B_MSK[JMLH BRG])=0,"",SUMIF(B_MSK[NAMA BARANG],B_MSK[[#This Row],[NAMA BARANG]],B_MSK[C]))</f>
        <v/>
      </c>
      <c r="V366" s="7" t="str">
        <f ca="1">IF(B_MSK[[#This Row],[//]]="","",INDEX(INDIRECT(DIR&amp;$2:$2),B_MSK[[#This Row],[//]]))</f>
        <v>KENKO TAPE DISPENSER TD-323 (1" &amp; 3" CORE)</v>
      </c>
      <c r="W366" s="7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X366" s="5" t="str">
        <f ca="1">IF(B_MSK[[#This Row],[N.B.nota]]="","",IF(MATCH(B_MSK[[#This Row],[concat]],[2]!db[NB NOTA_C],0)&gt;0,"ada",0))</f>
        <v>ada</v>
      </c>
      <c r="Y366" s="5" t="str">
        <f ca="1">IF(B_MSK[[#This Row],[N.B.nota]]="","",ADDRESS(ROW(B_MSK[QB]),COLUMN(B_MSK[QB]))&amp;":"&amp;ADDRESS(ROW(),COLUMN(B_MSK[QB])))</f>
        <v>$D$4:$D$366</v>
      </c>
      <c r="Z366" s="5">
        <f ca="1">IF(B_MSK[[#This Row],[concat]]="","",MATCH(B_MSK[[#This Row],[concat]],[2]!db[NB NOTA_C],0)+1)</f>
        <v>1307</v>
      </c>
      <c r="AA366" s="5" t="str">
        <f ca="1">IF(B_MSK[[#This Row],[//]]="","",HYPERLINK("[D:\kerja\BANK EXP\BARU\DB.XLSX]DB!e"&amp;B_MSK[[#This Row],[DB_ROW]],"&gt;"))</f>
        <v>&gt;</v>
      </c>
      <c r="AB366" s="30" t="str">
        <f ca="1">MID(B_MSK[[#This Row],[/ STN_1]],FIND(" ",B_MSK[[#This Row],[/ STN_1]])+1,LEN(B_MSK[[#This Row],[/ STN_1]]))</f>
        <v>PCS</v>
      </c>
      <c r="AC366" s="11">
        <f ca="1">IF(B_MSK[[#This Row],[//]]="","",IF(B_MSK[[#This Row],[ JUMLAH ]]="","",IF(B_MSK[[#This Row],[C]]="",B_MSK[[#This Row],[HARGA CTN]]/B_MSK[[#This Row],[JMLH BRG]],B_MSK[[#This Row],[HARGA CTN]]/B_MSK[[#This Row],[A_1]])))</f>
        <v>19250</v>
      </c>
      <c r="AD3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6" s="15" t="str">
        <f ca="1">IF(B_MSK[[#This Row],[HARGA_2]]="","",IF(MID(B_MSK[[#This Row],[/ STN_2]],FIND(" ",B_MSK[[#This Row],[/ STN_2]])+1,LEN(B_MSK[[#This Row],[/ STN_2]]))="LSN",B_MSK[[#This Row],[HARGA_2]]/12,""))</f>
        <v/>
      </c>
      <c r="AH366" s="7" t="str">
        <f ca="1">IF(B_MSK[[#This Row],[HARGA_3]]="","","/ "&amp;"PCS")</f>
        <v/>
      </c>
      <c r="AI366" s="15">
        <f ca="1">IF(B_MSK[[#This Row],[HARGA_3]]="",IF(B_MSK[[#This Row],[HARGA_2]]="",IF(B_MSK[[#This Row],[HARGA_1]]="","",B_MSK[[#This Row],[HARGA_1]]),B_MSK[[#This Row],[HARGA_2]]),B_MSK[[#This Row],[HARGA_3]])</f>
        <v>19250</v>
      </c>
      <c r="AJ36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6" s="5" t="str">
        <f ca="1">IF(B_MSK[[#This Row],[//]]="","",SUBSTITUTE(SUBSTITUTE(SUBSTITUTE(B_MSK[[#This Row],[QTY/ CTN]]," ","_",2),"(",""),")","")&amp;"_")</f>
        <v>24 PCS_</v>
      </c>
      <c r="AL366" s="5">
        <f ca="1">IF(B_MSK[[#This Row],[A_B]]="","",SEARCH("_",B_MSK[[#This Row],[A_B]]))</f>
        <v>7</v>
      </c>
      <c r="AM366" s="5">
        <f ca="1">IF(B_MSK[[#This Row],[A_B]]="","",LEN(B_MSK[[#This Row],[A_B]]))</f>
        <v>7</v>
      </c>
      <c r="AN366" s="5" t="str">
        <f ca="1">IF(B_MSK[[#This Row],[A_B]]="","",LEFT(B_MSK[[#This Row],[QTY/ CTN]],B_MSK[[#This Row],[A_B_1]]))</f>
        <v>24 PCS</v>
      </c>
      <c r="AO366" s="5" t="str">
        <f ca="1">IF(B_MSK[[#This Row],[A_B]]="","",LEFT(B_MSK[[#This Row],[A_]],SEARCH(" ",B_MSK[[#This Row],[A_]])-1))</f>
        <v>24</v>
      </c>
      <c r="AP366" s="5" t="str">
        <f ca="1">IF(B_MSK[[#This Row],[A_B]]="","",RIGHT(B_MSK[[#This Row],[A_]],LEN(B_MSK[[#This Row],[A_]])-SEARCH(" ",B_MSK[[#This Row],[A_]])))</f>
        <v>PCS</v>
      </c>
      <c r="AQ3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6" s="5" t="str">
        <f ca="1">IF(B_MSK[[#This Row],[B_]]="","",LEFT(B_MSK[[#This Row],[B_]],SEARCH(" ",B_MSK[[#This Row],[B_]])))</f>
        <v/>
      </c>
      <c r="AS366" s="5" t="str">
        <f ca="1">IF(B_MSK[[#This Row],[B_]]="","",RIGHT(B_MSK[[#This Row],[B_]],LEN(B_MSK[[#This Row],[B_]])-SEARCH(" ",B_MSK[[#This Row],[B_]])))</f>
        <v/>
      </c>
      <c r="AT366" s="5" t="str">
        <f ca="1">IF(B_MSK[[#This Row],[B_2]]="LSN",12,"")</f>
        <v/>
      </c>
      <c r="AU366" s="5" t="str">
        <f ca="1">IF(B_MSK[[#This Row],[C_1]]="","","PCS")</f>
        <v/>
      </c>
      <c r="AV366" s="5">
        <f ca="1">IF(B_MSK[[#This Row],[A_1]]="","",B_MSK[[#This Row],[A_1]]*IF(B_MSK[[#This Row],[B_1]]="",1,B_MSK[[#This Row],[B_1]])*IF(B_MSK[[#This Row],[C_1]]="",1,B_MSK[[#This Row],[C_1]]))</f>
        <v>24</v>
      </c>
      <c r="AW366" s="5" t="str">
        <f ca="1">IF(B_MSK[[#This Row],[C_2]]="",IF(B_MSK[[#This Row],[B_2]]="",IF(B_MSK[[#This Row],[A_2]]="","",B_MSK[[#This Row],[A_2]]),B_MSK[[#This Row],[B_2]]),B_MSK[[#This Row],[C_2]])</f>
        <v>PCS</v>
      </c>
      <c r="AX366" s="2">
        <f ca="1">IF(ISNUMBER(B_MSK[[#This Row],[TANGGAL DATANG]]),B_MSK[[#This Row],[TANGGAL DATANG]],AX365)</f>
        <v>44938</v>
      </c>
      <c r="AY366" s="5" t="e">
        <f ca="1">IF(B_MSK[[#This Row],[DB_ROW]]="","",INDEX([3]!db[JENIS],B_MSK[[#This Row],[DB_ROW]]-1))</f>
        <v>#REF!</v>
      </c>
      <c r="AZ366" s="5">
        <f ca="1">IF(B_MSK[[#This Row],[A_1]]="","",B_MSK[[#This Row],[A_1]])*1</f>
        <v>24</v>
      </c>
      <c r="BA366" s="5" t="str">
        <f ca="1">IF(B_MSK[[#This Row],[//]]="","",INDEX(INDIRECT(DIR&amp;$2:$2),B_MSK[[#This Row],[//]]))</f>
        <v>ARTO MORO</v>
      </c>
      <c r="BB366" s="5" t="str">
        <f ca="1">CONCATENATE(B_MSK[[#This Row],[concat]],B_MSK[[#This Row],[HARGA_X]],B_MSK[[#This Row],[SAT]])</f>
        <v>kenkotapedispensertd3231&amp;3core19250</v>
      </c>
    </row>
    <row r="367" spans="1:54" x14ac:dyDescent="0.25">
      <c r="A367" s="6" t="s">
        <v>128</v>
      </c>
      <c r="B367" s="5" t="str">
        <f ca="1">IF(B_MSK[[#This Row],[N_ID]]="","",INDEX(INDIRECT(DIR&amp;$2:$2),MATCH(B_MSK[[#This Row],[N_ID]],INDIRECT(DIR&amp;"!NOTA[ID_P]"),0)))</f>
        <v/>
      </c>
      <c r="C367" s="5" t="str">
        <f ca="1">IF(B_MSK[[#This Row],[//]]="","",HYPERLINK("["&amp;SUBSTITUTE(DIR,"'","")&amp;"]NOTA!D"&amp;B_MSK[[#This Row],[//]]+2,"&gt;"))</f>
        <v>&gt;</v>
      </c>
      <c r="D367" s="5" t="str">
        <f ca="1">IF(B_MSK[[#This Row],[N_ID]]="","",COUNTIF(INDIRECT(DIR&amp;"!NOTA[ID_H]"),B_MSK[[#This Row],[ID NOTA]]))</f>
        <v/>
      </c>
      <c r="E36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364</v>
      </c>
      <c r="F3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7" s="7" t="str">
        <f ca="1">IF(B_MSK[[#This Row],[stt]]="ada",INDEX([2]!db[NB BM],B_MSK[DB_ROW]-1),"")</f>
        <v>Plakban kain hitam Kenko 24mm plst BIRU</v>
      </c>
      <c r="H367" s="7" t="str">
        <f ca="1">IF(B_MSK[[#This Row],[//]]="","",INDEX(INDIRECT(DIR&amp;$2:$2),B_MSK[[#This Row],[//]]))</f>
        <v>KENKO SINAR INDONESIA</v>
      </c>
      <c r="I367" s="27" t="str">
        <f ca="1">IF(B_MSK[[#This Row],[//]]="","",INDEX(INDIRECT(DB_PATH&amp;$2:$2),B_MSK[[#This Row],[DB_ROW]]-1))</f>
        <v>120 ROL</v>
      </c>
      <c r="J367" s="5">
        <f ca="1">IF(B_MSK[[#This Row],[//]]="","",IF(INDEX(INDIRECT(DIR&amp;$2:$2),B_MSK[[#This Row],[//]])="","",INDEX(INDIRECT(DIR&amp;$2:$2),B_MSK[[#This Row],[//]])))</f>
        <v>1</v>
      </c>
      <c r="K367" s="5" t="str">
        <f ca="1">IF(B_MSK[[#This Row],[//]]="","",IF(INDEX(INDIRECT(DIR&amp;$2:$2),B_MSK[[#This Row],[//]])="","",INDEX(INDIRECT(DIR&amp;$2:$2),B_MSK[[#This Row],[//]])))</f>
        <v/>
      </c>
      <c r="L367" s="5" t="str">
        <f ca="1">IF(B_MSK[[#This Row],[//]]="","",IF(INDEX(INDIRECT(DIR&amp;$2:$2),B_MSK[[#This Row],[//]])="","",INDEX(INDIRECT(DIR&amp;$2:$2),B_MSK[[#This Row],[//]])))</f>
        <v/>
      </c>
      <c r="M367" s="13">
        <f ca="1">IF(B_MSK[[#This Row],[//]]="","",INDEX(INDIRECT(DIR&amp;$2:$2),B_MSK[[#This Row],[//]]))</f>
        <v>0</v>
      </c>
      <c r="N367" s="13">
        <f ca="1">IF(OR(B_MSK[[#This Row],[//]]="",),"",INDEX(INDIRECT(DIR&amp;$2:$2),B_MSK[[#This Row],[//]]))</f>
        <v>762000</v>
      </c>
      <c r="O367" s="3">
        <f ca="1">IF(B_MSK[[#This Row],[//]]="","",IF(INDEX(INDIRECT(DIR&amp;$2:$2),B_MSK[[#This Row],[//]])=0,"",INDEX(INDIRECT(DIR&amp;$2:$2),B_MSK[[#This Row],[//]])))</f>
        <v>0.17</v>
      </c>
      <c r="P367" s="3" t="str">
        <f ca="1">IF(B_MSK[[#This Row],[//]]="","",IF(INDEX(INDIRECT(DIR&amp;$2:$2),B_MSK[[#This Row],[//]])=0,"",INDEX(INDIRECT(DIR&amp;$2:$2),B_MSK[[#This Row],[//]])))</f>
        <v/>
      </c>
      <c r="Q367" s="12">
        <f ca="1">IF(B_MSK[[#This Row],[//]]="","",INDEX(INDIRECT(DIR&amp;$2:$2),B_MSK[[#This Row],[//]]))</f>
        <v>632460</v>
      </c>
      <c r="R3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7" s="37">
        <f ca="1">IF(B_MSK[[#This Row],[//]]="","",INDEX(INDIRECT(DIR&amp;$2:$2),B_MSK[[#This Row],[//]]))</f>
        <v>0</v>
      </c>
      <c r="U367" s="38" t="str">
        <f ca="1">IF(SUMIF(B_MSK[NAMA BARANG],B_MSK[[#This Row],[NAMA BARANG]],B_MSK[JMLH BRG])=0,"",SUMIF(B_MSK[NAMA BARANG],B_MSK[[#This Row],[NAMA BARANG]],B_MSK[C]))</f>
        <v/>
      </c>
      <c r="V367" s="7" t="str">
        <f ca="1">IF(B_MSK[[#This Row],[//]]="","",INDEX(INDIRECT(DIR&amp;$2:$2),B_MSK[[#This Row],[//]]))</f>
        <v>KENKO CLOTH TAPE 24 MM BLUE CORE - BLACK (BT)</v>
      </c>
      <c r="W367" s="7" t="str">
        <f ca="1">LOWER(SUBSTITUTE(SUBSTITUTE(SUBSTITUTE(SUBSTITUTE(SUBSTITUTE(SUBSTITUTE(SUBSTITUTE(SUBSTITUTE(SUBSTITUTE(B_MSK[[#This Row],[N.B.nota]]," ",""),"-",""),"(",""),")",""),".",""),",",""),"/",""),"""",""),"+",""))</f>
        <v>kenkoclothtape24mmbluecoreblackbt</v>
      </c>
      <c r="X367" s="5" t="str">
        <f ca="1">IF(B_MSK[[#This Row],[N.B.nota]]="","",IF(MATCH(B_MSK[[#This Row],[concat]],[2]!db[NB NOTA_C],0)&gt;0,"ada",0))</f>
        <v>ada</v>
      </c>
      <c r="Y367" s="5" t="str">
        <f ca="1">IF(B_MSK[[#This Row],[N.B.nota]]="","",ADDRESS(ROW(B_MSK[QB]),COLUMN(B_MSK[QB]))&amp;":"&amp;ADDRESS(ROW(),COLUMN(B_MSK[QB])))</f>
        <v>$D$4:$D$367</v>
      </c>
      <c r="Z367" s="5">
        <f ca="1">IF(B_MSK[[#This Row],[concat]]="","",MATCH(B_MSK[[#This Row],[concat]],[2]!db[NB NOTA_C],0)+1)</f>
        <v>1078</v>
      </c>
      <c r="AA367" s="5" t="str">
        <f ca="1">IF(B_MSK[[#This Row],[//]]="","",HYPERLINK("[D:\kerja\BANK EXP\BARU\DB.XLSX]DB!e"&amp;B_MSK[[#This Row],[DB_ROW]],"&gt;"))</f>
        <v>&gt;</v>
      </c>
      <c r="AB367" s="30" t="str">
        <f ca="1">MID(B_MSK[[#This Row],[/ STN_1]],FIND(" ",B_MSK[[#This Row],[/ STN_1]])+1,LEN(B_MSK[[#This Row],[/ STN_1]]))</f>
        <v>ROL</v>
      </c>
      <c r="AC367" s="11">
        <f ca="1">IF(B_MSK[[#This Row],[//]]="","",IF(B_MSK[[#This Row],[ JUMLAH ]]="","",IF(B_MSK[[#This Row],[C]]="",B_MSK[[#This Row],[HARGA CTN]]/B_MSK[[#This Row],[JMLH BRG]],B_MSK[[#This Row],[HARGA CTN]]/B_MSK[[#This Row],[A_1]])))</f>
        <v>6350</v>
      </c>
      <c r="AD3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ROL</v>
      </c>
      <c r="AE3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7" s="15" t="str">
        <f ca="1">IF(B_MSK[[#This Row],[HARGA_2]]="","",IF(MID(B_MSK[[#This Row],[/ STN_2]],FIND(" ",B_MSK[[#This Row],[/ STN_2]])+1,LEN(B_MSK[[#This Row],[/ STN_2]]))="LSN",B_MSK[[#This Row],[HARGA_2]]/12,""))</f>
        <v/>
      </c>
      <c r="AH367" s="7" t="str">
        <f ca="1">IF(B_MSK[[#This Row],[HARGA_3]]="","","/ "&amp;"PCS")</f>
        <v/>
      </c>
      <c r="AI367" s="15">
        <f ca="1">IF(B_MSK[[#This Row],[HARGA_3]]="",IF(B_MSK[[#This Row],[HARGA_2]]="",IF(B_MSK[[#This Row],[HARGA_1]]="","",B_MSK[[#This Row],[HARGA_1]]),B_MSK[[#This Row],[HARGA_2]]),B_MSK[[#This Row],[HARGA_3]])</f>
        <v>6350</v>
      </c>
      <c r="AJ367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367" s="5" t="str">
        <f ca="1">IF(B_MSK[[#This Row],[//]]="","",SUBSTITUTE(SUBSTITUTE(SUBSTITUTE(B_MSK[[#This Row],[QTY/ CTN]]," ","_",2),"(",""),")","")&amp;"_")</f>
        <v>120 ROL_</v>
      </c>
      <c r="AL367" s="5">
        <f ca="1">IF(B_MSK[[#This Row],[A_B]]="","",SEARCH("_",B_MSK[[#This Row],[A_B]]))</f>
        <v>8</v>
      </c>
      <c r="AM367" s="5">
        <f ca="1">IF(B_MSK[[#This Row],[A_B]]="","",LEN(B_MSK[[#This Row],[A_B]]))</f>
        <v>8</v>
      </c>
      <c r="AN367" s="5" t="str">
        <f ca="1">IF(B_MSK[[#This Row],[A_B]]="","",LEFT(B_MSK[[#This Row],[QTY/ CTN]],B_MSK[[#This Row],[A_B_1]]))</f>
        <v>120 ROL</v>
      </c>
      <c r="AO367" s="5" t="str">
        <f ca="1">IF(B_MSK[[#This Row],[A_B]]="","",LEFT(B_MSK[[#This Row],[A_]],SEARCH(" ",B_MSK[[#This Row],[A_]])-1))</f>
        <v>120</v>
      </c>
      <c r="AP367" s="5" t="str">
        <f ca="1">IF(B_MSK[[#This Row],[A_B]]="","",RIGHT(B_MSK[[#This Row],[A_]],LEN(B_MSK[[#This Row],[A_]])-SEARCH(" ",B_MSK[[#This Row],[A_]])))</f>
        <v>ROL</v>
      </c>
      <c r="AQ3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7" s="5" t="str">
        <f ca="1">IF(B_MSK[[#This Row],[B_]]="","",LEFT(B_MSK[[#This Row],[B_]],SEARCH(" ",B_MSK[[#This Row],[B_]])))</f>
        <v/>
      </c>
      <c r="AS367" s="5" t="str">
        <f ca="1">IF(B_MSK[[#This Row],[B_]]="","",RIGHT(B_MSK[[#This Row],[B_]],LEN(B_MSK[[#This Row],[B_]])-SEARCH(" ",B_MSK[[#This Row],[B_]])))</f>
        <v/>
      </c>
      <c r="AT367" s="5" t="str">
        <f ca="1">IF(B_MSK[[#This Row],[B_2]]="LSN",12,"")</f>
        <v/>
      </c>
      <c r="AU367" s="5" t="str">
        <f ca="1">IF(B_MSK[[#This Row],[C_1]]="","","PCS")</f>
        <v/>
      </c>
      <c r="AV367" s="5">
        <f ca="1">IF(B_MSK[[#This Row],[A_1]]="","",B_MSK[[#This Row],[A_1]]*IF(B_MSK[[#This Row],[B_1]]="",1,B_MSK[[#This Row],[B_1]])*IF(B_MSK[[#This Row],[C_1]]="",1,B_MSK[[#This Row],[C_1]]))</f>
        <v>120</v>
      </c>
      <c r="AW367" s="5" t="str">
        <f ca="1">IF(B_MSK[[#This Row],[C_2]]="",IF(B_MSK[[#This Row],[B_2]]="",IF(B_MSK[[#This Row],[A_2]]="","",B_MSK[[#This Row],[A_2]]),B_MSK[[#This Row],[B_2]]),B_MSK[[#This Row],[C_2]])</f>
        <v>ROL</v>
      </c>
      <c r="AX367" s="2">
        <f ca="1">IF(ISNUMBER(B_MSK[[#This Row],[TANGGAL DATANG]]),B_MSK[[#This Row],[TANGGAL DATANG]],AX366)</f>
        <v>44938</v>
      </c>
      <c r="AY367" s="5" t="e">
        <f ca="1">IF(B_MSK[[#This Row],[DB_ROW]]="","",INDEX([3]!db[JENIS],B_MSK[[#This Row],[DB_ROW]]-1))</f>
        <v>#REF!</v>
      </c>
      <c r="AZ367" s="5">
        <f ca="1">IF(B_MSK[[#This Row],[A_1]]="","",B_MSK[[#This Row],[A_1]])*1</f>
        <v>120</v>
      </c>
      <c r="BA367" s="5" t="str">
        <f ca="1">IF(B_MSK[[#This Row],[//]]="","",INDEX(INDIRECT(DIR&amp;$2:$2),B_MSK[[#This Row],[//]]))</f>
        <v>ARTO MORO</v>
      </c>
      <c r="BB367" s="5" t="str">
        <f ca="1">CONCATENATE(B_MSK[[#This Row],[concat]],B_MSK[[#This Row],[HARGA_X]],B_MSK[[#This Row],[SAT]])</f>
        <v>kenkoclothtape24mmbluecoreblackbt6350</v>
      </c>
    </row>
    <row r="368" spans="1:54" x14ac:dyDescent="0.25">
      <c r="A368" s="6" t="s">
        <v>128</v>
      </c>
      <c r="B368" s="5" t="str">
        <f ca="1">IF(B_MSK[[#This Row],[N_ID]]="","",INDEX(INDIRECT(DIR&amp;$2:$2),MATCH(B_MSK[[#This Row],[N_ID]],INDIRECT(DIR&amp;"!NOTA[ID_P]"),0)))</f>
        <v/>
      </c>
      <c r="C368" s="5" t="str">
        <f ca="1">IF(B_MSK[[#This Row],[//]]="","",HYPERLINK("["&amp;SUBSTITUTE(DIR,"'","")&amp;"]NOTA!D"&amp;B_MSK[[#This Row],[//]]+2,"&gt;"))</f>
        <v>&gt;</v>
      </c>
      <c r="D368" s="5" t="str">
        <f ca="1">IF(B_MSK[[#This Row],[N_ID]]="","",COUNTIF(INDIRECT(DIR&amp;"!NOTA[ID_H]"),B_MSK[[#This Row],[ID NOTA]]))</f>
        <v/>
      </c>
      <c r="E3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365</v>
      </c>
      <c r="F3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8" s="7" t="str">
        <f ca="1">IF(B_MSK[[#This Row],[stt]]="ada",INDEX([2]!db[NB BM],B_MSK[DB_ROW]-1),"")</f>
        <v>Plakban kain hitam Kenko 36mm plst BIRU</v>
      </c>
      <c r="H368" s="7" t="str">
        <f ca="1">IF(B_MSK[[#This Row],[//]]="","",INDEX(INDIRECT(DIR&amp;$2:$2),B_MSK[[#This Row],[//]]))</f>
        <v>KENKO SINAR INDONESIA</v>
      </c>
      <c r="I368" s="27" t="str">
        <f ca="1">IF(B_MSK[[#This Row],[//]]="","",INDEX(INDIRECT(DB_PATH&amp;$2:$2),B_MSK[[#This Row],[DB_ROW]]-1))</f>
        <v>80 ROL</v>
      </c>
      <c r="J368" s="5">
        <f ca="1">IF(B_MSK[[#This Row],[//]]="","",IF(INDEX(INDIRECT(DIR&amp;$2:$2),B_MSK[[#This Row],[//]])="","",INDEX(INDIRECT(DIR&amp;$2:$2),B_MSK[[#This Row],[//]])))</f>
        <v>2</v>
      </c>
      <c r="K368" s="5" t="str">
        <f ca="1">IF(B_MSK[[#This Row],[//]]="","",IF(INDEX(INDIRECT(DIR&amp;$2:$2),B_MSK[[#This Row],[//]])="","",INDEX(INDIRECT(DIR&amp;$2:$2),B_MSK[[#This Row],[//]])))</f>
        <v/>
      </c>
      <c r="L368" s="5" t="str">
        <f ca="1">IF(B_MSK[[#This Row],[//]]="","",IF(INDEX(INDIRECT(DIR&amp;$2:$2),B_MSK[[#This Row],[//]])="","",INDEX(INDIRECT(DIR&amp;$2:$2),B_MSK[[#This Row],[//]])))</f>
        <v/>
      </c>
      <c r="M368" s="13">
        <f ca="1">IF(B_MSK[[#This Row],[//]]="","",INDEX(INDIRECT(DIR&amp;$2:$2),B_MSK[[#This Row],[//]]))</f>
        <v>0</v>
      </c>
      <c r="N368" s="13">
        <f ca="1">IF(OR(B_MSK[[#This Row],[//]]="",),"",INDEX(INDIRECT(DIR&amp;$2:$2),B_MSK[[#This Row],[//]]))</f>
        <v>732000</v>
      </c>
      <c r="O368" s="3">
        <f ca="1">IF(B_MSK[[#This Row],[//]]="","",IF(INDEX(INDIRECT(DIR&amp;$2:$2),B_MSK[[#This Row],[//]])=0,"",INDEX(INDIRECT(DIR&amp;$2:$2),B_MSK[[#This Row],[//]])))</f>
        <v>0.17</v>
      </c>
      <c r="P368" s="3" t="str">
        <f ca="1">IF(B_MSK[[#This Row],[//]]="","",IF(INDEX(INDIRECT(DIR&amp;$2:$2),B_MSK[[#This Row],[//]])=0,"",INDEX(INDIRECT(DIR&amp;$2:$2),B_MSK[[#This Row],[//]])))</f>
        <v/>
      </c>
      <c r="Q368" s="12">
        <f ca="1">IF(B_MSK[[#This Row],[//]]="","",INDEX(INDIRECT(DIR&amp;$2:$2),B_MSK[[#This Row],[//]]))</f>
        <v>1215120</v>
      </c>
      <c r="R3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8" s="37">
        <f ca="1">IF(B_MSK[[#This Row],[//]]="","",INDEX(INDIRECT(DIR&amp;$2:$2),B_MSK[[#This Row],[//]]))</f>
        <v>0</v>
      </c>
      <c r="U368" s="38" t="str">
        <f ca="1">IF(SUMIF(B_MSK[NAMA BARANG],B_MSK[[#This Row],[NAMA BARANG]],B_MSK[JMLH BRG])=0,"",SUMIF(B_MSK[NAMA BARANG],B_MSK[[#This Row],[NAMA BARANG]],B_MSK[C]))</f>
        <v/>
      </c>
      <c r="V368" s="7" t="str">
        <f ca="1">IF(B_MSK[[#This Row],[//]]="","",INDEX(INDIRECT(DIR&amp;$2:$2),B_MSK[[#This Row],[//]]))</f>
        <v>KENKO CLOTH TAPE 36 MM BLUE CORE - BLACK (BT)</v>
      </c>
      <c r="W368" s="7" t="str">
        <f ca="1">LOWER(SUBSTITUTE(SUBSTITUTE(SUBSTITUTE(SUBSTITUTE(SUBSTITUTE(SUBSTITUTE(SUBSTITUTE(SUBSTITUTE(SUBSTITUTE(B_MSK[[#This Row],[N.B.nota]]," ",""),"-",""),"(",""),")",""),".",""),",",""),"/",""),"""",""),"+",""))</f>
        <v>kenkoclothtape36mmbluecoreblackbt</v>
      </c>
      <c r="X368" s="5" t="str">
        <f ca="1">IF(B_MSK[[#This Row],[N.B.nota]]="","",IF(MATCH(B_MSK[[#This Row],[concat]],[2]!db[NB NOTA_C],0)&gt;0,"ada",0))</f>
        <v>ada</v>
      </c>
      <c r="Y368" s="5" t="str">
        <f ca="1">IF(B_MSK[[#This Row],[N.B.nota]]="","",ADDRESS(ROW(B_MSK[QB]),COLUMN(B_MSK[QB]))&amp;":"&amp;ADDRESS(ROW(),COLUMN(B_MSK[QB])))</f>
        <v>$D$4:$D$368</v>
      </c>
      <c r="Z368" s="5">
        <f ca="1">IF(B_MSK[[#This Row],[concat]]="","",MATCH(B_MSK[[#This Row],[concat]],[2]!db[NB NOTA_C],0)+1)</f>
        <v>1082</v>
      </c>
      <c r="AA368" s="5" t="str">
        <f ca="1">IF(B_MSK[[#This Row],[//]]="","",HYPERLINK("[D:\kerja\BANK EXP\BARU\DB.XLSX]DB!e"&amp;B_MSK[[#This Row],[DB_ROW]],"&gt;"))</f>
        <v>&gt;</v>
      </c>
      <c r="AB368" s="30" t="str">
        <f ca="1">MID(B_MSK[[#This Row],[/ STN_1]],FIND(" ",B_MSK[[#This Row],[/ STN_1]])+1,LEN(B_MSK[[#This Row],[/ STN_1]]))</f>
        <v>ROL</v>
      </c>
      <c r="AC368" s="11">
        <f ca="1">IF(B_MSK[[#This Row],[//]]="","",IF(B_MSK[[#This Row],[ JUMLAH ]]="","",IF(B_MSK[[#This Row],[C]]="",B_MSK[[#This Row],[HARGA CTN]]/B_MSK[[#This Row],[JMLH BRG]],B_MSK[[#This Row],[HARGA CTN]]/B_MSK[[#This Row],[A_1]])))</f>
        <v>9150</v>
      </c>
      <c r="AD3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ROL</v>
      </c>
      <c r="AE3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8" s="15" t="str">
        <f ca="1">IF(B_MSK[[#This Row],[HARGA_2]]="","",IF(MID(B_MSK[[#This Row],[/ STN_2]],FIND(" ",B_MSK[[#This Row],[/ STN_2]])+1,LEN(B_MSK[[#This Row],[/ STN_2]]))="LSN",B_MSK[[#This Row],[HARGA_2]]/12,""))</f>
        <v/>
      </c>
      <c r="AH368" s="7" t="str">
        <f ca="1">IF(B_MSK[[#This Row],[HARGA_3]]="","","/ "&amp;"PCS")</f>
        <v/>
      </c>
      <c r="AI368" s="15">
        <f ca="1">IF(B_MSK[[#This Row],[HARGA_3]]="",IF(B_MSK[[#This Row],[HARGA_2]]="",IF(B_MSK[[#This Row],[HARGA_1]]="","",B_MSK[[#This Row],[HARGA_1]]),B_MSK[[#This Row],[HARGA_2]]),B_MSK[[#This Row],[HARGA_3]])</f>
        <v>9150</v>
      </c>
      <c r="AJ368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368" s="5" t="str">
        <f ca="1">IF(B_MSK[[#This Row],[//]]="","",SUBSTITUTE(SUBSTITUTE(SUBSTITUTE(B_MSK[[#This Row],[QTY/ CTN]]," ","_",2),"(",""),")","")&amp;"_")</f>
        <v>80 ROL_</v>
      </c>
      <c r="AL368" s="5">
        <f ca="1">IF(B_MSK[[#This Row],[A_B]]="","",SEARCH("_",B_MSK[[#This Row],[A_B]]))</f>
        <v>7</v>
      </c>
      <c r="AM368" s="5">
        <f ca="1">IF(B_MSK[[#This Row],[A_B]]="","",LEN(B_MSK[[#This Row],[A_B]]))</f>
        <v>7</v>
      </c>
      <c r="AN368" s="5" t="str">
        <f ca="1">IF(B_MSK[[#This Row],[A_B]]="","",LEFT(B_MSK[[#This Row],[QTY/ CTN]],B_MSK[[#This Row],[A_B_1]]))</f>
        <v>80 ROL</v>
      </c>
      <c r="AO368" s="5" t="str">
        <f ca="1">IF(B_MSK[[#This Row],[A_B]]="","",LEFT(B_MSK[[#This Row],[A_]],SEARCH(" ",B_MSK[[#This Row],[A_]])-1))</f>
        <v>80</v>
      </c>
      <c r="AP368" s="5" t="str">
        <f ca="1">IF(B_MSK[[#This Row],[A_B]]="","",RIGHT(B_MSK[[#This Row],[A_]],LEN(B_MSK[[#This Row],[A_]])-SEARCH(" ",B_MSK[[#This Row],[A_]])))</f>
        <v>ROL</v>
      </c>
      <c r="AQ3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8" s="5" t="str">
        <f ca="1">IF(B_MSK[[#This Row],[B_]]="","",LEFT(B_MSK[[#This Row],[B_]],SEARCH(" ",B_MSK[[#This Row],[B_]])))</f>
        <v/>
      </c>
      <c r="AS368" s="5" t="str">
        <f ca="1">IF(B_MSK[[#This Row],[B_]]="","",RIGHT(B_MSK[[#This Row],[B_]],LEN(B_MSK[[#This Row],[B_]])-SEARCH(" ",B_MSK[[#This Row],[B_]])))</f>
        <v/>
      </c>
      <c r="AT368" s="5" t="str">
        <f ca="1">IF(B_MSK[[#This Row],[B_2]]="LSN",12,"")</f>
        <v/>
      </c>
      <c r="AU368" s="5" t="str">
        <f ca="1">IF(B_MSK[[#This Row],[C_1]]="","","PCS")</f>
        <v/>
      </c>
      <c r="AV368" s="5">
        <f ca="1">IF(B_MSK[[#This Row],[A_1]]="","",B_MSK[[#This Row],[A_1]]*IF(B_MSK[[#This Row],[B_1]]="",1,B_MSK[[#This Row],[B_1]])*IF(B_MSK[[#This Row],[C_1]]="",1,B_MSK[[#This Row],[C_1]]))</f>
        <v>80</v>
      </c>
      <c r="AW368" s="5" t="str">
        <f ca="1">IF(B_MSK[[#This Row],[C_2]]="",IF(B_MSK[[#This Row],[B_2]]="",IF(B_MSK[[#This Row],[A_2]]="","",B_MSK[[#This Row],[A_2]]),B_MSK[[#This Row],[B_2]]),B_MSK[[#This Row],[C_2]])</f>
        <v>ROL</v>
      </c>
      <c r="AX368" s="2">
        <f ca="1">IF(ISNUMBER(B_MSK[[#This Row],[TANGGAL DATANG]]),B_MSK[[#This Row],[TANGGAL DATANG]],AX367)</f>
        <v>44938</v>
      </c>
      <c r="AY368" s="5" t="e">
        <f ca="1">IF(B_MSK[[#This Row],[DB_ROW]]="","",INDEX([3]!db[JENIS],B_MSK[[#This Row],[DB_ROW]]-1))</f>
        <v>#REF!</v>
      </c>
      <c r="AZ368" s="5">
        <f ca="1">IF(B_MSK[[#This Row],[A_1]]="","",B_MSK[[#This Row],[A_1]])*1</f>
        <v>80</v>
      </c>
      <c r="BA368" s="5" t="str">
        <f ca="1">IF(B_MSK[[#This Row],[//]]="","",INDEX(INDIRECT(DIR&amp;$2:$2),B_MSK[[#This Row],[//]]))</f>
        <v>ARTO MORO</v>
      </c>
      <c r="BB368" s="5" t="str">
        <f ca="1">CONCATENATE(B_MSK[[#This Row],[concat]],B_MSK[[#This Row],[HARGA_X]],B_MSK[[#This Row],[SAT]])</f>
        <v>kenkoclothtape36mmbluecoreblackbt9150</v>
      </c>
    </row>
    <row r="369" spans="1:54" x14ac:dyDescent="0.25">
      <c r="A369" s="6" t="s">
        <v>128</v>
      </c>
      <c r="B369" s="5" t="str">
        <f ca="1">IF(B_MSK[[#This Row],[N_ID]]="","",INDEX(INDIRECT(DIR&amp;$2:$2),MATCH(B_MSK[[#This Row],[N_ID]],INDIRECT(DIR&amp;"!NOTA[ID_P]"),0)))</f>
        <v/>
      </c>
      <c r="C369" s="5" t="str">
        <f ca="1">IF(B_MSK[[#This Row],[//]]="","",HYPERLINK("["&amp;SUBSTITUTE(DIR,"'","")&amp;"]NOTA!D"&amp;B_MSK[[#This Row],[//]]+2,"&gt;"))</f>
        <v>&gt;</v>
      </c>
      <c r="D369" s="5" t="str">
        <f ca="1">IF(B_MSK[[#This Row],[N_ID]]="","",COUNTIF(INDIRECT(DIR&amp;"!NOTA[ID_H]"),B_MSK[[#This Row],[ID NOTA]]))</f>
        <v/>
      </c>
      <c r="E3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366</v>
      </c>
      <c r="F3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9" s="7" t="str">
        <f ca="1">IF(B_MSK[[#This Row],[stt]]="ada",INDEX([2]!db[NB BM],B_MSK[DB_ROW]-1),"")</f>
        <v>Plakban kain hitam Kenko 48mm plst BIRU</v>
      </c>
      <c r="H369" s="7" t="str">
        <f ca="1">IF(B_MSK[[#This Row],[//]]="","",INDEX(INDIRECT(DIR&amp;$2:$2),B_MSK[[#This Row],[//]]))</f>
        <v>KENKO SINAR INDONESIA</v>
      </c>
      <c r="I369" s="27" t="str">
        <f ca="1">IF(B_MSK[[#This Row],[//]]="","",INDEX(INDIRECT(DB_PATH&amp;$2:$2),B_MSK[[#This Row],[DB_ROW]]-1))</f>
        <v>60 ROL</v>
      </c>
      <c r="J369" s="5">
        <f ca="1">IF(B_MSK[[#This Row],[//]]="","",IF(INDEX(INDIRECT(DIR&amp;$2:$2),B_MSK[[#This Row],[//]])="","",INDEX(INDIRECT(DIR&amp;$2:$2),B_MSK[[#This Row],[//]])))</f>
        <v>2</v>
      </c>
      <c r="K369" s="5" t="str">
        <f ca="1">IF(B_MSK[[#This Row],[//]]="","",IF(INDEX(INDIRECT(DIR&amp;$2:$2),B_MSK[[#This Row],[//]])="","",INDEX(INDIRECT(DIR&amp;$2:$2),B_MSK[[#This Row],[//]])))</f>
        <v/>
      </c>
      <c r="L369" s="5" t="str">
        <f ca="1">IF(B_MSK[[#This Row],[//]]="","",IF(INDEX(INDIRECT(DIR&amp;$2:$2),B_MSK[[#This Row],[//]])="","",INDEX(INDIRECT(DIR&amp;$2:$2),B_MSK[[#This Row],[//]])))</f>
        <v/>
      </c>
      <c r="M369" s="13">
        <f ca="1">IF(B_MSK[[#This Row],[//]]="","",INDEX(INDIRECT(DIR&amp;$2:$2),B_MSK[[#This Row],[//]]))</f>
        <v>0</v>
      </c>
      <c r="N369" s="13">
        <f ca="1">IF(OR(B_MSK[[#This Row],[//]]="",),"",INDEX(INDIRECT(DIR&amp;$2:$2),B_MSK[[#This Row],[//]]))</f>
        <v>732000</v>
      </c>
      <c r="O369" s="3">
        <f ca="1">IF(B_MSK[[#This Row],[//]]="","",IF(INDEX(INDIRECT(DIR&amp;$2:$2),B_MSK[[#This Row],[//]])=0,"",INDEX(INDIRECT(DIR&amp;$2:$2),B_MSK[[#This Row],[//]])))</f>
        <v>0.17</v>
      </c>
      <c r="P369" s="3" t="str">
        <f ca="1">IF(B_MSK[[#This Row],[//]]="","",IF(INDEX(INDIRECT(DIR&amp;$2:$2),B_MSK[[#This Row],[//]])=0,"",INDEX(INDIRECT(DIR&amp;$2:$2),B_MSK[[#This Row],[//]])))</f>
        <v/>
      </c>
      <c r="Q369" s="12">
        <f ca="1">IF(B_MSK[[#This Row],[//]]="","",INDEX(INDIRECT(DIR&amp;$2:$2),B_MSK[[#This Row],[//]]))</f>
        <v>1215120</v>
      </c>
      <c r="R36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6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69" s="37">
        <f ca="1">IF(B_MSK[[#This Row],[//]]="","",INDEX(INDIRECT(DIR&amp;$2:$2),B_MSK[[#This Row],[//]]))</f>
        <v>0</v>
      </c>
      <c r="U369" s="38" t="str">
        <f ca="1">IF(SUMIF(B_MSK[NAMA BARANG],B_MSK[[#This Row],[NAMA BARANG]],B_MSK[JMLH BRG])=0,"",SUMIF(B_MSK[NAMA BARANG],B_MSK[[#This Row],[NAMA BARANG]],B_MSK[C]))</f>
        <v/>
      </c>
      <c r="V369" s="7" t="str">
        <f ca="1">IF(B_MSK[[#This Row],[//]]="","",INDEX(INDIRECT(DIR&amp;$2:$2),B_MSK[[#This Row],[//]]))</f>
        <v>KENKO CLOTH TAPE 48 MM BLUE CORE - BLACK (BT)</v>
      </c>
      <c r="W369" s="7" t="str">
        <f ca="1">LOWER(SUBSTITUTE(SUBSTITUTE(SUBSTITUTE(SUBSTITUTE(SUBSTITUTE(SUBSTITUTE(SUBSTITUTE(SUBSTITUTE(SUBSTITUTE(B_MSK[[#This Row],[N.B.nota]]," ",""),"-",""),"(",""),")",""),".",""),",",""),"/",""),"""",""),"+",""))</f>
        <v>kenkoclothtape48mmbluecoreblackbt</v>
      </c>
      <c r="X369" s="5" t="str">
        <f ca="1">IF(B_MSK[[#This Row],[N.B.nota]]="","",IF(MATCH(B_MSK[[#This Row],[concat]],[2]!db[NB NOTA_C],0)&gt;0,"ada",0))</f>
        <v>ada</v>
      </c>
      <c r="Y369" s="5" t="str">
        <f ca="1">IF(B_MSK[[#This Row],[N.B.nota]]="","",ADDRESS(ROW(B_MSK[QB]),COLUMN(B_MSK[QB]))&amp;":"&amp;ADDRESS(ROW(),COLUMN(B_MSK[QB])))</f>
        <v>$D$4:$D$369</v>
      </c>
      <c r="Z369" s="5">
        <f ca="1">IF(B_MSK[[#This Row],[concat]]="","",MATCH(B_MSK[[#This Row],[concat]],[2]!db[NB NOTA_C],0)+1)</f>
        <v>1086</v>
      </c>
      <c r="AA369" s="5" t="str">
        <f ca="1">IF(B_MSK[[#This Row],[//]]="","",HYPERLINK("[D:\kerja\BANK EXP\BARU\DB.XLSX]DB!e"&amp;B_MSK[[#This Row],[DB_ROW]],"&gt;"))</f>
        <v>&gt;</v>
      </c>
      <c r="AB369" s="30" t="str">
        <f ca="1">MID(B_MSK[[#This Row],[/ STN_1]],FIND(" ",B_MSK[[#This Row],[/ STN_1]])+1,LEN(B_MSK[[#This Row],[/ STN_1]]))</f>
        <v>ROL</v>
      </c>
      <c r="AC369" s="11">
        <f ca="1">IF(B_MSK[[#This Row],[//]]="","",IF(B_MSK[[#This Row],[ JUMLAH ]]="","",IF(B_MSK[[#This Row],[C]]="",B_MSK[[#This Row],[HARGA CTN]]/B_MSK[[#This Row],[JMLH BRG]],B_MSK[[#This Row],[HARGA CTN]]/B_MSK[[#This Row],[A_1]])))</f>
        <v>12200</v>
      </c>
      <c r="AD3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ROL</v>
      </c>
      <c r="AE3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9" s="15" t="str">
        <f ca="1">IF(B_MSK[[#This Row],[HARGA_2]]="","",IF(MID(B_MSK[[#This Row],[/ STN_2]],FIND(" ",B_MSK[[#This Row],[/ STN_2]])+1,LEN(B_MSK[[#This Row],[/ STN_2]]))="LSN",B_MSK[[#This Row],[HARGA_2]]/12,""))</f>
        <v/>
      </c>
      <c r="AH369" s="7" t="str">
        <f ca="1">IF(B_MSK[[#This Row],[HARGA_3]]="","","/ "&amp;"PCS")</f>
        <v/>
      </c>
      <c r="AI369" s="15">
        <f ca="1">IF(B_MSK[[#This Row],[HARGA_3]]="",IF(B_MSK[[#This Row],[HARGA_2]]="",IF(B_MSK[[#This Row],[HARGA_1]]="","",B_MSK[[#This Row],[HARGA_1]]),B_MSK[[#This Row],[HARGA_2]]),B_MSK[[#This Row],[HARGA_3]])</f>
        <v>12200</v>
      </c>
      <c r="AJ369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369" s="5" t="str">
        <f ca="1">IF(B_MSK[[#This Row],[//]]="","",SUBSTITUTE(SUBSTITUTE(SUBSTITUTE(B_MSK[[#This Row],[QTY/ CTN]]," ","_",2),"(",""),")","")&amp;"_")</f>
        <v>60 ROL_</v>
      </c>
      <c r="AL369" s="5">
        <f ca="1">IF(B_MSK[[#This Row],[A_B]]="","",SEARCH("_",B_MSK[[#This Row],[A_B]]))</f>
        <v>7</v>
      </c>
      <c r="AM369" s="5">
        <f ca="1">IF(B_MSK[[#This Row],[A_B]]="","",LEN(B_MSK[[#This Row],[A_B]]))</f>
        <v>7</v>
      </c>
      <c r="AN369" s="5" t="str">
        <f ca="1">IF(B_MSK[[#This Row],[A_B]]="","",LEFT(B_MSK[[#This Row],[QTY/ CTN]],B_MSK[[#This Row],[A_B_1]]))</f>
        <v>60 ROL</v>
      </c>
      <c r="AO369" s="5" t="str">
        <f ca="1">IF(B_MSK[[#This Row],[A_B]]="","",LEFT(B_MSK[[#This Row],[A_]],SEARCH(" ",B_MSK[[#This Row],[A_]])-1))</f>
        <v>60</v>
      </c>
      <c r="AP369" s="5" t="str">
        <f ca="1">IF(B_MSK[[#This Row],[A_B]]="","",RIGHT(B_MSK[[#This Row],[A_]],LEN(B_MSK[[#This Row],[A_]])-SEARCH(" ",B_MSK[[#This Row],[A_]])))</f>
        <v>ROL</v>
      </c>
      <c r="AQ3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9" s="5" t="str">
        <f ca="1">IF(B_MSK[[#This Row],[B_]]="","",LEFT(B_MSK[[#This Row],[B_]],SEARCH(" ",B_MSK[[#This Row],[B_]])))</f>
        <v/>
      </c>
      <c r="AS369" s="5" t="str">
        <f ca="1">IF(B_MSK[[#This Row],[B_]]="","",RIGHT(B_MSK[[#This Row],[B_]],LEN(B_MSK[[#This Row],[B_]])-SEARCH(" ",B_MSK[[#This Row],[B_]])))</f>
        <v/>
      </c>
      <c r="AT369" s="5" t="str">
        <f ca="1">IF(B_MSK[[#This Row],[B_2]]="LSN",12,"")</f>
        <v/>
      </c>
      <c r="AU369" s="5" t="str">
        <f ca="1">IF(B_MSK[[#This Row],[C_1]]="","","PCS")</f>
        <v/>
      </c>
      <c r="AV369" s="5">
        <f ca="1">IF(B_MSK[[#This Row],[A_1]]="","",B_MSK[[#This Row],[A_1]]*IF(B_MSK[[#This Row],[B_1]]="",1,B_MSK[[#This Row],[B_1]])*IF(B_MSK[[#This Row],[C_1]]="",1,B_MSK[[#This Row],[C_1]]))</f>
        <v>60</v>
      </c>
      <c r="AW369" s="5" t="str">
        <f ca="1">IF(B_MSK[[#This Row],[C_2]]="",IF(B_MSK[[#This Row],[B_2]]="",IF(B_MSK[[#This Row],[A_2]]="","",B_MSK[[#This Row],[A_2]]),B_MSK[[#This Row],[B_2]]),B_MSK[[#This Row],[C_2]])</f>
        <v>ROL</v>
      </c>
      <c r="AX369" s="2">
        <f ca="1">IF(ISNUMBER(B_MSK[[#This Row],[TANGGAL DATANG]]),B_MSK[[#This Row],[TANGGAL DATANG]],AX368)</f>
        <v>44938</v>
      </c>
      <c r="AY369" s="5" t="e">
        <f ca="1">IF(B_MSK[[#This Row],[DB_ROW]]="","",INDEX([3]!db[JENIS],B_MSK[[#This Row],[DB_ROW]]-1))</f>
        <v>#REF!</v>
      </c>
      <c r="AZ369" s="5">
        <f ca="1">IF(B_MSK[[#This Row],[A_1]]="","",B_MSK[[#This Row],[A_1]])*1</f>
        <v>60</v>
      </c>
      <c r="BA369" s="5" t="str">
        <f ca="1">IF(B_MSK[[#This Row],[//]]="","",INDEX(INDIRECT(DIR&amp;$2:$2),B_MSK[[#This Row],[//]]))</f>
        <v>ARTO MORO</v>
      </c>
      <c r="BB369" s="5" t="str">
        <f ca="1">CONCATENATE(B_MSK[[#This Row],[concat]],B_MSK[[#This Row],[HARGA_X]],B_MSK[[#This Row],[SAT]])</f>
        <v>kenkoclothtape48mmbluecoreblackbt12200</v>
      </c>
    </row>
    <row r="370" spans="1:54" x14ac:dyDescent="0.25">
      <c r="A370" s="6" t="s">
        <v>128</v>
      </c>
      <c r="B370" s="5" t="str">
        <f ca="1">IF(B_MSK[[#This Row],[N_ID]]="","",INDEX(INDIRECT(DIR&amp;$2:$2),MATCH(B_MSK[[#This Row],[N_ID]],INDIRECT(DIR&amp;"!NOTA[ID_P]"),0)))</f>
        <v/>
      </c>
      <c r="C370" s="5" t="str">
        <f ca="1">IF(B_MSK[[#This Row],[//]]="","",HYPERLINK("["&amp;SUBSTITUTE(DIR,"'","")&amp;"]NOTA!D"&amp;B_MSK[[#This Row],[//]]+2,"&gt;"))</f>
        <v/>
      </c>
      <c r="D370" s="5" t="str">
        <f ca="1">IF(B_MSK[[#This Row],[N_ID]]="","",COUNTIF(INDIRECT(DIR&amp;"!NOTA[ID_H]"),B_MSK[[#This Row],[ID NOTA]]))</f>
        <v/>
      </c>
      <c r="E3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0" s="7" t="str">
        <f ca="1">IF(B_MSK[[#This Row],[stt]]="ada",INDEX([2]!db[NB BM],B_MSK[DB_ROW]-1),"")</f>
        <v/>
      </c>
      <c r="H370" s="7" t="str">
        <f ca="1">IF(B_MSK[[#This Row],[//]]="","",INDEX(INDIRECT(DIR&amp;$2:$2),B_MSK[[#This Row],[//]]))</f>
        <v/>
      </c>
      <c r="I370" s="27" t="str">
        <f ca="1">IF(B_MSK[[#This Row],[//]]="","",INDEX(INDIRECT(DB_PATH&amp;$2:$2),B_MSK[[#This Row],[DB_ROW]]-1))</f>
        <v/>
      </c>
      <c r="J370" s="5" t="str">
        <f ca="1">IF(B_MSK[[#This Row],[//]]="","",IF(INDEX(INDIRECT(DIR&amp;$2:$2),B_MSK[[#This Row],[//]])="","",INDEX(INDIRECT(DIR&amp;$2:$2),B_MSK[[#This Row],[//]])))</f>
        <v/>
      </c>
      <c r="K370" s="5" t="str">
        <f ca="1">IF(B_MSK[[#This Row],[//]]="","",IF(INDEX(INDIRECT(DIR&amp;$2:$2),B_MSK[[#This Row],[//]])="","",INDEX(INDIRECT(DIR&amp;$2:$2),B_MSK[[#This Row],[//]])))</f>
        <v/>
      </c>
      <c r="L370" s="5" t="str">
        <f ca="1">IF(B_MSK[[#This Row],[//]]="","",IF(INDEX(INDIRECT(DIR&amp;$2:$2),B_MSK[[#This Row],[//]])="","",INDEX(INDIRECT(DIR&amp;$2:$2),B_MSK[[#This Row],[//]])))</f>
        <v/>
      </c>
      <c r="M370" s="13" t="str">
        <f ca="1">IF(B_MSK[[#This Row],[//]]="","",INDEX(INDIRECT(DIR&amp;$2:$2),B_MSK[[#This Row],[//]]))</f>
        <v/>
      </c>
      <c r="N370" s="13" t="str">
        <f ca="1">IF(OR(B_MSK[[#This Row],[//]]="",),"",INDEX(INDIRECT(DIR&amp;$2:$2),B_MSK[[#This Row],[//]]))</f>
        <v/>
      </c>
      <c r="O370" s="3" t="str">
        <f ca="1">IF(B_MSK[[#This Row],[//]]="","",IF(INDEX(INDIRECT(DIR&amp;$2:$2),B_MSK[[#This Row],[//]])=0,"",INDEX(INDIRECT(DIR&amp;$2:$2),B_MSK[[#This Row],[//]])))</f>
        <v/>
      </c>
      <c r="P370" s="3" t="str">
        <f ca="1">IF(B_MSK[[#This Row],[//]]="","",IF(INDEX(INDIRECT(DIR&amp;$2:$2),B_MSK[[#This Row],[//]])=0,"",INDEX(INDIRECT(DIR&amp;$2:$2),B_MSK[[#This Row],[//]])))</f>
        <v/>
      </c>
      <c r="Q370" s="12" t="str">
        <f ca="1">IF(B_MSK[[#This Row],[//]]="","",INDEX(INDIRECT(DIR&amp;$2:$2),B_MSK[[#This Row],[//]]))</f>
        <v/>
      </c>
      <c r="R3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0" s="37" t="str">
        <f ca="1">IF(B_MSK[[#This Row],[//]]="","",INDEX(INDIRECT(DIR&amp;$2:$2),B_MSK[[#This Row],[//]]))</f>
        <v/>
      </c>
      <c r="U370" s="38" t="str">
        <f ca="1">IF(SUMIF(B_MSK[NAMA BARANG],B_MSK[[#This Row],[NAMA BARANG]],B_MSK[JMLH BRG])=0,"",SUMIF(B_MSK[NAMA BARANG],B_MSK[[#This Row],[NAMA BARANG]],B_MSK[C]))</f>
        <v/>
      </c>
      <c r="V370" s="7" t="str">
        <f ca="1">IF(B_MSK[[#This Row],[//]]="","",INDEX(INDIRECT(DIR&amp;$2:$2),B_MSK[[#This Row],[//]]))</f>
        <v/>
      </c>
      <c r="W3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0" s="5" t="str">
        <f ca="1">IF(B_MSK[[#This Row],[N.B.nota]]="","",IF(MATCH(B_MSK[[#This Row],[concat]],[2]!db[NB NOTA_C],0)&gt;0,"ada",0))</f>
        <v/>
      </c>
      <c r="Y370" s="5" t="str">
        <f ca="1">IF(B_MSK[[#This Row],[N.B.nota]]="","",ADDRESS(ROW(B_MSK[QB]),COLUMN(B_MSK[QB]))&amp;":"&amp;ADDRESS(ROW(),COLUMN(B_MSK[QB])))</f>
        <v/>
      </c>
      <c r="Z370" s="5" t="str">
        <f ca="1">IF(B_MSK[[#This Row],[concat]]="","",MATCH(B_MSK[[#This Row],[concat]],[2]!db[NB NOTA_C],0)+1)</f>
        <v/>
      </c>
      <c r="AA370" s="5" t="str">
        <f ca="1">IF(B_MSK[[#This Row],[//]]="","",HYPERLINK("[D:\kerja\BANK EXP\BARU\DB.XLSX]DB!e"&amp;B_MSK[[#This Row],[DB_ROW]],"&gt;"))</f>
        <v/>
      </c>
      <c r="AB370" s="30" t="e">
        <f ca="1">MID(B_MSK[[#This Row],[/ STN_1]],FIND(" ",B_MSK[[#This Row],[/ STN_1]])+1,LEN(B_MSK[[#This Row],[/ STN_1]]))</f>
        <v>#VALUE!</v>
      </c>
      <c r="AC3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0" s="15" t="str">
        <f ca="1">IF(B_MSK[[#This Row],[HARGA_2]]="","",IF(MID(B_MSK[[#This Row],[/ STN_2]],FIND(" ",B_MSK[[#This Row],[/ STN_2]])+1,LEN(B_MSK[[#This Row],[/ STN_2]]))="LSN",B_MSK[[#This Row],[HARGA_2]]/12,""))</f>
        <v/>
      </c>
      <c r="AH370" s="7" t="str">
        <f ca="1">IF(B_MSK[[#This Row],[HARGA_3]]="","","/ "&amp;"PCS")</f>
        <v/>
      </c>
      <c r="AI370" s="15" t="str">
        <f ca="1">IF(B_MSK[[#This Row],[HARGA_3]]="",IF(B_MSK[[#This Row],[HARGA_2]]="",IF(B_MSK[[#This Row],[HARGA_1]]="","",B_MSK[[#This Row],[HARGA_1]]),B_MSK[[#This Row],[HARGA_2]]),B_MSK[[#This Row],[HARGA_3]])</f>
        <v/>
      </c>
      <c r="AJ370" s="15" t="str">
        <f ca="1">IF(B_MSK[[#This Row],[/ STN_3]]="",IF(B_MSK[[#This Row],[/ STN_2]]="",IF(B_MSK[[#This Row],[/ STN_1]]="","",B_MSK[[#This Row],[/ STN_1]]),B_MSK[[#This Row],[/ STN_2]]),B_MSK[[#This Row],[/ STN_3]])</f>
        <v/>
      </c>
      <c r="AK370" s="5" t="str">
        <f ca="1">IF(B_MSK[[#This Row],[//]]="","",SUBSTITUTE(SUBSTITUTE(SUBSTITUTE(B_MSK[[#This Row],[QTY/ CTN]]," ","_",2),"(",""),")","")&amp;"_")</f>
        <v/>
      </c>
      <c r="AL370" s="5" t="str">
        <f ca="1">IF(B_MSK[[#This Row],[A_B]]="","",SEARCH("_",B_MSK[[#This Row],[A_B]]))</f>
        <v/>
      </c>
      <c r="AM370" s="5" t="str">
        <f ca="1">IF(B_MSK[[#This Row],[A_B]]="","",LEN(B_MSK[[#This Row],[A_B]]))</f>
        <v/>
      </c>
      <c r="AN370" s="5" t="str">
        <f ca="1">IF(B_MSK[[#This Row],[A_B]]="","",LEFT(B_MSK[[#This Row],[QTY/ CTN]],B_MSK[[#This Row],[A_B_1]]))</f>
        <v/>
      </c>
      <c r="AO370" s="5" t="str">
        <f ca="1">IF(B_MSK[[#This Row],[A_B]]="","",LEFT(B_MSK[[#This Row],[A_]],SEARCH(" ",B_MSK[[#This Row],[A_]])-1))</f>
        <v/>
      </c>
      <c r="AP370" s="5" t="str">
        <f ca="1">IF(B_MSK[[#This Row],[A_B]]="","",RIGHT(B_MSK[[#This Row],[A_]],LEN(B_MSK[[#This Row],[A_]])-SEARCH(" ",B_MSK[[#This Row],[A_]])))</f>
        <v/>
      </c>
      <c r="AQ3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0" s="5" t="str">
        <f ca="1">IF(B_MSK[[#This Row],[B_]]="","",LEFT(B_MSK[[#This Row],[B_]],SEARCH(" ",B_MSK[[#This Row],[B_]])))</f>
        <v/>
      </c>
      <c r="AS370" s="5" t="str">
        <f ca="1">IF(B_MSK[[#This Row],[B_]]="","",RIGHT(B_MSK[[#This Row],[B_]],LEN(B_MSK[[#This Row],[B_]])-SEARCH(" ",B_MSK[[#This Row],[B_]])))</f>
        <v/>
      </c>
      <c r="AT370" s="5" t="str">
        <f ca="1">IF(B_MSK[[#This Row],[B_2]]="LSN",12,"")</f>
        <v/>
      </c>
      <c r="AU370" s="5" t="str">
        <f ca="1">IF(B_MSK[[#This Row],[C_1]]="","","PCS")</f>
        <v/>
      </c>
      <c r="AV370" s="5" t="str">
        <f ca="1">IF(B_MSK[[#This Row],[A_1]]="","",B_MSK[[#This Row],[A_1]]*IF(B_MSK[[#This Row],[B_1]]="",1,B_MSK[[#This Row],[B_1]])*IF(B_MSK[[#This Row],[C_1]]="",1,B_MSK[[#This Row],[C_1]]))</f>
        <v/>
      </c>
      <c r="AW370" s="5" t="str">
        <f ca="1">IF(B_MSK[[#This Row],[C_2]]="",IF(B_MSK[[#This Row],[B_2]]="",IF(B_MSK[[#This Row],[A_2]]="","",B_MSK[[#This Row],[A_2]]),B_MSK[[#This Row],[B_2]]),B_MSK[[#This Row],[C_2]])</f>
        <v/>
      </c>
      <c r="AX370" s="2">
        <f ca="1">IF(ISNUMBER(B_MSK[[#This Row],[TANGGAL DATANG]]),B_MSK[[#This Row],[TANGGAL DATANG]],AX369)</f>
        <v>44938</v>
      </c>
      <c r="AY370" s="5" t="str">
        <f ca="1">IF(B_MSK[[#This Row],[DB_ROW]]="","",INDEX([3]!db[JENIS],B_MSK[[#This Row],[DB_ROW]]-1))</f>
        <v/>
      </c>
      <c r="AZ370" s="5" t="e">
        <f ca="1">IF(B_MSK[[#This Row],[A_1]]="","",B_MSK[[#This Row],[A_1]])*1</f>
        <v>#VALUE!</v>
      </c>
      <c r="BA370" s="5" t="str">
        <f ca="1">IF(B_MSK[[#This Row],[//]]="","",INDEX(INDIRECT(DIR&amp;$2:$2),B_MSK[[#This Row],[//]]))</f>
        <v/>
      </c>
      <c r="BB370" s="5" t="str">
        <f ca="1">CONCATENATE(B_MSK[[#This Row],[concat]],B_MSK[[#This Row],[HARGA_X]],B_MSK[[#This Row],[SAT]])</f>
        <v/>
      </c>
    </row>
    <row r="371" spans="1:54" x14ac:dyDescent="0.25">
      <c r="A371" s="6" t="s">
        <v>283</v>
      </c>
      <c r="B371" s="5">
        <f ca="1">IF(B_MSK[[#This Row],[N_ID]]="","",INDEX(INDIRECT(DIR&amp;$2:$2),MATCH(B_MSK[[#This Row],[N_ID]],INDIRECT(DIR&amp;"!NOTA[ID_P]"),0)))</f>
        <v>70</v>
      </c>
      <c r="C371" s="5" t="str">
        <f ca="1">IF(B_MSK[[#This Row],[//]]="","",HYPERLINK("["&amp;SUBSTITUTE(DIR,"'","")&amp;"]NOTA!D"&amp;B_MSK[[#This Row],[//]]+2,"&gt;"))</f>
        <v>&gt;</v>
      </c>
      <c r="D371" s="5">
        <f ca="1">IF(B_MSK[[#This Row],[N_ID]]="","",COUNTIF(INDIRECT(DIR&amp;"!NOTA[ID_H]"),B_MSK[[#This Row],[ID NOTA]]))</f>
        <v>2</v>
      </c>
      <c r="E37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368</v>
      </c>
      <c r="F3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1" s="7" t="str">
        <f ca="1">IF(B_MSK[[#This Row],[stt]]="ada",INDEX([2]!db[NB BM],B_MSK[DB_ROW]-1),"")</f>
        <v>Stapler Kenko HD-10</v>
      </c>
      <c r="H371" s="7" t="str">
        <f ca="1">IF(B_MSK[[#This Row],[//]]="","",INDEX(INDIRECT(DIR&amp;$2:$2),B_MSK[[#This Row],[//]]))</f>
        <v>KENKO SINAR INDONESIA</v>
      </c>
      <c r="I371" s="27" t="str">
        <f ca="1">IF(B_MSK[[#This Row],[//]]="","",INDEX(INDIRECT(DB_PATH&amp;$2:$2),B_MSK[[#This Row],[DB_ROW]]-1))</f>
        <v>20 LSN</v>
      </c>
      <c r="J371" s="5">
        <f ca="1">IF(B_MSK[[#This Row],[//]]="","",IF(INDEX(INDIRECT(DIR&amp;$2:$2),B_MSK[[#This Row],[//]])="","",INDEX(INDIRECT(DIR&amp;$2:$2),B_MSK[[#This Row],[//]])))</f>
        <v>2</v>
      </c>
      <c r="K371" s="5" t="str">
        <f ca="1">IF(B_MSK[[#This Row],[//]]="","",IF(INDEX(INDIRECT(DIR&amp;$2:$2),B_MSK[[#This Row],[//]])="","",INDEX(INDIRECT(DIR&amp;$2:$2),B_MSK[[#This Row],[//]])))</f>
        <v/>
      </c>
      <c r="L371" s="5" t="str">
        <f ca="1">IF(B_MSK[[#This Row],[//]]="","",IF(INDEX(INDIRECT(DIR&amp;$2:$2),B_MSK[[#This Row],[//]])="","",INDEX(INDIRECT(DIR&amp;$2:$2),B_MSK[[#This Row],[//]])))</f>
        <v/>
      </c>
      <c r="M371" s="13">
        <f ca="1">IF(B_MSK[[#This Row],[//]]="","",INDEX(INDIRECT(DIR&amp;$2:$2),B_MSK[[#This Row],[//]]))</f>
        <v>0</v>
      </c>
      <c r="N371" s="13">
        <f ca="1">IF(OR(B_MSK[[#This Row],[//]]="",),"",INDEX(INDIRECT(DIR&amp;$2:$2),B_MSK[[#This Row],[//]]))</f>
        <v>1860000</v>
      </c>
      <c r="O371" s="3">
        <f ca="1">IF(B_MSK[[#This Row],[//]]="","",IF(INDEX(INDIRECT(DIR&amp;$2:$2),B_MSK[[#This Row],[//]])=0,"",INDEX(INDIRECT(DIR&amp;$2:$2),B_MSK[[#This Row],[//]])))</f>
        <v>0.17</v>
      </c>
      <c r="P371" s="3" t="str">
        <f ca="1">IF(B_MSK[[#This Row],[//]]="","",IF(INDEX(INDIRECT(DIR&amp;$2:$2),B_MSK[[#This Row],[//]])=0,"",INDEX(INDIRECT(DIR&amp;$2:$2),B_MSK[[#This Row],[//]])))</f>
        <v/>
      </c>
      <c r="Q371" s="12">
        <f ca="1">IF(B_MSK[[#This Row],[//]]="","",INDEX(INDIRECT(DIR&amp;$2:$2),B_MSK[[#This Row],[//]]))</f>
        <v>3087600</v>
      </c>
      <c r="R3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1" s="37">
        <f ca="1">IF(B_MSK[[#This Row],[//]]="","",INDEX(INDIRECT(DIR&amp;$2:$2),B_MSK[[#This Row],[//]]))</f>
        <v>0</v>
      </c>
      <c r="U371" s="38" t="str">
        <f ca="1">IF(SUMIF(B_MSK[NAMA BARANG],B_MSK[[#This Row],[NAMA BARANG]],B_MSK[JMLH BRG])=0,"",SUMIF(B_MSK[NAMA BARANG],B_MSK[[#This Row],[NAMA BARANG]],B_MSK[C]))</f>
        <v/>
      </c>
      <c r="V371" s="7" t="str">
        <f ca="1">IF(B_MSK[[#This Row],[//]]="","",INDEX(INDIRECT(DIR&amp;$2:$2),B_MSK[[#This Row],[//]]))</f>
        <v>KENKO STAPLER HD-10</v>
      </c>
      <c r="W371" s="7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X371" s="5" t="str">
        <f ca="1">IF(B_MSK[[#This Row],[N.B.nota]]="","",IF(MATCH(B_MSK[[#This Row],[concat]],[2]!db[NB NOTA_C],0)&gt;0,"ada",0))</f>
        <v>ada</v>
      </c>
      <c r="Y371" s="5" t="str">
        <f ca="1">IF(B_MSK[[#This Row],[N.B.nota]]="","",ADDRESS(ROW(B_MSK[QB]),COLUMN(B_MSK[QB]))&amp;":"&amp;ADDRESS(ROW(),COLUMN(B_MSK[QB])))</f>
        <v>$D$4:$D$371</v>
      </c>
      <c r="Z371" s="5">
        <f ca="1">IF(B_MSK[[#This Row],[concat]]="","",MATCH(B_MSK[[#This Row],[concat]],[2]!db[NB NOTA_C],0)+1)</f>
        <v>1292</v>
      </c>
      <c r="AA371" s="5" t="str">
        <f ca="1">IF(B_MSK[[#This Row],[//]]="","",HYPERLINK("[D:\kerja\BANK EXP\BARU\DB.XLSX]DB!e"&amp;B_MSK[[#This Row],[DB_ROW]],"&gt;"))</f>
        <v>&gt;</v>
      </c>
      <c r="AB371" s="30" t="str">
        <f ca="1">MID(B_MSK[[#This Row],[/ STN_1]],FIND(" ",B_MSK[[#This Row],[/ STN_1]])+1,LEN(B_MSK[[#This Row],[/ STN_1]]))</f>
        <v>LSN</v>
      </c>
      <c r="AC371" s="11">
        <f ca="1">IF(B_MSK[[#This Row],[//]]="","",IF(B_MSK[[#This Row],[ JUMLAH ]]="","",IF(B_MSK[[#This Row],[C]]="",B_MSK[[#This Row],[HARGA CTN]]/B_MSK[[#This Row],[JMLH BRG]],B_MSK[[#This Row],[HARGA CTN]]/B_MSK[[#This Row],[A_1]])))</f>
        <v>93000</v>
      </c>
      <c r="AD3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7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7750</v>
      </c>
      <c r="AF37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71" s="15" t="str">
        <f ca="1">IF(B_MSK[[#This Row],[HARGA_2]]="","",IF(MID(B_MSK[[#This Row],[/ STN_2]],FIND(" ",B_MSK[[#This Row],[/ STN_2]])+1,LEN(B_MSK[[#This Row],[/ STN_2]]))="LSN",B_MSK[[#This Row],[HARGA_2]]/12,""))</f>
        <v/>
      </c>
      <c r="AH371" s="7" t="str">
        <f ca="1">IF(B_MSK[[#This Row],[HARGA_3]]="","","/ "&amp;"PCS")</f>
        <v/>
      </c>
      <c r="AI371" s="15">
        <f ca="1">IF(B_MSK[[#This Row],[HARGA_3]]="",IF(B_MSK[[#This Row],[HARGA_2]]="",IF(B_MSK[[#This Row],[HARGA_1]]="","",B_MSK[[#This Row],[HARGA_1]]),B_MSK[[#This Row],[HARGA_2]]),B_MSK[[#This Row],[HARGA_3]])</f>
        <v>7750</v>
      </c>
      <c r="AJ37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71" s="5" t="str">
        <f ca="1">IF(B_MSK[[#This Row],[//]]="","",SUBSTITUTE(SUBSTITUTE(SUBSTITUTE(B_MSK[[#This Row],[QTY/ CTN]]," ","_",2),"(",""),")","")&amp;"_")</f>
        <v>20 LSN_</v>
      </c>
      <c r="AL371" s="5">
        <f ca="1">IF(B_MSK[[#This Row],[A_B]]="","",SEARCH("_",B_MSK[[#This Row],[A_B]]))</f>
        <v>7</v>
      </c>
      <c r="AM371" s="5">
        <f ca="1">IF(B_MSK[[#This Row],[A_B]]="","",LEN(B_MSK[[#This Row],[A_B]]))</f>
        <v>7</v>
      </c>
      <c r="AN371" s="5" t="str">
        <f ca="1">IF(B_MSK[[#This Row],[A_B]]="","",LEFT(B_MSK[[#This Row],[QTY/ CTN]],B_MSK[[#This Row],[A_B_1]]))</f>
        <v>20 LSN</v>
      </c>
      <c r="AO371" s="5" t="str">
        <f ca="1">IF(B_MSK[[#This Row],[A_B]]="","",LEFT(B_MSK[[#This Row],[A_]],SEARCH(" ",B_MSK[[#This Row],[A_]])-1))</f>
        <v>20</v>
      </c>
      <c r="AP371" s="5" t="str">
        <f ca="1">IF(B_MSK[[#This Row],[A_B]]="","",RIGHT(B_MSK[[#This Row],[A_]],LEN(B_MSK[[#This Row],[A_]])-SEARCH(" ",B_MSK[[#This Row],[A_]])))</f>
        <v>LSN</v>
      </c>
      <c r="AQ3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71" s="5" t="str">
        <f ca="1">IF(B_MSK[[#This Row],[B_]]="","",LEFT(B_MSK[[#This Row],[B_]],SEARCH(" ",B_MSK[[#This Row],[B_]])))</f>
        <v xml:space="preserve">12 </v>
      </c>
      <c r="AS371" s="5" t="str">
        <f ca="1">IF(B_MSK[[#This Row],[B_]]="","",RIGHT(B_MSK[[#This Row],[B_]],LEN(B_MSK[[#This Row],[B_]])-SEARCH(" ",B_MSK[[#This Row],[B_]])))</f>
        <v>PCS</v>
      </c>
      <c r="AT371" s="5" t="str">
        <f ca="1">IF(B_MSK[[#This Row],[B_2]]="LSN",12,"")</f>
        <v/>
      </c>
      <c r="AU371" s="5" t="str">
        <f ca="1">IF(B_MSK[[#This Row],[C_1]]="","","PCS")</f>
        <v/>
      </c>
      <c r="AV371" s="5">
        <f ca="1">IF(B_MSK[[#This Row],[A_1]]="","",B_MSK[[#This Row],[A_1]]*IF(B_MSK[[#This Row],[B_1]]="",1,B_MSK[[#This Row],[B_1]])*IF(B_MSK[[#This Row],[C_1]]="",1,B_MSK[[#This Row],[C_1]]))</f>
        <v>240</v>
      </c>
      <c r="AW371" s="5" t="str">
        <f ca="1">IF(B_MSK[[#This Row],[C_2]]="",IF(B_MSK[[#This Row],[B_2]]="",IF(B_MSK[[#This Row],[A_2]]="","",B_MSK[[#This Row],[A_2]]),B_MSK[[#This Row],[B_2]]),B_MSK[[#This Row],[C_2]])</f>
        <v>PCS</v>
      </c>
      <c r="AX371" s="2">
        <f ca="1">IF(ISNUMBER(B_MSK[[#This Row],[TANGGAL DATANG]]),B_MSK[[#This Row],[TANGGAL DATANG]],AX370)</f>
        <v>44938</v>
      </c>
      <c r="AY371" s="5" t="e">
        <f ca="1">IF(B_MSK[[#This Row],[DB_ROW]]="","",INDEX([3]!db[JENIS],B_MSK[[#This Row],[DB_ROW]]-1))</f>
        <v>#REF!</v>
      </c>
      <c r="AZ371" s="5">
        <f ca="1">IF(B_MSK[[#This Row],[A_1]]="","",B_MSK[[#This Row],[A_1]])*1</f>
        <v>20</v>
      </c>
      <c r="BA371" s="5" t="str">
        <f ca="1">IF(B_MSK[[#This Row],[//]]="","",INDEX(INDIRECT(DIR&amp;$2:$2),B_MSK[[#This Row],[//]]))</f>
        <v>ARTO MORO</v>
      </c>
      <c r="BB371" s="5" t="str">
        <f ca="1">CONCATENATE(B_MSK[[#This Row],[concat]],B_MSK[[#This Row],[HARGA_X]],B_MSK[[#This Row],[SAT]])</f>
        <v>kenkostaplerhd107750</v>
      </c>
    </row>
    <row r="372" spans="1:54" x14ac:dyDescent="0.25">
      <c r="A372" s="6" t="s">
        <v>128</v>
      </c>
      <c r="B372" s="5" t="str">
        <f ca="1">IF(B_MSK[[#This Row],[N_ID]]="","",INDEX(INDIRECT(DIR&amp;$2:$2),MATCH(B_MSK[[#This Row],[N_ID]],INDIRECT(DIR&amp;"!NOTA[ID_P]"),0)))</f>
        <v/>
      </c>
      <c r="C372" s="5" t="str">
        <f ca="1">IF(B_MSK[[#This Row],[//]]="","",HYPERLINK("["&amp;SUBSTITUTE(DIR,"'","")&amp;"]NOTA!D"&amp;B_MSK[[#This Row],[//]]+2,"&gt;"))</f>
        <v>&gt;</v>
      </c>
      <c r="D372" s="5" t="str">
        <f ca="1">IF(B_MSK[[#This Row],[N_ID]]="","",COUNTIF(INDIRECT(DIR&amp;"!NOTA[ID_H]"),B_MSK[[#This Row],[ID NOTA]]))</f>
        <v/>
      </c>
      <c r="E37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369</v>
      </c>
      <c r="F3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2" s="7" t="str">
        <f ca="1">IF(B_MSK[[#This Row],[stt]]="ada",INDEX([2]!db[NB BM],B_MSK[DB_ROW]-1),"")</f>
        <v>Stapler Kenko HD-50</v>
      </c>
      <c r="H372" s="7" t="str">
        <f ca="1">IF(B_MSK[[#This Row],[//]]="","",INDEX(INDIRECT(DIR&amp;$2:$2),B_MSK[[#This Row],[//]]))</f>
        <v>KENKO SINAR INDONESIA</v>
      </c>
      <c r="I372" s="27" t="str">
        <f ca="1">IF(B_MSK[[#This Row],[//]]="","",INDEX(INDIRECT(DB_PATH&amp;$2:$2),B_MSK[[#This Row],[DB_ROW]]-1))</f>
        <v>20 BOX (6 PCS)</v>
      </c>
      <c r="J372" s="5">
        <f ca="1">IF(B_MSK[[#This Row],[//]]="","",IF(INDEX(INDIRECT(DIR&amp;$2:$2),B_MSK[[#This Row],[//]])="","",INDEX(INDIRECT(DIR&amp;$2:$2),B_MSK[[#This Row],[//]])))</f>
        <v>2</v>
      </c>
      <c r="K372" s="5" t="str">
        <f ca="1">IF(B_MSK[[#This Row],[//]]="","",IF(INDEX(INDIRECT(DIR&amp;$2:$2),B_MSK[[#This Row],[//]])="","",INDEX(INDIRECT(DIR&amp;$2:$2),B_MSK[[#This Row],[//]])))</f>
        <v/>
      </c>
      <c r="L372" s="5" t="str">
        <f ca="1">IF(B_MSK[[#This Row],[//]]="","",IF(INDEX(INDIRECT(DIR&amp;$2:$2),B_MSK[[#This Row],[//]])="","",INDEX(INDIRECT(DIR&amp;$2:$2),B_MSK[[#This Row],[//]])))</f>
        <v/>
      </c>
      <c r="M372" s="13">
        <f ca="1">IF(B_MSK[[#This Row],[//]]="","",INDEX(INDIRECT(DIR&amp;$2:$2),B_MSK[[#This Row],[//]]))</f>
        <v>0</v>
      </c>
      <c r="N372" s="13">
        <f ca="1">IF(OR(B_MSK[[#This Row],[//]]="",),"",INDEX(INDIRECT(DIR&amp;$2:$2),B_MSK[[#This Row],[//]]))</f>
        <v>2280000</v>
      </c>
      <c r="O372" s="3">
        <f ca="1">IF(B_MSK[[#This Row],[//]]="","",IF(INDEX(INDIRECT(DIR&amp;$2:$2),B_MSK[[#This Row],[//]])=0,"",INDEX(INDIRECT(DIR&amp;$2:$2),B_MSK[[#This Row],[//]])))</f>
        <v>0.17</v>
      </c>
      <c r="P372" s="3" t="str">
        <f ca="1">IF(B_MSK[[#This Row],[//]]="","",IF(INDEX(INDIRECT(DIR&amp;$2:$2),B_MSK[[#This Row],[//]])=0,"",INDEX(INDIRECT(DIR&amp;$2:$2),B_MSK[[#This Row],[//]])))</f>
        <v/>
      </c>
      <c r="Q372" s="12">
        <f ca="1">IF(B_MSK[[#This Row],[//]]="","",INDEX(INDIRECT(DIR&amp;$2:$2),B_MSK[[#This Row],[//]]))</f>
        <v>3784800</v>
      </c>
      <c r="R37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7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72" s="37">
        <f ca="1">IF(B_MSK[[#This Row],[//]]="","",INDEX(INDIRECT(DIR&amp;$2:$2),B_MSK[[#This Row],[//]]))</f>
        <v>0</v>
      </c>
      <c r="U372" s="38" t="str">
        <f ca="1">IF(SUMIF(B_MSK[NAMA BARANG],B_MSK[[#This Row],[NAMA BARANG]],B_MSK[JMLH BRG])=0,"",SUMIF(B_MSK[NAMA BARANG],B_MSK[[#This Row],[NAMA BARANG]],B_MSK[C]))</f>
        <v/>
      </c>
      <c r="V372" s="7" t="str">
        <f ca="1">IF(B_MSK[[#This Row],[//]]="","",INDEX(INDIRECT(DIR&amp;$2:$2),B_MSK[[#This Row],[//]]))</f>
        <v>KENKO STAPLER HD-50</v>
      </c>
      <c r="W372" s="7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X372" s="5" t="str">
        <f ca="1">IF(B_MSK[[#This Row],[N.B.nota]]="","",IF(MATCH(B_MSK[[#This Row],[concat]],[2]!db[NB NOTA_C],0)&gt;0,"ada",0))</f>
        <v>ada</v>
      </c>
      <c r="Y372" s="5" t="str">
        <f ca="1">IF(B_MSK[[#This Row],[N.B.nota]]="","",ADDRESS(ROW(B_MSK[QB]),COLUMN(B_MSK[QB]))&amp;":"&amp;ADDRESS(ROW(),COLUMN(B_MSK[QB])))</f>
        <v>$D$4:$D$372</v>
      </c>
      <c r="Z372" s="5">
        <f ca="1">IF(B_MSK[[#This Row],[concat]]="","",MATCH(B_MSK[[#This Row],[concat]],[2]!db[NB NOTA_C],0)+1)</f>
        <v>1298</v>
      </c>
      <c r="AA372" s="5" t="str">
        <f ca="1">IF(B_MSK[[#This Row],[//]]="","",HYPERLINK("[D:\kerja\BANK EXP\BARU\DB.XLSX]DB!e"&amp;B_MSK[[#This Row],[DB_ROW]],"&gt;"))</f>
        <v>&gt;</v>
      </c>
      <c r="AB372" s="30" t="str">
        <f ca="1">MID(B_MSK[[#This Row],[/ STN_1]],FIND(" ",B_MSK[[#This Row],[/ STN_1]])+1,LEN(B_MSK[[#This Row],[/ STN_1]]))</f>
        <v xml:space="preserve">BOX </v>
      </c>
      <c r="AC372" s="11">
        <f ca="1">IF(B_MSK[[#This Row],[//]]="","",IF(B_MSK[[#This Row],[ JUMLAH ]]="","",IF(B_MSK[[#This Row],[C]]="",B_MSK[[#This Row],[HARGA CTN]]/B_MSK[[#This Row],[JMLH BRG]],B_MSK[[#This Row],[HARGA CTN]]/B_MSK[[#This Row],[A_1]])))</f>
        <v>114000</v>
      </c>
      <c r="AD3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7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19000</v>
      </c>
      <c r="AF37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72" s="15" t="str">
        <f ca="1">IF(B_MSK[[#This Row],[HARGA_2]]="","",IF(MID(B_MSK[[#This Row],[/ STN_2]],FIND(" ",B_MSK[[#This Row],[/ STN_2]])+1,LEN(B_MSK[[#This Row],[/ STN_2]]))="LSN",B_MSK[[#This Row],[HARGA_2]]/12,""))</f>
        <v/>
      </c>
      <c r="AH372" s="7" t="str">
        <f ca="1">IF(B_MSK[[#This Row],[HARGA_3]]="","","/ "&amp;"PCS")</f>
        <v/>
      </c>
      <c r="AI372" s="15">
        <f ca="1">IF(B_MSK[[#This Row],[HARGA_3]]="",IF(B_MSK[[#This Row],[HARGA_2]]="",IF(B_MSK[[#This Row],[HARGA_1]]="","",B_MSK[[#This Row],[HARGA_1]]),B_MSK[[#This Row],[HARGA_2]]),B_MSK[[#This Row],[HARGA_3]])</f>
        <v>19000</v>
      </c>
      <c r="AJ37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72" s="5" t="str">
        <f ca="1">IF(B_MSK[[#This Row],[//]]="","",SUBSTITUTE(SUBSTITUTE(SUBSTITUTE(B_MSK[[#This Row],[QTY/ CTN]]," ","_",2),"(",""),")","")&amp;"_")</f>
        <v>20 BOX_6 PCS_</v>
      </c>
      <c r="AL372" s="5">
        <f ca="1">IF(B_MSK[[#This Row],[A_B]]="","",SEARCH("_",B_MSK[[#This Row],[A_B]]))</f>
        <v>7</v>
      </c>
      <c r="AM372" s="5">
        <f ca="1">IF(B_MSK[[#This Row],[A_B]]="","",LEN(B_MSK[[#This Row],[A_B]]))</f>
        <v>13</v>
      </c>
      <c r="AN372" s="5" t="str">
        <f ca="1">IF(B_MSK[[#This Row],[A_B]]="","",LEFT(B_MSK[[#This Row],[QTY/ CTN]],B_MSK[[#This Row],[A_B_1]]))</f>
        <v xml:space="preserve">20 BOX </v>
      </c>
      <c r="AO372" s="5" t="str">
        <f ca="1">IF(B_MSK[[#This Row],[A_B]]="","",LEFT(B_MSK[[#This Row],[A_]],SEARCH(" ",B_MSK[[#This Row],[A_]])-1))</f>
        <v>20</v>
      </c>
      <c r="AP372" s="5" t="str">
        <f ca="1">IF(B_MSK[[#This Row],[A_B]]="","",RIGHT(B_MSK[[#This Row],[A_]],LEN(B_MSK[[#This Row],[A_]])-SEARCH(" ",B_MSK[[#This Row],[A_]])))</f>
        <v xml:space="preserve">BOX </v>
      </c>
      <c r="AQ3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PCS</v>
      </c>
      <c r="AR372" s="5" t="str">
        <f ca="1">IF(B_MSK[[#This Row],[B_]]="","",LEFT(B_MSK[[#This Row],[B_]],SEARCH(" ",B_MSK[[#This Row],[B_]])))</f>
        <v xml:space="preserve">6 </v>
      </c>
      <c r="AS372" s="5" t="str">
        <f ca="1">IF(B_MSK[[#This Row],[B_]]="","",RIGHT(B_MSK[[#This Row],[B_]],LEN(B_MSK[[#This Row],[B_]])-SEARCH(" ",B_MSK[[#This Row],[B_]])))</f>
        <v>PCS</v>
      </c>
      <c r="AT372" s="5" t="str">
        <f ca="1">IF(B_MSK[[#This Row],[B_2]]="LSN",12,"")</f>
        <v/>
      </c>
      <c r="AU372" s="5" t="str">
        <f ca="1">IF(B_MSK[[#This Row],[C_1]]="","","PCS")</f>
        <v/>
      </c>
      <c r="AV372" s="5">
        <f ca="1">IF(B_MSK[[#This Row],[A_1]]="","",B_MSK[[#This Row],[A_1]]*IF(B_MSK[[#This Row],[B_1]]="",1,B_MSK[[#This Row],[B_1]])*IF(B_MSK[[#This Row],[C_1]]="",1,B_MSK[[#This Row],[C_1]]))</f>
        <v>120</v>
      </c>
      <c r="AW372" s="5" t="str">
        <f ca="1">IF(B_MSK[[#This Row],[C_2]]="",IF(B_MSK[[#This Row],[B_2]]="",IF(B_MSK[[#This Row],[A_2]]="","",B_MSK[[#This Row],[A_2]]),B_MSK[[#This Row],[B_2]]),B_MSK[[#This Row],[C_2]])</f>
        <v>PCS</v>
      </c>
      <c r="AX372" s="2">
        <f ca="1">IF(ISNUMBER(B_MSK[[#This Row],[TANGGAL DATANG]]),B_MSK[[#This Row],[TANGGAL DATANG]],AX371)</f>
        <v>44938</v>
      </c>
      <c r="AY372" s="5" t="e">
        <f ca="1">IF(B_MSK[[#This Row],[DB_ROW]]="","",INDEX([3]!db[JENIS],B_MSK[[#This Row],[DB_ROW]]-1))</f>
        <v>#REF!</v>
      </c>
      <c r="AZ372" s="5">
        <f ca="1">IF(B_MSK[[#This Row],[A_1]]="","",B_MSK[[#This Row],[A_1]])*1</f>
        <v>20</v>
      </c>
      <c r="BA372" s="5" t="str">
        <f ca="1">IF(B_MSK[[#This Row],[//]]="","",INDEX(INDIRECT(DIR&amp;$2:$2),B_MSK[[#This Row],[//]]))</f>
        <v>ARTO MORO</v>
      </c>
      <c r="BB372" s="5" t="str">
        <f ca="1">CONCATENATE(B_MSK[[#This Row],[concat]],B_MSK[[#This Row],[HARGA_X]],B_MSK[[#This Row],[SAT]])</f>
        <v>kenkostaplerhd5019000</v>
      </c>
    </row>
    <row r="373" spans="1:54" x14ac:dyDescent="0.25">
      <c r="A373" s="6" t="s">
        <v>128</v>
      </c>
      <c r="B373" s="5" t="str">
        <f ca="1">IF(B_MSK[[#This Row],[N_ID]]="","",INDEX(INDIRECT(DIR&amp;$2:$2),MATCH(B_MSK[[#This Row],[N_ID]],INDIRECT(DIR&amp;"!NOTA[ID_P]"),0)))</f>
        <v/>
      </c>
      <c r="C373" s="5" t="str">
        <f ca="1">IF(B_MSK[[#This Row],[//]]="","",HYPERLINK("["&amp;SUBSTITUTE(DIR,"'","")&amp;"]NOTA!D"&amp;B_MSK[[#This Row],[//]]+2,"&gt;"))</f>
        <v/>
      </c>
      <c r="D373" s="5" t="str">
        <f ca="1">IF(B_MSK[[#This Row],[N_ID]]="","",COUNTIF(INDIRECT(DIR&amp;"!NOTA[ID_H]"),B_MSK[[#This Row],[ID NOTA]]))</f>
        <v/>
      </c>
      <c r="E3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3" s="7" t="str">
        <f ca="1">IF(B_MSK[[#This Row],[stt]]="ada",INDEX([2]!db[NB BM],B_MSK[DB_ROW]-1),"")</f>
        <v/>
      </c>
      <c r="H373" s="7" t="str">
        <f ca="1">IF(B_MSK[[#This Row],[//]]="","",INDEX(INDIRECT(DIR&amp;$2:$2),B_MSK[[#This Row],[//]]))</f>
        <v/>
      </c>
      <c r="I373" s="27" t="str">
        <f ca="1">IF(B_MSK[[#This Row],[//]]="","",INDEX(INDIRECT(DB_PATH&amp;$2:$2),B_MSK[[#This Row],[DB_ROW]]-1))</f>
        <v/>
      </c>
      <c r="J373" s="5" t="str">
        <f ca="1">IF(B_MSK[[#This Row],[//]]="","",IF(INDEX(INDIRECT(DIR&amp;$2:$2),B_MSK[[#This Row],[//]])="","",INDEX(INDIRECT(DIR&amp;$2:$2),B_MSK[[#This Row],[//]])))</f>
        <v/>
      </c>
      <c r="K373" s="5" t="str">
        <f ca="1">IF(B_MSK[[#This Row],[//]]="","",IF(INDEX(INDIRECT(DIR&amp;$2:$2),B_MSK[[#This Row],[//]])="","",INDEX(INDIRECT(DIR&amp;$2:$2),B_MSK[[#This Row],[//]])))</f>
        <v/>
      </c>
      <c r="L373" s="5" t="str">
        <f ca="1">IF(B_MSK[[#This Row],[//]]="","",IF(INDEX(INDIRECT(DIR&amp;$2:$2),B_MSK[[#This Row],[//]])="","",INDEX(INDIRECT(DIR&amp;$2:$2),B_MSK[[#This Row],[//]])))</f>
        <v/>
      </c>
      <c r="M373" s="13" t="str">
        <f ca="1">IF(B_MSK[[#This Row],[//]]="","",INDEX(INDIRECT(DIR&amp;$2:$2),B_MSK[[#This Row],[//]]))</f>
        <v/>
      </c>
      <c r="N373" s="13" t="str">
        <f ca="1">IF(OR(B_MSK[[#This Row],[//]]="",),"",INDEX(INDIRECT(DIR&amp;$2:$2),B_MSK[[#This Row],[//]]))</f>
        <v/>
      </c>
      <c r="O373" s="3" t="str">
        <f ca="1">IF(B_MSK[[#This Row],[//]]="","",IF(INDEX(INDIRECT(DIR&amp;$2:$2),B_MSK[[#This Row],[//]])=0,"",INDEX(INDIRECT(DIR&amp;$2:$2),B_MSK[[#This Row],[//]])))</f>
        <v/>
      </c>
      <c r="P373" s="3" t="str">
        <f ca="1">IF(B_MSK[[#This Row],[//]]="","",IF(INDEX(INDIRECT(DIR&amp;$2:$2),B_MSK[[#This Row],[//]])=0,"",INDEX(INDIRECT(DIR&amp;$2:$2),B_MSK[[#This Row],[//]])))</f>
        <v/>
      </c>
      <c r="Q373" s="12" t="str">
        <f ca="1">IF(B_MSK[[#This Row],[//]]="","",INDEX(INDIRECT(DIR&amp;$2:$2),B_MSK[[#This Row],[//]]))</f>
        <v/>
      </c>
      <c r="R3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3" s="37" t="str">
        <f ca="1">IF(B_MSK[[#This Row],[//]]="","",INDEX(INDIRECT(DIR&amp;$2:$2),B_MSK[[#This Row],[//]]))</f>
        <v/>
      </c>
      <c r="U373" s="38" t="str">
        <f ca="1">IF(SUMIF(B_MSK[NAMA BARANG],B_MSK[[#This Row],[NAMA BARANG]],B_MSK[JMLH BRG])=0,"",SUMIF(B_MSK[NAMA BARANG],B_MSK[[#This Row],[NAMA BARANG]],B_MSK[C]))</f>
        <v/>
      </c>
      <c r="V373" s="7" t="str">
        <f ca="1">IF(B_MSK[[#This Row],[//]]="","",INDEX(INDIRECT(DIR&amp;$2:$2),B_MSK[[#This Row],[//]]))</f>
        <v/>
      </c>
      <c r="W3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3" s="5" t="str">
        <f ca="1">IF(B_MSK[[#This Row],[N.B.nota]]="","",IF(MATCH(B_MSK[[#This Row],[concat]],[2]!db[NB NOTA_C],0)&gt;0,"ada",0))</f>
        <v/>
      </c>
      <c r="Y373" s="5" t="str">
        <f ca="1">IF(B_MSK[[#This Row],[N.B.nota]]="","",ADDRESS(ROW(B_MSK[QB]),COLUMN(B_MSK[QB]))&amp;":"&amp;ADDRESS(ROW(),COLUMN(B_MSK[QB])))</f>
        <v/>
      </c>
      <c r="Z373" s="5" t="str">
        <f ca="1">IF(B_MSK[[#This Row],[concat]]="","",MATCH(B_MSK[[#This Row],[concat]],[2]!db[NB NOTA_C],0)+1)</f>
        <v/>
      </c>
      <c r="AA373" s="5" t="str">
        <f ca="1">IF(B_MSK[[#This Row],[//]]="","",HYPERLINK("[D:\kerja\BANK EXP\BARU\DB.XLSX]DB!e"&amp;B_MSK[[#This Row],[DB_ROW]],"&gt;"))</f>
        <v/>
      </c>
      <c r="AB373" s="30" t="e">
        <f ca="1">MID(B_MSK[[#This Row],[/ STN_1]],FIND(" ",B_MSK[[#This Row],[/ STN_1]])+1,LEN(B_MSK[[#This Row],[/ STN_1]]))</f>
        <v>#VALUE!</v>
      </c>
      <c r="AC3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3" s="15" t="str">
        <f ca="1">IF(B_MSK[[#This Row],[HARGA_2]]="","",IF(MID(B_MSK[[#This Row],[/ STN_2]],FIND(" ",B_MSK[[#This Row],[/ STN_2]])+1,LEN(B_MSK[[#This Row],[/ STN_2]]))="LSN",B_MSK[[#This Row],[HARGA_2]]/12,""))</f>
        <v/>
      </c>
      <c r="AH373" s="7" t="str">
        <f ca="1">IF(B_MSK[[#This Row],[HARGA_3]]="","","/ "&amp;"PCS")</f>
        <v/>
      </c>
      <c r="AI373" s="15" t="str">
        <f ca="1">IF(B_MSK[[#This Row],[HARGA_3]]="",IF(B_MSK[[#This Row],[HARGA_2]]="",IF(B_MSK[[#This Row],[HARGA_1]]="","",B_MSK[[#This Row],[HARGA_1]]),B_MSK[[#This Row],[HARGA_2]]),B_MSK[[#This Row],[HARGA_3]])</f>
        <v/>
      </c>
      <c r="AJ373" s="15" t="str">
        <f ca="1">IF(B_MSK[[#This Row],[/ STN_3]]="",IF(B_MSK[[#This Row],[/ STN_2]]="",IF(B_MSK[[#This Row],[/ STN_1]]="","",B_MSK[[#This Row],[/ STN_1]]),B_MSK[[#This Row],[/ STN_2]]),B_MSK[[#This Row],[/ STN_3]])</f>
        <v/>
      </c>
      <c r="AK373" s="5" t="str">
        <f ca="1">IF(B_MSK[[#This Row],[//]]="","",SUBSTITUTE(SUBSTITUTE(SUBSTITUTE(B_MSK[[#This Row],[QTY/ CTN]]," ","_",2),"(",""),")","")&amp;"_")</f>
        <v/>
      </c>
      <c r="AL373" s="5" t="str">
        <f ca="1">IF(B_MSK[[#This Row],[A_B]]="","",SEARCH("_",B_MSK[[#This Row],[A_B]]))</f>
        <v/>
      </c>
      <c r="AM373" s="5" t="str">
        <f ca="1">IF(B_MSK[[#This Row],[A_B]]="","",LEN(B_MSK[[#This Row],[A_B]]))</f>
        <v/>
      </c>
      <c r="AN373" s="5" t="str">
        <f ca="1">IF(B_MSK[[#This Row],[A_B]]="","",LEFT(B_MSK[[#This Row],[QTY/ CTN]],B_MSK[[#This Row],[A_B_1]]))</f>
        <v/>
      </c>
      <c r="AO373" s="5" t="str">
        <f ca="1">IF(B_MSK[[#This Row],[A_B]]="","",LEFT(B_MSK[[#This Row],[A_]],SEARCH(" ",B_MSK[[#This Row],[A_]])-1))</f>
        <v/>
      </c>
      <c r="AP373" s="5" t="str">
        <f ca="1">IF(B_MSK[[#This Row],[A_B]]="","",RIGHT(B_MSK[[#This Row],[A_]],LEN(B_MSK[[#This Row],[A_]])-SEARCH(" ",B_MSK[[#This Row],[A_]])))</f>
        <v/>
      </c>
      <c r="AQ3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3" s="5" t="str">
        <f ca="1">IF(B_MSK[[#This Row],[B_]]="","",LEFT(B_MSK[[#This Row],[B_]],SEARCH(" ",B_MSK[[#This Row],[B_]])))</f>
        <v/>
      </c>
      <c r="AS373" s="5" t="str">
        <f ca="1">IF(B_MSK[[#This Row],[B_]]="","",RIGHT(B_MSK[[#This Row],[B_]],LEN(B_MSK[[#This Row],[B_]])-SEARCH(" ",B_MSK[[#This Row],[B_]])))</f>
        <v/>
      </c>
      <c r="AT373" s="5" t="str">
        <f ca="1">IF(B_MSK[[#This Row],[B_2]]="LSN",12,"")</f>
        <v/>
      </c>
      <c r="AU373" s="5" t="str">
        <f ca="1">IF(B_MSK[[#This Row],[C_1]]="","","PCS")</f>
        <v/>
      </c>
      <c r="AV373" s="5" t="str">
        <f ca="1">IF(B_MSK[[#This Row],[A_1]]="","",B_MSK[[#This Row],[A_1]]*IF(B_MSK[[#This Row],[B_1]]="",1,B_MSK[[#This Row],[B_1]])*IF(B_MSK[[#This Row],[C_1]]="",1,B_MSK[[#This Row],[C_1]]))</f>
        <v/>
      </c>
      <c r="AW373" s="5" t="str">
        <f ca="1">IF(B_MSK[[#This Row],[C_2]]="",IF(B_MSK[[#This Row],[B_2]]="",IF(B_MSK[[#This Row],[A_2]]="","",B_MSK[[#This Row],[A_2]]),B_MSK[[#This Row],[B_2]]),B_MSK[[#This Row],[C_2]])</f>
        <v/>
      </c>
      <c r="AX373" s="2">
        <f ca="1">IF(ISNUMBER(B_MSK[[#This Row],[TANGGAL DATANG]]),B_MSK[[#This Row],[TANGGAL DATANG]],AX372)</f>
        <v>44938</v>
      </c>
      <c r="AY373" s="5" t="str">
        <f ca="1">IF(B_MSK[[#This Row],[DB_ROW]]="","",INDEX([3]!db[JENIS],B_MSK[[#This Row],[DB_ROW]]-1))</f>
        <v/>
      </c>
      <c r="AZ373" s="5" t="e">
        <f ca="1">IF(B_MSK[[#This Row],[A_1]]="","",B_MSK[[#This Row],[A_1]])*1</f>
        <v>#VALUE!</v>
      </c>
      <c r="BA373" s="5" t="str">
        <f ca="1">IF(B_MSK[[#This Row],[//]]="","",INDEX(INDIRECT(DIR&amp;$2:$2),B_MSK[[#This Row],[//]]))</f>
        <v/>
      </c>
      <c r="BB373" s="5" t="str">
        <f ca="1">CONCATENATE(B_MSK[[#This Row],[concat]],B_MSK[[#This Row],[HARGA_X]],B_MSK[[#This Row],[SAT]])</f>
        <v/>
      </c>
    </row>
    <row r="374" spans="1:54" x14ac:dyDescent="0.25">
      <c r="A374" s="6" t="s">
        <v>284</v>
      </c>
      <c r="B374" s="5">
        <f ca="1">IF(B_MSK[[#This Row],[N_ID]]="","",INDEX(INDIRECT(DIR&amp;$2:$2),MATCH(B_MSK[[#This Row],[N_ID]],INDIRECT(DIR&amp;"!NOTA[ID_P]"),0)))</f>
        <v>71</v>
      </c>
      <c r="C374" s="5" t="str">
        <f ca="1">IF(B_MSK[[#This Row],[//]]="","",HYPERLINK("["&amp;SUBSTITUTE(DIR,"'","")&amp;"]NOTA!D"&amp;B_MSK[[#This Row],[//]]+2,"&gt;"))</f>
        <v>&gt;</v>
      </c>
      <c r="D374" s="5">
        <f ca="1">IF(B_MSK[[#This Row],[N_ID]]="","",COUNTIF(INDIRECT(DIR&amp;"!NOTA[ID_H]"),B_MSK[[#This Row],[ID NOTA]]))</f>
        <v>1</v>
      </c>
      <c r="E37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371</v>
      </c>
      <c r="F3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4" s="7" t="str">
        <f ca="1">IF(B_MSK[[#This Row],[stt]]="ada",INDEX([2]!db[NB BM],B_MSK[DB_ROW]-1),"")</f>
        <v>Gunting Junior J100</v>
      </c>
      <c r="H374" s="7" t="str">
        <f ca="1">IF(B_MSK[[#This Row],[//]]="","",INDEX(INDIRECT(DIR&amp;$2:$2),B_MSK[[#This Row],[//]]))</f>
        <v>D-R</v>
      </c>
      <c r="I374" s="27" t="str">
        <f ca="1">IF(B_MSK[[#This Row],[//]]="","",INDEX(INDIRECT(DB_PATH&amp;$2:$2),B_MSK[[#This Row],[DB_ROW]]-1))</f>
        <v>48 LSN</v>
      </c>
      <c r="J374" s="5">
        <f ca="1">IF(B_MSK[[#This Row],[//]]="","",IF(INDEX(INDIRECT(DIR&amp;$2:$2),B_MSK[[#This Row],[//]])="","",INDEX(INDIRECT(DIR&amp;$2:$2),B_MSK[[#This Row],[//]])))</f>
        <v>10</v>
      </c>
      <c r="K374" s="5">
        <f ca="1">IF(B_MSK[[#This Row],[//]]="","",IF(INDEX(INDIRECT(DIR&amp;$2:$2),B_MSK[[#This Row],[//]])="","",INDEX(INDIRECT(DIR&amp;$2:$2),B_MSK[[#This Row],[//]])))</f>
        <v>480</v>
      </c>
      <c r="L374" s="5" t="str">
        <f ca="1">IF(B_MSK[[#This Row],[//]]="","",IF(INDEX(INDIRECT(DIR&amp;$2:$2),B_MSK[[#This Row],[//]])="","",INDEX(INDIRECT(DIR&amp;$2:$2),B_MSK[[#This Row],[//]])))</f>
        <v>LSN</v>
      </c>
      <c r="M374" s="13">
        <f ca="1">IF(B_MSK[[#This Row],[//]]="","",INDEX(INDIRECT(DIR&amp;$2:$2),B_MSK[[#This Row],[//]]))</f>
        <v>36000</v>
      </c>
      <c r="N374" s="13">
        <f ca="1">IF(OR(B_MSK[[#This Row],[//]]="",),"",INDEX(INDIRECT(DIR&amp;$2:$2),B_MSK[[#This Row],[//]]))</f>
        <v>1728000</v>
      </c>
      <c r="O374" s="3">
        <f ca="1">IF(B_MSK[[#This Row],[//]]="","",IF(INDEX(INDIRECT(DIR&amp;$2:$2),B_MSK[[#This Row],[//]])=0,"",INDEX(INDIRECT(DIR&amp;$2:$2),B_MSK[[#This Row],[//]])))</f>
        <v>0.12</v>
      </c>
      <c r="P374" s="3" t="str">
        <f ca="1">IF(B_MSK[[#This Row],[//]]="","",IF(INDEX(INDIRECT(DIR&amp;$2:$2),B_MSK[[#This Row],[//]])=0,"",INDEX(INDIRECT(DIR&amp;$2:$2),B_MSK[[#This Row],[//]])))</f>
        <v/>
      </c>
      <c r="Q374" s="12">
        <f ca="1">IF(B_MSK[[#This Row],[//]]="","",INDEX(INDIRECT(DIR&amp;$2:$2),B_MSK[[#This Row],[//]]))</f>
        <v>15206400</v>
      </c>
      <c r="R37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2073600</v>
      </c>
      <c r="S37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13132800</v>
      </c>
      <c r="T374" s="37">
        <f ca="1">IF(B_MSK[[#This Row],[//]]="","",INDEX(INDIRECT(DIR&amp;$2:$2),B_MSK[[#This Row],[//]]))</f>
        <v>0</v>
      </c>
      <c r="U374" s="38">
        <f ca="1">IF(SUMIF(B_MSK[NAMA BARANG],B_MSK[[#This Row],[NAMA BARANG]],B_MSK[JMLH BRG])=0,"",SUMIF(B_MSK[NAMA BARANG],B_MSK[[#This Row],[NAMA BARANG]],B_MSK[C]))</f>
        <v>10</v>
      </c>
      <c r="V374" s="7" t="str">
        <f ca="1">IF(B_MSK[[#This Row],[//]]="","",INDEX(INDIRECT(DIR&amp;$2:$2),B_MSK[[#This Row],[//]]))</f>
        <v>GUNTING JUNIOR J100 JUNIOR</v>
      </c>
      <c r="W374" s="7" t="str">
        <f ca="1">LOWER(SUBSTITUTE(SUBSTITUTE(SUBSTITUTE(SUBSTITUTE(SUBSTITUTE(SUBSTITUTE(SUBSTITUTE(SUBSTITUTE(SUBSTITUTE(B_MSK[[#This Row],[N.B.nota]]," ",""),"-",""),"(",""),")",""),".",""),",",""),"/",""),"""",""),"+",""))</f>
        <v>guntingjuniorj100junior</v>
      </c>
      <c r="X374" s="5" t="str">
        <f ca="1">IF(B_MSK[[#This Row],[N.B.nota]]="","",IF(MATCH(B_MSK[[#This Row],[concat]],[2]!db[NB NOTA_C],0)&gt;0,"ada",0))</f>
        <v>ada</v>
      </c>
      <c r="Y374" s="5" t="str">
        <f ca="1">IF(B_MSK[[#This Row],[N.B.nota]]="","",ADDRESS(ROW(B_MSK[QB]),COLUMN(B_MSK[QB]))&amp;":"&amp;ADDRESS(ROW(),COLUMN(B_MSK[QB])))</f>
        <v>$D$4:$D$374</v>
      </c>
      <c r="Z374" s="5">
        <f ca="1">IF(B_MSK[[#This Row],[concat]]="","",MATCH(B_MSK[[#This Row],[concat]],[2]!db[NB NOTA_C],0)+1)</f>
        <v>952</v>
      </c>
      <c r="AA374" s="5" t="str">
        <f ca="1">IF(B_MSK[[#This Row],[//]]="","",HYPERLINK("[D:\kerja\BANK EXP\BARU\DB.XLSX]DB!e"&amp;B_MSK[[#This Row],[DB_ROW]],"&gt;"))</f>
        <v>&gt;</v>
      </c>
      <c r="AB374" s="30" t="str">
        <f ca="1">MID(B_MSK[[#This Row],[/ STN_1]],FIND(" ",B_MSK[[#This Row],[/ STN_1]])+1,LEN(B_MSK[[#This Row],[/ STN_1]]))</f>
        <v>LSN</v>
      </c>
      <c r="AC374" s="11">
        <f ca="1">IF(B_MSK[[#This Row],[//]]="","",IF(B_MSK[[#This Row],[ JUMLAH ]]="","",IF(B_MSK[[#This Row],[C]]="",B_MSK[[#This Row],[HARGA CTN]]/B_MSK[[#This Row],[JMLH BRG]],B_MSK[[#This Row],[HARGA CTN]]/B_MSK[[#This Row],[A_1]])))</f>
        <v>36000</v>
      </c>
      <c r="AD3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7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3000</v>
      </c>
      <c r="AF37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74" s="15" t="str">
        <f ca="1">IF(B_MSK[[#This Row],[HARGA_2]]="","",IF(MID(B_MSK[[#This Row],[/ STN_2]],FIND(" ",B_MSK[[#This Row],[/ STN_2]])+1,LEN(B_MSK[[#This Row],[/ STN_2]]))="LSN",B_MSK[[#This Row],[HARGA_2]]/12,""))</f>
        <v/>
      </c>
      <c r="AH374" s="7" t="str">
        <f ca="1">IF(B_MSK[[#This Row],[HARGA_3]]="","","/ "&amp;"PCS")</f>
        <v/>
      </c>
      <c r="AI374" s="15">
        <f ca="1">IF(B_MSK[[#This Row],[HARGA_3]]="",IF(B_MSK[[#This Row],[HARGA_2]]="",IF(B_MSK[[#This Row],[HARGA_1]]="","",B_MSK[[#This Row],[HARGA_1]]),B_MSK[[#This Row],[HARGA_2]]),B_MSK[[#This Row],[HARGA_3]])</f>
        <v>3000</v>
      </c>
      <c r="AJ37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74" s="5" t="str">
        <f ca="1">IF(B_MSK[[#This Row],[//]]="","",SUBSTITUTE(SUBSTITUTE(SUBSTITUTE(B_MSK[[#This Row],[QTY/ CTN]]," ","_",2),"(",""),")","")&amp;"_")</f>
        <v>48 LSN_</v>
      </c>
      <c r="AL374" s="5">
        <f ca="1">IF(B_MSK[[#This Row],[A_B]]="","",SEARCH("_",B_MSK[[#This Row],[A_B]]))</f>
        <v>7</v>
      </c>
      <c r="AM374" s="5">
        <f ca="1">IF(B_MSK[[#This Row],[A_B]]="","",LEN(B_MSK[[#This Row],[A_B]]))</f>
        <v>7</v>
      </c>
      <c r="AN374" s="5" t="str">
        <f ca="1">IF(B_MSK[[#This Row],[A_B]]="","",LEFT(B_MSK[[#This Row],[QTY/ CTN]],B_MSK[[#This Row],[A_B_1]]))</f>
        <v>48 LSN</v>
      </c>
      <c r="AO374" s="5" t="str">
        <f ca="1">IF(B_MSK[[#This Row],[A_B]]="","",LEFT(B_MSK[[#This Row],[A_]],SEARCH(" ",B_MSK[[#This Row],[A_]])-1))</f>
        <v>48</v>
      </c>
      <c r="AP374" s="5" t="str">
        <f ca="1">IF(B_MSK[[#This Row],[A_B]]="","",RIGHT(B_MSK[[#This Row],[A_]],LEN(B_MSK[[#This Row],[A_]])-SEARCH(" ",B_MSK[[#This Row],[A_]])))</f>
        <v>LSN</v>
      </c>
      <c r="AQ3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74" s="5" t="str">
        <f ca="1">IF(B_MSK[[#This Row],[B_]]="","",LEFT(B_MSK[[#This Row],[B_]],SEARCH(" ",B_MSK[[#This Row],[B_]])))</f>
        <v xml:space="preserve">12 </v>
      </c>
      <c r="AS374" s="5" t="str">
        <f ca="1">IF(B_MSK[[#This Row],[B_]]="","",RIGHT(B_MSK[[#This Row],[B_]],LEN(B_MSK[[#This Row],[B_]])-SEARCH(" ",B_MSK[[#This Row],[B_]])))</f>
        <v>PCS</v>
      </c>
      <c r="AT374" s="5" t="str">
        <f ca="1">IF(B_MSK[[#This Row],[B_2]]="LSN",12,"")</f>
        <v/>
      </c>
      <c r="AU374" s="5" t="str">
        <f ca="1">IF(B_MSK[[#This Row],[C_1]]="","","PCS")</f>
        <v/>
      </c>
      <c r="AV374" s="5">
        <f ca="1">IF(B_MSK[[#This Row],[A_1]]="","",B_MSK[[#This Row],[A_1]]*IF(B_MSK[[#This Row],[B_1]]="",1,B_MSK[[#This Row],[B_1]])*IF(B_MSK[[#This Row],[C_1]]="",1,B_MSK[[#This Row],[C_1]]))</f>
        <v>576</v>
      </c>
      <c r="AW374" s="5" t="str">
        <f ca="1">IF(B_MSK[[#This Row],[C_2]]="",IF(B_MSK[[#This Row],[B_2]]="",IF(B_MSK[[#This Row],[A_2]]="","",B_MSK[[#This Row],[A_2]]),B_MSK[[#This Row],[B_2]]),B_MSK[[#This Row],[C_2]])</f>
        <v>PCS</v>
      </c>
      <c r="AX374" s="2">
        <f ca="1">IF(ISNUMBER(B_MSK[[#This Row],[TANGGAL DATANG]]),B_MSK[[#This Row],[TANGGAL DATANG]],AX373)</f>
        <v>44938</v>
      </c>
      <c r="AY374" s="5" t="e">
        <f ca="1">IF(B_MSK[[#This Row],[DB_ROW]]="","",INDEX([3]!db[JENIS],B_MSK[[#This Row],[DB_ROW]]-1))</f>
        <v>#REF!</v>
      </c>
      <c r="AZ374" s="5">
        <f ca="1">IF(B_MSK[[#This Row],[A_1]]="","",B_MSK[[#This Row],[A_1]])*1</f>
        <v>48</v>
      </c>
      <c r="BA374" s="5" t="str">
        <f ca="1">IF(B_MSK[[#This Row],[//]]="","",INDEX(INDIRECT(DIR&amp;$2:$2),B_MSK[[#This Row],[//]]))</f>
        <v>UNTANA</v>
      </c>
      <c r="BB374" s="5" t="str">
        <f ca="1">CONCATENATE(B_MSK[[#This Row],[concat]],B_MSK[[#This Row],[HARGA_X]],B_MSK[[#This Row],[SAT]])</f>
        <v>guntingjuniorj100junior3000LSN</v>
      </c>
    </row>
    <row r="375" spans="1:54" x14ac:dyDescent="0.25">
      <c r="A375" s="6" t="s">
        <v>128</v>
      </c>
      <c r="B375" s="5" t="str">
        <f ca="1">IF(B_MSK[[#This Row],[N_ID]]="","",INDEX(INDIRECT(DIR&amp;$2:$2),MATCH(B_MSK[[#This Row],[N_ID]],INDIRECT(DIR&amp;"!NOTA[ID_P]"),0)))</f>
        <v/>
      </c>
      <c r="C375" s="5" t="str">
        <f ca="1">IF(B_MSK[[#This Row],[//]]="","",HYPERLINK("["&amp;SUBSTITUTE(DIR,"'","")&amp;"]NOTA!D"&amp;B_MSK[[#This Row],[//]]+2,"&gt;"))</f>
        <v/>
      </c>
      <c r="D375" s="5" t="str">
        <f ca="1">IF(B_MSK[[#This Row],[N_ID]]="","",COUNTIF(INDIRECT(DIR&amp;"!NOTA[ID_H]"),B_MSK[[#This Row],[ID NOTA]]))</f>
        <v/>
      </c>
      <c r="E3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5" s="7" t="str">
        <f ca="1">IF(B_MSK[[#This Row],[stt]]="ada",INDEX([2]!db[NB BM],B_MSK[DB_ROW]-1),"")</f>
        <v/>
      </c>
      <c r="H375" s="7" t="str">
        <f ca="1">IF(B_MSK[[#This Row],[//]]="","",INDEX(INDIRECT(DIR&amp;$2:$2),B_MSK[[#This Row],[//]]))</f>
        <v/>
      </c>
      <c r="I375" s="27" t="str">
        <f ca="1">IF(B_MSK[[#This Row],[//]]="","",INDEX(INDIRECT(DB_PATH&amp;$2:$2),B_MSK[[#This Row],[DB_ROW]]-1))</f>
        <v/>
      </c>
      <c r="J375" s="5" t="str">
        <f ca="1">IF(B_MSK[[#This Row],[//]]="","",IF(INDEX(INDIRECT(DIR&amp;$2:$2),B_MSK[[#This Row],[//]])="","",INDEX(INDIRECT(DIR&amp;$2:$2),B_MSK[[#This Row],[//]])))</f>
        <v/>
      </c>
      <c r="K375" s="5" t="str">
        <f ca="1">IF(B_MSK[[#This Row],[//]]="","",IF(INDEX(INDIRECT(DIR&amp;$2:$2),B_MSK[[#This Row],[//]])="","",INDEX(INDIRECT(DIR&amp;$2:$2),B_MSK[[#This Row],[//]])))</f>
        <v/>
      </c>
      <c r="L375" s="5" t="str">
        <f ca="1">IF(B_MSK[[#This Row],[//]]="","",IF(INDEX(INDIRECT(DIR&amp;$2:$2),B_MSK[[#This Row],[//]])="","",INDEX(INDIRECT(DIR&amp;$2:$2),B_MSK[[#This Row],[//]])))</f>
        <v/>
      </c>
      <c r="M375" s="13" t="str">
        <f ca="1">IF(B_MSK[[#This Row],[//]]="","",INDEX(INDIRECT(DIR&amp;$2:$2),B_MSK[[#This Row],[//]]))</f>
        <v/>
      </c>
      <c r="N375" s="13" t="str">
        <f ca="1">IF(OR(B_MSK[[#This Row],[//]]="",),"",INDEX(INDIRECT(DIR&amp;$2:$2),B_MSK[[#This Row],[//]]))</f>
        <v/>
      </c>
      <c r="O375" s="3" t="str">
        <f ca="1">IF(B_MSK[[#This Row],[//]]="","",IF(INDEX(INDIRECT(DIR&amp;$2:$2),B_MSK[[#This Row],[//]])=0,"",INDEX(INDIRECT(DIR&amp;$2:$2),B_MSK[[#This Row],[//]])))</f>
        <v/>
      </c>
      <c r="P375" s="3" t="str">
        <f ca="1">IF(B_MSK[[#This Row],[//]]="","",IF(INDEX(INDIRECT(DIR&amp;$2:$2),B_MSK[[#This Row],[//]])=0,"",INDEX(INDIRECT(DIR&amp;$2:$2),B_MSK[[#This Row],[//]])))</f>
        <v/>
      </c>
      <c r="Q375" s="12" t="str">
        <f ca="1">IF(B_MSK[[#This Row],[//]]="","",INDEX(INDIRECT(DIR&amp;$2:$2),B_MSK[[#This Row],[//]]))</f>
        <v/>
      </c>
      <c r="R3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5" s="37" t="str">
        <f ca="1">IF(B_MSK[[#This Row],[//]]="","",INDEX(INDIRECT(DIR&amp;$2:$2),B_MSK[[#This Row],[//]]))</f>
        <v/>
      </c>
      <c r="U375" s="38" t="str">
        <f ca="1">IF(SUMIF(B_MSK[NAMA BARANG],B_MSK[[#This Row],[NAMA BARANG]],B_MSK[JMLH BRG])=0,"",SUMIF(B_MSK[NAMA BARANG],B_MSK[[#This Row],[NAMA BARANG]],B_MSK[C]))</f>
        <v/>
      </c>
      <c r="V375" s="7" t="str">
        <f ca="1">IF(B_MSK[[#This Row],[//]]="","",INDEX(INDIRECT(DIR&amp;$2:$2),B_MSK[[#This Row],[//]]))</f>
        <v/>
      </c>
      <c r="W3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5" s="5" t="str">
        <f ca="1">IF(B_MSK[[#This Row],[N.B.nota]]="","",IF(MATCH(B_MSK[[#This Row],[concat]],[2]!db[NB NOTA_C],0)&gt;0,"ada",0))</f>
        <v/>
      </c>
      <c r="Y375" s="5" t="str">
        <f ca="1">IF(B_MSK[[#This Row],[N.B.nota]]="","",ADDRESS(ROW(B_MSK[QB]),COLUMN(B_MSK[QB]))&amp;":"&amp;ADDRESS(ROW(),COLUMN(B_MSK[QB])))</f>
        <v/>
      </c>
      <c r="Z375" s="5" t="str">
        <f ca="1">IF(B_MSK[[#This Row],[concat]]="","",MATCH(B_MSK[[#This Row],[concat]],[2]!db[NB NOTA_C],0)+1)</f>
        <v/>
      </c>
      <c r="AA375" s="5" t="str">
        <f ca="1">IF(B_MSK[[#This Row],[//]]="","",HYPERLINK("[D:\kerja\BANK EXP\BARU\DB.XLSX]DB!e"&amp;B_MSK[[#This Row],[DB_ROW]],"&gt;"))</f>
        <v/>
      </c>
      <c r="AB375" s="30" t="e">
        <f ca="1">MID(B_MSK[[#This Row],[/ STN_1]],FIND(" ",B_MSK[[#This Row],[/ STN_1]])+1,LEN(B_MSK[[#This Row],[/ STN_1]]))</f>
        <v>#VALUE!</v>
      </c>
      <c r="AC3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5" s="15" t="str">
        <f ca="1">IF(B_MSK[[#This Row],[HARGA_2]]="","",IF(MID(B_MSK[[#This Row],[/ STN_2]],FIND(" ",B_MSK[[#This Row],[/ STN_2]])+1,LEN(B_MSK[[#This Row],[/ STN_2]]))="LSN",B_MSK[[#This Row],[HARGA_2]]/12,""))</f>
        <v/>
      </c>
      <c r="AH375" s="7" t="str">
        <f ca="1">IF(B_MSK[[#This Row],[HARGA_3]]="","","/ "&amp;"PCS")</f>
        <v/>
      </c>
      <c r="AI375" s="15" t="str">
        <f ca="1">IF(B_MSK[[#This Row],[HARGA_3]]="",IF(B_MSK[[#This Row],[HARGA_2]]="",IF(B_MSK[[#This Row],[HARGA_1]]="","",B_MSK[[#This Row],[HARGA_1]]),B_MSK[[#This Row],[HARGA_2]]),B_MSK[[#This Row],[HARGA_3]])</f>
        <v/>
      </c>
      <c r="AJ375" s="15" t="str">
        <f ca="1">IF(B_MSK[[#This Row],[/ STN_3]]="",IF(B_MSK[[#This Row],[/ STN_2]]="",IF(B_MSK[[#This Row],[/ STN_1]]="","",B_MSK[[#This Row],[/ STN_1]]),B_MSK[[#This Row],[/ STN_2]]),B_MSK[[#This Row],[/ STN_3]])</f>
        <v/>
      </c>
      <c r="AK375" s="5" t="str">
        <f ca="1">IF(B_MSK[[#This Row],[//]]="","",SUBSTITUTE(SUBSTITUTE(SUBSTITUTE(B_MSK[[#This Row],[QTY/ CTN]]," ","_",2),"(",""),")","")&amp;"_")</f>
        <v/>
      </c>
      <c r="AL375" s="5" t="str">
        <f ca="1">IF(B_MSK[[#This Row],[A_B]]="","",SEARCH("_",B_MSK[[#This Row],[A_B]]))</f>
        <v/>
      </c>
      <c r="AM375" s="5" t="str">
        <f ca="1">IF(B_MSK[[#This Row],[A_B]]="","",LEN(B_MSK[[#This Row],[A_B]]))</f>
        <v/>
      </c>
      <c r="AN375" s="5" t="str">
        <f ca="1">IF(B_MSK[[#This Row],[A_B]]="","",LEFT(B_MSK[[#This Row],[QTY/ CTN]],B_MSK[[#This Row],[A_B_1]]))</f>
        <v/>
      </c>
      <c r="AO375" s="5" t="str">
        <f ca="1">IF(B_MSK[[#This Row],[A_B]]="","",LEFT(B_MSK[[#This Row],[A_]],SEARCH(" ",B_MSK[[#This Row],[A_]])-1))</f>
        <v/>
      </c>
      <c r="AP375" s="5" t="str">
        <f ca="1">IF(B_MSK[[#This Row],[A_B]]="","",RIGHT(B_MSK[[#This Row],[A_]],LEN(B_MSK[[#This Row],[A_]])-SEARCH(" ",B_MSK[[#This Row],[A_]])))</f>
        <v/>
      </c>
      <c r="AQ3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5" s="5" t="str">
        <f ca="1">IF(B_MSK[[#This Row],[B_]]="","",LEFT(B_MSK[[#This Row],[B_]],SEARCH(" ",B_MSK[[#This Row],[B_]])))</f>
        <v/>
      </c>
      <c r="AS375" s="5" t="str">
        <f ca="1">IF(B_MSK[[#This Row],[B_]]="","",RIGHT(B_MSK[[#This Row],[B_]],LEN(B_MSK[[#This Row],[B_]])-SEARCH(" ",B_MSK[[#This Row],[B_]])))</f>
        <v/>
      </c>
      <c r="AT375" s="5" t="str">
        <f ca="1">IF(B_MSK[[#This Row],[B_2]]="LSN",12,"")</f>
        <v/>
      </c>
      <c r="AU375" s="5" t="str">
        <f ca="1">IF(B_MSK[[#This Row],[C_1]]="","","PCS")</f>
        <v/>
      </c>
      <c r="AV375" s="5" t="str">
        <f ca="1">IF(B_MSK[[#This Row],[A_1]]="","",B_MSK[[#This Row],[A_1]]*IF(B_MSK[[#This Row],[B_1]]="",1,B_MSK[[#This Row],[B_1]])*IF(B_MSK[[#This Row],[C_1]]="",1,B_MSK[[#This Row],[C_1]]))</f>
        <v/>
      </c>
      <c r="AW375" s="5" t="str">
        <f ca="1">IF(B_MSK[[#This Row],[C_2]]="",IF(B_MSK[[#This Row],[B_2]]="",IF(B_MSK[[#This Row],[A_2]]="","",B_MSK[[#This Row],[A_2]]),B_MSK[[#This Row],[B_2]]),B_MSK[[#This Row],[C_2]])</f>
        <v/>
      </c>
      <c r="AX375" s="2">
        <f ca="1">IF(ISNUMBER(B_MSK[[#This Row],[TANGGAL DATANG]]),B_MSK[[#This Row],[TANGGAL DATANG]],AX374)</f>
        <v>44938</v>
      </c>
      <c r="AY375" s="5" t="str">
        <f ca="1">IF(B_MSK[[#This Row],[DB_ROW]]="","",INDEX([3]!db[JENIS],B_MSK[[#This Row],[DB_ROW]]-1))</f>
        <v/>
      </c>
      <c r="AZ375" s="5" t="e">
        <f ca="1">IF(B_MSK[[#This Row],[A_1]]="","",B_MSK[[#This Row],[A_1]])*1</f>
        <v>#VALUE!</v>
      </c>
      <c r="BA375" s="5" t="str">
        <f ca="1">IF(B_MSK[[#This Row],[//]]="","",INDEX(INDIRECT(DIR&amp;$2:$2),B_MSK[[#This Row],[//]]))</f>
        <v/>
      </c>
      <c r="BB375" s="5" t="str">
        <f ca="1">CONCATENATE(B_MSK[[#This Row],[concat]],B_MSK[[#This Row],[HARGA_X]],B_MSK[[#This Row],[SAT]])</f>
        <v/>
      </c>
    </row>
    <row r="376" spans="1:54" x14ac:dyDescent="0.25">
      <c r="A376" s="6" t="s">
        <v>285</v>
      </c>
      <c r="B376" s="5">
        <f ca="1">IF(B_MSK[[#This Row],[N_ID]]="","",INDEX(INDIRECT(DIR&amp;$2:$2),MATCH(B_MSK[[#This Row],[N_ID]],INDIRECT(DIR&amp;"!NOTA[ID_P]"),0)))</f>
        <v>72</v>
      </c>
      <c r="C376" s="5" t="str">
        <f ca="1">IF(B_MSK[[#This Row],[//]]="","",HYPERLINK("["&amp;SUBSTITUTE(DIR,"'","")&amp;"]NOTA!D"&amp;B_MSK[[#This Row],[//]]+2,"&gt;"))</f>
        <v>&gt;</v>
      </c>
      <c r="D376" s="5">
        <f ca="1">IF(B_MSK[[#This Row],[N_ID]]="","",COUNTIF(INDIRECT(DIR&amp;"!NOTA[ID_H]"),B_MSK[[#This Row],[ID NOTA]]))</f>
        <v>4</v>
      </c>
      <c r="E37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373</v>
      </c>
      <c r="F3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6" s="7" t="str">
        <f ca="1">IF(B_MSK[[#This Row],[stt]]="ada",INDEX([2]!db[NB BM],B_MSK[DB_ROW]-1),"")</f>
        <v>Gel pen Kenko Easy Gel hitam</v>
      </c>
      <c r="H376" s="7" t="str">
        <f ca="1">IF(B_MSK[[#This Row],[//]]="","",INDEX(INDIRECT(DIR&amp;$2:$2),B_MSK[[#This Row],[//]]))</f>
        <v>KENKO SINAR INDONESIA</v>
      </c>
      <c r="I376" s="27" t="str">
        <f ca="1">IF(B_MSK[[#This Row],[//]]="","",INDEX(INDIRECT(DB_PATH&amp;$2:$2),B_MSK[[#This Row],[DB_ROW]]-1))</f>
        <v>12 GRS</v>
      </c>
      <c r="J376" s="5">
        <f ca="1">IF(B_MSK[[#This Row],[//]]="","",IF(INDEX(INDIRECT(DIR&amp;$2:$2),B_MSK[[#This Row],[//]])="","",INDEX(INDIRECT(DIR&amp;$2:$2),B_MSK[[#This Row],[//]])))</f>
        <v>5</v>
      </c>
      <c r="K376" s="5" t="str">
        <f ca="1">IF(B_MSK[[#This Row],[//]]="","",IF(INDEX(INDIRECT(DIR&amp;$2:$2),B_MSK[[#This Row],[//]])="","",INDEX(INDIRECT(DIR&amp;$2:$2),B_MSK[[#This Row],[//]])))</f>
        <v/>
      </c>
      <c r="L376" s="5" t="str">
        <f ca="1">IF(B_MSK[[#This Row],[//]]="","",IF(INDEX(INDIRECT(DIR&amp;$2:$2),B_MSK[[#This Row],[//]])="","",INDEX(INDIRECT(DIR&amp;$2:$2),B_MSK[[#This Row],[//]])))</f>
        <v/>
      </c>
      <c r="M376" s="13">
        <f ca="1">IF(B_MSK[[#This Row],[//]]="","",INDEX(INDIRECT(DIR&amp;$2:$2),B_MSK[[#This Row],[//]]))</f>
        <v>0</v>
      </c>
      <c r="N376" s="13">
        <f ca="1">IF(OR(B_MSK[[#This Row],[//]]="",),"",INDEX(INDIRECT(DIR&amp;$2:$2),B_MSK[[#This Row],[//]]))</f>
        <v>3758400</v>
      </c>
      <c r="O376" s="3">
        <f ca="1">IF(B_MSK[[#This Row],[//]]="","",IF(INDEX(INDIRECT(DIR&amp;$2:$2),B_MSK[[#This Row],[//]])=0,"",INDEX(INDIRECT(DIR&amp;$2:$2),B_MSK[[#This Row],[//]])))</f>
        <v>0.17</v>
      </c>
      <c r="P376" s="3" t="str">
        <f ca="1">IF(B_MSK[[#This Row],[//]]="","",IF(INDEX(INDIRECT(DIR&amp;$2:$2),B_MSK[[#This Row],[//]])=0,"",INDEX(INDIRECT(DIR&amp;$2:$2),B_MSK[[#This Row],[//]])))</f>
        <v/>
      </c>
      <c r="Q376" s="12">
        <f ca="1">IF(B_MSK[[#This Row],[//]]="","",INDEX(INDIRECT(DIR&amp;$2:$2),B_MSK[[#This Row],[//]]))</f>
        <v>15597360</v>
      </c>
      <c r="R3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6" s="37">
        <f ca="1">IF(B_MSK[[#This Row],[//]]="","",INDEX(INDIRECT(DIR&amp;$2:$2),B_MSK[[#This Row],[//]]))</f>
        <v>0</v>
      </c>
      <c r="U376" s="38" t="str">
        <f ca="1">IF(SUMIF(B_MSK[NAMA BARANG],B_MSK[[#This Row],[NAMA BARANG]],B_MSK[JMLH BRG])=0,"",SUMIF(B_MSK[NAMA BARANG],B_MSK[[#This Row],[NAMA BARANG]],B_MSK[C]))</f>
        <v/>
      </c>
      <c r="V376" s="7" t="str">
        <f ca="1">IF(B_MSK[[#This Row],[//]]="","",INDEX(INDIRECT(DIR&amp;$2:$2),B_MSK[[#This Row],[//]]))</f>
        <v>KENKO GEL PEN EASY GEL BLACK</v>
      </c>
      <c r="W376" s="7" t="str">
        <f ca="1">LOWER(SUBSTITUTE(SUBSTITUTE(SUBSTITUTE(SUBSTITUTE(SUBSTITUTE(SUBSTITUTE(SUBSTITUTE(SUBSTITUTE(SUBSTITUTE(B_MSK[[#This Row],[N.B.nota]]," ",""),"-",""),"(",""),")",""),".",""),",",""),"/",""),"""",""),"+",""))</f>
        <v>kenkogelpeneasygelblack</v>
      </c>
      <c r="X376" s="5" t="str">
        <f ca="1">IF(B_MSK[[#This Row],[N.B.nota]]="","",IF(MATCH(B_MSK[[#This Row],[concat]],[2]!db[NB NOTA_C],0)&gt;0,"ada",0))</f>
        <v>ada</v>
      </c>
      <c r="Y376" s="5" t="str">
        <f ca="1">IF(B_MSK[[#This Row],[N.B.nota]]="","",ADDRESS(ROW(B_MSK[QB]),COLUMN(B_MSK[QB]))&amp;":"&amp;ADDRESS(ROW(),COLUMN(B_MSK[QB])))</f>
        <v>$D$4:$D$376</v>
      </c>
      <c r="Z376" s="5">
        <f ca="1">IF(B_MSK[[#This Row],[concat]]="","",MATCH(B_MSK[[#This Row],[concat]],[2]!db[NB NOTA_C],0)+1)</f>
        <v>1148</v>
      </c>
      <c r="AA376" s="5" t="str">
        <f ca="1">IF(B_MSK[[#This Row],[//]]="","",HYPERLINK("[D:\kerja\BANK EXP\BARU\DB.XLSX]DB!e"&amp;B_MSK[[#This Row],[DB_ROW]],"&gt;"))</f>
        <v>&gt;</v>
      </c>
      <c r="AB376" s="30" t="str">
        <f ca="1">MID(B_MSK[[#This Row],[/ STN_1]],FIND(" ",B_MSK[[#This Row],[/ STN_1]])+1,LEN(B_MSK[[#This Row],[/ STN_1]]))</f>
        <v>GRS</v>
      </c>
      <c r="AC376" s="11">
        <f ca="1">IF(B_MSK[[#This Row],[//]]="","",IF(B_MSK[[#This Row],[ JUMLAH ]]="","",IF(B_MSK[[#This Row],[C]]="",B_MSK[[#This Row],[HARGA CTN]]/B_MSK[[#This Row],[JMLH BRG]],B_MSK[[#This Row],[HARGA CTN]]/B_MSK[[#This Row],[A_1]])))</f>
        <v>313200</v>
      </c>
      <c r="AD3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7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26100</v>
      </c>
      <c r="AF376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76" s="15">
        <f ca="1">IF(B_MSK[[#This Row],[HARGA_2]]="","",IF(MID(B_MSK[[#This Row],[/ STN_2]],FIND(" ",B_MSK[[#This Row],[/ STN_2]])+1,LEN(B_MSK[[#This Row],[/ STN_2]]))="LSN",B_MSK[[#This Row],[HARGA_2]]/12,""))</f>
        <v>2175</v>
      </c>
      <c r="AH376" s="7" t="str">
        <f ca="1">IF(B_MSK[[#This Row],[HARGA_3]]="","","/ "&amp;"PCS")</f>
        <v>/ PCS</v>
      </c>
      <c r="AI376" s="15">
        <f ca="1">IF(B_MSK[[#This Row],[HARGA_3]]="",IF(B_MSK[[#This Row],[HARGA_2]]="",IF(B_MSK[[#This Row],[HARGA_1]]="","",B_MSK[[#This Row],[HARGA_1]]),B_MSK[[#This Row],[HARGA_2]]),B_MSK[[#This Row],[HARGA_3]])</f>
        <v>2175</v>
      </c>
      <c r="AJ37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76" s="5" t="str">
        <f ca="1">IF(B_MSK[[#This Row],[//]]="","",SUBSTITUTE(SUBSTITUTE(SUBSTITUTE(B_MSK[[#This Row],[QTY/ CTN]]," ","_",2),"(",""),")","")&amp;"_")</f>
        <v>12 GRS_</v>
      </c>
      <c r="AL376" s="5">
        <f ca="1">IF(B_MSK[[#This Row],[A_B]]="","",SEARCH("_",B_MSK[[#This Row],[A_B]]))</f>
        <v>7</v>
      </c>
      <c r="AM376" s="5">
        <f ca="1">IF(B_MSK[[#This Row],[A_B]]="","",LEN(B_MSK[[#This Row],[A_B]]))</f>
        <v>7</v>
      </c>
      <c r="AN376" s="5" t="str">
        <f ca="1">IF(B_MSK[[#This Row],[A_B]]="","",LEFT(B_MSK[[#This Row],[QTY/ CTN]],B_MSK[[#This Row],[A_B_1]]))</f>
        <v>12 GRS</v>
      </c>
      <c r="AO376" s="5" t="str">
        <f ca="1">IF(B_MSK[[#This Row],[A_B]]="","",LEFT(B_MSK[[#This Row],[A_]],SEARCH(" ",B_MSK[[#This Row],[A_]])-1))</f>
        <v>12</v>
      </c>
      <c r="AP376" s="5" t="str">
        <f ca="1">IF(B_MSK[[#This Row],[A_B]]="","",RIGHT(B_MSK[[#This Row],[A_]],LEN(B_MSK[[#This Row],[A_]])-SEARCH(" ",B_MSK[[#This Row],[A_]])))</f>
        <v>GRS</v>
      </c>
      <c r="AQ3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76" s="5" t="str">
        <f ca="1">IF(B_MSK[[#This Row],[B_]]="","",LEFT(B_MSK[[#This Row],[B_]],SEARCH(" ",B_MSK[[#This Row],[B_]])))</f>
        <v xml:space="preserve">12 </v>
      </c>
      <c r="AS376" s="5" t="str">
        <f ca="1">IF(B_MSK[[#This Row],[B_]]="","",RIGHT(B_MSK[[#This Row],[B_]],LEN(B_MSK[[#This Row],[B_]])-SEARCH(" ",B_MSK[[#This Row],[B_]])))</f>
        <v>LSN</v>
      </c>
      <c r="AT376" s="5">
        <f ca="1">IF(B_MSK[[#This Row],[B_2]]="LSN",12,"")</f>
        <v>12</v>
      </c>
      <c r="AU376" s="5" t="str">
        <f ca="1">IF(B_MSK[[#This Row],[C_1]]="","","PCS")</f>
        <v>PCS</v>
      </c>
      <c r="AV376" s="5">
        <f ca="1">IF(B_MSK[[#This Row],[A_1]]="","",B_MSK[[#This Row],[A_1]]*IF(B_MSK[[#This Row],[B_1]]="",1,B_MSK[[#This Row],[B_1]])*IF(B_MSK[[#This Row],[C_1]]="",1,B_MSK[[#This Row],[C_1]]))</f>
        <v>1728</v>
      </c>
      <c r="AW376" s="5" t="str">
        <f ca="1">IF(B_MSK[[#This Row],[C_2]]="",IF(B_MSK[[#This Row],[B_2]]="",IF(B_MSK[[#This Row],[A_2]]="","",B_MSK[[#This Row],[A_2]]),B_MSK[[#This Row],[B_2]]),B_MSK[[#This Row],[C_2]])</f>
        <v>PCS</v>
      </c>
      <c r="AX376" s="2">
        <f ca="1">IF(ISNUMBER(B_MSK[[#This Row],[TANGGAL DATANG]]),B_MSK[[#This Row],[TANGGAL DATANG]],AX375)</f>
        <v>44938</v>
      </c>
      <c r="AY376" s="5" t="e">
        <f ca="1">IF(B_MSK[[#This Row],[DB_ROW]]="","",INDEX([3]!db[JENIS],B_MSK[[#This Row],[DB_ROW]]-1))</f>
        <v>#REF!</v>
      </c>
      <c r="AZ376" s="5">
        <f ca="1">IF(B_MSK[[#This Row],[A_1]]="","",B_MSK[[#This Row],[A_1]])*1</f>
        <v>12</v>
      </c>
      <c r="BA376" s="5" t="str">
        <f ca="1">IF(B_MSK[[#This Row],[//]]="","",INDEX(INDIRECT(DIR&amp;$2:$2),B_MSK[[#This Row],[//]]))</f>
        <v>ARTO MORO</v>
      </c>
      <c r="BB376" s="5" t="str">
        <f ca="1">CONCATENATE(B_MSK[[#This Row],[concat]],B_MSK[[#This Row],[HARGA_X]],B_MSK[[#This Row],[SAT]])</f>
        <v>kenkogelpeneasygelblack2175</v>
      </c>
    </row>
    <row r="377" spans="1:54" x14ac:dyDescent="0.25">
      <c r="A377" s="6" t="s">
        <v>128</v>
      </c>
      <c r="B377" s="5" t="str">
        <f ca="1">IF(B_MSK[[#This Row],[N_ID]]="","",INDEX(INDIRECT(DIR&amp;$2:$2),MATCH(B_MSK[[#This Row],[N_ID]],INDIRECT(DIR&amp;"!NOTA[ID_P]"),0)))</f>
        <v/>
      </c>
      <c r="C377" s="5" t="str">
        <f ca="1">IF(B_MSK[[#This Row],[//]]="","",HYPERLINK("["&amp;SUBSTITUTE(DIR,"'","")&amp;"]NOTA!D"&amp;B_MSK[[#This Row],[//]]+2,"&gt;"))</f>
        <v>&gt;</v>
      </c>
      <c r="D377" s="5" t="str">
        <f ca="1">IF(B_MSK[[#This Row],[N_ID]]="","",COUNTIF(INDIRECT(DIR&amp;"!NOTA[ID_H]"),B_MSK[[#This Row],[ID NOTA]]))</f>
        <v/>
      </c>
      <c r="E37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374</v>
      </c>
      <c r="F3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7" s="7" t="str">
        <f ca="1">IF(B_MSK[[#This Row],[stt]]="ada",INDEX([2]!db[NB BM],B_MSK[DB_ROW]-1),"")</f>
        <v>PW Kenko 24W CP-24 F classic panjang</v>
      </c>
      <c r="H377" s="7" t="str">
        <f ca="1">IF(B_MSK[[#This Row],[//]]="","",INDEX(INDIRECT(DIR&amp;$2:$2),B_MSK[[#This Row],[//]]))</f>
        <v>KENKO SINAR INDONESIA</v>
      </c>
      <c r="I377" s="27" t="str">
        <f ca="1">IF(B_MSK[[#This Row],[//]]="","",INDEX(INDIRECT(DB_PATH&amp;$2:$2),B_MSK[[#This Row],[DB_ROW]]-1))</f>
        <v>24 BOX (6 SET)</v>
      </c>
      <c r="J377" s="5">
        <f ca="1">IF(B_MSK[[#This Row],[//]]="","",IF(INDEX(INDIRECT(DIR&amp;$2:$2),B_MSK[[#This Row],[//]])="","",INDEX(INDIRECT(DIR&amp;$2:$2),B_MSK[[#This Row],[//]])))</f>
        <v>2</v>
      </c>
      <c r="K377" s="5" t="str">
        <f ca="1">IF(B_MSK[[#This Row],[//]]="","",IF(INDEX(INDIRECT(DIR&amp;$2:$2),B_MSK[[#This Row],[//]])="","",INDEX(INDIRECT(DIR&amp;$2:$2),B_MSK[[#This Row],[//]])))</f>
        <v/>
      </c>
      <c r="L377" s="5" t="str">
        <f ca="1">IF(B_MSK[[#This Row],[//]]="","",IF(INDEX(INDIRECT(DIR&amp;$2:$2),B_MSK[[#This Row],[//]])="","",INDEX(INDIRECT(DIR&amp;$2:$2),B_MSK[[#This Row],[//]])))</f>
        <v/>
      </c>
      <c r="M377" s="13">
        <f ca="1">IF(B_MSK[[#This Row],[//]]="","",INDEX(INDIRECT(DIR&amp;$2:$2),B_MSK[[#This Row],[//]]))</f>
        <v>0</v>
      </c>
      <c r="N377" s="13">
        <f ca="1">IF(OR(B_MSK[[#This Row],[//]]="",),"",INDEX(INDIRECT(DIR&amp;$2:$2),B_MSK[[#This Row],[//]]))</f>
        <v>2980800</v>
      </c>
      <c r="O377" s="3">
        <f ca="1">IF(B_MSK[[#This Row],[//]]="","",IF(INDEX(INDIRECT(DIR&amp;$2:$2),B_MSK[[#This Row],[//]])=0,"",INDEX(INDIRECT(DIR&amp;$2:$2),B_MSK[[#This Row],[//]])))</f>
        <v>0.17</v>
      </c>
      <c r="P377" s="3" t="str">
        <f ca="1">IF(B_MSK[[#This Row],[//]]="","",IF(INDEX(INDIRECT(DIR&amp;$2:$2),B_MSK[[#This Row],[//]])=0,"",INDEX(INDIRECT(DIR&amp;$2:$2),B_MSK[[#This Row],[//]])))</f>
        <v/>
      </c>
      <c r="Q377" s="12">
        <f ca="1">IF(B_MSK[[#This Row],[//]]="","",INDEX(INDIRECT(DIR&amp;$2:$2),B_MSK[[#This Row],[//]]))</f>
        <v>4948128</v>
      </c>
      <c r="R3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7" s="37">
        <f ca="1">IF(B_MSK[[#This Row],[//]]="","",INDEX(INDIRECT(DIR&amp;$2:$2),B_MSK[[#This Row],[//]]))</f>
        <v>0</v>
      </c>
      <c r="U377" s="38" t="str">
        <f ca="1">IF(SUMIF(B_MSK[NAMA BARANG],B_MSK[[#This Row],[NAMA BARANG]],B_MSK[JMLH BRG])=0,"",SUMIF(B_MSK[NAMA BARANG],B_MSK[[#This Row],[NAMA BARANG]],B_MSK[C]))</f>
        <v/>
      </c>
      <c r="V377" s="7" t="str">
        <f ca="1">IF(B_MSK[[#This Row],[//]]="","",INDEX(INDIRECT(DIR&amp;$2:$2),B_MSK[[#This Row],[//]]))</f>
        <v>KENKO 24 COLOR PENCIL CP-24F CLASSIC</v>
      </c>
      <c r="W377" s="7" t="str">
        <f ca="1">LOWER(SUBSTITUTE(SUBSTITUTE(SUBSTITUTE(SUBSTITUTE(SUBSTITUTE(SUBSTITUTE(SUBSTITUTE(SUBSTITUTE(SUBSTITUTE(B_MSK[[#This Row],[N.B.nota]]," ",""),"-",""),"(",""),")",""),".",""),",",""),"/",""),"""",""),"+",""))</f>
        <v>kenko24colorpencilcp24fclassic</v>
      </c>
      <c r="X377" s="5" t="str">
        <f ca="1">IF(B_MSK[[#This Row],[N.B.nota]]="","",IF(MATCH(B_MSK[[#This Row],[concat]],[2]!db[NB NOTA_C],0)&gt;0,"ada",0))</f>
        <v>ada</v>
      </c>
      <c r="Y377" s="5" t="str">
        <f ca="1">IF(B_MSK[[#This Row],[N.B.nota]]="","",ADDRESS(ROW(B_MSK[QB]),COLUMN(B_MSK[QB]))&amp;":"&amp;ADDRESS(ROW(),COLUMN(B_MSK[QB])))</f>
        <v>$D$4:$D$377</v>
      </c>
      <c r="Z377" s="5">
        <f ca="1">IF(B_MSK[[#This Row],[concat]]="","",MATCH(B_MSK[[#This Row],[concat]],[2]!db[NB NOTA_C],0)+1)</f>
        <v>1043</v>
      </c>
      <c r="AA377" s="5" t="str">
        <f ca="1">IF(B_MSK[[#This Row],[//]]="","",HYPERLINK("[D:\kerja\BANK EXP\BARU\DB.XLSX]DB!e"&amp;B_MSK[[#This Row],[DB_ROW]],"&gt;"))</f>
        <v>&gt;</v>
      </c>
      <c r="AB377" s="30" t="str">
        <f ca="1">MID(B_MSK[[#This Row],[/ STN_1]],FIND(" ",B_MSK[[#This Row],[/ STN_1]])+1,LEN(B_MSK[[#This Row],[/ STN_1]]))</f>
        <v xml:space="preserve">BOX </v>
      </c>
      <c r="AC377" s="11">
        <f ca="1">IF(B_MSK[[#This Row],[//]]="","",IF(B_MSK[[#This Row],[ JUMLAH ]]="","",IF(B_MSK[[#This Row],[C]]="",B_MSK[[#This Row],[HARGA CTN]]/B_MSK[[#This Row],[JMLH BRG]],B_MSK[[#This Row],[HARGA CTN]]/B_MSK[[#This Row],[A_1]])))</f>
        <v>124200</v>
      </c>
      <c r="AD3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7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20700</v>
      </c>
      <c r="AF377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377" s="15" t="str">
        <f ca="1">IF(B_MSK[[#This Row],[HARGA_2]]="","",IF(MID(B_MSK[[#This Row],[/ STN_2]],FIND(" ",B_MSK[[#This Row],[/ STN_2]])+1,LEN(B_MSK[[#This Row],[/ STN_2]]))="LSN",B_MSK[[#This Row],[HARGA_2]]/12,""))</f>
        <v/>
      </c>
      <c r="AH377" s="7" t="str">
        <f ca="1">IF(B_MSK[[#This Row],[HARGA_3]]="","","/ "&amp;"PCS")</f>
        <v/>
      </c>
      <c r="AI377" s="15">
        <f ca="1">IF(B_MSK[[#This Row],[HARGA_3]]="",IF(B_MSK[[#This Row],[HARGA_2]]="",IF(B_MSK[[#This Row],[HARGA_1]]="","",B_MSK[[#This Row],[HARGA_1]]),B_MSK[[#This Row],[HARGA_2]]),B_MSK[[#This Row],[HARGA_3]])</f>
        <v>20700</v>
      </c>
      <c r="AJ377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377" s="5" t="str">
        <f ca="1">IF(B_MSK[[#This Row],[//]]="","",SUBSTITUTE(SUBSTITUTE(SUBSTITUTE(B_MSK[[#This Row],[QTY/ CTN]]," ","_",2),"(",""),")","")&amp;"_")</f>
        <v>24 BOX_6 SET_</v>
      </c>
      <c r="AL377" s="5">
        <f ca="1">IF(B_MSK[[#This Row],[A_B]]="","",SEARCH("_",B_MSK[[#This Row],[A_B]]))</f>
        <v>7</v>
      </c>
      <c r="AM377" s="5">
        <f ca="1">IF(B_MSK[[#This Row],[A_B]]="","",LEN(B_MSK[[#This Row],[A_B]]))</f>
        <v>13</v>
      </c>
      <c r="AN377" s="5" t="str">
        <f ca="1">IF(B_MSK[[#This Row],[A_B]]="","",LEFT(B_MSK[[#This Row],[QTY/ CTN]],B_MSK[[#This Row],[A_B_1]]))</f>
        <v xml:space="preserve">24 BOX </v>
      </c>
      <c r="AO377" s="5" t="str">
        <f ca="1">IF(B_MSK[[#This Row],[A_B]]="","",LEFT(B_MSK[[#This Row],[A_]],SEARCH(" ",B_MSK[[#This Row],[A_]])-1))</f>
        <v>24</v>
      </c>
      <c r="AP377" s="5" t="str">
        <f ca="1">IF(B_MSK[[#This Row],[A_B]]="","",RIGHT(B_MSK[[#This Row],[A_]],LEN(B_MSK[[#This Row],[A_]])-SEARCH(" ",B_MSK[[#This Row],[A_]])))</f>
        <v xml:space="preserve">BOX </v>
      </c>
      <c r="AQ3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377" s="5" t="str">
        <f ca="1">IF(B_MSK[[#This Row],[B_]]="","",LEFT(B_MSK[[#This Row],[B_]],SEARCH(" ",B_MSK[[#This Row],[B_]])))</f>
        <v xml:space="preserve">6 </v>
      </c>
      <c r="AS377" s="5" t="str">
        <f ca="1">IF(B_MSK[[#This Row],[B_]]="","",RIGHT(B_MSK[[#This Row],[B_]],LEN(B_MSK[[#This Row],[B_]])-SEARCH(" ",B_MSK[[#This Row],[B_]])))</f>
        <v>SET</v>
      </c>
      <c r="AT377" s="5" t="str">
        <f ca="1">IF(B_MSK[[#This Row],[B_2]]="LSN",12,"")</f>
        <v/>
      </c>
      <c r="AU377" s="5" t="str">
        <f ca="1">IF(B_MSK[[#This Row],[C_1]]="","","PCS")</f>
        <v/>
      </c>
      <c r="AV377" s="5">
        <f ca="1">IF(B_MSK[[#This Row],[A_1]]="","",B_MSK[[#This Row],[A_1]]*IF(B_MSK[[#This Row],[B_1]]="",1,B_MSK[[#This Row],[B_1]])*IF(B_MSK[[#This Row],[C_1]]="",1,B_MSK[[#This Row],[C_1]]))</f>
        <v>144</v>
      </c>
      <c r="AW377" s="5" t="str">
        <f ca="1">IF(B_MSK[[#This Row],[C_2]]="",IF(B_MSK[[#This Row],[B_2]]="",IF(B_MSK[[#This Row],[A_2]]="","",B_MSK[[#This Row],[A_2]]),B_MSK[[#This Row],[B_2]]),B_MSK[[#This Row],[C_2]])</f>
        <v>SET</v>
      </c>
      <c r="AX377" s="2">
        <f ca="1">IF(ISNUMBER(B_MSK[[#This Row],[TANGGAL DATANG]]),B_MSK[[#This Row],[TANGGAL DATANG]],AX376)</f>
        <v>44938</v>
      </c>
      <c r="AY377" s="5" t="e">
        <f ca="1">IF(B_MSK[[#This Row],[DB_ROW]]="","",INDEX([3]!db[JENIS],B_MSK[[#This Row],[DB_ROW]]-1))</f>
        <v>#REF!</v>
      </c>
      <c r="AZ377" s="5">
        <f ca="1">IF(B_MSK[[#This Row],[A_1]]="","",B_MSK[[#This Row],[A_1]])*1</f>
        <v>24</v>
      </c>
      <c r="BA377" s="5" t="str">
        <f ca="1">IF(B_MSK[[#This Row],[//]]="","",INDEX(INDIRECT(DIR&amp;$2:$2),B_MSK[[#This Row],[//]]))</f>
        <v>ARTO MORO</v>
      </c>
      <c r="BB377" s="5" t="str">
        <f ca="1">CONCATENATE(B_MSK[[#This Row],[concat]],B_MSK[[#This Row],[HARGA_X]],B_MSK[[#This Row],[SAT]])</f>
        <v>kenko24colorpencilcp24fclassic20700</v>
      </c>
    </row>
    <row r="378" spans="1:54" x14ac:dyDescent="0.25">
      <c r="A378" s="6" t="s">
        <v>128</v>
      </c>
      <c r="B378" s="5" t="str">
        <f ca="1">IF(B_MSK[[#This Row],[N_ID]]="","",INDEX(INDIRECT(DIR&amp;$2:$2),MATCH(B_MSK[[#This Row],[N_ID]],INDIRECT(DIR&amp;"!NOTA[ID_P]"),0)))</f>
        <v/>
      </c>
      <c r="C378" s="5" t="str">
        <f ca="1">IF(B_MSK[[#This Row],[//]]="","",HYPERLINK("["&amp;SUBSTITUTE(DIR,"'","")&amp;"]NOTA!D"&amp;B_MSK[[#This Row],[//]]+2,"&gt;"))</f>
        <v>&gt;</v>
      </c>
      <c r="D378" s="5" t="str">
        <f ca="1">IF(B_MSK[[#This Row],[N_ID]]="","",COUNTIF(INDIRECT(DIR&amp;"!NOTA[ID_H]"),B_MSK[[#This Row],[ID NOTA]]))</f>
        <v/>
      </c>
      <c r="E3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375</v>
      </c>
      <c r="F3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8" s="7" t="str">
        <f ca="1">IF(B_MSK[[#This Row],[stt]]="ada",INDEX([2]!db[NB BM],B_MSK[DB_ROW]-1),"")</f>
        <v>Tipe-ex Kertas Kenko CT-802 N</v>
      </c>
      <c r="H378" s="7" t="str">
        <f ca="1">IF(B_MSK[[#This Row],[//]]="","",INDEX(INDIRECT(DIR&amp;$2:$2),B_MSK[[#This Row],[//]]))</f>
        <v>KENKO SINAR INDONESIA</v>
      </c>
      <c r="I378" s="27" t="str">
        <f ca="1">IF(B_MSK[[#This Row],[//]]="","",INDEX(INDIRECT(DB_PATH&amp;$2:$2),B_MSK[[#This Row],[DB_ROW]]-1))</f>
        <v>48 LSN</v>
      </c>
      <c r="J378" s="5">
        <f ca="1">IF(B_MSK[[#This Row],[//]]="","",IF(INDEX(INDIRECT(DIR&amp;$2:$2),B_MSK[[#This Row],[//]])="","",INDEX(INDIRECT(DIR&amp;$2:$2),B_MSK[[#This Row],[//]])))</f>
        <v>1</v>
      </c>
      <c r="K378" s="5" t="str">
        <f ca="1">IF(B_MSK[[#This Row],[//]]="","",IF(INDEX(INDIRECT(DIR&amp;$2:$2),B_MSK[[#This Row],[//]])="","",INDEX(INDIRECT(DIR&amp;$2:$2),B_MSK[[#This Row],[//]])))</f>
        <v/>
      </c>
      <c r="L378" s="5" t="str">
        <f ca="1">IF(B_MSK[[#This Row],[//]]="","",IF(INDEX(INDIRECT(DIR&amp;$2:$2),B_MSK[[#This Row],[//]])="","",INDEX(INDIRECT(DIR&amp;$2:$2),B_MSK[[#This Row],[//]])))</f>
        <v/>
      </c>
      <c r="M378" s="13">
        <f ca="1">IF(B_MSK[[#This Row],[//]]="","",INDEX(INDIRECT(DIR&amp;$2:$2),B_MSK[[#This Row],[//]]))</f>
        <v>0</v>
      </c>
      <c r="N378" s="13">
        <f ca="1">IF(OR(B_MSK[[#This Row],[//]]="",),"",INDEX(INDIRECT(DIR&amp;$2:$2),B_MSK[[#This Row],[//]]))</f>
        <v>2448000</v>
      </c>
      <c r="O378" s="3">
        <f ca="1">IF(B_MSK[[#This Row],[//]]="","",IF(INDEX(INDIRECT(DIR&amp;$2:$2),B_MSK[[#This Row],[//]])=0,"",INDEX(INDIRECT(DIR&amp;$2:$2),B_MSK[[#This Row],[//]])))</f>
        <v>0.17</v>
      </c>
      <c r="P378" s="3" t="str">
        <f ca="1">IF(B_MSK[[#This Row],[//]]="","",IF(INDEX(INDIRECT(DIR&amp;$2:$2),B_MSK[[#This Row],[//]])=0,"",INDEX(INDIRECT(DIR&amp;$2:$2),B_MSK[[#This Row],[//]])))</f>
        <v/>
      </c>
      <c r="Q378" s="12">
        <f ca="1">IF(B_MSK[[#This Row],[//]]="","",INDEX(INDIRECT(DIR&amp;$2:$2),B_MSK[[#This Row],[//]]))</f>
        <v>2031840</v>
      </c>
      <c r="R3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8" s="37">
        <f ca="1">IF(B_MSK[[#This Row],[//]]="","",INDEX(INDIRECT(DIR&amp;$2:$2),B_MSK[[#This Row],[//]]))</f>
        <v>0</v>
      </c>
      <c r="U378" s="38" t="str">
        <f ca="1">IF(SUMIF(B_MSK[NAMA BARANG],B_MSK[[#This Row],[NAMA BARANG]],B_MSK[JMLH BRG])=0,"",SUMIF(B_MSK[NAMA BARANG],B_MSK[[#This Row],[NAMA BARANG]],B_MSK[C]))</f>
        <v/>
      </c>
      <c r="V378" s="7" t="str">
        <f ca="1">IF(B_MSK[[#This Row],[//]]="","",INDEX(INDIRECT(DIR&amp;$2:$2),B_MSK[[#This Row],[//]]))</f>
        <v>KENKO CORRECTION TAPE CT-802N (8M X 5MM)</v>
      </c>
      <c r="W378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kenkocorrectiontapect802n8mx5mm</v>
      </c>
      <c r="X378" s="5" t="str">
        <f ca="1">IF(B_MSK[[#This Row],[N.B.nota]]="","",IF(MATCH(B_MSK[[#This Row],[concat]],[2]!db[NB NOTA_C],0)&gt;0,"ada",0))</f>
        <v>ada</v>
      </c>
      <c r="Y378" s="5" t="str">
        <f ca="1">IF(B_MSK[[#This Row],[N.B.nota]]="","",ADDRESS(ROW(B_MSK[QB]),COLUMN(B_MSK[QB]))&amp;":"&amp;ADDRESS(ROW(),COLUMN(B_MSK[QB])))</f>
        <v>$D$4:$D$378</v>
      </c>
      <c r="Z378" s="5">
        <f ca="1">IF(B_MSK[[#This Row],[concat]]="","",MATCH(B_MSK[[#This Row],[concat]],[2]!db[NB NOTA_C],0)+1)</f>
        <v>1120</v>
      </c>
      <c r="AA378" s="5" t="str">
        <f ca="1">IF(B_MSK[[#This Row],[//]]="","",HYPERLINK("[D:\kerja\BANK EXP\BARU\DB.XLSX]DB!e"&amp;B_MSK[[#This Row],[DB_ROW]],"&gt;"))</f>
        <v>&gt;</v>
      </c>
      <c r="AB378" s="30" t="str">
        <f ca="1">MID(B_MSK[[#This Row],[/ STN_1]],FIND(" ",B_MSK[[#This Row],[/ STN_1]])+1,LEN(B_MSK[[#This Row],[/ STN_1]]))</f>
        <v>LSN</v>
      </c>
      <c r="AC378" s="11">
        <f ca="1">IF(B_MSK[[#This Row],[//]]="","",IF(B_MSK[[#This Row],[ JUMLAH ]]="","",IF(B_MSK[[#This Row],[C]]="",B_MSK[[#This Row],[HARGA CTN]]/B_MSK[[#This Row],[JMLH BRG]],B_MSK[[#This Row],[HARGA CTN]]/B_MSK[[#This Row],[A_1]])))</f>
        <v>51000</v>
      </c>
      <c r="AD3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7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4250</v>
      </c>
      <c r="AF37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78" s="15" t="str">
        <f ca="1">IF(B_MSK[[#This Row],[HARGA_2]]="","",IF(MID(B_MSK[[#This Row],[/ STN_2]],FIND(" ",B_MSK[[#This Row],[/ STN_2]])+1,LEN(B_MSK[[#This Row],[/ STN_2]]))="LSN",B_MSK[[#This Row],[HARGA_2]]/12,""))</f>
        <v/>
      </c>
      <c r="AH378" s="7" t="str">
        <f ca="1">IF(B_MSK[[#This Row],[HARGA_3]]="","","/ "&amp;"PCS")</f>
        <v/>
      </c>
      <c r="AI378" s="15">
        <f ca="1">IF(B_MSK[[#This Row],[HARGA_3]]="",IF(B_MSK[[#This Row],[HARGA_2]]="",IF(B_MSK[[#This Row],[HARGA_1]]="","",B_MSK[[#This Row],[HARGA_1]]),B_MSK[[#This Row],[HARGA_2]]),B_MSK[[#This Row],[HARGA_3]])</f>
        <v>4250</v>
      </c>
      <c r="AJ37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78" s="5" t="str">
        <f ca="1">IF(B_MSK[[#This Row],[//]]="","",SUBSTITUTE(SUBSTITUTE(SUBSTITUTE(B_MSK[[#This Row],[QTY/ CTN]]," ","_",2),"(",""),")","")&amp;"_")</f>
        <v>48 LSN_</v>
      </c>
      <c r="AL378" s="5">
        <f ca="1">IF(B_MSK[[#This Row],[A_B]]="","",SEARCH("_",B_MSK[[#This Row],[A_B]]))</f>
        <v>7</v>
      </c>
      <c r="AM378" s="5">
        <f ca="1">IF(B_MSK[[#This Row],[A_B]]="","",LEN(B_MSK[[#This Row],[A_B]]))</f>
        <v>7</v>
      </c>
      <c r="AN378" s="5" t="str">
        <f ca="1">IF(B_MSK[[#This Row],[A_B]]="","",LEFT(B_MSK[[#This Row],[QTY/ CTN]],B_MSK[[#This Row],[A_B_1]]))</f>
        <v>48 LSN</v>
      </c>
      <c r="AO378" s="5" t="str">
        <f ca="1">IF(B_MSK[[#This Row],[A_B]]="","",LEFT(B_MSK[[#This Row],[A_]],SEARCH(" ",B_MSK[[#This Row],[A_]])-1))</f>
        <v>48</v>
      </c>
      <c r="AP378" s="5" t="str">
        <f ca="1">IF(B_MSK[[#This Row],[A_B]]="","",RIGHT(B_MSK[[#This Row],[A_]],LEN(B_MSK[[#This Row],[A_]])-SEARCH(" ",B_MSK[[#This Row],[A_]])))</f>
        <v>LSN</v>
      </c>
      <c r="AQ3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78" s="5" t="str">
        <f ca="1">IF(B_MSK[[#This Row],[B_]]="","",LEFT(B_MSK[[#This Row],[B_]],SEARCH(" ",B_MSK[[#This Row],[B_]])))</f>
        <v xml:space="preserve">12 </v>
      </c>
      <c r="AS378" s="5" t="str">
        <f ca="1">IF(B_MSK[[#This Row],[B_]]="","",RIGHT(B_MSK[[#This Row],[B_]],LEN(B_MSK[[#This Row],[B_]])-SEARCH(" ",B_MSK[[#This Row],[B_]])))</f>
        <v>PCS</v>
      </c>
      <c r="AT378" s="5" t="str">
        <f ca="1">IF(B_MSK[[#This Row],[B_2]]="LSN",12,"")</f>
        <v/>
      </c>
      <c r="AU378" s="5" t="str">
        <f ca="1">IF(B_MSK[[#This Row],[C_1]]="","","PCS")</f>
        <v/>
      </c>
      <c r="AV378" s="5">
        <f ca="1">IF(B_MSK[[#This Row],[A_1]]="","",B_MSK[[#This Row],[A_1]]*IF(B_MSK[[#This Row],[B_1]]="",1,B_MSK[[#This Row],[B_1]])*IF(B_MSK[[#This Row],[C_1]]="",1,B_MSK[[#This Row],[C_1]]))</f>
        <v>576</v>
      </c>
      <c r="AW378" s="5" t="str">
        <f ca="1">IF(B_MSK[[#This Row],[C_2]]="",IF(B_MSK[[#This Row],[B_2]]="",IF(B_MSK[[#This Row],[A_2]]="","",B_MSK[[#This Row],[A_2]]),B_MSK[[#This Row],[B_2]]),B_MSK[[#This Row],[C_2]])</f>
        <v>PCS</v>
      </c>
      <c r="AX378" s="2">
        <f ca="1">IF(ISNUMBER(B_MSK[[#This Row],[TANGGAL DATANG]]),B_MSK[[#This Row],[TANGGAL DATANG]],AX377)</f>
        <v>44938</v>
      </c>
      <c r="AY378" s="5" t="e">
        <f ca="1">IF(B_MSK[[#This Row],[DB_ROW]]="","",INDEX([3]!db[JENIS],B_MSK[[#This Row],[DB_ROW]]-1))</f>
        <v>#REF!</v>
      </c>
      <c r="AZ378" s="5">
        <f ca="1">IF(B_MSK[[#This Row],[A_1]]="","",B_MSK[[#This Row],[A_1]])*1</f>
        <v>48</v>
      </c>
      <c r="BA378" s="5" t="str">
        <f ca="1">IF(B_MSK[[#This Row],[//]]="","",INDEX(INDIRECT(DIR&amp;$2:$2),B_MSK[[#This Row],[//]]))</f>
        <v>ARTO MORO</v>
      </c>
      <c r="BB378" s="5" t="str">
        <f ca="1">CONCATENATE(B_MSK[[#This Row],[concat]],B_MSK[[#This Row],[HARGA_X]],B_MSK[[#This Row],[SAT]])</f>
        <v>kenkocorrectiontapect802n8mx5mm4250</v>
      </c>
    </row>
    <row r="379" spans="1:54" x14ac:dyDescent="0.25">
      <c r="A379" s="6" t="s">
        <v>128</v>
      </c>
      <c r="B379" s="5" t="str">
        <f ca="1">IF(B_MSK[[#This Row],[N_ID]]="","",INDEX(INDIRECT(DIR&amp;$2:$2),MATCH(B_MSK[[#This Row],[N_ID]],INDIRECT(DIR&amp;"!NOTA[ID_P]"),0)))</f>
        <v/>
      </c>
      <c r="C379" s="5" t="str">
        <f ca="1">IF(B_MSK[[#This Row],[//]]="","",HYPERLINK("["&amp;SUBSTITUTE(DIR,"'","")&amp;"]NOTA!D"&amp;B_MSK[[#This Row],[//]]+2,"&gt;"))</f>
        <v>&gt;</v>
      </c>
      <c r="D379" s="5" t="str">
        <f ca="1">IF(B_MSK[[#This Row],[N_ID]]="","",COUNTIF(INDIRECT(DIR&amp;"!NOTA[ID_H]"),B_MSK[[#This Row],[ID NOTA]]))</f>
        <v/>
      </c>
      <c r="E3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376</v>
      </c>
      <c r="F3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9" s="7" t="str">
        <f ca="1">IF(B_MSK[[#This Row],[stt]]="ada",INDEX([2]!db[NB BM],B_MSK[DB_ROW]-1),"")</f>
        <v>Tipe-ex kertas Kenko CT-903</v>
      </c>
      <c r="H379" s="7" t="str">
        <f ca="1">IF(B_MSK[[#This Row],[//]]="","",INDEX(INDIRECT(DIR&amp;$2:$2),B_MSK[[#This Row],[//]]))</f>
        <v>KENKO SINAR INDONESIA</v>
      </c>
      <c r="I379" s="27" t="str">
        <f ca="1">IF(B_MSK[[#This Row],[//]]="","",INDEX(INDIRECT(DB_PATH&amp;$2:$2),B_MSK[[#This Row],[DB_ROW]]-1))</f>
        <v>48 LSN</v>
      </c>
      <c r="J379" s="5">
        <f ca="1">IF(B_MSK[[#This Row],[//]]="","",IF(INDEX(INDIRECT(DIR&amp;$2:$2),B_MSK[[#This Row],[//]])="","",INDEX(INDIRECT(DIR&amp;$2:$2),B_MSK[[#This Row],[//]])))</f>
        <v>1</v>
      </c>
      <c r="K379" s="5" t="str">
        <f ca="1">IF(B_MSK[[#This Row],[//]]="","",IF(INDEX(INDIRECT(DIR&amp;$2:$2),B_MSK[[#This Row],[//]])="","",INDEX(INDIRECT(DIR&amp;$2:$2),B_MSK[[#This Row],[//]])))</f>
        <v/>
      </c>
      <c r="L379" s="5" t="str">
        <f ca="1">IF(B_MSK[[#This Row],[//]]="","",IF(INDEX(INDIRECT(DIR&amp;$2:$2),B_MSK[[#This Row],[//]])="","",INDEX(INDIRECT(DIR&amp;$2:$2),B_MSK[[#This Row],[//]])))</f>
        <v/>
      </c>
      <c r="M379" s="13">
        <f ca="1">IF(B_MSK[[#This Row],[//]]="","",INDEX(INDIRECT(DIR&amp;$2:$2),B_MSK[[#This Row],[//]]))</f>
        <v>0</v>
      </c>
      <c r="N379" s="13">
        <f ca="1">IF(OR(B_MSK[[#This Row],[//]]="",),"",INDEX(INDIRECT(DIR&amp;$2:$2),B_MSK[[#This Row],[//]]))</f>
        <v>3024000</v>
      </c>
      <c r="O379" s="3">
        <f ca="1">IF(B_MSK[[#This Row],[//]]="","",IF(INDEX(INDIRECT(DIR&amp;$2:$2),B_MSK[[#This Row],[//]])=0,"",INDEX(INDIRECT(DIR&amp;$2:$2),B_MSK[[#This Row],[//]])))</f>
        <v>0.17</v>
      </c>
      <c r="P379" s="3" t="str">
        <f ca="1">IF(B_MSK[[#This Row],[//]]="","",IF(INDEX(INDIRECT(DIR&amp;$2:$2),B_MSK[[#This Row],[//]])=0,"",INDEX(INDIRECT(DIR&amp;$2:$2),B_MSK[[#This Row],[//]])))</f>
        <v/>
      </c>
      <c r="Q379" s="12">
        <f ca="1">IF(B_MSK[[#This Row],[//]]="","",INDEX(INDIRECT(DIR&amp;$2:$2),B_MSK[[#This Row],[//]]))</f>
        <v>2509920</v>
      </c>
      <c r="R37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7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79" s="37">
        <f ca="1">IF(B_MSK[[#This Row],[//]]="","",INDEX(INDIRECT(DIR&amp;$2:$2),B_MSK[[#This Row],[//]]))</f>
        <v>0</v>
      </c>
      <c r="U379" s="38" t="str">
        <f ca="1">IF(SUMIF(B_MSK[NAMA BARANG],B_MSK[[#This Row],[NAMA BARANG]],B_MSK[JMLH BRG])=0,"",SUMIF(B_MSK[NAMA BARANG],B_MSK[[#This Row],[NAMA BARANG]],B_MSK[C]))</f>
        <v/>
      </c>
      <c r="V379" s="7" t="str">
        <f ca="1">IF(B_MSK[[#This Row],[//]]="","",INDEX(INDIRECT(DIR&amp;$2:$2),B_MSK[[#This Row],[//]]))</f>
        <v>KENKO CORRECTION TAPE CT-903 (12M X 5MM)</v>
      </c>
      <c r="W379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kenkocorrectiontapect90312mx5mm</v>
      </c>
      <c r="X379" s="5" t="str">
        <f ca="1">IF(B_MSK[[#This Row],[N.B.nota]]="","",IF(MATCH(B_MSK[[#This Row],[concat]],[2]!db[NB NOTA_C],0)&gt;0,"ada",0))</f>
        <v>ada</v>
      </c>
      <c r="Y379" s="5" t="str">
        <f ca="1">IF(B_MSK[[#This Row],[N.B.nota]]="","",ADDRESS(ROW(B_MSK[QB]),COLUMN(B_MSK[QB]))&amp;":"&amp;ADDRESS(ROW(),COLUMN(B_MSK[QB])))</f>
        <v>$D$4:$D$379</v>
      </c>
      <c r="Z379" s="5">
        <f ca="1">IF(B_MSK[[#This Row],[concat]]="","",MATCH(B_MSK[[#This Row],[concat]],[2]!db[NB NOTA_C],0)+1)</f>
        <v>1127</v>
      </c>
      <c r="AA379" s="5" t="str">
        <f ca="1">IF(B_MSK[[#This Row],[//]]="","",HYPERLINK("[D:\kerja\BANK EXP\BARU\DB.XLSX]DB!e"&amp;B_MSK[[#This Row],[DB_ROW]],"&gt;"))</f>
        <v>&gt;</v>
      </c>
      <c r="AB379" s="30" t="str">
        <f ca="1">MID(B_MSK[[#This Row],[/ STN_1]],FIND(" ",B_MSK[[#This Row],[/ STN_1]])+1,LEN(B_MSK[[#This Row],[/ STN_1]]))</f>
        <v>LSN</v>
      </c>
      <c r="AC379" s="11">
        <f ca="1">IF(B_MSK[[#This Row],[//]]="","",IF(B_MSK[[#This Row],[ JUMLAH ]]="","",IF(B_MSK[[#This Row],[C]]="",B_MSK[[#This Row],[HARGA CTN]]/B_MSK[[#This Row],[JMLH BRG]],B_MSK[[#This Row],[HARGA CTN]]/B_MSK[[#This Row],[A_1]])))</f>
        <v>63000</v>
      </c>
      <c r="AD3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7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5250</v>
      </c>
      <c r="AF37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79" s="15" t="str">
        <f ca="1">IF(B_MSK[[#This Row],[HARGA_2]]="","",IF(MID(B_MSK[[#This Row],[/ STN_2]],FIND(" ",B_MSK[[#This Row],[/ STN_2]])+1,LEN(B_MSK[[#This Row],[/ STN_2]]))="LSN",B_MSK[[#This Row],[HARGA_2]]/12,""))</f>
        <v/>
      </c>
      <c r="AH379" s="7" t="str">
        <f ca="1">IF(B_MSK[[#This Row],[HARGA_3]]="","","/ "&amp;"PCS")</f>
        <v/>
      </c>
      <c r="AI379" s="15">
        <f ca="1">IF(B_MSK[[#This Row],[HARGA_3]]="",IF(B_MSK[[#This Row],[HARGA_2]]="",IF(B_MSK[[#This Row],[HARGA_1]]="","",B_MSK[[#This Row],[HARGA_1]]),B_MSK[[#This Row],[HARGA_2]]),B_MSK[[#This Row],[HARGA_3]])</f>
        <v>5250</v>
      </c>
      <c r="AJ37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79" s="5" t="str">
        <f ca="1">IF(B_MSK[[#This Row],[//]]="","",SUBSTITUTE(SUBSTITUTE(SUBSTITUTE(B_MSK[[#This Row],[QTY/ CTN]]," ","_",2),"(",""),")","")&amp;"_")</f>
        <v>48 LSN_</v>
      </c>
      <c r="AL379" s="5">
        <f ca="1">IF(B_MSK[[#This Row],[A_B]]="","",SEARCH("_",B_MSK[[#This Row],[A_B]]))</f>
        <v>7</v>
      </c>
      <c r="AM379" s="5">
        <f ca="1">IF(B_MSK[[#This Row],[A_B]]="","",LEN(B_MSK[[#This Row],[A_B]]))</f>
        <v>7</v>
      </c>
      <c r="AN379" s="5" t="str">
        <f ca="1">IF(B_MSK[[#This Row],[A_B]]="","",LEFT(B_MSK[[#This Row],[QTY/ CTN]],B_MSK[[#This Row],[A_B_1]]))</f>
        <v>48 LSN</v>
      </c>
      <c r="AO379" s="5" t="str">
        <f ca="1">IF(B_MSK[[#This Row],[A_B]]="","",LEFT(B_MSK[[#This Row],[A_]],SEARCH(" ",B_MSK[[#This Row],[A_]])-1))</f>
        <v>48</v>
      </c>
      <c r="AP379" s="5" t="str">
        <f ca="1">IF(B_MSK[[#This Row],[A_B]]="","",RIGHT(B_MSK[[#This Row],[A_]],LEN(B_MSK[[#This Row],[A_]])-SEARCH(" ",B_MSK[[#This Row],[A_]])))</f>
        <v>LSN</v>
      </c>
      <c r="AQ3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79" s="5" t="str">
        <f ca="1">IF(B_MSK[[#This Row],[B_]]="","",LEFT(B_MSK[[#This Row],[B_]],SEARCH(" ",B_MSK[[#This Row],[B_]])))</f>
        <v xml:space="preserve">12 </v>
      </c>
      <c r="AS379" s="5" t="str">
        <f ca="1">IF(B_MSK[[#This Row],[B_]]="","",RIGHT(B_MSK[[#This Row],[B_]],LEN(B_MSK[[#This Row],[B_]])-SEARCH(" ",B_MSK[[#This Row],[B_]])))</f>
        <v>PCS</v>
      </c>
      <c r="AT379" s="5" t="str">
        <f ca="1">IF(B_MSK[[#This Row],[B_2]]="LSN",12,"")</f>
        <v/>
      </c>
      <c r="AU379" s="5" t="str">
        <f ca="1">IF(B_MSK[[#This Row],[C_1]]="","","PCS")</f>
        <v/>
      </c>
      <c r="AV379" s="5">
        <f ca="1">IF(B_MSK[[#This Row],[A_1]]="","",B_MSK[[#This Row],[A_1]]*IF(B_MSK[[#This Row],[B_1]]="",1,B_MSK[[#This Row],[B_1]])*IF(B_MSK[[#This Row],[C_1]]="",1,B_MSK[[#This Row],[C_1]]))</f>
        <v>576</v>
      </c>
      <c r="AW379" s="5" t="str">
        <f ca="1">IF(B_MSK[[#This Row],[C_2]]="",IF(B_MSK[[#This Row],[B_2]]="",IF(B_MSK[[#This Row],[A_2]]="","",B_MSK[[#This Row],[A_2]]),B_MSK[[#This Row],[B_2]]),B_MSK[[#This Row],[C_2]])</f>
        <v>PCS</v>
      </c>
      <c r="AX379" s="2">
        <f ca="1">IF(ISNUMBER(B_MSK[[#This Row],[TANGGAL DATANG]]),B_MSK[[#This Row],[TANGGAL DATANG]],AX378)</f>
        <v>44938</v>
      </c>
      <c r="AY379" s="5" t="e">
        <f ca="1">IF(B_MSK[[#This Row],[DB_ROW]]="","",INDEX([3]!db[JENIS],B_MSK[[#This Row],[DB_ROW]]-1))</f>
        <v>#REF!</v>
      </c>
      <c r="AZ379" s="5">
        <f ca="1">IF(B_MSK[[#This Row],[A_1]]="","",B_MSK[[#This Row],[A_1]])*1</f>
        <v>48</v>
      </c>
      <c r="BA379" s="5" t="str">
        <f ca="1">IF(B_MSK[[#This Row],[//]]="","",INDEX(INDIRECT(DIR&amp;$2:$2),B_MSK[[#This Row],[//]]))</f>
        <v>ARTO MORO</v>
      </c>
      <c r="BB379" s="5" t="str">
        <f ca="1">CONCATENATE(B_MSK[[#This Row],[concat]],B_MSK[[#This Row],[HARGA_X]],B_MSK[[#This Row],[SAT]])</f>
        <v>kenkocorrectiontapect90312mx5mm5250</v>
      </c>
    </row>
    <row r="380" spans="1:54" x14ac:dyDescent="0.25">
      <c r="A380" s="6" t="s">
        <v>128</v>
      </c>
      <c r="B380" s="5" t="str">
        <f ca="1">IF(B_MSK[[#This Row],[N_ID]]="","",INDEX(INDIRECT(DIR&amp;$2:$2),MATCH(B_MSK[[#This Row],[N_ID]],INDIRECT(DIR&amp;"!NOTA[ID_P]"),0)))</f>
        <v/>
      </c>
      <c r="C380" s="5" t="str">
        <f ca="1">IF(B_MSK[[#This Row],[//]]="","",HYPERLINK("["&amp;SUBSTITUTE(DIR,"'","")&amp;"]NOTA!D"&amp;B_MSK[[#This Row],[//]]+2,"&gt;"))</f>
        <v/>
      </c>
      <c r="D380" s="5" t="str">
        <f ca="1">IF(B_MSK[[#This Row],[N_ID]]="","",COUNTIF(INDIRECT(DIR&amp;"!NOTA[ID_H]"),B_MSK[[#This Row],[ID NOTA]]))</f>
        <v/>
      </c>
      <c r="E3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0" s="7" t="str">
        <f ca="1">IF(B_MSK[[#This Row],[stt]]="ada",INDEX([2]!db[NB BM],B_MSK[DB_ROW]-1),"")</f>
        <v/>
      </c>
      <c r="H380" s="7" t="str">
        <f ca="1">IF(B_MSK[[#This Row],[//]]="","",INDEX(INDIRECT(DIR&amp;$2:$2),B_MSK[[#This Row],[//]]))</f>
        <v/>
      </c>
      <c r="I380" s="27" t="str">
        <f ca="1">IF(B_MSK[[#This Row],[//]]="","",INDEX(INDIRECT(DB_PATH&amp;$2:$2),B_MSK[[#This Row],[DB_ROW]]-1))</f>
        <v/>
      </c>
      <c r="J380" s="5" t="str">
        <f ca="1">IF(B_MSK[[#This Row],[//]]="","",IF(INDEX(INDIRECT(DIR&amp;$2:$2),B_MSK[[#This Row],[//]])="","",INDEX(INDIRECT(DIR&amp;$2:$2),B_MSK[[#This Row],[//]])))</f>
        <v/>
      </c>
      <c r="K380" s="5" t="str">
        <f ca="1">IF(B_MSK[[#This Row],[//]]="","",IF(INDEX(INDIRECT(DIR&amp;$2:$2),B_MSK[[#This Row],[//]])="","",INDEX(INDIRECT(DIR&amp;$2:$2),B_MSK[[#This Row],[//]])))</f>
        <v/>
      </c>
      <c r="L380" s="5" t="str">
        <f ca="1">IF(B_MSK[[#This Row],[//]]="","",IF(INDEX(INDIRECT(DIR&amp;$2:$2),B_MSK[[#This Row],[//]])="","",INDEX(INDIRECT(DIR&amp;$2:$2),B_MSK[[#This Row],[//]])))</f>
        <v/>
      </c>
      <c r="M380" s="13" t="str">
        <f ca="1">IF(B_MSK[[#This Row],[//]]="","",INDEX(INDIRECT(DIR&amp;$2:$2),B_MSK[[#This Row],[//]]))</f>
        <v/>
      </c>
      <c r="N380" s="13" t="str">
        <f ca="1">IF(OR(B_MSK[[#This Row],[//]]="",),"",INDEX(INDIRECT(DIR&amp;$2:$2),B_MSK[[#This Row],[//]]))</f>
        <v/>
      </c>
      <c r="O380" s="3" t="str">
        <f ca="1">IF(B_MSK[[#This Row],[//]]="","",IF(INDEX(INDIRECT(DIR&amp;$2:$2),B_MSK[[#This Row],[//]])=0,"",INDEX(INDIRECT(DIR&amp;$2:$2),B_MSK[[#This Row],[//]])))</f>
        <v/>
      </c>
      <c r="P380" s="3" t="str">
        <f ca="1">IF(B_MSK[[#This Row],[//]]="","",IF(INDEX(INDIRECT(DIR&amp;$2:$2),B_MSK[[#This Row],[//]])=0,"",INDEX(INDIRECT(DIR&amp;$2:$2),B_MSK[[#This Row],[//]])))</f>
        <v/>
      </c>
      <c r="Q380" s="12" t="str">
        <f ca="1">IF(B_MSK[[#This Row],[//]]="","",INDEX(INDIRECT(DIR&amp;$2:$2),B_MSK[[#This Row],[//]]))</f>
        <v/>
      </c>
      <c r="R3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0" s="37" t="str">
        <f ca="1">IF(B_MSK[[#This Row],[//]]="","",INDEX(INDIRECT(DIR&amp;$2:$2),B_MSK[[#This Row],[//]]))</f>
        <v/>
      </c>
      <c r="U380" s="38" t="str">
        <f ca="1">IF(SUMIF(B_MSK[NAMA BARANG],B_MSK[[#This Row],[NAMA BARANG]],B_MSK[JMLH BRG])=0,"",SUMIF(B_MSK[NAMA BARANG],B_MSK[[#This Row],[NAMA BARANG]],B_MSK[C]))</f>
        <v/>
      </c>
      <c r="V380" s="7" t="str">
        <f ca="1">IF(B_MSK[[#This Row],[//]]="","",INDEX(INDIRECT(DIR&amp;$2:$2),B_MSK[[#This Row],[//]]))</f>
        <v/>
      </c>
      <c r="W3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0" s="5" t="str">
        <f ca="1">IF(B_MSK[[#This Row],[N.B.nota]]="","",IF(MATCH(B_MSK[[#This Row],[concat]],[2]!db[NB NOTA_C],0)&gt;0,"ada",0))</f>
        <v/>
      </c>
      <c r="Y380" s="5" t="str">
        <f ca="1">IF(B_MSK[[#This Row],[N.B.nota]]="","",ADDRESS(ROW(B_MSK[QB]),COLUMN(B_MSK[QB]))&amp;":"&amp;ADDRESS(ROW(),COLUMN(B_MSK[QB])))</f>
        <v/>
      </c>
      <c r="Z380" s="5" t="str">
        <f ca="1">IF(B_MSK[[#This Row],[concat]]="","",MATCH(B_MSK[[#This Row],[concat]],[2]!db[NB NOTA_C],0)+1)</f>
        <v/>
      </c>
      <c r="AA380" s="5" t="str">
        <f ca="1">IF(B_MSK[[#This Row],[//]]="","",HYPERLINK("[D:\kerja\BANK EXP\BARU\DB.XLSX]DB!e"&amp;B_MSK[[#This Row],[DB_ROW]],"&gt;"))</f>
        <v/>
      </c>
      <c r="AB380" s="30" t="e">
        <f ca="1">MID(B_MSK[[#This Row],[/ STN_1]],FIND(" ",B_MSK[[#This Row],[/ STN_1]])+1,LEN(B_MSK[[#This Row],[/ STN_1]]))</f>
        <v>#VALUE!</v>
      </c>
      <c r="AC3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0" s="15" t="str">
        <f ca="1">IF(B_MSK[[#This Row],[HARGA_2]]="","",IF(MID(B_MSK[[#This Row],[/ STN_2]],FIND(" ",B_MSK[[#This Row],[/ STN_2]])+1,LEN(B_MSK[[#This Row],[/ STN_2]]))="LSN",B_MSK[[#This Row],[HARGA_2]]/12,""))</f>
        <v/>
      </c>
      <c r="AH380" s="7" t="str">
        <f ca="1">IF(B_MSK[[#This Row],[HARGA_3]]="","","/ "&amp;"PCS")</f>
        <v/>
      </c>
      <c r="AI380" s="15" t="str">
        <f ca="1">IF(B_MSK[[#This Row],[HARGA_3]]="",IF(B_MSK[[#This Row],[HARGA_2]]="",IF(B_MSK[[#This Row],[HARGA_1]]="","",B_MSK[[#This Row],[HARGA_1]]),B_MSK[[#This Row],[HARGA_2]]),B_MSK[[#This Row],[HARGA_3]])</f>
        <v/>
      </c>
      <c r="AJ380" s="15" t="str">
        <f ca="1">IF(B_MSK[[#This Row],[/ STN_3]]="",IF(B_MSK[[#This Row],[/ STN_2]]="",IF(B_MSK[[#This Row],[/ STN_1]]="","",B_MSK[[#This Row],[/ STN_1]]),B_MSK[[#This Row],[/ STN_2]]),B_MSK[[#This Row],[/ STN_3]])</f>
        <v/>
      </c>
      <c r="AK380" s="5" t="str">
        <f ca="1">IF(B_MSK[[#This Row],[//]]="","",SUBSTITUTE(SUBSTITUTE(SUBSTITUTE(B_MSK[[#This Row],[QTY/ CTN]]," ","_",2),"(",""),")","")&amp;"_")</f>
        <v/>
      </c>
      <c r="AL380" s="5" t="str">
        <f ca="1">IF(B_MSK[[#This Row],[A_B]]="","",SEARCH("_",B_MSK[[#This Row],[A_B]]))</f>
        <v/>
      </c>
      <c r="AM380" s="5" t="str">
        <f ca="1">IF(B_MSK[[#This Row],[A_B]]="","",LEN(B_MSK[[#This Row],[A_B]]))</f>
        <v/>
      </c>
      <c r="AN380" s="5" t="str">
        <f ca="1">IF(B_MSK[[#This Row],[A_B]]="","",LEFT(B_MSK[[#This Row],[QTY/ CTN]],B_MSK[[#This Row],[A_B_1]]))</f>
        <v/>
      </c>
      <c r="AO380" s="5" t="str">
        <f ca="1">IF(B_MSK[[#This Row],[A_B]]="","",LEFT(B_MSK[[#This Row],[A_]],SEARCH(" ",B_MSK[[#This Row],[A_]])-1))</f>
        <v/>
      </c>
      <c r="AP380" s="5" t="str">
        <f ca="1">IF(B_MSK[[#This Row],[A_B]]="","",RIGHT(B_MSK[[#This Row],[A_]],LEN(B_MSK[[#This Row],[A_]])-SEARCH(" ",B_MSK[[#This Row],[A_]])))</f>
        <v/>
      </c>
      <c r="AQ3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0" s="5" t="str">
        <f ca="1">IF(B_MSK[[#This Row],[B_]]="","",LEFT(B_MSK[[#This Row],[B_]],SEARCH(" ",B_MSK[[#This Row],[B_]])))</f>
        <v/>
      </c>
      <c r="AS380" s="5" t="str">
        <f ca="1">IF(B_MSK[[#This Row],[B_]]="","",RIGHT(B_MSK[[#This Row],[B_]],LEN(B_MSK[[#This Row],[B_]])-SEARCH(" ",B_MSK[[#This Row],[B_]])))</f>
        <v/>
      </c>
      <c r="AT380" s="5" t="str">
        <f ca="1">IF(B_MSK[[#This Row],[B_2]]="LSN",12,"")</f>
        <v/>
      </c>
      <c r="AU380" s="5" t="str">
        <f ca="1">IF(B_MSK[[#This Row],[C_1]]="","","PCS")</f>
        <v/>
      </c>
      <c r="AV380" s="5" t="str">
        <f ca="1">IF(B_MSK[[#This Row],[A_1]]="","",B_MSK[[#This Row],[A_1]]*IF(B_MSK[[#This Row],[B_1]]="",1,B_MSK[[#This Row],[B_1]])*IF(B_MSK[[#This Row],[C_1]]="",1,B_MSK[[#This Row],[C_1]]))</f>
        <v/>
      </c>
      <c r="AW380" s="5" t="str">
        <f ca="1">IF(B_MSK[[#This Row],[C_2]]="",IF(B_MSK[[#This Row],[B_2]]="",IF(B_MSK[[#This Row],[A_2]]="","",B_MSK[[#This Row],[A_2]]),B_MSK[[#This Row],[B_2]]),B_MSK[[#This Row],[C_2]])</f>
        <v/>
      </c>
      <c r="AX380" s="2">
        <f ca="1">IF(ISNUMBER(B_MSK[[#This Row],[TANGGAL DATANG]]),B_MSK[[#This Row],[TANGGAL DATANG]],AX379)</f>
        <v>44938</v>
      </c>
      <c r="AY380" s="5" t="str">
        <f ca="1">IF(B_MSK[[#This Row],[DB_ROW]]="","",INDEX([3]!db[JENIS],B_MSK[[#This Row],[DB_ROW]]-1))</f>
        <v/>
      </c>
      <c r="AZ380" s="5" t="e">
        <f ca="1">IF(B_MSK[[#This Row],[A_1]]="","",B_MSK[[#This Row],[A_1]])*1</f>
        <v>#VALUE!</v>
      </c>
      <c r="BA380" s="5" t="str">
        <f ca="1">IF(B_MSK[[#This Row],[//]]="","",INDEX(INDIRECT(DIR&amp;$2:$2),B_MSK[[#This Row],[//]]))</f>
        <v/>
      </c>
      <c r="BB380" s="5" t="str">
        <f ca="1">CONCATENATE(B_MSK[[#This Row],[concat]],B_MSK[[#This Row],[HARGA_X]],B_MSK[[#This Row],[SAT]])</f>
        <v/>
      </c>
    </row>
    <row r="381" spans="1:54" x14ac:dyDescent="0.25">
      <c r="A381" s="6" t="s">
        <v>557</v>
      </c>
      <c r="B381" s="5">
        <f ca="1">IF(B_MSK[[#This Row],[N_ID]]="","",INDEX(INDIRECT(DIR&amp;$2:$2),MATCH(B_MSK[[#This Row],[N_ID]],INDIRECT(DIR&amp;"!NOTA[ID_P]"),0)))</f>
        <v>73</v>
      </c>
      <c r="C381" s="5" t="str">
        <f ca="1">IF(B_MSK[[#This Row],[//]]="","",HYPERLINK("["&amp;SUBSTITUTE(DIR,"'","")&amp;"]NOTA!D"&amp;B_MSK[[#This Row],[//]]+2,"&gt;"))</f>
        <v>&gt;</v>
      </c>
      <c r="D381" s="5">
        <f ca="1">IF(B_MSK[[#This Row],[N_ID]]="","",COUNTIF(INDIRECT(DIR&amp;"!NOTA[ID_H]"),B_MSK[[#This Row],[ID NOTA]]))</f>
        <v>4</v>
      </c>
      <c r="E3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378</v>
      </c>
      <c r="F381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44939</v>
      </c>
      <c r="G381" s="7" t="str">
        <f ca="1">IF(B_MSK[[#This Row],[stt]]="ada",INDEX([2]!db[NB BM],B_MSK[DB_ROW]-1),"")</f>
        <v>Isi stapler (staples) Kenko 1210</v>
      </c>
      <c r="H381" s="7" t="str">
        <f ca="1">IF(B_MSK[[#This Row],[//]]="","",INDEX(INDIRECT(DIR&amp;$2:$2),B_MSK[[#This Row],[//]]))</f>
        <v>KENKO SINAR INDONESIA</v>
      </c>
      <c r="I381" s="27" t="str">
        <f ca="1">IF(B_MSK[[#This Row],[//]]="","",INDEX(INDIRECT(DB_PATH&amp;$2:$2),B_MSK[[#This Row],[DB_ROW]]-1))</f>
        <v>20 PAK (10 BOX)</v>
      </c>
      <c r="J381" s="5">
        <f ca="1">IF(B_MSK[[#This Row],[//]]="","",IF(INDEX(INDIRECT(DIR&amp;$2:$2),B_MSK[[#This Row],[//]])="","",INDEX(INDIRECT(DIR&amp;$2:$2),B_MSK[[#This Row],[//]])))</f>
        <v>2</v>
      </c>
      <c r="K381" s="5" t="str">
        <f ca="1">IF(B_MSK[[#This Row],[//]]="","",IF(INDEX(INDIRECT(DIR&amp;$2:$2),B_MSK[[#This Row],[//]])="","",INDEX(INDIRECT(DIR&amp;$2:$2),B_MSK[[#This Row],[//]])))</f>
        <v/>
      </c>
      <c r="L381" s="5" t="str">
        <f ca="1">IF(B_MSK[[#This Row],[//]]="","",IF(INDEX(INDIRECT(DIR&amp;$2:$2),B_MSK[[#This Row],[//]])="","",INDEX(INDIRECT(DIR&amp;$2:$2),B_MSK[[#This Row],[//]])))</f>
        <v/>
      </c>
      <c r="M381" s="13">
        <f ca="1">IF(B_MSK[[#This Row],[//]]="","",INDEX(INDIRECT(DIR&amp;$2:$2),B_MSK[[#This Row],[//]]))</f>
        <v>0</v>
      </c>
      <c r="N381" s="13">
        <f ca="1">IF(OR(B_MSK[[#This Row],[//]]="",),"",INDEX(INDIRECT(DIR&amp;$2:$2),B_MSK[[#This Row],[//]]))</f>
        <v>840000</v>
      </c>
      <c r="O381" s="3">
        <f ca="1">IF(B_MSK[[#This Row],[//]]="","",IF(INDEX(INDIRECT(DIR&amp;$2:$2),B_MSK[[#This Row],[//]])=0,"",INDEX(INDIRECT(DIR&amp;$2:$2),B_MSK[[#This Row],[//]])))</f>
        <v>0.17</v>
      </c>
      <c r="P381" s="3" t="str">
        <f ca="1">IF(B_MSK[[#This Row],[//]]="","",IF(INDEX(INDIRECT(DIR&amp;$2:$2),B_MSK[[#This Row],[//]])=0,"",INDEX(INDIRECT(DIR&amp;$2:$2),B_MSK[[#This Row],[//]])))</f>
        <v/>
      </c>
      <c r="Q381" s="12">
        <f ca="1">IF(B_MSK[[#This Row],[//]]="","",INDEX(INDIRECT(DIR&amp;$2:$2),B_MSK[[#This Row],[//]]))</f>
        <v>1394400</v>
      </c>
      <c r="R3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1" s="37">
        <f ca="1">IF(B_MSK[[#This Row],[//]]="","",INDEX(INDIRECT(DIR&amp;$2:$2),B_MSK[[#This Row],[//]]))</f>
        <v>0</v>
      </c>
      <c r="U381" s="38" t="str">
        <f ca="1">IF(SUMIF(B_MSK[NAMA BARANG],B_MSK[[#This Row],[NAMA BARANG]],B_MSK[JMLH BRG])=0,"",SUMIF(B_MSK[NAMA BARANG],B_MSK[[#This Row],[NAMA BARANG]],B_MSK[C]))</f>
        <v/>
      </c>
      <c r="V381" s="7" t="str">
        <f ca="1">IF(B_MSK[[#This Row],[//]]="","",INDEX(INDIRECT(DIR&amp;$2:$2),B_MSK[[#This Row],[//]]))</f>
        <v>KENKO STAPLES NO.1210 23/10</v>
      </c>
      <c r="W381" s="7" t="str">
        <f ca="1">LOWER(SUBSTITUTE(SUBSTITUTE(SUBSTITUTE(SUBSTITUTE(SUBSTITUTE(SUBSTITUTE(SUBSTITUTE(SUBSTITUTE(SUBSTITUTE(B_MSK[[#This Row],[N.B.nota]]," ",""),"-",""),"(",""),")",""),".",""),",",""),"/",""),"""",""),"+",""))</f>
        <v>kenkostaplesno12102310</v>
      </c>
      <c r="X381" s="5" t="str">
        <f ca="1">IF(B_MSK[[#This Row],[N.B.nota]]="","",IF(MATCH(B_MSK[[#This Row],[concat]],[2]!db[NB NOTA_C],0)&gt;0,"ada",0))</f>
        <v>ada</v>
      </c>
      <c r="Y381" s="5" t="str">
        <f ca="1">IF(B_MSK[[#This Row],[N.B.nota]]="","",ADDRESS(ROW(B_MSK[QB]),COLUMN(B_MSK[QB]))&amp;":"&amp;ADDRESS(ROW(),COLUMN(B_MSK[QB])))</f>
        <v>$D$4:$D$381</v>
      </c>
      <c r="Z381" s="5">
        <f ca="1">IF(B_MSK[[#This Row],[concat]]="","",MATCH(B_MSK[[#This Row],[concat]],[2]!db[NB NOTA_C],0)+1)</f>
        <v>1302</v>
      </c>
      <c r="AA381" s="5" t="str">
        <f ca="1">IF(B_MSK[[#This Row],[//]]="","",HYPERLINK("[D:\kerja\BANK EXP\BARU\DB.XLSX]DB!e"&amp;B_MSK[[#This Row],[DB_ROW]],"&gt;"))</f>
        <v>&gt;</v>
      </c>
      <c r="AB381" s="30" t="str">
        <f ca="1">MID(B_MSK[[#This Row],[/ STN_1]],FIND(" ",B_MSK[[#This Row],[/ STN_1]])+1,LEN(B_MSK[[#This Row],[/ STN_1]]))</f>
        <v xml:space="preserve">PAK </v>
      </c>
      <c r="AC381" s="11">
        <f ca="1">IF(B_MSK[[#This Row],[//]]="","",IF(B_MSK[[#This Row],[ JUMLAH ]]="","",IF(B_MSK[[#This Row],[C]]="",B_MSK[[#This Row],[HARGA CTN]]/B_MSK[[#This Row],[JMLH BRG]],B_MSK[[#This Row],[HARGA CTN]]/B_MSK[[#This Row],[A_1]])))</f>
        <v>42000</v>
      </c>
      <c r="AD3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38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4200</v>
      </c>
      <c r="AF381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381" s="15" t="str">
        <f ca="1">IF(B_MSK[[#This Row],[HARGA_2]]="","",IF(MID(B_MSK[[#This Row],[/ STN_2]],FIND(" ",B_MSK[[#This Row],[/ STN_2]])+1,LEN(B_MSK[[#This Row],[/ STN_2]]))="LSN",B_MSK[[#This Row],[HARGA_2]]/12,""))</f>
        <v/>
      </c>
      <c r="AH381" s="7" t="str">
        <f ca="1">IF(B_MSK[[#This Row],[HARGA_3]]="","","/ "&amp;"PCS")</f>
        <v/>
      </c>
      <c r="AI381" s="15">
        <f ca="1">IF(B_MSK[[#This Row],[HARGA_3]]="",IF(B_MSK[[#This Row],[HARGA_2]]="",IF(B_MSK[[#This Row],[HARGA_1]]="","",B_MSK[[#This Row],[HARGA_1]]),B_MSK[[#This Row],[HARGA_2]]),B_MSK[[#This Row],[HARGA_3]])</f>
        <v>4200</v>
      </c>
      <c r="AJ381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381" s="5" t="str">
        <f ca="1">IF(B_MSK[[#This Row],[//]]="","",SUBSTITUTE(SUBSTITUTE(SUBSTITUTE(B_MSK[[#This Row],[QTY/ CTN]]," ","_",2),"(",""),")","")&amp;"_")</f>
        <v>20 PAK_10 BOX_</v>
      </c>
      <c r="AL381" s="5">
        <f ca="1">IF(B_MSK[[#This Row],[A_B]]="","",SEARCH("_",B_MSK[[#This Row],[A_B]]))</f>
        <v>7</v>
      </c>
      <c r="AM381" s="5">
        <f ca="1">IF(B_MSK[[#This Row],[A_B]]="","",LEN(B_MSK[[#This Row],[A_B]]))</f>
        <v>14</v>
      </c>
      <c r="AN381" s="5" t="str">
        <f ca="1">IF(B_MSK[[#This Row],[A_B]]="","",LEFT(B_MSK[[#This Row],[QTY/ CTN]],B_MSK[[#This Row],[A_B_1]]))</f>
        <v xml:space="preserve">20 PAK </v>
      </c>
      <c r="AO381" s="5" t="str">
        <f ca="1">IF(B_MSK[[#This Row],[A_B]]="","",LEFT(B_MSK[[#This Row],[A_]],SEARCH(" ",B_MSK[[#This Row],[A_]])-1))</f>
        <v>20</v>
      </c>
      <c r="AP381" s="5" t="str">
        <f ca="1">IF(B_MSK[[#This Row],[A_B]]="","",RIGHT(B_MSK[[#This Row],[A_]],LEN(B_MSK[[#This Row],[A_]])-SEARCH(" ",B_MSK[[#This Row],[A_]])))</f>
        <v xml:space="preserve">PAK </v>
      </c>
      <c r="AQ3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381" s="5" t="str">
        <f ca="1">IF(B_MSK[[#This Row],[B_]]="","",LEFT(B_MSK[[#This Row],[B_]],SEARCH(" ",B_MSK[[#This Row],[B_]])))</f>
        <v xml:space="preserve">10 </v>
      </c>
      <c r="AS381" s="5" t="str">
        <f ca="1">IF(B_MSK[[#This Row],[B_]]="","",RIGHT(B_MSK[[#This Row],[B_]],LEN(B_MSK[[#This Row],[B_]])-SEARCH(" ",B_MSK[[#This Row],[B_]])))</f>
        <v>BOX</v>
      </c>
      <c r="AT381" s="5" t="str">
        <f ca="1">IF(B_MSK[[#This Row],[B_2]]="LSN",12,"")</f>
        <v/>
      </c>
      <c r="AU381" s="5" t="str">
        <f ca="1">IF(B_MSK[[#This Row],[C_1]]="","","PCS")</f>
        <v/>
      </c>
      <c r="AV381" s="5">
        <f ca="1">IF(B_MSK[[#This Row],[A_1]]="","",B_MSK[[#This Row],[A_1]]*IF(B_MSK[[#This Row],[B_1]]="",1,B_MSK[[#This Row],[B_1]])*IF(B_MSK[[#This Row],[C_1]]="",1,B_MSK[[#This Row],[C_1]]))</f>
        <v>200</v>
      </c>
      <c r="AW381" s="5" t="str">
        <f ca="1">IF(B_MSK[[#This Row],[C_2]]="",IF(B_MSK[[#This Row],[B_2]]="",IF(B_MSK[[#This Row],[A_2]]="","",B_MSK[[#This Row],[A_2]]),B_MSK[[#This Row],[B_2]]),B_MSK[[#This Row],[C_2]])</f>
        <v>BOX</v>
      </c>
      <c r="AX381" s="2">
        <f ca="1">IF(ISNUMBER(B_MSK[[#This Row],[TANGGAL DATANG]]),B_MSK[[#This Row],[TANGGAL DATANG]],AX380)</f>
        <v>44939</v>
      </c>
      <c r="AY381" s="5" t="e">
        <f ca="1">IF(B_MSK[[#This Row],[DB_ROW]]="","",INDEX([3]!db[JENIS],B_MSK[[#This Row],[DB_ROW]]-1))</f>
        <v>#REF!</v>
      </c>
      <c r="AZ381" s="5">
        <f ca="1">IF(B_MSK[[#This Row],[A_1]]="","",B_MSK[[#This Row],[A_1]])*1</f>
        <v>20</v>
      </c>
      <c r="BA381" s="5" t="str">
        <f ca="1">IF(B_MSK[[#This Row],[//]]="","",INDEX(INDIRECT(DIR&amp;$2:$2),B_MSK[[#This Row],[//]]))</f>
        <v>ARTO MORO</v>
      </c>
      <c r="BB381" s="5" t="str">
        <f ca="1">CONCATENATE(B_MSK[[#This Row],[concat]],B_MSK[[#This Row],[HARGA_X]],B_MSK[[#This Row],[SAT]])</f>
        <v>kenkostaplesno121023104200</v>
      </c>
    </row>
    <row r="382" spans="1:54" x14ac:dyDescent="0.25">
      <c r="A382" s="6" t="s">
        <v>128</v>
      </c>
      <c r="B382" s="5" t="str">
        <f ca="1">IF(B_MSK[[#This Row],[N_ID]]="","",INDEX(INDIRECT(DIR&amp;$2:$2),MATCH(B_MSK[[#This Row],[N_ID]],INDIRECT(DIR&amp;"!NOTA[ID_P]"),0)))</f>
        <v/>
      </c>
      <c r="C382" s="5" t="str">
        <f ca="1">IF(B_MSK[[#This Row],[//]]="","",HYPERLINK("["&amp;SUBSTITUTE(DIR,"'","")&amp;"]NOTA!D"&amp;B_MSK[[#This Row],[//]]+2,"&gt;"))</f>
        <v>&gt;</v>
      </c>
      <c r="D382" s="5" t="str">
        <f ca="1">IF(B_MSK[[#This Row],[N_ID]]="","",COUNTIF(INDIRECT(DIR&amp;"!NOTA[ID_H]"),B_MSK[[#This Row],[ID NOTA]]))</f>
        <v/>
      </c>
      <c r="E38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379</v>
      </c>
      <c r="F3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2" s="7" t="str">
        <f ca="1">IF(B_MSK[[#This Row],[stt]]="ada",INDEX([2]!db[NB BM],B_MSK[DB_ROW]-1),"")</f>
        <v>Isi cutter Kenko A-100 kecil</v>
      </c>
      <c r="H382" s="7" t="str">
        <f ca="1">IF(B_MSK[[#This Row],[//]]="","",INDEX(INDIRECT(DIR&amp;$2:$2),B_MSK[[#This Row],[//]]))</f>
        <v>KENKO SINAR INDONESIA</v>
      </c>
      <c r="I382" s="27" t="str">
        <f ca="1">IF(B_MSK[[#This Row],[//]]="","",INDEX(INDIRECT(DB_PATH&amp;$2:$2),B_MSK[[#This Row],[DB_ROW]]-1))</f>
        <v>120 LSN</v>
      </c>
      <c r="J382" s="5">
        <f ca="1">IF(B_MSK[[#This Row],[//]]="","",IF(INDEX(INDIRECT(DIR&amp;$2:$2),B_MSK[[#This Row],[//]])="","",INDEX(INDIRECT(DIR&amp;$2:$2),B_MSK[[#This Row],[//]])))</f>
        <v>4</v>
      </c>
      <c r="K382" s="5" t="str">
        <f ca="1">IF(B_MSK[[#This Row],[//]]="","",IF(INDEX(INDIRECT(DIR&amp;$2:$2),B_MSK[[#This Row],[//]])="","",INDEX(INDIRECT(DIR&amp;$2:$2),B_MSK[[#This Row],[//]])))</f>
        <v/>
      </c>
      <c r="L382" s="5" t="str">
        <f ca="1">IF(B_MSK[[#This Row],[//]]="","",IF(INDEX(INDIRECT(DIR&amp;$2:$2),B_MSK[[#This Row],[//]])="","",INDEX(INDIRECT(DIR&amp;$2:$2),B_MSK[[#This Row],[//]])))</f>
        <v/>
      </c>
      <c r="M382" s="13">
        <f ca="1">IF(B_MSK[[#This Row],[//]]="","",INDEX(INDIRECT(DIR&amp;$2:$2),B_MSK[[#This Row],[//]]))</f>
        <v>0</v>
      </c>
      <c r="N382" s="13">
        <f ca="1">IF(OR(B_MSK[[#This Row],[//]]="",),"",INDEX(INDIRECT(DIR&amp;$2:$2),B_MSK[[#This Row],[//]]))</f>
        <v>3888000</v>
      </c>
      <c r="O382" s="3">
        <f ca="1">IF(B_MSK[[#This Row],[//]]="","",IF(INDEX(INDIRECT(DIR&amp;$2:$2),B_MSK[[#This Row],[//]])=0,"",INDEX(INDIRECT(DIR&amp;$2:$2),B_MSK[[#This Row],[//]])))</f>
        <v>0.17</v>
      </c>
      <c r="P382" s="3" t="str">
        <f ca="1">IF(B_MSK[[#This Row],[//]]="","",IF(INDEX(INDIRECT(DIR&amp;$2:$2),B_MSK[[#This Row],[//]])=0,"",INDEX(INDIRECT(DIR&amp;$2:$2),B_MSK[[#This Row],[//]])))</f>
        <v/>
      </c>
      <c r="Q382" s="12">
        <f ca="1">IF(B_MSK[[#This Row],[//]]="","",INDEX(INDIRECT(DIR&amp;$2:$2),B_MSK[[#This Row],[//]]))</f>
        <v>12908160</v>
      </c>
      <c r="R3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2" s="37">
        <f ca="1">IF(B_MSK[[#This Row],[//]]="","",INDEX(INDIRECT(DIR&amp;$2:$2),B_MSK[[#This Row],[//]]))</f>
        <v>0</v>
      </c>
      <c r="U382" s="38" t="str">
        <f ca="1">IF(SUMIF(B_MSK[NAMA BARANG],B_MSK[[#This Row],[NAMA BARANG]],B_MSK[JMLH BRG])=0,"",SUMIF(B_MSK[NAMA BARANG],B_MSK[[#This Row],[NAMA BARANG]],B_MSK[C]))</f>
        <v/>
      </c>
      <c r="V382" s="7" t="str">
        <f ca="1">IF(B_MSK[[#This Row],[//]]="","",INDEX(INDIRECT(DIR&amp;$2:$2),B_MSK[[#This Row],[//]]))</f>
        <v>KENKO CUTTER BLADE A-100 (9MM)</v>
      </c>
      <c r="W382" s="7" t="str">
        <f ca="1">LOWER(SUBSTITUTE(SUBSTITUTE(SUBSTITUTE(SUBSTITUTE(SUBSTITUTE(SUBSTITUTE(SUBSTITUTE(SUBSTITUTE(SUBSTITUTE(B_MSK[[#This Row],[N.B.nota]]," ",""),"-",""),"(",""),")",""),".",""),",",""),"/",""),"""",""),"+",""))</f>
        <v>kenkocutterbladea1009mm</v>
      </c>
      <c r="X382" s="5" t="str">
        <f ca="1">IF(B_MSK[[#This Row],[N.B.nota]]="","",IF(MATCH(B_MSK[[#This Row],[concat]],[2]!db[NB NOTA_C],0)&gt;0,"ada",0))</f>
        <v>ada</v>
      </c>
      <c r="Y382" s="5" t="str">
        <f ca="1">IF(B_MSK[[#This Row],[N.B.nota]]="","",ADDRESS(ROW(B_MSK[QB]),COLUMN(B_MSK[QB]))&amp;":"&amp;ADDRESS(ROW(),COLUMN(B_MSK[QB])))</f>
        <v>$D$4:$D$382</v>
      </c>
      <c r="Z382" s="5">
        <f ca="1">IF(B_MSK[[#This Row],[concat]]="","",MATCH(B_MSK[[#This Row],[concat]],[2]!db[NB NOTA_C],0)+1)</f>
        <v>1132</v>
      </c>
      <c r="AA382" s="5" t="str">
        <f ca="1">IF(B_MSK[[#This Row],[//]]="","",HYPERLINK("[D:\kerja\BANK EXP\BARU\DB.XLSX]DB!e"&amp;B_MSK[[#This Row],[DB_ROW]],"&gt;"))</f>
        <v>&gt;</v>
      </c>
      <c r="AB382" s="30" t="str">
        <f ca="1">MID(B_MSK[[#This Row],[/ STN_1]],FIND(" ",B_MSK[[#This Row],[/ STN_1]])+1,LEN(B_MSK[[#This Row],[/ STN_1]]))</f>
        <v>LSN</v>
      </c>
      <c r="AC382" s="11">
        <f ca="1">IF(B_MSK[[#This Row],[//]]="","",IF(B_MSK[[#This Row],[ JUMLAH ]]="","",IF(B_MSK[[#This Row],[C]]="",B_MSK[[#This Row],[HARGA CTN]]/B_MSK[[#This Row],[JMLH BRG]],B_MSK[[#This Row],[HARGA CTN]]/B_MSK[[#This Row],[A_1]])))</f>
        <v>32400</v>
      </c>
      <c r="AD3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8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2700</v>
      </c>
      <c r="AF38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2" s="15" t="str">
        <f ca="1">IF(B_MSK[[#This Row],[HARGA_2]]="","",IF(MID(B_MSK[[#This Row],[/ STN_2]],FIND(" ",B_MSK[[#This Row],[/ STN_2]])+1,LEN(B_MSK[[#This Row],[/ STN_2]]))="LSN",B_MSK[[#This Row],[HARGA_2]]/12,""))</f>
        <v/>
      </c>
      <c r="AH382" s="7" t="str">
        <f ca="1">IF(B_MSK[[#This Row],[HARGA_3]]="","","/ "&amp;"PCS")</f>
        <v/>
      </c>
      <c r="AI382" s="15">
        <f ca="1">IF(B_MSK[[#This Row],[HARGA_3]]="",IF(B_MSK[[#This Row],[HARGA_2]]="",IF(B_MSK[[#This Row],[HARGA_1]]="","",B_MSK[[#This Row],[HARGA_1]]),B_MSK[[#This Row],[HARGA_2]]),B_MSK[[#This Row],[HARGA_3]])</f>
        <v>2700</v>
      </c>
      <c r="AJ38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2" s="5" t="str">
        <f ca="1">IF(B_MSK[[#This Row],[//]]="","",SUBSTITUTE(SUBSTITUTE(SUBSTITUTE(B_MSK[[#This Row],[QTY/ CTN]]," ","_",2),"(",""),")","")&amp;"_")</f>
        <v>120 LSN_</v>
      </c>
      <c r="AL382" s="5">
        <f ca="1">IF(B_MSK[[#This Row],[A_B]]="","",SEARCH("_",B_MSK[[#This Row],[A_B]]))</f>
        <v>8</v>
      </c>
      <c r="AM382" s="5">
        <f ca="1">IF(B_MSK[[#This Row],[A_B]]="","",LEN(B_MSK[[#This Row],[A_B]]))</f>
        <v>8</v>
      </c>
      <c r="AN382" s="5" t="str">
        <f ca="1">IF(B_MSK[[#This Row],[A_B]]="","",LEFT(B_MSK[[#This Row],[QTY/ CTN]],B_MSK[[#This Row],[A_B_1]]))</f>
        <v>120 LSN</v>
      </c>
      <c r="AO382" s="5" t="str">
        <f ca="1">IF(B_MSK[[#This Row],[A_B]]="","",LEFT(B_MSK[[#This Row],[A_]],SEARCH(" ",B_MSK[[#This Row],[A_]])-1))</f>
        <v>120</v>
      </c>
      <c r="AP382" s="5" t="str">
        <f ca="1">IF(B_MSK[[#This Row],[A_B]]="","",RIGHT(B_MSK[[#This Row],[A_]],LEN(B_MSK[[#This Row],[A_]])-SEARCH(" ",B_MSK[[#This Row],[A_]])))</f>
        <v>LSN</v>
      </c>
      <c r="AQ3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82" s="5" t="str">
        <f ca="1">IF(B_MSK[[#This Row],[B_]]="","",LEFT(B_MSK[[#This Row],[B_]],SEARCH(" ",B_MSK[[#This Row],[B_]])))</f>
        <v xml:space="preserve">12 </v>
      </c>
      <c r="AS382" s="5" t="str">
        <f ca="1">IF(B_MSK[[#This Row],[B_]]="","",RIGHT(B_MSK[[#This Row],[B_]],LEN(B_MSK[[#This Row],[B_]])-SEARCH(" ",B_MSK[[#This Row],[B_]])))</f>
        <v>PCS</v>
      </c>
      <c r="AT382" s="5" t="str">
        <f ca="1">IF(B_MSK[[#This Row],[B_2]]="LSN",12,"")</f>
        <v/>
      </c>
      <c r="AU382" s="5" t="str">
        <f ca="1">IF(B_MSK[[#This Row],[C_1]]="","","PCS")</f>
        <v/>
      </c>
      <c r="AV382" s="5">
        <f ca="1">IF(B_MSK[[#This Row],[A_1]]="","",B_MSK[[#This Row],[A_1]]*IF(B_MSK[[#This Row],[B_1]]="",1,B_MSK[[#This Row],[B_1]])*IF(B_MSK[[#This Row],[C_1]]="",1,B_MSK[[#This Row],[C_1]]))</f>
        <v>1440</v>
      </c>
      <c r="AW382" s="5" t="str">
        <f ca="1">IF(B_MSK[[#This Row],[C_2]]="",IF(B_MSK[[#This Row],[B_2]]="",IF(B_MSK[[#This Row],[A_2]]="","",B_MSK[[#This Row],[A_2]]),B_MSK[[#This Row],[B_2]]),B_MSK[[#This Row],[C_2]])</f>
        <v>PCS</v>
      </c>
      <c r="AX382" s="2">
        <f ca="1">IF(ISNUMBER(B_MSK[[#This Row],[TANGGAL DATANG]]),B_MSK[[#This Row],[TANGGAL DATANG]],AX381)</f>
        <v>44939</v>
      </c>
      <c r="AY382" s="5" t="e">
        <f ca="1">IF(B_MSK[[#This Row],[DB_ROW]]="","",INDEX([3]!db[JENIS],B_MSK[[#This Row],[DB_ROW]]-1))</f>
        <v>#REF!</v>
      </c>
      <c r="AZ382" s="5">
        <f ca="1">IF(B_MSK[[#This Row],[A_1]]="","",B_MSK[[#This Row],[A_1]])*1</f>
        <v>120</v>
      </c>
      <c r="BA382" s="5" t="str">
        <f ca="1">IF(B_MSK[[#This Row],[//]]="","",INDEX(INDIRECT(DIR&amp;$2:$2),B_MSK[[#This Row],[//]]))</f>
        <v>ARTO MORO</v>
      </c>
      <c r="BB382" s="5" t="str">
        <f ca="1">CONCATENATE(B_MSK[[#This Row],[concat]],B_MSK[[#This Row],[HARGA_X]],B_MSK[[#This Row],[SAT]])</f>
        <v>kenkocutterbladea1009mm2700</v>
      </c>
    </row>
    <row r="383" spans="1:54" x14ac:dyDescent="0.25">
      <c r="A383" s="6" t="s">
        <v>128</v>
      </c>
      <c r="B383" s="5" t="str">
        <f ca="1">IF(B_MSK[[#This Row],[N_ID]]="","",INDEX(INDIRECT(DIR&amp;$2:$2),MATCH(B_MSK[[#This Row],[N_ID]],INDIRECT(DIR&amp;"!NOTA[ID_P]"),0)))</f>
        <v/>
      </c>
      <c r="C383" s="5" t="str">
        <f ca="1">IF(B_MSK[[#This Row],[//]]="","",HYPERLINK("["&amp;SUBSTITUTE(DIR,"'","")&amp;"]NOTA!D"&amp;B_MSK[[#This Row],[//]]+2,"&gt;"))</f>
        <v>&gt;</v>
      </c>
      <c r="D383" s="5" t="str">
        <f ca="1">IF(B_MSK[[#This Row],[N_ID]]="","",COUNTIF(INDIRECT(DIR&amp;"!NOTA[ID_H]"),B_MSK[[#This Row],[ID NOTA]]))</f>
        <v/>
      </c>
      <c r="E3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380</v>
      </c>
      <c r="F3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3" s="7" t="str">
        <f ca="1">IF(B_MSK[[#This Row],[stt]]="ada",INDEX([2]!db[NB BM],B_MSK[DB_ROW]-1),"")</f>
        <v>Tipe-ex kertas Kenko CT-1505 FC</v>
      </c>
      <c r="H383" s="7" t="str">
        <f ca="1">IF(B_MSK[[#This Row],[//]]="","",INDEX(INDIRECT(DIR&amp;$2:$2),B_MSK[[#This Row],[//]]))</f>
        <v>KENKO SINAR INDONESIA</v>
      </c>
      <c r="I383" s="27" t="str">
        <f ca="1">IF(B_MSK[[#This Row],[//]]="","",INDEX(INDIRECT(DB_PATH&amp;$2:$2),B_MSK[[#This Row],[DB_ROW]]-1))</f>
        <v>48 LSN</v>
      </c>
      <c r="J383" s="5">
        <f ca="1">IF(B_MSK[[#This Row],[//]]="","",IF(INDEX(INDIRECT(DIR&amp;$2:$2),B_MSK[[#This Row],[//]])="","",INDEX(INDIRECT(DIR&amp;$2:$2),B_MSK[[#This Row],[//]])))</f>
        <v>2</v>
      </c>
      <c r="K383" s="5" t="str">
        <f ca="1">IF(B_MSK[[#This Row],[//]]="","",IF(INDEX(INDIRECT(DIR&amp;$2:$2),B_MSK[[#This Row],[//]])="","",INDEX(INDIRECT(DIR&amp;$2:$2),B_MSK[[#This Row],[//]])))</f>
        <v/>
      </c>
      <c r="L383" s="5" t="str">
        <f ca="1">IF(B_MSK[[#This Row],[//]]="","",IF(INDEX(INDIRECT(DIR&amp;$2:$2),B_MSK[[#This Row],[//]])="","",INDEX(INDIRECT(DIR&amp;$2:$2),B_MSK[[#This Row],[//]])))</f>
        <v/>
      </c>
      <c r="M383" s="13">
        <f ca="1">IF(B_MSK[[#This Row],[//]]="","",INDEX(INDIRECT(DIR&amp;$2:$2),B_MSK[[#This Row],[//]]))</f>
        <v>0</v>
      </c>
      <c r="N383" s="13">
        <f ca="1">IF(OR(B_MSK[[#This Row],[//]]="",),"",INDEX(INDIRECT(DIR&amp;$2:$2),B_MSK[[#This Row],[//]]))</f>
        <v>3340800</v>
      </c>
      <c r="O383" s="3">
        <f ca="1">IF(B_MSK[[#This Row],[//]]="","",IF(INDEX(INDIRECT(DIR&amp;$2:$2),B_MSK[[#This Row],[//]])=0,"",INDEX(INDIRECT(DIR&amp;$2:$2),B_MSK[[#This Row],[//]])))</f>
        <v>0.17</v>
      </c>
      <c r="P383" s="3" t="str">
        <f ca="1">IF(B_MSK[[#This Row],[//]]="","",IF(INDEX(INDIRECT(DIR&amp;$2:$2),B_MSK[[#This Row],[//]])=0,"",INDEX(INDIRECT(DIR&amp;$2:$2),B_MSK[[#This Row],[//]])))</f>
        <v/>
      </c>
      <c r="Q383" s="12">
        <f ca="1">IF(B_MSK[[#This Row],[//]]="","",INDEX(INDIRECT(DIR&amp;$2:$2),B_MSK[[#This Row],[//]]))</f>
        <v>5545728</v>
      </c>
      <c r="R3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3" s="37">
        <f ca="1">IF(B_MSK[[#This Row],[//]]="","",INDEX(INDIRECT(DIR&amp;$2:$2),B_MSK[[#This Row],[//]]))</f>
        <v>0</v>
      </c>
      <c r="U383" s="38" t="str">
        <f ca="1">IF(SUMIF(B_MSK[NAMA BARANG],B_MSK[[#This Row],[NAMA BARANG]],B_MSK[JMLH BRG])=0,"",SUMIF(B_MSK[NAMA BARANG],B_MSK[[#This Row],[NAMA BARANG]],B_MSK[C]))</f>
        <v/>
      </c>
      <c r="V383" s="7" t="str">
        <f ca="1">IF(B_MSK[[#This Row],[//]]="","",INDEX(INDIRECT(DIR&amp;$2:$2),B_MSK[[#This Row],[//]]))</f>
        <v>KENKO CORRECTION TAPE CT-1505FC (15M X 5MM)</v>
      </c>
      <c r="W383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kenkocorrectiontapect1505fc15mx5mm</v>
      </c>
      <c r="X383" s="5" t="str">
        <f ca="1">IF(B_MSK[[#This Row],[N.B.nota]]="","",IF(MATCH(B_MSK[[#This Row],[concat]],[2]!db[NB NOTA_C],0)&gt;0,"ada",0))</f>
        <v>ada</v>
      </c>
      <c r="Y383" s="5" t="str">
        <f ca="1">IF(B_MSK[[#This Row],[N.B.nota]]="","",ADDRESS(ROW(B_MSK[QB]),COLUMN(B_MSK[QB]))&amp;":"&amp;ADDRESS(ROW(),COLUMN(B_MSK[QB])))</f>
        <v>$D$4:$D$383</v>
      </c>
      <c r="Z383" s="5">
        <f ca="1">IF(B_MSK[[#This Row],[concat]]="","",MATCH(B_MSK[[#This Row],[concat]],[2]!db[NB NOTA_C],0)+1)</f>
        <v>1110</v>
      </c>
      <c r="AA383" s="5" t="str">
        <f ca="1">IF(B_MSK[[#This Row],[//]]="","",HYPERLINK("[D:\kerja\BANK EXP\BARU\DB.XLSX]DB!e"&amp;B_MSK[[#This Row],[DB_ROW]],"&gt;"))</f>
        <v>&gt;</v>
      </c>
      <c r="AB383" s="30" t="str">
        <f ca="1">MID(B_MSK[[#This Row],[/ STN_1]],FIND(" ",B_MSK[[#This Row],[/ STN_1]])+1,LEN(B_MSK[[#This Row],[/ STN_1]]))</f>
        <v>LSN</v>
      </c>
      <c r="AC383" s="11">
        <f ca="1">IF(B_MSK[[#This Row],[//]]="","",IF(B_MSK[[#This Row],[ JUMLAH ]]="","",IF(B_MSK[[#This Row],[C]]="",B_MSK[[#This Row],[HARGA CTN]]/B_MSK[[#This Row],[JMLH BRG]],B_MSK[[#This Row],[HARGA CTN]]/B_MSK[[#This Row],[A_1]])))</f>
        <v>69600</v>
      </c>
      <c r="AD3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8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5800</v>
      </c>
      <c r="AF38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3" s="15" t="str">
        <f ca="1">IF(B_MSK[[#This Row],[HARGA_2]]="","",IF(MID(B_MSK[[#This Row],[/ STN_2]],FIND(" ",B_MSK[[#This Row],[/ STN_2]])+1,LEN(B_MSK[[#This Row],[/ STN_2]]))="LSN",B_MSK[[#This Row],[HARGA_2]]/12,""))</f>
        <v/>
      </c>
      <c r="AH383" s="7" t="str">
        <f ca="1">IF(B_MSK[[#This Row],[HARGA_3]]="","","/ "&amp;"PCS")</f>
        <v/>
      </c>
      <c r="AI383" s="15">
        <f ca="1">IF(B_MSK[[#This Row],[HARGA_3]]="",IF(B_MSK[[#This Row],[HARGA_2]]="",IF(B_MSK[[#This Row],[HARGA_1]]="","",B_MSK[[#This Row],[HARGA_1]]),B_MSK[[#This Row],[HARGA_2]]),B_MSK[[#This Row],[HARGA_3]])</f>
        <v>5800</v>
      </c>
      <c r="AJ38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3" s="5" t="str">
        <f ca="1">IF(B_MSK[[#This Row],[//]]="","",SUBSTITUTE(SUBSTITUTE(SUBSTITUTE(B_MSK[[#This Row],[QTY/ CTN]]," ","_",2),"(",""),")","")&amp;"_")</f>
        <v>48 LSN_</v>
      </c>
      <c r="AL383" s="5">
        <f ca="1">IF(B_MSK[[#This Row],[A_B]]="","",SEARCH("_",B_MSK[[#This Row],[A_B]]))</f>
        <v>7</v>
      </c>
      <c r="AM383" s="5">
        <f ca="1">IF(B_MSK[[#This Row],[A_B]]="","",LEN(B_MSK[[#This Row],[A_B]]))</f>
        <v>7</v>
      </c>
      <c r="AN383" s="5" t="str">
        <f ca="1">IF(B_MSK[[#This Row],[A_B]]="","",LEFT(B_MSK[[#This Row],[QTY/ CTN]],B_MSK[[#This Row],[A_B_1]]))</f>
        <v>48 LSN</v>
      </c>
      <c r="AO383" s="5" t="str">
        <f ca="1">IF(B_MSK[[#This Row],[A_B]]="","",LEFT(B_MSK[[#This Row],[A_]],SEARCH(" ",B_MSK[[#This Row],[A_]])-1))</f>
        <v>48</v>
      </c>
      <c r="AP383" s="5" t="str">
        <f ca="1">IF(B_MSK[[#This Row],[A_B]]="","",RIGHT(B_MSK[[#This Row],[A_]],LEN(B_MSK[[#This Row],[A_]])-SEARCH(" ",B_MSK[[#This Row],[A_]])))</f>
        <v>LSN</v>
      </c>
      <c r="AQ3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83" s="5" t="str">
        <f ca="1">IF(B_MSK[[#This Row],[B_]]="","",LEFT(B_MSK[[#This Row],[B_]],SEARCH(" ",B_MSK[[#This Row],[B_]])))</f>
        <v xml:space="preserve">12 </v>
      </c>
      <c r="AS383" s="5" t="str">
        <f ca="1">IF(B_MSK[[#This Row],[B_]]="","",RIGHT(B_MSK[[#This Row],[B_]],LEN(B_MSK[[#This Row],[B_]])-SEARCH(" ",B_MSK[[#This Row],[B_]])))</f>
        <v>PCS</v>
      </c>
      <c r="AT383" s="5" t="str">
        <f ca="1">IF(B_MSK[[#This Row],[B_2]]="LSN",12,"")</f>
        <v/>
      </c>
      <c r="AU383" s="5" t="str">
        <f ca="1">IF(B_MSK[[#This Row],[C_1]]="","","PCS")</f>
        <v/>
      </c>
      <c r="AV383" s="5">
        <f ca="1">IF(B_MSK[[#This Row],[A_1]]="","",B_MSK[[#This Row],[A_1]]*IF(B_MSK[[#This Row],[B_1]]="",1,B_MSK[[#This Row],[B_1]])*IF(B_MSK[[#This Row],[C_1]]="",1,B_MSK[[#This Row],[C_1]]))</f>
        <v>576</v>
      </c>
      <c r="AW383" s="5" t="str">
        <f ca="1">IF(B_MSK[[#This Row],[C_2]]="",IF(B_MSK[[#This Row],[B_2]]="",IF(B_MSK[[#This Row],[A_2]]="","",B_MSK[[#This Row],[A_2]]),B_MSK[[#This Row],[B_2]]),B_MSK[[#This Row],[C_2]])</f>
        <v>PCS</v>
      </c>
      <c r="AX383" s="2">
        <f ca="1">IF(ISNUMBER(B_MSK[[#This Row],[TANGGAL DATANG]]),B_MSK[[#This Row],[TANGGAL DATANG]],AX382)</f>
        <v>44939</v>
      </c>
      <c r="AY383" s="5" t="e">
        <f ca="1">IF(B_MSK[[#This Row],[DB_ROW]]="","",INDEX([3]!db[JENIS],B_MSK[[#This Row],[DB_ROW]]-1))</f>
        <v>#REF!</v>
      </c>
      <c r="AZ383" s="5">
        <f ca="1">IF(B_MSK[[#This Row],[A_1]]="","",B_MSK[[#This Row],[A_1]])*1</f>
        <v>48</v>
      </c>
      <c r="BA383" s="5" t="str">
        <f ca="1">IF(B_MSK[[#This Row],[//]]="","",INDEX(INDIRECT(DIR&amp;$2:$2),B_MSK[[#This Row],[//]]))</f>
        <v>ARTO MORO</v>
      </c>
      <c r="BB383" s="5" t="str">
        <f ca="1">CONCATENATE(B_MSK[[#This Row],[concat]],B_MSK[[#This Row],[HARGA_X]],B_MSK[[#This Row],[SAT]])</f>
        <v>kenkocorrectiontapect1505fc15mx5mm5800</v>
      </c>
    </row>
    <row r="384" spans="1:54" x14ac:dyDescent="0.25">
      <c r="A384" s="6" t="s">
        <v>128</v>
      </c>
      <c r="B384" s="5" t="str">
        <f ca="1">IF(B_MSK[[#This Row],[N_ID]]="","",INDEX(INDIRECT(DIR&amp;$2:$2),MATCH(B_MSK[[#This Row],[N_ID]],INDIRECT(DIR&amp;"!NOTA[ID_P]"),0)))</f>
        <v/>
      </c>
      <c r="C384" s="5" t="str">
        <f ca="1">IF(B_MSK[[#This Row],[//]]="","",HYPERLINK("["&amp;SUBSTITUTE(DIR,"'","")&amp;"]NOTA!D"&amp;B_MSK[[#This Row],[//]]+2,"&gt;"))</f>
        <v>&gt;</v>
      </c>
      <c r="D384" s="5" t="str">
        <f ca="1">IF(B_MSK[[#This Row],[N_ID]]="","",COUNTIF(INDIRECT(DIR&amp;"!NOTA[ID_H]"),B_MSK[[#This Row],[ID NOTA]]))</f>
        <v/>
      </c>
      <c r="E38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381</v>
      </c>
      <c r="F3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4" s="7" t="str">
        <f ca="1">IF(B_MSK[[#This Row],[stt]]="ada",INDEX([2]!db[NB BM],B_MSK[DB_ROW]-1),"")</f>
        <v>Tipe-ex kertas Kenko CT-909</v>
      </c>
      <c r="H384" s="7" t="str">
        <f ca="1">IF(B_MSK[[#This Row],[//]]="","",INDEX(INDIRECT(DIR&amp;$2:$2),B_MSK[[#This Row],[//]]))</f>
        <v>KENKO SINAR INDONESIA</v>
      </c>
      <c r="I384" s="27" t="str">
        <f ca="1">IF(B_MSK[[#This Row],[//]]="","",INDEX(INDIRECT(DB_PATH&amp;$2:$2),B_MSK[[#This Row],[DB_ROW]]-1))</f>
        <v>48 LSN</v>
      </c>
      <c r="J384" s="5">
        <f ca="1">IF(B_MSK[[#This Row],[//]]="","",IF(INDEX(INDIRECT(DIR&amp;$2:$2),B_MSK[[#This Row],[//]])="","",INDEX(INDIRECT(DIR&amp;$2:$2),B_MSK[[#This Row],[//]])))</f>
        <v>5</v>
      </c>
      <c r="K384" s="5" t="str">
        <f ca="1">IF(B_MSK[[#This Row],[//]]="","",IF(INDEX(INDIRECT(DIR&amp;$2:$2),B_MSK[[#This Row],[//]])="","",INDEX(INDIRECT(DIR&amp;$2:$2),B_MSK[[#This Row],[//]])))</f>
        <v/>
      </c>
      <c r="L384" s="5" t="str">
        <f ca="1">IF(B_MSK[[#This Row],[//]]="","",IF(INDEX(INDIRECT(DIR&amp;$2:$2),B_MSK[[#This Row],[//]])="","",INDEX(INDIRECT(DIR&amp;$2:$2),B_MSK[[#This Row],[//]])))</f>
        <v/>
      </c>
      <c r="M384" s="13">
        <f ca="1">IF(B_MSK[[#This Row],[//]]="","",INDEX(INDIRECT(DIR&amp;$2:$2),B_MSK[[#This Row],[//]]))</f>
        <v>0</v>
      </c>
      <c r="N384" s="13">
        <f ca="1">IF(OR(B_MSK[[#This Row],[//]]="",),"",INDEX(INDIRECT(DIR&amp;$2:$2),B_MSK[[#This Row],[//]]))</f>
        <v>2880000</v>
      </c>
      <c r="O384" s="3">
        <f ca="1">IF(B_MSK[[#This Row],[//]]="","",IF(INDEX(INDIRECT(DIR&amp;$2:$2),B_MSK[[#This Row],[//]])=0,"",INDEX(INDIRECT(DIR&amp;$2:$2),B_MSK[[#This Row],[//]])))</f>
        <v>0.17</v>
      </c>
      <c r="P384" s="3" t="str">
        <f ca="1">IF(B_MSK[[#This Row],[//]]="","",IF(INDEX(INDIRECT(DIR&amp;$2:$2),B_MSK[[#This Row],[//]])=0,"",INDEX(INDIRECT(DIR&amp;$2:$2),B_MSK[[#This Row],[//]])))</f>
        <v/>
      </c>
      <c r="Q384" s="12">
        <f ca="1">IF(B_MSK[[#This Row],[//]]="","",INDEX(INDIRECT(DIR&amp;$2:$2),B_MSK[[#This Row],[//]]))</f>
        <v>11952000</v>
      </c>
      <c r="R38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8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84" s="37">
        <f ca="1">IF(B_MSK[[#This Row],[//]]="","",INDEX(INDIRECT(DIR&amp;$2:$2),B_MSK[[#This Row],[//]]))</f>
        <v>0</v>
      </c>
      <c r="U384" s="38" t="str">
        <f ca="1">IF(SUMIF(B_MSK[NAMA BARANG],B_MSK[[#This Row],[NAMA BARANG]],B_MSK[JMLH BRG])=0,"",SUMIF(B_MSK[NAMA BARANG],B_MSK[[#This Row],[NAMA BARANG]],B_MSK[C]))</f>
        <v/>
      </c>
      <c r="V384" s="7" t="str">
        <f ca="1">IF(B_MSK[[#This Row],[//]]="","",INDEX(INDIRECT(DIR&amp;$2:$2),B_MSK[[#This Row],[//]]))</f>
        <v>KENKO CORRECTION TAPE CT-909 (12M X 5MM)</v>
      </c>
      <c r="W384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kenkocorrectiontapect90912mx5mm</v>
      </c>
      <c r="X384" s="5" t="str">
        <f ca="1">IF(B_MSK[[#This Row],[N.B.nota]]="","",IF(MATCH(B_MSK[[#This Row],[concat]],[2]!db[NB NOTA_C],0)&gt;0,"ada",0))</f>
        <v>ada</v>
      </c>
      <c r="Y384" s="5" t="str">
        <f ca="1">IF(B_MSK[[#This Row],[N.B.nota]]="","",ADDRESS(ROW(B_MSK[QB]),COLUMN(B_MSK[QB]))&amp;":"&amp;ADDRESS(ROW(),COLUMN(B_MSK[QB])))</f>
        <v>$D$4:$D$384</v>
      </c>
      <c r="Z384" s="5">
        <f ca="1">IF(B_MSK[[#This Row],[concat]]="","",MATCH(B_MSK[[#This Row],[concat]],[2]!db[NB NOTA_C],0)+1)</f>
        <v>1130</v>
      </c>
      <c r="AA384" s="5" t="str">
        <f ca="1">IF(B_MSK[[#This Row],[//]]="","",HYPERLINK("[D:\kerja\BANK EXP\BARU\DB.XLSX]DB!e"&amp;B_MSK[[#This Row],[DB_ROW]],"&gt;"))</f>
        <v>&gt;</v>
      </c>
      <c r="AB384" s="30" t="str">
        <f ca="1">MID(B_MSK[[#This Row],[/ STN_1]],FIND(" ",B_MSK[[#This Row],[/ STN_1]])+1,LEN(B_MSK[[#This Row],[/ STN_1]]))</f>
        <v>LSN</v>
      </c>
      <c r="AC384" s="11">
        <f ca="1">IF(B_MSK[[#This Row],[//]]="","",IF(B_MSK[[#This Row],[ JUMLAH ]]="","",IF(B_MSK[[#This Row],[C]]="",B_MSK[[#This Row],[HARGA CTN]]/B_MSK[[#This Row],[JMLH BRG]],B_MSK[[#This Row],[HARGA CTN]]/B_MSK[[#This Row],[A_1]])))</f>
        <v>60000</v>
      </c>
      <c r="AD3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8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5000</v>
      </c>
      <c r="AF38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4" s="15" t="str">
        <f ca="1">IF(B_MSK[[#This Row],[HARGA_2]]="","",IF(MID(B_MSK[[#This Row],[/ STN_2]],FIND(" ",B_MSK[[#This Row],[/ STN_2]])+1,LEN(B_MSK[[#This Row],[/ STN_2]]))="LSN",B_MSK[[#This Row],[HARGA_2]]/12,""))</f>
        <v/>
      </c>
      <c r="AH384" s="7" t="str">
        <f ca="1">IF(B_MSK[[#This Row],[HARGA_3]]="","","/ "&amp;"PCS")</f>
        <v/>
      </c>
      <c r="AI384" s="15">
        <f ca="1">IF(B_MSK[[#This Row],[HARGA_3]]="",IF(B_MSK[[#This Row],[HARGA_2]]="",IF(B_MSK[[#This Row],[HARGA_1]]="","",B_MSK[[#This Row],[HARGA_1]]),B_MSK[[#This Row],[HARGA_2]]),B_MSK[[#This Row],[HARGA_3]])</f>
        <v>5000</v>
      </c>
      <c r="AJ38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4" s="5" t="str">
        <f ca="1">IF(B_MSK[[#This Row],[//]]="","",SUBSTITUTE(SUBSTITUTE(SUBSTITUTE(B_MSK[[#This Row],[QTY/ CTN]]," ","_",2),"(",""),")","")&amp;"_")</f>
        <v>48 LSN_</v>
      </c>
      <c r="AL384" s="5">
        <f ca="1">IF(B_MSK[[#This Row],[A_B]]="","",SEARCH("_",B_MSK[[#This Row],[A_B]]))</f>
        <v>7</v>
      </c>
      <c r="AM384" s="5">
        <f ca="1">IF(B_MSK[[#This Row],[A_B]]="","",LEN(B_MSK[[#This Row],[A_B]]))</f>
        <v>7</v>
      </c>
      <c r="AN384" s="5" t="str">
        <f ca="1">IF(B_MSK[[#This Row],[A_B]]="","",LEFT(B_MSK[[#This Row],[QTY/ CTN]],B_MSK[[#This Row],[A_B_1]]))</f>
        <v>48 LSN</v>
      </c>
      <c r="AO384" s="5" t="str">
        <f ca="1">IF(B_MSK[[#This Row],[A_B]]="","",LEFT(B_MSK[[#This Row],[A_]],SEARCH(" ",B_MSK[[#This Row],[A_]])-1))</f>
        <v>48</v>
      </c>
      <c r="AP384" s="5" t="str">
        <f ca="1">IF(B_MSK[[#This Row],[A_B]]="","",RIGHT(B_MSK[[#This Row],[A_]],LEN(B_MSK[[#This Row],[A_]])-SEARCH(" ",B_MSK[[#This Row],[A_]])))</f>
        <v>LSN</v>
      </c>
      <c r="AQ3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84" s="5" t="str">
        <f ca="1">IF(B_MSK[[#This Row],[B_]]="","",LEFT(B_MSK[[#This Row],[B_]],SEARCH(" ",B_MSK[[#This Row],[B_]])))</f>
        <v xml:space="preserve">12 </v>
      </c>
      <c r="AS384" s="5" t="str">
        <f ca="1">IF(B_MSK[[#This Row],[B_]]="","",RIGHT(B_MSK[[#This Row],[B_]],LEN(B_MSK[[#This Row],[B_]])-SEARCH(" ",B_MSK[[#This Row],[B_]])))</f>
        <v>PCS</v>
      </c>
      <c r="AT384" s="5" t="str">
        <f ca="1">IF(B_MSK[[#This Row],[B_2]]="LSN",12,"")</f>
        <v/>
      </c>
      <c r="AU384" s="5" t="str">
        <f ca="1">IF(B_MSK[[#This Row],[C_1]]="","","PCS")</f>
        <v/>
      </c>
      <c r="AV384" s="5">
        <f ca="1">IF(B_MSK[[#This Row],[A_1]]="","",B_MSK[[#This Row],[A_1]]*IF(B_MSK[[#This Row],[B_1]]="",1,B_MSK[[#This Row],[B_1]])*IF(B_MSK[[#This Row],[C_1]]="",1,B_MSK[[#This Row],[C_1]]))</f>
        <v>576</v>
      </c>
      <c r="AW384" s="5" t="str">
        <f ca="1">IF(B_MSK[[#This Row],[C_2]]="",IF(B_MSK[[#This Row],[B_2]]="",IF(B_MSK[[#This Row],[A_2]]="","",B_MSK[[#This Row],[A_2]]),B_MSK[[#This Row],[B_2]]),B_MSK[[#This Row],[C_2]])</f>
        <v>PCS</v>
      </c>
      <c r="AX384" s="2">
        <f ca="1">IF(ISNUMBER(B_MSK[[#This Row],[TANGGAL DATANG]]),B_MSK[[#This Row],[TANGGAL DATANG]],AX383)</f>
        <v>44939</v>
      </c>
      <c r="AY384" s="5" t="e">
        <f ca="1">IF(B_MSK[[#This Row],[DB_ROW]]="","",INDEX([3]!db[JENIS],B_MSK[[#This Row],[DB_ROW]]-1))</f>
        <v>#REF!</v>
      </c>
      <c r="AZ384" s="5">
        <f ca="1">IF(B_MSK[[#This Row],[A_1]]="","",B_MSK[[#This Row],[A_1]])*1</f>
        <v>48</v>
      </c>
      <c r="BA384" s="5" t="str">
        <f ca="1">IF(B_MSK[[#This Row],[//]]="","",INDEX(INDIRECT(DIR&amp;$2:$2),B_MSK[[#This Row],[//]]))</f>
        <v>ARTO MORO</v>
      </c>
      <c r="BB384" s="5" t="str">
        <f ca="1">CONCATENATE(B_MSK[[#This Row],[concat]],B_MSK[[#This Row],[HARGA_X]],B_MSK[[#This Row],[SAT]])</f>
        <v>kenkocorrectiontapect90912mx5mm5000</v>
      </c>
    </row>
    <row r="385" spans="1:54" x14ac:dyDescent="0.25">
      <c r="A385" s="6" t="s">
        <v>128</v>
      </c>
      <c r="B385" s="5" t="str">
        <f ca="1">IF(B_MSK[[#This Row],[N_ID]]="","",INDEX(INDIRECT(DIR&amp;$2:$2),MATCH(B_MSK[[#This Row],[N_ID]],INDIRECT(DIR&amp;"!NOTA[ID_P]"),0)))</f>
        <v/>
      </c>
      <c r="C385" s="5" t="str">
        <f ca="1">IF(B_MSK[[#This Row],[//]]="","",HYPERLINK("["&amp;SUBSTITUTE(DIR,"'","")&amp;"]NOTA!D"&amp;B_MSK[[#This Row],[//]]+2,"&gt;"))</f>
        <v/>
      </c>
      <c r="D385" s="5" t="str">
        <f ca="1">IF(B_MSK[[#This Row],[N_ID]]="","",COUNTIF(INDIRECT(DIR&amp;"!NOTA[ID_H]"),B_MSK[[#This Row],[ID NOTA]]))</f>
        <v/>
      </c>
      <c r="E3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5" s="7" t="str">
        <f ca="1">IF(B_MSK[[#This Row],[stt]]="ada",INDEX([2]!db[NB BM],B_MSK[DB_ROW]-1),"")</f>
        <v/>
      </c>
      <c r="H385" s="7" t="str">
        <f ca="1">IF(B_MSK[[#This Row],[//]]="","",INDEX(INDIRECT(DIR&amp;$2:$2),B_MSK[[#This Row],[//]]))</f>
        <v/>
      </c>
      <c r="I385" s="27" t="str">
        <f ca="1">IF(B_MSK[[#This Row],[//]]="","",INDEX(INDIRECT(DB_PATH&amp;$2:$2),B_MSK[[#This Row],[DB_ROW]]-1))</f>
        <v/>
      </c>
      <c r="J385" s="5" t="str">
        <f ca="1">IF(B_MSK[[#This Row],[//]]="","",IF(INDEX(INDIRECT(DIR&amp;$2:$2),B_MSK[[#This Row],[//]])="","",INDEX(INDIRECT(DIR&amp;$2:$2),B_MSK[[#This Row],[//]])))</f>
        <v/>
      </c>
      <c r="K385" s="5" t="str">
        <f ca="1">IF(B_MSK[[#This Row],[//]]="","",IF(INDEX(INDIRECT(DIR&amp;$2:$2),B_MSK[[#This Row],[//]])="","",INDEX(INDIRECT(DIR&amp;$2:$2),B_MSK[[#This Row],[//]])))</f>
        <v/>
      </c>
      <c r="L385" s="5" t="str">
        <f ca="1">IF(B_MSK[[#This Row],[//]]="","",IF(INDEX(INDIRECT(DIR&amp;$2:$2),B_MSK[[#This Row],[//]])="","",INDEX(INDIRECT(DIR&amp;$2:$2),B_MSK[[#This Row],[//]])))</f>
        <v/>
      </c>
      <c r="M385" s="13" t="str">
        <f ca="1">IF(B_MSK[[#This Row],[//]]="","",INDEX(INDIRECT(DIR&amp;$2:$2),B_MSK[[#This Row],[//]]))</f>
        <v/>
      </c>
      <c r="N385" s="13" t="str">
        <f ca="1">IF(OR(B_MSK[[#This Row],[//]]="",),"",INDEX(INDIRECT(DIR&amp;$2:$2),B_MSK[[#This Row],[//]]))</f>
        <v/>
      </c>
      <c r="O385" s="3" t="str">
        <f ca="1">IF(B_MSK[[#This Row],[//]]="","",IF(INDEX(INDIRECT(DIR&amp;$2:$2),B_MSK[[#This Row],[//]])=0,"",INDEX(INDIRECT(DIR&amp;$2:$2),B_MSK[[#This Row],[//]])))</f>
        <v/>
      </c>
      <c r="P385" s="3" t="str">
        <f ca="1">IF(B_MSK[[#This Row],[//]]="","",IF(INDEX(INDIRECT(DIR&amp;$2:$2),B_MSK[[#This Row],[//]])=0,"",INDEX(INDIRECT(DIR&amp;$2:$2),B_MSK[[#This Row],[//]])))</f>
        <v/>
      </c>
      <c r="Q385" s="12" t="str">
        <f ca="1">IF(B_MSK[[#This Row],[//]]="","",INDEX(INDIRECT(DIR&amp;$2:$2),B_MSK[[#This Row],[//]]))</f>
        <v/>
      </c>
      <c r="R3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5" s="37" t="str">
        <f ca="1">IF(B_MSK[[#This Row],[//]]="","",INDEX(INDIRECT(DIR&amp;$2:$2),B_MSK[[#This Row],[//]]))</f>
        <v/>
      </c>
      <c r="U385" s="38" t="str">
        <f ca="1">IF(SUMIF(B_MSK[NAMA BARANG],B_MSK[[#This Row],[NAMA BARANG]],B_MSK[JMLH BRG])=0,"",SUMIF(B_MSK[NAMA BARANG],B_MSK[[#This Row],[NAMA BARANG]],B_MSK[C]))</f>
        <v/>
      </c>
      <c r="V385" s="7" t="str">
        <f ca="1">IF(B_MSK[[#This Row],[//]]="","",INDEX(INDIRECT(DIR&amp;$2:$2),B_MSK[[#This Row],[//]]))</f>
        <v/>
      </c>
      <c r="W3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5" s="5" t="str">
        <f ca="1">IF(B_MSK[[#This Row],[N.B.nota]]="","",IF(MATCH(B_MSK[[#This Row],[concat]],[2]!db[NB NOTA_C],0)&gt;0,"ada",0))</f>
        <v/>
      </c>
      <c r="Y385" s="5" t="str">
        <f ca="1">IF(B_MSK[[#This Row],[N.B.nota]]="","",ADDRESS(ROW(B_MSK[QB]),COLUMN(B_MSK[QB]))&amp;":"&amp;ADDRESS(ROW(),COLUMN(B_MSK[QB])))</f>
        <v/>
      </c>
      <c r="Z385" s="5" t="str">
        <f ca="1">IF(B_MSK[[#This Row],[concat]]="","",MATCH(B_MSK[[#This Row],[concat]],[2]!db[NB NOTA_C],0)+1)</f>
        <v/>
      </c>
      <c r="AA385" s="5" t="str">
        <f ca="1">IF(B_MSK[[#This Row],[//]]="","",HYPERLINK("[D:\kerja\BANK EXP\BARU\DB.XLSX]DB!e"&amp;B_MSK[[#This Row],[DB_ROW]],"&gt;"))</f>
        <v/>
      </c>
      <c r="AB385" s="30" t="e">
        <f ca="1">MID(B_MSK[[#This Row],[/ STN_1]],FIND(" ",B_MSK[[#This Row],[/ STN_1]])+1,LEN(B_MSK[[#This Row],[/ STN_1]]))</f>
        <v>#VALUE!</v>
      </c>
      <c r="AC3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5" s="15" t="str">
        <f ca="1">IF(B_MSK[[#This Row],[HARGA_2]]="","",IF(MID(B_MSK[[#This Row],[/ STN_2]],FIND(" ",B_MSK[[#This Row],[/ STN_2]])+1,LEN(B_MSK[[#This Row],[/ STN_2]]))="LSN",B_MSK[[#This Row],[HARGA_2]]/12,""))</f>
        <v/>
      </c>
      <c r="AH385" s="7" t="str">
        <f ca="1">IF(B_MSK[[#This Row],[HARGA_3]]="","","/ "&amp;"PCS")</f>
        <v/>
      </c>
      <c r="AI385" s="15" t="str">
        <f ca="1">IF(B_MSK[[#This Row],[HARGA_3]]="",IF(B_MSK[[#This Row],[HARGA_2]]="",IF(B_MSK[[#This Row],[HARGA_1]]="","",B_MSK[[#This Row],[HARGA_1]]),B_MSK[[#This Row],[HARGA_2]]),B_MSK[[#This Row],[HARGA_3]])</f>
        <v/>
      </c>
      <c r="AJ385" s="15" t="str">
        <f ca="1">IF(B_MSK[[#This Row],[/ STN_3]]="",IF(B_MSK[[#This Row],[/ STN_2]]="",IF(B_MSK[[#This Row],[/ STN_1]]="","",B_MSK[[#This Row],[/ STN_1]]),B_MSK[[#This Row],[/ STN_2]]),B_MSK[[#This Row],[/ STN_3]])</f>
        <v/>
      </c>
      <c r="AK385" s="5" t="str">
        <f ca="1">IF(B_MSK[[#This Row],[//]]="","",SUBSTITUTE(SUBSTITUTE(SUBSTITUTE(B_MSK[[#This Row],[QTY/ CTN]]," ","_",2),"(",""),")","")&amp;"_")</f>
        <v/>
      </c>
      <c r="AL385" s="5" t="str">
        <f ca="1">IF(B_MSK[[#This Row],[A_B]]="","",SEARCH("_",B_MSK[[#This Row],[A_B]]))</f>
        <v/>
      </c>
      <c r="AM385" s="5" t="str">
        <f ca="1">IF(B_MSK[[#This Row],[A_B]]="","",LEN(B_MSK[[#This Row],[A_B]]))</f>
        <v/>
      </c>
      <c r="AN385" s="5" t="str">
        <f ca="1">IF(B_MSK[[#This Row],[A_B]]="","",LEFT(B_MSK[[#This Row],[QTY/ CTN]],B_MSK[[#This Row],[A_B_1]]))</f>
        <v/>
      </c>
      <c r="AO385" s="5" t="str">
        <f ca="1">IF(B_MSK[[#This Row],[A_B]]="","",LEFT(B_MSK[[#This Row],[A_]],SEARCH(" ",B_MSK[[#This Row],[A_]])-1))</f>
        <v/>
      </c>
      <c r="AP385" s="5" t="str">
        <f ca="1">IF(B_MSK[[#This Row],[A_B]]="","",RIGHT(B_MSK[[#This Row],[A_]],LEN(B_MSK[[#This Row],[A_]])-SEARCH(" ",B_MSK[[#This Row],[A_]])))</f>
        <v/>
      </c>
      <c r="AQ3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5" s="5" t="str">
        <f ca="1">IF(B_MSK[[#This Row],[B_]]="","",LEFT(B_MSK[[#This Row],[B_]],SEARCH(" ",B_MSK[[#This Row],[B_]])))</f>
        <v/>
      </c>
      <c r="AS385" s="5" t="str">
        <f ca="1">IF(B_MSK[[#This Row],[B_]]="","",RIGHT(B_MSK[[#This Row],[B_]],LEN(B_MSK[[#This Row],[B_]])-SEARCH(" ",B_MSK[[#This Row],[B_]])))</f>
        <v/>
      </c>
      <c r="AT385" s="5" t="str">
        <f ca="1">IF(B_MSK[[#This Row],[B_2]]="LSN",12,"")</f>
        <v/>
      </c>
      <c r="AU385" s="5" t="str">
        <f ca="1">IF(B_MSK[[#This Row],[C_1]]="","","PCS")</f>
        <v/>
      </c>
      <c r="AV385" s="5" t="str">
        <f ca="1">IF(B_MSK[[#This Row],[A_1]]="","",B_MSK[[#This Row],[A_1]]*IF(B_MSK[[#This Row],[B_1]]="",1,B_MSK[[#This Row],[B_1]])*IF(B_MSK[[#This Row],[C_1]]="",1,B_MSK[[#This Row],[C_1]]))</f>
        <v/>
      </c>
      <c r="AW385" s="5" t="str">
        <f ca="1">IF(B_MSK[[#This Row],[C_2]]="",IF(B_MSK[[#This Row],[B_2]]="",IF(B_MSK[[#This Row],[A_2]]="","",B_MSK[[#This Row],[A_2]]),B_MSK[[#This Row],[B_2]]),B_MSK[[#This Row],[C_2]])</f>
        <v/>
      </c>
      <c r="AX385" s="2">
        <f ca="1">IF(ISNUMBER(B_MSK[[#This Row],[TANGGAL DATANG]]),B_MSK[[#This Row],[TANGGAL DATANG]],AX384)</f>
        <v>44939</v>
      </c>
      <c r="AY385" s="5" t="str">
        <f ca="1">IF(B_MSK[[#This Row],[DB_ROW]]="","",INDEX([3]!db[JENIS],B_MSK[[#This Row],[DB_ROW]]-1))</f>
        <v/>
      </c>
      <c r="AZ385" s="5" t="e">
        <f ca="1">IF(B_MSK[[#This Row],[A_1]]="","",B_MSK[[#This Row],[A_1]])*1</f>
        <v>#VALUE!</v>
      </c>
      <c r="BA385" s="5" t="str">
        <f ca="1">IF(B_MSK[[#This Row],[//]]="","",INDEX(INDIRECT(DIR&amp;$2:$2),B_MSK[[#This Row],[//]]))</f>
        <v/>
      </c>
      <c r="BB385" s="5" t="str">
        <f ca="1">CONCATENATE(B_MSK[[#This Row],[concat]],B_MSK[[#This Row],[HARGA_X]],B_MSK[[#This Row],[SAT]])</f>
        <v/>
      </c>
    </row>
    <row r="386" spans="1:54" x14ac:dyDescent="0.25">
      <c r="A386" s="6" t="s">
        <v>286</v>
      </c>
      <c r="B386" s="5">
        <f ca="1">IF(B_MSK[[#This Row],[N_ID]]="","",INDEX(INDIRECT(DIR&amp;$2:$2),MATCH(B_MSK[[#This Row],[N_ID]],INDIRECT(DIR&amp;"!NOTA[ID_P]"),0)))</f>
        <v>74</v>
      </c>
      <c r="C386" s="5" t="str">
        <f ca="1">IF(B_MSK[[#This Row],[//]]="","",HYPERLINK("["&amp;SUBSTITUTE(DIR,"'","")&amp;"]NOTA!D"&amp;B_MSK[[#This Row],[//]]+2,"&gt;"))</f>
        <v>&gt;</v>
      </c>
      <c r="D386" s="5">
        <f ca="1">IF(B_MSK[[#This Row],[N_ID]]="","",COUNTIF(INDIRECT(DIR&amp;"!NOTA[ID_H]"),B_MSK[[#This Row],[ID NOTA]]))</f>
        <v>1</v>
      </c>
      <c r="E38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383</v>
      </c>
      <c r="F386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44940</v>
      </c>
      <c r="G386" s="7" t="str">
        <f ca="1">IF(B_MSK[[#This Row],[stt]]="ada",INDEX([2]!db[NB BM],B_MSK[DB_ROW]-1),"")</f>
        <v>Tipe-ex kertas JK CT-522</v>
      </c>
      <c r="H386" s="7" t="str">
        <f ca="1">IF(B_MSK[[#This Row],[//]]="","",INDEX(INDIRECT(DIR&amp;$2:$2),B_MSK[[#This Row],[//]]))</f>
        <v>ATALI MAKMUR</v>
      </c>
      <c r="I386" s="27" t="str">
        <f ca="1">IF(B_MSK[[#This Row],[//]]="","",INDEX(INDIRECT(DB_PATH&amp;$2:$2),B_MSK[[#This Row],[DB_ROW]]-1))</f>
        <v>60 LSN</v>
      </c>
      <c r="J386" s="5">
        <f ca="1">IF(B_MSK[[#This Row],[//]]="","",IF(INDEX(INDIRECT(DIR&amp;$2:$2),B_MSK[[#This Row],[//]])="","",INDEX(INDIRECT(DIR&amp;$2:$2),B_MSK[[#This Row],[//]])))</f>
        <v>10</v>
      </c>
      <c r="K386" s="5">
        <f ca="1">IF(B_MSK[[#This Row],[//]]="","",IF(INDEX(INDIRECT(DIR&amp;$2:$2),B_MSK[[#This Row],[//]])="","",INDEX(INDIRECT(DIR&amp;$2:$2),B_MSK[[#This Row],[//]])))</f>
        <v>7200</v>
      </c>
      <c r="L386" s="5" t="str">
        <f ca="1">IF(B_MSK[[#This Row],[//]]="","",IF(INDEX(INDIRECT(DIR&amp;$2:$2),B_MSK[[#This Row],[//]])="","",INDEX(INDIRECT(DIR&amp;$2:$2),B_MSK[[#This Row],[//]])))</f>
        <v>PCS</v>
      </c>
      <c r="M386" s="13">
        <f ca="1">IF(B_MSK[[#This Row],[//]]="","",INDEX(INDIRECT(DIR&amp;$2:$2),B_MSK[[#This Row],[//]]))</f>
        <v>4800</v>
      </c>
      <c r="N386" s="13">
        <f ca="1">IF(OR(B_MSK[[#This Row],[//]]="",),"",INDEX(INDIRECT(DIR&amp;$2:$2),B_MSK[[#This Row],[//]]))</f>
        <v>3456000</v>
      </c>
      <c r="O386" s="3">
        <f ca="1">IF(B_MSK[[#This Row],[//]]="","",IF(INDEX(INDIRECT(DIR&amp;$2:$2),B_MSK[[#This Row],[//]])=0,"",INDEX(INDIRECT(DIR&amp;$2:$2),B_MSK[[#This Row],[//]])))</f>
        <v>0.125</v>
      </c>
      <c r="P386" s="3">
        <f ca="1">IF(B_MSK[[#This Row],[//]]="","",IF(INDEX(INDIRECT(DIR&amp;$2:$2),B_MSK[[#This Row],[//]])=0,"",INDEX(INDIRECT(DIR&amp;$2:$2),B_MSK[[#This Row],[//]])))</f>
        <v>0.05</v>
      </c>
      <c r="Q386" s="12">
        <f ca="1">IF(B_MSK[[#This Row],[//]]="","",INDEX(INDIRECT(DIR&amp;$2:$2),B_MSK[[#This Row],[//]]))</f>
        <v>28728000</v>
      </c>
      <c r="R38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5832000</v>
      </c>
      <c r="S38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22896000</v>
      </c>
      <c r="T386" s="37">
        <f ca="1">IF(B_MSK[[#This Row],[//]]="","",INDEX(INDIRECT(DIR&amp;$2:$2),B_MSK[[#This Row],[//]]))</f>
        <v>0</v>
      </c>
      <c r="U386" s="38">
        <f ca="1">IF(SUMIF(B_MSK[NAMA BARANG],B_MSK[[#This Row],[NAMA BARANG]],B_MSK[JMLH BRG])=0,"",SUMIF(B_MSK[NAMA BARANG],B_MSK[[#This Row],[NAMA BARANG]],B_MSK[C]))</f>
        <v>10</v>
      </c>
      <c r="V386" s="7" t="str">
        <f ca="1">IF(B_MSK[[#This Row],[//]]="","",INDEX(INDIRECT(DIR&amp;$2:$2),B_MSK[[#This Row],[//]]))</f>
        <v>CORRECTION TAPE CT-522 JK</v>
      </c>
      <c r="W386" s="7" t="str">
        <f ca="1">LOWER(SUBSTITUTE(SUBSTITUTE(SUBSTITUTE(SUBSTITUTE(SUBSTITUTE(SUBSTITUTE(SUBSTITUTE(SUBSTITUTE(SUBSTITUTE(B_MSK[[#This Row],[N.B.nota]]," ",""),"-",""),"(",""),")",""),".",""),",",""),"/",""),"""",""),"+",""))</f>
        <v>correctiontapect522jk</v>
      </c>
      <c r="X386" s="5" t="str">
        <f ca="1">IF(B_MSK[[#This Row],[N.B.nota]]="","",IF(MATCH(B_MSK[[#This Row],[concat]],[2]!db[NB NOTA_C],0)&gt;0,"ada",0))</f>
        <v>ada</v>
      </c>
      <c r="Y386" s="5" t="str">
        <f ca="1">IF(B_MSK[[#This Row],[N.B.nota]]="","",ADDRESS(ROW(B_MSK[QB]),COLUMN(B_MSK[QB]))&amp;":"&amp;ADDRESS(ROW(),COLUMN(B_MSK[QB])))</f>
        <v>$D$4:$D$386</v>
      </c>
      <c r="Z386" s="5">
        <f ca="1">IF(B_MSK[[#This Row],[concat]]="","",MATCH(B_MSK[[#This Row],[concat]],[2]!db[NB NOTA_C],0)+1)</f>
        <v>522</v>
      </c>
      <c r="AA386" s="5" t="str">
        <f ca="1">IF(B_MSK[[#This Row],[//]]="","",HYPERLINK("[D:\kerja\BANK EXP\BARU\DB.XLSX]DB!e"&amp;B_MSK[[#This Row],[DB_ROW]],"&gt;"))</f>
        <v>&gt;</v>
      </c>
      <c r="AB386" s="30" t="str">
        <f ca="1">MID(B_MSK[[#This Row],[/ STN_1]],FIND(" ",B_MSK[[#This Row],[/ STN_1]])+1,LEN(B_MSK[[#This Row],[/ STN_1]]))</f>
        <v>LSN</v>
      </c>
      <c r="AC386" s="11">
        <f ca="1">IF(B_MSK[[#This Row],[//]]="","",IF(B_MSK[[#This Row],[ JUMLAH ]]="","",IF(B_MSK[[#This Row],[C]]="",B_MSK[[#This Row],[HARGA CTN]]/B_MSK[[#This Row],[JMLH BRG]],B_MSK[[#This Row],[HARGA CTN]]/B_MSK[[#This Row],[A_1]])))</f>
        <v>57600</v>
      </c>
      <c r="AD3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8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4800</v>
      </c>
      <c r="AF38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6" s="15" t="str">
        <f ca="1">IF(B_MSK[[#This Row],[HARGA_2]]="","",IF(MID(B_MSK[[#This Row],[/ STN_2]],FIND(" ",B_MSK[[#This Row],[/ STN_2]])+1,LEN(B_MSK[[#This Row],[/ STN_2]]))="LSN",B_MSK[[#This Row],[HARGA_2]]/12,""))</f>
        <v/>
      </c>
      <c r="AH386" s="7" t="str">
        <f ca="1">IF(B_MSK[[#This Row],[HARGA_3]]="","","/ "&amp;"PCS")</f>
        <v/>
      </c>
      <c r="AI386" s="15">
        <f ca="1">IF(B_MSK[[#This Row],[HARGA_3]]="",IF(B_MSK[[#This Row],[HARGA_2]]="",IF(B_MSK[[#This Row],[HARGA_1]]="","",B_MSK[[#This Row],[HARGA_1]]),B_MSK[[#This Row],[HARGA_2]]),B_MSK[[#This Row],[HARGA_3]])</f>
        <v>4800</v>
      </c>
      <c r="AJ38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6" s="5" t="str">
        <f ca="1">IF(B_MSK[[#This Row],[//]]="","",SUBSTITUTE(SUBSTITUTE(SUBSTITUTE(B_MSK[[#This Row],[QTY/ CTN]]," ","_",2),"(",""),")","")&amp;"_")</f>
        <v>60 LSN_</v>
      </c>
      <c r="AL386" s="5">
        <f ca="1">IF(B_MSK[[#This Row],[A_B]]="","",SEARCH("_",B_MSK[[#This Row],[A_B]]))</f>
        <v>7</v>
      </c>
      <c r="AM386" s="5">
        <f ca="1">IF(B_MSK[[#This Row],[A_B]]="","",LEN(B_MSK[[#This Row],[A_B]]))</f>
        <v>7</v>
      </c>
      <c r="AN386" s="5" t="str">
        <f ca="1">IF(B_MSK[[#This Row],[A_B]]="","",LEFT(B_MSK[[#This Row],[QTY/ CTN]],B_MSK[[#This Row],[A_B_1]]))</f>
        <v>60 LSN</v>
      </c>
      <c r="AO386" s="5" t="str">
        <f ca="1">IF(B_MSK[[#This Row],[A_B]]="","",LEFT(B_MSK[[#This Row],[A_]],SEARCH(" ",B_MSK[[#This Row],[A_]])-1))</f>
        <v>60</v>
      </c>
      <c r="AP386" s="5" t="str">
        <f ca="1">IF(B_MSK[[#This Row],[A_B]]="","",RIGHT(B_MSK[[#This Row],[A_]],LEN(B_MSK[[#This Row],[A_]])-SEARCH(" ",B_MSK[[#This Row],[A_]])))</f>
        <v>LSN</v>
      </c>
      <c r="AQ3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86" s="5" t="str">
        <f ca="1">IF(B_MSK[[#This Row],[B_]]="","",LEFT(B_MSK[[#This Row],[B_]],SEARCH(" ",B_MSK[[#This Row],[B_]])))</f>
        <v xml:space="preserve">12 </v>
      </c>
      <c r="AS386" s="5" t="str">
        <f ca="1">IF(B_MSK[[#This Row],[B_]]="","",RIGHT(B_MSK[[#This Row],[B_]],LEN(B_MSK[[#This Row],[B_]])-SEARCH(" ",B_MSK[[#This Row],[B_]])))</f>
        <v>PCS</v>
      </c>
      <c r="AT386" s="5" t="str">
        <f ca="1">IF(B_MSK[[#This Row],[B_2]]="LSN",12,"")</f>
        <v/>
      </c>
      <c r="AU386" s="5" t="str">
        <f ca="1">IF(B_MSK[[#This Row],[C_1]]="","","PCS")</f>
        <v/>
      </c>
      <c r="AV386" s="5">
        <f ca="1">IF(B_MSK[[#This Row],[A_1]]="","",B_MSK[[#This Row],[A_1]]*IF(B_MSK[[#This Row],[B_1]]="",1,B_MSK[[#This Row],[B_1]])*IF(B_MSK[[#This Row],[C_1]]="",1,B_MSK[[#This Row],[C_1]]))</f>
        <v>720</v>
      </c>
      <c r="AW386" s="5" t="str">
        <f ca="1">IF(B_MSK[[#This Row],[C_2]]="",IF(B_MSK[[#This Row],[B_2]]="",IF(B_MSK[[#This Row],[A_2]]="","",B_MSK[[#This Row],[A_2]]),B_MSK[[#This Row],[B_2]]),B_MSK[[#This Row],[C_2]])</f>
        <v>PCS</v>
      </c>
      <c r="AX386" s="2">
        <f ca="1">IF(ISNUMBER(B_MSK[[#This Row],[TANGGAL DATANG]]),B_MSK[[#This Row],[TANGGAL DATANG]],AX385)</f>
        <v>44940</v>
      </c>
      <c r="AY386" s="5" t="e">
        <f ca="1">IF(B_MSK[[#This Row],[DB_ROW]]="","",INDEX([3]!db[JENIS],B_MSK[[#This Row],[DB_ROW]]-1))</f>
        <v>#REF!</v>
      </c>
      <c r="AZ386" s="5">
        <f ca="1">IF(B_MSK[[#This Row],[A_1]]="","",B_MSK[[#This Row],[A_1]])*1</f>
        <v>60</v>
      </c>
      <c r="BA386" s="5" t="str">
        <f ca="1">IF(B_MSK[[#This Row],[//]]="","",INDEX(INDIRECT(DIR&amp;$2:$2),B_MSK[[#This Row],[//]]))</f>
        <v>ARTO MORO</v>
      </c>
      <c r="BB386" s="5" t="str">
        <f ca="1">CONCATENATE(B_MSK[[#This Row],[concat]],B_MSK[[#This Row],[HARGA_X]],B_MSK[[#This Row],[SAT]])</f>
        <v>correctiontapect522jk4800PCS</v>
      </c>
    </row>
    <row r="387" spans="1:54" x14ac:dyDescent="0.25">
      <c r="A387" s="6" t="s">
        <v>128</v>
      </c>
      <c r="B387" s="5" t="str">
        <f ca="1">IF(B_MSK[[#This Row],[N_ID]]="","",INDEX(INDIRECT(DIR&amp;$2:$2),MATCH(B_MSK[[#This Row],[N_ID]],INDIRECT(DIR&amp;"!NOTA[ID_P]"),0)))</f>
        <v/>
      </c>
      <c r="C387" s="5" t="str">
        <f ca="1">IF(B_MSK[[#This Row],[//]]="","",HYPERLINK("["&amp;SUBSTITUTE(DIR,"'","")&amp;"]NOTA!D"&amp;B_MSK[[#This Row],[//]]+2,"&gt;"))</f>
        <v/>
      </c>
      <c r="D387" s="5" t="str">
        <f ca="1">IF(B_MSK[[#This Row],[N_ID]]="","",COUNTIF(INDIRECT(DIR&amp;"!NOTA[ID_H]"),B_MSK[[#This Row],[ID NOTA]]))</f>
        <v/>
      </c>
      <c r="E3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7" s="7" t="str">
        <f ca="1">IF(B_MSK[[#This Row],[stt]]="ada",INDEX([2]!db[NB BM],B_MSK[DB_ROW]-1),"")</f>
        <v/>
      </c>
      <c r="H387" s="7" t="str">
        <f ca="1">IF(B_MSK[[#This Row],[//]]="","",INDEX(INDIRECT(DIR&amp;$2:$2),B_MSK[[#This Row],[//]]))</f>
        <v/>
      </c>
      <c r="I387" s="27" t="str">
        <f ca="1">IF(B_MSK[[#This Row],[//]]="","",INDEX(INDIRECT(DB_PATH&amp;$2:$2),B_MSK[[#This Row],[DB_ROW]]-1))</f>
        <v/>
      </c>
      <c r="J387" s="5" t="str">
        <f ca="1">IF(B_MSK[[#This Row],[//]]="","",IF(INDEX(INDIRECT(DIR&amp;$2:$2),B_MSK[[#This Row],[//]])="","",INDEX(INDIRECT(DIR&amp;$2:$2),B_MSK[[#This Row],[//]])))</f>
        <v/>
      </c>
      <c r="K387" s="5" t="str">
        <f ca="1">IF(B_MSK[[#This Row],[//]]="","",IF(INDEX(INDIRECT(DIR&amp;$2:$2),B_MSK[[#This Row],[//]])="","",INDEX(INDIRECT(DIR&amp;$2:$2),B_MSK[[#This Row],[//]])))</f>
        <v/>
      </c>
      <c r="L387" s="5" t="str">
        <f ca="1">IF(B_MSK[[#This Row],[//]]="","",IF(INDEX(INDIRECT(DIR&amp;$2:$2),B_MSK[[#This Row],[//]])="","",INDEX(INDIRECT(DIR&amp;$2:$2),B_MSK[[#This Row],[//]])))</f>
        <v/>
      </c>
      <c r="M387" s="13" t="str">
        <f ca="1">IF(B_MSK[[#This Row],[//]]="","",INDEX(INDIRECT(DIR&amp;$2:$2),B_MSK[[#This Row],[//]]))</f>
        <v/>
      </c>
      <c r="N387" s="13" t="str">
        <f ca="1">IF(OR(B_MSK[[#This Row],[//]]="",),"",INDEX(INDIRECT(DIR&amp;$2:$2),B_MSK[[#This Row],[//]]))</f>
        <v/>
      </c>
      <c r="O387" s="3" t="str">
        <f ca="1">IF(B_MSK[[#This Row],[//]]="","",IF(INDEX(INDIRECT(DIR&amp;$2:$2),B_MSK[[#This Row],[//]])=0,"",INDEX(INDIRECT(DIR&amp;$2:$2),B_MSK[[#This Row],[//]])))</f>
        <v/>
      </c>
      <c r="P387" s="3" t="str">
        <f ca="1">IF(B_MSK[[#This Row],[//]]="","",IF(INDEX(INDIRECT(DIR&amp;$2:$2),B_MSK[[#This Row],[//]])=0,"",INDEX(INDIRECT(DIR&amp;$2:$2),B_MSK[[#This Row],[//]])))</f>
        <v/>
      </c>
      <c r="Q387" s="12" t="str">
        <f ca="1">IF(B_MSK[[#This Row],[//]]="","",INDEX(INDIRECT(DIR&amp;$2:$2),B_MSK[[#This Row],[//]]))</f>
        <v/>
      </c>
      <c r="R3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7" s="37" t="str">
        <f ca="1">IF(B_MSK[[#This Row],[//]]="","",INDEX(INDIRECT(DIR&amp;$2:$2),B_MSK[[#This Row],[//]]))</f>
        <v/>
      </c>
      <c r="U387" s="38" t="str">
        <f ca="1">IF(SUMIF(B_MSK[NAMA BARANG],B_MSK[[#This Row],[NAMA BARANG]],B_MSK[JMLH BRG])=0,"",SUMIF(B_MSK[NAMA BARANG],B_MSK[[#This Row],[NAMA BARANG]],B_MSK[C]))</f>
        <v/>
      </c>
      <c r="V387" s="7" t="str">
        <f ca="1">IF(B_MSK[[#This Row],[//]]="","",INDEX(INDIRECT(DIR&amp;$2:$2),B_MSK[[#This Row],[//]]))</f>
        <v/>
      </c>
      <c r="W3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7" s="5" t="str">
        <f ca="1">IF(B_MSK[[#This Row],[N.B.nota]]="","",IF(MATCH(B_MSK[[#This Row],[concat]],[2]!db[NB NOTA_C],0)&gt;0,"ada",0))</f>
        <v/>
      </c>
      <c r="Y387" s="5" t="str">
        <f ca="1">IF(B_MSK[[#This Row],[N.B.nota]]="","",ADDRESS(ROW(B_MSK[QB]),COLUMN(B_MSK[QB]))&amp;":"&amp;ADDRESS(ROW(),COLUMN(B_MSK[QB])))</f>
        <v/>
      </c>
      <c r="Z387" s="5" t="str">
        <f ca="1">IF(B_MSK[[#This Row],[concat]]="","",MATCH(B_MSK[[#This Row],[concat]],[2]!db[NB NOTA_C],0)+1)</f>
        <v/>
      </c>
      <c r="AA387" s="5" t="str">
        <f ca="1">IF(B_MSK[[#This Row],[//]]="","",HYPERLINK("[D:\kerja\BANK EXP\BARU\DB.XLSX]DB!e"&amp;B_MSK[[#This Row],[DB_ROW]],"&gt;"))</f>
        <v/>
      </c>
      <c r="AB387" s="30" t="e">
        <f ca="1">MID(B_MSK[[#This Row],[/ STN_1]],FIND(" ",B_MSK[[#This Row],[/ STN_1]])+1,LEN(B_MSK[[#This Row],[/ STN_1]]))</f>
        <v>#VALUE!</v>
      </c>
      <c r="AC3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7" s="15" t="str">
        <f ca="1">IF(B_MSK[[#This Row],[HARGA_2]]="","",IF(MID(B_MSK[[#This Row],[/ STN_2]],FIND(" ",B_MSK[[#This Row],[/ STN_2]])+1,LEN(B_MSK[[#This Row],[/ STN_2]]))="LSN",B_MSK[[#This Row],[HARGA_2]]/12,""))</f>
        <v/>
      </c>
      <c r="AH387" s="7" t="str">
        <f ca="1">IF(B_MSK[[#This Row],[HARGA_3]]="","","/ "&amp;"PCS")</f>
        <v/>
      </c>
      <c r="AI387" s="15" t="str">
        <f ca="1">IF(B_MSK[[#This Row],[HARGA_3]]="",IF(B_MSK[[#This Row],[HARGA_2]]="",IF(B_MSK[[#This Row],[HARGA_1]]="","",B_MSK[[#This Row],[HARGA_1]]),B_MSK[[#This Row],[HARGA_2]]),B_MSK[[#This Row],[HARGA_3]])</f>
        <v/>
      </c>
      <c r="AJ387" s="15" t="str">
        <f ca="1">IF(B_MSK[[#This Row],[/ STN_3]]="",IF(B_MSK[[#This Row],[/ STN_2]]="",IF(B_MSK[[#This Row],[/ STN_1]]="","",B_MSK[[#This Row],[/ STN_1]]),B_MSK[[#This Row],[/ STN_2]]),B_MSK[[#This Row],[/ STN_3]])</f>
        <v/>
      </c>
      <c r="AK387" s="5" t="str">
        <f ca="1">IF(B_MSK[[#This Row],[//]]="","",SUBSTITUTE(SUBSTITUTE(SUBSTITUTE(B_MSK[[#This Row],[QTY/ CTN]]," ","_",2),"(",""),")","")&amp;"_")</f>
        <v/>
      </c>
      <c r="AL387" s="5" t="str">
        <f ca="1">IF(B_MSK[[#This Row],[A_B]]="","",SEARCH("_",B_MSK[[#This Row],[A_B]]))</f>
        <v/>
      </c>
      <c r="AM387" s="5" t="str">
        <f ca="1">IF(B_MSK[[#This Row],[A_B]]="","",LEN(B_MSK[[#This Row],[A_B]]))</f>
        <v/>
      </c>
      <c r="AN387" s="5" t="str">
        <f ca="1">IF(B_MSK[[#This Row],[A_B]]="","",LEFT(B_MSK[[#This Row],[QTY/ CTN]],B_MSK[[#This Row],[A_B_1]]))</f>
        <v/>
      </c>
      <c r="AO387" s="5" t="str">
        <f ca="1">IF(B_MSK[[#This Row],[A_B]]="","",LEFT(B_MSK[[#This Row],[A_]],SEARCH(" ",B_MSK[[#This Row],[A_]])-1))</f>
        <v/>
      </c>
      <c r="AP387" s="5" t="str">
        <f ca="1">IF(B_MSK[[#This Row],[A_B]]="","",RIGHT(B_MSK[[#This Row],[A_]],LEN(B_MSK[[#This Row],[A_]])-SEARCH(" ",B_MSK[[#This Row],[A_]])))</f>
        <v/>
      </c>
      <c r="AQ3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7" s="5" t="str">
        <f ca="1">IF(B_MSK[[#This Row],[B_]]="","",LEFT(B_MSK[[#This Row],[B_]],SEARCH(" ",B_MSK[[#This Row],[B_]])))</f>
        <v/>
      </c>
      <c r="AS387" s="5" t="str">
        <f ca="1">IF(B_MSK[[#This Row],[B_]]="","",RIGHT(B_MSK[[#This Row],[B_]],LEN(B_MSK[[#This Row],[B_]])-SEARCH(" ",B_MSK[[#This Row],[B_]])))</f>
        <v/>
      </c>
      <c r="AT387" s="5" t="str">
        <f ca="1">IF(B_MSK[[#This Row],[B_2]]="LSN",12,"")</f>
        <v/>
      </c>
      <c r="AU387" s="5" t="str">
        <f ca="1">IF(B_MSK[[#This Row],[C_1]]="","","PCS")</f>
        <v/>
      </c>
      <c r="AV387" s="5" t="str">
        <f ca="1">IF(B_MSK[[#This Row],[A_1]]="","",B_MSK[[#This Row],[A_1]]*IF(B_MSK[[#This Row],[B_1]]="",1,B_MSK[[#This Row],[B_1]])*IF(B_MSK[[#This Row],[C_1]]="",1,B_MSK[[#This Row],[C_1]]))</f>
        <v/>
      </c>
      <c r="AW387" s="5" t="str">
        <f ca="1">IF(B_MSK[[#This Row],[C_2]]="",IF(B_MSK[[#This Row],[B_2]]="",IF(B_MSK[[#This Row],[A_2]]="","",B_MSK[[#This Row],[A_2]]),B_MSK[[#This Row],[B_2]]),B_MSK[[#This Row],[C_2]])</f>
        <v/>
      </c>
      <c r="AX387" s="2">
        <f ca="1">IF(ISNUMBER(B_MSK[[#This Row],[TANGGAL DATANG]]),B_MSK[[#This Row],[TANGGAL DATANG]],AX386)</f>
        <v>44940</v>
      </c>
      <c r="AY387" s="5" t="str">
        <f ca="1">IF(B_MSK[[#This Row],[DB_ROW]]="","",INDEX([3]!db[JENIS],B_MSK[[#This Row],[DB_ROW]]-1))</f>
        <v/>
      </c>
      <c r="AZ387" s="5" t="e">
        <f ca="1">IF(B_MSK[[#This Row],[A_1]]="","",B_MSK[[#This Row],[A_1]])*1</f>
        <v>#VALUE!</v>
      </c>
      <c r="BA387" s="5" t="str">
        <f ca="1">IF(B_MSK[[#This Row],[//]]="","",INDEX(INDIRECT(DIR&amp;$2:$2),B_MSK[[#This Row],[//]]))</f>
        <v/>
      </c>
      <c r="BB387" s="5" t="str">
        <f ca="1">CONCATENATE(B_MSK[[#This Row],[concat]],B_MSK[[#This Row],[HARGA_X]],B_MSK[[#This Row],[SAT]])</f>
        <v/>
      </c>
    </row>
    <row r="388" spans="1:54" x14ac:dyDescent="0.25">
      <c r="A388" s="6" t="s">
        <v>287</v>
      </c>
      <c r="B388" s="5">
        <f ca="1">IF(B_MSK[[#This Row],[N_ID]]="","",INDEX(INDIRECT(DIR&amp;$2:$2),MATCH(B_MSK[[#This Row],[N_ID]],INDIRECT(DIR&amp;"!NOTA[ID_P]"),0)))</f>
        <v>75</v>
      </c>
      <c r="C388" s="5" t="str">
        <f ca="1">IF(B_MSK[[#This Row],[//]]="","",HYPERLINK("["&amp;SUBSTITUTE(DIR,"'","")&amp;"]NOTA!D"&amp;B_MSK[[#This Row],[//]]+2,"&gt;"))</f>
        <v>&gt;</v>
      </c>
      <c r="D388" s="5">
        <f ca="1">IF(B_MSK[[#This Row],[N_ID]]="","",COUNTIF(INDIRECT(DIR&amp;"!NOTA[ID_H]"),B_MSK[[#This Row],[ID NOTA]]))</f>
        <v>4</v>
      </c>
      <c r="E3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385</v>
      </c>
      <c r="F3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8" s="7" t="str">
        <f ca="1">IF(B_MSK[[#This Row],[stt]]="ada",INDEX([2]!db[NB BM],B_MSK[DB_ROW]-1),"")</f>
        <v>Gel Zhixin + Refill G-3118</v>
      </c>
      <c r="H388" s="7" t="str">
        <f ca="1">IF(B_MSK[[#This Row],[//]]="","",INDEX(INDIRECT(DIR&amp;$2:$2),B_MSK[[#This Row],[//]]))</f>
        <v>99 JAYA UTAMA</v>
      </c>
      <c r="I388" s="27" t="str">
        <f ca="1">IF(B_MSK[[#This Row],[//]]="","",INDEX(INDIRECT(DB_PATH&amp;$2:$2),B_MSK[[#This Row],[DB_ROW]]-1))</f>
        <v>120 LSN</v>
      </c>
      <c r="J388" s="5">
        <f ca="1">IF(B_MSK[[#This Row],[//]]="","",IF(INDEX(INDIRECT(DIR&amp;$2:$2),B_MSK[[#This Row],[//]])="","",INDEX(INDIRECT(DIR&amp;$2:$2),B_MSK[[#This Row],[//]])))</f>
        <v>1</v>
      </c>
      <c r="K388" s="5">
        <f ca="1">IF(B_MSK[[#This Row],[//]]="","",IF(INDEX(INDIRECT(DIR&amp;$2:$2),B_MSK[[#This Row],[//]])="","",INDEX(INDIRECT(DIR&amp;$2:$2),B_MSK[[#This Row],[//]])))</f>
        <v>120</v>
      </c>
      <c r="L388" s="5" t="str">
        <f ca="1">IF(B_MSK[[#This Row],[//]]="","",IF(INDEX(INDIRECT(DIR&amp;$2:$2),B_MSK[[#This Row],[//]])="","",INDEX(INDIRECT(DIR&amp;$2:$2),B_MSK[[#This Row],[//]])))</f>
        <v>LSN</v>
      </c>
      <c r="M388" s="13">
        <f ca="1">IF(B_MSK[[#This Row],[//]]="","",INDEX(INDIRECT(DIR&amp;$2:$2),B_MSK[[#This Row],[//]]))</f>
        <v>18250</v>
      </c>
      <c r="N388" s="13">
        <f ca="1">IF(OR(B_MSK[[#This Row],[//]]="",),"",INDEX(INDIRECT(DIR&amp;$2:$2),B_MSK[[#This Row],[//]]))</f>
        <v>2190000</v>
      </c>
      <c r="O388" s="3" t="str">
        <f ca="1">IF(B_MSK[[#This Row],[//]]="","",IF(INDEX(INDIRECT(DIR&amp;$2:$2),B_MSK[[#This Row],[//]])=0,"",INDEX(INDIRECT(DIR&amp;$2:$2),B_MSK[[#This Row],[//]])))</f>
        <v/>
      </c>
      <c r="P388" s="3" t="str">
        <f ca="1">IF(B_MSK[[#This Row],[//]]="","",IF(INDEX(INDIRECT(DIR&amp;$2:$2),B_MSK[[#This Row],[//]])=0,"",INDEX(INDIRECT(DIR&amp;$2:$2),B_MSK[[#This Row],[//]])))</f>
        <v/>
      </c>
      <c r="Q388" s="12">
        <f ca="1">IF(B_MSK[[#This Row],[//]]="","",INDEX(INDIRECT(DIR&amp;$2:$2),B_MSK[[#This Row],[//]]))</f>
        <v>2190000</v>
      </c>
      <c r="R3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8" s="37">
        <f ca="1">IF(B_MSK[[#This Row],[//]]="","",INDEX(INDIRECT(DIR&amp;$2:$2),B_MSK[[#This Row],[//]]))</f>
        <v>0</v>
      </c>
      <c r="U388" s="38">
        <f ca="1">IF(SUMIF(B_MSK[NAMA BARANG],B_MSK[[#This Row],[NAMA BARANG]],B_MSK[JMLH BRG])=0,"",SUMIF(B_MSK[NAMA BARANG],B_MSK[[#This Row],[NAMA BARANG]],B_MSK[C]))</f>
        <v>1</v>
      </c>
      <c r="V388" s="7" t="str">
        <f ca="1">IF(B_MSK[[#This Row],[//]]="","",INDEX(INDIRECT(DIR&amp;$2:$2),B_MSK[[#This Row],[//]]))</f>
        <v>GEL ZHIXIN + REFILL G-3118</v>
      </c>
      <c r="W388" s="7" t="str">
        <f ca="1">LOWER(SUBSTITUTE(SUBSTITUTE(SUBSTITUTE(SUBSTITUTE(SUBSTITUTE(SUBSTITUTE(SUBSTITUTE(SUBSTITUTE(SUBSTITUTE(B_MSK[[#This Row],[N.B.nota]]," ",""),"-",""),"(",""),")",""),".",""),",",""),"/",""),"""",""),"+",""))</f>
        <v>gelzhixinrefillg3118</v>
      </c>
      <c r="X388" s="5" t="str">
        <f ca="1">IF(B_MSK[[#This Row],[N.B.nota]]="","",IF(MATCH(B_MSK[[#This Row],[concat]],[2]!db[NB NOTA_C],0)&gt;0,"ada",0))</f>
        <v>ada</v>
      </c>
      <c r="Y388" s="5" t="str">
        <f ca="1">IF(B_MSK[[#This Row],[N.B.nota]]="","",ADDRESS(ROW(B_MSK[QB]),COLUMN(B_MSK[QB]))&amp;":"&amp;ADDRESS(ROW(),COLUMN(B_MSK[QB])))</f>
        <v>$D$4:$D$388</v>
      </c>
      <c r="Z388" s="5">
        <f ca="1">IF(B_MSK[[#This Row],[concat]]="","",MATCH(B_MSK[[#This Row],[concat]],[2]!db[NB NOTA_C],0)+1)</f>
        <v>908</v>
      </c>
      <c r="AA388" s="5" t="str">
        <f ca="1">IF(B_MSK[[#This Row],[//]]="","",HYPERLINK("[D:\kerja\BANK EXP\BARU\DB.XLSX]DB!e"&amp;B_MSK[[#This Row],[DB_ROW]],"&gt;"))</f>
        <v>&gt;</v>
      </c>
      <c r="AB388" s="30" t="str">
        <f ca="1">MID(B_MSK[[#This Row],[/ STN_1]],FIND(" ",B_MSK[[#This Row],[/ STN_1]])+1,LEN(B_MSK[[#This Row],[/ STN_1]]))</f>
        <v>LSN</v>
      </c>
      <c r="AC388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8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8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8" s="15" t="str">
        <f ca="1">IF(B_MSK[[#This Row],[HARGA_2]]="","",IF(MID(B_MSK[[#This Row],[/ STN_2]],FIND(" ",B_MSK[[#This Row],[/ STN_2]])+1,LEN(B_MSK[[#This Row],[/ STN_2]]))="LSN",B_MSK[[#This Row],[HARGA_2]]/12,""))</f>
        <v/>
      </c>
      <c r="AH388" s="7" t="str">
        <f ca="1">IF(B_MSK[[#This Row],[HARGA_3]]="","","/ "&amp;"PCS")</f>
        <v/>
      </c>
      <c r="AI388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8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8" s="5" t="str">
        <f ca="1">IF(B_MSK[[#This Row],[//]]="","",SUBSTITUTE(SUBSTITUTE(SUBSTITUTE(B_MSK[[#This Row],[QTY/ CTN]]," ","_",2),"(",""),")","")&amp;"_")</f>
        <v>120 LSN_</v>
      </c>
      <c r="AL388" s="5">
        <f ca="1">IF(B_MSK[[#This Row],[A_B]]="","",SEARCH("_",B_MSK[[#This Row],[A_B]]))</f>
        <v>8</v>
      </c>
      <c r="AM388" s="5">
        <f ca="1">IF(B_MSK[[#This Row],[A_B]]="","",LEN(B_MSK[[#This Row],[A_B]]))</f>
        <v>8</v>
      </c>
      <c r="AN388" s="5" t="str">
        <f ca="1">IF(B_MSK[[#This Row],[A_B]]="","",LEFT(B_MSK[[#This Row],[QTY/ CTN]],B_MSK[[#This Row],[A_B_1]]))</f>
        <v>120 LSN</v>
      </c>
      <c r="AO388" s="5" t="str">
        <f ca="1">IF(B_MSK[[#This Row],[A_B]]="","",LEFT(B_MSK[[#This Row],[A_]],SEARCH(" ",B_MSK[[#This Row],[A_]])-1))</f>
        <v>120</v>
      </c>
      <c r="AP388" s="5" t="str">
        <f ca="1">IF(B_MSK[[#This Row],[A_B]]="","",RIGHT(B_MSK[[#This Row],[A_]],LEN(B_MSK[[#This Row],[A_]])-SEARCH(" ",B_MSK[[#This Row],[A_]])))</f>
        <v>LSN</v>
      </c>
      <c r="AQ3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88" s="5" t="str">
        <f ca="1">IF(B_MSK[[#This Row],[B_]]="","",LEFT(B_MSK[[#This Row],[B_]],SEARCH(" ",B_MSK[[#This Row],[B_]])))</f>
        <v xml:space="preserve">12 </v>
      </c>
      <c r="AS388" s="5" t="str">
        <f ca="1">IF(B_MSK[[#This Row],[B_]]="","",RIGHT(B_MSK[[#This Row],[B_]],LEN(B_MSK[[#This Row],[B_]])-SEARCH(" ",B_MSK[[#This Row],[B_]])))</f>
        <v>PCS</v>
      </c>
      <c r="AT388" s="5" t="str">
        <f ca="1">IF(B_MSK[[#This Row],[B_2]]="LSN",12,"")</f>
        <v/>
      </c>
      <c r="AU388" s="5" t="str">
        <f ca="1">IF(B_MSK[[#This Row],[C_1]]="","","PCS")</f>
        <v/>
      </c>
      <c r="AV388" s="5">
        <f ca="1">IF(B_MSK[[#This Row],[A_1]]="","",B_MSK[[#This Row],[A_1]]*IF(B_MSK[[#This Row],[B_1]]="",1,B_MSK[[#This Row],[B_1]])*IF(B_MSK[[#This Row],[C_1]]="",1,B_MSK[[#This Row],[C_1]]))</f>
        <v>1440</v>
      </c>
      <c r="AW388" s="5" t="str">
        <f ca="1">IF(B_MSK[[#This Row],[C_2]]="",IF(B_MSK[[#This Row],[B_2]]="",IF(B_MSK[[#This Row],[A_2]]="","",B_MSK[[#This Row],[A_2]]),B_MSK[[#This Row],[B_2]]),B_MSK[[#This Row],[C_2]])</f>
        <v>PCS</v>
      </c>
      <c r="AX388" s="2">
        <f ca="1">IF(ISNUMBER(B_MSK[[#This Row],[TANGGAL DATANG]]),B_MSK[[#This Row],[TANGGAL DATANG]],AX387)</f>
        <v>44940</v>
      </c>
      <c r="AY388" s="5" t="e">
        <f ca="1">IF(B_MSK[[#This Row],[DB_ROW]]="","",INDEX([3]!db[JENIS],B_MSK[[#This Row],[DB_ROW]]-1))</f>
        <v>#REF!</v>
      </c>
      <c r="AZ388" s="5">
        <f ca="1">IF(B_MSK[[#This Row],[A_1]]="","",B_MSK[[#This Row],[A_1]])*1</f>
        <v>120</v>
      </c>
      <c r="BA388" s="5" t="str">
        <f ca="1">IF(B_MSK[[#This Row],[//]]="","",INDEX(INDIRECT(DIR&amp;$2:$2),B_MSK[[#This Row],[//]]))</f>
        <v>ARTO MORO</v>
      </c>
      <c r="BB388" s="5" t="str">
        <f ca="1">CONCATENATE(B_MSK[[#This Row],[concat]],B_MSK[[#This Row],[HARGA_X]],B_MSK[[#This Row],[SAT]])</f>
        <v>gelzhixinrefillg31181520.83333333333LSN</v>
      </c>
    </row>
    <row r="389" spans="1:54" x14ac:dyDescent="0.25">
      <c r="A389" s="6" t="s">
        <v>128</v>
      </c>
      <c r="B389" s="5" t="str">
        <f ca="1">IF(B_MSK[[#This Row],[N_ID]]="","",INDEX(INDIRECT(DIR&amp;$2:$2),MATCH(B_MSK[[#This Row],[N_ID]],INDIRECT(DIR&amp;"!NOTA[ID_P]"),0)))</f>
        <v/>
      </c>
      <c r="C389" s="5" t="str">
        <f ca="1">IF(B_MSK[[#This Row],[//]]="","",HYPERLINK("["&amp;SUBSTITUTE(DIR,"'","")&amp;"]NOTA!D"&amp;B_MSK[[#This Row],[//]]+2,"&gt;"))</f>
        <v>&gt;</v>
      </c>
      <c r="D389" s="5" t="str">
        <f ca="1">IF(B_MSK[[#This Row],[N_ID]]="","",COUNTIF(INDIRECT(DIR&amp;"!NOTA[ID_H]"),B_MSK[[#This Row],[ID NOTA]]))</f>
        <v/>
      </c>
      <c r="E38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386</v>
      </c>
      <c r="F3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9" s="7" t="str">
        <f ca="1">IF(B_MSK[[#This Row],[stt]]="ada",INDEX([2]!db[NB BM],B_MSK[DB_ROW]-1),"")</f>
        <v>Gel Zhixin + Refill G-3103</v>
      </c>
      <c r="H389" s="7" t="str">
        <f ca="1">IF(B_MSK[[#This Row],[//]]="","",INDEX(INDIRECT(DIR&amp;$2:$2),B_MSK[[#This Row],[//]]))</f>
        <v>99 JAYA UTAMA</v>
      </c>
      <c r="I389" s="27" t="str">
        <f ca="1">IF(B_MSK[[#This Row],[//]]="","",INDEX(INDIRECT(DB_PATH&amp;$2:$2),B_MSK[[#This Row],[DB_ROW]]-1))</f>
        <v>120 LSN</v>
      </c>
      <c r="J389" s="5">
        <f ca="1">IF(B_MSK[[#This Row],[//]]="","",IF(INDEX(INDIRECT(DIR&amp;$2:$2),B_MSK[[#This Row],[//]])="","",INDEX(INDIRECT(DIR&amp;$2:$2),B_MSK[[#This Row],[//]])))</f>
        <v>1</v>
      </c>
      <c r="K389" s="5">
        <f ca="1">IF(B_MSK[[#This Row],[//]]="","",IF(INDEX(INDIRECT(DIR&amp;$2:$2),B_MSK[[#This Row],[//]])="","",INDEX(INDIRECT(DIR&amp;$2:$2),B_MSK[[#This Row],[//]])))</f>
        <v>120</v>
      </c>
      <c r="L389" s="5" t="str">
        <f ca="1">IF(B_MSK[[#This Row],[//]]="","",IF(INDEX(INDIRECT(DIR&amp;$2:$2),B_MSK[[#This Row],[//]])="","",INDEX(INDIRECT(DIR&amp;$2:$2),B_MSK[[#This Row],[//]])))</f>
        <v>LSN</v>
      </c>
      <c r="M389" s="13">
        <f ca="1">IF(B_MSK[[#This Row],[//]]="","",INDEX(INDIRECT(DIR&amp;$2:$2),B_MSK[[#This Row],[//]]))</f>
        <v>18250</v>
      </c>
      <c r="N389" s="13">
        <f ca="1">IF(OR(B_MSK[[#This Row],[//]]="",),"",INDEX(INDIRECT(DIR&amp;$2:$2),B_MSK[[#This Row],[//]]))</f>
        <v>2190000</v>
      </c>
      <c r="O389" s="3" t="str">
        <f ca="1">IF(B_MSK[[#This Row],[//]]="","",IF(INDEX(INDIRECT(DIR&amp;$2:$2),B_MSK[[#This Row],[//]])=0,"",INDEX(INDIRECT(DIR&amp;$2:$2),B_MSK[[#This Row],[//]])))</f>
        <v/>
      </c>
      <c r="P389" s="3" t="str">
        <f ca="1">IF(B_MSK[[#This Row],[//]]="","",IF(INDEX(INDIRECT(DIR&amp;$2:$2),B_MSK[[#This Row],[//]])=0,"",INDEX(INDIRECT(DIR&amp;$2:$2),B_MSK[[#This Row],[//]])))</f>
        <v/>
      </c>
      <c r="Q389" s="12">
        <f ca="1">IF(B_MSK[[#This Row],[//]]="","",INDEX(INDIRECT(DIR&amp;$2:$2),B_MSK[[#This Row],[//]]))</f>
        <v>2190000</v>
      </c>
      <c r="R3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9" s="37">
        <f ca="1">IF(B_MSK[[#This Row],[//]]="","",INDEX(INDIRECT(DIR&amp;$2:$2),B_MSK[[#This Row],[//]]))</f>
        <v>0</v>
      </c>
      <c r="U389" s="38">
        <f ca="1">IF(SUMIF(B_MSK[NAMA BARANG],B_MSK[[#This Row],[NAMA BARANG]],B_MSK[JMLH BRG])=0,"",SUMIF(B_MSK[NAMA BARANG],B_MSK[[#This Row],[NAMA BARANG]],B_MSK[C]))</f>
        <v>1</v>
      </c>
      <c r="V389" s="7" t="str">
        <f ca="1">IF(B_MSK[[#This Row],[//]]="","",INDEX(INDIRECT(DIR&amp;$2:$2),B_MSK[[#This Row],[//]]))</f>
        <v>GEL ZHIXIN + REFILL G-3103</v>
      </c>
      <c r="W389" s="7" t="str">
        <f ca="1">LOWER(SUBSTITUTE(SUBSTITUTE(SUBSTITUTE(SUBSTITUTE(SUBSTITUTE(SUBSTITUTE(SUBSTITUTE(SUBSTITUTE(SUBSTITUTE(B_MSK[[#This Row],[N.B.nota]]," ",""),"-",""),"(",""),")",""),".",""),",",""),"/",""),"""",""),"+",""))</f>
        <v>gelzhixinrefillg3103</v>
      </c>
      <c r="X389" s="5" t="str">
        <f ca="1">IF(B_MSK[[#This Row],[N.B.nota]]="","",IF(MATCH(B_MSK[[#This Row],[concat]],[2]!db[NB NOTA_C],0)&gt;0,"ada",0))</f>
        <v>ada</v>
      </c>
      <c r="Y389" s="5" t="str">
        <f ca="1">IF(B_MSK[[#This Row],[N.B.nota]]="","",ADDRESS(ROW(B_MSK[QB]),COLUMN(B_MSK[QB]))&amp;":"&amp;ADDRESS(ROW(),COLUMN(B_MSK[QB])))</f>
        <v>$D$4:$D$389</v>
      </c>
      <c r="Z389" s="5">
        <f ca="1">IF(B_MSK[[#This Row],[concat]]="","",MATCH(B_MSK[[#This Row],[concat]],[2]!db[NB NOTA_C],0)+1)</f>
        <v>853</v>
      </c>
      <c r="AA389" s="5" t="str">
        <f ca="1">IF(B_MSK[[#This Row],[//]]="","",HYPERLINK("[D:\kerja\BANK EXP\BARU\DB.XLSX]DB!e"&amp;B_MSK[[#This Row],[DB_ROW]],"&gt;"))</f>
        <v>&gt;</v>
      </c>
      <c r="AB389" s="30" t="str">
        <f ca="1">MID(B_MSK[[#This Row],[/ STN_1]],FIND(" ",B_MSK[[#This Row],[/ STN_1]])+1,LEN(B_MSK[[#This Row],[/ STN_1]]))</f>
        <v>LSN</v>
      </c>
      <c r="AC389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8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8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9" s="15" t="str">
        <f ca="1">IF(B_MSK[[#This Row],[HARGA_2]]="","",IF(MID(B_MSK[[#This Row],[/ STN_2]],FIND(" ",B_MSK[[#This Row],[/ STN_2]])+1,LEN(B_MSK[[#This Row],[/ STN_2]]))="LSN",B_MSK[[#This Row],[HARGA_2]]/12,""))</f>
        <v/>
      </c>
      <c r="AH389" s="7" t="str">
        <f ca="1">IF(B_MSK[[#This Row],[HARGA_3]]="","","/ "&amp;"PCS")</f>
        <v/>
      </c>
      <c r="AI389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8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9" s="5" t="str">
        <f ca="1">IF(B_MSK[[#This Row],[//]]="","",SUBSTITUTE(SUBSTITUTE(SUBSTITUTE(B_MSK[[#This Row],[QTY/ CTN]]," ","_",2),"(",""),")","")&amp;"_")</f>
        <v>120 LSN_</v>
      </c>
      <c r="AL389" s="5">
        <f ca="1">IF(B_MSK[[#This Row],[A_B]]="","",SEARCH("_",B_MSK[[#This Row],[A_B]]))</f>
        <v>8</v>
      </c>
      <c r="AM389" s="5">
        <f ca="1">IF(B_MSK[[#This Row],[A_B]]="","",LEN(B_MSK[[#This Row],[A_B]]))</f>
        <v>8</v>
      </c>
      <c r="AN389" s="5" t="str">
        <f ca="1">IF(B_MSK[[#This Row],[A_B]]="","",LEFT(B_MSK[[#This Row],[QTY/ CTN]],B_MSK[[#This Row],[A_B_1]]))</f>
        <v>120 LSN</v>
      </c>
      <c r="AO389" s="5" t="str">
        <f ca="1">IF(B_MSK[[#This Row],[A_B]]="","",LEFT(B_MSK[[#This Row],[A_]],SEARCH(" ",B_MSK[[#This Row],[A_]])-1))</f>
        <v>120</v>
      </c>
      <c r="AP389" s="5" t="str">
        <f ca="1">IF(B_MSK[[#This Row],[A_B]]="","",RIGHT(B_MSK[[#This Row],[A_]],LEN(B_MSK[[#This Row],[A_]])-SEARCH(" ",B_MSK[[#This Row],[A_]])))</f>
        <v>LSN</v>
      </c>
      <c r="AQ3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89" s="5" t="str">
        <f ca="1">IF(B_MSK[[#This Row],[B_]]="","",LEFT(B_MSK[[#This Row],[B_]],SEARCH(" ",B_MSK[[#This Row],[B_]])))</f>
        <v xml:space="preserve">12 </v>
      </c>
      <c r="AS389" s="5" t="str">
        <f ca="1">IF(B_MSK[[#This Row],[B_]]="","",RIGHT(B_MSK[[#This Row],[B_]],LEN(B_MSK[[#This Row],[B_]])-SEARCH(" ",B_MSK[[#This Row],[B_]])))</f>
        <v>PCS</v>
      </c>
      <c r="AT389" s="5" t="str">
        <f ca="1">IF(B_MSK[[#This Row],[B_2]]="LSN",12,"")</f>
        <v/>
      </c>
      <c r="AU389" s="5" t="str">
        <f ca="1">IF(B_MSK[[#This Row],[C_1]]="","","PCS")</f>
        <v/>
      </c>
      <c r="AV389" s="5">
        <f ca="1">IF(B_MSK[[#This Row],[A_1]]="","",B_MSK[[#This Row],[A_1]]*IF(B_MSK[[#This Row],[B_1]]="",1,B_MSK[[#This Row],[B_1]])*IF(B_MSK[[#This Row],[C_1]]="",1,B_MSK[[#This Row],[C_1]]))</f>
        <v>1440</v>
      </c>
      <c r="AW389" s="5" t="str">
        <f ca="1">IF(B_MSK[[#This Row],[C_2]]="",IF(B_MSK[[#This Row],[B_2]]="",IF(B_MSK[[#This Row],[A_2]]="","",B_MSK[[#This Row],[A_2]]),B_MSK[[#This Row],[B_2]]),B_MSK[[#This Row],[C_2]])</f>
        <v>PCS</v>
      </c>
      <c r="AX389" s="2">
        <f ca="1">IF(ISNUMBER(B_MSK[[#This Row],[TANGGAL DATANG]]),B_MSK[[#This Row],[TANGGAL DATANG]],AX388)</f>
        <v>44940</v>
      </c>
      <c r="AY389" s="5" t="e">
        <f ca="1">IF(B_MSK[[#This Row],[DB_ROW]]="","",INDEX([3]!db[JENIS],B_MSK[[#This Row],[DB_ROW]]-1))</f>
        <v>#REF!</v>
      </c>
      <c r="AZ389" s="5">
        <f ca="1">IF(B_MSK[[#This Row],[A_1]]="","",B_MSK[[#This Row],[A_1]])*1</f>
        <v>120</v>
      </c>
      <c r="BA389" s="5" t="str">
        <f ca="1">IF(B_MSK[[#This Row],[//]]="","",INDEX(INDIRECT(DIR&amp;$2:$2),B_MSK[[#This Row],[//]]))</f>
        <v>ARTO MORO</v>
      </c>
      <c r="BB389" s="5" t="str">
        <f ca="1">CONCATENATE(B_MSK[[#This Row],[concat]],B_MSK[[#This Row],[HARGA_X]],B_MSK[[#This Row],[SAT]])</f>
        <v>gelzhixinrefillg31031520.83333333333LSN</v>
      </c>
    </row>
    <row r="390" spans="1:54" x14ac:dyDescent="0.25">
      <c r="A390" s="6" t="s">
        <v>128</v>
      </c>
      <c r="B390" s="5" t="str">
        <f ca="1">IF(B_MSK[[#This Row],[N_ID]]="","",INDEX(INDIRECT(DIR&amp;$2:$2),MATCH(B_MSK[[#This Row],[N_ID]],INDIRECT(DIR&amp;"!NOTA[ID_P]"),0)))</f>
        <v/>
      </c>
      <c r="C390" s="5" t="str">
        <f ca="1">IF(B_MSK[[#This Row],[//]]="","",HYPERLINK("["&amp;SUBSTITUTE(DIR,"'","")&amp;"]NOTA!D"&amp;B_MSK[[#This Row],[//]]+2,"&gt;"))</f>
        <v>&gt;</v>
      </c>
      <c r="D390" s="5" t="str">
        <f ca="1">IF(B_MSK[[#This Row],[N_ID]]="","",COUNTIF(INDIRECT(DIR&amp;"!NOTA[ID_H]"),B_MSK[[#This Row],[ID NOTA]]))</f>
        <v/>
      </c>
      <c r="E3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387</v>
      </c>
      <c r="F3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0" s="7" t="str">
        <f ca="1">IF(B_MSK[[#This Row],[stt]]="ada",INDEX([2]!db[NB BM],B_MSK[DB_ROW]-1),"")</f>
        <v>Gel Zhixin + Refill G-3093</v>
      </c>
      <c r="H390" s="7" t="str">
        <f ca="1">IF(B_MSK[[#This Row],[//]]="","",INDEX(INDIRECT(DIR&amp;$2:$2),B_MSK[[#This Row],[//]]))</f>
        <v>99 JAYA UTAMA</v>
      </c>
      <c r="I390" s="27" t="str">
        <f ca="1">IF(B_MSK[[#This Row],[//]]="","",INDEX(INDIRECT(DB_PATH&amp;$2:$2),B_MSK[[#This Row],[DB_ROW]]-1))</f>
        <v>120 LSN</v>
      </c>
      <c r="J390" s="5">
        <f ca="1">IF(B_MSK[[#This Row],[//]]="","",IF(INDEX(INDIRECT(DIR&amp;$2:$2),B_MSK[[#This Row],[//]])="","",INDEX(INDIRECT(DIR&amp;$2:$2),B_MSK[[#This Row],[//]])))</f>
        <v>1</v>
      </c>
      <c r="K390" s="5">
        <f ca="1">IF(B_MSK[[#This Row],[//]]="","",IF(INDEX(INDIRECT(DIR&amp;$2:$2),B_MSK[[#This Row],[//]])="","",INDEX(INDIRECT(DIR&amp;$2:$2),B_MSK[[#This Row],[//]])))</f>
        <v>120</v>
      </c>
      <c r="L390" s="5" t="str">
        <f ca="1">IF(B_MSK[[#This Row],[//]]="","",IF(INDEX(INDIRECT(DIR&amp;$2:$2),B_MSK[[#This Row],[//]])="","",INDEX(INDIRECT(DIR&amp;$2:$2),B_MSK[[#This Row],[//]])))</f>
        <v>LSN</v>
      </c>
      <c r="M390" s="13">
        <f ca="1">IF(B_MSK[[#This Row],[//]]="","",INDEX(INDIRECT(DIR&amp;$2:$2),B_MSK[[#This Row],[//]]))</f>
        <v>18250</v>
      </c>
      <c r="N390" s="13">
        <f ca="1">IF(OR(B_MSK[[#This Row],[//]]="",),"",INDEX(INDIRECT(DIR&amp;$2:$2),B_MSK[[#This Row],[//]]))</f>
        <v>2190000</v>
      </c>
      <c r="O390" s="3" t="str">
        <f ca="1">IF(B_MSK[[#This Row],[//]]="","",IF(INDEX(INDIRECT(DIR&amp;$2:$2),B_MSK[[#This Row],[//]])=0,"",INDEX(INDIRECT(DIR&amp;$2:$2),B_MSK[[#This Row],[//]])))</f>
        <v/>
      </c>
      <c r="P390" s="3" t="str">
        <f ca="1">IF(B_MSK[[#This Row],[//]]="","",IF(INDEX(INDIRECT(DIR&amp;$2:$2),B_MSK[[#This Row],[//]])=0,"",INDEX(INDIRECT(DIR&amp;$2:$2),B_MSK[[#This Row],[//]])))</f>
        <v/>
      </c>
      <c r="Q390" s="12">
        <f ca="1">IF(B_MSK[[#This Row],[//]]="","",INDEX(INDIRECT(DIR&amp;$2:$2),B_MSK[[#This Row],[//]]))</f>
        <v>2190000</v>
      </c>
      <c r="R3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0" s="37">
        <f ca="1">IF(B_MSK[[#This Row],[//]]="","",INDEX(INDIRECT(DIR&amp;$2:$2),B_MSK[[#This Row],[//]]))</f>
        <v>0</v>
      </c>
      <c r="U390" s="38">
        <f ca="1">IF(SUMIF(B_MSK[NAMA BARANG],B_MSK[[#This Row],[NAMA BARANG]],B_MSK[JMLH BRG])=0,"",SUMIF(B_MSK[NAMA BARANG],B_MSK[[#This Row],[NAMA BARANG]],B_MSK[C]))</f>
        <v>1</v>
      </c>
      <c r="V390" s="7" t="str">
        <f ca="1">IF(B_MSK[[#This Row],[//]]="","",INDEX(INDIRECT(DIR&amp;$2:$2),B_MSK[[#This Row],[//]]))</f>
        <v>GEL ZHIXIN + REFILL G-3093</v>
      </c>
      <c r="W390" s="7" t="str">
        <f ca="1">LOWER(SUBSTITUTE(SUBSTITUTE(SUBSTITUTE(SUBSTITUTE(SUBSTITUTE(SUBSTITUTE(SUBSTITUTE(SUBSTITUTE(SUBSTITUTE(B_MSK[[#This Row],[N.B.nota]]," ",""),"-",""),"(",""),")",""),".",""),",",""),"/",""),"""",""),"+",""))</f>
        <v>gelzhixinrefillg3093</v>
      </c>
      <c r="X390" s="5" t="str">
        <f ca="1">IF(B_MSK[[#This Row],[N.B.nota]]="","",IF(MATCH(B_MSK[[#This Row],[concat]],[2]!db[NB NOTA_C],0)&gt;0,"ada",0))</f>
        <v>ada</v>
      </c>
      <c r="Y390" s="5" t="str">
        <f ca="1">IF(B_MSK[[#This Row],[N.B.nota]]="","",ADDRESS(ROW(B_MSK[QB]),COLUMN(B_MSK[QB]))&amp;":"&amp;ADDRESS(ROW(),COLUMN(B_MSK[QB])))</f>
        <v>$D$4:$D$390</v>
      </c>
      <c r="Z390" s="5">
        <f ca="1">IF(B_MSK[[#This Row],[concat]]="","",MATCH(B_MSK[[#This Row],[concat]],[2]!db[NB NOTA_C],0)+1)</f>
        <v>849</v>
      </c>
      <c r="AA390" s="5" t="str">
        <f ca="1">IF(B_MSK[[#This Row],[//]]="","",HYPERLINK("[D:\kerja\BANK EXP\BARU\DB.XLSX]DB!e"&amp;B_MSK[[#This Row],[DB_ROW]],"&gt;"))</f>
        <v>&gt;</v>
      </c>
      <c r="AB390" s="30" t="str">
        <f ca="1">MID(B_MSK[[#This Row],[/ STN_1]],FIND(" ",B_MSK[[#This Row],[/ STN_1]])+1,LEN(B_MSK[[#This Row],[/ STN_1]]))</f>
        <v>LSN</v>
      </c>
      <c r="AC390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9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9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0" s="15" t="str">
        <f ca="1">IF(B_MSK[[#This Row],[HARGA_2]]="","",IF(MID(B_MSK[[#This Row],[/ STN_2]],FIND(" ",B_MSK[[#This Row],[/ STN_2]])+1,LEN(B_MSK[[#This Row],[/ STN_2]]))="LSN",B_MSK[[#This Row],[HARGA_2]]/12,""))</f>
        <v/>
      </c>
      <c r="AH390" s="7" t="str">
        <f ca="1">IF(B_MSK[[#This Row],[HARGA_3]]="","","/ "&amp;"PCS")</f>
        <v/>
      </c>
      <c r="AI390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9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0" s="5" t="str">
        <f ca="1">IF(B_MSK[[#This Row],[//]]="","",SUBSTITUTE(SUBSTITUTE(SUBSTITUTE(B_MSK[[#This Row],[QTY/ CTN]]," ","_",2),"(",""),")","")&amp;"_")</f>
        <v>120 LSN_</v>
      </c>
      <c r="AL390" s="5">
        <f ca="1">IF(B_MSK[[#This Row],[A_B]]="","",SEARCH("_",B_MSK[[#This Row],[A_B]]))</f>
        <v>8</v>
      </c>
      <c r="AM390" s="5">
        <f ca="1">IF(B_MSK[[#This Row],[A_B]]="","",LEN(B_MSK[[#This Row],[A_B]]))</f>
        <v>8</v>
      </c>
      <c r="AN390" s="5" t="str">
        <f ca="1">IF(B_MSK[[#This Row],[A_B]]="","",LEFT(B_MSK[[#This Row],[QTY/ CTN]],B_MSK[[#This Row],[A_B_1]]))</f>
        <v>120 LSN</v>
      </c>
      <c r="AO390" s="5" t="str">
        <f ca="1">IF(B_MSK[[#This Row],[A_B]]="","",LEFT(B_MSK[[#This Row],[A_]],SEARCH(" ",B_MSK[[#This Row],[A_]])-1))</f>
        <v>120</v>
      </c>
      <c r="AP390" s="5" t="str">
        <f ca="1">IF(B_MSK[[#This Row],[A_B]]="","",RIGHT(B_MSK[[#This Row],[A_]],LEN(B_MSK[[#This Row],[A_]])-SEARCH(" ",B_MSK[[#This Row],[A_]])))</f>
        <v>LSN</v>
      </c>
      <c r="AQ3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0" s="5" t="str">
        <f ca="1">IF(B_MSK[[#This Row],[B_]]="","",LEFT(B_MSK[[#This Row],[B_]],SEARCH(" ",B_MSK[[#This Row],[B_]])))</f>
        <v xml:space="preserve">12 </v>
      </c>
      <c r="AS390" s="5" t="str">
        <f ca="1">IF(B_MSK[[#This Row],[B_]]="","",RIGHT(B_MSK[[#This Row],[B_]],LEN(B_MSK[[#This Row],[B_]])-SEARCH(" ",B_MSK[[#This Row],[B_]])))</f>
        <v>PCS</v>
      </c>
      <c r="AT390" s="5" t="str">
        <f ca="1">IF(B_MSK[[#This Row],[B_2]]="LSN",12,"")</f>
        <v/>
      </c>
      <c r="AU390" s="5" t="str">
        <f ca="1">IF(B_MSK[[#This Row],[C_1]]="","","PCS")</f>
        <v/>
      </c>
      <c r="AV390" s="5">
        <f ca="1">IF(B_MSK[[#This Row],[A_1]]="","",B_MSK[[#This Row],[A_1]]*IF(B_MSK[[#This Row],[B_1]]="",1,B_MSK[[#This Row],[B_1]])*IF(B_MSK[[#This Row],[C_1]]="",1,B_MSK[[#This Row],[C_1]]))</f>
        <v>1440</v>
      </c>
      <c r="AW390" s="5" t="str">
        <f ca="1">IF(B_MSK[[#This Row],[C_2]]="",IF(B_MSK[[#This Row],[B_2]]="",IF(B_MSK[[#This Row],[A_2]]="","",B_MSK[[#This Row],[A_2]]),B_MSK[[#This Row],[B_2]]),B_MSK[[#This Row],[C_2]])</f>
        <v>PCS</v>
      </c>
      <c r="AX390" s="2">
        <f ca="1">IF(ISNUMBER(B_MSK[[#This Row],[TANGGAL DATANG]]),B_MSK[[#This Row],[TANGGAL DATANG]],AX389)</f>
        <v>44940</v>
      </c>
      <c r="AY390" s="5" t="e">
        <f ca="1">IF(B_MSK[[#This Row],[DB_ROW]]="","",INDEX([3]!db[JENIS],B_MSK[[#This Row],[DB_ROW]]-1))</f>
        <v>#REF!</v>
      </c>
      <c r="AZ390" s="5">
        <f ca="1">IF(B_MSK[[#This Row],[A_1]]="","",B_MSK[[#This Row],[A_1]])*1</f>
        <v>120</v>
      </c>
      <c r="BA390" s="5" t="str">
        <f ca="1">IF(B_MSK[[#This Row],[//]]="","",INDEX(INDIRECT(DIR&amp;$2:$2),B_MSK[[#This Row],[//]]))</f>
        <v>ARTO MORO</v>
      </c>
      <c r="BB390" s="5" t="str">
        <f ca="1">CONCATENATE(B_MSK[[#This Row],[concat]],B_MSK[[#This Row],[HARGA_X]],B_MSK[[#This Row],[SAT]])</f>
        <v>gelzhixinrefillg30931520.83333333333LSN</v>
      </c>
    </row>
    <row r="391" spans="1:54" x14ac:dyDescent="0.25">
      <c r="A391" s="6" t="s">
        <v>128</v>
      </c>
      <c r="B391" s="5" t="str">
        <f ca="1">IF(B_MSK[[#This Row],[N_ID]]="","",INDEX(INDIRECT(DIR&amp;$2:$2),MATCH(B_MSK[[#This Row],[N_ID]],INDIRECT(DIR&amp;"!NOTA[ID_P]"),0)))</f>
        <v/>
      </c>
      <c r="C391" s="5" t="str">
        <f ca="1">IF(B_MSK[[#This Row],[//]]="","",HYPERLINK("["&amp;SUBSTITUTE(DIR,"'","")&amp;"]NOTA!D"&amp;B_MSK[[#This Row],[//]]+2,"&gt;"))</f>
        <v>&gt;</v>
      </c>
      <c r="D391" s="5" t="str">
        <f ca="1">IF(B_MSK[[#This Row],[N_ID]]="","",COUNTIF(INDIRECT(DIR&amp;"!NOTA[ID_H]"),B_MSK[[#This Row],[ID NOTA]]))</f>
        <v/>
      </c>
      <c r="E39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388</v>
      </c>
      <c r="F3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1" s="7" t="str">
        <f ca="1">IF(B_MSK[[#This Row],[stt]]="ada",INDEX([2]!db[NB BM],B_MSK[DB_ROW]-1),"")</f>
        <v>Gel Zhixin+Refill G-3112</v>
      </c>
      <c r="H391" s="7" t="str">
        <f ca="1">IF(B_MSK[[#This Row],[//]]="","",INDEX(INDIRECT(DIR&amp;$2:$2),B_MSK[[#This Row],[//]]))</f>
        <v>99 JAYA UTAMA</v>
      </c>
      <c r="I391" s="27" t="str">
        <f ca="1">IF(B_MSK[[#This Row],[//]]="","",INDEX(INDIRECT(DB_PATH&amp;$2:$2),B_MSK[[#This Row],[DB_ROW]]-1))</f>
        <v>120 LSN</v>
      </c>
      <c r="J391" s="5">
        <f ca="1">IF(B_MSK[[#This Row],[//]]="","",IF(INDEX(INDIRECT(DIR&amp;$2:$2),B_MSK[[#This Row],[//]])="","",INDEX(INDIRECT(DIR&amp;$2:$2),B_MSK[[#This Row],[//]])))</f>
        <v>1</v>
      </c>
      <c r="K391" s="5">
        <f ca="1">IF(B_MSK[[#This Row],[//]]="","",IF(INDEX(INDIRECT(DIR&amp;$2:$2),B_MSK[[#This Row],[//]])="","",INDEX(INDIRECT(DIR&amp;$2:$2),B_MSK[[#This Row],[//]])))</f>
        <v>120</v>
      </c>
      <c r="L391" s="5" t="str">
        <f ca="1">IF(B_MSK[[#This Row],[//]]="","",IF(INDEX(INDIRECT(DIR&amp;$2:$2),B_MSK[[#This Row],[//]])="","",INDEX(INDIRECT(DIR&amp;$2:$2),B_MSK[[#This Row],[//]])))</f>
        <v>LSN</v>
      </c>
      <c r="M391" s="13">
        <f ca="1">IF(B_MSK[[#This Row],[//]]="","",INDEX(INDIRECT(DIR&amp;$2:$2),B_MSK[[#This Row],[//]]))</f>
        <v>18250</v>
      </c>
      <c r="N391" s="13">
        <f ca="1">IF(OR(B_MSK[[#This Row],[//]]="",),"",INDEX(INDIRECT(DIR&amp;$2:$2),B_MSK[[#This Row],[//]]))</f>
        <v>2190000</v>
      </c>
      <c r="O391" s="3" t="str">
        <f ca="1">IF(B_MSK[[#This Row],[//]]="","",IF(INDEX(INDIRECT(DIR&amp;$2:$2),B_MSK[[#This Row],[//]])=0,"",INDEX(INDIRECT(DIR&amp;$2:$2),B_MSK[[#This Row],[//]])))</f>
        <v/>
      </c>
      <c r="P391" s="3" t="str">
        <f ca="1">IF(B_MSK[[#This Row],[//]]="","",IF(INDEX(INDIRECT(DIR&amp;$2:$2),B_MSK[[#This Row],[//]])=0,"",INDEX(INDIRECT(DIR&amp;$2:$2),B_MSK[[#This Row],[//]])))</f>
        <v/>
      </c>
      <c r="Q391" s="12">
        <f ca="1">IF(B_MSK[[#This Row],[//]]="","",INDEX(INDIRECT(DIR&amp;$2:$2),B_MSK[[#This Row],[//]]))</f>
        <v>2190000</v>
      </c>
      <c r="R39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9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91" s="37">
        <f ca="1">IF(B_MSK[[#This Row],[//]]="","",INDEX(INDIRECT(DIR&amp;$2:$2),B_MSK[[#This Row],[//]]))</f>
        <v>0</v>
      </c>
      <c r="U391" s="38">
        <f ca="1">IF(SUMIF(B_MSK[NAMA BARANG],B_MSK[[#This Row],[NAMA BARANG]],B_MSK[JMLH BRG])=0,"",SUMIF(B_MSK[NAMA BARANG],B_MSK[[#This Row],[NAMA BARANG]],B_MSK[C]))</f>
        <v>1</v>
      </c>
      <c r="V391" s="7" t="str">
        <f ca="1">IF(B_MSK[[#This Row],[//]]="","",INDEX(INDIRECT(DIR&amp;$2:$2),B_MSK[[#This Row],[//]]))</f>
        <v>GEL ZHIXIN + REFILL G-3112</v>
      </c>
      <c r="W391" s="7" t="str">
        <f ca="1">LOWER(SUBSTITUTE(SUBSTITUTE(SUBSTITUTE(SUBSTITUTE(SUBSTITUTE(SUBSTITUTE(SUBSTITUTE(SUBSTITUTE(SUBSTITUTE(B_MSK[[#This Row],[N.B.nota]]," ",""),"-",""),"(",""),")",""),".",""),",",""),"/",""),"""",""),"+",""))</f>
        <v>gelzhixinrefillg3112</v>
      </c>
      <c r="X391" s="5" t="str">
        <f ca="1">IF(B_MSK[[#This Row],[N.B.nota]]="","",IF(MATCH(B_MSK[[#This Row],[concat]],[2]!db[NB NOTA_C],0)&gt;0,"ada",0))</f>
        <v>ada</v>
      </c>
      <c r="Y391" s="5" t="str">
        <f ca="1">IF(B_MSK[[#This Row],[N.B.nota]]="","",ADDRESS(ROW(B_MSK[QB]),COLUMN(B_MSK[QB]))&amp;":"&amp;ADDRESS(ROW(),COLUMN(B_MSK[QB])))</f>
        <v>$D$4:$D$391</v>
      </c>
      <c r="Z391" s="5">
        <f ca="1">IF(B_MSK[[#This Row],[concat]]="","",MATCH(B_MSK[[#This Row],[concat]],[2]!db[NB NOTA_C],0)+1)</f>
        <v>904</v>
      </c>
      <c r="AA391" s="5" t="str">
        <f ca="1">IF(B_MSK[[#This Row],[//]]="","",HYPERLINK("[D:\kerja\BANK EXP\BARU\DB.XLSX]DB!e"&amp;B_MSK[[#This Row],[DB_ROW]],"&gt;"))</f>
        <v>&gt;</v>
      </c>
      <c r="AB391" s="30" t="str">
        <f ca="1">MID(B_MSK[[#This Row],[/ STN_1]],FIND(" ",B_MSK[[#This Row],[/ STN_1]])+1,LEN(B_MSK[[#This Row],[/ STN_1]]))</f>
        <v>LSN</v>
      </c>
      <c r="AC391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9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9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1" s="15" t="str">
        <f ca="1">IF(B_MSK[[#This Row],[HARGA_2]]="","",IF(MID(B_MSK[[#This Row],[/ STN_2]],FIND(" ",B_MSK[[#This Row],[/ STN_2]])+1,LEN(B_MSK[[#This Row],[/ STN_2]]))="LSN",B_MSK[[#This Row],[HARGA_2]]/12,""))</f>
        <v/>
      </c>
      <c r="AH391" s="7" t="str">
        <f ca="1">IF(B_MSK[[#This Row],[HARGA_3]]="","","/ "&amp;"PCS")</f>
        <v/>
      </c>
      <c r="AI391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9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1" s="5" t="str">
        <f ca="1">IF(B_MSK[[#This Row],[//]]="","",SUBSTITUTE(SUBSTITUTE(SUBSTITUTE(B_MSK[[#This Row],[QTY/ CTN]]," ","_",2),"(",""),")","")&amp;"_")</f>
        <v>120 LSN_</v>
      </c>
      <c r="AL391" s="5">
        <f ca="1">IF(B_MSK[[#This Row],[A_B]]="","",SEARCH("_",B_MSK[[#This Row],[A_B]]))</f>
        <v>8</v>
      </c>
      <c r="AM391" s="5">
        <f ca="1">IF(B_MSK[[#This Row],[A_B]]="","",LEN(B_MSK[[#This Row],[A_B]]))</f>
        <v>8</v>
      </c>
      <c r="AN391" s="5" t="str">
        <f ca="1">IF(B_MSK[[#This Row],[A_B]]="","",LEFT(B_MSK[[#This Row],[QTY/ CTN]],B_MSK[[#This Row],[A_B_1]]))</f>
        <v>120 LSN</v>
      </c>
      <c r="AO391" s="5" t="str">
        <f ca="1">IF(B_MSK[[#This Row],[A_B]]="","",LEFT(B_MSK[[#This Row],[A_]],SEARCH(" ",B_MSK[[#This Row],[A_]])-1))</f>
        <v>120</v>
      </c>
      <c r="AP391" s="5" t="str">
        <f ca="1">IF(B_MSK[[#This Row],[A_B]]="","",RIGHT(B_MSK[[#This Row],[A_]],LEN(B_MSK[[#This Row],[A_]])-SEARCH(" ",B_MSK[[#This Row],[A_]])))</f>
        <v>LSN</v>
      </c>
      <c r="AQ3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1" s="5" t="str">
        <f ca="1">IF(B_MSK[[#This Row],[B_]]="","",LEFT(B_MSK[[#This Row],[B_]],SEARCH(" ",B_MSK[[#This Row],[B_]])))</f>
        <v xml:space="preserve">12 </v>
      </c>
      <c r="AS391" s="5" t="str">
        <f ca="1">IF(B_MSK[[#This Row],[B_]]="","",RIGHT(B_MSK[[#This Row],[B_]],LEN(B_MSK[[#This Row],[B_]])-SEARCH(" ",B_MSK[[#This Row],[B_]])))</f>
        <v>PCS</v>
      </c>
      <c r="AT391" s="5" t="str">
        <f ca="1">IF(B_MSK[[#This Row],[B_2]]="LSN",12,"")</f>
        <v/>
      </c>
      <c r="AU391" s="5" t="str">
        <f ca="1">IF(B_MSK[[#This Row],[C_1]]="","","PCS")</f>
        <v/>
      </c>
      <c r="AV391" s="5">
        <f ca="1">IF(B_MSK[[#This Row],[A_1]]="","",B_MSK[[#This Row],[A_1]]*IF(B_MSK[[#This Row],[B_1]]="",1,B_MSK[[#This Row],[B_1]])*IF(B_MSK[[#This Row],[C_1]]="",1,B_MSK[[#This Row],[C_1]]))</f>
        <v>1440</v>
      </c>
      <c r="AW391" s="5" t="str">
        <f ca="1">IF(B_MSK[[#This Row],[C_2]]="",IF(B_MSK[[#This Row],[B_2]]="",IF(B_MSK[[#This Row],[A_2]]="","",B_MSK[[#This Row],[A_2]]),B_MSK[[#This Row],[B_2]]),B_MSK[[#This Row],[C_2]])</f>
        <v>PCS</v>
      </c>
      <c r="AX391" s="2">
        <f ca="1">IF(ISNUMBER(B_MSK[[#This Row],[TANGGAL DATANG]]),B_MSK[[#This Row],[TANGGAL DATANG]],AX390)</f>
        <v>44940</v>
      </c>
      <c r="AY391" s="5" t="e">
        <f ca="1">IF(B_MSK[[#This Row],[DB_ROW]]="","",INDEX([3]!db[JENIS],B_MSK[[#This Row],[DB_ROW]]-1))</f>
        <v>#REF!</v>
      </c>
      <c r="AZ391" s="5">
        <f ca="1">IF(B_MSK[[#This Row],[A_1]]="","",B_MSK[[#This Row],[A_1]])*1</f>
        <v>120</v>
      </c>
      <c r="BA391" s="5" t="str">
        <f ca="1">IF(B_MSK[[#This Row],[//]]="","",INDEX(INDIRECT(DIR&amp;$2:$2),B_MSK[[#This Row],[//]]))</f>
        <v>ARTO MORO</v>
      </c>
      <c r="BB391" s="5" t="str">
        <f ca="1">CONCATENATE(B_MSK[[#This Row],[concat]],B_MSK[[#This Row],[HARGA_X]],B_MSK[[#This Row],[SAT]])</f>
        <v>gelzhixinrefillg31121520.83333333333LSN</v>
      </c>
    </row>
    <row r="392" spans="1:54" x14ac:dyDescent="0.25">
      <c r="A392" s="6" t="s">
        <v>128</v>
      </c>
      <c r="B392" s="5" t="str">
        <f ca="1">IF(B_MSK[[#This Row],[N_ID]]="","",INDEX(INDIRECT(DIR&amp;$2:$2),MATCH(B_MSK[[#This Row],[N_ID]],INDIRECT(DIR&amp;"!NOTA[ID_P]"),0)))</f>
        <v/>
      </c>
      <c r="C392" s="5" t="str">
        <f ca="1">IF(B_MSK[[#This Row],[//]]="","",HYPERLINK("["&amp;SUBSTITUTE(DIR,"'","")&amp;"]NOTA!D"&amp;B_MSK[[#This Row],[//]]+2,"&gt;"))</f>
        <v/>
      </c>
      <c r="D392" s="5" t="str">
        <f ca="1">IF(B_MSK[[#This Row],[N_ID]]="","",COUNTIF(INDIRECT(DIR&amp;"!NOTA[ID_H]"),B_MSK[[#This Row],[ID NOTA]]))</f>
        <v/>
      </c>
      <c r="E3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2" s="7" t="str">
        <f ca="1">IF(B_MSK[[#This Row],[stt]]="ada",INDEX([2]!db[NB BM],B_MSK[DB_ROW]-1),"")</f>
        <v/>
      </c>
      <c r="H392" s="7" t="str">
        <f ca="1">IF(B_MSK[[#This Row],[//]]="","",INDEX(INDIRECT(DIR&amp;$2:$2),B_MSK[[#This Row],[//]]))</f>
        <v/>
      </c>
      <c r="I392" s="27" t="str">
        <f ca="1">IF(B_MSK[[#This Row],[//]]="","",INDEX(INDIRECT(DB_PATH&amp;$2:$2),B_MSK[[#This Row],[DB_ROW]]-1))</f>
        <v/>
      </c>
      <c r="J392" s="5" t="str">
        <f ca="1">IF(B_MSK[[#This Row],[//]]="","",IF(INDEX(INDIRECT(DIR&amp;$2:$2),B_MSK[[#This Row],[//]])="","",INDEX(INDIRECT(DIR&amp;$2:$2),B_MSK[[#This Row],[//]])))</f>
        <v/>
      </c>
      <c r="K392" s="5" t="str">
        <f ca="1">IF(B_MSK[[#This Row],[//]]="","",IF(INDEX(INDIRECT(DIR&amp;$2:$2),B_MSK[[#This Row],[//]])="","",INDEX(INDIRECT(DIR&amp;$2:$2),B_MSK[[#This Row],[//]])))</f>
        <v/>
      </c>
      <c r="L392" s="5" t="str">
        <f ca="1">IF(B_MSK[[#This Row],[//]]="","",IF(INDEX(INDIRECT(DIR&amp;$2:$2),B_MSK[[#This Row],[//]])="","",INDEX(INDIRECT(DIR&amp;$2:$2),B_MSK[[#This Row],[//]])))</f>
        <v/>
      </c>
      <c r="M392" s="13" t="str">
        <f ca="1">IF(B_MSK[[#This Row],[//]]="","",INDEX(INDIRECT(DIR&amp;$2:$2),B_MSK[[#This Row],[//]]))</f>
        <v/>
      </c>
      <c r="N392" s="13" t="str">
        <f ca="1">IF(OR(B_MSK[[#This Row],[//]]="",),"",INDEX(INDIRECT(DIR&amp;$2:$2),B_MSK[[#This Row],[//]]))</f>
        <v/>
      </c>
      <c r="O392" s="3" t="str">
        <f ca="1">IF(B_MSK[[#This Row],[//]]="","",IF(INDEX(INDIRECT(DIR&amp;$2:$2),B_MSK[[#This Row],[//]])=0,"",INDEX(INDIRECT(DIR&amp;$2:$2),B_MSK[[#This Row],[//]])))</f>
        <v/>
      </c>
      <c r="P392" s="3" t="str">
        <f ca="1">IF(B_MSK[[#This Row],[//]]="","",IF(INDEX(INDIRECT(DIR&amp;$2:$2),B_MSK[[#This Row],[//]])=0,"",INDEX(INDIRECT(DIR&amp;$2:$2),B_MSK[[#This Row],[//]])))</f>
        <v/>
      </c>
      <c r="Q392" s="12" t="str">
        <f ca="1">IF(B_MSK[[#This Row],[//]]="","",INDEX(INDIRECT(DIR&amp;$2:$2),B_MSK[[#This Row],[//]]))</f>
        <v/>
      </c>
      <c r="R3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2" s="37" t="str">
        <f ca="1">IF(B_MSK[[#This Row],[//]]="","",INDEX(INDIRECT(DIR&amp;$2:$2),B_MSK[[#This Row],[//]]))</f>
        <v/>
      </c>
      <c r="U392" s="38" t="str">
        <f ca="1">IF(SUMIF(B_MSK[NAMA BARANG],B_MSK[[#This Row],[NAMA BARANG]],B_MSK[JMLH BRG])=0,"",SUMIF(B_MSK[NAMA BARANG],B_MSK[[#This Row],[NAMA BARANG]],B_MSK[C]))</f>
        <v/>
      </c>
      <c r="V392" s="7" t="str">
        <f ca="1">IF(B_MSK[[#This Row],[//]]="","",INDEX(INDIRECT(DIR&amp;$2:$2),B_MSK[[#This Row],[//]]))</f>
        <v/>
      </c>
      <c r="W3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2" s="5" t="str">
        <f ca="1">IF(B_MSK[[#This Row],[N.B.nota]]="","",IF(MATCH(B_MSK[[#This Row],[concat]],[2]!db[NB NOTA_C],0)&gt;0,"ada",0))</f>
        <v/>
      </c>
      <c r="Y392" s="5" t="str">
        <f ca="1">IF(B_MSK[[#This Row],[N.B.nota]]="","",ADDRESS(ROW(B_MSK[QB]),COLUMN(B_MSK[QB]))&amp;":"&amp;ADDRESS(ROW(),COLUMN(B_MSK[QB])))</f>
        <v/>
      </c>
      <c r="Z392" s="5" t="str">
        <f ca="1">IF(B_MSK[[#This Row],[concat]]="","",MATCH(B_MSK[[#This Row],[concat]],[2]!db[NB NOTA_C],0)+1)</f>
        <v/>
      </c>
      <c r="AA392" s="5" t="str">
        <f ca="1">IF(B_MSK[[#This Row],[//]]="","",HYPERLINK("[D:\kerja\BANK EXP\BARU\DB.XLSX]DB!e"&amp;B_MSK[[#This Row],[DB_ROW]],"&gt;"))</f>
        <v/>
      </c>
      <c r="AB392" s="30" t="e">
        <f ca="1">MID(B_MSK[[#This Row],[/ STN_1]],FIND(" ",B_MSK[[#This Row],[/ STN_1]])+1,LEN(B_MSK[[#This Row],[/ STN_1]]))</f>
        <v>#VALUE!</v>
      </c>
      <c r="AC3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2" s="15" t="str">
        <f ca="1">IF(B_MSK[[#This Row],[HARGA_2]]="","",IF(MID(B_MSK[[#This Row],[/ STN_2]],FIND(" ",B_MSK[[#This Row],[/ STN_2]])+1,LEN(B_MSK[[#This Row],[/ STN_2]]))="LSN",B_MSK[[#This Row],[HARGA_2]]/12,""))</f>
        <v/>
      </c>
      <c r="AH392" s="7" t="str">
        <f ca="1">IF(B_MSK[[#This Row],[HARGA_3]]="","","/ "&amp;"PCS")</f>
        <v/>
      </c>
      <c r="AI392" s="15" t="str">
        <f ca="1">IF(B_MSK[[#This Row],[HARGA_3]]="",IF(B_MSK[[#This Row],[HARGA_2]]="",IF(B_MSK[[#This Row],[HARGA_1]]="","",B_MSK[[#This Row],[HARGA_1]]),B_MSK[[#This Row],[HARGA_2]]),B_MSK[[#This Row],[HARGA_3]])</f>
        <v/>
      </c>
      <c r="AJ392" s="15" t="str">
        <f ca="1">IF(B_MSK[[#This Row],[/ STN_3]]="",IF(B_MSK[[#This Row],[/ STN_2]]="",IF(B_MSK[[#This Row],[/ STN_1]]="","",B_MSK[[#This Row],[/ STN_1]]),B_MSK[[#This Row],[/ STN_2]]),B_MSK[[#This Row],[/ STN_3]])</f>
        <v/>
      </c>
      <c r="AK392" s="5" t="str">
        <f ca="1">IF(B_MSK[[#This Row],[//]]="","",SUBSTITUTE(SUBSTITUTE(SUBSTITUTE(B_MSK[[#This Row],[QTY/ CTN]]," ","_",2),"(",""),")","")&amp;"_")</f>
        <v/>
      </c>
      <c r="AL392" s="5" t="str">
        <f ca="1">IF(B_MSK[[#This Row],[A_B]]="","",SEARCH("_",B_MSK[[#This Row],[A_B]]))</f>
        <v/>
      </c>
      <c r="AM392" s="5" t="str">
        <f ca="1">IF(B_MSK[[#This Row],[A_B]]="","",LEN(B_MSK[[#This Row],[A_B]]))</f>
        <v/>
      </c>
      <c r="AN392" s="5" t="str">
        <f ca="1">IF(B_MSK[[#This Row],[A_B]]="","",LEFT(B_MSK[[#This Row],[QTY/ CTN]],B_MSK[[#This Row],[A_B_1]]))</f>
        <v/>
      </c>
      <c r="AO392" s="5" t="str">
        <f ca="1">IF(B_MSK[[#This Row],[A_B]]="","",LEFT(B_MSK[[#This Row],[A_]],SEARCH(" ",B_MSK[[#This Row],[A_]])-1))</f>
        <v/>
      </c>
      <c r="AP392" s="5" t="str">
        <f ca="1">IF(B_MSK[[#This Row],[A_B]]="","",RIGHT(B_MSK[[#This Row],[A_]],LEN(B_MSK[[#This Row],[A_]])-SEARCH(" ",B_MSK[[#This Row],[A_]])))</f>
        <v/>
      </c>
      <c r="AQ3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2" s="5" t="str">
        <f ca="1">IF(B_MSK[[#This Row],[B_]]="","",LEFT(B_MSK[[#This Row],[B_]],SEARCH(" ",B_MSK[[#This Row],[B_]])))</f>
        <v/>
      </c>
      <c r="AS392" s="5" t="str">
        <f ca="1">IF(B_MSK[[#This Row],[B_]]="","",RIGHT(B_MSK[[#This Row],[B_]],LEN(B_MSK[[#This Row],[B_]])-SEARCH(" ",B_MSK[[#This Row],[B_]])))</f>
        <v/>
      </c>
      <c r="AT392" s="5" t="str">
        <f ca="1">IF(B_MSK[[#This Row],[B_2]]="LSN",12,"")</f>
        <v/>
      </c>
      <c r="AU392" s="5" t="str">
        <f ca="1">IF(B_MSK[[#This Row],[C_1]]="","","PCS")</f>
        <v/>
      </c>
      <c r="AV392" s="5" t="str">
        <f ca="1">IF(B_MSK[[#This Row],[A_1]]="","",B_MSK[[#This Row],[A_1]]*IF(B_MSK[[#This Row],[B_1]]="",1,B_MSK[[#This Row],[B_1]])*IF(B_MSK[[#This Row],[C_1]]="",1,B_MSK[[#This Row],[C_1]]))</f>
        <v/>
      </c>
      <c r="AW392" s="5" t="str">
        <f ca="1">IF(B_MSK[[#This Row],[C_2]]="",IF(B_MSK[[#This Row],[B_2]]="",IF(B_MSK[[#This Row],[A_2]]="","",B_MSK[[#This Row],[A_2]]),B_MSK[[#This Row],[B_2]]),B_MSK[[#This Row],[C_2]])</f>
        <v/>
      </c>
      <c r="AX392" s="2">
        <f ca="1">IF(ISNUMBER(B_MSK[[#This Row],[TANGGAL DATANG]]),B_MSK[[#This Row],[TANGGAL DATANG]],AX391)</f>
        <v>44940</v>
      </c>
      <c r="AY392" s="5" t="str">
        <f ca="1">IF(B_MSK[[#This Row],[DB_ROW]]="","",INDEX([3]!db[JENIS],B_MSK[[#This Row],[DB_ROW]]-1))</f>
        <v/>
      </c>
      <c r="AZ392" s="5" t="e">
        <f ca="1">IF(B_MSK[[#This Row],[A_1]]="","",B_MSK[[#This Row],[A_1]])*1</f>
        <v>#VALUE!</v>
      </c>
      <c r="BA392" s="5" t="str">
        <f ca="1">IF(B_MSK[[#This Row],[//]]="","",INDEX(INDIRECT(DIR&amp;$2:$2),B_MSK[[#This Row],[//]]))</f>
        <v/>
      </c>
      <c r="BB392" s="5" t="str">
        <f ca="1">CONCATENATE(B_MSK[[#This Row],[concat]],B_MSK[[#This Row],[HARGA_X]],B_MSK[[#This Row],[SAT]])</f>
        <v/>
      </c>
    </row>
    <row r="393" spans="1:54" x14ac:dyDescent="0.25">
      <c r="A393" s="6" t="s">
        <v>288</v>
      </c>
      <c r="B393" s="5">
        <f ca="1">IF(B_MSK[[#This Row],[N_ID]]="","",INDEX(INDIRECT(DIR&amp;$2:$2),MATCH(B_MSK[[#This Row],[N_ID]],INDIRECT(DIR&amp;"!NOTA[ID_P]"),0)))</f>
        <v>76</v>
      </c>
      <c r="C393" s="5" t="str">
        <f ca="1">IF(B_MSK[[#This Row],[//]]="","",HYPERLINK("["&amp;SUBSTITUTE(DIR,"'","")&amp;"]NOTA!D"&amp;B_MSK[[#This Row],[//]]+2,"&gt;"))</f>
        <v>&gt;</v>
      </c>
      <c r="D393" s="5">
        <f ca="1">IF(B_MSK[[#This Row],[N_ID]]="","",COUNTIF(INDIRECT(DIR&amp;"!NOTA[ID_H]"),B_MSK[[#This Row],[ID NOTA]]))</f>
        <v>17</v>
      </c>
      <c r="E3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390</v>
      </c>
      <c r="F3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3" s="7" t="str">
        <f ca="1">IF(B_MSK[[#This Row],[stt]]="ada",INDEX([2]!db[NB BM],B_MSK[DB_ROW]-1),"")</f>
        <v>Gel Pen Zhixin + Refill G-5002</v>
      </c>
      <c r="H393" s="7" t="str">
        <f ca="1">IF(B_MSK[[#This Row],[//]]="","",INDEX(INDIRECT(DIR&amp;$2:$2),B_MSK[[#This Row],[//]]))</f>
        <v>DB STATIONERY</v>
      </c>
      <c r="I393" s="27" t="str">
        <f ca="1">IF(B_MSK[[#This Row],[//]]="","",INDEX(INDIRECT(DB_PATH&amp;$2:$2),B_MSK[[#This Row],[DB_ROW]]-1))</f>
        <v>120 LSN</v>
      </c>
      <c r="J393" s="5">
        <f ca="1">IF(B_MSK[[#This Row],[//]]="","",IF(INDEX(INDIRECT(DIR&amp;$2:$2),B_MSK[[#This Row],[//]])="","",INDEX(INDIRECT(DIR&amp;$2:$2),B_MSK[[#This Row],[//]])))</f>
        <v>1</v>
      </c>
      <c r="K393" s="5">
        <f ca="1">IF(B_MSK[[#This Row],[//]]="","",IF(INDEX(INDIRECT(DIR&amp;$2:$2),B_MSK[[#This Row],[//]])="","",INDEX(INDIRECT(DIR&amp;$2:$2),B_MSK[[#This Row],[//]])))</f>
        <v>120</v>
      </c>
      <c r="L393" s="5" t="str">
        <f ca="1">IF(B_MSK[[#This Row],[//]]="","",IF(INDEX(INDIRECT(DIR&amp;$2:$2),B_MSK[[#This Row],[//]])="","",INDEX(INDIRECT(DIR&amp;$2:$2),B_MSK[[#This Row],[//]])))</f>
        <v>LSN</v>
      </c>
      <c r="M393" s="13">
        <f ca="1">IF(B_MSK[[#This Row],[//]]="","",INDEX(INDIRECT(DIR&amp;$2:$2),B_MSK[[#This Row],[//]]))</f>
        <v>18250</v>
      </c>
      <c r="N393" s="13">
        <f ca="1">IF(OR(B_MSK[[#This Row],[//]]="",),"",INDEX(INDIRECT(DIR&amp;$2:$2),B_MSK[[#This Row],[//]]))</f>
        <v>2190000</v>
      </c>
      <c r="O393" s="3" t="str">
        <f ca="1">IF(B_MSK[[#This Row],[//]]="","",IF(INDEX(INDIRECT(DIR&amp;$2:$2),B_MSK[[#This Row],[//]])=0,"",INDEX(INDIRECT(DIR&amp;$2:$2),B_MSK[[#This Row],[//]])))</f>
        <v/>
      </c>
      <c r="P393" s="3" t="str">
        <f ca="1">IF(B_MSK[[#This Row],[//]]="","",IF(INDEX(INDIRECT(DIR&amp;$2:$2),B_MSK[[#This Row],[//]])=0,"",INDEX(INDIRECT(DIR&amp;$2:$2),B_MSK[[#This Row],[//]])))</f>
        <v/>
      </c>
      <c r="Q393" s="12">
        <f ca="1">IF(B_MSK[[#This Row],[//]]="","",INDEX(INDIRECT(DIR&amp;$2:$2),B_MSK[[#This Row],[//]]))</f>
        <v>2190000</v>
      </c>
      <c r="R3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3" s="37">
        <f ca="1">IF(B_MSK[[#This Row],[//]]="","",INDEX(INDIRECT(DIR&amp;$2:$2),B_MSK[[#This Row],[//]]))</f>
        <v>0</v>
      </c>
      <c r="U393" s="38">
        <f ca="1">IF(SUMIF(B_MSK[NAMA BARANG],B_MSK[[#This Row],[NAMA BARANG]],B_MSK[JMLH BRG])=0,"",SUMIF(B_MSK[NAMA BARANG],B_MSK[[#This Row],[NAMA BARANG]],B_MSK[C]))</f>
        <v>1</v>
      </c>
      <c r="V393" s="7" t="str">
        <f ca="1">IF(B_MSK[[#This Row],[//]]="","",INDEX(INDIRECT(DIR&amp;$2:$2),B_MSK[[#This Row],[//]]))</f>
        <v>GEL ZHIXIN + REFILL G-5002</v>
      </c>
      <c r="W393" s="7" t="str">
        <f ca="1">LOWER(SUBSTITUTE(SUBSTITUTE(SUBSTITUTE(SUBSTITUTE(SUBSTITUTE(SUBSTITUTE(SUBSTITUTE(SUBSTITUTE(SUBSTITUTE(B_MSK[[#This Row],[N.B.nota]]," ",""),"-",""),"(",""),")",""),".",""),",",""),"/",""),"""",""),"+",""))</f>
        <v>gelzhixinrefillg5002</v>
      </c>
      <c r="X393" s="5" t="str">
        <f ca="1">IF(B_MSK[[#This Row],[N.B.nota]]="","",IF(MATCH(B_MSK[[#This Row],[concat]],[2]!db[NB NOTA_C],0)&gt;0,"ada",0))</f>
        <v>ada</v>
      </c>
      <c r="Y393" s="5" t="str">
        <f ca="1">IF(B_MSK[[#This Row],[N.B.nota]]="","",ADDRESS(ROW(B_MSK[QB]),COLUMN(B_MSK[QB]))&amp;":"&amp;ADDRESS(ROW(),COLUMN(B_MSK[QB])))</f>
        <v>$D$4:$D$393</v>
      </c>
      <c r="Z393" s="5">
        <f ca="1">IF(B_MSK[[#This Row],[concat]]="","",MATCH(B_MSK[[#This Row],[concat]],[2]!db[NB NOTA_C],0)+1)</f>
        <v>2235</v>
      </c>
      <c r="AA393" s="5" t="str">
        <f ca="1">IF(B_MSK[[#This Row],[//]]="","",HYPERLINK("[D:\kerja\BANK EXP\BARU\DB.XLSX]DB!e"&amp;B_MSK[[#This Row],[DB_ROW]],"&gt;"))</f>
        <v>&gt;</v>
      </c>
      <c r="AB393" s="30" t="str">
        <f ca="1">MID(B_MSK[[#This Row],[/ STN_1]],FIND(" ",B_MSK[[#This Row],[/ STN_1]])+1,LEN(B_MSK[[#This Row],[/ STN_1]]))</f>
        <v>LSN</v>
      </c>
      <c r="AC393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9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9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3" s="15" t="str">
        <f ca="1">IF(B_MSK[[#This Row],[HARGA_2]]="","",IF(MID(B_MSK[[#This Row],[/ STN_2]],FIND(" ",B_MSK[[#This Row],[/ STN_2]])+1,LEN(B_MSK[[#This Row],[/ STN_2]]))="LSN",B_MSK[[#This Row],[HARGA_2]]/12,""))</f>
        <v/>
      </c>
      <c r="AH393" s="7" t="str">
        <f ca="1">IF(B_MSK[[#This Row],[HARGA_3]]="","","/ "&amp;"PCS")</f>
        <v/>
      </c>
      <c r="AI393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9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3" s="5" t="str">
        <f ca="1">IF(B_MSK[[#This Row],[//]]="","",SUBSTITUTE(SUBSTITUTE(SUBSTITUTE(B_MSK[[#This Row],[QTY/ CTN]]," ","_",2),"(",""),")","")&amp;"_")</f>
        <v>120 LSN_</v>
      </c>
      <c r="AL393" s="5">
        <f ca="1">IF(B_MSK[[#This Row],[A_B]]="","",SEARCH("_",B_MSK[[#This Row],[A_B]]))</f>
        <v>8</v>
      </c>
      <c r="AM393" s="5">
        <f ca="1">IF(B_MSK[[#This Row],[A_B]]="","",LEN(B_MSK[[#This Row],[A_B]]))</f>
        <v>8</v>
      </c>
      <c r="AN393" s="5" t="str">
        <f ca="1">IF(B_MSK[[#This Row],[A_B]]="","",LEFT(B_MSK[[#This Row],[QTY/ CTN]],B_MSK[[#This Row],[A_B_1]]))</f>
        <v>120 LSN</v>
      </c>
      <c r="AO393" s="5" t="str">
        <f ca="1">IF(B_MSK[[#This Row],[A_B]]="","",LEFT(B_MSK[[#This Row],[A_]],SEARCH(" ",B_MSK[[#This Row],[A_]])-1))</f>
        <v>120</v>
      </c>
      <c r="AP393" s="5" t="str">
        <f ca="1">IF(B_MSK[[#This Row],[A_B]]="","",RIGHT(B_MSK[[#This Row],[A_]],LEN(B_MSK[[#This Row],[A_]])-SEARCH(" ",B_MSK[[#This Row],[A_]])))</f>
        <v>LSN</v>
      </c>
      <c r="AQ3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3" s="5" t="str">
        <f ca="1">IF(B_MSK[[#This Row],[B_]]="","",LEFT(B_MSK[[#This Row],[B_]],SEARCH(" ",B_MSK[[#This Row],[B_]])))</f>
        <v xml:space="preserve">12 </v>
      </c>
      <c r="AS393" s="5" t="str">
        <f ca="1">IF(B_MSK[[#This Row],[B_]]="","",RIGHT(B_MSK[[#This Row],[B_]],LEN(B_MSK[[#This Row],[B_]])-SEARCH(" ",B_MSK[[#This Row],[B_]])))</f>
        <v>PCS</v>
      </c>
      <c r="AT393" s="5" t="str">
        <f ca="1">IF(B_MSK[[#This Row],[B_2]]="LSN",12,"")</f>
        <v/>
      </c>
      <c r="AU393" s="5" t="str">
        <f ca="1">IF(B_MSK[[#This Row],[C_1]]="","","PCS")</f>
        <v/>
      </c>
      <c r="AV393" s="5">
        <f ca="1">IF(B_MSK[[#This Row],[A_1]]="","",B_MSK[[#This Row],[A_1]]*IF(B_MSK[[#This Row],[B_1]]="",1,B_MSK[[#This Row],[B_1]])*IF(B_MSK[[#This Row],[C_1]]="",1,B_MSK[[#This Row],[C_1]]))</f>
        <v>1440</v>
      </c>
      <c r="AW393" s="5" t="str">
        <f ca="1">IF(B_MSK[[#This Row],[C_2]]="",IF(B_MSK[[#This Row],[B_2]]="",IF(B_MSK[[#This Row],[A_2]]="","",B_MSK[[#This Row],[A_2]]),B_MSK[[#This Row],[B_2]]),B_MSK[[#This Row],[C_2]])</f>
        <v>PCS</v>
      </c>
      <c r="AX393" s="2">
        <f ca="1">IF(ISNUMBER(B_MSK[[#This Row],[TANGGAL DATANG]]),B_MSK[[#This Row],[TANGGAL DATANG]],AX392)</f>
        <v>44940</v>
      </c>
      <c r="AY393" s="5" t="e">
        <f ca="1">IF(B_MSK[[#This Row],[DB_ROW]]="","",INDEX([3]!db[JENIS],B_MSK[[#This Row],[DB_ROW]]-1))</f>
        <v>#REF!</v>
      </c>
      <c r="AZ393" s="5">
        <f ca="1">IF(B_MSK[[#This Row],[A_1]]="","",B_MSK[[#This Row],[A_1]])*1</f>
        <v>120</v>
      </c>
      <c r="BA393" s="5" t="str">
        <f ca="1">IF(B_MSK[[#This Row],[//]]="","",INDEX(INDIRECT(DIR&amp;$2:$2),B_MSK[[#This Row],[//]]))</f>
        <v>UNTANA</v>
      </c>
      <c r="BB393" s="5" t="str">
        <f ca="1">CONCATENATE(B_MSK[[#This Row],[concat]],B_MSK[[#This Row],[HARGA_X]],B_MSK[[#This Row],[SAT]])</f>
        <v>gelzhixinrefillg50021520.83333333333LSN</v>
      </c>
    </row>
    <row r="394" spans="1:54" x14ac:dyDescent="0.25">
      <c r="A394" s="6" t="s">
        <v>128</v>
      </c>
      <c r="B394" s="5" t="str">
        <f ca="1">IF(B_MSK[[#This Row],[N_ID]]="","",INDEX(INDIRECT(DIR&amp;$2:$2),MATCH(B_MSK[[#This Row],[N_ID]],INDIRECT(DIR&amp;"!NOTA[ID_P]"),0)))</f>
        <v/>
      </c>
      <c r="C394" s="5" t="str">
        <f ca="1">IF(B_MSK[[#This Row],[//]]="","",HYPERLINK("["&amp;SUBSTITUTE(DIR,"'","")&amp;"]NOTA!D"&amp;B_MSK[[#This Row],[//]]+2,"&gt;"))</f>
        <v>&gt;</v>
      </c>
      <c r="D394" s="5" t="str">
        <f ca="1">IF(B_MSK[[#This Row],[N_ID]]="","",COUNTIF(INDIRECT(DIR&amp;"!NOTA[ID_H]"),B_MSK[[#This Row],[ID NOTA]]))</f>
        <v/>
      </c>
      <c r="E3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391</v>
      </c>
      <c r="F3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4" s="7" t="str">
        <f ca="1">IF(B_MSK[[#This Row],[stt]]="ada",INDEX([2]!db[NB BM],B_MSK[DB_ROW]-1),"")</f>
        <v>Gel Zhixin + Refill G-3137</v>
      </c>
      <c r="H394" s="7" t="str">
        <f ca="1">IF(B_MSK[[#This Row],[//]]="","",INDEX(INDIRECT(DIR&amp;$2:$2),B_MSK[[#This Row],[//]]))</f>
        <v>DB STATIONERY</v>
      </c>
      <c r="I394" s="27" t="str">
        <f ca="1">IF(B_MSK[[#This Row],[//]]="","",INDEX(INDIRECT(DB_PATH&amp;$2:$2),B_MSK[[#This Row],[DB_ROW]]-1))</f>
        <v>120 LSN</v>
      </c>
      <c r="J394" s="5">
        <f ca="1">IF(B_MSK[[#This Row],[//]]="","",IF(INDEX(INDIRECT(DIR&amp;$2:$2),B_MSK[[#This Row],[//]])="","",INDEX(INDIRECT(DIR&amp;$2:$2),B_MSK[[#This Row],[//]])))</f>
        <v>1</v>
      </c>
      <c r="K394" s="5">
        <f ca="1">IF(B_MSK[[#This Row],[//]]="","",IF(INDEX(INDIRECT(DIR&amp;$2:$2),B_MSK[[#This Row],[//]])="","",INDEX(INDIRECT(DIR&amp;$2:$2),B_MSK[[#This Row],[//]])))</f>
        <v>120</v>
      </c>
      <c r="L394" s="5" t="str">
        <f ca="1">IF(B_MSK[[#This Row],[//]]="","",IF(INDEX(INDIRECT(DIR&amp;$2:$2),B_MSK[[#This Row],[//]])="","",INDEX(INDIRECT(DIR&amp;$2:$2),B_MSK[[#This Row],[//]])))</f>
        <v>LSN</v>
      </c>
      <c r="M394" s="13">
        <f ca="1">IF(B_MSK[[#This Row],[//]]="","",INDEX(INDIRECT(DIR&amp;$2:$2),B_MSK[[#This Row],[//]]))</f>
        <v>18250</v>
      </c>
      <c r="N394" s="13">
        <f ca="1">IF(OR(B_MSK[[#This Row],[//]]="",),"",INDEX(INDIRECT(DIR&amp;$2:$2),B_MSK[[#This Row],[//]]))</f>
        <v>2190000</v>
      </c>
      <c r="O394" s="3" t="str">
        <f ca="1">IF(B_MSK[[#This Row],[//]]="","",IF(INDEX(INDIRECT(DIR&amp;$2:$2),B_MSK[[#This Row],[//]])=0,"",INDEX(INDIRECT(DIR&amp;$2:$2),B_MSK[[#This Row],[//]])))</f>
        <v/>
      </c>
      <c r="P394" s="3" t="str">
        <f ca="1">IF(B_MSK[[#This Row],[//]]="","",IF(INDEX(INDIRECT(DIR&amp;$2:$2),B_MSK[[#This Row],[//]])=0,"",INDEX(INDIRECT(DIR&amp;$2:$2),B_MSK[[#This Row],[//]])))</f>
        <v/>
      </c>
      <c r="Q394" s="12">
        <f ca="1">IF(B_MSK[[#This Row],[//]]="","",INDEX(INDIRECT(DIR&amp;$2:$2),B_MSK[[#This Row],[//]]))</f>
        <v>2190000</v>
      </c>
      <c r="R3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4" s="37">
        <f ca="1">IF(B_MSK[[#This Row],[//]]="","",INDEX(INDIRECT(DIR&amp;$2:$2),B_MSK[[#This Row],[//]]))</f>
        <v>0</v>
      </c>
      <c r="U394" s="38">
        <f ca="1">IF(SUMIF(B_MSK[NAMA BARANG],B_MSK[[#This Row],[NAMA BARANG]],B_MSK[JMLH BRG])=0,"",SUMIF(B_MSK[NAMA BARANG],B_MSK[[#This Row],[NAMA BARANG]],B_MSK[C]))</f>
        <v>1</v>
      </c>
      <c r="V394" s="7" t="str">
        <f ca="1">IF(B_MSK[[#This Row],[//]]="","",INDEX(INDIRECT(DIR&amp;$2:$2),B_MSK[[#This Row],[//]]))</f>
        <v>GEL ZHIXIN + REFILL G-3137</v>
      </c>
      <c r="W394" s="7" t="str">
        <f ca="1">LOWER(SUBSTITUTE(SUBSTITUTE(SUBSTITUTE(SUBSTITUTE(SUBSTITUTE(SUBSTITUTE(SUBSTITUTE(SUBSTITUTE(SUBSTITUTE(B_MSK[[#This Row],[N.B.nota]]," ",""),"-",""),"(",""),")",""),".",""),",",""),"/",""),"""",""),"+",""))</f>
        <v>gelzhixinrefillg3137</v>
      </c>
      <c r="X394" s="5" t="str">
        <f ca="1">IF(B_MSK[[#This Row],[N.B.nota]]="","",IF(MATCH(B_MSK[[#This Row],[concat]],[2]!db[NB NOTA_C],0)&gt;0,"ada",0))</f>
        <v>ada</v>
      </c>
      <c r="Y394" s="5" t="str">
        <f ca="1">IF(B_MSK[[#This Row],[N.B.nota]]="","",ADDRESS(ROW(B_MSK[QB]),COLUMN(B_MSK[QB]))&amp;":"&amp;ADDRESS(ROW(),COLUMN(B_MSK[QB])))</f>
        <v>$D$4:$D$394</v>
      </c>
      <c r="Z394" s="5">
        <f ca="1">IF(B_MSK[[#This Row],[concat]]="","",MATCH(B_MSK[[#This Row],[concat]],[2]!db[NB NOTA_C],0)+1)</f>
        <v>866</v>
      </c>
      <c r="AA394" s="5" t="str">
        <f ca="1">IF(B_MSK[[#This Row],[//]]="","",HYPERLINK("[D:\kerja\BANK EXP\BARU\DB.XLSX]DB!e"&amp;B_MSK[[#This Row],[DB_ROW]],"&gt;"))</f>
        <v>&gt;</v>
      </c>
      <c r="AB394" s="30" t="str">
        <f ca="1">MID(B_MSK[[#This Row],[/ STN_1]],FIND(" ",B_MSK[[#This Row],[/ STN_1]])+1,LEN(B_MSK[[#This Row],[/ STN_1]]))</f>
        <v>LSN</v>
      </c>
      <c r="AC394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9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9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4" s="15" t="str">
        <f ca="1">IF(B_MSK[[#This Row],[HARGA_2]]="","",IF(MID(B_MSK[[#This Row],[/ STN_2]],FIND(" ",B_MSK[[#This Row],[/ STN_2]])+1,LEN(B_MSK[[#This Row],[/ STN_2]]))="LSN",B_MSK[[#This Row],[HARGA_2]]/12,""))</f>
        <v/>
      </c>
      <c r="AH394" s="7" t="str">
        <f ca="1">IF(B_MSK[[#This Row],[HARGA_3]]="","","/ "&amp;"PCS")</f>
        <v/>
      </c>
      <c r="AI394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9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4" s="5" t="str">
        <f ca="1">IF(B_MSK[[#This Row],[//]]="","",SUBSTITUTE(SUBSTITUTE(SUBSTITUTE(B_MSK[[#This Row],[QTY/ CTN]]," ","_",2),"(",""),")","")&amp;"_")</f>
        <v>120 LSN_</v>
      </c>
      <c r="AL394" s="5">
        <f ca="1">IF(B_MSK[[#This Row],[A_B]]="","",SEARCH("_",B_MSK[[#This Row],[A_B]]))</f>
        <v>8</v>
      </c>
      <c r="AM394" s="5">
        <f ca="1">IF(B_MSK[[#This Row],[A_B]]="","",LEN(B_MSK[[#This Row],[A_B]]))</f>
        <v>8</v>
      </c>
      <c r="AN394" s="5" t="str">
        <f ca="1">IF(B_MSK[[#This Row],[A_B]]="","",LEFT(B_MSK[[#This Row],[QTY/ CTN]],B_MSK[[#This Row],[A_B_1]]))</f>
        <v>120 LSN</v>
      </c>
      <c r="AO394" s="5" t="str">
        <f ca="1">IF(B_MSK[[#This Row],[A_B]]="","",LEFT(B_MSK[[#This Row],[A_]],SEARCH(" ",B_MSK[[#This Row],[A_]])-1))</f>
        <v>120</v>
      </c>
      <c r="AP394" s="5" t="str">
        <f ca="1">IF(B_MSK[[#This Row],[A_B]]="","",RIGHT(B_MSK[[#This Row],[A_]],LEN(B_MSK[[#This Row],[A_]])-SEARCH(" ",B_MSK[[#This Row],[A_]])))</f>
        <v>LSN</v>
      </c>
      <c r="AQ3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4" s="5" t="str">
        <f ca="1">IF(B_MSK[[#This Row],[B_]]="","",LEFT(B_MSK[[#This Row],[B_]],SEARCH(" ",B_MSK[[#This Row],[B_]])))</f>
        <v xml:space="preserve">12 </v>
      </c>
      <c r="AS394" s="5" t="str">
        <f ca="1">IF(B_MSK[[#This Row],[B_]]="","",RIGHT(B_MSK[[#This Row],[B_]],LEN(B_MSK[[#This Row],[B_]])-SEARCH(" ",B_MSK[[#This Row],[B_]])))</f>
        <v>PCS</v>
      </c>
      <c r="AT394" s="5" t="str">
        <f ca="1">IF(B_MSK[[#This Row],[B_2]]="LSN",12,"")</f>
        <v/>
      </c>
      <c r="AU394" s="5" t="str">
        <f ca="1">IF(B_MSK[[#This Row],[C_1]]="","","PCS")</f>
        <v/>
      </c>
      <c r="AV394" s="5">
        <f ca="1">IF(B_MSK[[#This Row],[A_1]]="","",B_MSK[[#This Row],[A_1]]*IF(B_MSK[[#This Row],[B_1]]="",1,B_MSK[[#This Row],[B_1]])*IF(B_MSK[[#This Row],[C_1]]="",1,B_MSK[[#This Row],[C_1]]))</f>
        <v>1440</v>
      </c>
      <c r="AW394" s="5" t="str">
        <f ca="1">IF(B_MSK[[#This Row],[C_2]]="",IF(B_MSK[[#This Row],[B_2]]="",IF(B_MSK[[#This Row],[A_2]]="","",B_MSK[[#This Row],[A_2]]),B_MSK[[#This Row],[B_2]]),B_MSK[[#This Row],[C_2]])</f>
        <v>PCS</v>
      </c>
      <c r="AX394" s="2">
        <f ca="1">IF(ISNUMBER(B_MSK[[#This Row],[TANGGAL DATANG]]),B_MSK[[#This Row],[TANGGAL DATANG]],AX393)</f>
        <v>44940</v>
      </c>
      <c r="AY394" s="5" t="e">
        <f ca="1">IF(B_MSK[[#This Row],[DB_ROW]]="","",INDEX([3]!db[JENIS],B_MSK[[#This Row],[DB_ROW]]-1))</f>
        <v>#REF!</v>
      </c>
      <c r="AZ394" s="5">
        <f ca="1">IF(B_MSK[[#This Row],[A_1]]="","",B_MSK[[#This Row],[A_1]])*1</f>
        <v>120</v>
      </c>
      <c r="BA394" s="5" t="str">
        <f ca="1">IF(B_MSK[[#This Row],[//]]="","",INDEX(INDIRECT(DIR&amp;$2:$2),B_MSK[[#This Row],[//]]))</f>
        <v>UNTANA</v>
      </c>
      <c r="BB394" s="5" t="str">
        <f ca="1">CONCATENATE(B_MSK[[#This Row],[concat]],B_MSK[[#This Row],[HARGA_X]],B_MSK[[#This Row],[SAT]])</f>
        <v>gelzhixinrefillg31371520.83333333333LSN</v>
      </c>
    </row>
    <row r="395" spans="1:54" x14ac:dyDescent="0.25">
      <c r="A395" s="6" t="s">
        <v>128</v>
      </c>
      <c r="B395" s="5" t="str">
        <f ca="1">IF(B_MSK[[#This Row],[N_ID]]="","",INDEX(INDIRECT(DIR&amp;$2:$2),MATCH(B_MSK[[#This Row],[N_ID]],INDIRECT(DIR&amp;"!NOTA[ID_P]"),0)))</f>
        <v/>
      </c>
      <c r="C395" s="5" t="str">
        <f ca="1">IF(B_MSK[[#This Row],[//]]="","",HYPERLINK("["&amp;SUBSTITUTE(DIR,"'","")&amp;"]NOTA!D"&amp;B_MSK[[#This Row],[//]]+2,"&gt;"))</f>
        <v>&gt;</v>
      </c>
      <c r="D395" s="5" t="str">
        <f ca="1">IF(B_MSK[[#This Row],[N_ID]]="","",COUNTIF(INDIRECT(DIR&amp;"!NOTA[ID_H]"),B_MSK[[#This Row],[ID NOTA]]))</f>
        <v/>
      </c>
      <c r="E39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392</v>
      </c>
      <c r="F3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5" s="7" t="str">
        <f ca="1">IF(B_MSK[[#This Row],[stt]]="ada",INDEX([2]!db[NB BM],B_MSK[DB_ROW]-1),"")</f>
        <v>Gel Zhixin + Refill G-3136</v>
      </c>
      <c r="H395" s="7" t="str">
        <f ca="1">IF(B_MSK[[#This Row],[//]]="","",INDEX(INDIRECT(DIR&amp;$2:$2),B_MSK[[#This Row],[//]]))</f>
        <v>DB STATIONERY</v>
      </c>
      <c r="I395" s="27" t="str">
        <f ca="1">IF(B_MSK[[#This Row],[//]]="","",INDEX(INDIRECT(DB_PATH&amp;$2:$2),B_MSK[[#This Row],[DB_ROW]]-1))</f>
        <v>120 LSN</v>
      </c>
      <c r="J395" s="5">
        <f ca="1">IF(B_MSK[[#This Row],[//]]="","",IF(INDEX(INDIRECT(DIR&amp;$2:$2),B_MSK[[#This Row],[//]])="","",INDEX(INDIRECT(DIR&amp;$2:$2),B_MSK[[#This Row],[//]])))</f>
        <v>1</v>
      </c>
      <c r="K395" s="5">
        <f ca="1">IF(B_MSK[[#This Row],[//]]="","",IF(INDEX(INDIRECT(DIR&amp;$2:$2),B_MSK[[#This Row],[//]])="","",INDEX(INDIRECT(DIR&amp;$2:$2),B_MSK[[#This Row],[//]])))</f>
        <v>120</v>
      </c>
      <c r="L395" s="5" t="str">
        <f ca="1">IF(B_MSK[[#This Row],[//]]="","",IF(INDEX(INDIRECT(DIR&amp;$2:$2),B_MSK[[#This Row],[//]])="","",INDEX(INDIRECT(DIR&amp;$2:$2),B_MSK[[#This Row],[//]])))</f>
        <v>LSN</v>
      </c>
      <c r="M395" s="13">
        <f ca="1">IF(B_MSK[[#This Row],[//]]="","",INDEX(INDIRECT(DIR&amp;$2:$2),B_MSK[[#This Row],[//]]))</f>
        <v>18250</v>
      </c>
      <c r="N395" s="13">
        <f ca="1">IF(OR(B_MSK[[#This Row],[//]]="",),"",INDEX(INDIRECT(DIR&amp;$2:$2),B_MSK[[#This Row],[//]]))</f>
        <v>2190000</v>
      </c>
      <c r="O395" s="3" t="str">
        <f ca="1">IF(B_MSK[[#This Row],[//]]="","",IF(INDEX(INDIRECT(DIR&amp;$2:$2),B_MSK[[#This Row],[//]])=0,"",INDEX(INDIRECT(DIR&amp;$2:$2),B_MSK[[#This Row],[//]])))</f>
        <v/>
      </c>
      <c r="P395" s="3" t="str">
        <f ca="1">IF(B_MSK[[#This Row],[//]]="","",IF(INDEX(INDIRECT(DIR&amp;$2:$2),B_MSK[[#This Row],[//]])=0,"",INDEX(INDIRECT(DIR&amp;$2:$2),B_MSK[[#This Row],[//]])))</f>
        <v/>
      </c>
      <c r="Q395" s="12">
        <f ca="1">IF(B_MSK[[#This Row],[//]]="","",INDEX(INDIRECT(DIR&amp;$2:$2),B_MSK[[#This Row],[//]]))</f>
        <v>2190000</v>
      </c>
      <c r="R3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5" s="37">
        <f ca="1">IF(B_MSK[[#This Row],[//]]="","",INDEX(INDIRECT(DIR&amp;$2:$2),B_MSK[[#This Row],[//]]))</f>
        <v>0</v>
      </c>
      <c r="U395" s="38">
        <f ca="1">IF(SUMIF(B_MSK[NAMA BARANG],B_MSK[[#This Row],[NAMA BARANG]],B_MSK[JMLH BRG])=0,"",SUMIF(B_MSK[NAMA BARANG],B_MSK[[#This Row],[NAMA BARANG]],B_MSK[C]))</f>
        <v>1</v>
      </c>
      <c r="V395" s="7" t="str">
        <f ca="1">IF(B_MSK[[#This Row],[//]]="","",INDEX(INDIRECT(DIR&amp;$2:$2),B_MSK[[#This Row],[//]]))</f>
        <v>GEL ZHIXIN + REFILL G-3136</v>
      </c>
      <c r="W395" s="7" t="str">
        <f ca="1">LOWER(SUBSTITUTE(SUBSTITUTE(SUBSTITUTE(SUBSTITUTE(SUBSTITUTE(SUBSTITUTE(SUBSTITUTE(SUBSTITUTE(SUBSTITUTE(B_MSK[[#This Row],[N.B.nota]]," ",""),"-",""),"(",""),")",""),".",""),",",""),"/",""),"""",""),"+",""))</f>
        <v>gelzhixinrefillg3136</v>
      </c>
      <c r="X395" s="5" t="str">
        <f ca="1">IF(B_MSK[[#This Row],[N.B.nota]]="","",IF(MATCH(B_MSK[[#This Row],[concat]],[2]!db[NB NOTA_C],0)&gt;0,"ada",0))</f>
        <v>ada</v>
      </c>
      <c r="Y395" s="5" t="str">
        <f ca="1">IF(B_MSK[[#This Row],[N.B.nota]]="","",ADDRESS(ROW(B_MSK[QB]),COLUMN(B_MSK[QB]))&amp;":"&amp;ADDRESS(ROW(),COLUMN(B_MSK[QB])))</f>
        <v>$D$4:$D$395</v>
      </c>
      <c r="Z395" s="5">
        <f ca="1">IF(B_MSK[[#This Row],[concat]]="","",MATCH(B_MSK[[#This Row],[concat]],[2]!db[NB NOTA_C],0)+1)</f>
        <v>865</v>
      </c>
      <c r="AA395" s="5" t="str">
        <f ca="1">IF(B_MSK[[#This Row],[//]]="","",HYPERLINK("[D:\kerja\BANK EXP\BARU\DB.XLSX]DB!e"&amp;B_MSK[[#This Row],[DB_ROW]],"&gt;"))</f>
        <v>&gt;</v>
      </c>
      <c r="AB395" s="30" t="str">
        <f ca="1">MID(B_MSK[[#This Row],[/ STN_1]],FIND(" ",B_MSK[[#This Row],[/ STN_1]])+1,LEN(B_MSK[[#This Row],[/ STN_1]]))</f>
        <v>LSN</v>
      </c>
      <c r="AC395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9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9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5" s="15" t="str">
        <f ca="1">IF(B_MSK[[#This Row],[HARGA_2]]="","",IF(MID(B_MSK[[#This Row],[/ STN_2]],FIND(" ",B_MSK[[#This Row],[/ STN_2]])+1,LEN(B_MSK[[#This Row],[/ STN_2]]))="LSN",B_MSK[[#This Row],[HARGA_2]]/12,""))</f>
        <v/>
      </c>
      <c r="AH395" s="7" t="str">
        <f ca="1">IF(B_MSK[[#This Row],[HARGA_3]]="","","/ "&amp;"PCS")</f>
        <v/>
      </c>
      <c r="AI395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9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5" s="5" t="str">
        <f ca="1">IF(B_MSK[[#This Row],[//]]="","",SUBSTITUTE(SUBSTITUTE(SUBSTITUTE(B_MSK[[#This Row],[QTY/ CTN]]," ","_",2),"(",""),")","")&amp;"_")</f>
        <v>120 LSN_</v>
      </c>
      <c r="AL395" s="5">
        <f ca="1">IF(B_MSK[[#This Row],[A_B]]="","",SEARCH("_",B_MSK[[#This Row],[A_B]]))</f>
        <v>8</v>
      </c>
      <c r="AM395" s="5">
        <f ca="1">IF(B_MSK[[#This Row],[A_B]]="","",LEN(B_MSK[[#This Row],[A_B]]))</f>
        <v>8</v>
      </c>
      <c r="AN395" s="5" t="str">
        <f ca="1">IF(B_MSK[[#This Row],[A_B]]="","",LEFT(B_MSK[[#This Row],[QTY/ CTN]],B_MSK[[#This Row],[A_B_1]]))</f>
        <v>120 LSN</v>
      </c>
      <c r="AO395" s="5" t="str">
        <f ca="1">IF(B_MSK[[#This Row],[A_B]]="","",LEFT(B_MSK[[#This Row],[A_]],SEARCH(" ",B_MSK[[#This Row],[A_]])-1))</f>
        <v>120</v>
      </c>
      <c r="AP395" s="5" t="str">
        <f ca="1">IF(B_MSK[[#This Row],[A_B]]="","",RIGHT(B_MSK[[#This Row],[A_]],LEN(B_MSK[[#This Row],[A_]])-SEARCH(" ",B_MSK[[#This Row],[A_]])))</f>
        <v>LSN</v>
      </c>
      <c r="AQ3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5" s="5" t="str">
        <f ca="1">IF(B_MSK[[#This Row],[B_]]="","",LEFT(B_MSK[[#This Row],[B_]],SEARCH(" ",B_MSK[[#This Row],[B_]])))</f>
        <v xml:space="preserve">12 </v>
      </c>
      <c r="AS395" s="5" t="str">
        <f ca="1">IF(B_MSK[[#This Row],[B_]]="","",RIGHT(B_MSK[[#This Row],[B_]],LEN(B_MSK[[#This Row],[B_]])-SEARCH(" ",B_MSK[[#This Row],[B_]])))</f>
        <v>PCS</v>
      </c>
      <c r="AT395" s="5" t="str">
        <f ca="1">IF(B_MSK[[#This Row],[B_2]]="LSN",12,"")</f>
        <v/>
      </c>
      <c r="AU395" s="5" t="str">
        <f ca="1">IF(B_MSK[[#This Row],[C_1]]="","","PCS")</f>
        <v/>
      </c>
      <c r="AV395" s="5">
        <f ca="1">IF(B_MSK[[#This Row],[A_1]]="","",B_MSK[[#This Row],[A_1]]*IF(B_MSK[[#This Row],[B_1]]="",1,B_MSK[[#This Row],[B_1]])*IF(B_MSK[[#This Row],[C_1]]="",1,B_MSK[[#This Row],[C_1]]))</f>
        <v>1440</v>
      </c>
      <c r="AW395" s="5" t="str">
        <f ca="1">IF(B_MSK[[#This Row],[C_2]]="",IF(B_MSK[[#This Row],[B_2]]="",IF(B_MSK[[#This Row],[A_2]]="","",B_MSK[[#This Row],[A_2]]),B_MSK[[#This Row],[B_2]]),B_MSK[[#This Row],[C_2]])</f>
        <v>PCS</v>
      </c>
      <c r="AX395" s="2">
        <f ca="1">IF(ISNUMBER(B_MSK[[#This Row],[TANGGAL DATANG]]),B_MSK[[#This Row],[TANGGAL DATANG]],AX394)</f>
        <v>44940</v>
      </c>
      <c r="AY395" s="5" t="e">
        <f ca="1">IF(B_MSK[[#This Row],[DB_ROW]]="","",INDEX([3]!db[JENIS],B_MSK[[#This Row],[DB_ROW]]-1))</f>
        <v>#REF!</v>
      </c>
      <c r="AZ395" s="5">
        <f ca="1">IF(B_MSK[[#This Row],[A_1]]="","",B_MSK[[#This Row],[A_1]])*1</f>
        <v>120</v>
      </c>
      <c r="BA395" s="5" t="str">
        <f ca="1">IF(B_MSK[[#This Row],[//]]="","",INDEX(INDIRECT(DIR&amp;$2:$2),B_MSK[[#This Row],[//]]))</f>
        <v>UNTANA</v>
      </c>
      <c r="BB395" s="5" t="str">
        <f ca="1">CONCATENATE(B_MSK[[#This Row],[concat]],B_MSK[[#This Row],[HARGA_X]],B_MSK[[#This Row],[SAT]])</f>
        <v>gelzhixinrefillg31361520.83333333333LSN</v>
      </c>
    </row>
    <row r="396" spans="1:54" x14ac:dyDescent="0.25">
      <c r="A396" s="6" t="s">
        <v>128</v>
      </c>
      <c r="B396" s="5" t="str">
        <f ca="1">IF(B_MSK[[#This Row],[N_ID]]="","",INDEX(INDIRECT(DIR&amp;$2:$2),MATCH(B_MSK[[#This Row],[N_ID]],INDIRECT(DIR&amp;"!NOTA[ID_P]"),0)))</f>
        <v/>
      </c>
      <c r="C396" s="5" t="str">
        <f ca="1">IF(B_MSK[[#This Row],[//]]="","",HYPERLINK("["&amp;SUBSTITUTE(DIR,"'","")&amp;"]NOTA!D"&amp;B_MSK[[#This Row],[//]]+2,"&gt;"))</f>
        <v>&gt;</v>
      </c>
      <c r="D396" s="5" t="str">
        <f ca="1">IF(B_MSK[[#This Row],[N_ID]]="","",COUNTIF(INDIRECT(DIR&amp;"!NOTA[ID_H]"),B_MSK[[#This Row],[ID NOTA]]))</f>
        <v/>
      </c>
      <c r="E3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393</v>
      </c>
      <c r="F3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6" s="7" t="str">
        <f ca="1">IF(B_MSK[[#This Row],[stt]]="ada",INDEX([2]!db[NB BM],B_MSK[DB_ROW]-1),"")</f>
        <v>Gel Zhixin + Refill G-3135</v>
      </c>
      <c r="H396" s="7" t="str">
        <f ca="1">IF(B_MSK[[#This Row],[//]]="","",INDEX(INDIRECT(DIR&amp;$2:$2),B_MSK[[#This Row],[//]]))</f>
        <v>DB STATIONERY</v>
      </c>
      <c r="I396" s="27" t="str">
        <f ca="1">IF(B_MSK[[#This Row],[//]]="","",INDEX(INDIRECT(DB_PATH&amp;$2:$2),B_MSK[[#This Row],[DB_ROW]]-1))</f>
        <v>120 LSN</v>
      </c>
      <c r="J396" s="5">
        <f ca="1">IF(B_MSK[[#This Row],[//]]="","",IF(INDEX(INDIRECT(DIR&amp;$2:$2),B_MSK[[#This Row],[//]])="","",INDEX(INDIRECT(DIR&amp;$2:$2),B_MSK[[#This Row],[//]])))</f>
        <v>1</v>
      </c>
      <c r="K396" s="5">
        <f ca="1">IF(B_MSK[[#This Row],[//]]="","",IF(INDEX(INDIRECT(DIR&amp;$2:$2),B_MSK[[#This Row],[//]])="","",INDEX(INDIRECT(DIR&amp;$2:$2),B_MSK[[#This Row],[//]])))</f>
        <v>120</v>
      </c>
      <c r="L396" s="5" t="str">
        <f ca="1">IF(B_MSK[[#This Row],[//]]="","",IF(INDEX(INDIRECT(DIR&amp;$2:$2),B_MSK[[#This Row],[//]])="","",INDEX(INDIRECT(DIR&amp;$2:$2),B_MSK[[#This Row],[//]])))</f>
        <v>LSN</v>
      </c>
      <c r="M396" s="13">
        <f ca="1">IF(B_MSK[[#This Row],[//]]="","",INDEX(INDIRECT(DIR&amp;$2:$2),B_MSK[[#This Row],[//]]))</f>
        <v>18250</v>
      </c>
      <c r="N396" s="13">
        <f ca="1">IF(OR(B_MSK[[#This Row],[//]]="",),"",INDEX(INDIRECT(DIR&amp;$2:$2),B_MSK[[#This Row],[//]]))</f>
        <v>2190000</v>
      </c>
      <c r="O396" s="3" t="str">
        <f ca="1">IF(B_MSK[[#This Row],[//]]="","",IF(INDEX(INDIRECT(DIR&amp;$2:$2),B_MSK[[#This Row],[//]])=0,"",INDEX(INDIRECT(DIR&amp;$2:$2),B_MSK[[#This Row],[//]])))</f>
        <v/>
      </c>
      <c r="P396" s="3" t="str">
        <f ca="1">IF(B_MSK[[#This Row],[//]]="","",IF(INDEX(INDIRECT(DIR&amp;$2:$2),B_MSK[[#This Row],[//]])=0,"",INDEX(INDIRECT(DIR&amp;$2:$2),B_MSK[[#This Row],[//]])))</f>
        <v/>
      </c>
      <c r="Q396" s="12">
        <f ca="1">IF(B_MSK[[#This Row],[//]]="","",INDEX(INDIRECT(DIR&amp;$2:$2),B_MSK[[#This Row],[//]]))</f>
        <v>2190000</v>
      </c>
      <c r="R3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6" s="37">
        <f ca="1">IF(B_MSK[[#This Row],[//]]="","",INDEX(INDIRECT(DIR&amp;$2:$2),B_MSK[[#This Row],[//]]))</f>
        <v>0</v>
      </c>
      <c r="U396" s="38">
        <f ca="1">IF(SUMIF(B_MSK[NAMA BARANG],B_MSK[[#This Row],[NAMA BARANG]],B_MSK[JMLH BRG])=0,"",SUMIF(B_MSK[NAMA BARANG],B_MSK[[#This Row],[NAMA BARANG]],B_MSK[C]))</f>
        <v>1</v>
      </c>
      <c r="V396" s="7" t="str">
        <f ca="1">IF(B_MSK[[#This Row],[//]]="","",INDEX(INDIRECT(DIR&amp;$2:$2),B_MSK[[#This Row],[//]]))</f>
        <v>GEL ZHIXIN + REFILL G-3135</v>
      </c>
      <c r="W396" s="7" t="str">
        <f ca="1">LOWER(SUBSTITUTE(SUBSTITUTE(SUBSTITUTE(SUBSTITUTE(SUBSTITUTE(SUBSTITUTE(SUBSTITUTE(SUBSTITUTE(SUBSTITUTE(B_MSK[[#This Row],[N.B.nota]]," ",""),"-",""),"(",""),")",""),".",""),",",""),"/",""),"""",""),"+",""))</f>
        <v>gelzhixinrefillg3135</v>
      </c>
      <c r="X396" s="5" t="str">
        <f ca="1">IF(B_MSK[[#This Row],[N.B.nota]]="","",IF(MATCH(B_MSK[[#This Row],[concat]],[2]!db[NB NOTA_C],0)&gt;0,"ada",0))</f>
        <v>ada</v>
      </c>
      <c r="Y396" s="5" t="str">
        <f ca="1">IF(B_MSK[[#This Row],[N.B.nota]]="","",ADDRESS(ROW(B_MSK[QB]),COLUMN(B_MSK[QB]))&amp;":"&amp;ADDRESS(ROW(),COLUMN(B_MSK[QB])))</f>
        <v>$D$4:$D$396</v>
      </c>
      <c r="Z396" s="5">
        <f ca="1">IF(B_MSK[[#This Row],[concat]]="","",MATCH(B_MSK[[#This Row],[concat]],[2]!db[NB NOTA_C],0)+1)</f>
        <v>864</v>
      </c>
      <c r="AA396" s="5" t="str">
        <f ca="1">IF(B_MSK[[#This Row],[//]]="","",HYPERLINK("[D:\kerja\BANK EXP\BARU\DB.XLSX]DB!e"&amp;B_MSK[[#This Row],[DB_ROW]],"&gt;"))</f>
        <v>&gt;</v>
      </c>
      <c r="AB396" s="30" t="str">
        <f ca="1">MID(B_MSK[[#This Row],[/ STN_1]],FIND(" ",B_MSK[[#This Row],[/ STN_1]])+1,LEN(B_MSK[[#This Row],[/ STN_1]]))</f>
        <v>LSN</v>
      </c>
      <c r="AC396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9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9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6" s="15" t="str">
        <f ca="1">IF(B_MSK[[#This Row],[HARGA_2]]="","",IF(MID(B_MSK[[#This Row],[/ STN_2]],FIND(" ",B_MSK[[#This Row],[/ STN_2]])+1,LEN(B_MSK[[#This Row],[/ STN_2]]))="LSN",B_MSK[[#This Row],[HARGA_2]]/12,""))</f>
        <v/>
      </c>
      <c r="AH396" s="7" t="str">
        <f ca="1">IF(B_MSK[[#This Row],[HARGA_3]]="","","/ "&amp;"PCS")</f>
        <v/>
      </c>
      <c r="AI396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9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6" s="5" t="str">
        <f ca="1">IF(B_MSK[[#This Row],[//]]="","",SUBSTITUTE(SUBSTITUTE(SUBSTITUTE(B_MSK[[#This Row],[QTY/ CTN]]," ","_",2),"(",""),")","")&amp;"_")</f>
        <v>120 LSN_</v>
      </c>
      <c r="AL396" s="5">
        <f ca="1">IF(B_MSK[[#This Row],[A_B]]="","",SEARCH("_",B_MSK[[#This Row],[A_B]]))</f>
        <v>8</v>
      </c>
      <c r="AM396" s="5">
        <f ca="1">IF(B_MSK[[#This Row],[A_B]]="","",LEN(B_MSK[[#This Row],[A_B]]))</f>
        <v>8</v>
      </c>
      <c r="AN396" s="5" t="str">
        <f ca="1">IF(B_MSK[[#This Row],[A_B]]="","",LEFT(B_MSK[[#This Row],[QTY/ CTN]],B_MSK[[#This Row],[A_B_1]]))</f>
        <v>120 LSN</v>
      </c>
      <c r="AO396" s="5" t="str">
        <f ca="1">IF(B_MSK[[#This Row],[A_B]]="","",LEFT(B_MSK[[#This Row],[A_]],SEARCH(" ",B_MSK[[#This Row],[A_]])-1))</f>
        <v>120</v>
      </c>
      <c r="AP396" s="5" t="str">
        <f ca="1">IF(B_MSK[[#This Row],[A_B]]="","",RIGHT(B_MSK[[#This Row],[A_]],LEN(B_MSK[[#This Row],[A_]])-SEARCH(" ",B_MSK[[#This Row],[A_]])))</f>
        <v>LSN</v>
      </c>
      <c r="AQ3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6" s="5" t="str">
        <f ca="1">IF(B_MSK[[#This Row],[B_]]="","",LEFT(B_MSK[[#This Row],[B_]],SEARCH(" ",B_MSK[[#This Row],[B_]])))</f>
        <v xml:space="preserve">12 </v>
      </c>
      <c r="AS396" s="5" t="str">
        <f ca="1">IF(B_MSK[[#This Row],[B_]]="","",RIGHT(B_MSK[[#This Row],[B_]],LEN(B_MSK[[#This Row],[B_]])-SEARCH(" ",B_MSK[[#This Row],[B_]])))</f>
        <v>PCS</v>
      </c>
      <c r="AT396" s="5" t="str">
        <f ca="1">IF(B_MSK[[#This Row],[B_2]]="LSN",12,"")</f>
        <v/>
      </c>
      <c r="AU396" s="5" t="str">
        <f ca="1">IF(B_MSK[[#This Row],[C_1]]="","","PCS")</f>
        <v/>
      </c>
      <c r="AV396" s="5">
        <f ca="1">IF(B_MSK[[#This Row],[A_1]]="","",B_MSK[[#This Row],[A_1]]*IF(B_MSK[[#This Row],[B_1]]="",1,B_MSK[[#This Row],[B_1]])*IF(B_MSK[[#This Row],[C_1]]="",1,B_MSK[[#This Row],[C_1]]))</f>
        <v>1440</v>
      </c>
      <c r="AW396" s="5" t="str">
        <f ca="1">IF(B_MSK[[#This Row],[C_2]]="",IF(B_MSK[[#This Row],[B_2]]="",IF(B_MSK[[#This Row],[A_2]]="","",B_MSK[[#This Row],[A_2]]),B_MSK[[#This Row],[B_2]]),B_MSK[[#This Row],[C_2]])</f>
        <v>PCS</v>
      </c>
      <c r="AX396" s="2">
        <f ca="1">IF(ISNUMBER(B_MSK[[#This Row],[TANGGAL DATANG]]),B_MSK[[#This Row],[TANGGAL DATANG]],AX395)</f>
        <v>44940</v>
      </c>
      <c r="AY396" s="5" t="e">
        <f ca="1">IF(B_MSK[[#This Row],[DB_ROW]]="","",INDEX([3]!db[JENIS],B_MSK[[#This Row],[DB_ROW]]-1))</f>
        <v>#REF!</v>
      </c>
      <c r="AZ396" s="5">
        <f ca="1">IF(B_MSK[[#This Row],[A_1]]="","",B_MSK[[#This Row],[A_1]])*1</f>
        <v>120</v>
      </c>
      <c r="BA396" s="5" t="str">
        <f ca="1">IF(B_MSK[[#This Row],[//]]="","",INDEX(INDIRECT(DIR&amp;$2:$2),B_MSK[[#This Row],[//]]))</f>
        <v>UNTANA</v>
      </c>
      <c r="BB396" s="5" t="str">
        <f ca="1">CONCATENATE(B_MSK[[#This Row],[concat]],B_MSK[[#This Row],[HARGA_X]],B_MSK[[#This Row],[SAT]])</f>
        <v>gelzhixinrefillg31351520.83333333333LSN</v>
      </c>
    </row>
    <row r="397" spans="1:54" x14ac:dyDescent="0.25">
      <c r="A397" s="6" t="s">
        <v>128</v>
      </c>
      <c r="B397" s="5" t="str">
        <f ca="1">IF(B_MSK[[#This Row],[N_ID]]="","",INDEX(INDIRECT(DIR&amp;$2:$2),MATCH(B_MSK[[#This Row],[N_ID]],INDIRECT(DIR&amp;"!NOTA[ID_P]"),0)))</f>
        <v/>
      </c>
      <c r="C397" s="5" t="str">
        <f ca="1">IF(B_MSK[[#This Row],[//]]="","",HYPERLINK("["&amp;SUBSTITUTE(DIR,"'","")&amp;"]NOTA!D"&amp;B_MSK[[#This Row],[//]]+2,"&gt;"))</f>
        <v>&gt;</v>
      </c>
      <c r="D397" s="5" t="str">
        <f ca="1">IF(B_MSK[[#This Row],[N_ID]]="","",COUNTIF(INDIRECT(DIR&amp;"!NOTA[ID_H]"),B_MSK[[#This Row],[ID NOTA]]))</f>
        <v/>
      </c>
      <c r="E39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394</v>
      </c>
      <c r="F3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7" s="7" t="str">
        <f ca="1">IF(B_MSK[[#This Row],[stt]]="ada",INDEX([2]!db[NB BM],B_MSK[DB_ROW]-1),"")</f>
        <v>Gel Zhixin + Refill G-3133</v>
      </c>
      <c r="H397" s="7" t="str">
        <f ca="1">IF(B_MSK[[#This Row],[//]]="","",INDEX(INDIRECT(DIR&amp;$2:$2),B_MSK[[#This Row],[//]]))</f>
        <v>DB STATIONERY</v>
      </c>
      <c r="I397" s="27" t="str">
        <f ca="1">IF(B_MSK[[#This Row],[//]]="","",INDEX(INDIRECT(DB_PATH&amp;$2:$2),B_MSK[[#This Row],[DB_ROW]]-1))</f>
        <v>120 LSN</v>
      </c>
      <c r="J397" s="5">
        <f ca="1">IF(B_MSK[[#This Row],[//]]="","",IF(INDEX(INDIRECT(DIR&amp;$2:$2),B_MSK[[#This Row],[//]])="","",INDEX(INDIRECT(DIR&amp;$2:$2),B_MSK[[#This Row],[//]])))</f>
        <v>1</v>
      </c>
      <c r="K397" s="5">
        <f ca="1">IF(B_MSK[[#This Row],[//]]="","",IF(INDEX(INDIRECT(DIR&amp;$2:$2),B_MSK[[#This Row],[//]])="","",INDEX(INDIRECT(DIR&amp;$2:$2),B_MSK[[#This Row],[//]])))</f>
        <v>120</v>
      </c>
      <c r="L397" s="5" t="str">
        <f ca="1">IF(B_MSK[[#This Row],[//]]="","",IF(INDEX(INDIRECT(DIR&amp;$2:$2),B_MSK[[#This Row],[//]])="","",INDEX(INDIRECT(DIR&amp;$2:$2),B_MSK[[#This Row],[//]])))</f>
        <v>LSN</v>
      </c>
      <c r="M397" s="13">
        <f ca="1">IF(B_MSK[[#This Row],[//]]="","",INDEX(INDIRECT(DIR&amp;$2:$2),B_MSK[[#This Row],[//]]))</f>
        <v>18250</v>
      </c>
      <c r="N397" s="13">
        <f ca="1">IF(OR(B_MSK[[#This Row],[//]]="",),"",INDEX(INDIRECT(DIR&amp;$2:$2),B_MSK[[#This Row],[//]]))</f>
        <v>2190000</v>
      </c>
      <c r="O397" s="3" t="str">
        <f ca="1">IF(B_MSK[[#This Row],[//]]="","",IF(INDEX(INDIRECT(DIR&amp;$2:$2),B_MSK[[#This Row],[//]])=0,"",INDEX(INDIRECT(DIR&amp;$2:$2),B_MSK[[#This Row],[//]])))</f>
        <v/>
      </c>
      <c r="P397" s="3" t="str">
        <f ca="1">IF(B_MSK[[#This Row],[//]]="","",IF(INDEX(INDIRECT(DIR&amp;$2:$2),B_MSK[[#This Row],[//]])=0,"",INDEX(INDIRECT(DIR&amp;$2:$2),B_MSK[[#This Row],[//]])))</f>
        <v/>
      </c>
      <c r="Q397" s="12">
        <f ca="1">IF(B_MSK[[#This Row],[//]]="","",INDEX(INDIRECT(DIR&amp;$2:$2),B_MSK[[#This Row],[//]]))</f>
        <v>2190000</v>
      </c>
      <c r="R3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7" s="37">
        <f ca="1">IF(B_MSK[[#This Row],[//]]="","",INDEX(INDIRECT(DIR&amp;$2:$2),B_MSK[[#This Row],[//]]))</f>
        <v>0</v>
      </c>
      <c r="U397" s="38">
        <f ca="1">IF(SUMIF(B_MSK[NAMA BARANG],B_MSK[[#This Row],[NAMA BARANG]],B_MSK[JMLH BRG])=0,"",SUMIF(B_MSK[NAMA BARANG],B_MSK[[#This Row],[NAMA BARANG]],B_MSK[C]))</f>
        <v>1</v>
      </c>
      <c r="V397" s="7" t="str">
        <f ca="1">IF(B_MSK[[#This Row],[//]]="","",INDEX(INDIRECT(DIR&amp;$2:$2),B_MSK[[#This Row],[//]]))</f>
        <v>GEL ZHIXIN + REFILL G-3133</v>
      </c>
      <c r="W397" s="7" t="str">
        <f ca="1">LOWER(SUBSTITUTE(SUBSTITUTE(SUBSTITUTE(SUBSTITUTE(SUBSTITUTE(SUBSTITUTE(SUBSTITUTE(SUBSTITUTE(SUBSTITUTE(B_MSK[[#This Row],[N.B.nota]]," ",""),"-",""),"(",""),")",""),".",""),",",""),"/",""),"""",""),"+",""))</f>
        <v>gelzhixinrefillg3133</v>
      </c>
      <c r="X397" s="5" t="str">
        <f ca="1">IF(B_MSK[[#This Row],[N.B.nota]]="","",IF(MATCH(B_MSK[[#This Row],[concat]],[2]!db[NB NOTA_C],0)&gt;0,"ada",0))</f>
        <v>ada</v>
      </c>
      <c r="Y397" s="5" t="str">
        <f ca="1">IF(B_MSK[[#This Row],[N.B.nota]]="","",ADDRESS(ROW(B_MSK[QB]),COLUMN(B_MSK[QB]))&amp;":"&amp;ADDRESS(ROW(),COLUMN(B_MSK[QB])))</f>
        <v>$D$4:$D$397</v>
      </c>
      <c r="Z397" s="5">
        <f ca="1">IF(B_MSK[[#This Row],[concat]]="","",MATCH(B_MSK[[#This Row],[concat]],[2]!db[NB NOTA_C],0)+1)</f>
        <v>863</v>
      </c>
      <c r="AA397" s="5" t="str">
        <f ca="1">IF(B_MSK[[#This Row],[//]]="","",HYPERLINK("[D:\kerja\BANK EXP\BARU\DB.XLSX]DB!e"&amp;B_MSK[[#This Row],[DB_ROW]],"&gt;"))</f>
        <v>&gt;</v>
      </c>
      <c r="AB397" s="30" t="str">
        <f ca="1">MID(B_MSK[[#This Row],[/ STN_1]],FIND(" ",B_MSK[[#This Row],[/ STN_1]])+1,LEN(B_MSK[[#This Row],[/ STN_1]]))</f>
        <v>LSN</v>
      </c>
      <c r="AC397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9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9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7" s="15" t="str">
        <f ca="1">IF(B_MSK[[#This Row],[HARGA_2]]="","",IF(MID(B_MSK[[#This Row],[/ STN_2]],FIND(" ",B_MSK[[#This Row],[/ STN_2]])+1,LEN(B_MSK[[#This Row],[/ STN_2]]))="LSN",B_MSK[[#This Row],[HARGA_2]]/12,""))</f>
        <v/>
      </c>
      <c r="AH397" s="7" t="str">
        <f ca="1">IF(B_MSK[[#This Row],[HARGA_3]]="","","/ "&amp;"PCS")</f>
        <v/>
      </c>
      <c r="AI397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9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7" s="5" t="str">
        <f ca="1">IF(B_MSK[[#This Row],[//]]="","",SUBSTITUTE(SUBSTITUTE(SUBSTITUTE(B_MSK[[#This Row],[QTY/ CTN]]," ","_",2),"(",""),")","")&amp;"_")</f>
        <v>120 LSN_</v>
      </c>
      <c r="AL397" s="5">
        <f ca="1">IF(B_MSK[[#This Row],[A_B]]="","",SEARCH("_",B_MSK[[#This Row],[A_B]]))</f>
        <v>8</v>
      </c>
      <c r="AM397" s="5">
        <f ca="1">IF(B_MSK[[#This Row],[A_B]]="","",LEN(B_MSK[[#This Row],[A_B]]))</f>
        <v>8</v>
      </c>
      <c r="AN397" s="5" t="str">
        <f ca="1">IF(B_MSK[[#This Row],[A_B]]="","",LEFT(B_MSK[[#This Row],[QTY/ CTN]],B_MSK[[#This Row],[A_B_1]]))</f>
        <v>120 LSN</v>
      </c>
      <c r="AO397" s="5" t="str">
        <f ca="1">IF(B_MSK[[#This Row],[A_B]]="","",LEFT(B_MSK[[#This Row],[A_]],SEARCH(" ",B_MSK[[#This Row],[A_]])-1))</f>
        <v>120</v>
      </c>
      <c r="AP397" s="5" t="str">
        <f ca="1">IF(B_MSK[[#This Row],[A_B]]="","",RIGHT(B_MSK[[#This Row],[A_]],LEN(B_MSK[[#This Row],[A_]])-SEARCH(" ",B_MSK[[#This Row],[A_]])))</f>
        <v>LSN</v>
      </c>
      <c r="AQ3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7" s="5" t="str">
        <f ca="1">IF(B_MSK[[#This Row],[B_]]="","",LEFT(B_MSK[[#This Row],[B_]],SEARCH(" ",B_MSK[[#This Row],[B_]])))</f>
        <v xml:space="preserve">12 </v>
      </c>
      <c r="AS397" s="5" t="str">
        <f ca="1">IF(B_MSK[[#This Row],[B_]]="","",RIGHT(B_MSK[[#This Row],[B_]],LEN(B_MSK[[#This Row],[B_]])-SEARCH(" ",B_MSK[[#This Row],[B_]])))</f>
        <v>PCS</v>
      </c>
      <c r="AT397" s="5" t="str">
        <f ca="1">IF(B_MSK[[#This Row],[B_2]]="LSN",12,"")</f>
        <v/>
      </c>
      <c r="AU397" s="5" t="str">
        <f ca="1">IF(B_MSK[[#This Row],[C_1]]="","","PCS")</f>
        <v/>
      </c>
      <c r="AV397" s="5">
        <f ca="1">IF(B_MSK[[#This Row],[A_1]]="","",B_MSK[[#This Row],[A_1]]*IF(B_MSK[[#This Row],[B_1]]="",1,B_MSK[[#This Row],[B_1]])*IF(B_MSK[[#This Row],[C_1]]="",1,B_MSK[[#This Row],[C_1]]))</f>
        <v>1440</v>
      </c>
      <c r="AW397" s="5" t="str">
        <f ca="1">IF(B_MSK[[#This Row],[C_2]]="",IF(B_MSK[[#This Row],[B_2]]="",IF(B_MSK[[#This Row],[A_2]]="","",B_MSK[[#This Row],[A_2]]),B_MSK[[#This Row],[B_2]]),B_MSK[[#This Row],[C_2]])</f>
        <v>PCS</v>
      </c>
      <c r="AX397" s="2">
        <f ca="1">IF(ISNUMBER(B_MSK[[#This Row],[TANGGAL DATANG]]),B_MSK[[#This Row],[TANGGAL DATANG]],AX396)</f>
        <v>44940</v>
      </c>
      <c r="AY397" s="5" t="e">
        <f ca="1">IF(B_MSK[[#This Row],[DB_ROW]]="","",INDEX([3]!db[JENIS],B_MSK[[#This Row],[DB_ROW]]-1))</f>
        <v>#REF!</v>
      </c>
      <c r="AZ397" s="5">
        <f ca="1">IF(B_MSK[[#This Row],[A_1]]="","",B_MSK[[#This Row],[A_1]])*1</f>
        <v>120</v>
      </c>
      <c r="BA397" s="5" t="str">
        <f ca="1">IF(B_MSK[[#This Row],[//]]="","",INDEX(INDIRECT(DIR&amp;$2:$2),B_MSK[[#This Row],[//]]))</f>
        <v>UNTANA</v>
      </c>
      <c r="BB397" s="5" t="str">
        <f ca="1">CONCATENATE(B_MSK[[#This Row],[concat]],B_MSK[[#This Row],[HARGA_X]],B_MSK[[#This Row],[SAT]])</f>
        <v>gelzhixinrefillg31331520.83333333333LSN</v>
      </c>
    </row>
    <row r="398" spans="1:54" x14ac:dyDescent="0.25">
      <c r="A398" s="6" t="s">
        <v>128</v>
      </c>
      <c r="B398" s="5" t="str">
        <f ca="1">IF(B_MSK[[#This Row],[N_ID]]="","",INDEX(INDIRECT(DIR&amp;$2:$2),MATCH(B_MSK[[#This Row],[N_ID]],INDIRECT(DIR&amp;"!NOTA[ID_P]"),0)))</f>
        <v/>
      </c>
      <c r="C398" s="5" t="str">
        <f ca="1">IF(B_MSK[[#This Row],[//]]="","",HYPERLINK("["&amp;SUBSTITUTE(DIR,"'","")&amp;"]NOTA!D"&amp;B_MSK[[#This Row],[//]]+2,"&gt;"))</f>
        <v>&gt;</v>
      </c>
      <c r="D398" s="5" t="str">
        <f ca="1">IF(B_MSK[[#This Row],[N_ID]]="","",COUNTIF(INDIRECT(DIR&amp;"!NOTA[ID_H]"),B_MSK[[#This Row],[ID NOTA]]))</f>
        <v/>
      </c>
      <c r="E3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395</v>
      </c>
      <c r="F3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8" s="7" t="str">
        <f ca="1">IF(B_MSK[[#This Row],[stt]]="ada",INDEX([2]!db[NB BM],B_MSK[DB_ROW]-1),"")</f>
        <v>Gel Zhixin + Refill G-3132</v>
      </c>
      <c r="H398" s="7" t="str">
        <f ca="1">IF(B_MSK[[#This Row],[//]]="","",INDEX(INDIRECT(DIR&amp;$2:$2),B_MSK[[#This Row],[//]]))</f>
        <v>DB STATIONERY</v>
      </c>
      <c r="I398" s="27" t="str">
        <f ca="1">IF(B_MSK[[#This Row],[//]]="","",INDEX(INDIRECT(DB_PATH&amp;$2:$2),B_MSK[[#This Row],[DB_ROW]]-1))</f>
        <v>120 LSN</v>
      </c>
      <c r="J398" s="5">
        <f ca="1">IF(B_MSK[[#This Row],[//]]="","",IF(INDEX(INDIRECT(DIR&amp;$2:$2),B_MSK[[#This Row],[//]])="","",INDEX(INDIRECT(DIR&amp;$2:$2),B_MSK[[#This Row],[//]])))</f>
        <v>1</v>
      </c>
      <c r="K398" s="5">
        <f ca="1">IF(B_MSK[[#This Row],[//]]="","",IF(INDEX(INDIRECT(DIR&amp;$2:$2),B_MSK[[#This Row],[//]])="","",INDEX(INDIRECT(DIR&amp;$2:$2),B_MSK[[#This Row],[//]])))</f>
        <v>120</v>
      </c>
      <c r="L398" s="5" t="str">
        <f ca="1">IF(B_MSK[[#This Row],[//]]="","",IF(INDEX(INDIRECT(DIR&amp;$2:$2),B_MSK[[#This Row],[//]])="","",INDEX(INDIRECT(DIR&amp;$2:$2),B_MSK[[#This Row],[//]])))</f>
        <v>LSN</v>
      </c>
      <c r="M398" s="13">
        <f ca="1">IF(B_MSK[[#This Row],[//]]="","",INDEX(INDIRECT(DIR&amp;$2:$2),B_MSK[[#This Row],[//]]))</f>
        <v>18250</v>
      </c>
      <c r="N398" s="13">
        <f ca="1">IF(OR(B_MSK[[#This Row],[//]]="",),"",INDEX(INDIRECT(DIR&amp;$2:$2),B_MSK[[#This Row],[//]]))</f>
        <v>2190000</v>
      </c>
      <c r="O398" s="3" t="str">
        <f ca="1">IF(B_MSK[[#This Row],[//]]="","",IF(INDEX(INDIRECT(DIR&amp;$2:$2),B_MSK[[#This Row],[//]])=0,"",INDEX(INDIRECT(DIR&amp;$2:$2),B_MSK[[#This Row],[//]])))</f>
        <v/>
      </c>
      <c r="P398" s="3" t="str">
        <f ca="1">IF(B_MSK[[#This Row],[//]]="","",IF(INDEX(INDIRECT(DIR&amp;$2:$2),B_MSK[[#This Row],[//]])=0,"",INDEX(INDIRECT(DIR&amp;$2:$2),B_MSK[[#This Row],[//]])))</f>
        <v/>
      </c>
      <c r="Q398" s="12">
        <f ca="1">IF(B_MSK[[#This Row],[//]]="","",INDEX(INDIRECT(DIR&amp;$2:$2),B_MSK[[#This Row],[//]]))</f>
        <v>2190000</v>
      </c>
      <c r="R3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8" s="37">
        <f ca="1">IF(B_MSK[[#This Row],[//]]="","",INDEX(INDIRECT(DIR&amp;$2:$2),B_MSK[[#This Row],[//]]))</f>
        <v>0</v>
      </c>
      <c r="U398" s="38">
        <f ca="1">IF(SUMIF(B_MSK[NAMA BARANG],B_MSK[[#This Row],[NAMA BARANG]],B_MSK[JMLH BRG])=0,"",SUMIF(B_MSK[NAMA BARANG],B_MSK[[#This Row],[NAMA BARANG]],B_MSK[C]))</f>
        <v>1</v>
      </c>
      <c r="V398" s="7" t="str">
        <f ca="1">IF(B_MSK[[#This Row],[//]]="","",INDEX(INDIRECT(DIR&amp;$2:$2),B_MSK[[#This Row],[//]]))</f>
        <v>GEL ZHIXIN + REFILL G-3132</v>
      </c>
      <c r="W398" s="7" t="str">
        <f ca="1">LOWER(SUBSTITUTE(SUBSTITUTE(SUBSTITUTE(SUBSTITUTE(SUBSTITUTE(SUBSTITUTE(SUBSTITUTE(SUBSTITUTE(SUBSTITUTE(B_MSK[[#This Row],[N.B.nota]]," ",""),"-",""),"(",""),")",""),".",""),",",""),"/",""),"""",""),"+",""))</f>
        <v>gelzhixinrefillg3132</v>
      </c>
      <c r="X398" s="5" t="str">
        <f ca="1">IF(B_MSK[[#This Row],[N.B.nota]]="","",IF(MATCH(B_MSK[[#This Row],[concat]],[2]!db[NB NOTA_C],0)&gt;0,"ada",0))</f>
        <v>ada</v>
      </c>
      <c r="Y398" s="5" t="str">
        <f ca="1">IF(B_MSK[[#This Row],[N.B.nota]]="","",ADDRESS(ROW(B_MSK[QB]),COLUMN(B_MSK[QB]))&amp;":"&amp;ADDRESS(ROW(),COLUMN(B_MSK[QB])))</f>
        <v>$D$4:$D$398</v>
      </c>
      <c r="Z398" s="5">
        <f ca="1">IF(B_MSK[[#This Row],[concat]]="","",MATCH(B_MSK[[#This Row],[concat]],[2]!db[NB NOTA_C],0)+1)</f>
        <v>862</v>
      </c>
      <c r="AA398" s="5" t="str">
        <f ca="1">IF(B_MSK[[#This Row],[//]]="","",HYPERLINK("[D:\kerja\BANK EXP\BARU\DB.XLSX]DB!e"&amp;B_MSK[[#This Row],[DB_ROW]],"&gt;"))</f>
        <v>&gt;</v>
      </c>
      <c r="AB398" s="30" t="str">
        <f ca="1">MID(B_MSK[[#This Row],[/ STN_1]],FIND(" ",B_MSK[[#This Row],[/ STN_1]])+1,LEN(B_MSK[[#This Row],[/ STN_1]]))</f>
        <v>LSN</v>
      </c>
      <c r="AC398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9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9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8" s="15" t="str">
        <f ca="1">IF(B_MSK[[#This Row],[HARGA_2]]="","",IF(MID(B_MSK[[#This Row],[/ STN_2]],FIND(" ",B_MSK[[#This Row],[/ STN_2]])+1,LEN(B_MSK[[#This Row],[/ STN_2]]))="LSN",B_MSK[[#This Row],[HARGA_2]]/12,""))</f>
        <v/>
      </c>
      <c r="AH398" s="7" t="str">
        <f ca="1">IF(B_MSK[[#This Row],[HARGA_3]]="","","/ "&amp;"PCS")</f>
        <v/>
      </c>
      <c r="AI398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9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8" s="5" t="str">
        <f ca="1">IF(B_MSK[[#This Row],[//]]="","",SUBSTITUTE(SUBSTITUTE(SUBSTITUTE(B_MSK[[#This Row],[QTY/ CTN]]," ","_",2),"(",""),")","")&amp;"_")</f>
        <v>120 LSN_</v>
      </c>
      <c r="AL398" s="5">
        <f ca="1">IF(B_MSK[[#This Row],[A_B]]="","",SEARCH("_",B_MSK[[#This Row],[A_B]]))</f>
        <v>8</v>
      </c>
      <c r="AM398" s="5">
        <f ca="1">IF(B_MSK[[#This Row],[A_B]]="","",LEN(B_MSK[[#This Row],[A_B]]))</f>
        <v>8</v>
      </c>
      <c r="AN398" s="5" t="str">
        <f ca="1">IF(B_MSK[[#This Row],[A_B]]="","",LEFT(B_MSK[[#This Row],[QTY/ CTN]],B_MSK[[#This Row],[A_B_1]]))</f>
        <v>120 LSN</v>
      </c>
      <c r="AO398" s="5" t="str">
        <f ca="1">IF(B_MSK[[#This Row],[A_B]]="","",LEFT(B_MSK[[#This Row],[A_]],SEARCH(" ",B_MSK[[#This Row],[A_]])-1))</f>
        <v>120</v>
      </c>
      <c r="AP398" s="5" t="str">
        <f ca="1">IF(B_MSK[[#This Row],[A_B]]="","",RIGHT(B_MSK[[#This Row],[A_]],LEN(B_MSK[[#This Row],[A_]])-SEARCH(" ",B_MSK[[#This Row],[A_]])))</f>
        <v>LSN</v>
      </c>
      <c r="AQ3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8" s="5" t="str">
        <f ca="1">IF(B_MSK[[#This Row],[B_]]="","",LEFT(B_MSK[[#This Row],[B_]],SEARCH(" ",B_MSK[[#This Row],[B_]])))</f>
        <v xml:space="preserve">12 </v>
      </c>
      <c r="AS398" s="5" t="str">
        <f ca="1">IF(B_MSK[[#This Row],[B_]]="","",RIGHT(B_MSK[[#This Row],[B_]],LEN(B_MSK[[#This Row],[B_]])-SEARCH(" ",B_MSK[[#This Row],[B_]])))</f>
        <v>PCS</v>
      </c>
      <c r="AT398" s="5" t="str">
        <f ca="1">IF(B_MSK[[#This Row],[B_2]]="LSN",12,"")</f>
        <v/>
      </c>
      <c r="AU398" s="5" t="str">
        <f ca="1">IF(B_MSK[[#This Row],[C_1]]="","","PCS")</f>
        <v/>
      </c>
      <c r="AV398" s="5">
        <f ca="1">IF(B_MSK[[#This Row],[A_1]]="","",B_MSK[[#This Row],[A_1]]*IF(B_MSK[[#This Row],[B_1]]="",1,B_MSK[[#This Row],[B_1]])*IF(B_MSK[[#This Row],[C_1]]="",1,B_MSK[[#This Row],[C_1]]))</f>
        <v>1440</v>
      </c>
      <c r="AW398" s="5" t="str">
        <f ca="1">IF(B_MSK[[#This Row],[C_2]]="",IF(B_MSK[[#This Row],[B_2]]="",IF(B_MSK[[#This Row],[A_2]]="","",B_MSK[[#This Row],[A_2]]),B_MSK[[#This Row],[B_2]]),B_MSK[[#This Row],[C_2]])</f>
        <v>PCS</v>
      </c>
      <c r="AX398" s="2">
        <f ca="1">IF(ISNUMBER(B_MSK[[#This Row],[TANGGAL DATANG]]),B_MSK[[#This Row],[TANGGAL DATANG]],AX397)</f>
        <v>44940</v>
      </c>
      <c r="AY398" s="5" t="e">
        <f ca="1">IF(B_MSK[[#This Row],[DB_ROW]]="","",INDEX([3]!db[JENIS],B_MSK[[#This Row],[DB_ROW]]-1))</f>
        <v>#REF!</v>
      </c>
      <c r="AZ398" s="5">
        <f ca="1">IF(B_MSK[[#This Row],[A_1]]="","",B_MSK[[#This Row],[A_1]])*1</f>
        <v>120</v>
      </c>
      <c r="BA398" s="5" t="str">
        <f ca="1">IF(B_MSK[[#This Row],[//]]="","",INDEX(INDIRECT(DIR&amp;$2:$2),B_MSK[[#This Row],[//]]))</f>
        <v>UNTANA</v>
      </c>
      <c r="BB398" s="5" t="str">
        <f ca="1">CONCATENATE(B_MSK[[#This Row],[concat]],B_MSK[[#This Row],[HARGA_X]],B_MSK[[#This Row],[SAT]])</f>
        <v>gelzhixinrefillg31321520.83333333333LSN</v>
      </c>
    </row>
    <row r="399" spans="1:54" x14ac:dyDescent="0.25">
      <c r="A399" s="6" t="s">
        <v>128</v>
      </c>
      <c r="B399" s="5" t="str">
        <f ca="1">IF(B_MSK[[#This Row],[N_ID]]="","",INDEX(INDIRECT(DIR&amp;$2:$2),MATCH(B_MSK[[#This Row],[N_ID]],INDIRECT(DIR&amp;"!NOTA[ID_P]"),0)))</f>
        <v/>
      </c>
      <c r="C399" s="5" t="str">
        <f ca="1">IF(B_MSK[[#This Row],[//]]="","",HYPERLINK("["&amp;SUBSTITUTE(DIR,"'","")&amp;"]NOTA!D"&amp;B_MSK[[#This Row],[//]]+2,"&gt;"))</f>
        <v>&gt;</v>
      </c>
      <c r="D399" s="5" t="str">
        <f ca="1">IF(B_MSK[[#This Row],[N_ID]]="","",COUNTIF(INDIRECT(DIR&amp;"!NOTA[ID_H]"),B_MSK[[#This Row],[ID NOTA]]))</f>
        <v/>
      </c>
      <c r="E39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396</v>
      </c>
      <c r="F3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9" s="7" t="str">
        <f ca="1">IF(B_MSK[[#This Row],[stt]]="ada",INDEX([2]!db[NB BM],B_MSK[DB_ROW]-1),"")</f>
        <v>Gel Zhixin + Refill G-3131</v>
      </c>
      <c r="H399" s="7" t="str">
        <f ca="1">IF(B_MSK[[#This Row],[//]]="","",INDEX(INDIRECT(DIR&amp;$2:$2),B_MSK[[#This Row],[//]]))</f>
        <v>DB STATIONERY</v>
      </c>
      <c r="I399" s="27" t="str">
        <f ca="1">IF(B_MSK[[#This Row],[//]]="","",INDEX(INDIRECT(DB_PATH&amp;$2:$2),B_MSK[[#This Row],[DB_ROW]]-1))</f>
        <v>120 LSN</v>
      </c>
      <c r="J399" s="5">
        <f ca="1">IF(B_MSK[[#This Row],[//]]="","",IF(INDEX(INDIRECT(DIR&amp;$2:$2),B_MSK[[#This Row],[//]])="","",INDEX(INDIRECT(DIR&amp;$2:$2),B_MSK[[#This Row],[//]])))</f>
        <v>1</v>
      </c>
      <c r="K399" s="5">
        <f ca="1">IF(B_MSK[[#This Row],[//]]="","",IF(INDEX(INDIRECT(DIR&amp;$2:$2),B_MSK[[#This Row],[//]])="","",INDEX(INDIRECT(DIR&amp;$2:$2),B_MSK[[#This Row],[//]])))</f>
        <v>120</v>
      </c>
      <c r="L399" s="5" t="str">
        <f ca="1">IF(B_MSK[[#This Row],[//]]="","",IF(INDEX(INDIRECT(DIR&amp;$2:$2),B_MSK[[#This Row],[//]])="","",INDEX(INDIRECT(DIR&amp;$2:$2),B_MSK[[#This Row],[//]])))</f>
        <v>LSN</v>
      </c>
      <c r="M399" s="13">
        <f ca="1">IF(B_MSK[[#This Row],[//]]="","",INDEX(INDIRECT(DIR&amp;$2:$2),B_MSK[[#This Row],[//]]))</f>
        <v>18250</v>
      </c>
      <c r="N399" s="13">
        <f ca="1">IF(OR(B_MSK[[#This Row],[//]]="",),"",INDEX(INDIRECT(DIR&amp;$2:$2),B_MSK[[#This Row],[//]]))</f>
        <v>2190000</v>
      </c>
      <c r="O399" s="3" t="str">
        <f ca="1">IF(B_MSK[[#This Row],[//]]="","",IF(INDEX(INDIRECT(DIR&amp;$2:$2),B_MSK[[#This Row],[//]])=0,"",INDEX(INDIRECT(DIR&amp;$2:$2),B_MSK[[#This Row],[//]])))</f>
        <v/>
      </c>
      <c r="P399" s="3" t="str">
        <f ca="1">IF(B_MSK[[#This Row],[//]]="","",IF(INDEX(INDIRECT(DIR&amp;$2:$2),B_MSK[[#This Row],[//]])=0,"",INDEX(INDIRECT(DIR&amp;$2:$2),B_MSK[[#This Row],[//]])))</f>
        <v/>
      </c>
      <c r="Q399" s="12">
        <f ca="1">IF(B_MSK[[#This Row],[//]]="","",INDEX(INDIRECT(DIR&amp;$2:$2),B_MSK[[#This Row],[//]]))</f>
        <v>2190000</v>
      </c>
      <c r="R3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9" s="37">
        <f ca="1">IF(B_MSK[[#This Row],[//]]="","",INDEX(INDIRECT(DIR&amp;$2:$2),B_MSK[[#This Row],[//]]))</f>
        <v>0</v>
      </c>
      <c r="U399" s="38">
        <f ca="1">IF(SUMIF(B_MSK[NAMA BARANG],B_MSK[[#This Row],[NAMA BARANG]],B_MSK[JMLH BRG])=0,"",SUMIF(B_MSK[NAMA BARANG],B_MSK[[#This Row],[NAMA BARANG]],B_MSK[C]))</f>
        <v>1</v>
      </c>
      <c r="V399" s="7" t="str">
        <f ca="1">IF(B_MSK[[#This Row],[//]]="","",INDEX(INDIRECT(DIR&amp;$2:$2),B_MSK[[#This Row],[//]]))</f>
        <v>GEL ZHIXIN + REFILL G-3131</v>
      </c>
      <c r="W399" s="7" t="str">
        <f ca="1">LOWER(SUBSTITUTE(SUBSTITUTE(SUBSTITUTE(SUBSTITUTE(SUBSTITUTE(SUBSTITUTE(SUBSTITUTE(SUBSTITUTE(SUBSTITUTE(B_MSK[[#This Row],[N.B.nota]]," ",""),"-",""),"(",""),")",""),".",""),",",""),"/",""),"""",""),"+",""))</f>
        <v>gelzhixinrefillg3131</v>
      </c>
      <c r="X399" s="5" t="str">
        <f ca="1">IF(B_MSK[[#This Row],[N.B.nota]]="","",IF(MATCH(B_MSK[[#This Row],[concat]],[2]!db[NB NOTA_C],0)&gt;0,"ada",0))</f>
        <v>ada</v>
      </c>
      <c r="Y399" s="5" t="str">
        <f ca="1">IF(B_MSK[[#This Row],[N.B.nota]]="","",ADDRESS(ROW(B_MSK[QB]),COLUMN(B_MSK[QB]))&amp;":"&amp;ADDRESS(ROW(),COLUMN(B_MSK[QB])))</f>
        <v>$D$4:$D$399</v>
      </c>
      <c r="Z399" s="5">
        <f ca="1">IF(B_MSK[[#This Row],[concat]]="","",MATCH(B_MSK[[#This Row],[concat]],[2]!db[NB NOTA_C],0)+1)</f>
        <v>861</v>
      </c>
      <c r="AA399" s="5" t="str">
        <f ca="1">IF(B_MSK[[#This Row],[//]]="","",HYPERLINK("[D:\kerja\BANK EXP\BARU\DB.XLSX]DB!e"&amp;B_MSK[[#This Row],[DB_ROW]],"&gt;"))</f>
        <v>&gt;</v>
      </c>
      <c r="AB399" s="30" t="str">
        <f ca="1">MID(B_MSK[[#This Row],[/ STN_1]],FIND(" ",B_MSK[[#This Row],[/ STN_1]])+1,LEN(B_MSK[[#This Row],[/ STN_1]]))</f>
        <v>LSN</v>
      </c>
      <c r="AC399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9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9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9" s="15" t="str">
        <f ca="1">IF(B_MSK[[#This Row],[HARGA_2]]="","",IF(MID(B_MSK[[#This Row],[/ STN_2]],FIND(" ",B_MSK[[#This Row],[/ STN_2]])+1,LEN(B_MSK[[#This Row],[/ STN_2]]))="LSN",B_MSK[[#This Row],[HARGA_2]]/12,""))</f>
        <v/>
      </c>
      <c r="AH399" s="7" t="str">
        <f ca="1">IF(B_MSK[[#This Row],[HARGA_3]]="","","/ "&amp;"PCS")</f>
        <v/>
      </c>
      <c r="AI399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9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9" s="5" t="str">
        <f ca="1">IF(B_MSK[[#This Row],[//]]="","",SUBSTITUTE(SUBSTITUTE(SUBSTITUTE(B_MSK[[#This Row],[QTY/ CTN]]," ","_",2),"(",""),")","")&amp;"_")</f>
        <v>120 LSN_</v>
      </c>
      <c r="AL399" s="5">
        <f ca="1">IF(B_MSK[[#This Row],[A_B]]="","",SEARCH("_",B_MSK[[#This Row],[A_B]]))</f>
        <v>8</v>
      </c>
      <c r="AM399" s="5">
        <f ca="1">IF(B_MSK[[#This Row],[A_B]]="","",LEN(B_MSK[[#This Row],[A_B]]))</f>
        <v>8</v>
      </c>
      <c r="AN399" s="5" t="str">
        <f ca="1">IF(B_MSK[[#This Row],[A_B]]="","",LEFT(B_MSK[[#This Row],[QTY/ CTN]],B_MSK[[#This Row],[A_B_1]]))</f>
        <v>120 LSN</v>
      </c>
      <c r="AO399" s="5" t="str">
        <f ca="1">IF(B_MSK[[#This Row],[A_B]]="","",LEFT(B_MSK[[#This Row],[A_]],SEARCH(" ",B_MSK[[#This Row],[A_]])-1))</f>
        <v>120</v>
      </c>
      <c r="AP399" s="5" t="str">
        <f ca="1">IF(B_MSK[[#This Row],[A_B]]="","",RIGHT(B_MSK[[#This Row],[A_]],LEN(B_MSK[[#This Row],[A_]])-SEARCH(" ",B_MSK[[#This Row],[A_]])))</f>
        <v>LSN</v>
      </c>
      <c r="AQ3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9" s="5" t="str">
        <f ca="1">IF(B_MSK[[#This Row],[B_]]="","",LEFT(B_MSK[[#This Row],[B_]],SEARCH(" ",B_MSK[[#This Row],[B_]])))</f>
        <v xml:space="preserve">12 </v>
      </c>
      <c r="AS399" s="5" t="str">
        <f ca="1">IF(B_MSK[[#This Row],[B_]]="","",RIGHT(B_MSK[[#This Row],[B_]],LEN(B_MSK[[#This Row],[B_]])-SEARCH(" ",B_MSK[[#This Row],[B_]])))</f>
        <v>PCS</v>
      </c>
      <c r="AT399" s="5" t="str">
        <f ca="1">IF(B_MSK[[#This Row],[B_2]]="LSN",12,"")</f>
        <v/>
      </c>
      <c r="AU399" s="5" t="str">
        <f ca="1">IF(B_MSK[[#This Row],[C_1]]="","","PCS")</f>
        <v/>
      </c>
      <c r="AV399" s="5">
        <f ca="1">IF(B_MSK[[#This Row],[A_1]]="","",B_MSK[[#This Row],[A_1]]*IF(B_MSK[[#This Row],[B_1]]="",1,B_MSK[[#This Row],[B_1]])*IF(B_MSK[[#This Row],[C_1]]="",1,B_MSK[[#This Row],[C_1]]))</f>
        <v>1440</v>
      </c>
      <c r="AW399" s="5" t="str">
        <f ca="1">IF(B_MSK[[#This Row],[C_2]]="",IF(B_MSK[[#This Row],[B_2]]="",IF(B_MSK[[#This Row],[A_2]]="","",B_MSK[[#This Row],[A_2]]),B_MSK[[#This Row],[B_2]]),B_MSK[[#This Row],[C_2]])</f>
        <v>PCS</v>
      </c>
      <c r="AX399" s="2">
        <f ca="1">IF(ISNUMBER(B_MSK[[#This Row],[TANGGAL DATANG]]),B_MSK[[#This Row],[TANGGAL DATANG]],AX398)</f>
        <v>44940</v>
      </c>
      <c r="AY399" s="5" t="e">
        <f ca="1">IF(B_MSK[[#This Row],[DB_ROW]]="","",INDEX([3]!db[JENIS],B_MSK[[#This Row],[DB_ROW]]-1))</f>
        <v>#REF!</v>
      </c>
      <c r="AZ399" s="5">
        <f ca="1">IF(B_MSK[[#This Row],[A_1]]="","",B_MSK[[#This Row],[A_1]])*1</f>
        <v>120</v>
      </c>
      <c r="BA399" s="5" t="str">
        <f ca="1">IF(B_MSK[[#This Row],[//]]="","",INDEX(INDIRECT(DIR&amp;$2:$2),B_MSK[[#This Row],[//]]))</f>
        <v>UNTANA</v>
      </c>
      <c r="BB399" s="5" t="str">
        <f ca="1">CONCATENATE(B_MSK[[#This Row],[concat]],B_MSK[[#This Row],[HARGA_X]],B_MSK[[#This Row],[SAT]])</f>
        <v>gelzhixinrefillg31311520.83333333333LSN</v>
      </c>
    </row>
    <row r="400" spans="1:54" x14ac:dyDescent="0.25">
      <c r="A400" s="6" t="s">
        <v>128</v>
      </c>
      <c r="B400" s="5" t="str">
        <f ca="1">IF(B_MSK[[#This Row],[N_ID]]="","",INDEX(INDIRECT(DIR&amp;$2:$2),MATCH(B_MSK[[#This Row],[N_ID]],INDIRECT(DIR&amp;"!NOTA[ID_P]"),0)))</f>
        <v/>
      </c>
      <c r="C400" s="5" t="str">
        <f ca="1">IF(B_MSK[[#This Row],[//]]="","",HYPERLINK("["&amp;SUBSTITUTE(DIR,"'","")&amp;"]NOTA!D"&amp;B_MSK[[#This Row],[//]]+2,"&gt;"))</f>
        <v>&gt;</v>
      </c>
      <c r="D400" s="5" t="str">
        <f ca="1">IF(B_MSK[[#This Row],[N_ID]]="","",COUNTIF(INDIRECT(DIR&amp;"!NOTA[ID_H]"),B_MSK[[#This Row],[ID NOTA]]))</f>
        <v/>
      </c>
      <c r="E4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397</v>
      </c>
      <c r="F4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0" s="7" t="str">
        <f ca="1">IF(B_MSK[[#This Row],[stt]]="ada",INDEX([2]!db[NB BM],B_MSK[DB_ROW]-1),"")</f>
        <v>Gel Zhixin + Refill G-3130</v>
      </c>
      <c r="H400" s="7" t="str">
        <f ca="1">IF(B_MSK[[#This Row],[//]]="","",INDEX(INDIRECT(DIR&amp;$2:$2),B_MSK[[#This Row],[//]]))</f>
        <v>DB STATIONERY</v>
      </c>
      <c r="I400" s="27" t="str">
        <f ca="1">IF(B_MSK[[#This Row],[//]]="","",INDEX(INDIRECT(DB_PATH&amp;$2:$2),B_MSK[[#This Row],[DB_ROW]]-1))</f>
        <v>120 LSN</v>
      </c>
      <c r="J400" s="5">
        <f ca="1">IF(B_MSK[[#This Row],[//]]="","",IF(INDEX(INDIRECT(DIR&amp;$2:$2),B_MSK[[#This Row],[//]])="","",INDEX(INDIRECT(DIR&amp;$2:$2),B_MSK[[#This Row],[//]])))</f>
        <v>1</v>
      </c>
      <c r="K400" s="5">
        <f ca="1">IF(B_MSK[[#This Row],[//]]="","",IF(INDEX(INDIRECT(DIR&amp;$2:$2),B_MSK[[#This Row],[//]])="","",INDEX(INDIRECT(DIR&amp;$2:$2),B_MSK[[#This Row],[//]])))</f>
        <v>120</v>
      </c>
      <c r="L400" s="5" t="str">
        <f ca="1">IF(B_MSK[[#This Row],[//]]="","",IF(INDEX(INDIRECT(DIR&amp;$2:$2),B_MSK[[#This Row],[//]])="","",INDEX(INDIRECT(DIR&amp;$2:$2),B_MSK[[#This Row],[//]])))</f>
        <v>LSN</v>
      </c>
      <c r="M400" s="13">
        <f ca="1">IF(B_MSK[[#This Row],[//]]="","",INDEX(INDIRECT(DIR&amp;$2:$2),B_MSK[[#This Row],[//]]))</f>
        <v>18250</v>
      </c>
      <c r="N400" s="13">
        <f ca="1">IF(OR(B_MSK[[#This Row],[//]]="",),"",INDEX(INDIRECT(DIR&amp;$2:$2),B_MSK[[#This Row],[//]]))</f>
        <v>2190000</v>
      </c>
      <c r="O400" s="3" t="str">
        <f ca="1">IF(B_MSK[[#This Row],[//]]="","",IF(INDEX(INDIRECT(DIR&amp;$2:$2),B_MSK[[#This Row],[//]])=0,"",INDEX(INDIRECT(DIR&amp;$2:$2),B_MSK[[#This Row],[//]])))</f>
        <v/>
      </c>
      <c r="P400" s="3" t="str">
        <f ca="1">IF(B_MSK[[#This Row],[//]]="","",IF(INDEX(INDIRECT(DIR&amp;$2:$2),B_MSK[[#This Row],[//]])=0,"",INDEX(INDIRECT(DIR&amp;$2:$2),B_MSK[[#This Row],[//]])))</f>
        <v/>
      </c>
      <c r="Q400" s="12">
        <f ca="1">IF(B_MSK[[#This Row],[//]]="","",INDEX(INDIRECT(DIR&amp;$2:$2),B_MSK[[#This Row],[//]]))</f>
        <v>2190000</v>
      </c>
      <c r="R4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0" s="37">
        <f ca="1">IF(B_MSK[[#This Row],[//]]="","",INDEX(INDIRECT(DIR&amp;$2:$2),B_MSK[[#This Row],[//]]))</f>
        <v>0</v>
      </c>
      <c r="U400" s="38">
        <f ca="1">IF(SUMIF(B_MSK[NAMA BARANG],B_MSK[[#This Row],[NAMA BARANG]],B_MSK[JMLH BRG])=0,"",SUMIF(B_MSK[NAMA BARANG],B_MSK[[#This Row],[NAMA BARANG]],B_MSK[C]))</f>
        <v>1</v>
      </c>
      <c r="V400" s="7" t="str">
        <f ca="1">IF(B_MSK[[#This Row],[//]]="","",INDEX(INDIRECT(DIR&amp;$2:$2),B_MSK[[#This Row],[//]]))</f>
        <v>GEL ZHIXIN + REFILL G-3130</v>
      </c>
      <c r="W400" s="7" t="str">
        <f ca="1">LOWER(SUBSTITUTE(SUBSTITUTE(SUBSTITUTE(SUBSTITUTE(SUBSTITUTE(SUBSTITUTE(SUBSTITUTE(SUBSTITUTE(SUBSTITUTE(B_MSK[[#This Row],[N.B.nota]]," ",""),"-",""),"(",""),")",""),".",""),",",""),"/",""),"""",""),"+",""))</f>
        <v>gelzhixinrefillg3130</v>
      </c>
      <c r="X400" s="5" t="str">
        <f ca="1">IF(B_MSK[[#This Row],[N.B.nota]]="","",IF(MATCH(B_MSK[[#This Row],[concat]],[2]!db[NB NOTA_C],0)&gt;0,"ada",0))</f>
        <v>ada</v>
      </c>
      <c r="Y400" s="5" t="str">
        <f ca="1">IF(B_MSK[[#This Row],[N.B.nota]]="","",ADDRESS(ROW(B_MSK[QB]),COLUMN(B_MSK[QB]))&amp;":"&amp;ADDRESS(ROW(),COLUMN(B_MSK[QB])))</f>
        <v>$D$4:$D$400</v>
      </c>
      <c r="Z400" s="5">
        <f ca="1">IF(B_MSK[[#This Row],[concat]]="","",MATCH(B_MSK[[#This Row],[concat]],[2]!db[NB NOTA_C],0)+1)</f>
        <v>860</v>
      </c>
      <c r="AA400" s="5" t="str">
        <f ca="1">IF(B_MSK[[#This Row],[//]]="","",HYPERLINK("[D:\kerja\BANK EXP\BARU\DB.XLSX]DB!e"&amp;B_MSK[[#This Row],[DB_ROW]],"&gt;"))</f>
        <v>&gt;</v>
      </c>
      <c r="AB400" s="30" t="str">
        <f ca="1">MID(B_MSK[[#This Row],[/ STN_1]],FIND(" ",B_MSK[[#This Row],[/ STN_1]])+1,LEN(B_MSK[[#This Row],[/ STN_1]]))</f>
        <v>LSN</v>
      </c>
      <c r="AC400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0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0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0" s="15" t="str">
        <f ca="1">IF(B_MSK[[#This Row],[HARGA_2]]="","",IF(MID(B_MSK[[#This Row],[/ STN_2]],FIND(" ",B_MSK[[#This Row],[/ STN_2]])+1,LEN(B_MSK[[#This Row],[/ STN_2]]))="LSN",B_MSK[[#This Row],[HARGA_2]]/12,""))</f>
        <v/>
      </c>
      <c r="AH400" s="7" t="str">
        <f ca="1">IF(B_MSK[[#This Row],[HARGA_3]]="","","/ "&amp;"PCS")</f>
        <v/>
      </c>
      <c r="AI400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0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0" s="5" t="str">
        <f ca="1">IF(B_MSK[[#This Row],[//]]="","",SUBSTITUTE(SUBSTITUTE(SUBSTITUTE(B_MSK[[#This Row],[QTY/ CTN]]," ","_",2),"(",""),")","")&amp;"_")</f>
        <v>120 LSN_</v>
      </c>
      <c r="AL400" s="5">
        <f ca="1">IF(B_MSK[[#This Row],[A_B]]="","",SEARCH("_",B_MSK[[#This Row],[A_B]]))</f>
        <v>8</v>
      </c>
      <c r="AM400" s="5">
        <f ca="1">IF(B_MSK[[#This Row],[A_B]]="","",LEN(B_MSK[[#This Row],[A_B]]))</f>
        <v>8</v>
      </c>
      <c r="AN400" s="5" t="str">
        <f ca="1">IF(B_MSK[[#This Row],[A_B]]="","",LEFT(B_MSK[[#This Row],[QTY/ CTN]],B_MSK[[#This Row],[A_B_1]]))</f>
        <v>120 LSN</v>
      </c>
      <c r="AO400" s="5" t="str">
        <f ca="1">IF(B_MSK[[#This Row],[A_B]]="","",LEFT(B_MSK[[#This Row],[A_]],SEARCH(" ",B_MSK[[#This Row],[A_]])-1))</f>
        <v>120</v>
      </c>
      <c r="AP400" s="5" t="str">
        <f ca="1">IF(B_MSK[[#This Row],[A_B]]="","",RIGHT(B_MSK[[#This Row],[A_]],LEN(B_MSK[[#This Row],[A_]])-SEARCH(" ",B_MSK[[#This Row],[A_]])))</f>
        <v>LSN</v>
      </c>
      <c r="AQ4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0" s="5" t="str">
        <f ca="1">IF(B_MSK[[#This Row],[B_]]="","",LEFT(B_MSK[[#This Row],[B_]],SEARCH(" ",B_MSK[[#This Row],[B_]])))</f>
        <v xml:space="preserve">12 </v>
      </c>
      <c r="AS400" s="5" t="str">
        <f ca="1">IF(B_MSK[[#This Row],[B_]]="","",RIGHT(B_MSK[[#This Row],[B_]],LEN(B_MSK[[#This Row],[B_]])-SEARCH(" ",B_MSK[[#This Row],[B_]])))</f>
        <v>PCS</v>
      </c>
      <c r="AT400" s="5" t="str">
        <f ca="1">IF(B_MSK[[#This Row],[B_2]]="LSN",12,"")</f>
        <v/>
      </c>
      <c r="AU400" s="5" t="str">
        <f ca="1">IF(B_MSK[[#This Row],[C_1]]="","","PCS")</f>
        <v/>
      </c>
      <c r="AV400" s="5">
        <f ca="1">IF(B_MSK[[#This Row],[A_1]]="","",B_MSK[[#This Row],[A_1]]*IF(B_MSK[[#This Row],[B_1]]="",1,B_MSK[[#This Row],[B_1]])*IF(B_MSK[[#This Row],[C_1]]="",1,B_MSK[[#This Row],[C_1]]))</f>
        <v>1440</v>
      </c>
      <c r="AW400" s="5" t="str">
        <f ca="1">IF(B_MSK[[#This Row],[C_2]]="",IF(B_MSK[[#This Row],[B_2]]="",IF(B_MSK[[#This Row],[A_2]]="","",B_MSK[[#This Row],[A_2]]),B_MSK[[#This Row],[B_2]]),B_MSK[[#This Row],[C_2]])</f>
        <v>PCS</v>
      </c>
      <c r="AX400" s="2">
        <f ca="1">IF(ISNUMBER(B_MSK[[#This Row],[TANGGAL DATANG]]),B_MSK[[#This Row],[TANGGAL DATANG]],AX399)</f>
        <v>44940</v>
      </c>
      <c r="AY400" s="5" t="e">
        <f ca="1">IF(B_MSK[[#This Row],[DB_ROW]]="","",INDEX([3]!db[JENIS],B_MSK[[#This Row],[DB_ROW]]-1))</f>
        <v>#REF!</v>
      </c>
      <c r="AZ400" s="5">
        <f ca="1">IF(B_MSK[[#This Row],[A_1]]="","",B_MSK[[#This Row],[A_1]])*1</f>
        <v>120</v>
      </c>
      <c r="BA400" s="5" t="str">
        <f ca="1">IF(B_MSK[[#This Row],[//]]="","",INDEX(INDIRECT(DIR&amp;$2:$2),B_MSK[[#This Row],[//]]))</f>
        <v>UNTANA</v>
      </c>
      <c r="BB400" s="5" t="str">
        <f ca="1">CONCATENATE(B_MSK[[#This Row],[concat]],B_MSK[[#This Row],[HARGA_X]],B_MSK[[#This Row],[SAT]])</f>
        <v>gelzhixinrefillg31301520.83333333333LSN</v>
      </c>
    </row>
    <row r="401" spans="1:54" x14ac:dyDescent="0.25">
      <c r="A401" s="6" t="s">
        <v>128</v>
      </c>
      <c r="B401" s="5" t="str">
        <f ca="1">IF(B_MSK[[#This Row],[N_ID]]="","",INDEX(INDIRECT(DIR&amp;$2:$2),MATCH(B_MSK[[#This Row],[N_ID]],INDIRECT(DIR&amp;"!NOTA[ID_P]"),0)))</f>
        <v/>
      </c>
      <c r="C401" s="5" t="str">
        <f ca="1">IF(B_MSK[[#This Row],[//]]="","",HYPERLINK("["&amp;SUBSTITUTE(DIR,"'","")&amp;"]NOTA!D"&amp;B_MSK[[#This Row],[//]]+2,"&gt;"))</f>
        <v>&gt;</v>
      </c>
      <c r="D401" s="5" t="str">
        <f ca="1">IF(B_MSK[[#This Row],[N_ID]]="","",COUNTIF(INDIRECT(DIR&amp;"!NOTA[ID_H]"),B_MSK[[#This Row],[ID NOTA]]))</f>
        <v/>
      </c>
      <c r="E40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398</v>
      </c>
      <c r="F4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1" s="7" t="str">
        <f ca="1">IF(B_MSK[[#This Row],[stt]]="ada",INDEX([2]!db[NB BM],B_MSK[DB_ROW]-1),"")</f>
        <v>Gel Zhixin + Refill G-3129</v>
      </c>
      <c r="H401" s="7" t="str">
        <f ca="1">IF(B_MSK[[#This Row],[//]]="","",INDEX(INDIRECT(DIR&amp;$2:$2),B_MSK[[#This Row],[//]]))</f>
        <v>DB STATIONERY</v>
      </c>
      <c r="I401" s="27" t="str">
        <f ca="1">IF(B_MSK[[#This Row],[//]]="","",INDEX(INDIRECT(DB_PATH&amp;$2:$2),B_MSK[[#This Row],[DB_ROW]]-1))</f>
        <v>120 LSN</v>
      </c>
      <c r="J401" s="5">
        <f ca="1">IF(B_MSK[[#This Row],[//]]="","",IF(INDEX(INDIRECT(DIR&amp;$2:$2),B_MSK[[#This Row],[//]])="","",INDEX(INDIRECT(DIR&amp;$2:$2),B_MSK[[#This Row],[//]])))</f>
        <v>1</v>
      </c>
      <c r="K401" s="5">
        <f ca="1">IF(B_MSK[[#This Row],[//]]="","",IF(INDEX(INDIRECT(DIR&amp;$2:$2),B_MSK[[#This Row],[//]])="","",INDEX(INDIRECT(DIR&amp;$2:$2),B_MSK[[#This Row],[//]])))</f>
        <v>120</v>
      </c>
      <c r="L401" s="5" t="str">
        <f ca="1">IF(B_MSK[[#This Row],[//]]="","",IF(INDEX(INDIRECT(DIR&amp;$2:$2),B_MSK[[#This Row],[//]])="","",INDEX(INDIRECT(DIR&amp;$2:$2),B_MSK[[#This Row],[//]])))</f>
        <v>LSN</v>
      </c>
      <c r="M401" s="13">
        <f ca="1">IF(B_MSK[[#This Row],[//]]="","",INDEX(INDIRECT(DIR&amp;$2:$2),B_MSK[[#This Row],[//]]))</f>
        <v>18250</v>
      </c>
      <c r="N401" s="13">
        <f ca="1">IF(OR(B_MSK[[#This Row],[//]]="",),"",INDEX(INDIRECT(DIR&amp;$2:$2),B_MSK[[#This Row],[//]]))</f>
        <v>2190000</v>
      </c>
      <c r="O401" s="3" t="str">
        <f ca="1">IF(B_MSK[[#This Row],[//]]="","",IF(INDEX(INDIRECT(DIR&amp;$2:$2),B_MSK[[#This Row],[//]])=0,"",INDEX(INDIRECT(DIR&amp;$2:$2),B_MSK[[#This Row],[//]])))</f>
        <v/>
      </c>
      <c r="P401" s="3" t="str">
        <f ca="1">IF(B_MSK[[#This Row],[//]]="","",IF(INDEX(INDIRECT(DIR&amp;$2:$2),B_MSK[[#This Row],[//]])=0,"",INDEX(INDIRECT(DIR&amp;$2:$2),B_MSK[[#This Row],[//]])))</f>
        <v/>
      </c>
      <c r="Q401" s="12">
        <f ca="1">IF(B_MSK[[#This Row],[//]]="","",INDEX(INDIRECT(DIR&amp;$2:$2),B_MSK[[#This Row],[//]]))</f>
        <v>2190000</v>
      </c>
      <c r="R4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1" s="37">
        <f ca="1">IF(B_MSK[[#This Row],[//]]="","",INDEX(INDIRECT(DIR&amp;$2:$2),B_MSK[[#This Row],[//]]))</f>
        <v>0</v>
      </c>
      <c r="U401" s="38">
        <f ca="1">IF(SUMIF(B_MSK[NAMA BARANG],B_MSK[[#This Row],[NAMA BARANG]],B_MSK[JMLH BRG])=0,"",SUMIF(B_MSK[NAMA BARANG],B_MSK[[#This Row],[NAMA BARANG]],B_MSK[C]))</f>
        <v>1</v>
      </c>
      <c r="V401" s="7" t="str">
        <f ca="1">IF(B_MSK[[#This Row],[//]]="","",INDEX(INDIRECT(DIR&amp;$2:$2),B_MSK[[#This Row],[//]]))</f>
        <v>GEL ZHIXIN + REFILL G-3129</v>
      </c>
      <c r="W401" s="7" t="str">
        <f ca="1">LOWER(SUBSTITUTE(SUBSTITUTE(SUBSTITUTE(SUBSTITUTE(SUBSTITUTE(SUBSTITUTE(SUBSTITUTE(SUBSTITUTE(SUBSTITUTE(B_MSK[[#This Row],[N.B.nota]]," ",""),"-",""),"(",""),")",""),".",""),",",""),"/",""),"""",""),"+",""))</f>
        <v>gelzhixinrefillg3129</v>
      </c>
      <c r="X401" s="5" t="str">
        <f ca="1">IF(B_MSK[[#This Row],[N.B.nota]]="","",IF(MATCH(B_MSK[[#This Row],[concat]],[2]!db[NB NOTA_C],0)&gt;0,"ada",0))</f>
        <v>ada</v>
      </c>
      <c r="Y401" s="5" t="str">
        <f ca="1">IF(B_MSK[[#This Row],[N.B.nota]]="","",ADDRESS(ROW(B_MSK[QB]),COLUMN(B_MSK[QB]))&amp;":"&amp;ADDRESS(ROW(),COLUMN(B_MSK[QB])))</f>
        <v>$D$4:$D$401</v>
      </c>
      <c r="Z401" s="5">
        <f ca="1">IF(B_MSK[[#This Row],[concat]]="","",MATCH(B_MSK[[#This Row],[concat]],[2]!db[NB NOTA_C],0)+1)</f>
        <v>915</v>
      </c>
      <c r="AA401" s="5" t="str">
        <f ca="1">IF(B_MSK[[#This Row],[//]]="","",HYPERLINK("[D:\kerja\BANK EXP\BARU\DB.XLSX]DB!e"&amp;B_MSK[[#This Row],[DB_ROW]],"&gt;"))</f>
        <v>&gt;</v>
      </c>
      <c r="AB401" s="30" t="str">
        <f ca="1">MID(B_MSK[[#This Row],[/ STN_1]],FIND(" ",B_MSK[[#This Row],[/ STN_1]])+1,LEN(B_MSK[[#This Row],[/ STN_1]]))</f>
        <v>LSN</v>
      </c>
      <c r="AC401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0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0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1" s="15" t="str">
        <f ca="1">IF(B_MSK[[#This Row],[HARGA_2]]="","",IF(MID(B_MSK[[#This Row],[/ STN_2]],FIND(" ",B_MSK[[#This Row],[/ STN_2]])+1,LEN(B_MSK[[#This Row],[/ STN_2]]))="LSN",B_MSK[[#This Row],[HARGA_2]]/12,""))</f>
        <v/>
      </c>
      <c r="AH401" s="7" t="str">
        <f ca="1">IF(B_MSK[[#This Row],[HARGA_3]]="","","/ "&amp;"PCS")</f>
        <v/>
      </c>
      <c r="AI401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0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1" s="5" t="str">
        <f ca="1">IF(B_MSK[[#This Row],[//]]="","",SUBSTITUTE(SUBSTITUTE(SUBSTITUTE(B_MSK[[#This Row],[QTY/ CTN]]," ","_",2),"(",""),")","")&amp;"_")</f>
        <v>120 LSN_</v>
      </c>
      <c r="AL401" s="5">
        <f ca="1">IF(B_MSK[[#This Row],[A_B]]="","",SEARCH("_",B_MSK[[#This Row],[A_B]]))</f>
        <v>8</v>
      </c>
      <c r="AM401" s="5">
        <f ca="1">IF(B_MSK[[#This Row],[A_B]]="","",LEN(B_MSK[[#This Row],[A_B]]))</f>
        <v>8</v>
      </c>
      <c r="AN401" s="5" t="str">
        <f ca="1">IF(B_MSK[[#This Row],[A_B]]="","",LEFT(B_MSK[[#This Row],[QTY/ CTN]],B_MSK[[#This Row],[A_B_1]]))</f>
        <v>120 LSN</v>
      </c>
      <c r="AO401" s="5" t="str">
        <f ca="1">IF(B_MSK[[#This Row],[A_B]]="","",LEFT(B_MSK[[#This Row],[A_]],SEARCH(" ",B_MSK[[#This Row],[A_]])-1))</f>
        <v>120</v>
      </c>
      <c r="AP401" s="5" t="str">
        <f ca="1">IF(B_MSK[[#This Row],[A_B]]="","",RIGHT(B_MSK[[#This Row],[A_]],LEN(B_MSK[[#This Row],[A_]])-SEARCH(" ",B_MSK[[#This Row],[A_]])))</f>
        <v>LSN</v>
      </c>
      <c r="AQ4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1" s="5" t="str">
        <f ca="1">IF(B_MSK[[#This Row],[B_]]="","",LEFT(B_MSK[[#This Row],[B_]],SEARCH(" ",B_MSK[[#This Row],[B_]])))</f>
        <v xml:space="preserve">12 </v>
      </c>
      <c r="AS401" s="5" t="str">
        <f ca="1">IF(B_MSK[[#This Row],[B_]]="","",RIGHT(B_MSK[[#This Row],[B_]],LEN(B_MSK[[#This Row],[B_]])-SEARCH(" ",B_MSK[[#This Row],[B_]])))</f>
        <v>PCS</v>
      </c>
      <c r="AT401" s="5" t="str">
        <f ca="1">IF(B_MSK[[#This Row],[B_2]]="LSN",12,"")</f>
        <v/>
      </c>
      <c r="AU401" s="5" t="str">
        <f ca="1">IF(B_MSK[[#This Row],[C_1]]="","","PCS")</f>
        <v/>
      </c>
      <c r="AV401" s="5">
        <f ca="1">IF(B_MSK[[#This Row],[A_1]]="","",B_MSK[[#This Row],[A_1]]*IF(B_MSK[[#This Row],[B_1]]="",1,B_MSK[[#This Row],[B_1]])*IF(B_MSK[[#This Row],[C_1]]="",1,B_MSK[[#This Row],[C_1]]))</f>
        <v>1440</v>
      </c>
      <c r="AW401" s="5" t="str">
        <f ca="1">IF(B_MSK[[#This Row],[C_2]]="",IF(B_MSK[[#This Row],[B_2]]="",IF(B_MSK[[#This Row],[A_2]]="","",B_MSK[[#This Row],[A_2]]),B_MSK[[#This Row],[B_2]]),B_MSK[[#This Row],[C_2]])</f>
        <v>PCS</v>
      </c>
      <c r="AX401" s="2">
        <f ca="1">IF(ISNUMBER(B_MSK[[#This Row],[TANGGAL DATANG]]),B_MSK[[#This Row],[TANGGAL DATANG]],AX400)</f>
        <v>44940</v>
      </c>
      <c r="AY401" s="5" t="e">
        <f ca="1">IF(B_MSK[[#This Row],[DB_ROW]]="","",INDEX([3]!db[JENIS],B_MSK[[#This Row],[DB_ROW]]-1))</f>
        <v>#REF!</v>
      </c>
      <c r="AZ401" s="5">
        <f ca="1">IF(B_MSK[[#This Row],[A_1]]="","",B_MSK[[#This Row],[A_1]])*1</f>
        <v>120</v>
      </c>
      <c r="BA401" s="5" t="str">
        <f ca="1">IF(B_MSK[[#This Row],[//]]="","",INDEX(INDIRECT(DIR&amp;$2:$2),B_MSK[[#This Row],[//]]))</f>
        <v>UNTANA</v>
      </c>
      <c r="BB401" s="5" t="str">
        <f ca="1">CONCATENATE(B_MSK[[#This Row],[concat]],B_MSK[[#This Row],[HARGA_X]],B_MSK[[#This Row],[SAT]])</f>
        <v>gelzhixinrefillg31291520.83333333333LSN</v>
      </c>
    </row>
    <row r="402" spans="1:54" x14ac:dyDescent="0.25">
      <c r="A402" s="6" t="s">
        <v>128</v>
      </c>
      <c r="B402" s="5" t="str">
        <f ca="1">IF(B_MSK[[#This Row],[N_ID]]="","",INDEX(INDIRECT(DIR&amp;$2:$2),MATCH(B_MSK[[#This Row],[N_ID]],INDIRECT(DIR&amp;"!NOTA[ID_P]"),0)))</f>
        <v/>
      </c>
      <c r="C402" s="5" t="str">
        <f ca="1">IF(B_MSK[[#This Row],[//]]="","",HYPERLINK("["&amp;SUBSTITUTE(DIR,"'","")&amp;"]NOTA!D"&amp;B_MSK[[#This Row],[//]]+2,"&gt;"))</f>
        <v>&gt;</v>
      </c>
      <c r="D402" s="5" t="str">
        <f ca="1">IF(B_MSK[[#This Row],[N_ID]]="","",COUNTIF(INDIRECT(DIR&amp;"!NOTA[ID_H]"),B_MSK[[#This Row],[ID NOTA]]))</f>
        <v/>
      </c>
      <c r="E40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399</v>
      </c>
      <c r="F4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2" s="7" t="str">
        <f ca="1">IF(B_MSK[[#This Row],[stt]]="ada",INDEX([2]!db[NB BM],B_MSK[DB_ROW]-1),"")</f>
        <v>Gel Zhixin + Refill G-3128</v>
      </c>
      <c r="H402" s="7" t="str">
        <f ca="1">IF(B_MSK[[#This Row],[//]]="","",INDEX(INDIRECT(DIR&amp;$2:$2),B_MSK[[#This Row],[//]]))</f>
        <v>DB STATIONERY</v>
      </c>
      <c r="I402" s="27" t="str">
        <f ca="1">IF(B_MSK[[#This Row],[//]]="","",INDEX(INDIRECT(DB_PATH&amp;$2:$2),B_MSK[[#This Row],[DB_ROW]]-1))</f>
        <v>120 LSN</v>
      </c>
      <c r="J402" s="5">
        <f ca="1">IF(B_MSK[[#This Row],[//]]="","",IF(INDEX(INDIRECT(DIR&amp;$2:$2),B_MSK[[#This Row],[//]])="","",INDEX(INDIRECT(DIR&amp;$2:$2),B_MSK[[#This Row],[//]])))</f>
        <v>1</v>
      </c>
      <c r="K402" s="5">
        <f ca="1">IF(B_MSK[[#This Row],[//]]="","",IF(INDEX(INDIRECT(DIR&amp;$2:$2),B_MSK[[#This Row],[//]])="","",INDEX(INDIRECT(DIR&amp;$2:$2),B_MSK[[#This Row],[//]])))</f>
        <v>120</v>
      </c>
      <c r="L402" s="5" t="str">
        <f ca="1">IF(B_MSK[[#This Row],[//]]="","",IF(INDEX(INDIRECT(DIR&amp;$2:$2),B_MSK[[#This Row],[//]])="","",INDEX(INDIRECT(DIR&amp;$2:$2),B_MSK[[#This Row],[//]])))</f>
        <v>LSN</v>
      </c>
      <c r="M402" s="13">
        <f ca="1">IF(B_MSK[[#This Row],[//]]="","",INDEX(INDIRECT(DIR&amp;$2:$2),B_MSK[[#This Row],[//]]))</f>
        <v>18250</v>
      </c>
      <c r="N402" s="13">
        <f ca="1">IF(OR(B_MSK[[#This Row],[//]]="",),"",INDEX(INDIRECT(DIR&amp;$2:$2),B_MSK[[#This Row],[//]]))</f>
        <v>2190000</v>
      </c>
      <c r="O402" s="3" t="str">
        <f ca="1">IF(B_MSK[[#This Row],[//]]="","",IF(INDEX(INDIRECT(DIR&amp;$2:$2),B_MSK[[#This Row],[//]])=0,"",INDEX(INDIRECT(DIR&amp;$2:$2),B_MSK[[#This Row],[//]])))</f>
        <v/>
      </c>
      <c r="P402" s="3" t="str">
        <f ca="1">IF(B_MSK[[#This Row],[//]]="","",IF(INDEX(INDIRECT(DIR&amp;$2:$2),B_MSK[[#This Row],[//]])=0,"",INDEX(INDIRECT(DIR&amp;$2:$2),B_MSK[[#This Row],[//]])))</f>
        <v/>
      </c>
      <c r="Q402" s="12">
        <f ca="1">IF(B_MSK[[#This Row],[//]]="","",INDEX(INDIRECT(DIR&amp;$2:$2),B_MSK[[#This Row],[//]]))</f>
        <v>2190000</v>
      </c>
      <c r="R4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2" s="37">
        <f ca="1">IF(B_MSK[[#This Row],[//]]="","",INDEX(INDIRECT(DIR&amp;$2:$2),B_MSK[[#This Row],[//]]))</f>
        <v>0</v>
      </c>
      <c r="U402" s="38">
        <f ca="1">IF(SUMIF(B_MSK[NAMA BARANG],B_MSK[[#This Row],[NAMA BARANG]],B_MSK[JMLH BRG])=0,"",SUMIF(B_MSK[NAMA BARANG],B_MSK[[#This Row],[NAMA BARANG]],B_MSK[C]))</f>
        <v>1</v>
      </c>
      <c r="V402" s="7" t="str">
        <f ca="1">IF(B_MSK[[#This Row],[//]]="","",INDEX(INDIRECT(DIR&amp;$2:$2),B_MSK[[#This Row],[//]]))</f>
        <v>GEL ZHIXIN + REFILL G-3128</v>
      </c>
      <c r="W402" s="7" t="str">
        <f ca="1">LOWER(SUBSTITUTE(SUBSTITUTE(SUBSTITUTE(SUBSTITUTE(SUBSTITUTE(SUBSTITUTE(SUBSTITUTE(SUBSTITUTE(SUBSTITUTE(B_MSK[[#This Row],[N.B.nota]]," ",""),"-",""),"(",""),")",""),".",""),",",""),"/",""),"""",""),"+",""))</f>
        <v>gelzhixinrefillg3128</v>
      </c>
      <c r="X402" s="5" t="str">
        <f ca="1">IF(B_MSK[[#This Row],[N.B.nota]]="","",IF(MATCH(B_MSK[[#This Row],[concat]],[2]!db[NB NOTA_C],0)&gt;0,"ada",0))</f>
        <v>ada</v>
      </c>
      <c r="Y402" s="5" t="str">
        <f ca="1">IF(B_MSK[[#This Row],[N.B.nota]]="","",ADDRESS(ROW(B_MSK[QB]),COLUMN(B_MSK[QB]))&amp;":"&amp;ADDRESS(ROW(),COLUMN(B_MSK[QB])))</f>
        <v>$D$4:$D$402</v>
      </c>
      <c r="Z402" s="5">
        <f ca="1">IF(B_MSK[[#This Row],[concat]]="","",MATCH(B_MSK[[#This Row],[concat]],[2]!db[NB NOTA_C],0)+1)</f>
        <v>859</v>
      </c>
      <c r="AA402" s="5" t="str">
        <f ca="1">IF(B_MSK[[#This Row],[//]]="","",HYPERLINK("[D:\kerja\BANK EXP\BARU\DB.XLSX]DB!e"&amp;B_MSK[[#This Row],[DB_ROW]],"&gt;"))</f>
        <v>&gt;</v>
      </c>
      <c r="AB402" s="30" t="str">
        <f ca="1">MID(B_MSK[[#This Row],[/ STN_1]],FIND(" ",B_MSK[[#This Row],[/ STN_1]])+1,LEN(B_MSK[[#This Row],[/ STN_1]]))</f>
        <v>LSN</v>
      </c>
      <c r="AC402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0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0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2" s="15" t="str">
        <f ca="1">IF(B_MSK[[#This Row],[HARGA_2]]="","",IF(MID(B_MSK[[#This Row],[/ STN_2]],FIND(" ",B_MSK[[#This Row],[/ STN_2]])+1,LEN(B_MSK[[#This Row],[/ STN_2]]))="LSN",B_MSK[[#This Row],[HARGA_2]]/12,""))</f>
        <v/>
      </c>
      <c r="AH402" s="7" t="str">
        <f ca="1">IF(B_MSK[[#This Row],[HARGA_3]]="","","/ "&amp;"PCS")</f>
        <v/>
      </c>
      <c r="AI402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0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2" s="5" t="str">
        <f ca="1">IF(B_MSK[[#This Row],[//]]="","",SUBSTITUTE(SUBSTITUTE(SUBSTITUTE(B_MSK[[#This Row],[QTY/ CTN]]," ","_",2),"(",""),")","")&amp;"_")</f>
        <v>120 LSN_</v>
      </c>
      <c r="AL402" s="5">
        <f ca="1">IF(B_MSK[[#This Row],[A_B]]="","",SEARCH("_",B_MSK[[#This Row],[A_B]]))</f>
        <v>8</v>
      </c>
      <c r="AM402" s="5">
        <f ca="1">IF(B_MSK[[#This Row],[A_B]]="","",LEN(B_MSK[[#This Row],[A_B]]))</f>
        <v>8</v>
      </c>
      <c r="AN402" s="5" t="str">
        <f ca="1">IF(B_MSK[[#This Row],[A_B]]="","",LEFT(B_MSK[[#This Row],[QTY/ CTN]],B_MSK[[#This Row],[A_B_1]]))</f>
        <v>120 LSN</v>
      </c>
      <c r="AO402" s="5" t="str">
        <f ca="1">IF(B_MSK[[#This Row],[A_B]]="","",LEFT(B_MSK[[#This Row],[A_]],SEARCH(" ",B_MSK[[#This Row],[A_]])-1))</f>
        <v>120</v>
      </c>
      <c r="AP402" s="5" t="str">
        <f ca="1">IF(B_MSK[[#This Row],[A_B]]="","",RIGHT(B_MSK[[#This Row],[A_]],LEN(B_MSK[[#This Row],[A_]])-SEARCH(" ",B_MSK[[#This Row],[A_]])))</f>
        <v>LSN</v>
      </c>
      <c r="AQ4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2" s="5" t="str">
        <f ca="1">IF(B_MSK[[#This Row],[B_]]="","",LEFT(B_MSK[[#This Row],[B_]],SEARCH(" ",B_MSK[[#This Row],[B_]])))</f>
        <v xml:space="preserve">12 </v>
      </c>
      <c r="AS402" s="5" t="str">
        <f ca="1">IF(B_MSK[[#This Row],[B_]]="","",RIGHT(B_MSK[[#This Row],[B_]],LEN(B_MSK[[#This Row],[B_]])-SEARCH(" ",B_MSK[[#This Row],[B_]])))</f>
        <v>PCS</v>
      </c>
      <c r="AT402" s="5" t="str">
        <f ca="1">IF(B_MSK[[#This Row],[B_2]]="LSN",12,"")</f>
        <v/>
      </c>
      <c r="AU402" s="5" t="str">
        <f ca="1">IF(B_MSK[[#This Row],[C_1]]="","","PCS")</f>
        <v/>
      </c>
      <c r="AV402" s="5">
        <f ca="1">IF(B_MSK[[#This Row],[A_1]]="","",B_MSK[[#This Row],[A_1]]*IF(B_MSK[[#This Row],[B_1]]="",1,B_MSK[[#This Row],[B_1]])*IF(B_MSK[[#This Row],[C_1]]="",1,B_MSK[[#This Row],[C_1]]))</f>
        <v>1440</v>
      </c>
      <c r="AW402" s="5" t="str">
        <f ca="1">IF(B_MSK[[#This Row],[C_2]]="",IF(B_MSK[[#This Row],[B_2]]="",IF(B_MSK[[#This Row],[A_2]]="","",B_MSK[[#This Row],[A_2]]),B_MSK[[#This Row],[B_2]]),B_MSK[[#This Row],[C_2]])</f>
        <v>PCS</v>
      </c>
      <c r="AX402" s="2">
        <f ca="1">IF(ISNUMBER(B_MSK[[#This Row],[TANGGAL DATANG]]),B_MSK[[#This Row],[TANGGAL DATANG]],AX401)</f>
        <v>44940</v>
      </c>
      <c r="AY402" s="5" t="e">
        <f ca="1">IF(B_MSK[[#This Row],[DB_ROW]]="","",INDEX([3]!db[JENIS],B_MSK[[#This Row],[DB_ROW]]-1))</f>
        <v>#REF!</v>
      </c>
      <c r="AZ402" s="5">
        <f ca="1">IF(B_MSK[[#This Row],[A_1]]="","",B_MSK[[#This Row],[A_1]])*1</f>
        <v>120</v>
      </c>
      <c r="BA402" s="5" t="str">
        <f ca="1">IF(B_MSK[[#This Row],[//]]="","",INDEX(INDIRECT(DIR&amp;$2:$2),B_MSK[[#This Row],[//]]))</f>
        <v>UNTANA</v>
      </c>
      <c r="BB402" s="5" t="str">
        <f ca="1">CONCATENATE(B_MSK[[#This Row],[concat]],B_MSK[[#This Row],[HARGA_X]],B_MSK[[#This Row],[SAT]])</f>
        <v>gelzhixinrefillg31281520.83333333333LSN</v>
      </c>
    </row>
    <row r="403" spans="1:54" x14ac:dyDescent="0.25">
      <c r="A403" s="6" t="s">
        <v>128</v>
      </c>
      <c r="B403" s="5" t="str">
        <f ca="1">IF(B_MSK[[#This Row],[N_ID]]="","",INDEX(INDIRECT(DIR&amp;$2:$2),MATCH(B_MSK[[#This Row],[N_ID]],INDIRECT(DIR&amp;"!NOTA[ID_P]"),0)))</f>
        <v/>
      </c>
      <c r="C403" s="5" t="str">
        <f ca="1">IF(B_MSK[[#This Row],[//]]="","",HYPERLINK("["&amp;SUBSTITUTE(DIR,"'","")&amp;"]NOTA!D"&amp;B_MSK[[#This Row],[//]]+2,"&gt;"))</f>
        <v>&gt;</v>
      </c>
      <c r="D403" s="5" t="str">
        <f ca="1">IF(B_MSK[[#This Row],[N_ID]]="","",COUNTIF(INDIRECT(DIR&amp;"!NOTA[ID_H]"),B_MSK[[#This Row],[ID NOTA]]))</f>
        <v/>
      </c>
      <c r="E40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400</v>
      </c>
      <c r="F4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3" s="7" t="str">
        <f ca="1">IF(B_MSK[[#This Row],[stt]]="ada",INDEX([2]!db[NB BM],B_MSK[DB_ROW]-1),"")</f>
        <v>Gel Zhixin + Refill G-3127</v>
      </c>
      <c r="H403" s="7" t="str">
        <f ca="1">IF(B_MSK[[#This Row],[//]]="","",INDEX(INDIRECT(DIR&amp;$2:$2),B_MSK[[#This Row],[//]]))</f>
        <v>DB STATIONERY</v>
      </c>
      <c r="I403" s="27" t="str">
        <f ca="1">IF(B_MSK[[#This Row],[//]]="","",INDEX(INDIRECT(DB_PATH&amp;$2:$2),B_MSK[[#This Row],[DB_ROW]]-1))</f>
        <v>120 LSN</v>
      </c>
      <c r="J403" s="5">
        <f ca="1">IF(B_MSK[[#This Row],[//]]="","",IF(INDEX(INDIRECT(DIR&amp;$2:$2),B_MSK[[#This Row],[//]])="","",INDEX(INDIRECT(DIR&amp;$2:$2),B_MSK[[#This Row],[//]])))</f>
        <v>1</v>
      </c>
      <c r="K403" s="5">
        <f ca="1">IF(B_MSK[[#This Row],[//]]="","",IF(INDEX(INDIRECT(DIR&amp;$2:$2),B_MSK[[#This Row],[//]])="","",INDEX(INDIRECT(DIR&amp;$2:$2),B_MSK[[#This Row],[//]])))</f>
        <v>120</v>
      </c>
      <c r="L403" s="5" t="str">
        <f ca="1">IF(B_MSK[[#This Row],[//]]="","",IF(INDEX(INDIRECT(DIR&amp;$2:$2),B_MSK[[#This Row],[//]])="","",INDEX(INDIRECT(DIR&amp;$2:$2),B_MSK[[#This Row],[//]])))</f>
        <v>LSN</v>
      </c>
      <c r="M403" s="13">
        <f ca="1">IF(B_MSK[[#This Row],[//]]="","",INDEX(INDIRECT(DIR&amp;$2:$2),B_MSK[[#This Row],[//]]))</f>
        <v>18250</v>
      </c>
      <c r="N403" s="13">
        <f ca="1">IF(OR(B_MSK[[#This Row],[//]]="",),"",INDEX(INDIRECT(DIR&amp;$2:$2),B_MSK[[#This Row],[//]]))</f>
        <v>2190000</v>
      </c>
      <c r="O403" s="3" t="str">
        <f ca="1">IF(B_MSK[[#This Row],[//]]="","",IF(INDEX(INDIRECT(DIR&amp;$2:$2),B_MSK[[#This Row],[//]])=0,"",INDEX(INDIRECT(DIR&amp;$2:$2),B_MSK[[#This Row],[//]])))</f>
        <v/>
      </c>
      <c r="P403" s="3" t="str">
        <f ca="1">IF(B_MSK[[#This Row],[//]]="","",IF(INDEX(INDIRECT(DIR&amp;$2:$2),B_MSK[[#This Row],[//]])=0,"",INDEX(INDIRECT(DIR&amp;$2:$2),B_MSK[[#This Row],[//]])))</f>
        <v/>
      </c>
      <c r="Q403" s="12">
        <f ca="1">IF(B_MSK[[#This Row],[//]]="","",INDEX(INDIRECT(DIR&amp;$2:$2),B_MSK[[#This Row],[//]]))</f>
        <v>2190000</v>
      </c>
      <c r="R4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3" s="37">
        <f ca="1">IF(B_MSK[[#This Row],[//]]="","",INDEX(INDIRECT(DIR&amp;$2:$2),B_MSK[[#This Row],[//]]))</f>
        <v>0</v>
      </c>
      <c r="U403" s="38">
        <f ca="1">IF(SUMIF(B_MSK[NAMA BARANG],B_MSK[[#This Row],[NAMA BARANG]],B_MSK[JMLH BRG])=0,"",SUMIF(B_MSK[NAMA BARANG],B_MSK[[#This Row],[NAMA BARANG]],B_MSK[C]))</f>
        <v>1</v>
      </c>
      <c r="V403" s="7" t="str">
        <f ca="1">IF(B_MSK[[#This Row],[//]]="","",INDEX(INDIRECT(DIR&amp;$2:$2),B_MSK[[#This Row],[//]]))</f>
        <v>GEL ZHIXIN + REFILL G-3127</v>
      </c>
      <c r="W403" s="7" t="str">
        <f ca="1">LOWER(SUBSTITUTE(SUBSTITUTE(SUBSTITUTE(SUBSTITUTE(SUBSTITUTE(SUBSTITUTE(SUBSTITUTE(SUBSTITUTE(SUBSTITUTE(B_MSK[[#This Row],[N.B.nota]]," ",""),"-",""),"(",""),")",""),".",""),",",""),"/",""),"""",""),"+",""))</f>
        <v>gelzhixinrefillg3127</v>
      </c>
      <c r="X403" s="5" t="str">
        <f ca="1">IF(B_MSK[[#This Row],[N.B.nota]]="","",IF(MATCH(B_MSK[[#This Row],[concat]],[2]!db[NB NOTA_C],0)&gt;0,"ada",0))</f>
        <v>ada</v>
      </c>
      <c r="Y403" s="5" t="str">
        <f ca="1">IF(B_MSK[[#This Row],[N.B.nota]]="","",ADDRESS(ROW(B_MSK[QB]),COLUMN(B_MSK[QB]))&amp;":"&amp;ADDRESS(ROW(),COLUMN(B_MSK[QB])))</f>
        <v>$D$4:$D$403</v>
      </c>
      <c r="Z403" s="5">
        <f ca="1">IF(B_MSK[[#This Row],[concat]]="","",MATCH(B_MSK[[#This Row],[concat]],[2]!db[NB NOTA_C],0)+1)</f>
        <v>858</v>
      </c>
      <c r="AA403" s="5" t="str">
        <f ca="1">IF(B_MSK[[#This Row],[//]]="","",HYPERLINK("[D:\kerja\BANK EXP\BARU\DB.XLSX]DB!e"&amp;B_MSK[[#This Row],[DB_ROW]],"&gt;"))</f>
        <v>&gt;</v>
      </c>
      <c r="AB403" s="30" t="str">
        <f ca="1">MID(B_MSK[[#This Row],[/ STN_1]],FIND(" ",B_MSK[[#This Row],[/ STN_1]])+1,LEN(B_MSK[[#This Row],[/ STN_1]]))</f>
        <v>LSN</v>
      </c>
      <c r="AC403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0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0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3" s="15" t="str">
        <f ca="1">IF(B_MSK[[#This Row],[HARGA_2]]="","",IF(MID(B_MSK[[#This Row],[/ STN_2]],FIND(" ",B_MSK[[#This Row],[/ STN_2]])+1,LEN(B_MSK[[#This Row],[/ STN_2]]))="LSN",B_MSK[[#This Row],[HARGA_2]]/12,""))</f>
        <v/>
      </c>
      <c r="AH403" s="7" t="str">
        <f ca="1">IF(B_MSK[[#This Row],[HARGA_3]]="","","/ "&amp;"PCS")</f>
        <v/>
      </c>
      <c r="AI403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0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3" s="5" t="str">
        <f ca="1">IF(B_MSK[[#This Row],[//]]="","",SUBSTITUTE(SUBSTITUTE(SUBSTITUTE(B_MSK[[#This Row],[QTY/ CTN]]," ","_",2),"(",""),")","")&amp;"_")</f>
        <v>120 LSN_</v>
      </c>
      <c r="AL403" s="5">
        <f ca="1">IF(B_MSK[[#This Row],[A_B]]="","",SEARCH("_",B_MSK[[#This Row],[A_B]]))</f>
        <v>8</v>
      </c>
      <c r="AM403" s="5">
        <f ca="1">IF(B_MSK[[#This Row],[A_B]]="","",LEN(B_MSK[[#This Row],[A_B]]))</f>
        <v>8</v>
      </c>
      <c r="AN403" s="5" t="str">
        <f ca="1">IF(B_MSK[[#This Row],[A_B]]="","",LEFT(B_MSK[[#This Row],[QTY/ CTN]],B_MSK[[#This Row],[A_B_1]]))</f>
        <v>120 LSN</v>
      </c>
      <c r="AO403" s="5" t="str">
        <f ca="1">IF(B_MSK[[#This Row],[A_B]]="","",LEFT(B_MSK[[#This Row],[A_]],SEARCH(" ",B_MSK[[#This Row],[A_]])-1))</f>
        <v>120</v>
      </c>
      <c r="AP403" s="5" t="str">
        <f ca="1">IF(B_MSK[[#This Row],[A_B]]="","",RIGHT(B_MSK[[#This Row],[A_]],LEN(B_MSK[[#This Row],[A_]])-SEARCH(" ",B_MSK[[#This Row],[A_]])))</f>
        <v>LSN</v>
      </c>
      <c r="AQ4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3" s="5" t="str">
        <f ca="1">IF(B_MSK[[#This Row],[B_]]="","",LEFT(B_MSK[[#This Row],[B_]],SEARCH(" ",B_MSK[[#This Row],[B_]])))</f>
        <v xml:space="preserve">12 </v>
      </c>
      <c r="AS403" s="5" t="str">
        <f ca="1">IF(B_MSK[[#This Row],[B_]]="","",RIGHT(B_MSK[[#This Row],[B_]],LEN(B_MSK[[#This Row],[B_]])-SEARCH(" ",B_MSK[[#This Row],[B_]])))</f>
        <v>PCS</v>
      </c>
      <c r="AT403" s="5" t="str">
        <f ca="1">IF(B_MSK[[#This Row],[B_2]]="LSN",12,"")</f>
        <v/>
      </c>
      <c r="AU403" s="5" t="str">
        <f ca="1">IF(B_MSK[[#This Row],[C_1]]="","","PCS")</f>
        <v/>
      </c>
      <c r="AV403" s="5">
        <f ca="1">IF(B_MSK[[#This Row],[A_1]]="","",B_MSK[[#This Row],[A_1]]*IF(B_MSK[[#This Row],[B_1]]="",1,B_MSK[[#This Row],[B_1]])*IF(B_MSK[[#This Row],[C_1]]="",1,B_MSK[[#This Row],[C_1]]))</f>
        <v>1440</v>
      </c>
      <c r="AW403" s="5" t="str">
        <f ca="1">IF(B_MSK[[#This Row],[C_2]]="",IF(B_MSK[[#This Row],[B_2]]="",IF(B_MSK[[#This Row],[A_2]]="","",B_MSK[[#This Row],[A_2]]),B_MSK[[#This Row],[B_2]]),B_MSK[[#This Row],[C_2]])</f>
        <v>PCS</v>
      </c>
      <c r="AX403" s="2">
        <f ca="1">IF(ISNUMBER(B_MSK[[#This Row],[TANGGAL DATANG]]),B_MSK[[#This Row],[TANGGAL DATANG]],AX402)</f>
        <v>44940</v>
      </c>
      <c r="AY403" s="5" t="e">
        <f ca="1">IF(B_MSK[[#This Row],[DB_ROW]]="","",INDEX([3]!db[JENIS],B_MSK[[#This Row],[DB_ROW]]-1))</f>
        <v>#REF!</v>
      </c>
      <c r="AZ403" s="5">
        <f ca="1">IF(B_MSK[[#This Row],[A_1]]="","",B_MSK[[#This Row],[A_1]])*1</f>
        <v>120</v>
      </c>
      <c r="BA403" s="5" t="str">
        <f ca="1">IF(B_MSK[[#This Row],[//]]="","",INDEX(INDIRECT(DIR&amp;$2:$2),B_MSK[[#This Row],[//]]))</f>
        <v>UNTANA</v>
      </c>
      <c r="BB403" s="5" t="str">
        <f ca="1">CONCATENATE(B_MSK[[#This Row],[concat]],B_MSK[[#This Row],[HARGA_X]],B_MSK[[#This Row],[SAT]])</f>
        <v>gelzhixinrefillg31271520.83333333333LSN</v>
      </c>
    </row>
    <row r="404" spans="1:54" x14ac:dyDescent="0.25">
      <c r="A404" s="6" t="s">
        <v>128</v>
      </c>
      <c r="B404" s="5" t="str">
        <f ca="1">IF(B_MSK[[#This Row],[N_ID]]="","",INDEX(INDIRECT(DIR&amp;$2:$2),MATCH(B_MSK[[#This Row],[N_ID]],INDIRECT(DIR&amp;"!NOTA[ID_P]"),0)))</f>
        <v/>
      </c>
      <c r="C404" s="5" t="str">
        <f ca="1">IF(B_MSK[[#This Row],[//]]="","",HYPERLINK("["&amp;SUBSTITUTE(DIR,"'","")&amp;"]NOTA!D"&amp;B_MSK[[#This Row],[//]]+2,"&gt;"))</f>
        <v>&gt;</v>
      </c>
      <c r="D404" s="5" t="str">
        <f ca="1">IF(B_MSK[[#This Row],[N_ID]]="","",COUNTIF(INDIRECT(DIR&amp;"!NOTA[ID_H]"),B_MSK[[#This Row],[ID NOTA]]))</f>
        <v/>
      </c>
      <c r="E40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401</v>
      </c>
      <c r="F4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4" s="7" t="str">
        <f ca="1">IF(B_MSK[[#This Row],[stt]]="ada",INDEX([2]!db[NB BM],B_MSK[DB_ROW]-1),"")</f>
        <v>Gel Zhixin + Refill G-3126</v>
      </c>
      <c r="H404" s="7" t="str">
        <f ca="1">IF(B_MSK[[#This Row],[//]]="","",INDEX(INDIRECT(DIR&amp;$2:$2),B_MSK[[#This Row],[//]]))</f>
        <v>DB STATIONERY</v>
      </c>
      <c r="I404" s="27" t="str">
        <f ca="1">IF(B_MSK[[#This Row],[//]]="","",INDEX(INDIRECT(DB_PATH&amp;$2:$2),B_MSK[[#This Row],[DB_ROW]]-1))</f>
        <v>120 LSN</v>
      </c>
      <c r="J404" s="5">
        <f ca="1">IF(B_MSK[[#This Row],[//]]="","",IF(INDEX(INDIRECT(DIR&amp;$2:$2),B_MSK[[#This Row],[//]])="","",INDEX(INDIRECT(DIR&amp;$2:$2),B_MSK[[#This Row],[//]])))</f>
        <v>1</v>
      </c>
      <c r="K404" s="5">
        <f ca="1">IF(B_MSK[[#This Row],[//]]="","",IF(INDEX(INDIRECT(DIR&amp;$2:$2),B_MSK[[#This Row],[//]])="","",INDEX(INDIRECT(DIR&amp;$2:$2),B_MSK[[#This Row],[//]])))</f>
        <v>120</v>
      </c>
      <c r="L404" s="5" t="str">
        <f ca="1">IF(B_MSK[[#This Row],[//]]="","",IF(INDEX(INDIRECT(DIR&amp;$2:$2),B_MSK[[#This Row],[//]])="","",INDEX(INDIRECT(DIR&amp;$2:$2),B_MSK[[#This Row],[//]])))</f>
        <v>LSN</v>
      </c>
      <c r="M404" s="13">
        <f ca="1">IF(B_MSK[[#This Row],[//]]="","",INDEX(INDIRECT(DIR&amp;$2:$2),B_MSK[[#This Row],[//]]))</f>
        <v>18250</v>
      </c>
      <c r="N404" s="13">
        <f ca="1">IF(OR(B_MSK[[#This Row],[//]]="",),"",INDEX(INDIRECT(DIR&amp;$2:$2),B_MSK[[#This Row],[//]]))</f>
        <v>2190000</v>
      </c>
      <c r="O404" s="3" t="str">
        <f ca="1">IF(B_MSK[[#This Row],[//]]="","",IF(INDEX(INDIRECT(DIR&amp;$2:$2),B_MSK[[#This Row],[//]])=0,"",INDEX(INDIRECT(DIR&amp;$2:$2),B_MSK[[#This Row],[//]])))</f>
        <v/>
      </c>
      <c r="P404" s="3" t="str">
        <f ca="1">IF(B_MSK[[#This Row],[//]]="","",IF(INDEX(INDIRECT(DIR&amp;$2:$2),B_MSK[[#This Row],[//]])=0,"",INDEX(INDIRECT(DIR&amp;$2:$2),B_MSK[[#This Row],[//]])))</f>
        <v/>
      </c>
      <c r="Q404" s="12">
        <f ca="1">IF(B_MSK[[#This Row],[//]]="","",INDEX(INDIRECT(DIR&amp;$2:$2),B_MSK[[#This Row],[//]]))</f>
        <v>2190000</v>
      </c>
      <c r="R4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4" s="37">
        <f ca="1">IF(B_MSK[[#This Row],[//]]="","",INDEX(INDIRECT(DIR&amp;$2:$2),B_MSK[[#This Row],[//]]))</f>
        <v>0</v>
      </c>
      <c r="U404" s="38">
        <f ca="1">IF(SUMIF(B_MSK[NAMA BARANG],B_MSK[[#This Row],[NAMA BARANG]],B_MSK[JMLH BRG])=0,"",SUMIF(B_MSK[NAMA BARANG],B_MSK[[#This Row],[NAMA BARANG]],B_MSK[C]))</f>
        <v>1</v>
      </c>
      <c r="V404" s="7" t="str">
        <f ca="1">IF(B_MSK[[#This Row],[//]]="","",INDEX(INDIRECT(DIR&amp;$2:$2),B_MSK[[#This Row],[//]]))</f>
        <v>GEL ZHIXIN + REFILL G-3126</v>
      </c>
      <c r="W404" s="7" t="str">
        <f ca="1">LOWER(SUBSTITUTE(SUBSTITUTE(SUBSTITUTE(SUBSTITUTE(SUBSTITUTE(SUBSTITUTE(SUBSTITUTE(SUBSTITUTE(SUBSTITUTE(B_MSK[[#This Row],[N.B.nota]]," ",""),"-",""),"(",""),")",""),".",""),",",""),"/",""),"""",""),"+",""))</f>
        <v>gelzhixinrefillg3126</v>
      </c>
      <c r="X404" s="5" t="str">
        <f ca="1">IF(B_MSK[[#This Row],[N.B.nota]]="","",IF(MATCH(B_MSK[[#This Row],[concat]],[2]!db[NB NOTA_C],0)&gt;0,"ada",0))</f>
        <v>ada</v>
      </c>
      <c r="Y404" s="5" t="str">
        <f ca="1">IF(B_MSK[[#This Row],[N.B.nota]]="","",ADDRESS(ROW(B_MSK[QB]),COLUMN(B_MSK[QB]))&amp;":"&amp;ADDRESS(ROW(),COLUMN(B_MSK[QB])))</f>
        <v>$D$4:$D$404</v>
      </c>
      <c r="Z404" s="5">
        <f ca="1">IF(B_MSK[[#This Row],[concat]]="","",MATCH(B_MSK[[#This Row],[concat]],[2]!db[NB NOTA_C],0)+1)</f>
        <v>914</v>
      </c>
      <c r="AA404" s="5" t="str">
        <f ca="1">IF(B_MSK[[#This Row],[//]]="","",HYPERLINK("[D:\kerja\BANK EXP\BARU\DB.XLSX]DB!e"&amp;B_MSK[[#This Row],[DB_ROW]],"&gt;"))</f>
        <v>&gt;</v>
      </c>
      <c r="AB404" s="30" t="str">
        <f ca="1">MID(B_MSK[[#This Row],[/ STN_1]],FIND(" ",B_MSK[[#This Row],[/ STN_1]])+1,LEN(B_MSK[[#This Row],[/ STN_1]]))</f>
        <v>LSN</v>
      </c>
      <c r="AC404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0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0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4" s="15" t="str">
        <f ca="1">IF(B_MSK[[#This Row],[HARGA_2]]="","",IF(MID(B_MSK[[#This Row],[/ STN_2]],FIND(" ",B_MSK[[#This Row],[/ STN_2]])+1,LEN(B_MSK[[#This Row],[/ STN_2]]))="LSN",B_MSK[[#This Row],[HARGA_2]]/12,""))</f>
        <v/>
      </c>
      <c r="AH404" s="7" t="str">
        <f ca="1">IF(B_MSK[[#This Row],[HARGA_3]]="","","/ "&amp;"PCS")</f>
        <v/>
      </c>
      <c r="AI404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0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4" s="5" t="str">
        <f ca="1">IF(B_MSK[[#This Row],[//]]="","",SUBSTITUTE(SUBSTITUTE(SUBSTITUTE(B_MSK[[#This Row],[QTY/ CTN]]," ","_",2),"(",""),")","")&amp;"_")</f>
        <v>120 LSN_</v>
      </c>
      <c r="AL404" s="5">
        <f ca="1">IF(B_MSK[[#This Row],[A_B]]="","",SEARCH("_",B_MSK[[#This Row],[A_B]]))</f>
        <v>8</v>
      </c>
      <c r="AM404" s="5">
        <f ca="1">IF(B_MSK[[#This Row],[A_B]]="","",LEN(B_MSK[[#This Row],[A_B]]))</f>
        <v>8</v>
      </c>
      <c r="AN404" s="5" t="str">
        <f ca="1">IF(B_MSK[[#This Row],[A_B]]="","",LEFT(B_MSK[[#This Row],[QTY/ CTN]],B_MSK[[#This Row],[A_B_1]]))</f>
        <v>120 LSN</v>
      </c>
      <c r="AO404" s="5" t="str">
        <f ca="1">IF(B_MSK[[#This Row],[A_B]]="","",LEFT(B_MSK[[#This Row],[A_]],SEARCH(" ",B_MSK[[#This Row],[A_]])-1))</f>
        <v>120</v>
      </c>
      <c r="AP404" s="5" t="str">
        <f ca="1">IF(B_MSK[[#This Row],[A_B]]="","",RIGHT(B_MSK[[#This Row],[A_]],LEN(B_MSK[[#This Row],[A_]])-SEARCH(" ",B_MSK[[#This Row],[A_]])))</f>
        <v>LSN</v>
      </c>
      <c r="AQ4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4" s="5" t="str">
        <f ca="1">IF(B_MSK[[#This Row],[B_]]="","",LEFT(B_MSK[[#This Row],[B_]],SEARCH(" ",B_MSK[[#This Row],[B_]])))</f>
        <v xml:space="preserve">12 </v>
      </c>
      <c r="AS404" s="5" t="str">
        <f ca="1">IF(B_MSK[[#This Row],[B_]]="","",RIGHT(B_MSK[[#This Row],[B_]],LEN(B_MSK[[#This Row],[B_]])-SEARCH(" ",B_MSK[[#This Row],[B_]])))</f>
        <v>PCS</v>
      </c>
      <c r="AT404" s="5" t="str">
        <f ca="1">IF(B_MSK[[#This Row],[B_2]]="LSN",12,"")</f>
        <v/>
      </c>
      <c r="AU404" s="5" t="str">
        <f ca="1">IF(B_MSK[[#This Row],[C_1]]="","","PCS")</f>
        <v/>
      </c>
      <c r="AV404" s="5">
        <f ca="1">IF(B_MSK[[#This Row],[A_1]]="","",B_MSK[[#This Row],[A_1]]*IF(B_MSK[[#This Row],[B_1]]="",1,B_MSK[[#This Row],[B_1]])*IF(B_MSK[[#This Row],[C_1]]="",1,B_MSK[[#This Row],[C_1]]))</f>
        <v>1440</v>
      </c>
      <c r="AW404" s="5" t="str">
        <f ca="1">IF(B_MSK[[#This Row],[C_2]]="",IF(B_MSK[[#This Row],[B_2]]="",IF(B_MSK[[#This Row],[A_2]]="","",B_MSK[[#This Row],[A_2]]),B_MSK[[#This Row],[B_2]]),B_MSK[[#This Row],[C_2]])</f>
        <v>PCS</v>
      </c>
      <c r="AX404" s="2">
        <f ca="1">IF(ISNUMBER(B_MSK[[#This Row],[TANGGAL DATANG]]),B_MSK[[#This Row],[TANGGAL DATANG]],AX403)</f>
        <v>44940</v>
      </c>
      <c r="AY404" s="5" t="e">
        <f ca="1">IF(B_MSK[[#This Row],[DB_ROW]]="","",INDEX([3]!db[JENIS],B_MSK[[#This Row],[DB_ROW]]-1))</f>
        <v>#REF!</v>
      </c>
      <c r="AZ404" s="5">
        <f ca="1">IF(B_MSK[[#This Row],[A_1]]="","",B_MSK[[#This Row],[A_1]])*1</f>
        <v>120</v>
      </c>
      <c r="BA404" s="5" t="str">
        <f ca="1">IF(B_MSK[[#This Row],[//]]="","",INDEX(INDIRECT(DIR&amp;$2:$2),B_MSK[[#This Row],[//]]))</f>
        <v>UNTANA</v>
      </c>
      <c r="BB404" s="5" t="str">
        <f ca="1">CONCATENATE(B_MSK[[#This Row],[concat]],B_MSK[[#This Row],[HARGA_X]],B_MSK[[#This Row],[SAT]])</f>
        <v>gelzhixinrefillg31261520.83333333333LSN</v>
      </c>
    </row>
    <row r="405" spans="1:54" x14ac:dyDescent="0.25">
      <c r="A405" s="6" t="s">
        <v>128</v>
      </c>
      <c r="B405" s="5" t="str">
        <f ca="1">IF(B_MSK[[#This Row],[N_ID]]="","",INDEX(INDIRECT(DIR&amp;$2:$2),MATCH(B_MSK[[#This Row],[N_ID]],INDIRECT(DIR&amp;"!NOTA[ID_P]"),0)))</f>
        <v/>
      </c>
      <c r="C405" s="5" t="str">
        <f ca="1">IF(B_MSK[[#This Row],[//]]="","",HYPERLINK("["&amp;SUBSTITUTE(DIR,"'","")&amp;"]NOTA!D"&amp;B_MSK[[#This Row],[//]]+2,"&gt;"))</f>
        <v>&gt;</v>
      </c>
      <c r="D405" s="5" t="str">
        <f ca="1">IF(B_MSK[[#This Row],[N_ID]]="","",COUNTIF(INDIRECT(DIR&amp;"!NOTA[ID_H]"),B_MSK[[#This Row],[ID NOTA]]))</f>
        <v/>
      </c>
      <c r="E40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402</v>
      </c>
      <c r="F4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5" s="7" t="str">
        <f ca="1">IF(B_MSK[[#This Row],[stt]]="ada",INDEX([2]!db[NB BM],B_MSK[DB_ROW]-1),"")</f>
        <v>Gel Zhixin + Refill G-3125</v>
      </c>
      <c r="H405" s="7" t="str">
        <f ca="1">IF(B_MSK[[#This Row],[//]]="","",INDEX(INDIRECT(DIR&amp;$2:$2),B_MSK[[#This Row],[//]]))</f>
        <v>DB STATIONERY</v>
      </c>
      <c r="I405" s="27" t="str">
        <f ca="1">IF(B_MSK[[#This Row],[//]]="","",INDEX(INDIRECT(DB_PATH&amp;$2:$2),B_MSK[[#This Row],[DB_ROW]]-1))</f>
        <v>120 LSN</v>
      </c>
      <c r="J405" s="5">
        <f ca="1">IF(B_MSK[[#This Row],[//]]="","",IF(INDEX(INDIRECT(DIR&amp;$2:$2),B_MSK[[#This Row],[//]])="","",INDEX(INDIRECT(DIR&amp;$2:$2),B_MSK[[#This Row],[//]])))</f>
        <v>1</v>
      </c>
      <c r="K405" s="5">
        <f ca="1">IF(B_MSK[[#This Row],[//]]="","",IF(INDEX(INDIRECT(DIR&amp;$2:$2),B_MSK[[#This Row],[//]])="","",INDEX(INDIRECT(DIR&amp;$2:$2),B_MSK[[#This Row],[//]])))</f>
        <v>120</v>
      </c>
      <c r="L405" s="5" t="str">
        <f ca="1">IF(B_MSK[[#This Row],[//]]="","",IF(INDEX(INDIRECT(DIR&amp;$2:$2),B_MSK[[#This Row],[//]])="","",INDEX(INDIRECT(DIR&amp;$2:$2),B_MSK[[#This Row],[//]])))</f>
        <v>LSN</v>
      </c>
      <c r="M405" s="13">
        <f ca="1">IF(B_MSK[[#This Row],[//]]="","",INDEX(INDIRECT(DIR&amp;$2:$2),B_MSK[[#This Row],[//]]))</f>
        <v>18250</v>
      </c>
      <c r="N405" s="13">
        <f ca="1">IF(OR(B_MSK[[#This Row],[//]]="",),"",INDEX(INDIRECT(DIR&amp;$2:$2),B_MSK[[#This Row],[//]]))</f>
        <v>2190000</v>
      </c>
      <c r="O405" s="3" t="str">
        <f ca="1">IF(B_MSK[[#This Row],[//]]="","",IF(INDEX(INDIRECT(DIR&amp;$2:$2),B_MSK[[#This Row],[//]])=0,"",INDEX(INDIRECT(DIR&amp;$2:$2),B_MSK[[#This Row],[//]])))</f>
        <v/>
      </c>
      <c r="P405" s="3" t="str">
        <f ca="1">IF(B_MSK[[#This Row],[//]]="","",IF(INDEX(INDIRECT(DIR&amp;$2:$2),B_MSK[[#This Row],[//]])=0,"",INDEX(INDIRECT(DIR&amp;$2:$2),B_MSK[[#This Row],[//]])))</f>
        <v/>
      </c>
      <c r="Q405" s="12">
        <f ca="1">IF(B_MSK[[#This Row],[//]]="","",INDEX(INDIRECT(DIR&amp;$2:$2),B_MSK[[#This Row],[//]]))</f>
        <v>2190000</v>
      </c>
      <c r="R4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5" s="37">
        <f ca="1">IF(B_MSK[[#This Row],[//]]="","",INDEX(INDIRECT(DIR&amp;$2:$2),B_MSK[[#This Row],[//]]))</f>
        <v>0</v>
      </c>
      <c r="U405" s="38">
        <f ca="1">IF(SUMIF(B_MSK[NAMA BARANG],B_MSK[[#This Row],[NAMA BARANG]],B_MSK[JMLH BRG])=0,"",SUMIF(B_MSK[NAMA BARANG],B_MSK[[#This Row],[NAMA BARANG]],B_MSK[C]))</f>
        <v>1</v>
      </c>
      <c r="V405" s="7" t="str">
        <f ca="1">IF(B_MSK[[#This Row],[//]]="","",INDEX(INDIRECT(DIR&amp;$2:$2),B_MSK[[#This Row],[//]]))</f>
        <v>GEL ZHIXIN + REFILL G-3125</v>
      </c>
      <c r="W405" s="7" t="str">
        <f ca="1">LOWER(SUBSTITUTE(SUBSTITUTE(SUBSTITUTE(SUBSTITUTE(SUBSTITUTE(SUBSTITUTE(SUBSTITUTE(SUBSTITUTE(SUBSTITUTE(B_MSK[[#This Row],[N.B.nota]]," ",""),"-",""),"(",""),")",""),".",""),",",""),"/",""),"""",""),"+",""))</f>
        <v>gelzhixinrefillg3125</v>
      </c>
      <c r="X405" s="5" t="str">
        <f ca="1">IF(B_MSK[[#This Row],[N.B.nota]]="","",IF(MATCH(B_MSK[[#This Row],[concat]],[2]!db[NB NOTA_C],0)&gt;0,"ada",0))</f>
        <v>ada</v>
      </c>
      <c r="Y405" s="5" t="str">
        <f ca="1">IF(B_MSK[[#This Row],[N.B.nota]]="","",ADDRESS(ROW(B_MSK[QB]),COLUMN(B_MSK[QB]))&amp;":"&amp;ADDRESS(ROW(),COLUMN(B_MSK[QB])))</f>
        <v>$D$4:$D$405</v>
      </c>
      <c r="Z405" s="5">
        <f ca="1">IF(B_MSK[[#This Row],[concat]]="","",MATCH(B_MSK[[#This Row],[concat]],[2]!db[NB NOTA_C],0)+1)</f>
        <v>857</v>
      </c>
      <c r="AA405" s="5" t="str">
        <f ca="1">IF(B_MSK[[#This Row],[//]]="","",HYPERLINK("[D:\kerja\BANK EXP\BARU\DB.XLSX]DB!e"&amp;B_MSK[[#This Row],[DB_ROW]],"&gt;"))</f>
        <v>&gt;</v>
      </c>
      <c r="AB405" s="30" t="str">
        <f ca="1">MID(B_MSK[[#This Row],[/ STN_1]],FIND(" ",B_MSK[[#This Row],[/ STN_1]])+1,LEN(B_MSK[[#This Row],[/ STN_1]]))</f>
        <v>LSN</v>
      </c>
      <c r="AC405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0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0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5" s="15" t="str">
        <f ca="1">IF(B_MSK[[#This Row],[HARGA_2]]="","",IF(MID(B_MSK[[#This Row],[/ STN_2]],FIND(" ",B_MSK[[#This Row],[/ STN_2]])+1,LEN(B_MSK[[#This Row],[/ STN_2]]))="LSN",B_MSK[[#This Row],[HARGA_2]]/12,""))</f>
        <v/>
      </c>
      <c r="AH405" s="7" t="str">
        <f ca="1">IF(B_MSK[[#This Row],[HARGA_3]]="","","/ "&amp;"PCS")</f>
        <v/>
      </c>
      <c r="AI405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0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5" s="5" t="str">
        <f ca="1">IF(B_MSK[[#This Row],[//]]="","",SUBSTITUTE(SUBSTITUTE(SUBSTITUTE(B_MSK[[#This Row],[QTY/ CTN]]," ","_",2),"(",""),")","")&amp;"_")</f>
        <v>120 LSN_</v>
      </c>
      <c r="AL405" s="5">
        <f ca="1">IF(B_MSK[[#This Row],[A_B]]="","",SEARCH("_",B_MSK[[#This Row],[A_B]]))</f>
        <v>8</v>
      </c>
      <c r="AM405" s="5">
        <f ca="1">IF(B_MSK[[#This Row],[A_B]]="","",LEN(B_MSK[[#This Row],[A_B]]))</f>
        <v>8</v>
      </c>
      <c r="AN405" s="5" t="str">
        <f ca="1">IF(B_MSK[[#This Row],[A_B]]="","",LEFT(B_MSK[[#This Row],[QTY/ CTN]],B_MSK[[#This Row],[A_B_1]]))</f>
        <v>120 LSN</v>
      </c>
      <c r="AO405" s="5" t="str">
        <f ca="1">IF(B_MSK[[#This Row],[A_B]]="","",LEFT(B_MSK[[#This Row],[A_]],SEARCH(" ",B_MSK[[#This Row],[A_]])-1))</f>
        <v>120</v>
      </c>
      <c r="AP405" s="5" t="str">
        <f ca="1">IF(B_MSK[[#This Row],[A_B]]="","",RIGHT(B_MSK[[#This Row],[A_]],LEN(B_MSK[[#This Row],[A_]])-SEARCH(" ",B_MSK[[#This Row],[A_]])))</f>
        <v>LSN</v>
      </c>
      <c r="AQ4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5" s="5" t="str">
        <f ca="1">IF(B_MSK[[#This Row],[B_]]="","",LEFT(B_MSK[[#This Row],[B_]],SEARCH(" ",B_MSK[[#This Row],[B_]])))</f>
        <v xml:space="preserve">12 </v>
      </c>
      <c r="AS405" s="5" t="str">
        <f ca="1">IF(B_MSK[[#This Row],[B_]]="","",RIGHT(B_MSK[[#This Row],[B_]],LEN(B_MSK[[#This Row],[B_]])-SEARCH(" ",B_MSK[[#This Row],[B_]])))</f>
        <v>PCS</v>
      </c>
      <c r="AT405" s="5" t="str">
        <f ca="1">IF(B_MSK[[#This Row],[B_2]]="LSN",12,"")</f>
        <v/>
      </c>
      <c r="AU405" s="5" t="str">
        <f ca="1">IF(B_MSK[[#This Row],[C_1]]="","","PCS")</f>
        <v/>
      </c>
      <c r="AV405" s="5">
        <f ca="1">IF(B_MSK[[#This Row],[A_1]]="","",B_MSK[[#This Row],[A_1]]*IF(B_MSK[[#This Row],[B_1]]="",1,B_MSK[[#This Row],[B_1]])*IF(B_MSK[[#This Row],[C_1]]="",1,B_MSK[[#This Row],[C_1]]))</f>
        <v>1440</v>
      </c>
      <c r="AW405" s="5" t="str">
        <f ca="1">IF(B_MSK[[#This Row],[C_2]]="",IF(B_MSK[[#This Row],[B_2]]="",IF(B_MSK[[#This Row],[A_2]]="","",B_MSK[[#This Row],[A_2]]),B_MSK[[#This Row],[B_2]]),B_MSK[[#This Row],[C_2]])</f>
        <v>PCS</v>
      </c>
      <c r="AX405" s="2">
        <f ca="1">IF(ISNUMBER(B_MSK[[#This Row],[TANGGAL DATANG]]),B_MSK[[#This Row],[TANGGAL DATANG]],AX404)</f>
        <v>44940</v>
      </c>
      <c r="AY405" s="5" t="e">
        <f ca="1">IF(B_MSK[[#This Row],[DB_ROW]]="","",INDEX([3]!db[JENIS],B_MSK[[#This Row],[DB_ROW]]-1))</f>
        <v>#REF!</v>
      </c>
      <c r="AZ405" s="5">
        <f ca="1">IF(B_MSK[[#This Row],[A_1]]="","",B_MSK[[#This Row],[A_1]])*1</f>
        <v>120</v>
      </c>
      <c r="BA405" s="5" t="str">
        <f ca="1">IF(B_MSK[[#This Row],[//]]="","",INDEX(INDIRECT(DIR&amp;$2:$2),B_MSK[[#This Row],[//]]))</f>
        <v>UNTANA</v>
      </c>
      <c r="BB405" s="5" t="str">
        <f ca="1">CONCATENATE(B_MSK[[#This Row],[concat]],B_MSK[[#This Row],[HARGA_X]],B_MSK[[#This Row],[SAT]])</f>
        <v>gelzhixinrefillg31251520.83333333333LSN</v>
      </c>
    </row>
    <row r="406" spans="1:54" x14ac:dyDescent="0.25">
      <c r="A406" s="6" t="s">
        <v>128</v>
      </c>
      <c r="B406" s="5" t="str">
        <f ca="1">IF(B_MSK[[#This Row],[N_ID]]="","",INDEX(INDIRECT(DIR&amp;$2:$2),MATCH(B_MSK[[#This Row],[N_ID]],INDIRECT(DIR&amp;"!NOTA[ID_P]"),0)))</f>
        <v/>
      </c>
      <c r="C406" s="5" t="str">
        <f ca="1">IF(B_MSK[[#This Row],[//]]="","",HYPERLINK("["&amp;SUBSTITUTE(DIR,"'","")&amp;"]NOTA!D"&amp;B_MSK[[#This Row],[//]]+2,"&gt;"))</f>
        <v>&gt;</v>
      </c>
      <c r="D406" s="5" t="str">
        <f ca="1">IF(B_MSK[[#This Row],[N_ID]]="","",COUNTIF(INDIRECT(DIR&amp;"!NOTA[ID_H]"),B_MSK[[#This Row],[ID NOTA]]))</f>
        <v/>
      </c>
      <c r="E40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403</v>
      </c>
      <c r="F4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6" s="7" t="str">
        <f ca="1">IF(B_MSK[[#This Row],[stt]]="ada",INDEX([2]!db[NB BM],B_MSK[DB_ROW]-1),"")</f>
        <v>Gel Zhixin + Refill G-3124</v>
      </c>
      <c r="H406" s="7" t="str">
        <f ca="1">IF(B_MSK[[#This Row],[//]]="","",INDEX(INDIRECT(DIR&amp;$2:$2),B_MSK[[#This Row],[//]]))</f>
        <v>DB STATIONERY</v>
      </c>
      <c r="I406" s="27" t="str">
        <f ca="1">IF(B_MSK[[#This Row],[//]]="","",INDEX(INDIRECT(DB_PATH&amp;$2:$2),B_MSK[[#This Row],[DB_ROW]]-1))</f>
        <v>120 LSN</v>
      </c>
      <c r="J406" s="5">
        <f ca="1">IF(B_MSK[[#This Row],[//]]="","",IF(INDEX(INDIRECT(DIR&amp;$2:$2),B_MSK[[#This Row],[//]])="","",INDEX(INDIRECT(DIR&amp;$2:$2),B_MSK[[#This Row],[//]])))</f>
        <v>1</v>
      </c>
      <c r="K406" s="5">
        <f ca="1">IF(B_MSK[[#This Row],[//]]="","",IF(INDEX(INDIRECT(DIR&amp;$2:$2),B_MSK[[#This Row],[//]])="","",INDEX(INDIRECT(DIR&amp;$2:$2),B_MSK[[#This Row],[//]])))</f>
        <v>120</v>
      </c>
      <c r="L406" s="5" t="str">
        <f ca="1">IF(B_MSK[[#This Row],[//]]="","",IF(INDEX(INDIRECT(DIR&amp;$2:$2),B_MSK[[#This Row],[//]])="","",INDEX(INDIRECT(DIR&amp;$2:$2),B_MSK[[#This Row],[//]])))</f>
        <v>LSN</v>
      </c>
      <c r="M406" s="13">
        <f ca="1">IF(B_MSK[[#This Row],[//]]="","",INDEX(INDIRECT(DIR&amp;$2:$2),B_MSK[[#This Row],[//]]))</f>
        <v>18250</v>
      </c>
      <c r="N406" s="13">
        <f ca="1">IF(OR(B_MSK[[#This Row],[//]]="",),"",INDEX(INDIRECT(DIR&amp;$2:$2),B_MSK[[#This Row],[//]]))</f>
        <v>2190000</v>
      </c>
      <c r="O406" s="3" t="str">
        <f ca="1">IF(B_MSK[[#This Row],[//]]="","",IF(INDEX(INDIRECT(DIR&amp;$2:$2),B_MSK[[#This Row],[//]])=0,"",INDEX(INDIRECT(DIR&amp;$2:$2),B_MSK[[#This Row],[//]])))</f>
        <v/>
      </c>
      <c r="P406" s="3" t="str">
        <f ca="1">IF(B_MSK[[#This Row],[//]]="","",IF(INDEX(INDIRECT(DIR&amp;$2:$2),B_MSK[[#This Row],[//]])=0,"",INDEX(INDIRECT(DIR&amp;$2:$2),B_MSK[[#This Row],[//]])))</f>
        <v/>
      </c>
      <c r="Q406" s="12">
        <f ca="1">IF(B_MSK[[#This Row],[//]]="","",INDEX(INDIRECT(DIR&amp;$2:$2),B_MSK[[#This Row],[//]]))</f>
        <v>2190000</v>
      </c>
      <c r="R4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6" s="37">
        <f ca="1">IF(B_MSK[[#This Row],[//]]="","",INDEX(INDIRECT(DIR&amp;$2:$2),B_MSK[[#This Row],[//]]))</f>
        <v>0</v>
      </c>
      <c r="U406" s="38">
        <f ca="1">IF(SUMIF(B_MSK[NAMA BARANG],B_MSK[[#This Row],[NAMA BARANG]],B_MSK[JMLH BRG])=0,"",SUMIF(B_MSK[NAMA BARANG],B_MSK[[#This Row],[NAMA BARANG]],B_MSK[C]))</f>
        <v>1</v>
      </c>
      <c r="V406" s="7" t="str">
        <f ca="1">IF(B_MSK[[#This Row],[//]]="","",INDEX(INDIRECT(DIR&amp;$2:$2),B_MSK[[#This Row],[//]]))</f>
        <v>GEL ZHIXIN + REFILL G-3124</v>
      </c>
      <c r="W406" s="7" t="str">
        <f ca="1">LOWER(SUBSTITUTE(SUBSTITUTE(SUBSTITUTE(SUBSTITUTE(SUBSTITUTE(SUBSTITUTE(SUBSTITUTE(SUBSTITUTE(SUBSTITUTE(B_MSK[[#This Row],[N.B.nota]]," ",""),"-",""),"(",""),")",""),".",""),",",""),"/",""),"""",""),"+",""))</f>
        <v>gelzhixinrefillg3124</v>
      </c>
      <c r="X406" s="5" t="str">
        <f ca="1">IF(B_MSK[[#This Row],[N.B.nota]]="","",IF(MATCH(B_MSK[[#This Row],[concat]],[2]!db[NB NOTA_C],0)&gt;0,"ada",0))</f>
        <v>ada</v>
      </c>
      <c r="Y406" s="5" t="str">
        <f ca="1">IF(B_MSK[[#This Row],[N.B.nota]]="","",ADDRESS(ROW(B_MSK[QB]),COLUMN(B_MSK[QB]))&amp;":"&amp;ADDRESS(ROW(),COLUMN(B_MSK[QB])))</f>
        <v>$D$4:$D$406</v>
      </c>
      <c r="Z406" s="5">
        <f ca="1">IF(B_MSK[[#This Row],[concat]]="","",MATCH(B_MSK[[#This Row],[concat]],[2]!db[NB NOTA_C],0)+1)</f>
        <v>913</v>
      </c>
      <c r="AA406" s="5" t="str">
        <f ca="1">IF(B_MSK[[#This Row],[//]]="","",HYPERLINK("[D:\kerja\BANK EXP\BARU\DB.XLSX]DB!e"&amp;B_MSK[[#This Row],[DB_ROW]],"&gt;"))</f>
        <v>&gt;</v>
      </c>
      <c r="AB406" s="30" t="str">
        <f ca="1">MID(B_MSK[[#This Row],[/ STN_1]],FIND(" ",B_MSK[[#This Row],[/ STN_1]])+1,LEN(B_MSK[[#This Row],[/ STN_1]]))</f>
        <v>LSN</v>
      </c>
      <c r="AC406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0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0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6" s="15" t="str">
        <f ca="1">IF(B_MSK[[#This Row],[HARGA_2]]="","",IF(MID(B_MSK[[#This Row],[/ STN_2]],FIND(" ",B_MSK[[#This Row],[/ STN_2]])+1,LEN(B_MSK[[#This Row],[/ STN_2]]))="LSN",B_MSK[[#This Row],[HARGA_2]]/12,""))</f>
        <v/>
      </c>
      <c r="AH406" s="7" t="str">
        <f ca="1">IF(B_MSK[[#This Row],[HARGA_3]]="","","/ "&amp;"PCS")</f>
        <v/>
      </c>
      <c r="AI406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0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6" s="5" t="str">
        <f ca="1">IF(B_MSK[[#This Row],[//]]="","",SUBSTITUTE(SUBSTITUTE(SUBSTITUTE(B_MSK[[#This Row],[QTY/ CTN]]," ","_",2),"(",""),")","")&amp;"_")</f>
        <v>120 LSN_</v>
      </c>
      <c r="AL406" s="5">
        <f ca="1">IF(B_MSK[[#This Row],[A_B]]="","",SEARCH("_",B_MSK[[#This Row],[A_B]]))</f>
        <v>8</v>
      </c>
      <c r="AM406" s="5">
        <f ca="1">IF(B_MSK[[#This Row],[A_B]]="","",LEN(B_MSK[[#This Row],[A_B]]))</f>
        <v>8</v>
      </c>
      <c r="AN406" s="5" t="str">
        <f ca="1">IF(B_MSK[[#This Row],[A_B]]="","",LEFT(B_MSK[[#This Row],[QTY/ CTN]],B_MSK[[#This Row],[A_B_1]]))</f>
        <v>120 LSN</v>
      </c>
      <c r="AO406" s="5" t="str">
        <f ca="1">IF(B_MSK[[#This Row],[A_B]]="","",LEFT(B_MSK[[#This Row],[A_]],SEARCH(" ",B_MSK[[#This Row],[A_]])-1))</f>
        <v>120</v>
      </c>
      <c r="AP406" s="5" t="str">
        <f ca="1">IF(B_MSK[[#This Row],[A_B]]="","",RIGHT(B_MSK[[#This Row],[A_]],LEN(B_MSK[[#This Row],[A_]])-SEARCH(" ",B_MSK[[#This Row],[A_]])))</f>
        <v>LSN</v>
      </c>
      <c r="AQ4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6" s="5" t="str">
        <f ca="1">IF(B_MSK[[#This Row],[B_]]="","",LEFT(B_MSK[[#This Row],[B_]],SEARCH(" ",B_MSK[[#This Row],[B_]])))</f>
        <v xml:space="preserve">12 </v>
      </c>
      <c r="AS406" s="5" t="str">
        <f ca="1">IF(B_MSK[[#This Row],[B_]]="","",RIGHT(B_MSK[[#This Row],[B_]],LEN(B_MSK[[#This Row],[B_]])-SEARCH(" ",B_MSK[[#This Row],[B_]])))</f>
        <v>PCS</v>
      </c>
      <c r="AT406" s="5" t="str">
        <f ca="1">IF(B_MSK[[#This Row],[B_2]]="LSN",12,"")</f>
        <v/>
      </c>
      <c r="AU406" s="5" t="str">
        <f ca="1">IF(B_MSK[[#This Row],[C_1]]="","","PCS")</f>
        <v/>
      </c>
      <c r="AV406" s="5">
        <f ca="1">IF(B_MSK[[#This Row],[A_1]]="","",B_MSK[[#This Row],[A_1]]*IF(B_MSK[[#This Row],[B_1]]="",1,B_MSK[[#This Row],[B_1]])*IF(B_MSK[[#This Row],[C_1]]="",1,B_MSK[[#This Row],[C_1]]))</f>
        <v>1440</v>
      </c>
      <c r="AW406" s="5" t="str">
        <f ca="1">IF(B_MSK[[#This Row],[C_2]]="",IF(B_MSK[[#This Row],[B_2]]="",IF(B_MSK[[#This Row],[A_2]]="","",B_MSK[[#This Row],[A_2]]),B_MSK[[#This Row],[B_2]]),B_MSK[[#This Row],[C_2]])</f>
        <v>PCS</v>
      </c>
      <c r="AX406" s="2">
        <f ca="1">IF(ISNUMBER(B_MSK[[#This Row],[TANGGAL DATANG]]),B_MSK[[#This Row],[TANGGAL DATANG]],AX405)</f>
        <v>44940</v>
      </c>
      <c r="AY406" s="5" t="e">
        <f ca="1">IF(B_MSK[[#This Row],[DB_ROW]]="","",INDEX([3]!db[JENIS],B_MSK[[#This Row],[DB_ROW]]-1))</f>
        <v>#REF!</v>
      </c>
      <c r="AZ406" s="5">
        <f ca="1">IF(B_MSK[[#This Row],[A_1]]="","",B_MSK[[#This Row],[A_1]])*1</f>
        <v>120</v>
      </c>
      <c r="BA406" s="5" t="str">
        <f ca="1">IF(B_MSK[[#This Row],[//]]="","",INDEX(INDIRECT(DIR&amp;$2:$2),B_MSK[[#This Row],[//]]))</f>
        <v>UNTANA</v>
      </c>
      <c r="BB406" s="5" t="str">
        <f ca="1">CONCATENATE(B_MSK[[#This Row],[concat]],B_MSK[[#This Row],[HARGA_X]],B_MSK[[#This Row],[SAT]])</f>
        <v>gelzhixinrefillg31241520.83333333333LSN</v>
      </c>
    </row>
    <row r="407" spans="1:54" x14ac:dyDescent="0.25">
      <c r="A407" s="6" t="s">
        <v>128</v>
      </c>
      <c r="B407" s="5" t="str">
        <f ca="1">IF(B_MSK[[#This Row],[N_ID]]="","",INDEX(INDIRECT(DIR&amp;$2:$2),MATCH(B_MSK[[#This Row],[N_ID]],INDIRECT(DIR&amp;"!NOTA[ID_P]"),0)))</f>
        <v/>
      </c>
      <c r="C407" s="5" t="str">
        <f ca="1">IF(B_MSK[[#This Row],[//]]="","",HYPERLINK("["&amp;SUBSTITUTE(DIR,"'","")&amp;"]NOTA!D"&amp;B_MSK[[#This Row],[//]]+2,"&gt;"))</f>
        <v>&gt;</v>
      </c>
      <c r="D407" s="5" t="str">
        <f ca="1">IF(B_MSK[[#This Row],[N_ID]]="","",COUNTIF(INDIRECT(DIR&amp;"!NOTA[ID_H]"),B_MSK[[#This Row],[ID NOTA]]))</f>
        <v/>
      </c>
      <c r="E40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404</v>
      </c>
      <c r="F4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7" s="7" t="str">
        <f ca="1">IF(B_MSK[[#This Row],[stt]]="ada",INDEX([2]!db[NB BM],B_MSK[DB_ROW]-1),"")</f>
        <v>Gel Zhixin + Refill G-3123</v>
      </c>
      <c r="H407" s="7" t="str">
        <f ca="1">IF(B_MSK[[#This Row],[//]]="","",INDEX(INDIRECT(DIR&amp;$2:$2),B_MSK[[#This Row],[//]]))</f>
        <v>DB STATIONERY</v>
      </c>
      <c r="I407" s="27" t="str">
        <f ca="1">IF(B_MSK[[#This Row],[//]]="","",INDEX(INDIRECT(DB_PATH&amp;$2:$2),B_MSK[[#This Row],[DB_ROW]]-1))</f>
        <v>120 LSN</v>
      </c>
      <c r="J407" s="5">
        <f ca="1">IF(B_MSK[[#This Row],[//]]="","",IF(INDEX(INDIRECT(DIR&amp;$2:$2),B_MSK[[#This Row],[//]])="","",INDEX(INDIRECT(DIR&amp;$2:$2),B_MSK[[#This Row],[//]])))</f>
        <v>1</v>
      </c>
      <c r="K407" s="5">
        <f ca="1">IF(B_MSK[[#This Row],[//]]="","",IF(INDEX(INDIRECT(DIR&amp;$2:$2),B_MSK[[#This Row],[//]])="","",INDEX(INDIRECT(DIR&amp;$2:$2),B_MSK[[#This Row],[//]])))</f>
        <v>120</v>
      </c>
      <c r="L407" s="5" t="str">
        <f ca="1">IF(B_MSK[[#This Row],[//]]="","",IF(INDEX(INDIRECT(DIR&amp;$2:$2),B_MSK[[#This Row],[//]])="","",INDEX(INDIRECT(DIR&amp;$2:$2),B_MSK[[#This Row],[//]])))</f>
        <v>LSN</v>
      </c>
      <c r="M407" s="13">
        <f ca="1">IF(B_MSK[[#This Row],[//]]="","",INDEX(INDIRECT(DIR&amp;$2:$2),B_MSK[[#This Row],[//]]))</f>
        <v>18250</v>
      </c>
      <c r="N407" s="13">
        <f ca="1">IF(OR(B_MSK[[#This Row],[//]]="",),"",INDEX(INDIRECT(DIR&amp;$2:$2),B_MSK[[#This Row],[//]]))</f>
        <v>2190000</v>
      </c>
      <c r="O407" s="3" t="str">
        <f ca="1">IF(B_MSK[[#This Row],[//]]="","",IF(INDEX(INDIRECT(DIR&amp;$2:$2),B_MSK[[#This Row],[//]])=0,"",INDEX(INDIRECT(DIR&amp;$2:$2),B_MSK[[#This Row],[//]])))</f>
        <v/>
      </c>
      <c r="P407" s="3" t="str">
        <f ca="1">IF(B_MSK[[#This Row],[//]]="","",IF(INDEX(INDIRECT(DIR&amp;$2:$2),B_MSK[[#This Row],[//]])=0,"",INDEX(INDIRECT(DIR&amp;$2:$2),B_MSK[[#This Row],[//]])))</f>
        <v/>
      </c>
      <c r="Q407" s="12">
        <f ca="1">IF(B_MSK[[#This Row],[//]]="","",INDEX(INDIRECT(DIR&amp;$2:$2),B_MSK[[#This Row],[//]]))</f>
        <v>2190000</v>
      </c>
      <c r="R4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7" s="37">
        <f ca="1">IF(B_MSK[[#This Row],[//]]="","",INDEX(INDIRECT(DIR&amp;$2:$2),B_MSK[[#This Row],[//]]))</f>
        <v>0</v>
      </c>
      <c r="U407" s="38">
        <f ca="1">IF(SUMIF(B_MSK[NAMA BARANG],B_MSK[[#This Row],[NAMA BARANG]],B_MSK[JMLH BRG])=0,"",SUMIF(B_MSK[NAMA BARANG],B_MSK[[#This Row],[NAMA BARANG]],B_MSK[C]))</f>
        <v>1</v>
      </c>
      <c r="V407" s="7" t="str">
        <f ca="1">IF(B_MSK[[#This Row],[//]]="","",INDEX(INDIRECT(DIR&amp;$2:$2),B_MSK[[#This Row],[//]]))</f>
        <v>GEL ZHIXIN + REFILL G-3123</v>
      </c>
      <c r="W407" s="7" t="str">
        <f ca="1">LOWER(SUBSTITUTE(SUBSTITUTE(SUBSTITUTE(SUBSTITUTE(SUBSTITUTE(SUBSTITUTE(SUBSTITUTE(SUBSTITUTE(SUBSTITUTE(B_MSK[[#This Row],[N.B.nota]]," ",""),"-",""),"(",""),")",""),".",""),",",""),"/",""),"""",""),"+",""))</f>
        <v>gelzhixinrefillg3123</v>
      </c>
      <c r="X407" s="5" t="str">
        <f ca="1">IF(B_MSK[[#This Row],[N.B.nota]]="","",IF(MATCH(B_MSK[[#This Row],[concat]],[2]!db[NB NOTA_C],0)&gt;0,"ada",0))</f>
        <v>ada</v>
      </c>
      <c r="Y407" s="5" t="str">
        <f ca="1">IF(B_MSK[[#This Row],[N.B.nota]]="","",ADDRESS(ROW(B_MSK[QB]),COLUMN(B_MSK[QB]))&amp;":"&amp;ADDRESS(ROW(),COLUMN(B_MSK[QB])))</f>
        <v>$D$4:$D$407</v>
      </c>
      <c r="Z407" s="5">
        <f ca="1">IF(B_MSK[[#This Row],[concat]]="","",MATCH(B_MSK[[#This Row],[concat]],[2]!db[NB NOTA_C],0)+1)</f>
        <v>912</v>
      </c>
      <c r="AA407" s="5" t="str">
        <f ca="1">IF(B_MSK[[#This Row],[//]]="","",HYPERLINK("[D:\kerja\BANK EXP\BARU\DB.XLSX]DB!e"&amp;B_MSK[[#This Row],[DB_ROW]],"&gt;"))</f>
        <v>&gt;</v>
      </c>
      <c r="AB407" s="30" t="str">
        <f ca="1">MID(B_MSK[[#This Row],[/ STN_1]],FIND(" ",B_MSK[[#This Row],[/ STN_1]])+1,LEN(B_MSK[[#This Row],[/ STN_1]]))</f>
        <v>LSN</v>
      </c>
      <c r="AC407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0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0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7" s="15" t="str">
        <f ca="1">IF(B_MSK[[#This Row],[HARGA_2]]="","",IF(MID(B_MSK[[#This Row],[/ STN_2]],FIND(" ",B_MSK[[#This Row],[/ STN_2]])+1,LEN(B_MSK[[#This Row],[/ STN_2]]))="LSN",B_MSK[[#This Row],[HARGA_2]]/12,""))</f>
        <v/>
      </c>
      <c r="AH407" s="7" t="str">
        <f ca="1">IF(B_MSK[[#This Row],[HARGA_3]]="","","/ "&amp;"PCS")</f>
        <v/>
      </c>
      <c r="AI407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0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7" s="5" t="str">
        <f ca="1">IF(B_MSK[[#This Row],[//]]="","",SUBSTITUTE(SUBSTITUTE(SUBSTITUTE(B_MSK[[#This Row],[QTY/ CTN]]," ","_",2),"(",""),")","")&amp;"_")</f>
        <v>120 LSN_</v>
      </c>
      <c r="AL407" s="5">
        <f ca="1">IF(B_MSK[[#This Row],[A_B]]="","",SEARCH("_",B_MSK[[#This Row],[A_B]]))</f>
        <v>8</v>
      </c>
      <c r="AM407" s="5">
        <f ca="1">IF(B_MSK[[#This Row],[A_B]]="","",LEN(B_MSK[[#This Row],[A_B]]))</f>
        <v>8</v>
      </c>
      <c r="AN407" s="5" t="str">
        <f ca="1">IF(B_MSK[[#This Row],[A_B]]="","",LEFT(B_MSK[[#This Row],[QTY/ CTN]],B_MSK[[#This Row],[A_B_1]]))</f>
        <v>120 LSN</v>
      </c>
      <c r="AO407" s="5" t="str">
        <f ca="1">IF(B_MSK[[#This Row],[A_B]]="","",LEFT(B_MSK[[#This Row],[A_]],SEARCH(" ",B_MSK[[#This Row],[A_]])-1))</f>
        <v>120</v>
      </c>
      <c r="AP407" s="5" t="str">
        <f ca="1">IF(B_MSK[[#This Row],[A_B]]="","",RIGHT(B_MSK[[#This Row],[A_]],LEN(B_MSK[[#This Row],[A_]])-SEARCH(" ",B_MSK[[#This Row],[A_]])))</f>
        <v>LSN</v>
      </c>
      <c r="AQ4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7" s="5" t="str">
        <f ca="1">IF(B_MSK[[#This Row],[B_]]="","",LEFT(B_MSK[[#This Row],[B_]],SEARCH(" ",B_MSK[[#This Row],[B_]])))</f>
        <v xml:space="preserve">12 </v>
      </c>
      <c r="AS407" s="5" t="str">
        <f ca="1">IF(B_MSK[[#This Row],[B_]]="","",RIGHT(B_MSK[[#This Row],[B_]],LEN(B_MSK[[#This Row],[B_]])-SEARCH(" ",B_MSK[[#This Row],[B_]])))</f>
        <v>PCS</v>
      </c>
      <c r="AT407" s="5" t="str">
        <f ca="1">IF(B_MSK[[#This Row],[B_2]]="LSN",12,"")</f>
        <v/>
      </c>
      <c r="AU407" s="5" t="str">
        <f ca="1">IF(B_MSK[[#This Row],[C_1]]="","","PCS")</f>
        <v/>
      </c>
      <c r="AV407" s="5">
        <f ca="1">IF(B_MSK[[#This Row],[A_1]]="","",B_MSK[[#This Row],[A_1]]*IF(B_MSK[[#This Row],[B_1]]="",1,B_MSK[[#This Row],[B_1]])*IF(B_MSK[[#This Row],[C_1]]="",1,B_MSK[[#This Row],[C_1]]))</f>
        <v>1440</v>
      </c>
      <c r="AW407" s="5" t="str">
        <f ca="1">IF(B_MSK[[#This Row],[C_2]]="",IF(B_MSK[[#This Row],[B_2]]="",IF(B_MSK[[#This Row],[A_2]]="","",B_MSK[[#This Row],[A_2]]),B_MSK[[#This Row],[B_2]]),B_MSK[[#This Row],[C_2]])</f>
        <v>PCS</v>
      </c>
      <c r="AX407" s="2">
        <f ca="1">IF(ISNUMBER(B_MSK[[#This Row],[TANGGAL DATANG]]),B_MSK[[#This Row],[TANGGAL DATANG]],AX406)</f>
        <v>44940</v>
      </c>
      <c r="AY407" s="5" t="e">
        <f ca="1">IF(B_MSK[[#This Row],[DB_ROW]]="","",INDEX([3]!db[JENIS],B_MSK[[#This Row],[DB_ROW]]-1))</f>
        <v>#REF!</v>
      </c>
      <c r="AZ407" s="5">
        <f ca="1">IF(B_MSK[[#This Row],[A_1]]="","",B_MSK[[#This Row],[A_1]])*1</f>
        <v>120</v>
      </c>
      <c r="BA407" s="5" t="str">
        <f ca="1">IF(B_MSK[[#This Row],[//]]="","",INDEX(INDIRECT(DIR&amp;$2:$2),B_MSK[[#This Row],[//]]))</f>
        <v>UNTANA</v>
      </c>
      <c r="BB407" s="5" t="str">
        <f ca="1">CONCATENATE(B_MSK[[#This Row],[concat]],B_MSK[[#This Row],[HARGA_X]],B_MSK[[#This Row],[SAT]])</f>
        <v>gelzhixinrefillg31231520.83333333333LSN</v>
      </c>
    </row>
    <row r="408" spans="1:54" x14ac:dyDescent="0.25">
      <c r="A408" s="6" t="s">
        <v>128</v>
      </c>
      <c r="B408" s="5" t="str">
        <f ca="1">IF(B_MSK[[#This Row],[N_ID]]="","",INDEX(INDIRECT(DIR&amp;$2:$2),MATCH(B_MSK[[#This Row],[N_ID]],INDIRECT(DIR&amp;"!NOTA[ID_P]"),0)))</f>
        <v/>
      </c>
      <c r="C408" s="5" t="str">
        <f ca="1">IF(B_MSK[[#This Row],[//]]="","",HYPERLINK("["&amp;SUBSTITUTE(DIR,"'","")&amp;"]NOTA!D"&amp;B_MSK[[#This Row],[//]]+2,"&gt;"))</f>
        <v>&gt;</v>
      </c>
      <c r="D408" s="5" t="str">
        <f ca="1">IF(B_MSK[[#This Row],[N_ID]]="","",COUNTIF(INDIRECT(DIR&amp;"!NOTA[ID_H]"),B_MSK[[#This Row],[ID NOTA]]))</f>
        <v/>
      </c>
      <c r="E40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405</v>
      </c>
      <c r="F4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8" s="7" t="str">
        <f ca="1">IF(B_MSK[[#This Row],[stt]]="ada",INDEX([2]!db[NB BM],B_MSK[DB_ROW]-1),"")</f>
        <v>Gel Zhixin + Refill G-3121</v>
      </c>
      <c r="H408" s="7" t="str">
        <f ca="1">IF(B_MSK[[#This Row],[//]]="","",INDEX(INDIRECT(DIR&amp;$2:$2),B_MSK[[#This Row],[//]]))</f>
        <v>DB STATIONERY</v>
      </c>
      <c r="I408" s="27" t="str">
        <f ca="1">IF(B_MSK[[#This Row],[//]]="","",INDEX(INDIRECT(DB_PATH&amp;$2:$2),B_MSK[[#This Row],[DB_ROW]]-1))</f>
        <v>120 LSN</v>
      </c>
      <c r="J408" s="5">
        <f ca="1">IF(B_MSK[[#This Row],[//]]="","",IF(INDEX(INDIRECT(DIR&amp;$2:$2),B_MSK[[#This Row],[//]])="","",INDEX(INDIRECT(DIR&amp;$2:$2),B_MSK[[#This Row],[//]])))</f>
        <v>1</v>
      </c>
      <c r="K408" s="5">
        <f ca="1">IF(B_MSK[[#This Row],[//]]="","",IF(INDEX(INDIRECT(DIR&amp;$2:$2),B_MSK[[#This Row],[//]])="","",INDEX(INDIRECT(DIR&amp;$2:$2),B_MSK[[#This Row],[//]])))</f>
        <v>120</v>
      </c>
      <c r="L408" s="5" t="str">
        <f ca="1">IF(B_MSK[[#This Row],[//]]="","",IF(INDEX(INDIRECT(DIR&amp;$2:$2),B_MSK[[#This Row],[//]])="","",INDEX(INDIRECT(DIR&amp;$2:$2),B_MSK[[#This Row],[//]])))</f>
        <v>LSN</v>
      </c>
      <c r="M408" s="13">
        <f ca="1">IF(B_MSK[[#This Row],[//]]="","",INDEX(INDIRECT(DIR&amp;$2:$2),B_MSK[[#This Row],[//]]))</f>
        <v>18250</v>
      </c>
      <c r="N408" s="13">
        <f ca="1">IF(OR(B_MSK[[#This Row],[//]]="",),"",INDEX(INDIRECT(DIR&amp;$2:$2),B_MSK[[#This Row],[//]]))</f>
        <v>2190000</v>
      </c>
      <c r="O408" s="3" t="str">
        <f ca="1">IF(B_MSK[[#This Row],[//]]="","",IF(INDEX(INDIRECT(DIR&amp;$2:$2),B_MSK[[#This Row],[//]])=0,"",INDEX(INDIRECT(DIR&amp;$2:$2),B_MSK[[#This Row],[//]])))</f>
        <v/>
      </c>
      <c r="P408" s="3" t="str">
        <f ca="1">IF(B_MSK[[#This Row],[//]]="","",IF(INDEX(INDIRECT(DIR&amp;$2:$2),B_MSK[[#This Row],[//]])=0,"",INDEX(INDIRECT(DIR&amp;$2:$2),B_MSK[[#This Row],[//]])))</f>
        <v/>
      </c>
      <c r="Q408" s="12">
        <f ca="1">IF(B_MSK[[#This Row],[//]]="","",INDEX(INDIRECT(DIR&amp;$2:$2),B_MSK[[#This Row],[//]]))</f>
        <v>2190000</v>
      </c>
      <c r="R4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8" s="37">
        <f ca="1">IF(B_MSK[[#This Row],[//]]="","",INDEX(INDIRECT(DIR&amp;$2:$2),B_MSK[[#This Row],[//]]))</f>
        <v>0</v>
      </c>
      <c r="U408" s="38">
        <f ca="1">IF(SUMIF(B_MSK[NAMA BARANG],B_MSK[[#This Row],[NAMA BARANG]],B_MSK[JMLH BRG])=0,"",SUMIF(B_MSK[NAMA BARANG],B_MSK[[#This Row],[NAMA BARANG]],B_MSK[C]))</f>
        <v>1</v>
      </c>
      <c r="V408" s="7" t="str">
        <f ca="1">IF(B_MSK[[#This Row],[//]]="","",INDEX(INDIRECT(DIR&amp;$2:$2),B_MSK[[#This Row],[//]]))</f>
        <v>GEL ZHIXIN + REFILL G-3121</v>
      </c>
      <c r="W408" s="7" t="str">
        <f ca="1">LOWER(SUBSTITUTE(SUBSTITUTE(SUBSTITUTE(SUBSTITUTE(SUBSTITUTE(SUBSTITUTE(SUBSTITUTE(SUBSTITUTE(SUBSTITUTE(B_MSK[[#This Row],[N.B.nota]]," ",""),"-",""),"(",""),")",""),".",""),",",""),"/",""),"""",""),"+",""))</f>
        <v>gelzhixinrefillg3121</v>
      </c>
      <c r="X408" s="5" t="str">
        <f ca="1">IF(B_MSK[[#This Row],[N.B.nota]]="","",IF(MATCH(B_MSK[[#This Row],[concat]],[2]!db[NB NOTA_C],0)&gt;0,"ada",0))</f>
        <v>ada</v>
      </c>
      <c r="Y408" s="5" t="str">
        <f ca="1">IF(B_MSK[[#This Row],[N.B.nota]]="","",ADDRESS(ROW(B_MSK[QB]),COLUMN(B_MSK[QB]))&amp;":"&amp;ADDRESS(ROW(),COLUMN(B_MSK[QB])))</f>
        <v>$D$4:$D$408</v>
      </c>
      <c r="Z408" s="5">
        <f ca="1">IF(B_MSK[[#This Row],[concat]]="","",MATCH(B_MSK[[#This Row],[concat]],[2]!db[NB NOTA_C],0)+1)</f>
        <v>856</v>
      </c>
      <c r="AA408" s="5" t="str">
        <f ca="1">IF(B_MSK[[#This Row],[//]]="","",HYPERLINK("[D:\kerja\BANK EXP\BARU\DB.XLSX]DB!e"&amp;B_MSK[[#This Row],[DB_ROW]],"&gt;"))</f>
        <v>&gt;</v>
      </c>
      <c r="AB408" s="30" t="str">
        <f ca="1">MID(B_MSK[[#This Row],[/ STN_1]],FIND(" ",B_MSK[[#This Row],[/ STN_1]])+1,LEN(B_MSK[[#This Row],[/ STN_1]]))</f>
        <v>LSN</v>
      </c>
      <c r="AC408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0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0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8" s="15" t="str">
        <f ca="1">IF(B_MSK[[#This Row],[HARGA_2]]="","",IF(MID(B_MSK[[#This Row],[/ STN_2]],FIND(" ",B_MSK[[#This Row],[/ STN_2]])+1,LEN(B_MSK[[#This Row],[/ STN_2]]))="LSN",B_MSK[[#This Row],[HARGA_2]]/12,""))</f>
        <v/>
      </c>
      <c r="AH408" s="7" t="str">
        <f ca="1">IF(B_MSK[[#This Row],[HARGA_3]]="","","/ "&amp;"PCS")</f>
        <v/>
      </c>
      <c r="AI408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0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8" s="5" t="str">
        <f ca="1">IF(B_MSK[[#This Row],[//]]="","",SUBSTITUTE(SUBSTITUTE(SUBSTITUTE(B_MSK[[#This Row],[QTY/ CTN]]," ","_",2),"(",""),")","")&amp;"_")</f>
        <v>120 LSN_</v>
      </c>
      <c r="AL408" s="5">
        <f ca="1">IF(B_MSK[[#This Row],[A_B]]="","",SEARCH("_",B_MSK[[#This Row],[A_B]]))</f>
        <v>8</v>
      </c>
      <c r="AM408" s="5">
        <f ca="1">IF(B_MSK[[#This Row],[A_B]]="","",LEN(B_MSK[[#This Row],[A_B]]))</f>
        <v>8</v>
      </c>
      <c r="AN408" s="5" t="str">
        <f ca="1">IF(B_MSK[[#This Row],[A_B]]="","",LEFT(B_MSK[[#This Row],[QTY/ CTN]],B_MSK[[#This Row],[A_B_1]]))</f>
        <v>120 LSN</v>
      </c>
      <c r="AO408" s="5" t="str">
        <f ca="1">IF(B_MSK[[#This Row],[A_B]]="","",LEFT(B_MSK[[#This Row],[A_]],SEARCH(" ",B_MSK[[#This Row],[A_]])-1))</f>
        <v>120</v>
      </c>
      <c r="AP408" s="5" t="str">
        <f ca="1">IF(B_MSK[[#This Row],[A_B]]="","",RIGHT(B_MSK[[#This Row],[A_]],LEN(B_MSK[[#This Row],[A_]])-SEARCH(" ",B_MSK[[#This Row],[A_]])))</f>
        <v>LSN</v>
      </c>
      <c r="AQ4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8" s="5" t="str">
        <f ca="1">IF(B_MSK[[#This Row],[B_]]="","",LEFT(B_MSK[[#This Row],[B_]],SEARCH(" ",B_MSK[[#This Row],[B_]])))</f>
        <v xml:space="preserve">12 </v>
      </c>
      <c r="AS408" s="5" t="str">
        <f ca="1">IF(B_MSK[[#This Row],[B_]]="","",RIGHT(B_MSK[[#This Row],[B_]],LEN(B_MSK[[#This Row],[B_]])-SEARCH(" ",B_MSK[[#This Row],[B_]])))</f>
        <v>PCS</v>
      </c>
      <c r="AT408" s="5" t="str">
        <f ca="1">IF(B_MSK[[#This Row],[B_2]]="LSN",12,"")</f>
        <v/>
      </c>
      <c r="AU408" s="5" t="str">
        <f ca="1">IF(B_MSK[[#This Row],[C_1]]="","","PCS")</f>
        <v/>
      </c>
      <c r="AV408" s="5">
        <f ca="1">IF(B_MSK[[#This Row],[A_1]]="","",B_MSK[[#This Row],[A_1]]*IF(B_MSK[[#This Row],[B_1]]="",1,B_MSK[[#This Row],[B_1]])*IF(B_MSK[[#This Row],[C_1]]="",1,B_MSK[[#This Row],[C_1]]))</f>
        <v>1440</v>
      </c>
      <c r="AW408" s="5" t="str">
        <f ca="1">IF(B_MSK[[#This Row],[C_2]]="",IF(B_MSK[[#This Row],[B_2]]="",IF(B_MSK[[#This Row],[A_2]]="","",B_MSK[[#This Row],[A_2]]),B_MSK[[#This Row],[B_2]]),B_MSK[[#This Row],[C_2]])</f>
        <v>PCS</v>
      </c>
      <c r="AX408" s="2">
        <f ca="1">IF(ISNUMBER(B_MSK[[#This Row],[TANGGAL DATANG]]),B_MSK[[#This Row],[TANGGAL DATANG]],AX407)</f>
        <v>44940</v>
      </c>
      <c r="AY408" s="5" t="e">
        <f ca="1">IF(B_MSK[[#This Row],[DB_ROW]]="","",INDEX([3]!db[JENIS],B_MSK[[#This Row],[DB_ROW]]-1))</f>
        <v>#REF!</v>
      </c>
      <c r="AZ408" s="5">
        <f ca="1">IF(B_MSK[[#This Row],[A_1]]="","",B_MSK[[#This Row],[A_1]])*1</f>
        <v>120</v>
      </c>
      <c r="BA408" s="5" t="str">
        <f ca="1">IF(B_MSK[[#This Row],[//]]="","",INDEX(INDIRECT(DIR&amp;$2:$2),B_MSK[[#This Row],[//]]))</f>
        <v>UNTANA</v>
      </c>
      <c r="BB408" s="5" t="str">
        <f ca="1">CONCATENATE(B_MSK[[#This Row],[concat]],B_MSK[[#This Row],[HARGA_X]],B_MSK[[#This Row],[SAT]])</f>
        <v>gelzhixinrefillg31211520.83333333333LSN</v>
      </c>
    </row>
    <row r="409" spans="1:54" x14ac:dyDescent="0.25">
      <c r="A409" s="6" t="s">
        <v>128</v>
      </c>
      <c r="B409" s="5" t="str">
        <f ca="1">IF(B_MSK[[#This Row],[N_ID]]="","",INDEX(INDIRECT(DIR&amp;$2:$2),MATCH(B_MSK[[#This Row],[N_ID]],INDIRECT(DIR&amp;"!NOTA[ID_P]"),0)))</f>
        <v/>
      </c>
      <c r="C409" s="5" t="str">
        <f ca="1">IF(B_MSK[[#This Row],[//]]="","",HYPERLINK("["&amp;SUBSTITUTE(DIR,"'","")&amp;"]NOTA!D"&amp;B_MSK[[#This Row],[//]]+2,"&gt;"))</f>
        <v>&gt;</v>
      </c>
      <c r="D409" s="5" t="str">
        <f ca="1">IF(B_MSK[[#This Row],[N_ID]]="","",COUNTIF(INDIRECT(DIR&amp;"!NOTA[ID_H]"),B_MSK[[#This Row],[ID NOTA]]))</f>
        <v/>
      </c>
      <c r="E40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406</v>
      </c>
      <c r="F4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9" s="7" t="str">
        <f ca="1">IF(B_MSK[[#This Row],[stt]]="ada",INDEX([2]!db[NB BM],B_MSK[DB_ROW]-1),"")</f>
        <v>Gel Zhixin + Refill G-3119</v>
      </c>
      <c r="H409" s="7" t="str">
        <f ca="1">IF(B_MSK[[#This Row],[//]]="","",INDEX(INDIRECT(DIR&amp;$2:$2),B_MSK[[#This Row],[//]]))</f>
        <v>DB STATIONERY</v>
      </c>
      <c r="I409" s="27" t="str">
        <f ca="1">IF(B_MSK[[#This Row],[//]]="","",INDEX(INDIRECT(DB_PATH&amp;$2:$2),B_MSK[[#This Row],[DB_ROW]]-1))</f>
        <v>120 LSN</v>
      </c>
      <c r="J409" s="5">
        <f ca="1">IF(B_MSK[[#This Row],[//]]="","",IF(INDEX(INDIRECT(DIR&amp;$2:$2),B_MSK[[#This Row],[//]])="","",INDEX(INDIRECT(DIR&amp;$2:$2),B_MSK[[#This Row],[//]])))</f>
        <v>1</v>
      </c>
      <c r="K409" s="5">
        <f ca="1">IF(B_MSK[[#This Row],[//]]="","",IF(INDEX(INDIRECT(DIR&amp;$2:$2),B_MSK[[#This Row],[//]])="","",INDEX(INDIRECT(DIR&amp;$2:$2),B_MSK[[#This Row],[//]])))</f>
        <v>120</v>
      </c>
      <c r="L409" s="5" t="str">
        <f ca="1">IF(B_MSK[[#This Row],[//]]="","",IF(INDEX(INDIRECT(DIR&amp;$2:$2),B_MSK[[#This Row],[//]])="","",INDEX(INDIRECT(DIR&amp;$2:$2),B_MSK[[#This Row],[//]])))</f>
        <v>LSN</v>
      </c>
      <c r="M409" s="13">
        <f ca="1">IF(B_MSK[[#This Row],[//]]="","",INDEX(INDIRECT(DIR&amp;$2:$2),B_MSK[[#This Row],[//]]))</f>
        <v>0</v>
      </c>
      <c r="N409" s="13">
        <f ca="1">IF(OR(B_MSK[[#This Row],[//]]="",),"",INDEX(INDIRECT(DIR&amp;$2:$2),B_MSK[[#This Row],[//]]))</f>
        <v>0</v>
      </c>
      <c r="O409" s="3" t="str">
        <f ca="1">IF(B_MSK[[#This Row],[//]]="","",IF(INDEX(INDIRECT(DIR&amp;$2:$2),B_MSK[[#This Row],[//]])=0,"",INDEX(INDIRECT(DIR&amp;$2:$2),B_MSK[[#This Row],[//]])))</f>
        <v/>
      </c>
      <c r="P409" s="3" t="str">
        <f ca="1">IF(B_MSK[[#This Row],[//]]="","",IF(INDEX(INDIRECT(DIR&amp;$2:$2),B_MSK[[#This Row],[//]])=0,"",INDEX(INDIRECT(DIR&amp;$2:$2),B_MSK[[#This Row],[//]])))</f>
        <v/>
      </c>
      <c r="Q409" s="12" t="str">
        <f ca="1">IF(B_MSK[[#This Row],[//]]="","",INDEX(INDIRECT(DIR&amp;$2:$2),B_MSK[[#This Row],[//]]))</f>
        <v/>
      </c>
      <c r="R40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0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09" s="37" t="str">
        <f ca="1">IF(B_MSK[[#This Row],[//]]="","",INDEX(INDIRECT(DIR&amp;$2:$2),B_MSK[[#This Row],[//]]))</f>
        <v>BONUS</v>
      </c>
      <c r="U409" s="38">
        <f ca="1">IF(SUMIF(B_MSK[NAMA BARANG],B_MSK[[#This Row],[NAMA BARANG]],B_MSK[JMLH BRG])=0,"",SUMIF(B_MSK[NAMA BARANG],B_MSK[[#This Row],[NAMA BARANG]],B_MSK[C]))</f>
        <v>1</v>
      </c>
      <c r="V409" s="7" t="str">
        <f ca="1">IF(B_MSK[[#This Row],[//]]="","",INDEX(INDIRECT(DIR&amp;$2:$2),B_MSK[[#This Row],[//]]))</f>
        <v>GEL ZHIXIN + REFILL G-3119</v>
      </c>
      <c r="W409" s="7" t="str">
        <f ca="1">LOWER(SUBSTITUTE(SUBSTITUTE(SUBSTITUTE(SUBSTITUTE(SUBSTITUTE(SUBSTITUTE(SUBSTITUTE(SUBSTITUTE(SUBSTITUTE(B_MSK[[#This Row],[N.B.nota]]," ",""),"-",""),"(",""),")",""),".",""),",",""),"/",""),"""",""),"+",""))</f>
        <v>gelzhixinrefillg3119</v>
      </c>
      <c r="X409" s="5" t="str">
        <f ca="1">IF(B_MSK[[#This Row],[N.B.nota]]="","",IF(MATCH(B_MSK[[#This Row],[concat]],[2]!db[NB NOTA_C],0)&gt;0,"ada",0))</f>
        <v>ada</v>
      </c>
      <c r="Y409" s="5" t="str">
        <f ca="1">IF(B_MSK[[#This Row],[N.B.nota]]="","",ADDRESS(ROW(B_MSK[QB]),COLUMN(B_MSK[QB]))&amp;":"&amp;ADDRESS(ROW(),COLUMN(B_MSK[QB])))</f>
        <v>$D$4:$D$409</v>
      </c>
      <c r="Z409" s="5">
        <f ca="1">IF(B_MSK[[#This Row],[concat]]="","",MATCH(B_MSK[[#This Row],[concat]],[2]!db[NB NOTA_C],0)+1)</f>
        <v>909</v>
      </c>
      <c r="AA409" s="5" t="str">
        <f ca="1">IF(B_MSK[[#This Row],[//]]="","",HYPERLINK("[D:\kerja\BANK EXP\BARU\DB.XLSX]DB!e"&amp;B_MSK[[#This Row],[DB_ROW]],"&gt;"))</f>
        <v>&gt;</v>
      </c>
      <c r="AB409" s="30" t="e">
        <f ca="1">MID(B_MSK[[#This Row],[/ STN_1]],FIND(" ",B_MSK[[#This Row],[/ STN_1]])+1,LEN(B_MSK[[#This Row],[/ STN_1]]))</f>
        <v>#VALUE!</v>
      </c>
      <c r="AC4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9" s="15" t="str">
        <f ca="1">IF(B_MSK[[#This Row],[HARGA_2]]="","",IF(MID(B_MSK[[#This Row],[/ STN_2]],FIND(" ",B_MSK[[#This Row],[/ STN_2]])+1,LEN(B_MSK[[#This Row],[/ STN_2]]))="LSN",B_MSK[[#This Row],[HARGA_2]]/12,""))</f>
        <v/>
      </c>
      <c r="AH409" s="7" t="str">
        <f ca="1">IF(B_MSK[[#This Row],[HARGA_3]]="","","/ "&amp;"PCS")</f>
        <v/>
      </c>
      <c r="AI409" s="15" t="str">
        <f ca="1">IF(B_MSK[[#This Row],[HARGA_3]]="",IF(B_MSK[[#This Row],[HARGA_2]]="",IF(B_MSK[[#This Row],[HARGA_1]]="","",B_MSK[[#This Row],[HARGA_1]]),B_MSK[[#This Row],[HARGA_2]]),B_MSK[[#This Row],[HARGA_3]])</f>
        <v/>
      </c>
      <c r="AJ409" s="15" t="str">
        <f ca="1">IF(B_MSK[[#This Row],[/ STN_3]]="",IF(B_MSK[[#This Row],[/ STN_2]]="",IF(B_MSK[[#This Row],[/ STN_1]]="","",B_MSK[[#This Row],[/ STN_1]]),B_MSK[[#This Row],[/ STN_2]]),B_MSK[[#This Row],[/ STN_3]])</f>
        <v/>
      </c>
      <c r="AK409" s="5" t="str">
        <f ca="1">IF(B_MSK[[#This Row],[//]]="","",SUBSTITUTE(SUBSTITUTE(SUBSTITUTE(B_MSK[[#This Row],[QTY/ CTN]]," ","_",2),"(",""),")","")&amp;"_")</f>
        <v>120 LSN_</v>
      </c>
      <c r="AL409" s="5">
        <f ca="1">IF(B_MSK[[#This Row],[A_B]]="","",SEARCH("_",B_MSK[[#This Row],[A_B]]))</f>
        <v>8</v>
      </c>
      <c r="AM409" s="5">
        <f ca="1">IF(B_MSK[[#This Row],[A_B]]="","",LEN(B_MSK[[#This Row],[A_B]]))</f>
        <v>8</v>
      </c>
      <c r="AN409" s="5" t="str">
        <f ca="1">IF(B_MSK[[#This Row],[A_B]]="","",LEFT(B_MSK[[#This Row],[QTY/ CTN]],B_MSK[[#This Row],[A_B_1]]))</f>
        <v>120 LSN</v>
      </c>
      <c r="AO409" s="5" t="str">
        <f ca="1">IF(B_MSK[[#This Row],[A_B]]="","",LEFT(B_MSK[[#This Row],[A_]],SEARCH(" ",B_MSK[[#This Row],[A_]])-1))</f>
        <v>120</v>
      </c>
      <c r="AP409" s="5" t="str">
        <f ca="1">IF(B_MSK[[#This Row],[A_B]]="","",RIGHT(B_MSK[[#This Row],[A_]],LEN(B_MSK[[#This Row],[A_]])-SEARCH(" ",B_MSK[[#This Row],[A_]])))</f>
        <v>LSN</v>
      </c>
      <c r="AQ4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9" s="5" t="str">
        <f ca="1">IF(B_MSK[[#This Row],[B_]]="","",LEFT(B_MSK[[#This Row],[B_]],SEARCH(" ",B_MSK[[#This Row],[B_]])))</f>
        <v xml:space="preserve">12 </v>
      </c>
      <c r="AS409" s="5" t="str">
        <f ca="1">IF(B_MSK[[#This Row],[B_]]="","",RIGHT(B_MSK[[#This Row],[B_]],LEN(B_MSK[[#This Row],[B_]])-SEARCH(" ",B_MSK[[#This Row],[B_]])))</f>
        <v>PCS</v>
      </c>
      <c r="AT409" s="5" t="str">
        <f ca="1">IF(B_MSK[[#This Row],[B_2]]="LSN",12,"")</f>
        <v/>
      </c>
      <c r="AU409" s="5" t="str">
        <f ca="1">IF(B_MSK[[#This Row],[C_1]]="","","PCS")</f>
        <v/>
      </c>
      <c r="AV409" s="5">
        <f ca="1">IF(B_MSK[[#This Row],[A_1]]="","",B_MSK[[#This Row],[A_1]]*IF(B_MSK[[#This Row],[B_1]]="",1,B_MSK[[#This Row],[B_1]])*IF(B_MSK[[#This Row],[C_1]]="",1,B_MSK[[#This Row],[C_1]]))</f>
        <v>1440</v>
      </c>
      <c r="AW409" s="5" t="str">
        <f ca="1">IF(B_MSK[[#This Row],[C_2]]="",IF(B_MSK[[#This Row],[B_2]]="",IF(B_MSK[[#This Row],[A_2]]="","",B_MSK[[#This Row],[A_2]]),B_MSK[[#This Row],[B_2]]),B_MSK[[#This Row],[C_2]])</f>
        <v>PCS</v>
      </c>
      <c r="AX409" s="2">
        <f ca="1">IF(ISNUMBER(B_MSK[[#This Row],[TANGGAL DATANG]]),B_MSK[[#This Row],[TANGGAL DATANG]],AX408)</f>
        <v>44940</v>
      </c>
      <c r="AY409" s="5" t="e">
        <f ca="1">IF(B_MSK[[#This Row],[DB_ROW]]="","",INDEX([3]!db[JENIS],B_MSK[[#This Row],[DB_ROW]]-1))</f>
        <v>#REF!</v>
      </c>
      <c r="AZ409" s="5">
        <f ca="1">IF(B_MSK[[#This Row],[A_1]]="","",B_MSK[[#This Row],[A_1]])*1</f>
        <v>120</v>
      </c>
      <c r="BA409" s="5" t="str">
        <f ca="1">IF(B_MSK[[#This Row],[//]]="","",INDEX(INDIRECT(DIR&amp;$2:$2),B_MSK[[#This Row],[//]]))</f>
        <v>UNTANA</v>
      </c>
      <c r="BB409" s="5" t="str">
        <f ca="1">CONCATENATE(B_MSK[[#This Row],[concat]],B_MSK[[#This Row],[HARGA_X]],B_MSK[[#This Row],[SAT]])</f>
        <v>gelzhixinrefillg3119LSN</v>
      </c>
    </row>
    <row r="410" spans="1:54" x14ac:dyDescent="0.25">
      <c r="A410" s="6" t="s">
        <v>128</v>
      </c>
      <c r="B410" s="5" t="str">
        <f ca="1">IF(B_MSK[[#This Row],[N_ID]]="","",INDEX(INDIRECT(DIR&amp;$2:$2),MATCH(B_MSK[[#This Row],[N_ID]],INDIRECT(DIR&amp;"!NOTA[ID_P]"),0)))</f>
        <v/>
      </c>
      <c r="C410" s="5" t="str">
        <f ca="1">IF(B_MSK[[#This Row],[//]]="","",HYPERLINK("["&amp;SUBSTITUTE(DIR,"'","")&amp;"]NOTA!D"&amp;B_MSK[[#This Row],[//]]+2,"&gt;"))</f>
        <v/>
      </c>
      <c r="D410" s="5" t="str">
        <f ca="1">IF(B_MSK[[#This Row],[N_ID]]="","",COUNTIF(INDIRECT(DIR&amp;"!NOTA[ID_H]"),B_MSK[[#This Row],[ID NOTA]]))</f>
        <v/>
      </c>
      <c r="E4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0" s="7" t="str">
        <f ca="1">IF(B_MSK[[#This Row],[stt]]="ada",INDEX([2]!db[NB BM],B_MSK[DB_ROW]-1),"")</f>
        <v/>
      </c>
      <c r="H410" s="7" t="str">
        <f ca="1">IF(B_MSK[[#This Row],[//]]="","",INDEX(INDIRECT(DIR&amp;$2:$2),B_MSK[[#This Row],[//]]))</f>
        <v/>
      </c>
      <c r="I410" s="27" t="str">
        <f ca="1">IF(B_MSK[[#This Row],[//]]="","",INDEX(INDIRECT(DB_PATH&amp;$2:$2),B_MSK[[#This Row],[DB_ROW]]-1))</f>
        <v/>
      </c>
      <c r="J410" s="5" t="str">
        <f ca="1">IF(B_MSK[[#This Row],[//]]="","",IF(INDEX(INDIRECT(DIR&amp;$2:$2),B_MSK[[#This Row],[//]])="","",INDEX(INDIRECT(DIR&amp;$2:$2),B_MSK[[#This Row],[//]])))</f>
        <v/>
      </c>
      <c r="K410" s="5" t="str">
        <f ca="1">IF(B_MSK[[#This Row],[//]]="","",IF(INDEX(INDIRECT(DIR&amp;$2:$2),B_MSK[[#This Row],[//]])="","",INDEX(INDIRECT(DIR&amp;$2:$2),B_MSK[[#This Row],[//]])))</f>
        <v/>
      </c>
      <c r="L410" s="5" t="str">
        <f ca="1">IF(B_MSK[[#This Row],[//]]="","",IF(INDEX(INDIRECT(DIR&amp;$2:$2),B_MSK[[#This Row],[//]])="","",INDEX(INDIRECT(DIR&amp;$2:$2),B_MSK[[#This Row],[//]])))</f>
        <v/>
      </c>
      <c r="M410" s="13" t="str">
        <f ca="1">IF(B_MSK[[#This Row],[//]]="","",INDEX(INDIRECT(DIR&amp;$2:$2),B_MSK[[#This Row],[//]]))</f>
        <v/>
      </c>
      <c r="N410" s="13" t="str">
        <f ca="1">IF(OR(B_MSK[[#This Row],[//]]="",),"",INDEX(INDIRECT(DIR&amp;$2:$2),B_MSK[[#This Row],[//]]))</f>
        <v/>
      </c>
      <c r="O410" s="3" t="str">
        <f ca="1">IF(B_MSK[[#This Row],[//]]="","",IF(INDEX(INDIRECT(DIR&amp;$2:$2),B_MSK[[#This Row],[//]])=0,"",INDEX(INDIRECT(DIR&amp;$2:$2),B_MSK[[#This Row],[//]])))</f>
        <v/>
      </c>
      <c r="P410" s="3" t="str">
        <f ca="1">IF(B_MSK[[#This Row],[//]]="","",IF(INDEX(INDIRECT(DIR&amp;$2:$2),B_MSK[[#This Row],[//]])=0,"",INDEX(INDIRECT(DIR&amp;$2:$2),B_MSK[[#This Row],[//]])))</f>
        <v/>
      </c>
      <c r="Q410" s="12" t="str">
        <f ca="1">IF(B_MSK[[#This Row],[//]]="","",INDEX(INDIRECT(DIR&amp;$2:$2),B_MSK[[#This Row],[//]]))</f>
        <v/>
      </c>
      <c r="R4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0" s="37" t="str">
        <f ca="1">IF(B_MSK[[#This Row],[//]]="","",INDEX(INDIRECT(DIR&amp;$2:$2),B_MSK[[#This Row],[//]]))</f>
        <v/>
      </c>
      <c r="U410" s="38" t="str">
        <f ca="1">IF(SUMIF(B_MSK[NAMA BARANG],B_MSK[[#This Row],[NAMA BARANG]],B_MSK[JMLH BRG])=0,"",SUMIF(B_MSK[NAMA BARANG],B_MSK[[#This Row],[NAMA BARANG]],B_MSK[C]))</f>
        <v/>
      </c>
      <c r="V410" s="7" t="str">
        <f ca="1">IF(B_MSK[[#This Row],[//]]="","",INDEX(INDIRECT(DIR&amp;$2:$2),B_MSK[[#This Row],[//]]))</f>
        <v/>
      </c>
      <c r="W4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0" s="5" t="str">
        <f ca="1">IF(B_MSK[[#This Row],[N.B.nota]]="","",IF(MATCH(B_MSK[[#This Row],[concat]],[2]!db[NB NOTA_C],0)&gt;0,"ada",0))</f>
        <v/>
      </c>
      <c r="Y410" s="5" t="str">
        <f ca="1">IF(B_MSK[[#This Row],[N.B.nota]]="","",ADDRESS(ROW(B_MSK[QB]),COLUMN(B_MSK[QB]))&amp;":"&amp;ADDRESS(ROW(),COLUMN(B_MSK[QB])))</f>
        <v/>
      </c>
      <c r="Z410" s="5" t="str">
        <f ca="1">IF(B_MSK[[#This Row],[concat]]="","",MATCH(B_MSK[[#This Row],[concat]],[2]!db[NB NOTA_C],0)+1)</f>
        <v/>
      </c>
      <c r="AA410" s="5" t="str">
        <f ca="1">IF(B_MSK[[#This Row],[//]]="","",HYPERLINK("[D:\kerja\BANK EXP\BARU\DB.XLSX]DB!e"&amp;B_MSK[[#This Row],[DB_ROW]],"&gt;"))</f>
        <v/>
      </c>
      <c r="AB410" s="30" t="e">
        <f ca="1">MID(B_MSK[[#This Row],[/ STN_1]],FIND(" ",B_MSK[[#This Row],[/ STN_1]])+1,LEN(B_MSK[[#This Row],[/ STN_1]]))</f>
        <v>#VALUE!</v>
      </c>
      <c r="AC4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0" s="15" t="str">
        <f ca="1">IF(B_MSK[[#This Row],[HARGA_2]]="","",IF(MID(B_MSK[[#This Row],[/ STN_2]],FIND(" ",B_MSK[[#This Row],[/ STN_2]])+1,LEN(B_MSK[[#This Row],[/ STN_2]]))="LSN",B_MSK[[#This Row],[HARGA_2]]/12,""))</f>
        <v/>
      </c>
      <c r="AH410" s="7" t="str">
        <f ca="1">IF(B_MSK[[#This Row],[HARGA_3]]="","","/ "&amp;"PCS")</f>
        <v/>
      </c>
      <c r="AI410" s="15" t="str">
        <f ca="1">IF(B_MSK[[#This Row],[HARGA_3]]="",IF(B_MSK[[#This Row],[HARGA_2]]="",IF(B_MSK[[#This Row],[HARGA_1]]="","",B_MSK[[#This Row],[HARGA_1]]),B_MSK[[#This Row],[HARGA_2]]),B_MSK[[#This Row],[HARGA_3]])</f>
        <v/>
      </c>
      <c r="AJ410" s="15" t="str">
        <f ca="1">IF(B_MSK[[#This Row],[/ STN_3]]="",IF(B_MSK[[#This Row],[/ STN_2]]="",IF(B_MSK[[#This Row],[/ STN_1]]="","",B_MSK[[#This Row],[/ STN_1]]),B_MSK[[#This Row],[/ STN_2]]),B_MSK[[#This Row],[/ STN_3]])</f>
        <v/>
      </c>
      <c r="AK410" s="5" t="str">
        <f ca="1">IF(B_MSK[[#This Row],[//]]="","",SUBSTITUTE(SUBSTITUTE(SUBSTITUTE(B_MSK[[#This Row],[QTY/ CTN]]," ","_",2),"(",""),")","")&amp;"_")</f>
        <v/>
      </c>
      <c r="AL410" s="5" t="str">
        <f ca="1">IF(B_MSK[[#This Row],[A_B]]="","",SEARCH("_",B_MSK[[#This Row],[A_B]]))</f>
        <v/>
      </c>
      <c r="AM410" s="5" t="str">
        <f ca="1">IF(B_MSK[[#This Row],[A_B]]="","",LEN(B_MSK[[#This Row],[A_B]]))</f>
        <v/>
      </c>
      <c r="AN410" s="5" t="str">
        <f ca="1">IF(B_MSK[[#This Row],[A_B]]="","",LEFT(B_MSK[[#This Row],[QTY/ CTN]],B_MSK[[#This Row],[A_B_1]]))</f>
        <v/>
      </c>
      <c r="AO410" s="5" t="str">
        <f ca="1">IF(B_MSK[[#This Row],[A_B]]="","",LEFT(B_MSK[[#This Row],[A_]],SEARCH(" ",B_MSK[[#This Row],[A_]])-1))</f>
        <v/>
      </c>
      <c r="AP410" s="5" t="str">
        <f ca="1">IF(B_MSK[[#This Row],[A_B]]="","",RIGHT(B_MSK[[#This Row],[A_]],LEN(B_MSK[[#This Row],[A_]])-SEARCH(" ",B_MSK[[#This Row],[A_]])))</f>
        <v/>
      </c>
      <c r="AQ4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0" s="5" t="str">
        <f ca="1">IF(B_MSK[[#This Row],[B_]]="","",LEFT(B_MSK[[#This Row],[B_]],SEARCH(" ",B_MSK[[#This Row],[B_]])))</f>
        <v/>
      </c>
      <c r="AS410" s="5" t="str">
        <f ca="1">IF(B_MSK[[#This Row],[B_]]="","",RIGHT(B_MSK[[#This Row],[B_]],LEN(B_MSK[[#This Row],[B_]])-SEARCH(" ",B_MSK[[#This Row],[B_]])))</f>
        <v/>
      </c>
      <c r="AT410" s="5" t="str">
        <f ca="1">IF(B_MSK[[#This Row],[B_2]]="LSN",12,"")</f>
        <v/>
      </c>
      <c r="AU410" s="5" t="str">
        <f ca="1">IF(B_MSK[[#This Row],[C_1]]="","","PCS")</f>
        <v/>
      </c>
      <c r="AV410" s="5" t="str">
        <f ca="1">IF(B_MSK[[#This Row],[A_1]]="","",B_MSK[[#This Row],[A_1]]*IF(B_MSK[[#This Row],[B_1]]="",1,B_MSK[[#This Row],[B_1]])*IF(B_MSK[[#This Row],[C_1]]="",1,B_MSK[[#This Row],[C_1]]))</f>
        <v/>
      </c>
      <c r="AW410" s="5" t="str">
        <f ca="1">IF(B_MSK[[#This Row],[C_2]]="",IF(B_MSK[[#This Row],[B_2]]="",IF(B_MSK[[#This Row],[A_2]]="","",B_MSK[[#This Row],[A_2]]),B_MSK[[#This Row],[B_2]]),B_MSK[[#This Row],[C_2]])</f>
        <v/>
      </c>
      <c r="AX410" s="2">
        <f ca="1">IF(ISNUMBER(B_MSK[[#This Row],[TANGGAL DATANG]]),B_MSK[[#This Row],[TANGGAL DATANG]],AX409)</f>
        <v>44940</v>
      </c>
      <c r="AY410" s="5" t="str">
        <f ca="1">IF(B_MSK[[#This Row],[DB_ROW]]="","",INDEX([3]!db[JENIS],B_MSK[[#This Row],[DB_ROW]]-1))</f>
        <v/>
      </c>
      <c r="AZ410" s="5" t="e">
        <f ca="1">IF(B_MSK[[#This Row],[A_1]]="","",B_MSK[[#This Row],[A_1]])*1</f>
        <v>#VALUE!</v>
      </c>
      <c r="BA410" s="5" t="str">
        <f ca="1">IF(B_MSK[[#This Row],[//]]="","",INDEX(INDIRECT(DIR&amp;$2:$2),B_MSK[[#This Row],[//]]))</f>
        <v/>
      </c>
      <c r="BB410" s="5" t="str">
        <f ca="1">CONCATENATE(B_MSK[[#This Row],[concat]],B_MSK[[#This Row],[HARGA_X]],B_MSK[[#This Row],[SAT]])</f>
        <v/>
      </c>
    </row>
    <row r="411" spans="1:54" x14ac:dyDescent="0.25">
      <c r="A411" s="6" t="s">
        <v>289</v>
      </c>
      <c r="B411" s="5">
        <f ca="1">IF(B_MSK[[#This Row],[N_ID]]="","",INDEX(INDIRECT(DIR&amp;$2:$2),MATCH(B_MSK[[#This Row],[N_ID]],INDIRECT(DIR&amp;"!NOTA[ID_P]"),0)))</f>
        <v>77</v>
      </c>
      <c r="C411" s="5" t="str">
        <f ca="1">IF(B_MSK[[#This Row],[//]]="","",HYPERLINK("["&amp;SUBSTITUTE(DIR,"'","")&amp;"]NOTA!D"&amp;B_MSK[[#This Row],[//]]+2,"&gt;"))</f>
        <v>&gt;</v>
      </c>
      <c r="D411" s="5">
        <f ca="1">IF(B_MSK[[#This Row],[N_ID]]="","",COUNTIF(INDIRECT(DIR&amp;"!NOTA[ID_H]"),B_MSK[[#This Row],[ID NOTA]]))</f>
        <v>17</v>
      </c>
      <c r="E41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408</v>
      </c>
      <c r="F4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1" s="7" t="str">
        <f ca="1">IF(B_MSK[[#This Row],[stt]]="ada",INDEX([2]!db[NB BM],B_MSK[DB_ROW]-1),"")</f>
        <v>P case XLG BD 180-26</v>
      </c>
      <c r="H411" s="7" t="str">
        <f ca="1">IF(B_MSK[[#This Row],[//]]="","",INDEX(INDIRECT(DIR&amp;$2:$2),B_MSK[[#This Row],[//]]))</f>
        <v>DB STATIONERY</v>
      </c>
      <c r="I411" s="27" t="str">
        <f ca="1">IF(B_MSK[[#This Row],[//]]="","",INDEX(INDIRECT(DB_PATH&amp;$2:$2),B_MSK[[#This Row],[DB_ROW]]-1))</f>
        <v>180 PCS</v>
      </c>
      <c r="J411" s="5">
        <f ca="1">IF(B_MSK[[#This Row],[//]]="","",IF(INDEX(INDIRECT(DIR&amp;$2:$2),B_MSK[[#This Row],[//]])="","",INDEX(INDIRECT(DIR&amp;$2:$2),B_MSK[[#This Row],[//]])))</f>
        <v>3</v>
      </c>
      <c r="K411" s="5">
        <f ca="1">IF(B_MSK[[#This Row],[//]]="","",IF(INDEX(INDIRECT(DIR&amp;$2:$2),B_MSK[[#This Row],[//]])="","",INDEX(INDIRECT(DIR&amp;$2:$2),B_MSK[[#This Row],[//]])))</f>
        <v>540</v>
      </c>
      <c r="L411" s="5" t="str">
        <f ca="1">IF(B_MSK[[#This Row],[//]]="","",IF(INDEX(INDIRECT(DIR&amp;$2:$2),B_MSK[[#This Row],[//]])="","",INDEX(INDIRECT(DIR&amp;$2:$2),B_MSK[[#This Row],[//]])))</f>
        <v>PCS</v>
      </c>
      <c r="M411" s="13">
        <f ca="1">IF(B_MSK[[#This Row],[//]]="","",INDEX(INDIRECT(DIR&amp;$2:$2),B_MSK[[#This Row],[//]]))</f>
        <v>11000</v>
      </c>
      <c r="N411" s="13">
        <f ca="1">IF(OR(B_MSK[[#This Row],[//]]="",),"",INDEX(INDIRECT(DIR&amp;$2:$2),B_MSK[[#This Row],[//]]))</f>
        <v>1980000</v>
      </c>
      <c r="O411" s="3">
        <f ca="1">IF(B_MSK[[#This Row],[//]]="","",IF(INDEX(INDIRECT(DIR&amp;$2:$2),B_MSK[[#This Row],[//]])=0,"",INDEX(INDIRECT(DIR&amp;$2:$2),B_MSK[[#This Row],[//]])))</f>
        <v>2.5000000000000001E-2</v>
      </c>
      <c r="P411" s="3" t="str">
        <f ca="1">IF(B_MSK[[#This Row],[//]]="","",IF(INDEX(INDIRECT(DIR&amp;$2:$2),B_MSK[[#This Row],[//]])=0,"",INDEX(INDIRECT(DIR&amp;$2:$2),B_MSK[[#This Row],[//]])))</f>
        <v/>
      </c>
      <c r="Q411" s="12">
        <f ca="1">IF(B_MSK[[#This Row],[//]]="","",INDEX(INDIRECT(DIR&amp;$2:$2),B_MSK[[#This Row],[//]]))</f>
        <v>5791500</v>
      </c>
      <c r="R4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1" s="37">
        <f ca="1">IF(B_MSK[[#This Row],[//]]="","",INDEX(INDIRECT(DIR&amp;$2:$2),B_MSK[[#This Row],[//]]))</f>
        <v>0</v>
      </c>
      <c r="U411" s="38">
        <f ca="1">IF(SUMIF(B_MSK[NAMA BARANG],B_MSK[[#This Row],[NAMA BARANG]],B_MSK[JMLH BRG])=0,"",SUMIF(B_MSK[NAMA BARANG],B_MSK[[#This Row],[NAMA BARANG]],B_MSK[C]))</f>
        <v>6</v>
      </c>
      <c r="V411" s="7" t="str">
        <f ca="1">IF(B_MSK[[#This Row],[//]]="","",INDEX(INDIRECT(DIR&amp;$2:$2),B_MSK[[#This Row],[//]]))</f>
        <v>T PENSIL BD XLG BD 180-26</v>
      </c>
      <c r="W411" s="7" t="str">
        <f ca="1">LOWER(SUBSTITUTE(SUBSTITUTE(SUBSTITUTE(SUBSTITUTE(SUBSTITUTE(SUBSTITUTE(SUBSTITUTE(SUBSTITUTE(SUBSTITUTE(B_MSK[[#This Row],[N.B.nota]]," ",""),"-",""),"(",""),")",""),".",""),",",""),"/",""),"""",""),"+",""))</f>
        <v>tpensilbdxlgbd18026</v>
      </c>
      <c r="X411" s="5" t="str">
        <f ca="1">IF(B_MSK[[#This Row],[N.B.nota]]="","",IF(MATCH(B_MSK[[#This Row],[concat]],[2]!db[NB NOTA_C],0)&gt;0,"ada",0))</f>
        <v>ada</v>
      </c>
      <c r="Y411" s="5" t="str">
        <f ca="1">IF(B_MSK[[#This Row],[N.B.nota]]="","",ADDRESS(ROW(B_MSK[QB]),COLUMN(B_MSK[QB]))&amp;":"&amp;ADDRESS(ROW(),COLUMN(B_MSK[QB])))</f>
        <v>$D$4:$D$411</v>
      </c>
      <c r="Z411" s="5">
        <f ca="1">IF(B_MSK[[#This Row],[concat]]="","",MATCH(B_MSK[[#This Row],[concat]],[2]!db[NB NOTA_C],0)+1)</f>
        <v>2008</v>
      </c>
      <c r="AA411" s="5" t="str">
        <f ca="1">IF(B_MSK[[#This Row],[//]]="","",HYPERLINK("[D:\kerja\BANK EXP\BARU\DB.XLSX]DB!e"&amp;B_MSK[[#This Row],[DB_ROW]],"&gt;"))</f>
        <v>&gt;</v>
      </c>
      <c r="AB411" s="30" t="str">
        <f ca="1">MID(B_MSK[[#This Row],[/ STN_1]],FIND(" ",B_MSK[[#This Row],[/ STN_1]])+1,LEN(B_MSK[[#This Row],[/ STN_1]]))</f>
        <v>PCS</v>
      </c>
      <c r="AC411" s="11">
        <f ca="1">IF(B_MSK[[#This Row],[//]]="","",IF(B_MSK[[#This Row],[ JUMLAH ]]="","",IF(B_MSK[[#This Row],[C]]="",B_MSK[[#This Row],[HARGA CTN]]/B_MSK[[#This Row],[JMLH BRG]],B_MSK[[#This Row],[HARGA CTN]]/B_MSK[[#This Row],[A_1]])))</f>
        <v>11000</v>
      </c>
      <c r="AD4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1" s="15" t="str">
        <f ca="1">IF(B_MSK[[#This Row],[HARGA_2]]="","",IF(MID(B_MSK[[#This Row],[/ STN_2]],FIND(" ",B_MSK[[#This Row],[/ STN_2]])+1,LEN(B_MSK[[#This Row],[/ STN_2]]))="LSN",B_MSK[[#This Row],[HARGA_2]]/12,""))</f>
        <v/>
      </c>
      <c r="AH411" s="7" t="str">
        <f ca="1">IF(B_MSK[[#This Row],[HARGA_3]]="","","/ "&amp;"PCS")</f>
        <v/>
      </c>
      <c r="AI411" s="15">
        <f ca="1">IF(B_MSK[[#This Row],[HARGA_3]]="",IF(B_MSK[[#This Row],[HARGA_2]]="",IF(B_MSK[[#This Row],[HARGA_1]]="","",B_MSK[[#This Row],[HARGA_1]]),B_MSK[[#This Row],[HARGA_2]]),B_MSK[[#This Row],[HARGA_3]])</f>
        <v>11000</v>
      </c>
      <c r="AJ41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1" s="5" t="str">
        <f ca="1">IF(B_MSK[[#This Row],[//]]="","",SUBSTITUTE(SUBSTITUTE(SUBSTITUTE(B_MSK[[#This Row],[QTY/ CTN]]," ","_",2),"(",""),")","")&amp;"_")</f>
        <v>180 PCS_</v>
      </c>
      <c r="AL411" s="5">
        <f ca="1">IF(B_MSK[[#This Row],[A_B]]="","",SEARCH("_",B_MSK[[#This Row],[A_B]]))</f>
        <v>8</v>
      </c>
      <c r="AM411" s="5">
        <f ca="1">IF(B_MSK[[#This Row],[A_B]]="","",LEN(B_MSK[[#This Row],[A_B]]))</f>
        <v>8</v>
      </c>
      <c r="AN411" s="5" t="str">
        <f ca="1">IF(B_MSK[[#This Row],[A_B]]="","",LEFT(B_MSK[[#This Row],[QTY/ CTN]],B_MSK[[#This Row],[A_B_1]]))</f>
        <v>180 PCS</v>
      </c>
      <c r="AO411" s="5" t="str">
        <f ca="1">IF(B_MSK[[#This Row],[A_B]]="","",LEFT(B_MSK[[#This Row],[A_]],SEARCH(" ",B_MSK[[#This Row],[A_]])-1))</f>
        <v>180</v>
      </c>
      <c r="AP411" s="5" t="str">
        <f ca="1">IF(B_MSK[[#This Row],[A_B]]="","",RIGHT(B_MSK[[#This Row],[A_]],LEN(B_MSK[[#This Row],[A_]])-SEARCH(" ",B_MSK[[#This Row],[A_]])))</f>
        <v>PCS</v>
      </c>
      <c r="AQ4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1" s="5" t="str">
        <f ca="1">IF(B_MSK[[#This Row],[B_]]="","",LEFT(B_MSK[[#This Row],[B_]],SEARCH(" ",B_MSK[[#This Row],[B_]])))</f>
        <v/>
      </c>
      <c r="AS411" s="5" t="str">
        <f ca="1">IF(B_MSK[[#This Row],[B_]]="","",RIGHT(B_MSK[[#This Row],[B_]],LEN(B_MSK[[#This Row],[B_]])-SEARCH(" ",B_MSK[[#This Row],[B_]])))</f>
        <v/>
      </c>
      <c r="AT411" s="5" t="str">
        <f ca="1">IF(B_MSK[[#This Row],[B_2]]="LSN",12,"")</f>
        <v/>
      </c>
      <c r="AU411" s="5" t="str">
        <f ca="1">IF(B_MSK[[#This Row],[C_1]]="","","PCS")</f>
        <v/>
      </c>
      <c r="AV411" s="5">
        <f ca="1">IF(B_MSK[[#This Row],[A_1]]="","",B_MSK[[#This Row],[A_1]]*IF(B_MSK[[#This Row],[B_1]]="",1,B_MSK[[#This Row],[B_1]])*IF(B_MSK[[#This Row],[C_1]]="",1,B_MSK[[#This Row],[C_1]]))</f>
        <v>180</v>
      </c>
      <c r="AW411" s="5" t="str">
        <f ca="1">IF(B_MSK[[#This Row],[C_2]]="",IF(B_MSK[[#This Row],[B_2]]="",IF(B_MSK[[#This Row],[A_2]]="","",B_MSK[[#This Row],[A_2]]),B_MSK[[#This Row],[B_2]]),B_MSK[[#This Row],[C_2]])</f>
        <v>PCS</v>
      </c>
      <c r="AX411" s="2">
        <f ca="1">IF(ISNUMBER(B_MSK[[#This Row],[TANGGAL DATANG]]),B_MSK[[#This Row],[TANGGAL DATANG]],AX410)</f>
        <v>44940</v>
      </c>
      <c r="AY411" s="5" t="e">
        <f ca="1">IF(B_MSK[[#This Row],[DB_ROW]]="","",INDEX([3]!db[JENIS],B_MSK[[#This Row],[DB_ROW]]-1))</f>
        <v>#REF!</v>
      </c>
      <c r="AZ411" s="5">
        <f ca="1">IF(B_MSK[[#This Row],[A_1]]="","",B_MSK[[#This Row],[A_1]])*1</f>
        <v>180</v>
      </c>
      <c r="BA411" s="5" t="str">
        <f ca="1">IF(B_MSK[[#This Row],[//]]="","",INDEX(INDIRECT(DIR&amp;$2:$2),B_MSK[[#This Row],[//]]))</f>
        <v>UNTANA</v>
      </c>
      <c r="BB411" s="5" t="str">
        <f ca="1">CONCATENATE(B_MSK[[#This Row],[concat]],B_MSK[[#This Row],[HARGA_X]],B_MSK[[#This Row],[SAT]])</f>
        <v>tpensilbdxlgbd1802611000PCS</v>
      </c>
    </row>
    <row r="412" spans="1:54" x14ac:dyDescent="0.25">
      <c r="A412" s="6" t="s">
        <v>128</v>
      </c>
      <c r="B412" s="5" t="str">
        <f ca="1">IF(B_MSK[[#This Row],[N_ID]]="","",INDEX(INDIRECT(DIR&amp;$2:$2),MATCH(B_MSK[[#This Row],[N_ID]],INDIRECT(DIR&amp;"!NOTA[ID_P]"),0)))</f>
        <v/>
      </c>
      <c r="C412" s="5" t="str">
        <f ca="1">IF(B_MSK[[#This Row],[//]]="","",HYPERLINK("["&amp;SUBSTITUTE(DIR,"'","")&amp;"]NOTA!D"&amp;B_MSK[[#This Row],[//]]+2,"&gt;"))</f>
        <v>&gt;</v>
      </c>
      <c r="D412" s="5" t="str">
        <f ca="1">IF(B_MSK[[#This Row],[N_ID]]="","",COUNTIF(INDIRECT(DIR&amp;"!NOTA[ID_H]"),B_MSK[[#This Row],[ID NOTA]]))</f>
        <v/>
      </c>
      <c r="E4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409</v>
      </c>
      <c r="F4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2" s="7" t="str">
        <f ca="1">IF(B_MSK[[#This Row],[stt]]="ada",INDEX([2]!db[NB BM],B_MSK[DB_ROW]-1),"")</f>
        <v>Mech Pen Tizo 2.0 TM 030A-1</v>
      </c>
      <c r="H412" s="7" t="str">
        <f ca="1">IF(B_MSK[[#This Row],[//]]="","",INDEX(INDIRECT(DIR&amp;$2:$2),B_MSK[[#This Row],[//]]))</f>
        <v>DB STATIONERY</v>
      </c>
      <c r="I412" s="27" t="str">
        <f ca="1">IF(B_MSK[[#This Row],[//]]="","",INDEX(INDIRECT(DB_PATH&amp;$2:$2),B_MSK[[#This Row],[DB_ROW]]-1))</f>
        <v>96 LSN</v>
      </c>
      <c r="J412" s="5">
        <f ca="1">IF(B_MSK[[#This Row],[//]]="","",IF(INDEX(INDIRECT(DIR&amp;$2:$2),B_MSK[[#This Row],[//]])="","",INDEX(INDIRECT(DIR&amp;$2:$2),B_MSK[[#This Row],[//]])))</f>
        <v>2</v>
      </c>
      <c r="K412" s="5">
        <f ca="1">IF(B_MSK[[#This Row],[//]]="","",IF(INDEX(INDIRECT(DIR&amp;$2:$2),B_MSK[[#This Row],[//]])="","",INDEX(INDIRECT(DIR&amp;$2:$2),B_MSK[[#This Row],[//]])))</f>
        <v>192</v>
      </c>
      <c r="L412" s="5" t="str">
        <f ca="1">IF(B_MSK[[#This Row],[//]]="","",IF(INDEX(INDIRECT(DIR&amp;$2:$2),B_MSK[[#This Row],[//]])="","",INDEX(INDIRECT(DIR&amp;$2:$2),B_MSK[[#This Row],[//]])))</f>
        <v>LSN</v>
      </c>
      <c r="M412" s="13">
        <f ca="1">IF(B_MSK[[#This Row],[//]]="","",INDEX(INDIRECT(DIR&amp;$2:$2),B_MSK[[#This Row],[//]]))</f>
        <v>29000</v>
      </c>
      <c r="N412" s="13">
        <f ca="1">IF(OR(B_MSK[[#This Row],[//]]="",),"",INDEX(INDIRECT(DIR&amp;$2:$2),B_MSK[[#This Row],[//]]))</f>
        <v>2784000</v>
      </c>
      <c r="O412" s="3" t="str">
        <f ca="1">IF(B_MSK[[#This Row],[//]]="","",IF(INDEX(INDIRECT(DIR&amp;$2:$2),B_MSK[[#This Row],[//]])=0,"",INDEX(INDIRECT(DIR&amp;$2:$2),B_MSK[[#This Row],[//]])))</f>
        <v/>
      </c>
      <c r="P412" s="3" t="str">
        <f ca="1">IF(B_MSK[[#This Row],[//]]="","",IF(INDEX(INDIRECT(DIR&amp;$2:$2),B_MSK[[#This Row],[//]])=0,"",INDEX(INDIRECT(DIR&amp;$2:$2),B_MSK[[#This Row],[//]])))</f>
        <v/>
      </c>
      <c r="Q412" s="12">
        <f ca="1">IF(B_MSK[[#This Row],[//]]="","",INDEX(INDIRECT(DIR&amp;$2:$2),B_MSK[[#This Row],[//]]))</f>
        <v>5568000</v>
      </c>
      <c r="R4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2" s="37">
        <f ca="1">IF(B_MSK[[#This Row],[//]]="","",INDEX(INDIRECT(DIR&amp;$2:$2),B_MSK[[#This Row],[//]]))</f>
        <v>0</v>
      </c>
      <c r="U412" s="38">
        <f ca="1">IF(SUMIF(B_MSK[NAMA BARANG],B_MSK[[#This Row],[NAMA BARANG]],B_MSK[JMLH BRG])=0,"",SUMIF(B_MSK[NAMA BARANG],B_MSK[[#This Row],[NAMA BARANG]],B_MSK[C]))</f>
        <v>2</v>
      </c>
      <c r="V412" s="7" t="str">
        <f ca="1">IF(B_MSK[[#This Row],[//]]="","",INDEX(INDIRECT(DIR&amp;$2:$2),B_MSK[[#This Row],[//]]))</f>
        <v>MEK PENSIL 2.0 TIZO TM030A-1</v>
      </c>
      <c r="W412" s="7" t="str">
        <f ca="1">LOWER(SUBSTITUTE(SUBSTITUTE(SUBSTITUTE(SUBSTITUTE(SUBSTITUTE(SUBSTITUTE(SUBSTITUTE(SUBSTITUTE(SUBSTITUTE(B_MSK[[#This Row],[N.B.nota]]," ",""),"-",""),"(",""),")",""),".",""),",",""),"/",""),"""",""),"+",""))</f>
        <v>mekpensil20tizotm030a1</v>
      </c>
      <c r="X412" s="5" t="str">
        <f ca="1">IF(B_MSK[[#This Row],[N.B.nota]]="","",IF(MATCH(B_MSK[[#This Row],[concat]],[2]!db[NB NOTA_C],0)&gt;0,"ada",0))</f>
        <v>ada</v>
      </c>
      <c r="Y412" s="5" t="str">
        <f ca="1">IF(B_MSK[[#This Row],[N.B.nota]]="","",ADDRESS(ROW(B_MSK[QB]),COLUMN(B_MSK[QB]))&amp;":"&amp;ADDRESS(ROW(),COLUMN(B_MSK[QB])))</f>
        <v>$D$4:$D$412</v>
      </c>
      <c r="Z412" s="5">
        <f ca="1">IF(B_MSK[[#This Row],[concat]]="","",MATCH(B_MSK[[#This Row],[concat]],[2]!db[NB NOTA_C],0)+1)</f>
        <v>1509</v>
      </c>
      <c r="AA412" s="5" t="str">
        <f ca="1">IF(B_MSK[[#This Row],[//]]="","",HYPERLINK("[D:\kerja\BANK EXP\BARU\DB.XLSX]DB!e"&amp;B_MSK[[#This Row],[DB_ROW]],"&gt;"))</f>
        <v>&gt;</v>
      </c>
      <c r="AB412" s="30" t="str">
        <f ca="1">MID(B_MSK[[#This Row],[/ STN_1]],FIND(" ",B_MSK[[#This Row],[/ STN_1]])+1,LEN(B_MSK[[#This Row],[/ STN_1]]))</f>
        <v>LSN</v>
      </c>
      <c r="AC412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4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1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41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2" s="15" t="str">
        <f ca="1">IF(B_MSK[[#This Row],[HARGA_2]]="","",IF(MID(B_MSK[[#This Row],[/ STN_2]],FIND(" ",B_MSK[[#This Row],[/ STN_2]])+1,LEN(B_MSK[[#This Row],[/ STN_2]]))="LSN",B_MSK[[#This Row],[HARGA_2]]/12,""))</f>
        <v/>
      </c>
      <c r="AH412" s="7" t="str">
        <f ca="1">IF(B_MSK[[#This Row],[HARGA_3]]="","","/ "&amp;"PCS")</f>
        <v/>
      </c>
      <c r="AI412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41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2" s="5" t="str">
        <f ca="1">IF(B_MSK[[#This Row],[//]]="","",SUBSTITUTE(SUBSTITUTE(SUBSTITUTE(B_MSK[[#This Row],[QTY/ CTN]]," ","_",2),"(",""),")","")&amp;"_")</f>
        <v>96 LSN_</v>
      </c>
      <c r="AL412" s="5">
        <f ca="1">IF(B_MSK[[#This Row],[A_B]]="","",SEARCH("_",B_MSK[[#This Row],[A_B]]))</f>
        <v>7</v>
      </c>
      <c r="AM412" s="5">
        <f ca="1">IF(B_MSK[[#This Row],[A_B]]="","",LEN(B_MSK[[#This Row],[A_B]]))</f>
        <v>7</v>
      </c>
      <c r="AN412" s="5" t="str">
        <f ca="1">IF(B_MSK[[#This Row],[A_B]]="","",LEFT(B_MSK[[#This Row],[QTY/ CTN]],B_MSK[[#This Row],[A_B_1]]))</f>
        <v>96 LSN</v>
      </c>
      <c r="AO412" s="5" t="str">
        <f ca="1">IF(B_MSK[[#This Row],[A_B]]="","",LEFT(B_MSK[[#This Row],[A_]],SEARCH(" ",B_MSK[[#This Row],[A_]])-1))</f>
        <v>96</v>
      </c>
      <c r="AP412" s="5" t="str">
        <f ca="1">IF(B_MSK[[#This Row],[A_B]]="","",RIGHT(B_MSK[[#This Row],[A_]],LEN(B_MSK[[#This Row],[A_]])-SEARCH(" ",B_MSK[[#This Row],[A_]])))</f>
        <v>LSN</v>
      </c>
      <c r="AQ4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12" s="5" t="str">
        <f ca="1">IF(B_MSK[[#This Row],[B_]]="","",LEFT(B_MSK[[#This Row],[B_]],SEARCH(" ",B_MSK[[#This Row],[B_]])))</f>
        <v xml:space="preserve">12 </v>
      </c>
      <c r="AS412" s="5" t="str">
        <f ca="1">IF(B_MSK[[#This Row],[B_]]="","",RIGHT(B_MSK[[#This Row],[B_]],LEN(B_MSK[[#This Row],[B_]])-SEARCH(" ",B_MSK[[#This Row],[B_]])))</f>
        <v>PCS</v>
      </c>
      <c r="AT412" s="5" t="str">
        <f ca="1">IF(B_MSK[[#This Row],[B_2]]="LSN",12,"")</f>
        <v/>
      </c>
      <c r="AU412" s="5" t="str">
        <f ca="1">IF(B_MSK[[#This Row],[C_1]]="","","PCS")</f>
        <v/>
      </c>
      <c r="AV412" s="5">
        <f ca="1">IF(B_MSK[[#This Row],[A_1]]="","",B_MSK[[#This Row],[A_1]]*IF(B_MSK[[#This Row],[B_1]]="",1,B_MSK[[#This Row],[B_1]])*IF(B_MSK[[#This Row],[C_1]]="",1,B_MSK[[#This Row],[C_1]]))</f>
        <v>1152</v>
      </c>
      <c r="AW412" s="5" t="str">
        <f ca="1">IF(B_MSK[[#This Row],[C_2]]="",IF(B_MSK[[#This Row],[B_2]]="",IF(B_MSK[[#This Row],[A_2]]="","",B_MSK[[#This Row],[A_2]]),B_MSK[[#This Row],[B_2]]),B_MSK[[#This Row],[C_2]])</f>
        <v>PCS</v>
      </c>
      <c r="AX412" s="2">
        <f ca="1">IF(ISNUMBER(B_MSK[[#This Row],[TANGGAL DATANG]]),B_MSK[[#This Row],[TANGGAL DATANG]],AX411)</f>
        <v>44940</v>
      </c>
      <c r="AY412" s="5" t="e">
        <f ca="1">IF(B_MSK[[#This Row],[DB_ROW]]="","",INDEX([3]!db[JENIS],B_MSK[[#This Row],[DB_ROW]]-1))</f>
        <v>#REF!</v>
      </c>
      <c r="AZ412" s="5">
        <f ca="1">IF(B_MSK[[#This Row],[A_1]]="","",B_MSK[[#This Row],[A_1]])*1</f>
        <v>96</v>
      </c>
      <c r="BA412" s="5" t="str">
        <f ca="1">IF(B_MSK[[#This Row],[//]]="","",INDEX(INDIRECT(DIR&amp;$2:$2),B_MSK[[#This Row],[//]]))</f>
        <v>UNTANA</v>
      </c>
      <c r="BB412" s="5" t="str">
        <f ca="1">CONCATENATE(B_MSK[[#This Row],[concat]],B_MSK[[#This Row],[HARGA_X]],B_MSK[[#This Row],[SAT]])</f>
        <v>mekpensil20tizotm030a12416.66666666667LSN</v>
      </c>
    </row>
    <row r="413" spans="1:54" x14ac:dyDescent="0.25">
      <c r="A413" s="6" t="s">
        <v>128</v>
      </c>
      <c r="B413" s="5" t="str">
        <f ca="1">IF(B_MSK[[#This Row],[N_ID]]="","",INDEX(INDIRECT(DIR&amp;$2:$2),MATCH(B_MSK[[#This Row],[N_ID]],INDIRECT(DIR&amp;"!NOTA[ID_P]"),0)))</f>
        <v/>
      </c>
      <c r="C413" s="5" t="str">
        <f ca="1">IF(B_MSK[[#This Row],[//]]="","",HYPERLINK("["&amp;SUBSTITUTE(DIR,"'","")&amp;"]NOTA!D"&amp;B_MSK[[#This Row],[//]]+2,"&gt;"))</f>
        <v>&gt;</v>
      </c>
      <c r="D413" s="5" t="str">
        <f ca="1">IF(B_MSK[[#This Row],[N_ID]]="","",COUNTIF(INDIRECT(DIR&amp;"!NOTA[ID_H]"),B_MSK[[#This Row],[ID NOTA]]))</f>
        <v/>
      </c>
      <c r="E4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410</v>
      </c>
      <c r="F4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3" s="7" t="str">
        <f ca="1">IF(B_MSK[[#This Row],[stt]]="ada",INDEX([2]!db[NB BM],B_MSK[DB_ROW]-1),"")</f>
        <v>Mech pen Tizo 2.0 TM030-E</v>
      </c>
      <c r="H413" s="7" t="str">
        <f ca="1">IF(B_MSK[[#This Row],[//]]="","",INDEX(INDIRECT(DIR&amp;$2:$2),B_MSK[[#This Row],[//]]))</f>
        <v>DB STATIONERY</v>
      </c>
      <c r="I413" s="27" t="str">
        <f ca="1">IF(B_MSK[[#This Row],[//]]="","",INDEX(INDIRECT(DB_PATH&amp;$2:$2),B_MSK[[#This Row],[DB_ROW]]-1))</f>
        <v>96 LSN</v>
      </c>
      <c r="J413" s="5">
        <f ca="1">IF(B_MSK[[#This Row],[//]]="","",IF(INDEX(INDIRECT(DIR&amp;$2:$2),B_MSK[[#This Row],[//]])="","",INDEX(INDIRECT(DIR&amp;$2:$2),B_MSK[[#This Row],[//]])))</f>
        <v>2</v>
      </c>
      <c r="K413" s="5">
        <f ca="1">IF(B_MSK[[#This Row],[//]]="","",IF(INDEX(INDIRECT(DIR&amp;$2:$2),B_MSK[[#This Row],[//]])="","",INDEX(INDIRECT(DIR&amp;$2:$2),B_MSK[[#This Row],[//]])))</f>
        <v>192</v>
      </c>
      <c r="L413" s="5" t="str">
        <f ca="1">IF(B_MSK[[#This Row],[//]]="","",IF(INDEX(INDIRECT(DIR&amp;$2:$2),B_MSK[[#This Row],[//]])="","",INDEX(INDIRECT(DIR&amp;$2:$2),B_MSK[[#This Row],[//]])))</f>
        <v>LSN</v>
      </c>
      <c r="M413" s="13">
        <f ca="1">IF(B_MSK[[#This Row],[//]]="","",INDEX(INDIRECT(DIR&amp;$2:$2),B_MSK[[#This Row],[//]]))</f>
        <v>29000</v>
      </c>
      <c r="N413" s="13">
        <f ca="1">IF(OR(B_MSK[[#This Row],[//]]="",),"",INDEX(INDIRECT(DIR&amp;$2:$2),B_MSK[[#This Row],[//]]))</f>
        <v>2784000</v>
      </c>
      <c r="O413" s="3" t="str">
        <f ca="1">IF(B_MSK[[#This Row],[//]]="","",IF(INDEX(INDIRECT(DIR&amp;$2:$2),B_MSK[[#This Row],[//]])=0,"",INDEX(INDIRECT(DIR&amp;$2:$2),B_MSK[[#This Row],[//]])))</f>
        <v/>
      </c>
      <c r="P413" s="3" t="str">
        <f ca="1">IF(B_MSK[[#This Row],[//]]="","",IF(INDEX(INDIRECT(DIR&amp;$2:$2),B_MSK[[#This Row],[//]])=0,"",INDEX(INDIRECT(DIR&amp;$2:$2),B_MSK[[#This Row],[//]])))</f>
        <v/>
      </c>
      <c r="Q413" s="12">
        <f ca="1">IF(B_MSK[[#This Row],[//]]="","",INDEX(INDIRECT(DIR&amp;$2:$2),B_MSK[[#This Row],[//]]))</f>
        <v>5568000</v>
      </c>
      <c r="R4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3" s="37">
        <f ca="1">IF(B_MSK[[#This Row],[//]]="","",INDEX(INDIRECT(DIR&amp;$2:$2),B_MSK[[#This Row],[//]]))</f>
        <v>0</v>
      </c>
      <c r="U413" s="38">
        <f ca="1">IF(SUMIF(B_MSK[NAMA BARANG],B_MSK[[#This Row],[NAMA BARANG]],B_MSK[JMLH BRG])=0,"",SUMIF(B_MSK[NAMA BARANG],B_MSK[[#This Row],[NAMA BARANG]],B_MSK[C]))</f>
        <v>2</v>
      </c>
      <c r="V413" s="7" t="str">
        <f ca="1">IF(B_MSK[[#This Row],[//]]="","",INDEX(INDIRECT(DIR&amp;$2:$2),B_MSK[[#This Row],[//]]))</f>
        <v>MEKANIK TIZO 2.0 TM030-E</v>
      </c>
      <c r="W413" s="7" t="str">
        <f ca="1">LOWER(SUBSTITUTE(SUBSTITUTE(SUBSTITUTE(SUBSTITUTE(SUBSTITUTE(SUBSTITUTE(SUBSTITUTE(SUBSTITUTE(SUBSTITUTE(B_MSK[[#This Row],[N.B.nota]]," ",""),"-",""),"(",""),")",""),".",""),",",""),"/",""),"""",""),"+",""))</f>
        <v>mekaniktizo20tm030e</v>
      </c>
      <c r="X413" s="5" t="str">
        <f ca="1">IF(B_MSK[[#This Row],[N.B.nota]]="","",IF(MATCH(B_MSK[[#This Row],[concat]],[2]!db[NB NOTA_C],0)&gt;0,"ada",0))</f>
        <v>ada</v>
      </c>
      <c r="Y413" s="5" t="str">
        <f ca="1">IF(B_MSK[[#This Row],[N.B.nota]]="","",ADDRESS(ROW(B_MSK[QB]),COLUMN(B_MSK[QB]))&amp;":"&amp;ADDRESS(ROW(),COLUMN(B_MSK[QB])))</f>
        <v>$D$4:$D$413</v>
      </c>
      <c r="Z413" s="5">
        <f ca="1">IF(B_MSK[[#This Row],[concat]]="","",MATCH(B_MSK[[#This Row],[concat]],[2]!db[NB NOTA_C],0)+1)</f>
        <v>1528</v>
      </c>
      <c r="AA413" s="5" t="str">
        <f ca="1">IF(B_MSK[[#This Row],[//]]="","",HYPERLINK("[D:\kerja\BANK EXP\BARU\DB.XLSX]DB!e"&amp;B_MSK[[#This Row],[DB_ROW]],"&gt;"))</f>
        <v>&gt;</v>
      </c>
      <c r="AB413" s="30" t="str">
        <f ca="1">MID(B_MSK[[#This Row],[/ STN_1]],FIND(" ",B_MSK[[#This Row],[/ STN_1]])+1,LEN(B_MSK[[#This Row],[/ STN_1]]))</f>
        <v>LSN</v>
      </c>
      <c r="AC413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4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1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41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3" s="15" t="str">
        <f ca="1">IF(B_MSK[[#This Row],[HARGA_2]]="","",IF(MID(B_MSK[[#This Row],[/ STN_2]],FIND(" ",B_MSK[[#This Row],[/ STN_2]])+1,LEN(B_MSK[[#This Row],[/ STN_2]]))="LSN",B_MSK[[#This Row],[HARGA_2]]/12,""))</f>
        <v/>
      </c>
      <c r="AH413" s="7" t="str">
        <f ca="1">IF(B_MSK[[#This Row],[HARGA_3]]="","","/ "&amp;"PCS")</f>
        <v/>
      </c>
      <c r="AI413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41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3" s="5" t="str">
        <f ca="1">IF(B_MSK[[#This Row],[//]]="","",SUBSTITUTE(SUBSTITUTE(SUBSTITUTE(B_MSK[[#This Row],[QTY/ CTN]]," ","_",2),"(",""),")","")&amp;"_")</f>
        <v>96 LSN_</v>
      </c>
      <c r="AL413" s="5">
        <f ca="1">IF(B_MSK[[#This Row],[A_B]]="","",SEARCH("_",B_MSK[[#This Row],[A_B]]))</f>
        <v>7</v>
      </c>
      <c r="AM413" s="5">
        <f ca="1">IF(B_MSK[[#This Row],[A_B]]="","",LEN(B_MSK[[#This Row],[A_B]]))</f>
        <v>7</v>
      </c>
      <c r="AN413" s="5" t="str">
        <f ca="1">IF(B_MSK[[#This Row],[A_B]]="","",LEFT(B_MSK[[#This Row],[QTY/ CTN]],B_MSK[[#This Row],[A_B_1]]))</f>
        <v>96 LSN</v>
      </c>
      <c r="AO413" s="5" t="str">
        <f ca="1">IF(B_MSK[[#This Row],[A_B]]="","",LEFT(B_MSK[[#This Row],[A_]],SEARCH(" ",B_MSK[[#This Row],[A_]])-1))</f>
        <v>96</v>
      </c>
      <c r="AP413" s="5" t="str">
        <f ca="1">IF(B_MSK[[#This Row],[A_B]]="","",RIGHT(B_MSK[[#This Row],[A_]],LEN(B_MSK[[#This Row],[A_]])-SEARCH(" ",B_MSK[[#This Row],[A_]])))</f>
        <v>LSN</v>
      </c>
      <c r="AQ4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13" s="5" t="str">
        <f ca="1">IF(B_MSK[[#This Row],[B_]]="","",LEFT(B_MSK[[#This Row],[B_]],SEARCH(" ",B_MSK[[#This Row],[B_]])))</f>
        <v xml:space="preserve">12 </v>
      </c>
      <c r="AS413" s="5" t="str">
        <f ca="1">IF(B_MSK[[#This Row],[B_]]="","",RIGHT(B_MSK[[#This Row],[B_]],LEN(B_MSK[[#This Row],[B_]])-SEARCH(" ",B_MSK[[#This Row],[B_]])))</f>
        <v>PCS</v>
      </c>
      <c r="AT413" s="5" t="str">
        <f ca="1">IF(B_MSK[[#This Row],[B_2]]="LSN",12,"")</f>
        <v/>
      </c>
      <c r="AU413" s="5" t="str">
        <f ca="1">IF(B_MSK[[#This Row],[C_1]]="","","PCS")</f>
        <v/>
      </c>
      <c r="AV413" s="5">
        <f ca="1">IF(B_MSK[[#This Row],[A_1]]="","",B_MSK[[#This Row],[A_1]]*IF(B_MSK[[#This Row],[B_1]]="",1,B_MSK[[#This Row],[B_1]])*IF(B_MSK[[#This Row],[C_1]]="",1,B_MSK[[#This Row],[C_1]]))</f>
        <v>1152</v>
      </c>
      <c r="AW413" s="5" t="str">
        <f ca="1">IF(B_MSK[[#This Row],[C_2]]="",IF(B_MSK[[#This Row],[B_2]]="",IF(B_MSK[[#This Row],[A_2]]="","",B_MSK[[#This Row],[A_2]]),B_MSK[[#This Row],[B_2]]),B_MSK[[#This Row],[C_2]])</f>
        <v>PCS</v>
      </c>
      <c r="AX413" s="2">
        <f ca="1">IF(ISNUMBER(B_MSK[[#This Row],[TANGGAL DATANG]]),B_MSK[[#This Row],[TANGGAL DATANG]],AX412)</f>
        <v>44940</v>
      </c>
      <c r="AY413" s="5" t="e">
        <f ca="1">IF(B_MSK[[#This Row],[DB_ROW]]="","",INDEX([3]!db[JENIS],B_MSK[[#This Row],[DB_ROW]]-1))</f>
        <v>#REF!</v>
      </c>
      <c r="AZ413" s="5">
        <f ca="1">IF(B_MSK[[#This Row],[A_1]]="","",B_MSK[[#This Row],[A_1]])*1</f>
        <v>96</v>
      </c>
      <c r="BA413" s="5" t="str">
        <f ca="1">IF(B_MSK[[#This Row],[//]]="","",INDEX(INDIRECT(DIR&amp;$2:$2),B_MSK[[#This Row],[//]]))</f>
        <v>UNTANA</v>
      </c>
      <c r="BB413" s="5" t="str">
        <f ca="1">CONCATENATE(B_MSK[[#This Row],[concat]],B_MSK[[#This Row],[HARGA_X]],B_MSK[[#This Row],[SAT]])</f>
        <v>mekaniktizo20tm030e2416.66666666667LSN</v>
      </c>
    </row>
    <row r="414" spans="1:54" x14ac:dyDescent="0.25">
      <c r="A414" s="6" t="s">
        <v>128</v>
      </c>
      <c r="B414" s="5" t="str">
        <f ca="1">IF(B_MSK[[#This Row],[N_ID]]="","",INDEX(INDIRECT(DIR&amp;$2:$2),MATCH(B_MSK[[#This Row],[N_ID]],INDIRECT(DIR&amp;"!NOTA[ID_P]"),0)))</f>
        <v/>
      </c>
      <c r="C414" s="5" t="str">
        <f ca="1">IF(B_MSK[[#This Row],[//]]="","",HYPERLINK("["&amp;SUBSTITUTE(DIR,"'","")&amp;"]NOTA!D"&amp;B_MSK[[#This Row],[//]]+2,"&gt;"))</f>
        <v>&gt;</v>
      </c>
      <c r="D414" s="5" t="str">
        <f ca="1">IF(B_MSK[[#This Row],[N_ID]]="","",COUNTIF(INDIRECT(DIR&amp;"!NOTA[ID_H]"),B_MSK[[#This Row],[ID NOTA]]))</f>
        <v/>
      </c>
      <c r="E4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411</v>
      </c>
      <c r="F4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4" s="7" t="str">
        <f ca="1">IF(B_MSK[[#This Row],[stt]]="ada",INDEX([2]!db[NB BM],B_MSK[DB_ROW]-1),"")</f>
        <v>Mechpen 2.0 TM1800</v>
      </c>
      <c r="H414" s="7" t="str">
        <f ca="1">IF(B_MSK[[#This Row],[//]]="","",INDEX(INDIRECT(DIR&amp;$2:$2),B_MSK[[#This Row],[//]]))</f>
        <v>DB STATIONERY</v>
      </c>
      <c r="I414" s="27" t="str">
        <f ca="1">IF(B_MSK[[#This Row],[//]]="","",INDEX(INDIRECT(DB_PATH&amp;$2:$2),B_MSK[[#This Row],[DB_ROW]]-1))</f>
        <v>96 LSN</v>
      </c>
      <c r="J414" s="5">
        <f ca="1">IF(B_MSK[[#This Row],[//]]="","",IF(INDEX(INDIRECT(DIR&amp;$2:$2),B_MSK[[#This Row],[//]])="","",INDEX(INDIRECT(DIR&amp;$2:$2),B_MSK[[#This Row],[//]])))</f>
        <v>2</v>
      </c>
      <c r="K414" s="5">
        <f ca="1">IF(B_MSK[[#This Row],[//]]="","",IF(INDEX(INDIRECT(DIR&amp;$2:$2),B_MSK[[#This Row],[//]])="","",INDEX(INDIRECT(DIR&amp;$2:$2),B_MSK[[#This Row],[//]])))</f>
        <v>192</v>
      </c>
      <c r="L414" s="5" t="str">
        <f ca="1">IF(B_MSK[[#This Row],[//]]="","",IF(INDEX(INDIRECT(DIR&amp;$2:$2),B_MSK[[#This Row],[//]])="","",INDEX(INDIRECT(DIR&amp;$2:$2),B_MSK[[#This Row],[//]])))</f>
        <v>LSN</v>
      </c>
      <c r="M414" s="13">
        <f ca="1">IF(B_MSK[[#This Row],[//]]="","",INDEX(INDIRECT(DIR&amp;$2:$2),B_MSK[[#This Row],[//]]))</f>
        <v>29000</v>
      </c>
      <c r="N414" s="13">
        <f ca="1">IF(OR(B_MSK[[#This Row],[//]]="",),"",INDEX(INDIRECT(DIR&amp;$2:$2),B_MSK[[#This Row],[//]]))</f>
        <v>2784000</v>
      </c>
      <c r="O414" s="3" t="str">
        <f ca="1">IF(B_MSK[[#This Row],[//]]="","",IF(INDEX(INDIRECT(DIR&amp;$2:$2),B_MSK[[#This Row],[//]])=0,"",INDEX(INDIRECT(DIR&amp;$2:$2),B_MSK[[#This Row],[//]])))</f>
        <v/>
      </c>
      <c r="P414" s="3" t="str">
        <f ca="1">IF(B_MSK[[#This Row],[//]]="","",IF(INDEX(INDIRECT(DIR&amp;$2:$2),B_MSK[[#This Row],[//]])=0,"",INDEX(INDIRECT(DIR&amp;$2:$2),B_MSK[[#This Row],[//]])))</f>
        <v/>
      </c>
      <c r="Q414" s="12">
        <f ca="1">IF(B_MSK[[#This Row],[//]]="","",INDEX(INDIRECT(DIR&amp;$2:$2),B_MSK[[#This Row],[//]]))</f>
        <v>5568000</v>
      </c>
      <c r="R4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4" s="37">
        <f ca="1">IF(B_MSK[[#This Row],[//]]="","",INDEX(INDIRECT(DIR&amp;$2:$2),B_MSK[[#This Row],[//]]))</f>
        <v>0</v>
      </c>
      <c r="U414" s="38">
        <f ca="1">IF(SUMIF(B_MSK[NAMA BARANG],B_MSK[[#This Row],[NAMA BARANG]],B_MSK[JMLH BRG])=0,"",SUMIF(B_MSK[NAMA BARANG],B_MSK[[#This Row],[NAMA BARANG]],B_MSK[C]))</f>
        <v>2</v>
      </c>
      <c r="V414" s="7" t="str">
        <f ca="1">IF(B_MSK[[#This Row],[//]]="","",INDEX(INDIRECT(DIR&amp;$2:$2),B_MSK[[#This Row],[//]]))</f>
        <v>MEK PENSIL 2.0 TM1800</v>
      </c>
      <c r="W414" s="7" t="str">
        <f ca="1">LOWER(SUBSTITUTE(SUBSTITUTE(SUBSTITUTE(SUBSTITUTE(SUBSTITUTE(SUBSTITUTE(SUBSTITUTE(SUBSTITUTE(SUBSTITUTE(B_MSK[[#This Row],[N.B.nota]]," ",""),"-",""),"(",""),")",""),".",""),",",""),"/",""),"""",""),"+",""))</f>
        <v>mekpensil20tm1800</v>
      </c>
      <c r="X414" s="5" t="str">
        <f ca="1">IF(B_MSK[[#This Row],[N.B.nota]]="","",IF(MATCH(B_MSK[[#This Row],[concat]],[2]!db[NB NOTA_C],0)&gt;0,"ada",0))</f>
        <v>ada</v>
      </c>
      <c r="Y414" s="5" t="str">
        <f ca="1">IF(B_MSK[[#This Row],[N.B.nota]]="","",ADDRESS(ROW(B_MSK[QB]),COLUMN(B_MSK[QB]))&amp;":"&amp;ADDRESS(ROW(),COLUMN(B_MSK[QB])))</f>
        <v>$D$4:$D$414</v>
      </c>
      <c r="Z414" s="5">
        <f ca="1">IF(B_MSK[[#This Row],[concat]]="","",MATCH(B_MSK[[#This Row],[concat]],[2]!db[NB NOTA_C],0)+1)</f>
        <v>1503</v>
      </c>
      <c r="AA414" s="5" t="str">
        <f ca="1">IF(B_MSK[[#This Row],[//]]="","",HYPERLINK("[D:\kerja\BANK EXP\BARU\DB.XLSX]DB!e"&amp;B_MSK[[#This Row],[DB_ROW]],"&gt;"))</f>
        <v>&gt;</v>
      </c>
      <c r="AB414" s="30" t="str">
        <f ca="1">MID(B_MSK[[#This Row],[/ STN_1]],FIND(" ",B_MSK[[#This Row],[/ STN_1]])+1,LEN(B_MSK[[#This Row],[/ STN_1]]))</f>
        <v>LSN</v>
      </c>
      <c r="AC414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4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1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41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4" s="15" t="str">
        <f ca="1">IF(B_MSK[[#This Row],[HARGA_2]]="","",IF(MID(B_MSK[[#This Row],[/ STN_2]],FIND(" ",B_MSK[[#This Row],[/ STN_2]])+1,LEN(B_MSK[[#This Row],[/ STN_2]]))="LSN",B_MSK[[#This Row],[HARGA_2]]/12,""))</f>
        <v/>
      </c>
      <c r="AH414" s="7" t="str">
        <f ca="1">IF(B_MSK[[#This Row],[HARGA_3]]="","","/ "&amp;"PCS")</f>
        <v/>
      </c>
      <c r="AI414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41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4" s="5" t="str">
        <f ca="1">IF(B_MSK[[#This Row],[//]]="","",SUBSTITUTE(SUBSTITUTE(SUBSTITUTE(B_MSK[[#This Row],[QTY/ CTN]]," ","_",2),"(",""),")","")&amp;"_")</f>
        <v>96 LSN_</v>
      </c>
      <c r="AL414" s="5">
        <f ca="1">IF(B_MSK[[#This Row],[A_B]]="","",SEARCH("_",B_MSK[[#This Row],[A_B]]))</f>
        <v>7</v>
      </c>
      <c r="AM414" s="5">
        <f ca="1">IF(B_MSK[[#This Row],[A_B]]="","",LEN(B_MSK[[#This Row],[A_B]]))</f>
        <v>7</v>
      </c>
      <c r="AN414" s="5" t="str">
        <f ca="1">IF(B_MSK[[#This Row],[A_B]]="","",LEFT(B_MSK[[#This Row],[QTY/ CTN]],B_MSK[[#This Row],[A_B_1]]))</f>
        <v>96 LSN</v>
      </c>
      <c r="AO414" s="5" t="str">
        <f ca="1">IF(B_MSK[[#This Row],[A_B]]="","",LEFT(B_MSK[[#This Row],[A_]],SEARCH(" ",B_MSK[[#This Row],[A_]])-1))</f>
        <v>96</v>
      </c>
      <c r="AP414" s="5" t="str">
        <f ca="1">IF(B_MSK[[#This Row],[A_B]]="","",RIGHT(B_MSK[[#This Row],[A_]],LEN(B_MSK[[#This Row],[A_]])-SEARCH(" ",B_MSK[[#This Row],[A_]])))</f>
        <v>LSN</v>
      </c>
      <c r="AQ4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14" s="5" t="str">
        <f ca="1">IF(B_MSK[[#This Row],[B_]]="","",LEFT(B_MSK[[#This Row],[B_]],SEARCH(" ",B_MSK[[#This Row],[B_]])))</f>
        <v xml:space="preserve">12 </v>
      </c>
      <c r="AS414" s="5" t="str">
        <f ca="1">IF(B_MSK[[#This Row],[B_]]="","",RIGHT(B_MSK[[#This Row],[B_]],LEN(B_MSK[[#This Row],[B_]])-SEARCH(" ",B_MSK[[#This Row],[B_]])))</f>
        <v>PCS</v>
      </c>
      <c r="AT414" s="5" t="str">
        <f ca="1">IF(B_MSK[[#This Row],[B_2]]="LSN",12,"")</f>
        <v/>
      </c>
      <c r="AU414" s="5" t="str">
        <f ca="1">IF(B_MSK[[#This Row],[C_1]]="","","PCS")</f>
        <v/>
      </c>
      <c r="AV414" s="5">
        <f ca="1">IF(B_MSK[[#This Row],[A_1]]="","",B_MSK[[#This Row],[A_1]]*IF(B_MSK[[#This Row],[B_1]]="",1,B_MSK[[#This Row],[B_1]])*IF(B_MSK[[#This Row],[C_1]]="",1,B_MSK[[#This Row],[C_1]]))</f>
        <v>1152</v>
      </c>
      <c r="AW414" s="5" t="str">
        <f ca="1">IF(B_MSK[[#This Row],[C_2]]="",IF(B_MSK[[#This Row],[B_2]]="",IF(B_MSK[[#This Row],[A_2]]="","",B_MSK[[#This Row],[A_2]]),B_MSK[[#This Row],[B_2]]),B_MSK[[#This Row],[C_2]])</f>
        <v>PCS</v>
      </c>
      <c r="AX414" s="2">
        <f ca="1">IF(ISNUMBER(B_MSK[[#This Row],[TANGGAL DATANG]]),B_MSK[[#This Row],[TANGGAL DATANG]],AX413)</f>
        <v>44940</v>
      </c>
      <c r="AY414" s="5" t="e">
        <f ca="1">IF(B_MSK[[#This Row],[DB_ROW]]="","",INDEX([3]!db[JENIS],B_MSK[[#This Row],[DB_ROW]]-1))</f>
        <v>#REF!</v>
      </c>
      <c r="AZ414" s="5">
        <f ca="1">IF(B_MSK[[#This Row],[A_1]]="","",B_MSK[[#This Row],[A_1]])*1</f>
        <v>96</v>
      </c>
      <c r="BA414" s="5" t="str">
        <f ca="1">IF(B_MSK[[#This Row],[//]]="","",INDEX(INDIRECT(DIR&amp;$2:$2),B_MSK[[#This Row],[//]]))</f>
        <v>UNTANA</v>
      </c>
      <c r="BB414" s="5" t="str">
        <f ca="1">CONCATENATE(B_MSK[[#This Row],[concat]],B_MSK[[#This Row],[HARGA_X]],B_MSK[[#This Row],[SAT]])</f>
        <v>mekpensil20tm18002416.66666666667LSN</v>
      </c>
    </row>
    <row r="415" spans="1:54" x14ac:dyDescent="0.25">
      <c r="A415" s="6" t="s">
        <v>128</v>
      </c>
      <c r="B415" s="5" t="str">
        <f ca="1">IF(B_MSK[[#This Row],[N_ID]]="","",INDEX(INDIRECT(DIR&amp;$2:$2),MATCH(B_MSK[[#This Row],[N_ID]],INDIRECT(DIR&amp;"!NOTA[ID_P]"),0)))</f>
        <v/>
      </c>
      <c r="C415" s="5" t="str">
        <f ca="1">IF(B_MSK[[#This Row],[//]]="","",HYPERLINK("["&amp;SUBSTITUTE(DIR,"'","")&amp;"]NOTA!D"&amp;B_MSK[[#This Row],[//]]+2,"&gt;"))</f>
        <v>&gt;</v>
      </c>
      <c r="D415" s="5" t="str">
        <f ca="1">IF(B_MSK[[#This Row],[N_ID]]="","",COUNTIF(INDIRECT(DIR&amp;"!NOTA[ID_H]"),B_MSK[[#This Row],[ID NOTA]]))</f>
        <v/>
      </c>
      <c r="E41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412</v>
      </c>
      <c r="F4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5" s="7" t="str">
        <f ca="1">IF(B_MSK[[#This Row],[stt]]="ada",INDEX([2]!db[NB BM],B_MSK[DB_ROW]-1),"")</f>
        <v>Mech pen Tizo 2.0 TM030-C</v>
      </c>
      <c r="H415" s="7" t="str">
        <f ca="1">IF(B_MSK[[#This Row],[//]]="","",INDEX(INDIRECT(DIR&amp;$2:$2),B_MSK[[#This Row],[//]]))</f>
        <v>DB STATIONERY</v>
      </c>
      <c r="I415" s="27" t="str">
        <f ca="1">IF(B_MSK[[#This Row],[//]]="","",INDEX(INDIRECT(DB_PATH&amp;$2:$2),B_MSK[[#This Row],[DB_ROW]]-1))</f>
        <v>96 LSN</v>
      </c>
      <c r="J415" s="5">
        <f ca="1">IF(B_MSK[[#This Row],[//]]="","",IF(INDEX(INDIRECT(DIR&amp;$2:$2),B_MSK[[#This Row],[//]])="","",INDEX(INDIRECT(DIR&amp;$2:$2),B_MSK[[#This Row],[//]])))</f>
        <v>1</v>
      </c>
      <c r="K415" s="5">
        <f ca="1">IF(B_MSK[[#This Row],[//]]="","",IF(INDEX(INDIRECT(DIR&amp;$2:$2),B_MSK[[#This Row],[//]])="","",INDEX(INDIRECT(DIR&amp;$2:$2),B_MSK[[#This Row],[//]])))</f>
        <v>96</v>
      </c>
      <c r="L415" s="5" t="str">
        <f ca="1">IF(B_MSK[[#This Row],[//]]="","",IF(INDEX(INDIRECT(DIR&amp;$2:$2),B_MSK[[#This Row],[//]])="","",INDEX(INDIRECT(DIR&amp;$2:$2),B_MSK[[#This Row],[//]])))</f>
        <v>LSN</v>
      </c>
      <c r="M415" s="13">
        <f ca="1">IF(B_MSK[[#This Row],[//]]="","",INDEX(INDIRECT(DIR&amp;$2:$2),B_MSK[[#This Row],[//]]))</f>
        <v>29000</v>
      </c>
      <c r="N415" s="13">
        <f ca="1">IF(OR(B_MSK[[#This Row],[//]]="",),"",INDEX(INDIRECT(DIR&amp;$2:$2),B_MSK[[#This Row],[//]]))</f>
        <v>2784000</v>
      </c>
      <c r="O415" s="3" t="str">
        <f ca="1">IF(B_MSK[[#This Row],[//]]="","",IF(INDEX(INDIRECT(DIR&amp;$2:$2),B_MSK[[#This Row],[//]])=0,"",INDEX(INDIRECT(DIR&amp;$2:$2),B_MSK[[#This Row],[//]])))</f>
        <v/>
      </c>
      <c r="P415" s="3" t="str">
        <f ca="1">IF(B_MSK[[#This Row],[//]]="","",IF(INDEX(INDIRECT(DIR&amp;$2:$2),B_MSK[[#This Row],[//]])=0,"",INDEX(INDIRECT(DIR&amp;$2:$2),B_MSK[[#This Row],[//]])))</f>
        <v/>
      </c>
      <c r="Q415" s="12">
        <f ca="1">IF(B_MSK[[#This Row],[//]]="","",INDEX(INDIRECT(DIR&amp;$2:$2),B_MSK[[#This Row],[//]]))</f>
        <v>2784000</v>
      </c>
      <c r="R4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5" s="37">
        <f ca="1">IF(B_MSK[[#This Row],[//]]="","",INDEX(INDIRECT(DIR&amp;$2:$2),B_MSK[[#This Row],[//]]))</f>
        <v>0</v>
      </c>
      <c r="U415" s="38">
        <f ca="1">IF(SUMIF(B_MSK[NAMA BARANG],B_MSK[[#This Row],[NAMA BARANG]],B_MSK[JMLH BRG])=0,"",SUMIF(B_MSK[NAMA BARANG],B_MSK[[#This Row],[NAMA BARANG]],B_MSK[C]))</f>
        <v>1</v>
      </c>
      <c r="V415" s="7" t="str">
        <f ca="1">IF(B_MSK[[#This Row],[//]]="","",INDEX(INDIRECT(DIR&amp;$2:$2),B_MSK[[#This Row],[//]]))</f>
        <v>MEK TIZO 2.0 TM030-C</v>
      </c>
      <c r="W415" s="7" t="str">
        <f ca="1">LOWER(SUBSTITUTE(SUBSTITUTE(SUBSTITUTE(SUBSTITUTE(SUBSTITUTE(SUBSTITUTE(SUBSTITUTE(SUBSTITUTE(SUBSTITUTE(B_MSK[[#This Row],[N.B.nota]]," ",""),"-",""),"(",""),")",""),".",""),",",""),"/",""),"""",""),"+",""))</f>
        <v>mektizo20tm030c</v>
      </c>
      <c r="X415" s="5" t="str">
        <f ca="1">IF(B_MSK[[#This Row],[N.B.nota]]="","",IF(MATCH(B_MSK[[#This Row],[concat]],[2]!db[NB NOTA_C],0)&gt;0,"ada",0))</f>
        <v>ada</v>
      </c>
      <c r="Y415" s="5" t="str">
        <f ca="1">IF(B_MSK[[#This Row],[N.B.nota]]="","",ADDRESS(ROW(B_MSK[QB]),COLUMN(B_MSK[QB]))&amp;":"&amp;ADDRESS(ROW(),COLUMN(B_MSK[QB])))</f>
        <v>$D$4:$D$415</v>
      </c>
      <c r="Z415" s="5">
        <f ca="1">IF(B_MSK[[#This Row],[concat]]="","",MATCH(B_MSK[[#This Row],[concat]],[2]!db[NB NOTA_C],0)+1)</f>
        <v>1525</v>
      </c>
      <c r="AA415" s="5" t="str">
        <f ca="1">IF(B_MSK[[#This Row],[//]]="","",HYPERLINK("[D:\kerja\BANK EXP\BARU\DB.XLSX]DB!e"&amp;B_MSK[[#This Row],[DB_ROW]],"&gt;"))</f>
        <v>&gt;</v>
      </c>
      <c r="AB415" s="30" t="str">
        <f ca="1">MID(B_MSK[[#This Row],[/ STN_1]],FIND(" ",B_MSK[[#This Row],[/ STN_1]])+1,LEN(B_MSK[[#This Row],[/ STN_1]]))</f>
        <v>LSN</v>
      </c>
      <c r="AC415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4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1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41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5" s="15" t="str">
        <f ca="1">IF(B_MSK[[#This Row],[HARGA_2]]="","",IF(MID(B_MSK[[#This Row],[/ STN_2]],FIND(" ",B_MSK[[#This Row],[/ STN_2]])+1,LEN(B_MSK[[#This Row],[/ STN_2]]))="LSN",B_MSK[[#This Row],[HARGA_2]]/12,""))</f>
        <v/>
      </c>
      <c r="AH415" s="7" t="str">
        <f ca="1">IF(B_MSK[[#This Row],[HARGA_3]]="","","/ "&amp;"PCS")</f>
        <v/>
      </c>
      <c r="AI415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41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5" s="5" t="str">
        <f ca="1">IF(B_MSK[[#This Row],[//]]="","",SUBSTITUTE(SUBSTITUTE(SUBSTITUTE(B_MSK[[#This Row],[QTY/ CTN]]," ","_",2),"(",""),")","")&amp;"_")</f>
        <v>96 LSN_</v>
      </c>
      <c r="AL415" s="5">
        <f ca="1">IF(B_MSK[[#This Row],[A_B]]="","",SEARCH("_",B_MSK[[#This Row],[A_B]]))</f>
        <v>7</v>
      </c>
      <c r="AM415" s="5">
        <f ca="1">IF(B_MSK[[#This Row],[A_B]]="","",LEN(B_MSK[[#This Row],[A_B]]))</f>
        <v>7</v>
      </c>
      <c r="AN415" s="5" t="str">
        <f ca="1">IF(B_MSK[[#This Row],[A_B]]="","",LEFT(B_MSK[[#This Row],[QTY/ CTN]],B_MSK[[#This Row],[A_B_1]]))</f>
        <v>96 LSN</v>
      </c>
      <c r="AO415" s="5" t="str">
        <f ca="1">IF(B_MSK[[#This Row],[A_B]]="","",LEFT(B_MSK[[#This Row],[A_]],SEARCH(" ",B_MSK[[#This Row],[A_]])-1))</f>
        <v>96</v>
      </c>
      <c r="AP415" s="5" t="str">
        <f ca="1">IF(B_MSK[[#This Row],[A_B]]="","",RIGHT(B_MSK[[#This Row],[A_]],LEN(B_MSK[[#This Row],[A_]])-SEARCH(" ",B_MSK[[#This Row],[A_]])))</f>
        <v>LSN</v>
      </c>
      <c r="AQ4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15" s="5" t="str">
        <f ca="1">IF(B_MSK[[#This Row],[B_]]="","",LEFT(B_MSK[[#This Row],[B_]],SEARCH(" ",B_MSK[[#This Row],[B_]])))</f>
        <v xml:space="preserve">12 </v>
      </c>
      <c r="AS415" s="5" t="str">
        <f ca="1">IF(B_MSK[[#This Row],[B_]]="","",RIGHT(B_MSK[[#This Row],[B_]],LEN(B_MSK[[#This Row],[B_]])-SEARCH(" ",B_MSK[[#This Row],[B_]])))</f>
        <v>PCS</v>
      </c>
      <c r="AT415" s="5" t="str">
        <f ca="1">IF(B_MSK[[#This Row],[B_2]]="LSN",12,"")</f>
        <v/>
      </c>
      <c r="AU415" s="5" t="str">
        <f ca="1">IF(B_MSK[[#This Row],[C_1]]="","","PCS")</f>
        <v/>
      </c>
      <c r="AV415" s="5">
        <f ca="1">IF(B_MSK[[#This Row],[A_1]]="","",B_MSK[[#This Row],[A_1]]*IF(B_MSK[[#This Row],[B_1]]="",1,B_MSK[[#This Row],[B_1]])*IF(B_MSK[[#This Row],[C_1]]="",1,B_MSK[[#This Row],[C_1]]))</f>
        <v>1152</v>
      </c>
      <c r="AW415" s="5" t="str">
        <f ca="1">IF(B_MSK[[#This Row],[C_2]]="",IF(B_MSK[[#This Row],[B_2]]="",IF(B_MSK[[#This Row],[A_2]]="","",B_MSK[[#This Row],[A_2]]),B_MSK[[#This Row],[B_2]]),B_MSK[[#This Row],[C_2]])</f>
        <v>PCS</v>
      </c>
      <c r="AX415" s="2">
        <f ca="1">IF(ISNUMBER(B_MSK[[#This Row],[TANGGAL DATANG]]),B_MSK[[#This Row],[TANGGAL DATANG]],AX414)</f>
        <v>44940</v>
      </c>
      <c r="AY415" s="5" t="e">
        <f ca="1">IF(B_MSK[[#This Row],[DB_ROW]]="","",INDEX([3]!db[JENIS],B_MSK[[#This Row],[DB_ROW]]-1))</f>
        <v>#REF!</v>
      </c>
      <c r="AZ415" s="5">
        <f ca="1">IF(B_MSK[[#This Row],[A_1]]="","",B_MSK[[#This Row],[A_1]])*1</f>
        <v>96</v>
      </c>
      <c r="BA415" s="5" t="str">
        <f ca="1">IF(B_MSK[[#This Row],[//]]="","",INDEX(INDIRECT(DIR&amp;$2:$2),B_MSK[[#This Row],[//]]))</f>
        <v>UNTANA</v>
      </c>
      <c r="BB415" s="5" t="str">
        <f ca="1">CONCATENATE(B_MSK[[#This Row],[concat]],B_MSK[[#This Row],[HARGA_X]],B_MSK[[#This Row],[SAT]])</f>
        <v>mektizo20tm030c2416.66666666667LSN</v>
      </c>
    </row>
    <row r="416" spans="1:54" x14ac:dyDescent="0.25">
      <c r="A416" s="6" t="s">
        <v>128</v>
      </c>
      <c r="B416" s="5" t="str">
        <f ca="1">IF(B_MSK[[#This Row],[N_ID]]="","",INDEX(INDIRECT(DIR&amp;$2:$2),MATCH(B_MSK[[#This Row],[N_ID]],INDIRECT(DIR&amp;"!NOTA[ID_P]"),0)))</f>
        <v/>
      </c>
      <c r="C416" s="5" t="str">
        <f ca="1">IF(B_MSK[[#This Row],[//]]="","",HYPERLINK("["&amp;SUBSTITUTE(DIR,"'","")&amp;"]NOTA!D"&amp;B_MSK[[#This Row],[//]]+2,"&gt;"))</f>
        <v>&gt;</v>
      </c>
      <c r="D416" s="5" t="str">
        <f ca="1">IF(B_MSK[[#This Row],[N_ID]]="","",COUNTIF(INDIRECT(DIR&amp;"!NOTA[ID_H]"),B_MSK[[#This Row],[ID NOTA]]))</f>
        <v/>
      </c>
      <c r="E4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413</v>
      </c>
      <c r="F4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6" s="7" t="str">
        <f ca="1">IF(B_MSK[[#This Row],[stt]]="ada",INDEX([2]!db[NB BM],B_MSK[DB_ROW]-1),"")</f>
        <v>Mech pen Tizo 2.0 TM 030-F</v>
      </c>
      <c r="H416" s="7" t="str">
        <f ca="1">IF(B_MSK[[#This Row],[//]]="","",INDEX(INDIRECT(DIR&amp;$2:$2),B_MSK[[#This Row],[//]]))</f>
        <v>DB STATIONERY</v>
      </c>
      <c r="I416" s="27" t="str">
        <f ca="1">IF(B_MSK[[#This Row],[//]]="","",INDEX(INDIRECT(DB_PATH&amp;$2:$2),B_MSK[[#This Row],[DB_ROW]]-1))</f>
        <v>96 LSN</v>
      </c>
      <c r="J416" s="5">
        <f ca="1">IF(B_MSK[[#This Row],[//]]="","",IF(INDEX(INDIRECT(DIR&amp;$2:$2),B_MSK[[#This Row],[//]])="","",INDEX(INDIRECT(DIR&amp;$2:$2),B_MSK[[#This Row],[//]])))</f>
        <v>1</v>
      </c>
      <c r="K416" s="5">
        <f ca="1">IF(B_MSK[[#This Row],[//]]="","",IF(INDEX(INDIRECT(DIR&amp;$2:$2),B_MSK[[#This Row],[//]])="","",INDEX(INDIRECT(DIR&amp;$2:$2),B_MSK[[#This Row],[//]])))</f>
        <v>96</v>
      </c>
      <c r="L416" s="5" t="str">
        <f ca="1">IF(B_MSK[[#This Row],[//]]="","",IF(INDEX(INDIRECT(DIR&amp;$2:$2),B_MSK[[#This Row],[//]])="","",INDEX(INDIRECT(DIR&amp;$2:$2),B_MSK[[#This Row],[//]])))</f>
        <v>LSN</v>
      </c>
      <c r="M416" s="13">
        <f ca="1">IF(B_MSK[[#This Row],[//]]="","",INDEX(INDIRECT(DIR&amp;$2:$2),B_MSK[[#This Row],[//]]))</f>
        <v>29000</v>
      </c>
      <c r="N416" s="13">
        <f ca="1">IF(OR(B_MSK[[#This Row],[//]]="",),"",INDEX(INDIRECT(DIR&amp;$2:$2),B_MSK[[#This Row],[//]]))</f>
        <v>2784000</v>
      </c>
      <c r="O416" s="3" t="str">
        <f ca="1">IF(B_MSK[[#This Row],[//]]="","",IF(INDEX(INDIRECT(DIR&amp;$2:$2),B_MSK[[#This Row],[//]])=0,"",INDEX(INDIRECT(DIR&amp;$2:$2),B_MSK[[#This Row],[//]])))</f>
        <v/>
      </c>
      <c r="P416" s="3" t="str">
        <f ca="1">IF(B_MSK[[#This Row],[//]]="","",IF(INDEX(INDIRECT(DIR&amp;$2:$2),B_MSK[[#This Row],[//]])=0,"",INDEX(INDIRECT(DIR&amp;$2:$2),B_MSK[[#This Row],[//]])))</f>
        <v/>
      </c>
      <c r="Q416" s="12">
        <f ca="1">IF(B_MSK[[#This Row],[//]]="","",INDEX(INDIRECT(DIR&amp;$2:$2),B_MSK[[#This Row],[//]]))</f>
        <v>2784000</v>
      </c>
      <c r="R4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6" s="37">
        <f ca="1">IF(B_MSK[[#This Row],[//]]="","",INDEX(INDIRECT(DIR&amp;$2:$2),B_MSK[[#This Row],[//]]))</f>
        <v>0</v>
      </c>
      <c r="U416" s="38">
        <f ca="1">IF(SUMIF(B_MSK[NAMA BARANG],B_MSK[[#This Row],[NAMA BARANG]],B_MSK[JMLH BRG])=0,"",SUMIF(B_MSK[NAMA BARANG],B_MSK[[#This Row],[NAMA BARANG]],B_MSK[C]))</f>
        <v>1</v>
      </c>
      <c r="V416" s="7" t="str">
        <f ca="1">IF(B_MSK[[#This Row],[//]]="","",INDEX(INDIRECT(DIR&amp;$2:$2),B_MSK[[#This Row],[//]]))</f>
        <v>MEK PENSIL 2.0 TIZO TM030-F</v>
      </c>
      <c r="W416" s="7" t="str">
        <f ca="1">LOWER(SUBSTITUTE(SUBSTITUTE(SUBSTITUTE(SUBSTITUTE(SUBSTITUTE(SUBSTITUTE(SUBSTITUTE(SUBSTITUTE(SUBSTITUTE(B_MSK[[#This Row],[N.B.nota]]," ",""),"-",""),"(",""),")",""),".",""),",",""),"/",""),"""",""),"+",""))</f>
        <v>mekpensil20tizotm030f</v>
      </c>
      <c r="X416" s="5" t="str">
        <f ca="1">IF(B_MSK[[#This Row],[N.B.nota]]="","",IF(MATCH(B_MSK[[#This Row],[concat]],[2]!db[NB NOTA_C],0)&gt;0,"ada",0))</f>
        <v>ada</v>
      </c>
      <c r="Y416" s="5" t="str">
        <f ca="1">IF(B_MSK[[#This Row],[N.B.nota]]="","",ADDRESS(ROW(B_MSK[QB]),COLUMN(B_MSK[QB]))&amp;":"&amp;ADDRESS(ROW(),COLUMN(B_MSK[QB])))</f>
        <v>$D$4:$D$416</v>
      </c>
      <c r="Z416" s="5">
        <f ca="1">IF(B_MSK[[#This Row],[concat]]="","",MATCH(B_MSK[[#This Row],[concat]],[2]!db[NB NOTA_C],0)+1)</f>
        <v>1519</v>
      </c>
      <c r="AA416" s="5" t="str">
        <f ca="1">IF(B_MSK[[#This Row],[//]]="","",HYPERLINK("[D:\kerja\BANK EXP\BARU\DB.XLSX]DB!e"&amp;B_MSK[[#This Row],[DB_ROW]],"&gt;"))</f>
        <v>&gt;</v>
      </c>
      <c r="AB416" s="30" t="str">
        <f ca="1">MID(B_MSK[[#This Row],[/ STN_1]],FIND(" ",B_MSK[[#This Row],[/ STN_1]])+1,LEN(B_MSK[[#This Row],[/ STN_1]]))</f>
        <v>LSN</v>
      </c>
      <c r="AC416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4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1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41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6" s="15" t="str">
        <f ca="1">IF(B_MSK[[#This Row],[HARGA_2]]="","",IF(MID(B_MSK[[#This Row],[/ STN_2]],FIND(" ",B_MSK[[#This Row],[/ STN_2]])+1,LEN(B_MSK[[#This Row],[/ STN_2]]))="LSN",B_MSK[[#This Row],[HARGA_2]]/12,""))</f>
        <v/>
      </c>
      <c r="AH416" s="7" t="str">
        <f ca="1">IF(B_MSK[[#This Row],[HARGA_3]]="","","/ "&amp;"PCS")</f>
        <v/>
      </c>
      <c r="AI416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41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6" s="5" t="str">
        <f ca="1">IF(B_MSK[[#This Row],[//]]="","",SUBSTITUTE(SUBSTITUTE(SUBSTITUTE(B_MSK[[#This Row],[QTY/ CTN]]," ","_",2),"(",""),")","")&amp;"_")</f>
        <v>96 LSN_</v>
      </c>
      <c r="AL416" s="5">
        <f ca="1">IF(B_MSK[[#This Row],[A_B]]="","",SEARCH("_",B_MSK[[#This Row],[A_B]]))</f>
        <v>7</v>
      </c>
      <c r="AM416" s="5">
        <f ca="1">IF(B_MSK[[#This Row],[A_B]]="","",LEN(B_MSK[[#This Row],[A_B]]))</f>
        <v>7</v>
      </c>
      <c r="AN416" s="5" t="str">
        <f ca="1">IF(B_MSK[[#This Row],[A_B]]="","",LEFT(B_MSK[[#This Row],[QTY/ CTN]],B_MSK[[#This Row],[A_B_1]]))</f>
        <v>96 LSN</v>
      </c>
      <c r="AO416" s="5" t="str">
        <f ca="1">IF(B_MSK[[#This Row],[A_B]]="","",LEFT(B_MSK[[#This Row],[A_]],SEARCH(" ",B_MSK[[#This Row],[A_]])-1))</f>
        <v>96</v>
      </c>
      <c r="AP416" s="5" t="str">
        <f ca="1">IF(B_MSK[[#This Row],[A_B]]="","",RIGHT(B_MSK[[#This Row],[A_]],LEN(B_MSK[[#This Row],[A_]])-SEARCH(" ",B_MSK[[#This Row],[A_]])))</f>
        <v>LSN</v>
      </c>
      <c r="AQ4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16" s="5" t="str">
        <f ca="1">IF(B_MSK[[#This Row],[B_]]="","",LEFT(B_MSK[[#This Row],[B_]],SEARCH(" ",B_MSK[[#This Row],[B_]])))</f>
        <v xml:space="preserve">12 </v>
      </c>
      <c r="AS416" s="5" t="str">
        <f ca="1">IF(B_MSK[[#This Row],[B_]]="","",RIGHT(B_MSK[[#This Row],[B_]],LEN(B_MSK[[#This Row],[B_]])-SEARCH(" ",B_MSK[[#This Row],[B_]])))</f>
        <v>PCS</v>
      </c>
      <c r="AT416" s="5" t="str">
        <f ca="1">IF(B_MSK[[#This Row],[B_2]]="LSN",12,"")</f>
        <v/>
      </c>
      <c r="AU416" s="5" t="str">
        <f ca="1">IF(B_MSK[[#This Row],[C_1]]="","","PCS")</f>
        <v/>
      </c>
      <c r="AV416" s="5">
        <f ca="1">IF(B_MSK[[#This Row],[A_1]]="","",B_MSK[[#This Row],[A_1]]*IF(B_MSK[[#This Row],[B_1]]="",1,B_MSK[[#This Row],[B_1]])*IF(B_MSK[[#This Row],[C_1]]="",1,B_MSK[[#This Row],[C_1]]))</f>
        <v>1152</v>
      </c>
      <c r="AW416" s="5" t="str">
        <f ca="1">IF(B_MSK[[#This Row],[C_2]]="",IF(B_MSK[[#This Row],[B_2]]="",IF(B_MSK[[#This Row],[A_2]]="","",B_MSK[[#This Row],[A_2]]),B_MSK[[#This Row],[B_2]]),B_MSK[[#This Row],[C_2]])</f>
        <v>PCS</v>
      </c>
      <c r="AX416" s="2">
        <f ca="1">IF(ISNUMBER(B_MSK[[#This Row],[TANGGAL DATANG]]),B_MSK[[#This Row],[TANGGAL DATANG]],AX415)</f>
        <v>44940</v>
      </c>
      <c r="AY416" s="5" t="e">
        <f ca="1">IF(B_MSK[[#This Row],[DB_ROW]]="","",INDEX([3]!db[JENIS],B_MSK[[#This Row],[DB_ROW]]-1))</f>
        <v>#REF!</v>
      </c>
      <c r="AZ416" s="5">
        <f ca="1">IF(B_MSK[[#This Row],[A_1]]="","",B_MSK[[#This Row],[A_1]])*1</f>
        <v>96</v>
      </c>
      <c r="BA416" s="5" t="str">
        <f ca="1">IF(B_MSK[[#This Row],[//]]="","",INDEX(INDIRECT(DIR&amp;$2:$2),B_MSK[[#This Row],[//]]))</f>
        <v>UNTANA</v>
      </c>
      <c r="BB416" s="5" t="str">
        <f ca="1">CONCATENATE(B_MSK[[#This Row],[concat]],B_MSK[[#This Row],[HARGA_X]],B_MSK[[#This Row],[SAT]])</f>
        <v>mekpensil20tizotm030f2416.66666666667LSN</v>
      </c>
    </row>
    <row r="417" spans="1:54" x14ac:dyDescent="0.25">
      <c r="A417" s="6" t="s">
        <v>128</v>
      </c>
      <c r="B417" s="5" t="str">
        <f ca="1">IF(B_MSK[[#This Row],[N_ID]]="","",INDEX(INDIRECT(DIR&amp;$2:$2),MATCH(B_MSK[[#This Row],[N_ID]],INDIRECT(DIR&amp;"!NOTA[ID_P]"),0)))</f>
        <v/>
      </c>
      <c r="C417" s="5" t="str">
        <f ca="1">IF(B_MSK[[#This Row],[//]]="","",HYPERLINK("["&amp;SUBSTITUTE(DIR,"'","")&amp;"]NOTA!D"&amp;B_MSK[[#This Row],[//]]+2,"&gt;"))</f>
        <v>&gt;</v>
      </c>
      <c r="D417" s="5" t="str">
        <f ca="1">IF(B_MSK[[#This Row],[N_ID]]="","",COUNTIF(INDIRECT(DIR&amp;"!NOTA[ID_H]"),B_MSK[[#This Row],[ID NOTA]]))</f>
        <v/>
      </c>
      <c r="E4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414</v>
      </c>
      <c r="F4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7" s="7" t="str">
        <f ca="1">IF(B_MSK[[#This Row],[stt]]="ada",INDEX([2]!db[NB BM],B_MSK[DB_ROW]-1),"")</f>
        <v>Mech Pen Tizo 2.0 TM 030-C</v>
      </c>
      <c r="H417" s="7" t="str">
        <f ca="1">IF(B_MSK[[#This Row],[//]]="","",INDEX(INDIRECT(DIR&amp;$2:$2),B_MSK[[#This Row],[//]]))</f>
        <v>DB STATIONERY</v>
      </c>
      <c r="I417" s="27" t="str">
        <f ca="1">IF(B_MSK[[#This Row],[//]]="","",INDEX(INDIRECT(DB_PATH&amp;$2:$2),B_MSK[[#This Row],[DB_ROW]]-1))</f>
        <v>96 LSN</v>
      </c>
      <c r="J417" s="5">
        <f ca="1">IF(B_MSK[[#This Row],[//]]="","",IF(INDEX(INDIRECT(DIR&amp;$2:$2),B_MSK[[#This Row],[//]])="","",INDEX(INDIRECT(DIR&amp;$2:$2),B_MSK[[#This Row],[//]])))</f>
        <v>1</v>
      </c>
      <c r="K417" s="5">
        <f ca="1">IF(B_MSK[[#This Row],[//]]="","",IF(INDEX(INDIRECT(DIR&amp;$2:$2),B_MSK[[#This Row],[//]])="","",INDEX(INDIRECT(DIR&amp;$2:$2),B_MSK[[#This Row],[//]])))</f>
        <v>96</v>
      </c>
      <c r="L417" s="5" t="str">
        <f ca="1">IF(B_MSK[[#This Row],[//]]="","",IF(INDEX(INDIRECT(DIR&amp;$2:$2),B_MSK[[#This Row],[//]])="","",INDEX(INDIRECT(DIR&amp;$2:$2),B_MSK[[#This Row],[//]])))</f>
        <v>LSN</v>
      </c>
      <c r="M417" s="13">
        <f ca="1">IF(B_MSK[[#This Row],[//]]="","",INDEX(INDIRECT(DIR&amp;$2:$2),B_MSK[[#This Row],[//]]))</f>
        <v>29000</v>
      </c>
      <c r="N417" s="13">
        <f ca="1">IF(OR(B_MSK[[#This Row],[//]]="",),"",INDEX(INDIRECT(DIR&amp;$2:$2),B_MSK[[#This Row],[//]]))</f>
        <v>2784000</v>
      </c>
      <c r="O417" s="3" t="str">
        <f ca="1">IF(B_MSK[[#This Row],[//]]="","",IF(INDEX(INDIRECT(DIR&amp;$2:$2),B_MSK[[#This Row],[//]])=0,"",INDEX(INDIRECT(DIR&amp;$2:$2),B_MSK[[#This Row],[//]])))</f>
        <v/>
      </c>
      <c r="P417" s="3" t="str">
        <f ca="1">IF(B_MSK[[#This Row],[//]]="","",IF(INDEX(INDIRECT(DIR&amp;$2:$2),B_MSK[[#This Row],[//]])=0,"",INDEX(INDIRECT(DIR&amp;$2:$2),B_MSK[[#This Row],[//]])))</f>
        <v/>
      </c>
      <c r="Q417" s="12">
        <f ca="1">IF(B_MSK[[#This Row],[//]]="","",INDEX(INDIRECT(DIR&amp;$2:$2),B_MSK[[#This Row],[//]]))</f>
        <v>2784000</v>
      </c>
      <c r="R4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7" s="37">
        <f ca="1">IF(B_MSK[[#This Row],[//]]="","",INDEX(INDIRECT(DIR&amp;$2:$2),B_MSK[[#This Row],[//]]))</f>
        <v>0</v>
      </c>
      <c r="U417" s="38">
        <f ca="1">IF(SUMIF(B_MSK[NAMA BARANG],B_MSK[[#This Row],[NAMA BARANG]],B_MSK[JMLH BRG])=0,"",SUMIF(B_MSK[NAMA BARANG],B_MSK[[#This Row],[NAMA BARANG]],B_MSK[C]))</f>
        <v>1</v>
      </c>
      <c r="V417" s="7" t="str">
        <f ca="1">IF(B_MSK[[#This Row],[//]]="","",INDEX(INDIRECT(DIR&amp;$2:$2),B_MSK[[#This Row],[//]]))</f>
        <v>MEK PENSIL 2.0 TIZO TM030-G</v>
      </c>
      <c r="W417" s="7" t="str">
        <f ca="1">LOWER(SUBSTITUTE(SUBSTITUTE(SUBSTITUTE(SUBSTITUTE(SUBSTITUTE(SUBSTITUTE(SUBSTITUTE(SUBSTITUTE(SUBSTITUTE(B_MSK[[#This Row],[N.B.nota]]," ",""),"-",""),"(",""),")",""),".",""),",",""),"/",""),"""",""),"+",""))</f>
        <v>mekpensil20tizotm030g</v>
      </c>
      <c r="X417" s="5" t="str">
        <f ca="1">IF(B_MSK[[#This Row],[N.B.nota]]="","",IF(MATCH(B_MSK[[#This Row],[concat]],[2]!db[NB NOTA_C],0)&gt;0,"ada",0))</f>
        <v>ada</v>
      </c>
      <c r="Y417" s="5" t="str">
        <f ca="1">IF(B_MSK[[#This Row],[N.B.nota]]="","",ADDRESS(ROW(B_MSK[QB]),COLUMN(B_MSK[QB]))&amp;":"&amp;ADDRESS(ROW(),COLUMN(B_MSK[QB])))</f>
        <v>$D$4:$D$417</v>
      </c>
      <c r="Z417" s="5">
        <f ca="1">IF(B_MSK[[#This Row],[concat]]="","",MATCH(B_MSK[[#This Row],[concat]],[2]!db[NB NOTA_C],0)+1)</f>
        <v>1510</v>
      </c>
      <c r="AA417" s="5" t="str">
        <f ca="1">IF(B_MSK[[#This Row],[//]]="","",HYPERLINK("[D:\kerja\BANK EXP\BARU\DB.XLSX]DB!e"&amp;B_MSK[[#This Row],[DB_ROW]],"&gt;"))</f>
        <v>&gt;</v>
      </c>
      <c r="AB417" s="30" t="str">
        <f ca="1">MID(B_MSK[[#This Row],[/ STN_1]],FIND(" ",B_MSK[[#This Row],[/ STN_1]])+1,LEN(B_MSK[[#This Row],[/ STN_1]]))</f>
        <v>LSN</v>
      </c>
      <c r="AC417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4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1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41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7" s="15" t="str">
        <f ca="1">IF(B_MSK[[#This Row],[HARGA_2]]="","",IF(MID(B_MSK[[#This Row],[/ STN_2]],FIND(" ",B_MSK[[#This Row],[/ STN_2]])+1,LEN(B_MSK[[#This Row],[/ STN_2]]))="LSN",B_MSK[[#This Row],[HARGA_2]]/12,""))</f>
        <v/>
      </c>
      <c r="AH417" s="7" t="str">
        <f ca="1">IF(B_MSK[[#This Row],[HARGA_3]]="","","/ "&amp;"PCS")</f>
        <v/>
      </c>
      <c r="AI417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41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7" s="5" t="str">
        <f ca="1">IF(B_MSK[[#This Row],[//]]="","",SUBSTITUTE(SUBSTITUTE(SUBSTITUTE(B_MSK[[#This Row],[QTY/ CTN]]," ","_",2),"(",""),")","")&amp;"_")</f>
        <v>96 LSN_</v>
      </c>
      <c r="AL417" s="5">
        <f ca="1">IF(B_MSK[[#This Row],[A_B]]="","",SEARCH("_",B_MSK[[#This Row],[A_B]]))</f>
        <v>7</v>
      </c>
      <c r="AM417" s="5">
        <f ca="1">IF(B_MSK[[#This Row],[A_B]]="","",LEN(B_MSK[[#This Row],[A_B]]))</f>
        <v>7</v>
      </c>
      <c r="AN417" s="5" t="str">
        <f ca="1">IF(B_MSK[[#This Row],[A_B]]="","",LEFT(B_MSK[[#This Row],[QTY/ CTN]],B_MSK[[#This Row],[A_B_1]]))</f>
        <v>96 LSN</v>
      </c>
      <c r="AO417" s="5" t="str">
        <f ca="1">IF(B_MSK[[#This Row],[A_B]]="","",LEFT(B_MSK[[#This Row],[A_]],SEARCH(" ",B_MSK[[#This Row],[A_]])-1))</f>
        <v>96</v>
      </c>
      <c r="AP417" s="5" t="str">
        <f ca="1">IF(B_MSK[[#This Row],[A_B]]="","",RIGHT(B_MSK[[#This Row],[A_]],LEN(B_MSK[[#This Row],[A_]])-SEARCH(" ",B_MSK[[#This Row],[A_]])))</f>
        <v>LSN</v>
      </c>
      <c r="AQ4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17" s="5" t="str">
        <f ca="1">IF(B_MSK[[#This Row],[B_]]="","",LEFT(B_MSK[[#This Row],[B_]],SEARCH(" ",B_MSK[[#This Row],[B_]])))</f>
        <v xml:space="preserve">12 </v>
      </c>
      <c r="AS417" s="5" t="str">
        <f ca="1">IF(B_MSK[[#This Row],[B_]]="","",RIGHT(B_MSK[[#This Row],[B_]],LEN(B_MSK[[#This Row],[B_]])-SEARCH(" ",B_MSK[[#This Row],[B_]])))</f>
        <v>PCS</v>
      </c>
      <c r="AT417" s="5" t="str">
        <f ca="1">IF(B_MSK[[#This Row],[B_2]]="LSN",12,"")</f>
        <v/>
      </c>
      <c r="AU417" s="5" t="str">
        <f ca="1">IF(B_MSK[[#This Row],[C_1]]="","","PCS")</f>
        <v/>
      </c>
      <c r="AV417" s="5">
        <f ca="1">IF(B_MSK[[#This Row],[A_1]]="","",B_MSK[[#This Row],[A_1]]*IF(B_MSK[[#This Row],[B_1]]="",1,B_MSK[[#This Row],[B_1]])*IF(B_MSK[[#This Row],[C_1]]="",1,B_MSK[[#This Row],[C_1]]))</f>
        <v>1152</v>
      </c>
      <c r="AW417" s="5" t="str">
        <f ca="1">IF(B_MSK[[#This Row],[C_2]]="",IF(B_MSK[[#This Row],[B_2]]="",IF(B_MSK[[#This Row],[A_2]]="","",B_MSK[[#This Row],[A_2]]),B_MSK[[#This Row],[B_2]]),B_MSK[[#This Row],[C_2]])</f>
        <v>PCS</v>
      </c>
      <c r="AX417" s="2">
        <f ca="1">IF(ISNUMBER(B_MSK[[#This Row],[TANGGAL DATANG]]),B_MSK[[#This Row],[TANGGAL DATANG]],AX416)</f>
        <v>44940</v>
      </c>
      <c r="AY417" s="5" t="e">
        <f ca="1">IF(B_MSK[[#This Row],[DB_ROW]]="","",INDEX([3]!db[JENIS],B_MSK[[#This Row],[DB_ROW]]-1))</f>
        <v>#REF!</v>
      </c>
      <c r="AZ417" s="5">
        <f ca="1">IF(B_MSK[[#This Row],[A_1]]="","",B_MSK[[#This Row],[A_1]])*1</f>
        <v>96</v>
      </c>
      <c r="BA417" s="5" t="str">
        <f ca="1">IF(B_MSK[[#This Row],[//]]="","",INDEX(INDIRECT(DIR&amp;$2:$2),B_MSK[[#This Row],[//]]))</f>
        <v>UNTANA</v>
      </c>
      <c r="BB417" s="5" t="str">
        <f ca="1">CONCATENATE(B_MSK[[#This Row],[concat]],B_MSK[[#This Row],[HARGA_X]],B_MSK[[#This Row],[SAT]])</f>
        <v>mekpensil20tizotm030g2416.66666666667LSN</v>
      </c>
    </row>
    <row r="418" spans="1:54" x14ac:dyDescent="0.25">
      <c r="A418" s="6" t="s">
        <v>128</v>
      </c>
      <c r="B418" s="5" t="str">
        <f ca="1">IF(B_MSK[[#This Row],[N_ID]]="","",INDEX(INDIRECT(DIR&amp;$2:$2),MATCH(B_MSK[[#This Row],[N_ID]],INDIRECT(DIR&amp;"!NOTA[ID_P]"),0)))</f>
        <v/>
      </c>
      <c r="C418" s="5" t="str">
        <f ca="1">IF(B_MSK[[#This Row],[//]]="","",HYPERLINK("["&amp;SUBSTITUTE(DIR,"'","")&amp;"]NOTA!D"&amp;B_MSK[[#This Row],[//]]+2,"&gt;"))</f>
        <v>&gt;</v>
      </c>
      <c r="D418" s="5" t="str">
        <f ca="1">IF(B_MSK[[#This Row],[N_ID]]="","",COUNTIF(INDIRECT(DIR&amp;"!NOTA[ID_H]"),B_MSK[[#This Row],[ID NOTA]]))</f>
        <v/>
      </c>
      <c r="E41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415</v>
      </c>
      <c r="F4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8" s="7" t="str">
        <f ca="1">IF(B_MSK[[#This Row],[stt]]="ada",INDEX([2]!db[NB BM],B_MSK[DB_ROW]-1),"")</f>
        <v>Mech pen Tizo 2.0 TM 030-H</v>
      </c>
      <c r="H418" s="7" t="str">
        <f ca="1">IF(B_MSK[[#This Row],[//]]="","",INDEX(INDIRECT(DIR&amp;$2:$2),B_MSK[[#This Row],[//]]))</f>
        <v>DB STATIONERY</v>
      </c>
      <c r="I418" s="27" t="str">
        <f ca="1">IF(B_MSK[[#This Row],[//]]="","",INDEX(INDIRECT(DB_PATH&amp;$2:$2),B_MSK[[#This Row],[DB_ROW]]-1))</f>
        <v>96 LSN</v>
      </c>
      <c r="J418" s="5">
        <f ca="1">IF(B_MSK[[#This Row],[//]]="","",IF(INDEX(INDIRECT(DIR&amp;$2:$2),B_MSK[[#This Row],[//]])="","",INDEX(INDIRECT(DIR&amp;$2:$2),B_MSK[[#This Row],[//]])))</f>
        <v>1</v>
      </c>
      <c r="K418" s="5">
        <f ca="1">IF(B_MSK[[#This Row],[//]]="","",IF(INDEX(INDIRECT(DIR&amp;$2:$2),B_MSK[[#This Row],[//]])="","",INDEX(INDIRECT(DIR&amp;$2:$2),B_MSK[[#This Row],[//]])))</f>
        <v>96</v>
      </c>
      <c r="L418" s="5" t="str">
        <f ca="1">IF(B_MSK[[#This Row],[//]]="","",IF(INDEX(INDIRECT(DIR&amp;$2:$2),B_MSK[[#This Row],[//]])="","",INDEX(INDIRECT(DIR&amp;$2:$2),B_MSK[[#This Row],[//]])))</f>
        <v>LSN</v>
      </c>
      <c r="M418" s="13">
        <f ca="1">IF(B_MSK[[#This Row],[//]]="","",INDEX(INDIRECT(DIR&amp;$2:$2),B_MSK[[#This Row],[//]]))</f>
        <v>29000</v>
      </c>
      <c r="N418" s="13">
        <f ca="1">IF(OR(B_MSK[[#This Row],[//]]="",),"",INDEX(INDIRECT(DIR&amp;$2:$2),B_MSK[[#This Row],[//]]))</f>
        <v>2784000</v>
      </c>
      <c r="O418" s="3" t="str">
        <f ca="1">IF(B_MSK[[#This Row],[//]]="","",IF(INDEX(INDIRECT(DIR&amp;$2:$2),B_MSK[[#This Row],[//]])=0,"",INDEX(INDIRECT(DIR&amp;$2:$2),B_MSK[[#This Row],[//]])))</f>
        <v/>
      </c>
      <c r="P418" s="3" t="str">
        <f ca="1">IF(B_MSK[[#This Row],[//]]="","",IF(INDEX(INDIRECT(DIR&amp;$2:$2),B_MSK[[#This Row],[//]])=0,"",INDEX(INDIRECT(DIR&amp;$2:$2),B_MSK[[#This Row],[//]])))</f>
        <v/>
      </c>
      <c r="Q418" s="12">
        <f ca="1">IF(B_MSK[[#This Row],[//]]="","",INDEX(INDIRECT(DIR&amp;$2:$2),B_MSK[[#This Row],[//]]))</f>
        <v>2784000</v>
      </c>
      <c r="R4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8" s="37">
        <f ca="1">IF(B_MSK[[#This Row],[//]]="","",INDEX(INDIRECT(DIR&amp;$2:$2),B_MSK[[#This Row],[//]]))</f>
        <v>0</v>
      </c>
      <c r="U418" s="38">
        <f ca="1">IF(SUMIF(B_MSK[NAMA BARANG],B_MSK[[#This Row],[NAMA BARANG]],B_MSK[JMLH BRG])=0,"",SUMIF(B_MSK[NAMA BARANG],B_MSK[[#This Row],[NAMA BARANG]],B_MSK[C]))</f>
        <v>1</v>
      </c>
      <c r="V418" s="7" t="str">
        <f ca="1">IF(B_MSK[[#This Row],[//]]="","",INDEX(INDIRECT(DIR&amp;$2:$2),B_MSK[[#This Row],[//]]))</f>
        <v>MEK PENSIL 2.0 TIZO TM030-H</v>
      </c>
      <c r="W418" s="7" t="str">
        <f ca="1">LOWER(SUBSTITUTE(SUBSTITUTE(SUBSTITUTE(SUBSTITUTE(SUBSTITUTE(SUBSTITUTE(SUBSTITUTE(SUBSTITUTE(SUBSTITUTE(B_MSK[[#This Row],[N.B.nota]]," ",""),"-",""),"(",""),")",""),".",""),",",""),"/",""),"""",""),"+",""))</f>
        <v>mekpensil20tizotm030h</v>
      </c>
      <c r="X418" s="5" t="str">
        <f ca="1">IF(B_MSK[[#This Row],[N.B.nota]]="","",IF(MATCH(B_MSK[[#This Row],[concat]],[2]!db[NB NOTA_C],0)&gt;0,"ada",0))</f>
        <v>ada</v>
      </c>
      <c r="Y418" s="5" t="str">
        <f ca="1">IF(B_MSK[[#This Row],[N.B.nota]]="","",ADDRESS(ROW(B_MSK[QB]),COLUMN(B_MSK[QB]))&amp;":"&amp;ADDRESS(ROW(),COLUMN(B_MSK[QB])))</f>
        <v>$D$4:$D$418</v>
      </c>
      <c r="Z418" s="5">
        <f ca="1">IF(B_MSK[[#This Row],[concat]]="","",MATCH(B_MSK[[#This Row],[concat]],[2]!db[NB NOTA_C],0)+1)</f>
        <v>1502</v>
      </c>
      <c r="AA418" s="5" t="str">
        <f ca="1">IF(B_MSK[[#This Row],[//]]="","",HYPERLINK("[D:\kerja\BANK EXP\BARU\DB.XLSX]DB!e"&amp;B_MSK[[#This Row],[DB_ROW]],"&gt;"))</f>
        <v>&gt;</v>
      </c>
      <c r="AB418" s="30" t="str">
        <f ca="1">MID(B_MSK[[#This Row],[/ STN_1]],FIND(" ",B_MSK[[#This Row],[/ STN_1]])+1,LEN(B_MSK[[#This Row],[/ STN_1]]))</f>
        <v>LSN</v>
      </c>
      <c r="AC418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4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1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41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8" s="15" t="str">
        <f ca="1">IF(B_MSK[[#This Row],[HARGA_2]]="","",IF(MID(B_MSK[[#This Row],[/ STN_2]],FIND(" ",B_MSK[[#This Row],[/ STN_2]])+1,LEN(B_MSK[[#This Row],[/ STN_2]]))="LSN",B_MSK[[#This Row],[HARGA_2]]/12,""))</f>
        <v/>
      </c>
      <c r="AH418" s="7" t="str">
        <f ca="1">IF(B_MSK[[#This Row],[HARGA_3]]="","","/ "&amp;"PCS")</f>
        <v/>
      </c>
      <c r="AI418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41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8" s="5" t="str">
        <f ca="1">IF(B_MSK[[#This Row],[//]]="","",SUBSTITUTE(SUBSTITUTE(SUBSTITUTE(B_MSK[[#This Row],[QTY/ CTN]]," ","_",2),"(",""),")","")&amp;"_")</f>
        <v>96 LSN_</v>
      </c>
      <c r="AL418" s="5">
        <f ca="1">IF(B_MSK[[#This Row],[A_B]]="","",SEARCH("_",B_MSK[[#This Row],[A_B]]))</f>
        <v>7</v>
      </c>
      <c r="AM418" s="5">
        <f ca="1">IF(B_MSK[[#This Row],[A_B]]="","",LEN(B_MSK[[#This Row],[A_B]]))</f>
        <v>7</v>
      </c>
      <c r="AN418" s="5" t="str">
        <f ca="1">IF(B_MSK[[#This Row],[A_B]]="","",LEFT(B_MSK[[#This Row],[QTY/ CTN]],B_MSK[[#This Row],[A_B_1]]))</f>
        <v>96 LSN</v>
      </c>
      <c r="AO418" s="5" t="str">
        <f ca="1">IF(B_MSK[[#This Row],[A_B]]="","",LEFT(B_MSK[[#This Row],[A_]],SEARCH(" ",B_MSK[[#This Row],[A_]])-1))</f>
        <v>96</v>
      </c>
      <c r="AP418" s="5" t="str">
        <f ca="1">IF(B_MSK[[#This Row],[A_B]]="","",RIGHT(B_MSK[[#This Row],[A_]],LEN(B_MSK[[#This Row],[A_]])-SEARCH(" ",B_MSK[[#This Row],[A_]])))</f>
        <v>LSN</v>
      </c>
      <c r="AQ4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18" s="5" t="str">
        <f ca="1">IF(B_MSK[[#This Row],[B_]]="","",LEFT(B_MSK[[#This Row],[B_]],SEARCH(" ",B_MSK[[#This Row],[B_]])))</f>
        <v xml:space="preserve">12 </v>
      </c>
      <c r="AS418" s="5" t="str">
        <f ca="1">IF(B_MSK[[#This Row],[B_]]="","",RIGHT(B_MSK[[#This Row],[B_]],LEN(B_MSK[[#This Row],[B_]])-SEARCH(" ",B_MSK[[#This Row],[B_]])))</f>
        <v>PCS</v>
      </c>
      <c r="AT418" s="5" t="str">
        <f ca="1">IF(B_MSK[[#This Row],[B_2]]="LSN",12,"")</f>
        <v/>
      </c>
      <c r="AU418" s="5" t="str">
        <f ca="1">IF(B_MSK[[#This Row],[C_1]]="","","PCS")</f>
        <v/>
      </c>
      <c r="AV418" s="5">
        <f ca="1">IF(B_MSK[[#This Row],[A_1]]="","",B_MSK[[#This Row],[A_1]]*IF(B_MSK[[#This Row],[B_1]]="",1,B_MSK[[#This Row],[B_1]])*IF(B_MSK[[#This Row],[C_1]]="",1,B_MSK[[#This Row],[C_1]]))</f>
        <v>1152</v>
      </c>
      <c r="AW418" s="5" t="str">
        <f ca="1">IF(B_MSK[[#This Row],[C_2]]="",IF(B_MSK[[#This Row],[B_2]]="",IF(B_MSK[[#This Row],[A_2]]="","",B_MSK[[#This Row],[A_2]]),B_MSK[[#This Row],[B_2]]),B_MSK[[#This Row],[C_2]])</f>
        <v>PCS</v>
      </c>
      <c r="AX418" s="2">
        <f ca="1">IF(ISNUMBER(B_MSK[[#This Row],[TANGGAL DATANG]]),B_MSK[[#This Row],[TANGGAL DATANG]],AX417)</f>
        <v>44940</v>
      </c>
      <c r="AY418" s="5" t="e">
        <f ca="1">IF(B_MSK[[#This Row],[DB_ROW]]="","",INDEX([3]!db[JENIS],B_MSK[[#This Row],[DB_ROW]]-1))</f>
        <v>#REF!</v>
      </c>
      <c r="AZ418" s="5">
        <f ca="1">IF(B_MSK[[#This Row],[A_1]]="","",B_MSK[[#This Row],[A_1]])*1</f>
        <v>96</v>
      </c>
      <c r="BA418" s="5" t="str">
        <f ca="1">IF(B_MSK[[#This Row],[//]]="","",INDEX(INDIRECT(DIR&amp;$2:$2),B_MSK[[#This Row],[//]]))</f>
        <v>UNTANA</v>
      </c>
      <c r="BB418" s="5" t="str">
        <f ca="1">CONCATENATE(B_MSK[[#This Row],[concat]],B_MSK[[#This Row],[HARGA_X]],B_MSK[[#This Row],[SAT]])</f>
        <v>mekpensil20tizotm030h2416.66666666667LSN</v>
      </c>
    </row>
    <row r="419" spans="1:54" x14ac:dyDescent="0.25">
      <c r="A419" s="6" t="s">
        <v>128</v>
      </c>
      <c r="B419" s="5" t="str">
        <f ca="1">IF(B_MSK[[#This Row],[N_ID]]="","",INDEX(INDIRECT(DIR&amp;$2:$2),MATCH(B_MSK[[#This Row],[N_ID]],INDIRECT(DIR&amp;"!NOTA[ID_P]"),0)))</f>
        <v/>
      </c>
      <c r="C419" s="5" t="str">
        <f ca="1">IF(B_MSK[[#This Row],[//]]="","",HYPERLINK("["&amp;SUBSTITUTE(DIR,"'","")&amp;"]NOTA!D"&amp;B_MSK[[#This Row],[//]]+2,"&gt;"))</f>
        <v>&gt;</v>
      </c>
      <c r="D419" s="5" t="str">
        <f ca="1">IF(B_MSK[[#This Row],[N_ID]]="","",COUNTIF(INDIRECT(DIR&amp;"!NOTA[ID_H]"),B_MSK[[#This Row],[ID NOTA]]))</f>
        <v/>
      </c>
      <c r="E4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416</v>
      </c>
      <c r="F4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9" s="7" t="str">
        <f ca="1">IF(B_MSK[[#This Row],[stt]]="ada",INDEX([2]!db[NB BM],B_MSK[DB_ROW]-1),"")</f>
        <v>Mechpen 2B 2.0 TM 01661</v>
      </c>
      <c r="H419" s="7" t="str">
        <f ca="1">IF(B_MSK[[#This Row],[//]]="","",INDEX(INDIRECT(DIR&amp;$2:$2),B_MSK[[#This Row],[//]]))</f>
        <v>DB STATIONERY</v>
      </c>
      <c r="I419" s="27" t="str">
        <f ca="1">IF(B_MSK[[#This Row],[//]]="","",INDEX(INDIRECT(DB_PATH&amp;$2:$2),B_MSK[[#This Row],[DB_ROW]]-1))</f>
        <v>144 LSN</v>
      </c>
      <c r="J419" s="5">
        <f ca="1">IF(B_MSK[[#This Row],[//]]="","",IF(INDEX(INDIRECT(DIR&amp;$2:$2),B_MSK[[#This Row],[//]])="","",INDEX(INDIRECT(DIR&amp;$2:$2),B_MSK[[#This Row],[//]])))</f>
        <v>1</v>
      </c>
      <c r="K419" s="5">
        <f ca="1">IF(B_MSK[[#This Row],[//]]="","",IF(INDEX(INDIRECT(DIR&amp;$2:$2),B_MSK[[#This Row],[//]])="","",INDEX(INDIRECT(DIR&amp;$2:$2),B_MSK[[#This Row],[//]])))</f>
        <v>144</v>
      </c>
      <c r="L419" s="5" t="str">
        <f ca="1">IF(B_MSK[[#This Row],[//]]="","",IF(INDEX(INDIRECT(DIR&amp;$2:$2),B_MSK[[#This Row],[//]])="","",INDEX(INDIRECT(DIR&amp;$2:$2),B_MSK[[#This Row],[//]])))</f>
        <v>LSN</v>
      </c>
      <c r="M419" s="13">
        <f ca="1">IF(B_MSK[[#This Row],[//]]="","",INDEX(INDIRECT(DIR&amp;$2:$2),B_MSK[[#This Row],[//]]))</f>
        <v>19000</v>
      </c>
      <c r="N419" s="13">
        <f ca="1">IF(OR(B_MSK[[#This Row],[//]]="",),"",INDEX(INDIRECT(DIR&amp;$2:$2),B_MSK[[#This Row],[//]]))</f>
        <v>2736000</v>
      </c>
      <c r="O419" s="3" t="str">
        <f ca="1">IF(B_MSK[[#This Row],[//]]="","",IF(INDEX(INDIRECT(DIR&amp;$2:$2),B_MSK[[#This Row],[//]])=0,"",INDEX(INDIRECT(DIR&amp;$2:$2),B_MSK[[#This Row],[//]])))</f>
        <v/>
      </c>
      <c r="P419" s="3" t="str">
        <f ca="1">IF(B_MSK[[#This Row],[//]]="","",IF(INDEX(INDIRECT(DIR&amp;$2:$2),B_MSK[[#This Row],[//]])=0,"",INDEX(INDIRECT(DIR&amp;$2:$2),B_MSK[[#This Row],[//]])))</f>
        <v/>
      </c>
      <c r="Q419" s="12">
        <f ca="1">IF(B_MSK[[#This Row],[//]]="","",INDEX(INDIRECT(DIR&amp;$2:$2),B_MSK[[#This Row],[//]]))</f>
        <v>2736000</v>
      </c>
      <c r="R4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9" s="37">
        <f ca="1">IF(B_MSK[[#This Row],[//]]="","",INDEX(INDIRECT(DIR&amp;$2:$2),B_MSK[[#This Row],[//]]))</f>
        <v>0</v>
      </c>
      <c r="U419" s="38">
        <f ca="1">IF(SUMIF(B_MSK[NAMA BARANG],B_MSK[[#This Row],[NAMA BARANG]],B_MSK[JMLH BRG])=0,"",SUMIF(B_MSK[NAMA BARANG],B_MSK[[#This Row],[NAMA BARANG]],B_MSK[C]))</f>
        <v>1</v>
      </c>
      <c r="V419" s="7" t="str">
        <f ca="1">IF(B_MSK[[#This Row],[//]]="","",INDEX(INDIRECT(DIR&amp;$2:$2),B_MSK[[#This Row],[//]]))</f>
        <v>MEK PENSIL 2B 2.0 TM01661</v>
      </c>
      <c r="W419" s="7" t="str">
        <f ca="1">LOWER(SUBSTITUTE(SUBSTITUTE(SUBSTITUTE(SUBSTITUTE(SUBSTITUTE(SUBSTITUTE(SUBSTITUTE(SUBSTITUTE(SUBSTITUTE(B_MSK[[#This Row],[N.B.nota]]," ",""),"-",""),"(",""),")",""),".",""),",",""),"/",""),"""",""),"+",""))</f>
        <v>mekpensil2b20tm01661</v>
      </c>
      <c r="X419" s="5" t="str">
        <f ca="1">IF(B_MSK[[#This Row],[N.B.nota]]="","",IF(MATCH(B_MSK[[#This Row],[concat]],[2]!db[NB NOTA_C],0)&gt;0,"ada",0))</f>
        <v>ada</v>
      </c>
      <c r="Y419" s="5" t="str">
        <f ca="1">IF(B_MSK[[#This Row],[N.B.nota]]="","",ADDRESS(ROW(B_MSK[QB]),COLUMN(B_MSK[QB]))&amp;":"&amp;ADDRESS(ROW(),COLUMN(B_MSK[QB])))</f>
        <v>$D$4:$D$419</v>
      </c>
      <c r="Z419" s="5">
        <f ca="1">IF(B_MSK[[#This Row],[concat]]="","",MATCH(B_MSK[[#This Row],[concat]],[2]!db[NB NOTA_C],0)+1)</f>
        <v>2236</v>
      </c>
      <c r="AA419" s="5" t="str">
        <f ca="1">IF(B_MSK[[#This Row],[//]]="","",HYPERLINK("[D:\kerja\BANK EXP\BARU\DB.XLSX]DB!e"&amp;B_MSK[[#This Row],[DB_ROW]],"&gt;"))</f>
        <v>&gt;</v>
      </c>
      <c r="AB419" s="30" t="str">
        <f ca="1">MID(B_MSK[[#This Row],[/ STN_1]],FIND(" ",B_MSK[[#This Row],[/ STN_1]])+1,LEN(B_MSK[[#This Row],[/ STN_1]]))</f>
        <v>LSN</v>
      </c>
      <c r="AC419" s="11">
        <f ca="1">IF(B_MSK[[#This Row],[//]]="","",IF(B_MSK[[#This Row],[ JUMLAH ]]="","",IF(B_MSK[[#This Row],[C]]="",B_MSK[[#This Row],[HARGA CTN]]/B_MSK[[#This Row],[JMLH BRG]],B_MSK[[#This Row],[HARGA CTN]]/B_MSK[[#This Row],[A_1]])))</f>
        <v>19000</v>
      </c>
      <c r="AD4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1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1583.3333333333333</v>
      </c>
      <c r="AF41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9" s="15" t="str">
        <f ca="1">IF(B_MSK[[#This Row],[HARGA_2]]="","",IF(MID(B_MSK[[#This Row],[/ STN_2]],FIND(" ",B_MSK[[#This Row],[/ STN_2]])+1,LEN(B_MSK[[#This Row],[/ STN_2]]))="LSN",B_MSK[[#This Row],[HARGA_2]]/12,""))</f>
        <v/>
      </c>
      <c r="AH419" s="7" t="str">
        <f ca="1">IF(B_MSK[[#This Row],[HARGA_3]]="","","/ "&amp;"PCS")</f>
        <v/>
      </c>
      <c r="AI419" s="15">
        <f ca="1">IF(B_MSK[[#This Row],[HARGA_3]]="",IF(B_MSK[[#This Row],[HARGA_2]]="",IF(B_MSK[[#This Row],[HARGA_1]]="","",B_MSK[[#This Row],[HARGA_1]]),B_MSK[[#This Row],[HARGA_2]]),B_MSK[[#This Row],[HARGA_3]])</f>
        <v>1583.3333333333333</v>
      </c>
      <c r="AJ41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9" s="5" t="str">
        <f ca="1">IF(B_MSK[[#This Row],[//]]="","",SUBSTITUTE(SUBSTITUTE(SUBSTITUTE(B_MSK[[#This Row],[QTY/ CTN]]," ","_",2),"(",""),")","")&amp;"_")</f>
        <v>144 LSN_</v>
      </c>
      <c r="AL419" s="5">
        <f ca="1">IF(B_MSK[[#This Row],[A_B]]="","",SEARCH("_",B_MSK[[#This Row],[A_B]]))</f>
        <v>8</v>
      </c>
      <c r="AM419" s="5">
        <f ca="1">IF(B_MSK[[#This Row],[A_B]]="","",LEN(B_MSK[[#This Row],[A_B]]))</f>
        <v>8</v>
      </c>
      <c r="AN419" s="5" t="str">
        <f ca="1">IF(B_MSK[[#This Row],[A_B]]="","",LEFT(B_MSK[[#This Row],[QTY/ CTN]],B_MSK[[#This Row],[A_B_1]]))</f>
        <v>144 LSN</v>
      </c>
      <c r="AO419" s="5" t="str">
        <f ca="1">IF(B_MSK[[#This Row],[A_B]]="","",LEFT(B_MSK[[#This Row],[A_]],SEARCH(" ",B_MSK[[#This Row],[A_]])-1))</f>
        <v>144</v>
      </c>
      <c r="AP419" s="5" t="str">
        <f ca="1">IF(B_MSK[[#This Row],[A_B]]="","",RIGHT(B_MSK[[#This Row],[A_]],LEN(B_MSK[[#This Row],[A_]])-SEARCH(" ",B_MSK[[#This Row],[A_]])))</f>
        <v>LSN</v>
      </c>
      <c r="AQ4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19" s="5" t="str">
        <f ca="1">IF(B_MSK[[#This Row],[B_]]="","",LEFT(B_MSK[[#This Row],[B_]],SEARCH(" ",B_MSK[[#This Row],[B_]])))</f>
        <v xml:space="preserve">12 </v>
      </c>
      <c r="AS419" s="5" t="str">
        <f ca="1">IF(B_MSK[[#This Row],[B_]]="","",RIGHT(B_MSK[[#This Row],[B_]],LEN(B_MSK[[#This Row],[B_]])-SEARCH(" ",B_MSK[[#This Row],[B_]])))</f>
        <v>PCS</v>
      </c>
      <c r="AT419" s="5" t="str">
        <f ca="1">IF(B_MSK[[#This Row],[B_2]]="LSN",12,"")</f>
        <v/>
      </c>
      <c r="AU419" s="5" t="str">
        <f ca="1">IF(B_MSK[[#This Row],[C_1]]="","","PCS")</f>
        <v/>
      </c>
      <c r="AV419" s="5">
        <f ca="1">IF(B_MSK[[#This Row],[A_1]]="","",B_MSK[[#This Row],[A_1]]*IF(B_MSK[[#This Row],[B_1]]="",1,B_MSK[[#This Row],[B_1]])*IF(B_MSK[[#This Row],[C_1]]="",1,B_MSK[[#This Row],[C_1]]))</f>
        <v>1728</v>
      </c>
      <c r="AW419" s="5" t="str">
        <f ca="1">IF(B_MSK[[#This Row],[C_2]]="",IF(B_MSK[[#This Row],[B_2]]="",IF(B_MSK[[#This Row],[A_2]]="","",B_MSK[[#This Row],[A_2]]),B_MSK[[#This Row],[B_2]]),B_MSK[[#This Row],[C_2]])</f>
        <v>PCS</v>
      </c>
      <c r="AX419" s="2">
        <f ca="1">IF(ISNUMBER(B_MSK[[#This Row],[TANGGAL DATANG]]),B_MSK[[#This Row],[TANGGAL DATANG]],AX418)</f>
        <v>44940</v>
      </c>
      <c r="AY419" s="5" t="e">
        <f ca="1">IF(B_MSK[[#This Row],[DB_ROW]]="","",INDEX([3]!db[JENIS],B_MSK[[#This Row],[DB_ROW]]-1))</f>
        <v>#REF!</v>
      </c>
      <c r="AZ419" s="5">
        <f ca="1">IF(B_MSK[[#This Row],[A_1]]="","",B_MSK[[#This Row],[A_1]])*1</f>
        <v>144</v>
      </c>
      <c r="BA419" s="5" t="str">
        <f ca="1">IF(B_MSK[[#This Row],[//]]="","",INDEX(INDIRECT(DIR&amp;$2:$2),B_MSK[[#This Row],[//]]))</f>
        <v>UNTANA</v>
      </c>
      <c r="BB419" s="5" t="str">
        <f ca="1">CONCATENATE(B_MSK[[#This Row],[concat]],B_MSK[[#This Row],[HARGA_X]],B_MSK[[#This Row],[SAT]])</f>
        <v>mekpensil2b20tm016611583.33333333333LSN</v>
      </c>
    </row>
    <row r="420" spans="1:54" x14ac:dyDescent="0.25">
      <c r="A420" s="6" t="s">
        <v>128</v>
      </c>
      <c r="B420" s="5" t="str">
        <f ca="1">IF(B_MSK[[#This Row],[N_ID]]="","",INDEX(INDIRECT(DIR&amp;$2:$2),MATCH(B_MSK[[#This Row],[N_ID]],INDIRECT(DIR&amp;"!NOTA[ID_P]"),0)))</f>
        <v/>
      </c>
      <c r="C420" s="5" t="str">
        <f ca="1">IF(B_MSK[[#This Row],[//]]="","",HYPERLINK("["&amp;SUBSTITUTE(DIR,"'","")&amp;"]NOTA!D"&amp;B_MSK[[#This Row],[//]]+2,"&gt;"))</f>
        <v>&gt;</v>
      </c>
      <c r="D420" s="5" t="str">
        <f ca="1">IF(B_MSK[[#This Row],[N_ID]]="","",COUNTIF(INDIRECT(DIR&amp;"!NOTA[ID_H]"),B_MSK[[#This Row],[ID NOTA]]))</f>
        <v/>
      </c>
      <c r="E4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417</v>
      </c>
      <c r="F4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0" s="7" t="str">
        <f ca="1">IF(B_MSK[[#This Row],[stt]]="ada",INDEX([2]!db[NB BM],B_MSK[DB_ROW]-1),"")</f>
        <v>Mechpen 2B 2.0 TM 01069</v>
      </c>
      <c r="H420" s="7" t="str">
        <f ca="1">IF(B_MSK[[#This Row],[//]]="","",INDEX(INDIRECT(DIR&amp;$2:$2),B_MSK[[#This Row],[//]]))</f>
        <v>DB STATIONERY</v>
      </c>
      <c r="I420" s="27" t="str">
        <f ca="1">IF(B_MSK[[#This Row],[//]]="","",INDEX(INDIRECT(DB_PATH&amp;$2:$2),B_MSK[[#This Row],[DB_ROW]]-1))</f>
        <v>144 LSN</v>
      </c>
      <c r="J420" s="5">
        <f ca="1">IF(B_MSK[[#This Row],[//]]="","",IF(INDEX(INDIRECT(DIR&amp;$2:$2),B_MSK[[#This Row],[//]])="","",INDEX(INDIRECT(DIR&amp;$2:$2),B_MSK[[#This Row],[//]])))</f>
        <v>1</v>
      </c>
      <c r="K420" s="5">
        <f ca="1">IF(B_MSK[[#This Row],[//]]="","",IF(INDEX(INDIRECT(DIR&amp;$2:$2),B_MSK[[#This Row],[//]])="","",INDEX(INDIRECT(DIR&amp;$2:$2),B_MSK[[#This Row],[//]])))</f>
        <v>144</v>
      </c>
      <c r="L420" s="5" t="str">
        <f ca="1">IF(B_MSK[[#This Row],[//]]="","",IF(INDEX(INDIRECT(DIR&amp;$2:$2),B_MSK[[#This Row],[//]])="","",INDEX(INDIRECT(DIR&amp;$2:$2),B_MSK[[#This Row],[//]])))</f>
        <v>LSN</v>
      </c>
      <c r="M420" s="13">
        <f ca="1">IF(B_MSK[[#This Row],[//]]="","",INDEX(INDIRECT(DIR&amp;$2:$2),B_MSK[[#This Row],[//]]))</f>
        <v>19000</v>
      </c>
      <c r="N420" s="13">
        <f ca="1">IF(OR(B_MSK[[#This Row],[//]]="",),"",INDEX(INDIRECT(DIR&amp;$2:$2),B_MSK[[#This Row],[//]]))</f>
        <v>2736000</v>
      </c>
      <c r="O420" s="3" t="str">
        <f ca="1">IF(B_MSK[[#This Row],[//]]="","",IF(INDEX(INDIRECT(DIR&amp;$2:$2),B_MSK[[#This Row],[//]])=0,"",INDEX(INDIRECT(DIR&amp;$2:$2),B_MSK[[#This Row],[//]])))</f>
        <v/>
      </c>
      <c r="P420" s="3" t="str">
        <f ca="1">IF(B_MSK[[#This Row],[//]]="","",IF(INDEX(INDIRECT(DIR&amp;$2:$2),B_MSK[[#This Row],[//]])=0,"",INDEX(INDIRECT(DIR&amp;$2:$2),B_MSK[[#This Row],[//]])))</f>
        <v/>
      </c>
      <c r="Q420" s="12">
        <f ca="1">IF(B_MSK[[#This Row],[//]]="","",INDEX(INDIRECT(DIR&amp;$2:$2),B_MSK[[#This Row],[//]]))</f>
        <v>2736000</v>
      </c>
      <c r="R4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0" s="37">
        <f ca="1">IF(B_MSK[[#This Row],[//]]="","",INDEX(INDIRECT(DIR&amp;$2:$2),B_MSK[[#This Row],[//]]))</f>
        <v>0</v>
      </c>
      <c r="U420" s="38">
        <f ca="1">IF(SUMIF(B_MSK[NAMA BARANG],B_MSK[[#This Row],[NAMA BARANG]],B_MSK[JMLH BRG])=0,"",SUMIF(B_MSK[NAMA BARANG],B_MSK[[#This Row],[NAMA BARANG]],B_MSK[C]))</f>
        <v>1</v>
      </c>
      <c r="V420" s="7" t="str">
        <f ca="1">IF(B_MSK[[#This Row],[//]]="","",INDEX(INDIRECT(DIR&amp;$2:$2),B_MSK[[#This Row],[//]]))</f>
        <v>MEK PENSIL 2B 2.0 TM01069</v>
      </c>
      <c r="W420" s="7" t="str">
        <f ca="1">LOWER(SUBSTITUTE(SUBSTITUTE(SUBSTITUTE(SUBSTITUTE(SUBSTITUTE(SUBSTITUTE(SUBSTITUTE(SUBSTITUTE(SUBSTITUTE(B_MSK[[#This Row],[N.B.nota]]," ",""),"-",""),"(",""),")",""),".",""),",",""),"/",""),"""",""),"+",""))</f>
        <v>mekpensil2b20tm01069</v>
      </c>
      <c r="X420" s="5" t="str">
        <f ca="1">IF(B_MSK[[#This Row],[N.B.nota]]="","",IF(MATCH(B_MSK[[#This Row],[concat]],[2]!db[NB NOTA_C],0)&gt;0,"ada",0))</f>
        <v>ada</v>
      </c>
      <c r="Y420" s="5" t="str">
        <f ca="1">IF(B_MSK[[#This Row],[N.B.nota]]="","",ADDRESS(ROW(B_MSK[QB]),COLUMN(B_MSK[QB]))&amp;":"&amp;ADDRESS(ROW(),COLUMN(B_MSK[QB])))</f>
        <v>$D$4:$D$420</v>
      </c>
      <c r="Z420" s="5">
        <f ca="1">IF(B_MSK[[#This Row],[concat]]="","",MATCH(B_MSK[[#This Row],[concat]],[2]!db[NB NOTA_C],0)+1)</f>
        <v>2237</v>
      </c>
      <c r="AA420" s="5" t="str">
        <f ca="1">IF(B_MSK[[#This Row],[//]]="","",HYPERLINK("[D:\kerja\BANK EXP\BARU\DB.XLSX]DB!e"&amp;B_MSK[[#This Row],[DB_ROW]],"&gt;"))</f>
        <v>&gt;</v>
      </c>
      <c r="AB420" s="30" t="str">
        <f ca="1">MID(B_MSK[[#This Row],[/ STN_1]],FIND(" ",B_MSK[[#This Row],[/ STN_1]])+1,LEN(B_MSK[[#This Row],[/ STN_1]]))</f>
        <v>LSN</v>
      </c>
      <c r="AC420" s="11">
        <f ca="1">IF(B_MSK[[#This Row],[//]]="","",IF(B_MSK[[#This Row],[ JUMLAH ]]="","",IF(B_MSK[[#This Row],[C]]="",B_MSK[[#This Row],[HARGA CTN]]/B_MSK[[#This Row],[JMLH BRG]],B_MSK[[#This Row],[HARGA CTN]]/B_MSK[[#This Row],[A_1]])))</f>
        <v>19000</v>
      </c>
      <c r="AD4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1583.3333333333333</v>
      </c>
      <c r="AF42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0" s="15" t="str">
        <f ca="1">IF(B_MSK[[#This Row],[HARGA_2]]="","",IF(MID(B_MSK[[#This Row],[/ STN_2]],FIND(" ",B_MSK[[#This Row],[/ STN_2]])+1,LEN(B_MSK[[#This Row],[/ STN_2]]))="LSN",B_MSK[[#This Row],[HARGA_2]]/12,""))</f>
        <v/>
      </c>
      <c r="AH420" s="7" t="str">
        <f ca="1">IF(B_MSK[[#This Row],[HARGA_3]]="","","/ "&amp;"PCS")</f>
        <v/>
      </c>
      <c r="AI420" s="15">
        <f ca="1">IF(B_MSK[[#This Row],[HARGA_3]]="",IF(B_MSK[[#This Row],[HARGA_2]]="",IF(B_MSK[[#This Row],[HARGA_1]]="","",B_MSK[[#This Row],[HARGA_1]]),B_MSK[[#This Row],[HARGA_2]]),B_MSK[[#This Row],[HARGA_3]])</f>
        <v>1583.3333333333333</v>
      </c>
      <c r="AJ42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0" s="5" t="str">
        <f ca="1">IF(B_MSK[[#This Row],[//]]="","",SUBSTITUTE(SUBSTITUTE(SUBSTITUTE(B_MSK[[#This Row],[QTY/ CTN]]," ","_",2),"(",""),")","")&amp;"_")</f>
        <v>144 LSN_</v>
      </c>
      <c r="AL420" s="5">
        <f ca="1">IF(B_MSK[[#This Row],[A_B]]="","",SEARCH("_",B_MSK[[#This Row],[A_B]]))</f>
        <v>8</v>
      </c>
      <c r="AM420" s="5">
        <f ca="1">IF(B_MSK[[#This Row],[A_B]]="","",LEN(B_MSK[[#This Row],[A_B]]))</f>
        <v>8</v>
      </c>
      <c r="AN420" s="5" t="str">
        <f ca="1">IF(B_MSK[[#This Row],[A_B]]="","",LEFT(B_MSK[[#This Row],[QTY/ CTN]],B_MSK[[#This Row],[A_B_1]]))</f>
        <v>144 LSN</v>
      </c>
      <c r="AO420" s="5" t="str">
        <f ca="1">IF(B_MSK[[#This Row],[A_B]]="","",LEFT(B_MSK[[#This Row],[A_]],SEARCH(" ",B_MSK[[#This Row],[A_]])-1))</f>
        <v>144</v>
      </c>
      <c r="AP420" s="5" t="str">
        <f ca="1">IF(B_MSK[[#This Row],[A_B]]="","",RIGHT(B_MSK[[#This Row],[A_]],LEN(B_MSK[[#This Row],[A_]])-SEARCH(" ",B_MSK[[#This Row],[A_]])))</f>
        <v>LSN</v>
      </c>
      <c r="AQ4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0" s="5" t="str">
        <f ca="1">IF(B_MSK[[#This Row],[B_]]="","",LEFT(B_MSK[[#This Row],[B_]],SEARCH(" ",B_MSK[[#This Row],[B_]])))</f>
        <v xml:space="preserve">12 </v>
      </c>
      <c r="AS420" s="5" t="str">
        <f ca="1">IF(B_MSK[[#This Row],[B_]]="","",RIGHT(B_MSK[[#This Row],[B_]],LEN(B_MSK[[#This Row],[B_]])-SEARCH(" ",B_MSK[[#This Row],[B_]])))</f>
        <v>PCS</v>
      </c>
      <c r="AT420" s="5" t="str">
        <f ca="1">IF(B_MSK[[#This Row],[B_2]]="LSN",12,"")</f>
        <v/>
      </c>
      <c r="AU420" s="5" t="str">
        <f ca="1">IF(B_MSK[[#This Row],[C_1]]="","","PCS")</f>
        <v/>
      </c>
      <c r="AV420" s="5">
        <f ca="1">IF(B_MSK[[#This Row],[A_1]]="","",B_MSK[[#This Row],[A_1]]*IF(B_MSK[[#This Row],[B_1]]="",1,B_MSK[[#This Row],[B_1]])*IF(B_MSK[[#This Row],[C_1]]="",1,B_MSK[[#This Row],[C_1]]))</f>
        <v>1728</v>
      </c>
      <c r="AW420" s="5" t="str">
        <f ca="1">IF(B_MSK[[#This Row],[C_2]]="",IF(B_MSK[[#This Row],[B_2]]="",IF(B_MSK[[#This Row],[A_2]]="","",B_MSK[[#This Row],[A_2]]),B_MSK[[#This Row],[B_2]]),B_MSK[[#This Row],[C_2]])</f>
        <v>PCS</v>
      </c>
      <c r="AX420" s="2">
        <f ca="1">IF(ISNUMBER(B_MSK[[#This Row],[TANGGAL DATANG]]),B_MSK[[#This Row],[TANGGAL DATANG]],AX419)</f>
        <v>44940</v>
      </c>
      <c r="AY420" s="5" t="e">
        <f ca="1">IF(B_MSK[[#This Row],[DB_ROW]]="","",INDEX([3]!db[JENIS],B_MSK[[#This Row],[DB_ROW]]-1))</f>
        <v>#REF!</v>
      </c>
      <c r="AZ420" s="5">
        <f ca="1">IF(B_MSK[[#This Row],[A_1]]="","",B_MSK[[#This Row],[A_1]])*1</f>
        <v>144</v>
      </c>
      <c r="BA420" s="5" t="str">
        <f ca="1">IF(B_MSK[[#This Row],[//]]="","",INDEX(INDIRECT(DIR&amp;$2:$2),B_MSK[[#This Row],[//]]))</f>
        <v>UNTANA</v>
      </c>
      <c r="BB420" s="5" t="str">
        <f ca="1">CONCATENATE(B_MSK[[#This Row],[concat]],B_MSK[[#This Row],[HARGA_X]],B_MSK[[#This Row],[SAT]])</f>
        <v>mekpensil2b20tm010691583.33333333333LSN</v>
      </c>
    </row>
    <row r="421" spans="1:54" x14ac:dyDescent="0.25">
      <c r="A421" s="6" t="s">
        <v>128</v>
      </c>
      <c r="B421" s="5" t="str">
        <f ca="1">IF(B_MSK[[#This Row],[N_ID]]="","",INDEX(INDIRECT(DIR&amp;$2:$2),MATCH(B_MSK[[#This Row],[N_ID]],INDIRECT(DIR&amp;"!NOTA[ID_P]"),0)))</f>
        <v/>
      </c>
      <c r="C421" s="5" t="str">
        <f ca="1">IF(B_MSK[[#This Row],[//]]="","",HYPERLINK("["&amp;SUBSTITUTE(DIR,"'","")&amp;"]NOTA!D"&amp;B_MSK[[#This Row],[//]]+2,"&gt;"))</f>
        <v>&gt;</v>
      </c>
      <c r="D421" s="5" t="str">
        <f ca="1">IF(B_MSK[[#This Row],[N_ID]]="","",COUNTIF(INDIRECT(DIR&amp;"!NOTA[ID_H]"),B_MSK[[#This Row],[ID NOTA]]))</f>
        <v/>
      </c>
      <c r="E4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418</v>
      </c>
      <c r="F4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1" s="7" t="str">
        <f ca="1">IF(B_MSK[[#This Row],[stt]]="ada",INDEX([2]!db[NB BM],B_MSK[DB_ROW]-1),"")</f>
        <v>Gel pen Tizo TG 31220</v>
      </c>
      <c r="H421" s="7" t="str">
        <f ca="1">IF(B_MSK[[#This Row],[//]]="","",INDEX(INDIRECT(DIR&amp;$2:$2),B_MSK[[#This Row],[//]]))</f>
        <v>DB STATIONERY</v>
      </c>
      <c r="I421" s="27" t="str">
        <f ca="1">IF(B_MSK[[#This Row],[//]]="","",INDEX(INDIRECT(DB_PATH&amp;$2:$2),B_MSK[[#This Row],[DB_ROW]]-1))</f>
        <v>144 LSN</v>
      </c>
      <c r="J421" s="5">
        <f ca="1">IF(B_MSK[[#This Row],[//]]="","",IF(INDEX(INDIRECT(DIR&amp;$2:$2),B_MSK[[#This Row],[//]])="","",INDEX(INDIRECT(DIR&amp;$2:$2),B_MSK[[#This Row],[//]])))</f>
        <v>2</v>
      </c>
      <c r="K421" s="5">
        <f ca="1">IF(B_MSK[[#This Row],[//]]="","",IF(INDEX(INDIRECT(DIR&amp;$2:$2),B_MSK[[#This Row],[//]])="","",INDEX(INDIRECT(DIR&amp;$2:$2),B_MSK[[#This Row],[//]])))</f>
        <v>288</v>
      </c>
      <c r="L421" s="5" t="str">
        <f ca="1">IF(B_MSK[[#This Row],[//]]="","",IF(INDEX(INDIRECT(DIR&amp;$2:$2),B_MSK[[#This Row],[//]])="","",INDEX(INDIRECT(DIR&amp;$2:$2),B_MSK[[#This Row],[//]])))</f>
        <v>LSN</v>
      </c>
      <c r="M421" s="13">
        <f ca="1">IF(B_MSK[[#This Row],[//]]="","",INDEX(INDIRECT(DIR&amp;$2:$2),B_MSK[[#This Row],[//]]))</f>
        <v>21000</v>
      </c>
      <c r="N421" s="13">
        <f ca="1">IF(OR(B_MSK[[#This Row],[//]]="",),"",INDEX(INDIRECT(DIR&amp;$2:$2),B_MSK[[#This Row],[//]]))</f>
        <v>3024000</v>
      </c>
      <c r="O421" s="3" t="str">
        <f ca="1">IF(B_MSK[[#This Row],[//]]="","",IF(INDEX(INDIRECT(DIR&amp;$2:$2),B_MSK[[#This Row],[//]])=0,"",INDEX(INDIRECT(DIR&amp;$2:$2),B_MSK[[#This Row],[//]])))</f>
        <v/>
      </c>
      <c r="P421" s="3" t="str">
        <f ca="1">IF(B_MSK[[#This Row],[//]]="","",IF(INDEX(INDIRECT(DIR&amp;$2:$2),B_MSK[[#This Row],[//]])=0,"",INDEX(INDIRECT(DIR&amp;$2:$2),B_MSK[[#This Row],[//]])))</f>
        <v/>
      </c>
      <c r="Q421" s="12">
        <f ca="1">IF(B_MSK[[#This Row],[//]]="","",INDEX(INDIRECT(DIR&amp;$2:$2),B_MSK[[#This Row],[//]]))</f>
        <v>6048000</v>
      </c>
      <c r="R4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1" s="37">
        <f ca="1">IF(B_MSK[[#This Row],[//]]="","",INDEX(INDIRECT(DIR&amp;$2:$2),B_MSK[[#This Row],[//]]))</f>
        <v>0</v>
      </c>
      <c r="U421" s="38">
        <f ca="1">IF(SUMIF(B_MSK[NAMA BARANG],B_MSK[[#This Row],[NAMA BARANG]],B_MSK[JMLH BRG])=0,"",SUMIF(B_MSK[NAMA BARANG],B_MSK[[#This Row],[NAMA BARANG]],B_MSK[C]))</f>
        <v>2</v>
      </c>
      <c r="V421" s="7" t="str">
        <f ca="1">IF(B_MSK[[#This Row],[//]]="","",INDEX(INDIRECT(DIR&amp;$2:$2),B_MSK[[#This Row],[//]]))</f>
        <v>GEL TIZO TG31220</v>
      </c>
      <c r="W421" s="7" t="str">
        <f ca="1">LOWER(SUBSTITUTE(SUBSTITUTE(SUBSTITUTE(SUBSTITUTE(SUBSTITUTE(SUBSTITUTE(SUBSTITUTE(SUBSTITUTE(SUBSTITUTE(B_MSK[[#This Row],[N.B.nota]]," ",""),"-",""),"(",""),")",""),".",""),",",""),"/",""),"""",""),"+",""))</f>
        <v>geltizotg31220</v>
      </c>
      <c r="X421" s="5" t="str">
        <f ca="1">IF(B_MSK[[#This Row],[N.B.nota]]="","",IF(MATCH(B_MSK[[#This Row],[concat]],[2]!db[NB NOTA_C],0)&gt;0,"ada",0))</f>
        <v>ada</v>
      </c>
      <c r="Y421" s="5" t="str">
        <f ca="1">IF(B_MSK[[#This Row],[N.B.nota]]="","",ADDRESS(ROW(B_MSK[QB]),COLUMN(B_MSK[QB]))&amp;":"&amp;ADDRESS(ROW(),COLUMN(B_MSK[QB])))</f>
        <v>$D$4:$D$421</v>
      </c>
      <c r="Z421" s="5">
        <f ca="1">IF(B_MSK[[#This Row],[concat]]="","",MATCH(B_MSK[[#This Row],[concat]],[2]!db[NB NOTA_C],0)+1)</f>
        <v>846</v>
      </c>
      <c r="AA421" s="5" t="str">
        <f ca="1">IF(B_MSK[[#This Row],[//]]="","",HYPERLINK("[D:\kerja\BANK EXP\BARU\DB.XLSX]DB!e"&amp;B_MSK[[#This Row],[DB_ROW]],"&gt;"))</f>
        <v>&gt;</v>
      </c>
      <c r="AB421" s="30" t="str">
        <f ca="1">MID(B_MSK[[#This Row],[/ STN_1]],FIND(" ",B_MSK[[#This Row],[/ STN_1]])+1,LEN(B_MSK[[#This Row],[/ STN_1]]))</f>
        <v>LSN</v>
      </c>
      <c r="AC421" s="11">
        <f ca="1">IF(B_MSK[[#This Row],[//]]="","",IF(B_MSK[[#This Row],[ JUMLAH ]]="","",IF(B_MSK[[#This Row],[C]]="",B_MSK[[#This Row],[HARGA CTN]]/B_MSK[[#This Row],[JMLH BRG]],B_MSK[[#This Row],[HARGA CTN]]/B_MSK[[#This Row],[A_1]])))</f>
        <v>21000</v>
      </c>
      <c r="AD4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1750</v>
      </c>
      <c r="AF42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1" s="15" t="str">
        <f ca="1">IF(B_MSK[[#This Row],[HARGA_2]]="","",IF(MID(B_MSK[[#This Row],[/ STN_2]],FIND(" ",B_MSK[[#This Row],[/ STN_2]])+1,LEN(B_MSK[[#This Row],[/ STN_2]]))="LSN",B_MSK[[#This Row],[HARGA_2]]/12,""))</f>
        <v/>
      </c>
      <c r="AH421" s="7" t="str">
        <f ca="1">IF(B_MSK[[#This Row],[HARGA_3]]="","","/ "&amp;"PCS")</f>
        <v/>
      </c>
      <c r="AI421" s="15">
        <f ca="1">IF(B_MSK[[#This Row],[HARGA_3]]="",IF(B_MSK[[#This Row],[HARGA_2]]="",IF(B_MSK[[#This Row],[HARGA_1]]="","",B_MSK[[#This Row],[HARGA_1]]),B_MSK[[#This Row],[HARGA_2]]),B_MSK[[#This Row],[HARGA_3]])</f>
        <v>1750</v>
      </c>
      <c r="AJ42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1" s="5" t="str">
        <f ca="1">IF(B_MSK[[#This Row],[//]]="","",SUBSTITUTE(SUBSTITUTE(SUBSTITUTE(B_MSK[[#This Row],[QTY/ CTN]]," ","_",2),"(",""),")","")&amp;"_")</f>
        <v>144 LSN_</v>
      </c>
      <c r="AL421" s="5">
        <f ca="1">IF(B_MSK[[#This Row],[A_B]]="","",SEARCH("_",B_MSK[[#This Row],[A_B]]))</f>
        <v>8</v>
      </c>
      <c r="AM421" s="5">
        <f ca="1">IF(B_MSK[[#This Row],[A_B]]="","",LEN(B_MSK[[#This Row],[A_B]]))</f>
        <v>8</v>
      </c>
      <c r="AN421" s="5" t="str">
        <f ca="1">IF(B_MSK[[#This Row],[A_B]]="","",LEFT(B_MSK[[#This Row],[QTY/ CTN]],B_MSK[[#This Row],[A_B_1]]))</f>
        <v>144 LSN</v>
      </c>
      <c r="AO421" s="5" t="str">
        <f ca="1">IF(B_MSK[[#This Row],[A_B]]="","",LEFT(B_MSK[[#This Row],[A_]],SEARCH(" ",B_MSK[[#This Row],[A_]])-1))</f>
        <v>144</v>
      </c>
      <c r="AP421" s="5" t="str">
        <f ca="1">IF(B_MSK[[#This Row],[A_B]]="","",RIGHT(B_MSK[[#This Row],[A_]],LEN(B_MSK[[#This Row],[A_]])-SEARCH(" ",B_MSK[[#This Row],[A_]])))</f>
        <v>LSN</v>
      </c>
      <c r="AQ4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1" s="5" t="str">
        <f ca="1">IF(B_MSK[[#This Row],[B_]]="","",LEFT(B_MSK[[#This Row],[B_]],SEARCH(" ",B_MSK[[#This Row],[B_]])))</f>
        <v xml:space="preserve">12 </v>
      </c>
      <c r="AS421" s="5" t="str">
        <f ca="1">IF(B_MSK[[#This Row],[B_]]="","",RIGHT(B_MSK[[#This Row],[B_]],LEN(B_MSK[[#This Row],[B_]])-SEARCH(" ",B_MSK[[#This Row],[B_]])))</f>
        <v>PCS</v>
      </c>
      <c r="AT421" s="5" t="str">
        <f ca="1">IF(B_MSK[[#This Row],[B_2]]="LSN",12,"")</f>
        <v/>
      </c>
      <c r="AU421" s="5" t="str">
        <f ca="1">IF(B_MSK[[#This Row],[C_1]]="","","PCS")</f>
        <v/>
      </c>
      <c r="AV421" s="5">
        <f ca="1">IF(B_MSK[[#This Row],[A_1]]="","",B_MSK[[#This Row],[A_1]]*IF(B_MSK[[#This Row],[B_1]]="",1,B_MSK[[#This Row],[B_1]])*IF(B_MSK[[#This Row],[C_1]]="",1,B_MSK[[#This Row],[C_1]]))</f>
        <v>1728</v>
      </c>
      <c r="AW421" s="5" t="str">
        <f ca="1">IF(B_MSK[[#This Row],[C_2]]="",IF(B_MSK[[#This Row],[B_2]]="",IF(B_MSK[[#This Row],[A_2]]="","",B_MSK[[#This Row],[A_2]]),B_MSK[[#This Row],[B_2]]),B_MSK[[#This Row],[C_2]])</f>
        <v>PCS</v>
      </c>
      <c r="AX421" s="2">
        <f ca="1">IF(ISNUMBER(B_MSK[[#This Row],[TANGGAL DATANG]]),B_MSK[[#This Row],[TANGGAL DATANG]],AX420)</f>
        <v>44940</v>
      </c>
      <c r="AY421" s="5" t="e">
        <f ca="1">IF(B_MSK[[#This Row],[DB_ROW]]="","",INDEX([3]!db[JENIS],B_MSK[[#This Row],[DB_ROW]]-1))</f>
        <v>#REF!</v>
      </c>
      <c r="AZ421" s="5">
        <f ca="1">IF(B_MSK[[#This Row],[A_1]]="","",B_MSK[[#This Row],[A_1]])*1</f>
        <v>144</v>
      </c>
      <c r="BA421" s="5" t="str">
        <f ca="1">IF(B_MSK[[#This Row],[//]]="","",INDEX(INDIRECT(DIR&amp;$2:$2),B_MSK[[#This Row],[//]]))</f>
        <v>UNTANA</v>
      </c>
      <c r="BB421" s="5" t="str">
        <f ca="1">CONCATENATE(B_MSK[[#This Row],[concat]],B_MSK[[#This Row],[HARGA_X]],B_MSK[[#This Row],[SAT]])</f>
        <v>geltizotg312201750LSN</v>
      </c>
    </row>
    <row r="422" spans="1:54" x14ac:dyDescent="0.25">
      <c r="A422" s="6" t="s">
        <v>128</v>
      </c>
      <c r="B422" s="5" t="str">
        <f ca="1">IF(B_MSK[[#This Row],[N_ID]]="","",INDEX(INDIRECT(DIR&amp;$2:$2),MATCH(B_MSK[[#This Row],[N_ID]],INDIRECT(DIR&amp;"!NOTA[ID_P]"),0)))</f>
        <v/>
      </c>
      <c r="C422" s="5" t="str">
        <f ca="1">IF(B_MSK[[#This Row],[//]]="","",HYPERLINK("["&amp;SUBSTITUTE(DIR,"'","")&amp;"]NOTA!D"&amp;B_MSK[[#This Row],[//]]+2,"&gt;"))</f>
        <v>&gt;</v>
      </c>
      <c r="D422" s="5" t="str">
        <f ca="1">IF(B_MSK[[#This Row],[N_ID]]="","",COUNTIF(INDIRECT(DIR&amp;"!NOTA[ID_H]"),B_MSK[[#This Row],[ID NOTA]]))</f>
        <v/>
      </c>
      <c r="E4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419</v>
      </c>
      <c r="F4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2" s="7" t="str">
        <f ca="1">IF(B_MSK[[#This Row],[stt]]="ada",INDEX([2]!db[NB BM],B_MSK[DB_ROW]-1),"")</f>
        <v>Gel Pen Tizo TG-395-F</v>
      </c>
      <c r="H422" s="7" t="str">
        <f ca="1">IF(B_MSK[[#This Row],[//]]="","",INDEX(INDIRECT(DIR&amp;$2:$2),B_MSK[[#This Row],[//]]))</f>
        <v>DB STATIONERY</v>
      </c>
      <c r="I422" s="27" t="str">
        <f ca="1">IF(B_MSK[[#This Row],[//]]="","",INDEX(INDIRECT(DB_PATH&amp;$2:$2),B_MSK[[#This Row],[DB_ROW]]-1))</f>
        <v>144 LSN</v>
      </c>
      <c r="J422" s="5">
        <f ca="1">IF(B_MSK[[#This Row],[//]]="","",IF(INDEX(INDIRECT(DIR&amp;$2:$2),B_MSK[[#This Row],[//]])="","",INDEX(INDIRECT(DIR&amp;$2:$2),B_MSK[[#This Row],[//]])))</f>
        <v>2</v>
      </c>
      <c r="K422" s="5">
        <f ca="1">IF(B_MSK[[#This Row],[//]]="","",IF(INDEX(INDIRECT(DIR&amp;$2:$2),B_MSK[[#This Row],[//]])="","",INDEX(INDIRECT(DIR&amp;$2:$2),B_MSK[[#This Row],[//]])))</f>
        <v>288</v>
      </c>
      <c r="L422" s="5" t="str">
        <f ca="1">IF(B_MSK[[#This Row],[//]]="","",IF(INDEX(INDIRECT(DIR&amp;$2:$2),B_MSK[[#This Row],[//]])="","",INDEX(INDIRECT(DIR&amp;$2:$2),B_MSK[[#This Row],[//]])))</f>
        <v>LSN</v>
      </c>
      <c r="M422" s="13">
        <f ca="1">IF(B_MSK[[#This Row],[//]]="","",INDEX(INDIRECT(DIR&amp;$2:$2),B_MSK[[#This Row],[//]]))</f>
        <v>27000</v>
      </c>
      <c r="N422" s="13">
        <f ca="1">IF(OR(B_MSK[[#This Row],[//]]="",),"",INDEX(INDIRECT(DIR&amp;$2:$2),B_MSK[[#This Row],[//]]))</f>
        <v>3888000</v>
      </c>
      <c r="O422" s="3" t="str">
        <f ca="1">IF(B_MSK[[#This Row],[//]]="","",IF(INDEX(INDIRECT(DIR&amp;$2:$2),B_MSK[[#This Row],[//]])=0,"",INDEX(INDIRECT(DIR&amp;$2:$2),B_MSK[[#This Row],[//]])))</f>
        <v/>
      </c>
      <c r="P422" s="3" t="str">
        <f ca="1">IF(B_MSK[[#This Row],[//]]="","",IF(INDEX(INDIRECT(DIR&amp;$2:$2),B_MSK[[#This Row],[//]])=0,"",INDEX(INDIRECT(DIR&amp;$2:$2),B_MSK[[#This Row],[//]])))</f>
        <v/>
      </c>
      <c r="Q422" s="12">
        <f ca="1">IF(B_MSK[[#This Row],[//]]="","",INDEX(INDIRECT(DIR&amp;$2:$2),B_MSK[[#This Row],[//]]))</f>
        <v>7776000</v>
      </c>
      <c r="R4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2" s="37">
        <f ca="1">IF(B_MSK[[#This Row],[//]]="","",INDEX(INDIRECT(DIR&amp;$2:$2),B_MSK[[#This Row],[//]]))</f>
        <v>0</v>
      </c>
      <c r="U422" s="38">
        <f ca="1">IF(SUMIF(B_MSK[NAMA BARANG],B_MSK[[#This Row],[NAMA BARANG]],B_MSK[JMLH BRG])=0,"",SUMIF(B_MSK[NAMA BARANG],B_MSK[[#This Row],[NAMA BARANG]],B_MSK[C]))</f>
        <v>2</v>
      </c>
      <c r="V422" s="7" t="str">
        <f ca="1">IF(B_MSK[[#This Row],[//]]="","",INDEX(INDIRECT(DIR&amp;$2:$2),B_MSK[[#This Row],[//]]))</f>
        <v>GP TIZO 395-F TG395-F</v>
      </c>
      <c r="W422" s="7" t="str">
        <f ca="1">LOWER(SUBSTITUTE(SUBSTITUTE(SUBSTITUTE(SUBSTITUTE(SUBSTITUTE(SUBSTITUTE(SUBSTITUTE(SUBSTITUTE(SUBSTITUTE(B_MSK[[#This Row],[N.B.nota]]," ",""),"-",""),"(",""),")",""),".",""),",",""),"/",""),"""",""),"+",""))</f>
        <v>gptizo395ftg395f</v>
      </c>
      <c r="X422" s="5" t="str">
        <f ca="1">IF(B_MSK[[#This Row],[N.B.nota]]="","",IF(MATCH(B_MSK[[#This Row],[concat]],[2]!db[NB NOTA_C],0)&gt;0,"ada",0))</f>
        <v>ada</v>
      </c>
      <c r="Y422" s="5" t="str">
        <f ca="1">IF(B_MSK[[#This Row],[N.B.nota]]="","",ADDRESS(ROW(B_MSK[QB]),COLUMN(B_MSK[QB]))&amp;":"&amp;ADDRESS(ROW(),COLUMN(B_MSK[QB])))</f>
        <v>$D$4:$D$422</v>
      </c>
      <c r="Z422" s="5">
        <f ca="1">IF(B_MSK[[#This Row],[concat]]="","",MATCH(B_MSK[[#This Row],[concat]],[2]!db[NB NOTA_C],0)+1)</f>
        <v>2238</v>
      </c>
      <c r="AA422" s="5" t="str">
        <f ca="1">IF(B_MSK[[#This Row],[//]]="","",HYPERLINK("[D:\kerja\BANK EXP\BARU\DB.XLSX]DB!e"&amp;B_MSK[[#This Row],[DB_ROW]],"&gt;"))</f>
        <v>&gt;</v>
      </c>
      <c r="AB422" s="30" t="str">
        <f ca="1">MID(B_MSK[[#This Row],[/ STN_1]],FIND(" ",B_MSK[[#This Row],[/ STN_1]])+1,LEN(B_MSK[[#This Row],[/ STN_1]]))</f>
        <v>LSN</v>
      </c>
      <c r="AC422" s="11">
        <f ca="1">IF(B_MSK[[#This Row],[//]]="","",IF(B_MSK[[#This Row],[ JUMLAH ]]="","",IF(B_MSK[[#This Row],[C]]="",B_MSK[[#This Row],[HARGA CTN]]/B_MSK[[#This Row],[JMLH BRG]],B_MSK[[#This Row],[HARGA CTN]]/B_MSK[[#This Row],[A_1]])))</f>
        <v>27000</v>
      </c>
      <c r="AD4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2250</v>
      </c>
      <c r="AF42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2" s="15" t="str">
        <f ca="1">IF(B_MSK[[#This Row],[HARGA_2]]="","",IF(MID(B_MSK[[#This Row],[/ STN_2]],FIND(" ",B_MSK[[#This Row],[/ STN_2]])+1,LEN(B_MSK[[#This Row],[/ STN_2]]))="LSN",B_MSK[[#This Row],[HARGA_2]]/12,""))</f>
        <v/>
      </c>
      <c r="AH422" s="7" t="str">
        <f ca="1">IF(B_MSK[[#This Row],[HARGA_3]]="","","/ "&amp;"PCS")</f>
        <v/>
      </c>
      <c r="AI422" s="15">
        <f ca="1">IF(B_MSK[[#This Row],[HARGA_3]]="",IF(B_MSK[[#This Row],[HARGA_2]]="",IF(B_MSK[[#This Row],[HARGA_1]]="","",B_MSK[[#This Row],[HARGA_1]]),B_MSK[[#This Row],[HARGA_2]]),B_MSK[[#This Row],[HARGA_3]])</f>
        <v>2250</v>
      </c>
      <c r="AJ42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2" s="5" t="str">
        <f ca="1">IF(B_MSK[[#This Row],[//]]="","",SUBSTITUTE(SUBSTITUTE(SUBSTITUTE(B_MSK[[#This Row],[QTY/ CTN]]," ","_",2),"(",""),")","")&amp;"_")</f>
        <v>144 LSN_</v>
      </c>
      <c r="AL422" s="5">
        <f ca="1">IF(B_MSK[[#This Row],[A_B]]="","",SEARCH("_",B_MSK[[#This Row],[A_B]]))</f>
        <v>8</v>
      </c>
      <c r="AM422" s="5">
        <f ca="1">IF(B_MSK[[#This Row],[A_B]]="","",LEN(B_MSK[[#This Row],[A_B]]))</f>
        <v>8</v>
      </c>
      <c r="AN422" s="5" t="str">
        <f ca="1">IF(B_MSK[[#This Row],[A_B]]="","",LEFT(B_MSK[[#This Row],[QTY/ CTN]],B_MSK[[#This Row],[A_B_1]]))</f>
        <v>144 LSN</v>
      </c>
      <c r="AO422" s="5" t="str">
        <f ca="1">IF(B_MSK[[#This Row],[A_B]]="","",LEFT(B_MSK[[#This Row],[A_]],SEARCH(" ",B_MSK[[#This Row],[A_]])-1))</f>
        <v>144</v>
      </c>
      <c r="AP422" s="5" t="str">
        <f ca="1">IF(B_MSK[[#This Row],[A_B]]="","",RIGHT(B_MSK[[#This Row],[A_]],LEN(B_MSK[[#This Row],[A_]])-SEARCH(" ",B_MSK[[#This Row],[A_]])))</f>
        <v>LSN</v>
      </c>
      <c r="AQ4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2" s="5" t="str">
        <f ca="1">IF(B_MSK[[#This Row],[B_]]="","",LEFT(B_MSK[[#This Row],[B_]],SEARCH(" ",B_MSK[[#This Row],[B_]])))</f>
        <v xml:space="preserve">12 </v>
      </c>
      <c r="AS422" s="5" t="str">
        <f ca="1">IF(B_MSK[[#This Row],[B_]]="","",RIGHT(B_MSK[[#This Row],[B_]],LEN(B_MSK[[#This Row],[B_]])-SEARCH(" ",B_MSK[[#This Row],[B_]])))</f>
        <v>PCS</v>
      </c>
      <c r="AT422" s="5" t="str">
        <f ca="1">IF(B_MSK[[#This Row],[B_2]]="LSN",12,"")</f>
        <v/>
      </c>
      <c r="AU422" s="5" t="str">
        <f ca="1">IF(B_MSK[[#This Row],[C_1]]="","","PCS")</f>
        <v/>
      </c>
      <c r="AV422" s="5">
        <f ca="1">IF(B_MSK[[#This Row],[A_1]]="","",B_MSK[[#This Row],[A_1]]*IF(B_MSK[[#This Row],[B_1]]="",1,B_MSK[[#This Row],[B_1]])*IF(B_MSK[[#This Row],[C_1]]="",1,B_MSK[[#This Row],[C_1]]))</f>
        <v>1728</v>
      </c>
      <c r="AW422" s="5" t="str">
        <f ca="1">IF(B_MSK[[#This Row],[C_2]]="",IF(B_MSK[[#This Row],[B_2]]="",IF(B_MSK[[#This Row],[A_2]]="","",B_MSK[[#This Row],[A_2]]),B_MSK[[#This Row],[B_2]]),B_MSK[[#This Row],[C_2]])</f>
        <v>PCS</v>
      </c>
      <c r="AX422" s="2">
        <f ca="1">IF(ISNUMBER(B_MSK[[#This Row],[TANGGAL DATANG]]),B_MSK[[#This Row],[TANGGAL DATANG]],AX421)</f>
        <v>44940</v>
      </c>
      <c r="AY422" s="5" t="e">
        <f ca="1">IF(B_MSK[[#This Row],[DB_ROW]]="","",INDEX([3]!db[JENIS],B_MSK[[#This Row],[DB_ROW]]-1))</f>
        <v>#REF!</v>
      </c>
      <c r="AZ422" s="5">
        <f ca="1">IF(B_MSK[[#This Row],[A_1]]="","",B_MSK[[#This Row],[A_1]])*1</f>
        <v>144</v>
      </c>
      <c r="BA422" s="5" t="str">
        <f ca="1">IF(B_MSK[[#This Row],[//]]="","",INDEX(INDIRECT(DIR&amp;$2:$2),B_MSK[[#This Row],[//]]))</f>
        <v>UNTANA</v>
      </c>
      <c r="BB422" s="5" t="str">
        <f ca="1">CONCATENATE(B_MSK[[#This Row],[concat]],B_MSK[[#This Row],[HARGA_X]],B_MSK[[#This Row],[SAT]])</f>
        <v>gptizo395ftg395f2250LSN</v>
      </c>
    </row>
    <row r="423" spans="1:54" x14ac:dyDescent="0.25">
      <c r="A423" s="6" t="s">
        <v>128</v>
      </c>
      <c r="B423" s="5" t="str">
        <f ca="1">IF(B_MSK[[#This Row],[N_ID]]="","",INDEX(INDIRECT(DIR&amp;$2:$2),MATCH(B_MSK[[#This Row],[N_ID]],INDIRECT(DIR&amp;"!NOTA[ID_P]"),0)))</f>
        <v/>
      </c>
      <c r="C423" s="5" t="str">
        <f ca="1">IF(B_MSK[[#This Row],[//]]="","",HYPERLINK("["&amp;SUBSTITUTE(DIR,"'","")&amp;"]NOTA!D"&amp;B_MSK[[#This Row],[//]]+2,"&gt;"))</f>
        <v>&gt;</v>
      </c>
      <c r="D423" s="5" t="str">
        <f ca="1">IF(B_MSK[[#This Row],[N_ID]]="","",COUNTIF(INDIRECT(DIR&amp;"!NOTA[ID_H]"),B_MSK[[#This Row],[ID NOTA]]))</f>
        <v/>
      </c>
      <c r="E42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420</v>
      </c>
      <c r="F4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3" s="7" t="str">
        <f ca="1">IF(B_MSK[[#This Row],[stt]]="ada",INDEX([2]!db[NB BM],B_MSK[DB_ROW]-1),"")</f>
        <v>Gel Zhixin + Refill G-5001</v>
      </c>
      <c r="H423" s="7" t="str">
        <f ca="1">IF(B_MSK[[#This Row],[//]]="","",INDEX(INDIRECT(DIR&amp;$2:$2),B_MSK[[#This Row],[//]]))</f>
        <v>DB STATIONERY</v>
      </c>
      <c r="I423" s="27" t="str">
        <f ca="1">IF(B_MSK[[#This Row],[//]]="","",INDEX(INDIRECT(DB_PATH&amp;$2:$2),B_MSK[[#This Row],[DB_ROW]]-1))</f>
        <v>120 LSN</v>
      </c>
      <c r="J423" s="5">
        <f ca="1">IF(B_MSK[[#This Row],[//]]="","",IF(INDEX(INDIRECT(DIR&amp;$2:$2),B_MSK[[#This Row],[//]])="","",INDEX(INDIRECT(DIR&amp;$2:$2),B_MSK[[#This Row],[//]])))</f>
        <v>1</v>
      </c>
      <c r="K423" s="5">
        <f ca="1">IF(B_MSK[[#This Row],[//]]="","",IF(INDEX(INDIRECT(DIR&amp;$2:$2),B_MSK[[#This Row],[//]])="","",INDEX(INDIRECT(DIR&amp;$2:$2),B_MSK[[#This Row],[//]])))</f>
        <v>120</v>
      </c>
      <c r="L423" s="5" t="str">
        <f ca="1">IF(B_MSK[[#This Row],[//]]="","",IF(INDEX(INDIRECT(DIR&amp;$2:$2),B_MSK[[#This Row],[//]])="","",INDEX(INDIRECT(DIR&amp;$2:$2),B_MSK[[#This Row],[//]])))</f>
        <v>LSN</v>
      </c>
      <c r="M423" s="13">
        <f ca="1">IF(B_MSK[[#This Row],[//]]="","",INDEX(INDIRECT(DIR&amp;$2:$2),B_MSK[[#This Row],[//]]))</f>
        <v>18250</v>
      </c>
      <c r="N423" s="13">
        <f ca="1">IF(OR(B_MSK[[#This Row],[//]]="",),"",INDEX(INDIRECT(DIR&amp;$2:$2),B_MSK[[#This Row],[//]]))</f>
        <v>2190000</v>
      </c>
      <c r="O423" s="3" t="str">
        <f ca="1">IF(B_MSK[[#This Row],[//]]="","",IF(INDEX(INDIRECT(DIR&amp;$2:$2),B_MSK[[#This Row],[//]])=0,"",INDEX(INDIRECT(DIR&amp;$2:$2),B_MSK[[#This Row],[//]])))</f>
        <v/>
      </c>
      <c r="P423" s="3" t="str">
        <f ca="1">IF(B_MSK[[#This Row],[//]]="","",IF(INDEX(INDIRECT(DIR&amp;$2:$2),B_MSK[[#This Row],[//]])=0,"",INDEX(INDIRECT(DIR&amp;$2:$2),B_MSK[[#This Row],[//]])))</f>
        <v/>
      </c>
      <c r="Q423" s="12">
        <f ca="1">IF(B_MSK[[#This Row],[//]]="","",INDEX(INDIRECT(DIR&amp;$2:$2),B_MSK[[#This Row],[//]]))</f>
        <v>2190000</v>
      </c>
      <c r="R4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3" s="37">
        <f ca="1">IF(B_MSK[[#This Row],[//]]="","",INDEX(INDIRECT(DIR&amp;$2:$2),B_MSK[[#This Row],[//]]))</f>
        <v>0</v>
      </c>
      <c r="U423" s="38">
        <f ca="1">IF(SUMIF(B_MSK[NAMA BARANG],B_MSK[[#This Row],[NAMA BARANG]],B_MSK[JMLH BRG])=0,"",SUMIF(B_MSK[NAMA BARANG],B_MSK[[#This Row],[NAMA BARANG]],B_MSK[C]))</f>
        <v>1</v>
      </c>
      <c r="V423" s="7" t="str">
        <f ca="1">IF(B_MSK[[#This Row],[//]]="","",INDEX(INDIRECT(DIR&amp;$2:$2),B_MSK[[#This Row],[//]]))</f>
        <v>GEL ZHIXIN + REFILL G-5001</v>
      </c>
      <c r="W423" s="7" t="str">
        <f ca="1">LOWER(SUBSTITUTE(SUBSTITUTE(SUBSTITUTE(SUBSTITUTE(SUBSTITUTE(SUBSTITUTE(SUBSTITUTE(SUBSTITUTE(SUBSTITUTE(B_MSK[[#This Row],[N.B.nota]]," ",""),"-",""),"(",""),")",""),".",""),",",""),"/",""),"""",""),"+",""))</f>
        <v>gelzhixinrefillg5001</v>
      </c>
      <c r="X423" s="5" t="str">
        <f ca="1">IF(B_MSK[[#This Row],[N.B.nota]]="","",IF(MATCH(B_MSK[[#This Row],[concat]],[2]!db[NB NOTA_C],0)&gt;0,"ada",0))</f>
        <v>ada</v>
      </c>
      <c r="Y423" s="5" t="str">
        <f ca="1">IF(B_MSK[[#This Row],[N.B.nota]]="","",ADDRESS(ROW(B_MSK[QB]),COLUMN(B_MSK[QB]))&amp;":"&amp;ADDRESS(ROW(),COLUMN(B_MSK[QB])))</f>
        <v>$D$4:$D$423</v>
      </c>
      <c r="Z423" s="5">
        <f ca="1">IF(B_MSK[[#This Row],[concat]]="","",MATCH(B_MSK[[#This Row],[concat]],[2]!db[NB NOTA_C],0)+1)</f>
        <v>868</v>
      </c>
      <c r="AA423" s="5" t="str">
        <f ca="1">IF(B_MSK[[#This Row],[//]]="","",HYPERLINK("[D:\kerja\BANK EXP\BARU\DB.XLSX]DB!e"&amp;B_MSK[[#This Row],[DB_ROW]],"&gt;"))</f>
        <v>&gt;</v>
      </c>
      <c r="AB423" s="30" t="str">
        <f ca="1">MID(B_MSK[[#This Row],[/ STN_1]],FIND(" ",B_MSK[[#This Row],[/ STN_1]])+1,LEN(B_MSK[[#This Row],[/ STN_1]]))</f>
        <v>LSN</v>
      </c>
      <c r="AC423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2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3" s="15" t="str">
        <f ca="1">IF(B_MSK[[#This Row],[HARGA_2]]="","",IF(MID(B_MSK[[#This Row],[/ STN_2]],FIND(" ",B_MSK[[#This Row],[/ STN_2]])+1,LEN(B_MSK[[#This Row],[/ STN_2]]))="LSN",B_MSK[[#This Row],[HARGA_2]]/12,""))</f>
        <v/>
      </c>
      <c r="AH423" s="7" t="str">
        <f ca="1">IF(B_MSK[[#This Row],[HARGA_3]]="","","/ "&amp;"PCS")</f>
        <v/>
      </c>
      <c r="AI423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2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3" s="5" t="str">
        <f ca="1">IF(B_MSK[[#This Row],[//]]="","",SUBSTITUTE(SUBSTITUTE(SUBSTITUTE(B_MSK[[#This Row],[QTY/ CTN]]," ","_",2),"(",""),")","")&amp;"_")</f>
        <v>120 LSN_</v>
      </c>
      <c r="AL423" s="5">
        <f ca="1">IF(B_MSK[[#This Row],[A_B]]="","",SEARCH("_",B_MSK[[#This Row],[A_B]]))</f>
        <v>8</v>
      </c>
      <c r="AM423" s="5">
        <f ca="1">IF(B_MSK[[#This Row],[A_B]]="","",LEN(B_MSK[[#This Row],[A_B]]))</f>
        <v>8</v>
      </c>
      <c r="AN423" s="5" t="str">
        <f ca="1">IF(B_MSK[[#This Row],[A_B]]="","",LEFT(B_MSK[[#This Row],[QTY/ CTN]],B_MSK[[#This Row],[A_B_1]]))</f>
        <v>120 LSN</v>
      </c>
      <c r="AO423" s="5" t="str">
        <f ca="1">IF(B_MSK[[#This Row],[A_B]]="","",LEFT(B_MSK[[#This Row],[A_]],SEARCH(" ",B_MSK[[#This Row],[A_]])-1))</f>
        <v>120</v>
      </c>
      <c r="AP423" s="5" t="str">
        <f ca="1">IF(B_MSK[[#This Row],[A_B]]="","",RIGHT(B_MSK[[#This Row],[A_]],LEN(B_MSK[[#This Row],[A_]])-SEARCH(" ",B_MSK[[#This Row],[A_]])))</f>
        <v>LSN</v>
      </c>
      <c r="AQ4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3" s="5" t="str">
        <f ca="1">IF(B_MSK[[#This Row],[B_]]="","",LEFT(B_MSK[[#This Row],[B_]],SEARCH(" ",B_MSK[[#This Row],[B_]])))</f>
        <v xml:space="preserve">12 </v>
      </c>
      <c r="AS423" s="5" t="str">
        <f ca="1">IF(B_MSK[[#This Row],[B_]]="","",RIGHT(B_MSK[[#This Row],[B_]],LEN(B_MSK[[#This Row],[B_]])-SEARCH(" ",B_MSK[[#This Row],[B_]])))</f>
        <v>PCS</v>
      </c>
      <c r="AT423" s="5" t="str">
        <f ca="1">IF(B_MSK[[#This Row],[B_2]]="LSN",12,"")</f>
        <v/>
      </c>
      <c r="AU423" s="5" t="str">
        <f ca="1">IF(B_MSK[[#This Row],[C_1]]="","","PCS")</f>
        <v/>
      </c>
      <c r="AV423" s="5">
        <f ca="1">IF(B_MSK[[#This Row],[A_1]]="","",B_MSK[[#This Row],[A_1]]*IF(B_MSK[[#This Row],[B_1]]="",1,B_MSK[[#This Row],[B_1]])*IF(B_MSK[[#This Row],[C_1]]="",1,B_MSK[[#This Row],[C_1]]))</f>
        <v>1440</v>
      </c>
      <c r="AW423" s="5" t="str">
        <f ca="1">IF(B_MSK[[#This Row],[C_2]]="",IF(B_MSK[[#This Row],[B_2]]="",IF(B_MSK[[#This Row],[A_2]]="","",B_MSK[[#This Row],[A_2]]),B_MSK[[#This Row],[B_2]]),B_MSK[[#This Row],[C_2]])</f>
        <v>PCS</v>
      </c>
      <c r="AX423" s="2">
        <f ca="1">IF(ISNUMBER(B_MSK[[#This Row],[TANGGAL DATANG]]),B_MSK[[#This Row],[TANGGAL DATANG]],AX422)</f>
        <v>44940</v>
      </c>
      <c r="AY423" s="5" t="e">
        <f ca="1">IF(B_MSK[[#This Row],[DB_ROW]]="","",INDEX([3]!db[JENIS],B_MSK[[#This Row],[DB_ROW]]-1))</f>
        <v>#REF!</v>
      </c>
      <c r="AZ423" s="5">
        <f ca="1">IF(B_MSK[[#This Row],[A_1]]="","",B_MSK[[#This Row],[A_1]])*1</f>
        <v>120</v>
      </c>
      <c r="BA423" s="5" t="str">
        <f ca="1">IF(B_MSK[[#This Row],[//]]="","",INDEX(INDIRECT(DIR&amp;$2:$2),B_MSK[[#This Row],[//]]))</f>
        <v>UNTANA</v>
      </c>
      <c r="BB423" s="5" t="str">
        <f ca="1">CONCATENATE(B_MSK[[#This Row],[concat]],B_MSK[[#This Row],[HARGA_X]],B_MSK[[#This Row],[SAT]])</f>
        <v>gelzhixinrefillg50011520.83333333333LSN</v>
      </c>
    </row>
    <row r="424" spans="1:54" x14ac:dyDescent="0.25">
      <c r="A424" s="6" t="s">
        <v>128</v>
      </c>
      <c r="B424" s="5" t="str">
        <f ca="1">IF(B_MSK[[#This Row],[N_ID]]="","",INDEX(INDIRECT(DIR&amp;$2:$2),MATCH(B_MSK[[#This Row],[N_ID]],INDIRECT(DIR&amp;"!NOTA[ID_P]"),0)))</f>
        <v/>
      </c>
      <c r="C424" s="5" t="str">
        <f ca="1">IF(B_MSK[[#This Row],[//]]="","",HYPERLINK("["&amp;SUBSTITUTE(DIR,"'","")&amp;"]NOTA!D"&amp;B_MSK[[#This Row],[//]]+2,"&gt;"))</f>
        <v>&gt;</v>
      </c>
      <c r="D424" s="5" t="str">
        <f ca="1">IF(B_MSK[[#This Row],[N_ID]]="","",COUNTIF(INDIRECT(DIR&amp;"!NOTA[ID_H]"),B_MSK[[#This Row],[ID NOTA]]))</f>
        <v/>
      </c>
      <c r="E4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421</v>
      </c>
      <c r="F4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4" s="7" t="str">
        <f ca="1">IF(B_MSK[[#This Row],[stt]]="ada",INDEX([2]!db[NB BM],B_MSK[DB_ROW]-1),"")</f>
        <v>Gel Zhixin + Refill G-5004</v>
      </c>
      <c r="H424" s="7" t="str">
        <f ca="1">IF(B_MSK[[#This Row],[//]]="","",INDEX(INDIRECT(DIR&amp;$2:$2),B_MSK[[#This Row],[//]]))</f>
        <v>DB STATIONERY</v>
      </c>
      <c r="I424" s="27" t="str">
        <f ca="1">IF(B_MSK[[#This Row],[//]]="","",INDEX(INDIRECT(DB_PATH&amp;$2:$2),B_MSK[[#This Row],[DB_ROW]]-1))</f>
        <v>120 LSN</v>
      </c>
      <c r="J424" s="5">
        <f ca="1">IF(B_MSK[[#This Row],[//]]="","",IF(INDEX(INDIRECT(DIR&amp;$2:$2),B_MSK[[#This Row],[//]])="","",INDEX(INDIRECT(DIR&amp;$2:$2),B_MSK[[#This Row],[//]])))</f>
        <v>1</v>
      </c>
      <c r="K424" s="5">
        <f ca="1">IF(B_MSK[[#This Row],[//]]="","",IF(INDEX(INDIRECT(DIR&amp;$2:$2),B_MSK[[#This Row],[//]])="","",INDEX(INDIRECT(DIR&amp;$2:$2),B_MSK[[#This Row],[//]])))</f>
        <v>120</v>
      </c>
      <c r="L424" s="5" t="str">
        <f ca="1">IF(B_MSK[[#This Row],[//]]="","",IF(INDEX(INDIRECT(DIR&amp;$2:$2),B_MSK[[#This Row],[//]])="","",INDEX(INDIRECT(DIR&amp;$2:$2),B_MSK[[#This Row],[//]])))</f>
        <v>LSN</v>
      </c>
      <c r="M424" s="13">
        <f ca="1">IF(B_MSK[[#This Row],[//]]="","",INDEX(INDIRECT(DIR&amp;$2:$2),B_MSK[[#This Row],[//]]))</f>
        <v>18250</v>
      </c>
      <c r="N424" s="13">
        <f ca="1">IF(OR(B_MSK[[#This Row],[//]]="",),"",INDEX(INDIRECT(DIR&amp;$2:$2),B_MSK[[#This Row],[//]]))</f>
        <v>2190000</v>
      </c>
      <c r="O424" s="3" t="str">
        <f ca="1">IF(B_MSK[[#This Row],[//]]="","",IF(INDEX(INDIRECT(DIR&amp;$2:$2),B_MSK[[#This Row],[//]])=0,"",INDEX(INDIRECT(DIR&amp;$2:$2),B_MSK[[#This Row],[//]])))</f>
        <v/>
      </c>
      <c r="P424" s="3" t="str">
        <f ca="1">IF(B_MSK[[#This Row],[//]]="","",IF(INDEX(INDIRECT(DIR&amp;$2:$2),B_MSK[[#This Row],[//]])=0,"",INDEX(INDIRECT(DIR&amp;$2:$2),B_MSK[[#This Row],[//]])))</f>
        <v/>
      </c>
      <c r="Q424" s="12">
        <f ca="1">IF(B_MSK[[#This Row],[//]]="","",INDEX(INDIRECT(DIR&amp;$2:$2),B_MSK[[#This Row],[//]]))</f>
        <v>2190000</v>
      </c>
      <c r="R4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4" s="37">
        <f ca="1">IF(B_MSK[[#This Row],[//]]="","",INDEX(INDIRECT(DIR&amp;$2:$2),B_MSK[[#This Row],[//]]))</f>
        <v>0</v>
      </c>
      <c r="U424" s="38">
        <f ca="1">IF(SUMIF(B_MSK[NAMA BARANG],B_MSK[[#This Row],[NAMA BARANG]],B_MSK[JMLH BRG])=0,"",SUMIF(B_MSK[NAMA BARANG],B_MSK[[#This Row],[NAMA BARANG]],B_MSK[C]))</f>
        <v>1</v>
      </c>
      <c r="V424" s="7" t="str">
        <f ca="1">IF(B_MSK[[#This Row],[//]]="","",INDEX(INDIRECT(DIR&amp;$2:$2),B_MSK[[#This Row],[//]]))</f>
        <v>GEL ZHIXIN + REFILL G-5004</v>
      </c>
      <c r="W424" s="7" t="str">
        <f ca="1">LOWER(SUBSTITUTE(SUBSTITUTE(SUBSTITUTE(SUBSTITUTE(SUBSTITUTE(SUBSTITUTE(SUBSTITUTE(SUBSTITUTE(SUBSTITUTE(B_MSK[[#This Row],[N.B.nota]]," ",""),"-",""),"(",""),")",""),".",""),",",""),"/",""),"""",""),"+",""))</f>
        <v>gelzhixinrefillg5004</v>
      </c>
      <c r="X424" s="5" t="str">
        <f ca="1">IF(B_MSK[[#This Row],[N.B.nota]]="","",IF(MATCH(B_MSK[[#This Row],[concat]],[2]!db[NB NOTA_C],0)&gt;0,"ada",0))</f>
        <v>ada</v>
      </c>
      <c r="Y424" s="5" t="str">
        <f ca="1">IF(B_MSK[[#This Row],[N.B.nota]]="","",ADDRESS(ROW(B_MSK[QB]),COLUMN(B_MSK[QB]))&amp;":"&amp;ADDRESS(ROW(),COLUMN(B_MSK[QB])))</f>
        <v>$D$4:$D$424</v>
      </c>
      <c r="Z424" s="5">
        <f ca="1">IF(B_MSK[[#This Row],[concat]]="","",MATCH(B_MSK[[#This Row],[concat]],[2]!db[NB NOTA_C],0)+1)</f>
        <v>869</v>
      </c>
      <c r="AA424" s="5" t="str">
        <f ca="1">IF(B_MSK[[#This Row],[//]]="","",HYPERLINK("[D:\kerja\BANK EXP\BARU\DB.XLSX]DB!e"&amp;B_MSK[[#This Row],[DB_ROW]],"&gt;"))</f>
        <v>&gt;</v>
      </c>
      <c r="AB424" s="30" t="str">
        <f ca="1">MID(B_MSK[[#This Row],[/ STN_1]],FIND(" ",B_MSK[[#This Row],[/ STN_1]])+1,LEN(B_MSK[[#This Row],[/ STN_1]]))</f>
        <v>LSN</v>
      </c>
      <c r="AC424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2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4" s="15" t="str">
        <f ca="1">IF(B_MSK[[#This Row],[HARGA_2]]="","",IF(MID(B_MSK[[#This Row],[/ STN_2]],FIND(" ",B_MSK[[#This Row],[/ STN_2]])+1,LEN(B_MSK[[#This Row],[/ STN_2]]))="LSN",B_MSK[[#This Row],[HARGA_2]]/12,""))</f>
        <v/>
      </c>
      <c r="AH424" s="7" t="str">
        <f ca="1">IF(B_MSK[[#This Row],[HARGA_3]]="","","/ "&amp;"PCS")</f>
        <v/>
      </c>
      <c r="AI424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2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4" s="5" t="str">
        <f ca="1">IF(B_MSK[[#This Row],[//]]="","",SUBSTITUTE(SUBSTITUTE(SUBSTITUTE(B_MSK[[#This Row],[QTY/ CTN]]," ","_",2),"(",""),")","")&amp;"_")</f>
        <v>120 LSN_</v>
      </c>
      <c r="AL424" s="5">
        <f ca="1">IF(B_MSK[[#This Row],[A_B]]="","",SEARCH("_",B_MSK[[#This Row],[A_B]]))</f>
        <v>8</v>
      </c>
      <c r="AM424" s="5">
        <f ca="1">IF(B_MSK[[#This Row],[A_B]]="","",LEN(B_MSK[[#This Row],[A_B]]))</f>
        <v>8</v>
      </c>
      <c r="AN424" s="5" t="str">
        <f ca="1">IF(B_MSK[[#This Row],[A_B]]="","",LEFT(B_MSK[[#This Row],[QTY/ CTN]],B_MSK[[#This Row],[A_B_1]]))</f>
        <v>120 LSN</v>
      </c>
      <c r="AO424" s="5" t="str">
        <f ca="1">IF(B_MSK[[#This Row],[A_B]]="","",LEFT(B_MSK[[#This Row],[A_]],SEARCH(" ",B_MSK[[#This Row],[A_]])-1))</f>
        <v>120</v>
      </c>
      <c r="AP424" s="5" t="str">
        <f ca="1">IF(B_MSK[[#This Row],[A_B]]="","",RIGHT(B_MSK[[#This Row],[A_]],LEN(B_MSK[[#This Row],[A_]])-SEARCH(" ",B_MSK[[#This Row],[A_]])))</f>
        <v>LSN</v>
      </c>
      <c r="AQ4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4" s="5" t="str">
        <f ca="1">IF(B_MSK[[#This Row],[B_]]="","",LEFT(B_MSK[[#This Row],[B_]],SEARCH(" ",B_MSK[[#This Row],[B_]])))</f>
        <v xml:space="preserve">12 </v>
      </c>
      <c r="AS424" s="5" t="str">
        <f ca="1">IF(B_MSK[[#This Row],[B_]]="","",RIGHT(B_MSK[[#This Row],[B_]],LEN(B_MSK[[#This Row],[B_]])-SEARCH(" ",B_MSK[[#This Row],[B_]])))</f>
        <v>PCS</v>
      </c>
      <c r="AT424" s="5" t="str">
        <f ca="1">IF(B_MSK[[#This Row],[B_2]]="LSN",12,"")</f>
        <v/>
      </c>
      <c r="AU424" s="5" t="str">
        <f ca="1">IF(B_MSK[[#This Row],[C_1]]="","","PCS")</f>
        <v/>
      </c>
      <c r="AV424" s="5">
        <f ca="1">IF(B_MSK[[#This Row],[A_1]]="","",B_MSK[[#This Row],[A_1]]*IF(B_MSK[[#This Row],[B_1]]="",1,B_MSK[[#This Row],[B_1]])*IF(B_MSK[[#This Row],[C_1]]="",1,B_MSK[[#This Row],[C_1]]))</f>
        <v>1440</v>
      </c>
      <c r="AW424" s="5" t="str">
        <f ca="1">IF(B_MSK[[#This Row],[C_2]]="",IF(B_MSK[[#This Row],[B_2]]="",IF(B_MSK[[#This Row],[A_2]]="","",B_MSK[[#This Row],[A_2]]),B_MSK[[#This Row],[B_2]]),B_MSK[[#This Row],[C_2]])</f>
        <v>PCS</v>
      </c>
      <c r="AX424" s="2">
        <f ca="1">IF(ISNUMBER(B_MSK[[#This Row],[TANGGAL DATANG]]),B_MSK[[#This Row],[TANGGAL DATANG]],AX423)</f>
        <v>44940</v>
      </c>
      <c r="AY424" s="5" t="e">
        <f ca="1">IF(B_MSK[[#This Row],[DB_ROW]]="","",INDEX([3]!db[JENIS],B_MSK[[#This Row],[DB_ROW]]-1))</f>
        <v>#REF!</v>
      </c>
      <c r="AZ424" s="5">
        <f ca="1">IF(B_MSK[[#This Row],[A_1]]="","",B_MSK[[#This Row],[A_1]])*1</f>
        <v>120</v>
      </c>
      <c r="BA424" s="5" t="str">
        <f ca="1">IF(B_MSK[[#This Row],[//]]="","",INDEX(INDIRECT(DIR&amp;$2:$2),B_MSK[[#This Row],[//]]))</f>
        <v>UNTANA</v>
      </c>
      <c r="BB424" s="5" t="str">
        <f ca="1">CONCATENATE(B_MSK[[#This Row],[concat]],B_MSK[[#This Row],[HARGA_X]],B_MSK[[#This Row],[SAT]])</f>
        <v>gelzhixinrefillg50041520.83333333333LSN</v>
      </c>
    </row>
    <row r="425" spans="1:54" x14ac:dyDescent="0.25">
      <c r="A425" s="6" t="s">
        <v>128</v>
      </c>
      <c r="B425" s="5" t="str">
        <f ca="1">IF(B_MSK[[#This Row],[N_ID]]="","",INDEX(INDIRECT(DIR&amp;$2:$2),MATCH(B_MSK[[#This Row],[N_ID]],INDIRECT(DIR&amp;"!NOTA[ID_P]"),0)))</f>
        <v/>
      </c>
      <c r="C425" s="5" t="str">
        <f ca="1">IF(B_MSK[[#This Row],[//]]="","",HYPERLINK("["&amp;SUBSTITUTE(DIR,"'","")&amp;"]NOTA!D"&amp;B_MSK[[#This Row],[//]]+2,"&gt;"))</f>
        <v>&gt;</v>
      </c>
      <c r="D425" s="5" t="str">
        <f ca="1">IF(B_MSK[[#This Row],[N_ID]]="","",COUNTIF(INDIRECT(DIR&amp;"!NOTA[ID_H]"),B_MSK[[#This Row],[ID NOTA]]))</f>
        <v/>
      </c>
      <c r="E4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422</v>
      </c>
      <c r="F4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5" s="7" t="str">
        <f ca="1">IF(B_MSK[[#This Row],[stt]]="ada",INDEX([2]!db[NB BM],B_MSK[DB_ROW]-1),"")</f>
        <v>Gel Zhixin + Refill G-5009</v>
      </c>
      <c r="H425" s="7" t="str">
        <f ca="1">IF(B_MSK[[#This Row],[//]]="","",INDEX(INDIRECT(DIR&amp;$2:$2),B_MSK[[#This Row],[//]]))</f>
        <v>DB STATIONERY</v>
      </c>
      <c r="I425" s="27" t="str">
        <f ca="1">IF(B_MSK[[#This Row],[//]]="","",INDEX(INDIRECT(DB_PATH&amp;$2:$2),B_MSK[[#This Row],[DB_ROW]]-1))</f>
        <v>120 LSN</v>
      </c>
      <c r="J425" s="5">
        <f ca="1">IF(B_MSK[[#This Row],[//]]="","",IF(INDEX(INDIRECT(DIR&amp;$2:$2),B_MSK[[#This Row],[//]])="","",INDEX(INDIRECT(DIR&amp;$2:$2),B_MSK[[#This Row],[//]])))</f>
        <v>1</v>
      </c>
      <c r="K425" s="5">
        <f ca="1">IF(B_MSK[[#This Row],[//]]="","",IF(INDEX(INDIRECT(DIR&amp;$2:$2),B_MSK[[#This Row],[//]])="","",INDEX(INDIRECT(DIR&amp;$2:$2),B_MSK[[#This Row],[//]])))</f>
        <v>120</v>
      </c>
      <c r="L425" s="5" t="str">
        <f ca="1">IF(B_MSK[[#This Row],[//]]="","",IF(INDEX(INDIRECT(DIR&amp;$2:$2),B_MSK[[#This Row],[//]])="","",INDEX(INDIRECT(DIR&amp;$2:$2),B_MSK[[#This Row],[//]])))</f>
        <v>LSN</v>
      </c>
      <c r="M425" s="13">
        <f ca="1">IF(B_MSK[[#This Row],[//]]="","",INDEX(INDIRECT(DIR&amp;$2:$2),B_MSK[[#This Row],[//]]))</f>
        <v>18250</v>
      </c>
      <c r="N425" s="13">
        <f ca="1">IF(OR(B_MSK[[#This Row],[//]]="",),"",INDEX(INDIRECT(DIR&amp;$2:$2),B_MSK[[#This Row],[//]]))</f>
        <v>2190000</v>
      </c>
      <c r="O425" s="3" t="str">
        <f ca="1">IF(B_MSK[[#This Row],[//]]="","",IF(INDEX(INDIRECT(DIR&amp;$2:$2),B_MSK[[#This Row],[//]])=0,"",INDEX(INDIRECT(DIR&amp;$2:$2),B_MSK[[#This Row],[//]])))</f>
        <v/>
      </c>
      <c r="P425" s="3" t="str">
        <f ca="1">IF(B_MSK[[#This Row],[//]]="","",IF(INDEX(INDIRECT(DIR&amp;$2:$2),B_MSK[[#This Row],[//]])=0,"",INDEX(INDIRECT(DIR&amp;$2:$2),B_MSK[[#This Row],[//]])))</f>
        <v/>
      </c>
      <c r="Q425" s="12">
        <f ca="1">IF(B_MSK[[#This Row],[//]]="","",INDEX(INDIRECT(DIR&amp;$2:$2),B_MSK[[#This Row],[//]]))</f>
        <v>2190000</v>
      </c>
      <c r="R4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5" s="37">
        <f ca="1">IF(B_MSK[[#This Row],[//]]="","",INDEX(INDIRECT(DIR&amp;$2:$2),B_MSK[[#This Row],[//]]))</f>
        <v>0</v>
      </c>
      <c r="U425" s="38">
        <f ca="1">IF(SUMIF(B_MSK[NAMA BARANG],B_MSK[[#This Row],[NAMA BARANG]],B_MSK[JMLH BRG])=0,"",SUMIF(B_MSK[NAMA BARANG],B_MSK[[#This Row],[NAMA BARANG]],B_MSK[C]))</f>
        <v>1</v>
      </c>
      <c r="V425" s="7" t="str">
        <f ca="1">IF(B_MSK[[#This Row],[//]]="","",INDEX(INDIRECT(DIR&amp;$2:$2),B_MSK[[#This Row],[//]]))</f>
        <v>GEL ZHIXIN + REFILL G-5009</v>
      </c>
      <c r="W425" s="7" t="str">
        <f ca="1">LOWER(SUBSTITUTE(SUBSTITUTE(SUBSTITUTE(SUBSTITUTE(SUBSTITUTE(SUBSTITUTE(SUBSTITUTE(SUBSTITUTE(SUBSTITUTE(B_MSK[[#This Row],[N.B.nota]]," ",""),"-",""),"(",""),")",""),".",""),",",""),"/",""),"""",""),"+",""))</f>
        <v>gelzhixinrefillg5009</v>
      </c>
      <c r="X425" s="5" t="str">
        <f ca="1">IF(B_MSK[[#This Row],[N.B.nota]]="","",IF(MATCH(B_MSK[[#This Row],[concat]],[2]!db[NB NOTA_C],0)&gt;0,"ada",0))</f>
        <v>ada</v>
      </c>
      <c r="Y425" s="5" t="str">
        <f ca="1">IF(B_MSK[[#This Row],[N.B.nota]]="","",ADDRESS(ROW(B_MSK[QB]),COLUMN(B_MSK[QB]))&amp;":"&amp;ADDRESS(ROW(),COLUMN(B_MSK[QB])))</f>
        <v>$D$4:$D$425</v>
      </c>
      <c r="Z425" s="5">
        <f ca="1">IF(B_MSK[[#This Row],[concat]]="","",MATCH(B_MSK[[#This Row],[concat]],[2]!db[NB NOTA_C],0)+1)</f>
        <v>870</v>
      </c>
      <c r="AA425" s="5" t="str">
        <f ca="1">IF(B_MSK[[#This Row],[//]]="","",HYPERLINK("[D:\kerja\BANK EXP\BARU\DB.XLSX]DB!e"&amp;B_MSK[[#This Row],[DB_ROW]],"&gt;"))</f>
        <v>&gt;</v>
      </c>
      <c r="AB425" s="30" t="str">
        <f ca="1">MID(B_MSK[[#This Row],[/ STN_1]],FIND(" ",B_MSK[[#This Row],[/ STN_1]])+1,LEN(B_MSK[[#This Row],[/ STN_1]]))</f>
        <v>LSN</v>
      </c>
      <c r="AC425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2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5" s="15" t="str">
        <f ca="1">IF(B_MSK[[#This Row],[HARGA_2]]="","",IF(MID(B_MSK[[#This Row],[/ STN_2]],FIND(" ",B_MSK[[#This Row],[/ STN_2]])+1,LEN(B_MSK[[#This Row],[/ STN_2]]))="LSN",B_MSK[[#This Row],[HARGA_2]]/12,""))</f>
        <v/>
      </c>
      <c r="AH425" s="7" t="str">
        <f ca="1">IF(B_MSK[[#This Row],[HARGA_3]]="","","/ "&amp;"PCS")</f>
        <v/>
      </c>
      <c r="AI425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2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5" s="5" t="str">
        <f ca="1">IF(B_MSK[[#This Row],[//]]="","",SUBSTITUTE(SUBSTITUTE(SUBSTITUTE(B_MSK[[#This Row],[QTY/ CTN]]," ","_",2),"(",""),")","")&amp;"_")</f>
        <v>120 LSN_</v>
      </c>
      <c r="AL425" s="5">
        <f ca="1">IF(B_MSK[[#This Row],[A_B]]="","",SEARCH("_",B_MSK[[#This Row],[A_B]]))</f>
        <v>8</v>
      </c>
      <c r="AM425" s="5">
        <f ca="1">IF(B_MSK[[#This Row],[A_B]]="","",LEN(B_MSK[[#This Row],[A_B]]))</f>
        <v>8</v>
      </c>
      <c r="AN425" s="5" t="str">
        <f ca="1">IF(B_MSK[[#This Row],[A_B]]="","",LEFT(B_MSK[[#This Row],[QTY/ CTN]],B_MSK[[#This Row],[A_B_1]]))</f>
        <v>120 LSN</v>
      </c>
      <c r="AO425" s="5" t="str">
        <f ca="1">IF(B_MSK[[#This Row],[A_B]]="","",LEFT(B_MSK[[#This Row],[A_]],SEARCH(" ",B_MSK[[#This Row],[A_]])-1))</f>
        <v>120</v>
      </c>
      <c r="AP425" s="5" t="str">
        <f ca="1">IF(B_MSK[[#This Row],[A_B]]="","",RIGHT(B_MSK[[#This Row],[A_]],LEN(B_MSK[[#This Row],[A_]])-SEARCH(" ",B_MSK[[#This Row],[A_]])))</f>
        <v>LSN</v>
      </c>
      <c r="AQ4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5" s="5" t="str">
        <f ca="1">IF(B_MSK[[#This Row],[B_]]="","",LEFT(B_MSK[[#This Row],[B_]],SEARCH(" ",B_MSK[[#This Row],[B_]])))</f>
        <v xml:space="preserve">12 </v>
      </c>
      <c r="AS425" s="5" t="str">
        <f ca="1">IF(B_MSK[[#This Row],[B_]]="","",RIGHT(B_MSK[[#This Row],[B_]],LEN(B_MSK[[#This Row],[B_]])-SEARCH(" ",B_MSK[[#This Row],[B_]])))</f>
        <v>PCS</v>
      </c>
      <c r="AT425" s="5" t="str">
        <f ca="1">IF(B_MSK[[#This Row],[B_2]]="LSN",12,"")</f>
        <v/>
      </c>
      <c r="AU425" s="5" t="str">
        <f ca="1">IF(B_MSK[[#This Row],[C_1]]="","","PCS")</f>
        <v/>
      </c>
      <c r="AV425" s="5">
        <f ca="1">IF(B_MSK[[#This Row],[A_1]]="","",B_MSK[[#This Row],[A_1]]*IF(B_MSK[[#This Row],[B_1]]="",1,B_MSK[[#This Row],[B_1]])*IF(B_MSK[[#This Row],[C_1]]="",1,B_MSK[[#This Row],[C_1]]))</f>
        <v>1440</v>
      </c>
      <c r="AW425" s="5" t="str">
        <f ca="1">IF(B_MSK[[#This Row],[C_2]]="",IF(B_MSK[[#This Row],[B_2]]="",IF(B_MSK[[#This Row],[A_2]]="","",B_MSK[[#This Row],[A_2]]),B_MSK[[#This Row],[B_2]]),B_MSK[[#This Row],[C_2]])</f>
        <v>PCS</v>
      </c>
      <c r="AX425" s="2">
        <f ca="1">IF(ISNUMBER(B_MSK[[#This Row],[TANGGAL DATANG]]),B_MSK[[#This Row],[TANGGAL DATANG]],AX424)</f>
        <v>44940</v>
      </c>
      <c r="AY425" s="5" t="e">
        <f ca="1">IF(B_MSK[[#This Row],[DB_ROW]]="","",INDEX([3]!db[JENIS],B_MSK[[#This Row],[DB_ROW]]-1))</f>
        <v>#REF!</v>
      </c>
      <c r="AZ425" s="5">
        <f ca="1">IF(B_MSK[[#This Row],[A_1]]="","",B_MSK[[#This Row],[A_1]])*1</f>
        <v>120</v>
      </c>
      <c r="BA425" s="5" t="str">
        <f ca="1">IF(B_MSK[[#This Row],[//]]="","",INDEX(INDIRECT(DIR&amp;$2:$2),B_MSK[[#This Row],[//]]))</f>
        <v>UNTANA</v>
      </c>
      <c r="BB425" s="5" t="str">
        <f ca="1">CONCATENATE(B_MSK[[#This Row],[concat]],B_MSK[[#This Row],[HARGA_X]],B_MSK[[#This Row],[SAT]])</f>
        <v>gelzhixinrefillg50091520.83333333333LSN</v>
      </c>
    </row>
    <row r="426" spans="1:54" x14ac:dyDescent="0.25">
      <c r="A426" s="6" t="s">
        <v>128</v>
      </c>
      <c r="B426" s="5" t="str">
        <f ca="1">IF(B_MSK[[#This Row],[N_ID]]="","",INDEX(INDIRECT(DIR&amp;$2:$2),MATCH(B_MSK[[#This Row],[N_ID]],INDIRECT(DIR&amp;"!NOTA[ID_P]"),0)))</f>
        <v/>
      </c>
      <c r="C426" s="5" t="str">
        <f ca="1">IF(B_MSK[[#This Row],[//]]="","",HYPERLINK("["&amp;SUBSTITUTE(DIR,"'","")&amp;"]NOTA!D"&amp;B_MSK[[#This Row],[//]]+2,"&gt;"))</f>
        <v>&gt;</v>
      </c>
      <c r="D426" s="5" t="str">
        <f ca="1">IF(B_MSK[[#This Row],[N_ID]]="","",COUNTIF(INDIRECT(DIR&amp;"!NOTA[ID_H]"),B_MSK[[#This Row],[ID NOTA]]))</f>
        <v/>
      </c>
      <c r="E42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423</v>
      </c>
      <c r="F4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6" s="7" t="str">
        <f ca="1">IF(B_MSK[[#This Row],[stt]]="ada",INDEX([2]!db[NB BM],B_MSK[DB_ROW]-1),"")</f>
        <v>Gel Zhixin + Refill G-3101</v>
      </c>
      <c r="H426" s="7" t="str">
        <f ca="1">IF(B_MSK[[#This Row],[//]]="","",INDEX(INDIRECT(DIR&amp;$2:$2),B_MSK[[#This Row],[//]]))</f>
        <v>DB STATIONERY</v>
      </c>
      <c r="I426" s="27" t="str">
        <f ca="1">IF(B_MSK[[#This Row],[//]]="","",INDEX(INDIRECT(DB_PATH&amp;$2:$2),B_MSK[[#This Row],[DB_ROW]]-1))</f>
        <v>120 LSN</v>
      </c>
      <c r="J426" s="5">
        <f ca="1">IF(B_MSK[[#This Row],[//]]="","",IF(INDEX(INDIRECT(DIR&amp;$2:$2),B_MSK[[#This Row],[//]])="","",INDEX(INDIRECT(DIR&amp;$2:$2),B_MSK[[#This Row],[//]])))</f>
        <v>1</v>
      </c>
      <c r="K426" s="5">
        <f ca="1">IF(B_MSK[[#This Row],[//]]="","",IF(INDEX(INDIRECT(DIR&amp;$2:$2),B_MSK[[#This Row],[//]])="","",INDEX(INDIRECT(DIR&amp;$2:$2),B_MSK[[#This Row],[//]])))</f>
        <v>120</v>
      </c>
      <c r="L426" s="5" t="str">
        <f ca="1">IF(B_MSK[[#This Row],[//]]="","",IF(INDEX(INDIRECT(DIR&amp;$2:$2),B_MSK[[#This Row],[//]])="","",INDEX(INDIRECT(DIR&amp;$2:$2),B_MSK[[#This Row],[//]])))</f>
        <v>LSN</v>
      </c>
      <c r="M426" s="13">
        <f ca="1">IF(B_MSK[[#This Row],[//]]="","",INDEX(INDIRECT(DIR&amp;$2:$2),B_MSK[[#This Row],[//]]))</f>
        <v>18250</v>
      </c>
      <c r="N426" s="13">
        <f ca="1">IF(OR(B_MSK[[#This Row],[//]]="",),"",INDEX(INDIRECT(DIR&amp;$2:$2),B_MSK[[#This Row],[//]]))</f>
        <v>2190000</v>
      </c>
      <c r="O426" s="3" t="str">
        <f ca="1">IF(B_MSK[[#This Row],[//]]="","",IF(INDEX(INDIRECT(DIR&amp;$2:$2),B_MSK[[#This Row],[//]])=0,"",INDEX(INDIRECT(DIR&amp;$2:$2),B_MSK[[#This Row],[//]])))</f>
        <v/>
      </c>
      <c r="P426" s="3" t="str">
        <f ca="1">IF(B_MSK[[#This Row],[//]]="","",IF(INDEX(INDIRECT(DIR&amp;$2:$2),B_MSK[[#This Row],[//]])=0,"",INDEX(INDIRECT(DIR&amp;$2:$2),B_MSK[[#This Row],[//]])))</f>
        <v/>
      </c>
      <c r="Q426" s="12">
        <f ca="1">IF(B_MSK[[#This Row],[//]]="","",INDEX(INDIRECT(DIR&amp;$2:$2),B_MSK[[#This Row],[//]]))</f>
        <v>2190000</v>
      </c>
      <c r="R4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6" s="37">
        <f ca="1">IF(B_MSK[[#This Row],[//]]="","",INDEX(INDIRECT(DIR&amp;$2:$2),B_MSK[[#This Row],[//]]))</f>
        <v>0</v>
      </c>
      <c r="U426" s="38">
        <f ca="1">IF(SUMIF(B_MSK[NAMA BARANG],B_MSK[[#This Row],[NAMA BARANG]],B_MSK[JMLH BRG])=0,"",SUMIF(B_MSK[NAMA BARANG],B_MSK[[#This Row],[NAMA BARANG]],B_MSK[C]))</f>
        <v>1</v>
      </c>
      <c r="V426" s="7" t="str">
        <f ca="1">IF(B_MSK[[#This Row],[//]]="","",INDEX(INDIRECT(DIR&amp;$2:$2),B_MSK[[#This Row],[//]]))</f>
        <v>GEL ZHIXIN + REFILL G-3101</v>
      </c>
      <c r="W426" s="7" t="str">
        <f ca="1">LOWER(SUBSTITUTE(SUBSTITUTE(SUBSTITUTE(SUBSTITUTE(SUBSTITUTE(SUBSTITUTE(SUBSTITUTE(SUBSTITUTE(SUBSTITUTE(B_MSK[[#This Row],[N.B.nota]]," ",""),"-",""),"(",""),")",""),".",""),",",""),"/",""),"""",""),"+",""))</f>
        <v>gelzhixinrefillg3101</v>
      </c>
      <c r="X426" s="5" t="str">
        <f ca="1">IF(B_MSK[[#This Row],[N.B.nota]]="","",IF(MATCH(B_MSK[[#This Row],[concat]],[2]!db[NB NOTA_C],0)&gt;0,"ada",0))</f>
        <v>ada</v>
      </c>
      <c r="Y426" s="5" t="str">
        <f ca="1">IF(B_MSK[[#This Row],[N.B.nota]]="","",ADDRESS(ROW(B_MSK[QB]),COLUMN(B_MSK[QB]))&amp;":"&amp;ADDRESS(ROW(),COLUMN(B_MSK[QB])))</f>
        <v>$D$4:$D$426</v>
      </c>
      <c r="Z426" s="5">
        <f ca="1">IF(B_MSK[[#This Row],[concat]]="","",MATCH(B_MSK[[#This Row],[concat]],[2]!db[NB NOTA_C],0)+1)</f>
        <v>852</v>
      </c>
      <c r="AA426" s="5" t="str">
        <f ca="1">IF(B_MSK[[#This Row],[//]]="","",HYPERLINK("[D:\kerja\BANK EXP\BARU\DB.XLSX]DB!e"&amp;B_MSK[[#This Row],[DB_ROW]],"&gt;"))</f>
        <v>&gt;</v>
      </c>
      <c r="AB426" s="30" t="str">
        <f ca="1">MID(B_MSK[[#This Row],[/ STN_1]],FIND(" ",B_MSK[[#This Row],[/ STN_1]])+1,LEN(B_MSK[[#This Row],[/ STN_1]]))</f>
        <v>LSN</v>
      </c>
      <c r="AC426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2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6" s="15" t="str">
        <f ca="1">IF(B_MSK[[#This Row],[HARGA_2]]="","",IF(MID(B_MSK[[#This Row],[/ STN_2]],FIND(" ",B_MSK[[#This Row],[/ STN_2]])+1,LEN(B_MSK[[#This Row],[/ STN_2]]))="LSN",B_MSK[[#This Row],[HARGA_2]]/12,""))</f>
        <v/>
      </c>
      <c r="AH426" s="7" t="str">
        <f ca="1">IF(B_MSK[[#This Row],[HARGA_3]]="","","/ "&amp;"PCS")</f>
        <v/>
      </c>
      <c r="AI426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2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6" s="5" t="str">
        <f ca="1">IF(B_MSK[[#This Row],[//]]="","",SUBSTITUTE(SUBSTITUTE(SUBSTITUTE(B_MSK[[#This Row],[QTY/ CTN]]," ","_",2),"(",""),")","")&amp;"_")</f>
        <v>120 LSN_</v>
      </c>
      <c r="AL426" s="5">
        <f ca="1">IF(B_MSK[[#This Row],[A_B]]="","",SEARCH("_",B_MSK[[#This Row],[A_B]]))</f>
        <v>8</v>
      </c>
      <c r="AM426" s="5">
        <f ca="1">IF(B_MSK[[#This Row],[A_B]]="","",LEN(B_MSK[[#This Row],[A_B]]))</f>
        <v>8</v>
      </c>
      <c r="AN426" s="5" t="str">
        <f ca="1">IF(B_MSK[[#This Row],[A_B]]="","",LEFT(B_MSK[[#This Row],[QTY/ CTN]],B_MSK[[#This Row],[A_B_1]]))</f>
        <v>120 LSN</v>
      </c>
      <c r="AO426" s="5" t="str">
        <f ca="1">IF(B_MSK[[#This Row],[A_B]]="","",LEFT(B_MSK[[#This Row],[A_]],SEARCH(" ",B_MSK[[#This Row],[A_]])-1))</f>
        <v>120</v>
      </c>
      <c r="AP426" s="5" t="str">
        <f ca="1">IF(B_MSK[[#This Row],[A_B]]="","",RIGHT(B_MSK[[#This Row],[A_]],LEN(B_MSK[[#This Row],[A_]])-SEARCH(" ",B_MSK[[#This Row],[A_]])))</f>
        <v>LSN</v>
      </c>
      <c r="AQ4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6" s="5" t="str">
        <f ca="1">IF(B_MSK[[#This Row],[B_]]="","",LEFT(B_MSK[[#This Row],[B_]],SEARCH(" ",B_MSK[[#This Row],[B_]])))</f>
        <v xml:space="preserve">12 </v>
      </c>
      <c r="AS426" s="5" t="str">
        <f ca="1">IF(B_MSK[[#This Row],[B_]]="","",RIGHT(B_MSK[[#This Row],[B_]],LEN(B_MSK[[#This Row],[B_]])-SEARCH(" ",B_MSK[[#This Row],[B_]])))</f>
        <v>PCS</v>
      </c>
      <c r="AT426" s="5" t="str">
        <f ca="1">IF(B_MSK[[#This Row],[B_2]]="LSN",12,"")</f>
        <v/>
      </c>
      <c r="AU426" s="5" t="str">
        <f ca="1">IF(B_MSK[[#This Row],[C_1]]="","","PCS")</f>
        <v/>
      </c>
      <c r="AV426" s="5">
        <f ca="1">IF(B_MSK[[#This Row],[A_1]]="","",B_MSK[[#This Row],[A_1]]*IF(B_MSK[[#This Row],[B_1]]="",1,B_MSK[[#This Row],[B_1]])*IF(B_MSK[[#This Row],[C_1]]="",1,B_MSK[[#This Row],[C_1]]))</f>
        <v>1440</v>
      </c>
      <c r="AW426" s="5" t="str">
        <f ca="1">IF(B_MSK[[#This Row],[C_2]]="",IF(B_MSK[[#This Row],[B_2]]="",IF(B_MSK[[#This Row],[A_2]]="","",B_MSK[[#This Row],[A_2]]),B_MSK[[#This Row],[B_2]]),B_MSK[[#This Row],[C_2]])</f>
        <v>PCS</v>
      </c>
      <c r="AX426" s="2">
        <f ca="1">IF(ISNUMBER(B_MSK[[#This Row],[TANGGAL DATANG]]),B_MSK[[#This Row],[TANGGAL DATANG]],AX425)</f>
        <v>44940</v>
      </c>
      <c r="AY426" s="5" t="e">
        <f ca="1">IF(B_MSK[[#This Row],[DB_ROW]]="","",INDEX([3]!db[JENIS],B_MSK[[#This Row],[DB_ROW]]-1))</f>
        <v>#REF!</v>
      </c>
      <c r="AZ426" s="5">
        <f ca="1">IF(B_MSK[[#This Row],[A_1]]="","",B_MSK[[#This Row],[A_1]])*1</f>
        <v>120</v>
      </c>
      <c r="BA426" s="5" t="str">
        <f ca="1">IF(B_MSK[[#This Row],[//]]="","",INDEX(INDIRECT(DIR&amp;$2:$2),B_MSK[[#This Row],[//]]))</f>
        <v>UNTANA</v>
      </c>
      <c r="BB426" s="5" t="str">
        <f ca="1">CONCATENATE(B_MSK[[#This Row],[concat]],B_MSK[[#This Row],[HARGA_X]],B_MSK[[#This Row],[SAT]])</f>
        <v>gelzhixinrefillg31011520.83333333333LSN</v>
      </c>
    </row>
    <row r="427" spans="1:54" x14ac:dyDescent="0.25">
      <c r="A427" s="6" t="s">
        <v>128</v>
      </c>
      <c r="B427" s="5" t="str">
        <f ca="1">IF(B_MSK[[#This Row],[N_ID]]="","",INDEX(INDIRECT(DIR&amp;$2:$2),MATCH(B_MSK[[#This Row],[N_ID]],INDIRECT(DIR&amp;"!NOTA[ID_P]"),0)))</f>
        <v/>
      </c>
      <c r="C427" s="5" t="str">
        <f ca="1">IF(B_MSK[[#This Row],[//]]="","",HYPERLINK("["&amp;SUBSTITUTE(DIR,"'","")&amp;"]NOTA!D"&amp;B_MSK[[#This Row],[//]]+2,"&gt;"))</f>
        <v>&gt;</v>
      </c>
      <c r="D427" s="5" t="str">
        <f ca="1">IF(B_MSK[[#This Row],[N_ID]]="","",COUNTIF(INDIRECT(DIR&amp;"!NOTA[ID_H]"),B_MSK[[#This Row],[ID NOTA]]))</f>
        <v/>
      </c>
      <c r="E4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424</v>
      </c>
      <c r="F4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7" s="7" t="str">
        <f ca="1">IF(B_MSK[[#This Row],[stt]]="ada",INDEX([2]!db[NB BM],B_MSK[DB_ROW]-1),"")</f>
        <v>Gel Zhixin + Refill G-3117</v>
      </c>
      <c r="H427" s="7" t="str">
        <f ca="1">IF(B_MSK[[#This Row],[//]]="","",INDEX(INDIRECT(DIR&amp;$2:$2),B_MSK[[#This Row],[//]]))</f>
        <v>DB STATIONERY</v>
      </c>
      <c r="I427" s="27" t="str">
        <f ca="1">IF(B_MSK[[#This Row],[//]]="","",INDEX(INDIRECT(DB_PATH&amp;$2:$2),B_MSK[[#This Row],[DB_ROW]]-1))</f>
        <v>120 LSN</v>
      </c>
      <c r="J427" s="5">
        <f ca="1">IF(B_MSK[[#This Row],[//]]="","",IF(INDEX(INDIRECT(DIR&amp;$2:$2),B_MSK[[#This Row],[//]])="","",INDEX(INDIRECT(DIR&amp;$2:$2),B_MSK[[#This Row],[//]])))</f>
        <v>1</v>
      </c>
      <c r="K427" s="5">
        <f ca="1">IF(B_MSK[[#This Row],[//]]="","",IF(INDEX(INDIRECT(DIR&amp;$2:$2),B_MSK[[#This Row],[//]])="","",INDEX(INDIRECT(DIR&amp;$2:$2),B_MSK[[#This Row],[//]])))</f>
        <v>120</v>
      </c>
      <c r="L427" s="5" t="str">
        <f ca="1">IF(B_MSK[[#This Row],[//]]="","",IF(INDEX(INDIRECT(DIR&amp;$2:$2),B_MSK[[#This Row],[//]])="","",INDEX(INDIRECT(DIR&amp;$2:$2),B_MSK[[#This Row],[//]])))</f>
        <v>LSN</v>
      </c>
      <c r="M427" s="13">
        <f ca="1">IF(B_MSK[[#This Row],[//]]="","",INDEX(INDIRECT(DIR&amp;$2:$2),B_MSK[[#This Row],[//]]))</f>
        <v>18250</v>
      </c>
      <c r="N427" s="13">
        <f ca="1">IF(OR(B_MSK[[#This Row],[//]]="",),"",INDEX(INDIRECT(DIR&amp;$2:$2),B_MSK[[#This Row],[//]]))</f>
        <v>2190000</v>
      </c>
      <c r="O427" s="3" t="str">
        <f ca="1">IF(B_MSK[[#This Row],[//]]="","",IF(INDEX(INDIRECT(DIR&amp;$2:$2),B_MSK[[#This Row],[//]])=0,"",INDEX(INDIRECT(DIR&amp;$2:$2),B_MSK[[#This Row],[//]])))</f>
        <v/>
      </c>
      <c r="P427" s="3" t="str">
        <f ca="1">IF(B_MSK[[#This Row],[//]]="","",IF(INDEX(INDIRECT(DIR&amp;$2:$2),B_MSK[[#This Row],[//]])=0,"",INDEX(INDIRECT(DIR&amp;$2:$2),B_MSK[[#This Row],[//]])))</f>
        <v/>
      </c>
      <c r="Q427" s="12">
        <f ca="1">IF(B_MSK[[#This Row],[//]]="","",INDEX(INDIRECT(DIR&amp;$2:$2),B_MSK[[#This Row],[//]]))</f>
        <v>2190000</v>
      </c>
      <c r="R42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2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27" s="37">
        <f ca="1">IF(B_MSK[[#This Row],[//]]="","",INDEX(INDIRECT(DIR&amp;$2:$2),B_MSK[[#This Row],[//]]))</f>
        <v>0</v>
      </c>
      <c r="U427" s="38">
        <f ca="1">IF(SUMIF(B_MSK[NAMA BARANG],B_MSK[[#This Row],[NAMA BARANG]],B_MSK[JMLH BRG])=0,"",SUMIF(B_MSK[NAMA BARANG],B_MSK[[#This Row],[NAMA BARANG]],B_MSK[C]))</f>
        <v>1</v>
      </c>
      <c r="V427" s="7" t="str">
        <f ca="1">IF(B_MSK[[#This Row],[//]]="","",INDEX(INDIRECT(DIR&amp;$2:$2),B_MSK[[#This Row],[//]]))</f>
        <v>GEL ZHIXIN + REFILL G-3117</v>
      </c>
      <c r="W427" s="7" t="str">
        <f ca="1">LOWER(SUBSTITUTE(SUBSTITUTE(SUBSTITUTE(SUBSTITUTE(SUBSTITUTE(SUBSTITUTE(SUBSTITUTE(SUBSTITUTE(SUBSTITUTE(B_MSK[[#This Row],[N.B.nota]]," ",""),"-",""),"(",""),")",""),".",""),",",""),"/",""),"""",""),"+",""))</f>
        <v>gelzhixinrefillg3117</v>
      </c>
      <c r="X427" s="5" t="str">
        <f ca="1">IF(B_MSK[[#This Row],[N.B.nota]]="","",IF(MATCH(B_MSK[[#This Row],[concat]],[2]!db[NB NOTA_C],0)&gt;0,"ada",0))</f>
        <v>ada</v>
      </c>
      <c r="Y427" s="5" t="str">
        <f ca="1">IF(B_MSK[[#This Row],[N.B.nota]]="","",ADDRESS(ROW(B_MSK[QB]),COLUMN(B_MSK[QB]))&amp;":"&amp;ADDRESS(ROW(),COLUMN(B_MSK[QB])))</f>
        <v>$D$4:$D$427</v>
      </c>
      <c r="Z427" s="5">
        <f ca="1">IF(B_MSK[[#This Row],[concat]]="","",MATCH(B_MSK[[#This Row],[concat]],[2]!db[NB NOTA_C],0)+1)</f>
        <v>907</v>
      </c>
      <c r="AA427" s="5" t="str">
        <f ca="1">IF(B_MSK[[#This Row],[//]]="","",HYPERLINK("[D:\kerja\BANK EXP\BARU\DB.XLSX]DB!e"&amp;B_MSK[[#This Row],[DB_ROW]],"&gt;"))</f>
        <v>&gt;</v>
      </c>
      <c r="AB427" s="30" t="str">
        <f ca="1">MID(B_MSK[[#This Row],[/ STN_1]],FIND(" ",B_MSK[[#This Row],[/ STN_1]])+1,LEN(B_MSK[[#This Row],[/ STN_1]]))</f>
        <v>LSN</v>
      </c>
      <c r="AC427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2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7" s="15" t="str">
        <f ca="1">IF(B_MSK[[#This Row],[HARGA_2]]="","",IF(MID(B_MSK[[#This Row],[/ STN_2]],FIND(" ",B_MSK[[#This Row],[/ STN_2]])+1,LEN(B_MSK[[#This Row],[/ STN_2]]))="LSN",B_MSK[[#This Row],[HARGA_2]]/12,""))</f>
        <v/>
      </c>
      <c r="AH427" s="7" t="str">
        <f ca="1">IF(B_MSK[[#This Row],[HARGA_3]]="","","/ "&amp;"PCS")</f>
        <v/>
      </c>
      <c r="AI427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2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7" s="5" t="str">
        <f ca="1">IF(B_MSK[[#This Row],[//]]="","",SUBSTITUTE(SUBSTITUTE(SUBSTITUTE(B_MSK[[#This Row],[QTY/ CTN]]," ","_",2),"(",""),")","")&amp;"_")</f>
        <v>120 LSN_</v>
      </c>
      <c r="AL427" s="5">
        <f ca="1">IF(B_MSK[[#This Row],[A_B]]="","",SEARCH("_",B_MSK[[#This Row],[A_B]]))</f>
        <v>8</v>
      </c>
      <c r="AM427" s="5">
        <f ca="1">IF(B_MSK[[#This Row],[A_B]]="","",LEN(B_MSK[[#This Row],[A_B]]))</f>
        <v>8</v>
      </c>
      <c r="AN427" s="5" t="str">
        <f ca="1">IF(B_MSK[[#This Row],[A_B]]="","",LEFT(B_MSK[[#This Row],[QTY/ CTN]],B_MSK[[#This Row],[A_B_1]]))</f>
        <v>120 LSN</v>
      </c>
      <c r="AO427" s="5" t="str">
        <f ca="1">IF(B_MSK[[#This Row],[A_B]]="","",LEFT(B_MSK[[#This Row],[A_]],SEARCH(" ",B_MSK[[#This Row],[A_]])-1))</f>
        <v>120</v>
      </c>
      <c r="AP427" s="5" t="str">
        <f ca="1">IF(B_MSK[[#This Row],[A_B]]="","",RIGHT(B_MSK[[#This Row],[A_]],LEN(B_MSK[[#This Row],[A_]])-SEARCH(" ",B_MSK[[#This Row],[A_]])))</f>
        <v>LSN</v>
      </c>
      <c r="AQ4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7" s="5" t="str">
        <f ca="1">IF(B_MSK[[#This Row],[B_]]="","",LEFT(B_MSK[[#This Row],[B_]],SEARCH(" ",B_MSK[[#This Row],[B_]])))</f>
        <v xml:space="preserve">12 </v>
      </c>
      <c r="AS427" s="5" t="str">
        <f ca="1">IF(B_MSK[[#This Row],[B_]]="","",RIGHT(B_MSK[[#This Row],[B_]],LEN(B_MSK[[#This Row],[B_]])-SEARCH(" ",B_MSK[[#This Row],[B_]])))</f>
        <v>PCS</v>
      </c>
      <c r="AT427" s="5" t="str">
        <f ca="1">IF(B_MSK[[#This Row],[B_2]]="LSN",12,"")</f>
        <v/>
      </c>
      <c r="AU427" s="5" t="str">
        <f ca="1">IF(B_MSK[[#This Row],[C_1]]="","","PCS")</f>
        <v/>
      </c>
      <c r="AV427" s="5">
        <f ca="1">IF(B_MSK[[#This Row],[A_1]]="","",B_MSK[[#This Row],[A_1]]*IF(B_MSK[[#This Row],[B_1]]="",1,B_MSK[[#This Row],[B_1]])*IF(B_MSK[[#This Row],[C_1]]="",1,B_MSK[[#This Row],[C_1]]))</f>
        <v>1440</v>
      </c>
      <c r="AW427" s="5" t="str">
        <f ca="1">IF(B_MSK[[#This Row],[C_2]]="",IF(B_MSK[[#This Row],[B_2]]="",IF(B_MSK[[#This Row],[A_2]]="","",B_MSK[[#This Row],[A_2]]),B_MSK[[#This Row],[B_2]]),B_MSK[[#This Row],[C_2]])</f>
        <v>PCS</v>
      </c>
      <c r="AX427" s="2">
        <f ca="1">IF(ISNUMBER(B_MSK[[#This Row],[TANGGAL DATANG]]),B_MSK[[#This Row],[TANGGAL DATANG]],AX426)</f>
        <v>44940</v>
      </c>
      <c r="AY427" s="5" t="e">
        <f ca="1">IF(B_MSK[[#This Row],[DB_ROW]]="","",INDEX([3]!db[JENIS],B_MSK[[#This Row],[DB_ROW]]-1))</f>
        <v>#REF!</v>
      </c>
      <c r="AZ427" s="5">
        <f ca="1">IF(B_MSK[[#This Row],[A_1]]="","",B_MSK[[#This Row],[A_1]])*1</f>
        <v>120</v>
      </c>
      <c r="BA427" s="5" t="str">
        <f ca="1">IF(B_MSK[[#This Row],[//]]="","",INDEX(INDIRECT(DIR&amp;$2:$2),B_MSK[[#This Row],[//]]))</f>
        <v>UNTANA</v>
      </c>
      <c r="BB427" s="5" t="str">
        <f ca="1">CONCATENATE(B_MSK[[#This Row],[concat]],B_MSK[[#This Row],[HARGA_X]],B_MSK[[#This Row],[SAT]])</f>
        <v>gelzhixinrefillg31171520.83333333333LSN</v>
      </c>
    </row>
    <row r="428" spans="1:54" x14ac:dyDescent="0.25">
      <c r="A428" s="6" t="s">
        <v>128</v>
      </c>
      <c r="B428" s="5" t="str">
        <f ca="1">IF(B_MSK[[#This Row],[N_ID]]="","",INDEX(INDIRECT(DIR&amp;$2:$2),MATCH(B_MSK[[#This Row],[N_ID]],INDIRECT(DIR&amp;"!NOTA[ID_P]"),0)))</f>
        <v/>
      </c>
      <c r="C428" s="5" t="str">
        <f ca="1">IF(B_MSK[[#This Row],[//]]="","",HYPERLINK("["&amp;SUBSTITUTE(DIR,"'","")&amp;"]NOTA!D"&amp;B_MSK[[#This Row],[//]]+2,"&gt;"))</f>
        <v/>
      </c>
      <c r="D428" s="5" t="str">
        <f ca="1">IF(B_MSK[[#This Row],[N_ID]]="","",COUNTIF(INDIRECT(DIR&amp;"!NOTA[ID_H]"),B_MSK[[#This Row],[ID NOTA]]))</f>
        <v/>
      </c>
      <c r="E4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8" s="7" t="str">
        <f ca="1">IF(B_MSK[[#This Row],[stt]]="ada",INDEX([2]!db[NB BM],B_MSK[DB_ROW]-1),"")</f>
        <v/>
      </c>
      <c r="H428" s="7" t="str">
        <f ca="1">IF(B_MSK[[#This Row],[//]]="","",INDEX(INDIRECT(DIR&amp;$2:$2),B_MSK[[#This Row],[//]]))</f>
        <v/>
      </c>
      <c r="I428" s="27" t="str">
        <f ca="1">IF(B_MSK[[#This Row],[//]]="","",INDEX(INDIRECT(DB_PATH&amp;$2:$2),B_MSK[[#This Row],[DB_ROW]]-1))</f>
        <v/>
      </c>
      <c r="J428" s="5" t="str">
        <f ca="1">IF(B_MSK[[#This Row],[//]]="","",IF(INDEX(INDIRECT(DIR&amp;$2:$2),B_MSK[[#This Row],[//]])="","",INDEX(INDIRECT(DIR&amp;$2:$2),B_MSK[[#This Row],[//]])))</f>
        <v/>
      </c>
      <c r="K428" s="5" t="str">
        <f ca="1">IF(B_MSK[[#This Row],[//]]="","",IF(INDEX(INDIRECT(DIR&amp;$2:$2),B_MSK[[#This Row],[//]])="","",INDEX(INDIRECT(DIR&amp;$2:$2),B_MSK[[#This Row],[//]])))</f>
        <v/>
      </c>
      <c r="L428" s="5" t="str">
        <f ca="1">IF(B_MSK[[#This Row],[//]]="","",IF(INDEX(INDIRECT(DIR&amp;$2:$2),B_MSK[[#This Row],[//]])="","",INDEX(INDIRECT(DIR&amp;$2:$2),B_MSK[[#This Row],[//]])))</f>
        <v/>
      </c>
      <c r="M428" s="13" t="str">
        <f ca="1">IF(B_MSK[[#This Row],[//]]="","",INDEX(INDIRECT(DIR&amp;$2:$2),B_MSK[[#This Row],[//]]))</f>
        <v/>
      </c>
      <c r="N428" s="13" t="str">
        <f ca="1">IF(OR(B_MSK[[#This Row],[//]]="",),"",INDEX(INDIRECT(DIR&amp;$2:$2),B_MSK[[#This Row],[//]]))</f>
        <v/>
      </c>
      <c r="O428" s="3" t="str">
        <f ca="1">IF(B_MSK[[#This Row],[//]]="","",IF(INDEX(INDIRECT(DIR&amp;$2:$2),B_MSK[[#This Row],[//]])=0,"",INDEX(INDIRECT(DIR&amp;$2:$2),B_MSK[[#This Row],[//]])))</f>
        <v/>
      </c>
      <c r="P428" s="3" t="str">
        <f ca="1">IF(B_MSK[[#This Row],[//]]="","",IF(INDEX(INDIRECT(DIR&amp;$2:$2),B_MSK[[#This Row],[//]])=0,"",INDEX(INDIRECT(DIR&amp;$2:$2),B_MSK[[#This Row],[//]])))</f>
        <v/>
      </c>
      <c r="Q428" s="12" t="str">
        <f ca="1">IF(B_MSK[[#This Row],[//]]="","",INDEX(INDIRECT(DIR&amp;$2:$2),B_MSK[[#This Row],[//]]))</f>
        <v/>
      </c>
      <c r="R4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8" s="37" t="str">
        <f ca="1">IF(B_MSK[[#This Row],[//]]="","",INDEX(INDIRECT(DIR&amp;$2:$2),B_MSK[[#This Row],[//]]))</f>
        <v/>
      </c>
      <c r="U428" s="38" t="str">
        <f ca="1">IF(SUMIF(B_MSK[NAMA BARANG],B_MSK[[#This Row],[NAMA BARANG]],B_MSK[JMLH BRG])=0,"",SUMIF(B_MSK[NAMA BARANG],B_MSK[[#This Row],[NAMA BARANG]],B_MSK[C]))</f>
        <v/>
      </c>
      <c r="V428" s="7" t="str">
        <f ca="1">IF(B_MSK[[#This Row],[//]]="","",INDEX(INDIRECT(DIR&amp;$2:$2),B_MSK[[#This Row],[//]]))</f>
        <v/>
      </c>
      <c r="W4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8" s="5" t="str">
        <f ca="1">IF(B_MSK[[#This Row],[N.B.nota]]="","",IF(MATCH(B_MSK[[#This Row],[concat]],[2]!db[NB NOTA_C],0)&gt;0,"ada",0))</f>
        <v/>
      </c>
      <c r="Y428" s="5" t="str">
        <f ca="1">IF(B_MSK[[#This Row],[N.B.nota]]="","",ADDRESS(ROW(B_MSK[QB]),COLUMN(B_MSK[QB]))&amp;":"&amp;ADDRESS(ROW(),COLUMN(B_MSK[QB])))</f>
        <v/>
      </c>
      <c r="Z428" s="5" t="str">
        <f ca="1">IF(B_MSK[[#This Row],[concat]]="","",MATCH(B_MSK[[#This Row],[concat]],[2]!db[NB NOTA_C],0)+1)</f>
        <v/>
      </c>
      <c r="AA428" s="5" t="str">
        <f ca="1">IF(B_MSK[[#This Row],[//]]="","",HYPERLINK("[D:\kerja\BANK EXP\BARU\DB.XLSX]DB!e"&amp;B_MSK[[#This Row],[DB_ROW]],"&gt;"))</f>
        <v/>
      </c>
      <c r="AB428" s="30" t="e">
        <f ca="1">MID(B_MSK[[#This Row],[/ STN_1]],FIND(" ",B_MSK[[#This Row],[/ STN_1]])+1,LEN(B_MSK[[#This Row],[/ STN_1]]))</f>
        <v>#VALUE!</v>
      </c>
      <c r="AC4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8" s="15" t="str">
        <f ca="1">IF(B_MSK[[#This Row],[HARGA_2]]="","",IF(MID(B_MSK[[#This Row],[/ STN_2]],FIND(" ",B_MSK[[#This Row],[/ STN_2]])+1,LEN(B_MSK[[#This Row],[/ STN_2]]))="LSN",B_MSK[[#This Row],[HARGA_2]]/12,""))</f>
        <v/>
      </c>
      <c r="AH428" s="7" t="str">
        <f ca="1">IF(B_MSK[[#This Row],[HARGA_3]]="","","/ "&amp;"PCS")</f>
        <v/>
      </c>
      <c r="AI428" s="15" t="str">
        <f ca="1">IF(B_MSK[[#This Row],[HARGA_3]]="",IF(B_MSK[[#This Row],[HARGA_2]]="",IF(B_MSK[[#This Row],[HARGA_1]]="","",B_MSK[[#This Row],[HARGA_1]]),B_MSK[[#This Row],[HARGA_2]]),B_MSK[[#This Row],[HARGA_3]])</f>
        <v/>
      </c>
      <c r="AJ428" s="15" t="str">
        <f ca="1">IF(B_MSK[[#This Row],[/ STN_3]]="",IF(B_MSK[[#This Row],[/ STN_2]]="",IF(B_MSK[[#This Row],[/ STN_1]]="","",B_MSK[[#This Row],[/ STN_1]]),B_MSK[[#This Row],[/ STN_2]]),B_MSK[[#This Row],[/ STN_3]])</f>
        <v/>
      </c>
      <c r="AK428" s="5" t="str">
        <f ca="1">IF(B_MSK[[#This Row],[//]]="","",SUBSTITUTE(SUBSTITUTE(SUBSTITUTE(B_MSK[[#This Row],[QTY/ CTN]]," ","_",2),"(",""),")","")&amp;"_")</f>
        <v/>
      </c>
      <c r="AL428" s="5" t="str">
        <f ca="1">IF(B_MSK[[#This Row],[A_B]]="","",SEARCH("_",B_MSK[[#This Row],[A_B]]))</f>
        <v/>
      </c>
      <c r="AM428" s="5" t="str">
        <f ca="1">IF(B_MSK[[#This Row],[A_B]]="","",LEN(B_MSK[[#This Row],[A_B]]))</f>
        <v/>
      </c>
      <c r="AN428" s="5" t="str">
        <f ca="1">IF(B_MSK[[#This Row],[A_B]]="","",LEFT(B_MSK[[#This Row],[QTY/ CTN]],B_MSK[[#This Row],[A_B_1]]))</f>
        <v/>
      </c>
      <c r="AO428" s="5" t="str">
        <f ca="1">IF(B_MSK[[#This Row],[A_B]]="","",LEFT(B_MSK[[#This Row],[A_]],SEARCH(" ",B_MSK[[#This Row],[A_]])-1))</f>
        <v/>
      </c>
      <c r="AP428" s="5" t="str">
        <f ca="1">IF(B_MSK[[#This Row],[A_B]]="","",RIGHT(B_MSK[[#This Row],[A_]],LEN(B_MSK[[#This Row],[A_]])-SEARCH(" ",B_MSK[[#This Row],[A_]])))</f>
        <v/>
      </c>
      <c r="AQ4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8" s="5" t="str">
        <f ca="1">IF(B_MSK[[#This Row],[B_]]="","",LEFT(B_MSK[[#This Row],[B_]],SEARCH(" ",B_MSK[[#This Row],[B_]])))</f>
        <v/>
      </c>
      <c r="AS428" s="5" t="str">
        <f ca="1">IF(B_MSK[[#This Row],[B_]]="","",RIGHT(B_MSK[[#This Row],[B_]],LEN(B_MSK[[#This Row],[B_]])-SEARCH(" ",B_MSK[[#This Row],[B_]])))</f>
        <v/>
      </c>
      <c r="AT428" s="5" t="str">
        <f ca="1">IF(B_MSK[[#This Row],[B_2]]="LSN",12,"")</f>
        <v/>
      </c>
      <c r="AU428" s="5" t="str">
        <f ca="1">IF(B_MSK[[#This Row],[C_1]]="","","PCS")</f>
        <v/>
      </c>
      <c r="AV428" s="5" t="str">
        <f ca="1">IF(B_MSK[[#This Row],[A_1]]="","",B_MSK[[#This Row],[A_1]]*IF(B_MSK[[#This Row],[B_1]]="",1,B_MSK[[#This Row],[B_1]])*IF(B_MSK[[#This Row],[C_1]]="",1,B_MSK[[#This Row],[C_1]]))</f>
        <v/>
      </c>
      <c r="AW428" s="5" t="str">
        <f ca="1">IF(B_MSK[[#This Row],[C_2]]="",IF(B_MSK[[#This Row],[B_2]]="",IF(B_MSK[[#This Row],[A_2]]="","",B_MSK[[#This Row],[A_2]]),B_MSK[[#This Row],[B_2]]),B_MSK[[#This Row],[C_2]])</f>
        <v/>
      </c>
      <c r="AX428" s="2">
        <f ca="1">IF(ISNUMBER(B_MSK[[#This Row],[TANGGAL DATANG]]),B_MSK[[#This Row],[TANGGAL DATANG]],AX427)</f>
        <v>44940</v>
      </c>
      <c r="AY428" s="5" t="str">
        <f ca="1">IF(B_MSK[[#This Row],[DB_ROW]]="","",INDEX([3]!db[JENIS],B_MSK[[#This Row],[DB_ROW]]-1))</f>
        <v/>
      </c>
      <c r="AZ428" s="5" t="e">
        <f ca="1">IF(B_MSK[[#This Row],[A_1]]="","",B_MSK[[#This Row],[A_1]])*1</f>
        <v>#VALUE!</v>
      </c>
      <c r="BA428" s="5" t="str">
        <f ca="1">IF(B_MSK[[#This Row],[//]]="","",INDEX(INDIRECT(DIR&amp;$2:$2),B_MSK[[#This Row],[//]]))</f>
        <v/>
      </c>
      <c r="BB428" s="5" t="str">
        <f ca="1">CONCATENATE(B_MSK[[#This Row],[concat]],B_MSK[[#This Row],[HARGA_X]],B_MSK[[#This Row],[SAT]])</f>
        <v/>
      </c>
    </row>
    <row r="429" spans="1:54" x14ac:dyDescent="0.25">
      <c r="A429" s="6" t="s">
        <v>290</v>
      </c>
      <c r="B429" s="5">
        <f ca="1">IF(B_MSK[[#This Row],[N_ID]]="","",INDEX(INDIRECT(DIR&amp;$2:$2),MATCH(B_MSK[[#This Row],[N_ID]],INDIRECT(DIR&amp;"!NOTA[ID_P]"),0)))</f>
        <v>78</v>
      </c>
      <c r="C429" s="5" t="str">
        <f ca="1">IF(B_MSK[[#This Row],[//]]="","",HYPERLINK("["&amp;SUBSTITUTE(DIR,"'","")&amp;"]NOTA!D"&amp;B_MSK[[#This Row],[//]]+2,"&gt;"))</f>
        <v>&gt;</v>
      </c>
      <c r="D429" s="5">
        <f ca="1">IF(B_MSK[[#This Row],[N_ID]]="","",COUNTIF(INDIRECT(DIR&amp;"!NOTA[ID_H]"),B_MSK[[#This Row],[ID NOTA]]))</f>
        <v>2</v>
      </c>
      <c r="E4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426</v>
      </c>
      <c r="F4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9" s="7" t="str">
        <f ca="1">IF(B_MSK[[#This Row],[stt]]="ada",INDEX([2]!db[NB BM],B_MSK[DB_ROW]-1),"")</f>
        <v>Gel pen Tizo 1.0 TG 340</v>
      </c>
      <c r="H429" s="7" t="str">
        <f ca="1">IF(B_MSK[[#This Row],[//]]="","",INDEX(INDIRECT(DIR&amp;$2:$2),B_MSK[[#This Row],[//]]))</f>
        <v>DB STATIONERY</v>
      </c>
      <c r="I429" s="27" t="str">
        <f ca="1">IF(B_MSK[[#This Row],[//]]="","",INDEX(INDIRECT(DB_PATH&amp;$2:$2),B_MSK[[#This Row],[DB_ROW]]-1))</f>
        <v>96 LSN</v>
      </c>
      <c r="J429" s="5">
        <f ca="1">IF(B_MSK[[#This Row],[//]]="","",IF(INDEX(INDIRECT(DIR&amp;$2:$2),B_MSK[[#This Row],[//]])="","",INDEX(INDIRECT(DIR&amp;$2:$2),B_MSK[[#This Row],[//]])))</f>
        <v>5</v>
      </c>
      <c r="K429" s="5">
        <f ca="1">IF(B_MSK[[#This Row],[//]]="","",IF(INDEX(INDIRECT(DIR&amp;$2:$2),B_MSK[[#This Row],[//]])="","",INDEX(INDIRECT(DIR&amp;$2:$2),B_MSK[[#This Row],[//]])))</f>
        <v>480</v>
      </c>
      <c r="L429" s="5" t="str">
        <f ca="1">IF(B_MSK[[#This Row],[//]]="","",IF(INDEX(INDIRECT(DIR&amp;$2:$2),B_MSK[[#This Row],[//]])="","",INDEX(INDIRECT(DIR&amp;$2:$2),B_MSK[[#This Row],[//]])))</f>
        <v>LSN</v>
      </c>
      <c r="M429" s="13">
        <f ca="1">IF(B_MSK[[#This Row],[//]]="","",INDEX(INDIRECT(DIR&amp;$2:$2),B_MSK[[#This Row],[//]]))</f>
        <v>31500</v>
      </c>
      <c r="N429" s="13">
        <f ca="1">IF(OR(B_MSK[[#This Row],[//]]="",),"",INDEX(INDIRECT(DIR&amp;$2:$2),B_MSK[[#This Row],[//]]))</f>
        <v>3024000</v>
      </c>
      <c r="O429" s="3" t="str">
        <f ca="1">IF(B_MSK[[#This Row],[//]]="","",IF(INDEX(INDIRECT(DIR&amp;$2:$2),B_MSK[[#This Row],[//]])=0,"",INDEX(INDIRECT(DIR&amp;$2:$2),B_MSK[[#This Row],[//]])))</f>
        <v/>
      </c>
      <c r="P429" s="3" t="str">
        <f ca="1">IF(B_MSK[[#This Row],[//]]="","",IF(INDEX(INDIRECT(DIR&amp;$2:$2),B_MSK[[#This Row],[//]])=0,"",INDEX(INDIRECT(DIR&amp;$2:$2),B_MSK[[#This Row],[//]])))</f>
        <v/>
      </c>
      <c r="Q429" s="12">
        <f ca="1">IF(B_MSK[[#This Row],[//]]="","",INDEX(INDIRECT(DIR&amp;$2:$2),B_MSK[[#This Row],[//]]))</f>
        <v>15120000</v>
      </c>
      <c r="R4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9" s="37">
        <f ca="1">IF(B_MSK[[#This Row],[//]]="","",INDEX(INDIRECT(DIR&amp;$2:$2),B_MSK[[#This Row],[//]]))</f>
        <v>0</v>
      </c>
      <c r="U429" s="38">
        <f ca="1">IF(SUMIF(B_MSK[NAMA BARANG],B_MSK[[#This Row],[NAMA BARANG]],B_MSK[JMLH BRG])=0,"",SUMIF(B_MSK[NAMA BARANG],B_MSK[[#This Row],[NAMA BARANG]],B_MSK[C]))</f>
        <v>12</v>
      </c>
      <c r="V429" s="7" t="str">
        <f ca="1">IF(B_MSK[[#This Row],[//]]="","",INDEX(INDIRECT(DIR&amp;$2:$2),B_MSK[[#This Row],[//]]))</f>
        <v>GEL PEN TIZO 1.0 TG340</v>
      </c>
      <c r="W429" s="7" t="str">
        <f ca="1">LOWER(SUBSTITUTE(SUBSTITUTE(SUBSTITUTE(SUBSTITUTE(SUBSTITUTE(SUBSTITUTE(SUBSTITUTE(SUBSTITUTE(SUBSTITUTE(B_MSK[[#This Row],[N.B.nota]]," ",""),"-",""),"(",""),")",""),".",""),",",""),"/",""),"""",""),"+",""))</f>
        <v>gelpentizo10tg340</v>
      </c>
      <c r="X429" s="5" t="str">
        <f ca="1">IF(B_MSK[[#This Row],[N.B.nota]]="","",IF(MATCH(B_MSK[[#This Row],[concat]],[2]!db[NB NOTA_C],0)&gt;0,"ada",0))</f>
        <v>ada</v>
      </c>
      <c r="Y429" s="5" t="str">
        <f ca="1">IF(B_MSK[[#This Row],[N.B.nota]]="","",ADDRESS(ROW(B_MSK[QB]),COLUMN(B_MSK[QB]))&amp;":"&amp;ADDRESS(ROW(),COLUMN(B_MSK[QB])))</f>
        <v>$D$4:$D$429</v>
      </c>
      <c r="Z429" s="5">
        <f ca="1">IF(B_MSK[[#This Row],[concat]]="","",MATCH(B_MSK[[#This Row],[concat]],[2]!db[NB NOTA_C],0)+1)</f>
        <v>758</v>
      </c>
      <c r="AA429" s="5" t="str">
        <f ca="1">IF(B_MSK[[#This Row],[//]]="","",HYPERLINK("[D:\kerja\BANK EXP\BARU\DB.XLSX]DB!e"&amp;B_MSK[[#This Row],[DB_ROW]],"&gt;"))</f>
        <v>&gt;</v>
      </c>
      <c r="AB429" s="30" t="str">
        <f ca="1">MID(B_MSK[[#This Row],[/ STN_1]],FIND(" ",B_MSK[[#This Row],[/ STN_1]])+1,LEN(B_MSK[[#This Row],[/ STN_1]]))</f>
        <v>LSN</v>
      </c>
      <c r="AC429" s="11">
        <f ca="1">IF(B_MSK[[#This Row],[//]]="","",IF(B_MSK[[#This Row],[ JUMLAH ]]="","",IF(B_MSK[[#This Row],[C]]="",B_MSK[[#This Row],[HARGA CTN]]/B_MSK[[#This Row],[JMLH BRG]],B_MSK[[#This Row],[HARGA CTN]]/B_MSK[[#This Row],[A_1]])))</f>
        <v>31500</v>
      </c>
      <c r="AD4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2625</v>
      </c>
      <c r="AF42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9" s="15" t="str">
        <f ca="1">IF(B_MSK[[#This Row],[HARGA_2]]="","",IF(MID(B_MSK[[#This Row],[/ STN_2]],FIND(" ",B_MSK[[#This Row],[/ STN_2]])+1,LEN(B_MSK[[#This Row],[/ STN_2]]))="LSN",B_MSK[[#This Row],[HARGA_2]]/12,""))</f>
        <v/>
      </c>
      <c r="AH429" s="7" t="str">
        <f ca="1">IF(B_MSK[[#This Row],[HARGA_3]]="","","/ "&amp;"PCS")</f>
        <v/>
      </c>
      <c r="AI429" s="15">
        <f ca="1">IF(B_MSK[[#This Row],[HARGA_3]]="",IF(B_MSK[[#This Row],[HARGA_2]]="",IF(B_MSK[[#This Row],[HARGA_1]]="","",B_MSK[[#This Row],[HARGA_1]]),B_MSK[[#This Row],[HARGA_2]]),B_MSK[[#This Row],[HARGA_3]])</f>
        <v>2625</v>
      </c>
      <c r="AJ4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9" s="5" t="str">
        <f ca="1">IF(B_MSK[[#This Row],[//]]="","",SUBSTITUTE(SUBSTITUTE(SUBSTITUTE(B_MSK[[#This Row],[QTY/ CTN]]," ","_",2),"(",""),")","")&amp;"_")</f>
        <v>96 LSN_</v>
      </c>
      <c r="AL429" s="5">
        <f ca="1">IF(B_MSK[[#This Row],[A_B]]="","",SEARCH("_",B_MSK[[#This Row],[A_B]]))</f>
        <v>7</v>
      </c>
      <c r="AM429" s="5">
        <f ca="1">IF(B_MSK[[#This Row],[A_B]]="","",LEN(B_MSK[[#This Row],[A_B]]))</f>
        <v>7</v>
      </c>
      <c r="AN429" s="5" t="str">
        <f ca="1">IF(B_MSK[[#This Row],[A_B]]="","",LEFT(B_MSK[[#This Row],[QTY/ CTN]],B_MSK[[#This Row],[A_B_1]]))</f>
        <v>96 LSN</v>
      </c>
      <c r="AO429" s="5" t="str">
        <f ca="1">IF(B_MSK[[#This Row],[A_B]]="","",LEFT(B_MSK[[#This Row],[A_]],SEARCH(" ",B_MSK[[#This Row],[A_]])-1))</f>
        <v>96</v>
      </c>
      <c r="AP429" s="5" t="str">
        <f ca="1">IF(B_MSK[[#This Row],[A_B]]="","",RIGHT(B_MSK[[#This Row],[A_]],LEN(B_MSK[[#This Row],[A_]])-SEARCH(" ",B_MSK[[#This Row],[A_]])))</f>
        <v>LSN</v>
      </c>
      <c r="AQ4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9" s="5" t="str">
        <f ca="1">IF(B_MSK[[#This Row],[B_]]="","",LEFT(B_MSK[[#This Row],[B_]],SEARCH(" ",B_MSK[[#This Row],[B_]])))</f>
        <v xml:space="preserve">12 </v>
      </c>
      <c r="AS429" s="5" t="str">
        <f ca="1">IF(B_MSK[[#This Row],[B_]]="","",RIGHT(B_MSK[[#This Row],[B_]],LEN(B_MSK[[#This Row],[B_]])-SEARCH(" ",B_MSK[[#This Row],[B_]])))</f>
        <v>PCS</v>
      </c>
      <c r="AT429" s="5" t="str">
        <f ca="1">IF(B_MSK[[#This Row],[B_2]]="LSN",12,"")</f>
        <v/>
      </c>
      <c r="AU429" s="5" t="str">
        <f ca="1">IF(B_MSK[[#This Row],[C_1]]="","","PCS")</f>
        <v/>
      </c>
      <c r="AV429" s="5">
        <f ca="1">IF(B_MSK[[#This Row],[A_1]]="","",B_MSK[[#This Row],[A_1]]*IF(B_MSK[[#This Row],[B_1]]="",1,B_MSK[[#This Row],[B_1]])*IF(B_MSK[[#This Row],[C_1]]="",1,B_MSK[[#This Row],[C_1]]))</f>
        <v>1152</v>
      </c>
      <c r="AW429" s="5" t="str">
        <f ca="1">IF(B_MSK[[#This Row],[C_2]]="",IF(B_MSK[[#This Row],[B_2]]="",IF(B_MSK[[#This Row],[A_2]]="","",B_MSK[[#This Row],[A_2]]),B_MSK[[#This Row],[B_2]]),B_MSK[[#This Row],[C_2]])</f>
        <v>PCS</v>
      </c>
      <c r="AX429" s="2">
        <f ca="1">IF(ISNUMBER(B_MSK[[#This Row],[TANGGAL DATANG]]),B_MSK[[#This Row],[TANGGAL DATANG]],AX428)</f>
        <v>44940</v>
      </c>
      <c r="AY429" s="5" t="e">
        <f ca="1">IF(B_MSK[[#This Row],[DB_ROW]]="","",INDEX([3]!db[JENIS],B_MSK[[#This Row],[DB_ROW]]-1))</f>
        <v>#REF!</v>
      </c>
      <c r="AZ429" s="5">
        <f ca="1">IF(B_MSK[[#This Row],[A_1]]="","",B_MSK[[#This Row],[A_1]])*1</f>
        <v>96</v>
      </c>
      <c r="BA429" s="5" t="str">
        <f ca="1">IF(B_MSK[[#This Row],[//]]="","",INDEX(INDIRECT(DIR&amp;$2:$2),B_MSK[[#This Row],[//]]))</f>
        <v>UNTANA</v>
      </c>
      <c r="BB429" s="5" t="str">
        <f ca="1">CONCATENATE(B_MSK[[#This Row],[concat]],B_MSK[[#This Row],[HARGA_X]],B_MSK[[#This Row],[SAT]])</f>
        <v>gelpentizo10tg3402625LSN</v>
      </c>
    </row>
    <row r="430" spans="1:54" x14ac:dyDescent="0.25">
      <c r="A430" s="6" t="s">
        <v>128</v>
      </c>
      <c r="B430" s="5" t="str">
        <f ca="1">IF(B_MSK[[#This Row],[N_ID]]="","",INDEX(INDIRECT(DIR&amp;$2:$2),MATCH(B_MSK[[#This Row],[N_ID]],INDIRECT(DIR&amp;"!NOTA[ID_P]"),0)))</f>
        <v/>
      </c>
      <c r="C430" s="5" t="str">
        <f ca="1">IF(B_MSK[[#This Row],[//]]="","",HYPERLINK("["&amp;SUBSTITUTE(DIR,"'","")&amp;"]NOTA!D"&amp;B_MSK[[#This Row],[//]]+2,"&gt;"))</f>
        <v>&gt;</v>
      </c>
      <c r="D430" s="5" t="str">
        <f ca="1">IF(B_MSK[[#This Row],[N_ID]]="","",COUNTIF(INDIRECT(DIR&amp;"!NOTA[ID_H]"),B_MSK[[#This Row],[ID NOTA]]))</f>
        <v/>
      </c>
      <c r="E4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427</v>
      </c>
      <c r="F4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0" s="7" t="str">
        <f ca="1">IF(B_MSK[[#This Row],[stt]]="ada",INDEX([2]!db[NB BM],B_MSK[DB_ROW]-1),"")</f>
        <v>Gel 1.0 TG 340 BI Biru</v>
      </c>
      <c r="H430" s="7" t="str">
        <f ca="1">IF(B_MSK[[#This Row],[//]]="","",INDEX(INDIRECT(DIR&amp;$2:$2),B_MSK[[#This Row],[//]]))</f>
        <v>DB STATIONERY</v>
      </c>
      <c r="I430" s="27" t="str">
        <f ca="1">IF(B_MSK[[#This Row],[//]]="","",INDEX(INDIRECT(DB_PATH&amp;$2:$2),B_MSK[[#This Row],[DB_ROW]]-1))</f>
        <v>96 LSN</v>
      </c>
      <c r="J430" s="5">
        <f ca="1">IF(B_MSK[[#This Row],[//]]="","",IF(INDEX(INDIRECT(DIR&amp;$2:$2),B_MSK[[#This Row],[//]])="","",INDEX(INDIRECT(DIR&amp;$2:$2),B_MSK[[#This Row],[//]])))</f>
        <v>2</v>
      </c>
      <c r="K430" s="5">
        <f ca="1">IF(B_MSK[[#This Row],[//]]="","",IF(INDEX(INDIRECT(DIR&amp;$2:$2),B_MSK[[#This Row],[//]])="","",INDEX(INDIRECT(DIR&amp;$2:$2),B_MSK[[#This Row],[//]])))</f>
        <v>192</v>
      </c>
      <c r="L430" s="5" t="str">
        <f ca="1">IF(B_MSK[[#This Row],[//]]="","",IF(INDEX(INDIRECT(DIR&amp;$2:$2),B_MSK[[#This Row],[//]])="","",INDEX(INDIRECT(DIR&amp;$2:$2),B_MSK[[#This Row],[//]])))</f>
        <v>LSN</v>
      </c>
      <c r="M430" s="13">
        <f ca="1">IF(B_MSK[[#This Row],[//]]="","",INDEX(INDIRECT(DIR&amp;$2:$2),B_MSK[[#This Row],[//]]))</f>
        <v>31500</v>
      </c>
      <c r="N430" s="13">
        <f ca="1">IF(OR(B_MSK[[#This Row],[//]]="",),"",INDEX(INDIRECT(DIR&amp;$2:$2),B_MSK[[#This Row],[//]]))</f>
        <v>3024000</v>
      </c>
      <c r="O430" s="3" t="str">
        <f ca="1">IF(B_MSK[[#This Row],[//]]="","",IF(INDEX(INDIRECT(DIR&amp;$2:$2),B_MSK[[#This Row],[//]])=0,"",INDEX(INDIRECT(DIR&amp;$2:$2),B_MSK[[#This Row],[//]])))</f>
        <v/>
      </c>
      <c r="P430" s="3" t="str">
        <f ca="1">IF(B_MSK[[#This Row],[//]]="","",IF(INDEX(INDIRECT(DIR&amp;$2:$2),B_MSK[[#This Row],[//]])=0,"",INDEX(INDIRECT(DIR&amp;$2:$2),B_MSK[[#This Row],[//]])))</f>
        <v/>
      </c>
      <c r="Q430" s="12">
        <f ca="1">IF(B_MSK[[#This Row],[//]]="","",INDEX(INDIRECT(DIR&amp;$2:$2),B_MSK[[#This Row],[//]]))</f>
        <v>6048000</v>
      </c>
      <c r="R43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3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30" s="37">
        <f ca="1">IF(B_MSK[[#This Row],[//]]="","",INDEX(INDIRECT(DIR&amp;$2:$2),B_MSK[[#This Row],[//]]))</f>
        <v>0</v>
      </c>
      <c r="U430" s="38">
        <f ca="1">IF(SUMIF(B_MSK[NAMA BARANG],B_MSK[[#This Row],[NAMA BARANG]],B_MSK[JMLH BRG])=0,"",SUMIF(B_MSK[NAMA BARANG],B_MSK[[#This Row],[NAMA BARANG]],B_MSK[C]))</f>
        <v>5</v>
      </c>
      <c r="V430" s="7" t="str">
        <f ca="1">IF(B_MSK[[#This Row],[//]]="","",INDEX(INDIRECT(DIR&amp;$2:$2),B_MSK[[#This Row],[//]]))</f>
        <v>GEL 1.0 TG340BI BIRU</v>
      </c>
      <c r="W430" s="7" t="str">
        <f ca="1">LOWER(SUBSTITUTE(SUBSTITUTE(SUBSTITUTE(SUBSTITUTE(SUBSTITUTE(SUBSTITUTE(SUBSTITUTE(SUBSTITUTE(SUBSTITUTE(B_MSK[[#This Row],[N.B.nota]]," ",""),"-",""),"(",""),")",""),".",""),",",""),"/",""),"""",""),"+",""))</f>
        <v>gel10tg340bibiru</v>
      </c>
      <c r="X430" s="5" t="str">
        <f ca="1">IF(B_MSK[[#This Row],[N.B.nota]]="","",IF(MATCH(B_MSK[[#This Row],[concat]],[2]!db[NB NOTA_C],0)&gt;0,"ada",0))</f>
        <v>ada</v>
      </c>
      <c r="Y430" s="5" t="str">
        <f ca="1">IF(B_MSK[[#This Row],[N.B.nota]]="","",ADDRESS(ROW(B_MSK[QB]),COLUMN(B_MSK[QB]))&amp;":"&amp;ADDRESS(ROW(),COLUMN(B_MSK[QB])))</f>
        <v>$D$4:$D$430</v>
      </c>
      <c r="Z430" s="5">
        <f ca="1">IF(B_MSK[[#This Row],[concat]]="","",MATCH(B_MSK[[#This Row],[concat]],[2]!db[NB NOTA_C],0)+1)</f>
        <v>712</v>
      </c>
      <c r="AA430" s="5" t="str">
        <f ca="1">IF(B_MSK[[#This Row],[//]]="","",HYPERLINK("[D:\kerja\BANK EXP\BARU\DB.XLSX]DB!e"&amp;B_MSK[[#This Row],[DB_ROW]],"&gt;"))</f>
        <v>&gt;</v>
      </c>
      <c r="AB430" s="30" t="str">
        <f ca="1">MID(B_MSK[[#This Row],[/ STN_1]],FIND(" ",B_MSK[[#This Row],[/ STN_1]])+1,LEN(B_MSK[[#This Row],[/ STN_1]]))</f>
        <v>LSN</v>
      </c>
      <c r="AC430" s="11">
        <f ca="1">IF(B_MSK[[#This Row],[//]]="","",IF(B_MSK[[#This Row],[ JUMLAH ]]="","",IF(B_MSK[[#This Row],[C]]="",B_MSK[[#This Row],[HARGA CTN]]/B_MSK[[#This Row],[JMLH BRG]],B_MSK[[#This Row],[HARGA CTN]]/B_MSK[[#This Row],[A_1]])))</f>
        <v>31500</v>
      </c>
      <c r="AD4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3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2625</v>
      </c>
      <c r="AF43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30" s="15" t="str">
        <f ca="1">IF(B_MSK[[#This Row],[HARGA_2]]="","",IF(MID(B_MSK[[#This Row],[/ STN_2]],FIND(" ",B_MSK[[#This Row],[/ STN_2]])+1,LEN(B_MSK[[#This Row],[/ STN_2]]))="LSN",B_MSK[[#This Row],[HARGA_2]]/12,""))</f>
        <v/>
      </c>
      <c r="AH430" s="7" t="str">
        <f ca="1">IF(B_MSK[[#This Row],[HARGA_3]]="","","/ "&amp;"PCS")</f>
        <v/>
      </c>
      <c r="AI430" s="15">
        <f ca="1">IF(B_MSK[[#This Row],[HARGA_3]]="",IF(B_MSK[[#This Row],[HARGA_2]]="",IF(B_MSK[[#This Row],[HARGA_1]]="","",B_MSK[[#This Row],[HARGA_1]]),B_MSK[[#This Row],[HARGA_2]]),B_MSK[[#This Row],[HARGA_3]])</f>
        <v>2625</v>
      </c>
      <c r="AJ43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30" s="5" t="str">
        <f ca="1">IF(B_MSK[[#This Row],[//]]="","",SUBSTITUTE(SUBSTITUTE(SUBSTITUTE(B_MSK[[#This Row],[QTY/ CTN]]," ","_",2),"(",""),")","")&amp;"_")</f>
        <v>96 LSN_</v>
      </c>
      <c r="AL430" s="5">
        <f ca="1">IF(B_MSK[[#This Row],[A_B]]="","",SEARCH("_",B_MSK[[#This Row],[A_B]]))</f>
        <v>7</v>
      </c>
      <c r="AM430" s="5">
        <f ca="1">IF(B_MSK[[#This Row],[A_B]]="","",LEN(B_MSK[[#This Row],[A_B]]))</f>
        <v>7</v>
      </c>
      <c r="AN430" s="5" t="str">
        <f ca="1">IF(B_MSK[[#This Row],[A_B]]="","",LEFT(B_MSK[[#This Row],[QTY/ CTN]],B_MSK[[#This Row],[A_B_1]]))</f>
        <v>96 LSN</v>
      </c>
      <c r="AO430" s="5" t="str">
        <f ca="1">IF(B_MSK[[#This Row],[A_B]]="","",LEFT(B_MSK[[#This Row],[A_]],SEARCH(" ",B_MSK[[#This Row],[A_]])-1))</f>
        <v>96</v>
      </c>
      <c r="AP430" s="5" t="str">
        <f ca="1">IF(B_MSK[[#This Row],[A_B]]="","",RIGHT(B_MSK[[#This Row],[A_]],LEN(B_MSK[[#This Row],[A_]])-SEARCH(" ",B_MSK[[#This Row],[A_]])))</f>
        <v>LSN</v>
      </c>
      <c r="AQ4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30" s="5" t="str">
        <f ca="1">IF(B_MSK[[#This Row],[B_]]="","",LEFT(B_MSK[[#This Row],[B_]],SEARCH(" ",B_MSK[[#This Row],[B_]])))</f>
        <v xml:space="preserve">12 </v>
      </c>
      <c r="AS430" s="5" t="str">
        <f ca="1">IF(B_MSK[[#This Row],[B_]]="","",RIGHT(B_MSK[[#This Row],[B_]],LEN(B_MSK[[#This Row],[B_]])-SEARCH(" ",B_MSK[[#This Row],[B_]])))</f>
        <v>PCS</v>
      </c>
      <c r="AT430" s="5" t="str">
        <f ca="1">IF(B_MSK[[#This Row],[B_2]]="LSN",12,"")</f>
        <v/>
      </c>
      <c r="AU430" s="5" t="str">
        <f ca="1">IF(B_MSK[[#This Row],[C_1]]="","","PCS")</f>
        <v/>
      </c>
      <c r="AV430" s="5">
        <f ca="1">IF(B_MSK[[#This Row],[A_1]]="","",B_MSK[[#This Row],[A_1]]*IF(B_MSK[[#This Row],[B_1]]="",1,B_MSK[[#This Row],[B_1]])*IF(B_MSK[[#This Row],[C_1]]="",1,B_MSK[[#This Row],[C_1]]))</f>
        <v>1152</v>
      </c>
      <c r="AW430" s="5" t="str">
        <f ca="1">IF(B_MSK[[#This Row],[C_2]]="",IF(B_MSK[[#This Row],[B_2]]="",IF(B_MSK[[#This Row],[A_2]]="","",B_MSK[[#This Row],[A_2]]),B_MSK[[#This Row],[B_2]]),B_MSK[[#This Row],[C_2]])</f>
        <v>PCS</v>
      </c>
      <c r="AX430" s="2">
        <f ca="1">IF(ISNUMBER(B_MSK[[#This Row],[TANGGAL DATANG]]),B_MSK[[#This Row],[TANGGAL DATANG]],AX429)</f>
        <v>44940</v>
      </c>
      <c r="AY430" s="5" t="e">
        <f ca="1">IF(B_MSK[[#This Row],[DB_ROW]]="","",INDEX([3]!db[JENIS],B_MSK[[#This Row],[DB_ROW]]-1))</f>
        <v>#REF!</v>
      </c>
      <c r="AZ430" s="5">
        <f ca="1">IF(B_MSK[[#This Row],[A_1]]="","",B_MSK[[#This Row],[A_1]])*1</f>
        <v>96</v>
      </c>
      <c r="BA430" s="5" t="str">
        <f ca="1">IF(B_MSK[[#This Row],[//]]="","",INDEX(INDIRECT(DIR&amp;$2:$2),B_MSK[[#This Row],[//]]))</f>
        <v>UNTANA</v>
      </c>
      <c r="BB430" s="5" t="str">
        <f ca="1">CONCATENATE(B_MSK[[#This Row],[concat]],B_MSK[[#This Row],[HARGA_X]],B_MSK[[#This Row],[SAT]])</f>
        <v>gel10tg340bibiru2625LSN</v>
      </c>
    </row>
    <row r="431" spans="1:54" x14ac:dyDescent="0.25">
      <c r="A431" s="6" t="s">
        <v>128</v>
      </c>
      <c r="B431" s="5" t="str">
        <f ca="1">IF(B_MSK[[#This Row],[N_ID]]="","",INDEX(INDIRECT(DIR&amp;$2:$2),MATCH(B_MSK[[#This Row],[N_ID]],INDIRECT(DIR&amp;"!NOTA[ID_P]"),0)))</f>
        <v/>
      </c>
      <c r="C431" s="5" t="str">
        <f ca="1">IF(B_MSK[[#This Row],[//]]="","",HYPERLINK("["&amp;SUBSTITUTE(DIR,"'","")&amp;"]NOTA!D"&amp;B_MSK[[#This Row],[//]]+2,"&gt;"))</f>
        <v/>
      </c>
      <c r="D431" s="5" t="str">
        <f ca="1">IF(B_MSK[[#This Row],[N_ID]]="","",COUNTIF(INDIRECT(DIR&amp;"!NOTA[ID_H]"),B_MSK[[#This Row],[ID NOTA]]))</f>
        <v/>
      </c>
      <c r="E4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1" s="7" t="str">
        <f ca="1">IF(B_MSK[[#This Row],[stt]]="ada",INDEX([2]!db[NB BM],B_MSK[DB_ROW]-1),"")</f>
        <v/>
      </c>
      <c r="H431" s="7" t="str">
        <f ca="1">IF(B_MSK[[#This Row],[//]]="","",INDEX(INDIRECT(DIR&amp;$2:$2),B_MSK[[#This Row],[//]]))</f>
        <v/>
      </c>
      <c r="I431" s="27" t="str">
        <f ca="1">IF(B_MSK[[#This Row],[//]]="","",INDEX(INDIRECT(DB_PATH&amp;$2:$2),B_MSK[[#This Row],[DB_ROW]]-1))</f>
        <v/>
      </c>
      <c r="J431" s="5" t="str">
        <f ca="1">IF(B_MSK[[#This Row],[//]]="","",IF(INDEX(INDIRECT(DIR&amp;$2:$2),B_MSK[[#This Row],[//]])="","",INDEX(INDIRECT(DIR&amp;$2:$2),B_MSK[[#This Row],[//]])))</f>
        <v/>
      </c>
      <c r="K431" s="5" t="str">
        <f ca="1">IF(B_MSK[[#This Row],[//]]="","",IF(INDEX(INDIRECT(DIR&amp;$2:$2),B_MSK[[#This Row],[//]])="","",INDEX(INDIRECT(DIR&amp;$2:$2),B_MSK[[#This Row],[//]])))</f>
        <v/>
      </c>
      <c r="L431" s="5" t="str">
        <f ca="1">IF(B_MSK[[#This Row],[//]]="","",IF(INDEX(INDIRECT(DIR&amp;$2:$2),B_MSK[[#This Row],[//]])="","",INDEX(INDIRECT(DIR&amp;$2:$2),B_MSK[[#This Row],[//]])))</f>
        <v/>
      </c>
      <c r="M431" s="13" t="str">
        <f ca="1">IF(B_MSK[[#This Row],[//]]="","",INDEX(INDIRECT(DIR&amp;$2:$2),B_MSK[[#This Row],[//]]))</f>
        <v/>
      </c>
      <c r="N431" s="13" t="str">
        <f ca="1">IF(OR(B_MSK[[#This Row],[//]]="",),"",INDEX(INDIRECT(DIR&amp;$2:$2),B_MSK[[#This Row],[//]]))</f>
        <v/>
      </c>
      <c r="O431" s="3" t="str">
        <f ca="1">IF(B_MSK[[#This Row],[//]]="","",IF(INDEX(INDIRECT(DIR&amp;$2:$2),B_MSK[[#This Row],[//]])=0,"",INDEX(INDIRECT(DIR&amp;$2:$2),B_MSK[[#This Row],[//]])))</f>
        <v/>
      </c>
      <c r="P431" s="3" t="str">
        <f ca="1">IF(B_MSK[[#This Row],[//]]="","",IF(INDEX(INDIRECT(DIR&amp;$2:$2),B_MSK[[#This Row],[//]])=0,"",INDEX(INDIRECT(DIR&amp;$2:$2),B_MSK[[#This Row],[//]])))</f>
        <v/>
      </c>
      <c r="Q431" s="12" t="str">
        <f ca="1">IF(B_MSK[[#This Row],[//]]="","",INDEX(INDIRECT(DIR&amp;$2:$2),B_MSK[[#This Row],[//]]))</f>
        <v/>
      </c>
      <c r="R4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1" s="37" t="str">
        <f ca="1">IF(B_MSK[[#This Row],[//]]="","",INDEX(INDIRECT(DIR&amp;$2:$2),B_MSK[[#This Row],[//]]))</f>
        <v/>
      </c>
      <c r="U431" s="38" t="str">
        <f ca="1">IF(SUMIF(B_MSK[NAMA BARANG],B_MSK[[#This Row],[NAMA BARANG]],B_MSK[JMLH BRG])=0,"",SUMIF(B_MSK[NAMA BARANG],B_MSK[[#This Row],[NAMA BARANG]],B_MSK[C]))</f>
        <v/>
      </c>
      <c r="V431" s="7" t="str">
        <f ca="1">IF(B_MSK[[#This Row],[//]]="","",INDEX(INDIRECT(DIR&amp;$2:$2),B_MSK[[#This Row],[//]]))</f>
        <v/>
      </c>
      <c r="W4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1" s="5" t="str">
        <f ca="1">IF(B_MSK[[#This Row],[N.B.nota]]="","",IF(MATCH(B_MSK[[#This Row],[concat]],[2]!db[NB NOTA_C],0)&gt;0,"ada",0))</f>
        <v/>
      </c>
      <c r="Y431" s="5" t="str">
        <f ca="1">IF(B_MSK[[#This Row],[N.B.nota]]="","",ADDRESS(ROW(B_MSK[QB]),COLUMN(B_MSK[QB]))&amp;":"&amp;ADDRESS(ROW(),COLUMN(B_MSK[QB])))</f>
        <v/>
      </c>
      <c r="Z431" s="5" t="str">
        <f ca="1">IF(B_MSK[[#This Row],[concat]]="","",MATCH(B_MSK[[#This Row],[concat]],[2]!db[NB NOTA_C],0)+1)</f>
        <v/>
      </c>
      <c r="AA431" s="5" t="str">
        <f ca="1">IF(B_MSK[[#This Row],[//]]="","",HYPERLINK("[D:\kerja\BANK EXP\BARU\DB.XLSX]DB!e"&amp;B_MSK[[#This Row],[DB_ROW]],"&gt;"))</f>
        <v/>
      </c>
      <c r="AB431" s="30" t="e">
        <f ca="1">MID(B_MSK[[#This Row],[/ STN_1]],FIND(" ",B_MSK[[#This Row],[/ STN_1]])+1,LEN(B_MSK[[#This Row],[/ STN_1]]))</f>
        <v>#VALUE!</v>
      </c>
      <c r="AC4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1" s="15" t="str">
        <f ca="1">IF(B_MSK[[#This Row],[HARGA_2]]="","",IF(MID(B_MSK[[#This Row],[/ STN_2]],FIND(" ",B_MSK[[#This Row],[/ STN_2]])+1,LEN(B_MSK[[#This Row],[/ STN_2]]))="LSN",B_MSK[[#This Row],[HARGA_2]]/12,""))</f>
        <v/>
      </c>
      <c r="AH431" s="7" t="str">
        <f ca="1">IF(B_MSK[[#This Row],[HARGA_3]]="","","/ "&amp;"PCS")</f>
        <v/>
      </c>
      <c r="AI431" s="15" t="str">
        <f ca="1">IF(B_MSK[[#This Row],[HARGA_3]]="",IF(B_MSK[[#This Row],[HARGA_2]]="",IF(B_MSK[[#This Row],[HARGA_1]]="","",B_MSK[[#This Row],[HARGA_1]]),B_MSK[[#This Row],[HARGA_2]]),B_MSK[[#This Row],[HARGA_3]])</f>
        <v/>
      </c>
      <c r="AJ431" s="15" t="str">
        <f ca="1">IF(B_MSK[[#This Row],[/ STN_3]]="",IF(B_MSK[[#This Row],[/ STN_2]]="",IF(B_MSK[[#This Row],[/ STN_1]]="","",B_MSK[[#This Row],[/ STN_1]]),B_MSK[[#This Row],[/ STN_2]]),B_MSK[[#This Row],[/ STN_3]])</f>
        <v/>
      </c>
      <c r="AK431" s="5" t="str">
        <f ca="1">IF(B_MSK[[#This Row],[//]]="","",SUBSTITUTE(SUBSTITUTE(SUBSTITUTE(B_MSK[[#This Row],[QTY/ CTN]]," ","_",2),"(",""),")","")&amp;"_")</f>
        <v/>
      </c>
      <c r="AL431" s="5" t="str">
        <f ca="1">IF(B_MSK[[#This Row],[A_B]]="","",SEARCH("_",B_MSK[[#This Row],[A_B]]))</f>
        <v/>
      </c>
      <c r="AM431" s="5" t="str">
        <f ca="1">IF(B_MSK[[#This Row],[A_B]]="","",LEN(B_MSK[[#This Row],[A_B]]))</f>
        <v/>
      </c>
      <c r="AN431" s="5" t="str">
        <f ca="1">IF(B_MSK[[#This Row],[A_B]]="","",LEFT(B_MSK[[#This Row],[QTY/ CTN]],B_MSK[[#This Row],[A_B_1]]))</f>
        <v/>
      </c>
      <c r="AO431" s="5" t="str">
        <f ca="1">IF(B_MSK[[#This Row],[A_B]]="","",LEFT(B_MSK[[#This Row],[A_]],SEARCH(" ",B_MSK[[#This Row],[A_]])-1))</f>
        <v/>
      </c>
      <c r="AP431" s="5" t="str">
        <f ca="1">IF(B_MSK[[#This Row],[A_B]]="","",RIGHT(B_MSK[[#This Row],[A_]],LEN(B_MSK[[#This Row],[A_]])-SEARCH(" ",B_MSK[[#This Row],[A_]])))</f>
        <v/>
      </c>
      <c r="AQ4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1" s="5" t="str">
        <f ca="1">IF(B_MSK[[#This Row],[B_]]="","",LEFT(B_MSK[[#This Row],[B_]],SEARCH(" ",B_MSK[[#This Row],[B_]])))</f>
        <v/>
      </c>
      <c r="AS431" s="5" t="str">
        <f ca="1">IF(B_MSK[[#This Row],[B_]]="","",RIGHT(B_MSK[[#This Row],[B_]],LEN(B_MSK[[#This Row],[B_]])-SEARCH(" ",B_MSK[[#This Row],[B_]])))</f>
        <v/>
      </c>
      <c r="AT431" s="5" t="str">
        <f ca="1">IF(B_MSK[[#This Row],[B_2]]="LSN",12,"")</f>
        <v/>
      </c>
      <c r="AU431" s="5" t="str">
        <f ca="1">IF(B_MSK[[#This Row],[C_1]]="","","PCS")</f>
        <v/>
      </c>
      <c r="AV431" s="5" t="str">
        <f ca="1">IF(B_MSK[[#This Row],[A_1]]="","",B_MSK[[#This Row],[A_1]]*IF(B_MSK[[#This Row],[B_1]]="",1,B_MSK[[#This Row],[B_1]])*IF(B_MSK[[#This Row],[C_1]]="",1,B_MSK[[#This Row],[C_1]]))</f>
        <v/>
      </c>
      <c r="AW431" s="5" t="str">
        <f ca="1">IF(B_MSK[[#This Row],[C_2]]="",IF(B_MSK[[#This Row],[B_2]]="",IF(B_MSK[[#This Row],[A_2]]="","",B_MSK[[#This Row],[A_2]]),B_MSK[[#This Row],[B_2]]),B_MSK[[#This Row],[C_2]])</f>
        <v/>
      </c>
      <c r="AX431" s="2">
        <f ca="1">IF(ISNUMBER(B_MSK[[#This Row],[TANGGAL DATANG]]),B_MSK[[#This Row],[TANGGAL DATANG]],AX430)</f>
        <v>44940</v>
      </c>
      <c r="AY431" s="5" t="str">
        <f ca="1">IF(B_MSK[[#This Row],[DB_ROW]]="","",INDEX([3]!db[JENIS],B_MSK[[#This Row],[DB_ROW]]-1))</f>
        <v/>
      </c>
      <c r="AZ431" s="5" t="e">
        <f ca="1">IF(B_MSK[[#This Row],[A_1]]="","",B_MSK[[#This Row],[A_1]])*1</f>
        <v>#VALUE!</v>
      </c>
      <c r="BA431" s="5" t="str">
        <f ca="1">IF(B_MSK[[#This Row],[//]]="","",INDEX(INDIRECT(DIR&amp;$2:$2),B_MSK[[#This Row],[//]]))</f>
        <v/>
      </c>
      <c r="BB431" s="5" t="str">
        <f ca="1">CONCATENATE(B_MSK[[#This Row],[concat]],B_MSK[[#This Row],[HARGA_X]],B_MSK[[#This Row],[SAT]])</f>
        <v/>
      </c>
    </row>
    <row r="432" spans="1:54" x14ac:dyDescent="0.25">
      <c r="A432" s="6" t="s">
        <v>291</v>
      </c>
      <c r="B432" s="5">
        <f ca="1">IF(B_MSK[[#This Row],[N_ID]]="","",INDEX(INDIRECT(DIR&amp;$2:$2),MATCH(B_MSK[[#This Row],[N_ID]],INDIRECT(DIR&amp;"!NOTA[ID_P]"),0)))</f>
        <v>79</v>
      </c>
      <c r="C432" s="5" t="str">
        <f ca="1">IF(B_MSK[[#This Row],[//]]="","",HYPERLINK("["&amp;SUBSTITUTE(DIR,"'","")&amp;"]NOTA!D"&amp;B_MSK[[#This Row],[//]]+2,"&gt;"))</f>
        <v>&gt;</v>
      </c>
      <c r="D432" s="5">
        <f ca="1">IF(B_MSK[[#This Row],[N_ID]]="","",COUNTIF(INDIRECT(DIR&amp;"!NOTA[ID_H]"),B_MSK[[#This Row],[ID NOTA]]))</f>
        <v>2</v>
      </c>
      <c r="E4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429</v>
      </c>
      <c r="F4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2" s="7" t="str">
        <f ca="1">IF(B_MSK[[#This Row],[stt]]="ada",INDEX([2]!db[NB BM],B_MSK[DB_ROW]-1),"")</f>
        <v>Map Clear holder AC-105 putih</v>
      </c>
      <c r="H432" s="7" t="str">
        <f ca="1">IF(B_MSK[[#This Row],[//]]="","",INDEX(INDIRECT(DIR&amp;$2:$2),B_MSK[[#This Row],[//]]))</f>
        <v>GRAFINDO</v>
      </c>
      <c r="I432" s="27" t="str">
        <f ca="1">IF(B_MSK[[#This Row],[//]]="","",INDEX(INDIRECT(DB_PATH&amp;$2:$2),B_MSK[[#This Row],[DB_ROW]]-1))</f>
        <v>60 LSN</v>
      </c>
      <c r="J432" s="5">
        <f ca="1">IF(B_MSK[[#This Row],[//]]="","",IF(INDEX(INDIRECT(DIR&amp;$2:$2),B_MSK[[#This Row],[//]])="","",INDEX(INDIRECT(DIR&amp;$2:$2),B_MSK[[#This Row],[//]])))</f>
        <v>30</v>
      </c>
      <c r="K432" s="5" t="str">
        <f ca="1">IF(B_MSK[[#This Row],[//]]="","",IF(INDEX(INDIRECT(DIR&amp;$2:$2),B_MSK[[#This Row],[//]])="","",INDEX(INDIRECT(DIR&amp;$2:$2),B_MSK[[#This Row],[//]])))</f>
        <v/>
      </c>
      <c r="L432" s="5" t="str">
        <f ca="1">IF(B_MSK[[#This Row],[//]]="","",IF(INDEX(INDIRECT(DIR&amp;$2:$2),B_MSK[[#This Row],[//]])="","",INDEX(INDIRECT(DIR&amp;$2:$2),B_MSK[[#This Row],[//]])))</f>
        <v/>
      </c>
      <c r="M432" s="13">
        <f ca="1">IF(B_MSK[[#This Row],[//]]="","",INDEX(INDIRECT(DIR&amp;$2:$2),B_MSK[[#This Row],[//]]))</f>
        <v>0</v>
      </c>
      <c r="N432" s="13">
        <f ca="1">IF(OR(B_MSK[[#This Row],[//]]="",),"",INDEX(INDIRECT(DIR&amp;$2:$2),B_MSK[[#This Row],[//]]))</f>
        <v>0</v>
      </c>
      <c r="O432" s="3" t="str">
        <f ca="1">IF(B_MSK[[#This Row],[//]]="","",IF(INDEX(INDIRECT(DIR&amp;$2:$2),B_MSK[[#This Row],[//]])=0,"",INDEX(INDIRECT(DIR&amp;$2:$2),B_MSK[[#This Row],[//]])))</f>
        <v/>
      </c>
      <c r="P432" s="3" t="str">
        <f ca="1">IF(B_MSK[[#This Row],[//]]="","",IF(INDEX(INDIRECT(DIR&amp;$2:$2),B_MSK[[#This Row],[//]])=0,"",INDEX(INDIRECT(DIR&amp;$2:$2),B_MSK[[#This Row],[//]])))</f>
        <v/>
      </c>
      <c r="Q432" s="12" t="str">
        <f ca="1">IF(B_MSK[[#This Row],[//]]="","",INDEX(INDIRECT(DIR&amp;$2:$2),B_MSK[[#This Row],[//]]))</f>
        <v/>
      </c>
      <c r="R4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2" s="37" t="str">
        <f ca="1">IF(B_MSK[[#This Row],[//]]="","",INDEX(INDIRECT(DIR&amp;$2:$2),B_MSK[[#This Row],[//]]))</f>
        <v>SURAT JALAN</v>
      </c>
      <c r="U432" s="38" t="str">
        <f ca="1">IF(SUMIF(B_MSK[NAMA BARANG],B_MSK[[#This Row],[NAMA BARANG]],B_MSK[JMLH BRG])=0,"",SUMIF(B_MSK[NAMA BARANG],B_MSK[[#This Row],[NAMA BARANG]],B_MSK[C]))</f>
        <v/>
      </c>
      <c r="V432" s="7" t="str">
        <f ca="1">IF(B_MSK[[#This Row],[//]]="","",INDEX(INDIRECT(DIR&amp;$2:$2),B_MSK[[#This Row],[//]]))</f>
        <v>CLEAR HOLDER AC-105 PUTIH</v>
      </c>
      <c r="W432" s="7" t="str">
        <f ca="1">LOWER(SUBSTITUTE(SUBSTITUTE(SUBSTITUTE(SUBSTITUTE(SUBSTITUTE(SUBSTITUTE(SUBSTITUTE(SUBSTITUTE(SUBSTITUTE(B_MSK[[#This Row],[N.B.nota]]," ",""),"-",""),"(",""),")",""),".",""),",",""),"/",""),"""",""),"+",""))</f>
        <v>clearholderac105putih</v>
      </c>
      <c r="X432" s="5" t="str">
        <f ca="1">IF(B_MSK[[#This Row],[N.B.nota]]="","",IF(MATCH(B_MSK[[#This Row],[concat]],[2]!db[NB NOTA_C],0)&gt;0,"ada",0))</f>
        <v>ada</v>
      </c>
      <c r="Y432" s="5" t="str">
        <f ca="1">IF(B_MSK[[#This Row],[N.B.nota]]="","",ADDRESS(ROW(B_MSK[QB]),COLUMN(B_MSK[QB]))&amp;":"&amp;ADDRESS(ROW(),COLUMN(B_MSK[QB])))</f>
        <v>$D$4:$D$432</v>
      </c>
      <c r="Z432" s="5">
        <f ca="1">IF(B_MSK[[#This Row],[concat]]="","",MATCH(B_MSK[[#This Row],[concat]],[2]!db[NB NOTA_C],0)+1)</f>
        <v>458</v>
      </c>
      <c r="AA432" s="5" t="str">
        <f ca="1">IF(B_MSK[[#This Row],[//]]="","",HYPERLINK("[D:\kerja\BANK EXP\BARU\DB.XLSX]DB!e"&amp;B_MSK[[#This Row],[DB_ROW]],"&gt;"))</f>
        <v>&gt;</v>
      </c>
      <c r="AB432" s="30" t="e">
        <f ca="1">MID(B_MSK[[#This Row],[/ STN_1]],FIND(" ",B_MSK[[#This Row],[/ STN_1]])+1,LEN(B_MSK[[#This Row],[/ STN_1]]))</f>
        <v>#VALUE!</v>
      </c>
      <c r="AC4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2" s="15" t="str">
        <f ca="1">IF(B_MSK[[#This Row],[HARGA_2]]="","",IF(MID(B_MSK[[#This Row],[/ STN_2]],FIND(" ",B_MSK[[#This Row],[/ STN_2]])+1,LEN(B_MSK[[#This Row],[/ STN_2]]))="LSN",B_MSK[[#This Row],[HARGA_2]]/12,""))</f>
        <v/>
      </c>
      <c r="AH432" s="7" t="str">
        <f ca="1">IF(B_MSK[[#This Row],[HARGA_3]]="","","/ "&amp;"PCS")</f>
        <v/>
      </c>
      <c r="AI432" s="15" t="str">
        <f ca="1">IF(B_MSK[[#This Row],[HARGA_3]]="",IF(B_MSK[[#This Row],[HARGA_2]]="",IF(B_MSK[[#This Row],[HARGA_1]]="","",B_MSK[[#This Row],[HARGA_1]]),B_MSK[[#This Row],[HARGA_2]]),B_MSK[[#This Row],[HARGA_3]])</f>
        <v/>
      </c>
      <c r="AJ432" s="15" t="str">
        <f ca="1">IF(B_MSK[[#This Row],[/ STN_3]]="",IF(B_MSK[[#This Row],[/ STN_2]]="",IF(B_MSK[[#This Row],[/ STN_1]]="","",B_MSK[[#This Row],[/ STN_1]]),B_MSK[[#This Row],[/ STN_2]]),B_MSK[[#This Row],[/ STN_3]])</f>
        <v/>
      </c>
      <c r="AK432" s="5" t="str">
        <f ca="1">IF(B_MSK[[#This Row],[//]]="","",SUBSTITUTE(SUBSTITUTE(SUBSTITUTE(B_MSK[[#This Row],[QTY/ CTN]]," ","_",2),"(",""),")","")&amp;"_")</f>
        <v>60 LSN_</v>
      </c>
      <c r="AL432" s="5">
        <f ca="1">IF(B_MSK[[#This Row],[A_B]]="","",SEARCH("_",B_MSK[[#This Row],[A_B]]))</f>
        <v>7</v>
      </c>
      <c r="AM432" s="5">
        <f ca="1">IF(B_MSK[[#This Row],[A_B]]="","",LEN(B_MSK[[#This Row],[A_B]]))</f>
        <v>7</v>
      </c>
      <c r="AN432" s="5" t="str">
        <f ca="1">IF(B_MSK[[#This Row],[A_B]]="","",LEFT(B_MSK[[#This Row],[QTY/ CTN]],B_MSK[[#This Row],[A_B_1]]))</f>
        <v>60 LSN</v>
      </c>
      <c r="AO432" s="5" t="str">
        <f ca="1">IF(B_MSK[[#This Row],[A_B]]="","",LEFT(B_MSK[[#This Row],[A_]],SEARCH(" ",B_MSK[[#This Row],[A_]])-1))</f>
        <v>60</v>
      </c>
      <c r="AP432" s="5" t="str">
        <f ca="1">IF(B_MSK[[#This Row],[A_B]]="","",RIGHT(B_MSK[[#This Row],[A_]],LEN(B_MSK[[#This Row],[A_]])-SEARCH(" ",B_MSK[[#This Row],[A_]])))</f>
        <v>LSN</v>
      </c>
      <c r="AQ4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32" s="5" t="str">
        <f ca="1">IF(B_MSK[[#This Row],[B_]]="","",LEFT(B_MSK[[#This Row],[B_]],SEARCH(" ",B_MSK[[#This Row],[B_]])))</f>
        <v xml:space="preserve">12 </v>
      </c>
      <c r="AS432" s="5" t="str">
        <f ca="1">IF(B_MSK[[#This Row],[B_]]="","",RIGHT(B_MSK[[#This Row],[B_]],LEN(B_MSK[[#This Row],[B_]])-SEARCH(" ",B_MSK[[#This Row],[B_]])))</f>
        <v>PCS</v>
      </c>
      <c r="AT432" s="5" t="str">
        <f ca="1">IF(B_MSK[[#This Row],[B_2]]="LSN",12,"")</f>
        <v/>
      </c>
      <c r="AU432" s="5" t="str">
        <f ca="1">IF(B_MSK[[#This Row],[C_1]]="","","PCS")</f>
        <v/>
      </c>
      <c r="AV432" s="5">
        <f ca="1">IF(B_MSK[[#This Row],[A_1]]="","",B_MSK[[#This Row],[A_1]]*IF(B_MSK[[#This Row],[B_1]]="",1,B_MSK[[#This Row],[B_1]])*IF(B_MSK[[#This Row],[C_1]]="",1,B_MSK[[#This Row],[C_1]]))</f>
        <v>720</v>
      </c>
      <c r="AW432" s="5" t="str">
        <f ca="1">IF(B_MSK[[#This Row],[C_2]]="",IF(B_MSK[[#This Row],[B_2]]="",IF(B_MSK[[#This Row],[A_2]]="","",B_MSK[[#This Row],[A_2]]),B_MSK[[#This Row],[B_2]]),B_MSK[[#This Row],[C_2]])</f>
        <v>PCS</v>
      </c>
      <c r="AX432" s="2">
        <f ca="1">IF(ISNUMBER(B_MSK[[#This Row],[TANGGAL DATANG]]),B_MSK[[#This Row],[TANGGAL DATANG]],AX431)</f>
        <v>44940</v>
      </c>
      <c r="AY432" s="5" t="e">
        <f ca="1">IF(B_MSK[[#This Row],[DB_ROW]]="","",INDEX([3]!db[JENIS],B_MSK[[#This Row],[DB_ROW]]-1))</f>
        <v>#REF!</v>
      </c>
      <c r="AZ432" s="5">
        <f ca="1">IF(B_MSK[[#This Row],[A_1]]="","",B_MSK[[#This Row],[A_1]])*1</f>
        <v>60</v>
      </c>
      <c r="BA432" s="5" t="str">
        <f ca="1">IF(B_MSK[[#This Row],[//]]="","",INDEX(INDIRECT(DIR&amp;$2:$2),B_MSK[[#This Row],[//]]))</f>
        <v>UNTANA</v>
      </c>
      <c r="BB432" s="5" t="str">
        <f ca="1">CONCATENATE(B_MSK[[#This Row],[concat]],B_MSK[[#This Row],[HARGA_X]],B_MSK[[#This Row],[SAT]])</f>
        <v>clearholderac105putih</v>
      </c>
    </row>
    <row r="433" spans="1:54" x14ac:dyDescent="0.25">
      <c r="A433" s="6" t="s">
        <v>128</v>
      </c>
      <c r="B433" s="5" t="str">
        <f ca="1">IF(B_MSK[[#This Row],[N_ID]]="","",INDEX(INDIRECT(DIR&amp;$2:$2),MATCH(B_MSK[[#This Row],[N_ID]],INDIRECT(DIR&amp;"!NOTA[ID_P]"),0)))</f>
        <v/>
      </c>
      <c r="C433" s="5" t="str">
        <f ca="1">IF(B_MSK[[#This Row],[//]]="","",HYPERLINK("["&amp;SUBSTITUTE(DIR,"'","")&amp;"]NOTA!D"&amp;B_MSK[[#This Row],[//]]+2,"&gt;"))</f>
        <v>&gt;</v>
      </c>
      <c r="D433" s="5" t="str">
        <f ca="1">IF(B_MSK[[#This Row],[N_ID]]="","",COUNTIF(INDIRECT(DIR&amp;"!NOTA[ID_H]"),B_MSK[[#This Row],[ID NOTA]]))</f>
        <v/>
      </c>
      <c r="E4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430</v>
      </c>
      <c r="F4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3" s="7" t="str">
        <f ca="1">IF(B_MSK[[#This Row],[stt]]="ada",INDEX([2]!db[NB BM],B_MSK[DB_ROW]-1),"")</f>
        <v>Map Clear holder AC-105 putih</v>
      </c>
      <c r="H433" s="7" t="str">
        <f ca="1">IF(B_MSK[[#This Row],[//]]="","",INDEX(INDIRECT(DIR&amp;$2:$2),B_MSK[[#This Row],[//]]))</f>
        <v>GRAFINDO</v>
      </c>
      <c r="I433" s="27" t="str">
        <f ca="1">IF(B_MSK[[#This Row],[//]]="","",INDEX(INDIRECT(DB_PATH&amp;$2:$2),B_MSK[[#This Row],[DB_ROW]]-1))</f>
        <v>60 LSN</v>
      </c>
      <c r="J433" s="5">
        <f ca="1">IF(B_MSK[[#This Row],[//]]="","",IF(INDEX(INDIRECT(DIR&amp;$2:$2),B_MSK[[#This Row],[//]])="","",INDEX(INDIRECT(DIR&amp;$2:$2),B_MSK[[#This Row],[//]])))</f>
        <v>3</v>
      </c>
      <c r="K433" s="5" t="str">
        <f ca="1">IF(B_MSK[[#This Row],[//]]="","",IF(INDEX(INDIRECT(DIR&amp;$2:$2),B_MSK[[#This Row],[//]])="","",INDEX(INDIRECT(DIR&amp;$2:$2),B_MSK[[#This Row],[//]])))</f>
        <v/>
      </c>
      <c r="L433" s="5" t="str">
        <f ca="1">IF(B_MSK[[#This Row],[//]]="","",IF(INDEX(INDIRECT(DIR&amp;$2:$2),B_MSK[[#This Row],[//]])="","",INDEX(INDIRECT(DIR&amp;$2:$2),B_MSK[[#This Row],[//]])))</f>
        <v/>
      </c>
      <c r="M433" s="13">
        <f ca="1">IF(B_MSK[[#This Row],[//]]="","",INDEX(INDIRECT(DIR&amp;$2:$2),B_MSK[[#This Row],[//]]))</f>
        <v>0</v>
      </c>
      <c r="N433" s="13">
        <f ca="1">IF(OR(B_MSK[[#This Row],[//]]="",),"",INDEX(INDIRECT(DIR&amp;$2:$2),B_MSK[[#This Row],[//]]))</f>
        <v>0</v>
      </c>
      <c r="O433" s="3" t="str">
        <f ca="1">IF(B_MSK[[#This Row],[//]]="","",IF(INDEX(INDIRECT(DIR&amp;$2:$2),B_MSK[[#This Row],[//]])=0,"",INDEX(INDIRECT(DIR&amp;$2:$2),B_MSK[[#This Row],[//]])))</f>
        <v/>
      </c>
      <c r="P433" s="3" t="str">
        <f ca="1">IF(B_MSK[[#This Row],[//]]="","",IF(INDEX(INDIRECT(DIR&amp;$2:$2),B_MSK[[#This Row],[//]])=0,"",INDEX(INDIRECT(DIR&amp;$2:$2),B_MSK[[#This Row],[//]])))</f>
        <v/>
      </c>
      <c r="Q433" s="12" t="str">
        <f ca="1">IF(B_MSK[[#This Row],[//]]="","",INDEX(INDIRECT(DIR&amp;$2:$2),B_MSK[[#This Row],[//]]))</f>
        <v/>
      </c>
      <c r="R43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3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33" s="37" t="str">
        <f ca="1">IF(B_MSK[[#This Row],[//]]="","",INDEX(INDIRECT(DIR&amp;$2:$2),B_MSK[[#This Row],[//]]))</f>
        <v>SURAT JALAN</v>
      </c>
      <c r="U433" s="38" t="str">
        <f ca="1">IF(SUMIF(B_MSK[NAMA BARANG],B_MSK[[#This Row],[NAMA BARANG]],B_MSK[JMLH BRG])=0,"",SUMIF(B_MSK[NAMA BARANG],B_MSK[[#This Row],[NAMA BARANG]],B_MSK[C]))</f>
        <v/>
      </c>
      <c r="V433" s="7" t="str">
        <f ca="1">IF(B_MSK[[#This Row],[//]]="","",INDEX(INDIRECT(DIR&amp;$2:$2),B_MSK[[#This Row],[//]]))</f>
        <v>CLEAR HOLDER AC-105 PUTIH</v>
      </c>
      <c r="W433" s="7" t="str">
        <f ca="1">LOWER(SUBSTITUTE(SUBSTITUTE(SUBSTITUTE(SUBSTITUTE(SUBSTITUTE(SUBSTITUTE(SUBSTITUTE(SUBSTITUTE(SUBSTITUTE(B_MSK[[#This Row],[N.B.nota]]," ",""),"-",""),"(",""),")",""),".",""),",",""),"/",""),"""",""),"+",""))</f>
        <v>clearholderac105putih</v>
      </c>
      <c r="X433" s="5" t="str">
        <f ca="1">IF(B_MSK[[#This Row],[N.B.nota]]="","",IF(MATCH(B_MSK[[#This Row],[concat]],[2]!db[NB NOTA_C],0)&gt;0,"ada",0))</f>
        <v>ada</v>
      </c>
      <c r="Y433" s="5" t="str">
        <f ca="1">IF(B_MSK[[#This Row],[N.B.nota]]="","",ADDRESS(ROW(B_MSK[QB]),COLUMN(B_MSK[QB]))&amp;":"&amp;ADDRESS(ROW(),COLUMN(B_MSK[QB])))</f>
        <v>$D$4:$D$433</v>
      </c>
      <c r="Z433" s="5">
        <f ca="1">IF(B_MSK[[#This Row],[concat]]="","",MATCH(B_MSK[[#This Row],[concat]],[2]!db[NB NOTA_C],0)+1)</f>
        <v>458</v>
      </c>
      <c r="AA433" s="5" t="str">
        <f ca="1">IF(B_MSK[[#This Row],[//]]="","",HYPERLINK("[D:\kerja\BANK EXP\BARU\DB.XLSX]DB!e"&amp;B_MSK[[#This Row],[DB_ROW]],"&gt;"))</f>
        <v>&gt;</v>
      </c>
      <c r="AB433" s="30" t="e">
        <f ca="1">MID(B_MSK[[#This Row],[/ STN_1]],FIND(" ",B_MSK[[#This Row],[/ STN_1]])+1,LEN(B_MSK[[#This Row],[/ STN_1]]))</f>
        <v>#VALUE!</v>
      </c>
      <c r="AC4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3" s="15" t="str">
        <f ca="1">IF(B_MSK[[#This Row],[HARGA_2]]="","",IF(MID(B_MSK[[#This Row],[/ STN_2]],FIND(" ",B_MSK[[#This Row],[/ STN_2]])+1,LEN(B_MSK[[#This Row],[/ STN_2]]))="LSN",B_MSK[[#This Row],[HARGA_2]]/12,""))</f>
        <v/>
      </c>
      <c r="AH433" s="7" t="str">
        <f ca="1">IF(B_MSK[[#This Row],[HARGA_3]]="","","/ "&amp;"PCS")</f>
        <v/>
      </c>
      <c r="AI433" s="15" t="str">
        <f ca="1">IF(B_MSK[[#This Row],[HARGA_3]]="",IF(B_MSK[[#This Row],[HARGA_2]]="",IF(B_MSK[[#This Row],[HARGA_1]]="","",B_MSK[[#This Row],[HARGA_1]]),B_MSK[[#This Row],[HARGA_2]]),B_MSK[[#This Row],[HARGA_3]])</f>
        <v/>
      </c>
      <c r="AJ433" s="15" t="str">
        <f ca="1">IF(B_MSK[[#This Row],[/ STN_3]]="",IF(B_MSK[[#This Row],[/ STN_2]]="",IF(B_MSK[[#This Row],[/ STN_1]]="","",B_MSK[[#This Row],[/ STN_1]]),B_MSK[[#This Row],[/ STN_2]]),B_MSK[[#This Row],[/ STN_3]])</f>
        <v/>
      </c>
      <c r="AK433" s="5" t="str">
        <f ca="1">IF(B_MSK[[#This Row],[//]]="","",SUBSTITUTE(SUBSTITUTE(SUBSTITUTE(B_MSK[[#This Row],[QTY/ CTN]]," ","_",2),"(",""),")","")&amp;"_")</f>
        <v>60 LSN_</v>
      </c>
      <c r="AL433" s="5">
        <f ca="1">IF(B_MSK[[#This Row],[A_B]]="","",SEARCH("_",B_MSK[[#This Row],[A_B]]))</f>
        <v>7</v>
      </c>
      <c r="AM433" s="5">
        <f ca="1">IF(B_MSK[[#This Row],[A_B]]="","",LEN(B_MSK[[#This Row],[A_B]]))</f>
        <v>7</v>
      </c>
      <c r="AN433" s="5" t="str">
        <f ca="1">IF(B_MSK[[#This Row],[A_B]]="","",LEFT(B_MSK[[#This Row],[QTY/ CTN]],B_MSK[[#This Row],[A_B_1]]))</f>
        <v>60 LSN</v>
      </c>
      <c r="AO433" s="5" t="str">
        <f ca="1">IF(B_MSK[[#This Row],[A_B]]="","",LEFT(B_MSK[[#This Row],[A_]],SEARCH(" ",B_MSK[[#This Row],[A_]])-1))</f>
        <v>60</v>
      </c>
      <c r="AP433" s="5" t="str">
        <f ca="1">IF(B_MSK[[#This Row],[A_B]]="","",RIGHT(B_MSK[[#This Row],[A_]],LEN(B_MSK[[#This Row],[A_]])-SEARCH(" ",B_MSK[[#This Row],[A_]])))</f>
        <v>LSN</v>
      </c>
      <c r="AQ4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33" s="5" t="str">
        <f ca="1">IF(B_MSK[[#This Row],[B_]]="","",LEFT(B_MSK[[#This Row],[B_]],SEARCH(" ",B_MSK[[#This Row],[B_]])))</f>
        <v xml:space="preserve">12 </v>
      </c>
      <c r="AS433" s="5" t="str">
        <f ca="1">IF(B_MSK[[#This Row],[B_]]="","",RIGHT(B_MSK[[#This Row],[B_]],LEN(B_MSK[[#This Row],[B_]])-SEARCH(" ",B_MSK[[#This Row],[B_]])))</f>
        <v>PCS</v>
      </c>
      <c r="AT433" s="5" t="str">
        <f ca="1">IF(B_MSK[[#This Row],[B_2]]="LSN",12,"")</f>
        <v/>
      </c>
      <c r="AU433" s="5" t="str">
        <f ca="1">IF(B_MSK[[#This Row],[C_1]]="","","PCS")</f>
        <v/>
      </c>
      <c r="AV433" s="5">
        <f ca="1">IF(B_MSK[[#This Row],[A_1]]="","",B_MSK[[#This Row],[A_1]]*IF(B_MSK[[#This Row],[B_1]]="",1,B_MSK[[#This Row],[B_1]])*IF(B_MSK[[#This Row],[C_1]]="",1,B_MSK[[#This Row],[C_1]]))</f>
        <v>720</v>
      </c>
      <c r="AW433" s="5" t="str">
        <f ca="1">IF(B_MSK[[#This Row],[C_2]]="",IF(B_MSK[[#This Row],[B_2]]="",IF(B_MSK[[#This Row],[A_2]]="","",B_MSK[[#This Row],[A_2]]),B_MSK[[#This Row],[B_2]]),B_MSK[[#This Row],[C_2]])</f>
        <v>PCS</v>
      </c>
      <c r="AX433" s="2">
        <f ca="1">IF(ISNUMBER(B_MSK[[#This Row],[TANGGAL DATANG]]),B_MSK[[#This Row],[TANGGAL DATANG]],AX432)</f>
        <v>44940</v>
      </c>
      <c r="AY433" s="5" t="e">
        <f ca="1">IF(B_MSK[[#This Row],[DB_ROW]]="","",INDEX([3]!db[JENIS],B_MSK[[#This Row],[DB_ROW]]-1))</f>
        <v>#REF!</v>
      </c>
      <c r="AZ433" s="5">
        <f ca="1">IF(B_MSK[[#This Row],[A_1]]="","",B_MSK[[#This Row],[A_1]])*1</f>
        <v>60</v>
      </c>
      <c r="BA433" s="5" t="str">
        <f ca="1">IF(B_MSK[[#This Row],[//]]="","",INDEX(INDIRECT(DIR&amp;$2:$2),B_MSK[[#This Row],[//]]))</f>
        <v>UNTANA</v>
      </c>
      <c r="BB433" s="5" t="str">
        <f ca="1">CONCATENATE(B_MSK[[#This Row],[concat]],B_MSK[[#This Row],[HARGA_X]],B_MSK[[#This Row],[SAT]])</f>
        <v>clearholderac105putih</v>
      </c>
    </row>
    <row r="434" spans="1:54" x14ac:dyDescent="0.25">
      <c r="A434" s="6" t="s">
        <v>128</v>
      </c>
      <c r="B434" s="5" t="str">
        <f ca="1">IF(B_MSK[[#This Row],[N_ID]]="","",INDEX(INDIRECT(DIR&amp;$2:$2),MATCH(B_MSK[[#This Row],[N_ID]],INDIRECT(DIR&amp;"!NOTA[ID_P]"),0)))</f>
        <v/>
      </c>
      <c r="C434" s="5" t="str">
        <f ca="1">IF(B_MSK[[#This Row],[//]]="","",HYPERLINK("["&amp;SUBSTITUTE(DIR,"'","")&amp;"]NOTA!D"&amp;B_MSK[[#This Row],[//]]+2,"&gt;"))</f>
        <v/>
      </c>
      <c r="D434" s="5" t="str">
        <f ca="1">IF(B_MSK[[#This Row],[N_ID]]="","",COUNTIF(INDIRECT(DIR&amp;"!NOTA[ID_H]"),B_MSK[[#This Row],[ID NOTA]]))</f>
        <v/>
      </c>
      <c r="E4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4" s="7" t="str">
        <f ca="1">IF(B_MSK[[#This Row],[stt]]="ada",INDEX([2]!db[NB BM],B_MSK[DB_ROW]-1),"")</f>
        <v/>
      </c>
      <c r="H434" s="7" t="str">
        <f ca="1">IF(B_MSK[[#This Row],[//]]="","",INDEX(INDIRECT(DIR&amp;$2:$2),B_MSK[[#This Row],[//]]))</f>
        <v/>
      </c>
      <c r="I434" s="27" t="str">
        <f ca="1">IF(B_MSK[[#This Row],[//]]="","",INDEX(INDIRECT(DB_PATH&amp;$2:$2),B_MSK[[#This Row],[DB_ROW]]-1))</f>
        <v/>
      </c>
      <c r="J434" s="5" t="str">
        <f ca="1">IF(B_MSK[[#This Row],[//]]="","",IF(INDEX(INDIRECT(DIR&amp;$2:$2),B_MSK[[#This Row],[//]])="","",INDEX(INDIRECT(DIR&amp;$2:$2),B_MSK[[#This Row],[//]])))</f>
        <v/>
      </c>
      <c r="K434" s="5" t="str">
        <f ca="1">IF(B_MSK[[#This Row],[//]]="","",IF(INDEX(INDIRECT(DIR&amp;$2:$2),B_MSK[[#This Row],[//]])="","",INDEX(INDIRECT(DIR&amp;$2:$2),B_MSK[[#This Row],[//]])))</f>
        <v/>
      </c>
      <c r="L434" s="5" t="str">
        <f ca="1">IF(B_MSK[[#This Row],[//]]="","",IF(INDEX(INDIRECT(DIR&amp;$2:$2),B_MSK[[#This Row],[//]])="","",INDEX(INDIRECT(DIR&amp;$2:$2),B_MSK[[#This Row],[//]])))</f>
        <v/>
      </c>
      <c r="M434" s="13" t="str">
        <f ca="1">IF(B_MSK[[#This Row],[//]]="","",INDEX(INDIRECT(DIR&amp;$2:$2),B_MSK[[#This Row],[//]]))</f>
        <v/>
      </c>
      <c r="N434" s="13" t="str">
        <f ca="1">IF(OR(B_MSK[[#This Row],[//]]="",),"",INDEX(INDIRECT(DIR&amp;$2:$2),B_MSK[[#This Row],[//]]))</f>
        <v/>
      </c>
      <c r="O434" s="3" t="str">
        <f ca="1">IF(B_MSK[[#This Row],[//]]="","",IF(INDEX(INDIRECT(DIR&amp;$2:$2),B_MSK[[#This Row],[//]])=0,"",INDEX(INDIRECT(DIR&amp;$2:$2),B_MSK[[#This Row],[//]])))</f>
        <v/>
      </c>
      <c r="P434" s="3" t="str">
        <f ca="1">IF(B_MSK[[#This Row],[//]]="","",IF(INDEX(INDIRECT(DIR&amp;$2:$2),B_MSK[[#This Row],[//]])=0,"",INDEX(INDIRECT(DIR&amp;$2:$2),B_MSK[[#This Row],[//]])))</f>
        <v/>
      </c>
      <c r="Q434" s="12" t="str">
        <f ca="1">IF(B_MSK[[#This Row],[//]]="","",INDEX(INDIRECT(DIR&amp;$2:$2),B_MSK[[#This Row],[//]]))</f>
        <v/>
      </c>
      <c r="R4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4" s="37" t="str">
        <f ca="1">IF(B_MSK[[#This Row],[//]]="","",INDEX(INDIRECT(DIR&amp;$2:$2),B_MSK[[#This Row],[//]]))</f>
        <v/>
      </c>
      <c r="U434" s="38" t="str">
        <f ca="1">IF(SUMIF(B_MSK[NAMA BARANG],B_MSK[[#This Row],[NAMA BARANG]],B_MSK[JMLH BRG])=0,"",SUMIF(B_MSK[NAMA BARANG],B_MSK[[#This Row],[NAMA BARANG]],B_MSK[C]))</f>
        <v/>
      </c>
      <c r="V434" s="7" t="str">
        <f ca="1">IF(B_MSK[[#This Row],[//]]="","",INDEX(INDIRECT(DIR&amp;$2:$2),B_MSK[[#This Row],[//]]))</f>
        <v/>
      </c>
      <c r="W4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4" s="5" t="str">
        <f ca="1">IF(B_MSK[[#This Row],[N.B.nota]]="","",IF(MATCH(B_MSK[[#This Row],[concat]],[2]!db[NB NOTA_C],0)&gt;0,"ada",0))</f>
        <v/>
      </c>
      <c r="Y434" s="5" t="str">
        <f ca="1">IF(B_MSK[[#This Row],[N.B.nota]]="","",ADDRESS(ROW(B_MSK[QB]),COLUMN(B_MSK[QB]))&amp;":"&amp;ADDRESS(ROW(),COLUMN(B_MSK[QB])))</f>
        <v/>
      </c>
      <c r="Z434" s="5" t="str">
        <f ca="1">IF(B_MSK[[#This Row],[concat]]="","",MATCH(B_MSK[[#This Row],[concat]],[2]!db[NB NOTA_C],0)+1)</f>
        <v/>
      </c>
      <c r="AA434" s="5" t="str">
        <f ca="1">IF(B_MSK[[#This Row],[//]]="","",HYPERLINK("[D:\kerja\BANK EXP\BARU\DB.XLSX]DB!e"&amp;B_MSK[[#This Row],[DB_ROW]],"&gt;"))</f>
        <v/>
      </c>
      <c r="AB434" s="30" t="e">
        <f ca="1">MID(B_MSK[[#This Row],[/ STN_1]],FIND(" ",B_MSK[[#This Row],[/ STN_1]])+1,LEN(B_MSK[[#This Row],[/ STN_1]]))</f>
        <v>#VALUE!</v>
      </c>
      <c r="AC4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4" s="15" t="str">
        <f ca="1">IF(B_MSK[[#This Row],[HARGA_2]]="","",IF(MID(B_MSK[[#This Row],[/ STN_2]],FIND(" ",B_MSK[[#This Row],[/ STN_2]])+1,LEN(B_MSK[[#This Row],[/ STN_2]]))="LSN",B_MSK[[#This Row],[HARGA_2]]/12,""))</f>
        <v/>
      </c>
      <c r="AH434" s="7" t="str">
        <f ca="1">IF(B_MSK[[#This Row],[HARGA_3]]="","","/ "&amp;"PCS")</f>
        <v/>
      </c>
      <c r="AI434" s="15" t="str">
        <f ca="1">IF(B_MSK[[#This Row],[HARGA_3]]="",IF(B_MSK[[#This Row],[HARGA_2]]="",IF(B_MSK[[#This Row],[HARGA_1]]="","",B_MSK[[#This Row],[HARGA_1]]),B_MSK[[#This Row],[HARGA_2]]),B_MSK[[#This Row],[HARGA_3]])</f>
        <v/>
      </c>
      <c r="AJ434" s="15" t="str">
        <f ca="1">IF(B_MSK[[#This Row],[/ STN_3]]="",IF(B_MSK[[#This Row],[/ STN_2]]="",IF(B_MSK[[#This Row],[/ STN_1]]="","",B_MSK[[#This Row],[/ STN_1]]),B_MSK[[#This Row],[/ STN_2]]),B_MSK[[#This Row],[/ STN_3]])</f>
        <v/>
      </c>
      <c r="AK434" s="5" t="str">
        <f ca="1">IF(B_MSK[[#This Row],[//]]="","",SUBSTITUTE(SUBSTITUTE(SUBSTITUTE(B_MSK[[#This Row],[QTY/ CTN]]," ","_",2),"(",""),")","")&amp;"_")</f>
        <v/>
      </c>
      <c r="AL434" s="5" t="str">
        <f ca="1">IF(B_MSK[[#This Row],[A_B]]="","",SEARCH("_",B_MSK[[#This Row],[A_B]]))</f>
        <v/>
      </c>
      <c r="AM434" s="5" t="str">
        <f ca="1">IF(B_MSK[[#This Row],[A_B]]="","",LEN(B_MSK[[#This Row],[A_B]]))</f>
        <v/>
      </c>
      <c r="AN434" s="5" t="str">
        <f ca="1">IF(B_MSK[[#This Row],[A_B]]="","",LEFT(B_MSK[[#This Row],[QTY/ CTN]],B_MSK[[#This Row],[A_B_1]]))</f>
        <v/>
      </c>
      <c r="AO434" s="5" t="str">
        <f ca="1">IF(B_MSK[[#This Row],[A_B]]="","",LEFT(B_MSK[[#This Row],[A_]],SEARCH(" ",B_MSK[[#This Row],[A_]])-1))</f>
        <v/>
      </c>
      <c r="AP434" s="5" t="str">
        <f ca="1">IF(B_MSK[[#This Row],[A_B]]="","",RIGHT(B_MSK[[#This Row],[A_]],LEN(B_MSK[[#This Row],[A_]])-SEARCH(" ",B_MSK[[#This Row],[A_]])))</f>
        <v/>
      </c>
      <c r="AQ4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4" s="5" t="str">
        <f ca="1">IF(B_MSK[[#This Row],[B_]]="","",LEFT(B_MSK[[#This Row],[B_]],SEARCH(" ",B_MSK[[#This Row],[B_]])))</f>
        <v/>
      </c>
      <c r="AS434" s="5" t="str">
        <f ca="1">IF(B_MSK[[#This Row],[B_]]="","",RIGHT(B_MSK[[#This Row],[B_]],LEN(B_MSK[[#This Row],[B_]])-SEARCH(" ",B_MSK[[#This Row],[B_]])))</f>
        <v/>
      </c>
      <c r="AT434" s="5" t="str">
        <f ca="1">IF(B_MSK[[#This Row],[B_2]]="LSN",12,"")</f>
        <v/>
      </c>
      <c r="AU434" s="5" t="str">
        <f ca="1">IF(B_MSK[[#This Row],[C_1]]="","","PCS")</f>
        <v/>
      </c>
      <c r="AV434" s="5" t="str">
        <f ca="1">IF(B_MSK[[#This Row],[A_1]]="","",B_MSK[[#This Row],[A_1]]*IF(B_MSK[[#This Row],[B_1]]="",1,B_MSK[[#This Row],[B_1]])*IF(B_MSK[[#This Row],[C_1]]="",1,B_MSK[[#This Row],[C_1]]))</f>
        <v/>
      </c>
      <c r="AW434" s="5" t="str">
        <f ca="1">IF(B_MSK[[#This Row],[C_2]]="",IF(B_MSK[[#This Row],[B_2]]="",IF(B_MSK[[#This Row],[A_2]]="","",B_MSK[[#This Row],[A_2]]),B_MSK[[#This Row],[B_2]]),B_MSK[[#This Row],[C_2]])</f>
        <v/>
      </c>
      <c r="AX434" s="2">
        <f ca="1">IF(ISNUMBER(B_MSK[[#This Row],[TANGGAL DATANG]]),B_MSK[[#This Row],[TANGGAL DATANG]],AX433)</f>
        <v>44940</v>
      </c>
      <c r="AY434" s="5" t="str">
        <f ca="1">IF(B_MSK[[#This Row],[DB_ROW]]="","",INDEX([3]!db[JENIS],B_MSK[[#This Row],[DB_ROW]]-1))</f>
        <v/>
      </c>
      <c r="AZ434" s="5" t="e">
        <f ca="1">IF(B_MSK[[#This Row],[A_1]]="","",B_MSK[[#This Row],[A_1]])*1</f>
        <v>#VALUE!</v>
      </c>
      <c r="BA434" s="5" t="str">
        <f ca="1">IF(B_MSK[[#This Row],[//]]="","",INDEX(INDIRECT(DIR&amp;$2:$2),B_MSK[[#This Row],[//]]))</f>
        <v/>
      </c>
      <c r="BB434" s="5" t="str">
        <f ca="1">CONCATENATE(B_MSK[[#This Row],[concat]],B_MSK[[#This Row],[HARGA_X]],B_MSK[[#This Row],[SAT]])</f>
        <v/>
      </c>
    </row>
    <row r="435" spans="1:54" x14ac:dyDescent="0.25">
      <c r="A435" s="6" t="s">
        <v>292</v>
      </c>
      <c r="B435" s="5">
        <f ca="1">IF(B_MSK[[#This Row],[N_ID]]="","",INDEX(INDIRECT(DIR&amp;$2:$2),MATCH(B_MSK[[#This Row],[N_ID]],INDIRECT(DIR&amp;"!NOTA[ID_P]"),0)))</f>
        <v>80</v>
      </c>
      <c r="C435" s="5" t="str">
        <f ca="1">IF(B_MSK[[#This Row],[//]]="","",HYPERLINK("["&amp;SUBSTITUTE(DIR,"'","")&amp;"]NOTA!D"&amp;B_MSK[[#This Row],[//]]+2,"&gt;"))</f>
        <v>&gt;</v>
      </c>
      <c r="D435" s="5">
        <f ca="1">IF(B_MSK[[#This Row],[N_ID]]="","",COUNTIF(INDIRECT(DIR&amp;"!NOTA[ID_H]"),B_MSK[[#This Row],[ID NOTA]]))</f>
        <v>1</v>
      </c>
      <c r="E4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432</v>
      </c>
      <c r="F4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5" s="7" t="str">
        <f ca="1">IF(B_MSK[[#This Row],[stt]]="ada",INDEX([2]!db[NB BM],B_MSK[DB_ROW]-1),"")</f>
        <v>Penghapus WB 803 Gunindo</v>
      </c>
      <c r="H435" s="7" t="str">
        <f ca="1">IF(B_MSK[[#This Row],[//]]="","",INDEX(INDIRECT(DIR&amp;$2:$2),B_MSK[[#This Row],[//]]))</f>
        <v>GUNINDO</v>
      </c>
      <c r="I435" s="27" t="str">
        <f ca="1">IF(B_MSK[[#This Row],[//]]="","",INDEX(INDIRECT(DB_PATH&amp;$2:$2),B_MSK[[#This Row],[DB_ROW]]-1))</f>
        <v>30 LSN</v>
      </c>
      <c r="J435" s="5">
        <f ca="1">IF(B_MSK[[#This Row],[//]]="","",IF(INDEX(INDIRECT(DIR&amp;$2:$2),B_MSK[[#This Row],[//]])="","",INDEX(INDIRECT(DIR&amp;$2:$2),B_MSK[[#This Row],[//]])))</f>
        <v>3</v>
      </c>
      <c r="K435" s="5">
        <f ca="1">IF(B_MSK[[#This Row],[//]]="","",IF(INDEX(INDIRECT(DIR&amp;$2:$2),B_MSK[[#This Row],[//]])="","",INDEX(INDIRECT(DIR&amp;$2:$2),B_MSK[[#This Row],[//]])))</f>
        <v>90</v>
      </c>
      <c r="L435" s="5" t="str">
        <f ca="1">IF(B_MSK[[#This Row],[//]]="","",IF(INDEX(INDIRECT(DIR&amp;$2:$2),B_MSK[[#This Row],[//]])="","",INDEX(INDIRECT(DIR&amp;$2:$2),B_MSK[[#This Row],[//]])))</f>
        <v>LSN</v>
      </c>
      <c r="M435" s="13">
        <f ca="1">IF(B_MSK[[#This Row],[//]]="","",INDEX(INDIRECT(DIR&amp;$2:$2),B_MSK[[#This Row],[//]]))</f>
        <v>61000</v>
      </c>
      <c r="N435" s="13">
        <f ca="1">IF(OR(B_MSK[[#This Row],[//]]="",),"",INDEX(INDIRECT(DIR&amp;$2:$2),B_MSK[[#This Row],[//]]))</f>
        <v>1830000</v>
      </c>
      <c r="O435" s="3">
        <f ca="1">IF(B_MSK[[#This Row],[//]]="","",IF(INDEX(INDIRECT(DIR&amp;$2:$2),B_MSK[[#This Row],[//]])=0,"",INDEX(INDIRECT(DIR&amp;$2:$2),B_MSK[[#This Row],[//]])))</f>
        <v>0.05</v>
      </c>
      <c r="P435" s="3">
        <f ca="1">IF(B_MSK[[#This Row],[//]]="","",IF(INDEX(INDIRECT(DIR&amp;$2:$2),B_MSK[[#This Row],[//]])=0,"",INDEX(INDIRECT(DIR&amp;$2:$2),B_MSK[[#This Row],[//]])))</f>
        <v>0.1</v>
      </c>
      <c r="Q435" s="12">
        <f ca="1">IF(B_MSK[[#This Row],[//]]="","",INDEX(INDIRECT(DIR&amp;$2:$2),B_MSK[[#This Row],[//]]))</f>
        <v>4693950</v>
      </c>
      <c r="R43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796050</v>
      </c>
      <c r="S43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3897900</v>
      </c>
      <c r="T435" s="37">
        <f ca="1">IF(B_MSK[[#This Row],[//]]="","",INDEX(INDIRECT(DIR&amp;$2:$2),B_MSK[[#This Row],[//]]))</f>
        <v>0</v>
      </c>
      <c r="U435" s="38">
        <f ca="1">IF(SUMIF(B_MSK[NAMA BARANG],B_MSK[[#This Row],[NAMA BARANG]],B_MSK[JMLH BRG])=0,"",SUMIF(B_MSK[NAMA BARANG],B_MSK[[#This Row],[NAMA BARANG]],B_MSK[C]))</f>
        <v>3</v>
      </c>
      <c r="V435" s="7" t="str">
        <f ca="1">IF(B_MSK[[#This Row],[//]]="","",INDEX(INDIRECT(DIR&amp;$2:$2),B_MSK[[#This Row],[//]]))</f>
        <v>WB ERASER 803</v>
      </c>
      <c r="W435" s="7" t="str">
        <f ca="1">LOWER(SUBSTITUTE(SUBSTITUTE(SUBSTITUTE(SUBSTITUTE(SUBSTITUTE(SUBSTITUTE(SUBSTITUTE(SUBSTITUTE(SUBSTITUTE(B_MSK[[#This Row],[N.B.nota]]," ",""),"-",""),"(",""),")",""),".",""),",",""),"/",""),"""",""),"+",""))</f>
        <v>wberaser803</v>
      </c>
      <c r="X435" s="5" t="str">
        <f ca="1">IF(B_MSK[[#This Row],[N.B.nota]]="","",IF(MATCH(B_MSK[[#This Row],[concat]],[2]!db[NB NOTA_C],0)&gt;0,"ada",0))</f>
        <v>ada</v>
      </c>
      <c r="Y435" s="5" t="str">
        <f ca="1">IF(B_MSK[[#This Row],[N.B.nota]]="","",ADDRESS(ROW(B_MSK[QB]),COLUMN(B_MSK[QB]))&amp;":"&amp;ADDRESS(ROW(),COLUMN(B_MSK[QB])))</f>
        <v>$D$4:$D$435</v>
      </c>
      <c r="Z435" s="5">
        <f ca="1">IF(B_MSK[[#This Row],[concat]]="","",MATCH(B_MSK[[#This Row],[concat]],[2]!db[NB NOTA_C],0)+1)</f>
        <v>2108</v>
      </c>
      <c r="AA435" s="5" t="str">
        <f ca="1">IF(B_MSK[[#This Row],[//]]="","",HYPERLINK("[D:\kerja\BANK EXP\BARU\DB.XLSX]DB!e"&amp;B_MSK[[#This Row],[DB_ROW]],"&gt;"))</f>
        <v>&gt;</v>
      </c>
      <c r="AB435" s="30" t="str">
        <f ca="1">MID(B_MSK[[#This Row],[/ STN_1]],FIND(" ",B_MSK[[#This Row],[/ STN_1]])+1,LEN(B_MSK[[#This Row],[/ STN_1]]))</f>
        <v>LSN</v>
      </c>
      <c r="AC435" s="11">
        <f ca="1">IF(B_MSK[[#This Row],[//]]="","",IF(B_MSK[[#This Row],[ JUMLAH ]]="","",IF(B_MSK[[#This Row],[C]]="",B_MSK[[#This Row],[HARGA CTN]]/B_MSK[[#This Row],[JMLH BRG]],B_MSK[[#This Row],[HARGA CTN]]/B_MSK[[#This Row],[A_1]])))</f>
        <v>61000</v>
      </c>
      <c r="AD4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3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5083.333333333333</v>
      </c>
      <c r="AF43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35" s="15" t="str">
        <f ca="1">IF(B_MSK[[#This Row],[HARGA_2]]="","",IF(MID(B_MSK[[#This Row],[/ STN_2]],FIND(" ",B_MSK[[#This Row],[/ STN_2]])+1,LEN(B_MSK[[#This Row],[/ STN_2]]))="LSN",B_MSK[[#This Row],[HARGA_2]]/12,""))</f>
        <v/>
      </c>
      <c r="AH435" s="7" t="str">
        <f ca="1">IF(B_MSK[[#This Row],[HARGA_3]]="","","/ "&amp;"PCS")</f>
        <v/>
      </c>
      <c r="AI435" s="15">
        <f ca="1">IF(B_MSK[[#This Row],[HARGA_3]]="",IF(B_MSK[[#This Row],[HARGA_2]]="",IF(B_MSK[[#This Row],[HARGA_1]]="","",B_MSK[[#This Row],[HARGA_1]]),B_MSK[[#This Row],[HARGA_2]]),B_MSK[[#This Row],[HARGA_3]])</f>
        <v>5083.333333333333</v>
      </c>
      <c r="AJ43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35" s="5" t="str">
        <f ca="1">IF(B_MSK[[#This Row],[//]]="","",SUBSTITUTE(SUBSTITUTE(SUBSTITUTE(B_MSK[[#This Row],[QTY/ CTN]]," ","_",2),"(",""),")","")&amp;"_")</f>
        <v>30 LSN_</v>
      </c>
      <c r="AL435" s="5">
        <f ca="1">IF(B_MSK[[#This Row],[A_B]]="","",SEARCH("_",B_MSK[[#This Row],[A_B]]))</f>
        <v>7</v>
      </c>
      <c r="AM435" s="5">
        <f ca="1">IF(B_MSK[[#This Row],[A_B]]="","",LEN(B_MSK[[#This Row],[A_B]]))</f>
        <v>7</v>
      </c>
      <c r="AN435" s="5" t="str">
        <f ca="1">IF(B_MSK[[#This Row],[A_B]]="","",LEFT(B_MSK[[#This Row],[QTY/ CTN]],B_MSK[[#This Row],[A_B_1]]))</f>
        <v>30 LSN</v>
      </c>
      <c r="AO435" s="5" t="str">
        <f ca="1">IF(B_MSK[[#This Row],[A_B]]="","",LEFT(B_MSK[[#This Row],[A_]],SEARCH(" ",B_MSK[[#This Row],[A_]])-1))</f>
        <v>30</v>
      </c>
      <c r="AP435" s="5" t="str">
        <f ca="1">IF(B_MSK[[#This Row],[A_B]]="","",RIGHT(B_MSK[[#This Row],[A_]],LEN(B_MSK[[#This Row],[A_]])-SEARCH(" ",B_MSK[[#This Row],[A_]])))</f>
        <v>LSN</v>
      </c>
      <c r="AQ4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35" s="5" t="str">
        <f ca="1">IF(B_MSK[[#This Row],[B_]]="","",LEFT(B_MSK[[#This Row],[B_]],SEARCH(" ",B_MSK[[#This Row],[B_]])))</f>
        <v xml:space="preserve">12 </v>
      </c>
      <c r="AS435" s="5" t="str">
        <f ca="1">IF(B_MSK[[#This Row],[B_]]="","",RIGHT(B_MSK[[#This Row],[B_]],LEN(B_MSK[[#This Row],[B_]])-SEARCH(" ",B_MSK[[#This Row],[B_]])))</f>
        <v>PCS</v>
      </c>
      <c r="AT435" s="5" t="str">
        <f ca="1">IF(B_MSK[[#This Row],[B_2]]="LSN",12,"")</f>
        <v/>
      </c>
      <c r="AU435" s="5" t="str">
        <f ca="1">IF(B_MSK[[#This Row],[C_1]]="","","PCS")</f>
        <v/>
      </c>
      <c r="AV435" s="5">
        <f ca="1">IF(B_MSK[[#This Row],[A_1]]="","",B_MSK[[#This Row],[A_1]]*IF(B_MSK[[#This Row],[B_1]]="",1,B_MSK[[#This Row],[B_1]])*IF(B_MSK[[#This Row],[C_1]]="",1,B_MSK[[#This Row],[C_1]]))</f>
        <v>360</v>
      </c>
      <c r="AW435" s="5" t="str">
        <f ca="1">IF(B_MSK[[#This Row],[C_2]]="",IF(B_MSK[[#This Row],[B_2]]="",IF(B_MSK[[#This Row],[A_2]]="","",B_MSK[[#This Row],[A_2]]),B_MSK[[#This Row],[B_2]]),B_MSK[[#This Row],[C_2]])</f>
        <v>PCS</v>
      </c>
      <c r="AX435" s="2">
        <f ca="1">IF(ISNUMBER(B_MSK[[#This Row],[TANGGAL DATANG]]),B_MSK[[#This Row],[TANGGAL DATANG]],AX434)</f>
        <v>44940</v>
      </c>
      <c r="AY435" s="5" t="e">
        <f ca="1">IF(B_MSK[[#This Row],[DB_ROW]]="","",INDEX([3]!db[JENIS],B_MSK[[#This Row],[DB_ROW]]-1))</f>
        <v>#REF!</v>
      </c>
      <c r="AZ435" s="5">
        <f ca="1">IF(B_MSK[[#This Row],[A_1]]="","",B_MSK[[#This Row],[A_1]])*1</f>
        <v>30</v>
      </c>
      <c r="BA435" s="5" t="str">
        <f ca="1">IF(B_MSK[[#This Row],[//]]="","",INDEX(INDIRECT(DIR&amp;$2:$2),B_MSK[[#This Row],[//]]))</f>
        <v>UNTANA</v>
      </c>
      <c r="BB435" s="5" t="str">
        <f ca="1">CONCATENATE(B_MSK[[#This Row],[concat]],B_MSK[[#This Row],[HARGA_X]],B_MSK[[#This Row],[SAT]])</f>
        <v>wberaser8035083.33333333333LSN</v>
      </c>
    </row>
    <row r="436" spans="1:54" x14ac:dyDescent="0.25">
      <c r="A436" s="6" t="s">
        <v>128</v>
      </c>
      <c r="B436" s="5" t="str">
        <f ca="1">IF(B_MSK[[#This Row],[N_ID]]="","",INDEX(INDIRECT(DIR&amp;$2:$2),MATCH(B_MSK[[#This Row],[N_ID]],INDIRECT(DIR&amp;"!NOTA[ID_P]"),0)))</f>
        <v/>
      </c>
      <c r="C436" s="5" t="str">
        <f ca="1">IF(B_MSK[[#This Row],[//]]="","",HYPERLINK("["&amp;SUBSTITUTE(DIR,"'","")&amp;"]NOTA!D"&amp;B_MSK[[#This Row],[//]]+2,"&gt;"))</f>
        <v/>
      </c>
      <c r="D436" s="5" t="str">
        <f ca="1">IF(B_MSK[[#This Row],[N_ID]]="","",COUNTIF(INDIRECT(DIR&amp;"!NOTA[ID_H]"),B_MSK[[#This Row],[ID NOTA]]))</f>
        <v/>
      </c>
      <c r="E4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6" s="7" t="str">
        <f ca="1">IF(B_MSK[[#This Row],[stt]]="ada",INDEX([2]!db[NB BM],B_MSK[DB_ROW]-1),"")</f>
        <v/>
      </c>
      <c r="H436" s="7" t="str">
        <f ca="1">IF(B_MSK[[#This Row],[//]]="","",INDEX(INDIRECT(DIR&amp;$2:$2),B_MSK[[#This Row],[//]]))</f>
        <v/>
      </c>
      <c r="I436" s="27" t="str">
        <f ca="1">IF(B_MSK[[#This Row],[//]]="","",INDEX(INDIRECT(DB_PATH&amp;$2:$2),B_MSK[[#This Row],[DB_ROW]]-1))</f>
        <v/>
      </c>
      <c r="J436" s="5" t="str">
        <f ca="1">IF(B_MSK[[#This Row],[//]]="","",IF(INDEX(INDIRECT(DIR&amp;$2:$2),B_MSK[[#This Row],[//]])="","",INDEX(INDIRECT(DIR&amp;$2:$2),B_MSK[[#This Row],[//]])))</f>
        <v/>
      </c>
      <c r="K436" s="5" t="str">
        <f ca="1">IF(B_MSK[[#This Row],[//]]="","",IF(INDEX(INDIRECT(DIR&amp;$2:$2),B_MSK[[#This Row],[//]])="","",INDEX(INDIRECT(DIR&amp;$2:$2),B_MSK[[#This Row],[//]])))</f>
        <v/>
      </c>
      <c r="L436" s="5" t="str">
        <f ca="1">IF(B_MSK[[#This Row],[//]]="","",IF(INDEX(INDIRECT(DIR&amp;$2:$2),B_MSK[[#This Row],[//]])="","",INDEX(INDIRECT(DIR&amp;$2:$2),B_MSK[[#This Row],[//]])))</f>
        <v/>
      </c>
      <c r="M436" s="13" t="str">
        <f ca="1">IF(B_MSK[[#This Row],[//]]="","",INDEX(INDIRECT(DIR&amp;$2:$2),B_MSK[[#This Row],[//]]))</f>
        <v/>
      </c>
      <c r="N436" s="13" t="str">
        <f ca="1">IF(OR(B_MSK[[#This Row],[//]]="",),"",INDEX(INDIRECT(DIR&amp;$2:$2),B_MSK[[#This Row],[//]]))</f>
        <v/>
      </c>
      <c r="O436" s="3" t="str">
        <f ca="1">IF(B_MSK[[#This Row],[//]]="","",IF(INDEX(INDIRECT(DIR&amp;$2:$2),B_MSK[[#This Row],[//]])=0,"",INDEX(INDIRECT(DIR&amp;$2:$2),B_MSK[[#This Row],[//]])))</f>
        <v/>
      </c>
      <c r="P436" s="3" t="str">
        <f ca="1">IF(B_MSK[[#This Row],[//]]="","",IF(INDEX(INDIRECT(DIR&amp;$2:$2),B_MSK[[#This Row],[//]])=0,"",INDEX(INDIRECT(DIR&amp;$2:$2),B_MSK[[#This Row],[//]])))</f>
        <v/>
      </c>
      <c r="Q436" s="12" t="str">
        <f ca="1">IF(B_MSK[[#This Row],[//]]="","",INDEX(INDIRECT(DIR&amp;$2:$2),B_MSK[[#This Row],[//]]))</f>
        <v/>
      </c>
      <c r="R4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6" s="37" t="str">
        <f ca="1">IF(B_MSK[[#This Row],[//]]="","",INDEX(INDIRECT(DIR&amp;$2:$2),B_MSK[[#This Row],[//]]))</f>
        <v/>
      </c>
      <c r="U436" s="38" t="str">
        <f ca="1">IF(SUMIF(B_MSK[NAMA BARANG],B_MSK[[#This Row],[NAMA BARANG]],B_MSK[JMLH BRG])=0,"",SUMIF(B_MSK[NAMA BARANG],B_MSK[[#This Row],[NAMA BARANG]],B_MSK[C]))</f>
        <v/>
      </c>
      <c r="V436" s="7" t="str">
        <f ca="1">IF(B_MSK[[#This Row],[//]]="","",INDEX(INDIRECT(DIR&amp;$2:$2),B_MSK[[#This Row],[//]]))</f>
        <v/>
      </c>
      <c r="W4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6" s="5" t="str">
        <f ca="1">IF(B_MSK[[#This Row],[N.B.nota]]="","",IF(MATCH(B_MSK[[#This Row],[concat]],[2]!db[NB NOTA_C],0)&gt;0,"ada",0))</f>
        <v/>
      </c>
      <c r="Y436" s="5" t="str">
        <f ca="1">IF(B_MSK[[#This Row],[N.B.nota]]="","",ADDRESS(ROW(B_MSK[QB]),COLUMN(B_MSK[QB]))&amp;":"&amp;ADDRESS(ROW(),COLUMN(B_MSK[QB])))</f>
        <v/>
      </c>
      <c r="Z436" s="5" t="str">
        <f ca="1">IF(B_MSK[[#This Row],[concat]]="","",MATCH(B_MSK[[#This Row],[concat]],[2]!db[NB NOTA_C],0)+1)</f>
        <v/>
      </c>
      <c r="AA436" s="5" t="str">
        <f ca="1">IF(B_MSK[[#This Row],[//]]="","",HYPERLINK("[D:\kerja\BANK EXP\BARU\DB.XLSX]DB!e"&amp;B_MSK[[#This Row],[DB_ROW]],"&gt;"))</f>
        <v/>
      </c>
      <c r="AB436" s="30" t="e">
        <f ca="1">MID(B_MSK[[#This Row],[/ STN_1]],FIND(" ",B_MSK[[#This Row],[/ STN_1]])+1,LEN(B_MSK[[#This Row],[/ STN_1]]))</f>
        <v>#VALUE!</v>
      </c>
      <c r="AC4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6" s="15" t="str">
        <f ca="1">IF(B_MSK[[#This Row],[HARGA_2]]="","",IF(MID(B_MSK[[#This Row],[/ STN_2]],FIND(" ",B_MSK[[#This Row],[/ STN_2]])+1,LEN(B_MSK[[#This Row],[/ STN_2]]))="LSN",B_MSK[[#This Row],[HARGA_2]]/12,""))</f>
        <v/>
      </c>
      <c r="AH436" s="7" t="str">
        <f ca="1">IF(B_MSK[[#This Row],[HARGA_3]]="","","/ "&amp;"PCS")</f>
        <v/>
      </c>
      <c r="AI436" s="15" t="str">
        <f ca="1">IF(B_MSK[[#This Row],[HARGA_3]]="",IF(B_MSK[[#This Row],[HARGA_2]]="",IF(B_MSK[[#This Row],[HARGA_1]]="","",B_MSK[[#This Row],[HARGA_1]]),B_MSK[[#This Row],[HARGA_2]]),B_MSK[[#This Row],[HARGA_3]])</f>
        <v/>
      </c>
      <c r="AJ436" s="15" t="str">
        <f ca="1">IF(B_MSK[[#This Row],[/ STN_3]]="",IF(B_MSK[[#This Row],[/ STN_2]]="",IF(B_MSK[[#This Row],[/ STN_1]]="","",B_MSK[[#This Row],[/ STN_1]]),B_MSK[[#This Row],[/ STN_2]]),B_MSK[[#This Row],[/ STN_3]])</f>
        <v/>
      </c>
      <c r="AK436" s="5" t="str">
        <f ca="1">IF(B_MSK[[#This Row],[//]]="","",SUBSTITUTE(SUBSTITUTE(SUBSTITUTE(B_MSK[[#This Row],[QTY/ CTN]]," ","_",2),"(",""),")","")&amp;"_")</f>
        <v/>
      </c>
      <c r="AL436" s="5" t="str">
        <f ca="1">IF(B_MSK[[#This Row],[A_B]]="","",SEARCH("_",B_MSK[[#This Row],[A_B]]))</f>
        <v/>
      </c>
      <c r="AM436" s="5" t="str">
        <f ca="1">IF(B_MSK[[#This Row],[A_B]]="","",LEN(B_MSK[[#This Row],[A_B]]))</f>
        <v/>
      </c>
      <c r="AN436" s="5" t="str">
        <f ca="1">IF(B_MSK[[#This Row],[A_B]]="","",LEFT(B_MSK[[#This Row],[QTY/ CTN]],B_MSK[[#This Row],[A_B_1]]))</f>
        <v/>
      </c>
      <c r="AO436" s="5" t="str">
        <f ca="1">IF(B_MSK[[#This Row],[A_B]]="","",LEFT(B_MSK[[#This Row],[A_]],SEARCH(" ",B_MSK[[#This Row],[A_]])-1))</f>
        <v/>
      </c>
      <c r="AP436" s="5" t="str">
        <f ca="1">IF(B_MSK[[#This Row],[A_B]]="","",RIGHT(B_MSK[[#This Row],[A_]],LEN(B_MSK[[#This Row],[A_]])-SEARCH(" ",B_MSK[[#This Row],[A_]])))</f>
        <v/>
      </c>
      <c r="AQ4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6" s="5" t="str">
        <f ca="1">IF(B_MSK[[#This Row],[B_]]="","",LEFT(B_MSK[[#This Row],[B_]],SEARCH(" ",B_MSK[[#This Row],[B_]])))</f>
        <v/>
      </c>
      <c r="AS436" s="5" t="str">
        <f ca="1">IF(B_MSK[[#This Row],[B_]]="","",RIGHT(B_MSK[[#This Row],[B_]],LEN(B_MSK[[#This Row],[B_]])-SEARCH(" ",B_MSK[[#This Row],[B_]])))</f>
        <v/>
      </c>
      <c r="AT436" s="5" t="str">
        <f ca="1">IF(B_MSK[[#This Row],[B_2]]="LSN",12,"")</f>
        <v/>
      </c>
      <c r="AU436" s="5" t="str">
        <f ca="1">IF(B_MSK[[#This Row],[C_1]]="","","PCS")</f>
        <v/>
      </c>
      <c r="AV436" s="5" t="str">
        <f ca="1">IF(B_MSK[[#This Row],[A_1]]="","",B_MSK[[#This Row],[A_1]]*IF(B_MSK[[#This Row],[B_1]]="",1,B_MSK[[#This Row],[B_1]])*IF(B_MSK[[#This Row],[C_1]]="",1,B_MSK[[#This Row],[C_1]]))</f>
        <v/>
      </c>
      <c r="AW436" s="5" t="str">
        <f ca="1">IF(B_MSK[[#This Row],[C_2]]="",IF(B_MSK[[#This Row],[B_2]]="",IF(B_MSK[[#This Row],[A_2]]="","",B_MSK[[#This Row],[A_2]]),B_MSK[[#This Row],[B_2]]),B_MSK[[#This Row],[C_2]])</f>
        <v/>
      </c>
      <c r="AX436" s="2">
        <f ca="1">IF(ISNUMBER(B_MSK[[#This Row],[TANGGAL DATANG]]),B_MSK[[#This Row],[TANGGAL DATANG]],AX435)</f>
        <v>44940</v>
      </c>
      <c r="AY436" s="5" t="str">
        <f ca="1">IF(B_MSK[[#This Row],[DB_ROW]]="","",INDEX([3]!db[JENIS],B_MSK[[#This Row],[DB_ROW]]-1))</f>
        <v/>
      </c>
      <c r="AZ436" s="5" t="e">
        <f ca="1">IF(B_MSK[[#This Row],[A_1]]="","",B_MSK[[#This Row],[A_1]])*1</f>
        <v>#VALUE!</v>
      </c>
      <c r="BA436" s="5" t="str">
        <f ca="1">IF(B_MSK[[#This Row],[//]]="","",INDEX(INDIRECT(DIR&amp;$2:$2),B_MSK[[#This Row],[//]]))</f>
        <v/>
      </c>
      <c r="BB436" s="5" t="str">
        <f ca="1">CONCATENATE(B_MSK[[#This Row],[concat]],B_MSK[[#This Row],[HARGA_X]],B_MSK[[#This Row],[SAT]])</f>
        <v/>
      </c>
    </row>
    <row r="437" spans="1:54" x14ac:dyDescent="0.25">
      <c r="A437" s="6" t="s">
        <v>558</v>
      </c>
      <c r="B437" s="5">
        <f ca="1">IF(B_MSK[[#This Row],[N_ID]]="","",INDEX(INDIRECT(DIR&amp;$2:$2),MATCH(B_MSK[[#This Row],[N_ID]],INDIRECT(DIR&amp;"!NOTA[ID_P]"),0)))</f>
        <v>81</v>
      </c>
      <c r="C437" s="5" t="str">
        <f ca="1">IF(B_MSK[[#This Row],[//]]="","",HYPERLINK("["&amp;SUBSTITUTE(DIR,"'","")&amp;"]NOTA!D"&amp;B_MSK[[#This Row],[//]]+2,"&gt;"))</f>
        <v>&gt;</v>
      </c>
      <c r="D437" s="5">
        <f ca="1">IF(B_MSK[[#This Row],[N_ID]]="","",COUNTIF(INDIRECT(DIR&amp;"!NOTA[ID_H]"),B_MSK[[#This Row],[ID NOTA]]))</f>
        <v>4</v>
      </c>
      <c r="E4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434</v>
      </c>
      <c r="F437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44942</v>
      </c>
      <c r="G437" s="7" t="str">
        <f ca="1">IF(B_MSK[[#This Row],[stt]]="ada",INDEX([2]!db[NB BM],B_MSK[DB_ROW]-1),"")</f>
        <v>P case Kenko PC-0719-TK</v>
      </c>
      <c r="H437" s="7" t="str">
        <f ca="1">IF(B_MSK[[#This Row],[//]]="","",INDEX(INDIRECT(DIR&amp;$2:$2),B_MSK[[#This Row],[//]]))</f>
        <v>KENKO SINAR INDONESIA</v>
      </c>
      <c r="I437" s="27" t="str">
        <f ca="1">IF(B_MSK[[#This Row],[//]]="","",INDEX(INDIRECT(DB_PATH&amp;$2:$2),B_MSK[[#This Row],[DB_ROW]]-1))</f>
        <v>24 LSN</v>
      </c>
      <c r="J437" s="5">
        <f ca="1">IF(B_MSK[[#This Row],[//]]="","",IF(INDEX(INDIRECT(DIR&amp;$2:$2),B_MSK[[#This Row],[//]])="","",INDEX(INDIRECT(DIR&amp;$2:$2),B_MSK[[#This Row],[//]])))</f>
        <v>1</v>
      </c>
      <c r="K437" s="5" t="str">
        <f ca="1">IF(B_MSK[[#This Row],[//]]="","",IF(INDEX(INDIRECT(DIR&amp;$2:$2),B_MSK[[#This Row],[//]])="","",INDEX(INDIRECT(DIR&amp;$2:$2),B_MSK[[#This Row],[//]])))</f>
        <v/>
      </c>
      <c r="L437" s="5" t="str">
        <f ca="1">IF(B_MSK[[#This Row],[//]]="","",IF(INDEX(INDIRECT(DIR&amp;$2:$2),B_MSK[[#This Row],[//]])="","",INDEX(INDIRECT(DIR&amp;$2:$2),B_MSK[[#This Row],[//]])))</f>
        <v/>
      </c>
      <c r="M437" s="13">
        <f ca="1">IF(B_MSK[[#This Row],[//]]="","",INDEX(INDIRECT(DIR&amp;$2:$2),B_MSK[[#This Row],[//]]))</f>
        <v>0</v>
      </c>
      <c r="N437" s="13">
        <f ca="1">IF(OR(B_MSK[[#This Row],[//]]="",),"",INDEX(INDIRECT(DIR&amp;$2:$2),B_MSK[[#This Row],[//]]))</f>
        <v>1497600</v>
      </c>
      <c r="O437" s="3">
        <f ca="1">IF(B_MSK[[#This Row],[//]]="","",IF(INDEX(INDIRECT(DIR&amp;$2:$2),B_MSK[[#This Row],[//]])=0,"",INDEX(INDIRECT(DIR&amp;$2:$2),B_MSK[[#This Row],[//]])))</f>
        <v>0.17</v>
      </c>
      <c r="P437" s="3" t="str">
        <f ca="1">IF(B_MSK[[#This Row],[//]]="","",IF(INDEX(INDIRECT(DIR&amp;$2:$2),B_MSK[[#This Row],[//]])=0,"",INDEX(INDIRECT(DIR&amp;$2:$2),B_MSK[[#This Row],[//]])))</f>
        <v/>
      </c>
      <c r="Q437" s="12">
        <f ca="1">IF(B_MSK[[#This Row],[//]]="","",INDEX(INDIRECT(DIR&amp;$2:$2),B_MSK[[#This Row],[//]]))</f>
        <v>1243008</v>
      </c>
      <c r="R4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7" s="37">
        <f ca="1">IF(B_MSK[[#This Row],[//]]="","",INDEX(INDIRECT(DIR&amp;$2:$2),B_MSK[[#This Row],[//]]))</f>
        <v>0</v>
      </c>
      <c r="U437" s="38" t="str">
        <f ca="1">IF(SUMIF(B_MSK[NAMA BARANG],B_MSK[[#This Row],[NAMA BARANG]],B_MSK[JMLH BRG])=0,"",SUMIF(B_MSK[NAMA BARANG],B_MSK[[#This Row],[NAMA BARANG]],B_MSK[C]))</f>
        <v/>
      </c>
      <c r="V437" s="7" t="str">
        <f ca="1">IF(B_MSK[[#This Row],[//]]="","",INDEX(INDIRECT(DIR&amp;$2:$2),B_MSK[[#This Row],[//]]))</f>
        <v>KENKO PENCIL CASE PC-0719-TK</v>
      </c>
      <c r="W437" s="7" t="str">
        <f ca="1">LOWER(SUBSTITUTE(SUBSTITUTE(SUBSTITUTE(SUBSTITUTE(SUBSTITUTE(SUBSTITUTE(SUBSTITUTE(SUBSTITUTE(SUBSTITUTE(B_MSK[[#This Row],[N.B.nota]]," ",""),"-",""),"(",""),")",""),".",""),",",""),"/",""),"""",""),"+",""))</f>
        <v>kenkopencilcasepc0719tk</v>
      </c>
      <c r="X437" s="5" t="str">
        <f ca="1">IF(B_MSK[[#This Row],[N.B.nota]]="","",IF(MATCH(B_MSK[[#This Row],[concat]],[2]!db[NB NOTA_C],0)&gt;0,"ada",0))</f>
        <v>ada</v>
      </c>
      <c r="Y437" s="5" t="str">
        <f ca="1">IF(B_MSK[[#This Row],[N.B.nota]]="","",ADDRESS(ROW(B_MSK[QB]),COLUMN(B_MSK[QB]))&amp;":"&amp;ADDRESS(ROW(),COLUMN(B_MSK[QB])))</f>
        <v>$D$4:$D$437</v>
      </c>
      <c r="Z437" s="5">
        <f ca="1">IF(B_MSK[[#This Row],[concat]]="","",MATCH(B_MSK[[#This Row],[concat]],[2]!db[NB NOTA_C],0)+1)</f>
        <v>1246</v>
      </c>
      <c r="AA437" s="5" t="str">
        <f ca="1">IF(B_MSK[[#This Row],[//]]="","",HYPERLINK("[D:\kerja\BANK EXP\BARU\DB.XLSX]DB!e"&amp;B_MSK[[#This Row],[DB_ROW]],"&gt;"))</f>
        <v>&gt;</v>
      </c>
      <c r="AB437" s="30" t="str">
        <f ca="1">MID(B_MSK[[#This Row],[/ STN_1]],FIND(" ",B_MSK[[#This Row],[/ STN_1]])+1,LEN(B_MSK[[#This Row],[/ STN_1]]))</f>
        <v>LSN</v>
      </c>
      <c r="AC437" s="11">
        <f ca="1">IF(B_MSK[[#This Row],[//]]="","",IF(B_MSK[[#This Row],[ JUMLAH ]]="","",IF(B_MSK[[#This Row],[C]]="",B_MSK[[#This Row],[HARGA CTN]]/B_MSK[[#This Row],[JMLH BRG]],B_MSK[[#This Row],[HARGA CTN]]/B_MSK[[#This Row],[A_1]])))</f>
        <v>62400</v>
      </c>
      <c r="AD4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3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5200</v>
      </c>
      <c r="AF43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37" s="15" t="str">
        <f ca="1">IF(B_MSK[[#This Row],[HARGA_2]]="","",IF(MID(B_MSK[[#This Row],[/ STN_2]],FIND(" ",B_MSK[[#This Row],[/ STN_2]])+1,LEN(B_MSK[[#This Row],[/ STN_2]]))="LSN",B_MSK[[#This Row],[HARGA_2]]/12,""))</f>
        <v/>
      </c>
      <c r="AH437" s="7" t="str">
        <f ca="1">IF(B_MSK[[#This Row],[HARGA_3]]="","","/ "&amp;"PCS")</f>
        <v/>
      </c>
      <c r="AI437" s="15">
        <f ca="1">IF(B_MSK[[#This Row],[HARGA_3]]="",IF(B_MSK[[#This Row],[HARGA_2]]="",IF(B_MSK[[#This Row],[HARGA_1]]="","",B_MSK[[#This Row],[HARGA_1]]),B_MSK[[#This Row],[HARGA_2]]),B_MSK[[#This Row],[HARGA_3]])</f>
        <v>5200</v>
      </c>
      <c r="AJ4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37" s="5" t="str">
        <f ca="1">IF(B_MSK[[#This Row],[//]]="","",SUBSTITUTE(SUBSTITUTE(SUBSTITUTE(B_MSK[[#This Row],[QTY/ CTN]]," ","_",2),"(",""),")","")&amp;"_")</f>
        <v>24 LSN_</v>
      </c>
      <c r="AL437" s="5">
        <f ca="1">IF(B_MSK[[#This Row],[A_B]]="","",SEARCH("_",B_MSK[[#This Row],[A_B]]))</f>
        <v>7</v>
      </c>
      <c r="AM437" s="5">
        <f ca="1">IF(B_MSK[[#This Row],[A_B]]="","",LEN(B_MSK[[#This Row],[A_B]]))</f>
        <v>7</v>
      </c>
      <c r="AN437" s="5" t="str">
        <f ca="1">IF(B_MSK[[#This Row],[A_B]]="","",LEFT(B_MSK[[#This Row],[QTY/ CTN]],B_MSK[[#This Row],[A_B_1]]))</f>
        <v>24 LSN</v>
      </c>
      <c r="AO437" s="5" t="str">
        <f ca="1">IF(B_MSK[[#This Row],[A_B]]="","",LEFT(B_MSK[[#This Row],[A_]],SEARCH(" ",B_MSK[[#This Row],[A_]])-1))</f>
        <v>24</v>
      </c>
      <c r="AP437" s="5" t="str">
        <f ca="1">IF(B_MSK[[#This Row],[A_B]]="","",RIGHT(B_MSK[[#This Row],[A_]],LEN(B_MSK[[#This Row],[A_]])-SEARCH(" ",B_MSK[[#This Row],[A_]])))</f>
        <v>LSN</v>
      </c>
      <c r="AQ4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37" s="5" t="str">
        <f ca="1">IF(B_MSK[[#This Row],[B_]]="","",LEFT(B_MSK[[#This Row],[B_]],SEARCH(" ",B_MSK[[#This Row],[B_]])))</f>
        <v xml:space="preserve">12 </v>
      </c>
      <c r="AS437" s="5" t="str">
        <f ca="1">IF(B_MSK[[#This Row],[B_]]="","",RIGHT(B_MSK[[#This Row],[B_]],LEN(B_MSK[[#This Row],[B_]])-SEARCH(" ",B_MSK[[#This Row],[B_]])))</f>
        <v>PCS</v>
      </c>
      <c r="AT437" s="5" t="str">
        <f ca="1">IF(B_MSK[[#This Row],[B_2]]="LSN",12,"")</f>
        <v/>
      </c>
      <c r="AU437" s="5" t="str">
        <f ca="1">IF(B_MSK[[#This Row],[C_1]]="","","PCS")</f>
        <v/>
      </c>
      <c r="AV437" s="5">
        <f ca="1">IF(B_MSK[[#This Row],[A_1]]="","",B_MSK[[#This Row],[A_1]]*IF(B_MSK[[#This Row],[B_1]]="",1,B_MSK[[#This Row],[B_1]])*IF(B_MSK[[#This Row],[C_1]]="",1,B_MSK[[#This Row],[C_1]]))</f>
        <v>288</v>
      </c>
      <c r="AW437" s="5" t="str">
        <f ca="1">IF(B_MSK[[#This Row],[C_2]]="",IF(B_MSK[[#This Row],[B_2]]="",IF(B_MSK[[#This Row],[A_2]]="","",B_MSK[[#This Row],[A_2]]),B_MSK[[#This Row],[B_2]]),B_MSK[[#This Row],[C_2]])</f>
        <v>PCS</v>
      </c>
      <c r="AX437" s="2">
        <f ca="1">IF(ISNUMBER(B_MSK[[#This Row],[TANGGAL DATANG]]),B_MSK[[#This Row],[TANGGAL DATANG]],AX436)</f>
        <v>44942</v>
      </c>
      <c r="AY437" s="5" t="e">
        <f ca="1">IF(B_MSK[[#This Row],[DB_ROW]]="","",INDEX([3]!db[JENIS],B_MSK[[#This Row],[DB_ROW]]-1))</f>
        <v>#REF!</v>
      </c>
      <c r="AZ437" s="5">
        <f ca="1">IF(B_MSK[[#This Row],[A_1]]="","",B_MSK[[#This Row],[A_1]])*1</f>
        <v>24</v>
      </c>
      <c r="BA437" s="5" t="str">
        <f ca="1">IF(B_MSK[[#This Row],[//]]="","",INDEX(INDIRECT(DIR&amp;$2:$2),B_MSK[[#This Row],[//]]))</f>
        <v>ARTO MORO</v>
      </c>
      <c r="BB437" s="5" t="str">
        <f ca="1">CONCATENATE(B_MSK[[#This Row],[concat]],B_MSK[[#This Row],[HARGA_X]],B_MSK[[#This Row],[SAT]])</f>
        <v>kenkopencilcasepc0719tk5200</v>
      </c>
    </row>
    <row r="438" spans="1:54" x14ac:dyDescent="0.25">
      <c r="A438" s="6" t="s">
        <v>128</v>
      </c>
      <c r="B438" s="5" t="str">
        <f ca="1">IF(B_MSK[[#This Row],[N_ID]]="","",INDEX(INDIRECT(DIR&amp;$2:$2),MATCH(B_MSK[[#This Row],[N_ID]],INDIRECT(DIR&amp;"!NOTA[ID_P]"),0)))</f>
        <v/>
      </c>
      <c r="C438" s="5" t="str">
        <f ca="1">IF(B_MSK[[#This Row],[//]]="","",HYPERLINK("["&amp;SUBSTITUTE(DIR,"'","")&amp;"]NOTA!D"&amp;B_MSK[[#This Row],[//]]+2,"&gt;"))</f>
        <v>&gt;</v>
      </c>
      <c r="D438" s="5" t="str">
        <f ca="1">IF(B_MSK[[#This Row],[N_ID]]="","",COUNTIF(INDIRECT(DIR&amp;"!NOTA[ID_H]"),B_MSK[[#This Row],[ID NOTA]]))</f>
        <v/>
      </c>
      <c r="E4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435</v>
      </c>
      <c r="F4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8" s="7" t="str">
        <f ca="1">IF(B_MSK[[#This Row],[stt]]="ada",INDEX([2]!db[NB BM],B_MSK[DB_ROW]-1),"")</f>
        <v>Isi cutter Kenko A-100 kecil</v>
      </c>
      <c r="H438" s="7" t="str">
        <f ca="1">IF(B_MSK[[#This Row],[//]]="","",INDEX(INDIRECT(DIR&amp;$2:$2),B_MSK[[#This Row],[//]]))</f>
        <v>KENKO SINAR INDONESIA</v>
      </c>
      <c r="I438" s="27" t="str">
        <f ca="1">IF(B_MSK[[#This Row],[//]]="","",INDEX(INDIRECT(DB_PATH&amp;$2:$2),B_MSK[[#This Row],[DB_ROW]]-1))</f>
        <v>120 LSN</v>
      </c>
      <c r="J438" s="5">
        <f ca="1">IF(B_MSK[[#This Row],[//]]="","",IF(INDEX(INDIRECT(DIR&amp;$2:$2),B_MSK[[#This Row],[//]])="","",INDEX(INDIRECT(DIR&amp;$2:$2),B_MSK[[#This Row],[//]])))</f>
        <v>5</v>
      </c>
      <c r="K438" s="5" t="str">
        <f ca="1">IF(B_MSK[[#This Row],[//]]="","",IF(INDEX(INDIRECT(DIR&amp;$2:$2),B_MSK[[#This Row],[//]])="","",INDEX(INDIRECT(DIR&amp;$2:$2),B_MSK[[#This Row],[//]])))</f>
        <v/>
      </c>
      <c r="L438" s="5" t="str">
        <f ca="1">IF(B_MSK[[#This Row],[//]]="","",IF(INDEX(INDIRECT(DIR&amp;$2:$2),B_MSK[[#This Row],[//]])="","",INDEX(INDIRECT(DIR&amp;$2:$2),B_MSK[[#This Row],[//]])))</f>
        <v/>
      </c>
      <c r="M438" s="13">
        <f ca="1">IF(B_MSK[[#This Row],[//]]="","",INDEX(INDIRECT(DIR&amp;$2:$2),B_MSK[[#This Row],[//]]))</f>
        <v>0</v>
      </c>
      <c r="N438" s="13">
        <f ca="1">IF(OR(B_MSK[[#This Row],[//]]="",),"",INDEX(INDIRECT(DIR&amp;$2:$2),B_MSK[[#This Row],[//]]))</f>
        <v>3888000</v>
      </c>
      <c r="O438" s="3">
        <f ca="1">IF(B_MSK[[#This Row],[//]]="","",IF(INDEX(INDIRECT(DIR&amp;$2:$2),B_MSK[[#This Row],[//]])=0,"",INDEX(INDIRECT(DIR&amp;$2:$2),B_MSK[[#This Row],[//]])))</f>
        <v>0.17</v>
      </c>
      <c r="P438" s="3" t="str">
        <f ca="1">IF(B_MSK[[#This Row],[//]]="","",IF(INDEX(INDIRECT(DIR&amp;$2:$2),B_MSK[[#This Row],[//]])=0,"",INDEX(INDIRECT(DIR&amp;$2:$2),B_MSK[[#This Row],[//]])))</f>
        <v/>
      </c>
      <c r="Q438" s="12">
        <f ca="1">IF(B_MSK[[#This Row],[//]]="","",INDEX(INDIRECT(DIR&amp;$2:$2),B_MSK[[#This Row],[//]]))</f>
        <v>16135200</v>
      </c>
      <c r="R4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8" s="37">
        <f ca="1">IF(B_MSK[[#This Row],[//]]="","",INDEX(INDIRECT(DIR&amp;$2:$2),B_MSK[[#This Row],[//]]))</f>
        <v>0</v>
      </c>
      <c r="U438" s="38" t="str">
        <f ca="1">IF(SUMIF(B_MSK[NAMA BARANG],B_MSK[[#This Row],[NAMA BARANG]],B_MSK[JMLH BRG])=0,"",SUMIF(B_MSK[NAMA BARANG],B_MSK[[#This Row],[NAMA BARANG]],B_MSK[C]))</f>
        <v/>
      </c>
      <c r="V438" s="7" t="str">
        <f ca="1">IF(B_MSK[[#This Row],[//]]="","",INDEX(INDIRECT(DIR&amp;$2:$2),B_MSK[[#This Row],[//]]))</f>
        <v>KENKO CUTTER BLADE A-100 (9MM)</v>
      </c>
      <c r="W438" s="7" t="str">
        <f ca="1">LOWER(SUBSTITUTE(SUBSTITUTE(SUBSTITUTE(SUBSTITUTE(SUBSTITUTE(SUBSTITUTE(SUBSTITUTE(SUBSTITUTE(SUBSTITUTE(B_MSK[[#This Row],[N.B.nota]]," ",""),"-",""),"(",""),")",""),".",""),",",""),"/",""),"""",""),"+",""))</f>
        <v>kenkocutterbladea1009mm</v>
      </c>
      <c r="X438" s="5" t="str">
        <f ca="1">IF(B_MSK[[#This Row],[N.B.nota]]="","",IF(MATCH(B_MSK[[#This Row],[concat]],[2]!db[NB NOTA_C],0)&gt;0,"ada",0))</f>
        <v>ada</v>
      </c>
      <c r="Y438" s="5" t="str">
        <f ca="1">IF(B_MSK[[#This Row],[N.B.nota]]="","",ADDRESS(ROW(B_MSK[QB]),COLUMN(B_MSK[QB]))&amp;":"&amp;ADDRESS(ROW(),COLUMN(B_MSK[QB])))</f>
        <v>$D$4:$D$438</v>
      </c>
      <c r="Z438" s="5">
        <f ca="1">IF(B_MSK[[#This Row],[concat]]="","",MATCH(B_MSK[[#This Row],[concat]],[2]!db[NB NOTA_C],0)+1)</f>
        <v>1132</v>
      </c>
      <c r="AA438" s="5" t="str">
        <f ca="1">IF(B_MSK[[#This Row],[//]]="","",HYPERLINK("[D:\kerja\BANK EXP\BARU\DB.XLSX]DB!e"&amp;B_MSK[[#This Row],[DB_ROW]],"&gt;"))</f>
        <v>&gt;</v>
      </c>
      <c r="AB438" s="30" t="str">
        <f ca="1">MID(B_MSK[[#This Row],[/ STN_1]],FIND(" ",B_MSK[[#This Row],[/ STN_1]])+1,LEN(B_MSK[[#This Row],[/ STN_1]]))</f>
        <v>LSN</v>
      </c>
      <c r="AC438" s="11">
        <f ca="1">IF(B_MSK[[#This Row],[//]]="","",IF(B_MSK[[#This Row],[ JUMLAH ]]="","",IF(B_MSK[[#This Row],[C]]="",B_MSK[[#This Row],[HARGA CTN]]/B_MSK[[#This Row],[JMLH BRG]],B_MSK[[#This Row],[HARGA CTN]]/B_MSK[[#This Row],[A_1]])))</f>
        <v>32400</v>
      </c>
      <c r="AD4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3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2700</v>
      </c>
      <c r="AF43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38" s="15" t="str">
        <f ca="1">IF(B_MSK[[#This Row],[HARGA_2]]="","",IF(MID(B_MSK[[#This Row],[/ STN_2]],FIND(" ",B_MSK[[#This Row],[/ STN_2]])+1,LEN(B_MSK[[#This Row],[/ STN_2]]))="LSN",B_MSK[[#This Row],[HARGA_2]]/12,""))</f>
        <v/>
      </c>
      <c r="AH438" s="7" t="str">
        <f ca="1">IF(B_MSK[[#This Row],[HARGA_3]]="","","/ "&amp;"PCS")</f>
        <v/>
      </c>
      <c r="AI438" s="15">
        <f ca="1">IF(B_MSK[[#This Row],[HARGA_3]]="",IF(B_MSK[[#This Row],[HARGA_2]]="",IF(B_MSK[[#This Row],[HARGA_1]]="","",B_MSK[[#This Row],[HARGA_1]]),B_MSK[[#This Row],[HARGA_2]]),B_MSK[[#This Row],[HARGA_3]])</f>
        <v>2700</v>
      </c>
      <c r="AJ43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38" s="5" t="str">
        <f ca="1">IF(B_MSK[[#This Row],[//]]="","",SUBSTITUTE(SUBSTITUTE(SUBSTITUTE(B_MSK[[#This Row],[QTY/ CTN]]," ","_",2),"(",""),")","")&amp;"_")</f>
        <v>120 LSN_</v>
      </c>
      <c r="AL438" s="5">
        <f ca="1">IF(B_MSK[[#This Row],[A_B]]="","",SEARCH("_",B_MSK[[#This Row],[A_B]]))</f>
        <v>8</v>
      </c>
      <c r="AM438" s="5">
        <f ca="1">IF(B_MSK[[#This Row],[A_B]]="","",LEN(B_MSK[[#This Row],[A_B]]))</f>
        <v>8</v>
      </c>
      <c r="AN438" s="5" t="str">
        <f ca="1">IF(B_MSK[[#This Row],[A_B]]="","",LEFT(B_MSK[[#This Row],[QTY/ CTN]],B_MSK[[#This Row],[A_B_1]]))</f>
        <v>120 LSN</v>
      </c>
      <c r="AO438" s="5" t="str">
        <f ca="1">IF(B_MSK[[#This Row],[A_B]]="","",LEFT(B_MSK[[#This Row],[A_]],SEARCH(" ",B_MSK[[#This Row],[A_]])-1))</f>
        <v>120</v>
      </c>
      <c r="AP438" s="5" t="str">
        <f ca="1">IF(B_MSK[[#This Row],[A_B]]="","",RIGHT(B_MSK[[#This Row],[A_]],LEN(B_MSK[[#This Row],[A_]])-SEARCH(" ",B_MSK[[#This Row],[A_]])))</f>
        <v>LSN</v>
      </c>
      <c r="AQ4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38" s="5" t="str">
        <f ca="1">IF(B_MSK[[#This Row],[B_]]="","",LEFT(B_MSK[[#This Row],[B_]],SEARCH(" ",B_MSK[[#This Row],[B_]])))</f>
        <v xml:space="preserve">12 </v>
      </c>
      <c r="AS438" s="5" t="str">
        <f ca="1">IF(B_MSK[[#This Row],[B_]]="","",RIGHT(B_MSK[[#This Row],[B_]],LEN(B_MSK[[#This Row],[B_]])-SEARCH(" ",B_MSK[[#This Row],[B_]])))</f>
        <v>PCS</v>
      </c>
      <c r="AT438" s="5" t="str">
        <f ca="1">IF(B_MSK[[#This Row],[B_2]]="LSN",12,"")</f>
        <v/>
      </c>
      <c r="AU438" s="5" t="str">
        <f ca="1">IF(B_MSK[[#This Row],[C_1]]="","","PCS")</f>
        <v/>
      </c>
      <c r="AV438" s="5">
        <f ca="1">IF(B_MSK[[#This Row],[A_1]]="","",B_MSK[[#This Row],[A_1]]*IF(B_MSK[[#This Row],[B_1]]="",1,B_MSK[[#This Row],[B_1]])*IF(B_MSK[[#This Row],[C_1]]="",1,B_MSK[[#This Row],[C_1]]))</f>
        <v>1440</v>
      </c>
      <c r="AW438" s="5" t="str">
        <f ca="1">IF(B_MSK[[#This Row],[C_2]]="",IF(B_MSK[[#This Row],[B_2]]="",IF(B_MSK[[#This Row],[A_2]]="","",B_MSK[[#This Row],[A_2]]),B_MSK[[#This Row],[B_2]]),B_MSK[[#This Row],[C_2]])</f>
        <v>PCS</v>
      </c>
      <c r="AX438" s="2">
        <f ca="1">IF(ISNUMBER(B_MSK[[#This Row],[TANGGAL DATANG]]),B_MSK[[#This Row],[TANGGAL DATANG]],AX437)</f>
        <v>44942</v>
      </c>
      <c r="AY438" s="5" t="e">
        <f ca="1">IF(B_MSK[[#This Row],[DB_ROW]]="","",INDEX([3]!db[JENIS],B_MSK[[#This Row],[DB_ROW]]-1))</f>
        <v>#REF!</v>
      </c>
      <c r="AZ438" s="5">
        <f ca="1">IF(B_MSK[[#This Row],[A_1]]="","",B_MSK[[#This Row],[A_1]])*1</f>
        <v>120</v>
      </c>
      <c r="BA438" s="5" t="str">
        <f ca="1">IF(B_MSK[[#This Row],[//]]="","",INDEX(INDIRECT(DIR&amp;$2:$2),B_MSK[[#This Row],[//]]))</f>
        <v>ARTO MORO</v>
      </c>
      <c r="BB438" s="5" t="str">
        <f ca="1">CONCATENATE(B_MSK[[#This Row],[concat]],B_MSK[[#This Row],[HARGA_X]],B_MSK[[#This Row],[SAT]])</f>
        <v>kenkocutterbladea1009mm2700</v>
      </c>
    </row>
    <row r="439" spans="1:54" x14ac:dyDescent="0.25">
      <c r="A439" s="6" t="s">
        <v>128</v>
      </c>
      <c r="B439" s="5" t="str">
        <f ca="1">IF(B_MSK[[#This Row],[N_ID]]="","",INDEX(INDIRECT(DIR&amp;$2:$2),MATCH(B_MSK[[#This Row],[N_ID]],INDIRECT(DIR&amp;"!NOTA[ID_P]"),0)))</f>
        <v/>
      </c>
      <c r="C439" s="5" t="str">
        <f ca="1">IF(B_MSK[[#This Row],[//]]="","",HYPERLINK("["&amp;SUBSTITUTE(DIR,"'","")&amp;"]NOTA!D"&amp;B_MSK[[#This Row],[//]]+2,"&gt;"))</f>
        <v>&gt;</v>
      </c>
      <c r="D439" s="5" t="str">
        <f ca="1">IF(B_MSK[[#This Row],[N_ID]]="","",COUNTIF(INDIRECT(DIR&amp;"!NOTA[ID_H]"),B_MSK[[#This Row],[ID NOTA]]))</f>
        <v/>
      </c>
      <c r="E4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436</v>
      </c>
      <c r="F4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9" s="7" t="str">
        <f ca="1">IF(B_MSK[[#This Row],[stt]]="ada",INDEX([2]!db[NB BM],B_MSK[DB_ROW]-1),"")</f>
        <v>Gel pen Kenko Hitech 0.28mm hitam</v>
      </c>
      <c r="H439" s="7" t="str">
        <f ca="1">IF(B_MSK[[#This Row],[//]]="","",INDEX(INDIRECT(DIR&amp;$2:$2),B_MSK[[#This Row],[//]]))</f>
        <v>KENKO SINAR INDONESIA</v>
      </c>
      <c r="I439" s="27" t="str">
        <f ca="1">IF(B_MSK[[#This Row],[//]]="","",INDEX(INDIRECT(DB_PATH&amp;$2:$2),B_MSK[[#This Row],[DB_ROW]]-1))</f>
        <v>12 GRS</v>
      </c>
      <c r="J439" s="5">
        <f ca="1">IF(B_MSK[[#This Row],[//]]="","",IF(INDEX(INDIRECT(DIR&amp;$2:$2),B_MSK[[#This Row],[//]])="","",INDEX(INDIRECT(DIR&amp;$2:$2),B_MSK[[#This Row],[//]])))</f>
        <v>5</v>
      </c>
      <c r="K439" s="5" t="str">
        <f ca="1">IF(B_MSK[[#This Row],[//]]="","",IF(INDEX(INDIRECT(DIR&amp;$2:$2),B_MSK[[#This Row],[//]])="","",INDEX(INDIRECT(DIR&amp;$2:$2),B_MSK[[#This Row],[//]])))</f>
        <v/>
      </c>
      <c r="L439" s="5" t="str">
        <f ca="1">IF(B_MSK[[#This Row],[//]]="","",IF(INDEX(INDIRECT(DIR&amp;$2:$2),B_MSK[[#This Row],[//]])="","",INDEX(INDIRECT(DIR&amp;$2:$2),B_MSK[[#This Row],[//]])))</f>
        <v/>
      </c>
      <c r="M439" s="13">
        <f ca="1">IF(B_MSK[[#This Row],[//]]="","",INDEX(INDIRECT(DIR&amp;$2:$2),B_MSK[[#This Row],[//]]))</f>
        <v>0</v>
      </c>
      <c r="N439" s="13">
        <f ca="1">IF(OR(B_MSK[[#This Row],[//]]="",),"",INDEX(INDIRECT(DIR&amp;$2:$2),B_MSK[[#This Row],[//]]))</f>
        <v>5616000</v>
      </c>
      <c r="O439" s="3">
        <f ca="1">IF(B_MSK[[#This Row],[//]]="","",IF(INDEX(INDIRECT(DIR&amp;$2:$2),B_MSK[[#This Row],[//]])=0,"",INDEX(INDIRECT(DIR&amp;$2:$2),B_MSK[[#This Row],[//]])))</f>
        <v>0.17</v>
      </c>
      <c r="P439" s="3" t="str">
        <f ca="1">IF(B_MSK[[#This Row],[//]]="","",IF(INDEX(INDIRECT(DIR&amp;$2:$2),B_MSK[[#This Row],[//]])=0,"",INDEX(INDIRECT(DIR&amp;$2:$2),B_MSK[[#This Row],[//]])))</f>
        <v/>
      </c>
      <c r="Q439" s="12">
        <f ca="1">IF(B_MSK[[#This Row],[//]]="","",INDEX(INDIRECT(DIR&amp;$2:$2),B_MSK[[#This Row],[//]]))</f>
        <v>23306400</v>
      </c>
      <c r="R4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9" s="37">
        <f ca="1">IF(B_MSK[[#This Row],[//]]="","",INDEX(INDIRECT(DIR&amp;$2:$2),B_MSK[[#This Row],[//]]))</f>
        <v>0</v>
      </c>
      <c r="U439" s="38" t="str">
        <f ca="1">IF(SUMIF(B_MSK[NAMA BARANG],B_MSK[[#This Row],[NAMA BARANG]],B_MSK[JMLH BRG])=0,"",SUMIF(B_MSK[NAMA BARANG],B_MSK[[#This Row],[NAMA BARANG]],B_MSK[C]))</f>
        <v/>
      </c>
      <c r="V439" s="7" t="str">
        <f ca="1">IF(B_MSK[[#This Row],[//]]="","",INDEX(INDIRECT(DIR&amp;$2:$2),B_MSK[[#This Row],[//]]))</f>
        <v>KENKO GEL PEN HI TECH H 0.28MM BLACK</v>
      </c>
      <c r="W439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X439" s="5" t="str">
        <f ca="1">IF(B_MSK[[#This Row],[N.B.nota]]="","",IF(MATCH(B_MSK[[#This Row],[concat]],[2]!db[NB NOTA_C],0)&gt;0,"ada",0))</f>
        <v>ada</v>
      </c>
      <c r="Y439" s="5" t="str">
        <f ca="1">IF(B_MSK[[#This Row],[N.B.nota]]="","",ADDRESS(ROW(B_MSK[QB]),COLUMN(B_MSK[QB]))&amp;":"&amp;ADDRESS(ROW(),COLUMN(B_MSK[QB])))</f>
        <v>$D$4:$D$439</v>
      </c>
      <c r="Z439" s="5">
        <f ca="1">IF(B_MSK[[#This Row],[concat]]="","",MATCH(B_MSK[[#This Row],[concat]],[2]!db[NB NOTA_C],0)+1)</f>
        <v>1153</v>
      </c>
      <c r="AA439" s="5" t="str">
        <f ca="1">IF(B_MSK[[#This Row],[//]]="","",HYPERLINK("[D:\kerja\BANK EXP\BARU\DB.XLSX]DB!e"&amp;B_MSK[[#This Row],[DB_ROW]],"&gt;"))</f>
        <v>&gt;</v>
      </c>
      <c r="AB439" s="30" t="str">
        <f ca="1">MID(B_MSK[[#This Row],[/ STN_1]],FIND(" ",B_MSK[[#This Row],[/ STN_1]])+1,LEN(B_MSK[[#This Row],[/ STN_1]]))</f>
        <v>GRS</v>
      </c>
      <c r="AC439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4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43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439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439" s="15">
        <f ca="1">IF(B_MSK[[#This Row],[HARGA_2]]="","",IF(MID(B_MSK[[#This Row],[/ STN_2]],FIND(" ",B_MSK[[#This Row],[/ STN_2]])+1,LEN(B_MSK[[#This Row],[/ STN_2]]))="LSN",B_MSK[[#This Row],[HARGA_2]]/12,""))</f>
        <v>3250</v>
      </c>
      <c r="AH439" s="7" t="str">
        <f ca="1">IF(B_MSK[[#This Row],[HARGA_3]]="","","/ "&amp;"PCS")</f>
        <v>/ PCS</v>
      </c>
      <c r="AI439" s="15">
        <f ca="1">IF(B_MSK[[#This Row],[HARGA_3]]="",IF(B_MSK[[#This Row],[HARGA_2]]="",IF(B_MSK[[#This Row],[HARGA_1]]="","",B_MSK[[#This Row],[HARGA_1]]),B_MSK[[#This Row],[HARGA_2]]),B_MSK[[#This Row],[HARGA_3]])</f>
        <v>3250</v>
      </c>
      <c r="AJ43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39" s="5" t="str">
        <f ca="1">IF(B_MSK[[#This Row],[//]]="","",SUBSTITUTE(SUBSTITUTE(SUBSTITUTE(B_MSK[[#This Row],[QTY/ CTN]]," ","_",2),"(",""),")","")&amp;"_")</f>
        <v>12 GRS_</v>
      </c>
      <c r="AL439" s="5">
        <f ca="1">IF(B_MSK[[#This Row],[A_B]]="","",SEARCH("_",B_MSK[[#This Row],[A_B]]))</f>
        <v>7</v>
      </c>
      <c r="AM439" s="5">
        <f ca="1">IF(B_MSK[[#This Row],[A_B]]="","",LEN(B_MSK[[#This Row],[A_B]]))</f>
        <v>7</v>
      </c>
      <c r="AN439" s="5" t="str">
        <f ca="1">IF(B_MSK[[#This Row],[A_B]]="","",LEFT(B_MSK[[#This Row],[QTY/ CTN]],B_MSK[[#This Row],[A_B_1]]))</f>
        <v>12 GRS</v>
      </c>
      <c r="AO439" s="5" t="str">
        <f ca="1">IF(B_MSK[[#This Row],[A_B]]="","",LEFT(B_MSK[[#This Row],[A_]],SEARCH(" ",B_MSK[[#This Row],[A_]])-1))</f>
        <v>12</v>
      </c>
      <c r="AP439" s="5" t="str">
        <f ca="1">IF(B_MSK[[#This Row],[A_B]]="","",RIGHT(B_MSK[[#This Row],[A_]],LEN(B_MSK[[#This Row],[A_]])-SEARCH(" ",B_MSK[[#This Row],[A_]])))</f>
        <v>GRS</v>
      </c>
      <c r="AQ4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439" s="5" t="str">
        <f ca="1">IF(B_MSK[[#This Row],[B_]]="","",LEFT(B_MSK[[#This Row],[B_]],SEARCH(" ",B_MSK[[#This Row],[B_]])))</f>
        <v xml:space="preserve">12 </v>
      </c>
      <c r="AS439" s="5" t="str">
        <f ca="1">IF(B_MSK[[#This Row],[B_]]="","",RIGHT(B_MSK[[#This Row],[B_]],LEN(B_MSK[[#This Row],[B_]])-SEARCH(" ",B_MSK[[#This Row],[B_]])))</f>
        <v>LSN</v>
      </c>
      <c r="AT439" s="5">
        <f ca="1">IF(B_MSK[[#This Row],[B_2]]="LSN",12,"")</f>
        <v>12</v>
      </c>
      <c r="AU439" s="5" t="str">
        <f ca="1">IF(B_MSK[[#This Row],[C_1]]="","","PCS")</f>
        <v>PCS</v>
      </c>
      <c r="AV439" s="5">
        <f ca="1">IF(B_MSK[[#This Row],[A_1]]="","",B_MSK[[#This Row],[A_1]]*IF(B_MSK[[#This Row],[B_1]]="",1,B_MSK[[#This Row],[B_1]])*IF(B_MSK[[#This Row],[C_1]]="",1,B_MSK[[#This Row],[C_1]]))</f>
        <v>1728</v>
      </c>
      <c r="AW439" s="5" t="str">
        <f ca="1">IF(B_MSK[[#This Row],[C_2]]="",IF(B_MSK[[#This Row],[B_2]]="",IF(B_MSK[[#This Row],[A_2]]="","",B_MSK[[#This Row],[A_2]]),B_MSK[[#This Row],[B_2]]),B_MSK[[#This Row],[C_2]])</f>
        <v>PCS</v>
      </c>
      <c r="AX439" s="2">
        <f ca="1">IF(ISNUMBER(B_MSK[[#This Row],[TANGGAL DATANG]]),B_MSK[[#This Row],[TANGGAL DATANG]],AX438)</f>
        <v>44942</v>
      </c>
      <c r="AY439" s="5" t="e">
        <f ca="1">IF(B_MSK[[#This Row],[DB_ROW]]="","",INDEX([3]!db[JENIS],B_MSK[[#This Row],[DB_ROW]]-1))</f>
        <v>#REF!</v>
      </c>
      <c r="AZ439" s="5">
        <f ca="1">IF(B_MSK[[#This Row],[A_1]]="","",B_MSK[[#This Row],[A_1]])*1</f>
        <v>12</v>
      </c>
      <c r="BA439" s="5" t="str">
        <f ca="1">IF(B_MSK[[#This Row],[//]]="","",INDEX(INDIRECT(DIR&amp;$2:$2),B_MSK[[#This Row],[//]]))</f>
        <v>ARTO MORO</v>
      </c>
      <c r="BB439" s="5" t="str">
        <f ca="1">CONCATENATE(B_MSK[[#This Row],[concat]],B_MSK[[#This Row],[HARGA_X]],B_MSK[[#This Row],[SAT]])</f>
        <v>kenkogelpenhitechh028mmblack3250</v>
      </c>
    </row>
    <row r="440" spans="1:54" x14ac:dyDescent="0.25">
      <c r="A440" s="6" t="s">
        <v>128</v>
      </c>
      <c r="B440" s="5" t="str">
        <f ca="1">IF(B_MSK[[#This Row],[N_ID]]="","",INDEX(INDIRECT(DIR&amp;$2:$2),MATCH(B_MSK[[#This Row],[N_ID]],INDIRECT(DIR&amp;"!NOTA[ID_P]"),0)))</f>
        <v/>
      </c>
      <c r="C440" s="5" t="str">
        <f ca="1">IF(B_MSK[[#This Row],[//]]="","",HYPERLINK("["&amp;SUBSTITUTE(DIR,"'","")&amp;"]NOTA!D"&amp;B_MSK[[#This Row],[//]]+2,"&gt;"))</f>
        <v>&gt;</v>
      </c>
      <c r="D440" s="5" t="str">
        <f ca="1">IF(B_MSK[[#This Row],[N_ID]]="","",COUNTIF(INDIRECT(DIR&amp;"!NOTA[ID_H]"),B_MSK[[#This Row],[ID NOTA]]))</f>
        <v/>
      </c>
      <c r="E4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437</v>
      </c>
      <c r="F4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0" s="7" t="str">
        <f ca="1">IF(B_MSK[[#This Row],[stt]]="ada",INDEX([2]!db[NB BM],B_MSK[DB_ROW]-1),"")</f>
        <v>Gel pen Kenko Easy Gel hitam</v>
      </c>
      <c r="H440" s="7" t="str">
        <f ca="1">IF(B_MSK[[#This Row],[//]]="","",INDEX(INDIRECT(DIR&amp;$2:$2),B_MSK[[#This Row],[//]]))</f>
        <v>KENKO SINAR INDONESIA</v>
      </c>
      <c r="I440" s="27" t="str">
        <f ca="1">IF(B_MSK[[#This Row],[//]]="","",INDEX(INDIRECT(DB_PATH&amp;$2:$2),B_MSK[[#This Row],[DB_ROW]]-1))</f>
        <v>12 GRS</v>
      </c>
      <c r="J440" s="5">
        <f ca="1">IF(B_MSK[[#This Row],[//]]="","",IF(INDEX(INDIRECT(DIR&amp;$2:$2),B_MSK[[#This Row],[//]])="","",INDEX(INDIRECT(DIR&amp;$2:$2),B_MSK[[#This Row],[//]])))</f>
        <v>5</v>
      </c>
      <c r="K440" s="5" t="str">
        <f ca="1">IF(B_MSK[[#This Row],[//]]="","",IF(INDEX(INDIRECT(DIR&amp;$2:$2),B_MSK[[#This Row],[//]])="","",INDEX(INDIRECT(DIR&amp;$2:$2),B_MSK[[#This Row],[//]])))</f>
        <v/>
      </c>
      <c r="L440" s="5" t="str">
        <f ca="1">IF(B_MSK[[#This Row],[//]]="","",IF(INDEX(INDIRECT(DIR&amp;$2:$2),B_MSK[[#This Row],[//]])="","",INDEX(INDIRECT(DIR&amp;$2:$2),B_MSK[[#This Row],[//]])))</f>
        <v/>
      </c>
      <c r="M440" s="13">
        <f ca="1">IF(B_MSK[[#This Row],[//]]="","",INDEX(INDIRECT(DIR&amp;$2:$2),B_MSK[[#This Row],[//]]))</f>
        <v>0</v>
      </c>
      <c r="N440" s="13">
        <f ca="1">IF(OR(B_MSK[[#This Row],[//]]="",),"",INDEX(INDIRECT(DIR&amp;$2:$2),B_MSK[[#This Row],[//]]))</f>
        <v>3758400</v>
      </c>
      <c r="O440" s="3">
        <f ca="1">IF(B_MSK[[#This Row],[//]]="","",IF(INDEX(INDIRECT(DIR&amp;$2:$2),B_MSK[[#This Row],[//]])=0,"",INDEX(INDIRECT(DIR&amp;$2:$2),B_MSK[[#This Row],[//]])))</f>
        <v>0.17</v>
      </c>
      <c r="P440" s="3" t="str">
        <f ca="1">IF(B_MSK[[#This Row],[//]]="","",IF(INDEX(INDIRECT(DIR&amp;$2:$2),B_MSK[[#This Row],[//]])=0,"",INDEX(INDIRECT(DIR&amp;$2:$2),B_MSK[[#This Row],[//]])))</f>
        <v/>
      </c>
      <c r="Q440" s="12">
        <f ca="1">IF(B_MSK[[#This Row],[//]]="","",INDEX(INDIRECT(DIR&amp;$2:$2),B_MSK[[#This Row],[//]]))</f>
        <v>15597360</v>
      </c>
      <c r="R44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4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40" s="37">
        <f ca="1">IF(B_MSK[[#This Row],[//]]="","",INDEX(INDIRECT(DIR&amp;$2:$2),B_MSK[[#This Row],[//]]))</f>
        <v>0</v>
      </c>
      <c r="U440" s="38" t="str">
        <f ca="1">IF(SUMIF(B_MSK[NAMA BARANG],B_MSK[[#This Row],[NAMA BARANG]],B_MSK[JMLH BRG])=0,"",SUMIF(B_MSK[NAMA BARANG],B_MSK[[#This Row],[NAMA BARANG]],B_MSK[C]))</f>
        <v/>
      </c>
      <c r="V440" s="7" t="str">
        <f ca="1">IF(B_MSK[[#This Row],[//]]="","",INDEX(INDIRECT(DIR&amp;$2:$2),B_MSK[[#This Row],[//]]))</f>
        <v>KENKO GEL PEN EASY GEL BLACK</v>
      </c>
      <c r="W440" s="7" t="str">
        <f ca="1">LOWER(SUBSTITUTE(SUBSTITUTE(SUBSTITUTE(SUBSTITUTE(SUBSTITUTE(SUBSTITUTE(SUBSTITUTE(SUBSTITUTE(SUBSTITUTE(B_MSK[[#This Row],[N.B.nota]]," ",""),"-",""),"(",""),")",""),".",""),",",""),"/",""),"""",""),"+",""))</f>
        <v>kenkogelpeneasygelblack</v>
      </c>
      <c r="X440" s="5" t="str">
        <f ca="1">IF(B_MSK[[#This Row],[N.B.nota]]="","",IF(MATCH(B_MSK[[#This Row],[concat]],[2]!db[NB NOTA_C],0)&gt;0,"ada",0))</f>
        <v>ada</v>
      </c>
      <c r="Y440" s="5" t="str">
        <f ca="1">IF(B_MSK[[#This Row],[N.B.nota]]="","",ADDRESS(ROW(B_MSK[QB]),COLUMN(B_MSK[QB]))&amp;":"&amp;ADDRESS(ROW(),COLUMN(B_MSK[QB])))</f>
        <v>$D$4:$D$440</v>
      </c>
      <c r="Z440" s="5">
        <f ca="1">IF(B_MSK[[#This Row],[concat]]="","",MATCH(B_MSK[[#This Row],[concat]],[2]!db[NB NOTA_C],0)+1)</f>
        <v>1148</v>
      </c>
      <c r="AA440" s="5" t="str">
        <f ca="1">IF(B_MSK[[#This Row],[//]]="","",HYPERLINK("[D:\kerja\BANK EXP\BARU\DB.XLSX]DB!e"&amp;B_MSK[[#This Row],[DB_ROW]],"&gt;"))</f>
        <v>&gt;</v>
      </c>
      <c r="AB440" s="30" t="str">
        <f ca="1">MID(B_MSK[[#This Row],[/ STN_1]],FIND(" ",B_MSK[[#This Row],[/ STN_1]])+1,LEN(B_MSK[[#This Row],[/ STN_1]]))</f>
        <v>GRS</v>
      </c>
      <c r="AC440" s="11">
        <f ca="1">IF(B_MSK[[#This Row],[//]]="","",IF(B_MSK[[#This Row],[ JUMLAH ]]="","",IF(B_MSK[[#This Row],[C]]="",B_MSK[[#This Row],[HARGA CTN]]/B_MSK[[#This Row],[JMLH BRG]],B_MSK[[#This Row],[HARGA CTN]]/B_MSK[[#This Row],[A_1]])))</f>
        <v>313200</v>
      </c>
      <c r="AD4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44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26100</v>
      </c>
      <c r="AF440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440" s="15">
        <f ca="1">IF(B_MSK[[#This Row],[HARGA_2]]="","",IF(MID(B_MSK[[#This Row],[/ STN_2]],FIND(" ",B_MSK[[#This Row],[/ STN_2]])+1,LEN(B_MSK[[#This Row],[/ STN_2]]))="LSN",B_MSK[[#This Row],[HARGA_2]]/12,""))</f>
        <v>2175</v>
      </c>
      <c r="AH440" s="7" t="str">
        <f ca="1">IF(B_MSK[[#This Row],[HARGA_3]]="","","/ "&amp;"PCS")</f>
        <v>/ PCS</v>
      </c>
      <c r="AI440" s="15">
        <f ca="1">IF(B_MSK[[#This Row],[HARGA_3]]="",IF(B_MSK[[#This Row],[HARGA_2]]="",IF(B_MSK[[#This Row],[HARGA_1]]="","",B_MSK[[#This Row],[HARGA_1]]),B_MSK[[#This Row],[HARGA_2]]),B_MSK[[#This Row],[HARGA_3]])</f>
        <v>2175</v>
      </c>
      <c r="AJ44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40" s="5" t="str">
        <f ca="1">IF(B_MSK[[#This Row],[//]]="","",SUBSTITUTE(SUBSTITUTE(SUBSTITUTE(B_MSK[[#This Row],[QTY/ CTN]]," ","_",2),"(",""),")","")&amp;"_")</f>
        <v>12 GRS_</v>
      </c>
      <c r="AL440" s="5">
        <f ca="1">IF(B_MSK[[#This Row],[A_B]]="","",SEARCH("_",B_MSK[[#This Row],[A_B]]))</f>
        <v>7</v>
      </c>
      <c r="AM440" s="5">
        <f ca="1">IF(B_MSK[[#This Row],[A_B]]="","",LEN(B_MSK[[#This Row],[A_B]]))</f>
        <v>7</v>
      </c>
      <c r="AN440" s="5" t="str">
        <f ca="1">IF(B_MSK[[#This Row],[A_B]]="","",LEFT(B_MSK[[#This Row],[QTY/ CTN]],B_MSK[[#This Row],[A_B_1]]))</f>
        <v>12 GRS</v>
      </c>
      <c r="AO440" s="5" t="str">
        <f ca="1">IF(B_MSK[[#This Row],[A_B]]="","",LEFT(B_MSK[[#This Row],[A_]],SEARCH(" ",B_MSK[[#This Row],[A_]])-1))</f>
        <v>12</v>
      </c>
      <c r="AP440" s="5" t="str">
        <f ca="1">IF(B_MSK[[#This Row],[A_B]]="","",RIGHT(B_MSK[[#This Row],[A_]],LEN(B_MSK[[#This Row],[A_]])-SEARCH(" ",B_MSK[[#This Row],[A_]])))</f>
        <v>GRS</v>
      </c>
      <c r="AQ4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440" s="5" t="str">
        <f ca="1">IF(B_MSK[[#This Row],[B_]]="","",LEFT(B_MSK[[#This Row],[B_]],SEARCH(" ",B_MSK[[#This Row],[B_]])))</f>
        <v xml:space="preserve">12 </v>
      </c>
      <c r="AS440" s="5" t="str">
        <f ca="1">IF(B_MSK[[#This Row],[B_]]="","",RIGHT(B_MSK[[#This Row],[B_]],LEN(B_MSK[[#This Row],[B_]])-SEARCH(" ",B_MSK[[#This Row],[B_]])))</f>
        <v>LSN</v>
      </c>
      <c r="AT440" s="5">
        <f ca="1">IF(B_MSK[[#This Row],[B_2]]="LSN",12,"")</f>
        <v>12</v>
      </c>
      <c r="AU440" s="5" t="str">
        <f ca="1">IF(B_MSK[[#This Row],[C_1]]="","","PCS")</f>
        <v>PCS</v>
      </c>
      <c r="AV440" s="5">
        <f ca="1">IF(B_MSK[[#This Row],[A_1]]="","",B_MSK[[#This Row],[A_1]]*IF(B_MSK[[#This Row],[B_1]]="",1,B_MSK[[#This Row],[B_1]])*IF(B_MSK[[#This Row],[C_1]]="",1,B_MSK[[#This Row],[C_1]]))</f>
        <v>1728</v>
      </c>
      <c r="AW440" s="5" t="str">
        <f ca="1">IF(B_MSK[[#This Row],[C_2]]="",IF(B_MSK[[#This Row],[B_2]]="",IF(B_MSK[[#This Row],[A_2]]="","",B_MSK[[#This Row],[A_2]]),B_MSK[[#This Row],[B_2]]),B_MSK[[#This Row],[C_2]])</f>
        <v>PCS</v>
      </c>
      <c r="AX440" s="2">
        <f ca="1">IF(ISNUMBER(B_MSK[[#This Row],[TANGGAL DATANG]]),B_MSK[[#This Row],[TANGGAL DATANG]],AX439)</f>
        <v>44942</v>
      </c>
      <c r="AY440" s="5" t="e">
        <f ca="1">IF(B_MSK[[#This Row],[DB_ROW]]="","",INDEX([3]!db[JENIS],B_MSK[[#This Row],[DB_ROW]]-1))</f>
        <v>#REF!</v>
      </c>
      <c r="AZ440" s="5">
        <f ca="1">IF(B_MSK[[#This Row],[A_1]]="","",B_MSK[[#This Row],[A_1]])*1</f>
        <v>12</v>
      </c>
      <c r="BA440" s="5" t="str">
        <f ca="1">IF(B_MSK[[#This Row],[//]]="","",INDEX(INDIRECT(DIR&amp;$2:$2),B_MSK[[#This Row],[//]]))</f>
        <v>ARTO MORO</v>
      </c>
      <c r="BB440" s="5" t="str">
        <f ca="1">CONCATENATE(B_MSK[[#This Row],[concat]],B_MSK[[#This Row],[HARGA_X]],B_MSK[[#This Row],[SAT]])</f>
        <v>kenkogelpeneasygelblack2175</v>
      </c>
    </row>
    <row r="441" spans="1:54" x14ac:dyDescent="0.25">
      <c r="A441" s="6" t="s">
        <v>128</v>
      </c>
      <c r="B441" s="5" t="str">
        <f ca="1">IF(B_MSK[[#This Row],[N_ID]]="","",INDEX(INDIRECT(DIR&amp;$2:$2),MATCH(B_MSK[[#This Row],[N_ID]],INDIRECT(DIR&amp;"!NOTA[ID_P]"),0)))</f>
        <v/>
      </c>
      <c r="C441" s="5" t="str">
        <f ca="1">IF(B_MSK[[#This Row],[//]]="","",HYPERLINK("["&amp;SUBSTITUTE(DIR,"'","")&amp;"]NOTA!D"&amp;B_MSK[[#This Row],[//]]+2,"&gt;"))</f>
        <v/>
      </c>
      <c r="D441" s="5" t="str">
        <f ca="1">IF(B_MSK[[#This Row],[N_ID]]="","",COUNTIF(INDIRECT(DIR&amp;"!NOTA[ID_H]"),B_MSK[[#This Row],[ID NOTA]]))</f>
        <v/>
      </c>
      <c r="E4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1" s="7" t="str">
        <f ca="1">IF(B_MSK[[#This Row],[stt]]="ada",INDEX([2]!db[NB BM],B_MSK[DB_ROW]-1),"")</f>
        <v/>
      </c>
      <c r="H441" s="7" t="str">
        <f ca="1">IF(B_MSK[[#This Row],[//]]="","",INDEX(INDIRECT(DIR&amp;$2:$2),B_MSK[[#This Row],[//]]))</f>
        <v/>
      </c>
      <c r="I441" s="27" t="str">
        <f ca="1">IF(B_MSK[[#This Row],[//]]="","",INDEX(INDIRECT(DB_PATH&amp;$2:$2),B_MSK[[#This Row],[DB_ROW]]-1))</f>
        <v/>
      </c>
      <c r="J441" s="5" t="str">
        <f ca="1">IF(B_MSK[[#This Row],[//]]="","",IF(INDEX(INDIRECT(DIR&amp;$2:$2),B_MSK[[#This Row],[//]])="","",INDEX(INDIRECT(DIR&amp;$2:$2),B_MSK[[#This Row],[//]])))</f>
        <v/>
      </c>
      <c r="K441" s="5" t="str">
        <f ca="1">IF(B_MSK[[#This Row],[//]]="","",IF(INDEX(INDIRECT(DIR&amp;$2:$2),B_MSK[[#This Row],[//]])="","",INDEX(INDIRECT(DIR&amp;$2:$2),B_MSK[[#This Row],[//]])))</f>
        <v/>
      </c>
      <c r="L441" s="5" t="str">
        <f ca="1">IF(B_MSK[[#This Row],[//]]="","",IF(INDEX(INDIRECT(DIR&amp;$2:$2),B_MSK[[#This Row],[//]])="","",INDEX(INDIRECT(DIR&amp;$2:$2),B_MSK[[#This Row],[//]])))</f>
        <v/>
      </c>
      <c r="M441" s="13" t="str">
        <f ca="1">IF(B_MSK[[#This Row],[//]]="","",INDEX(INDIRECT(DIR&amp;$2:$2),B_MSK[[#This Row],[//]]))</f>
        <v/>
      </c>
      <c r="N441" s="13" t="str">
        <f ca="1">IF(OR(B_MSK[[#This Row],[//]]="",),"",INDEX(INDIRECT(DIR&amp;$2:$2),B_MSK[[#This Row],[//]]))</f>
        <v/>
      </c>
      <c r="O441" s="3" t="str">
        <f ca="1">IF(B_MSK[[#This Row],[//]]="","",IF(INDEX(INDIRECT(DIR&amp;$2:$2),B_MSK[[#This Row],[//]])=0,"",INDEX(INDIRECT(DIR&amp;$2:$2),B_MSK[[#This Row],[//]])))</f>
        <v/>
      </c>
      <c r="P441" s="3" t="str">
        <f ca="1">IF(B_MSK[[#This Row],[//]]="","",IF(INDEX(INDIRECT(DIR&amp;$2:$2),B_MSK[[#This Row],[//]])=0,"",INDEX(INDIRECT(DIR&amp;$2:$2),B_MSK[[#This Row],[//]])))</f>
        <v/>
      </c>
      <c r="Q441" s="12" t="str">
        <f ca="1">IF(B_MSK[[#This Row],[//]]="","",INDEX(INDIRECT(DIR&amp;$2:$2),B_MSK[[#This Row],[//]]))</f>
        <v/>
      </c>
      <c r="R4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1" s="37" t="str">
        <f ca="1">IF(B_MSK[[#This Row],[//]]="","",INDEX(INDIRECT(DIR&amp;$2:$2),B_MSK[[#This Row],[//]]))</f>
        <v/>
      </c>
      <c r="U441" s="38" t="str">
        <f ca="1">IF(SUMIF(B_MSK[NAMA BARANG],B_MSK[[#This Row],[NAMA BARANG]],B_MSK[JMLH BRG])=0,"",SUMIF(B_MSK[NAMA BARANG],B_MSK[[#This Row],[NAMA BARANG]],B_MSK[C]))</f>
        <v/>
      </c>
      <c r="V441" s="7" t="str">
        <f ca="1">IF(B_MSK[[#This Row],[//]]="","",INDEX(INDIRECT(DIR&amp;$2:$2),B_MSK[[#This Row],[//]]))</f>
        <v/>
      </c>
      <c r="W4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1" s="5" t="str">
        <f ca="1">IF(B_MSK[[#This Row],[N.B.nota]]="","",IF(MATCH(B_MSK[[#This Row],[concat]],[2]!db[NB NOTA_C],0)&gt;0,"ada",0))</f>
        <v/>
      </c>
      <c r="Y441" s="5" t="str">
        <f ca="1">IF(B_MSK[[#This Row],[N.B.nota]]="","",ADDRESS(ROW(B_MSK[QB]),COLUMN(B_MSK[QB]))&amp;":"&amp;ADDRESS(ROW(),COLUMN(B_MSK[QB])))</f>
        <v/>
      </c>
      <c r="Z441" s="5" t="str">
        <f ca="1">IF(B_MSK[[#This Row],[concat]]="","",MATCH(B_MSK[[#This Row],[concat]],[2]!db[NB NOTA_C],0)+1)</f>
        <v/>
      </c>
      <c r="AA441" s="5" t="str">
        <f ca="1">IF(B_MSK[[#This Row],[//]]="","",HYPERLINK("[D:\kerja\BANK EXP\BARU\DB.XLSX]DB!e"&amp;B_MSK[[#This Row],[DB_ROW]],"&gt;"))</f>
        <v/>
      </c>
      <c r="AB441" s="30" t="e">
        <f ca="1">MID(B_MSK[[#This Row],[/ STN_1]],FIND(" ",B_MSK[[#This Row],[/ STN_1]])+1,LEN(B_MSK[[#This Row],[/ STN_1]]))</f>
        <v>#VALUE!</v>
      </c>
      <c r="AC4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1" s="15" t="str">
        <f ca="1">IF(B_MSK[[#This Row],[HARGA_2]]="","",IF(MID(B_MSK[[#This Row],[/ STN_2]],FIND(" ",B_MSK[[#This Row],[/ STN_2]])+1,LEN(B_MSK[[#This Row],[/ STN_2]]))="LSN",B_MSK[[#This Row],[HARGA_2]]/12,""))</f>
        <v/>
      </c>
      <c r="AH441" s="7" t="str">
        <f ca="1">IF(B_MSK[[#This Row],[HARGA_3]]="","","/ "&amp;"PCS")</f>
        <v/>
      </c>
      <c r="AI441" s="15" t="str">
        <f ca="1">IF(B_MSK[[#This Row],[HARGA_3]]="",IF(B_MSK[[#This Row],[HARGA_2]]="",IF(B_MSK[[#This Row],[HARGA_1]]="","",B_MSK[[#This Row],[HARGA_1]]),B_MSK[[#This Row],[HARGA_2]]),B_MSK[[#This Row],[HARGA_3]])</f>
        <v/>
      </c>
      <c r="AJ441" s="15" t="str">
        <f ca="1">IF(B_MSK[[#This Row],[/ STN_3]]="",IF(B_MSK[[#This Row],[/ STN_2]]="",IF(B_MSK[[#This Row],[/ STN_1]]="","",B_MSK[[#This Row],[/ STN_1]]),B_MSK[[#This Row],[/ STN_2]]),B_MSK[[#This Row],[/ STN_3]])</f>
        <v/>
      </c>
      <c r="AK441" s="5" t="str">
        <f ca="1">IF(B_MSK[[#This Row],[//]]="","",SUBSTITUTE(SUBSTITUTE(SUBSTITUTE(B_MSK[[#This Row],[QTY/ CTN]]," ","_",2),"(",""),")","")&amp;"_")</f>
        <v/>
      </c>
      <c r="AL441" s="5" t="str">
        <f ca="1">IF(B_MSK[[#This Row],[A_B]]="","",SEARCH("_",B_MSK[[#This Row],[A_B]]))</f>
        <v/>
      </c>
      <c r="AM441" s="5" t="str">
        <f ca="1">IF(B_MSK[[#This Row],[A_B]]="","",LEN(B_MSK[[#This Row],[A_B]]))</f>
        <v/>
      </c>
      <c r="AN441" s="5" t="str">
        <f ca="1">IF(B_MSK[[#This Row],[A_B]]="","",LEFT(B_MSK[[#This Row],[QTY/ CTN]],B_MSK[[#This Row],[A_B_1]]))</f>
        <v/>
      </c>
      <c r="AO441" s="5" t="str">
        <f ca="1">IF(B_MSK[[#This Row],[A_B]]="","",LEFT(B_MSK[[#This Row],[A_]],SEARCH(" ",B_MSK[[#This Row],[A_]])-1))</f>
        <v/>
      </c>
      <c r="AP441" s="5" t="str">
        <f ca="1">IF(B_MSK[[#This Row],[A_B]]="","",RIGHT(B_MSK[[#This Row],[A_]],LEN(B_MSK[[#This Row],[A_]])-SEARCH(" ",B_MSK[[#This Row],[A_]])))</f>
        <v/>
      </c>
      <c r="AQ4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1" s="5" t="str">
        <f ca="1">IF(B_MSK[[#This Row],[B_]]="","",LEFT(B_MSK[[#This Row],[B_]],SEARCH(" ",B_MSK[[#This Row],[B_]])))</f>
        <v/>
      </c>
      <c r="AS441" s="5" t="str">
        <f ca="1">IF(B_MSK[[#This Row],[B_]]="","",RIGHT(B_MSK[[#This Row],[B_]],LEN(B_MSK[[#This Row],[B_]])-SEARCH(" ",B_MSK[[#This Row],[B_]])))</f>
        <v/>
      </c>
      <c r="AT441" s="5" t="str">
        <f ca="1">IF(B_MSK[[#This Row],[B_2]]="LSN",12,"")</f>
        <v/>
      </c>
      <c r="AU441" s="5" t="str">
        <f ca="1">IF(B_MSK[[#This Row],[C_1]]="","","PCS")</f>
        <v/>
      </c>
      <c r="AV441" s="5" t="str">
        <f ca="1">IF(B_MSK[[#This Row],[A_1]]="","",B_MSK[[#This Row],[A_1]]*IF(B_MSK[[#This Row],[B_1]]="",1,B_MSK[[#This Row],[B_1]])*IF(B_MSK[[#This Row],[C_1]]="",1,B_MSK[[#This Row],[C_1]]))</f>
        <v/>
      </c>
      <c r="AW441" s="5" t="str">
        <f ca="1">IF(B_MSK[[#This Row],[C_2]]="",IF(B_MSK[[#This Row],[B_2]]="",IF(B_MSK[[#This Row],[A_2]]="","",B_MSK[[#This Row],[A_2]]),B_MSK[[#This Row],[B_2]]),B_MSK[[#This Row],[C_2]])</f>
        <v/>
      </c>
      <c r="AX441" s="2">
        <f ca="1">IF(ISNUMBER(B_MSK[[#This Row],[TANGGAL DATANG]]),B_MSK[[#This Row],[TANGGAL DATANG]],AX440)</f>
        <v>44942</v>
      </c>
      <c r="AY441" s="5" t="str">
        <f ca="1">IF(B_MSK[[#This Row],[DB_ROW]]="","",INDEX([3]!db[JENIS],B_MSK[[#This Row],[DB_ROW]]-1))</f>
        <v/>
      </c>
      <c r="AZ441" s="5" t="e">
        <f ca="1">IF(B_MSK[[#This Row],[A_1]]="","",B_MSK[[#This Row],[A_1]])*1</f>
        <v>#VALUE!</v>
      </c>
      <c r="BA441" s="5" t="str">
        <f ca="1">IF(B_MSK[[#This Row],[//]]="","",INDEX(INDIRECT(DIR&amp;$2:$2),B_MSK[[#This Row],[//]]))</f>
        <v/>
      </c>
      <c r="BB441" s="5" t="str">
        <f ca="1">CONCATENATE(B_MSK[[#This Row],[concat]],B_MSK[[#This Row],[HARGA_X]],B_MSK[[#This Row],[SAT]])</f>
        <v/>
      </c>
    </row>
    <row r="442" spans="1:54" x14ac:dyDescent="0.25">
      <c r="A442" s="6" t="s">
        <v>294</v>
      </c>
      <c r="B442" s="5">
        <f ca="1">IF(B_MSK[[#This Row],[N_ID]]="","",INDEX(INDIRECT(DIR&amp;$2:$2),MATCH(B_MSK[[#This Row],[N_ID]],INDIRECT(DIR&amp;"!NOTA[ID_P]"),0)))</f>
        <v>82</v>
      </c>
      <c r="C442" s="5" t="str">
        <f ca="1">IF(B_MSK[[#This Row],[//]]="","",HYPERLINK("["&amp;SUBSTITUTE(DIR,"'","")&amp;"]NOTA!D"&amp;B_MSK[[#This Row],[//]]+2,"&gt;"))</f>
        <v>&gt;</v>
      </c>
      <c r="D442" s="5">
        <f ca="1">IF(B_MSK[[#This Row],[N_ID]]="","",COUNTIF(INDIRECT(DIR&amp;"!NOTA[ID_H]"),B_MSK[[#This Row],[ID NOTA]]))</f>
        <v>4</v>
      </c>
      <c r="E44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439</v>
      </c>
      <c r="F4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2" s="7" t="str">
        <f ca="1">IF(B_MSK[[#This Row],[stt]]="ada",INDEX([2]!db[NB BM],B_MSK[DB_ROW]-1),"")</f>
        <v>Tipe-ex kertas Kenko CT-909</v>
      </c>
      <c r="H442" s="7" t="str">
        <f ca="1">IF(B_MSK[[#This Row],[//]]="","",INDEX(INDIRECT(DIR&amp;$2:$2),B_MSK[[#This Row],[//]]))</f>
        <v>KENKO SINAR INDONESIA</v>
      </c>
      <c r="I442" s="27" t="str">
        <f ca="1">IF(B_MSK[[#This Row],[//]]="","",INDEX(INDIRECT(DB_PATH&amp;$2:$2),B_MSK[[#This Row],[DB_ROW]]-1))</f>
        <v>48 LSN</v>
      </c>
      <c r="J442" s="5">
        <f ca="1">IF(B_MSK[[#This Row],[//]]="","",IF(INDEX(INDIRECT(DIR&amp;$2:$2),B_MSK[[#This Row],[//]])="","",INDEX(INDIRECT(DIR&amp;$2:$2),B_MSK[[#This Row],[//]])))</f>
        <v>5</v>
      </c>
      <c r="K442" s="5" t="str">
        <f ca="1">IF(B_MSK[[#This Row],[//]]="","",IF(INDEX(INDIRECT(DIR&amp;$2:$2),B_MSK[[#This Row],[//]])="","",INDEX(INDIRECT(DIR&amp;$2:$2),B_MSK[[#This Row],[//]])))</f>
        <v/>
      </c>
      <c r="L442" s="5" t="str">
        <f ca="1">IF(B_MSK[[#This Row],[//]]="","",IF(INDEX(INDIRECT(DIR&amp;$2:$2),B_MSK[[#This Row],[//]])="","",INDEX(INDIRECT(DIR&amp;$2:$2),B_MSK[[#This Row],[//]])))</f>
        <v/>
      </c>
      <c r="M442" s="13">
        <f ca="1">IF(B_MSK[[#This Row],[//]]="","",INDEX(INDIRECT(DIR&amp;$2:$2),B_MSK[[#This Row],[//]]))</f>
        <v>0</v>
      </c>
      <c r="N442" s="13">
        <f ca="1">IF(OR(B_MSK[[#This Row],[//]]="",),"",INDEX(INDIRECT(DIR&amp;$2:$2),B_MSK[[#This Row],[//]]))</f>
        <v>2880000</v>
      </c>
      <c r="O442" s="3">
        <f ca="1">IF(B_MSK[[#This Row],[//]]="","",IF(INDEX(INDIRECT(DIR&amp;$2:$2),B_MSK[[#This Row],[//]])=0,"",INDEX(INDIRECT(DIR&amp;$2:$2),B_MSK[[#This Row],[//]])))</f>
        <v>0.17</v>
      </c>
      <c r="P442" s="3" t="str">
        <f ca="1">IF(B_MSK[[#This Row],[//]]="","",IF(INDEX(INDIRECT(DIR&amp;$2:$2),B_MSK[[#This Row],[//]])=0,"",INDEX(INDIRECT(DIR&amp;$2:$2),B_MSK[[#This Row],[//]])))</f>
        <v/>
      </c>
      <c r="Q442" s="12">
        <f ca="1">IF(B_MSK[[#This Row],[//]]="","",INDEX(INDIRECT(DIR&amp;$2:$2),B_MSK[[#This Row],[//]]))</f>
        <v>11952000</v>
      </c>
      <c r="R4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2" s="37">
        <f ca="1">IF(B_MSK[[#This Row],[//]]="","",INDEX(INDIRECT(DIR&amp;$2:$2),B_MSK[[#This Row],[//]]))</f>
        <v>0</v>
      </c>
      <c r="U442" s="38" t="str">
        <f ca="1">IF(SUMIF(B_MSK[NAMA BARANG],B_MSK[[#This Row],[NAMA BARANG]],B_MSK[JMLH BRG])=0,"",SUMIF(B_MSK[NAMA BARANG],B_MSK[[#This Row],[NAMA BARANG]],B_MSK[C]))</f>
        <v/>
      </c>
      <c r="V442" s="7" t="str">
        <f ca="1">IF(B_MSK[[#This Row],[//]]="","",INDEX(INDIRECT(DIR&amp;$2:$2),B_MSK[[#This Row],[//]]))</f>
        <v>KENKO CORRECTION TAPE CT-909 (12M X 5MM)</v>
      </c>
      <c r="W442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kenkocorrectiontapect90912mx5mm</v>
      </c>
      <c r="X442" s="5" t="str">
        <f ca="1">IF(B_MSK[[#This Row],[N.B.nota]]="","",IF(MATCH(B_MSK[[#This Row],[concat]],[2]!db[NB NOTA_C],0)&gt;0,"ada",0))</f>
        <v>ada</v>
      </c>
      <c r="Y442" s="5" t="str">
        <f ca="1">IF(B_MSK[[#This Row],[N.B.nota]]="","",ADDRESS(ROW(B_MSK[QB]),COLUMN(B_MSK[QB]))&amp;":"&amp;ADDRESS(ROW(),COLUMN(B_MSK[QB])))</f>
        <v>$D$4:$D$442</v>
      </c>
      <c r="Z442" s="5">
        <f ca="1">IF(B_MSK[[#This Row],[concat]]="","",MATCH(B_MSK[[#This Row],[concat]],[2]!db[NB NOTA_C],0)+1)</f>
        <v>1130</v>
      </c>
      <c r="AA442" s="5" t="str">
        <f ca="1">IF(B_MSK[[#This Row],[//]]="","",HYPERLINK("[D:\kerja\BANK EXP\BARU\DB.XLSX]DB!e"&amp;B_MSK[[#This Row],[DB_ROW]],"&gt;"))</f>
        <v>&gt;</v>
      </c>
      <c r="AB442" s="30" t="str">
        <f ca="1">MID(B_MSK[[#This Row],[/ STN_1]],FIND(" ",B_MSK[[#This Row],[/ STN_1]])+1,LEN(B_MSK[[#This Row],[/ STN_1]]))</f>
        <v>LSN</v>
      </c>
      <c r="AC442" s="11">
        <f ca="1">IF(B_MSK[[#This Row],[//]]="","",IF(B_MSK[[#This Row],[ JUMLAH ]]="","",IF(B_MSK[[#This Row],[C]]="",B_MSK[[#This Row],[HARGA CTN]]/B_MSK[[#This Row],[JMLH BRG]],B_MSK[[#This Row],[HARGA CTN]]/B_MSK[[#This Row],[A_1]])))</f>
        <v>60000</v>
      </c>
      <c r="AD4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4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5000</v>
      </c>
      <c r="AF44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42" s="15" t="str">
        <f ca="1">IF(B_MSK[[#This Row],[HARGA_2]]="","",IF(MID(B_MSK[[#This Row],[/ STN_2]],FIND(" ",B_MSK[[#This Row],[/ STN_2]])+1,LEN(B_MSK[[#This Row],[/ STN_2]]))="LSN",B_MSK[[#This Row],[HARGA_2]]/12,""))</f>
        <v/>
      </c>
      <c r="AH442" s="7" t="str">
        <f ca="1">IF(B_MSK[[#This Row],[HARGA_3]]="","","/ "&amp;"PCS")</f>
        <v/>
      </c>
      <c r="AI442" s="15">
        <f ca="1">IF(B_MSK[[#This Row],[HARGA_3]]="",IF(B_MSK[[#This Row],[HARGA_2]]="",IF(B_MSK[[#This Row],[HARGA_1]]="","",B_MSK[[#This Row],[HARGA_1]]),B_MSK[[#This Row],[HARGA_2]]),B_MSK[[#This Row],[HARGA_3]])</f>
        <v>5000</v>
      </c>
      <c r="AJ44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42" s="5" t="str">
        <f ca="1">IF(B_MSK[[#This Row],[//]]="","",SUBSTITUTE(SUBSTITUTE(SUBSTITUTE(B_MSK[[#This Row],[QTY/ CTN]]," ","_",2),"(",""),")","")&amp;"_")</f>
        <v>48 LSN_</v>
      </c>
      <c r="AL442" s="5">
        <f ca="1">IF(B_MSK[[#This Row],[A_B]]="","",SEARCH("_",B_MSK[[#This Row],[A_B]]))</f>
        <v>7</v>
      </c>
      <c r="AM442" s="5">
        <f ca="1">IF(B_MSK[[#This Row],[A_B]]="","",LEN(B_MSK[[#This Row],[A_B]]))</f>
        <v>7</v>
      </c>
      <c r="AN442" s="5" t="str">
        <f ca="1">IF(B_MSK[[#This Row],[A_B]]="","",LEFT(B_MSK[[#This Row],[QTY/ CTN]],B_MSK[[#This Row],[A_B_1]]))</f>
        <v>48 LSN</v>
      </c>
      <c r="AO442" s="5" t="str">
        <f ca="1">IF(B_MSK[[#This Row],[A_B]]="","",LEFT(B_MSK[[#This Row],[A_]],SEARCH(" ",B_MSK[[#This Row],[A_]])-1))</f>
        <v>48</v>
      </c>
      <c r="AP442" s="5" t="str">
        <f ca="1">IF(B_MSK[[#This Row],[A_B]]="","",RIGHT(B_MSK[[#This Row],[A_]],LEN(B_MSK[[#This Row],[A_]])-SEARCH(" ",B_MSK[[#This Row],[A_]])))</f>
        <v>LSN</v>
      </c>
      <c r="AQ4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42" s="5" t="str">
        <f ca="1">IF(B_MSK[[#This Row],[B_]]="","",LEFT(B_MSK[[#This Row],[B_]],SEARCH(" ",B_MSK[[#This Row],[B_]])))</f>
        <v xml:space="preserve">12 </v>
      </c>
      <c r="AS442" s="5" t="str">
        <f ca="1">IF(B_MSK[[#This Row],[B_]]="","",RIGHT(B_MSK[[#This Row],[B_]],LEN(B_MSK[[#This Row],[B_]])-SEARCH(" ",B_MSK[[#This Row],[B_]])))</f>
        <v>PCS</v>
      </c>
      <c r="AT442" s="5" t="str">
        <f ca="1">IF(B_MSK[[#This Row],[B_2]]="LSN",12,"")</f>
        <v/>
      </c>
      <c r="AU442" s="5" t="str">
        <f ca="1">IF(B_MSK[[#This Row],[C_1]]="","","PCS")</f>
        <v/>
      </c>
      <c r="AV442" s="5">
        <f ca="1">IF(B_MSK[[#This Row],[A_1]]="","",B_MSK[[#This Row],[A_1]]*IF(B_MSK[[#This Row],[B_1]]="",1,B_MSK[[#This Row],[B_1]])*IF(B_MSK[[#This Row],[C_1]]="",1,B_MSK[[#This Row],[C_1]]))</f>
        <v>576</v>
      </c>
      <c r="AW442" s="5" t="str">
        <f ca="1">IF(B_MSK[[#This Row],[C_2]]="",IF(B_MSK[[#This Row],[B_2]]="",IF(B_MSK[[#This Row],[A_2]]="","",B_MSK[[#This Row],[A_2]]),B_MSK[[#This Row],[B_2]]),B_MSK[[#This Row],[C_2]])</f>
        <v>PCS</v>
      </c>
      <c r="AX442" s="2">
        <f ca="1">IF(ISNUMBER(B_MSK[[#This Row],[TANGGAL DATANG]]),B_MSK[[#This Row],[TANGGAL DATANG]],AX441)</f>
        <v>44942</v>
      </c>
      <c r="AY442" s="5" t="e">
        <f ca="1">IF(B_MSK[[#This Row],[DB_ROW]]="","",INDEX([3]!db[JENIS],B_MSK[[#This Row],[DB_ROW]]-1))</f>
        <v>#REF!</v>
      </c>
      <c r="AZ442" s="5">
        <f ca="1">IF(B_MSK[[#This Row],[A_1]]="","",B_MSK[[#This Row],[A_1]])*1</f>
        <v>48</v>
      </c>
      <c r="BA442" s="5" t="str">
        <f ca="1">IF(B_MSK[[#This Row],[//]]="","",INDEX(INDIRECT(DIR&amp;$2:$2),B_MSK[[#This Row],[//]]))</f>
        <v>ARTO MORO</v>
      </c>
      <c r="BB442" s="5" t="str">
        <f ca="1">CONCATENATE(B_MSK[[#This Row],[concat]],B_MSK[[#This Row],[HARGA_X]],B_MSK[[#This Row],[SAT]])</f>
        <v>kenkocorrectiontapect90912mx5mm5000</v>
      </c>
    </row>
    <row r="443" spans="1:54" x14ac:dyDescent="0.25">
      <c r="A443" s="6" t="s">
        <v>128</v>
      </c>
      <c r="B443" s="5" t="str">
        <f ca="1">IF(B_MSK[[#This Row],[N_ID]]="","",INDEX(INDIRECT(DIR&amp;$2:$2),MATCH(B_MSK[[#This Row],[N_ID]],INDIRECT(DIR&amp;"!NOTA[ID_P]"),0)))</f>
        <v/>
      </c>
      <c r="C443" s="5" t="str">
        <f ca="1">IF(B_MSK[[#This Row],[//]]="","",HYPERLINK("["&amp;SUBSTITUTE(DIR,"'","")&amp;"]NOTA!D"&amp;B_MSK[[#This Row],[//]]+2,"&gt;"))</f>
        <v>&gt;</v>
      </c>
      <c r="D443" s="5" t="str">
        <f ca="1">IF(B_MSK[[#This Row],[N_ID]]="","",COUNTIF(INDIRECT(DIR&amp;"!NOTA[ID_H]"),B_MSK[[#This Row],[ID NOTA]]))</f>
        <v/>
      </c>
      <c r="E4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440</v>
      </c>
      <c r="F4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3" s="7" t="str">
        <f ca="1">IF(B_MSK[[#This Row],[stt]]="ada",INDEX([2]!db[NB BM],B_MSK[DB_ROW]-1),"")</f>
        <v>Tipe-ex kertas Kenko CT-1505 FC</v>
      </c>
      <c r="H443" s="7" t="str">
        <f ca="1">IF(B_MSK[[#This Row],[//]]="","",INDEX(INDIRECT(DIR&amp;$2:$2),B_MSK[[#This Row],[//]]))</f>
        <v>KENKO SINAR INDONESIA</v>
      </c>
      <c r="I443" s="27" t="str">
        <f ca="1">IF(B_MSK[[#This Row],[//]]="","",INDEX(INDIRECT(DB_PATH&amp;$2:$2),B_MSK[[#This Row],[DB_ROW]]-1))</f>
        <v>48 LSN</v>
      </c>
      <c r="J443" s="5">
        <f ca="1">IF(B_MSK[[#This Row],[//]]="","",IF(INDEX(INDIRECT(DIR&amp;$2:$2),B_MSK[[#This Row],[//]])="","",INDEX(INDIRECT(DIR&amp;$2:$2),B_MSK[[#This Row],[//]])))</f>
        <v>3</v>
      </c>
      <c r="K443" s="5" t="str">
        <f ca="1">IF(B_MSK[[#This Row],[//]]="","",IF(INDEX(INDIRECT(DIR&amp;$2:$2),B_MSK[[#This Row],[//]])="","",INDEX(INDIRECT(DIR&amp;$2:$2),B_MSK[[#This Row],[//]])))</f>
        <v/>
      </c>
      <c r="L443" s="5" t="str">
        <f ca="1">IF(B_MSK[[#This Row],[//]]="","",IF(INDEX(INDIRECT(DIR&amp;$2:$2),B_MSK[[#This Row],[//]])="","",INDEX(INDIRECT(DIR&amp;$2:$2),B_MSK[[#This Row],[//]])))</f>
        <v/>
      </c>
      <c r="M443" s="13">
        <f ca="1">IF(B_MSK[[#This Row],[//]]="","",INDEX(INDIRECT(DIR&amp;$2:$2),B_MSK[[#This Row],[//]]))</f>
        <v>0</v>
      </c>
      <c r="N443" s="13">
        <f ca="1">IF(OR(B_MSK[[#This Row],[//]]="",),"",INDEX(INDIRECT(DIR&amp;$2:$2),B_MSK[[#This Row],[//]]))</f>
        <v>3340800</v>
      </c>
      <c r="O443" s="3">
        <f ca="1">IF(B_MSK[[#This Row],[//]]="","",IF(INDEX(INDIRECT(DIR&amp;$2:$2),B_MSK[[#This Row],[//]])=0,"",INDEX(INDIRECT(DIR&amp;$2:$2),B_MSK[[#This Row],[//]])))</f>
        <v>0.17</v>
      </c>
      <c r="P443" s="3" t="str">
        <f ca="1">IF(B_MSK[[#This Row],[//]]="","",IF(INDEX(INDIRECT(DIR&amp;$2:$2),B_MSK[[#This Row],[//]])=0,"",INDEX(INDIRECT(DIR&amp;$2:$2),B_MSK[[#This Row],[//]])))</f>
        <v/>
      </c>
      <c r="Q443" s="12">
        <f ca="1">IF(B_MSK[[#This Row],[//]]="","",INDEX(INDIRECT(DIR&amp;$2:$2),B_MSK[[#This Row],[//]]))</f>
        <v>8318592</v>
      </c>
      <c r="R4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3" s="37">
        <f ca="1">IF(B_MSK[[#This Row],[//]]="","",INDEX(INDIRECT(DIR&amp;$2:$2),B_MSK[[#This Row],[//]]))</f>
        <v>0</v>
      </c>
      <c r="U443" s="38" t="str">
        <f ca="1">IF(SUMIF(B_MSK[NAMA BARANG],B_MSK[[#This Row],[NAMA BARANG]],B_MSK[JMLH BRG])=0,"",SUMIF(B_MSK[NAMA BARANG],B_MSK[[#This Row],[NAMA BARANG]],B_MSK[C]))</f>
        <v/>
      </c>
      <c r="V443" s="7" t="str">
        <f ca="1">IF(B_MSK[[#This Row],[//]]="","",INDEX(INDIRECT(DIR&amp;$2:$2),B_MSK[[#This Row],[//]]))</f>
        <v>KENKO CORRECTION TAPE CT-1505FC (15M X 5MM)</v>
      </c>
      <c r="W443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kenkocorrectiontapect1505fc15mx5mm</v>
      </c>
      <c r="X443" s="5" t="str">
        <f ca="1">IF(B_MSK[[#This Row],[N.B.nota]]="","",IF(MATCH(B_MSK[[#This Row],[concat]],[2]!db[NB NOTA_C],0)&gt;0,"ada",0))</f>
        <v>ada</v>
      </c>
      <c r="Y443" s="5" t="str">
        <f ca="1">IF(B_MSK[[#This Row],[N.B.nota]]="","",ADDRESS(ROW(B_MSK[QB]),COLUMN(B_MSK[QB]))&amp;":"&amp;ADDRESS(ROW(),COLUMN(B_MSK[QB])))</f>
        <v>$D$4:$D$443</v>
      </c>
      <c r="Z443" s="5">
        <f ca="1">IF(B_MSK[[#This Row],[concat]]="","",MATCH(B_MSK[[#This Row],[concat]],[2]!db[NB NOTA_C],0)+1)</f>
        <v>1110</v>
      </c>
      <c r="AA443" s="5" t="str">
        <f ca="1">IF(B_MSK[[#This Row],[//]]="","",HYPERLINK("[D:\kerja\BANK EXP\BARU\DB.XLSX]DB!e"&amp;B_MSK[[#This Row],[DB_ROW]],"&gt;"))</f>
        <v>&gt;</v>
      </c>
      <c r="AB443" s="30" t="str">
        <f ca="1">MID(B_MSK[[#This Row],[/ STN_1]],FIND(" ",B_MSK[[#This Row],[/ STN_1]])+1,LEN(B_MSK[[#This Row],[/ STN_1]]))</f>
        <v>LSN</v>
      </c>
      <c r="AC443" s="11">
        <f ca="1">IF(B_MSK[[#This Row],[//]]="","",IF(B_MSK[[#This Row],[ JUMLAH ]]="","",IF(B_MSK[[#This Row],[C]]="",B_MSK[[#This Row],[HARGA CTN]]/B_MSK[[#This Row],[JMLH BRG]],B_MSK[[#This Row],[HARGA CTN]]/B_MSK[[#This Row],[A_1]])))</f>
        <v>69600</v>
      </c>
      <c r="AD4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4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5800</v>
      </c>
      <c r="AF44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43" s="15" t="str">
        <f ca="1">IF(B_MSK[[#This Row],[HARGA_2]]="","",IF(MID(B_MSK[[#This Row],[/ STN_2]],FIND(" ",B_MSK[[#This Row],[/ STN_2]])+1,LEN(B_MSK[[#This Row],[/ STN_2]]))="LSN",B_MSK[[#This Row],[HARGA_2]]/12,""))</f>
        <v/>
      </c>
      <c r="AH443" s="7" t="str">
        <f ca="1">IF(B_MSK[[#This Row],[HARGA_3]]="","","/ "&amp;"PCS")</f>
        <v/>
      </c>
      <c r="AI443" s="15">
        <f ca="1">IF(B_MSK[[#This Row],[HARGA_3]]="",IF(B_MSK[[#This Row],[HARGA_2]]="",IF(B_MSK[[#This Row],[HARGA_1]]="","",B_MSK[[#This Row],[HARGA_1]]),B_MSK[[#This Row],[HARGA_2]]),B_MSK[[#This Row],[HARGA_3]])</f>
        <v>5800</v>
      </c>
      <c r="AJ44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43" s="5" t="str">
        <f ca="1">IF(B_MSK[[#This Row],[//]]="","",SUBSTITUTE(SUBSTITUTE(SUBSTITUTE(B_MSK[[#This Row],[QTY/ CTN]]," ","_",2),"(",""),")","")&amp;"_")</f>
        <v>48 LSN_</v>
      </c>
      <c r="AL443" s="5">
        <f ca="1">IF(B_MSK[[#This Row],[A_B]]="","",SEARCH("_",B_MSK[[#This Row],[A_B]]))</f>
        <v>7</v>
      </c>
      <c r="AM443" s="5">
        <f ca="1">IF(B_MSK[[#This Row],[A_B]]="","",LEN(B_MSK[[#This Row],[A_B]]))</f>
        <v>7</v>
      </c>
      <c r="AN443" s="5" t="str">
        <f ca="1">IF(B_MSK[[#This Row],[A_B]]="","",LEFT(B_MSK[[#This Row],[QTY/ CTN]],B_MSK[[#This Row],[A_B_1]]))</f>
        <v>48 LSN</v>
      </c>
      <c r="AO443" s="5" t="str">
        <f ca="1">IF(B_MSK[[#This Row],[A_B]]="","",LEFT(B_MSK[[#This Row],[A_]],SEARCH(" ",B_MSK[[#This Row],[A_]])-1))</f>
        <v>48</v>
      </c>
      <c r="AP443" s="5" t="str">
        <f ca="1">IF(B_MSK[[#This Row],[A_B]]="","",RIGHT(B_MSK[[#This Row],[A_]],LEN(B_MSK[[#This Row],[A_]])-SEARCH(" ",B_MSK[[#This Row],[A_]])))</f>
        <v>LSN</v>
      </c>
      <c r="AQ4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43" s="5" t="str">
        <f ca="1">IF(B_MSK[[#This Row],[B_]]="","",LEFT(B_MSK[[#This Row],[B_]],SEARCH(" ",B_MSK[[#This Row],[B_]])))</f>
        <v xml:space="preserve">12 </v>
      </c>
      <c r="AS443" s="5" t="str">
        <f ca="1">IF(B_MSK[[#This Row],[B_]]="","",RIGHT(B_MSK[[#This Row],[B_]],LEN(B_MSK[[#This Row],[B_]])-SEARCH(" ",B_MSK[[#This Row],[B_]])))</f>
        <v>PCS</v>
      </c>
      <c r="AT443" s="5" t="str">
        <f ca="1">IF(B_MSK[[#This Row],[B_2]]="LSN",12,"")</f>
        <v/>
      </c>
      <c r="AU443" s="5" t="str">
        <f ca="1">IF(B_MSK[[#This Row],[C_1]]="","","PCS")</f>
        <v/>
      </c>
      <c r="AV443" s="5">
        <f ca="1">IF(B_MSK[[#This Row],[A_1]]="","",B_MSK[[#This Row],[A_1]]*IF(B_MSK[[#This Row],[B_1]]="",1,B_MSK[[#This Row],[B_1]])*IF(B_MSK[[#This Row],[C_1]]="",1,B_MSK[[#This Row],[C_1]]))</f>
        <v>576</v>
      </c>
      <c r="AW443" s="5" t="str">
        <f ca="1">IF(B_MSK[[#This Row],[C_2]]="",IF(B_MSK[[#This Row],[B_2]]="",IF(B_MSK[[#This Row],[A_2]]="","",B_MSK[[#This Row],[A_2]]),B_MSK[[#This Row],[B_2]]),B_MSK[[#This Row],[C_2]])</f>
        <v>PCS</v>
      </c>
      <c r="AX443" s="2">
        <f ca="1">IF(ISNUMBER(B_MSK[[#This Row],[TANGGAL DATANG]]),B_MSK[[#This Row],[TANGGAL DATANG]],AX442)</f>
        <v>44942</v>
      </c>
      <c r="AY443" s="5" t="e">
        <f ca="1">IF(B_MSK[[#This Row],[DB_ROW]]="","",INDEX([3]!db[JENIS],B_MSK[[#This Row],[DB_ROW]]-1))</f>
        <v>#REF!</v>
      </c>
      <c r="AZ443" s="5">
        <f ca="1">IF(B_MSK[[#This Row],[A_1]]="","",B_MSK[[#This Row],[A_1]])*1</f>
        <v>48</v>
      </c>
      <c r="BA443" s="5" t="str">
        <f ca="1">IF(B_MSK[[#This Row],[//]]="","",INDEX(INDIRECT(DIR&amp;$2:$2),B_MSK[[#This Row],[//]]))</f>
        <v>ARTO MORO</v>
      </c>
      <c r="BB443" s="5" t="str">
        <f ca="1">CONCATENATE(B_MSK[[#This Row],[concat]],B_MSK[[#This Row],[HARGA_X]],B_MSK[[#This Row],[SAT]])</f>
        <v>kenkocorrectiontapect1505fc15mx5mm5800</v>
      </c>
    </row>
    <row r="444" spans="1:54" x14ac:dyDescent="0.25">
      <c r="A444" s="6" t="s">
        <v>128</v>
      </c>
      <c r="B444" s="5" t="str">
        <f ca="1">IF(B_MSK[[#This Row],[N_ID]]="","",INDEX(INDIRECT(DIR&amp;$2:$2),MATCH(B_MSK[[#This Row],[N_ID]],INDIRECT(DIR&amp;"!NOTA[ID_P]"),0)))</f>
        <v/>
      </c>
      <c r="C444" s="5" t="str">
        <f ca="1">IF(B_MSK[[#This Row],[//]]="","",HYPERLINK("["&amp;SUBSTITUTE(DIR,"'","")&amp;"]NOTA!D"&amp;B_MSK[[#This Row],[//]]+2,"&gt;"))</f>
        <v>&gt;</v>
      </c>
      <c r="D444" s="5" t="str">
        <f ca="1">IF(B_MSK[[#This Row],[N_ID]]="","",COUNTIF(INDIRECT(DIR&amp;"!NOTA[ID_H]"),B_MSK[[#This Row],[ID NOTA]]))</f>
        <v/>
      </c>
      <c r="E4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441</v>
      </c>
      <c r="F4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4" s="7" t="str">
        <f ca="1">IF(B_MSK[[#This Row],[stt]]="ada",INDEX([2]!db[NB BM],B_MSK[DB_ROW]-1),"")</f>
        <v>Gel pen Kenko Sahara Snack Hitam</v>
      </c>
      <c r="H444" s="7" t="str">
        <f ca="1">IF(B_MSK[[#This Row],[//]]="","",INDEX(INDIRECT(DIR&amp;$2:$2),B_MSK[[#This Row],[//]]))</f>
        <v>KENKO SINAR INDONESIA</v>
      </c>
      <c r="I444" s="27" t="str">
        <f ca="1">IF(B_MSK[[#This Row],[//]]="","",INDEX(INDIRECT(DB_PATH&amp;$2:$2),B_MSK[[#This Row],[DB_ROW]]-1))</f>
        <v>12 GRS</v>
      </c>
      <c r="J444" s="5">
        <f ca="1">IF(B_MSK[[#This Row],[//]]="","",IF(INDEX(INDIRECT(DIR&amp;$2:$2),B_MSK[[#This Row],[//]])="","",INDEX(INDIRECT(DIR&amp;$2:$2),B_MSK[[#This Row],[//]])))</f>
        <v>2</v>
      </c>
      <c r="K444" s="5" t="str">
        <f ca="1">IF(B_MSK[[#This Row],[//]]="","",IF(INDEX(INDIRECT(DIR&amp;$2:$2),B_MSK[[#This Row],[//]])="","",INDEX(INDIRECT(DIR&amp;$2:$2),B_MSK[[#This Row],[//]])))</f>
        <v/>
      </c>
      <c r="L444" s="5" t="str">
        <f ca="1">IF(B_MSK[[#This Row],[//]]="","",IF(INDEX(INDIRECT(DIR&amp;$2:$2),B_MSK[[#This Row],[//]])="","",INDEX(INDIRECT(DIR&amp;$2:$2),B_MSK[[#This Row],[//]])))</f>
        <v/>
      </c>
      <c r="M444" s="13">
        <f ca="1">IF(B_MSK[[#This Row],[//]]="","",INDEX(INDIRECT(DIR&amp;$2:$2),B_MSK[[#This Row],[//]]))</f>
        <v>0</v>
      </c>
      <c r="N444" s="13">
        <f ca="1">IF(OR(B_MSK[[#This Row],[//]]="",),"",INDEX(INDIRECT(DIR&amp;$2:$2),B_MSK[[#This Row],[//]]))</f>
        <v>5616000</v>
      </c>
      <c r="O444" s="3">
        <f ca="1">IF(B_MSK[[#This Row],[//]]="","",IF(INDEX(INDIRECT(DIR&amp;$2:$2),B_MSK[[#This Row],[//]])=0,"",INDEX(INDIRECT(DIR&amp;$2:$2),B_MSK[[#This Row],[//]])))</f>
        <v>0.17</v>
      </c>
      <c r="P444" s="3" t="str">
        <f ca="1">IF(B_MSK[[#This Row],[//]]="","",IF(INDEX(INDIRECT(DIR&amp;$2:$2),B_MSK[[#This Row],[//]])=0,"",INDEX(INDIRECT(DIR&amp;$2:$2),B_MSK[[#This Row],[//]])))</f>
        <v/>
      </c>
      <c r="Q444" s="12">
        <f ca="1">IF(B_MSK[[#This Row],[//]]="","",INDEX(INDIRECT(DIR&amp;$2:$2),B_MSK[[#This Row],[//]]))</f>
        <v>9322560</v>
      </c>
      <c r="R4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4" s="37">
        <f ca="1">IF(B_MSK[[#This Row],[//]]="","",INDEX(INDIRECT(DIR&amp;$2:$2),B_MSK[[#This Row],[//]]))</f>
        <v>0</v>
      </c>
      <c r="U444" s="38" t="str">
        <f ca="1">IF(SUMIF(B_MSK[NAMA BARANG],B_MSK[[#This Row],[NAMA BARANG]],B_MSK[JMLH BRG])=0,"",SUMIF(B_MSK[NAMA BARANG],B_MSK[[#This Row],[NAMA BARANG]],B_MSK[C]))</f>
        <v/>
      </c>
      <c r="V444" s="7" t="str">
        <f ca="1">IF(B_MSK[[#This Row],[//]]="","",INDEX(INDIRECT(DIR&amp;$2:$2),B_MSK[[#This Row],[//]]))</f>
        <v>KENKO GEL PEN SAHARA SNACK BLACK</v>
      </c>
      <c r="W444" s="7" t="str">
        <f ca="1">LOWER(SUBSTITUTE(SUBSTITUTE(SUBSTITUTE(SUBSTITUTE(SUBSTITUTE(SUBSTITUTE(SUBSTITUTE(SUBSTITUTE(SUBSTITUTE(B_MSK[[#This Row],[N.B.nota]]," ",""),"-",""),"(",""),")",""),".",""),",",""),"/",""),"""",""),"+",""))</f>
        <v>kenkogelpensaharasnackblack</v>
      </c>
      <c r="X444" s="5" t="str">
        <f ca="1">IF(B_MSK[[#This Row],[N.B.nota]]="","",IF(MATCH(B_MSK[[#This Row],[concat]],[2]!db[NB NOTA_C],0)&gt;0,"ada",0))</f>
        <v>ada</v>
      </c>
      <c r="Y444" s="5" t="str">
        <f ca="1">IF(B_MSK[[#This Row],[N.B.nota]]="","",ADDRESS(ROW(B_MSK[QB]),COLUMN(B_MSK[QB]))&amp;":"&amp;ADDRESS(ROW(),COLUMN(B_MSK[QB])))</f>
        <v>$D$4:$D$444</v>
      </c>
      <c r="Z444" s="5">
        <f ca="1">IF(B_MSK[[#This Row],[concat]]="","",MATCH(B_MSK[[#This Row],[concat]],[2]!db[NB NOTA_C],0)+1)</f>
        <v>1182</v>
      </c>
      <c r="AA444" s="5" t="str">
        <f ca="1">IF(B_MSK[[#This Row],[//]]="","",HYPERLINK("[D:\kerja\BANK EXP\BARU\DB.XLSX]DB!e"&amp;B_MSK[[#This Row],[DB_ROW]],"&gt;"))</f>
        <v>&gt;</v>
      </c>
      <c r="AB444" s="30" t="str">
        <f ca="1">MID(B_MSK[[#This Row],[/ STN_1]],FIND(" ",B_MSK[[#This Row],[/ STN_1]])+1,LEN(B_MSK[[#This Row],[/ STN_1]]))</f>
        <v>GRS</v>
      </c>
      <c r="AC444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4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44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44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444" s="15">
        <f ca="1">IF(B_MSK[[#This Row],[HARGA_2]]="","",IF(MID(B_MSK[[#This Row],[/ STN_2]],FIND(" ",B_MSK[[#This Row],[/ STN_2]])+1,LEN(B_MSK[[#This Row],[/ STN_2]]))="LSN",B_MSK[[#This Row],[HARGA_2]]/12,""))</f>
        <v>3250</v>
      </c>
      <c r="AH444" s="7" t="str">
        <f ca="1">IF(B_MSK[[#This Row],[HARGA_3]]="","","/ "&amp;"PCS")</f>
        <v>/ PCS</v>
      </c>
      <c r="AI444" s="15">
        <f ca="1">IF(B_MSK[[#This Row],[HARGA_3]]="",IF(B_MSK[[#This Row],[HARGA_2]]="",IF(B_MSK[[#This Row],[HARGA_1]]="","",B_MSK[[#This Row],[HARGA_1]]),B_MSK[[#This Row],[HARGA_2]]),B_MSK[[#This Row],[HARGA_3]])</f>
        <v>3250</v>
      </c>
      <c r="AJ44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44" s="5" t="str">
        <f ca="1">IF(B_MSK[[#This Row],[//]]="","",SUBSTITUTE(SUBSTITUTE(SUBSTITUTE(B_MSK[[#This Row],[QTY/ CTN]]," ","_",2),"(",""),")","")&amp;"_")</f>
        <v>12 GRS_</v>
      </c>
      <c r="AL444" s="5">
        <f ca="1">IF(B_MSK[[#This Row],[A_B]]="","",SEARCH("_",B_MSK[[#This Row],[A_B]]))</f>
        <v>7</v>
      </c>
      <c r="AM444" s="5">
        <f ca="1">IF(B_MSK[[#This Row],[A_B]]="","",LEN(B_MSK[[#This Row],[A_B]]))</f>
        <v>7</v>
      </c>
      <c r="AN444" s="5" t="str">
        <f ca="1">IF(B_MSK[[#This Row],[A_B]]="","",LEFT(B_MSK[[#This Row],[QTY/ CTN]],B_MSK[[#This Row],[A_B_1]]))</f>
        <v>12 GRS</v>
      </c>
      <c r="AO444" s="5" t="str">
        <f ca="1">IF(B_MSK[[#This Row],[A_B]]="","",LEFT(B_MSK[[#This Row],[A_]],SEARCH(" ",B_MSK[[#This Row],[A_]])-1))</f>
        <v>12</v>
      </c>
      <c r="AP444" s="5" t="str">
        <f ca="1">IF(B_MSK[[#This Row],[A_B]]="","",RIGHT(B_MSK[[#This Row],[A_]],LEN(B_MSK[[#This Row],[A_]])-SEARCH(" ",B_MSK[[#This Row],[A_]])))</f>
        <v>GRS</v>
      </c>
      <c r="AQ4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444" s="5" t="str">
        <f ca="1">IF(B_MSK[[#This Row],[B_]]="","",LEFT(B_MSK[[#This Row],[B_]],SEARCH(" ",B_MSK[[#This Row],[B_]])))</f>
        <v xml:space="preserve">12 </v>
      </c>
      <c r="AS444" s="5" t="str">
        <f ca="1">IF(B_MSK[[#This Row],[B_]]="","",RIGHT(B_MSK[[#This Row],[B_]],LEN(B_MSK[[#This Row],[B_]])-SEARCH(" ",B_MSK[[#This Row],[B_]])))</f>
        <v>LSN</v>
      </c>
      <c r="AT444" s="5">
        <f ca="1">IF(B_MSK[[#This Row],[B_2]]="LSN",12,"")</f>
        <v>12</v>
      </c>
      <c r="AU444" s="5" t="str">
        <f ca="1">IF(B_MSK[[#This Row],[C_1]]="","","PCS")</f>
        <v>PCS</v>
      </c>
      <c r="AV444" s="5">
        <f ca="1">IF(B_MSK[[#This Row],[A_1]]="","",B_MSK[[#This Row],[A_1]]*IF(B_MSK[[#This Row],[B_1]]="",1,B_MSK[[#This Row],[B_1]])*IF(B_MSK[[#This Row],[C_1]]="",1,B_MSK[[#This Row],[C_1]]))</f>
        <v>1728</v>
      </c>
      <c r="AW444" s="5" t="str">
        <f ca="1">IF(B_MSK[[#This Row],[C_2]]="",IF(B_MSK[[#This Row],[B_2]]="",IF(B_MSK[[#This Row],[A_2]]="","",B_MSK[[#This Row],[A_2]]),B_MSK[[#This Row],[B_2]]),B_MSK[[#This Row],[C_2]])</f>
        <v>PCS</v>
      </c>
      <c r="AX444" s="2">
        <f ca="1">IF(ISNUMBER(B_MSK[[#This Row],[TANGGAL DATANG]]),B_MSK[[#This Row],[TANGGAL DATANG]],AX443)</f>
        <v>44942</v>
      </c>
      <c r="AY444" s="5" t="e">
        <f ca="1">IF(B_MSK[[#This Row],[DB_ROW]]="","",INDEX([3]!db[JENIS],B_MSK[[#This Row],[DB_ROW]]-1))</f>
        <v>#REF!</v>
      </c>
      <c r="AZ444" s="5">
        <f ca="1">IF(B_MSK[[#This Row],[A_1]]="","",B_MSK[[#This Row],[A_1]])*1</f>
        <v>12</v>
      </c>
      <c r="BA444" s="5" t="str">
        <f ca="1">IF(B_MSK[[#This Row],[//]]="","",INDEX(INDIRECT(DIR&amp;$2:$2),B_MSK[[#This Row],[//]]))</f>
        <v>ARTO MORO</v>
      </c>
      <c r="BB444" s="5" t="str">
        <f ca="1">CONCATENATE(B_MSK[[#This Row],[concat]],B_MSK[[#This Row],[HARGA_X]],B_MSK[[#This Row],[SAT]])</f>
        <v>kenkogelpensaharasnackblack3250</v>
      </c>
    </row>
    <row r="445" spans="1:54" x14ac:dyDescent="0.25">
      <c r="A445" s="6" t="s">
        <v>128</v>
      </c>
      <c r="B445" s="5" t="str">
        <f ca="1">IF(B_MSK[[#This Row],[N_ID]]="","",INDEX(INDIRECT(DIR&amp;$2:$2),MATCH(B_MSK[[#This Row],[N_ID]],INDIRECT(DIR&amp;"!NOTA[ID_P]"),0)))</f>
        <v/>
      </c>
      <c r="C445" s="5" t="str">
        <f ca="1">IF(B_MSK[[#This Row],[//]]="","",HYPERLINK("["&amp;SUBSTITUTE(DIR,"'","")&amp;"]NOTA!D"&amp;B_MSK[[#This Row],[//]]+2,"&gt;"))</f>
        <v>&gt;</v>
      </c>
      <c r="D445" s="5" t="str">
        <f ca="1">IF(B_MSK[[#This Row],[N_ID]]="","",COUNTIF(INDIRECT(DIR&amp;"!NOTA[ID_H]"),B_MSK[[#This Row],[ID NOTA]]))</f>
        <v/>
      </c>
      <c r="E44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442</v>
      </c>
      <c r="F4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5" s="7" t="str">
        <f ca="1">IF(B_MSK[[#This Row],[stt]]="ada",INDEX([2]!db[NB BM],B_MSK[DB_ROW]-1),"")</f>
        <v>Gunting Kenko SC-838 N</v>
      </c>
      <c r="H445" s="7" t="str">
        <f ca="1">IF(B_MSK[[#This Row],[//]]="","",INDEX(INDIRECT(DIR&amp;$2:$2),B_MSK[[#This Row],[//]]))</f>
        <v>KENKO SINAR INDONESIA</v>
      </c>
      <c r="I445" s="27" t="str">
        <f ca="1">IF(B_MSK[[#This Row],[//]]="","",INDEX(INDIRECT(DB_PATH&amp;$2:$2),B_MSK[[#This Row],[DB_ROW]]-1))</f>
        <v>25 LSN</v>
      </c>
      <c r="J445" s="5">
        <f ca="1">IF(B_MSK[[#This Row],[//]]="","",IF(INDEX(INDIRECT(DIR&amp;$2:$2),B_MSK[[#This Row],[//]])="","",INDEX(INDIRECT(DIR&amp;$2:$2),B_MSK[[#This Row],[//]])))</f>
        <v>1</v>
      </c>
      <c r="K445" s="5" t="str">
        <f ca="1">IF(B_MSK[[#This Row],[//]]="","",IF(INDEX(INDIRECT(DIR&amp;$2:$2),B_MSK[[#This Row],[//]])="","",INDEX(INDIRECT(DIR&amp;$2:$2),B_MSK[[#This Row],[//]])))</f>
        <v/>
      </c>
      <c r="L445" s="5" t="str">
        <f ca="1">IF(B_MSK[[#This Row],[//]]="","",IF(INDEX(INDIRECT(DIR&amp;$2:$2),B_MSK[[#This Row],[//]])="","",INDEX(INDIRECT(DIR&amp;$2:$2),B_MSK[[#This Row],[//]])))</f>
        <v/>
      </c>
      <c r="M445" s="13">
        <f ca="1">IF(B_MSK[[#This Row],[//]]="","",INDEX(INDIRECT(DIR&amp;$2:$2),B_MSK[[#This Row],[//]]))</f>
        <v>0</v>
      </c>
      <c r="N445" s="13">
        <f ca="1">IF(OR(B_MSK[[#This Row],[//]]="",),"",INDEX(INDIRECT(DIR&amp;$2:$2),B_MSK[[#This Row],[//]]))</f>
        <v>1995000</v>
      </c>
      <c r="O445" s="3">
        <f ca="1">IF(B_MSK[[#This Row],[//]]="","",IF(INDEX(INDIRECT(DIR&amp;$2:$2),B_MSK[[#This Row],[//]])=0,"",INDEX(INDIRECT(DIR&amp;$2:$2),B_MSK[[#This Row],[//]])))</f>
        <v>0.17</v>
      </c>
      <c r="P445" s="3" t="str">
        <f ca="1">IF(B_MSK[[#This Row],[//]]="","",IF(INDEX(INDIRECT(DIR&amp;$2:$2),B_MSK[[#This Row],[//]])=0,"",INDEX(INDIRECT(DIR&amp;$2:$2),B_MSK[[#This Row],[//]])))</f>
        <v/>
      </c>
      <c r="Q445" s="12">
        <f ca="1">IF(B_MSK[[#This Row],[//]]="","",INDEX(INDIRECT(DIR&amp;$2:$2),B_MSK[[#This Row],[//]]))</f>
        <v>1655850</v>
      </c>
      <c r="R44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4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45" s="37">
        <f ca="1">IF(B_MSK[[#This Row],[//]]="","",INDEX(INDIRECT(DIR&amp;$2:$2),B_MSK[[#This Row],[//]]))</f>
        <v>0</v>
      </c>
      <c r="U445" s="38" t="str">
        <f ca="1">IF(SUMIF(B_MSK[NAMA BARANG],B_MSK[[#This Row],[NAMA BARANG]],B_MSK[JMLH BRG])=0,"",SUMIF(B_MSK[NAMA BARANG],B_MSK[[#This Row],[NAMA BARANG]],B_MSK[C]))</f>
        <v/>
      </c>
      <c r="V445" s="7" t="str">
        <f ca="1">IF(B_MSK[[#This Row],[//]]="","",INDEX(INDIRECT(DIR&amp;$2:$2),B_MSK[[#This Row],[//]]))</f>
        <v>KENKO SCISSOR SC-838N</v>
      </c>
      <c r="W445" s="7" t="str">
        <f ca="1">LOWER(SUBSTITUTE(SUBSTITUTE(SUBSTITUTE(SUBSTITUTE(SUBSTITUTE(SUBSTITUTE(SUBSTITUTE(SUBSTITUTE(SUBSTITUTE(B_MSK[[#This Row],[N.B.nota]]," ",""),"-",""),"(",""),")",""),".",""),",",""),"/",""),"""",""),"+",""))</f>
        <v>kenkoscissorsc838n</v>
      </c>
      <c r="X445" s="5" t="str">
        <f ca="1">IF(B_MSK[[#This Row],[N.B.nota]]="","",IF(MATCH(B_MSK[[#This Row],[concat]],[2]!db[NB NOTA_C],0)&gt;0,"ada",0))</f>
        <v>ada</v>
      </c>
      <c r="Y445" s="5" t="str">
        <f ca="1">IF(B_MSK[[#This Row],[N.B.nota]]="","",ADDRESS(ROW(B_MSK[QB]),COLUMN(B_MSK[QB]))&amp;":"&amp;ADDRESS(ROW(),COLUMN(B_MSK[QB])))</f>
        <v>$D$4:$D$445</v>
      </c>
      <c r="Z445" s="5">
        <f ca="1">IF(B_MSK[[#This Row],[concat]]="","",MATCH(B_MSK[[#This Row],[concat]],[2]!db[NB NOTA_C],0)+1)</f>
        <v>1269</v>
      </c>
      <c r="AA445" s="5" t="str">
        <f ca="1">IF(B_MSK[[#This Row],[//]]="","",HYPERLINK("[D:\kerja\BANK EXP\BARU\DB.XLSX]DB!e"&amp;B_MSK[[#This Row],[DB_ROW]],"&gt;"))</f>
        <v>&gt;</v>
      </c>
      <c r="AB445" s="30" t="str">
        <f ca="1">MID(B_MSK[[#This Row],[/ STN_1]],FIND(" ",B_MSK[[#This Row],[/ STN_1]])+1,LEN(B_MSK[[#This Row],[/ STN_1]]))</f>
        <v>LSN</v>
      </c>
      <c r="AC445" s="11">
        <f ca="1">IF(B_MSK[[#This Row],[//]]="","",IF(B_MSK[[#This Row],[ JUMLAH ]]="","",IF(B_MSK[[#This Row],[C]]="",B_MSK[[#This Row],[HARGA CTN]]/B_MSK[[#This Row],[JMLH BRG]],B_MSK[[#This Row],[HARGA CTN]]/B_MSK[[#This Row],[A_1]])))</f>
        <v>79800</v>
      </c>
      <c r="AD4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4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6650</v>
      </c>
      <c r="AF44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45" s="15" t="str">
        <f ca="1">IF(B_MSK[[#This Row],[HARGA_2]]="","",IF(MID(B_MSK[[#This Row],[/ STN_2]],FIND(" ",B_MSK[[#This Row],[/ STN_2]])+1,LEN(B_MSK[[#This Row],[/ STN_2]]))="LSN",B_MSK[[#This Row],[HARGA_2]]/12,""))</f>
        <v/>
      </c>
      <c r="AH445" s="7" t="str">
        <f ca="1">IF(B_MSK[[#This Row],[HARGA_3]]="","","/ "&amp;"PCS")</f>
        <v/>
      </c>
      <c r="AI445" s="15">
        <f ca="1">IF(B_MSK[[#This Row],[HARGA_3]]="",IF(B_MSK[[#This Row],[HARGA_2]]="",IF(B_MSK[[#This Row],[HARGA_1]]="","",B_MSK[[#This Row],[HARGA_1]]),B_MSK[[#This Row],[HARGA_2]]),B_MSK[[#This Row],[HARGA_3]])</f>
        <v>6650</v>
      </c>
      <c r="AJ44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45" s="5" t="str">
        <f ca="1">IF(B_MSK[[#This Row],[//]]="","",SUBSTITUTE(SUBSTITUTE(SUBSTITUTE(B_MSK[[#This Row],[QTY/ CTN]]," ","_",2),"(",""),")","")&amp;"_")</f>
        <v>25 LSN_</v>
      </c>
      <c r="AL445" s="5">
        <f ca="1">IF(B_MSK[[#This Row],[A_B]]="","",SEARCH("_",B_MSK[[#This Row],[A_B]]))</f>
        <v>7</v>
      </c>
      <c r="AM445" s="5">
        <f ca="1">IF(B_MSK[[#This Row],[A_B]]="","",LEN(B_MSK[[#This Row],[A_B]]))</f>
        <v>7</v>
      </c>
      <c r="AN445" s="5" t="str">
        <f ca="1">IF(B_MSK[[#This Row],[A_B]]="","",LEFT(B_MSK[[#This Row],[QTY/ CTN]],B_MSK[[#This Row],[A_B_1]]))</f>
        <v>25 LSN</v>
      </c>
      <c r="AO445" s="5" t="str">
        <f ca="1">IF(B_MSK[[#This Row],[A_B]]="","",LEFT(B_MSK[[#This Row],[A_]],SEARCH(" ",B_MSK[[#This Row],[A_]])-1))</f>
        <v>25</v>
      </c>
      <c r="AP445" s="5" t="str">
        <f ca="1">IF(B_MSK[[#This Row],[A_B]]="","",RIGHT(B_MSK[[#This Row],[A_]],LEN(B_MSK[[#This Row],[A_]])-SEARCH(" ",B_MSK[[#This Row],[A_]])))</f>
        <v>LSN</v>
      </c>
      <c r="AQ4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45" s="5" t="str">
        <f ca="1">IF(B_MSK[[#This Row],[B_]]="","",LEFT(B_MSK[[#This Row],[B_]],SEARCH(" ",B_MSK[[#This Row],[B_]])))</f>
        <v xml:space="preserve">12 </v>
      </c>
      <c r="AS445" s="5" t="str">
        <f ca="1">IF(B_MSK[[#This Row],[B_]]="","",RIGHT(B_MSK[[#This Row],[B_]],LEN(B_MSK[[#This Row],[B_]])-SEARCH(" ",B_MSK[[#This Row],[B_]])))</f>
        <v>PCS</v>
      </c>
      <c r="AT445" s="5" t="str">
        <f ca="1">IF(B_MSK[[#This Row],[B_2]]="LSN",12,"")</f>
        <v/>
      </c>
      <c r="AU445" s="5" t="str">
        <f ca="1">IF(B_MSK[[#This Row],[C_1]]="","","PCS")</f>
        <v/>
      </c>
      <c r="AV445" s="5">
        <f ca="1">IF(B_MSK[[#This Row],[A_1]]="","",B_MSK[[#This Row],[A_1]]*IF(B_MSK[[#This Row],[B_1]]="",1,B_MSK[[#This Row],[B_1]])*IF(B_MSK[[#This Row],[C_1]]="",1,B_MSK[[#This Row],[C_1]]))</f>
        <v>300</v>
      </c>
      <c r="AW445" s="5" t="str">
        <f ca="1">IF(B_MSK[[#This Row],[C_2]]="",IF(B_MSK[[#This Row],[B_2]]="",IF(B_MSK[[#This Row],[A_2]]="","",B_MSK[[#This Row],[A_2]]),B_MSK[[#This Row],[B_2]]),B_MSK[[#This Row],[C_2]])</f>
        <v>PCS</v>
      </c>
      <c r="AX445" s="2">
        <f ca="1">IF(ISNUMBER(B_MSK[[#This Row],[TANGGAL DATANG]]),B_MSK[[#This Row],[TANGGAL DATANG]],AX444)</f>
        <v>44942</v>
      </c>
      <c r="AY445" s="5" t="e">
        <f ca="1">IF(B_MSK[[#This Row],[DB_ROW]]="","",INDEX([3]!db[JENIS],B_MSK[[#This Row],[DB_ROW]]-1))</f>
        <v>#REF!</v>
      </c>
      <c r="AZ445" s="5">
        <f ca="1">IF(B_MSK[[#This Row],[A_1]]="","",B_MSK[[#This Row],[A_1]])*1</f>
        <v>25</v>
      </c>
      <c r="BA445" s="5" t="str">
        <f ca="1">IF(B_MSK[[#This Row],[//]]="","",INDEX(INDIRECT(DIR&amp;$2:$2),B_MSK[[#This Row],[//]]))</f>
        <v>ARTO MORO</v>
      </c>
      <c r="BB445" s="5" t="str">
        <f ca="1">CONCATENATE(B_MSK[[#This Row],[concat]],B_MSK[[#This Row],[HARGA_X]],B_MSK[[#This Row],[SAT]])</f>
        <v>kenkoscissorsc838n6650</v>
      </c>
    </row>
    <row r="446" spans="1:54" x14ac:dyDescent="0.25">
      <c r="A446" s="6" t="s">
        <v>128</v>
      </c>
      <c r="B446" s="5" t="str">
        <f ca="1">IF(B_MSK[[#This Row],[N_ID]]="","",INDEX(INDIRECT(DIR&amp;$2:$2),MATCH(B_MSK[[#This Row],[N_ID]],INDIRECT(DIR&amp;"!NOTA[ID_P]"),0)))</f>
        <v/>
      </c>
      <c r="C446" s="5" t="str">
        <f ca="1">IF(B_MSK[[#This Row],[//]]="","",HYPERLINK("["&amp;SUBSTITUTE(DIR,"'","")&amp;"]NOTA!D"&amp;B_MSK[[#This Row],[//]]+2,"&gt;"))</f>
        <v/>
      </c>
      <c r="D446" s="5" t="str">
        <f ca="1">IF(B_MSK[[#This Row],[N_ID]]="","",COUNTIF(INDIRECT(DIR&amp;"!NOTA[ID_H]"),B_MSK[[#This Row],[ID NOTA]]))</f>
        <v/>
      </c>
      <c r="E4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6" s="7" t="str">
        <f ca="1">IF(B_MSK[[#This Row],[stt]]="ada",INDEX([2]!db[NB BM],B_MSK[DB_ROW]-1),"")</f>
        <v/>
      </c>
      <c r="H446" s="7" t="str">
        <f ca="1">IF(B_MSK[[#This Row],[//]]="","",INDEX(INDIRECT(DIR&amp;$2:$2),B_MSK[[#This Row],[//]]))</f>
        <v/>
      </c>
      <c r="I446" s="27" t="str">
        <f ca="1">IF(B_MSK[[#This Row],[//]]="","",INDEX(INDIRECT(DB_PATH&amp;$2:$2),B_MSK[[#This Row],[DB_ROW]]-1))</f>
        <v/>
      </c>
      <c r="J446" s="5" t="str">
        <f ca="1">IF(B_MSK[[#This Row],[//]]="","",IF(INDEX(INDIRECT(DIR&amp;$2:$2),B_MSK[[#This Row],[//]])="","",INDEX(INDIRECT(DIR&amp;$2:$2),B_MSK[[#This Row],[//]])))</f>
        <v/>
      </c>
      <c r="K446" s="5" t="str">
        <f ca="1">IF(B_MSK[[#This Row],[//]]="","",IF(INDEX(INDIRECT(DIR&amp;$2:$2),B_MSK[[#This Row],[//]])="","",INDEX(INDIRECT(DIR&amp;$2:$2),B_MSK[[#This Row],[//]])))</f>
        <v/>
      </c>
      <c r="L446" s="5" t="str">
        <f ca="1">IF(B_MSK[[#This Row],[//]]="","",IF(INDEX(INDIRECT(DIR&amp;$2:$2),B_MSK[[#This Row],[//]])="","",INDEX(INDIRECT(DIR&amp;$2:$2),B_MSK[[#This Row],[//]])))</f>
        <v/>
      </c>
      <c r="M446" s="13" t="str">
        <f ca="1">IF(B_MSK[[#This Row],[//]]="","",INDEX(INDIRECT(DIR&amp;$2:$2),B_MSK[[#This Row],[//]]))</f>
        <v/>
      </c>
      <c r="N446" s="13" t="str">
        <f ca="1">IF(OR(B_MSK[[#This Row],[//]]="",),"",INDEX(INDIRECT(DIR&amp;$2:$2),B_MSK[[#This Row],[//]]))</f>
        <v/>
      </c>
      <c r="O446" s="3" t="str">
        <f ca="1">IF(B_MSK[[#This Row],[//]]="","",IF(INDEX(INDIRECT(DIR&amp;$2:$2),B_MSK[[#This Row],[//]])=0,"",INDEX(INDIRECT(DIR&amp;$2:$2),B_MSK[[#This Row],[//]])))</f>
        <v/>
      </c>
      <c r="P446" s="3" t="str">
        <f ca="1">IF(B_MSK[[#This Row],[//]]="","",IF(INDEX(INDIRECT(DIR&amp;$2:$2),B_MSK[[#This Row],[//]])=0,"",INDEX(INDIRECT(DIR&amp;$2:$2),B_MSK[[#This Row],[//]])))</f>
        <v/>
      </c>
      <c r="Q446" s="12" t="str">
        <f ca="1">IF(B_MSK[[#This Row],[//]]="","",INDEX(INDIRECT(DIR&amp;$2:$2),B_MSK[[#This Row],[//]]))</f>
        <v/>
      </c>
      <c r="R4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6" s="37" t="str">
        <f ca="1">IF(B_MSK[[#This Row],[//]]="","",INDEX(INDIRECT(DIR&amp;$2:$2),B_MSK[[#This Row],[//]]))</f>
        <v/>
      </c>
      <c r="U446" s="38" t="str">
        <f ca="1">IF(SUMIF(B_MSK[NAMA BARANG],B_MSK[[#This Row],[NAMA BARANG]],B_MSK[JMLH BRG])=0,"",SUMIF(B_MSK[NAMA BARANG],B_MSK[[#This Row],[NAMA BARANG]],B_MSK[C]))</f>
        <v/>
      </c>
      <c r="V446" s="7" t="str">
        <f ca="1">IF(B_MSK[[#This Row],[//]]="","",INDEX(INDIRECT(DIR&amp;$2:$2),B_MSK[[#This Row],[//]]))</f>
        <v/>
      </c>
      <c r="W4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6" s="5" t="str">
        <f ca="1">IF(B_MSK[[#This Row],[N.B.nota]]="","",IF(MATCH(B_MSK[[#This Row],[concat]],[2]!db[NB NOTA_C],0)&gt;0,"ada",0))</f>
        <v/>
      </c>
      <c r="Y446" s="5" t="str">
        <f ca="1">IF(B_MSK[[#This Row],[N.B.nota]]="","",ADDRESS(ROW(B_MSK[QB]),COLUMN(B_MSK[QB]))&amp;":"&amp;ADDRESS(ROW(),COLUMN(B_MSK[QB])))</f>
        <v/>
      </c>
      <c r="Z446" s="5" t="str">
        <f ca="1">IF(B_MSK[[#This Row],[concat]]="","",MATCH(B_MSK[[#This Row],[concat]],[2]!db[NB NOTA_C],0)+1)</f>
        <v/>
      </c>
      <c r="AA446" s="5" t="str">
        <f ca="1">IF(B_MSK[[#This Row],[//]]="","",HYPERLINK("[D:\kerja\BANK EXP\BARU\DB.XLSX]DB!e"&amp;B_MSK[[#This Row],[DB_ROW]],"&gt;"))</f>
        <v/>
      </c>
      <c r="AB446" s="30" t="e">
        <f ca="1">MID(B_MSK[[#This Row],[/ STN_1]],FIND(" ",B_MSK[[#This Row],[/ STN_1]])+1,LEN(B_MSK[[#This Row],[/ STN_1]]))</f>
        <v>#VALUE!</v>
      </c>
      <c r="AC4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6" s="15" t="str">
        <f ca="1">IF(B_MSK[[#This Row],[HARGA_2]]="","",IF(MID(B_MSK[[#This Row],[/ STN_2]],FIND(" ",B_MSK[[#This Row],[/ STN_2]])+1,LEN(B_MSK[[#This Row],[/ STN_2]]))="LSN",B_MSK[[#This Row],[HARGA_2]]/12,""))</f>
        <v/>
      </c>
      <c r="AH446" s="7" t="str">
        <f ca="1">IF(B_MSK[[#This Row],[HARGA_3]]="","","/ "&amp;"PCS")</f>
        <v/>
      </c>
      <c r="AI446" s="15" t="str">
        <f ca="1">IF(B_MSK[[#This Row],[HARGA_3]]="",IF(B_MSK[[#This Row],[HARGA_2]]="",IF(B_MSK[[#This Row],[HARGA_1]]="","",B_MSK[[#This Row],[HARGA_1]]),B_MSK[[#This Row],[HARGA_2]]),B_MSK[[#This Row],[HARGA_3]])</f>
        <v/>
      </c>
      <c r="AJ446" s="15" t="str">
        <f ca="1">IF(B_MSK[[#This Row],[/ STN_3]]="",IF(B_MSK[[#This Row],[/ STN_2]]="",IF(B_MSK[[#This Row],[/ STN_1]]="","",B_MSK[[#This Row],[/ STN_1]]),B_MSK[[#This Row],[/ STN_2]]),B_MSK[[#This Row],[/ STN_3]])</f>
        <v/>
      </c>
      <c r="AK446" s="5" t="str">
        <f ca="1">IF(B_MSK[[#This Row],[//]]="","",SUBSTITUTE(SUBSTITUTE(SUBSTITUTE(B_MSK[[#This Row],[QTY/ CTN]]," ","_",2),"(",""),")","")&amp;"_")</f>
        <v/>
      </c>
      <c r="AL446" s="5" t="str">
        <f ca="1">IF(B_MSK[[#This Row],[A_B]]="","",SEARCH("_",B_MSK[[#This Row],[A_B]]))</f>
        <v/>
      </c>
      <c r="AM446" s="5" t="str">
        <f ca="1">IF(B_MSK[[#This Row],[A_B]]="","",LEN(B_MSK[[#This Row],[A_B]]))</f>
        <v/>
      </c>
      <c r="AN446" s="5" t="str">
        <f ca="1">IF(B_MSK[[#This Row],[A_B]]="","",LEFT(B_MSK[[#This Row],[QTY/ CTN]],B_MSK[[#This Row],[A_B_1]]))</f>
        <v/>
      </c>
      <c r="AO446" s="5" t="str">
        <f ca="1">IF(B_MSK[[#This Row],[A_B]]="","",LEFT(B_MSK[[#This Row],[A_]],SEARCH(" ",B_MSK[[#This Row],[A_]])-1))</f>
        <v/>
      </c>
      <c r="AP446" s="5" t="str">
        <f ca="1">IF(B_MSK[[#This Row],[A_B]]="","",RIGHT(B_MSK[[#This Row],[A_]],LEN(B_MSK[[#This Row],[A_]])-SEARCH(" ",B_MSK[[#This Row],[A_]])))</f>
        <v/>
      </c>
      <c r="AQ4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6" s="5" t="str">
        <f ca="1">IF(B_MSK[[#This Row],[B_]]="","",LEFT(B_MSK[[#This Row],[B_]],SEARCH(" ",B_MSK[[#This Row],[B_]])))</f>
        <v/>
      </c>
      <c r="AS446" s="5" t="str">
        <f ca="1">IF(B_MSK[[#This Row],[B_]]="","",RIGHT(B_MSK[[#This Row],[B_]],LEN(B_MSK[[#This Row],[B_]])-SEARCH(" ",B_MSK[[#This Row],[B_]])))</f>
        <v/>
      </c>
      <c r="AT446" s="5" t="str">
        <f ca="1">IF(B_MSK[[#This Row],[B_2]]="LSN",12,"")</f>
        <v/>
      </c>
      <c r="AU446" s="5" t="str">
        <f ca="1">IF(B_MSK[[#This Row],[C_1]]="","","PCS")</f>
        <v/>
      </c>
      <c r="AV446" s="5" t="str">
        <f ca="1">IF(B_MSK[[#This Row],[A_1]]="","",B_MSK[[#This Row],[A_1]]*IF(B_MSK[[#This Row],[B_1]]="",1,B_MSK[[#This Row],[B_1]])*IF(B_MSK[[#This Row],[C_1]]="",1,B_MSK[[#This Row],[C_1]]))</f>
        <v/>
      </c>
      <c r="AW446" s="5" t="str">
        <f ca="1">IF(B_MSK[[#This Row],[C_2]]="",IF(B_MSK[[#This Row],[B_2]]="",IF(B_MSK[[#This Row],[A_2]]="","",B_MSK[[#This Row],[A_2]]),B_MSK[[#This Row],[B_2]]),B_MSK[[#This Row],[C_2]])</f>
        <v/>
      </c>
      <c r="AX446" s="2">
        <f ca="1">IF(ISNUMBER(B_MSK[[#This Row],[TANGGAL DATANG]]),B_MSK[[#This Row],[TANGGAL DATANG]],AX445)</f>
        <v>44942</v>
      </c>
      <c r="AY446" s="5" t="str">
        <f ca="1">IF(B_MSK[[#This Row],[DB_ROW]]="","",INDEX([3]!db[JENIS],B_MSK[[#This Row],[DB_ROW]]-1))</f>
        <v/>
      </c>
      <c r="AZ446" s="5" t="e">
        <f ca="1">IF(B_MSK[[#This Row],[A_1]]="","",B_MSK[[#This Row],[A_1]])*1</f>
        <v>#VALUE!</v>
      </c>
      <c r="BA446" s="5" t="str">
        <f ca="1">IF(B_MSK[[#This Row],[//]]="","",INDEX(INDIRECT(DIR&amp;$2:$2),B_MSK[[#This Row],[//]]))</f>
        <v/>
      </c>
      <c r="BB446" s="5" t="str">
        <f ca="1">CONCATENATE(B_MSK[[#This Row],[concat]],B_MSK[[#This Row],[HARGA_X]],B_MSK[[#This Row],[SAT]])</f>
        <v/>
      </c>
    </row>
    <row r="447" spans="1:54" x14ac:dyDescent="0.25">
      <c r="A447" s="6" t="s">
        <v>295</v>
      </c>
      <c r="B447" s="5">
        <f ca="1">IF(B_MSK[[#This Row],[N_ID]]="","",INDEX(INDIRECT(DIR&amp;$2:$2),MATCH(B_MSK[[#This Row],[N_ID]],INDIRECT(DIR&amp;"!NOTA[ID_P]"),0)))</f>
        <v>83</v>
      </c>
      <c r="C447" s="5" t="str">
        <f ca="1">IF(B_MSK[[#This Row],[//]]="","",HYPERLINK("["&amp;SUBSTITUTE(DIR,"'","")&amp;"]NOTA!D"&amp;B_MSK[[#This Row],[//]]+2,"&gt;"))</f>
        <v>&gt;</v>
      </c>
      <c r="D447" s="5">
        <f ca="1">IF(B_MSK[[#This Row],[N_ID]]="","",COUNTIF(INDIRECT(DIR&amp;"!NOTA[ID_H]"),B_MSK[[#This Row],[ID NOTA]]))</f>
        <v>2</v>
      </c>
      <c r="E44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444</v>
      </c>
      <c r="F4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7" s="7" t="str">
        <f ca="1">IF(B_MSK[[#This Row],[stt]]="ada",INDEX([2]!db[NB BM],B_MSK[DB_ROW]-1),"")</f>
        <v>Stamp pad JK 1</v>
      </c>
      <c r="H447" s="7" t="str">
        <f ca="1">IF(B_MSK[[#This Row],[//]]="","",INDEX(INDIRECT(DIR&amp;$2:$2),B_MSK[[#This Row],[//]]))</f>
        <v>ATALI MAKMUR</v>
      </c>
      <c r="I447" s="27" t="str">
        <f ca="1">IF(B_MSK[[#This Row],[//]]="","",INDEX(INDIRECT(DB_PATH&amp;$2:$2),B_MSK[[#This Row],[DB_ROW]]-1))</f>
        <v>18 LSN</v>
      </c>
      <c r="J447" s="5">
        <f ca="1">IF(B_MSK[[#This Row],[//]]="","",IF(INDEX(INDIRECT(DIR&amp;$2:$2),B_MSK[[#This Row],[//]])="","",INDEX(INDIRECT(DIR&amp;$2:$2),B_MSK[[#This Row],[//]])))</f>
        <v>1</v>
      </c>
      <c r="K447" s="5">
        <f ca="1">IF(B_MSK[[#This Row],[//]]="","",IF(INDEX(INDIRECT(DIR&amp;$2:$2),B_MSK[[#This Row],[//]])="","",INDEX(INDIRECT(DIR&amp;$2:$2),B_MSK[[#This Row],[//]])))</f>
        <v>216</v>
      </c>
      <c r="L447" s="5" t="str">
        <f ca="1">IF(B_MSK[[#This Row],[//]]="","",IF(INDEX(INDIRECT(DIR&amp;$2:$2),B_MSK[[#This Row],[//]])="","",INDEX(INDIRECT(DIR&amp;$2:$2),B_MSK[[#This Row],[//]])))</f>
        <v>PCS</v>
      </c>
      <c r="M447" s="13">
        <f ca="1">IF(B_MSK[[#This Row],[//]]="","",INDEX(INDIRECT(DIR&amp;$2:$2),B_MSK[[#This Row],[//]]))</f>
        <v>5800</v>
      </c>
      <c r="N447" s="13">
        <f ca="1">IF(OR(B_MSK[[#This Row],[//]]="",),"",INDEX(INDIRECT(DIR&amp;$2:$2),B_MSK[[#This Row],[//]]))</f>
        <v>1252800</v>
      </c>
      <c r="O447" s="3">
        <f ca="1">IF(B_MSK[[#This Row],[//]]="","",IF(INDEX(INDIRECT(DIR&amp;$2:$2),B_MSK[[#This Row],[//]])=0,"",INDEX(INDIRECT(DIR&amp;$2:$2),B_MSK[[#This Row],[//]])))</f>
        <v>0.125</v>
      </c>
      <c r="P447" s="3">
        <f ca="1">IF(B_MSK[[#This Row],[//]]="","",IF(INDEX(INDIRECT(DIR&amp;$2:$2),B_MSK[[#This Row],[//]])=0,"",INDEX(INDIRECT(DIR&amp;$2:$2),B_MSK[[#This Row],[//]])))</f>
        <v>0.05</v>
      </c>
      <c r="Q447" s="12">
        <f ca="1">IF(B_MSK[[#This Row],[//]]="","",INDEX(INDIRECT(DIR&amp;$2:$2),B_MSK[[#This Row],[//]]))</f>
        <v>1041390</v>
      </c>
      <c r="R4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7" s="37">
        <f ca="1">IF(B_MSK[[#This Row],[//]]="","",INDEX(INDIRECT(DIR&amp;$2:$2),B_MSK[[#This Row],[//]]))</f>
        <v>0</v>
      </c>
      <c r="U447" s="38">
        <f ca="1">IF(SUMIF(B_MSK[NAMA BARANG],B_MSK[[#This Row],[NAMA BARANG]],B_MSK[JMLH BRG])=0,"",SUMIF(B_MSK[NAMA BARANG],B_MSK[[#This Row],[NAMA BARANG]],B_MSK[C]))</f>
        <v>1</v>
      </c>
      <c r="V447" s="7" t="str">
        <f ca="1">IF(B_MSK[[#This Row],[//]]="","",INDEX(INDIRECT(DIR&amp;$2:$2),B_MSK[[#This Row],[//]]))</f>
        <v>STAMP PAD NO 1 JK</v>
      </c>
      <c r="W447" s="7" t="str">
        <f ca="1">LOWER(SUBSTITUTE(SUBSTITUTE(SUBSTITUTE(SUBSTITUTE(SUBSTITUTE(SUBSTITUTE(SUBSTITUTE(SUBSTITUTE(SUBSTITUTE(B_MSK[[#This Row],[N.B.nota]]," ",""),"-",""),"(",""),")",""),".",""),",",""),"/",""),"""",""),"+",""))</f>
        <v>stamppadno1jk</v>
      </c>
      <c r="X447" s="5" t="str">
        <f ca="1">IF(B_MSK[[#This Row],[N.B.nota]]="","",IF(MATCH(B_MSK[[#This Row],[concat]],[2]!db[NB NOTA_C],0)&gt;0,"ada",0))</f>
        <v>ada</v>
      </c>
      <c r="Y447" s="5" t="str">
        <f ca="1">IF(B_MSK[[#This Row],[N.B.nota]]="","",ADDRESS(ROW(B_MSK[QB]),COLUMN(B_MSK[QB]))&amp;":"&amp;ADDRESS(ROW(),COLUMN(B_MSK[QB])))</f>
        <v>$D$4:$D$447</v>
      </c>
      <c r="Z447" s="5">
        <f ca="1">IF(B_MSK[[#This Row],[concat]]="","",MATCH(B_MSK[[#This Row],[concat]],[2]!db[NB NOTA_C],0)+1)</f>
        <v>1980</v>
      </c>
      <c r="AA447" s="5" t="str">
        <f ca="1">IF(B_MSK[[#This Row],[//]]="","",HYPERLINK("[D:\kerja\BANK EXP\BARU\DB.XLSX]DB!e"&amp;B_MSK[[#This Row],[DB_ROW]],"&gt;"))</f>
        <v>&gt;</v>
      </c>
      <c r="AB447" s="30" t="str">
        <f ca="1">MID(B_MSK[[#This Row],[/ STN_1]],FIND(" ",B_MSK[[#This Row],[/ STN_1]])+1,LEN(B_MSK[[#This Row],[/ STN_1]]))</f>
        <v>LSN</v>
      </c>
      <c r="AC447" s="11">
        <f ca="1">IF(B_MSK[[#This Row],[//]]="","",IF(B_MSK[[#This Row],[ JUMLAH ]]="","",IF(B_MSK[[#This Row],[C]]="",B_MSK[[#This Row],[HARGA CTN]]/B_MSK[[#This Row],[JMLH BRG]],B_MSK[[#This Row],[HARGA CTN]]/B_MSK[[#This Row],[A_1]])))</f>
        <v>69600</v>
      </c>
      <c r="AD4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4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5800</v>
      </c>
      <c r="AF44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47" s="15" t="str">
        <f ca="1">IF(B_MSK[[#This Row],[HARGA_2]]="","",IF(MID(B_MSK[[#This Row],[/ STN_2]],FIND(" ",B_MSK[[#This Row],[/ STN_2]])+1,LEN(B_MSK[[#This Row],[/ STN_2]]))="LSN",B_MSK[[#This Row],[HARGA_2]]/12,""))</f>
        <v/>
      </c>
      <c r="AH447" s="7" t="str">
        <f ca="1">IF(B_MSK[[#This Row],[HARGA_3]]="","","/ "&amp;"PCS")</f>
        <v/>
      </c>
      <c r="AI447" s="15">
        <f ca="1">IF(B_MSK[[#This Row],[HARGA_3]]="",IF(B_MSK[[#This Row],[HARGA_2]]="",IF(B_MSK[[#This Row],[HARGA_1]]="","",B_MSK[[#This Row],[HARGA_1]]),B_MSK[[#This Row],[HARGA_2]]),B_MSK[[#This Row],[HARGA_3]])</f>
        <v>5800</v>
      </c>
      <c r="AJ44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47" s="5" t="str">
        <f ca="1">IF(B_MSK[[#This Row],[//]]="","",SUBSTITUTE(SUBSTITUTE(SUBSTITUTE(B_MSK[[#This Row],[QTY/ CTN]]," ","_",2),"(",""),")","")&amp;"_")</f>
        <v>18 LSN_</v>
      </c>
      <c r="AL447" s="5">
        <f ca="1">IF(B_MSK[[#This Row],[A_B]]="","",SEARCH("_",B_MSK[[#This Row],[A_B]]))</f>
        <v>7</v>
      </c>
      <c r="AM447" s="5">
        <f ca="1">IF(B_MSK[[#This Row],[A_B]]="","",LEN(B_MSK[[#This Row],[A_B]]))</f>
        <v>7</v>
      </c>
      <c r="AN447" s="5" t="str">
        <f ca="1">IF(B_MSK[[#This Row],[A_B]]="","",LEFT(B_MSK[[#This Row],[QTY/ CTN]],B_MSK[[#This Row],[A_B_1]]))</f>
        <v>18 LSN</v>
      </c>
      <c r="AO447" s="5" t="str">
        <f ca="1">IF(B_MSK[[#This Row],[A_B]]="","",LEFT(B_MSK[[#This Row],[A_]],SEARCH(" ",B_MSK[[#This Row],[A_]])-1))</f>
        <v>18</v>
      </c>
      <c r="AP447" s="5" t="str">
        <f ca="1">IF(B_MSK[[#This Row],[A_B]]="","",RIGHT(B_MSK[[#This Row],[A_]],LEN(B_MSK[[#This Row],[A_]])-SEARCH(" ",B_MSK[[#This Row],[A_]])))</f>
        <v>LSN</v>
      </c>
      <c r="AQ4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47" s="5" t="str">
        <f ca="1">IF(B_MSK[[#This Row],[B_]]="","",LEFT(B_MSK[[#This Row],[B_]],SEARCH(" ",B_MSK[[#This Row],[B_]])))</f>
        <v xml:space="preserve">12 </v>
      </c>
      <c r="AS447" s="5" t="str">
        <f ca="1">IF(B_MSK[[#This Row],[B_]]="","",RIGHT(B_MSK[[#This Row],[B_]],LEN(B_MSK[[#This Row],[B_]])-SEARCH(" ",B_MSK[[#This Row],[B_]])))</f>
        <v>PCS</v>
      </c>
      <c r="AT447" s="5" t="str">
        <f ca="1">IF(B_MSK[[#This Row],[B_2]]="LSN",12,"")</f>
        <v/>
      </c>
      <c r="AU447" s="5" t="str">
        <f ca="1">IF(B_MSK[[#This Row],[C_1]]="","","PCS")</f>
        <v/>
      </c>
      <c r="AV447" s="5">
        <f ca="1">IF(B_MSK[[#This Row],[A_1]]="","",B_MSK[[#This Row],[A_1]]*IF(B_MSK[[#This Row],[B_1]]="",1,B_MSK[[#This Row],[B_1]])*IF(B_MSK[[#This Row],[C_1]]="",1,B_MSK[[#This Row],[C_1]]))</f>
        <v>216</v>
      </c>
      <c r="AW447" s="5" t="str">
        <f ca="1">IF(B_MSK[[#This Row],[C_2]]="",IF(B_MSK[[#This Row],[B_2]]="",IF(B_MSK[[#This Row],[A_2]]="","",B_MSK[[#This Row],[A_2]]),B_MSK[[#This Row],[B_2]]),B_MSK[[#This Row],[C_2]])</f>
        <v>PCS</v>
      </c>
      <c r="AX447" s="2">
        <f ca="1">IF(ISNUMBER(B_MSK[[#This Row],[TANGGAL DATANG]]),B_MSK[[#This Row],[TANGGAL DATANG]],AX446)</f>
        <v>44942</v>
      </c>
      <c r="AY447" s="5" t="e">
        <f ca="1">IF(B_MSK[[#This Row],[DB_ROW]]="","",INDEX([3]!db[JENIS],B_MSK[[#This Row],[DB_ROW]]-1))</f>
        <v>#REF!</v>
      </c>
      <c r="AZ447" s="5">
        <f ca="1">IF(B_MSK[[#This Row],[A_1]]="","",B_MSK[[#This Row],[A_1]])*1</f>
        <v>18</v>
      </c>
      <c r="BA447" s="5" t="str">
        <f ca="1">IF(B_MSK[[#This Row],[//]]="","",INDEX(INDIRECT(DIR&amp;$2:$2),B_MSK[[#This Row],[//]]))</f>
        <v>ARTO MORO</v>
      </c>
      <c r="BB447" s="5" t="str">
        <f ca="1">CONCATENATE(B_MSK[[#This Row],[concat]],B_MSK[[#This Row],[HARGA_X]],B_MSK[[#This Row],[SAT]])</f>
        <v>stamppadno1jk5800PCS</v>
      </c>
    </row>
    <row r="448" spans="1:54" x14ac:dyDescent="0.25">
      <c r="A448" s="6" t="s">
        <v>128</v>
      </c>
      <c r="B448" s="5" t="str">
        <f ca="1">IF(B_MSK[[#This Row],[N_ID]]="","",INDEX(INDIRECT(DIR&amp;$2:$2),MATCH(B_MSK[[#This Row],[N_ID]],INDIRECT(DIR&amp;"!NOTA[ID_P]"),0)))</f>
        <v/>
      </c>
      <c r="C448" s="5" t="str">
        <f ca="1">IF(B_MSK[[#This Row],[//]]="","",HYPERLINK("["&amp;SUBSTITUTE(DIR,"'","")&amp;"]NOTA!D"&amp;B_MSK[[#This Row],[//]]+2,"&gt;"))</f>
        <v>&gt;</v>
      </c>
      <c r="D448" s="5" t="str">
        <f ca="1">IF(B_MSK[[#This Row],[N_ID]]="","",COUNTIF(INDIRECT(DIR&amp;"!NOTA[ID_H]"),B_MSK[[#This Row],[ID NOTA]]))</f>
        <v/>
      </c>
      <c r="E4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445</v>
      </c>
      <c r="F4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8" s="7" t="str">
        <f ca="1">IF(B_MSK[[#This Row],[stt]]="ada",INDEX([2]!db[NB BM],B_MSK[DB_ROW]-1),"")</f>
        <v>Stip JK ER-30 W</v>
      </c>
      <c r="H448" s="7" t="str">
        <f ca="1">IF(B_MSK[[#This Row],[//]]="","",INDEX(INDIRECT(DIR&amp;$2:$2),B_MSK[[#This Row],[//]]))</f>
        <v>ATALI MAKMUR</v>
      </c>
      <c r="I448" s="27" t="str">
        <f ca="1">IF(B_MSK[[#This Row],[//]]="","",INDEX(INDIRECT(DB_PATH&amp;$2:$2),B_MSK[[#This Row],[DB_ROW]]-1))</f>
        <v>50 BOX (30 PCS)</v>
      </c>
      <c r="J448" s="5">
        <f ca="1">IF(B_MSK[[#This Row],[//]]="","",IF(INDEX(INDIRECT(DIR&amp;$2:$2),B_MSK[[#This Row],[//]])="","",INDEX(INDIRECT(DIR&amp;$2:$2),B_MSK[[#This Row],[//]])))</f>
        <v>1</v>
      </c>
      <c r="K448" s="5">
        <f ca="1">IF(B_MSK[[#This Row],[//]]="","",IF(INDEX(INDIRECT(DIR&amp;$2:$2),B_MSK[[#This Row],[//]])="","",INDEX(INDIRECT(DIR&amp;$2:$2),B_MSK[[#This Row],[//]])))</f>
        <v>50</v>
      </c>
      <c r="L448" s="5" t="str">
        <f ca="1">IF(B_MSK[[#This Row],[//]]="","",IF(INDEX(INDIRECT(DIR&amp;$2:$2),B_MSK[[#This Row],[//]])="","",INDEX(INDIRECT(DIR&amp;$2:$2),B_MSK[[#This Row],[//]])))</f>
        <v>BOX</v>
      </c>
      <c r="M448" s="13">
        <f ca="1">IF(B_MSK[[#This Row],[//]]="","",INDEX(INDIRECT(DIR&amp;$2:$2),B_MSK[[#This Row],[//]]))</f>
        <v>32000</v>
      </c>
      <c r="N448" s="13">
        <f ca="1">IF(OR(B_MSK[[#This Row],[//]]="",),"",INDEX(INDIRECT(DIR&amp;$2:$2),B_MSK[[#This Row],[//]]))</f>
        <v>1600000</v>
      </c>
      <c r="O448" s="3">
        <f ca="1">IF(B_MSK[[#This Row],[//]]="","",IF(INDEX(INDIRECT(DIR&amp;$2:$2),B_MSK[[#This Row],[//]])=0,"",INDEX(INDIRECT(DIR&amp;$2:$2),B_MSK[[#This Row],[//]])))</f>
        <v>0.125</v>
      </c>
      <c r="P448" s="3">
        <f ca="1">IF(B_MSK[[#This Row],[//]]="","",IF(INDEX(INDIRECT(DIR&amp;$2:$2),B_MSK[[#This Row],[//]])=0,"",INDEX(INDIRECT(DIR&amp;$2:$2),B_MSK[[#This Row],[//]])))</f>
        <v>0.05</v>
      </c>
      <c r="Q448" s="12">
        <f ca="1">IF(B_MSK[[#This Row],[//]]="","",INDEX(INDIRECT(DIR&amp;$2:$2),B_MSK[[#This Row],[//]]))</f>
        <v>1330000</v>
      </c>
      <c r="R44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4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48" s="37">
        <f ca="1">IF(B_MSK[[#This Row],[//]]="","",INDEX(INDIRECT(DIR&amp;$2:$2),B_MSK[[#This Row],[//]]))</f>
        <v>0</v>
      </c>
      <c r="U448" s="38">
        <f ca="1">IF(SUMIF(B_MSK[NAMA BARANG],B_MSK[[#This Row],[NAMA BARANG]],B_MSK[JMLH BRG])=0,"",SUMIF(B_MSK[NAMA BARANG],B_MSK[[#This Row],[NAMA BARANG]],B_MSK[C]))</f>
        <v>3</v>
      </c>
      <c r="V448" s="7" t="str">
        <f ca="1">IF(B_MSK[[#This Row],[//]]="","",INDEX(INDIRECT(DIR&amp;$2:$2),B_MSK[[#This Row],[//]]))</f>
        <v>ERASER ER-30W JK</v>
      </c>
      <c r="W448" s="7" t="str">
        <f ca="1">LOWER(SUBSTITUTE(SUBSTITUTE(SUBSTITUTE(SUBSTITUTE(SUBSTITUTE(SUBSTITUTE(SUBSTITUTE(SUBSTITUTE(SUBSTITUTE(B_MSK[[#This Row],[N.B.nota]]," ",""),"-",""),"(",""),")",""),".",""),",",""),"/",""),"""",""),"+",""))</f>
        <v>eraserer30wjk</v>
      </c>
      <c r="X448" s="5" t="str">
        <f ca="1">IF(B_MSK[[#This Row],[N.B.nota]]="","",IF(MATCH(B_MSK[[#This Row],[concat]],[2]!db[NB NOTA_C],0)&gt;0,"ada",0))</f>
        <v>ada</v>
      </c>
      <c r="Y448" s="5" t="str">
        <f ca="1">IF(B_MSK[[#This Row],[N.B.nota]]="","",ADDRESS(ROW(B_MSK[QB]),COLUMN(B_MSK[QB]))&amp;":"&amp;ADDRESS(ROW(),COLUMN(B_MSK[QB])))</f>
        <v>$D$4:$D$448</v>
      </c>
      <c r="Z448" s="5">
        <f ca="1">IF(B_MSK[[#This Row],[concat]]="","",MATCH(B_MSK[[#This Row],[concat]],[2]!db[NB NOTA_C],0)+1)</f>
        <v>686</v>
      </c>
      <c r="AA448" s="5" t="str">
        <f ca="1">IF(B_MSK[[#This Row],[//]]="","",HYPERLINK("[D:\kerja\BANK EXP\BARU\DB.XLSX]DB!e"&amp;B_MSK[[#This Row],[DB_ROW]],"&gt;"))</f>
        <v>&gt;</v>
      </c>
      <c r="AB448" s="30" t="str">
        <f ca="1">MID(B_MSK[[#This Row],[/ STN_1]],FIND(" ",B_MSK[[#This Row],[/ STN_1]])+1,LEN(B_MSK[[#This Row],[/ STN_1]]))</f>
        <v xml:space="preserve">BOX </v>
      </c>
      <c r="AC448" s="11">
        <f ca="1">IF(B_MSK[[#This Row],[//]]="","",IF(B_MSK[[#This Row],[ JUMLAH ]]="","",IF(B_MSK[[#This Row],[C]]="",B_MSK[[#This Row],[HARGA CTN]]/B_MSK[[#This Row],[JMLH BRG]],B_MSK[[#This Row],[HARGA CTN]]/B_MSK[[#This Row],[A_1]])))</f>
        <v>32000</v>
      </c>
      <c r="AD4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4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1066.6666666666667</v>
      </c>
      <c r="AF44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48" s="15" t="str">
        <f ca="1">IF(B_MSK[[#This Row],[HARGA_2]]="","",IF(MID(B_MSK[[#This Row],[/ STN_2]],FIND(" ",B_MSK[[#This Row],[/ STN_2]])+1,LEN(B_MSK[[#This Row],[/ STN_2]]))="LSN",B_MSK[[#This Row],[HARGA_2]]/12,""))</f>
        <v/>
      </c>
      <c r="AH448" s="7" t="str">
        <f ca="1">IF(B_MSK[[#This Row],[HARGA_3]]="","","/ "&amp;"PCS")</f>
        <v/>
      </c>
      <c r="AI448" s="15">
        <f ca="1">IF(B_MSK[[#This Row],[HARGA_3]]="",IF(B_MSK[[#This Row],[HARGA_2]]="",IF(B_MSK[[#This Row],[HARGA_1]]="","",B_MSK[[#This Row],[HARGA_1]]),B_MSK[[#This Row],[HARGA_2]]),B_MSK[[#This Row],[HARGA_3]])</f>
        <v>1066.6666666666667</v>
      </c>
      <c r="AJ44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48" s="5" t="str">
        <f ca="1">IF(B_MSK[[#This Row],[//]]="","",SUBSTITUTE(SUBSTITUTE(SUBSTITUTE(B_MSK[[#This Row],[QTY/ CTN]]," ","_",2),"(",""),")","")&amp;"_")</f>
        <v>50 BOX_30 PCS_</v>
      </c>
      <c r="AL448" s="5">
        <f ca="1">IF(B_MSK[[#This Row],[A_B]]="","",SEARCH("_",B_MSK[[#This Row],[A_B]]))</f>
        <v>7</v>
      </c>
      <c r="AM448" s="5">
        <f ca="1">IF(B_MSK[[#This Row],[A_B]]="","",LEN(B_MSK[[#This Row],[A_B]]))</f>
        <v>14</v>
      </c>
      <c r="AN448" s="5" t="str">
        <f ca="1">IF(B_MSK[[#This Row],[A_B]]="","",LEFT(B_MSK[[#This Row],[QTY/ CTN]],B_MSK[[#This Row],[A_B_1]]))</f>
        <v xml:space="preserve">50 BOX </v>
      </c>
      <c r="AO448" s="5" t="str">
        <f ca="1">IF(B_MSK[[#This Row],[A_B]]="","",LEFT(B_MSK[[#This Row],[A_]],SEARCH(" ",B_MSK[[#This Row],[A_]])-1))</f>
        <v>50</v>
      </c>
      <c r="AP448" s="5" t="str">
        <f ca="1">IF(B_MSK[[#This Row],[A_B]]="","",RIGHT(B_MSK[[#This Row],[A_]],LEN(B_MSK[[#This Row],[A_]])-SEARCH(" ",B_MSK[[#This Row],[A_]])))</f>
        <v xml:space="preserve">BOX </v>
      </c>
      <c r="AQ4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30 PCS</v>
      </c>
      <c r="AR448" s="5" t="str">
        <f ca="1">IF(B_MSK[[#This Row],[B_]]="","",LEFT(B_MSK[[#This Row],[B_]],SEARCH(" ",B_MSK[[#This Row],[B_]])))</f>
        <v xml:space="preserve">30 </v>
      </c>
      <c r="AS448" s="5" t="str">
        <f ca="1">IF(B_MSK[[#This Row],[B_]]="","",RIGHT(B_MSK[[#This Row],[B_]],LEN(B_MSK[[#This Row],[B_]])-SEARCH(" ",B_MSK[[#This Row],[B_]])))</f>
        <v>PCS</v>
      </c>
      <c r="AT448" s="5" t="str">
        <f ca="1">IF(B_MSK[[#This Row],[B_2]]="LSN",12,"")</f>
        <v/>
      </c>
      <c r="AU448" s="5" t="str">
        <f ca="1">IF(B_MSK[[#This Row],[C_1]]="","","PCS")</f>
        <v/>
      </c>
      <c r="AV448" s="5">
        <f ca="1">IF(B_MSK[[#This Row],[A_1]]="","",B_MSK[[#This Row],[A_1]]*IF(B_MSK[[#This Row],[B_1]]="",1,B_MSK[[#This Row],[B_1]])*IF(B_MSK[[#This Row],[C_1]]="",1,B_MSK[[#This Row],[C_1]]))</f>
        <v>1500</v>
      </c>
      <c r="AW448" s="5" t="str">
        <f ca="1">IF(B_MSK[[#This Row],[C_2]]="",IF(B_MSK[[#This Row],[B_2]]="",IF(B_MSK[[#This Row],[A_2]]="","",B_MSK[[#This Row],[A_2]]),B_MSK[[#This Row],[B_2]]),B_MSK[[#This Row],[C_2]])</f>
        <v>PCS</v>
      </c>
      <c r="AX448" s="2">
        <f ca="1">IF(ISNUMBER(B_MSK[[#This Row],[TANGGAL DATANG]]),B_MSK[[#This Row],[TANGGAL DATANG]],AX447)</f>
        <v>44942</v>
      </c>
      <c r="AY448" s="5" t="e">
        <f ca="1">IF(B_MSK[[#This Row],[DB_ROW]]="","",INDEX([3]!db[JENIS],B_MSK[[#This Row],[DB_ROW]]-1))</f>
        <v>#REF!</v>
      </c>
      <c r="AZ448" s="5">
        <f ca="1">IF(B_MSK[[#This Row],[A_1]]="","",B_MSK[[#This Row],[A_1]])*1</f>
        <v>50</v>
      </c>
      <c r="BA448" s="5" t="str">
        <f ca="1">IF(B_MSK[[#This Row],[//]]="","",INDEX(INDIRECT(DIR&amp;$2:$2),B_MSK[[#This Row],[//]]))</f>
        <v>ARTO MORO</v>
      </c>
      <c r="BB448" s="5" t="str">
        <f ca="1">CONCATENATE(B_MSK[[#This Row],[concat]],B_MSK[[#This Row],[HARGA_X]],B_MSK[[#This Row],[SAT]])</f>
        <v>eraserer30wjk1066.66666666667BOX</v>
      </c>
    </row>
    <row r="449" spans="1:54" x14ac:dyDescent="0.25">
      <c r="A449" s="6" t="s">
        <v>128</v>
      </c>
      <c r="B449" s="5" t="str">
        <f ca="1">IF(B_MSK[[#This Row],[N_ID]]="","",INDEX(INDIRECT(DIR&amp;$2:$2),MATCH(B_MSK[[#This Row],[N_ID]],INDIRECT(DIR&amp;"!NOTA[ID_P]"),0)))</f>
        <v/>
      </c>
      <c r="C449" s="5" t="str">
        <f ca="1">IF(B_MSK[[#This Row],[//]]="","",HYPERLINK("["&amp;SUBSTITUTE(DIR,"'","")&amp;"]NOTA!D"&amp;B_MSK[[#This Row],[//]]+2,"&gt;"))</f>
        <v/>
      </c>
      <c r="D449" s="5" t="str">
        <f ca="1">IF(B_MSK[[#This Row],[N_ID]]="","",COUNTIF(INDIRECT(DIR&amp;"!NOTA[ID_H]"),B_MSK[[#This Row],[ID NOTA]]))</f>
        <v/>
      </c>
      <c r="E4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9" s="7" t="str">
        <f ca="1">IF(B_MSK[[#This Row],[stt]]="ada",INDEX([2]!db[NB BM],B_MSK[DB_ROW]-1),"")</f>
        <v/>
      </c>
      <c r="H449" s="7" t="str">
        <f ca="1">IF(B_MSK[[#This Row],[//]]="","",INDEX(INDIRECT(DIR&amp;$2:$2),B_MSK[[#This Row],[//]]))</f>
        <v/>
      </c>
      <c r="I449" s="27" t="str">
        <f ca="1">IF(B_MSK[[#This Row],[//]]="","",INDEX(INDIRECT(DB_PATH&amp;$2:$2),B_MSK[[#This Row],[DB_ROW]]-1))</f>
        <v/>
      </c>
      <c r="J449" s="5" t="str">
        <f ca="1">IF(B_MSK[[#This Row],[//]]="","",IF(INDEX(INDIRECT(DIR&amp;$2:$2),B_MSK[[#This Row],[//]])="","",INDEX(INDIRECT(DIR&amp;$2:$2),B_MSK[[#This Row],[//]])))</f>
        <v/>
      </c>
      <c r="K449" s="5" t="str">
        <f ca="1">IF(B_MSK[[#This Row],[//]]="","",IF(INDEX(INDIRECT(DIR&amp;$2:$2),B_MSK[[#This Row],[//]])="","",INDEX(INDIRECT(DIR&amp;$2:$2),B_MSK[[#This Row],[//]])))</f>
        <v/>
      </c>
      <c r="L449" s="5" t="str">
        <f ca="1">IF(B_MSK[[#This Row],[//]]="","",IF(INDEX(INDIRECT(DIR&amp;$2:$2),B_MSK[[#This Row],[//]])="","",INDEX(INDIRECT(DIR&amp;$2:$2),B_MSK[[#This Row],[//]])))</f>
        <v/>
      </c>
      <c r="M449" s="13" t="str">
        <f ca="1">IF(B_MSK[[#This Row],[//]]="","",INDEX(INDIRECT(DIR&amp;$2:$2),B_MSK[[#This Row],[//]]))</f>
        <v/>
      </c>
      <c r="N449" s="13" t="str">
        <f ca="1">IF(OR(B_MSK[[#This Row],[//]]="",),"",INDEX(INDIRECT(DIR&amp;$2:$2),B_MSK[[#This Row],[//]]))</f>
        <v/>
      </c>
      <c r="O449" s="3" t="str">
        <f ca="1">IF(B_MSK[[#This Row],[//]]="","",IF(INDEX(INDIRECT(DIR&amp;$2:$2),B_MSK[[#This Row],[//]])=0,"",INDEX(INDIRECT(DIR&amp;$2:$2),B_MSK[[#This Row],[//]])))</f>
        <v/>
      </c>
      <c r="P449" s="3" t="str">
        <f ca="1">IF(B_MSK[[#This Row],[//]]="","",IF(INDEX(INDIRECT(DIR&amp;$2:$2),B_MSK[[#This Row],[//]])=0,"",INDEX(INDIRECT(DIR&amp;$2:$2),B_MSK[[#This Row],[//]])))</f>
        <v/>
      </c>
      <c r="Q449" s="12" t="str">
        <f ca="1">IF(B_MSK[[#This Row],[//]]="","",INDEX(INDIRECT(DIR&amp;$2:$2),B_MSK[[#This Row],[//]]))</f>
        <v/>
      </c>
      <c r="R4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9" s="37" t="str">
        <f ca="1">IF(B_MSK[[#This Row],[//]]="","",INDEX(INDIRECT(DIR&amp;$2:$2),B_MSK[[#This Row],[//]]))</f>
        <v/>
      </c>
      <c r="U449" s="38" t="str">
        <f ca="1">IF(SUMIF(B_MSK[NAMA BARANG],B_MSK[[#This Row],[NAMA BARANG]],B_MSK[JMLH BRG])=0,"",SUMIF(B_MSK[NAMA BARANG],B_MSK[[#This Row],[NAMA BARANG]],B_MSK[C]))</f>
        <v/>
      </c>
      <c r="V449" s="7" t="str">
        <f ca="1">IF(B_MSK[[#This Row],[//]]="","",INDEX(INDIRECT(DIR&amp;$2:$2),B_MSK[[#This Row],[//]]))</f>
        <v/>
      </c>
      <c r="W4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9" s="5" t="str">
        <f ca="1">IF(B_MSK[[#This Row],[N.B.nota]]="","",IF(MATCH(B_MSK[[#This Row],[concat]],[2]!db[NB NOTA_C],0)&gt;0,"ada",0))</f>
        <v/>
      </c>
      <c r="Y449" s="5" t="str">
        <f ca="1">IF(B_MSK[[#This Row],[N.B.nota]]="","",ADDRESS(ROW(B_MSK[QB]),COLUMN(B_MSK[QB]))&amp;":"&amp;ADDRESS(ROW(),COLUMN(B_MSK[QB])))</f>
        <v/>
      </c>
      <c r="Z449" s="5" t="str">
        <f ca="1">IF(B_MSK[[#This Row],[concat]]="","",MATCH(B_MSK[[#This Row],[concat]],[2]!db[NB NOTA_C],0)+1)</f>
        <v/>
      </c>
      <c r="AA449" s="5" t="str">
        <f ca="1">IF(B_MSK[[#This Row],[//]]="","",HYPERLINK("[D:\kerja\BANK EXP\BARU\DB.XLSX]DB!e"&amp;B_MSK[[#This Row],[DB_ROW]],"&gt;"))</f>
        <v/>
      </c>
      <c r="AB449" s="30" t="e">
        <f ca="1">MID(B_MSK[[#This Row],[/ STN_1]],FIND(" ",B_MSK[[#This Row],[/ STN_1]])+1,LEN(B_MSK[[#This Row],[/ STN_1]]))</f>
        <v>#VALUE!</v>
      </c>
      <c r="AC4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9" s="15" t="str">
        <f ca="1">IF(B_MSK[[#This Row],[HARGA_2]]="","",IF(MID(B_MSK[[#This Row],[/ STN_2]],FIND(" ",B_MSK[[#This Row],[/ STN_2]])+1,LEN(B_MSK[[#This Row],[/ STN_2]]))="LSN",B_MSK[[#This Row],[HARGA_2]]/12,""))</f>
        <v/>
      </c>
      <c r="AH449" s="7" t="str">
        <f ca="1">IF(B_MSK[[#This Row],[HARGA_3]]="","","/ "&amp;"PCS")</f>
        <v/>
      </c>
      <c r="AI449" s="15" t="str">
        <f ca="1">IF(B_MSK[[#This Row],[HARGA_3]]="",IF(B_MSK[[#This Row],[HARGA_2]]="",IF(B_MSK[[#This Row],[HARGA_1]]="","",B_MSK[[#This Row],[HARGA_1]]),B_MSK[[#This Row],[HARGA_2]]),B_MSK[[#This Row],[HARGA_3]])</f>
        <v/>
      </c>
      <c r="AJ449" s="15" t="str">
        <f ca="1">IF(B_MSK[[#This Row],[/ STN_3]]="",IF(B_MSK[[#This Row],[/ STN_2]]="",IF(B_MSK[[#This Row],[/ STN_1]]="","",B_MSK[[#This Row],[/ STN_1]]),B_MSK[[#This Row],[/ STN_2]]),B_MSK[[#This Row],[/ STN_3]])</f>
        <v/>
      </c>
      <c r="AK449" s="5" t="str">
        <f ca="1">IF(B_MSK[[#This Row],[//]]="","",SUBSTITUTE(SUBSTITUTE(SUBSTITUTE(B_MSK[[#This Row],[QTY/ CTN]]," ","_",2),"(",""),")","")&amp;"_")</f>
        <v/>
      </c>
      <c r="AL449" s="5" t="str">
        <f ca="1">IF(B_MSK[[#This Row],[A_B]]="","",SEARCH("_",B_MSK[[#This Row],[A_B]]))</f>
        <v/>
      </c>
      <c r="AM449" s="5" t="str">
        <f ca="1">IF(B_MSK[[#This Row],[A_B]]="","",LEN(B_MSK[[#This Row],[A_B]]))</f>
        <v/>
      </c>
      <c r="AN449" s="5" t="str">
        <f ca="1">IF(B_MSK[[#This Row],[A_B]]="","",LEFT(B_MSK[[#This Row],[QTY/ CTN]],B_MSK[[#This Row],[A_B_1]]))</f>
        <v/>
      </c>
      <c r="AO449" s="5" t="str">
        <f ca="1">IF(B_MSK[[#This Row],[A_B]]="","",LEFT(B_MSK[[#This Row],[A_]],SEARCH(" ",B_MSK[[#This Row],[A_]])-1))</f>
        <v/>
      </c>
      <c r="AP449" s="5" t="str">
        <f ca="1">IF(B_MSK[[#This Row],[A_B]]="","",RIGHT(B_MSK[[#This Row],[A_]],LEN(B_MSK[[#This Row],[A_]])-SEARCH(" ",B_MSK[[#This Row],[A_]])))</f>
        <v/>
      </c>
      <c r="AQ4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9" s="5" t="str">
        <f ca="1">IF(B_MSK[[#This Row],[B_]]="","",LEFT(B_MSK[[#This Row],[B_]],SEARCH(" ",B_MSK[[#This Row],[B_]])))</f>
        <v/>
      </c>
      <c r="AS449" s="5" t="str">
        <f ca="1">IF(B_MSK[[#This Row],[B_]]="","",RIGHT(B_MSK[[#This Row],[B_]],LEN(B_MSK[[#This Row],[B_]])-SEARCH(" ",B_MSK[[#This Row],[B_]])))</f>
        <v/>
      </c>
      <c r="AT449" s="5" t="str">
        <f ca="1">IF(B_MSK[[#This Row],[B_2]]="LSN",12,"")</f>
        <v/>
      </c>
      <c r="AU449" s="5" t="str">
        <f ca="1">IF(B_MSK[[#This Row],[C_1]]="","","PCS")</f>
        <v/>
      </c>
      <c r="AV449" s="5" t="str">
        <f ca="1">IF(B_MSK[[#This Row],[A_1]]="","",B_MSK[[#This Row],[A_1]]*IF(B_MSK[[#This Row],[B_1]]="",1,B_MSK[[#This Row],[B_1]])*IF(B_MSK[[#This Row],[C_1]]="",1,B_MSK[[#This Row],[C_1]]))</f>
        <v/>
      </c>
      <c r="AW449" s="5" t="str">
        <f ca="1">IF(B_MSK[[#This Row],[C_2]]="",IF(B_MSK[[#This Row],[B_2]]="",IF(B_MSK[[#This Row],[A_2]]="","",B_MSK[[#This Row],[A_2]]),B_MSK[[#This Row],[B_2]]),B_MSK[[#This Row],[C_2]])</f>
        <v/>
      </c>
      <c r="AX449" s="2">
        <f ca="1">IF(ISNUMBER(B_MSK[[#This Row],[TANGGAL DATANG]]),B_MSK[[#This Row],[TANGGAL DATANG]],AX448)</f>
        <v>44942</v>
      </c>
      <c r="AY449" s="5" t="str">
        <f ca="1">IF(B_MSK[[#This Row],[DB_ROW]]="","",INDEX([3]!db[JENIS],B_MSK[[#This Row],[DB_ROW]]-1))</f>
        <v/>
      </c>
      <c r="AZ449" s="5" t="e">
        <f ca="1">IF(B_MSK[[#This Row],[A_1]]="","",B_MSK[[#This Row],[A_1]])*1</f>
        <v>#VALUE!</v>
      </c>
      <c r="BA449" s="5" t="str">
        <f ca="1">IF(B_MSK[[#This Row],[//]]="","",INDEX(INDIRECT(DIR&amp;$2:$2),B_MSK[[#This Row],[//]]))</f>
        <v/>
      </c>
      <c r="BB449" s="5" t="str">
        <f ca="1">CONCATENATE(B_MSK[[#This Row],[concat]],B_MSK[[#This Row],[HARGA_X]],B_MSK[[#This Row],[SAT]])</f>
        <v/>
      </c>
    </row>
    <row r="450" spans="1:54" x14ac:dyDescent="0.25">
      <c r="A450" s="6" t="s">
        <v>296</v>
      </c>
      <c r="B450" s="5">
        <f ca="1">IF(B_MSK[[#This Row],[N_ID]]="","",INDEX(INDIRECT(DIR&amp;$2:$2),MATCH(B_MSK[[#This Row],[N_ID]],INDIRECT(DIR&amp;"!NOTA[ID_P]"),0)))</f>
        <v>84</v>
      </c>
      <c r="C450" s="5" t="str">
        <f ca="1">IF(B_MSK[[#This Row],[//]]="","",HYPERLINK("["&amp;SUBSTITUTE(DIR,"'","")&amp;"]NOTA!D"&amp;B_MSK[[#This Row],[//]]+2,"&gt;"))</f>
        <v>&gt;</v>
      </c>
      <c r="D450" s="5">
        <f ca="1">IF(B_MSK[[#This Row],[N_ID]]="","",COUNTIF(INDIRECT(DIR&amp;"!NOTA[ID_H]"),B_MSK[[#This Row],[ID NOTA]]))</f>
        <v>10</v>
      </c>
      <c r="E45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447</v>
      </c>
      <c r="F4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0" s="7" t="str">
        <f ca="1">IF(B_MSK[[#This Row],[stt]]="ada",INDEX([2]!db[NB BM],B_MSK[DB_ROW]-1),"")</f>
        <v>Clip Trigonal JK no.3</v>
      </c>
      <c r="H450" s="7" t="str">
        <f ca="1">IF(B_MSK[[#This Row],[//]]="","",INDEX(INDIRECT(DIR&amp;$2:$2),B_MSK[[#This Row],[//]]))</f>
        <v>ATALI MAKMUR</v>
      </c>
      <c r="I450" s="27" t="str">
        <f ca="1">IF(B_MSK[[#This Row],[//]]="","",INDEX(INDIRECT(DB_PATH&amp;$2:$2),B_MSK[[#This Row],[DB_ROW]]-1))</f>
        <v>500 BOX</v>
      </c>
      <c r="J450" s="5">
        <f ca="1">IF(B_MSK[[#This Row],[//]]="","",IF(INDEX(INDIRECT(DIR&amp;$2:$2),B_MSK[[#This Row],[//]])="","",INDEX(INDIRECT(DIR&amp;$2:$2),B_MSK[[#This Row],[//]])))</f>
        <v>1</v>
      </c>
      <c r="K450" s="5">
        <f ca="1">IF(B_MSK[[#This Row],[//]]="","",IF(INDEX(INDIRECT(DIR&amp;$2:$2),B_MSK[[#This Row],[//]])="","",INDEX(INDIRECT(DIR&amp;$2:$2),B_MSK[[#This Row],[//]])))</f>
        <v>500</v>
      </c>
      <c r="L450" s="5" t="str">
        <f ca="1">IF(B_MSK[[#This Row],[//]]="","",IF(INDEX(INDIRECT(DIR&amp;$2:$2),B_MSK[[#This Row],[//]])="","",INDEX(INDIRECT(DIR&amp;$2:$2),B_MSK[[#This Row],[//]])))</f>
        <v>BOX</v>
      </c>
      <c r="M450" s="13">
        <f ca="1">IF(B_MSK[[#This Row],[//]]="","",INDEX(INDIRECT(DIR&amp;$2:$2),B_MSK[[#This Row],[//]]))</f>
        <v>1625</v>
      </c>
      <c r="N450" s="13">
        <f ca="1">IF(OR(B_MSK[[#This Row],[//]]="",),"",INDEX(INDIRECT(DIR&amp;$2:$2),B_MSK[[#This Row],[//]]))</f>
        <v>812500</v>
      </c>
      <c r="O450" s="3">
        <f ca="1">IF(B_MSK[[#This Row],[//]]="","",IF(INDEX(INDIRECT(DIR&amp;$2:$2),B_MSK[[#This Row],[//]])=0,"",INDEX(INDIRECT(DIR&amp;$2:$2),B_MSK[[#This Row],[//]])))</f>
        <v>0.125</v>
      </c>
      <c r="P450" s="3">
        <f ca="1">IF(B_MSK[[#This Row],[//]]="","",IF(INDEX(INDIRECT(DIR&amp;$2:$2),B_MSK[[#This Row],[//]])=0,"",INDEX(INDIRECT(DIR&amp;$2:$2),B_MSK[[#This Row],[//]])))</f>
        <v>0.05</v>
      </c>
      <c r="Q450" s="12">
        <f ca="1">IF(B_MSK[[#This Row],[//]]="","",INDEX(INDIRECT(DIR&amp;$2:$2),B_MSK[[#This Row],[//]]))</f>
        <v>675390.625</v>
      </c>
      <c r="R4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0" s="37">
        <f ca="1">IF(B_MSK[[#This Row],[//]]="","",INDEX(INDIRECT(DIR&amp;$2:$2),B_MSK[[#This Row],[//]]))</f>
        <v>0</v>
      </c>
      <c r="U450" s="38">
        <f ca="1">IF(SUMIF(B_MSK[NAMA BARANG],B_MSK[[#This Row],[NAMA BARANG]],B_MSK[JMLH BRG])=0,"",SUMIF(B_MSK[NAMA BARANG],B_MSK[[#This Row],[NAMA BARANG]],B_MSK[C]))</f>
        <v>6</v>
      </c>
      <c r="V450" s="7" t="str">
        <f ca="1">IF(B_MSK[[#This Row],[//]]="","",INDEX(INDIRECT(DIR&amp;$2:$2),B_MSK[[#This Row],[//]]))</f>
        <v>TRIGONAL CLIP NO 3 JK</v>
      </c>
      <c r="W450" s="7" t="str">
        <f ca="1">LOWER(SUBSTITUTE(SUBSTITUTE(SUBSTITUTE(SUBSTITUTE(SUBSTITUTE(SUBSTITUTE(SUBSTITUTE(SUBSTITUTE(SUBSTITUTE(B_MSK[[#This Row],[N.B.nota]]," ",""),"-",""),"(",""),")",""),".",""),",",""),"/",""),"""",""),"+",""))</f>
        <v>trigonalclipno3jk</v>
      </c>
      <c r="X450" s="5" t="str">
        <f ca="1">IF(B_MSK[[#This Row],[N.B.nota]]="","",IF(MATCH(B_MSK[[#This Row],[concat]],[2]!db[NB NOTA_C],0)&gt;0,"ada",0))</f>
        <v>ada</v>
      </c>
      <c r="Y450" s="5" t="str">
        <f ca="1">IF(B_MSK[[#This Row],[N.B.nota]]="","",ADDRESS(ROW(B_MSK[QB]),COLUMN(B_MSK[QB]))&amp;":"&amp;ADDRESS(ROW(),COLUMN(B_MSK[QB])))</f>
        <v>$D$4:$D$450</v>
      </c>
      <c r="Z450" s="5">
        <f ca="1">IF(B_MSK[[#This Row],[concat]]="","",MATCH(B_MSK[[#This Row],[concat]],[2]!db[NB NOTA_C],0)+1)</f>
        <v>2090</v>
      </c>
      <c r="AA450" s="5" t="str">
        <f ca="1">IF(B_MSK[[#This Row],[//]]="","",HYPERLINK("[D:\kerja\BANK EXP\BARU\DB.XLSX]DB!e"&amp;B_MSK[[#This Row],[DB_ROW]],"&gt;"))</f>
        <v>&gt;</v>
      </c>
      <c r="AB450" s="30" t="str">
        <f ca="1">MID(B_MSK[[#This Row],[/ STN_1]],FIND(" ",B_MSK[[#This Row],[/ STN_1]])+1,LEN(B_MSK[[#This Row],[/ STN_1]]))</f>
        <v>BOX</v>
      </c>
      <c r="AC450" s="11">
        <f ca="1">IF(B_MSK[[#This Row],[//]]="","",IF(B_MSK[[#This Row],[ JUMLAH ]]="","",IF(B_MSK[[#This Row],[C]]="",B_MSK[[#This Row],[HARGA CTN]]/B_MSK[[#This Row],[JMLH BRG]],B_MSK[[#This Row],[HARGA CTN]]/B_MSK[[#This Row],[A_1]])))</f>
        <v>1625</v>
      </c>
      <c r="AD4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4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0" s="15" t="str">
        <f ca="1">IF(B_MSK[[#This Row],[HARGA_2]]="","",IF(MID(B_MSK[[#This Row],[/ STN_2]],FIND(" ",B_MSK[[#This Row],[/ STN_2]])+1,LEN(B_MSK[[#This Row],[/ STN_2]]))="LSN",B_MSK[[#This Row],[HARGA_2]]/12,""))</f>
        <v/>
      </c>
      <c r="AH450" s="7" t="str">
        <f ca="1">IF(B_MSK[[#This Row],[HARGA_3]]="","","/ "&amp;"PCS")</f>
        <v/>
      </c>
      <c r="AI450" s="15">
        <f ca="1">IF(B_MSK[[#This Row],[HARGA_3]]="",IF(B_MSK[[#This Row],[HARGA_2]]="",IF(B_MSK[[#This Row],[HARGA_1]]="","",B_MSK[[#This Row],[HARGA_1]]),B_MSK[[#This Row],[HARGA_2]]),B_MSK[[#This Row],[HARGA_3]])</f>
        <v>1625</v>
      </c>
      <c r="AJ450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450" s="5" t="str">
        <f ca="1">IF(B_MSK[[#This Row],[//]]="","",SUBSTITUTE(SUBSTITUTE(SUBSTITUTE(B_MSK[[#This Row],[QTY/ CTN]]," ","_",2),"(",""),")","")&amp;"_")</f>
        <v>500 BOX_</v>
      </c>
      <c r="AL450" s="5">
        <f ca="1">IF(B_MSK[[#This Row],[A_B]]="","",SEARCH("_",B_MSK[[#This Row],[A_B]]))</f>
        <v>8</v>
      </c>
      <c r="AM450" s="5">
        <f ca="1">IF(B_MSK[[#This Row],[A_B]]="","",LEN(B_MSK[[#This Row],[A_B]]))</f>
        <v>8</v>
      </c>
      <c r="AN450" s="5" t="str">
        <f ca="1">IF(B_MSK[[#This Row],[A_B]]="","",LEFT(B_MSK[[#This Row],[QTY/ CTN]],B_MSK[[#This Row],[A_B_1]]))</f>
        <v>500 BOX</v>
      </c>
      <c r="AO450" s="5" t="str">
        <f ca="1">IF(B_MSK[[#This Row],[A_B]]="","",LEFT(B_MSK[[#This Row],[A_]],SEARCH(" ",B_MSK[[#This Row],[A_]])-1))</f>
        <v>500</v>
      </c>
      <c r="AP450" s="5" t="str">
        <f ca="1">IF(B_MSK[[#This Row],[A_B]]="","",RIGHT(B_MSK[[#This Row],[A_]],LEN(B_MSK[[#This Row],[A_]])-SEARCH(" ",B_MSK[[#This Row],[A_]])))</f>
        <v>BOX</v>
      </c>
      <c r="AQ4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0" s="5" t="str">
        <f ca="1">IF(B_MSK[[#This Row],[B_]]="","",LEFT(B_MSK[[#This Row],[B_]],SEARCH(" ",B_MSK[[#This Row],[B_]])))</f>
        <v/>
      </c>
      <c r="AS450" s="5" t="str">
        <f ca="1">IF(B_MSK[[#This Row],[B_]]="","",RIGHT(B_MSK[[#This Row],[B_]],LEN(B_MSK[[#This Row],[B_]])-SEARCH(" ",B_MSK[[#This Row],[B_]])))</f>
        <v/>
      </c>
      <c r="AT450" s="5" t="str">
        <f ca="1">IF(B_MSK[[#This Row],[B_2]]="LSN",12,"")</f>
        <v/>
      </c>
      <c r="AU450" s="5" t="str">
        <f ca="1">IF(B_MSK[[#This Row],[C_1]]="","","PCS")</f>
        <v/>
      </c>
      <c r="AV450" s="5">
        <f ca="1">IF(B_MSK[[#This Row],[A_1]]="","",B_MSK[[#This Row],[A_1]]*IF(B_MSK[[#This Row],[B_1]]="",1,B_MSK[[#This Row],[B_1]])*IF(B_MSK[[#This Row],[C_1]]="",1,B_MSK[[#This Row],[C_1]]))</f>
        <v>500</v>
      </c>
      <c r="AW450" s="5" t="str">
        <f ca="1">IF(B_MSK[[#This Row],[C_2]]="",IF(B_MSK[[#This Row],[B_2]]="",IF(B_MSK[[#This Row],[A_2]]="","",B_MSK[[#This Row],[A_2]]),B_MSK[[#This Row],[B_2]]),B_MSK[[#This Row],[C_2]])</f>
        <v>BOX</v>
      </c>
      <c r="AX450" s="2">
        <f ca="1">IF(ISNUMBER(B_MSK[[#This Row],[TANGGAL DATANG]]),B_MSK[[#This Row],[TANGGAL DATANG]],AX449)</f>
        <v>44942</v>
      </c>
      <c r="AY450" s="5" t="e">
        <f ca="1">IF(B_MSK[[#This Row],[DB_ROW]]="","",INDEX([3]!db[JENIS],B_MSK[[#This Row],[DB_ROW]]-1))</f>
        <v>#REF!</v>
      </c>
      <c r="AZ450" s="5">
        <f ca="1">IF(B_MSK[[#This Row],[A_1]]="","",B_MSK[[#This Row],[A_1]])*1</f>
        <v>500</v>
      </c>
      <c r="BA450" s="5" t="str">
        <f ca="1">IF(B_MSK[[#This Row],[//]]="","",INDEX(INDIRECT(DIR&amp;$2:$2),B_MSK[[#This Row],[//]]))</f>
        <v>ARTO MORO</v>
      </c>
      <c r="BB450" s="5" t="str">
        <f ca="1">CONCATENATE(B_MSK[[#This Row],[concat]],B_MSK[[#This Row],[HARGA_X]],B_MSK[[#This Row],[SAT]])</f>
        <v>trigonalclipno3jk1625BOX</v>
      </c>
    </row>
    <row r="451" spans="1:54" x14ac:dyDescent="0.25">
      <c r="A451" s="6" t="s">
        <v>128</v>
      </c>
      <c r="B451" s="5" t="str">
        <f ca="1">IF(B_MSK[[#This Row],[N_ID]]="","",INDEX(INDIRECT(DIR&amp;$2:$2),MATCH(B_MSK[[#This Row],[N_ID]],INDIRECT(DIR&amp;"!NOTA[ID_P]"),0)))</f>
        <v/>
      </c>
      <c r="C451" s="5" t="str">
        <f ca="1">IF(B_MSK[[#This Row],[//]]="","",HYPERLINK("["&amp;SUBSTITUTE(DIR,"'","")&amp;"]NOTA!D"&amp;B_MSK[[#This Row],[//]]+2,"&gt;"))</f>
        <v>&gt;</v>
      </c>
      <c r="D451" s="5" t="str">
        <f ca="1">IF(B_MSK[[#This Row],[N_ID]]="","",COUNTIF(INDIRECT(DIR&amp;"!NOTA[ID_H]"),B_MSK[[#This Row],[ID NOTA]]))</f>
        <v/>
      </c>
      <c r="E4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448</v>
      </c>
      <c r="F4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1" s="7" t="str">
        <f ca="1">IF(B_MSK[[#This Row],[stt]]="ada",INDEX([2]!db[NB BM],B_MSK[DB_ROW]-1),"")</f>
        <v>Tape cutter JK TD-103</v>
      </c>
      <c r="H451" s="7" t="str">
        <f ca="1">IF(B_MSK[[#This Row],[//]]="","",INDEX(INDIRECT(DIR&amp;$2:$2),B_MSK[[#This Row],[//]]))</f>
        <v>ATALI MAKMUR</v>
      </c>
      <c r="I451" s="27" t="str">
        <f ca="1">IF(B_MSK[[#This Row],[//]]="","",INDEX(INDIRECT(DB_PATH&amp;$2:$2),B_MSK[[#This Row],[DB_ROW]]-1))</f>
        <v>24 PCS</v>
      </c>
      <c r="J451" s="5">
        <f ca="1">IF(B_MSK[[#This Row],[//]]="","",IF(INDEX(INDIRECT(DIR&amp;$2:$2),B_MSK[[#This Row],[//]])="","",INDEX(INDIRECT(DIR&amp;$2:$2),B_MSK[[#This Row],[//]])))</f>
        <v>2</v>
      </c>
      <c r="K451" s="5">
        <f ca="1">IF(B_MSK[[#This Row],[//]]="","",IF(INDEX(INDIRECT(DIR&amp;$2:$2),B_MSK[[#This Row],[//]])="","",INDEX(INDIRECT(DIR&amp;$2:$2),B_MSK[[#This Row],[//]])))</f>
        <v>48</v>
      </c>
      <c r="L451" s="5" t="str">
        <f ca="1">IF(B_MSK[[#This Row],[//]]="","",IF(INDEX(INDIRECT(DIR&amp;$2:$2),B_MSK[[#This Row],[//]])="","",INDEX(INDIRECT(DIR&amp;$2:$2),B_MSK[[#This Row],[//]])))</f>
        <v>PCS</v>
      </c>
      <c r="M451" s="13">
        <f ca="1">IF(B_MSK[[#This Row],[//]]="","",INDEX(INDIRECT(DIR&amp;$2:$2),B_MSK[[#This Row],[//]]))</f>
        <v>19000</v>
      </c>
      <c r="N451" s="13">
        <f ca="1">IF(OR(B_MSK[[#This Row],[//]]="",),"",INDEX(INDIRECT(DIR&amp;$2:$2),B_MSK[[#This Row],[//]]))</f>
        <v>456000</v>
      </c>
      <c r="O451" s="3">
        <f ca="1">IF(B_MSK[[#This Row],[//]]="","",IF(INDEX(INDIRECT(DIR&amp;$2:$2),B_MSK[[#This Row],[//]])=0,"",INDEX(INDIRECT(DIR&amp;$2:$2),B_MSK[[#This Row],[//]])))</f>
        <v>0.125</v>
      </c>
      <c r="P451" s="3">
        <f ca="1">IF(B_MSK[[#This Row],[//]]="","",IF(INDEX(INDIRECT(DIR&amp;$2:$2),B_MSK[[#This Row],[//]])=0,"",INDEX(INDIRECT(DIR&amp;$2:$2),B_MSK[[#This Row],[//]])))</f>
        <v>0.05</v>
      </c>
      <c r="Q451" s="12">
        <f ca="1">IF(B_MSK[[#This Row],[//]]="","",INDEX(INDIRECT(DIR&amp;$2:$2),B_MSK[[#This Row],[//]]))</f>
        <v>758100</v>
      </c>
      <c r="R4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1" s="37">
        <f ca="1">IF(B_MSK[[#This Row],[//]]="","",INDEX(INDIRECT(DIR&amp;$2:$2),B_MSK[[#This Row],[//]]))</f>
        <v>0</v>
      </c>
      <c r="U451" s="38">
        <f ca="1">IF(SUMIF(B_MSK[NAMA BARANG],B_MSK[[#This Row],[NAMA BARANG]],B_MSK[JMLH BRG])=0,"",SUMIF(B_MSK[NAMA BARANG],B_MSK[[#This Row],[NAMA BARANG]],B_MSK[C]))</f>
        <v>6</v>
      </c>
      <c r="V451" s="7" t="str">
        <f ca="1">IF(B_MSK[[#This Row],[//]]="","",INDEX(INDIRECT(DIR&amp;$2:$2),B_MSK[[#This Row],[//]]))</f>
        <v>TAPE CUTTER TD-103 JK</v>
      </c>
      <c r="W451" s="7" t="str">
        <f ca="1">LOWER(SUBSTITUTE(SUBSTITUTE(SUBSTITUTE(SUBSTITUTE(SUBSTITUTE(SUBSTITUTE(SUBSTITUTE(SUBSTITUTE(SUBSTITUTE(B_MSK[[#This Row],[N.B.nota]]," ",""),"-",""),"(",""),")",""),".",""),",",""),"/",""),"""",""),"+",""))</f>
        <v>tapecuttertd103jk</v>
      </c>
      <c r="X451" s="5" t="str">
        <f ca="1">IF(B_MSK[[#This Row],[N.B.nota]]="","",IF(MATCH(B_MSK[[#This Row],[concat]],[2]!db[NB NOTA_C],0)&gt;0,"ada",0))</f>
        <v>ada</v>
      </c>
      <c r="Y451" s="5" t="str">
        <f ca="1">IF(B_MSK[[#This Row],[N.B.nota]]="","",ADDRESS(ROW(B_MSK[QB]),COLUMN(B_MSK[QB]))&amp;":"&amp;ADDRESS(ROW(),COLUMN(B_MSK[QB])))</f>
        <v>$D$4:$D$451</v>
      </c>
      <c r="Z451" s="5">
        <f ca="1">IF(B_MSK[[#This Row],[concat]]="","",MATCH(B_MSK[[#This Row],[concat]],[2]!db[NB NOTA_C],0)+1)</f>
        <v>2026</v>
      </c>
      <c r="AA451" s="5" t="str">
        <f ca="1">IF(B_MSK[[#This Row],[//]]="","",HYPERLINK("[D:\kerja\BANK EXP\BARU\DB.XLSX]DB!e"&amp;B_MSK[[#This Row],[DB_ROW]],"&gt;"))</f>
        <v>&gt;</v>
      </c>
      <c r="AB451" s="30" t="str">
        <f ca="1">MID(B_MSK[[#This Row],[/ STN_1]],FIND(" ",B_MSK[[#This Row],[/ STN_1]])+1,LEN(B_MSK[[#This Row],[/ STN_1]]))</f>
        <v>PCS</v>
      </c>
      <c r="AC451" s="11">
        <f ca="1">IF(B_MSK[[#This Row],[//]]="","",IF(B_MSK[[#This Row],[ JUMLAH ]]="","",IF(B_MSK[[#This Row],[C]]="",B_MSK[[#This Row],[HARGA CTN]]/B_MSK[[#This Row],[JMLH BRG]],B_MSK[[#This Row],[HARGA CTN]]/B_MSK[[#This Row],[A_1]])))</f>
        <v>19000</v>
      </c>
      <c r="AD4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1" s="15" t="str">
        <f ca="1">IF(B_MSK[[#This Row],[HARGA_2]]="","",IF(MID(B_MSK[[#This Row],[/ STN_2]],FIND(" ",B_MSK[[#This Row],[/ STN_2]])+1,LEN(B_MSK[[#This Row],[/ STN_2]]))="LSN",B_MSK[[#This Row],[HARGA_2]]/12,""))</f>
        <v/>
      </c>
      <c r="AH451" s="7" t="str">
        <f ca="1">IF(B_MSK[[#This Row],[HARGA_3]]="","","/ "&amp;"PCS")</f>
        <v/>
      </c>
      <c r="AI451" s="15">
        <f ca="1">IF(B_MSK[[#This Row],[HARGA_3]]="",IF(B_MSK[[#This Row],[HARGA_2]]="",IF(B_MSK[[#This Row],[HARGA_1]]="","",B_MSK[[#This Row],[HARGA_1]]),B_MSK[[#This Row],[HARGA_2]]),B_MSK[[#This Row],[HARGA_3]])</f>
        <v>19000</v>
      </c>
      <c r="AJ45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1" s="5" t="str">
        <f ca="1">IF(B_MSK[[#This Row],[//]]="","",SUBSTITUTE(SUBSTITUTE(SUBSTITUTE(B_MSK[[#This Row],[QTY/ CTN]]," ","_",2),"(",""),")","")&amp;"_")</f>
        <v>24 PCS_</v>
      </c>
      <c r="AL451" s="5">
        <f ca="1">IF(B_MSK[[#This Row],[A_B]]="","",SEARCH("_",B_MSK[[#This Row],[A_B]]))</f>
        <v>7</v>
      </c>
      <c r="AM451" s="5">
        <f ca="1">IF(B_MSK[[#This Row],[A_B]]="","",LEN(B_MSK[[#This Row],[A_B]]))</f>
        <v>7</v>
      </c>
      <c r="AN451" s="5" t="str">
        <f ca="1">IF(B_MSK[[#This Row],[A_B]]="","",LEFT(B_MSK[[#This Row],[QTY/ CTN]],B_MSK[[#This Row],[A_B_1]]))</f>
        <v>24 PCS</v>
      </c>
      <c r="AO451" s="5" t="str">
        <f ca="1">IF(B_MSK[[#This Row],[A_B]]="","",LEFT(B_MSK[[#This Row],[A_]],SEARCH(" ",B_MSK[[#This Row],[A_]])-1))</f>
        <v>24</v>
      </c>
      <c r="AP451" s="5" t="str">
        <f ca="1">IF(B_MSK[[#This Row],[A_B]]="","",RIGHT(B_MSK[[#This Row],[A_]],LEN(B_MSK[[#This Row],[A_]])-SEARCH(" ",B_MSK[[#This Row],[A_]])))</f>
        <v>PCS</v>
      </c>
      <c r="AQ4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1" s="5" t="str">
        <f ca="1">IF(B_MSK[[#This Row],[B_]]="","",LEFT(B_MSK[[#This Row],[B_]],SEARCH(" ",B_MSK[[#This Row],[B_]])))</f>
        <v/>
      </c>
      <c r="AS451" s="5" t="str">
        <f ca="1">IF(B_MSK[[#This Row],[B_]]="","",RIGHT(B_MSK[[#This Row],[B_]],LEN(B_MSK[[#This Row],[B_]])-SEARCH(" ",B_MSK[[#This Row],[B_]])))</f>
        <v/>
      </c>
      <c r="AT451" s="5" t="str">
        <f ca="1">IF(B_MSK[[#This Row],[B_2]]="LSN",12,"")</f>
        <v/>
      </c>
      <c r="AU451" s="5" t="str">
        <f ca="1">IF(B_MSK[[#This Row],[C_1]]="","","PCS")</f>
        <v/>
      </c>
      <c r="AV451" s="5">
        <f ca="1">IF(B_MSK[[#This Row],[A_1]]="","",B_MSK[[#This Row],[A_1]]*IF(B_MSK[[#This Row],[B_1]]="",1,B_MSK[[#This Row],[B_1]])*IF(B_MSK[[#This Row],[C_1]]="",1,B_MSK[[#This Row],[C_1]]))</f>
        <v>24</v>
      </c>
      <c r="AW451" s="5" t="str">
        <f ca="1">IF(B_MSK[[#This Row],[C_2]]="",IF(B_MSK[[#This Row],[B_2]]="",IF(B_MSK[[#This Row],[A_2]]="","",B_MSK[[#This Row],[A_2]]),B_MSK[[#This Row],[B_2]]),B_MSK[[#This Row],[C_2]])</f>
        <v>PCS</v>
      </c>
      <c r="AX451" s="2">
        <f ca="1">IF(ISNUMBER(B_MSK[[#This Row],[TANGGAL DATANG]]),B_MSK[[#This Row],[TANGGAL DATANG]],AX450)</f>
        <v>44942</v>
      </c>
      <c r="AY451" s="5" t="e">
        <f ca="1">IF(B_MSK[[#This Row],[DB_ROW]]="","",INDEX([3]!db[JENIS],B_MSK[[#This Row],[DB_ROW]]-1))</f>
        <v>#REF!</v>
      </c>
      <c r="AZ451" s="5">
        <f ca="1">IF(B_MSK[[#This Row],[A_1]]="","",B_MSK[[#This Row],[A_1]])*1</f>
        <v>24</v>
      </c>
      <c r="BA451" s="5" t="str">
        <f ca="1">IF(B_MSK[[#This Row],[//]]="","",INDEX(INDIRECT(DIR&amp;$2:$2),B_MSK[[#This Row],[//]]))</f>
        <v>ARTO MORO</v>
      </c>
      <c r="BB451" s="5" t="str">
        <f ca="1">CONCATENATE(B_MSK[[#This Row],[concat]],B_MSK[[#This Row],[HARGA_X]],B_MSK[[#This Row],[SAT]])</f>
        <v>tapecuttertd103jk19000PCS</v>
      </c>
    </row>
    <row r="452" spans="1:54" x14ac:dyDescent="0.25">
      <c r="A452" s="6" t="s">
        <v>128</v>
      </c>
      <c r="B452" s="5" t="str">
        <f ca="1">IF(B_MSK[[#This Row],[N_ID]]="","",INDEX(INDIRECT(DIR&amp;$2:$2),MATCH(B_MSK[[#This Row],[N_ID]],INDIRECT(DIR&amp;"!NOTA[ID_P]"),0)))</f>
        <v/>
      </c>
      <c r="C452" s="5" t="str">
        <f ca="1">IF(B_MSK[[#This Row],[//]]="","",HYPERLINK("["&amp;SUBSTITUTE(DIR,"'","")&amp;"]NOTA!D"&amp;B_MSK[[#This Row],[//]]+2,"&gt;"))</f>
        <v>&gt;</v>
      </c>
      <c r="D452" s="5" t="str">
        <f ca="1">IF(B_MSK[[#This Row],[N_ID]]="","",COUNTIF(INDIRECT(DIR&amp;"!NOTA[ID_H]"),B_MSK[[#This Row],[ID NOTA]]))</f>
        <v/>
      </c>
      <c r="E4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449</v>
      </c>
      <c r="F4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2" s="7" t="str">
        <f ca="1">IF(B_MSK[[#This Row],[stt]]="ada",INDEX([2]!db[NB BM],B_MSK[DB_ROW]-1),"")</f>
        <v>Stip JK 526-B20</v>
      </c>
      <c r="H452" s="7" t="str">
        <f ca="1">IF(B_MSK[[#This Row],[//]]="","",INDEX(INDIRECT(DIR&amp;$2:$2),B_MSK[[#This Row],[//]]))</f>
        <v>ATALI MAKMUR</v>
      </c>
      <c r="I452" s="27" t="str">
        <f ca="1">IF(B_MSK[[#This Row],[//]]="","",INDEX(INDIRECT(DB_PATH&amp;$2:$2),B_MSK[[#This Row],[DB_ROW]]-1))</f>
        <v>50 BOX (20 PCS)</v>
      </c>
      <c r="J452" s="5">
        <f ca="1">IF(B_MSK[[#This Row],[//]]="","",IF(INDEX(INDIRECT(DIR&amp;$2:$2),B_MSK[[#This Row],[//]])="","",INDEX(INDIRECT(DIR&amp;$2:$2),B_MSK[[#This Row],[//]])))</f>
        <v>3</v>
      </c>
      <c r="K452" s="5">
        <f ca="1">IF(B_MSK[[#This Row],[//]]="","",IF(INDEX(INDIRECT(DIR&amp;$2:$2),B_MSK[[#This Row],[//]])="","",INDEX(INDIRECT(DIR&amp;$2:$2),B_MSK[[#This Row],[//]])))</f>
        <v>150</v>
      </c>
      <c r="L452" s="5" t="str">
        <f ca="1">IF(B_MSK[[#This Row],[//]]="","",IF(INDEX(INDIRECT(DIR&amp;$2:$2),B_MSK[[#This Row],[//]])="","",INDEX(INDIRECT(DIR&amp;$2:$2),B_MSK[[#This Row],[//]])))</f>
        <v>BOX</v>
      </c>
      <c r="M452" s="13">
        <f ca="1">IF(B_MSK[[#This Row],[//]]="","",INDEX(INDIRECT(DIR&amp;$2:$2),B_MSK[[#This Row],[//]]))</f>
        <v>34100</v>
      </c>
      <c r="N452" s="13">
        <f ca="1">IF(OR(B_MSK[[#This Row],[//]]="",),"",INDEX(INDIRECT(DIR&amp;$2:$2),B_MSK[[#This Row],[//]]))</f>
        <v>1705000</v>
      </c>
      <c r="O452" s="3">
        <f ca="1">IF(B_MSK[[#This Row],[//]]="","",IF(INDEX(INDIRECT(DIR&amp;$2:$2),B_MSK[[#This Row],[//]])=0,"",INDEX(INDIRECT(DIR&amp;$2:$2),B_MSK[[#This Row],[//]])))</f>
        <v>0.125</v>
      </c>
      <c r="P452" s="3">
        <f ca="1">IF(B_MSK[[#This Row],[//]]="","",IF(INDEX(INDIRECT(DIR&amp;$2:$2),B_MSK[[#This Row],[//]])=0,"",INDEX(INDIRECT(DIR&amp;$2:$2),B_MSK[[#This Row],[//]])))</f>
        <v>0.05</v>
      </c>
      <c r="Q452" s="12">
        <f ca="1">IF(B_MSK[[#This Row],[//]]="","",INDEX(INDIRECT(DIR&amp;$2:$2),B_MSK[[#This Row],[//]]))</f>
        <v>4251843.75</v>
      </c>
      <c r="R4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2" s="37">
        <f ca="1">IF(B_MSK[[#This Row],[//]]="","",INDEX(INDIRECT(DIR&amp;$2:$2),B_MSK[[#This Row],[//]]))</f>
        <v>0</v>
      </c>
      <c r="U452" s="38">
        <f ca="1">IF(SUMIF(B_MSK[NAMA BARANG],B_MSK[[#This Row],[NAMA BARANG]],B_MSK[JMLH BRG])=0,"",SUMIF(B_MSK[NAMA BARANG],B_MSK[[#This Row],[NAMA BARANG]],B_MSK[C]))</f>
        <v>22</v>
      </c>
      <c r="V452" s="7" t="str">
        <f ca="1">IF(B_MSK[[#This Row],[//]]="","",INDEX(INDIRECT(DIR&amp;$2:$2),B_MSK[[#This Row],[//]]))</f>
        <v>ERASER 526-B20 JK</v>
      </c>
      <c r="W452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452" s="5" t="str">
        <f ca="1">IF(B_MSK[[#This Row],[N.B.nota]]="","",IF(MATCH(B_MSK[[#This Row],[concat]],[2]!db[NB NOTA_C],0)&gt;0,"ada",0))</f>
        <v>ada</v>
      </c>
      <c r="Y452" s="5" t="str">
        <f ca="1">IF(B_MSK[[#This Row],[N.B.nota]]="","",ADDRESS(ROW(B_MSK[QB]),COLUMN(B_MSK[QB]))&amp;":"&amp;ADDRESS(ROW(),COLUMN(B_MSK[QB])))</f>
        <v>$D$4:$D$452</v>
      </c>
      <c r="Z452" s="5">
        <f ca="1">IF(B_MSK[[#This Row],[concat]]="","",MATCH(B_MSK[[#This Row],[concat]],[2]!db[NB NOTA_C],0)+1)</f>
        <v>678</v>
      </c>
      <c r="AA452" s="5" t="str">
        <f ca="1">IF(B_MSK[[#This Row],[//]]="","",HYPERLINK("[D:\kerja\BANK EXP\BARU\DB.XLSX]DB!e"&amp;B_MSK[[#This Row],[DB_ROW]],"&gt;"))</f>
        <v>&gt;</v>
      </c>
      <c r="AB452" s="30" t="str">
        <f ca="1">MID(B_MSK[[#This Row],[/ STN_1]],FIND(" ",B_MSK[[#This Row],[/ STN_1]])+1,LEN(B_MSK[[#This Row],[/ STN_1]]))</f>
        <v xml:space="preserve">BOX </v>
      </c>
      <c r="AC452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4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5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45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52" s="15" t="str">
        <f ca="1">IF(B_MSK[[#This Row],[HARGA_2]]="","",IF(MID(B_MSK[[#This Row],[/ STN_2]],FIND(" ",B_MSK[[#This Row],[/ STN_2]])+1,LEN(B_MSK[[#This Row],[/ STN_2]]))="LSN",B_MSK[[#This Row],[HARGA_2]]/12,""))</f>
        <v/>
      </c>
      <c r="AH452" s="7" t="str">
        <f ca="1">IF(B_MSK[[#This Row],[HARGA_3]]="","","/ "&amp;"PCS")</f>
        <v/>
      </c>
      <c r="AI452" s="15">
        <f ca="1">IF(B_MSK[[#This Row],[HARGA_3]]="",IF(B_MSK[[#This Row],[HARGA_2]]="",IF(B_MSK[[#This Row],[HARGA_1]]="","",B_MSK[[#This Row],[HARGA_1]]),B_MSK[[#This Row],[HARGA_2]]),B_MSK[[#This Row],[HARGA_3]])</f>
        <v>1705</v>
      </c>
      <c r="AJ45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2" s="5" t="str">
        <f ca="1">IF(B_MSK[[#This Row],[//]]="","",SUBSTITUTE(SUBSTITUTE(SUBSTITUTE(B_MSK[[#This Row],[QTY/ CTN]]," ","_",2),"(",""),")","")&amp;"_")</f>
        <v>50 BOX_20 PCS_</v>
      </c>
      <c r="AL452" s="5">
        <f ca="1">IF(B_MSK[[#This Row],[A_B]]="","",SEARCH("_",B_MSK[[#This Row],[A_B]]))</f>
        <v>7</v>
      </c>
      <c r="AM452" s="5">
        <f ca="1">IF(B_MSK[[#This Row],[A_B]]="","",LEN(B_MSK[[#This Row],[A_B]]))</f>
        <v>14</v>
      </c>
      <c r="AN452" s="5" t="str">
        <f ca="1">IF(B_MSK[[#This Row],[A_B]]="","",LEFT(B_MSK[[#This Row],[QTY/ CTN]],B_MSK[[#This Row],[A_B_1]]))</f>
        <v xml:space="preserve">50 BOX </v>
      </c>
      <c r="AO452" s="5" t="str">
        <f ca="1">IF(B_MSK[[#This Row],[A_B]]="","",LEFT(B_MSK[[#This Row],[A_]],SEARCH(" ",B_MSK[[#This Row],[A_]])-1))</f>
        <v>50</v>
      </c>
      <c r="AP452" s="5" t="str">
        <f ca="1">IF(B_MSK[[#This Row],[A_B]]="","",RIGHT(B_MSK[[#This Row],[A_]],LEN(B_MSK[[#This Row],[A_]])-SEARCH(" ",B_MSK[[#This Row],[A_]])))</f>
        <v xml:space="preserve">BOX </v>
      </c>
      <c r="AQ4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452" s="5" t="str">
        <f ca="1">IF(B_MSK[[#This Row],[B_]]="","",LEFT(B_MSK[[#This Row],[B_]],SEARCH(" ",B_MSK[[#This Row],[B_]])))</f>
        <v xml:space="preserve">20 </v>
      </c>
      <c r="AS452" s="5" t="str">
        <f ca="1">IF(B_MSK[[#This Row],[B_]]="","",RIGHT(B_MSK[[#This Row],[B_]],LEN(B_MSK[[#This Row],[B_]])-SEARCH(" ",B_MSK[[#This Row],[B_]])))</f>
        <v>PCS</v>
      </c>
      <c r="AT452" s="5" t="str">
        <f ca="1">IF(B_MSK[[#This Row],[B_2]]="LSN",12,"")</f>
        <v/>
      </c>
      <c r="AU452" s="5" t="str">
        <f ca="1">IF(B_MSK[[#This Row],[C_1]]="","","PCS")</f>
        <v/>
      </c>
      <c r="AV452" s="5">
        <f ca="1">IF(B_MSK[[#This Row],[A_1]]="","",B_MSK[[#This Row],[A_1]]*IF(B_MSK[[#This Row],[B_1]]="",1,B_MSK[[#This Row],[B_1]])*IF(B_MSK[[#This Row],[C_1]]="",1,B_MSK[[#This Row],[C_1]]))</f>
        <v>1000</v>
      </c>
      <c r="AW452" s="5" t="str">
        <f ca="1">IF(B_MSK[[#This Row],[C_2]]="",IF(B_MSK[[#This Row],[B_2]]="",IF(B_MSK[[#This Row],[A_2]]="","",B_MSK[[#This Row],[A_2]]),B_MSK[[#This Row],[B_2]]),B_MSK[[#This Row],[C_2]])</f>
        <v>PCS</v>
      </c>
      <c r="AX452" s="2">
        <f ca="1">IF(ISNUMBER(B_MSK[[#This Row],[TANGGAL DATANG]]),B_MSK[[#This Row],[TANGGAL DATANG]],AX451)</f>
        <v>44942</v>
      </c>
      <c r="AY452" s="5" t="e">
        <f ca="1">IF(B_MSK[[#This Row],[DB_ROW]]="","",INDEX([3]!db[JENIS],B_MSK[[#This Row],[DB_ROW]]-1))</f>
        <v>#REF!</v>
      </c>
      <c r="AZ452" s="5">
        <f ca="1">IF(B_MSK[[#This Row],[A_1]]="","",B_MSK[[#This Row],[A_1]])*1</f>
        <v>50</v>
      </c>
      <c r="BA452" s="5" t="str">
        <f ca="1">IF(B_MSK[[#This Row],[//]]="","",INDEX(INDIRECT(DIR&amp;$2:$2),B_MSK[[#This Row],[//]]))</f>
        <v>ARTO MORO</v>
      </c>
      <c r="BB452" s="5" t="str">
        <f ca="1">CONCATENATE(B_MSK[[#This Row],[concat]],B_MSK[[#This Row],[HARGA_X]],B_MSK[[#This Row],[SAT]])</f>
        <v>eraser526b20jk1705BOX</v>
      </c>
    </row>
    <row r="453" spans="1:54" x14ac:dyDescent="0.25">
      <c r="A453" s="6" t="s">
        <v>128</v>
      </c>
      <c r="B453" s="5" t="str">
        <f ca="1">IF(B_MSK[[#This Row],[N_ID]]="","",INDEX(INDIRECT(DIR&amp;$2:$2),MATCH(B_MSK[[#This Row],[N_ID]],INDIRECT(DIR&amp;"!NOTA[ID_P]"),0)))</f>
        <v/>
      </c>
      <c r="C453" s="5" t="str">
        <f ca="1">IF(B_MSK[[#This Row],[//]]="","",HYPERLINK("["&amp;SUBSTITUTE(DIR,"'","")&amp;"]NOTA!D"&amp;B_MSK[[#This Row],[//]]+2,"&gt;"))</f>
        <v>&gt;</v>
      </c>
      <c r="D453" s="5" t="str">
        <f ca="1">IF(B_MSK[[#This Row],[N_ID]]="","",COUNTIF(INDIRECT(DIR&amp;"!NOTA[ID_H]"),B_MSK[[#This Row],[ID NOTA]]))</f>
        <v/>
      </c>
      <c r="E4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450</v>
      </c>
      <c r="F4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3" s="7" t="str">
        <f ca="1">IF(B_MSK[[#This Row],[stt]]="ada",INDEX([2]!db[NB BM],B_MSK[DB_ROW]-1),"")</f>
        <v>Stip JK ER-B20 BL</v>
      </c>
      <c r="H453" s="7" t="str">
        <f ca="1">IF(B_MSK[[#This Row],[//]]="","",INDEX(INDIRECT(DIR&amp;$2:$2),B_MSK[[#This Row],[//]]))</f>
        <v>ATALI MAKMUR</v>
      </c>
      <c r="I453" s="27" t="str">
        <f ca="1">IF(B_MSK[[#This Row],[//]]="","",INDEX(INDIRECT(DB_PATH&amp;$2:$2),B_MSK[[#This Row],[DB_ROW]]-1))</f>
        <v>50 BOX (20 PCS)</v>
      </c>
      <c r="J453" s="5">
        <f ca="1">IF(B_MSK[[#This Row],[//]]="","",IF(INDEX(INDIRECT(DIR&amp;$2:$2),B_MSK[[#This Row],[//]])="","",INDEX(INDIRECT(DIR&amp;$2:$2),B_MSK[[#This Row],[//]])))</f>
        <v>2</v>
      </c>
      <c r="K453" s="5">
        <f ca="1">IF(B_MSK[[#This Row],[//]]="","",IF(INDEX(INDIRECT(DIR&amp;$2:$2),B_MSK[[#This Row],[//]])="","",INDEX(INDIRECT(DIR&amp;$2:$2),B_MSK[[#This Row],[//]])))</f>
        <v>100</v>
      </c>
      <c r="L453" s="5" t="str">
        <f ca="1">IF(B_MSK[[#This Row],[//]]="","",IF(INDEX(INDIRECT(DIR&amp;$2:$2),B_MSK[[#This Row],[//]])="","",INDEX(INDIRECT(DIR&amp;$2:$2),B_MSK[[#This Row],[//]])))</f>
        <v>BOX</v>
      </c>
      <c r="M453" s="13">
        <f ca="1">IF(B_MSK[[#This Row],[//]]="","",INDEX(INDIRECT(DIR&amp;$2:$2),B_MSK[[#This Row],[//]]))</f>
        <v>34100</v>
      </c>
      <c r="N453" s="13">
        <f ca="1">IF(OR(B_MSK[[#This Row],[//]]="",),"",INDEX(INDIRECT(DIR&amp;$2:$2),B_MSK[[#This Row],[//]]))</f>
        <v>1705000</v>
      </c>
      <c r="O453" s="3">
        <f ca="1">IF(B_MSK[[#This Row],[//]]="","",IF(INDEX(INDIRECT(DIR&amp;$2:$2),B_MSK[[#This Row],[//]])=0,"",INDEX(INDIRECT(DIR&amp;$2:$2),B_MSK[[#This Row],[//]])))</f>
        <v>0.125</v>
      </c>
      <c r="P453" s="3">
        <f ca="1">IF(B_MSK[[#This Row],[//]]="","",IF(INDEX(INDIRECT(DIR&amp;$2:$2),B_MSK[[#This Row],[//]])=0,"",INDEX(INDIRECT(DIR&amp;$2:$2),B_MSK[[#This Row],[//]])))</f>
        <v>0.05</v>
      </c>
      <c r="Q453" s="12">
        <f ca="1">IF(B_MSK[[#This Row],[//]]="","",INDEX(INDIRECT(DIR&amp;$2:$2),B_MSK[[#This Row],[//]]))</f>
        <v>2834562.5</v>
      </c>
      <c r="R4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3" s="37">
        <f ca="1">IF(B_MSK[[#This Row],[//]]="","",INDEX(INDIRECT(DIR&amp;$2:$2),B_MSK[[#This Row],[//]]))</f>
        <v>0</v>
      </c>
      <c r="U453" s="38">
        <f ca="1">IF(SUMIF(B_MSK[NAMA BARANG],B_MSK[[#This Row],[NAMA BARANG]],B_MSK[JMLH BRG])=0,"",SUMIF(B_MSK[NAMA BARANG],B_MSK[[#This Row],[NAMA BARANG]],B_MSK[C]))</f>
        <v>8</v>
      </c>
      <c r="V453" s="7" t="str">
        <f ca="1">IF(B_MSK[[#This Row],[//]]="","",INDEX(INDIRECT(DIR&amp;$2:$2),B_MSK[[#This Row],[//]]))</f>
        <v>ERASER ER-B20BL JK</v>
      </c>
      <c r="W453" s="7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X453" s="5" t="str">
        <f ca="1">IF(B_MSK[[#This Row],[N.B.nota]]="","",IF(MATCH(B_MSK[[#This Row],[concat]],[2]!db[NB NOTA_C],0)&gt;0,"ada",0))</f>
        <v>ada</v>
      </c>
      <c r="Y453" s="5" t="str">
        <f ca="1">IF(B_MSK[[#This Row],[N.B.nota]]="","",ADDRESS(ROW(B_MSK[QB]),COLUMN(B_MSK[QB]))&amp;":"&amp;ADDRESS(ROW(),COLUMN(B_MSK[QB])))</f>
        <v>$D$4:$D$453</v>
      </c>
      <c r="Z453" s="5">
        <f ca="1">IF(B_MSK[[#This Row],[concat]]="","",MATCH(B_MSK[[#This Row],[concat]],[2]!db[NB NOTA_C],0)+1)</f>
        <v>687</v>
      </c>
      <c r="AA453" s="5" t="str">
        <f ca="1">IF(B_MSK[[#This Row],[//]]="","",HYPERLINK("[D:\kerja\BANK EXP\BARU\DB.XLSX]DB!e"&amp;B_MSK[[#This Row],[DB_ROW]],"&gt;"))</f>
        <v>&gt;</v>
      </c>
      <c r="AB453" s="30" t="str">
        <f ca="1">MID(B_MSK[[#This Row],[/ STN_1]],FIND(" ",B_MSK[[#This Row],[/ STN_1]])+1,LEN(B_MSK[[#This Row],[/ STN_1]]))</f>
        <v xml:space="preserve">BOX </v>
      </c>
      <c r="AC453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4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5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45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53" s="15" t="str">
        <f ca="1">IF(B_MSK[[#This Row],[HARGA_2]]="","",IF(MID(B_MSK[[#This Row],[/ STN_2]],FIND(" ",B_MSK[[#This Row],[/ STN_2]])+1,LEN(B_MSK[[#This Row],[/ STN_2]]))="LSN",B_MSK[[#This Row],[HARGA_2]]/12,""))</f>
        <v/>
      </c>
      <c r="AH453" s="7" t="str">
        <f ca="1">IF(B_MSK[[#This Row],[HARGA_3]]="","","/ "&amp;"PCS")</f>
        <v/>
      </c>
      <c r="AI453" s="15">
        <f ca="1">IF(B_MSK[[#This Row],[HARGA_3]]="",IF(B_MSK[[#This Row],[HARGA_2]]="",IF(B_MSK[[#This Row],[HARGA_1]]="","",B_MSK[[#This Row],[HARGA_1]]),B_MSK[[#This Row],[HARGA_2]]),B_MSK[[#This Row],[HARGA_3]])</f>
        <v>1705</v>
      </c>
      <c r="AJ45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3" s="5" t="str">
        <f ca="1">IF(B_MSK[[#This Row],[//]]="","",SUBSTITUTE(SUBSTITUTE(SUBSTITUTE(B_MSK[[#This Row],[QTY/ CTN]]," ","_",2),"(",""),")","")&amp;"_")</f>
        <v>50 BOX_20 PCS_</v>
      </c>
      <c r="AL453" s="5">
        <f ca="1">IF(B_MSK[[#This Row],[A_B]]="","",SEARCH("_",B_MSK[[#This Row],[A_B]]))</f>
        <v>7</v>
      </c>
      <c r="AM453" s="5">
        <f ca="1">IF(B_MSK[[#This Row],[A_B]]="","",LEN(B_MSK[[#This Row],[A_B]]))</f>
        <v>14</v>
      </c>
      <c r="AN453" s="5" t="str">
        <f ca="1">IF(B_MSK[[#This Row],[A_B]]="","",LEFT(B_MSK[[#This Row],[QTY/ CTN]],B_MSK[[#This Row],[A_B_1]]))</f>
        <v xml:space="preserve">50 BOX </v>
      </c>
      <c r="AO453" s="5" t="str">
        <f ca="1">IF(B_MSK[[#This Row],[A_B]]="","",LEFT(B_MSK[[#This Row],[A_]],SEARCH(" ",B_MSK[[#This Row],[A_]])-1))</f>
        <v>50</v>
      </c>
      <c r="AP453" s="5" t="str">
        <f ca="1">IF(B_MSK[[#This Row],[A_B]]="","",RIGHT(B_MSK[[#This Row],[A_]],LEN(B_MSK[[#This Row],[A_]])-SEARCH(" ",B_MSK[[#This Row],[A_]])))</f>
        <v xml:space="preserve">BOX </v>
      </c>
      <c r="AQ4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453" s="5" t="str">
        <f ca="1">IF(B_MSK[[#This Row],[B_]]="","",LEFT(B_MSK[[#This Row],[B_]],SEARCH(" ",B_MSK[[#This Row],[B_]])))</f>
        <v xml:space="preserve">20 </v>
      </c>
      <c r="AS453" s="5" t="str">
        <f ca="1">IF(B_MSK[[#This Row],[B_]]="","",RIGHT(B_MSK[[#This Row],[B_]],LEN(B_MSK[[#This Row],[B_]])-SEARCH(" ",B_MSK[[#This Row],[B_]])))</f>
        <v>PCS</v>
      </c>
      <c r="AT453" s="5" t="str">
        <f ca="1">IF(B_MSK[[#This Row],[B_2]]="LSN",12,"")</f>
        <v/>
      </c>
      <c r="AU453" s="5" t="str">
        <f ca="1">IF(B_MSK[[#This Row],[C_1]]="","","PCS")</f>
        <v/>
      </c>
      <c r="AV453" s="5">
        <f ca="1">IF(B_MSK[[#This Row],[A_1]]="","",B_MSK[[#This Row],[A_1]]*IF(B_MSK[[#This Row],[B_1]]="",1,B_MSK[[#This Row],[B_1]])*IF(B_MSK[[#This Row],[C_1]]="",1,B_MSK[[#This Row],[C_1]]))</f>
        <v>1000</v>
      </c>
      <c r="AW453" s="5" t="str">
        <f ca="1">IF(B_MSK[[#This Row],[C_2]]="",IF(B_MSK[[#This Row],[B_2]]="",IF(B_MSK[[#This Row],[A_2]]="","",B_MSK[[#This Row],[A_2]]),B_MSK[[#This Row],[B_2]]),B_MSK[[#This Row],[C_2]])</f>
        <v>PCS</v>
      </c>
      <c r="AX453" s="2">
        <f ca="1">IF(ISNUMBER(B_MSK[[#This Row],[TANGGAL DATANG]]),B_MSK[[#This Row],[TANGGAL DATANG]],AX452)</f>
        <v>44942</v>
      </c>
      <c r="AY453" s="5" t="e">
        <f ca="1">IF(B_MSK[[#This Row],[DB_ROW]]="","",INDEX([3]!db[JENIS],B_MSK[[#This Row],[DB_ROW]]-1))</f>
        <v>#REF!</v>
      </c>
      <c r="AZ453" s="5">
        <f ca="1">IF(B_MSK[[#This Row],[A_1]]="","",B_MSK[[#This Row],[A_1]])*1</f>
        <v>50</v>
      </c>
      <c r="BA453" s="5" t="str">
        <f ca="1">IF(B_MSK[[#This Row],[//]]="","",INDEX(INDIRECT(DIR&amp;$2:$2),B_MSK[[#This Row],[//]]))</f>
        <v>ARTO MORO</v>
      </c>
      <c r="BB453" s="5" t="str">
        <f ca="1">CONCATENATE(B_MSK[[#This Row],[concat]],B_MSK[[#This Row],[HARGA_X]],B_MSK[[#This Row],[SAT]])</f>
        <v>erasererb20bljk1705BOX</v>
      </c>
    </row>
    <row r="454" spans="1:54" x14ac:dyDescent="0.25">
      <c r="A454" s="6" t="s">
        <v>128</v>
      </c>
      <c r="B454" s="5" t="str">
        <f ca="1">IF(B_MSK[[#This Row],[N_ID]]="","",INDEX(INDIRECT(DIR&amp;$2:$2),MATCH(B_MSK[[#This Row],[N_ID]],INDIRECT(DIR&amp;"!NOTA[ID_P]"),0)))</f>
        <v/>
      </c>
      <c r="C454" s="5" t="str">
        <f ca="1">IF(B_MSK[[#This Row],[//]]="","",HYPERLINK("["&amp;SUBSTITUTE(DIR,"'","")&amp;"]NOTA!D"&amp;B_MSK[[#This Row],[//]]+2,"&gt;"))</f>
        <v>&gt;</v>
      </c>
      <c r="D454" s="5" t="str">
        <f ca="1">IF(B_MSK[[#This Row],[N_ID]]="","",COUNTIF(INDIRECT(DIR&amp;"!NOTA[ID_H]"),B_MSK[[#This Row],[ID NOTA]]))</f>
        <v/>
      </c>
      <c r="E45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451</v>
      </c>
      <c r="F4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4" s="7" t="str">
        <f ca="1">IF(B_MSK[[#This Row],[stt]]="ada",INDEX([2]!db[NB BM],B_MSK[DB_ROW]-1),"")</f>
        <v>Stip JK 526-B40 BL</v>
      </c>
      <c r="H454" s="7" t="str">
        <f ca="1">IF(B_MSK[[#This Row],[//]]="","",INDEX(INDIRECT(DIR&amp;$2:$2),B_MSK[[#This Row],[//]]))</f>
        <v>ATALI MAKMUR</v>
      </c>
      <c r="I454" s="27" t="str">
        <f ca="1">IF(B_MSK[[#This Row],[//]]="","",INDEX(INDIRECT(DB_PATH&amp;$2:$2),B_MSK[[#This Row],[DB_ROW]]-1))</f>
        <v>50 BOX (40 PCS)</v>
      </c>
      <c r="J454" s="5">
        <f ca="1">IF(B_MSK[[#This Row],[//]]="","",IF(INDEX(INDIRECT(DIR&amp;$2:$2),B_MSK[[#This Row],[//]])="","",INDEX(INDIRECT(DIR&amp;$2:$2),B_MSK[[#This Row],[//]])))</f>
        <v>2</v>
      </c>
      <c r="K454" s="5">
        <f ca="1">IF(B_MSK[[#This Row],[//]]="","",IF(INDEX(INDIRECT(DIR&amp;$2:$2),B_MSK[[#This Row],[//]])="","",INDEX(INDIRECT(DIR&amp;$2:$2),B_MSK[[#This Row],[//]])))</f>
        <v>100</v>
      </c>
      <c r="L454" s="5" t="str">
        <f ca="1">IF(B_MSK[[#This Row],[//]]="","",IF(INDEX(INDIRECT(DIR&amp;$2:$2),B_MSK[[#This Row],[//]])="","",INDEX(INDIRECT(DIR&amp;$2:$2),B_MSK[[#This Row],[//]])))</f>
        <v>BOX</v>
      </c>
      <c r="M454" s="13">
        <f ca="1">IF(B_MSK[[#This Row],[//]]="","",INDEX(INDIRECT(DIR&amp;$2:$2),B_MSK[[#This Row],[//]]))</f>
        <v>28300</v>
      </c>
      <c r="N454" s="13">
        <f ca="1">IF(OR(B_MSK[[#This Row],[//]]="",),"",INDEX(INDIRECT(DIR&amp;$2:$2),B_MSK[[#This Row],[//]]))</f>
        <v>1415000</v>
      </c>
      <c r="O454" s="3">
        <f ca="1">IF(B_MSK[[#This Row],[//]]="","",IF(INDEX(INDIRECT(DIR&amp;$2:$2),B_MSK[[#This Row],[//]])=0,"",INDEX(INDIRECT(DIR&amp;$2:$2),B_MSK[[#This Row],[//]])))</f>
        <v>0.125</v>
      </c>
      <c r="P454" s="3">
        <f ca="1">IF(B_MSK[[#This Row],[//]]="","",IF(INDEX(INDIRECT(DIR&amp;$2:$2),B_MSK[[#This Row],[//]])=0,"",INDEX(INDIRECT(DIR&amp;$2:$2),B_MSK[[#This Row],[//]])))</f>
        <v>0.05</v>
      </c>
      <c r="Q454" s="12">
        <f ca="1">IF(B_MSK[[#This Row],[//]]="","",INDEX(INDIRECT(DIR&amp;$2:$2),B_MSK[[#This Row],[//]]))</f>
        <v>2352437.5</v>
      </c>
      <c r="R4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4" s="37">
        <f ca="1">IF(B_MSK[[#This Row],[//]]="","",INDEX(INDIRECT(DIR&amp;$2:$2),B_MSK[[#This Row],[//]]))</f>
        <v>0</v>
      </c>
      <c r="U454" s="38">
        <f ca="1">IF(SUMIF(B_MSK[NAMA BARANG],B_MSK[[#This Row],[NAMA BARANG]],B_MSK[JMLH BRG])=0,"",SUMIF(B_MSK[NAMA BARANG],B_MSK[[#This Row],[NAMA BARANG]],B_MSK[C]))</f>
        <v>13</v>
      </c>
      <c r="V454" s="7" t="str">
        <f ca="1">IF(B_MSK[[#This Row],[//]]="","",INDEX(INDIRECT(DIR&amp;$2:$2),B_MSK[[#This Row],[//]]))</f>
        <v>ERASER 526-B40BL JK</v>
      </c>
      <c r="W454" s="7" t="str">
        <f ca="1">LOWER(SUBSTITUTE(SUBSTITUTE(SUBSTITUTE(SUBSTITUTE(SUBSTITUTE(SUBSTITUTE(SUBSTITUTE(SUBSTITUTE(SUBSTITUTE(B_MSK[[#This Row],[N.B.nota]]," ",""),"-",""),"(",""),")",""),".",""),",",""),"/",""),"""",""),"+",""))</f>
        <v>eraser526b40bljk</v>
      </c>
      <c r="X454" s="5" t="str">
        <f ca="1">IF(B_MSK[[#This Row],[N.B.nota]]="","",IF(MATCH(B_MSK[[#This Row],[concat]],[2]!db[NB NOTA_C],0)&gt;0,"ada",0))</f>
        <v>ada</v>
      </c>
      <c r="Y454" s="5" t="str">
        <f ca="1">IF(B_MSK[[#This Row],[N.B.nota]]="","",ADDRESS(ROW(B_MSK[QB]),COLUMN(B_MSK[QB]))&amp;":"&amp;ADDRESS(ROW(),COLUMN(B_MSK[QB])))</f>
        <v>$D$4:$D$454</v>
      </c>
      <c r="Z454" s="5">
        <f ca="1">IF(B_MSK[[#This Row],[concat]]="","",MATCH(B_MSK[[#This Row],[concat]],[2]!db[NB NOTA_C],0)+1)</f>
        <v>679</v>
      </c>
      <c r="AA454" s="5" t="str">
        <f ca="1">IF(B_MSK[[#This Row],[//]]="","",HYPERLINK("[D:\kerja\BANK EXP\BARU\DB.XLSX]DB!e"&amp;B_MSK[[#This Row],[DB_ROW]],"&gt;"))</f>
        <v>&gt;</v>
      </c>
      <c r="AB454" s="30" t="str">
        <f ca="1">MID(B_MSK[[#This Row],[/ STN_1]],FIND(" ",B_MSK[[#This Row],[/ STN_1]])+1,LEN(B_MSK[[#This Row],[/ STN_1]]))</f>
        <v xml:space="preserve">BOX </v>
      </c>
      <c r="AC454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4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5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45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54" s="15" t="str">
        <f ca="1">IF(B_MSK[[#This Row],[HARGA_2]]="","",IF(MID(B_MSK[[#This Row],[/ STN_2]],FIND(" ",B_MSK[[#This Row],[/ STN_2]])+1,LEN(B_MSK[[#This Row],[/ STN_2]]))="LSN",B_MSK[[#This Row],[HARGA_2]]/12,""))</f>
        <v/>
      </c>
      <c r="AH454" s="7" t="str">
        <f ca="1">IF(B_MSK[[#This Row],[HARGA_3]]="","","/ "&amp;"PCS")</f>
        <v/>
      </c>
      <c r="AI454" s="15">
        <f ca="1">IF(B_MSK[[#This Row],[HARGA_3]]="",IF(B_MSK[[#This Row],[HARGA_2]]="",IF(B_MSK[[#This Row],[HARGA_1]]="","",B_MSK[[#This Row],[HARGA_1]]),B_MSK[[#This Row],[HARGA_2]]),B_MSK[[#This Row],[HARGA_3]])</f>
        <v>707.5</v>
      </c>
      <c r="AJ45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4" s="5" t="str">
        <f ca="1">IF(B_MSK[[#This Row],[//]]="","",SUBSTITUTE(SUBSTITUTE(SUBSTITUTE(B_MSK[[#This Row],[QTY/ CTN]]," ","_",2),"(",""),")","")&amp;"_")</f>
        <v>50 BOX_40 PCS_</v>
      </c>
      <c r="AL454" s="5">
        <f ca="1">IF(B_MSK[[#This Row],[A_B]]="","",SEARCH("_",B_MSK[[#This Row],[A_B]]))</f>
        <v>7</v>
      </c>
      <c r="AM454" s="5">
        <f ca="1">IF(B_MSK[[#This Row],[A_B]]="","",LEN(B_MSK[[#This Row],[A_B]]))</f>
        <v>14</v>
      </c>
      <c r="AN454" s="5" t="str">
        <f ca="1">IF(B_MSK[[#This Row],[A_B]]="","",LEFT(B_MSK[[#This Row],[QTY/ CTN]],B_MSK[[#This Row],[A_B_1]]))</f>
        <v xml:space="preserve">50 BOX </v>
      </c>
      <c r="AO454" s="5" t="str">
        <f ca="1">IF(B_MSK[[#This Row],[A_B]]="","",LEFT(B_MSK[[#This Row],[A_]],SEARCH(" ",B_MSK[[#This Row],[A_]])-1))</f>
        <v>50</v>
      </c>
      <c r="AP454" s="5" t="str">
        <f ca="1">IF(B_MSK[[#This Row],[A_B]]="","",RIGHT(B_MSK[[#This Row],[A_]],LEN(B_MSK[[#This Row],[A_]])-SEARCH(" ",B_MSK[[#This Row],[A_]])))</f>
        <v xml:space="preserve">BOX </v>
      </c>
      <c r="AQ4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454" s="5" t="str">
        <f ca="1">IF(B_MSK[[#This Row],[B_]]="","",LEFT(B_MSK[[#This Row],[B_]],SEARCH(" ",B_MSK[[#This Row],[B_]])))</f>
        <v xml:space="preserve">40 </v>
      </c>
      <c r="AS454" s="5" t="str">
        <f ca="1">IF(B_MSK[[#This Row],[B_]]="","",RIGHT(B_MSK[[#This Row],[B_]],LEN(B_MSK[[#This Row],[B_]])-SEARCH(" ",B_MSK[[#This Row],[B_]])))</f>
        <v>PCS</v>
      </c>
      <c r="AT454" s="5" t="str">
        <f ca="1">IF(B_MSK[[#This Row],[B_2]]="LSN",12,"")</f>
        <v/>
      </c>
      <c r="AU454" s="5" t="str">
        <f ca="1">IF(B_MSK[[#This Row],[C_1]]="","","PCS")</f>
        <v/>
      </c>
      <c r="AV454" s="5">
        <f ca="1">IF(B_MSK[[#This Row],[A_1]]="","",B_MSK[[#This Row],[A_1]]*IF(B_MSK[[#This Row],[B_1]]="",1,B_MSK[[#This Row],[B_1]])*IF(B_MSK[[#This Row],[C_1]]="",1,B_MSK[[#This Row],[C_1]]))</f>
        <v>2000</v>
      </c>
      <c r="AW454" s="5" t="str">
        <f ca="1">IF(B_MSK[[#This Row],[C_2]]="",IF(B_MSK[[#This Row],[B_2]]="",IF(B_MSK[[#This Row],[A_2]]="","",B_MSK[[#This Row],[A_2]]),B_MSK[[#This Row],[B_2]]),B_MSK[[#This Row],[C_2]])</f>
        <v>PCS</v>
      </c>
      <c r="AX454" s="2">
        <f ca="1">IF(ISNUMBER(B_MSK[[#This Row],[TANGGAL DATANG]]),B_MSK[[#This Row],[TANGGAL DATANG]],AX453)</f>
        <v>44942</v>
      </c>
      <c r="AY454" s="5" t="e">
        <f ca="1">IF(B_MSK[[#This Row],[DB_ROW]]="","",INDEX([3]!db[JENIS],B_MSK[[#This Row],[DB_ROW]]-1))</f>
        <v>#REF!</v>
      </c>
      <c r="AZ454" s="5">
        <f ca="1">IF(B_MSK[[#This Row],[A_1]]="","",B_MSK[[#This Row],[A_1]])*1</f>
        <v>50</v>
      </c>
      <c r="BA454" s="5" t="str">
        <f ca="1">IF(B_MSK[[#This Row],[//]]="","",INDEX(INDIRECT(DIR&amp;$2:$2),B_MSK[[#This Row],[//]]))</f>
        <v>ARTO MORO</v>
      </c>
      <c r="BB454" s="5" t="str">
        <f ca="1">CONCATENATE(B_MSK[[#This Row],[concat]],B_MSK[[#This Row],[HARGA_X]],B_MSK[[#This Row],[SAT]])</f>
        <v>eraser526b40bljk707.5BOX</v>
      </c>
    </row>
    <row r="455" spans="1:54" x14ac:dyDescent="0.25">
      <c r="A455" s="6" t="s">
        <v>128</v>
      </c>
      <c r="B455" s="5" t="str">
        <f ca="1">IF(B_MSK[[#This Row],[N_ID]]="","",INDEX(INDIRECT(DIR&amp;$2:$2),MATCH(B_MSK[[#This Row],[N_ID]],INDIRECT(DIR&amp;"!NOTA[ID_P]"),0)))</f>
        <v/>
      </c>
      <c r="C455" s="5" t="str">
        <f ca="1">IF(B_MSK[[#This Row],[//]]="","",HYPERLINK("["&amp;SUBSTITUTE(DIR,"'","")&amp;"]NOTA!D"&amp;B_MSK[[#This Row],[//]]+2,"&gt;"))</f>
        <v>&gt;</v>
      </c>
      <c r="D455" s="5" t="str">
        <f ca="1">IF(B_MSK[[#This Row],[N_ID]]="","",COUNTIF(INDIRECT(DIR&amp;"!NOTA[ID_H]"),B_MSK[[#This Row],[ID NOTA]]))</f>
        <v/>
      </c>
      <c r="E4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452</v>
      </c>
      <c r="F4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5" s="7" t="str">
        <f ca="1">IF(B_MSK[[#This Row],[stt]]="ada",INDEX([2]!db[NB BM],B_MSK[DB_ROW]-1),"")</f>
        <v>PW JK 24W CP-24 PB panjang</v>
      </c>
      <c r="H455" s="7" t="str">
        <f ca="1">IF(B_MSK[[#This Row],[//]]="","",INDEX(INDIRECT(DIR&amp;$2:$2),B_MSK[[#This Row],[//]]))</f>
        <v>ATALI MAKMUR</v>
      </c>
      <c r="I455" s="27" t="str">
        <f ca="1">IF(B_MSK[[#This Row],[//]]="","",INDEX(INDIRECT(DB_PATH&amp;$2:$2),B_MSK[[#This Row],[DB_ROW]]-1))</f>
        <v>12 BOX (6 SET)</v>
      </c>
      <c r="J455" s="5">
        <f ca="1">IF(B_MSK[[#This Row],[//]]="","",IF(INDEX(INDIRECT(DIR&amp;$2:$2),B_MSK[[#This Row],[//]])="","",INDEX(INDIRECT(DIR&amp;$2:$2),B_MSK[[#This Row],[//]])))</f>
        <v>1</v>
      </c>
      <c r="K455" s="5">
        <f ca="1">IF(B_MSK[[#This Row],[//]]="","",IF(INDEX(INDIRECT(DIR&amp;$2:$2),B_MSK[[#This Row],[//]])="","",INDEX(INDIRECT(DIR&amp;$2:$2),B_MSK[[#This Row],[//]])))</f>
        <v>72</v>
      </c>
      <c r="L455" s="5" t="str">
        <f ca="1">IF(B_MSK[[#This Row],[//]]="","",IF(INDEX(INDIRECT(DIR&amp;$2:$2),B_MSK[[#This Row],[//]])="","",INDEX(INDIRECT(DIR&amp;$2:$2),B_MSK[[#This Row],[//]])))</f>
        <v>SET</v>
      </c>
      <c r="M455" s="13">
        <f ca="1">IF(B_MSK[[#This Row],[//]]="","",INDEX(INDIRECT(DIR&amp;$2:$2),B_MSK[[#This Row],[//]]))</f>
        <v>21200</v>
      </c>
      <c r="N455" s="13">
        <f ca="1">IF(OR(B_MSK[[#This Row],[//]]="",),"",INDEX(INDIRECT(DIR&amp;$2:$2),B_MSK[[#This Row],[//]]))</f>
        <v>1526400</v>
      </c>
      <c r="O455" s="3">
        <f ca="1">IF(B_MSK[[#This Row],[//]]="","",IF(INDEX(INDIRECT(DIR&amp;$2:$2),B_MSK[[#This Row],[//]])=0,"",INDEX(INDIRECT(DIR&amp;$2:$2),B_MSK[[#This Row],[//]])))</f>
        <v>0.125</v>
      </c>
      <c r="P455" s="3">
        <f ca="1">IF(B_MSK[[#This Row],[//]]="","",IF(INDEX(INDIRECT(DIR&amp;$2:$2),B_MSK[[#This Row],[//]])=0,"",INDEX(INDIRECT(DIR&amp;$2:$2),B_MSK[[#This Row],[//]])))</f>
        <v>0.05</v>
      </c>
      <c r="Q455" s="12">
        <f ca="1">IF(B_MSK[[#This Row],[//]]="","",INDEX(INDIRECT(DIR&amp;$2:$2),B_MSK[[#This Row],[//]]))</f>
        <v>1268820</v>
      </c>
      <c r="R4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5" s="37">
        <f ca="1">IF(B_MSK[[#This Row],[//]]="","",INDEX(INDIRECT(DIR&amp;$2:$2),B_MSK[[#This Row],[//]]))</f>
        <v>0</v>
      </c>
      <c r="U455" s="38">
        <f ca="1">IF(SUMIF(B_MSK[NAMA BARANG],B_MSK[[#This Row],[NAMA BARANG]],B_MSK[JMLH BRG])=0,"",SUMIF(B_MSK[NAMA BARANG],B_MSK[[#This Row],[NAMA BARANG]],B_MSK[C]))</f>
        <v>4</v>
      </c>
      <c r="V455" s="7" t="str">
        <f ca="1">IF(B_MSK[[#This Row],[//]]="","",INDEX(INDIRECT(DIR&amp;$2:$2),B_MSK[[#This Row],[//]]))</f>
        <v>COLOR PENCIL CP-24 PB JK</v>
      </c>
      <c r="W455" s="7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X455" s="5" t="str">
        <f ca="1">IF(B_MSK[[#This Row],[N.B.nota]]="","",IF(MATCH(B_MSK[[#This Row],[concat]],[2]!db[NB NOTA_C],0)&gt;0,"ada",0))</f>
        <v>ada</v>
      </c>
      <c r="Y455" s="5" t="str">
        <f ca="1">IF(B_MSK[[#This Row],[N.B.nota]]="","",ADDRESS(ROW(B_MSK[QB]),COLUMN(B_MSK[QB]))&amp;":"&amp;ADDRESS(ROW(),COLUMN(B_MSK[QB])))</f>
        <v>$D$4:$D$455</v>
      </c>
      <c r="Z455" s="5">
        <f ca="1">IF(B_MSK[[#This Row],[concat]]="","",MATCH(B_MSK[[#This Row],[concat]],[2]!db[NB NOTA_C],0)+1)</f>
        <v>490</v>
      </c>
      <c r="AA455" s="5" t="str">
        <f ca="1">IF(B_MSK[[#This Row],[//]]="","",HYPERLINK("[D:\kerja\BANK EXP\BARU\DB.XLSX]DB!e"&amp;B_MSK[[#This Row],[DB_ROW]],"&gt;"))</f>
        <v>&gt;</v>
      </c>
      <c r="AB455" s="30" t="str">
        <f ca="1">MID(B_MSK[[#This Row],[/ STN_1]],FIND(" ",B_MSK[[#This Row],[/ STN_1]])+1,LEN(B_MSK[[#This Row],[/ STN_1]]))</f>
        <v xml:space="preserve">BOX </v>
      </c>
      <c r="AC455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4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5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21200</v>
      </c>
      <c r="AF455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455" s="15" t="str">
        <f ca="1">IF(B_MSK[[#This Row],[HARGA_2]]="","",IF(MID(B_MSK[[#This Row],[/ STN_2]],FIND(" ",B_MSK[[#This Row],[/ STN_2]])+1,LEN(B_MSK[[#This Row],[/ STN_2]]))="LSN",B_MSK[[#This Row],[HARGA_2]]/12,""))</f>
        <v/>
      </c>
      <c r="AH455" s="7" t="str">
        <f ca="1">IF(B_MSK[[#This Row],[HARGA_3]]="","","/ "&amp;"PCS")</f>
        <v/>
      </c>
      <c r="AI455" s="15">
        <f ca="1">IF(B_MSK[[#This Row],[HARGA_3]]="",IF(B_MSK[[#This Row],[HARGA_2]]="",IF(B_MSK[[#This Row],[HARGA_1]]="","",B_MSK[[#This Row],[HARGA_1]]),B_MSK[[#This Row],[HARGA_2]]),B_MSK[[#This Row],[HARGA_3]])</f>
        <v>21200</v>
      </c>
      <c r="AJ455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55" s="5" t="str">
        <f ca="1">IF(B_MSK[[#This Row],[//]]="","",SUBSTITUTE(SUBSTITUTE(SUBSTITUTE(B_MSK[[#This Row],[QTY/ CTN]]," ","_",2),"(",""),")","")&amp;"_")</f>
        <v>12 BOX_6 SET_</v>
      </c>
      <c r="AL455" s="5">
        <f ca="1">IF(B_MSK[[#This Row],[A_B]]="","",SEARCH("_",B_MSK[[#This Row],[A_B]]))</f>
        <v>7</v>
      </c>
      <c r="AM455" s="5">
        <f ca="1">IF(B_MSK[[#This Row],[A_B]]="","",LEN(B_MSK[[#This Row],[A_B]]))</f>
        <v>13</v>
      </c>
      <c r="AN455" s="5" t="str">
        <f ca="1">IF(B_MSK[[#This Row],[A_B]]="","",LEFT(B_MSK[[#This Row],[QTY/ CTN]],B_MSK[[#This Row],[A_B_1]]))</f>
        <v xml:space="preserve">12 BOX </v>
      </c>
      <c r="AO455" s="5" t="str">
        <f ca="1">IF(B_MSK[[#This Row],[A_B]]="","",LEFT(B_MSK[[#This Row],[A_]],SEARCH(" ",B_MSK[[#This Row],[A_]])-1))</f>
        <v>12</v>
      </c>
      <c r="AP455" s="5" t="str">
        <f ca="1">IF(B_MSK[[#This Row],[A_B]]="","",RIGHT(B_MSK[[#This Row],[A_]],LEN(B_MSK[[#This Row],[A_]])-SEARCH(" ",B_MSK[[#This Row],[A_]])))</f>
        <v xml:space="preserve">BOX </v>
      </c>
      <c r="AQ4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455" s="5" t="str">
        <f ca="1">IF(B_MSK[[#This Row],[B_]]="","",LEFT(B_MSK[[#This Row],[B_]],SEARCH(" ",B_MSK[[#This Row],[B_]])))</f>
        <v xml:space="preserve">6 </v>
      </c>
      <c r="AS455" s="5" t="str">
        <f ca="1">IF(B_MSK[[#This Row],[B_]]="","",RIGHT(B_MSK[[#This Row],[B_]],LEN(B_MSK[[#This Row],[B_]])-SEARCH(" ",B_MSK[[#This Row],[B_]])))</f>
        <v>SET</v>
      </c>
      <c r="AT455" s="5" t="str">
        <f ca="1">IF(B_MSK[[#This Row],[B_2]]="LSN",12,"")</f>
        <v/>
      </c>
      <c r="AU455" s="5" t="str">
        <f ca="1">IF(B_MSK[[#This Row],[C_1]]="","","PCS")</f>
        <v/>
      </c>
      <c r="AV455" s="5">
        <f ca="1">IF(B_MSK[[#This Row],[A_1]]="","",B_MSK[[#This Row],[A_1]]*IF(B_MSK[[#This Row],[B_1]]="",1,B_MSK[[#This Row],[B_1]])*IF(B_MSK[[#This Row],[C_1]]="",1,B_MSK[[#This Row],[C_1]]))</f>
        <v>72</v>
      </c>
      <c r="AW455" s="5" t="str">
        <f ca="1">IF(B_MSK[[#This Row],[C_2]]="",IF(B_MSK[[#This Row],[B_2]]="",IF(B_MSK[[#This Row],[A_2]]="","",B_MSK[[#This Row],[A_2]]),B_MSK[[#This Row],[B_2]]),B_MSK[[#This Row],[C_2]])</f>
        <v>SET</v>
      </c>
      <c r="AX455" s="2">
        <f ca="1">IF(ISNUMBER(B_MSK[[#This Row],[TANGGAL DATANG]]),B_MSK[[#This Row],[TANGGAL DATANG]],AX454)</f>
        <v>44942</v>
      </c>
      <c r="AY455" s="5" t="e">
        <f ca="1">IF(B_MSK[[#This Row],[DB_ROW]]="","",INDEX([3]!db[JENIS],B_MSK[[#This Row],[DB_ROW]]-1))</f>
        <v>#REF!</v>
      </c>
      <c r="AZ455" s="5">
        <f ca="1">IF(B_MSK[[#This Row],[A_1]]="","",B_MSK[[#This Row],[A_1]])*1</f>
        <v>12</v>
      </c>
      <c r="BA455" s="5" t="str">
        <f ca="1">IF(B_MSK[[#This Row],[//]]="","",INDEX(INDIRECT(DIR&amp;$2:$2),B_MSK[[#This Row],[//]]))</f>
        <v>ARTO MORO</v>
      </c>
      <c r="BB455" s="5" t="str">
        <f ca="1">CONCATENATE(B_MSK[[#This Row],[concat]],B_MSK[[#This Row],[HARGA_X]],B_MSK[[#This Row],[SAT]])</f>
        <v>colorpencilcp24pbjk21200SET</v>
      </c>
    </row>
    <row r="456" spans="1:54" x14ac:dyDescent="0.25">
      <c r="A456" s="6" t="s">
        <v>128</v>
      </c>
      <c r="B456" s="5" t="str">
        <f ca="1">IF(B_MSK[[#This Row],[N_ID]]="","",INDEX(INDIRECT(DIR&amp;$2:$2),MATCH(B_MSK[[#This Row],[N_ID]],INDIRECT(DIR&amp;"!NOTA[ID_P]"),0)))</f>
        <v/>
      </c>
      <c r="C456" s="5" t="str">
        <f ca="1">IF(B_MSK[[#This Row],[//]]="","",HYPERLINK("["&amp;SUBSTITUTE(DIR,"'","")&amp;"]NOTA!D"&amp;B_MSK[[#This Row],[//]]+2,"&gt;"))</f>
        <v>&gt;</v>
      </c>
      <c r="D456" s="5" t="str">
        <f ca="1">IF(B_MSK[[#This Row],[N_ID]]="","",COUNTIF(INDIRECT(DIR&amp;"!NOTA[ID_H]"),B_MSK[[#This Row],[ID NOTA]]))</f>
        <v/>
      </c>
      <c r="E45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453</v>
      </c>
      <c r="F4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6" s="7" t="str">
        <f ca="1">IF(B_MSK[[#This Row],[stt]]="ada",INDEX([2]!db[NB BM],B_MSK[DB_ROW]-1),"")</f>
        <v>PW JK 24W CP-S24 pendek</v>
      </c>
      <c r="H456" s="7" t="str">
        <f ca="1">IF(B_MSK[[#This Row],[//]]="","",INDEX(INDIRECT(DIR&amp;$2:$2),B_MSK[[#This Row],[//]]))</f>
        <v>ATALI MAKMUR</v>
      </c>
      <c r="I456" s="27" t="str">
        <f ca="1">IF(B_MSK[[#This Row],[//]]="","",INDEX(INDIRECT(DB_PATH&amp;$2:$2),B_MSK[[#This Row],[DB_ROW]]-1))</f>
        <v>12 BOX (12 SET)</v>
      </c>
      <c r="J456" s="5">
        <f ca="1">IF(B_MSK[[#This Row],[//]]="","",IF(INDEX(INDIRECT(DIR&amp;$2:$2),B_MSK[[#This Row],[//]])="","",INDEX(INDIRECT(DIR&amp;$2:$2),B_MSK[[#This Row],[//]])))</f>
        <v>1</v>
      </c>
      <c r="K456" s="5">
        <f ca="1">IF(B_MSK[[#This Row],[//]]="","",IF(INDEX(INDIRECT(DIR&amp;$2:$2),B_MSK[[#This Row],[//]])="","",INDEX(INDIRECT(DIR&amp;$2:$2),B_MSK[[#This Row],[//]])))</f>
        <v>144</v>
      </c>
      <c r="L456" s="5" t="str">
        <f ca="1">IF(B_MSK[[#This Row],[//]]="","",IF(INDEX(INDIRECT(DIR&amp;$2:$2),B_MSK[[#This Row],[//]])="","",INDEX(INDIRECT(DIR&amp;$2:$2),B_MSK[[#This Row],[//]])))</f>
        <v>SET</v>
      </c>
      <c r="M456" s="13">
        <f ca="1">IF(B_MSK[[#This Row],[//]]="","",INDEX(INDIRECT(DIR&amp;$2:$2),B_MSK[[#This Row],[//]]))</f>
        <v>13800</v>
      </c>
      <c r="N456" s="13">
        <f ca="1">IF(OR(B_MSK[[#This Row],[//]]="",),"",INDEX(INDIRECT(DIR&amp;$2:$2),B_MSK[[#This Row],[//]]))</f>
        <v>1987200</v>
      </c>
      <c r="O456" s="3">
        <f ca="1">IF(B_MSK[[#This Row],[//]]="","",IF(INDEX(INDIRECT(DIR&amp;$2:$2),B_MSK[[#This Row],[//]])=0,"",INDEX(INDIRECT(DIR&amp;$2:$2),B_MSK[[#This Row],[//]])))</f>
        <v>0.125</v>
      </c>
      <c r="P456" s="3">
        <f ca="1">IF(B_MSK[[#This Row],[//]]="","",IF(INDEX(INDIRECT(DIR&amp;$2:$2),B_MSK[[#This Row],[//]])=0,"",INDEX(INDIRECT(DIR&amp;$2:$2),B_MSK[[#This Row],[//]])))</f>
        <v>0.05</v>
      </c>
      <c r="Q456" s="12">
        <f ca="1">IF(B_MSK[[#This Row],[//]]="","",INDEX(INDIRECT(DIR&amp;$2:$2),B_MSK[[#This Row],[//]]))</f>
        <v>1651860</v>
      </c>
      <c r="R4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6" s="37">
        <f ca="1">IF(B_MSK[[#This Row],[//]]="","",INDEX(INDIRECT(DIR&amp;$2:$2),B_MSK[[#This Row],[//]]))</f>
        <v>0</v>
      </c>
      <c r="U456" s="38">
        <f ca="1">IF(SUMIF(B_MSK[NAMA BARANG],B_MSK[[#This Row],[NAMA BARANG]],B_MSK[JMLH BRG])=0,"",SUMIF(B_MSK[NAMA BARANG],B_MSK[[#This Row],[NAMA BARANG]],B_MSK[C]))</f>
        <v>1</v>
      </c>
      <c r="V456" s="7" t="str">
        <f ca="1">IF(B_MSK[[#This Row],[//]]="","",INDEX(INDIRECT(DIR&amp;$2:$2),B_MSK[[#This Row],[//]]))</f>
        <v>COLOR PENCIL CP-S24 JK</v>
      </c>
      <c r="W456" s="7" t="str">
        <f ca="1">LOWER(SUBSTITUTE(SUBSTITUTE(SUBSTITUTE(SUBSTITUTE(SUBSTITUTE(SUBSTITUTE(SUBSTITUTE(SUBSTITUTE(SUBSTITUTE(B_MSK[[#This Row],[N.B.nota]]," ",""),"-",""),"(",""),")",""),".",""),",",""),"/",""),"""",""),"+",""))</f>
        <v>colorpencilcps24jk</v>
      </c>
      <c r="X456" s="5" t="str">
        <f ca="1">IF(B_MSK[[#This Row],[N.B.nota]]="","",IF(MATCH(B_MSK[[#This Row],[concat]],[2]!db[NB NOTA_C],0)&gt;0,"ada",0))</f>
        <v>ada</v>
      </c>
      <c r="Y456" s="5" t="str">
        <f ca="1">IF(B_MSK[[#This Row],[N.B.nota]]="","",ADDRESS(ROW(B_MSK[QB]),COLUMN(B_MSK[QB]))&amp;":"&amp;ADDRESS(ROW(),COLUMN(B_MSK[QB])))</f>
        <v>$D$4:$D$456</v>
      </c>
      <c r="Z456" s="5">
        <f ca="1">IF(B_MSK[[#This Row],[concat]]="","",MATCH(B_MSK[[#This Row],[concat]],[2]!db[NB NOTA_C],0)+1)</f>
        <v>494</v>
      </c>
      <c r="AA456" s="5" t="str">
        <f ca="1">IF(B_MSK[[#This Row],[//]]="","",HYPERLINK("[D:\kerja\BANK EXP\BARU\DB.XLSX]DB!e"&amp;B_MSK[[#This Row],[DB_ROW]],"&gt;"))</f>
        <v>&gt;</v>
      </c>
      <c r="AB456" s="30" t="str">
        <f ca="1">MID(B_MSK[[#This Row],[/ STN_1]],FIND(" ",B_MSK[[#This Row],[/ STN_1]])+1,LEN(B_MSK[[#This Row],[/ STN_1]]))</f>
        <v xml:space="preserve">BOX </v>
      </c>
      <c r="AC456" s="11">
        <f ca="1">IF(B_MSK[[#This Row],[//]]="","",IF(B_MSK[[#This Row],[ JUMLAH ]]="","",IF(B_MSK[[#This Row],[C]]="",B_MSK[[#This Row],[HARGA CTN]]/B_MSK[[#This Row],[JMLH BRG]],B_MSK[[#This Row],[HARGA CTN]]/B_MSK[[#This Row],[A_1]])))</f>
        <v>165600</v>
      </c>
      <c r="AD4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5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13800</v>
      </c>
      <c r="AF456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456" s="15" t="str">
        <f ca="1">IF(B_MSK[[#This Row],[HARGA_2]]="","",IF(MID(B_MSK[[#This Row],[/ STN_2]],FIND(" ",B_MSK[[#This Row],[/ STN_2]])+1,LEN(B_MSK[[#This Row],[/ STN_2]]))="LSN",B_MSK[[#This Row],[HARGA_2]]/12,""))</f>
        <v/>
      </c>
      <c r="AH456" s="7" t="str">
        <f ca="1">IF(B_MSK[[#This Row],[HARGA_3]]="","","/ "&amp;"PCS")</f>
        <v/>
      </c>
      <c r="AI456" s="15">
        <f ca="1">IF(B_MSK[[#This Row],[HARGA_3]]="",IF(B_MSK[[#This Row],[HARGA_2]]="",IF(B_MSK[[#This Row],[HARGA_1]]="","",B_MSK[[#This Row],[HARGA_1]]),B_MSK[[#This Row],[HARGA_2]]),B_MSK[[#This Row],[HARGA_3]])</f>
        <v>13800</v>
      </c>
      <c r="AJ456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56" s="5" t="str">
        <f ca="1">IF(B_MSK[[#This Row],[//]]="","",SUBSTITUTE(SUBSTITUTE(SUBSTITUTE(B_MSK[[#This Row],[QTY/ CTN]]," ","_",2),"(",""),")","")&amp;"_")</f>
        <v>12 BOX_12 SET_</v>
      </c>
      <c r="AL456" s="5">
        <f ca="1">IF(B_MSK[[#This Row],[A_B]]="","",SEARCH("_",B_MSK[[#This Row],[A_B]]))</f>
        <v>7</v>
      </c>
      <c r="AM456" s="5">
        <f ca="1">IF(B_MSK[[#This Row],[A_B]]="","",LEN(B_MSK[[#This Row],[A_B]]))</f>
        <v>14</v>
      </c>
      <c r="AN456" s="5" t="str">
        <f ca="1">IF(B_MSK[[#This Row],[A_B]]="","",LEFT(B_MSK[[#This Row],[QTY/ CTN]],B_MSK[[#This Row],[A_B_1]]))</f>
        <v xml:space="preserve">12 BOX </v>
      </c>
      <c r="AO456" s="5" t="str">
        <f ca="1">IF(B_MSK[[#This Row],[A_B]]="","",LEFT(B_MSK[[#This Row],[A_]],SEARCH(" ",B_MSK[[#This Row],[A_]])-1))</f>
        <v>12</v>
      </c>
      <c r="AP456" s="5" t="str">
        <f ca="1">IF(B_MSK[[#This Row],[A_B]]="","",RIGHT(B_MSK[[#This Row],[A_]],LEN(B_MSK[[#This Row],[A_]])-SEARCH(" ",B_MSK[[#This Row],[A_]])))</f>
        <v xml:space="preserve">BOX </v>
      </c>
      <c r="AQ4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SET</v>
      </c>
      <c r="AR456" s="5" t="str">
        <f ca="1">IF(B_MSK[[#This Row],[B_]]="","",LEFT(B_MSK[[#This Row],[B_]],SEARCH(" ",B_MSK[[#This Row],[B_]])))</f>
        <v xml:space="preserve">12 </v>
      </c>
      <c r="AS456" s="5" t="str">
        <f ca="1">IF(B_MSK[[#This Row],[B_]]="","",RIGHT(B_MSK[[#This Row],[B_]],LEN(B_MSK[[#This Row],[B_]])-SEARCH(" ",B_MSK[[#This Row],[B_]])))</f>
        <v>SET</v>
      </c>
      <c r="AT456" s="5" t="str">
        <f ca="1">IF(B_MSK[[#This Row],[B_2]]="LSN",12,"")</f>
        <v/>
      </c>
      <c r="AU456" s="5" t="str">
        <f ca="1">IF(B_MSK[[#This Row],[C_1]]="","","PCS")</f>
        <v/>
      </c>
      <c r="AV456" s="5">
        <f ca="1">IF(B_MSK[[#This Row],[A_1]]="","",B_MSK[[#This Row],[A_1]]*IF(B_MSK[[#This Row],[B_1]]="",1,B_MSK[[#This Row],[B_1]])*IF(B_MSK[[#This Row],[C_1]]="",1,B_MSK[[#This Row],[C_1]]))</f>
        <v>144</v>
      </c>
      <c r="AW456" s="5" t="str">
        <f ca="1">IF(B_MSK[[#This Row],[C_2]]="",IF(B_MSK[[#This Row],[B_2]]="",IF(B_MSK[[#This Row],[A_2]]="","",B_MSK[[#This Row],[A_2]]),B_MSK[[#This Row],[B_2]]),B_MSK[[#This Row],[C_2]])</f>
        <v>SET</v>
      </c>
      <c r="AX456" s="2">
        <f ca="1">IF(ISNUMBER(B_MSK[[#This Row],[TANGGAL DATANG]]),B_MSK[[#This Row],[TANGGAL DATANG]],AX455)</f>
        <v>44942</v>
      </c>
      <c r="AY456" s="5" t="e">
        <f ca="1">IF(B_MSK[[#This Row],[DB_ROW]]="","",INDEX([3]!db[JENIS],B_MSK[[#This Row],[DB_ROW]]-1))</f>
        <v>#REF!</v>
      </c>
      <c r="AZ456" s="5">
        <f ca="1">IF(B_MSK[[#This Row],[A_1]]="","",B_MSK[[#This Row],[A_1]])*1</f>
        <v>12</v>
      </c>
      <c r="BA456" s="5" t="str">
        <f ca="1">IF(B_MSK[[#This Row],[//]]="","",INDEX(INDIRECT(DIR&amp;$2:$2),B_MSK[[#This Row],[//]]))</f>
        <v>ARTO MORO</v>
      </c>
      <c r="BB456" s="5" t="str">
        <f ca="1">CONCATENATE(B_MSK[[#This Row],[concat]],B_MSK[[#This Row],[HARGA_X]],B_MSK[[#This Row],[SAT]])</f>
        <v>colorpencilcps24jk13800SET</v>
      </c>
    </row>
    <row r="457" spans="1:54" x14ac:dyDescent="0.25">
      <c r="A457" s="6" t="s">
        <v>128</v>
      </c>
      <c r="B457" s="5" t="str">
        <f ca="1">IF(B_MSK[[#This Row],[N_ID]]="","",INDEX(INDIRECT(DIR&amp;$2:$2),MATCH(B_MSK[[#This Row],[N_ID]],INDIRECT(DIR&amp;"!NOTA[ID_P]"),0)))</f>
        <v/>
      </c>
      <c r="C457" s="5" t="str">
        <f ca="1">IF(B_MSK[[#This Row],[//]]="","",HYPERLINK("["&amp;SUBSTITUTE(DIR,"'","")&amp;"]NOTA!D"&amp;B_MSK[[#This Row],[//]]+2,"&gt;"))</f>
        <v>&gt;</v>
      </c>
      <c r="D457" s="5" t="str">
        <f ca="1">IF(B_MSK[[#This Row],[N_ID]]="","",COUNTIF(INDIRECT(DIR&amp;"!NOTA[ID_H]"),B_MSK[[#This Row],[ID NOTA]]))</f>
        <v/>
      </c>
      <c r="E4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454</v>
      </c>
      <c r="F4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7" s="7" t="str">
        <f ca="1">IF(B_MSK[[#This Row],[stt]]="ada",INDEX([2]!db[NB BM],B_MSK[DB_ROW]-1),"")</f>
        <v>Punch JK 30 XL</v>
      </c>
      <c r="H457" s="7" t="str">
        <f ca="1">IF(B_MSK[[#This Row],[//]]="","",INDEX(INDIRECT(DIR&amp;$2:$2),B_MSK[[#This Row],[//]]))</f>
        <v>ATALI MAKMUR</v>
      </c>
      <c r="I457" s="27" t="str">
        <f ca="1">IF(B_MSK[[#This Row],[//]]="","",INDEX(INDIRECT(DB_PATH&amp;$2:$2),B_MSK[[#This Row],[DB_ROW]]-1))</f>
        <v>10 LSN</v>
      </c>
      <c r="J457" s="5">
        <f ca="1">IF(B_MSK[[#This Row],[//]]="","",IF(INDEX(INDIRECT(DIR&amp;$2:$2),B_MSK[[#This Row],[//]])="","",INDEX(INDIRECT(DIR&amp;$2:$2),B_MSK[[#This Row],[//]])))</f>
        <v>1</v>
      </c>
      <c r="K457" s="5">
        <f ca="1">IF(B_MSK[[#This Row],[//]]="","",IF(INDEX(INDIRECT(DIR&amp;$2:$2),B_MSK[[#This Row],[//]])="","",INDEX(INDIRECT(DIR&amp;$2:$2),B_MSK[[#This Row],[//]])))</f>
        <v>120</v>
      </c>
      <c r="L457" s="5" t="str">
        <f ca="1">IF(B_MSK[[#This Row],[//]]="","",IF(INDEX(INDIRECT(DIR&amp;$2:$2),B_MSK[[#This Row],[//]])="","",INDEX(INDIRECT(DIR&amp;$2:$2),B_MSK[[#This Row],[//]])))</f>
        <v>PCS</v>
      </c>
      <c r="M457" s="13">
        <f ca="1">IF(B_MSK[[#This Row],[//]]="","",INDEX(INDIRECT(DIR&amp;$2:$2),B_MSK[[#This Row],[//]]))</f>
        <v>12950</v>
      </c>
      <c r="N457" s="13">
        <f ca="1">IF(OR(B_MSK[[#This Row],[//]]="",),"",INDEX(INDIRECT(DIR&amp;$2:$2),B_MSK[[#This Row],[//]]))</f>
        <v>1554000</v>
      </c>
      <c r="O457" s="3">
        <f ca="1">IF(B_MSK[[#This Row],[//]]="","",IF(INDEX(INDIRECT(DIR&amp;$2:$2),B_MSK[[#This Row],[//]])=0,"",INDEX(INDIRECT(DIR&amp;$2:$2),B_MSK[[#This Row],[//]])))</f>
        <v>0.125</v>
      </c>
      <c r="P457" s="3">
        <f ca="1">IF(B_MSK[[#This Row],[//]]="","",IF(INDEX(INDIRECT(DIR&amp;$2:$2),B_MSK[[#This Row],[//]])=0,"",INDEX(INDIRECT(DIR&amp;$2:$2),B_MSK[[#This Row],[//]])))</f>
        <v>0.05</v>
      </c>
      <c r="Q457" s="12">
        <f ca="1">IF(B_MSK[[#This Row],[//]]="","",INDEX(INDIRECT(DIR&amp;$2:$2),B_MSK[[#This Row],[//]]))</f>
        <v>1291762.5</v>
      </c>
      <c r="R4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7" s="37">
        <f ca="1">IF(B_MSK[[#This Row],[//]]="","",INDEX(INDIRECT(DIR&amp;$2:$2),B_MSK[[#This Row],[//]]))</f>
        <v>0</v>
      </c>
      <c r="U457" s="38">
        <f ca="1">IF(SUMIF(B_MSK[NAMA BARANG],B_MSK[[#This Row],[NAMA BARANG]],B_MSK[JMLH BRG])=0,"",SUMIF(B_MSK[NAMA BARANG],B_MSK[[#This Row],[NAMA BARANG]],B_MSK[C]))</f>
        <v>2</v>
      </c>
      <c r="V457" s="7" t="str">
        <f ca="1">IF(B_MSK[[#This Row],[//]]="","",INDEX(INDIRECT(DIR&amp;$2:$2),B_MSK[[#This Row],[//]]))</f>
        <v>PUNCH 30XL JK</v>
      </c>
      <c r="W457" s="7" t="str">
        <f ca="1">LOWER(SUBSTITUTE(SUBSTITUTE(SUBSTITUTE(SUBSTITUTE(SUBSTITUTE(SUBSTITUTE(SUBSTITUTE(SUBSTITUTE(SUBSTITUTE(B_MSK[[#This Row],[N.B.nota]]," ",""),"-",""),"(",""),")",""),".",""),",",""),"/",""),"""",""),"+",""))</f>
        <v>punch30xljk</v>
      </c>
      <c r="X457" s="5" t="str">
        <f ca="1">IF(B_MSK[[#This Row],[N.B.nota]]="","",IF(MATCH(B_MSK[[#This Row],[concat]],[2]!db[NB NOTA_C],0)&gt;0,"ada",0))</f>
        <v>ada</v>
      </c>
      <c r="Y457" s="5" t="str">
        <f ca="1">IF(B_MSK[[#This Row],[N.B.nota]]="","",ADDRESS(ROW(B_MSK[QB]),COLUMN(B_MSK[QB]))&amp;":"&amp;ADDRESS(ROW(),COLUMN(B_MSK[QB])))</f>
        <v>$D$4:$D$457</v>
      </c>
      <c r="Z457" s="5">
        <f ca="1">IF(B_MSK[[#This Row],[concat]]="","",MATCH(B_MSK[[#This Row],[concat]],[2]!db[NB NOTA_C],0)+1)</f>
        <v>1883</v>
      </c>
      <c r="AA457" s="5" t="str">
        <f ca="1">IF(B_MSK[[#This Row],[//]]="","",HYPERLINK("[D:\kerja\BANK EXP\BARU\DB.XLSX]DB!e"&amp;B_MSK[[#This Row],[DB_ROW]],"&gt;"))</f>
        <v>&gt;</v>
      </c>
      <c r="AB457" s="30" t="str">
        <f ca="1">MID(B_MSK[[#This Row],[/ STN_1]],FIND(" ",B_MSK[[#This Row],[/ STN_1]])+1,LEN(B_MSK[[#This Row],[/ STN_1]]))</f>
        <v>LSN</v>
      </c>
      <c r="AC457" s="11">
        <f ca="1">IF(B_MSK[[#This Row],[//]]="","",IF(B_MSK[[#This Row],[ JUMLAH ]]="","",IF(B_MSK[[#This Row],[C]]="",B_MSK[[#This Row],[HARGA CTN]]/B_MSK[[#This Row],[JMLH BRG]],B_MSK[[#This Row],[HARGA CTN]]/B_MSK[[#This Row],[A_1]])))</f>
        <v>155400</v>
      </c>
      <c r="AD4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5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12950</v>
      </c>
      <c r="AF45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57" s="15" t="str">
        <f ca="1">IF(B_MSK[[#This Row],[HARGA_2]]="","",IF(MID(B_MSK[[#This Row],[/ STN_2]],FIND(" ",B_MSK[[#This Row],[/ STN_2]])+1,LEN(B_MSK[[#This Row],[/ STN_2]]))="LSN",B_MSK[[#This Row],[HARGA_2]]/12,""))</f>
        <v/>
      </c>
      <c r="AH457" s="7" t="str">
        <f ca="1">IF(B_MSK[[#This Row],[HARGA_3]]="","","/ "&amp;"PCS")</f>
        <v/>
      </c>
      <c r="AI457" s="15">
        <f ca="1">IF(B_MSK[[#This Row],[HARGA_3]]="",IF(B_MSK[[#This Row],[HARGA_2]]="",IF(B_MSK[[#This Row],[HARGA_1]]="","",B_MSK[[#This Row],[HARGA_1]]),B_MSK[[#This Row],[HARGA_2]]),B_MSK[[#This Row],[HARGA_3]])</f>
        <v>12950</v>
      </c>
      <c r="AJ45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7" s="5" t="str">
        <f ca="1">IF(B_MSK[[#This Row],[//]]="","",SUBSTITUTE(SUBSTITUTE(SUBSTITUTE(B_MSK[[#This Row],[QTY/ CTN]]," ","_",2),"(",""),")","")&amp;"_")</f>
        <v>10 LSN_</v>
      </c>
      <c r="AL457" s="5">
        <f ca="1">IF(B_MSK[[#This Row],[A_B]]="","",SEARCH("_",B_MSK[[#This Row],[A_B]]))</f>
        <v>7</v>
      </c>
      <c r="AM457" s="5">
        <f ca="1">IF(B_MSK[[#This Row],[A_B]]="","",LEN(B_MSK[[#This Row],[A_B]]))</f>
        <v>7</v>
      </c>
      <c r="AN457" s="5" t="str">
        <f ca="1">IF(B_MSK[[#This Row],[A_B]]="","",LEFT(B_MSK[[#This Row],[QTY/ CTN]],B_MSK[[#This Row],[A_B_1]]))</f>
        <v>10 LSN</v>
      </c>
      <c r="AO457" s="5" t="str">
        <f ca="1">IF(B_MSK[[#This Row],[A_B]]="","",LEFT(B_MSK[[#This Row],[A_]],SEARCH(" ",B_MSK[[#This Row],[A_]])-1))</f>
        <v>10</v>
      </c>
      <c r="AP457" s="5" t="str">
        <f ca="1">IF(B_MSK[[#This Row],[A_B]]="","",RIGHT(B_MSK[[#This Row],[A_]],LEN(B_MSK[[#This Row],[A_]])-SEARCH(" ",B_MSK[[#This Row],[A_]])))</f>
        <v>LSN</v>
      </c>
      <c r="AQ4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57" s="5" t="str">
        <f ca="1">IF(B_MSK[[#This Row],[B_]]="","",LEFT(B_MSK[[#This Row],[B_]],SEARCH(" ",B_MSK[[#This Row],[B_]])))</f>
        <v xml:space="preserve">12 </v>
      </c>
      <c r="AS457" s="5" t="str">
        <f ca="1">IF(B_MSK[[#This Row],[B_]]="","",RIGHT(B_MSK[[#This Row],[B_]],LEN(B_MSK[[#This Row],[B_]])-SEARCH(" ",B_MSK[[#This Row],[B_]])))</f>
        <v>PCS</v>
      </c>
      <c r="AT457" s="5" t="str">
        <f ca="1">IF(B_MSK[[#This Row],[B_2]]="LSN",12,"")</f>
        <v/>
      </c>
      <c r="AU457" s="5" t="str">
        <f ca="1">IF(B_MSK[[#This Row],[C_1]]="","","PCS")</f>
        <v/>
      </c>
      <c r="AV457" s="5">
        <f ca="1">IF(B_MSK[[#This Row],[A_1]]="","",B_MSK[[#This Row],[A_1]]*IF(B_MSK[[#This Row],[B_1]]="",1,B_MSK[[#This Row],[B_1]])*IF(B_MSK[[#This Row],[C_1]]="",1,B_MSK[[#This Row],[C_1]]))</f>
        <v>120</v>
      </c>
      <c r="AW457" s="5" t="str">
        <f ca="1">IF(B_MSK[[#This Row],[C_2]]="",IF(B_MSK[[#This Row],[B_2]]="",IF(B_MSK[[#This Row],[A_2]]="","",B_MSK[[#This Row],[A_2]]),B_MSK[[#This Row],[B_2]]),B_MSK[[#This Row],[C_2]])</f>
        <v>PCS</v>
      </c>
      <c r="AX457" s="2">
        <f ca="1">IF(ISNUMBER(B_MSK[[#This Row],[TANGGAL DATANG]]),B_MSK[[#This Row],[TANGGAL DATANG]],AX456)</f>
        <v>44942</v>
      </c>
      <c r="AY457" s="5" t="e">
        <f ca="1">IF(B_MSK[[#This Row],[DB_ROW]]="","",INDEX([3]!db[JENIS],B_MSK[[#This Row],[DB_ROW]]-1))</f>
        <v>#REF!</v>
      </c>
      <c r="AZ457" s="5">
        <f ca="1">IF(B_MSK[[#This Row],[A_1]]="","",B_MSK[[#This Row],[A_1]])*1</f>
        <v>10</v>
      </c>
      <c r="BA457" s="5" t="str">
        <f ca="1">IF(B_MSK[[#This Row],[//]]="","",INDEX(INDIRECT(DIR&amp;$2:$2),B_MSK[[#This Row],[//]]))</f>
        <v>ARTO MORO</v>
      </c>
      <c r="BB457" s="5" t="str">
        <f ca="1">CONCATENATE(B_MSK[[#This Row],[concat]],B_MSK[[#This Row],[HARGA_X]],B_MSK[[#This Row],[SAT]])</f>
        <v>punch30xljk12950PCS</v>
      </c>
    </row>
    <row r="458" spans="1:54" x14ac:dyDescent="0.25">
      <c r="A458" s="6" t="s">
        <v>128</v>
      </c>
      <c r="B458" s="5" t="str">
        <f ca="1">IF(B_MSK[[#This Row],[N_ID]]="","",INDEX(INDIRECT(DIR&amp;$2:$2),MATCH(B_MSK[[#This Row],[N_ID]],INDIRECT(DIR&amp;"!NOTA[ID_P]"),0)))</f>
        <v/>
      </c>
      <c r="C458" s="5" t="str">
        <f ca="1">IF(B_MSK[[#This Row],[//]]="","",HYPERLINK("["&amp;SUBSTITUTE(DIR,"'","")&amp;"]NOTA!D"&amp;B_MSK[[#This Row],[//]]+2,"&gt;"))</f>
        <v>&gt;</v>
      </c>
      <c r="D458" s="5" t="str">
        <f ca="1">IF(B_MSK[[#This Row],[N_ID]]="","",COUNTIF(INDIRECT(DIR&amp;"!NOTA[ID_H]"),B_MSK[[#This Row],[ID NOTA]]))</f>
        <v/>
      </c>
      <c r="E45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455</v>
      </c>
      <c r="F4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8" s="7" t="str">
        <f ca="1">IF(B_MSK[[#This Row],[stt]]="ada",INDEX([2]!db[NB BM],B_MSK[DB_ROW]-1),"")</f>
        <v>Gel pen JK GP-265 Q Gel hitam</v>
      </c>
      <c r="H458" s="7" t="str">
        <f ca="1">IF(B_MSK[[#This Row],[//]]="","",INDEX(INDIRECT(DIR&amp;$2:$2),B_MSK[[#This Row],[//]]))</f>
        <v>ATALI MAKMUR</v>
      </c>
      <c r="I458" s="27" t="str">
        <f ca="1">IF(B_MSK[[#This Row],[//]]="","",INDEX(INDIRECT(DB_PATH&amp;$2:$2),B_MSK[[#This Row],[DB_ROW]]-1))</f>
        <v>144 LSN</v>
      </c>
      <c r="J458" s="5">
        <f ca="1">IF(B_MSK[[#This Row],[//]]="","",IF(INDEX(INDIRECT(DIR&amp;$2:$2),B_MSK[[#This Row],[//]])="","",INDEX(INDIRECT(DIR&amp;$2:$2),B_MSK[[#This Row],[//]])))</f>
        <v>1</v>
      </c>
      <c r="K458" s="5">
        <f ca="1">IF(B_MSK[[#This Row],[//]]="","",IF(INDEX(INDIRECT(DIR&amp;$2:$2),B_MSK[[#This Row],[//]])="","",INDEX(INDIRECT(DIR&amp;$2:$2),B_MSK[[#This Row],[//]])))</f>
        <v>144</v>
      </c>
      <c r="L458" s="5" t="str">
        <f ca="1">IF(B_MSK[[#This Row],[//]]="","",IF(INDEX(INDIRECT(DIR&amp;$2:$2),B_MSK[[#This Row],[//]])="","",INDEX(INDIRECT(DIR&amp;$2:$2),B_MSK[[#This Row],[//]])))</f>
        <v>DZ</v>
      </c>
      <c r="M458" s="13">
        <f ca="1">IF(B_MSK[[#This Row],[//]]="","",INDEX(INDIRECT(DIR&amp;$2:$2),B_MSK[[#This Row],[//]]))</f>
        <v>28200</v>
      </c>
      <c r="N458" s="13">
        <f ca="1">IF(OR(B_MSK[[#This Row],[//]]="",),"",INDEX(INDIRECT(DIR&amp;$2:$2),B_MSK[[#This Row],[//]]))</f>
        <v>4060800</v>
      </c>
      <c r="O458" s="3">
        <f ca="1">IF(B_MSK[[#This Row],[//]]="","",IF(INDEX(INDIRECT(DIR&amp;$2:$2),B_MSK[[#This Row],[//]])=0,"",INDEX(INDIRECT(DIR&amp;$2:$2),B_MSK[[#This Row],[//]])))</f>
        <v>0.125</v>
      </c>
      <c r="P458" s="3">
        <f ca="1">IF(B_MSK[[#This Row],[//]]="","",IF(INDEX(INDIRECT(DIR&amp;$2:$2),B_MSK[[#This Row],[//]])=0,"",INDEX(INDIRECT(DIR&amp;$2:$2),B_MSK[[#This Row],[//]])))</f>
        <v>0.05</v>
      </c>
      <c r="Q458" s="12">
        <f ca="1">IF(B_MSK[[#This Row],[//]]="","",INDEX(INDIRECT(DIR&amp;$2:$2),B_MSK[[#This Row],[//]]))</f>
        <v>3375540</v>
      </c>
      <c r="R4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8" s="37">
        <f ca="1">IF(B_MSK[[#This Row],[//]]="","",INDEX(INDIRECT(DIR&amp;$2:$2),B_MSK[[#This Row],[//]]))</f>
        <v>0</v>
      </c>
      <c r="U458" s="38">
        <f ca="1">IF(SUMIF(B_MSK[NAMA BARANG],B_MSK[[#This Row],[NAMA BARANG]],B_MSK[JMLH BRG])=0,"",SUMIF(B_MSK[NAMA BARANG],B_MSK[[#This Row],[NAMA BARANG]],B_MSK[C]))</f>
        <v>1</v>
      </c>
      <c r="V458" s="7" t="str">
        <f ca="1">IF(B_MSK[[#This Row],[//]]="","",INDEX(INDIRECT(DIR&amp;$2:$2),B_MSK[[#This Row],[//]]))</f>
        <v>GEL PEN GP-265 Q GEL BLACK JK</v>
      </c>
      <c r="W458" s="7" t="str">
        <f ca="1">LOWER(SUBSTITUTE(SUBSTITUTE(SUBSTITUTE(SUBSTITUTE(SUBSTITUTE(SUBSTITUTE(SUBSTITUTE(SUBSTITUTE(SUBSTITUTE(B_MSK[[#This Row],[N.B.nota]]," ",""),"-",""),"(",""),")",""),".",""),",",""),"/",""),"""",""),"+",""))</f>
        <v>gelpengp265qgelblackjk</v>
      </c>
      <c r="X458" s="5" t="str">
        <f ca="1">IF(B_MSK[[#This Row],[N.B.nota]]="","",IF(MATCH(B_MSK[[#This Row],[concat]],[2]!db[NB NOTA_C],0)&gt;0,"ada",0))</f>
        <v>ada</v>
      </c>
      <c r="Y458" s="5" t="str">
        <f ca="1">IF(B_MSK[[#This Row],[N.B.nota]]="","",ADDRESS(ROW(B_MSK[QB]),COLUMN(B_MSK[QB]))&amp;":"&amp;ADDRESS(ROW(),COLUMN(B_MSK[QB])))</f>
        <v>$D$4:$D$458</v>
      </c>
      <c r="Z458" s="5">
        <f ca="1">IF(B_MSK[[#This Row],[concat]]="","",MATCH(B_MSK[[#This Row],[concat]],[2]!db[NB NOTA_C],0)+1)</f>
        <v>731</v>
      </c>
      <c r="AA458" s="5" t="str">
        <f ca="1">IF(B_MSK[[#This Row],[//]]="","",HYPERLINK("[D:\kerja\BANK EXP\BARU\DB.XLSX]DB!e"&amp;B_MSK[[#This Row],[DB_ROW]],"&gt;"))</f>
        <v>&gt;</v>
      </c>
      <c r="AB458" s="30" t="str">
        <f ca="1">MID(B_MSK[[#This Row],[/ STN_1]],FIND(" ",B_MSK[[#This Row],[/ STN_1]])+1,LEN(B_MSK[[#This Row],[/ STN_1]]))</f>
        <v>LSN</v>
      </c>
      <c r="AC458" s="11">
        <f ca="1">IF(B_MSK[[#This Row],[//]]="","",IF(B_MSK[[#This Row],[ JUMLAH ]]="","",IF(B_MSK[[#This Row],[C]]="",B_MSK[[#This Row],[HARGA CTN]]/B_MSK[[#This Row],[JMLH BRG]],B_MSK[[#This Row],[HARGA CTN]]/B_MSK[[#This Row],[A_1]])))</f>
        <v>28200</v>
      </c>
      <c r="AD4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5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2350</v>
      </c>
      <c r="AF45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58" s="15" t="str">
        <f ca="1">IF(B_MSK[[#This Row],[HARGA_2]]="","",IF(MID(B_MSK[[#This Row],[/ STN_2]],FIND(" ",B_MSK[[#This Row],[/ STN_2]])+1,LEN(B_MSK[[#This Row],[/ STN_2]]))="LSN",B_MSK[[#This Row],[HARGA_2]]/12,""))</f>
        <v/>
      </c>
      <c r="AH458" s="7" t="str">
        <f ca="1">IF(B_MSK[[#This Row],[HARGA_3]]="","","/ "&amp;"PCS")</f>
        <v/>
      </c>
      <c r="AI458" s="15">
        <f ca="1">IF(B_MSK[[#This Row],[HARGA_3]]="",IF(B_MSK[[#This Row],[HARGA_2]]="",IF(B_MSK[[#This Row],[HARGA_1]]="","",B_MSK[[#This Row],[HARGA_1]]),B_MSK[[#This Row],[HARGA_2]]),B_MSK[[#This Row],[HARGA_3]])</f>
        <v>2350</v>
      </c>
      <c r="AJ45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8" s="5" t="str">
        <f ca="1">IF(B_MSK[[#This Row],[//]]="","",SUBSTITUTE(SUBSTITUTE(SUBSTITUTE(B_MSK[[#This Row],[QTY/ CTN]]," ","_",2),"(",""),")","")&amp;"_")</f>
        <v>144 LSN_</v>
      </c>
      <c r="AL458" s="5">
        <f ca="1">IF(B_MSK[[#This Row],[A_B]]="","",SEARCH("_",B_MSK[[#This Row],[A_B]]))</f>
        <v>8</v>
      </c>
      <c r="AM458" s="5">
        <f ca="1">IF(B_MSK[[#This Row],[A_B]]="","",LEN(B_MSK[[#This Row],[A_B]]))</f>
        <v>8</v>
      </c>
      <c r="AN458" s="5" t="str">
        <f ca="1">IF(B_MSK[[#This Row],[A_B]]="","",LEFT(B_MSK[[#This Row],[QTY/ CTN]],B_MSK[[#This Row],[A_B_1]]))</f>
        <v>144 LSN</v>
      </c>
      <c r="AO458" s="5" t="str">
        <f ca="1">IF(B_MSK[[#This Row],[A_B]]="","",LEFT(B_MSK[[#This Row],[A_]],SEARCH(" ",B_MSK[[#This Row],[A_]])-1))</f>
        <v>144</v>
      </c>
      <c r="AP458" s="5" t="str">
        <f ca="1">IF(B_MSK[[#This Row],[A_B]]="","",RIGHT(B_MSK[[#This Row],[A_]],LEN(B_MSK[[#This Row],[A_]])-SEARCH(" ",B_MSK[[#This Row],[A_]])))</f>
        <v>LSN</v>
      </c>
      <c r="AQ4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58" s="5" t="str">
        <f ca="1">IF(B_MSK[[#This Row],[B_]]="","",LEFT(B_MSK[[#This Row],[B_]],SEARCH(" ",B_MSK[[#This Row],[B_]])))</f>
        <v xml:space="preserve">12 </v>
      </c>
      <c r="AS458" s="5" t="str">
        <f ca="1">IF(B_MSK[[#This Row],[B_]]="","",RIGHT(B_MSK[[#This Row],[B_]],LEN(B_MSK[[#This Row],[B_]])-SEARCH(" ",B_MSK[[#This Row],[B_]])))</f>
        <v>PCS</v>
      </c>
      <c r="AT458" s="5" t="str">
        <f ca="1">IF(B_MSK[[#This Row],[B_2]]="LSN",12,"")</f>
        <v/>
      </c>
      <c r="AU458" s="5" t="str">
        <f ca="1">IF(B_MSK[[#This Row],[C_1]]="","","PCS")</f>
        <v/>
      </c>
      <c r="AV458" s="5">
        <f ca="1">IF(B_MSK[[#This Row],[A_1]]="","",B_MSK[[#This Row],[A_1]]*IF(B_MSK[[#This Row],[B_1]]="",1,B_MSK[[#This Row],[B_1]])*IF(B_MSK[[#This Row],[C_1]]="",1,B_MSK[[#This Row],[C_1]]))</f>
        <v>1728</v>
      </c>
      <c r="AW458" s="5" t="str">
        <f ca="1">IF(B_MSK[[#This Row],[C_2]]="",IF(B_MSK[[#This Row],[B_2]]="",IF(B_MSK[[#This Row],[A_2]]="","",B_MSK[[#This Row],[A_2]]),B_MSK[[#This Row],[B_2]]),B_MSK[[#This Row],[C_2]])</f>
        <v>PCS</v>
      </c>
      <c r="AX458" s="2">
        <f ca="1">IF(ISNUMBER(B_MSK[[#This Row],[TANGGAL DATANG]]),B_MSK[[#This Row],[TANGGAL DATANG]],AX457)</f>
        <v>44942</v>
      </c>
      <c r="AY458" s="5" t="e">
        <f ca="1">IF(B_MSK[[#This Row],[DB_ROW]]="","",INDEX([3]!db[JENIS],B_MSK[[#This Row],[DB_ROW]]-1))</f>
        <v>#REF!</v>
      </c>
      <c r="AZ458" s="5">
        <f ca="1">IF(B_MSK[[#This Row],[A_1]]="","",B_MSK[[#This Row],[A_1]])*1</f>
        <v>144</v>
      </c>
      <c r="BA458" s="5" t="str">
        <f ca="1">IF(B_MSK[[#This Row],[//]]="","",INDEX(INDIRECT(DIR&amp;$2:$2),B_MSK[[#This Row],[//]]))</f>
        <v>ARTO MORO</v>
      </c>
      <c r="BB458" s="5" t="str">
        <f ca="1">CONCATENATE(B_MSK[[#This Row],[concat]],B_MSK[[#This Row],[HARGA_X]],B_MSK[[#This Row],[SAT]])</f>
        <v>gelpengp265qgelblackjk2350DZ</v>
      </c>
    </row>
    <row r="459" spans="1:54" x14ac:dyDescent="0.25">
      <c r="A459" s="6" t="s">
        <v>128</v>
      </c>
      <c r="B459" s="5" t="str">
        <f ca="1">IF(B_MSK[[#This Row],[N_ID]]="","",INDEX(INDIRECT(DIR&amp;$2:$2),MATCH(B_MSK[[#This Row],[N_ID]],INDIRECT(DIR&amp;"!NOTA[ID_P]"),0)))</f>
        <v/>
      </c>
      <c r="C459" s="5" t="str">
        <f ca="1">IF(B_MSK[[#This Row],[//]]="","",HYPERLINK("["&amp;SUBSTITUTE(DIR,"'","")&amp;"]NOTA!D"&amp;B_MSK[[#This Row],[//]]+2,"&gt;"))</f>
        <v>&gt;</v>
      </c>
      <c r="D459" s="5" t="str">
        <f ca="1">IF(B_MSK[[#This Row],[N_ID]]="","",COUNTIF(INDIRECT(DIR&amp;"!NOTA[ID_H]"),B_MSK[[#This Row],[ID NOTA]]))</f>
        <v/>
      </c>
      <c r="E4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456</v>
      </c>
      <c r="F4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9" s="7" t="str">
        <f ca="1">IF(B_MSK[[#This Row],[stt]]="ada",INDEX([2]!db[NB BM],B_MSK[DB_ROW]-1),"")</f>
        <v>Lem stick JK GS-09</v>
      </c>
      <c r="H459" s="7" t="str">
        <f ca="1">IF(B_MSK[[#This Row],[//]]="","",INDEX(INDIRECT(DIR&amp;$2:$2),B_MSK[[#This Row],[//]]))</f>
        <v>ATALI MAKMUR</v>
      </c>
      <c r="I459" s="27" t="str">
        <f ca="1">IF(B_MSK[[#This Row],[//]]="","",INDEX(INDIRECT(DB_PATH&amp;$2:$2),B_MSK[[#This Row],[DB_ROW]]-1))</f>
        <v>64 LSN</v>
      </c>
      <c r="J459" s="5">
        <f ca="1">IF(B_MSK[[#This Row],[//]]="","",IF(INDEX(INDIRECT(DIR&amp;$2:$2),B_MSK[[#This Row],[//]])="","",INDEX(INDIRECT(DIR&amp;$2:$2),B_MSK[[#This Row],[//]])))</f>
        <v>1</v>
      </c>
      <c r="K459" s="5">
        <f ca="1">IF(B_MSK[[#This Row],[//]]="","",IF(INDEX(INDIRECT(DIR&amp;$2:$2),B_MSK[[#This Row],[//]])="","",INDEX(INDIRECT(DIR&amp;$2:$2),B_MSK[[#This Row],[//]])))</f>
        <v>768</v>
      </c>
      <c r="L459" s="5" t="str">
        <f ca="1">IF(B_MSK[[#This Row],[//]]="","",IF(INDEX(INDIRECT(DIR&amp;$2:$2),B_MSK[[#This Row],[//]])="","",INDEX(INDIRECT(DIR&amp;$2:$2),B_MSK[[#This Row],[//]])))</f>
        <v>PCS</v>
      </c>
      <c r="M459" s="13">
        <f ca="1">IF(B_MSK[[#This Row],[//]]="","",INDEX(INDIRECT(DIR&amp;$2:$2),B_MSK[[#This Row],[//]]))</f>
        <v>2100</v>
      </c>
      <c r="N459" s="13">
        <f ca="1">IF(OR(B_MSK[[#This Row],[//]]="",),"",INDEX(INDIRECT(DIR&amp;$2:$2),B_MSK[[#This Row],[//]]))</f>
        <v>1612800</v>
      </c>
      <c r="O459" s="3">
        <f ca="1">IF(B_MSK[[#This Row],[//]]="","",IF(INDEX(INDIRECT(DIR&amp;$2:$2),B_MSK[[#This Row],[//]])=0,"",INDEX(INDIRECT(DIR&amp;$2:$2),B_MSK[[#This Row],[//]])))</f>
        <v>0.125</v>
      </c>
      <c r="P459" s="3">
        <f ca="1">IF(B_MSK[[#This Row],[//]]="","",IF(INDEX(INDIRECT(DIR&amp;$2:$2),B_MSK[[#This Row],[//]])=0,"",INDEX(INDIRECT(DIR&amp;$2:$2),B_MSK[[#This Row],[//]])))</f>
        <v>0.05</v>
      </c>
      <c r="Q459" s="12">
        <f ca="1">IF(B_MSK[[#This Row],[//]]="","",INDEX(INDIRECT(DIR&amp;$2:$2),B_MSK[[#This Row],[//]]))</f>
        <v>1340640</v>
      </c>
      <c r="R45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5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59" s="37">
        <f ca="1">IF(B_MSK[[#This Row],[//]]="","",INDEX(INDIRECT(DIR&amp;$2:$2),B_MSK[[#This Row],[//]]))</f>
        <v>0</v>
      </c>
      <c r="U459" s="38">
        <f ca="1">IF(SUMIF(B_MSK[NAMA BARANG],B_MSK[[#This Row],[NAMA BARANG]],B_MSK[JMLH BRG])=0,"",SUMIF(B_MSK[NAMA BARANG],B_MSK[[#This Row],[NAMA BARANG]],B_MSK[C]))</f>
        <v>3</v>
      </c>
      <c r="V459" s="7" t="str">
        <f ca="1">IF(B_MSK[[#This Row],[//]]="","",INDEX(INDIRECT(DIR&amp;$2:$2),B_MSK[[#This Row],[//]]))</f>
        <v>GLUE STICK GS-09 8 GRAM JK</v>
      </c>
      <c r="W459" s="7" t="str">
        <f ca="1">LOWER(SUBSTITUTE(SUBSTITUTE(SUBSTITUTE(SUBSTITUTE(SUBSTITUTE(SUBSTITUTE(SUBSTITUTE(SUBSTITUTE(SUBSTITUTE(B_MSK[[#This Row],[N.B.nota]]," ",""),"-",""),"(",""),")",""),".",""),",",""),"/",""),"""",""),"+",""))</f>
        <v>gluestickgs098gramjk</v>
      </c>
      <c r="X459" s="5" t="str">
        <f ca="1">IF(B_MSK[[#This Row],[N.B.nota]]="","",IF(MATCH(B_MSK[[#This Row],[concat]],[2]!db[NB NOTA_C],0)&gt;0,"ada",0))</f>
        <v>ada</v>
      </c>
      <c r="Y459" s="5" t="str">
        <f ca="1">IF(B_MSK[[#This Row],[N.B.nota]]="","",ADDRESS(ROW(B_MSK[QB]),COLUMN(B_MSK[QB]))&amp;":"&amp;ADDRESS(ROW(),COLUMN(B_MSK[QB])))</f>
        <v>$D$4:$D$459</v>
      </c>
      <c r="Z459" s="5">
        <f ca="1">IF(B_MSK[[#This Row],[concat]]="","",MATCH(B_MSK[[#This Row],[concat]],[2]!db[NB NOTA_C],0)+1)</f>
        <v>927</v>
      </c>
      <c r="AA459" s="5" t="str">
        <f ca="1">IF(B_MSK[[#This Row],[//]]="","",HYPERLINK("[D:\kerja\BANK EXP\BARU\DB.XLSX]DB!e"&amp;B_MSK[[#This Row],[DB_ROW]],"&gt;"))</f>
        <v>&gt;</v>
      </c>
      <c r="AB459" s="30" t="str">
        <f ca="1">MID(B_MSK[[#This Row],[/ STN_1]],FIND(" ",B_MSK[[#This Row],[/ STN_1]])+1,LEN(B_MSK[[#This Row],[/ STN_1]]))</f>
        <v>LSN</v>
      </c>
      <c r="AC459" s="11">
        <f ca="1">IF(B_MSK[[#This Row],[//]]="","",IF(B_MSK[[#This Row],[ JUMLAH ]]="","",IF(B_MSK[[#This Row],[C]]="",B_MSK[[#This Row],[HARGA CTN]]/B_MSK[[#This Row],[JMLH BRG]],B_MSK[[#This Row],[HARGA CTN]]/B_MSK[[#This Row],[A_1]])))</f>
        <v>25200</v>
      </c>
      <c r="AD4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5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2100</v>
      </c>
      <c r="AF45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59" s="15" t="str">
        <f ca="1">IF(B_MSK[[#This Row],[HARGA_2]]="","",IF(MID(B_MSK[[#This Row],[/ STN_2]],FIND(" ",B_MSK[[#This Row],[/ STN_2]])+1,LEN(B_MSK[[#This Row],[/ STN_2]]))="LSN",B_MSK[[#This Row],[HARGA_2]]/12,""))</f>
        <v/>
      </c>
      <c r="AH459" s="7" t="str">
        <f ca="1">IF(B_MSK[[#This Row],[HARGA_3]]="","","/ "&amp;"PCS")</f>
        <v/>
      </c>
      <c r="AI459" s="15">
        <f ca="1">IF(B_MSK[[#This Row],[HARGA_3]]="",IF(B_MSK[[#This Row],[HARGA_2]]="",IF(B_MSK[[#This Row],[HARGA_1]]="","",B_MSK[[#This Row],[HARGA_1]]),B_MSK[[#This Row],[HARGA_2]]),B_MSK[[#This Row],[HARGA_3]])</f>
        <v>2100</v>
      </c>
      <c r="AJ45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9" s="5" t="str">
        <f ca="1">IF(B_MSK[[#This Row],[//]]="","",SUBSTITUTE(SUBSTITUTE(SUBSTITUTE(B_MSK[[#This Row],[QTY/ CTN]]," ","_",2),"(",""),")","")&amp;"_")</f>
        <v>64 LSN_</v>
      </c>
      <c r="AL459" s="5">
        <f ca="1">IF(B_MSK[[#This Row],[A_B]]="","",SEARCH("_",B_MSK[[#This Row],[A_B]]))</f>
        <v>7</v>
      </c>
      <c r="AM459" s="5">
        <f ca="1">IF(B_MSK[[#This Row],[A_B]]="","",LEN(B_MSK[[#This Row],[A_B]]))</f>
        <v>7</v>
      </c>
      <c r="AN459" s="5" t="str">
        <f ca="1">IF(B_MSK[[#This Row],[A_B]]="","",LEFT(B_MSK[[#This Row],[QTY/ CTN]],B_MSK[[#This Row],[A_B_1]]))</f>
        <v>64 LSN</v>
      </c>
      <c r="AO459" s="5" t="str">
        <f ca="1">IF(B_MSK[[#This Row],[A_B]]="","",LEFT(B_MSK[[#This Row],[A_]],SEARCH(" ",B_MSK[[#This Row],[A_]])-1))</f>
        <v>64</v>
      </c>
      <c r="AP459" s="5" t="str">
        <f ca="1">IF(B_MSK[[#This Row],[A_B]]="","",RIGHT(B_MSK[[#This Row],[A_]],LEN(B_MSK[[#This Row],[A_]])-SEARCH(" ",B_MSK[[#This Row],[A_]])))</f>
        <v>LSN</v>
      </c>
      <c r="AQ4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59" s="5" t="str">
        <f ca="1">IF(B_MSK[[#This Row],[B_]]="","",LEFT(B_MSK[[#This Row],[B_]],SEARCH(" ",B_MSK[[#This Row],[B_]])))</f>
        <v xml:space="preserve">12 </v>
      </c>
      <c r="AS459" s="5" t="str">
        <f ca="1">IF(B_MSK[[#This Row],[B_]]="","",RIGHT(B_MSK[[#This Row],[B_]],LEN(B_MSK[[#This Row],[B_]])-SEARCH(" ",B_MSK[[#This Row],[B_]])))</f>
        <v>PCS</v>
      </c>
      <c r="AT459" s="5" t="str">
        <f ca="1">IF(B_MSK[[#This Row],[B_2]]="LSN",12,"")</f>
        <v/>
      </c>
      <c r="AU459" s="5" t="str">
        <f ca="1">IF(B_MSK[[#This Row],[C_1]]="","","PCS")</f>
        <v/>
      </c>
      <c r="AV459" s="5">
        <f ca="1">IF(B_MSK[[#This Row],[A_1]]="","",B_MSK[[#This Row],[A_1]]*IF(B_MSK[[#This Row],[B_1]]="",1,B_MSK[[#This Row],[B_1]])*IF(B_MSK[[#This Row],[C_1]]="",1,B_MSK[[#This Row],[C_1]]))</f>
        <v>768</v>
      </c>
      <c r="AW459" s="5" t="str">
        <f ca="1">IF(B_MSK[[#This Row],[C_2]]="",IF(B_MSK[[#This Row],[B_2]]="",IF(B_MSK[[#This Row],[A_2]]="","",B_MSK[[#This Row],[A_2]]),B_MSK[[#This Row],[B_2]]),B_MSK[[#This Row],[C_2]])</f>
        <v>PCS</v>
      </c>
      <c r="AX459" s="2">
        <f ca="1">IF(ISNUMBER(B_MSK[[#This Row],[TANGGAL DATANG]]),B_MSK[[#This Row],[TANGGAL DATANG]],AX458)</f>
        <v>44942</v>
      </c>
      <c r="AY459" s="5" t="e">
        <f ca="1">IF(B_MSK[[#This Row],[DB_ROW]]="","",INDEX([3]!db[JENIS],B_MSK[[#This Row],[DB_ROW]]-1))</f>
        <v>#REF!</v>
      </c>
      <c r="AZ459" s="5">
        <f ca="1">IF(B_MSK[[#This Row],[A_1]]="","",B_MSK[[#This Row],[A_1]])*1</f>
        <v>64</v>
      </c>
      <c r="BA459" s="5" t="str">
        <f ca="1">IF(B_MSK[[#This Row],[//]]="","",INDEX(INDIRECT(DIR&amp;$2:$2),B_MSK[[#This Row],[//]]))</f>
        <v>ARTO MORO</v>
      </c>
      <c r="BB459" s="5" t="str">
        <f ca="1">CONCATENATE(B_MSK[[#This Row],[concat]],B_MSK[[#This Row],[HARGA_X]],B_MSK[[#This Row],[SAT]])</f>
        <v>gluestickgs098gramjk2100PCS</v>
      </c>
    </row>
    <row r="460" spans="1:54" x14ac:dyDescent="0.25">
      <c r="A460" s="6" t="s">
        <v>128</v>
      </c>
      <c r="B460" s="5" t="str">
        <f ca="1">IF(B_MSK[[#This Row],[N_ID]]="","",INDEX(INDIRECT(DIR&amp;$2:$2),MATCH(B_MSK[[#This Row],[N_ID]],INDIRECT(DIR&amp;"!NOTA[ID_P]"),0)))</f>
        <v/>
      </c>
      <c r="C460" s="5" t="str">
        <f ca="1">IF(B_MSK[[#This Row],[//]]="","",HYPERLINK("["&amp;SUBSTITUTE(DIR,"'","")&amp;"]NOTA!D"&amp;B_MSK[[#This Row],[//]]+2,"&gt;"))</f>
        <v/>
      </c>
      <c r="D460" s="5" t="str">
        <f ca="1">IF(B_MSK[[#This Row],[N_ID]]="","",COUNTIF(INDIRECT(DIR&amp;"!NOTA[ID_H]"),B_MSK[[#This Row],[ID NOTA]]))</f>
        <v/>
      </c>
      <c r="E4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0" s="7" t="str">
        <f ca="1">IF(B_MSK[[#This Row],[stt]]="ada",INDEX([2]!db[NB BM],B_MSK[DB_ROW]-1),"")</f>
        <v/>
      </c>
      <c r="H460" s="7" t="str">
        <f ca="1">IF(B_MSK[[#This Row],[//]]="","",INDEX(INDIRECT(DIR&amp;$2:$2),B_MSK[[#This Row],[//]]))</f>
        <v/>
      </c>
      <c r="I460" s="27" t="str">
        <f ca="1">IF(B_MSK[[#This Row],[//]]="","",INDEX(INDIRECT(DB_PATH&amp;$2:$2),B_MSK[[#This Row],[DB_ROW]]-1))</f>
        <v/>
      </c>
      <c r="J460" s="5" t="str">
        <f ca="1">IF(B_MSK[[#This Row],[//]]="","",IF(INDEX(INDIRECT(DIR&amp;$2:$2),B_MSK[[#This Row],[//]])="","",INDEX(INDIRECT(DIR&amp;$2:$2),B_MSK[[#This Row],[//]])))</f>
        <v/>
      </c>
      <c r="K460" s="5" t="str">
        <f ca="1">IF(B_MSK[[#This Row],[//]]="","",IF(INDEX(INDIRECT(DIR&amp;$2:$2),B_MSK[[#This Row],[//]])="","",INDEX(INDIRECT(DIR&amp;$2:$2),B_MSK[[#This Row],[//]])))</f>
        <v/>
      </c>
      <c r="L460" s="5" t="str">
        <f ca="1">IF(B_MSK[[#This Row],[//]]="","",IF(INDEX(INDIRECT(DIR&amp;$2:$2),B_MSK[[#This Row],[//]])="","",INDEX(INDIRECT(DIR&amp;$2:$2),B_MSK[[#This Row],[//]])))</f>
        <v/>
      </c>
      <c r="M460" s="13" t="str">
        <f ca="1">IF(B_MSK[[#This Row],[//]]="","",INDEX(INDIRECT(DIR&amp;$2:$2),B_MSK[[#This Row],[//]]))</f>
        <v/>
      </c>
      <c r="N460" s="13" t="str">
        <f ca="1">IF(OR(B_MSK[[#This Row],[//]]="",),"",INDEX(INDIRECT(DIR&amp;$2:$2),B_MSK[[#This Row],[//]]))</f>
        <v/>
      </c>
      <c r="O460" s="3" t="str">
        <f ca="1">IF(B_MSK[[#This Row],[//]]="","",IF(INDEX(INDIRECT(DIR&amp;$2:$2),B_MSK[[#This Row],[//]])=0,"",INDEX(INDIRECT(DIR&amp;$2:$2),B_MSK[[#This Row],[//]])))</f>
        <v/>
      </c>
      <c r="P460" s="3" t="str">
        <f ca="1">IF(B_MSK[[#This Row],[//]]="","",IF(INDEX(INDIRECT(DIR&amp;$2:$2),B_MSK[[#This Row],[//]])=0,"",INDEX(INDIRECT(DIR&amp;$2:$2),B_MSK[[#This Row],[//]])))</f>
        <v/>
      </c>
      <c r="Q460" s="12" t="str">
        <f ca="1">IF(B_MSK[[#This Row],[//]]="","",INDEX(INDIRECT(DIR&amp;$2:$2),B_MSK[[#This Row],[//]]))</f>
        <v/>
      </c>
      <c r="R4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0" s="37" t="str">
        <f ca="1">IF(B_MSK[[#This Row],[//]]="","",INDEX(INDIRECT(DIR&amp;$2:$2),B_MSK[[#This Row],[//]]))</f>
        <v/>
      </c>
      <c r="U460" s="38" t="str">
        <f ca="1">IF(SUMIF(B_MSK[NAMA BARANG],B_MSK[[#This Row],[NAMA BARANG]],B_MSK[JMLH BRG])=0,"",SUMIF(B_MSK[NAMA BARANG],B_MSK[[#This Row],[NAMA BARANG]],B_MSK[C]))</f>
        <v/>
      </c>
      <c r="V460" s="7" t="str">
        <f ca="1">IF(B_MSK[[#This Row],[//]]="","",INDEX(INDIRECT(DIR&amp;$2:$2),B_MSK[[#This Row],[//]]))</f>
        <v/>
      </c>
      <c r="W4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0" s="5" t="str">
        <f ca="1">IF(B_MSK[[#This Row],[N.B.nota]]="","",IF(MATCH(B_MSK[[#This Row],[concat]],[2]!db[NB NOTA_C],0)&gt;0,"ada",0))</f>
        <v/>
      </c>
      <c r="Y460" s="5" t="str">
        <f ca="1">IF(B_MSK[[#This Row],[N.B.nota]]="","",ADDRESS(ROW(B_MSK[QB]),COLUMN(B_MSK[QB]))&amp;":"&amp;ADDRESS(ROW(),COLUMN(B_MSK[QB])))</f>
        <v/>
      </c>
      <c r="Z460" s="5" t="str">
        <f ca="1">IF(B_MSK[[#This Row],[concat]]="","",MATCH(B_MSK[[#This Row],[concat]],[2]!db[NB NOTA_C],0)+1)</f>
        <v/>
      </c>
      <c r="AA460" s="5" t="str">
        <f ca="1">IF(B_MSK[[#This Row],[//]]="","",HYPERLINK("[D:\kerja\BANK EXP\BARU\DB.XLSX]DB!e"&amp;B_MSK[[#This Row],[DB_ROW]],"&gt;"))</f>
        <v/>
      </c>
      <c r="AB460" s="30" t="e">
        <f ca="1">MID(B_MSK[[#This Row],[/ STN_1]],FIND(" ",B_MSK[[#This Row],[/ STN_1]])+1,LEN(B_MSK[[#This Row],[/ STN_1]]))</f>
        <v>#VALUE!</v>
      </c>
      <c r="AC4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0" s="15" t="str">
        <f ca="1">IF(B_MSK[[#This Row],[HARGA_2]]="","",IF(MID(B_MSK[[#This Row],[/ STN_2]],FIND(" ",B_MSK[[#This Row],[/ STN_2]])+1,LEN(B_MSK[[#This Row],[/ STN_2]]))="LSN",B_MSK[[#This Row],[HARGA_2]]/12,""))</f>
        <v/>
      </c>
      <c r="AH460" s="7" t="str">
        <f ca="1">IF(B_MSK[[#This Row],[HARGA_3]]="","","/ "&amp;"PCS")</f>
        <v/>
      </c>
      <c r="AI460" s="15" t="str">
        <f ca="1">IF(B_MSK[[#This Row],[HARGA_3]]="",IF(B_MSK[[#This Row],[HARGA_2]]="",IF(B_MSK[[#This Row],[HARGA_1]]="","",B_MSK[[#This Row],[HARGA_1]]),B_MSK[[#This Row],[HARGA_2]]),B_MSK[[#This Row],[HARGA_3]])</f>
        <v/>
      </c>
      <c r="AJ460" s="15" t="str">
        <f ca="1">IF(B_MSK[[#This Row],[/ STN_3]]="",IF(B_MSK[[#This Row],[/ STN_2]]="",IF(B_MSK[[#This Row],[/ STN_1]]="","",B_MSK[[#This Row],[/ STN_1]]),B_MSK[[#This Row],[/ STN_2]]),B_MSK[[#This Row],[/ STN_3]])</f>
        <v/>
      </c>
      <c r="AK460" s="5" t="str">
        <f ca="1">IF(B_MSK[[#This Row],[//]]="","",SUBSTITUTE(SUBSTITUTE(SUBSTITUTE(B_MSK[[#This Row],[QTY/ CTN]]," ","_",2),"(",""),")","")&amp;"_")</f>
        <v/>
      </c>
      <c r="AL460" s="5" t="str">
        <f ca="1">IF(B_MSK[[#This Row],[A_B]]="","",SEARCH("_",B_MSK[[#This Row],[A_B]]))</f>
        <v/>
      </c>
      <c r="AM460" s="5" t="str">
        <f ca="1">IF(B_MSK[[#This Row],[A_B]]="","",LEN(B_MSK[[#This Row],[A_B]]))</f>
        <v/>
      </c>
      <c r="AN460" s="5" t="str">
        <f ca="1">IF(B_MSK[[#This Row],[A_B]]="","",LEFT(B_MSK[[#This Row],[QTY/ CTN]],B_MSK[[#This Row],[A_B_1]]))</f>
        <v/>
      </c>
      <c r="AO460" s="5" t="str">
        <f ca="1">IF(B_MSK[[#This Row],[A_B]]="","",LEFT(B_MSK[[#This Row],[A_]],SEARCH(" ",B_MSK[[#This Row],[A_]])-1))</f>
        <v/>
      </c>
      <c r="AP460" s="5" t="str">
        <f ca="1">IF(B_MSK[[#This Row],[A_B]]="","",RIGHT(B_MSK[[#This Row],[A_]],LEN(B_MSK[[#This Row],[A_]])-SEARCH(" ",B_MSK[[#This Row],[A_]])))</f>
        <v/>
      </c>
      <c r="AQ4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0" s="5" t="str">
        <f ca="1">IF(B_MSK[[#This Row],[B_]]="","",LEFT(B_MSK[[#This Row],[B_]],SEARCH(" ",B_MSK[[#This Row],[B_]])))</f>
        <v/>
      </c>
      <c r="AS460" s="5" t="str">
        <f ca="1">IF(B_MSK[[#This Row],[B_]]="","",RIGHT(B_MSK[[#This Row],[B_]],LEN(B_MSK[[#This Row],[B_]])-SEARCH(" ",B_MSK[[#This Row],[B_]])))</f>
        <v/>
      </c>
      <c r="AT460" s="5" t="str">
        <f ca="1">IF(B_MSK[[#This Row],[B_2]]="LSN",12,"")</f>
        <v/>
      </c>
      <c r="AU460" s="5" t="str">
        <f ca="1">IF(B_MSK[[#This Row],[C_1]]="","","PCS")</f>
        <v/>
      </c>
      <c r="AV460" s="5" t="str">
        <f ca="1">IF(B_MSK[[#This Row],[A_1]]="","",B_MSK[[#This Row],[A_1]]*IF(B_MSK[[#This Row],[B_1]]="",1,B_MSK[[#This Row],[B_1]])*IF(B_MSK[[#This Row],[C_1]]="",1,B_MSK[[#This Row],[C_1]]))</f>
        <v/>
      </c>
      <c r="AW460" s="5" t="str">
        <f ca="1">IF(B_MSK[[#This Row],[C_2]]="",IF(B_MSK[[#This Row],[B_2]]="",IF(B_MSK[[#This Row],[A_2]]="","",B_MSK[[#This Row],[A_2]]),B_MSK[[#This Row],[B_2]]),B_MSK[[#This Row],[C_2]])</f>
        <v/>
      </c>
      <c r="AX460" s="2">
        <f ca="1">IF(ISNUMBER(B_MSK[[#This Row],[TANGGAL DATANG]]),B_MSK[[#This Row],[TANGGAL DATANG]],AX459)</f>
        <v>44942</v>
      </c>
      <c r="AY460" s="5" t="str">
        <f ca="1">IF(B_MSK[[#This Row],[DB_ROW]]="","",INDEX([3]!db[JENIS],B_MSK[[#This Row],[DB_ROW]]-1))</f>
        <v/>
      </c>
      <c r="AZ460" s="5" t="e">
        <f ca="1">IF(B_MSK[[#This Row],[A_1]]="","",B_MSK[[#This Row],[A_1]])*1</f>
        <v>#VALUE!</v>
      </c>
      <c r="BA460" s="5" t="str">
        <f ca="1">IF(B_MSK[[#This Row],[//]]="","",INDEX(INDIRECT(DIR&amp;$2:$2),B_MSK[[#This Row],[//]]))</f>
        <v/>
      </c>
      <c r="BB460" s="5" t="str">
        <f ca="1">CONCATENATE(B_MSK[[#This Row],[concat]],B_MSK[[#This Row],[HARGA_X]],B_MSK[[#This Row],[SAT]])</f>
        <v/>
      </c>
    </row>
    <row r="461" spans="1:54" x14ac:dyDescent="0.25">
      <c r="A461" s="6" t="s">
        <v>297</v>
      </c>
      <c r="B461" s="5">
        <f ca="1">IF(B_MSK[[#This Row],[N_ID]]="","",INDEX(INDIRECT(DIR&amp;$2:$2),MATCH(B_MSK[[#This Row],[N_ID]],INDIRECT(DIR&amp;"!NOTA[ID_P]"),0)))</f>
        <v>85</v>
      </c>
      <c r="C461" s="5" t="str">
        <f ca="1">IF(B_MSK[[#This Row],[//]]="","",HYPERLINK("["&amp;SUBSTITUTE(DIR,"'","")&amp;"]NOTA!D"&amp;B_MSK[[#This Row],[//]]+2,"&gt;"))</f>
        <v>&gt;</v>
      </c>
      <c r="D461" s="5">
        <f ca="1">IF(B_MSK[[#This Row],[N_ID]]="","",COUNTIF(INDIRECT(DIR&amp;"!NOTA[ID_H]"),B_MSK[[#This Row],[ID NOTA]]))</f>
        <v>3</v>
      </c>
      <c r="E46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458</v>
      </c>
      <c r="F4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1" s="7" t="str">
        <f ca="1">IF(B_MSK[[#This Row],[stt]]="ada",INDEX([2]!db[NB BM],B_MSK[DB_ROW]-1),"")</f>
        <v>Crayon putar JK TWCR-12 S</v>
      </c>
      <c r="H461" s="7" t="str">
        <f ca="1">IF(B_MSK[[#This Row],[//]]="","",INDEX(INDIRECT(DIR&amp;$2:$2),B_MSK[[#This Row],[//]]))</f>
        <v>ATALI MAKMUR</v>
      </c>
      <c r="I461" s="27" t="str">
        <f ca="1">IF(B_MSK[[#This Row],[//]]="","",INDEX(INDIRECT(DB_PATH&amp;$2:$2),B_MSK[[#This Row],[DB_ROW]]-1))</f>
        <v>12 LSN</v>
      </c>
      <c r="J461" s="5">
        <f ca="1">IF(B_MSK[[#This Row],[//]]="","",IF(INDEX(INDIRECT(DIR&amp;$2:$2),B_MSK[[#This Row],[//]])="","",INDEX(INDIRECT(DIR&amp;$2:$2),B_MSK[[#This Row],[//]])))</f>
        <v>1</v>
      </c>
      <c r="K461" s="5">
        <f ca="1">IF(B_MSK[[#This Row],[//]]="","",IF(INDEX(INDIRECT(DIR&amp;$2:$2),B_MSK[[#This Row],[//]])="","",INDEX(INDIRECT(DIR&amp;$2:$2),B_MSK[[#This Row],[//]])))</f>
        <v>144</v>
      </c>
      <c r="L461" s="5" t="str">
        <f ca="1">IF(B_MSK[[#This Row],[//]]="","",IF(INDEX(INDIRECT(DIR&amp;$2:$2),B_MSK[[#This Row],[//]])="","",INDEX(INDIRECT(DIR&amp;$2:$2),B_MSK[[#This Row],[//]])))</f>
        <v>SET</v>
      </c>
      <c r="M461" s="13">
        <f ca="1">IF(B_MSK[[#This Row],[//]]="","",INDEX(INDIRECT(DIR&amp;$2:$2),B_MSK[[#This Row],[//]]))</f>
        <v>23900</v>
      </c>
      <c r="N461" s="13">
        <f ca="1">IF(OR(B_MSK[[#This Row],[//]]="",),"",INDEX(INDIRECT(DIR&amp;$2:$2),B_MSK[[#This Row],[//]]))</f>
        <v>3441600</v>
      </c>
      <c r="O461" s="3">
        <f ca="1">IF(B_MSK[[#This Row],[//]]="","",IF(INDEX(INDIRECT(DIR&amp;$2:$2),B_MSK[[#This Row],[//]])=0,"",INDEX(INDIRECT(DIR&amp;$2:$2),B_MSK[[#This Row],[//]])))</f>
        <v>0.125</v>
      </c>
      <c r="P461" s="3">
        <f ca="1">IF(B_MSK[[#This Row],[//]]="","",IF(INDEX(INDIRECT(DIR&amp;$2:$2),B_MSK[[#This Row],[//]])=0,"",INDEX(INDIRECT(DIR&amp;$2:$2),B_MSK[[#This Row],[//]])))</f>
        <v>0.05</v>
      </c>
      <c r="Q461" s="12">
        <f ca="1">IF(B_MSK[[#This Row],[//]]="","",INDEX(INDIRECT(DIR&amp;$2:$2),B_MSK[[#This Row],[//]]))</f>
        <v>2860830</v>
      </c>
      <c r="R4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1" s="37">
        <f ca="1">IF(B_MSK[[#This Row],[//]]="","",INDEX(INDIRECT(DIR&amp;$2:$2),B_MSK[[#This Row],[//]]))</f>
        <v>0</v>
      </c>
      <c r="U461" s="38">
        <f ca="1">IF(SUMIF(B_MSK[NAMA BARANG],B_MSK[[#This Row],[NAMA BARANG]],B_MSK[JMLH BRG])=0,"",SUMIF(B_MSK[NAMA BARANG],B_MSK[[#This Row],[NAMA BARANG]],B_MSK[C]))</f>
        <v>8</v>
      </c>
      <c r="V461" s="7" t="str">
        <f ca="1">IF(B_MSK[[#This Row],[//]]="","",INDEX(INDIRECT(DIR&amp;$2:$2),B_MSK[[#This Row],[//]]))</f>
        <v>CRAYON PUTAR TWCR-12S JK</v>
      </c>
      <c r="W461" s="7" t="str">
        <f ca="1">LOWER(SUBSTITUTE(SUBSTITUTE(SUBSTITUTE(SUBSTITUTE(SUBSTITUTE(SUBSTITUTE(SUBSTITUTE(SUBSTITUTE(SUBSTITUTE(B_MSK[[#This Row],[N.B.nota]]," ",""),"-",""),"(",""),")",""),".",""),",",""),"/",""),"""",""),"+",""))</f>
        <v>crayonputartwcr12sjk</v>
      </c>
      <c r="X461" s="5" t="str">
        <f ca="1">IF(B_MSK[[#This Row],[N.B.nota]]="","",IF(MATCH(B_MSK[[#This Row],[concat]],[2]!db[NB NOTA_C],0)&gt;0,"ada",0))</f>
        <v>ada</v>
      </c>
      <c r="Y461" s="5" t="str">
        <f ca="1">IF(B_MSK[[#This Row],[N.B.nota]]="","",ADDRESS(ROW(B_MSK[QB]),COLUMN(B_MSK[QB]))&amp;":"&amp;ADDRESS(ROW(),COLUMN(B_MSK[QB])))</f>
        <v>$D$4:$D$461</v>
      </c>
      <c r="Z461" s="5">
        <f ca="1">IF(B_MSK[[#This Row],[concat]]="","",MATCH(B_MSK[[#This Row],[concat]],[2]!db[NB NOTA_C],0)+1)</f>
        <v>553</v>
      </c>
      <c r="AA461" s="5" t="str">
        <f ca="1">IF(B_MSK[[#This Row],[//]]="","",HYPERLINK("[D:\kerja\BANK EXP\BARU\DB.XLSX]DB!e"&amp;B_MSK[[#This Row],[DB_ROW]],"&gt;"))</f>
        <v>&gt;</v>
      </c>
      <c r="AB461" s="30" t="str">
        <f ca="1">MID(B_MSK[[#This Row],[/ STN_1]],FIND(" ",B_MSK[[#This Row],[/ STN_1]])+1,LEN(B_MSK[[#This Row],[/ STN_1]]))</f>
        <v>LSN</v>
      </c>
      <c r="AC461" s="11">
        <f ca="1">IF(B_MSK[[#This Row],[//]]="","",IF(B_MSK[[#This Row],[ JUMLAH ]]="","",IF(B_MSK[[#This Row],[C]]="",B_MSK[[#This Row],[HARGA CTN]]/B_MSK[[#This Row],[JMLH BRG]],B_MSK[[#This Row],[HARGA CTN]]/B_MSK[[#This Row],[A_1]])))</f>
        <v>286800</v>
      </c>
      <c r="AD4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6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23900</v>
      </c>
      <c r="AF46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61" s="15" t="str">
        <f ca="1">IF(B_MSK[[#This Row],[HARGA_2]]="","",IF(MID(B_MSK[[#This Row],[/ STN_2]],FIND(" ",B_MSK[[#This Row],[/ STN_2]])+1,LEN(B_MSK[[#This Row],[/ STN_2]]))="LSN",B_MSK[[#This Row],[HARGA_2]]/12,""))</f>
        <v/>
      </c>
      <c r="AH461" s="7" t="str">
        <f ca="1">IF(B_MSK[[#This Row],[HARGA_3]]="","","/ "&amp;"PCS")</f>
        <v/>
      </c>
      <c r="AI461" s="15">
        <f ca="1">IF(B_MSK[[#This Row],[HARGA_3]]="",IF(B_MSK[[#This Row],[HARGA_2]]="",IF(B_MSK[[#This Row],[HARGA_1]]="","",B_MSK[[#This Row],[HARGA_1]]),B_MSK[[#This Row],[HARGA_2]]),B_MSK[[#This Row],[HARGA_3]])</f>
        <v>23900</v>
      </c>
      <c r="AJ46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61" s="5" t="str">
        <f ca="1">IF(B_MSK[[#This Row],[//]]="","",SUBSTITUTE(SUBSTITUTE(SUBSTITUTE(B_MSK[[#This Row],[QTY/ CTN]]," ","_",2),"(",""),")","")&amp;"_")</f>
        <v>12 LSN_</v>
      </c>
      <c r="AL461" s="5">
        <f ca="1">IF(B_MSK[[#This Row],[A_B]]="","",SEARCH("_",B_MSK[[#This Row],[A_B]]))</f>
        <v>7</v>
      </c>
      <c r="AM461" s="5">
        <f ca="1">IF(B_MSK[[#This Row],[A_B]]="","",LEN(B_MSK[[#This Row],[A_B]]))</f>
        <v>7</v>
      </c>
      <c r="AN461" s="5" t="str">
        <f ca="1">IF(B_MSK[[#This Row],[A_B]]="","",LEFT(B_MSK[[#This Row],[QTY/ CTN]],B_MSK[[#This Row],[A_B_1]]))</f>
        <v>12 LSN</v>
      </c>
      <c r="AO461" s="5" t="str">
        <f ca="1">IF(B_MSK[[#This Row],[A_B]]="","",LEFT(B_MSK[[#This Row],[A_]],SEARCH(" ",B_MSK[[#This Row],[A_]])-1))</f>
        <v>12</v>
      </c>
      <c r="AP461" s="5" t="str">
        <f ca="1">IF(B_MSK[[#This Row],[A_B]]="","",RIGHT(B_MSK[[#This Row],[A_]],LEN(B_MSK[[#This Row],[A_]])-SEARCH(" ",B_MSK[[#This Row],[A_]])))</f>
        <v>LSN</v>
      </c>
      <c r="AQ4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61" s="5" t="str">
        <f ca="1">IF(B_MSK[[#This Row],[B_]]="","",LEFT(B_MSK[[#This Row],[B_]],SEARCH(" ",B_MSK[[#This Row],[B_]])))</f>
        <v xml:space="preserve">12 </v>
      </c>
      <c r="AS461" s="5" t="str">
        <f ca="1">IF(B_MSK[[#This Row],[B_]]="","",RIGHT(B_MSK[[#This Row],[B_]],LEN(B_MSK[[#This Row],[B_]])-SEARCH(" ",B_MSK[[#This Row],[B_]])))</f>
        <v>PCS</v>
      </c>
      <c r="AT461" s="5" t="str">
        <f ca="1">IF(B_MSK[[#This Row],[B_2]]="LSN",12,"")</f>
        <v/>
      </c>
      <c r="AU461" s="5" t="str">
        <f ca="1">IF(B_MSK[[#This Row],[C_1]]="","","PCS")</f>
        <v/>
      </c>
      <c r="AV461" s="5">
        <f ca="1">IF(B_MSK[[#This Row],[A_1]]="","",B_MSK[[#This Row],[A_1]]*IF(B_MSK[[#This Row],[B_1]]="",1,B_MSK[[#This Row],[B_1]])*IF(B_MSK[[#This Row],[C_1]]="",1,B_MSK[[#This Row],[C_1]]))</f>
        <v>144</v>
      </c>
      <c r="AW461" s="5" t="str">
        <f ca="1">IF(B_MSK[[#This Row],[C_2]]="",IF(B_MSK[[#This Row],[B_2]]="",IF(B_MSK[[#This Row],[A_2]]="","",B_MSK[[#This Row],[A_2]]),B_MSK[[#This Row],[B_2]]),B_MSK[[#This Row],[C_2]])</f>
        <v>PCS</v>
      </c>
      <c r="AX461" s="2">
        <f ca="1">IF(ISNUMBER(B_MSK[[#This Row],[TANGGAL DATANG]]),B_MSK[[#This Row],[TANGGAL DATANG]],AX460)</f>
        <v>44942</v>
      </c>
      <c r="AY461" s="5" t="e">
        <f ca="1">IF(B_MSK[[#This Row],[DB_ROW]]="","",INDEX([3]!db[JENIS],B_MSK[[#This Row],[DB_ROW]]-1))</f>
        <v>#REF!</v>
      </c>
      <c r="AZ461" s="5">
        <f ca="1">IF(B_MSK[[#This Row],[A_1]]="","",B_MSK[[#This Row],[A_1]])*1</f>
        <v>12</v>
      </c>
      <c r="BA461" s="5" t="str">
        <f ca="1">IF(B_MSK[[#This Row],[//]]="","",INDEX(INDIRECT(DIR&amp;$2:$2),B_MSK[[#This Row],[//]]))</f>
        <v>ARTO MORO</v>
      </c>
      <c r="BB461" s="5" t="str">
        <f ca="1">CONCATENATE(B_MSK[[#This Row],[concat]],B_MSK[[#This Row],[HARGA_X]],B_MSK[[#This Row],[SAT]])</f>
        <v>crayonputartwcr12sjk23900SET</v>
      </c>
    </row>
    <row r="462" spans="1:54" x14ac:dyDescent="0.25">
      <c r="A462" s="6" t="s">
        <v>128</v>
      </c>
      <c r="B462" s="5" t="str">
        <f ca="1">IF(B_MSK[[#This Row],[N_ID]]="","",INDEX(INDIRECT(DIR&amp;$2:$2),MATCH(B_MSK[[#This Row],[N_ID]],INDIRECT(DIR&amp;"!NOTA[ID_P]"),0)))</f>
        <v/>
      </c>
      <c r="C462" s="5" t="str">
        <f ca="1">IF(B_MSK[[#This Row],[//]]="","",HYPERLINK("["&amp;SUBSTITUTE(DIR,"'","")&amp;"]NOTA!D"&amp;B_MSK[[#This Row],[//]]+2,"&gt;"))</f>
        <v>&gt;</v>
      </c>
      <c r="D462" s="5" t="str">
        <f ca="1">IF(B_MSK[[#This Row],[N_ID]]="","",COUNTIF(INDIRECT(DIR&amp;"!NOTA[ID_H]"),B_MSK[[#This Row],[ID NOTA]]))</f>
        <v/>
      </c>
      <c r="E46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459</v>
      </c>
      <c r="F4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2" s="7" t="str">
        <f ca="1">IF(B_MSK[[#This Row],[stt]]="ada",INDEX([2]!db[NB BM],B_MSK[DB_ROW]-1),"")</f>
        <v>Cutter JK L-500</v>
      </c>
      <c r="H462" s="7" t="str">
        <f ca="1">IF(B_MSK[[#This Row],[//]]="","",INDEX(INDIRECT(DIR&amp;$2:$2),B_MSK[[#This Row],[//]]))</f>
        <v>ATALI MAKMUR</v>
      </c>
      <c r="I462" s="27" t="str">
        <f ca="1">IF(B_MSK[[#This Row],[//]]="","",INDEX(INDIRECT(DB_PATH&amp;$2:$2),B_MSK[[#This Row],[DB_ROW]]-1))</f>
        <v>24 LSN</v>
      </c>
      <c r="J462" s="5">
        <f ca="1">IF(B_MSK[[#This Row],[//]]="","",IF(INDEX(INDIRECT(DIR&amp;$2:$2),B_MSK[[#This Row],[//]])="","",INDEX(INDIRECT(DIR&amp;$2:$2),B_MSK[[#This Row],[//]])))</f>
        <v>1</v>
      </c>
      <c r="K462" s="5">
        <f ca="1">IF(B_MSK[[#This Row],[//]]="","",IF(INDEX(INDIRECT(DIR&amp;$2:$2),B_MSK[[#This Row],[//]])="","",INDEX(INDIRECT(DIR&amp;$2:$2),B_MSK[[#This Row],[//]])))</f>
        <v>24</v>
      </c>
      <c r="L462" s="5" t="str">
        <f ca="1">IF(B_MSK[[#This Row],[//]]="","",IF(INDEX(INDIRECT(DIR&amp;$2:$2),B_MSK[[#This Row],[//]])="","",INDEX(INDIRECT(DIR&amp;$2:$2),B_MSK[[#This Row],[//]])))</f>
        <v>DZ</v>
      </c>
      <c r="M462" s="13">
        <f ca="1">IF(B_MSK[[#This Row],[//]]="","",INDEX(INDIRECT(DIR&amp;$2:$2),B_MSK[[#This Row],[//]]))</f>
        <v>162000</v>
      </c>
      <c r="N462" s="13">
        <f ca="1">IF(OR(B_MSK[[#This Row],[//]]="",),"",INDEX(INDIRECT(DIR&amp;$2:$2),B_MSK[[#This Row],[//]]))</f>
        <v>3888000</v>
      </c>
      <c r="O462" s="3">
        <f ca="1">IF(B_MSK[[#This Row],[//]]="","",IF(INDEX(INDIRECT(DIR&amp;$2:$2),B_MSK[[#This Row],[//]])=0,"",INDEX(INDIRECT(DIR&amp;$2:$2),B_MSK[[#This Row],[//]])))</f>
        <v>0.125</v>
      </c>
      <c r="P462" s="3">
        <f ca="1">IF(B_MSK[[#This Row],[//]]="","",IF(INDEX(INDIRECT(DIR&amp;$2:$2),B_MSK[[#This Row],[//]])=0,"",INDEX(INDIRECT(DIR&amp;$2:$2),B_MSK[[#This Row],[//]])))</f>
        <v>0.05</v>
      </c>
      <c r="Q462" s="12">
        <f ca="1">IF(B_MSK[[#This Row],[//]]="","",INDEX(INDIRECT(DIR&amp;$2:$2),B_MSK[[#This Row],[//]]))</f>
        <v>3231900</v>
      </c>
      <c r="R4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2" s="37">
        <f ca="1">IF(B_MSK[[#This Row],[//]]="","",INDEX(INDIRECT(DIR&amp;$2:$2),B_MSK[[#This Row],[//]]))</f>
        <v>0</v>
      </c>
      <c r="U462" s="38">
        <f ca="1">IF(SUMIF(B_MSK[NAMA BARANG],B_MSK[[#This Row],[NAMA BARANG]],B_MSK[JMLH BRG])=0,"",SUMIF(B_MSK[NAMA BARANG],B_MSK[[#This Row],[NAMA BARANG]],B_MSK[C]))</f>
        <v>6</v>
      </c>
      <c r="V462" s="7" t="str">
        <f ca="1">IF(B_MSK[[#This Row],[//]]="","",INDEX(INDIRECT(DIR&amp;$2:$2),B_MSK[[#This Row],[//]]))</f>
        <v>CUTTER L-500 JK</v>
      </c>
      <c r="W462" s="7" t="str">
        <f ca="1">LOWER(SUBSTITUTE(SUBSTITUTE(SUBSTITUTE(SUBSTITUTE(SUBSTITUTE(SUBSTITUTE(SUBSTITUTE(SUBSTITUTE(SUBSTITUTE(B_MSK[[#This Row],[N.B.nota]]," ",""),"-",""),"(",""),")",""),".",""),",",""),"/",""),"""",""),"+",""))</f>
        <v>cutterl500jk</v>
      </c>
      <c r="X462" s="5" t="str">
        <f ca="1">IF(B_MSK[[#This Row],[N.B.nota]]="","",IF(MATCH(B_MSK[[#This Row],[concat]],[2]!db[NB NOTA_C],0)&gt;0,"ada",0))</f>
        <v>ada</v>
      </c>
      <c r="Y462" s="5" t="str">
        <f ca="1">IF(B_MSK[[#This Row],[N.B.nota]]="","",ADDRESS(ROW(B_MSK[QB]),COLUMN(B_MSK[QB]))&amp;":"&amp;ADDRESS(ROW(),COLUMN(B_MSK[QB])))</f>
        <v>$D$4:$D$462</v>
      </c>
      <c r="Z462" s="5">
        <f ca="1">IF(B_MSK[[#This Row],[concat]]="","",MATCH(B_MSK[[#This Row],[concat]],[2]!db[NB NOTA_C],0)+1)</f>
        <v>571</v>
      </c>
      <c r="AA462" s="5" t="str">
        <f ca="1">IF(B_MSK[[#This Row],[//]]="","",HYPERLINK("[D:\kerja\BANK EXP\BARU\DB.XLSX]DB!e"&amp;B_MSK[[#This Row],[DB_ROW]],"&gt;"))</f>
        <v>&gt;</v>
      </c>
      <c r="AB462" s="30" t="str">
        <f ca="1">MID(B_MSK[[#This Row],[/ STN_1]],FIND(" ",B_MSK[[#This Row],[/ STN_1]])+1,LEN(B_MSK[[#This Row],[/ STN_1]]))</f>
        <v>LSN</v>
      </c>
      <c r="AC462" s="11">
        <f ca="1">IF(B_MSK[[#This Row],[//]]="","",IF(B_MSK[[#This Row],[ JUMLAH ]]="","",IF(B_MSK[[#This Row],[C]]="",B_MSK[[#This Row],[HARGA CTN]]/B_MSK[[#This Row],[JMLH BRG]],B_MSK[[#This Row],[HARGA CTN]]/B_MSK[[#This Row],[A_1]])))</f>
        <v>162000</v>
      </c>
      <c r="AD4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6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13500</v>
      </c>
      <c r="AF46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62" s="15" t="str">
        <f ca="1">IF(B_MSK[[#This Row],[HARGA_2]]="","",IF(MID(B_MSK[[#This Row],[/ STN_2]],FIND(" ",B_MSK[[#This Row],[/ STN_2]])+1,LEN(B_MSK[[#This Row],[/ STN_2]]))="LSN",B_MSK[[#This Row],[HARGA_2]]/12,""))</f>
        <v/>
      </c>
      <c r="AH462" s="7" t="str">
        <f ca="1">IF(B_MSK[[#This Row],[HARGA_3]]="","","/ "&amp;"PCS")</f>
        <v/>
      </c>
      <c r="AI462" s="15">
        <f ca="1">IF(B_MSK[[#This Row],[HARGA_3]]="",IF(B_MSK[[#This Row],[HARGA_2]]="",IF(B_MSK[[#This Row],[HARGA_1]]="","",B_MSK[[#This Row],[HARGA_1]]),B_MSK[[#This Row],[HARGA_2]]),B_MSK[[#This Row],[HARGA_3]])</f>
        <v>13500</v>
      </c>
      <c r="AJ46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62" s="5" t="str">
        <f ca="1">IF(B_MSK[[#This Row],[//]]="","",SUBSTITUTE(SUBSTITUTE(SUBSTITUTE(B_MSK[[#This Row],[QTY/ CTN]]," ","_",2),"(",""),")","")&amp;"_")</f>
        <v>24 LSN_</v>
      </c>
      <c r="AL462" s="5">
        <f ca="1">IF(B_MSK[[#This Row],[A_B]]="","",SEARCH("_",B_MSK[[#This Row],[A_B]]))</f>
        <v>7</v>
      </c>
      <c r="AM462" s="5">
        <f ca="1">IF(B_MSK[[#This Row],[A_B]]="","",LEN(B_MSK[[#This Row],[A_B]]))</f>
        <v>7</v>
      </c>
      <c r="AN462" s="5" t="str">
        <f ca="1">IF(B_MSK[[#This Row],[A_B]]="","",LEFT(B_MSK[[#This Row],[QTY/ CTN]],B_MSK[[#This Row],[A_B_1]]))</f>
        <v>24 LSN</v>
      </c>
      <c r="AO462" s="5" t="str">
        <f ca="1">IF(B_MSK[[#This Row],[A_B]]="","",LEFT(B_MSK[[#This Row],[A_]],SEARCH(" ",B_MSK[[#This Row],[A_]])-1))</f>
        <v>24</v>
      </c>
      <c r="AP462" s="5" t="str">
        <f ca="1">IF(B_MSK[[#This Row],[A_B]]="","",RIGHT(B_MSK[[#This Row],[A_]],LEN(B_MSK[[#This Row],[A_]])-SEARCH(" ",B_MSK[[#This Row],[A_]])))</f>
        <v>LSN</v>
      </c>
      <c r="AQ4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62" s="5" t="str">
        <f ca="1">IF(B_MSK[[#This Row],[B_]]="","",LEFT(B_MSK[[#This Row],[B_]],SEARCH(" ",B_MSK[[#This Row],[B_]])))</f>
        <v xml:space="preserve">12 </v>
      </c>
      <c r="AS462" s="5" t="str">
        <f ca="1">IF(B_MSK[[#This Row],[B_]]="","",RIGHT(B_MSK[[#This Row],[B_]],LEN(B_MSK[[#This Row],[B_]])-SEARCH(" ",B_MSK[[#This Row],[B_]])))</f>
        <v>PCS</v>
      </c>
      <c r="AT462" s="5" t="str">
        <f ca="1">IF(B_MSK[[#This Row],[B_2]]="LSN",12,"")</f>
        <v/>
      </c>
      <c r="AU462" s="5" t="str">
        <f ca="1">IF(B_MSK[[#This Row],[C_1]]="","","PCS")</f>
        <v/>
      </c>
      <c r="AV462" s="5">
        <f ca="1">IF(B_MSK[[#This Row],[A_1]]="","",B_MSK[[#This Row],[A_1]]*IF(B_MSK[[#This Row],[B_1]]="",1,B_MSK[[#This Row],[B_1]])*IF(B_MSK[[#This Row],[C_1]]="",1,B_MSK[[#This Row],[C_1]]))</f>
        <v>288</v>
      </c>
      <c r="AW462" s="5" t="str">
        <f ca="1">IF(B_MSK[[#This Row],[C_2]]="",IF(B_MSK[[#This Row],[B_2]]="",IF(B_MSK[[#This Row],[A_2]]="","",B_MSK[[#This Row],[A_2]]),B_MSK[[#This Row],[B_2]]),B_MSK[[#This Row],[C_2]])</f>
        <v>PCS</v>
      </c>
      <c r="AX462" s="2">
        <f ca="1">IF(ISNUMBER(B_MSK[[#This Row],[TANGGAL DATANG]]),B_MSK[[#This Row],[TANGGAL DATANG]],AX461)</f>
        <v>44942</v>
      </c>
      <c r="AY462" s="5" t="e">
        <f ca="1">IF(B_MSK[[#This Row],[DB_ROW]]="","",INDEX([3]!db[JENIS],B_MSK[[#This Row],[DB_ROW]]-1))</f>
        <v>#REF!</v>
      </c>
      <c r="AZ462" s="5">
        <f ca="1">IF(B_MSK[[#This Row],[A_1]]="","",B_MSK[[#This Row],[A_1]])*1</f>
        <v>24</v>
      </c>
      <c r="BA462" s="5" t="str">
        <f ca="1">IF(B_MSK[[#This Row],[//]]="","",INDEX(INDIRECT(DIR&amp;$2:$2),B_MSK[[#This Row],[//]]))</f>
        <v>ARTO MORO</v>
      </c>
      <c r="BB462" s="5" t="str">
        <f ca="1">CONCATENATE(B_MSK[[#This Row],[concat]],B_MSK[[#This Row],[HARGA_X]],B_MSK[[#This Row],[SAT]])</f>
        <v>cutterl500jk13500DZ</v>
      </c>
    </row>
    <row r="463" spans="1:54" x14ac:dyDescent="0.25">
      <c r="A463" s="6" t="s">
        <v>128</v>
      </c>
      <c r="B463" s="5" t="str">
        <f ca="1">IF(B_MSK[[#This Row],[N_ID]]="","",INDEX(INDIRECT(DIR&amp;$2:$2),MATCH(B_MSK[[#This Row],[N_ID]],INDIRECT(DIR&amp;"!NOTA[ID_P]"),0)))</f>
        <v/>
      </c>
      <c r="C463" s="5" t="str">
        <f ca="1">IF(B_MSK[[#This Row],[//]]="","",HYPERLINK("["&amp;SUBSTITUTE(DIR,"'","")&amp;"]NOTA!D"&amp;B_MSK[[#This Row],[//]]+2,"&gt;"))</f>
        <v>&gt;</v>
      </c>
      <c r="D463" s="5" t="str">
        <f ca="1">IF(B_MSK[[#This Row],[N_ID]]="","",COUNTIF(INDIRECT(DIR&amp;"!NOTA[ID_H]"),B_MSK[[#This Row],[ID NOTA]]))</f>
        <v/>
      </c>
      <c r="E4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460</v>
      </c>
      <c r="F4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3" s="7" t="str">
        <f ca="1">IF(B_MSK[[#This Row],[stt]]="ada",INDEX([2]!db[NB BM],B_MSK[DB_ROW]-1),"")</f>
        <v>Isi cutter JK L-150</v>
      </c>
      <c r="H463" s="7" t="str">
        <f ca="1">IF(B_MSK[[#This Row],[//]]="","",INDEX(INDIRECT(DIR&amp;$2:$2),B_MSK[[#This Row],[//]]))</f>
        <v>ATALI MAKMUR</v>
      </c>
      <c r="I463" s="27" t="str">
        <f ca="1">IF(B_MSK[[#This Row],[//]]="","",INDEX(INDIRECT(DB_PATH&amp;$2:$2),B_MSK[[#This Row],[DB_ROW]]-1))</f>
        <v>40 LSN</v>
      </c>
      <c r="J463" s="5" t="str">
        <f ca="1">IF(B_MSK[[#This Row],[//]]="","",IF(INDEX(INDIRECT(DIR&amp;$2:$2),B_MSK[[#This Row],[//]])="","",INDEX(INDIRECT(DIR&amp;$2:$2),B_MSK[[#This Row],[//]])))</f>
        <v/>
      </c>
      <c r="K463" s="5">
        <f ca="1">IF(B_MSK[[#This Row],[//]]="","",IF(INDEX(INDIRECT(DIR&amp;$2:$2),B_MSK[[#This Row],[//]])="","",INDEX(INDIRECT(DIR&amp;$2:$2),B_MSK[[#This Row],[//]])))</f>
        <v>24</v>
      </c>
      <c r="L463" s="5" t="str">
        <f ca="1">IF(B_MSK[[#This Row],[//]]="","",IF(INDEX(INDIRECT(DIR&amp;$2:$2),B_MSK[[#This Row],[//]])="","",INDEX(INDIRECT(DIR&amp;$2:$2),B_MSK[[#This Row],[//]])))</f>
        <v>DZ</v>
      </c>
      <c r="M463" s="13">
        <f ca="1">IF(B_MSK[[#This Row],[//]]="","",INDEX(INDIRECT(DIR&amp;$2:$2),B_MSK[[#This Row],[//]]))</f>
        <v>0</v>
      </c>
      <c r="N463" s="13">
        <f ca="1">IF(OR(B_MSK[[#This Row],[//]]="",),"",INDEX(INDIRECT(DIR&amp;$2:$2),B_MSK[[#This Row],[//]]))</f>
        <v>0</v>
      </c>
      <c r="O463" s="3" t="str">
        <f ca="1">IF(B_MSK[[#This Row],[//]]="","",IF(INDEX(INDIRECT(DIR&amp;$2:$2),B_MSK[[#This Row],[//]])=0,"",INDEX(INDIRECT(DIR&amp;$2:$2),B_MSK[[#This Row],[//]])))</f>
        <v/>
      </c>
      <c r="P463" s="3" t="str">
        <f ca="1">IF(B_MSK[[#This Row],[//]]="","",IF(INDEX(INDIRECT(DIR&amp;$2:$2),B_MSK[[#This Row],[//]])=0,"",INDEX(INDIRECT(DIR&amp;$2:$2),B_MSK[[#This Row],[//]])))</f>
        <v/>
      </c>
      <c r="Q463" s="12" t="str">
        <f ca="1">IF(B_MSK[[#This Row],[//]]="","",INDEX(INDIRECT(DIR&amp;$2:$2),B_MSK[[#This Row],[//]]))</f>
        <v/>
      </c>
      <c r="R46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6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63" s="37" t="str">
        <f ca="1">IF(B_MSK[[#This Row],[//]]="","",INDEX(INDIRECT(DIR&amp;$2:$2),B_MSK[[#This Row],[//]]))</f>
        <v>BONUS CUTTER L-150 AM (L) JK</v>
      </c>
      <c r="U463" s="38">
        <f ca="1">IF(SUMIF(B_MSK[NAMA BARANG],B_MSK[[#This Row],[NAMA BARANG]],B_MSK[JMLH BRG])=0,"",SUMIF(B_MSK[NAMA BARANG],B_MSK[[#This Row],[NAMA BARANG]],B_MSK[C]))</f>
        <v>0</v>
      </c>
      <c r="V463" s="7" t="str">
        <f ca="1">IF(B_MSK[[#This Row],[//]]="","",INDEX(INDIRECT(DIR&amp;$2:$2),B_MSK[[#This Row],[//]]))</f>
        <v>CUTTER BLADE L-150 AM (L) JK</v>
      </c>
      <c r="W463" s="7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X463" s="5" t="str">
        <f ca="1">IF(B_MSK[[#This Row],[N.B.nota]]="","",IF(MATCH(B_MSK[[#This Row],[concat]],[2]!db[NB NOTA_C],0)&gt;0,"ada",0))</f>
        <v>ada</v>
      </c>
      <c r="Y463" s="5" t="str">
        <f ca="1">IF(B_MSK[[#This Row],[N.B.nota]]="","",ADDRESS(ROW(B_MSK[QB]),COLUMN(B_MSK[QB]))&amp;":"&amp;ADDRESS(ROW(),COLUMN(B_MSK[QB])))</f>
        <v>$D$4:$D$463</v>
      </c>
      <c r="Z463" s="5">
        <f ca="1">IF(B_MSK[[#This Row],[concat]]="","",MATCH(B_MSK[[#This Row],[concat]],[2]!db[NB NOTA_C],0)+1)</f>
        <v>563</v>
      </c>
      <c r="AA463" s="5" t="str">
        <f ca="1">IF(B_MSK[[#This Row],[//]]="","",HYPERLINK("[D:\kerja\BANK EXP\BARU\DB.XLSX]DB!e"&amp;B_MSK[[#This Row],[DB_ROW]],"&gt;"))</f>
        <v>&gt;</v>
      </c>
      <c r="AB463" s="30" t="e">
        <f ca="1">MID(B_MSK[[#This Row],[/ STN_1]],FIND(" ",B_MSK[[#This Row],[/ STN_1]])+1,LEN(B_MSK[[#This Row],[/ STN_1]]))</f>
        <v>#VALUE!</v>
      </c>
      <c r="AC4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3" s="15" t="str">
        <f ca="1">IF(B_MSK[[#This Row],[HARGA_2]]="","",IF(MID(B_MSK[[#This Row],[/ STN_2]],FIND(" ",B_MSK[[#This Row],[/ STN_2]])+1,LEN(B_MSK[[#This Row],[/ STN_2]]))="LSN",B_MSK[[#This Row],[HARGA_2]]/12,""))</f>
        <v/>
      </c>
      <c r="AH463" s="7" t="str">
        <f ca="1">IF(B_MSK[[#This Row],[HARGA_3]]="","","/ "&amp;"PCS")</f>
        <v/>
      </c>
      <c r="AI463" s="15" t="str">
        <f ca="1">IF(B_MSK[[#This Row],[HARGA_3]]="",IF(B_MSK[[#This Row],[HARGA_2]]="",IF(B_MSK[[#This Row],[HARGA_1]]="","",B_MSK[[#This Row],[HARGA_1]]),B_MSK[[#This Row],[HARGA_2]]),B_MSK[[#This Row],[HARGA_3]])</f>
        <v/>
      </c>
      <c r="AJ463" s="15" t="str">
        <f ca="1">IF(B_MSK[[#This Row],[/ STN_3]]="",IF(B_MSK[[#This Row],[/ STN_2]]="",IF(B_MSK[[#This Row],[/ STN_1]]="","",B_MSK[[#This Row],[/ STN_1]]),B_MSK[[#This Row],[/ STN_2]]),B_MSK[[#This Row],[/ STN_3]])</f>
        <v/>
      </c>
      <c r="AK463" s="5" t="str">
        <f ca="1">IF(B_MSK[[#This Row],[//]]="","",SUBSTITUTE(SUBSTITUTE(SUBSTITUTE(B_MSK[[#This Row],[QTY/ CTN]]," ","_",2),"(",""),")","")&amp;"_")</f>
        <v>40 LSN_</v>
      </c>
      <c r="AL463" s="5">
        <f ca="1">IF(B_MSK[[#This Row],[A_B]]="","",SEARCH("_",B_MSK[[#This Row],[A_B]]))</f>
        <v>7</v>
      </c>
      <c r="AM463" s="5">
        <f ca="1">IF(B_MSK[[#This Row],[A_B]]="","",LEN(B_MSK[[#This Row],[A_B]]))</f>
        <v>7</v>
      </c>
      <c r="AN463" s="5" t="str">
        <f ca="1">IF(B_MSK[[#This Row],[A_B]]="","",LEFT(B_MSK[[#This Row],[QTY/ CTN]],B_MSK[[#This Row],[A_B_1]]))</f>
        <v>40 LSN</v>
      </c>
      <c r="AO463" s="5" t="str">
        <f ca="1">IF(B_MSK[[#This Row],[A_B]]="","",LEFT(B_MSK[[#This Row],[A_]],SEARCH(" ",B_MSK[[#This Row],[A_]])-1))</f>
        <v>40</v>
      </c>
      <c r="AP463" s="5" t="str">
        <f ca="1">IF(B_MSK[[#This Row],[A_B]]="","",RIGHT(B_MSK[[#This Row],[A_]],LEN(B_MSK[[#This Row],[A_]])-SEARCH(" ",B_MSK[[#This Row],[A_]])))</f>
        <v>LSN</v>
      </c>
      <c r="AQ4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63" s="5" t="str">
        <f ca="1">IF(B_MSK[[#This Row],[B_]]="","",LEFT(B_MSK[[#This Row],[B_]],SEARCH(" ",B_MSK[[#This Row],[B_]])))</f>
        <v xml:space="preserve">12 </v>
      </c>
      <c r="AS463" s="5" t="str">
        <f ca="1">IF(B_MSK[[#This Row],[B_]]="","",RIGHT(B_MSK[[#This Row],[B_]],LEN(B_MSK[[#This Row],[B_]])-SEARCH(" ",B_MSK[[#This Row],[B_]])))</f>
        <v>PCS</v>
      </c>
      <c r="AT463" s="5" t="str">
        <f ca="1">IF(B_MSK[[#This Row],[B_2]]="LSN",12,"")</f>
        <v/>
      </c>
      <c r="AU463" s="5" t="str">
        <f ca="1">IF(B_MSK[[#This Row],[C_1]]="","","PCS")</f>
        <v/>
      </c>
      <c r="AV463" s="5">
        <f ca="1">IF(B_MSK[[#This Row],[A_1]]="","",B_MSK[[#This Row],[A_1]]*IF(B_MSK[[#This Row],[B_1]]="",1,B_MSK[[#This Row],[B_1]])*IF(B_MSK[[#This Row],[C_1]]="",1,B_MSK[[#This Row],[C_1]]))</f>
        <v>480</v>
      </c>
      <c r="AW463" s="5" t="str">
        <f ca="1">IF(B_MSK[[#This Row],[C_2]]="",IF(B_MSK[[#This Row],[B_2]]="",IF(B_MSK[[#This Row],[A_2]]="","",B_MSK[[#This Row],[A_2]]),B_MSK[[#This Row],[B_2]]),B_MSK[[#This Row],[C_2]])</f>
        <v>PCS</v>
      </c>
      <c r="AX463" s="2">
        <f ca="1">IF(ISNUMBER(B_MSK[[#This Row],[TANGGAL DATANG]]),B_MSK[[#This Row],[TANGGAL DATANG]],AX462)</f>
        <v>44942</v>
      </c>
      <c r="AY463" s="5" t="e">
        <f ca="1">IF(B_MSK[[#This Row],[DB_ROW]]="","",INDEX([3]!db[JENIS],B_MSK[[#This Row],[DB_ROW]]-1))</f>
        <v>#REF!</v>
      </c>
      <c r="AZ463" s="5">
        <f ca="1">IF(B_MSK[[#This Row],[A_1]]="","",B_MSK[[#This Row],[A_1]])*1</f>
        <v>40</v>
      </c>
      <c r="BA463" s="5" t="str">
        <f ca="1">IF(B_MSK[[#This Row],[//]]="","",INDEX(INDIRECT(DIR&amp;$2:$2),B_MSK[[#This Row],[//]]))</f>
        <v>ARTO MORO</v>
      </c>
      <c r="BB463" s="5" t="str">
        <f ca="1">CONCATENATE(B_MSK[[#This Row],[concat]],B_MSK[[#This Row],[HARGA_X]],B_MSK[[#This Row],[SAT]])</f>
        <v>cutterbladel150amljkDZ</v>
      </c>
    </row>
    <row r="464" spans="1:54" x14ac:dyDescent="0.25">
      <c r="A464" s="6" t="s">
        <v>128</v>
      </c>
      <c r="B464" s="5" t="str">
        <f ca="1">IF(B_MSK[[#This Row],[N_ID]]="","",INDEX(INDIRECT(DIR&amp;$2:$2),MATCH(B_MSK[[#This Row],[N_ID]],INDIRECT(DIR&amp;"!NOTA[ID_P]"),0)))</f>
        <v/>
      </c>
      <c r="C464" s="5" t="str">
        <f ca="1">IF(B_MSK[[#This Row],[//]]="","",HYPERLINK("["&amp;SUBSTITUTE(DIR,"'","")&amp;"]NOTA!D"&amp;B_MSK[[#This Row],[//]]+2,"&gt;"))</f>
        <v/>
      </c>
      <c r="D464" s="5" t="str">
        <f ca="1">IF(B_MSK[[#This Row],[N_ID]]="","",COUNTIF(INDIRECT(DIR&amp;"!NOTA[ID_H]"),B_MSK[[#This Row],[ID NOTA]]))</f>
        <v/>
      </c>
      <c r="E4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4" s="7" t="str">
        <f ca="1">IF(B_MSK[[#This Row],[stt]]="ada",INDEX([2]!db[NB BM],B_MSK[DB_ROW]-1),"")</f>
        <v/>
      </c>
      <c r="H464" s="7" t="str">
        <f ca="1">IF(B_MSK[[#This Row],[//]]="","",INDEX(INDIRECT(DIR&amp;$2:$2),B_MSK[[#This Row],[//]]))</f>
        <v/>
      </c>
      <c r="I464" s="27" t="str">
        <f ca="1">IF(B_MSK[[#This Row],[//]]="","",INDEX(INDIRECT(DB_PATH&amp;$2:$2),B_MSK[[#This Row],[DB_ROW]]-1))</f>
        <v/>
      </c>
      <c r="J464" s="5" t="str">
        <f ca="1">IF(B_MSK[[#This Row],[//]]="","",IF(INDEX(INDIRECT(DIR&amp;$2:$2),B_MSK[[#This Row],[//]])="","",INDEX(INDIRECT(DIR&amp;$2:$2),B_MSK[[#This Row],[//]])))</f>
        <v/>
      </c>
      <c r="K464" s="5" t="str">
        <f ca="1">IF(B_MSK[[#This Row],[//]]="","",IF(INDEX(INDIRECT(DIR&amp;$2:$2),B_MSK[[#This Row],[//]])="","",INDEX(INDIRECT(DIR&amp;$2:$2),B_MSK[[#This Row],[//]])))</f>
        <v/>
      </c>
      <c r="L464" s="5" t="str">
        <f ca="1">IF(B_MSK[[#This Row],[//]]="","",IF(INDEX(INDIRECT(DIR&amp;$2:$2),B_MSK[[#This Row],[//]])="","",INDEX(INDIRECT(DIR&amp;$2:$2),B_MSK[[#This Row],[//]])))</f>
        <v/>
      </c>
      <c r="M464" s="13" t="str">
        <f ca="1">IF(B_MSK[[#This Row],[//]]="","",INDEX(INDIRECT(DIR&amp;$2:$2),B_MSK[[#This Row],[//]]))</f>
        <v/>
      </c>
      <c r="N464" s="13" t="str">
        <f ca="1">IF(OR(B_MSK[[#This Row],[//]]="",),"",INDEX(INDIRECT(DIR&amp;$2:$2),B_MSK[[#This Row],[//]]))</f>
        <v/>
      </c>
      <c r="O464" s="3" t="str">
        <f ca="1">IF(B_MSK[[#This Row],[//]]="","",IF(INDEX(INDIRECT(DIR&amp;$2:$2),B_MSK[[#This Row],[//]])=0,"",INDEX(INDIRECT(DIR&amp;$2:$2),B_MSK[[#This Row],[//]])))</f>
        <v/>
      </c>
      <c r="P464" s="3" t="str">
        <f ca="1">IF(B_MSK[[#This Row],[//]]="","",IF(INDEX(INDIRECT(DIR&amp;$2:$2),B_MSK[[#This Row],[//]])=0,"",INDEX(INDIRECT(DIR&amp;$2:$2),B_MSK[[#This Row],[//]])))</f>
        <v/>
      </c>
      <c r="Q464" s="12" t="str">
        <f ca="1">IF(B_MSK[[#This Row],[//]]="","",INDEX(INDIRECT(DIR&amp;$2:$2),B_MSK[[#This Row],[//]]))</f>
        <v/>
      </c>
      <c r="R4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4" s="37" t="str">
        <f ca="1">IF(B_MSK[[#This Row],[//]]="","",INDEX(INDIRECT(DIR&amp;$2:$2),B_MSK[[#This Row],[//]]))</f>
        <v/>
      </c>
      <c r="U464" s="38" t="str">
        <f ca="1">IF(SUMIF(B_MSK[NAMA BARANG],B_MSK[[#This Row],[NAMA BARANG]],B_MSK[JMLH BRG])=0,"",SUMIF(B_MSK[NAMA BARANG],B_MSK[[#This Row],[NAMA BARANG]],B_MSK[C]))</f>
        <v/>
      </c>
      <c r="V464" s="7" t="str">
        <f ca="1">IF(B_MSK[[#This Row],[//]]="","",INDEX(INDIRECT(DIR&amp;$2:$2),B_MSK[[#This Row],[//]]))</f>
        <v/>
      </c>
      <c r="W4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4" s="5" t="str">
        <f ca="1">IF(B_MSK[[#This Row],[N.B.nota]]="","",IF(MATCH(B_MSK[[#This Row],[concat]],[2]!db[NB NOTA_C],0)&gt;0,"ada",0))</f>
        <v/>
      </c>
      <c r="Y464" s="5" t="str">
        <f ca="1">IF(B_MSK[[#This Row],[N.B.nota]]="","",ADDRESS(ROW(B_MSK[QB]),COLUMN(B_MSK[QB]))&amp;":"&amp;ADDRESS(ROW(),COLUMN(B_MSK[QB])))</f>
        <v/>
      </c>
      <c r="Z464" s="5" t="str">
        <f ca="1">IF(B_MSK[[#This Row],[concat]]="","",MATCH(B_MSK[[#This Row],[concat]],[2]!db[NB NOTA_C],0)+1)</f>
        <v/>
      </c>
      <c r="AA464" s="5" t="str">
        <f ca="1">IF(B_MSK[[#This Row],[//]]="","",HYPERLINK("[D:\kerja\BANK EXP\BARU\DB.XLSX]DB!e"&amp;B_MSK[[#This Row],[DB_ROW]],"&gt;"))</f>
        <v/>
      </c>
      <c r="AB464" s="30" t="e">
        <f ca="1">MID(B_MSK[[#This Row],[/ STN_1]],FIND(" ",B_MSK[[#This Row],[/ STN_1]])+1,LEN(B_MSK[[#This Row],[/ STN_1]]))</f>
        <v>#VALUE!</v>
      </c>
      <c r="AC4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4" s="15" t="str">
        <f ca="1">IF(B_MSK[[#This Row],[HARGA_2]]="","",IF(MID(B_MSK[[#This Row],[/ STN_2]],FIND(" ",B_MSK[[#This Row],[/ STN_2]])+1,LEN(B_MSK[[#This Row],[/ STN_2]]))="LSN",B_MSK[[#This Row],[HARGA_2]]/12,""))</f>
        <v/>
      </c>
      <c r="AH464" s="7" t="str">
        <f ca="1">IF(B_MSK[[#This Row],[HARGA_3]]="","","/ "&amp;"PCS")</f>
        <v/>
      </c>
      <c r="AI464" s="15" t="str">
        <f ca="1">IF(B_MSK[[#This Row],[HARGA_3]]="",IF(B_MSK[[#This Row],[HARGA_2]]="",IF(B_MSK[[#This Row],[HARGA_1]]="","",B_MSK[[#This Row],[HARGA_1]]),B_MSK[[#This Row],[HARGA_2]]),B_MSK[[#This Row],[HARGA_3]])</f>
        <v/>
      </c>
      <c r="AJ464" s="15" t="str">
        <f ca="1">IF(B_MSK[[#This Row],[/ STN_3]]="",IF(B_MSK[[#This Row],[/ STN_2]]="",IF(B_MSK[[#This Row],[/ STN_1]]="","",B_MSK[[#This Row],[/ STN_1]]),B_MSK[[#This Row],[/ STN_2]]),B_MSK[[#This Row],[/ STN_3]])</f>
        <v/>
      </c>
      <c r="AK464" s="5" t="str">
        <f ca="1">IF(B_MSK[[#This Row],[//]]="","",SUBSTITUTE(SUBSTITUTE(SUBSTITUTE(B_MSK[[#This Row],[QTY/ CTN]]," ","_",2),"(",""),")","")&amp;"_")</f>
        <v/>
      </c>
      <c r="AL464" s="5" t="str">
        <f ca="1">IF(B_MSK[[#This Row],[A_B]]="","",SEARCH("_",B_MSK[[#This Row],[A_B]]))</f>
        <v/>
      </c>
      <c r="AM464" s="5" t="str">
        <f ca="1">IF(B_MSK[[#This Row],[A_B]]="","",LEN(B_MSK[[#This Row],[A_B]]))</f>
        <v/>
      </c>
      <c r="AN464" s="5" t="str">
        <f ca="1">IF(B_MSK[[#This Row],[A_B]]="","",LEFT(B_MSK[[#This Row],[QTY/ CTN]],B_MSK[[#This Row],[A_B_1]]))</f>
        <v/>
      </c>
      <c r="AO464" s="5" t="str">
        <f ca="1">IF(B_MSK[[#This Row],[A_B]]="","",LEFT(B_MSK[[#This Row],[A_]],SEARCH(" ",B_MSK[[#This Row],[A_]])-1))</f>
        <v/>
      </c>
      <c r="AP464" s="5" t="str">
        <f ca="1">IF(B_MSK[[#This Row],[A_B]]="","",RIGHT(B_MSK[[#This Row],[A_]],LEN(B_MSK[[#This Row],[A_]])-SEARCH(" ",B_MSK[[#This Row],[A_]])))</f>
        <v/>
      </c>
      <c r="AQ4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4" s="5" t="str">
        <f ca="1">IF(B_MSK[[#This Row],[B_]]="","",LEFT(B_MSK[[#This Row],[B_]],SEARCH(" ",B_MSK[[#This Row],[B_]])))</f>
        <v/>
      </c>
      <c r="AS464" s="5" t="str">
        <f ca="1">IF(B_MSK[[#This Row],[B_]]="","",RIGHT(B_MSK[[#This Row],[B_]],LEN(B_MSK[[#This Row],[B_]])-SEARCH(" ",B_MSK[[#This Row],[B_]])))</f>
        <v/>
      </c>
      <c r="AT464" s="5" t="str">
        <f ca="1">IF(B_MSK[[#This Row],[B_2]]="LSN",12,"")</f>
        <v/>
      </c>
      <c r="AU464" s="5" t="str">
        <f ca="1">IF(B_MSK[[#This Row],[C_1]]="","","PCS")</f>
        <v/>
      </c>
      <c r="AV464" s="5" t="str">
        <f ca="1">IF(B_MSK[[#This Row],[A_1]]="","",B_MSK[[#This Row],[A_1]]*IF(B_MSK[[#This Row],[B_1]]="",1,B_MSK[[#This Row],[B_1]])*IF(B_MSK[[#This Row],[C_1]]="",1,B_MSK[[#This Row],[C_1]]))</f>
        <v/>
      </c>
      <c r="AW464" s="5" t="str">
        <f ca="1">IF(B_MSK[[#This Row],[C_2]]="",IF(B_MSK[[#This Row],[B_2]]="",IF(B_MSK[[#This Row],[A_2]]="","",B_MSK[[#This Row],[A_2]]),B_MSK[[#This Row],[B_2]]),B_MSK[[#This Row],[C_2]])</f>
        <v/>
      </c>
      <c r="AX464" s="2">
        <f ca="1">IF(ISNUMBER(B_MSK[[#This Row],[TANGGAL DATANG]]),B_MSK[[#This Row],[TANGGAL DATANG]],AX463)</f>
        <v>44942</v>
      </c>
      <c r="AY464" s="5" t="str">
        <f ca="1">IF(B_MSK[[#This Row],[DB_ROW]]="","",INDEX([3]!db[JENIS],B_MSK[[#This Row],[DB_ROW]]-1))</f>
        <v/>
      </c>
      <c r="AZ464" s="5" t="e">
        <f ca="1">IF(B_MSK[[#This Row],[A_1]]="","",B_MSK[[#This Row],[A_1]])*1</f>
        <v>#VALUE!</v>
      </c>
      <c r="BA464" s="5" t="str">
        <f ca="1">IF(B_MSK[[#This Row],[//]]="","",INDEX(INDIRECT(DIR&amp;$2:$2),B_MSK[[#This Row],[//]]))</f>
        <v/>
      </c>
      <c r="BB464" s="5" t="str">
        <f ca="1">CONCATENATE(B_MSK[[#This Row],[concat]],B_MSK[[#This Row],[HARGA_X]],B_MSK[[#This Row],[SAT]])</f>
        <v/>
      </c>
    </row>
    <row r="465" spans="1:54" x14ac:dyDescent="0.25">
      <c r="A465" s="6" t="s">
        <v>298</v>
      </c>
      <c r="B465" s="5">
        <f ca="1">IF(B_MSK[[#This Row],[N_ID]]="","",INDEX(INDIRECT(DIR&amp;$2:$2),MATCH(B_MSK[[#This Row],[N_ID]],INDIRECT(DIR&amp;"!NOTA[ID_P]"),0)))</f>
        <v>86</v>
      </c>
      <c r="C465" s="5" t="str">
        <f ca="1">IF(B_MSK[[#This Row],[//]]="","",HYPERLINK("["&amp;SUBSTITUTE(DIR,"'","")&amp;"]NOTA!D"&amp;B_MSK[[#This Row],[//]]+2,"&gt;"))</f>
        <v>&gt;</v>
      </c>
      <c r="D465" s="5">
        <f ca="1">IF(B_MSK[[#This Row],[N_ID]]="","",COUNTIF(INDIRECT(DIR&amp;"!NOTA[ID_H]"),B_MSK[[#This Row],[ID NOTA]]))</f>
        <v>2</v>
      </c>
      <c r="E46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462</v>
      </c>
      <c r="F4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5" s="7" t="str">
        <f ca="1">IF(B_MSK[[#This Row],[stt]]="ada",INDEX([2]!db[NB BM],B_MSK[DB_ROW]-1),"")</f>
        <v>Lilin Angka Shintoeng</v>
      </c>
      <c r="H465" s="7" t="str">
        <f ca="1">IF(B_MSK[[#This Row],[//]]="","",INDEX(INDIRECT(DIR&amp;$2:$2),B_MSK[[#This Row],[//]]))</f>
        <v>HANSA</v>
      </c>
      <c r="I465" s="27" t="str">
        <f ca="1">IF(B_MSK[[#This Row],[//]]="","",INDEX(INDIRECT(DB_PATH&amp;$2:$2),B_MSK[[#This Row],[DB_ROW]]-1))</f>
        <v>100 LSN</v>
      </c>
      <c r="J465" s="5" t="str">
        <f ca="1">IF(B_MSK[[#This Row],[//]]="","",IF(INDEX(INDIRECT(DIR&amp;$2:$2),B_MSK[[#This Row],[//]])="","",INDEX(INDIRECT(DIR&amp;$2:$2),B_MSK[[#This Row],[//]])))</f>
        <v/>
      </c>
      <c r="K465" s="5">
        <f ca="1">IF(B_MSK[[#This Row],[//]]="","",IF(INDEX(INDIRECT(DIR&amp;$2:$2),B_MSK[[#This Row],[//]])="","",INDEX(INDIRECT(DIR&amp;$2:$2),B_MSK[[#This Row],[//]])))</f>
        <v>14</v>
      </c>
      <c r="L465" s="5" t="str">
        <f ca="1">IF(B_MSK[[#This Row],[//]]="","",IF(INDEX(INDIRECT(DIR&amp;$2:$2),B_MSK[[#This Row],[//]])="","",INDEX(INDIRECT(DIR&amp;$2:$2),B_MSK[[#This Row],[//]])))</f>
        <v>LSN</v>
      </c>
      <c r="M465" s="13">
        <f ca="1">IF(B_MSK[[#This Row],[//]]="","",INDEX(INDIRECT(DIR&amp;$2:$2),B_MSK[[#This Row],[//]]))</f>
        <v>13000</v>
      </c>
      <c r="N465" s="13">
        <f ca="1">IF(OR(B_MSK[[#This Row],[//]]="",),"",INDEX(INDIRECT(DIR&amp;$2:$2),B_MSK[[#This Row],[//]]))</f>
        <v>182000</v>
      </c>
      <c r="O465" s="3" t="str">
        <f ca="1">IF(B_MSK[[#This Row],[//]]="","",IF(INDEX(INDIRECT(DIR&amp;$2:$2),B_MSK[[#This Row],[//]])=0,"",INDEX(INDIRECT(DIR&amp;$2:$2),B_MSK[[#This Row],[//]])))</f>
        <v/>
      </c>
      <c r="P465" s="3" t="str">
        <f ca="1">IF(B_MSK[[#This Row],[//]]="","",IF(INDEX(INDIRECT(DIR&amp;$2:$2),B_MSK[[#This Row],[//]])=0,"",INDEX(INDIRECT(DIR&amp;$2:$2),B_MSK[[#This Row],[//]])))</f>
        <v/>
      </c>
      <c r="Q465" s="12">
        <f ca="1">IF(B_MSK[[#This Row],[//]]="","",INDEX(INDIRECT(DIR&amp;$2:$2),B_MSK[[#This Row],[//]]))</f>
        <v>182000</v>
      </c>
      <c r="R4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5" s="37" t="str">
        <f ca="1">IF(B_MSK[[#This Row],[//]]="","",INDEX(INDIRECT(DIR&amp;$2:$2),B_MSK[[#This Row],[//]]))</f>
        <v>MIX NO 1 S/D 7 @ 2 LSN</v>
      </c>
      <c r="U465" s="38">
        <f ca="1">IF(SUMIF(B_MSK[NAMA BARANG],B_MSK[[#This Row],[NAMA BARANG]],B_MSK[JMLH BRG])=0,"",SUMIF(B_MSK[NAMA BARANG],B_MSK[[#This Row],[NAMA BARANG]],B_MSK[C]))</f>
        <v>0</v>
      </c>
      <c r="V465" s="7" t="str">
        <f ca="1">IF(B_MSK[[#This Row],[//]]="","",INDEX(INDIRECT(DIR&amp;$2:$2),B_MSK[[#This Row],[//]]))</f>
        <v>LILIN ANGKA SHINTOENG</v>
      </c>
      <c r="W465" s="7" t="str">
        <f ca="1">LOWER(SUBSTITUTE(SUBSTITUTE(SUBSTITUTE(SUBSTITUTE(SUBSTITUTE(SUBSTITUTE(SUBSTITUTE(SUBSTITUTE(SUBSTITUTE(B_MSK[[#This Row],[N.B.nota]]," ",""),"-",""),"(",""),")",""),".",""),",",""),"/",""),"""",""),"+",""))</f>
        <v>lilinangkashintoeng</v>
      </c>
      <c r="X465" s="5" t="str">
        <f ca="1">IF(B_MSK[[#This Row],[N.B.nota]]="","",IF(MATCH(B_MSK[[#This Row],[concat]],[2]!db[NB NOTA_C],0)&gt;0,"ada",0))</f>
        <v>ada</v>
      </c>
      <c r="Y465" s="5" t="str">
        <f ca="1">IF(B_MSK[[#This Row],[N.B.nota]]="","",ADDRESS(ROW(B_MSK[QB]),COLUMN(B_MSK[QB]))&amp;":"&amp;ADDRESS(ROW(),COLUMN(B_MSK[QB])))</f>
        <v>$D$4:$D$465</v>
      </c>
      <c r="Z465" s="5">
        <f ca="1">IF(B_MSK[[#This Row],[concat]]="","",MATCH(B_MSK[[#This Row],[concat]],[2]!db[NB NOTA_C],0)+1)</f>
        <v>1377</v>
      </c>
      <c r="AA465" s="5" t="str">
        <f ca="1">IF(B_MSK[[#This Row],[//]]="","",HYPERLINK("[D:\kerja\BANK EXP\BARU\DB.XLSX]DB!e"&amp;B_MSK[[#This Row],[DB_ROW]],"&gt;"))</f>
        <v>&gt;</v>
      </c>
      <c r="AB465" s="30" t="str">
        <f ca="1">MID(B_MSK[[#This Row],[/ STN_1]],FIND(" ",B_MSK[[#This Row],[/ STN_1]])+1,LEN(B_MSK[[#This Row],[/ STN_1]]))</f>
        <v>LSN</v>
      </c>
      <c r="AC465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4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6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1083.3333333333333</v>
      </c>
      <c r="AF46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65" s="15" t="str">
        <f ca="1">IF(B_MSK[[#This Row],[HARGA_2]]="","",IF(MID(B_MSK[[#This Row],[/ STN_2]],FIND(" ",B_MSK[[#This Row],[/ STN_2]])+1,LEN(B_MSK[[#This Row],[/ STN_2]]))="LSN",B_MSK[[#This Row],[HARGA_2]]/12,""))</f>
        <v/>
      </c>
      <c r="AH465" s="7" t="str">
        <f ca="1">IF(B_MSK[[#This Row],[HARGA_3]]="","","/ "&amp;"PCS")</f>
        <v/>
      </c>
      <c r="AI465" s="15">
        <f ca="1">IF(B_MSK[[#This Row],[HARGA_3]]="",IF(B_MSK[[#This Row],[HARGA_2]]="",IF(B_MSK[[#This Row],[HARGA_1]]="","",B_MSK[[#This Row],[HARGA_1]]),B_MSK[[#This Row],[HARGA_2]]),B_MSK[[#This Row],[HARGA_3]])</f>
        <v>1083.3333333333333</v>
      </c>
      <c r="AJ46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65" s="5" t="str">
        <f ca="1">IF(B_MSK[[#This Row],[//]]="","",SUBSTITUTE(SUBSTITUTE(SUBSTITUTE(B_MSK[[#This Row],[QTY/ CTN]]," ","_",2),"(",""),")","")&amp;"_")</f>
        <v>100 LSN_</v>
      </c>
      <c r="AL465" s="5">
        <f ca="1">IF(B_MSK[[#This Row],[A_B]]="","",SEARCH("_",B_MSK[[#This Row],[A_B]]))</f>
        <v>8</v>
      </c>
      <c r="AM465" s="5">
        <f ca="1">IF(B_MSK[[#This Row],[A_B]]="","",LEN(B_MSK[[#This Row],[A_B]]))</f>
        <v>8</v>
      </c>
      <c r="AN465" s="5" t="str">
        <f ca="1">IF(B_MSK[[#This Row],[A_B]]="","",LEFT(B_MSK[[#This Row],[QTY/ CTN]],B_MSK[[#This Row],[A_B_1]]))</f>
        <v>100 LSN</v>
      </c>
      <c r="AO465" s="5" t="str">
        <f ca="1">IF(B_MSK[[#This Row],[A_B]]="","",LEFT(B_MSK[[#This Row],[A_]],SEARCH(" ",B_MSK[[#This Row],[A_]])-1))</f>
        <v>100</v>
      </c>
      <c r="AP465" s="5" t="str">
        <f ca="1">IF(B_MSK[[#This Row],[A_B]]="","",RIGHT(B_MSK[[#This Row],[A_]],LEN(B_MSK[[#This Row],[A_]])-SEARCH(" ",B_MSK[[#This Row],[A_]])))</f>
        <v>LSN</v>
      </c>
      <c r="AQ4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65" s="5" t="str">
        <f ca="1">IF(B_MSK[[#This Row],[B_]]="","",LEFT(B_MSK[[#This Row],[B_]],SEARCH(" ",B_MSK[[#This Row],[B_]])))</f>
        <v xml:space="preserve">12 </v>
      </c>
      <c r="AS465" s="5" t="str">
        <f ca="1">IF(B_MSK[[#This Row],[B_]]="","",RIGHT(B_MSK[[#This Row],[B_]],LEN(B_MSK[[#This Row],[B_]])-SEARCH(" ",B_MSK[[#This Row],[B_]])))</f>
        <v>PCS</v>
      </c>
      <c r="AT465" s="5" t="str">
        <f ca="1">IF(B_MSK[[#This Row],[B_2]]="LSN",12,"")</f>
        <v/>
      </c>
      <c r="AU465" s="5" t="str">
        <f ca="1">IF(B_MSK[[#This Row],[C_1]]="","","PCS")</f>
        <v/>
      </c>
      <c r="AV465" s="5">
        <f ca="1">IF(B_MSK[[#This Row],[A_1]]="","",B_MSK[[#This Row],[A_1]]*IF(B_MSK[[#This Row],[B_1]]="",1,B_MSK[[#This Row],[B_1]])*IF(B_MSK[[#This Row],[C_1]]="",1,B_MSK[[#This Row],[C_1]]))</f>
        <v>1200</v>
      </c>
      <c r="AW465" s="5" t="str">
        <f ca="1">IF(B_MSK[[#This Row],[C_2]]="",IF(B_MSK[[#This Row],[B_2]]="",IF(B_MSK[[#This Row],[A_2]]="","",B_MSK[[#This Row],[A_2]]),B_MSK[[#This Row],[B_2]]),B_MSK[[#This Row],[C_2]])</f>
        <v>PCS</v>
      </c>
      <c r="AX465" s="2">
        <f ca="1">IF(ISNUMBER(B_MSK[[#This Row],[TANGGAL DATANG]]),B_MSK[[#This Row],[TANGGAL DATANG]],AX464)</f>
        <v>44942</v>
      </c>
      <c r="AY465" s="5" t="e">
        <f ca="1">IF(B_MSK[[#This Row],[DB_ROW]]="","",INDEX([3]!db[JENIS],B_MSK[[#This Row],[DB_ROW]]-1))</f>
        <v>#REF!</v>
      </c>
      <c r="AZ465" s="5">
        <f ca="1">IF(B_MSK[[#This Row],[A_1]]="","",B_MSK[[#This Row],[A_1]])*1</f>
        <v>100</v>
      </c>
      <c r="BA465" s="5" t="str">
        <f ca="1">IF(B_MSK[[#This Row],[//]]="","",INDEX(INDIRECT(DIR&amp;$2:$2),B_MSK[[#This Row],[//]]))</f>
        <v>UNTANA</v>
      </c>
      <c r="BB465" s="5" t="str">
        <f ca="1">CONCATENATE(B_MSK[[#This Row],[concat]],B_MSK[[#This Row],[HARGA_X]],B_MSK[[#This Row],[SAT]])</f>
        <v>lilinangkashintoeng1083.33333333333LSN</v>
      </c>
    </row>
    <row r="466" spans="1:54" x14ac:dyDescent="0.25">
      <c r="A466" s="6" t="s">
        <v>128</v>
      </c>
      <c r="B466" s="5" t="str">
        <f ca="1">IF(B_MSK[[#This Row],[N_ID]]="","",INDEX(INDIRECT(DIR&amp;$2:$2),MATCH(B_MSK[[#This Row],[N_ID]],INDIRECT(DIR&amp;"!NOTA[ID_P]"),0)))</f>
        <v/>
      </c>
      <c r="C466" s="5" t="str">
        <f ca="1">IF(B_MSK[[#This Row],[//]]="","",HYPERLINK("["&amp;SUBSTITUTE(DIR,"'","")&amp;"]NOTA!D"&amp;B_MSK[[#This Row],[//]]+2,"&gt;"))</f>
        <v>&gt;</v>
      </c>
      <c r="D466" s="5" t="str">
        <f ca="1">IF(B_MSK[[#This Row],[N_ID]]="","",COUNTIF(INDIRECT(DIR&amp;"!NOTA[ID_H]"),B_MSK[[#This Row],[ID NOTA]]))</f>
        <v/>
      </c>
      <c r="E46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463</v>
      </c>
      <c r="F4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6" s="7" t="str">
        <f ca="1">IF(B_MSK[[#This Row],[stt]]="ada",INDEX([2]!db[NB BM],B_MSK[DB_ROW]-1),"")</f>
        <v>Lilin Shintoeng 24 btg</v>
      </c>
      <c r="H466" s="7" t="str">
        <f ca="1">IF(B_MSK[[#This Row],[//]]="","",INDEX(INDIRECT(DIR&amp;$2:$2),B_MSK[[#This Row],[//]]))</f>
        <v>HANSA</v>
      </c>
      <c r="I466" s="27" t="str">
        <f ca="1">IF(B_MSK[[#This Row],[//]]="","",INDEX(INDIRECT(DB_PATH&amp;$2:$2),B_MSK[[#This Row],[DB_ROW]]-1))</f>
        <v>40 LSN</v>
      </c>
      <c r="J466" s="5" t="str">
        <f ca="1">IF(B_MSK[[#This Row],[//]]="","",IF(INDEX(INDIRECT(DIR&amp;$2:$2),B_MSK[[#This Row],[//]])="","",INDEX(INDIRECT(DIR&amp;$2:$2),B_MSK[[#This Row],[//]])))</f>
        <v/>
      </c>
      <c r="K466" s="5">
        <f ca="1">IF(B_MSK[[#This Row],[//]]="","",IF(INDEX(INDIRECT(DIR&amp;$2:$2),B_MSK[[#This Row],[//]])="","",INDEX(INDIRECT(DIR&amp;$2:$2),B_MSK[[#This Row],[//]])))</f>
        <v>3</v>
      </c>
      <c r="L466" s="5" t="str">
        <f ca="1">IF(B_MSK[[#This Row],[//]]="","",IF(INDEX(INDIRECT(DIR&amp;$2:$2),B_MSK[[#This Row],[//]])="","",INDEX(INDIRECT(DIR&amp;$2:$2),B_MSK[[#This Row],[//]])))</f>
        <v>LSN</v>
      </c>
      <c r="M466" s="13">
        <f ca="1">IF(B_MSK[[#This Row],[//]]="","",INDEX(INDIRECT(DIR&amp;$2:$2),B_MSK[[#This Row],[//]]))</f>
        <v>41000</v>
      </c>
      <c r="N466" s="13">
        <f ca="1">IF(OR(B_MSK[[#This Row],[//]]="",),"",INDEX(INDIRECT(DIR&amp;$2:$2),B_MSK[[#This Row],[//]]))</f>
        <v>123000</v>
      </c>
      <c r="O466" s="3" t="str">
        <f ca="1">IF(B_MSK[[#This Row],[//]]="","",IF(INDEX(INDIRECT(DIR&amp;$2:$2),B_MSK[[#This Row],[//]])=0,"",INDEX(INDIRECT(DIR&amp;$2:$2),B_MSK[[#This Row],[//]])))</f>
        <v/>
      </c>
      <c r="P466" s="3" t="str">
        <f ca="1">IF(B_MSK[[#This Row],[//]]="","",IF(INDEX(INDIRECT(DIR&amp;$2:$2),B_MSK[[#This Row],[//]])=0,"",INDEX(INDIRECT(DIR&amp;$2:$2),B_MSK[[#This Row],[//]])))</f>
        <v/>
      </c>
      <c r="Q466" s="12">
        <f ca="1">IF(B_MSK[[#This Row],[//]]="","",INDEX(INDIRECT(DIR&amp;$2:$2),B_MSK[[#This Row],[//]]))</f>
        <v>123000</v>
      </c>
      <c r="R46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6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66" s="37">
        <f ca="1">IF(B_MSK[[#This Row],[//]]="","",INDEX(INDIRECT(DIR&amp;$2:$2),B_MSK[[#This Row],[//]]))</f>
        <v>0</v>
      </c>
      <c r="U466" s="38">
        <f ca="1">IF(SUMIF(B_MSK[NAMA BARANG],B_MSK[[#This Row],[NAMA BARANG]],B_MSK[JMLH BRG])=0,"",SUMIF(B_MSK[NAMA BARANG],B_MSK[[#This Row],[NAMA BARANG]],B_MSK[C]))</f>
        <v>0</v>
      </c>
      <c r="V466" s="7" t="str">
        <f ca="1">IF(B_MSK[[#This Row],[//]]="","",INDEX(INDIRECT(DIR&amp;$2:$2),B_MSK[[#This Row],[//]]))</f>
        <v>LILIN SHINTOENG 24 BTG</v>
      </c>
      <c r="W466" s="7" t="str">
        <f ca="1">LOWER(SUBSTITUTE(SUBSTITUTE(SUBSTITUTE(SUBSTITUTE(SUBSTITUTE(SUBSTITUTE(SUBSTITUTE(SUBSTITUTE(SUBSTITUTE(B_MSK[[#This Row],[N.B.nota]]," ",""),"-",""),"(",""),")",""),".",""),",",""),"/",""),"""",""),"+",""))</f>
        <v>lilinshintoeng24btg</v>
      </c>
      <c r="X466" s="5" t="str">
        <f ca="1">IF(B_MSK[[#This Row],[N.B.nota]]="","",IF(MATCH(B_MSK[[#This Row],[concat]],[2]!db[NB NOTA_C],0)&gt;0,"ada",0))</f>
        <v>ada</v>
      </c>
      <c r="Y466" s="5" t="str">
        <f ca="1">IF(B_MSK[[#This Row],[N.B.nota]]="","",ADDRESS(ROW(B_MSK[QB]),COLUMN(B_MSK[QB]))&amp;":"&amp;ADDRESS(ROW(),COLUMN(B_MSK[QB])))</f>
        <v>$D$4:$D$466</v>
      </c>
      <c r="Z466" s="5">
        <f ca="1">IF(B_MSK[[#This Row],[concat]]="","",MATCH(B_MSK[[#This Row],[concat]],[2]!db[NB NOTA_C],0)+1)</f>
        <v>1397</v>
      </c>
      <c r="AA466" s="5" t="str">
        <f ca="1">IF(B_MSK[[#This Row],[//]]="","",HYPERLINK("[D:\kerja\BANK EXP\BARU\DB.XLSX]DB!e"&amp;B_MSK[[#This Row],[DB_ROW]],"&gt;"))</f>
        <v>&gt;</v>
      </c>
      <c r="AB466" s="30" t="str">
        <f ca="1">MID(B_MSK[[#This Row],[/ STN_1]],FIND(" ",B_MSK[[#This Row],[/ STN_1]])+1,LEN(B_MSK[[#This Row],[/ STN_1]]))</f>
        <v>LSN</v>
      </c>
      <c r="AC466" s="11">
        <f ca="1">IF(B_MSK[[#This Row],[//]]="","",IF(B_MSK[[#This Row],[ JUMLAH ]]="","",IF(B_MSK[[#This Row],[C]]="",B_MSK[[#This Row],[HARGA CTN]]/B_MSK[[#This Row],[JMLH BRG]],B_MSK[[#This Row],[HARGA CTN]]/B_MSK[[#This Row],[A_1]])))</f>
        <v>41000</v>
      </c>
      <c r="AD4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6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3416.6666666666665</v>
      </c>
      <c r="AF46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66" s="15" t="str">
        <f ca="1">IF(B_MSK[[#This Row],[HARGA_2]]="","",IF(MID(B_MSK[[#This Row],[/ STN_2]],FIND(" ",B_MSK[[#This Row],[/ STN_2]])+1,LEN(B_MSK[[#This Row],[/ STN_2]]))="LSN",B_MSK[[#This Row],[HARGA_2]]/12,""))</f>
        <v/>
      </c>
      <c r="AH466" s="7" t="str">
        <f ca="1">IF(B_MSK[[#This Row],[HARGA_3]]="","","/ "&amp;"PCS")</f>
        <v/>
      </c>
      <c r="AI466" s="15">
        <f ca="1">IF(B_MSK[[#This Row],[HARGA_3]]="",IF(B_MSK[[#This Row],[HARGA_2]]="",IF(B_MSK[[#This Row],[HARGA_1]]="","",B_MSK[[#This Row],[HARGA_1]]),B_MSK[[#This Row],[HARGA_2]]),B_MSK[[#This Row],[HARGA_3]])</f>
        <v>3416.6666666666665</v>
      </c>
      <c r="AJ46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66" s="5" t="str">
        <f ca="1">IF(B_MSK[[#This Row],[//]]="","",SUBSTITUTE(SUBSTITUTE(SUBSTITUTE(B_MSK[[#This Row],[QTY/ CTN]]," ","_",2),"(",""),")","")&amp;"_")</f>
        <v>40 LSN_</v>
      </c>
      <c r="AL466" s="5">
        <f ca="1">IF(B_MSK[[#This Row],[A_B]]="","",SEARCH("_",B_MSK[[#This Row],[A_B]]))</f>
        <v>7</v>
      </c>
      <c r="AM466" s="5">
        <f ca="1">IF(B_MSK[[#This Row],[A_B]]="","",LEN(B_MSK[[#This Row],[A_B]]))</f>
        <v>7</v>
      </c>
      <c r="AN466" s="5" t="str">
        <f ca="1">IF(B_MSK[[#This Row],[A_B]]="","",LEFT(B_MSK[[#This Row],[QTY/ CTN]],B_MSK[[#This Row],[A_B_1]]))</f>
        <v>40 LSN</v>
      </c>
      <c r="AO466" s="5" t="str">
        <f ca="1">IF(B_MSK[[#This Row],[A_B]]="","",LEFT(B_MSK[[#This Row],[A_]],SEARCH(" ",B_MSK[[#This Row],[A_]])-1))</f>
        <v>40</v>
      </c>
      <c r="AP466" s="5" t="str">
        <f ca="1">IF(B_MSK[[#This Row],[A_B]]="","",RIGHT(B_MSK[[#This Row],[A_]],LEN(B_MSK[[#This Row],[A_]])-SEARCH(" ",B_MSK[[#This Row],[A_]])))</f>
        <v>LSN</v>
      </c>
      <c r="AQ4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66" s="5" t="str">
        <f ca="1">IF(B_MSK[[#This Row],[B_]]="","",LEFT(B_MSK[[#This Row],[B_]],SEARCH(" ",B_MSK[[#This Row],[B_]])))</f>
        <v xml:space="preserve">12 </v>
      </c>
      <c r="AS466" s="5" t="str">
        <f ca="1">IF(B_MSK[[#This Row],[B_]]="","",RIGHT(B_MSK[[#This Row],[B_]],LEN(B_MSK[[#This Row],[B_]])-SEARCH(" ",B_MSK[[#This Row],[B_]])))</f>
        <v>PCS</v>
      </c>
      <c r="AT466" s="5" t="str">
        <f ca="1">IF(B_MSK[[#This Row],[B_2]]="LSN",12,"")</f>
        <v/>
      </c>
      <c r="AU466" s="5" t="str">
        <f ca="1">IF(B_MSK[[#This Row],[C_1]]="","","PCS")</f>
        <v/>
      </c>
      <c r="AV466" s="5">
        <f ca="1">IF(B_MSK[[#This Row],[A_1]]="","",B_MSK[[#This Row],[A_1]]*IF(B_MSK[[#This Row],[B_1]]="",1,B_MSK[[#This Row],[B_1]])*IF(B_MSK[[#This Row],[C_1]]="",1,B_MSK[[#This Row],[C_1]]))</f>
        <v>480</v>
      </c>
      <c r="AW466" s="5" t="str">
        <f ca="1">IF(B_MSK[[#This Row],[C_2]]="",IF(B_MSK[[#This Row],[B_2]]="",IF(B_MSK[[#This Row],[A_2]]="","",B_MSK[[#This Row],[A_2]]),B_MSK[[#This Row],[B_2]]),B_MSK[[#This Row],[C_2]])</f>
        <v>PCS</v>
      </c>
      <c r="AX466" s="2">
        <f ca="1">IF(ISNUMBER(B_MSK[[#This Row],[TANGGAL DATANG]]),B_MSK[[#This Row],[TANGGAL DATANG]],AX465)</f>
        <v>44942</v>
      </c>
      <c r="AY466" s="5" t="e">
        <f ca="1">IF(B_MSK[[#This Row],[DB_ROW]]="","",INDEX([3]!db[JENIS],B_MSK[[#This Row],[DB_ROW]]-1))</f>
        <v>#REF!</v>
      </c>
      <c r="AZ466" s="5">
        <f ca="1">IF(B_MSK[[#This Row],[A_1]]="","",B_MSK[[#This Row],[A_1]])*1</f>
        <v>40</v>
      </c>
      <c r="BA466" s="5" t="str">
        <f ca="1">IF(B_MSK[[#This Row],[//]]="","",INDEX(INDIRECT(DIR&amp;$2:$2),B_MSK[[#This Row],[//]]))</f>
        <v>UNTANA</v>
      </c>
      <c r="BB466" s="5" t="str">
        <f ca="1">CONCATENATE(B_MSK[[#This Row],[concat]],B_MSK[[#This Row],[HARGA_X]],B_MSK[[#This Row],[SAT]])</f>
        <v>lilinshintoeng24btg3416.66666666667LSN</v>
      </c>
    </row>
    <row r="467" spans="1:54" x14ac:dyDescent="0.25">
      <c r="A467" s="6" t="s">
        <v>128</v>
      </c>
      <c r="B467" s="5" t="str">
        <f ca="1">IF(B_MSK[[#This Row],[N_ID]]="","",INDEX(INDIRECT(DIR&amp;$2:$2),MATCH(B_MSK[[#This Row],[N_ID]],INDIRECT(DIR&amp;"!NOTA[ID_P]"),0)))</f>
        <v/>
      </c>
      <c r="C467" s="5" t="str">
        <f ca="1">IF(B_MSK[[#This Row],[//]]="","",HYPERLINK("["&amp;SUBSTITUTE(DIR,"'","")&amp;"]NOTA!D"&amp;B_MSK[[#This Row],[//]]+2,"&gt;"))</f>
        <v/>
      </c>
      <c r="D467" s="5" t="str">
        <f ca="1">IF(B_MSK[[#This Row],[N_ID]]="","",COUNTIF(INDIRECT(DIR&amp;"!NOTA[ID_H]"),B_MSK[[#This Row],[ID NOTA]]))</f>
        <v/>
      </c>
      <c r="E4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7" s="7" t="str">
        <f ca="1">IF(B_MSK[[#This Row],[stt]]="ada",INDEX([2]!db[NB BM],B_MSK[DB_ROW]-1),"")</f>
        <v/>
      </c>
      <c r="H467" s="7" t="str">
        <f ca="1">IF(B_MSK[[#This Row],[//]]="","",INDEX(INDIRECT(DIR&amp;$2:$2),B_MSK[[#This Row],[//]]))</f>
        <v/>
      </c>
      <c r="I467" s="27" t="str">
        <f ca="1">IF(B_MSK[[#This Row],[//]]="","",INDEX(INDIRECT(DB_PATH&amp;$2:$2),B_MSK[[#This Row],[DB_ROW]]-1))</f>
        <v/>
      </c>
      <c r="J467" s="5" t="str">
        <f ca="1">IF(B_MSK[[#This Row],[//]]="","",IF(INDEX(INDIRECT(DIR&amp;$2:$2),B_MSK[[#This Row],[//]])="","",INDEX(INDIRECT(DIR&amp;$2:$2),B_MSK[[#This Row],[//]])))</f>
        <v/>
      </c>
      <c r="K467" s="5" t="str">
        <f ca="1">IF(B_MSK[[#This Row],[//]]="","",IF(INDEX(INDIRECT(DIR&amp;$2:$2),B_MSK[[#This Row],[//]])="","",INDEX(INDIRECT(DIR&amp;$2:$2),B_MSK[[#This Row],[//]])))</f>
        <v/>
      </c>
      <c r="L467" s="5" t="str">
        <f ca="1">IF(B_MSK[[#This Row],[//]]="","",IF(INDEX(INDIRECT(DIR&amp;$2:$2),B_MSK[[#This Row],[//]])="","",INDEX(INDIRECT(DIR&amp;$2:$2),B_MSK[[#This Row],[//]])))</f>
        <v/>
      </c>
      <c r="M467" s="13" t="str">
        <f ca="1">IF(B_MSK[[#This Row],[//]]="","",INDEX(INDIRECT(DIR&amp;$2:$2),B_MSK[[#This Row],[//]]))</f>
        <v/>
      </c>
      <c r="N467" s="13" t="str">
        <f ca="1">IF(OR(B_MSK[[#This Row],[//]]="",),"",INDEX(INDIRECT(DIR&amp;$2:$2),B_MSK[[#This Row],[//]]))</f>
        <v/>
      </c>
      <c r="O467" s="3" t="str">
        <f ca="1">IF(B_MSK[[#This Row],[//]]="","",IF(INDEX(INDIRECT(DIR&amp;$2:$2),B_MSK[[#This Row],[//]])=0,"",INDEX(INDIRECT(DIR&amp;$2:$2),B_MSK[[#This Row],[//]])))</f>
        <v/>
      </c>
      <c r="P467" s="3" t="str">
        <f ca="1">IF(B_MSK[[#This Row],[//]]="","",IF(INDEX(INDIRECT(DIR&amp;$2:$2),B_MSK[[#This Row],[//]])=0,"",INDEX(INDIRECT(DIR&amp;$2:$2),B_MSK[[#This Row],[//]])))</f>
        <v/>
      </c>
      <c r="Q467" s="12" t="str">
        <f ca="1">IF(B_MSK[[#This Row],[//]]="","",INDEX(INDIRECT(DIR&amp;$2:$2),B_MSK[[#This Row],[//]]))</f>
        <v/>
      </c>
      <c r="R4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7" s="37" t="str">
        <f ca="1">IF(B_MSK[[#This Row],[//]]="","",INDEX(INDIRECT(DIR&amp;$2:$2),B_MSK[[#This Row],[//]]))</f>
        <v/>
      </c>
      <c r="U467" s="38" t="str">
        <f ca="1">IF(SUMIF(B_MSK[NAMA BARANG],B_MSK[[#This Row],[NAMA BARANG]],B_MSK[JMLH BRG])=0,"",SUMIF(B_MSK[NAMA BARANG],B_MSK[[#This Row],[NAMA BARANG]],B_MSK[C]))</f>
        <v/>
      </c>
      <c r="V467" s="7" t="str">
        <f ca="1">IF(B_MSK[[#This Row],[//]]="","",INDEX(INDIRECT(DIR&amp;$2:$2),B_MSK[[#This Row],[//]]))</f>
        <v/>
      </c>
      <c r="W4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7" s="5" t="str">
        <f ca="1">IF(B_MSK[[#This Row],[N.B.nota]]="","",IF(MATCH(B_MSK[[#This Row],[concat]],[2]!db[NB NOTA_C],0)&gt;0,"ada",0))</f>
        <v/>
      </c>
      <c r="Y467" s="5" t="str">
        <f ca="1">IF(B_MSK[[#This Row],[N.B.nota]]="","",ADDRESS(ROW(B_MSK[QB]),COLUMN(B_MSK[QB]))&amp;":"&amp;ADDRESS(ROW(),COLUMN(B_MSK[QB])))</f>
        <v/>
      </c>
      <c r="Z467" s="5" t="str">
        <f ca="1">IF(B_MSK[[#This Row],[concat]]="","",MATCH(B_MSK[[#This Row],[concat]],[2]!db[NB NOTA_C],0)+1)</f>
        <v/>
      </c>
      <c r="AA467" s="5" t="str">
        <f ca="1">IF(B_MSK[[#This Row],[//]]="","",HYPERLINK("[D:\kerja\BANK EXP\BARU\DB.XLSX]DB!e"&amp;B_MSK[[#This Row],[DB_ROW]],"&gt;"))</f>
        <v/>
      </c>
      <c r="AB467" s="30" t="e">
        <f ca="1">MID(B_MSK[[#This Row],[/ STN_1]],FIND(" ",B_MSK[[#This Row],[/ STN_1]])+1,LEN(B_MSK[[#This Row],[/ STN_1]]))</f>
        <v>#VALUE!</v>
      </c>
      <c r="AC4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7" s="15" t="str">
        <f ca="1">IF(B_MSK[[#This Row],[HARGA_2]]="","",IF(MID(B_MSK[[#This Row],[/ STN_2]],FIND(" ",B_MSK[[#This Row],[/ STN_2]])+1,LEN(B_MSK[[#This Row],[/ STN_2]]))="LSN",B_MSK[[#This Row],[HARGA_2]]/12,""))</f>
        <v/>
      </c>
      <c r="AH467" s="7" t="str">
        <f ca="1">IF(B_MSK[[#This Row],[HARGA_3]]="","","/ "&amp;"PCS")</f>
        <v/>
      </c>
      <c r="AI467" s="15" t="str">
        <f ca="1">IF(B_MSK[[#This Row],[HARGA_3]]="",IF(B_MSK[[#This Row],[HARGA_2]]="",IF(B_MSK[[#This Row],[HARGA_1]]="","",B_MSK[[#This Row],[HARGA_1]]),B_MSK[[#This Row],[HARGA_2]]),B_MSK[[#This Row],[HARGA_3]])</f>
        <v/>
      </c>
      <c r="AJ467" s="15" t="str">
        <f ca="1">IF(B_MSK[[#This Row],[/ STN_3]]="",IF(B_MSK[[#This Row],[/ STN_2]]="",IF(B_MSK[[#This Row],[/ STN_1]]="","",B_MSK[[#This Row],[/ STN_1]]),B_MSK[[#This Row],[/ STN_2]]),B_MSK[[#This Row],[/ STN_3]])</f>
        <v/>
      </c>
      <c r="AK467" s="5" t="str">
        <f ca="1">IF(B_MSK[[#This Row],[//]]="","",SUBSTITUTE(SUBSTITUTE(SUBSTITUTE(B_MSK[[#This Row],[QTY/ CTN]]," ","_",2),"(",""),")","")&amp;"_")</f>
        <v/>
      </c>
      <c r="AL467" s="5" t="str">
        <f ca="1">IF(B_MSK[[#This Row],[A_B]]="","",SEARCH("_",B_MSK[[#This Row],[A_B]]))</f>
        <v/>
      </c>
      <c r="AM467" s="5" t="str">
        <f ca="1">IF(B_MSK[[#This Row],[A_B]]="","",LEN(B_MSK[[#This Row],[A_B]]))</f>
        <v/>
      </c>
      <c r="AN467" s="5" t="str">
        <f ca="1">IF(B_MSK[[#This Row],[A_B]]="","",LEFT(B_MSK[[#This Row],[QTY/ CTN]],B_MSK[[#This Row],[A_B_1]]))</f>
        <v/>
      </c>
      <c r="AO467" s="5" t="str">
        <f ca="1">IF(B_MSK[[#This Row],[A_B]]="","",LEFT(B_MSK[[#This Row],[A_]],SEARCH(" ",B_MSK[[#This Row],[A_]])-1))</f>
        <v/>
      </c>
      <c r="AP467" s="5" t="str">
        <f ca="1">IF(B_MSK[[#This Row],[A_B]]="","",RIGHT(B_MSK[[#This Row],[A_]],LEN(B_MSK[[#This Row],[A_]])-SEARCH(" ",B_MSK[[#This Row],[A_]])))</f>
        <v/>
      </c>
      <c r="AQ4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7" s="5" t="str">
        <f ca="1">IF(B_MSK[[#This Row],[B_]]="","",LEFT(B_MSK[[#This Row],[B_]],SEARCH(" ",B_MSK[[#This Row],[B_]])))</f>
        <v/>
      </c>
      <c r="AS467" s="5" t="str">
        <f ca="1">IF(B_MSK[[#This Row],[B_]]="","",RIGHT(B_MSK[[#This Row],[B_]],LEN(B_MSK[[#This Row],[B_]])-SEARCH(" ",B_MSK[[#This Row],[B_]])))</f>
        <v/>
      </c>
      <c r="AT467" s="5" t="str">
        <f ca="1">IF(B_MSK[[#This Row],[B_2]]="LSN",12,"")</f>
        <v/>
      </c>
      <c r="AU467" s="5" t="str">
        <f ca="1">IF(B_MSK[[#This Row],[C_1]]="","","PCS")</f>
        <v/>
      </c>
      <c r="AV467" s="5" t="str">
        <f ca="1">IF(B_MSK[[#This Row],[A_1]]="","",B_MSK[[#This Row],[A_1]]*IF(B_MSK[[#This Row],[B_1]]="",1,B_MSK[[#This Row],[B_1]])*IF(B_MSK[[#This Row],[C_1]]="",1,B_MSK[[#This Row],[C_1]]))</f>
        <v/>
      </c>
      <c r="AW467" s="5" t="str">
        <f ca="1">IF(B_MSK[[#This Row],[C_2]]="",IF(B_MSK[[#This Row],[B_2]]="",IF(B_MSK[[#This Row],[A_2]]="","",B_MSK[[#This Row],[A_2]]),B_MSK[[#This Row],[B_2]]),B_MSK[[#This Row],[C_2]])</f>
        <v/>
      </c>
      <c r="AX467" s="2">
        <f ca="1">IF(ISNUMBER(B_MSK[[#This Row],[TANGGAL DATANG]]),B_MSK[[#This Row],[TANGGAL DATANG]],AX466)</f>
        <v>44942</v>
      </c>
      <c r="AY467" s="5" t="str">
        <f ca="1">IF(B_MSK[[#This Row],[DB_ROW]]="","",INDEX([3]!db[JENIS],B_MSK[[#This Row],[DB_ROW]]-1))</f>
        <v/>
      </c>
      <c r="AZ467" s="5" t="e">
        <f ca="1">IF(B_MSK[[#This Row],[A_1]]="","",B_MSK[[#This Row],[A_1]])*1</f>
        <v>#VALUE!</v>
      </c>
      <c r="BA467" s="5" t="str">
        <f ca="1">IF(B_MSK[[#This Row],[//]]="","",INDEX(INDIRECT(DIR&amp;$2:$2),B_MSK[[#This Row],[//]]))</f>
        <v/>
      </c>
      <c r="BB467" s="5" t="str">
        <f ca="1">CONCATENATE(B_MSK[[#This Row],[concat]],B_MSK[[#This Row],[HARGA_X]],B_MSK[[#This Row],[SAT]])</f>
        <v/>
      </c>
    </row>
    <row r="468" spans="1:54" x14ac:dyDescent="0.25">
      <c r="A468" s="6" t="s">
        <v>299</v>
      </c>
      <c r="B468" s="5">
        <f ca="1">IF(B_MSK[[#This Row],[N_ID]]="","",INDEX(INDIRECT(DIR&amp;$2:$2),MATCH(B_MSK[[#This Row],[N_ID]],INDIRECT(DIR&amp;"!NOTA[ID_P]"),0)))</f>
        <v>87</v>
      </c>
      <c r="C468" s="5" t="str">
        <f ca="1">IF(B_MSK[[#This Row],[//]]="","",HYPERLINK("["&amp;SUBSTITUTE(DIR,"'","")&amp;"]NOTA!D"&amp;B_MSK[[#This Row],[//]]+2,"&gt;"))</f>
        <v>&gt;</v>
      </c>
      <c r="D468" s="5">
        <f ca="1">IF(B_MSK[[#This Row],[N_ID]]="","",COUNTIF(INDIRECT(DIR&amp;"!NOTA[ID_H]"),B_MSK[[#This Row],[ID NOTA]]))</f>
        <v>2</v>
      </c>
      <c r="E4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465</v>
      </c>
      <c r="F4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8" s="7" t="str">
        <f ca="1">IF(B_MSK[[#This Row],[stt]]="ada",INDEX([2]!db[NB BM],B_MSK[DB_ROW]-1),"")</f>
        <v>Gunting OSS Gunindo</v>
      </c>
      <c r="H468" s="7" t="str">
        <f ca="1">IF(B_MSK[[#This Row],[//]]="","",INDEX(INDIRECT(DIR&amp;$2:$2),B_MSK[[#This Row],[//]]))</f>
        <v>GUNINDO</v>
      </c>
      <c r="I468" s="27" t="str">
        <f ca="1">IF(B_MSK[[#This Row],[//]]="","",INDEX(INDIRECT(DB_PATH&amp;$2:$2),B_MSK[[#This Row],[DB_ROW]]-1))</f>
        <v>60 LSN</v>
      </c>
      <c r="J468" s="5">
        <f ca="1">IF(B_MSK[[#This Row],[//]]="","",IF(INDEX(INDIRECT(DIR&amp;$2:$2),B_MSK[[#This Row],[//]])="","",INDEX(INDIRECT(DIR&amp;$2:$2),B_MSK[[#This Row],[//]])))</f>
        <v>6</v>
      </c>
      <c r="K468" s="5">
        <f ca="1">IF(B_MSK[[#This Row],[//]]="","",IF(INDEX(INDIRECT(DIR&amp;$2:$2),B_MSK[[#This Row],[//]])="","",INDEX(INDIRECT(DIR&amp;$2:$2),B_MSK[[#This Row],[//]])))</f>
        <v>360</v>
      </c>
      <c r="L468" s="5" t="str">
        <f ca="1">IF(B_MSK[[#This Row],[//]]="","",IF(INDEX(INDIRECT(DIR&amp;$2:$2),B_MSK[[#This Row],[//]])="","",INDEX(INDIRECT(DIR&amp;$2:$2),B_MSK[[#This Row],[//]])))</f>
        <v>LSN</v>
      </c>
      <c r="M468" s="13">
        <f ca="1">IF(B_MSK[[#This Row],[//]]="","",INDEX(INDIRECT(DIR&amp;$2:$2),B_MSK[[#This Row],[//]]))</f>
        <v>49200</v>
      </c>
      <c r="N468" s="13">
        <f ca="1">IF(OR(B_MSK[[#This Row],[//]]="",),"",INDEX(INDIRECT(DIR&amp;$2:$2),B_MSK[[#This Row],[//]]))</f>
        <v>2952000</v>
      </c>
      <c r="O468" s="3">
        <f ca="1">IF(B_MSK[[#This Row],[//]]="","",IF(INDEX(INDIRECT(DIR&amp;$2:$2),B_MSK[[#This Row],[//]])=0,"",INDEX(INDIRECT(DIR&amp;$2:$2),B_MSK[[#This Row],[//]])))</f>
        <v>0.05</v>
      </c>
      <c r="P468" s="3">
        <f ca="1">IF(B_MSK[[#This Row],[//]]="","",IF(INDEX(INDIRECT(DIR&amp;$2:$2),B_MSK[[#This Row],[//]])=0,"",INDEX(INDIRECT(DIR&amp;$2:$2),B_MSK[[#This Row],[//]])))</f>
        <v>0.1</v>
      </c>
      <c r="Q468" s="12">
        <f ca="1">IF(B_MSK[[#This Row],[//]]="","",INDEX(INDIRECT(DIR&amp;$2:$2),B_MSK[[#This Row],[//]]))</f>
        <v>15143760</v>
      </c>
      <c r="R4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8" s="37">
        <f ca="1">IF(B_MSK[[#This Row],[//]]="","",INDEX(INDIRECT(DIR&amp;$2:$2),B_MSK[[#This Row],[//]]))</f>
        <v>0</v>
      </c>
      <c r="U468" s="38">
        <f ca="1">IF(SUMIF(B_MSK[NAMA BARANG],B_MSK[[#This Row],[NAMA BARANG]],B_MSK[JMLH BRG])=0,"",SUMIF(B_MSK[NAMA BARANG],B_MSK[[#This Row],[NAMA BARANG]],B_MSK[C]))</f>
        <v>6</v>
      </c>
      <c r="V468" s="7" t="str">
        <f ca="1">IF(B_MSK[[#This Row],[//]]="","",INDEX(INDIRECT(DIR&amp;$2:$2),B_MSK[[#This Row],[//]]))</f>
        <v xml:space="preserve">OSS GUNINDO </v>
      </c>
      <c r="W468" s="7" t="str">
        <f ca="1">LOWER(SUBSTITUTE(SUBSTITUTE(SUBSTITUTE(SUBSTITUTE(SUBSTITUTE(SUBSTITUTE(SUBSTITUTE(SUBSTITUTE(SUBSTITUTE(B_MSK[[#This Row],[N.B.nota]]," ",""),"-",""),"(",""),")",""),".",""),",",""),"/",""),"""",""),"+",""))</f>
        <v>ossgunindo</v>
      </c>
      <c r="X468" s="5" t="str">
        <f ca="1">IF(B_MSK[[#This Row],[N.B.nota]]="","",IF(MATCH(B_MSK[[#This Row],[concat]],[2]!db[NB NOTA_C],0)&gt;0,"ada",0))</f>
        <v>ada</v>
      </c>
      <c r="Y468" s="5" t="str">
        <f ca="1">IF(B_MSK[[#This Row],[N.B.nota]]="","",ADDRESS(ROW(B_MSK[QB]),COLUMN(B_MSK[QB]))&amp;":"&amp;ADDRESS(ROW(),COLUMN(B_MSK[QB])))</f>
        <v>$D$4:$D$468</v>
      </c>
      <c r="Z468" s="5">
        <f ca="1">IF(B_MSK[[#This Row],[concat]]="","",MATCH(B_MSK[[#This Row],[concat]],[2]!db[NB NOTA_C],0)+1)</f>
        <v>1579</v>
      </c>
      <c r="AA468" s="5" t="str">
        <f ca="1">IF(B_MSK[[#This Row],[//]]="","",HYPERLINK("[D:\kerja\BANK EXP\BARU\DB.XLSX]DB!e"&amp;B_MSK[[#This Row],[DB_ROW]],"&gt;"))</f>
        <v>&gt;</v>
      </c>
      <c r="AB468" s="30" t="str">
        <f ca="1">MID(B_MSK[[#This Row],[/ STN_1]],FIND(" ",B_MSK[[#This Row],[/ STN_1]])+1,LEN(B_MSK[[#This Row],[/ STN_1]]))</f>
        <v>LSN</v>
      </c>
      <c r="AC468" s="11">
        <f ca="1">IF(B_MSK[[#This Row],[//]]="","",IF(B_MSK[[#This Row],[ JUMLAH ]]="","",IF(B_MSK[[#This Row],[C]]="",B_MSK[[#This Row],[HARGA CTN]]/B_MSK[[#This Row],[JMLH BRG]],B_MSK[[#This Row],[HARGA CTN]]/B_MSK[[#This Row],[A_1]])))</f>
        <v>49200</v>
      </c>
      <c r="AD4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6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4100</v>
      </c>
      <c r="AF46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68" s="15" t="str">
        <f ca="1">IF(B_MSK[[#This Row],[HARGA_2]]="","",IF(MID(B_MSK[[#This Row],[/ STN_2]],FIND(" ",B_MSK[[#This Row],[/ STN_2]])+1,LEN(B_MSK[[#This Row],[/ STN_2]]))="LSN",B_MSK[[#This Row],[HARGA_2]]/12,""))</f>
        <v/>
      </c>
      <c r="AH468" s="7" t="str">
        <f ca="1">IF(B_MSK[[#This Row],[HARGA_3]]="","","/ "&amp;"PCS")</f>
        <v/>
      </c>
      <c r="AI468" s="15">
        <f ca="1">IF(B_MSK[[#This Row],[HARGA_3]]="",IF(B_MSK[[#This Row],[HARGA_2]]="",IF(B_MSK[[#This Row],[HARGA_1]]="","",B_MSK[[#This Row],[HARGA_1]]),B_MSK[[#This Row],[HARGA_2]]),B_MSK[[#This Row],[HARGA_3]])</f>
        <v>4100</v>
      </c>
      <c r="AJ46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68" s="5" t="str">
        <f ca="1">IF(B_MSK[[#This Row],[//]]="","",SUBSTITUTE(SUBSTITUTE(SUBSTITUTE(B_MSK[[#This Row],[QTY/ CTN]]," ","_",2),"(",""),")","")&amp;"_")</f>
        <v>60 LSN_</v>
      </c>
      <c r="AL468" s="5">
        <f ca="1">IF(B_MSK[[#This Row],[A_B]]="","",SEARCH("_",B_MSK[[#This Row],[A_B]]))</f>
        <v>7</v>
      </c>
      <c r="AM468" s="5">
        <f ca="1">IF(B_MSK[[#This Row],[A_B]]="","",LEN(B_MSK[[#This Row],[A_B]]))</f>
        <v>7</v>
      </c>
      <c r="AN468" s="5" t="str">
        <f ca="1">IF(B_MSK[[#This Row],[A_B]]="","",LEFT(B_MSK[[#This Row],[QTY/ CTN]],B_MSK[[#This Row],[A_B_1]]))</f>
        <v>60 LSN</v>
      </c>
      <c r="AO468" s="5" t="str">
        <f ca="1">IF(B_MSK[[#This Row],[A_B]]="","",LEFT(B_MSK[[#This Row],[A_]],SEARCH(" ",B_MSK[[#This Row],[A_]])-1))</f>
        <v>60</v>
      </c>
      <c r="AP468" s="5" t="str">
        <f ca="1">IF(B_MSK[[#This Row],[A_B]]="","",RIGHT(B_MSK[[#This Row],[A_]],LEN(B_MSK[[#This Row],[A_]])-SEARCH(" ",B_MSK[[#This Row],[A_]])))</f>
        <v>LSN</v>
      </c>
      <c r="AQ4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68" s="5" t="str">
        <f ca="1">IF(B_MSK[[#This Row],[B_]]="","",LEFT(B_MSK[[#This Row],[B_]],SEARCH(" ",B_MSK[[#This Row],[B_]])))</f>
        <v xml:space="preserve">12 </v>
      </c>
      <c r="AS468" s="5" t="str">
        <f ca="1">IF(B_MSK[[#This Row],[B_]]="","",RIGHT(B_MSK[[#This Row],[B_]],LEN(B_MSK[[#This Row],[B_]])-SEARCH(" ",B_MSK[[#This Row],[B_]])))</f>
        <v>PCS</v>
      </c>
      <c r="AT468" s="5" t="str">
        <f ca="1">IF(B_MSK[[#This Row],[B_2]]="LSN",12,"")</f>
        <v/>
      </c>
      <c r="AU468" s="5" t="str">
        <f ca="1">IF(B_MSK[[#This Row],[C_1]]="","","PCS")</f>
        <v/>
      </c>
      <c r="AV468" s="5">
        <f ca="1">IF(B_MSK[[#This Row],[A_1]]="","",B_MSK[[#This Row],[A_1]]*IF(B_MSK[[#This Row],[B_1]]="",1,B_MSK[[#This Row],[B_1]])*IF(B_MSK[[#This Row],[C_1]]="",1,B_MSK[[#This Row],[C_1]]))</f>
        <v>720</v>
      </c>
      <c r="AW468" s="5" t="str">
        <f ca="1">IF(B_MSK[[#This Row],[C_2]]="",IF(B_MSK[[#This Row],[B_2]]="",IF(B_MSK[[#This Row],[A_2]]="","",B_MSK[[#This Row],[A_2]]),B_MSK[[#This Row],[B_2]]),B_MSK[[#This Row],[C_2]])</f>
        <v>PCS</v>
      </c>
      <c r="AX468" s="2">
        <f ca="1">IF(ISNUMBER(B_MSK[[#This Row],[TANGGAL DATANG]]),B_MSK[[#This Row],[TANGGAL DATANG]],AX467)</f>
        <v>44942</v>
      </c>
      <c r="AY468" s="5" t="e">
        <f ca="1">IF(B_MSK[[#This Row],[DB_ROW]]="","",INDEX([3]!db[JENIS],B_MSK[[#This Row],[DB_ROW]]-1))</f>
        <v>#REF!</v>
      </c>
      <c r="AZ468" s="5">
        <f ca="1">IF(B_MSK[[#This Row],[A_1]]="","",B_MSK[[#This Row],[A_1]])*1</f>
        <v>60</v>
      </c>
      <c r="BA468" s="5" t="str">
        <f ca="1">IF(B_MSK[[#This Row],[//]]="","",INDEX(INDIRECT(DIR&amp;$2:$2),B_MSK[[#This Row],[//]]))</f>
        <v>UNTANA</v>
      </c>
      <c r="BB468" s="5" t="str">
        <f ca="1">CONCATENATE(B_MSK[[#This Row],[concat]],B_MSK[[#This Row],[HARGA_X]],B_MSK[[#This Row],[SAT]])</f>
        <v>ossgunindo4100LSN</v>
      </c>
    </row>
    <row r="469" spans="1:54" x14ac:dyDescent="0.25">
      <c r="A469" s="6" t="s">
        <v>128</v>
      </c>
      <c r="B469" s="5" t="str">
        <f ca="1">IF(B_MSK[[#This Row],[N_ID]]="","",INDEX(INDIRECT(DIR&amp;$2:$2),MATCH(B_MSK[[#This Row],[N_ID]],INDIRECT(DIR&amp;"!NOTA[ID_P]"),0)))</f>
        <v/>
      </c>
      <c r="C469" s="5" t="str">
        <f ca="1">IF(B_MSK[[#This Row],[//]]="","",HYPERLINK("["&amp;SUBSTITUTE(DIR,"'","")&amp;"]NOTA!D"&amp;B_MSK[[#This Row],[//]]+2,"&gt;"))</f>
        <v>&gt;</v>
      </c>
      <c r="D469" s="5" t="str">
        <f ca="1">IF(B_MSK[[#This Row],[N_ID]]="","",COUNTIF(INDIRECT(DIR&amp;"!NOTA[ID_H]"),B_MSK[[#This Row],[ID NOTA]]))</f>
        <v/>
      </c>
      <c r="E4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466</v>
      </c>
      <c r="F4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9" s="7" t="str">
        <f ca="1">IF(B_MSK[[#This Row],[stt]]="ada",INDEX([2]!db[NB BM],B_MSK[DB_ROW]-1),"")</f>
        <v>Gunting FL coklat Gunindo</v>
      </c>
      <c r="H469" s="7" t="str">
        <f ca="1">IF(B_MSK[[#This Row],[//]]="","",INDEX(INDIRECT(DIR&amp;$2:$2),B_MSK[[#This Row],[//]]))</f>
        <v>GUNINDO</v>
      </c>
      <c r="I469" s="27" t="str">
        <f ca="1">IF(B_MSK[[#This Row],[//]]="","",INDEX(INDIRECT(DB_PATH&amp;$2:$2),B_MSK[[#This Row],[DB_ROW]]-1))</f>
        <v>20 LSN</v>
      </c>
      <c r="J469" s="5">
        <f ca="1">IF(B_MSK[[#This Row],[//]]="","",IF(INDEX(INDIRECT(DIR&amp;$2:$2),B_MSK[[#This Row],[//]])="","",INDEX(INDIRECT(DIR&amp;$2:$2),B_MSK[[#This Row],[//]])))</f>
        <v>2</v>
      </c>
      <c r="K469" s="5">
        <f ca="1">IF(B_MSK[[#This Row],[//]]="","",IF(INDEX(INDIRECT(DIR&amp;$2:$2),B_MSK[[#This Row],[//]])="","",INDEX(INDIRECT(DIR&amp;$2:$2),B_MSK[[#This Row],[//]])))</f>
        <v>40</v>
      </c>
      <c r="L469" s="5" t="str">
        <f ca="1">IF(B_MSK[[#This Row],[//]]="","",IF(INDEX(INDIRECT(DIR&amp;$2:$2),B_MSK[[#This Row],[//]])="","",INDEX(INDIRECT(DIR&amp;$2:$2),B_MSK[[#This Row],[//]])))</f>
        <v>LSN</v>
      </c>
      <c r="M469" s="13">
        <f ca="1">IF(B_MSK[[#This Row],[//]]="","",INDEX(INDIRECT(DIR&amp;$2:$2),B_MSK[[#This Row],[//]]))</f>
        <v>120000</v>
      </c>
      <c r="N469" s="13">
        <f ca="1">IF(OR(B_MSK[[#This Row],[//]]="",),"",INDEX(INDIRECT(DIR&amp;$2:$2),B_MSK[[#This Row],[//]]))</f>
        <v>2400000</v>
      </c>
      <c r="O469" s="3">
        <f ca="1">IF(B_MSK[[#This Row],[//]]="","",IF(INDEX(INDIRECT(DIR&amp;$2:$2),B_MSK[[#This Row],[//]])=0,"",INDEX(INDIRECT(DIR&amp;$2:$2),B_MSK[[#This Row],[//]])))</f>
        <v>0.05</v>
      </c>
      <c r="P469" s="3">
        <f ca="1">IF(B_MSK[[#This Row],[//]]="","",IF(INDEX(INDIRECT(DIR&amp;$2:$2),B_MSK[[#This Row],[//]])=0,"",INDEX(INDIRECT(DIR&amp;$2:$2),B_MSK[[#This Row],[//]])))</f>
        <v>0.1</v>
      </c>
      <c r="Q469" s="12">
        <f ca="1">IF(B_MSK[[#This Row],[//]]="","",INDEX(INDIRECT(DIR&amp;$2:$2),B_MSK[[#This Row],[//]]))</f>
        <v>4104000</v>
      </c>
      <c r="R46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6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69" s="37">
        <f ca="1">IF(B_MSK[[#This Row],[//]]="","",INDEX(INDIRECT(DIR&amp;$2:$2),B_MSK[[#This Row],[//]]))</f>
        <v>0</v>
      </c>
      <c r="U469" s="38">
        <f ca="1">IF(SUMIF(B_MSK[NAMA BARANG],B_MSK[[#This Row],[NAMA BARANG]],B_MSK[JMLH BRG])=0,"",SUMIF(B_MSK[NAMA BARANG],B_MSK[[#This Row],[NAMA BARANG]],B_MSK[C]))</f>
        <v>2</v>
      </c>
      <c r="V469" s="7" t="str">
        <f ca="1">IF(B_MSK[[#This Row],[//]]="","",INDEX(INDIRECT(DIR&amp;$2:$2),B_MSK[[#This Row],[//]]))</f>
        <v>GUNINDO FL COKLAT</v>
      </c>
      <c r="W469" s="7" t="str">
        <f ca="1">LOWER(SUBSTITUTE(SUBSTITUTE(SUBSTITUTE(SUBSTITUTE(SUBSTITUTE(SUBSTITUTE(SUBSTITUTE(SUBSTITUTE(SUBSTITUTE(B_MSK[[#This Row],[N.B.nota]]," ",""),"-",""),"(",""),")",""),".",""),",",""),"/",""),"""",""),"+",""))</f>
        <v>gunindoflcoklat</v>
      </c>
      <c r="X469" s="5" t="str">
        <f ca="1">IF(B_MSK[[#This Row],[N.B.nota]]="","",IF(MATCH(B_MSK[[#This Row],[concat]],[2]!db[NB NOTA_C],0)&gt;0,"ada",0))</f>
        <v>ada</v>
      </c>
      <c r="Y469" s="5" t="str">
        <f ca="1">IF(B_MSK[[#This Row],[N.B.nota]]="","",ADDRESS(ROW(B_MSK[QB]),COLUMN(B_MSK[QB]))&amp;":"&amp;ADDRESS(ROW(),COLUMN(B_MSK[QB])))</f>
        <v>$D$4:$D$469</v>
      </c>
      <c r="Z469" s="5">
        <f ca="1">IF(B_MSK[[#This Row],[concat]]="","",MATCH(B_MSK[[#This Row],[concat]],[2]!db[NB NOTA_C],0)+1)</f>
        <v>940</v>
      </c>
      <c r="AA469" s="5" t="str">
        <f ca="1">IF(B_MSK[[#This Row],[//]]="","",HYPERLINK("[D:\kerja\BANK EXP\BARU\DB.XLSX]DB!e"&amp;B_MSK[[#This Row],[DB_ROW]],"&gt;"))</f>
        <v>&gt;</v>
      </c>
      <c r="AB469" s="30" t="str">
        <f ca="1">MID(B_MSK[[#This Row],[/ STN_1]],FIND(" ",B_MSK[[#This Row],[/ STN_1]])+1,LEN(B_MSK[[#This Row],[/ STN_1]]))</f>
        <v>LSN</v>
      </c>
      <c r="AC469" s="11">
        <f ca="1">IF(B_MSK[[#This Row],[//]]="","",IF(B_MSK[[#This Row],[ JUMLAH ]]="","",IF(B_MSK[[#This Row],[C]]="",B_MSK[[#This Row],[HARGA CTN]]/B_MSK[[#This Row],[JMLH BRG]],B_MSK[[#This Row],[HARGA CTN]]/B_MSK[[#This Row],[A_1]])))</f>
        <v>120000</v>
      </c>
      <c r="AD4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6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10000</v>
      </c>
      <c r="AF46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69" s="15" t="str">
        <f ca="1">IF(B_MSK[[#This Row],[HARGA_2]]="","",IF(MID(B_MSK[[#This Row],[/ STN_2]],FIND(" ",B_MSK[[#This Row],[/ STN_2]])+1,LEN(B_MSK[[#This Row],[/ STN_2]]))="LSN",B_MSK[[#This Row],[HARGA_2]]/12,""))</f>
        <v/>
      </c>
      <c r="AH469" s="7" t="str">
        <f ca="1">IF(B_MSK[[#This Row],[HARGA_3]]="","","/ "&amp;"PCS")</f>
        <v/>
      </c>
      <c r="AI469" s="15">
        <f ca="1">IF(B_MSK[[#This Row],[HARGA_3]]="",IF(B_MSK[[#This Row],[HARGA_2]]="",IF(B_MSK[[#This Row],[HARGA_1]]="","",B_MSK[[#This Row],[HARGA_1]]),B_MSK[[#This Row],[HARGA_2]]),B_MSK[[#This Row],[HARGA_3]])</f>
        <v>10000</v>
      </c>
      <c r="AJ46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69" s="5" t="str">
        <f ca="1">IF(B_MSK[[#This Row],[//]]="","",SUBSTITUTE(SUBSTITUTE(SUBSTITUTE(B_MSK[[#This Row],[QTY/ CTN]]," ","_",2),"(",""),")","")&amp;"_")</f>
        <v>20 LSN_</v>
      </c>
      <c r="AL469" s="5">
        <f ca="1">IF(B_MSK[[#This Row],[A_B]]="","",SEARCH("_",B_MSK[[#This Row],[A_B]]))</f>
        <v>7</v>
      </c>
      <c r="AM469" s="5">
        <f ca="1">IF(B_MSK[[#This Row],[A_B]]="","",LEN(B_MSK[[#This Row],[A_B]]))</f>
        <v>7</v>
      </c>
      <c r="AN469" s="5" t="str">
        <f ca="1">IF(B_MSK[[#This Row],[A_B]]="","",LEFT(B_MSK[[#This Row],[QTY/ CTN]],B_MSK[[#This Row],[A_B_1]]))</f>
        <v>20 LSN</v>
      </c>
      <c r="AO469" s="5" t="str">
        <f ca="1">IF(B_MSK[[#This Row],[A_B]]="","",LEFT(B_MSK[[#This Row],[A_]],SEARCH(" ",B_MSK[[#This Row],[A_]])-1))</f>
        <v>20</v>
      </c>
      <c r="AP469" s="5" t="str">
        <f ca="1">IF(B_MSK[[#This Row],[A_B]]="","",RIGHT(B_MSK[[#This Row],[A_]],LEN(B_MSK[[#This Row],[A_]])-SEARCH(" ",B_MSK[[#This Row],[A_]])))</f>
        <v>LSN</v>
      </c>
      <c r="AQ4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69" s="5" t="str">
        <f ca="1">IF(B_MSK[[#This Row],[B_]]="","",LEFT(B_MSK[[#This Row],[B_]],SEARCH(" ",B_MSK[[#This Row],[B_]])))</f>
        <v xml:space="preserve">12 </v>
      </c>
      <c r="AS469" s="5" t="str">
        <f ca="1">IF(B_MSK[[#This Row],[B_]]="","",RIGHT(B_MSK[[#This Row],[B_]],LEN(B_MSK[[#This Row],[B_]])-SEARCH(" ",B_MSK[[#This Row],[B_]])))</f>
        <v>PCS</v>
      </c>
      <c r="AT469" s="5" t="str">
        <f ca="1">IF(B_MSK[[#This Row],[B_2]]="LSN",12,"")</f>
        <v/>
      </c>
      <c r="AU469" s="5" t="str">
        <f ca="1">IF(B_MSK[[#This Row],[C_1]]="","","PCS")</f>
        <v/>
      </c>
      <c r="AV469" s="5">
        <f ca="1">IF(B_MSK[[#This Row],[A_1]]="","",B_MSK[[#This Row],[A_1]]*IF(B_MSK[[#This Row],[B_1]]="",1,B_MSK[[#This Row],[B_1]])*IF(B_MSK[[#This Row],[C_1]]="",1,B_MSK[[#This Row],[C_1]]))</f>
        <v>240</v>
      </c>
      <c r="AW469" s="5" t="str">
        <f ca="1">IF(B_MSK[[#This Row],[C_2]]="",IF(B_MSK[[#This Row],[B_2]]="",IF(B_MSK[[#This Row],[A_2]]="","",B_MSK[[#This Row],[A_2]]),B_MSK[[#This Row],[B_2]]),B_MSK[[#This Row],[C_2]])</f>
        <v>PCS</v>
      </c>
      <c r="AX469" s="2">
        <f ca="1">IF(ISNUMBER(B_MSK[[#This Row],[TANGGAL DATANG]]),B_MSK[[#This Row],[TANGGAL DATANG]],AX468)</f>
        <v>44942</v>
      </c>
      <c r="AY469" s="5" t="e">
        <f ca="1">IF(B_MSK[[#This Row],[DB_ROW]]="","",INDEX([3]!db[JENIS],B_MSK[[#This Row],[DB_ROW]]-1))</f>
        <v>#REF!</v>
      </c>
      <c r="AZ469" s="5">
        <f ca="1">IF(B_MSK[[#This Row],[A_1]]="","",B_MSK[[#This Row],[A_1]])*1</f>
        <v>20</v>
      </c>
      <c r="BA469" s="5" t="str">
        <f ca="1">IF(B_MSK[[#This Row],[//]]="","",INDEX(INDIRECT(DIR&amp;$2:$2),B_MSK[[#This Row],[//]]))</f>
        <v>UNTANA</v>
      </c>
      <c r="BB469" s="5" t="str">
        <f ca="1">CONCATENATE(B_MSK[[#This Row],[concat]],B_MSK[[#This Row],[HARGA_X]],B_MSK[[#This Row],[SAT]])</f>
        <v>gunindoflcoklat10000LSN</v>
      </c>
    </row>
    <row r="470" spans="1:54" x14ac:dyDescent="0.25">
      <c r="A470" s="6" t="s">
        <v>128</v>
      </c>
      <c r="B470" s="5" t="str">
        <f ca="1">IF(B_MSK[[#This Row],[N_ID]]="","",INDEX(INDIRECT(DIR&amp;$2:$2),MATCH(B_MSK[[#This Row],[N_ID]],INDIRECT(DIR&amp;"!NOTA[ID_P]"),0)))</f>
        <v/>
      </c>
      <c r="C470" s="5" t="str">
        <f ca="1">IF(B_MSK[[#This Row],[//]]="","",HYPERLINK("["&amp;SUBSTITUTE(DIR,"'","")&amp;"]NOTA!D"&amp;B_MSK[[#This Row],[//]]+2,"&gt;"))</f>
        <v/>
      </c>
      <c r="D470" s="5" t="str">
        <f ca="1">IF(B_MSK[[#This Row],[N_ID]]="","",COUNTIF(INDIRECT(DIR&amp;"!NOTA[ID_H]"),B_MSK[[#This Row],[ID NOTA]]))</f>
        <v/>
      </c>
      <c r="E4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0" s="7" t="str">
        <f ca="1">IF(B_MSK[[#This Row],[stt]]="ada",INDEX([2]!db[NB BM],B_MSK[DB_ROW]-1),"")</f>
        <v/>
      </c>
      <c r="H470" s="7" t="str">
        <f ca="1">IF(B_MSK[[#This Row],[//]]="","",INDEX(INDIRECT(DIR&amp;$2:$2),B_MSK[[#This Row],[//]]))</f>
        <v/>
      </c>
      <c r="I470" s="27" t="str">
        <f ca="1">IF(B_MSK[[#This Row],[//]]="","",INDEX(INDIRECT(DB_PATH&amp;$2:$2),B_MSK[[#This Row],[DB_ROW]]-1))</f>
        <v/>
      </c>
      <c r="J470" s="5" t="str">
        <f ca="1">IF(B_MSK[[#This Row],[//]]="","",IF(INDEX(INDIRECT(DIR&amp;$2:$2),B_MSK[[#This Row],[//]])="","",INDEX(INDIRECT(DIR&amp;$2:$2),B_MSK[[#This Row],[//]])))</f>
        <v/>
      </c>
      <c r="K470" s="5" t="str">
        <f ca="1">IF(B_MSK[[#This Row],[//]]="","",IF(INDEX(INDIRECT(DIR&amp;$2:$2),B_MSK[[#This Row],[//]])="","",INDEX(INDIRECT(DIR&amp;$2:$2),B_MSK[[#This Row],[//]])))</f>
        <v/>
      </c>
      <c r="L470" s="5" t="str">
        <f ca="1">IF(B_MSK[[#This Row],[//]]="","",IF(INDEX(INDIRECT(DIR&amp;$2:$2),B_MSK[[#This Row],[//]])="","",INDEX(INDIRECT(DIR&amp;$2:$2),B_MSK[[#This Row],[//]])))</f>
        <v/>
      </c>
      <c r="M470" s="13" t="str">
        <f ca="1">IF(B_MSK[[#This Row],[//]]="","",INDEX(INDIRECT(DIR&amp;$2:$2),B_MSK[[#This Row],[//]]))</f>
        <v/>
      </c>
      <c r="N470" s="13" t="str">
        <f ca="1">IF(OR(B_MSK[[#This Row],[//]]="",),"",INDEX(INDIRECT(DIR&amp;$2:$2),B_MSK[[#This Row],[//]]))</f>
        <v/>
      </c>
      <c r="O470" s="3" t="str">
        <f ca="1">IF(B_MSK[[#This Row],[//]]="","",IF(INDEX(INDIRECT(DIR&amp;$2:$2),B_MSK[[#This Row],[//]])=0,"",INDEX(INDIRECT(DIR&amp;$2:$2),B_MSK[[#This Row],[//]])))</f>
        <v/>
      </c>
      <c r="P470" s="3" t="str">
        <f ca="1">IF(B_MSK[[#This Row],[//]]="","",IF(INDEX(INDIRECT(DIR&amp;$2:$2),B_MSK[[#This Row],[//]])=0,"",INDEX(INDIRECT(DIR&amp;$2:$2),B_MSK[[#This Row],[//]])))</f>
        <v/>
      </c>
      <c r="Q470" s="12" t="str">
        <f ca="1">IF(B_MSK[[#This Row],[//]]="","",INDEX(INDIRECT(DIR&amp;$2:$2),B_MSK[[#This Row],[//]]))</f>
        <v/>
      </c>
      <c r="R4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0" s="37" t="str">
        <f ca="1">IF(B_MSK[[#This Row],[//]]="","",INDEX(INDIRECT(DIR&amp;$2:$2),B_MSK[[#This Row],[//]]))</f>
        <v/>
      </c>
      <c r="U470" s="38" t="str">
        <f ca="1">IF(SUMIF(B_MSK[NAMA BARANG],B_MSK[[#This Row],[NAMA BARANG]],B_MSK[JMLH BRG])=0,"",SUMIF(B_MSK[NAMA BARANG],B_MSK[[#This Row],[NAMA BARANG]],B_MSK[C]))</f>
        <v/>
      </c>
      <c r="V470" s="7" t="str">
        <f ca="1">IF(B_MSK[[#This Row],[//]]="","",INDEX(INDIRECT(DIR&amp;$2:$2),B_MSK[[#This Row],[//]]))</f>
        <v/>
      </c>
      <c r="W4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0" s="5" t="str">
        <f ca="1">IF(B_MSK[[#This Row],[N.B.nota]]="","",IF(MATCH(B_MSK[[#This Row],[concat]],[2]!db[NB NOTA_C],0)&gt;0,"ada",0))</f>
        <v/>
      </c>
      <c r="Y470" s="5" t="str">
        <f ca="1">IF(B_MSK[[#This Row],[N.B.nota]]="","",ADDRESS(ROW(B_MSK[QB]),COLUMN(B_MSK[QB]))&amp;":"&amp;ADDRESS(ROW(),COLUMN(B_MSK[QB])))</f>
        <v/>
      </c>
      <c r="Z470" s="5" t="str">
        <f ca="1">IF(B_MSK[[#This Row],[concat]]="","",MATCH(B_MSK[[#This Row],[concat]],[2]!db[NB NOTA_C],0)+1)</f>
        <v/>
      </c>
      <c r="AA470" s="5" t="str">
        <f ca="1">IF(B_MSK[[#This Row],[//]]="","",HYPERLINK("[D:\kerja\BANK EXP\BARU\DB.XLSX]DB!e"&amp;B_MSK[[#This Row],[DB_ROW]],"&gt;"))</f>
        <v/>
      </c>
      <c r="AB470" s="30" t="e">
        <f ca="1">MID(B_MSK[[#This Row],[/ STN_1]],FIND(" ",B_MSK[[#This Row],[/ STN_1]])+1,LEN(B_MSK[[#This Row],[/ STN_1]]))</f>
        <v>#VALUE!</v>
      </c>
      <c r="AC4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0" s="15" t="str">
        <f ca="1">IF(B_MSK[[#This Row],[HARGA_2]]="","",IF(MID(B_MSK[[#This Row],[/ STN_2]],FIND(" ",B_MSK[[#This Row],[/ STN_2]])+1,LEN(B_MSK[[#This Row],[/ STN_2]]))="LSN",B_MSK[[#This Row],[HARGA_2]]/12,""))</f>
        <v/>
      </c>
      <c r="AH470" s="7" t="str">
        <f ca="1">IF(B_MSK[[#This Row],[HARGA_3]]="","","/ "&amp;"PCS")</f>
        <v/>
      </c>
      <c r="AI470" s="15" t="str">
        <f ca="1">IF(B_MSK[[#This Row],[HARGA_3]]="",IF(B_MSK[[#This Row],[HARGA_2]]="",IF(B_MSK[[#This Row],[HARGA_1]]="","",B_MSK[[#This Row],[HARGA_1]]),B_MSK[[#This Row],[HARGA_2]]),B_MSK[[#This Row],[HARGA_3]])</f>
        <v/>
      </c>
      <c r="AJ470" s="15" t="str">
        <f ca="1">IF(B_MSK[[#This Row],[/ STN_3]]="",IF(B_MSK[[#This Row],[/ STN_2]]="",IF(B_MSK[[#This Row],[/ STN_1]]="","",B_MSK[[#This Row],[/ STN_1]]),B_MSK[[#This Row],[/ STN_2]]),B_MSK[[#This Row],[/ STN_3]])</f>
        <v/>
      </c>
      <c r="AK470" s="5" t="str">
        <f ca="1">IF(B_MSK[[#This Row],[//]]="","",SUBSTITUTE(SUBSTITUTE(SUBSTITUTE(B_MSK[[#This Row],[QTY/ CTN]]," ","_",2),"(",""),")","")&amp;"_")</f>
        <v/>
      </c>
      <c r="AL470" s="5" t="str">
        <f ca="1">IF(B_MSK[[#This Row],[A_B]]="","",SEARCH("_",B_MSK[[#This Row],[A_B]]))</f>
        <v/>
      </c>
      <c r="AM470" s="5" t="str">
        <f ca="1">IF(B_MSK[[#This Row],[A_B]]="","",LEN(B_MSK[[#This Row],[A_B]]))</f>
        <v/>
      </c>
      <c r="AN470" s="5" t="str">
        <f ca="1">IF(B_MSK[[#This Row],[A_B]]="","",LEFT(B_MSK[[#This Row],[QTY/ CTN]],B_MSK[[#This Row],[A_B_1]]))</f>
        <v/>
      </c>
      <c r="AO470" s="5" t="str">
        <f ca="1">IF(B_MSK[[#This Row],[A_B]]="","",LEFT(B_MSK[[#This Row],[A_]],SEARCH(" ",B_MSK[[#This Row],[A_]])-1))</f>
        <v/>
      </c>
      <c r="AP470" s="5" t="str">
        <f ca="1">IF(B_MSK[[#This Row],[A_B]]="","",RIGHT(B_MSK[[#This Row],[A_]],LEN(B_MSK[[#This Row],[A_]])-SEARCH(" ",B_MSK[[#This Row],[A_]])))</f>
        <v/>
      </c>
      <c r="AQ4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0" s="5" t="str">
        <f ca="1">IF(B_MSK[[#This Row],[B_]]="","",LEFT(B_MSK[[#This Row],[B_]],SEARCH(" ",B_MSK[[#This Row],[B_]])))</f>
        <v/>
      </c>
      <c r="AS470" s="5" t="str">
        <f ca="1">IF(B_MSK[[#This Row],[B_]]="","",RIGHT(B_MSK[[#This Row],[B_]],LEN(B_MSK[[#This Row],[B_]])-SEARCH(" ",B_MSK[[#This Row],[B_]])))</f>
        <v/>
      </c>
      <c r="AT470" s="5" t="str">
        <f ca="1">IF(B_MSK[[#This Row],[B_2]]="LSN",12,"")</f>
        <v/>
      </c>
      <c r="AU470" s="5" t="str">
        <f ca="1">IF(B_MSK[[#This Row],[C_1]]="","","PCS")</f>
        <v/>
      </c>
      <c r="AV470" s="5" t="str">
        <f ca="1">IF(B_MSK[[#This Row],[A_1]]="","",B_MSK[[#This Row],[A_1]]*IF(B_MSK[[#This Row],[B_1]]="",1,B_MSK[[#This Row],[B_1]])*IF(B_MSK[[#This Row],[C_1]]="",1,B_MSK[[#This Row],[C_1]]))</f>
        <v/>
      </c>
      <c r="AW470" s="5" t="str">
        <f ca="1">IF(B_MSK[[#This Row],[C_2]]="",IF(B_MSK[[#This Row],[B_2]]="",IF(B_MSK[[#This Row],[A_2]]="","",B_MSK[[#This Row],[A_2]]),B_MSK[[#This Row],[B_2]]),B_MSK[[#This Row],[C_2]])</f>
        <v/>
      </c>
      <c r="AX470" s="2">
        <f ca="1">IF(ISNUMBER(B_MSK[[#This Row],[TANGGAL DATANG]]),B_MSK[[#This Row],[TANGGAL DATANG]],AX469)</f>
        <v>44942</v>
      </c>
      <c r="AY470" s="5" t="str">
        <f ca="1">IF(B_MSK[[#This Row],[DB_ROW]]="","",INDEX([3]!db[JENIS],B_MSK[[#This Row],[DB_ROW]]-1))</f>
        <v/>
      </c>
      <c r="AZ470" s="5" t="e">
        <f ca="1">IF(B_MSK[[#This Row],[A_1]]="","",B_MSK[[#This Row],[A_1]])*1</f>
        <v>#VALUE!</v>
      </c>
      <c r="BA470" s="5" t="str">
        <f ca="1">IF(B_MSK[[#This Row],[//]]="","",INDEX(INDIRECT(DIR&amp;$2:$2),B_MSK[[#This Row],[//]]))</f>
        <v/>
      </c>
      <c r="BB470" s="5" t="str">
        <f ca="1">CONCATENATE(B_MSK[[#This Row],[concat]],B_MSK[[#This Row],[HARGA_X]],B_MSK[[#This Row],[SAT]])</f>
        <v/>
      </c>
    </row>
    <row r="471" spans="1:54" x14ac:dyDescent="0.25">
      <c r="A471" s="6" t="s">
        <v>300</v>
      </c>
      <c r="B471" s="5">
        <f ca="1">IF(B_MSK[[#This Row],[N_ID]]="","",INDEX(INDIRECT(DIR&amp;$2:$2),MATCH(B_MSK[[#This Row],[N_ID]],INDIRECT(DIR&amp;"!NOTA[ID_P]"),0)))</f>
        <v>88</v>
      </c>
      <c r="C471" s="5" t="str">
        <f ca="1">IF(B_MSK[[#This Row],[//]]="","",HYPERLINK("["&amp;SUBSTITUTE(DIR,"'","")&amp;"]NOTA!D"&amp;B_MSK[[#This Row],[//]]+2,"&gt;"))</f>
        <v>&gt;</v>
      </c>
      <c r="D471" s="5">
        <f ca="1">IF(B_MSK[[#This Row],[N_ID]]="","",COUNTIF(INDIRECT(DIR&amp;"!NOTA[ID_H]"),B_MSK[[#This Row],[ID NOTA]]))</f>
        <v>1</v>
      </c>
      <c r="E47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468</v>
      </c>
      <c r="F4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1" s="7" t="str">
        <f ca="1">IF(B_MSK[[#This Row],[stt]]="ada",INDEX([2]!db[NB BM],B_MSK[DB_ROW]-1),"")</f>
        <v>Acrylic TF-AC-003 18x16ml</v>
      </c>
      <c r="H471" s="7" t="str">
        <f ca="1">IF(B_MSK[[#This Row],[//]]="","",INDEX(INDIRECT(DIR&amp;$2:$2),B_MSK[[#This Row],[//]]))</f>
        <v>DUTA BUANA</v>
      </c>
      <c r="I471" s="27" t="str">
        <f ca="1">IF(B_MSK[[#This Row],[//]]="","",INDEX(INDIRECT(DB_PATH&amp;$2:$2),B_MSK[[#This Row],[DB_ROW]]-1))</f>
        <v>72 SET</v>
      </c>
      <c r="J471" s="5">
        <f ca="1">IF(B_MSK[[#This Row],[//]]="","",IF(INDEX(INDIRECT(DIR&amp;$2:$2),B_MSK[[#This Row],[//]])="","",INDEX(INDIRECT(DIR&amp;$2:$2),B_MSK[[#This Row],[//]])))</f>
        <v>3</v>
      </c>
      <c r="K471" s="5">
        <f ca="1">IF(B_MSK[[#This Row],[//]]="","",IF(INDEX(INDIRECT(DIR&amp;$2:$2),B_MSK[[#This Row],[//]])="","",INDEX(INDIRECT(DIR&amp;$2:$2),B_MSK[[#This Row],[//]])))</f>
        <v>216</v>
      </c>
      <c r="L471" s="5" t="str">
        <f ca="1">IF(B_MSK[[#This Row],[//]]="","",IF(INDEX(INDIRECT(DIR&amp;$2:$2),B_MSK[[#This Row],[//]])="","",INDEX(INDIRECT(DIR&amp;$2:$2),B_MSK[[#This Row],[//]])))</f>
        <v>SET</v>
      </c>
      <c r="M471" s="13">
        <f ca="1">IF(B_MSK[[#This Row],[//]]="","",INDEX(INDIRECT(DIR&amp;$2:$2),B_MSK[[#This Row],[//]]))</f>
        <v>23500</v>
      </c>
      <c r="N471" s="13">
        <f ca="1">IF(OR(B_MSK[[#This Row],[//]]="",),"",INDEX(INDIRECT(DIR&amp;$2:$2),B_MSK[[#This Row],[//]]))</f>
        <v>1692000</v>
      </c>
      <c r="O471" s="3" t="str">
        <f ca="1">IF(B_MSK[[#This Row],[//]]="","",IF(INDEX(INDIRECT(DIR&amp;$2:$2),B_MSK[[#This Row],[//]])=0,"",INDEX(INDIRECT(DIR&amp;$2:$2),B_MSK[[#This Row],[//]])))</f>
        <v/>
      </c>
      <c r="P471" s="3" t="str">
        <f ca="1">IF(B_MSK[[#This Row],[//]]="","",IF(INDEX(INDIRECT(DIR&amp;$2:$2),B_MSK[[#This Row],[//]])=0,"",INDEX(INDIRECT(DIR&amp;$2:$2),B_MSK[[#This Row],[//]])))</f>
        <v/>
      </c>
      <c r="Q471" s="12">
        <f ca="1">IF(B_MSK[[#This Row],[//]]="","",INDEX(INDIRECT(DIR&amp;$2:$2),B_MSK[[#This Row],[//]]))</f>
        <v>5076000</v>
      </c>
      <c r="R47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7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5076000</v>
      </c>
      <c r="T471" s="37">
        <f ca="1">IF(B_MSK[[#This Row],[//]]="","",INDEX(INDIRECT(DIR&amp;$2:$2),B_MSK[[#This Row],[//]]))</f>
        <v>0</v>
      </c>
      <c r="U471" s="38">
        <f ca="1">IF(SUMIF(B_MSK[NAMA BARANG],B_MSK[[#This Row],[NAMA BARANG]],B_MSK[JMLH BRG])=0,"",SUMIF(B_MSK[NAMA BARANG],B_MSK[[#This Row],[NAMA BARANG]],B_MSK[C]))</f>
        <v>8</v>
      </c>
      <c r="V471" s="7" t="str">
        <f ca="1">IF(B_MSK[[#This Row],[//]]="","",INDEX(INDIRECT(DIR&amp;$2:$2),B_MSK[[#This Row],[//]]))</f>
        <v>ACRYLIC COLOUR TF-AC-003 (18 X 6ML)</v>
      </c>
      <c r="W471" s="7" t="str">
        <f ca="1">LOWER(SUBSTITUTE(SUBSTITUTE(SUBSTITUTE(SUBSTITUTE(SUBSTITUTE(SUBSTITUTE(SUBSTITUTE(SUBSTITUTE(SUBSTITUTE(B_MSK[[#This Row],[N.B.nota]]," ",""),"-",""),"(",""),")",""),".",""),",",""),"/",""),"""",""),"+",""))</f>
        <v>acryliccolourtfac00318x6ml</v>
      </c>
      <c r="X471" s="5" t="str">
        <f ca="1">IF(B_MSK[[#This Row],[N.B.nota]]="","",IF(MATCH(B_MSK[[#This Row],[concat]],[2]!db[NB NOTA_C],0)&gt;0,"ada",0))</f>
        <v>ada</v>
      </c>
      <c r="Y471" s="5" t="str">
        <f ca="1">IF(B_MSK[[#This Row],[N.B.nota]]="","",ADDRESS(ROW(B_MSK[QB]),COLUMN(B_MSK[QB]))&amp;":"&amp;ADDRESS(ROW(),COLUMN(B_MSK[QB])))</f>
        <v>$D$4:$D$471</v>
      </c>
      <c r="Z471" s="5">
        <f ca="1">IF(B_MSK[[#This Row],[concat]]="","",MATCH(B_MSK[[#This Row],[concat]],[2]!db[NB NOTA_C],0)+1)</f>
        <v>23</v>
      </c>
      <c r="AA471" s="5" t="str">
        <f ca="1">IF(B_MSK[[#This Row],[//]]="","",HYPERLINK("[D:\kerja\BANK EXP\BARU\DB.XLSX]DB!e"&amp;B_MSK[[#This Row],[DB_ROW]],"&gt;"))</f>
        <v>&gt;</v>
      </c>
      <c r="AB471" s="30" t="str">
        <f ca="1">MID(B_MSK[[#This Row],[/ STN_1]],FIND(" ",B_MSK[[#This Row],[/ STN_1]])+1,LEN(B_MSK[[#This Row],[/ STN_1]]))</f>
        <v>SET</v>
      </c>
      <c r="AC471" s="11">
        <f ca="1">IF(B_MSK[[#This Row],[//]]="","",IF(B_MSK[[#This Row],[ JUMLAH ]]="","",IF(B_MSK[[#This Row],[C]]="",B_MSK[[#This Row],[HARGA CTN]]/B_MSK[[#This Row],[JMLH BRG]],B_MSK[[#This Row],[HARGA CTN]]/B_MSK[[#This Row],[A_1]])))</f>
        <v>23500</v>
      </c>
      <c r="AD4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4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1" s="15" t="str">
        <f ca="1">IF(B_MSK[[#This Row],[HARGA_2]]="","",IF(MID(B_MSK[[#This Row],[/ STN_2]],FIND(" ",B_MSK[[#This Row],[/ STN_2]])+1,LEN(B_MSK[[#This Row],[/ STN_2]]))="LSN",B_MSK[[#This Row],[HARGA_2]]/12,""))</f>
        <v/>
      </c>
      <c r="AH471" s="7" t="str">
        <f ca="1">IF(B_MSK[[#This Row],[HARGA_3]]="","","/ "&amp;"PCS")</f>
        <v/>
      </c>
      <c r="AI471" s="15">
        <f ca="1">IF(B_MSK[[#This Row],[HARGA_3]]="",IF(B_MSK[[#This Row],[HARGA_2]]="",IF(B_MSK[[#This Row],[HARGA_1]]="","",B_MSK[[#This Row],[HARGA_1]]),B_MSK[[#This Row],[HARGA_2]]),B_MSK[[#This Row],[HARGA_3]])</f>
        <v>23500</v>
      </c>
      <c r="AJ471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71" s="5" t="str">
        <f ca="1">IF(B_MSK[[#This Row],[//]]="","",SUBSTITUTE(SUBSTITUTE(SUBSTITUTE(B_MSK[[#This Row],[QTY/ CTN]]," ","_",2),"(",""),")","")&amp;"_")</f>
        <v>72 SET_</v>
      </c>
      <c r="AL471" s="5">
        <f ca="1">IF(B_MSK[[#This Row],[A_B]]="","",SEARCH("_",B_MSK[[#This Row],[A_B]]))</f>
        <v>7</v>
      </c>
      <c r="AM471" s="5">
        <f ca="1">IF(B_MSK[[#This Row],[A_B]]="","",LEN(B_MSK[[#This Row],[A_B]]))</f>
        <v>7</v>
      </c>
      <c r="AN471" s="5" t="str">
        <f ca="1">IF(B_MSK[[#This Row],[A_B]]="","",LEFT(B_MSK[[#This Row],[QTY/ CTN]],B_MSK[[#This Row],[A_B_1]]))</f>
        <v>72 SET</v>
      </c>
      <c r="AO471" s="5" t="str">
        <f ca="1">IF(B_MSK[[#This Row],[A_B]]="","",LEFT(B_MSK[[#This Row],[A_]],SEARCH(" ",B_MSK[[#This Row],[A_]])-1))</f>
        <v>72</v>
      </c>
      <c r="AP471" s="5" t="str">
        <f ca="1">IF(B_MSK[[#This Row],[A_B]]="","",RIGHT(B_MSK[[#This Row],[A_]],LEN(B_MSK[[#This Row],[A_]])-SEARCH(" ",B_MSK[[#This Row],[A_]])))</f>
        <v>SET</v>
      </c>
      <c r="AQ4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1" s="5" t="str">
        <f ca="1">IF(B_MSK[[#This Row],[B_]]="","",LEFT(B_MSK[[#This Row],[B_]],SEARCH(" ",B_MSK[[#This Row],[B_]])))</f>
        <v/>
      </c>
      <c r="AS471" s="5" t="str">
        <f ca="1">IF(B_MSK[[#This Row],[B_]]="","",RIGHT(B_MSK[[#This Row],[B_]],LEN(B_MSK[[#This Row],[B_]])-SEARCH(" ",B_MSK[[#This Row],[B_]])))</f>
        <v/>
      </c>
      <c r="AT471" s="5" t="str">
        <f ca="1">IF(B_MSK[[#This Row],[B_2]]="LSN",12,"")</f>
        <v/>
      </c>
      <c r="AU471" s="5" t="str">
        <f ca="1">IF(B_MSK[[#This Row],[C_1]]="","","PCS")</f>
        <v/>
      </c>
      <c r="AV471" s="5">
        <f ca="1">IF(B_MSK[[#This Row],[A_1]]="","",B_MSK[[#This Row],[A_1]]*IF(B_MSK[[#This Row],[B_1]]="",1,B_MSK[[#This Row],[B_1]])*IF(B_MSK[[#This Row],[C_1]]="",1,B_MSK[[#This Row],[C_1]]))</f>
        <v>72</v>
      </c>
      <c r="AW471" s="5" t="str">
        <f ca="1">IF(B_MSK[[#This Row],[C_2]]="",IF(B_MSK[[#This Row],[B_2]]="",IF(B_MSK[[#This Row],[A_2]]="","",B_MSK[[#This Row],[A_2]]),B_MSK[[#This Row],[B_2]]),B_MSK[[#This Row],[C_2]])</f>
        <v>SET</v>
      </c>
      <c r="AX471" s="2">
        <f ca="1">IF(ISNUMBER(B_MSK[[#This Row],[TANGGAL DATANG]]),B_MSK[[#This Row],[TANGGAL DATANG]],AX470)</f>
        <v>44942</v>
      </c>
      <c r="AY471" s="5" t="e">
        <f ca="1">IF(B_MSK[[#This Row],[DB_ROW]]="","",INDEX([3]!db[JENIS],B_MSK[[#This Row],[DB_ROW]]-1))</f>
        <v>#REF!</v>
      </c>
      <c r="AZ471" s="5">
        <f ca="1">IF(B_MSK[[#This Row],[A_1]]="","",B_MSK[[#This Row],[A_1]])*1</f>
        <v>72</v>
      </c>
      <c r="BA471" s="5" t="str">
        <f ca="1">IF(B_MSK[[#This Row],[//]]="","",INDEX(INDIRECT(DIR&amp;$2:$2),B_MSK[[#This Row],[//]]))</f>
        <v>UNTANA</v>
      </c>
      <c r="BB471" s="5" t="str">
        <f ca="1">CONCATENATE(B_MSK[[#This Row],[concat]],B_MSK[[#This Row],[HARGA_X]],B_MSK[[#This Row],[SAT]])</f>
        <v>acryliccolourtfac00318x6ml23500SET</v>
      </c>
    </row>
    <row r="472" spans="1:54" x14ac:dyDescent="0.25">
      <c r="A472" s="6" t="s">
        <v>128</v>
      </c>
      <c r="B472" s="5" t="str">
        <f ca="1">IF(B_MSK[[#This Row],[N_ID]]="","",INDEX(INDIRECT(DIR&amp;$2:$2),MATCH(B_MSK[[#This Row],[N_ID]],INDIRECT(DIR&amp;"!NOTA[ID_P]"),0)))</f>
        <v/>
      </c>
      <c r="C472" s="5" t="str">
        <f ca="1">IF(B_MSK[[#This Row],[//]]="","",HYPERLINK("["&amp;SUBSTITUTE(DIR,"'","")&amp;"]NOTA!D"&amp;B_MSK[[#This Row],[//]]+2,"&gt;"))</f>
        <v/>
      </c>
      <c r="D472" s="5" t="str">
        <f ca="1">IF(B_MSK[[#This Row],[N_ID]]="","",COUNTIF(INDIRECT(DIR&amp;"!NOTA[ID_H]"),B_MSK[[#This Row],[ID NOTA]]))</f>
        <v/>
      </c>
      <c r="E4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2" s="7" t="str">
        <f ca="1">IF(B_MSK[[#This Row],[stt]]="ada",INDEX([2]!db[NB BM],B_MSK[DB_ROW]-1),"")</f>
        <v/>
      </c>
      <c r="H472" s="7" t="str">
        <f ca="1">IF(B_MSK[[#This Row],[//]]="","",INDEX(INDIRECT(DIR&amp;$2:$2),B_MSK[[#This Row],[//]]))</f>
        <v/>
      </c>
      <c r="I472" s="27" t="str">
        <f ca="1">IF(B_MSK[[#This Row],[//]]="","",INDEX(INDIRECT(DB_PATH&amp;$2:$2),B_MSK[[#This Row],[DB_ROW]]-1))</f>
        <v/>
      </c>
      <c r="J472" s="5" t="str">
        <f ca="1">IF(B_MSK[[#This Row],[//]]="","",IF(INDEX(INDIRECT(DIR&amp;$2:$2),B_MSK[[#This Row],[//]])="","",INDEX(INDIRECT(DIR&amp;$2:$2),B_MSK[[#This Row],[//]])))</f>
        <v/>
      </c>
      <c r="K472" s="5" t="str">
        <f ca="1">IF(B_MSK[[#This Row],[//]]="","",IF(INDEX(INDIRECT(DIR&amp;$2:$2),B_MSK[[#This Row],[//]])="","",INDEX(INDIRECT(DIR&amp;$2:$2),B_MSK[[#This Row],[//]])))</f>
        <v/>
      </c>
      <c r="L472" s="5" t="str">
        <f ca="1">IF(B_MSK[[#This Row],[//]]="","",IF(INDEX(INDIRECT(DIR&amp;$2:$2),B_MSK[[#This Row],[//]])="","",INDEX(INDIRECT(DIR&amp;$2:$2),B_MSK[[#This Row],[//]])))</f>
        <v/>
      </c>
      <c r="M472" s="13" t="str">
        <f ca="1">IF(B_MSK[[#This Row],[//]]="","",INDEX(INDIRECT(DIR&amp;$2:$2),B_MSK[[#This Row],[//]]))</f>
        <v/>
      </c>
      <c r="N472" s="13" t="str">
        <f ca="1">IF(OR(B_MSK[[#This Row],[//]]="",),"",INDEX(INDIRECT(DIR&amp;$2:$2),B_MSK[[#This Row],[//]]))</f>
        <v/>
      </c>
      <c r="O472" s="3" t="str">
        <f ca="1">IF(B_MSK[[#This Row],[//]]="","",IF(INDEX(INDIRECT(DIR&amp;$2:$2),B_MSK[[#This Row],[//]])=0,"",INDEX(INDIRECT(DIR&amp;$2:$2),B_MSK[[#This Row],[//]])))</f>
        <v/>
      </c>
      <c r="P472" s="3" t="str">
        <f ca="1">IF(B_MSK[[#This Row],[//]]="","",IF(INDEX(INDIRECT(DIR&amp;$2:$2),B_MSK[[#This Row],[//]])=0,"",INDEX(INDIRECT(DIR&amp;$2:$2),B_MSK[[#This Row],[//]])))</f>
        <v/>
      </c>
      <c r="Q472" s="12" t="str">
        <f ca="1">IF(B_MSK[[#This Row],[//]]="","",INDEX(INDIRECT(DIR&amp;$2:$2),B_MSK[[#This Row],[//]]))</f>
        <v/>
      </c>
      <c r="R4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2" s="37" t="str">
        <f ca="1">IF(B_MSK[[#This Row],[//]]="","",INDEX(INDIRECT(DIR&amp;$2:$2),B_MSK[[#This Row],[//]]))</f>
        <v/>
      </c>
      <c r="U472" s="38" t="str">
        <f ca="1">IF(SUMIF(B_MSK[NAMA BARANG],B_MSK[[#This Row],[NAMA BARANG]],B_MSK[JMLH BRG])=0,"",SUMIF(B_MSK[NAMA BARANG],B_MSK[[#This Row],[NAMA BARANG]],B_MSK[C]))</f>
        <v/>
      </c>
      <c r="V472" s="7" t="str">
        <f ca="1">IF(B_MSK[[#This Row],[//]]="","",INDEX(INDIRECT(DIR&amp;$2:$2),B_MSK[[#This Row],[//]]))</f>
        <v/>
      </c>
      <c r="W4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2" s="5" t="str">
        <f ca="1">IF(B_MSK[[#This Row],[N.B.nota]]="","",IF(MATCH(B_MSK[[#This Row],[concat]],[2]!db[NB NOTA_C],0)&gt;0,"ada",0))</f>
        <v/>
      </c>
      <c r="Y472" s="5" t="str">
        <f ca="1">IF(B_MSK[[#This Row],[N.B.nota]]="","",ADDRESS(ROW(B_MSK[QB]),COLUMN(B_MSK[QB]))&amp;":"&amp;ADDRESS(ROW(),COLUMN(B_MSK[QB])))</f>
        <v/>
      </c>
      <c r="Z472" s="5" t="str">
        <f ca="1">IF(B_MSK[[#This Row],[concat]]="","",MATCH(B_MSK[[#This Row],[concat]],[2]!db[NB NOTA_C],0)+1)</f>
        <v/>
      </c>
      <c r="AA472" s="5" t="str">
        <f ca="1">IF(B_MSK[[#This Row],[//]]="","",HYPERLINK("[D:\kerja\BANK EXP\BARU\DB.XLSX]DB!e"&amp;B_MSK[[#This Row],[DB_ROW]],"&gt;"))</f>
        <v/>
      </c>
      <c r="AB472" s="30" t="e">
        <f ca="1">MID(B_MSK[[#This Row],[/ STN_1]],FIND(" ",B_MSK[[#This Row],[/ STN_1]])+1,LEN(B_MSK[[#This Row],[/ STN_1]]))</f>
        <v>#VALUE!</v>
      </c>
      <c r="AC4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2" s="15" t="str">
        <f ca="1">IF(B_MSK[[#This Row],[HARGA_2]]="","",IF(MID(B_MSK[[#This Row],[/ STN_2]],FIND(" ",B_MSK[[#This Row],[/ STN_2]])+1,LEN(B_MSK[[#This Row],[/ STN_2]]))="LSN",B_MSK[[#This Row],[HARGA_2]]/12,""))</f>
        <v/>
      </c>
      <c r="AH472" s="7" t="str">
        <f ca="1">IF(B_MSK[[#This Row],[HARGA_3]]="","","/ "&amp;"PCS")</f>
        <v/>
      </c>
      <c r="AI472" s="15" t="str">
        <f ca="1">IF(B_MSK[[#This Row],[HARGA_3]]="",IF(B_MSK[[#This Row],[HARGA_2]]="",IF(B_MSK[[#This Row],[HARGA_1]]="","",B_MSK[[#This Row],[HARGA_1]]),B_MSK[[#This Row],[HARGA_2]]),B_MSK[[#This Row],[HARGA_3]])</f>
        <v/>
      </c>
      <c r="AJ472" s="15" t="str">
        <f ca="1">IF(B_MSK[[#This Row],[/ STN_3]]="",IF(B_MSK[[#This Row],[/ STN_2]]="",IF(B_MSK[[#This Row],[/ STN_1]]="","",B_MSK[[#This Row],[/ STN_1]]),B_MSK[[#This Row],[/ STN_2]]),B_MSK[[#This Row],[/ STN_3]])</f>
        <v/>
      </c>
      <c r="AK472" s="5" t="str">
        <f ca="1">IF(B_MSK[[#This Row],[//]]="","",SUBSTITUTE(SUBSTITUTE(SUBSTITUTE(B_MSK[[#This Row],[QTY/ CTN]]," ","_",2),"(",""),")","")&amp;"_")</f>
        <v/>
      </c>
      <c r="AL472" s="5" t="str">
        <f ca="1">IF(B_MSK[[#This Row],[A_B]]="","",SEARCH("_",B_MSK[[#This Row],[A_B]]))</f>
        <v/>
      </c>
      <c r="AM472" s="5" t="str">
        <f ca="1">IF(B_MSK[[#This Row],[A_B]]="","",LEN(B_MSK[[#This Row],[A_B]]))</f>
        <v/>
      </c>
      <c r="AN472" s="5" t="str">
        <f ca="1">IF(B_MSK[[#This Row],[A_B]]="","",LEFT(B_MSK[[#This Row],[QTY/ CTN]],B_MSK[[#This Row],[A_B_1]]))</f>
        <v/>
      </c>
      <c r="AO472" s="5" t="str">
        <f ca="1">IF(B_MSK[[#This Row],[A_B]]="","",LEFT(B_MSK[[#This Row],[A_]],SEARCH(" ",B_MSK[[#This Row],[A_]])-1))</f>
        <v/>
      </c>
      <c r="AP472" s="5" t="str">
        <f ca="1">IF(B_MSK[[#This Row],[A_B]]="","",RIGHT(B_MSK[[#This Row],[A_]],LEN(B_MSK[[#This Row],[A_]])-SEARCH(" ",B_MSK[[#This Row],[A_]])))</f>
        <v/>
      </c>
      <c r="AQ4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2" s="5" t="str">
        <f ca="1">IF(B_MSK[[#This Row],[B_]]="","",LEFT(B_MSK[[#This Row],[B_]],SEARCH(" ",B_MSK[[#This Row],[B_]])))</f>
        <v/>
      </c>
      <c r="AS472" s="5" t="str">
        <f ca="1">IF(B_MSK[[#This Row],[B_]]="","",RIGHT(B_MSK[[#This Row],[B_]],LEN(B_MSK[[#This Row],[B_]])-SEARCH(" ",B_MSK[[#This Row],[B_]])))</f>
        <v/>
      </c>
      <c r="AT472" s="5" t="str">
        <f ca="1">IF(B_MSK[[#This Row],[B_2]]="LSN",12,"")</f>
        <v/>
      </c>
      <c r="AU472" s="5" t="str">
        <f ca="1">IF(B_MSK[[#This Row],[C_1]]="","","PCS")</f>
        <v/>
      </c>
      <c r="AV472" s="5" t="str">
        <f ca="1">IF(B_MSK[[#This Row],[A_1]]="","",B_MSK[[#This Row],[A_1]]*IF(B_MSK[[#This Row],[B_1]]="",1,B_MSK[[#This Row],[B_1]])*IF(B_MSK[[#This Row],[C_1]]="",1,B_MSK[[#This Row],[C_1]]))</f>
        <v/>
      </c>
      <c r="AW472" s="5" t="str">
        <f ca="1">IF(B_MSK[[#This Row],[C_2]]="",IF(B_MSK[[#This Row],[B_2]]="",IF(B_MSK[[#This Row],[A_2]]="","",B_MSK[[#This Row],[A_2]]),B_MSK[[#This Row],[B_2]]),B_MSK[[#This Row],[C_2]])</f>
        <v/>
      </c>
      <c r="AX472" s="2">
        <f ca="1">IF(ISNUMBER(B_MSK[[#This Row],[TANGGAL DATANG]]),B_MSK[[#This Row],[TANGGAL DATANG]],AX471)</f>
        <v>44942</v>
      </c>
      <c r="AY472" s="5" t="str">
        <f ca="1">IF(B_MSK[[#This Row],[DB_ROW]]="","",INDEX([3]!db[JENIS],B_MSK[[#This Row],[DB_ROW]]-1))</f>
        <v/>
      </c>
      <c r="AZ472" s="5" t="e">
        <f ca="1">IF(B_MSK[[#This Row],[A_1]]="","",B_MSK[[#This Row],[A_1]])*1</f>
        <v>#VALUE!</v>
      </c>
      <c r="BA472" s="5" t="str">
        <f ca="1">IF(B_MSK[[#This Row],[//]]="","",INDEX(INDIRECT(DIR&amp;$2:$2),B_MSK[[#This Row],[//]]))</f>
        <v/>
      </c>
      <c r="BB472" s="5" t="str">
        <f ca="1">CONCATENATE(B_MSK[[#This Row],[concat]],B_MSK[[#This Row],[HARGA_X]],B_MSK[[#This Row],[SAT]])</f>
        <v/>
      </c>
    </row>
    <row r="473" spans="1:54" x14ac:dyDescent="0.25">
      <c r="A473" s="6" t="s">
        <v>301</v>
      </c>
      <c r="B473" s="5">
        <f ca="1">IF(B_MSK[[#This Row],[N_ID]]="","",INDEX(INDIRECT(DIR&amp;$2:$2),MATCH(B_MSK[[#This Row],[N_ID]],INDIRECT(DIR&amp;"!NOTA[ID_P]"),0)))</f>
        <v>89</v>
      </c>
      <c r="C473" s="5" t="str">
        <f ca="1">IF(B_MSK[[#This Row],[//]]="","",HYPERLINK("["&amp;SUBSTITUTE(DIR,"'","")&amp;"]NOTA!D"&amp;B_MSK[[#This Row],[//]]+2,"&gt;"))</f>
        <v>&gt;</v>
      </c>
      <c r="D473" s="5">
        <f ca="1">IF(B_MSK[[#This Row],[N_ID]]="","",COUNTIF(INDIRECT(DIR&amp;"!NOTA[ID_H]"),B_MSK[[#This Row],[ID NOTA]]))</f>
        <v>11</v>
      </c>
      <c r="E47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470</v>
      </c>
      <c r="F473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44944</v>
      </c>
      <c r="G473" s="7" t="str">
        <f ca="1">IF(B_MSK[[#This Row],[stt]]="ada",INDEX([2]!db[NB BM],B_MSK[DB_ROW]-1),"")</f>
        <v>Gunting JK SC-828</v>
      </c>
      <c r="H473" s="7" t="str">
        <f ca="1">IF(B_MSK[[#This Row],[//]]="","",INDEX(INDIRECT(DIR&amp;$2:$2),B_MSK[[#This Row],[//]]))</f>
        <v>ATALI MAKMUR</v>
      </c>
      <c r="I473" s="27" t="str">
        <f ca="1">IF(B_MSK[[#This Row],[//]]="","",INDEX(INDIRECT(DB_PATH&amp;$2:$2),B_MSK[[#This Row],[DB_ROW]]-1))</f>
        <v>12 LSN</v>
      </c>
      <c r="J473" s="5">
        <f ca="1">IF(B_MSK[[#This Row],[//]]="","",IF(INDEX(INDIRECT(DIR&amp;$2:$2),B_MSK[[#This Row],[//]])="","",INDEX(INDIRECT(DIR&amp;$2:$2),B_MSK[[#This Row],[//]])))</f>
        <v>2</v>
      </c>
      <c r="K473" s="5">
        <f ca="1">IF(B_MSK[[#This Row],[//]]="","",IF(INDEX(INDIRECT(DIR&amp;$2:$2),B_MSK[[#This Row],[//]])="","",INDEX(INDIRECT(DIR&amp;$2:$2),B_MSK[[#This Row],[//]])))</f>
        <v>288</v>
      </c>
      <c r="L473" s="5" t="str">
        <f ca="1">IF(B_MSK[[#This Row],[//]]="","",IF(INDEX(INDIRECT(DIR&amp;$2:$2),B_MSK[[#This Row],[//]])="","",INDEX(INDIRECT(DIR&amp;$2:$2),B_MSK[[#This Row],[//]])))</f>
        <v>PCS</v>
      </c>
      <c r="M473" s="13">
        <f ca="1">IF(B_MSK[[#This Row],[//]]="","",INDEX(INDIRECT(DIR&amp;$2:$2),B_MSK[[#This Row],[//]]))</f>
        <v>4350</v>
      </c>
      <c r="N473" s="13">
        <f ca="1">IF(OR(B_MSK[[#This Row],[//]]="",),"",INDEX(INDIRECT(DIR&amp;$2:$2),B_MSK[[#This Row],[//]]))</f>
        <v>626400</v>
      </c>
      <c r="O473" s="3">
        <f ca="1">IF(B_MSK[[#This Row],[//]]="","",IF(INDEX(INDIRECT(DIR&amp;$2:$2),B_MSK[[#This Row],[//]])=0,"",INDEX(INDIRECT(DIR&amp;$2:$2),B_MSK[[#This Row],[//]])))</f>
        <v>0.125</v>
      </c>
      <c r="P473" s="3">
        <f ca="1">IF(B_MSK[[#This Row],[//]]="","",IF(INDEX(INDIRECT(DIR&amp;$2:$2),B_MSK[[#This Row],[//]])=0,"",INDEX(INDIRECT(DIR&amp;$2:$2),B_MSK[[#This Row],[//]])))</f>
        <v>0.05</v>
      </c>
      <c r="Q473" s="12">
        <f ca="1">IF(B_MSK[[#This Row],[//]]="","",INDEX(INDIRECT(DIR&amp;$2:$2),B_MSK[[#This Row],[//]]))</f>
        <v>1041390</v>
      </c>
      <c r="R4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3" s="37">
        <f ca="1">IF(B_MSK[[#This Row],[//]]="","",INDEX(INDIRECT(DIR&amp;$2:$2),B_MSK[[#This Row],[//]]))</f>
        <v>0</v>
      </c>
      <c r="U473" s="38">
        <f ca="1">IF(SUMIF(B_MSK[NAMA BARANG],B_MSK[[#This Row],[NAMA BARANG]],B_MSK[JMLH BRG])=0,"",SUMIF(B_MSK[NAMA BARANG],B_MSK[[#This Row],[NAMA BARANG]],B_MSK[C]))</f>
        <v>11</v>
      </c>
      <c r="V473" s="7" t="str">
        <f ca="1">IF(B_MSK[[#This Row],[//]]="","",INDEX(INDIRECT(DIR&amp;$2:$2),B_MSK[[#This Row],[//]]))</f>
        <v>SCISSOR SC-828 JK</v>
      </c>
      <c r="W473" s="7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X473" s="5" t="str">
        <f ca="1">IF(B_MSK[[#This Row],[N.B.nota]]="","",IF(MATCH(B_MSK[[#This Row],[concat]],[2]!db[NB NOTA_C],0)&gt;0,"ada",0))</f>
        <v>ada</v>
      </c>
      <c r="Y473" s="5" t="str">
        <f ca="1">IF(B_MSK[[#This Row],[N.B.nota]]="","",ADDRESS(ROW(B_MSK[QB]),COLUMN(B_MSK[QB]))&amp;":"&amp;ADDRESS(ROW(),COLUMN(B_MSK[QB])))</f>
        <v>$D$4:$D$473</v>
      </c>
      <c r="Z473" s="5">
        <f ca="1">IF(B_MSK[[#This Row],[concat]]="","",MATCH(B_MSK[[#This Row],[concat]],[2]!db[NB NOTA_C],0)+1)</f>
        <v>1920</v>
      </c>
      <c r="AA473" s="5" t="str">
        <f ca="1">IF(B_MSK[[#This Row],[//]]="","",HYPERLINK("[D:\kerja\BANK EXP\BARU\DB.XLSX]DB!e"&amp;B_MSK[[#This Row],[DB_ROW]],"&gt;"))</f>
        <v>&gt;</v>
      </c>
      <c r="AB473" s="30" t="str">
        <f ca="1">MID(B_MSK[[#This Row],[/ STN_1]],FIND(" ",B_MSK[[#This Row],[/ STN_1]])+1,LEN(B_MSK[[#This Row],[/ STN_1]]))</f>
        <v>LSN</v>
      </c>
      <c r="AC473" s="11">
        <f ca="1">IF(B_MSK[[#This Row],[//]]="","",IF(B_MSK[[#This Row],[ JUMLAH ]]="","",IF(B_MSK[[#This Row],[C]]="",B_MSK[[#This Row],[HARGA CTN]]/B_MSK[[#This Row],[JMLH BRG]],B_MSK[[#This Row],[HARGA CTN]]/B_MSK[[#This Row],[A_1]])))</f>
        <v>52200</v>
      </c>
      <c r="AD4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7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4350</v>
      </c>
      <c r="AF47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73" s="15" t="str">
        <f ca="1">IF(B_MSK[[#This Row],[HARGA_2]]="","",IF(MID(B_MSK[[#This Row],[/ STN_2]],FIND(" ",B_MSK[[#This Row],[/ STN_2]])+1,LEN(B_MSK[[#This Row],[/ STN_2]]))="LSN",B_MSK[[#This Row],[HARGA_2]]/12,""))</f>
        <v/>
      </c>
      <c r="AH473" s="7" t="str">
        <f ca="1">IF(B_MSK[[#This Row],[HARGA_3]]="","","/ "&amp;"PCS")</f>
        <v/>
      </c>
      <c r="AI473" s="15">
        <f ca="1">IF(B_MSK[[#This Row],[HARGA_3]]="",IF(B_MSK[[#This Row],[HARGA_2]]="",IF(B_MSK[[#This Row],[HARGA_1]]="","",B_MSK[[#This Row],[HARGA_1]]),B_MSK[[#This Row],[HARGA_2]]),B_MSK[[#This Row],[HARGA_3]])</f>
        <v>4350</v>
      </c>
      <c r="AJ47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73" s="5" t="str">
        <f ca="1">IF(B_MSK[[#This Row],[//]]="","",SUBSTITUTE(SUBSTITUTE(SUBSTITUTE(B_MSK[[#This Row],[QTY/ CTN]]," ","_",2),"(",""),")","")&amp;"_")</f>
        <v>12 LSN_</v>
      </c>
      <c r="AL473" s="5">
        <f ca="1">IF(B_MSK[[#This Row],[A_B]]="","",SEARCH("_",B_MSK[[#This Row],[A_B]]))</f>
        <v>7</v>
      </c>
      <c r="AM473" s="5">
        <f ca="1">IF(B_MSK[[#This Row],[A_B]]="","",LEN(B_MSK[[#This Row],[A_B]]))</f>
        <v>7</v>
      </c>
      <c r="AN473" s="5" t="str">
        <f ca="1">IF(B_MSK[[#This Row],[A_B]]="","",LEFT(B_MSK[[#This Row],[QTY/ CTN]],B_MSK[[#This Row],[A_B_1]]))</f>
        <v>12 LSN</v>
      </c>
      <c r="AO473" s="5" t="str">
        <f ca="1">IF(B_MSK[[#This Row],[A_B]]="","",LEFT(B_MSK[[#This Row],[A_]],SEARCH(" ",B_MSK[[#This Row],[A_]])-1))</f>
        <v>12</v>
      </c>
      <c r="AP473" s="5" t="str">
        <f ca="1">IF(B_MSK[[#This Row],[A_B]]="","",RIGHT(B_MSK[[#This Row],[A_]],LEN(B_MSK[[#This Row],[A_]])-SEARCH(" ",B_MSK[[#This Row],[A_]])))</f>
        <v>LSN</v>
      </c>
      <c r="AQ4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73" s="5" t="str">
        <f ca="1">IF(B_MSK[[#This Row],[B_]]="","",LEFT(B_MSK[[#This Row],[B_]],SEARCH(" ",B_MSK[[#This Row],[B_]])))</f>
        <v xml:space="preserve">12 </v>
      </c>
      <c r="AS473" s="5" t="str">
        <f ca="1">IF(B_MSK[[#This Row],[B_]]="","",RIGHT(B_MSK[[#This Row],[B_]],LEN(B_MSK[[#This Row],[B_]])-SEARCH(" ",B_MSK[[#This Row],[B_]])))</f>
        <v>PCS</v>
      </c>
      <c r="AT473" s="5" t="str">
        <f ca="1">IF(B_MSK[[#This Row],[B_2]]="LSN",12,"")</f>
        <v/>
      </c>
      <c r="AU473" s="5" t="str">
        <f ca="1">IF(B_MSK[[#This Row],[C_1]]="","","PCS")</f>
        <v/>
      </c>
      <c r="AV473" s="5">
        <f ca="1">IF(B_MSK[[#This Row],[A_1]]="","",B_MSK[[#This Row],[A_1]]*IF(B_MSK[[#This Row],[B_1]]="",1,B_MSK[[#This Row],[B_1]])*IF(B_MSK[[#This Row],[C_1]]="",1,B_MSK[[#This Row],[C_1]]))</f>
        <v>144</v>
      </c>
      <c r="AW473" s="5" t="str">
        <f ca="1">IF(B_MSK[[#This Row],[C_2]]="",IF(B_MSK[[#This Row],[B_2]]="",IF(B_MSK[[#This Row],[A_2]]="","",B_MSK[[#This Row],[A_2]]),B_MSK[[#This Row],[B_2]]),B_MSK[[#This Row],[C_2]])</f>
        <v>PCS</v>
      </c>
      <c r="AX473" s="2">
        <f ca="1">IF(ISNUMBER(B_MSK[[#This Row],[TANGGAL DATANG]]),B_MSK[[#This Row],[TANGGAL DATANG]],AX472)</f>
        <v>44944</v>
      </c>
      <c r="AY473" s="5" t="e">
        <f ca="1">IF(B_MSK[[#This Row],[DB_ROW]]="","",INDEX([3]!db[JENIS],B_MSK[[#This Row],[DB_ROW]]-1))</f>
        <v>#REF!</v>
      </c>
      <c r="AZ473" s="5">
        <f ca="1">IF(B_MSK[[#This Row],[A_1]]="","",B_MSK[[#This Row],[A_1]])*1</f>
        <v>12</v>
      </c>
      <c r="BA473" s="5" t="str">
        <f ca="1">IF(B_MSK[[#This Row],[//]]="","",INDEX(INDIRECT(DIR&amp;$2:$2),B_MSK[[#This Row],[//]]))</f>
        <v>ARTO MORO</v>
      </c>
      <c r="BB473" s="5" t="str">
        <f ca="1">CONCATENATE(B_MSK[[#This Row],[concat]],B_MSK[[#This Row],[HARGA_X]],B_MSK[[#This Row],[SAT]])</f>
        <v>scissorsc828jk4350PCS</v>
      </c>
    </row>
    <row r="474" spans="1:54" x14ac:dyDescent="0.25">
      <c r="A474" s="6" t="s">
        <v>128</v>
      </c>
      <c r="B474" s="5" t="str">
        <f ca="1">IF(B_MSK[[#This Row],[N_ID]]="","",INDEX(INDIRECT(DIR&amp;$2:$2),MATCH(B_MSK[[#This Row],[N_ID]],INDIRECT(DIR&amp;"!NOTA[ID_P]"),0)))</f>
        <v/>
      </c>
      <c r="C474" s="5" t="str">
        <f ca="1">IF(B_MSK[[#This Row],[//]]="","",HYPERLINK("["&amp;SUBSTITUTE(DIR,"'","")&amp;"]NOTA!D"&amp;B_MSK[[#This Row],[//]]+2,"&gt;"))</f>
        <v>&gt;</v>
      </c>
      <c r="D474" s="5" t="str">
        <f ca="1">IF(B_MSK[[#This Row],[N_ID]]="","",COUNTIF(INDIRECT(DIR&amp;"!NOTA[ID_H]"),B_MSK[[#This Row],[ID NOTA]]))</f>
        <v/>
      </c>
      <c r="E47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471</v>
      </c>
      <c r="F4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4" s="7" t="str">
        <f ca="1">IF(B_MSK[[#This Row],[stt]]="ada",INDEX([2]!db[NB BM],B_MSK[DB_ROW]-1),"")</f>
        <v>Gunting JK SC-838</v>
      </c>
      <c r="H474" s="7" t="str">
        <f ca="1">IF(B_MSK[[#This Row],[//]]="","",INDEX(INDIRECT(DIR&amp;$2:$2),B_MSK[[#This Row],[//]]))</f>
        <v>ATALI MAKMUR</v>
      </c>
      <c r="I474" s="27" t="str">
        <f ca="1">IF(B_MSK[[#This Row],[//]]="","",INDEX(INDIRECT(DB_PATH&amp;$2:$2),B_MSK[[#This Row],[DB_ROW]]-1))</f>
        <v>12 LSN</v>
      </c>
      <c r="J474" s="5">
        <f ca="1">IF(B_MSK[[#This Row],[//]]="","",IF(INDEX(INDIRECT(DIR&amp;$2:$2),B_MSK[[#This Row],[//]])="","",INDEX(INDIRECT(DIR&amp;$2:$2),B_MSK[[#This Row],[//]])))</f>
        <v>2</v>
      </c>
      <c r="K474" s="5">
        <f ca="1">IF(B_MSK[[#This Row],[//]]="","",IF(INDEX(INDIRECT(DIR&amp;$2:$2),B_MSK[[#This Row],[//]])="","",INDEX(INDIRECT(DIR&amp;$2:$2),B_MSK[[#This Row],[//]])))</f>
        <v>288</v>
      </c>
      <c r="L474" s="5" t="str">
        <f ca="1">IF(B_MSK[[#This Row],[//]]="","",IF(INDEX(INDIRECT(DIR&amp;$2:$2),B_MSK[[#This Row],[//]])="","",INDEX(INDIRECT(DIR&amp;$2:$2),B_MSK[[#This Row],[//]])))</f>
        <v>PCS</v>
      </c>
      <c r="M474" s="13">
        <f ca="1">IF(B_MSK[[#This Row],[//]]="","",INDEX(INDIRECT(DIR&amp;$2:$2),B_MSK[[#This Row],[//]]))</f>
        <v>6500</v>
      </c>
      <c r="N474" s="13">
        <f ca="1">IF(OR(B_MSK[[#This Row],[//]]="",),"",INDEX(INDIRECT(DIR&amp;$2:$2),B_MSK[[#This Row],[//]]))</f>
        <v>936000</v>
      </c>
      <c r="O474" s="3">
        <f ca="1">IF(B_MSK[[#This Row],[//]]="","",IF(INDEX(INDIRECT(DIR&amp;$2:$2),B_MSK[[#This Row],[//]])=0,"",INDEX(INDIRECT(DIR&amp;$2:$2),B_MSK[[#This Row],[//]])))</f>
        <v>0.125</v>
      </c>
      <c r="P474" s="3">
        <f ca="1">IF(B_MSK[[#This Row],[//]]="","",IF(INDEX(INDIRECT(DIR&amp;$2:$2),B_MSK[[#This Row],[//]])=0,"",INDEX(INDIRECT(DIR&amp;$2:$2),B_MSK[[#This Row],[//]])))</f>
        <v>0.05</v>
      </c>
      <c r="Q474" s="12">
        <f ca="1">IF(B_MSK[[#This Row],[//]]="","",INDEX(INDIRECT(DIR&amp;$2:$2),B_MSK[[#This Row],[//]]))</f>
        <v>1556100</v>
      </c>
      <c r="R4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4" s="37">
        <f ca="1">IF(B_MSK[[#This Row],[//]]="","",INDEX(INDIRECT(DIR&amp;$2:$2),B_MSK[[#This Row],[//]]))</f>
        <v>0</v>
      </c>
      <c r="U474" s="38">
        <f ca="1">IF(SUMIF(B_MSK[NAMA BARANG],B_MSK[[#This Row],[NAMA BARANG]],B_MSK[JMLH BRG])=0,"",SUMIF(B_MSK[NAMA BARANG],B_MSK[[#This Row],[NAMA BARANG]],B_MSK[C]))</f>
        <v>6</v>
      </c>
      <c r="V474" s="7" t="str">
        <f ca="1">IF(B_MSK[[#This Row],[//]]="","",INDEX(INDIRECT(DIR&amp;$2:$2),B_MSK[[#This Row],[//]]))</f>
        <v>SCISSOR SC-838 JK</v>
      </c>
      <c r="W474" s="7" t="str">
        <f ca="1">LOWER(SUBSTITUTE(SUBSTITUTE(SUBSTITUTE(SUBSTITUTE(SUBSTITUTE(SUBSTITUTE(SUBSTITUTE(SUBSTITUTE(SUBSTITUTE(B_MSK[[#This Row],[N.B.nota]]," ",""),"-",""),"(",""),")",""),".",""),",",""),"/",""),"""",""),"+",""))</f>
        <v>scissorsc838jk</v>
      </c>
      <c r="X474" s="5" t="str">
        <f ca="1">IF(B_MSK[[#This Row],[N.B.nota]]="","",IF(MATCH(B_MSK[[#This Row],[concat]],[2]!db[NB NOTA_C],0)&gt;0,"ada",0))</f>
        <v>ada</v>
      </c>
      <c r="Y474" s="5" t="str">
        <f ca="1">IF(B_MSK[[#This Row],[N.B.nota]]="","",ADDRESS(ROW(B_MSK[QB]),COLUMN(B_MSK[QB]))&amp;":"&amp;ADDRESS(ROW(),COLUMN(B_MSK[QB])))</f>
        <v>$D$4:$D$474</v>
      </c>
      <c r="Z474" s="5">
        <f ca="1">IF(B_MSK[[#This Row],[concat]]="","",MATCH(B_MSK[[#This Row],[concat]],[2]!db[NB NOTA_C],0)+1)</f>
        <v>1922</v>
      </c>
      <c r="AA474" s="5" t="str">
        <f ca="1">IF(B_MSK[[#This Row],[//]]="","",HYPERLINK("[D:\kerja\BANK EXP\BARU\DB.XLSX]DB!e"&amp;B_MSK[[#This Row],[DB_ROW]],"&gt;"))</f>
        <v>&gt;</v>
      </c>
      <c r="AB474" s="30" t="str">
        <f ca="1">MID(B_MSK[[#This Row],[/ STN_1]],FIND(" ",B_MSK[[#This Row],[/ STN_1]])+1,LEN(B_MSK[[#This Row],[/ STN_1]]))</f>
        <v>LSN</v>
      </c>
      <c r="AC474" s="11">
        <f ca="1">IF(B_MSK[[#This Row],[//]]="","",IF(B_MSK[[#This Row],[ JUMLAH ]]="","",IF(B_MSK[[#This Row],[C]]="",B_MSK[[#This Row],[HARGA CTN]]/B_MSK[[#This Row],[JMLH BRG]],B_MSK[[#This Row],[HARGA CTN]]/B_MSK[[#This Row],[A_1]])))</f>
        <v>78000</v>
      </c>
      <c r="AD4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7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6500</v>
      </c>
      <c r="AF47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74" s="15" t="str">
        <f ca="1">IF(B_MSK[[#This Row],[HARGA_2]]="","",IF(MID(B_MSK[[#This Row],[/ STN_2]],FIND(" ",B_MSK[[#This Row],[/ STN_2]])+1,LEN(B_MSK[[#This Row],[/ STN_2]]))="LSN",B_MSK[[#This Row],[HARGA_2]]/12,""))</f>
        <v/>
      </c>
      <c r="AH474" s="7" t="str">
        <f ca="1">IF(B_MSK[[#This Row],[HARGA_3]]="","","/ "&amp;"PCS")</f>
        <v/>
      </c>
      <c r="AI474" s="15">
        <f ca="1">IF(B_MSK[[#This Row],[HARGA_3]]="",IF(B_MSK[[#This Row],[HARGA_2]]="",IF(B_MSK[[#This Row],[HARGA_1]]="","",B_MSK[[#This Row],[HARGA_1]]),B_MSK[[#This Row],[HARGA_2]]),B_MSK[[#This Row],[HARGA_3]])</f>
        <v>6500</v>
      </c>
      <c r="AJ47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74" s="5" t="str">
        <f ca="1">IF(B_MSK[[#This Row],[//]]="","",SUBSTITUTE(SUBSTITUTE(SUBSTITUTE(B_MSK[[#This Row],[QTY/ CTN]]," ","_",2),"(",""),")","")&amp;"_")</f>
        <v>12 LSN_</v>
      </c>
      <c r="AL474" s="5">
        <f ca="1">IF(B_MSK[[#This Row],[A_B]]="","",SEARCH("_",B_MSK[[#This Row],[A_B]]))</f>
        <v>7</v>
      </c>
      <c r="AM474" s="5">
        <f ca="1">IF(B_MSK[[#This Row],[A_B]]="","",LEN(B_MSK[[#This Row],[A_B]]))</f>
        <v>7</v>
      </c>
      <c r="AN474" s="5" t="str">
        <f ca="1">IF(B_MSK[[#This Row],[A_B]]="","",LEFT(B_MSK[[#This Row],[QTY/ CTN]],B_MSK[[#This Row],[A_B_1]]))</f>
        <v>12 LSN</v>
      </c>
      <c r="AO474" s="5" t="str">
        <f ca="1">IF(B_MSK[[#This Row],[A_B]]="","",LEFT(B_MSK[[#This Row],[A_]],SEARCH(" ",B_MSK[[#This Row],[A_]])-1))</f>
        <v>12</v>
      </c>
      <c r="AP474" s="5" t="str">
        <f ca="1">IF(B_MSK[[#This Row],[A_B]]="","",RIGHT(B_MSK[[#This Row],[A_]],LEN(B_MSK[[#This Row],[A_]])-SEARCH(" ",B_MSK[[#This Row],[A_]])))</f>
        <v>LSN</v>
      </c>
      <c r="AQ4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74" s="5" t="str">
        <f ca="1">IF(B_MSK[[#This Row],[B_]]="","",LEFT(B_MSK[[#This Row],[B_]],SEARCH(" ",B_MSK[[#This Row],[B_]])))</f>
        <v xml:space="preserve">12 </v>
      </c>
      <c r="AS474" s="5" t="str">
        <f ca="1">IF(B_MSK[[#This Row],[B_]]="","",RIGHT(B_MSK[[#This Row],[B_]],LEN(B_MSK[[#This Row],[B_]])-SEARCH(" ",B_MSK[[#This Row],[B_]])))</f>
        <v>PCS</v>
      </c>
      <c r="AT474" s="5" t="str">
        <f ca="1">IF(B_MSK[[#This Row],[B_2]]="LSN",12,"")</f>
        <v/>
      </c>
      <c r="AU474" s="5" t="str">
        <f ca="1">IF(B_MSK[[#This Row],[C_1]]="","","PCS")</f>
        <v/>
      </c>
      <c r="AV474" s="5">
        <f ca="1">IF(B_MSK[[#This Row],[A_1]]="","",B_MSK[[#This Row],[A_1]]*IF(B_MSK[[#This Row],[B_1]]="",1,B_MSK[[#This Row],[B_1]])*IF(B_MSK[[#This Row],[C_1]]="",1,B_MSK[[#This Row],[C_1]]))</f>
        <v>144</v>
      </c>
      <c r="AW474" s="5" t="str">
        <f ca="1">IF(B_MSK[[#This Row],[C_2]]="",IF(B_MSK[[#This Row],[B_2]]="",IF(B_MSK[[#This Row],[A_2]]="","",B_MSK[[#This Row],[A_2]]),B_MSK[[#This Row],[B_2]]),B_MSK[[#This Row],[C_2]])</f>
        <v>PCS</v>
      </c>
      <c r="AX474" s="2">
        <f ca="1">IF(ISNUMBER(B_MSK[[#This Row],[TANGGAL DATANG]]),B_MSK[[#This Row],[TANGGAL DATANG]],AX473)</f>
        <v>44944</v>
      </c>
      <c r="AY474" s="5" t="e">
        <f ca="1">IF(B_MSK[[#This Row],[DB_ROW]]="","",INDEX([3]!db[JENIS],B_MSK[[#This Row],[DB_ROW]]-1))</f>
        <v>#REF!</v>
      </c>
      <c r="AZ474" s="5">
        <f ca="1">IF(B_MSK[[#This Row],[A_1]]="","",B_MSK[[#This Row],[A_1]])*1</f>
        <v>12</v>
      </c>
      <c r="BA474" s="5" t="str">
        <f ca="1">IF(B_MSK[[#This Row],[//]]="","",INDEX(INDIRECT(DIR&amp;$2:$2),B_MSK[[#This Row],[//]]))</f>
        <v>ARTO MORO</v>
      </c>
      <c r="BB474" s="5" t="str">
        <f ca="1">CONCATENATE(B_MSK[[#This Row],[concat]],B_MSK[[#This Row],[HARGA_X]],B_MSK[[#This Row],[SAT]])</f>
        <v>scissorsc838jk6500PCS</v>
      </c>
    </row>
    <row r="475" spans="1:54" x14ac:dyDescent="0.25">
      <c r="A475" s="6" t="s">
        <v>128</v>
      </c>
      <c r="B475" s="5" t="str">
        <f ca="1">IF(B_MSK[[#This Row],[N_ID]]="","",INDEX(INDIRECT(DIR&amp;$2:$2),MATCH(B_MSK[[#This Row],[N_ID]],INDIRECT(DIR&amp;"!NOTA[ID_P]"),0)))</f>
        <v/>
      </c>
      <c r="C475" s="5" t="str">
        <f ca="1">IF(B_MSK[[#This Row],[//]]="","",HYPERLINK("["&amp;SUBSTITUTE(DIR,"'","")&amp;"]NOTA!D"&amp;B_MSK[[#This Row],[//]]+2,"&gt;"))</f>
        <v>&gt;</v>
      </c>
      <c r="D475" s="5" t="str">
        <f ca="1">IF(B_MSK[[#This Row],[N_ID]]="","",COUNTIF(INDIRECT(DIR&amp;"!NOTA[ID_H]"),B_MSK[[#This Row],[ID NOTA]]))</f>
        <v/>
      </c>
      <c r="E47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472</v>
      </c>
      <c r="F4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5" s="7" t="str">
        <f ca="1">IF(B_MSK[[#This Row],[stt]]="ada",INDEX([2]!db[NB BM],B_MSK[DB_ROW]-1),"")</f>
        <v>Gunting JK SC-848</v>
      </c>
      <c r="H475" s="7" t="str">
        <f ca="1">IF(B_MSK[[#This Row],[//]]="","",INDEX(INDIRECT(DIR&amp;$2:$2),B_MSK[[#This Row],[//]]))</f>
        <v>ATALI MAKMUR</v>
      </c>
      <c r="I475" s="27" t="str">
        <f ca="1">IF(B_MSK[[#This Row],[//]]="","",INDEX(INDIRECT(DB_PATH&amp;$2:$2),B_MSK[[#This Row],[DB_ROW]]-1))</f>
        <v>12 LSN</v>
      </c>
      <c r="J475" s="5">
        <f ca="1">IF(B_MSK[[#This Row],[//]]="","",IF(INDEX(INDIRECT(DIR&amp;$2:$2),B_MSK[[#This Row],[//]])="","",INDEX(INDIRECT(DIR&amp;$2:$2),B_MSK[[#This Row],[//]])))</f>
        <v>2</v>
      </c>
      <c r="K475" s="5">
        <f ca="1">IF(B_MSK[[#This Row],[//]]="","",IF(INDEX(INDIRECT(DIR&amp;$2:$2),B_MSK[[#This Row],[//]])="","",INDEX(INDIRECT(DIR&amp;$2:$2),B_MSK[[#This Row],[//]])))</f>
        <v>288</v>
      </c>
      <c r="L475" s="5" t="str">
        <f ca="1">IF(B_MSK[[#This Row],[//]]="","",IF(INDEX(INDIRECT(DIR&amp;$2:$2),B_MSK[[#This Row],[//]])="","",INDEX(INDIRECT(DIR&amp;$2:$2),B_MSK[[#This Row],[//]])))</f>
        <v>PCS</v>
      </c>
      <c r="M475" s="13">
        <f ca="1">IF(B_MSK[[#This Row],[//]]="","",INDEX(INDIRECT(DIR&amp;$2:$2),B_MSK[[#This Row],[//]]))</f>
        <v>9750</v>
      </c>
      <c r="N475" s="13">
        <f ca="1">IF(OR(B_MSK[[#This Row],[//]]="",),"",INDEX(INDIRECT(DIR&amp;$2:$2),B_MSK[[#This Row],[//]]))</f>
        <v>1404000</v>
      </c>
      <c r="O475" s="3">
        <f ca="1">IF(B_MSK[[#This Row],[//]]="","",IF(INDEX(INDIRECT(DIR&amp;$2:$2),B_MSK[[#This Row],[//]])=0,"",INDEX(INDIRECT(DIR&amp;$2:$2),B_MSK[[#This Row],[//]])))</f>
        <v>0.125</v>
      </c>
      <c r="P475" s="3">
        <f ca="1">IF(B_MSK[[#This Row],[//]]="","",IF(INDEX(INDIRECT(DIR&amp;$2:$2),B_MSK[[#This Row],[//]])=0,"",INDEX(INDIRECT(DIR&amp;$2:$2),B_MSK[[#This Row],[//]])))</f>
        <v>0.05</v>
      </c>
      <c r="Q475" s="12">
        <f ca="1">IF(B_MSK[[#This Row],[//]]="","",INDEX(INDIRECT(DIR&amp;$2:$2),B_MSK[[#This Row],[//]]))</f>
        <v>2334150</v>
      </c>
      <c r="R4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5" s="37">
        <f ca="1">IF(B_MSK[[#This Row],[//]]="","",INDEX(INDIRECT(DIR&amp;$2:$2),B_MSK[[#This Row],[//]]))</f>
        <v>0</v>
      </c>
      <c r="U475" s="38">
        <f ca="1">IF(SUMIF(B_MSK[NAMA BARANG],B_MSK[[#This Row],[NAMA BARANG]],B_MSK[JMLH BRG])=0,"",SUMIF(B_MSK[NAMA BARANG],B_MSK[[#This Row],[NAMA BARANG]],B_MSK[C]))</f>
        <v>6</v>
      </c>
      <c r="V475" s="7" t="str">
        <f ca="1">IF(B_MSK[[#This Row],[//]]="","",INDEX(INDIRECT(DIR&amp;$2:$2),B_MSK[[#This Row],[//]]))</f>
        <v>SCISSOR SC-848 JK</v>
      </c>
      <c r="W475" s="7" t="str">
        <f ca="1">LOWER(SUBSTITUTE(SUBSTITUTE(SUBSTITUTE(SUBSTITUTE(SUBSTITUTE(SUBSTITUTE(SUBSTITUTE(SUBSTITUTE(SUBSTITUTE(B_MSK[[#This Row],[N.B.nota]]," ",""),"-",""),"(",""),")",""),".",""),",",""),"/",""),"""",""),"+",""))</f>
        <v>scissorsc848jk</v>
      </c>
      <c r="X475" s="5" t="str">
        <f ca="1">IF(B_MSK[[#This Row],[N.B.nota]]="","",IF(MATCH(B_MSK[[#This Row],[concat]],[2]!db[NB NOTA_C],0)&gt;0,"ada",0))</f>
        <v>ada</v>
      </c>
      <c r="Y475" s="5" t="str">
        <f ca="1">IF(B_MSK[[#This Row],[N.B.nota]]="","",ADDRESS(ROW(B_MSK[QB]),COLUMN(B_MSK[QB]))&amp;":"&amp;ADDRESS(ROW(),COLUMN(B_MSK[QB])))</f>
        <v>$D$4:$D$475</v>
      </c>
      <c r="Z475" s="5">
        <f ca="1">IF(B_MSK[[#This Row],[concat]]="","",MATCH(B_MSK[[#This Row],[concat]],[2]!db[NB NOTA_C],0)+1)</f>
        <v>1924</v>
      </c>
      <c r="AA475" s="5" t="str">
        <f ca="1">IF(B_MSK[[#This Row],[//]]="","",HYPERLINK("[D:\kerja\BANK EXP\BARU\DB.XLSX]DB!e"&amp;B_MSK[[#This Row],[DB_ROW]],"&gt;"))</f>
        <v>&gt;</v>
      </c>
      <c r="AB475" s="30" t="str">
        <f ca="1">MID(B_MSK[[#This Row],[/ STN_1]],FIND(" ",B_MSK[[#This Row],[/ STN_1]])+1,LEN(B_MSK[[#This Row],[/ STN_1]]))</f>
        <v>LSN</v>
      </c>
      <c r="AC475" s="11">
        <f ca="1">IF(B_MSK[[#This Row],[//]]="","",IF(B_MSK[[#This Row],[ JUMLAH ]]="","",IF(B_MSK[[#This Row],[C]]="",B_MSK[[#This Row],[HARGA CTN]]/B_MSK[[#This Row],[JMLH BRG]],B_MSK[[#This Row],[HARGA CTN]]/B_MSK[[#This Row],[A_1]])))</f>
        <v>117000</v>
      </c>
      <c r="AD4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7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9750</v>
      </c>
      <c r="AF47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75" s="15" t="str">
        <f ca="1">IF(B_MSK[[#This Row],[HARGA_2]]="","",IF(MID(B_MSK[[#This Row],[/ STN_2]],FIND(" ",B_MSK[[#This Row],[/ STN_2]])+1,LEN(B_MSK[[#This Row],[/ STN_2]]))="LSN",B_MSK[[#This Row],[HARGA_2]]/12,""))</f>
        <v/>
      </c>
      <c r="AH475" s="7" t="str">
        <f ca="1">IF(B_MSK[[#This Row],[HARGA_3]]="","","/ "&amp;"PCS")</f>
        <v/>
      </c>
      <c r="AI475" s="15">
        <f ca="1">IF(B_MSK[[#This Row],[HARGA_3]]="",IF(B_MSK[[#This Row],[HARGA_2]]="",IF(B_MSK[[#This Row],[HARGA_1]]="","",B_MSK[[#This Row],[HARGA_1]]),B_MSK[[#This Row],[HARGA_2]]),B_MSK[[#This Row],[HARGA_3]])</f>
        <v>9750</v>
      </c>
      <c r="AJ47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75" s="5" t="str">
        <f ca="1">IF(B_MSK[[#This Row],[//]]="","",SUBSTITUTE(SUBSTITUTE(SUBSTITUTE(B_MSK[[#This Row],[QTY/ CTN]]," ","_",2),"(",""),")","")&amp;"_")</f>
        <v>12 LSN_</v>
      </c>
      <c r="AL475" s="5">
        <f ca="1">IF(B_MSK[[#This Row],[A_B]]="","",SEARCH("_",B_MSK[[#This Row],[A_B]]))</f>
        <v>7</v>
      </c>
      <c r="AM475" s="5">
        <f ca="1">IF(B_MSK[[#This Row],[A_B]]="","",LEN(B_MSK[[#This Row],[A_B]]))</f>
        <v>7</v>
      </c>
      <c r="AN475" s="5" t="str">
        <f ca="1">IF(B_MSK[[#This Row],[A_B]]="","",LEFT(B_MSK[[#This Row],[QTY/ CTN]],B_MSK[[#This Row],[A_B_1]]))</f>
        <v>12 LSN</v>
      </c>
      <c r="AO475" s="5" t="str">
        <f ca="1">IF(B_MSK[[#This Row],[A_B]]="","",LEFT(B_MSK[[#This Row],[A_]],SEARCH(" ",B_MSK[[#This Row],[A_]])-1))</f>
        <v>12</v>
      </c>
      <c r="AP475" s="5" t="str">
        <f ca="1">IF(B_MSK[[#This Row],[A_B]]="","",RIGHT(B_MSK[[#This Row],[A_]],LEN(B_MSK[[#This Row],[A_]])-SEARCH(" ",B_MSK[[#This Row],[A_]])))</f>
        <v>LSN</v>
      </c>
      <c r="AQ4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75" s="5" t="str">
        <f ca="1">IF(B_MSK[[#This Row],[B_]]="","",LEFT(B_MSK[[#This Row],[B_]],SEARCH(" ",B_MSK[[#This Row],[B_]])))</f>
        <v xml:space="preserve">12 </v>
      </c>
      <c r="AS475" s="5" t="str">
        <f ca="1">IF(B_MSK[[#This Row],[B_]]="","",RIGHT(B_MSK[[#This Row],[B_]],LEN(B_MSK[[#This Row],[B_]])-SEARCH(" ",B_MSK[[#This Row],[B_]])))</f>
        <v>PCS</v>
      </c>
      <c r="AT475" s="5" t="str">
        <f ca="1">IF(B_MSK[[#This Row],[B_2]]="LSN",12,"")</f>
        <v/>
      </c>
      <c r="AU475" s="5" t="str">
        <f ca="1">IF(B_MSK[[#This Row],[C_1]]="","","PCS")</f>
        <v/>
      </c>
      <c r="AV475" s="5">
        <f ca="1">IF(B_MSK[[#This Row],[A_1]]="","",B_MSK[[#This Row],[A_1]]*IF(B_MSK[[#This Row],[B_1]]="",1,B_MSK[[#This Row],[B_1]])*IF(B_MSK[[#This Row],[C_1]]="",1,B_MSK[[#This Row],[C_1]]))</f>
        <v>144</v>
      </c>
      <c r="AW475" s="5" t="str">
        <f ca="1">IF(B_MSK[[#This Row],[C_2]]="",IF(B_MSK[[#This Row],[B_2]]="",IF(B_MSK[[#This Row],[A_2]]="","",B_MSK[[#This Row],[A_2]]),B_MSK[[#This Row],[B_2]]),B_MSK[[#This Row],[C_2]])</f>
        <v>PCS</v>
      </c>
      <c r="AX475" s="2">
        <f ca="1">IF(ISNUMBER(B_MSK[[#This Row],[TANGGAL DATANG]]),B_MSK[[#This Row],[TANGGAL DATANG]],AX474)</f>
        <v>44944</v>
      </c>
      <c r="AY475" s="5" t="e">
        <f ca="1">IF(B_MSK[[#This Row],[DB_ROW]]="","",INDEX([3]!db[JENIS],B_MSK[[#This Row],[DB_ROW]]-1))</f>
        <v>#REF!</v>
      </c>
      <c r="AZ475" s="5">
        <f ca="1">IF(B_MSK[[#This Row],[A_1]]="","",B_MSK[[#This Row],[A_1]])*1</f>
        <v>12</v>
      </c>
      <c r="BA475" s="5" t="str">
        <f ca="1">IF(B_MSK[[#This Row],[//]]="","",INDEX(INDIRECT(DIR&amp;$2:$2),B_MSK[[#This Row],[//]]))</f>
        <v>ARTO MORO</v>
      </c>
      <c r="BB475" s="5" t="str">
        <f ca="1">CONCATENATE(B_MSK[[#This Row],[concat]],B_MSK[[#This Row],[HARGA_X]],B_MSK[[#This Row],[SAT]])</f>
        <v>scissorsc848jk9750PCS</v>
      </c>
    </row>
    <row r="476" spans="1:54" x14ac:dyDescent="0.25">
      <c r="A476" s="6" t="s">
        <v>128</v>
      </c>
      <c r="B476" s="5" t="str">
        <f ca="1">IF(B_MSK[[#This Row],[N_ID]]="","",INDEX(INDIRECT(DIR&amp;$2:$2),MATCH(B_MSK[[#This Row],[N_ID]],INDIRECT(DIR&amp;"!NOTA[ID_P]"),0)))</f>
        <v/>
      </c>
      <c r="C476" s="5" t="str">
        <f ca="1">IF(B_MSK[[#This Row],[//]]="","",HYPERLINK("["&amp;SUBSTITUTE(DIR,"'","")&amp;"]NOTA!D"&amp;B_MSK[[#This Row],[//]]+2,"&gt;"))</f>
        <v>&gt;</v>
      </c>
      <c r="D476" s="5" t="str">
        <f ca="1">IF(B_MSK[[#This Row],[N_ID]]="","",COUNTIF(INDIRECT(DIR&amp;"!NOTA[ID_H]"),B_MSK[[#This Row],[ID NOTA]]))</f>
        <v/>
      </c>
      <c r="E47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473</v>
      </c>
      <c r="F4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6" s="7" t="str">
        <f ca="1">IF(B_MSK[[#This Row],[stt]]="ada",INDEX([2]!db[NB BM],B_MSK[DB_ROW]-1),"")</f>
        <v>PW JK CP-103</v>
      </c>
      <c r="H476" s="7" t="str">
        <f ca="1">IF(B_MSK[[#This Row],[//]]="","",INDEX(INDIRECT(DIR&amp;$2:$2),B_MSK[[#This Row],[//]]))</f>
        <v>ATALI MAKMUR</v>
      </c>
      <c r="I476" s="27" t="str">
        <f ca="1">IF(B_MSK[[#This Row],[//]]="","",INDEX(INDIRECT(DB_PATH&amp;$2:$2),B_MSK[[#This Row],[DB_ROW]]-1))</f>
        <v>12 LSN</v>
      </c>
      <c r="J476" s="5">
        <f ca="1">IF(B_MSK[[#This Row],[//]]="","",IF(INDEX(INDIRECT(DIR&amp;$2:$2),B_MSK[[#This Row],[//]])="","",INDEX(INDIRECT(DIR&amp;$2:$2),B_MSK[[#This Row],[//]])))</f>
        <v>2</v>
      </c>
      <c r="K476" s="5">
        <f ca="1">IF(B_MSK[[#This Row],[//]]="","",IF(INDEX(INDIRECT(DIR&amp;$2:$2),B_MSK[[#This Row],[//]])="","",INDEX(INDIRECT(DIR&amp;$2:$2),B_MSK[[#This Row],[//]])))</f>
        <v>432</v>
      </c>
      <c r="L476" s="5" t="str">
        <f ca="1">IF(B_MSK[[#This Row],[//]]="","",IF(INDEX(INDIRECT(DIR&amp;$2:$2),B_MSK[[#This Row],[//]])="","",INDEX(INDIRECT(DIR&amp;$2:$2),B_MSK[[#This Row],[//]])))</f>
        <v>SET</v>
      </c>
      <c r="M476" s="13">
        <f ca="1">IF(B_MSK[[#This Row],[//]]="","",INDEX(INDIRECT(DIR&amp;$2:$2),B_MSK[[#This Row],[//]]))</f>
        <v>8400</v>
      </c>
      <c r="N476" s="13">
        <f ca="1">IF(OR(B_MSK[[#This Row],[//]]="",),"",INDEX(INDIRECT(DIR&amp;$2:$2),B_MSK[[#This Row],[//]]))</f>
        <v>1814400</v>
      </c>
      <c r="O476" s="3">
        <f ca="1">IF(B_MSK[[#This Row],[//]]="","",IF(INDEX(INDIRECT(DIR&amp;$2:$2),B_MSK[[#This Row],[//]])=0,"",INDEX(INDIRECT(DIR&amp;$2:$2),B_MSK[[#This Row],[//]])))</f>
        <v>0.125</v>
      </c>
      <c r="P476" s="3">
        <f ca="1">IF(B_MSK[[#This Row],[//]]="","",IF(INDEX(INDIRECT(DIR&amp;$2:$2),B_MSK[[#This Row],[//]])=0,"",INDEX(INDIRECT(DIR&amp;$2:$2),B_MSK[[#This Row],[//]])))</f>
        <v>0.05</v>
      </c>
      <c r="Q476" s="12">
        <f ca="1">IF(B_MSK[[#This Row],[//]]="","",INDEX(INDIRECT(DIR&amp;$2:$2),B_MSK[[#This Row],[//]]))</f>
        <v>3016440</v>
      </c>
      <c r="R4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6" s="37">
        <f ca="1">IF(B_MSK[[#This Row],[//]]="","",INDEX(INDIRECT(DIR&amp;$2:$2),B_MSK[[#This Row],[//]]))</f>
        <v>0</v>
      </c>
      <c r="U476" s="38">
        <f ca="1">IF(SUMIF(B_MSK[NAMA BARANG],B_MSK[[#This Row],[NAMA BARANG]],B_MSK[JMLH BRG])=0,"",SUMIF(B_MSK[NAMA BARANG],B_MSK[[#This Row],[NAMA BARANG]],B_MSK[C]))</f>
        <v>2</v>
      </c>
      <c r="V476" s="7" t="str">
        <f ca="1">IF(B_MSK[[#This Row],[//]]="","",INDEX(INDIRECT(DIR&amp;$2:$2),B_MSK[[#This Row],[//]]))</f>
        <v>COLOR PENCIL CP-103 JK</v>
      </c>
      <c r="W476" s="7" t="str">
        <f ca="1">LOWER(SUBSTITUTE(SUBSTITUTE(SUBSTITUTE(SUBSTITUTE(SUBSTITUTE(SUBSTITUTE(SUBSTITUTE(SUBSTITUTE(SUBSTITUTE(B_MSK[[#This Row],[N.B.nota]]," ",""),"-",""),"(",""),")",""),".",""),",",""),"/",""),"""",""),"+",""))</f>
        <v>colorpencilcp103jk</v>
      </c>
      <c r="X476" s="5" t="str">
        <f ca="1">IF(B_MSK[[#This Row],[N.B.nota]]="","",IF(MATCH(B_MSK[[#This Row],[concat]],[2]!db[NB NOTA_C],0)&gt;0,"ada",0))</f>
        <v>ada</v>
      </c>
      <c r="Y476" s="5" t="str">
        <f ca="1">IF(B_MSK[[#This Row],[N.B.nota]]="","",ADDRESS(ROW(B_MSK[QB]),COLUMN(B_MSK[QB]))&amp;":"&amp;ADDRESS(ROW(),COLUMN(B_MSK[QB])))</f>
        <v>$D$4:$D$476</v>
      </c>
      <c r="Z476" s="5">
        <f ca="1">IF(B_MSK[[#This Row],[concat]]="","",MATCH(B_MSK[[#This Row],[concat]],[2]!db[NB NOTA_C],0)+1)</f>
        <v>485</v>
      </c>
      <c r="AA476" s="5" t="str">
        <f ca="1">IF(B_MSK[[#This Row],[//]]="","",HYPERLINK("[D:\kerja\BANK EXP\BARU\DB.XLSX]DB!e"&amp;B_MSK[[#This Row],[DB_ROW]],"&gt;"))</f>
        <v>&gt;</v>
      </c>
      <c r="AB476" s="30" t="str">
        <f ca="1">MID(B_MSK[[#This Row],[/ STN_1]],FIND(" ",B_MSK[[#This Row],[/ STN_1]])+1,LEN(B_MSK[[#This Row],[/ STN_1]]))</f>
        <v>LSN</v>
      </c>
      <c r="AC476" s="11">
        <f ca="1">IF(B_MSK[[#This Row],[//]]="","",IF(B_MSK[[#This Row],[ JUMLAH ]]="","",IF(B_MSK[[#This Row],[C]]="",B_MSK[[#This Row],[HARGA CTN]]/B_MSK[[#This Row],[JMLH BRG]],B_MSK[[#This Row],[HARGA CTN]]/B_MSK[[#This Row],[A_1]])))</f>
        <v>151200</v>
      </c>
      <c r="AD4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7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12600</v>
      </c>
      <c r="AF47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76" s="15" t="str">
        <f ca="1">IF(B_MSK[[#This Row],[HARGA_2]]="","",IF(MID(B_MSK[[#This Row],[/ STN_2]],FIND(" ",B_MSK[[#This Row],[/ STN_2]])+1,LEN(B_MSK[[#This Row],[/ STN_2]]))="LSN",B_MSK[[#This Row],[HARGA_2]]/12,""))</f>
        <v/>
      </c>
      <c r="AH476" s="7" t="str">
        <f ca="1">IF(B_MSK[[#This Row],[HARGA_3]]="","","/ "&amp;"PCS")</f>
        <v/>
      </c>
      <c r="AI476" s="15">
        <f ca="1">IF(B_MSK[[#This Row],[HARGA_3]]="",IF(B_MSK[[#This Row],[HARGA_2]]="",IF(B_MSK[[#This Row],[HARGA_1]]="","",B_MSK[[#This Row],[HARGA_1]]),B_MSK[[#This Row],[HARGA_2]]),B_MSK[[#This Row],[HARGA_3]])</f>
        <v>12600</v>
      </c>
      <c r="AJ47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76" s="5" t="str">
        <f ca="1">IF(B_MSK[[#This Row],[//]]="","",SUBSTITUTE(SUBSTITUTE(SUBSTITUTE(B_MSK[[#This Row],[QTY/ CTN]]," ","_",2),"(",""),")","")&amp;"_")</f>
        <v>12 LSN_</v>
      </c>
      <c r="AL476" s="5">
        <f ca="1">IF(B_MSK[[#This Row],[A_B]]="","",SEARCH("_",B_MSK[[#This Row],[A_B]]))</f>
        <v>7</v>
      </c>
      <c r="AM476" s="5">
        <f ca="1">IF(B_MSK[[#This Row],[A_B]]="","",LEN(B_MSK[[#This Row],[A_B]]))</f>
        <v>7</v>
      </c>
      <c r="AN476" s="5" t="str">
        <f ca="1">IF(B_MSK[[#This Row],[A_B]]="","",LEFT(B_MSK[[#This Row],[QTY/ CTN]],B_MSK[[#This Row],[A_B_1]]))</f>
        <v>12 LSN</v>
      </c>
      <c r="AO476" s="5" t="str">
        <f ca="1">IF(B_MSK[[#This Row],[A_B]]="","",LEFT(B_MSK[[#This Row],[A_]],SEARCH(" ",B_MSK[[#This Row],[A_]])-1))</f>
        <v>12</v>
      </c>
      <c r="AP476" s="5" t="str">
        <f ca="1">IF(B_MSK[[#This Row],[A_B]]="","",RIGHT(B_MSK[[#This Row],[A_]],LEN(B_MSK[[#This Row],[A_]])-SEARCH(" ",B_MSK[[#This Row],[A_]])))</f>
        <v>LSN</v>
      </c>
      <c r="AQ4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76" s="5" t="str">
        <f ca="1">IF(B_MSK[[#This Row],[B_]]="","",LEFT(B_MSK[[#This Row],[B_]],SEARCH(" ",B_MSK[[#This Row],[B_]])))</f>
        <v xml:space="preserve">12 </v>
      </c>
      <c r="AS476" s="5" t="str">
        <f ca="1">IF(B_MSK[[#This Row],[B_]]="","",RIGHT(B_MSK[[#This Row],[B_]],LEN(B_MSK[[#This Row],[B_]])-SEARCH(" ",B_MSK[[#This Row],[B_]])))</f>
        <v>PCS</v>
      </c>
      <c r="AT476" s="5" t="str">
        <f ca="1">IF(B_MSK[[#This Row],[B_2]]="LSN",12,"")</f>
        <v/>
      </c>
      <c r="AU476" s="5" t="str">
        <f ca="1">IF(B_MSK[[#This Row],[C_1]]="","","PCS")</f>
        <v/>
      </c>
      <c r="AV476" s="5">
        <f ca="1">IF(B_MSK[[#This Row],[A_1]]="","",B_MSK[[#This Row],[A_1]]*IF(B_MSK[[#This Row],[B_1]]="",1,B_MSK[[#This Row],[B_1]])*IF(B_MSK[[#This Row],[C_1]]="",1,B_MSK[[#This Row],[C_1]]))</f>
        <v>144</v>
      </c>
      <c r="AW476" s="5" t="str">
        <f ca="1">IF(B_MSK[[#This Row],[C_2]]="",IF(B_MSK[[#This Row],[B_2]]="",IF(B_MSK[[#This Row],[A_2]]="","",B_MSK[[#This Row],[A_2]]),B_MSK[[#This Row],[B_2]]),B_MSK[[#This Row],[C_2]])</f>
        <v>PCS</v>
      </c>
      <c r="AX476" s="2">
        <f ca="1">IF(ISNUMBER(B_MSK[[#This Row],[TANGGAL DATANG]]),B_MSK[[#This Row],[TANGGAL DATANG]],AX475)</f>
        <v>44944</v>
      </c>
      <c r="AY476" s="5" t="e">
        <f ca="1">IF(B_MSK[[#This Row],[DB_ROW]]="","",INDEX([3]!db[JENIS],B_MSK[[#This Row],[DB_ROW]]-1))</f>
        <v>#REF!</v>
      </c>
      <c r="AZ476" s="5">
        <f ca="1">IF(B_MSK[[#This Row],[A_1]]="","",B_MSK[[#This Row],[A_1]])*1</f>
        <v>12</v>
      </c>
      <c r="BA476" s="5" t="str">
        <f ca="1">IF(B_MSK[[#This Row],[//]]="","",INDEX(INDIRECT(DIR&amp;$2:$2),B_MSK[[#This Row],[//]]))</f>
        <v>ARTO MORO</v>
      </c>
      <c r="BB476" s="5" t="str">
        <f ca="1">CONCATENATE(B_MSK[[#This Row],[concat]],B_MSK[[#This Row],[HARGA_X]],B_MSK[[#This Row],[SAT]])</f>
        <v>colorpencilcp103jk12600SET</v>
      </c>
    </row>
    <row r="477" spans="1:54" x14ac:dyDescent="0.25">
      <c r="A477" s="6" t="s">
        <v>128</v>
      </c>
      <c r="B477" s="5" t="str">
        <f ca="1">IF(B_MSK[[#This Row],[N_ID]]="","",INDEX(INDIRECT(DIR&amp;$2:$2),MATCH(B_MSK[[#This Row],[N_ID]],INDIRECT(DIR&amp;"!NOTA[ID_P]"),0)))</f>
        <v/>
      </c>
      <c r="C477" s="5" t="str">
        <f ca="1">IF(B_MSK[[#This Row],[//]]="","",HYPERLINK("["&amp;SUBSTITUTE(DIR,"'","")&amp;"]NOTA!D"&amp;B_MSK[[#This Row],[//]]+2,"&gt;"))</f>
        <v>&gt;</v>
      </c>
      <c r="D477" s="5" t="str">
        <f ca="1">IF(B_MSK[[#This Row],[N_ID]]="","",COUNTIF(INDIRECT(DIR&amp;"!NOTA[ID_H]"),B_MSK[[#This Row],[ID NOTA]]))</f>
        <v/>
      </c>
      <c r="E47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474</v>
      </c>
      <c r="F4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7" s="7" t="str">
        <f ca="1">IF(B_MSK[[#This Row],[stt]]="ada",INDEX([2]!db[NB BM],B_MSK[DB_ROW]-1),"")</f>
        <v>PW JK CP-107</v>
      </c>
      <c r="H477" s="7" t="str">
        <f ca="1">IF(B_MSK[[#This Row],[//]]="","",INDEX(INDIRECT(DIR&amp;$2:$2),B_MSK[[#This Row],[//]]))</f>
        <v>ATALI MAKMUR</v>
      </c>
      <c r="I477" s="27" t="str">
        <f ca="1">IF(B_MSK[[#This Row],[//]]="","",INDEX(INDIRECT(DB_PATH&amp;$2:$2),B_MSK[[#This Row],[DB_ROW]]-1))</f>
        <v>12 BOX (24 SET)</v>
      </c>
      <c r="J477" s="5">
        <f ca="1">IF(B_MSK[[#This Row],[//]]="","",IF(INDEX(INDIRECT(DIR&amp;$2:$2),B_MSK[[#This Row],[//]])="","",INDEX(INDIRECT(DIR&amp;$2:$2),B_MSK[[#This Row],[//]])))</f>
        <v>1</v>
      </c>
      <c r="K477" s="5">
        <f ca="1">IF(B_MSK[[#This Row],[//]]="","",IF(INDEX(INDIRECT(DIR&amp;$2:$2),B_MSK[[#This Row],[//]])="","",INDEX(INDIRECT(DIR&amp;$2:$2),B_MSK[[#This Row],[//]])))</f>
        <v>288</v>
      </c>
      <c r="L477" s="5" t="str">
        <f ca="1">IF(B_MSK[[#This Row],[//]]="","",IF(INDEX(INDIRECT(DIR&amp;$2:$2),B_MSK[[#This Row],[//]])="","",INDEX(INDIRECT(DIR&amp;$2:$2),B_MSK[[#This Row],[//]])))</f>
        <v>SET</v>
      </c>
      <c r="M477" s="13">
        <f ca="1">IF(B_MSK[[#This Row],[//]]="","",INDEX(INDIRECT(DIR&amp;$2:$2),B_MSK[[#This Row],[//]]))</f>
        <v>5400</v>
      </c>
      <c r="N477" s="13">
        <f ca="1">IF(OR(B_MSK[[#This Row],[//]]="",),"",INDEX(INDIRECT(DIR&amp;$2:$2),B_MSK[[#This Row],[//]]))</f>
        <v>1555200</v>
      </c>
      <c r="O477" s="3">
        <f ca="1">IF(B_MSK[[#This Row],[//]]="","",IF(INDEX(INDIRECT(DIR&amp;$2:$2),B_MSK[[#This Row],[//]])=0,"",INDEX(INDIRECT(DIR&amp;$2:$2),B_MSK[[#This Row],[//]])))</f>
        <v>0.125</v>
      </c>
      <c r="P477" s="3">
        <f ca="1">IF(B_MSK[[#This Row],[//]]="","",IF(INDEX(INDIRECT(DIR&amp;$2:$2),B_MSK[[#This Row],[//]])=0,"",INDEX(INDIRECT(DIR&amp;$2:$2),B_MSK[[#This Row],[//]])))</f>
        <v>0.05</v>
      </c>
      <c r="Q477" s="12">
        <f ca="1">IF(B_MSK[[#This Row],[//]]="","",INDEX(INDIRECT(DIR&amp;$2:$2),B_MSK[[#This Row],[//]]))</f>
        <v>1292760</v>
      </c>
      <c r="R4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7" s="37">
        <f ca="1">IF(B_MSK[[#This Row],[//]]="","",INDEX(INDIRECT(DIR&amp;$2:$2),B_MSK[[#This Row],[//]]))</f>
        <v>0</v>
      </c>
      <c r="U477" s="38">
        <f ca="1">IF(SUMIF(B_MSK[NAMA BARANG],B_MSK[[#This Row],[NAMA BARANG]],B_MSK[JMLH BRG])=0,"",SUMIF(B_MSK[NAMA BARANG],B_MSK[[#This Row],[NAMA BARANG]],B_MSK[C]))</f>
        <v>1</v>
      </c>
      <c r="V477" s="7" t="str">
        <f ca="1">IF(B_MSK[[#This Row],[//]]="","",INDEX(INDIRECT(DIR&amp;$2:$2),B_MSK[[#This Row],[//]]))</f>
        <v>COLOR PENCIL CP-107 JK</v>
      </c>
      <c r="W477" s="7" t="str">
        <f ca="1">LOWER(SUBSTITUTE(SUBSTITUTE(SUBSTITUTE(SUBSTITUTE(SUBSTITUTE(SUBSTITUTE(SUBSTITUTE(SUBSTITUTE(SUBSTITUTE(B_MSK[[#This Row],[N.B.nota]]," ",""),"-",""),"(",""),")",""),".",""),",",""),"/",""),"""",""),"+",""))</f>
        <v>colorpencilcp107jk</v>
      </c>
      <c r="X477" s="5" t="str">
        <f ca="1">IF(B_MSK[[#This Row],[N.B.nota]]="","",IF(MATCH(B_MSK[[#This Row],[concat]],[2]!db[NB NOTA_C],0)&gt;0,"ada",0))</f>
        <v>ada</v>
      </c>
      <c r="Y477" s="5" t="str">
        <f ca="1">IF(B_MSK[[#This Row],[N.B.nota]]="","",ADDRESS(ROW(B_MSK[QB]),COLUMN(B_MSK[QB]))&amp;":"&amp;ADDRESS(ROW(),COLUMN(B_MSK[QB])))</f>
        <v>$D$4:$D$477</v>
      </c>
      <c r="Z477" s="5">
        <f ca="1">IF(B_MSK[[#This Row],[concat]]="","",MATCH(B_MSK[[#This Row],[concat]],[2]!db[NB NOTA_C],0)+1)</f>
        <v>487</v>
      </c>
      <c r="AA477" s="5" t="str">
        <f ca="1">IF(B_MSK[[#This Row],[//]]="","",HYPERLINK("[D:\kerja\BANK EXP\BARU\DB.XLSX]DB!e"&amp;B_MSK[[#This Row],[DB_ROW]],"&gt;"))</f>
        <v>&gt;</v>
      </c>
      <c r="AB477" s="30" t="str">
        <f ca="1">MID(B_MSK[[#This Row],[/ STN_1]],FIND(" ",B_MSK[[#This Row],[/ STN_1]])+1,LEN(B_MSK[[#This Row],[/ STN_1]]))</f>
        <v xml:space="preserve">BOX </v>
      </c>
      <c r="AC477" s="11">
        <f ca="1">IF(B_MSK[[#This Row],[//]]="","",IF(B_MSK[[#This Row],[ JUMLAH ]]="","",IF(B_MSK[[#This Row],[C]]="",B_MSK[[#This Row],[HARGA CTN]]/B_MSK[[#This Row],[JMLH BRG]],B_MSK[[#This Row],[HARGA CTN]]/B_MSK[[#This Row],[A_1]])))</f>
        <v>129600</v>
      </c>
      <c r="AD4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7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5400</v>
      </c>
      <c r="AF477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477" s="15" t="str">
        <f ca="1">IF(B_MSK[[#This Row],[HARGA_2]]="","",IF(MID(B_MSK[[#This Row],[/ STN_2]],FIND(" ",B_MSK[[#This Row],[/ STN_2]])+1,LEN(B_MSK[[#This Row],[/ STN_2]]))="LSN",B_MSK[[#This Row],[HARGA_2]]/12,""))</f>
        <v/>
      </c>
      <c r="AH477" s="7" t="str">
        <f ca="1">IF(B_MSK[[#This Row],[HARGA_3]]="","","/ "&amp;"PCS")</f>
        <v/>
      </c>
      <c r="AI477" s="15">
        <f ca="1">IF(B_MSK[[#This Row],[HARGA_3]]="",IF(B_MSK[[#This Row],[HARGA_2]]="",IF(B_MSK[[#This Row],[HARGA_1]]="","",B_MSK[[#This Row],[HARGA_1]]),B_MSK[[#This Row],[HARGA_2]]),B_MSK[[#This Row],[HARGA_3]])</f>
        <v>5400</v>
      </c>
      <c r="AJ477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77" s="5" t="str">
        <f ca="1">IF(B_MSK[[#This Row],[//]]="","",SUBSTITUTE(SUBSTITUTE(SUBSTITUTE(B_MSK[[#This Row],[QTY/ CTN]]," ","_",2),"(",""),")","")&amp;"_")</f>
        <v>12 BOX_24 SET_</v>
      </c>
      <c r="AL477" s="5">
        <f ca="1">IF(B_MSK[[#This Row],[A_B]]="","",SEARCH("_",B_MSK[[#This Row],[A_B]]))</f>
        <v>7</v>
      </c>
      <c r="AM477" s="5">
        <f ca="1">IF(B_MSK[[#This Row],[A_B]]="","",LEN(B_MSK[[#This Row],[A_B]]))</f>
        <v>14</v>
      </c>
      <c r="AN477" s="5" t="str">
        <f ca="1">IF(B_MSK[[#This Row],[A_B]]="","",LEFT(B_MSK[[#This Row],[QTY/ CTN]],B_MSK[[#This Row],[A_B_1]]))</f>
        <v xml:space="preserve">12 BOX </v>
      </c>
      <c r="AO477" s="5" t="str">
        <f ca="1">IF(B_MSK[[#This Row],[A_B]]="","",LEFT(B_MSK[[#This Row],[A_]],SEARCH(" ",B_MSK[[#This Row],[A_]])-1))</f>
        <v>12</v>
      </c>
      <c r="AP477" s="5" t="str">
        <f ca="1">IF(B_MSK[[#This Row],[A_B]]="","",RIGHT(B_MSK[[#This Row],[A_]],LEN(B_MSK[[#This Row],[A_]])-SEARCH(" ",B_MSK[[#This Row],[A_]])))</f>
        <v xml:space="preserve">BOX </v>
      </c>
      <c r="AQ4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SET</v>
      </c>
      <c r="AR477" s="5" t="str">
        <f ca="1">IF(B_MSK[[#This Row],[B_]]="","",LEFT(B_MSK[[#This Row],[B_]],SEARCH(" ",B_MSK[[#This Row],[B_]])))</f>
        <v xml:space="preserve">24 </v>
      </c>
      <c r="AS477" s="5" t="str">
        <f ca="1">IF(B_MSK[[#This Row],[B_]]="","",RIGHT(B_MSK[[#This Row],[B_]],LEN(B_MSK[[#This Row],[B_]])-SEARCH(" ",B_MSK[[#This Row],[B_]])))</f>
        <v>SET</v>
      </c>
      <c r="AT477" s="5" t="str">
        <f ca="1">IF(B_MSK[[#This Row],[B_2]]="LSN",12,"")</f>
        <v/>
      </c>
      <c r="AU477" s="5" t="str">
        <f ca="1">IF(B_MSK[[#This Row],[C_1]]="","","PCS")</f>
        <v/>
      </c>
      <c r="AV477" s="5">
        <f ca="1">IF(B_MSK[[#This Row],[A_1]]="","",B_MSK[[#This Row],[A_1]]*IF(B_MSK[[#This Row],[B_1]]="",1,B_MSK[[#This Row],[B_1]])*IF(B_MSK[[#This Row],[C_1]]="",1,B_MSK[[#This Row],[C_1]]))</f>
        <v>288</v>
      </c>
      <c r="AW477" s="5" t="str">
        <f ca="1">IF(B_MSK[[#This Row],[C_2]]="",IF(B_MSK[[#This Row],[B_2]]="",IF(B_MSK[[#This Row],[A_2]]="","",B_MSK[[#This Row],[A_2]]),B_MSK[[#This Row],[B_2]]),B_MSK[[#This Row],[C_2]])</f>
        <v>SET</v>
      </c>
      <c r="AX477" s="2">
        <f ca="1">IF(ISNUMBER(B_MSK[[#This Row],[TANGGAL DATANG]]),B_MSK[[#This Row],[TANGGAL DATANG]],AX476)</f>
        <v>44944</v>
      </c>
      <c r="AY477" s="5" t="e">
        <f ca="1">IF(B_MSK[[#This Row],[DB_ROW]]="","",INDEX([3]!db[JENIS],B_MSK[[#This Row],[DB_ROW]]-1))</f>
        <v>#REF!</v>
      </c>
      <c r="AZ477" s="5">
        <f ca="1">IF(B_MSK[[#This Row],[A_1]]="","",B_MSK[[#This Row],[A_1]])*1</f>
        <v>12</v>
      </c>
      <c r="BA477" s="5" t="str">
        <f ca="1">IF(B_MSK[[#This Row],[//]]="","",INDEX(INDIRECT(DIR&amp;$2:$2),B_MSK[[#This Row],[//]]))</f>
        <v>ARTO MORO</v>
      </c>
      <c r="BB477" s="5" t="str">
        <f ca="1">CONCATENATE(B_MSK[[#This Row],[concat]],B_MSK[[#This Row],[HARGA_X]],B_MSK[[#This Row],[SAT]])</f>
        <v>colorpencilcp107jk5400SET</v>
      </c>
    </row>
    <row r="478" spans="1:54" x14ac:dyDescent="0.25">
      <c r="A478" s="6" t="s">
        <v>128</v>
      </c>
      <c r="B478" s="5" t="str">
        <f ca="1">IF(B_MSK[[#This Row],[N_ID]]="","",INDEX(INDIRECT(DIR&amp;$2:$2),MATCH(B_MSK[[#This Row],[N_ID]],INDIRECT(DIR&amp;"!NOTA[ID_P]"),0)))</f>
        <v/>
      </c>
      <c r="C478" s="5" t="str">
        <f ca="1">IF(B_MSK[[#This Row],[//]]="","",HYPERLINK("["&amp;SUBSTITUTE(DIR,"'","")&amp;"]NOTA!D"&amp;B_MSK[[#This Row],[//]]+2,"&gt;"))</f>
        <v>&gt;</v>
      </c>
      <c r="D478" s="5" t="str">
        <f ca="1">IF(B_MSK[[#This Row],[N_ID]]="","",COUNTIF(INDIRECT(DIR&amp;"!NOTA[ID_H]"),B_MSK[[#This Row],[ID NOTA]]))</f>
        <v/>
      </c>
      <c r="E4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475</v>
      </c>
      <c r="F4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8" s="7" t="str">
        <f ca="1">IF(B_MSK[[#This Row],[stt]]="ada",INDEX([2]!db[NB BM],B_MSK[DB_ROW]-1),"")</f>
        <v>PW JK 24W CP-24 PB panjang</v>
      </c>
      <c r="H478" s="7" t="str">
        <f ca="1">IF(B_MSK[[#This Row],[//]]="","",INDEX(INDIRECT(DIR&amp;$2:$2),B_MSK[[#This Row],[//]]))</f>
        <v>ATALI MAKMUR</v>
      </c>
      <c r="I478" s="27" t="str">
        <f ca="1">IF(B_MSK[[#This Row],[//]]="","",INDEX(INDIRECT(DB_PATH&amp;$2:$2),B_MSK[[#This Row],[DB_ROW]]-1))</f>
        <v>12 BOX (6 SET)</v>
      </c>
      <c r="J478" s="5">
        <f ca="1">IF(B_MSK[[#This Row],[//]]="","",IF(INDEX(INDIRECT(DIR&amp;$2:$2),B_MSK[[#This Row],[//]])="","",INDEX(INDIRECT(DIR&amp;$2:$2),B_MSK[[#This Row],[//]])))</f>
        <v>2</v>
      </c>
      <c r="K478" s="5">
        <f ca="1">IF(B_MSK[[#This Row],[//]]="","",IF(INDEX(INDIRECT(DIR&amp;$2:$2),B_MSK[[#This Row],[//]])="","",INDEX(INDIRECT(DIR&amp;$2:$2),B_MSK[[#This Row],[//]])))</f>
        <v>144</v>
      </c>
      <c r="L478" s="5" t="str">
        <f ca="1">IF(B_MSK[[#This Row],[//]]="","",IF(INDEX(INDIRECT(DIR&amp;$2:$2),B_MSK[[#This Row],[//]])="","",INDEX(INDIRECT(DIR&amp;$2:$2),B_MSK[[#This Row],[//]])))</f>
        <v>SET</v>
      </c>
      <c r="M478" s="13">
        <f ca="1">IF(B_MSK[[#This Row],[//]]="","",INDEX(INDIRECT(DIR&amp;$2:$2),B_MSK[[#This Row],[//]]))</f>
        <v>21200</v>
      </c>
      <c r="N478" s="13">
        <f ca="1">IF(OR(B_MSK[[#This Row],[//]]="",),"",INDEX(INDIRECT(DIR&amp;$2:$2),B_MSK[[#This Row],[//]]))</f>
        <v>1526400</v>
      </c>
      <c r="O478" s="3">
        <f ca="1">IF(B_MSK[[#This Row],[//]]="","",IF(INDEX(INDIRECT(DIR&amp;$2:$2),B_MSK[[#This Row],[//]])=0,"",INDEX(INDIRECT(DIR&amp;$2:$2),B_MSK[[#This Row],[//]])))</f>
        <v>0.125</v>
      </c>
      <c r="P478" s="3">
        <f ca="1">IF(B_MSK[[#This Row],[//]]="","",IF(INDEX(INDIRECT(DIR&amp;$2:$2),B_MSK[[#This Row],[//]])=0,"",INDEX(INDIRECT(DIR&amp;$2:$2),B_MSK[[#This Row],[//]])))</f>
        <v>0.05</v>
      </c>
      <c r="Q478" s="12">
        <f ca="1">IF(B_MSK[[#This Row],[//]]="","",INDEX(INDIRECT(DIR&amp;$2:$2),B_MSK[[#This Row],[//]]))</f>
        <v>2537640</v>
      </c>
      <c r="R4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8" s="37">
        <f ca="1">IF(B_MSK[[#This Row],[//]]="","",INDEX(INDIRECT(DIR&amp;$2:$2),B_MSK[[#This Row],[//]]))</f>
        <v>0</v>
      </c>
      <c r="U478" s="38">
        <f ca="1">IF(SUMIF(B_MSK[NAMA BARANG],B_MSK[[#This Row],[NAMA BARANG]],B_MSK[JMLH BRG])=0,"",SUMIF(B_MSK[NAMA BARANG],B_MSK[[#This Row],[NAMA BARANG]],B_MSK[C]))</f>
        <v>4</v>
      </c>
      <c r="V478" s="7" t="str">
        <f ca="1">IF(B_MSK[[#This Row],[//]]="","",INDEX(INDIRECT(DIR&amp;$2:$2),B_MSK[[#This Row],[//]]))</f>
        <v>COLOR PENCIL CP-24 PB JK</v>
      </c>
      <c r="W478" s="7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X478" s="5" t="str">
        <f ca="1">IF(B_MSK[[#This Row],[N.B.nota]]="","",IF(MATCH(B_MSK[[#This Row],[concat]],[2]!db[NB NOTA_C],0)&gt;0,"ada",0))</f>
        <v>ada</v>
      </c>
      <c r="Y478" s="5" t="str">
        <f ca="1">IF(B_MSK[[#This Row],[N.B.nota]]="","",ADDRESS(ROW(B_MSK[QB]),COLUMN(B_MSK[QB]))&amp;":"&amp;ADDRESS(ROW(),COLUMN(B_MSK[QB])))</f>
        <v>$D$4:$D$478</v>
      </c>
      <c r="Z478" s="5">
        <f ca="1">IF(B_MSK[[#This Row],[concat]]="","",MATCH(B_MSK[[#This Row],[concat]],[2]!db[NB NOTA_C],0)+1)</f>
        <v>490</v>
      </c>
      <c r="AA478" s="5" t="str">
        <f ca="1">IF(B_MSK[[#This Row],[//]]="","",HYPERLINK("[D:\kerja\BANK EXP\BARU\DB.XLSX]DB!e"&amp;B_MSK[[#This Row],[DB_ROW]],"&gt;"))</f>
        <v>&gt;</v>
      </c>
      <c r="AB478" s="30" t="str">
        <f ca="1">MID(B_MSK[[#This Row],[/ STN_1]],FIND(" ",B_MSK[[#This Row],[/ STN_1]])+1,LEN(B_MSK[[#This Row],[/ STN_1]]))</f>
        <v xml:space="preserve">BOX </v>
      </c>
      <c r="AC478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4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7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21200</v>
      </c>
      <c r="AF478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478" s="15" t="str">
        <f ca="1">IF(B_MSK[[#This Row],[HARGA_2]]="","",IF(MID(B_MSK[[#This Row],[/ STN_2]],FIND(" ",B_MSK[[#This Row],[/ STN_2]])+1,LEN(B_MSK[[#This Row],[/ STN_2]]))="LSN",B_MSK[[#This Row],[HARGA_2]]/12,""))</f>
        <v/>
      </c>
      <c r="AH478" s="7" t="str">
        <f ca="1">IF(B_MSK[[#This Row],[HARGA_3]]="","","/ "&amp;"PCS")</f>
        <v/>
      </c>
      <c r="AI478" s="15">
        <f ca="1">IF(B_MSK[[#This Row],[HARGA_3]]="",IF(B_MSK[[#This Row],[HARGA_2]]="",IF(B_MSK[[#This Row],[HARGA_1]]="","",B_MSK[[#This Row],[HARGA_1]]),B_MSK[[#This Row],[HARGA_2]]),B_MSK[[#This Row],[HARGA_3]])</f>
        <v>21200</v>
      </c>
      <c r="AJ478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78" s="5" t="str">
        <f ca="1">IF(B_MSK[[#This Row],[//]]="","",SUBSTITUTE(SUBSTITUTE(SUBSTITUTE(B_MSK[[#This Row],[QTY/ CTN]]," ","_",2),"(",""),")","")&amp;"_")</f>
        <v>12 BOX_6 SET_</v>
      </c>
      <c r="AL478" s="5">
        <f ca="1">IF(B_MSK[[#This Row],[A_B]]="","",SEARCH("_",B_MSK[[#This Row],[A_B]]))</f>
        <v>7</v>
      </c>
      <c r="AM478" s="5">
        <f ca="1">IF(B_MSK[[#This Row],[A_B]]="","",LEN(B_MSK[[#This Row],[A_B]]))</f>
        <v>13</v>
      </c>
      <c r="AN478" s="5" t="str">
        <f ca="1">IF(B_MSK[[#This Row],[A_B]]="","",LEFT(B_MSK[[#This Row],[QTY/ CTN]],B_MSK[[#This Row],[A_B_1]]))</f>
        <v xml:space="preserve">12 BOX </v>
      </c>
      <c r="AO478" s="5" t="str">
        <f ca="1">IF(B_MSK[[#This Row],[A_B]]="","",LEFT(B_MSK[[#This Row],[A_]],SEARCH(" ",B_MSK[[#This Row],[A_]])-1))</f>
        <v>12</v>
      </c>
      <c r="AP478" s="5" t="str">
        <f ca="1">IF(B_MSK[[#This Row],[A_B]]="","",RIGHT(B_MSK[[#This Row],[A_]],LEN(B_MSK[[#This Row],[A_]])-SEARCH(" ",B_MSK[[#This Row],[A_]])))</f>
        <v xml:space="preserve">BOX </v>
      </c>
      <c r="AQ4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478" s="5" t="str">
        <f ca="1">IF(B_MSK[[#This Row],[B_]]="","",LEFT(B_MSK[[#This Row],[B_]],SEARCH(" ",B_MSK[[#This Row],[B_]])))</f>
        <v xml:space="preserve">6 </v>
      </c>
      <c r="AS478" s="5" t="str">
        <f ca="1">IF(B_MSK[[#This Row],[B_]]="","",RIGHT(B_MSK[[#This Row],[B_]],LEN(B_MSK[[#This Row],[B_]])-SEARCH(" ",B_MSK[[#This Row],[B_]])))</f>
        <v>SET</v>
      </c>
      <c r="AT478" s="5" t="str">
        <f ca="1">IF(B_MSK[[#This Row],[B_2]]="LSN",12,"")</f>
        <v/>
      </c>
      <c r="AU478" s="5" t="str">
        <f ca="1">IF(B_MSK[[#This Row],[C_1]]="","","PCS")</f>
        <v/>
      </c>
      <c r="AV478" s="5">
        <f ca="1">IF(B_MSK[[#This Row],[A_1]]="","",B_MSK[[#This Row],[A_1]]*IF(B_MSK[[#This Row],[B_1]]="",1,B_MSK[[#This Row],[B_1]])*IF(B_MSK[[#This Row],[C_1]]="",1,B_MSK[[#This Row],[C_1]]))</f>
        <v>72</v>
      </c>
      <c r="AW478" s="5" t="str">
        <f ca="1">IF(B_MSK[[#This Row],[C_2]]="",IF(B_MSK[[#This Row],[B_2]]="",IF(B_MSK[[#This Row],[A_2]]="","",B_MSK[[#This Row],[A_2]]),B_MSK[[#This Row],[B_2]]),B_MSK[[#This Row],[C_2]])</f>
        <v>SET</v>
      </c>
      <c r="AX478" s="2">
        <f ca="1">IF(ISNUMBER(B_MSK[[#This Row],[TANGGAL DATANG]]),B_MSK[[#This Row],[TANGGAL DATANG]],AX477)</f>
        <v>44944</v>
      </c>
      <c r="AY478" s="5" t="e">
        <f ca="1">IF(B_MSK[[#This Row],[DB_ROW]]="","",INDEX([3]!db[JENIS],B_MSK[[#This Row],[DB_ROW]]-1))</f>
        <v>#REF!</v>
      </c>
      <c r="AZ478" s="5">
        <f ca="1">IF(B_MSK[[#This Row],[A_1]]="","",B_MSK[[#This Row],[A_1]])*1</f>
        <v>12</v>
      </c>
      <c r="BA478" s="5" t="str">
        <f ca="1">IF(B_MSK[[#This Row],[//]]="","",INDEX(INDIRECT(DIR&amp;$2:$2),B_MSK[[#This Row],[//]]))</f>
        <v>ARTO MORO</v>
      </c>
      <c r="BB478" s="5" t="str">
        <f ca="1">CONCATENATE(B_MSK[[#This Row],[concat]],B_MSK[[#This Row],[HARGA_X]],B_MSK[[#This Row],[SAT]])</f>
        <v>colorpencilcp24pbjk21200SET</v>
      </c>
    </row>
    <row r="479" spans="1:54" x14ac:dyDescent="0.25">
      <c r="A479" s="6" t="s">
        <v>128</v>
      </c>
      <c r="B479" s="5" t="str">
        <f ca="1">IF(B_MSK[[#This Row],[N_ID]]="","",INDEX(INDIRECT(DIR&amp;$2:$2),MATCH(B_MSK[[#This Row],[N_ID]],INDIRECT(DIR&amp;"!NOTA[ID_P]"),0)))</f>
        <v/>
      </c>
      <c r="C479" s="5" t="str">
        <f ca="1">IF(B_MSK[[#This Row],[//]]="","",HYPERLINK("["&amp;SUBSTITUTE(DIR,"'","")&amp;"]NOTA!D"&amp;B_MSK[[#This Row],[//]]+2,"&gt;"))</f>
        <v>&gt;</v>
      </c>
      <c r="D479" s="5" t="str">
        <f ca="1">IF(B_MSK[[#This Row],[N_ID]]="","",COUNTIF(INDIRECT(DIR&amp;"!NOTA[ID_H]"),B_MSK[[#This Row],[ID NOTA]]))</f>
        <v/>
      </c>
      <c r="E4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476</v>
      </c>
      <c r="F4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9" s="7" t="str">
        <f ca="1">IF(B_MSK[[#This Row],[stt]]="ada",INDEX([2]!db[NB BM],B_MSK[DB_ROW]-1),"")</f>
        <v>PW JK 12W CP-12 PB panjang</v>
      </c>
      <c r="H479" s="7" t="str">
        <f ca="1">IF(B_MSK[[#This Row],[//]]="","",INDEX(INDIRECT(DIR&amp;$2:$2),B_MSK[[#This Row],[//]]))</f>
        <v>ATALI MAKMUR</v>
      </c>
      <c r="I479" s="27" t="str">
        <f ca="1">IF(B_MSK[[#This Row],[//]]="","",INDEX(INDIRECT(DB_PATH&amp;$2:$2),B_MSK[[#This Row],[DB_ROW]]-1))</f>
        <v>12 LSN</v>
      </c>
      <c r="J479" s="5">
        <f ca="1">IF(B_MSK[[#This Row],[//]]="","",IF(INDEX(INDIRECT(DIR&amp;$2:$2),B_MSK[[#This Row],[//]])="","",INDEX(INDIRECT(DIR&amp;$2:$2),B_MSK[[#This Row],[//]])))</f>
        <v>2</v>
      </c>
      <c r="K479" s="5">
        <f ca="1">IF(B_MSK[[#This Row],[//]]="","",IF(INDEX(INDIRECT(DIR&amp;$2:$2),B_MSK[[#This Row],[//]])="","",INDEX(INDIRECT(DIR&amp;$2:$2),B_MSK[[#This Row],[//]])))</f>
        <v>288</v>
      </c>
      <c r="L479" s="5" t="str">
        <f ca="1">IF(B_MSK[[#This Row],[//]]="","",IF(INDEX(INDIRECT(DIR&amp;$2:$2),B_MSK[[#This Row],[//]])="","",INDEX(INDIRECT(DIR&amp;$2:$2),B_MSK[[#This Row],[//]])))</f>
        <v>SET</v>
      </c>
      <c r="M479" s="13">
        <f ca="1">IF(B_MSK[[#This Row],[//]]="","",INDEX(INDIRECT(DIR&amp;$2:$2),B_MSK[[#This Row],[//]]))</f>
        <v>10600</v>
      </c>
      <c r="N479" s="13">
        <f ca="1">IF(OR(B_MSK[[#This Row],[//]]="",),"",INDEX(INDIRECT(DIR&amp;$2:$2),B_MSK[[#This Row],[//]]))</f>
        <v>1526400</v>
      </c>
      <c r="O479" s="3">
        <f ca="1">IF(B_MSK[[#This Row],[//]]="","",IF(INDEX(INDIRECT(DIR&amp;$2:$2),B_MSK[[#This Row],[//]])=0,"",INDEX(INDIRECT(DIR&amp;$2:$2),B_MSK[[#This Row],[//]])))</f>
        <v>0.125</v>
      </c>
      <c r="P479" s="3">
        <f ca="1">IF(B_MSK[[#This Row],[//]]="","",IF(INDEX(INDIRECT(DIR&amp;$2:$2),B_MSK[[#This Row],[//]])=0,"",INDEX(INDIRECT(DIR&amp;$2:$2),B_MSK[[#This Row],[//]])))</f>
        <v>0.05</v>
      </c>
      <c r="Q479" s="12">
        <f ca="1">IF(B_MSK[[#This Row],[//]]="","",INDEX(INDIRECT(DIR&amp;$2:$2),B_MSK[[#This Row],[//]]))</f>
        <v>2537640</v>
      </c>
      <c r="R4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9" s="37">
        <f ca="1">IF(B_MSK[[#This Row],[//]]="","",INDEX(INDIRECT(DIR&amp;$2:$2),B_MSK[[#This Row],[//]]))</f>
        <v>0</v>
      </c>
      <c r="U479" s="38">
        <f ca="1">IF(SUMIF(B_MSK[NAMA BARANG],B_MSK[[#This Row],[NAMA BARANG]],B_MSK[JMLH BRG])=0,"",SUMIF(B_MSK[NAMA BARANG],B_MSK[[#This Row],[NAMA BARANG]],B_MSK[C]))</f>
        <v>6</v>
      </c>
      <c r="V479" s="7" t="str">
        <f ca="1">IF(B_MSK[[#This Row],[//]]="","",INDEX(INDIRECT(DIR&amp;$2:$2),B_MSK[[#This Row],[//]]))</f>
        <v>COLOR PENCIL CP-12 PB JK</v>
      </c>
      <c r="W479" s="7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X479" s="5" t="str">
        <f ca="1">IF(B_MSK[[#This Row],[N.B.nota]]="","",IF(MATCH(B_MSK[[#This Row],[concat]],[2]!db[NB NOTA_C],0)&gt;0,"ada",0))</f>
        <v>ada</v>
      </c>
      <c r="Y479" s="5" t="str">
        <f ca="1">IF(B_MSK[[#This Row],[N.B.nota]]="","",ADDRESS(ROW(B_MSK[QB]),COLUMN(B_MSK[QB]))&amp;":"&amp;ADDRESS(ROW(),COLUMN(B_MSK[QB])))</f>
        <v>$D$4:$D$479</v>
      </c>
      <c r="Z479" s="5">
        <f ca="1">IF(B_MSK[[#This Row],[concat]]="","",MATCH(B_MSK[[#This Row],[concat]],[2]!db[NB NOTA_C],0)+1)</f>
        <v>488</v>
      </c>
      <c r="AA479" s="5" t="str">
        <f ca="1">IF(B_MSK[[#This Row],[//]]="","",HYPERLINK("[D:\kerja\BANK EXP\BARU\DB.XLSX]DB!e"&amp;B_MSK[[#This Row],[DB_ROW]],"&gt;"))</f>
        <v>&gt;</v>
      </c>
      <c r="AB479" s="30" t="str">
        <f ca="1">MID(B_MSK[[#This Row],[/ STN_1]],FIND(" ",B_MSK[[#This Row],[/ STN_1]])+1,LEN(B_MSK[[#This Row],[/ STN_1]]))</f>
        <v>LSN</v>
      </c>
      <c r="AC479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4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7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10600</v>
      </c>
      <c r="AF47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79" s="15" t="str">
        <f ca="1">IF(B_MSK[[#This Row],[HARGA_2]]="","",IF(MID(B_MSK[[#This Row],[/ STN_2]],FIND(" ",B_MSK[[#This Row],[/ STN_2]])+1,LEN(B_MSK[[#This Row],[/ STN_2]]))="LSN",B_MSK[[#This Row],[HARGA_2]]/12,""))</f>
        <v/>
      </c>
      <c r="AH479" s="7" t="str">
        <f ca="1">IF(B_MSK[[#This Row],[HARGA_3]]="","","/ "&amp;"PCS")</f>
        <v/>
      </c>
      <c r="AI479" s="15">
        <f ca="1">IF(B_MSK[[#This Row],[HARGA_3]]="",IF(B_MSK[[#This Row],[HARGA_2]]="",IF(B_MSK[[#This Row],[HARGA_1]]="","",B_MSK[[#This Row],[HARGA_1]]),B_MSK[[#This Row],[HARGA_2]]),B_MSK[[#This Row],[HARGA_3]])</f>
        <v>10600</v>
      </c>
      <c r="AJ47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79" s="5" t="str">
        <f ca="1">IF(B_MSK[[#This Row],[//]]="","",SUBSTITUTE(SUBSTITUTE(SUBSTITUTE(B_MSK[[#This Row],[QTY/ CTN]]," ","_",2),"(",""),")","")&amp;"_")</f>
        <v>12 LSN_</v>
      </c>
      <c r="AL479" s="5">
        <f ca="1">IF(B_MSK[[#This Row],[A_B]]="","",SEARCH("_",B_MSK[[#This Row],[A_B]]))</f>
        <v>7</v>
      </c>
      <c r="AM479" s="5">
        <f ca="1">IF(B_MSK[[#This Row],[A_B]]="","",LEN(B_MSK[[#This Row],[A_B]]))</f>
        <v>7</v>
      </c>
      <c r="AN479" s="5" t="str">
        <f ca="1">IF(B_MSK[[#This Row],[A_B]]="","",LEFT(B_MSK[[#This Row],[QTY/ CTN]],B_MSK[[#This Row],[A_B_1]]))</f>
        <v>12 LSN</v>
      </c>
      <c r="AO479" s="5" t="str">
        <f ca="1">IF(B_MSK[[#This Row],[A_B]]="","",LEFT(B_MSK[[#This Row],[A_]],SEARCH(" ",B_MSK[[#This Row],[A_]])-1))</f>
        <v>12</v>
      </c>
      <c r="AP479" s="5" t="str">
        <f ca="1">IF(B_MSK[[#This Row],[A_B]]="","",RIGHT(B_MSK[[#This Row],[A_]],LEN(B_MSK[[#This Row],[A_]])-SEARCH(" ",B_MSK[[#This Row],[A_]])))</f>
        <v>LSN</v>
      </c>
      <c r="AQ4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79" s="5" t="str">
        <f ca="1">IF(B_MSK[[#This Row],[B_]]="","",LEFT(B_MSK[[#This Row],[B_]],SEARCH(" ",B_MSK[[#This Row],[B_]])))</f>
        <v xml:space="preserve">12 </v>
      </c>
      <c r="AS479" s="5" t="str">
        <f ca="1">IF(B_MSK[[#This Row],[B_]]="","",RIGHT(B_MSK[[#This Row],[B_]],LEN(B_MSK[[#This Row],[B_]])-SEARCH(" ",B_MSK[[#This Row],[B_]])))</f>
        <v>PCS</v>
      </c>
      <c r="AT479" s="5" t="str">
        <f ca="1">IF(B_MSK[[#This Row],[B_2]]="LSN",12,"")</f>
        <v/>
      </c>
      <c r="AU479" s="5" t="str">
        <f ca="1">IF(B_MSK[[#This Row],[C_1]]="","","PCS")</f>
        <v/>
      </c>
      <c r="AV479" s="5">
        <f ca="1">IF(B_MSK[[#This Row],[A_1]]="","",B_MSK[[#This Row],[A_1]]*IF(B_MSK[[#This Row],[B_1]]="",1,B_MSK[[#This Row],[B_1]])*IF(B_MSK[[#This Row],[C_1]]="",1,B_MSK[[#This Row],[C_1]]))</f>
        <v>144</v>
      </c>
      <c r="AW479" s="5" t="str">
        <f ca="1">IF(B_MSK[[#This Row],[C_2]]="",IF(B_MSK[[#This Row],[B_2]]="",IF(B_MSK[[#This Row],[A_2]]="","",B_MSK[[#This Row],[A_2]]),B_MSK[[#This Row],[B_2]]),B_MSK[[#This Row],[C_2]])</f>
        <v>PCS</v>
      </c>
      <c r="AX479" s="2">
        <f ca="1">IF(ISNUMBER(B_MSK[[#This Row],[TANGGAL DATANG]]),B_MSK[[#This Row],[TANGGAL DATANG]],AX478)</f>
        <v>44944</v>
      </c>
      <c r="AY479" s="5" t="e">
        <f ca="1">IF(B_MSK[[#This Row],[DB_ROW]]="","",INDEX([3]!db[JENIS],B_MSK[[#This Row],[DB_ROW]]-1))</f>
        <v>#REF!</v>
      </c>
      <c r="AZ479" s="5">
        <f ca="1">IF(B_MSK[[#This Row],[A_1]]="","",B_MSK[[#This Row],[A_1]])*1</f>
        <v>12</v>
      </c>
      <c r="BA479" s="5" t="str">
        <f ca="1">IF(B_MSK[[#This Row],[//]]="","",INDEX(INDIRECT(DIR&amp;$2:$2),B_MSK[[#This Row],[//]]))</f>
        <v>ARTO MORO</v>
      </c>
      <c r="BB479" s="5" t="str">
        <f ca="1">CONCATENATE(B_MSK[[#This Row],[concat]],B_MSK[[#This Row],[HARGA_X]],B_MSK[[#This Row],[SAT]])</f>
        <v>colorpencilcp12pbjk10600SET</v>
      </c>
    </row>
    <row r="480" spans="1:54" x14ac:dyDescent="0.25">
      <c r="A480" s="6" t="s">
        <v>128</v>
      </c>
      <c r="B480" s="5" t="str">
        <f ca="1">IF(B_MSK[[#This Row],[N_ID]]="","",INDEX(INDIRECT(DIR&amp;$2:$2),MATCH(B_MSK[[#This Row],[N_ID]],INDIRECT(DIR&amp;"!NOTA[ID_P]"),0)))</f>
        <v/>
      </c>
      <c r="C480" s="5" t="str">
        <f ca="1">IF(B_MSK[[#This Row],[//]]="","",HYPERLINK("["&amp;SUBSTITUTE(DIR,"'","")&amp;"]NOTA!D"&amp;B_MSK[[#This Row],[//]]+2,"&gt;"))</f>
        <v>&gt;</v>
      </c>
      <c r="D480" s="5" t="str">
        <f ca="1">IF(B_MSK[[#This Row],[N_ID]]="","",COUNTIF(INDIRECT(DIR&amp;"!NOTA[ID_H]"),B_MSK[[#This Row],[ID NOTA]]))</f>
        <v/>
      </c>
      <c r="E4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477</v>
      </c>
      <c r="F4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0" s="7" t="str">
        <f ca="1">IF(B_MSK[[#This Row],[stt]]="ada",INDEX([2]!db[NB BM],B_MSK[DB_ROW]-1),"")</f>
        <v>Stip JK ER-30 W</v>
      </c>
      <c r="H480" s="7" t="str">
        <f ca="1">IF(B_MSK[[#This Row],[//]]="","",INDEX(INDIRECT(DIR&amp;$2:$2),B_MSK[[#This Row],[//]]))</f>
        <v>ATALI MAKMUR</v>
      </c>
      <c r="I480" s="27" t="str">
        <f ca="1">IF(B_MSK[[#This Row],[//]]="","",INDEX(INDIRECT(DB_PATH&amp;$2:$2),B_MSK[[#This Row],[DB_ROW]]-1))</f>
        <v>50 BOX (30 PCS)</v>
      </c>
      <c r="J480" s="5">
        <f ca="1">IF(B_MSK[[#This Row],[//]]="","",IF(INDEX(INDIRECT(DIR&amp;$2:$2),B_MSK[[#This Row],[//]])="","",INDEX(INDIRECT(DIR&amp;$2:$2),B_MSK[[#This Row],[//]])))</f>
        <v>2</v>
      </c>
      <c r="K480" s="5">
        <f ca="1">IF(B_MSK[[#This Row],[//]]="","",IF(INDEX(INDIRECT(DIR&amp;$2:$2),B_MSK[[#This Row],[//]])="","",INDEX(INDIRECT(DIR&amp;$2:$2),B_MSK[[#This Row],[//]])))</f>
        <v>100</v>
      </c>
      <c r="L480" s="5" t="str">
        <f ca="1">IF(B_MSK[[#This Row],[//]]="","",IF(INDEX(INDIRECT(DIR&amp;$2:$2),B_MSK[[#This Row],[//]])="","",INDEX(INDIRECT(DIR&amp;$2:$2),B_MSK[[#This Row],[//]])))</f>
        <v>BOX</v>
      </c>
      <c r="M480" s="13">
        <f ca="1">IF(B_MSK[[#This Row],[//]]="","",INDEX(INDIRECT(DIR&amp;$2:$2),B_MSK[[#This Row],[//]]))</f>
        <v>32000</v>
      </c>
      <c r="N480" s="13">
        <f ca="1">IF(OR(B_MSK[[#This Row],[//]]="",),"",INDEX(INDIRECT(DIR&amp;$2:$2),B_MSK[[#This Row],[//]]))</f>
        <v>1600000</v>
      </c>
      <c r="O480" s="3">
        <f ca="1">IF(B_MSK[[#This Row],[//]]="","",IF(INDEX(INDIRECT(DIR&amp;$2:$2),B_MSK[[#This Row],[//]])=0,"",INDEX(INDIRECT(DIR&amp;$2:$2),B_MSK[[#This Row],[//]])))</f>
        <v>0.125</v>
      </c>
      <c r="P480" s="3">
        <f ca="1">IF(B_MSK[[#This Row],[//]]="","",IF(INDEX(INDIRECT(DIR&amp;$2:$2),B_MSK[[#This Row],[//]])=0,"",INDEX(INDIRECT(DIR&amp;$2:$2),B_MSK[[#This Row],[//]])))</f>
        <v>0.05</v>
      </c>
      <c r="Q480" s="12">
        <f ca="1">IF(B_MSK[[#This Row],[//]]="","",INDEX(INDIRECT(DIR&amp;$2:$2),B_MSK[[#This Row],[//]]))</f>
        <v>2660000</v>
      </c>
      <c r="R4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0" s="37">
        <f ca="1">IF(B_MSK[[#This Row],[//]]="","",INDEX(INDIRECT(DIR&amp;$2:$2),B_MSK[[#This Row],[//]]))</f>
        <v>0</v>
      </c>
      <c r="U480" s="38">
        <f ca="1">IF(SUMIF(B_MSK[NAMA BARANG],B_MSK[[#This Row],[NAMA BARANG]],B_MSK[JMLH BRG])=0,"",SUMIF(B_MSK[NAMA BARANG],B_MSK[[#This Row],[NAMA BARANG]],B_MSK[C]))</f>
        <v>3</v>
      </c>
      <c r="V480" s="7" t="str">
        <f ca="1">IF(B_MSK[[#This Row],[//]]="","",INDEX(INDIRECT(DIR&amp;$2:$2),B_MSK[[#This Row],[//]]))</f>
        <v>ERASER ER-30W JK</v>
      </c>
      <c r="W480" s="7" t="str">
        <f ca="1">LOWER(SUBSTITUTE(SUBSTITUTE(SUBSTITUTE(SUBSTITUTE(SUBSTITUTE(SUBSTITUTE(SUBSTITUTE(SUBSTITUTE(SUBSTITUTE(B_MSK[[#This Row],[N.B.nota]]," ",""),"-",""),"(",""),")",""),".",""),",",""),"/",""),"""",""),"+",""))</f>
        <v>eraserer30wjk</v>
      </c>
      <c r="X480" s="5" t="str">
        <f ca="1">IF(B_MSK[[#This Row],[N.B.nota]]="","",IF(MATCH(B_MSK[[#This Row],[concat]],[2]!db[NB NOTA_C],0)&gt;0,"ada",0))</f>
        <v>ada</v>
      </c>
      <c r="Y480" s="5" t="str">
        <f ca="1">IF(B_MSK[[#This Row],[N.B.nota]]="","",ADDRESS(ROW(B_MSK[QB]),COLUMN(B_MSK[QB]))&amp;":"&amp;ADDRESS(ROW(),COLUMN(B_MSK[QB])))</f>
        <v>$D$4:$D$480</v>
      </c>
      <c r="Z480" s="5">
        <f ca="1">IF(B_MSK[[#This Row],[concat]]="","",MATCH(B_MSK[[#This Row],[concat]],[2]!db[NB NOTA_C],0)+1)</f>
        <v>686</v>
      </c>
      <c r="AA480" s="5" t="str">
        <f ca="1">IF(B_MSK[[#This Row],[//]]="","",HYPERLINK("[D:\kerja\BANK EXP\BARU\DB.XLSX]DB!e"&amp;B_MSK[[#This Row],[DB_ROW]],"&gt;"))</f>
        <v>&gt;</v>
      </c>
      <c r="AB480" s="30" t="str">
        <f ca="1">MID(B_MSK[[#This Row],[/ STN_1]],FIND(" ",B_MSK[[#This Row],[/ STN_1]])+1,LEN(B_MSK[[#This Row],[/ STN_1]]))</f>
        <v xml:space="preserve">BOX </v>
      </c>
      <c r="AC480" s="11">
        <f ca="1">IF(B_MSK[[#This Row],[//]]="","",IF(B_MSK[[#This Row],[ JUMLAH ]]="","",IF(B_MSK[[#This Row],[C]]="",B_MSK[[#This Row],[HARGA CTN]]/B_MSK[[#This Row],[JMLH BRG]],B_MSK[[#This Row],[HARGA CTN]]/B_MSK[[#This Row],[A_1]])))</f>
        <v>32000</v>
      </c>
      <c r="AD4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8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1066.6666666666667</v>
      </c>
      <c r="AF48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0" s="15" t="str">
        <f ca="1">IF(B_MSK[[#This Row],[HARGA_2]]="","",IF(MID(B_MSK[[#This Row],[/ STN_2]],FIND(" ",B_MSK[[#This Row],[/ STN_2]])+1,LEN(B_MSK[[#This Row],[/ STN_2]]))="LSN",B_MSK[[#This Row],[HARGA_2]]/12,""))</f>
        <v/>
      </c>
      <c r="AH480" s="7" t="str">
        <f ca="1">IF(B_MSK[[#This Row],[HARGA_3]]="","","/ "&amp;"PCS")</f>
        <v/>
      </c>
      <c r="AI480" s="15">
        <f ca="1">IF(B_MSK[[#This Row],[HARGA_3]]="",IF(B_MSK[[#This Row],[HARGA_2]]="",IF(B_MSK[[#This Row],[HARGA_1]]="","",B_MSK[[#This Row],[HARGA_1]]),B_MSK[[#This Row],[HARGA_2]]),B_MSK[[#This Row],[HARGA_3]])</f>
        <v>1066.6666666666667</v>
      </c>
      <c r="AJ48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0" s="5" t="str">
        <f ca="1">IF(B_MSK[[#This Row],[//]]="","",SUBSTITUTE(SUBSTITUTE(SUBSTITUTE(B_MSK[[#This Row],[QTY/ CTN]]," ","_",2),"(",""),")","")&amp;"_")</f>
        <v>50 BOX_30 PCS_</v>
      </c>
      <c r="AL480" s="5">
        <f ca="1">IF(B_MSK[[#This Row],[A_B]]="","",SEARCH("_",B_MSK[[#This Row],[A_B]]))</f>
        <v>7</v>
      </c>
      <c r="AM480" s="5">
        <f ca="1">IF(B_MSK[[#This Row],[A_B]]="","",LEN(B_MSK[[#This Row],[A_B]]))</f>
        <v>14</v>
      </c>
      <c r="AN480" s="5" t="str">
        <f ca="1">IF(B_MSK[[#This Row],[A_B]]="","",LEFT(B_MSK[[#This Row],[QTY/ CTN]],B_MSK[[#This Row],[A_B_1]]))</f>
        <v xml:space="preserve">50 BOX </v>
      </c>
      <c r="AO480" s="5" t="str">
        <f ca="1">IF(B_MSK[[#This Row],[A_B]]="","",LEFT(B_MSK[[#This Row],[A_]],SEARCH(" ",B_MSK[[#This Row],[A_]])-1))</f>
        <v>50</v>
      </c>
      <c r="AP480" s="5" t="str">
        <f ca="1">IF(B_MSK[[#This Row],[A_B]]="","",RIGHT(B_MSK[[#This Row],[A_]],LEN(B_MSK[[#This Row],[A_]])-SEARCH(" ",B_MSK[[#This Row],[A_]])))</f>
        <v xml:space="preserve">BOX </v>
      </c>
      <c r="AQ4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30 PCS</v>
      </c>
      <c r="AR480" s="5" t="str">
        <f ca="1">IF(B_MSK[[#This Row],[B_]]="","",LEFT(B_MSK[[#This Row],[B_]],SEARCH(" ",B_MSK[[#This Row],[B_]])))</f>
        <v xml:space="preserve">30 </v>
      </c>
      <c r="AS480" s="5" t="str">
        <f ca="1">IF(B_MSK[[#This Row],[B_]]="","",RIGHT(B_MSK[[#This Row],[B_]],LEN(B_MSK[[#This Row],[B_]])-SEARCH(" ",B_MSK[[#This Row],[B_]])))</f>
        <v>PCS</v>
      </c>
      <c r="AT480" s="5" t="str">
        <f ca="1">IF(B_MSK[[#This Row],[B_2]]="LSN",12,"")</f>
        <v/>
      </c>
      <c r="AU480" s="5" t="str">
        <f ca="1">IF(B_MSK[[#This Row],[C_1]]="","","PCS")</f>
        <v/>
      </c>
      <c r="AV480" s="5">
        <f ca="1">IF(B_MSK[[#This Row],[A_1]]="","",B_MSK[[#This Row],[A_1]]*IF(B_MSK[[#This Row],[B_1]]="",1,B_MSK[[#This Row],[B_1]])*IF(B_MSK[[#This Row],[C_1]]="",1,B_MSK[[#This Row],[C_1]]))</f>
        <v>1500</v>
      </c>
      <c r="AW480" s="5" t="str">
        <f ca="1">IF(B_MSK[[#This Row],[C_2]]="",IF(B_MSK[[#This Row],[B_2]]="",IF(B_MSK[[#This Row],[A_2]]="","",B_MSK[[#This Row],[A_2]]),B_MSK[[#This Row],[B_2]]),B_MSK[[#This Row],[C_2]])</f>
        <v>PCS</v>
      </c>
      <c r="AX480" s="2">
        <f ca="1">IF(ISNUMBER(B_MSK[[#This Row],[TANGGAL DATANG]]),B_MSK[[#This Row],[TANGGAL DATANG]],AX479)</f>
        <v>44944</v>
      </c>
      <c r="AY480" s="5" t="e">
        <f ca="1">IF(B_MSK[[#This Row],[DB_ROW]]="","",INDEX([3]!db[JENIS],B_MSK[[#This Row],[DB_ROW]]-1))</f>
        <v>#REF!</v>
      </c>
      <c r="AZ480" s="5">
        <f ca="1">IF(B_MSK[[#This Row],[A_1]]="","",B_MSK[[#This Row],[A_1]])*1</f>
        <v>50</v>
      </c>
      <c r="BA480" s="5" t="str">
        <f ca="1">IF(B_MSK[[#This Row],[//]]="","",INDEX(INDIRECT(DIR&amp;$2:$2),B_MSK[[#This Row],[//]]))</f>
        <v>ARTO MORO</v>
      </c>
      <c r="BB480" s="5" t="str">
        <f ca="1">CONCATENATE(B_MSK[[#This Row],[concat]],B_MSK[[#This Row],[HARGA_X]],B_MSK[[#This Row],[SAT]])</f>
        <v>eraserer30wjk1066.66666666667BOX</v>
      </c>
    </row>
    <row r="481" spans="1:54" x14ac:dyDescent="0.25">
      <c r="A481" s="6" t="s">
        <v>128</v>
      </c>
      <c r="B481" s="5" t="str">
        <f ca="1">IF(B_MSK[[#This Row],[N_ID]]="","",INDEX(INDIRECT(DIR&amp;$2:$2),MATCH(B_MSK[[#This Row],[N_ID]],INDIRECT(DIR&amp;"!NOTA[ID_P]"),0)))</f>
        <v/>
      </c>
      <c r="C481" s="5" t="str">
        <f ca="1">IF(B_MSK[[#This Row],[//]]="","",HYPERLINK("["&amp;SUBSTITUTE(DIR,"'","")&amp;"]NOTA!D"&amp;B_MSK[[#This Row],[//]]+2,"&gt;"))</f>
        <v>&gt;</v>
      </c>
      <c r="D481" s="5" t="str">
        <f ca="1">IF(B_MSK[[#This Row],[N_ID]]="","",COUNTIF(INDIRECT(DIR&amp;"!NOTA[ID_H]"),B_MSK[[#This Row],[ID NOTA]]))</f>
        <v/>
      </c>
      <c r="E4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478</v>
      </c>
      <c r="F4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1" s="7" t="str">
        <f ca="1">IF(B_MSK[[#This Row],[stt]]="ada",INDEX([2]!db[NB BM],B_MSK[DB_ROW]-1),"")</f>
        <v>Stip JK 526-B40 P</v>
      </c>
      <c r="H481" s="7" t="str">
        <f ca="1">IF(B_MSK[[#This Row],[//]]="","",INDEX(INDIRECT(DIR&amp;$2:$2),B_MSK[[#This Row],[//]]))</f>
        <v>ATALI MAKMUR</v>
      </c>
      <c r="I481" s="27" t="str">
        <f ca="1">IF(B_MSK[[#This Row],[//]]="","",INDEX(INDIRECT(DB_PATH&amp;$2:$2),B_MSK[[#This Row],[DB_ROW]]-1))</f>
        <v>50 BOX (40 PCS)</v>
      </c>
      <c r="J481" s="5">
        <f ca="1">IF(B_MSK[[#This Row],[//]]="","",IF(INDEX(INDIRECT(DIR&amp;$2:$2),B_MSK[[#This Row],[//]])="","",INDEX(INDIRECT(DIR&amp;$2:$2),B_MSK[[#This Row],[//]])))</f>
        <v>3</v>
      </c>
      <c r="K481" s="5">
        <f ca="1">IF(B_MSK[[#This Row],[//]]="","",IF(INDEX(INDIRECT(DIR&amp;$2:$2),B_MSK[[#This Row],[//]])="","",INDEX(INDIRECT(DIR&amp;$2:$2),B_MSK[[#This Row],[//]])))</f>
        <v>150</v>
      </c>
      <c r="L481" s="5" t="str">
        <f ca="1">IF(B_MSK[[#This Row],[//]]="","",IF(INDEX(INDIRECT(DIR&amp;$2:$2),B_MSK[[#This Row],[//]])="","",INDEX(INDIRECT(DIR&amp;$2:$2),B_MSK[[#This Row],[//]])))</f>
        <v>BOX</v>
      </c>
      <c r="M481" s="13">
        <f ca="1">IF(B_MSK[[#This Row],[//]]="","",INDEX(INDIRECT(DIR&amp;$2:$2),B_MSK[[#This Row],[//]]))</f>
        <v>28300</v>
      </c>
      <c r="N481" s="13">
        <f ca="1">IF(OR(B_MSK[[#This Row],[//]]="",),"",INDEX(INDIRECT(DIR&amp;$2:$2),B_MSK[[#This Row],[//]]))</f>
        <v>1415000</v>
      </c>
      <c r="O481" s="3">
        <f ca="1">IF(B_MSK[[#This Row],[//]]="","",IF(INDEX(INDIRECT(DIR&amp;$2:$2),B_MSK[[#This Row],[//]])=0,"",INDEX(INDIRECT(DIR&amp;$2:$2),B_MSK[[#This Row],[//]])))</f>
        <v>0.125</v>
      </c>
      <c r="P481" s="3">
        <f ca="1">IF(B_MSK[[#This Row],[//]]="","",IF(INDEX(INDIRECT(DIR&amp;$2:$2),B_MSK[[#This Row],[//]])=0,"",INDEX(INDIRECT(DIR&amp;$2:$2),B_MSK[[#This Row],[//]])))</f>
        <v>0.05</v>
      </c>
      <c r="Q481" s="12">
        <f ca="1">IF(B_MSK[[#This Row],[//]]="","",INDEX(INDIRECT(DIR&amp;$2:$2),B_MSK[[#This Row],[//]]))</f>
        <v>3528656.25</v>
      </c>
      <c r="R4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1" s="37">
        <f ca="1">IF(B_MSK[[#This Row],[//]]="","",INDEX(INDIRECT(DIR&amp;$2:$2),B_MSK[[#This Row],[//]]))</f>
        <v>0</v>
      </c>
      <c r="U481" s="38">
        <f ca="1">IF(SUMIF(B_MSK[NAMA BARANG],B_MSK[[#This Row],[NAMA BARANG]],B_MSK[JMLH BRG])=0,"",SUMIF(B_MSK[NAMA BARANG],B_MSK[[#This Row],[NAMA BARANG]],B_MSK[C]))</f>
        <v>23</v>
      </c>
      <c r="V481" s="7" t="str">
        <f ca="1">IF(B_MSK[[#This Row],[//]]="","",INDEX(INDIRECT(DIR&amp;$2:$2),B_MSK[[#This Row],[//]]))</f>
        <v>ERASER 526-B40P JK</v>
      </c>
      <c r="W481" s="7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X481" s="5" t="str">
        <f ca="1">IF(B_MSK[[#This Row],[N.B.nota]]="","",IF(MATCH(B_MSK[[#This Row],[concat]],[2]!db[NB NOTA_C],0)&gt;0,"ada",0))</f>
        <v>ada</v>
      </c>
      <c r="Y481" s="5" t="str">
        <f ca="1">IF(B_MSK[[#This Row],[N.B.nota]]="","",ADDRESS(ROW(B_MSK[QB]),COLUMN(B_MSK[QB]))&amp;":"&amp;ADDRESS(ROW(),COLUMN(B_MSK[QB])))</f>
        <v>$D$4:$D$481</v>
      </c>
      <c r="Z481" s="5">
        <f ca="1">IF(B_MSK[[#This Row],[concat]]="","",MATCH(B_MSK[[#This Row],[concat]],[2]!db[NB NOTA_C],0)+1)</f>
        <v>680</v>
      </c>
      <c r="AA481" s="5" t="str">
        <f ca="1">IF(B_MSK[[#This Row],[//]]="","",HYPERLINK("[D:\kerja\BANK EXP\BARU\DB.XLSX]DB!e"&amp;B_MSK[[#This Row],[DB_ROW]],"&gt;"))</f>
        <v>&gt;</v>
      </c>
      <c r="AB481" s="30" t="str">
        <f ca="1">MID(B_MSK[[#This Row],[/ STN_1]],FIND(" ",B_MSK[[#This Row],[/ STN_1]])+1,LEN(B_MSK[[#This Row],[/ STN_1]]))</f>
        <v xml:space="preserve">BOX </v>
      </c>
      <c r="AC481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4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8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48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1" s="15" t="str">
        <f ca="1">IF(B_MSK[[#This Row],[HARGA_2]]="","",IF(MID(B_MSK[[#This Row],[/ STN_2]],FIND(" ",B_MSK[[#This Row],[/ STN_2]])+1,LEN(B_MSK[[#This Row],[/ STN_2]]))="LSN",B_MSK[[#This Row],[HARGA_2]]/12,""))</f>
        <v/>
      </c>
      <c r="AH481" s="7" t="str">
        <f ca="1">IF(B_MSK[[#This Row],[HARGA_3]]="","","/ "&amp;"PCS")</f>
        <v/>
      </c>
      <c r="AI481" s="15">
        <f ca="1">IF(B_MSK[[#This Row],[HARGA_3]]="",IF(B_MSK[[#This Row],[HARGA_2]]="",IF(B_MSK[[#This Row],[HARGA_1]]="","",B_MSK[[#This Row],[HARGA_1]]),B_MSK[[#This Row],[HARGA_2]]),B_MSK[[#This Row],[HARGA_3]])</f>
        <v>707.5</v>
      </c>
      <c r="AJ48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1" s="5" t="str">
        <f ca="1">IF(B_MSK[[#This Row],[//]]="","",SUBSTITUTE(SUBSTITUTE(SUBSTITUTE(B_MSK[[#This Row],[QTY/ CTN]]," ","_",2),"(",""),")","")&amp;"_")</f>
        <v>50 BOX_40 PCS_</v>
      </c>
      <c r="AL481" s="5">
        <f ca="1">IF(B_MSK[[#This Row],[A_B]]="","",SEARCH("_",B_MSK[[#This Row],[A_B]]))</f>
        <v>7</v>
      </c>
      <c r="AM481" s="5">
        <f ca="1">IF(B_MSK[[#This Row],[A_B]]="","",LEN(B_MSK[[#This Row],[A_B]]))</f>
        <v>14</v>
      </c>
      <c r="AN481" s="5" t="str">
        <f ca="1">IF(B_MSK[[#This Row],[A_B]]="","",LEFT(B_MSK[[#This Row],[QTY/ CTN]],B_MSK[[#This Row],[A_B_1]]))</f>
        <v xml:space="preserve">50 BOX </v>
      </c>
      <c r="AO481" s="5" t="str">
        <f ca="1">IF(B_MSK[[#This Row],[A_B]]="","",LEFT(B_MSK[[#This Row],[A_]],SEARCH(" ",B_MSK[[#This Row],[A_]])-1))</f>
        <v>50</v>
      </c>
      <c r="AP481" s="5" t="str">
        <f ca="1">IF(B_MSK[[#This Row],[A_B]]="","",RIGHT(B_MSK[[#This Row],[A_]],LEN(B_MSK[[#This Row],[A_]])-SEARCH(" ",B_MSK[[#This Row],[A_]])))</f>
        <v xml:space="preserve">BOX </v>
      </c>
      <c r="AQ4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481" s="5" t="str">
        <f ca="1">IF(B_MSK[[#This Row],[B_]]="","",LEFT(B_MSK[[#This Row],[B_]],SEARCH(" ",B_MSK[[#This Row],[B_]])))</f>
        <v xml:space="preserve">40 </v>
      </c>
      <c r="AS481" s="5" t="str">
        <f ca="1">IF(B_MSK[[#This Row],[B_]]="","",RIGHT(B_MSK[[#This Row],[B_]],LEN(B_MSK[[#This Row],[B_]])-SEARCH(" ",B_MSK[[#This Row],[B_]])))</f>
        <v>PCS</v>
      </c>
      <c r="AT481" s="5" t="str">
        <f ca="1">IF(B_MSK[[#This Row],[B_2]]="LSN",12,"")</f>
        <v/>
      </c>
      <c r="AU481" s="5" t="str">
        <f ca="1">IF(B_MSK[[#This Row],[C_1]]="","","PCS")</f>
        <v/>
      </c>
      <c r="AV481" s="5">
        <f ca="1">IF(B_MSK[[#This Row],[A_1]]="","",B_MSK[[#This Row],[A_1]]*IF(B_MSK[[#This Row],[B_1]]="",1,B_MSK[[#This Row],[B_1]])*IF(B_MSK[[#This Row],[C_1]]="",1,B_MSK[[#This Row],[C_1]]))</f>
        <v>2000</v>
      </c>
      <c r="AW481" s="5" t="str">
        <f ca="1">IF(B_MSK[[#This Row],[C_2]]="",IF(B_MSK[[#This Row],[B_2]]="",IF(B_MSK[[#This Row],[A_2]]="","",B_MSK[[#This Row],[A_2]]),B_MSK[[#This Row],[B_2]]),B_MSK[[#This Row],[C_2]])</f>
        <v>PCS</v>
      </c>
      <c r="AX481" s="2">
        <f ca="1">IF(ISNUMBER(B_MSK[[#This Row],[TANGGAL DATANG]]),B_MSK[[#This Row],[TANGGAL DATANG]],AX480)</f>
        <v>44944</v>
      </c>
      <c r="AY481" s="5" t="e">
        <f ca="1">IF(B_MSK[[#This Row],[DB_ROW]]="","",INDEX([3]!db[JENIS],B_MSK[[#This Row],[DB_ROW]]-1))</f>
        <v>#REF!</v>
      </c>
      <c r="AZ481" s="5">
        <f ca="1">IF(B_MSK[[#This Row],[A_1]]="","",B_MSK[[#This Row],[A_1]])*1</f>
        <v>50</v>
      </c>
      <c r="BA481" s="5" t="str">
        <f ca="1">IF(B_MSK[[#This Row],[//]]="","",INDEX(INDIRECT(DIR&amp;$2:$2),B_MSK[[#This Row],[//]]))</f>
        <v>ARTO MORO</v>
      </c>
      <c r="BB481" s="5" t="str">
        <f ca="1">CONCATENATE(B_MSK[[#This Row],[concat]],B_MSK[[#This Row],[HARGA_X]],B_MSK[[#This Row],[SAT]])</f>
        <v>eraser526b40pjk707.5BOX</v>
      </c>
    </row>
    <row r="482" spans="1:54" x14ac:dyDescent="0.25">
      <c r="A482" s="6" t="s">
        <v>128</v>
      </c>
      <c r="B482" s="5" t="str">
        <f ca="1">IF(B_MSK[[#This Row],[N_ID]]="","",INDEX(INDIRECT(DIR&amp;$2:$2),MATCH(B_MSK[[#This Row],[N_ID]],INDIRECT(DIR&amp;"!NOTA[ID_P]"),0)))</f>
        <v/>
      </c>
      <c r="C482" s="5" t="str">
        <f ca="1">IF(B_MSK[[#This Row],[//]]="","",HYPERLINK("["&amp;SUBSTITUTE(DIR,"'","")&amp;"]NOTA!D"&amp;B_MSK[[#This Row],[//]]+2,"&gt;"))</f>
        <v>&gt;</v>
      </c>
      <c r="D482" s="5" t="str">
        <f ca="1">IF(B_MSK[[#This Row],[N_ID]]="","",COUNTIF(INDIRECT(DIR&amp;"!NOTA[ID_H]"),B_MSK[[#This Row],[ID NOTA]]))</f>
        <v/>
      </c>
      <c r="E48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479</v>
      </c>
      <c r="F4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2" s="7" t="str">
        <f ca="1">IF(B_MSK[[#This Row],[stt]]="ada",INDEX([2]!db[NB BM],B_MSK[DB_ROW]-1),"")</f>
        <v>Stip JK 526-B40 BL</v>
      </c>
      <c r="H482" s="7" t="str">
        <f ca="1">IF(B_MSK[[#This Row],[//]]="","",INDEX(INDIRECT(DIR&amp;$2:$2),B_MSK[[#This Row],[//]]))</f>
        <v>ATALI MAKMUR</v>
      </c>
      <c r="I482" s="27" t="str">
        <f ca="1">IF(B_MSK[[#This Row],[//]]="","",INDEX(INDIRECT(DB_PATH&amp;$2:$2),B_MSK[[#This Row],[DB_ROW]]-1))</f>
        <v>50 BOX (40 PCS)</v>
      </c>
      <c r="J482" s="5">
        <f ca="1">IF(B_MSK[[#This Row],[//]]="","",IF(INDEX(INDIRECT(DIR&amp;$2:$2),B_MSK[[#This Row],[//]])="","",INDEX(INDIRECT(DIR&amp;$2:$2),B_MSK[[#This Row],[//]])))</f>
        <v>2</v>
      </c>
      <c r="K482" s="5">
        <f ca="1">IF(B_MSK[[#This Row],[//]]="","",IF(INDEX(INDIRECT(DIR&amp;$2:$2),B_MSK[[#This Row],[//]])="","",INDEX(INDIRECT(DIR&amp;$2:$2),B_MSK[[#This Row],[//]])))</f>
        <v>100</v>
      </c>
      <c r="L482" s="5" t="str">
        <f ca="1">IF(B_MSK[[#This Row],[//]]="","",IF(INDEX(INDIRECT(DIR&amp;$2:$2),B_MSK[[#This Row],[//]])="","",INDEX(INDIRECT(DIR&amp;$2:$2),B_MSK[[#This Row],[//]])))</f>
        <v>BOX</v>
      </c>
      <c r="M482" s="13">
        <f ca="1">IF(B_MSK[[#This Row],[//]]="","",INDEX(INDIRECT(DIR&amp;$2:$2),B_MSK[[#This Row],[//]]))</f>
        <v>28300</v>
      </c>
      <c r="N482" s="13">
        <f ca="1">IF(OR(B_MSK[[#This Row],[//]]="",),"",INDEX(INDIRECT(DIR&amp;$2:$2),B_MSK[[#This Row],[//]]))</f>
        <v>1415000</v>
      </c>
      <c r="O482" s="3">
        <f ca="1">IF(B_MSK[[#This Row],[//]]="","",IF(INDEX(INDIRECT(DIR&amp;$2:$2),B_MSK[[#This Row],[//]])=0,"",INDEX(INDIRECT(DIR&amp;$2:$2),B_MSK[[#This Row],[//]])))</f>
        <v>0.125</v>
      </c>
      <c r="P482" s="3">
        <f ca="1">IF(B_MSK[[#This Row],[//]]="","",IF(INDEX(INDIRECT(DIR&amp;$2:$2),B_MSK[[#This Row],[//]])=0,"",INDEX(INDIRECT(DIR&amp;$2:$2),B_MSK[[#This Row],[//]])))</f>
        <v>0.05</v>
      </c>
      <c r="Q482" s="12">
        <f ca="1">IF(B_MSK[[#This Row],[//]]="","",INDEX(INDIRECT(DIR&amp;$2:$2),B_MSK[[#This Row],[//]]))</f>
        <v>2352437.5</v>
      </c>
      <c r="R4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2" s="37">
        <f ca="1">IF(B_MSK[[#This Row],[//]]="","",INDEX(INDIRECT(DIR&amp;$2:$2),B_MSK[[#This Row],[//]]))</f>
        <v>0</v>
      </c>
      <c r="U482" s="38">
        <f ca="1">IF(SUMIF(B_MSK[NAMA BARANG],B_MSK[[#This Row],[NAMA BARANG]],B_MSK[JMLH BRG])=0,"",SUMIF(B_MSK[NAMA BARANG],B_MSK[[#This Row],[NAMA BARANG]],B_MSK[C]))</f>
        <v>13</v>
      </c>
      <c r="V482" s="7" t="str">
        <f ca="1">IF(B_MSK[[#This Row],[//]]="","",INDEX(INDIRECT(DIR&amp;$2:$2),B_MSK[[#This Row],[//]]))</f>
        <v>ERASER 526-B40BL JK</v>
      </c>
      <c r="W482" s="7" t="str">
        <f ca="1">LOWER(SUBSTITUTE(SUBSTITUTE(SUBSTITUTE(SUBSTITUTE(SUBSTITUTE(SUBSTITUTE(SUBSTITUTE(SUBSTITUTE(SUBSTITUTE(B_MSK[[#This Row],[N.B.nota]]," ",""),"-",""),"(",""),")",""),".",""),",",""),"/",""),"""",""),"+",""))</f>
        <v>eraser526b40bljk</v>
      </c>
      <c r="X482" s="5" t="str">
        <f ca="1">IF(B_MSK[[#This Row],[N.B.nota]]="","",IF(MATCH(B_MSK[[#This Row],[concat]],[2]!db[NB NOTA_C],0)&gt;0,"ada",0))</f>
        <v>ada</v>
      </c>
      <c r="Y482" s="5" t="str">
        <f ca="1">IF(B_MSK[[#This Row],[N.B.nota]]="","",ADDRESS(ROW(B_MSK[QB]),COLUMN(B_MSK[QB]))&amp;":"&amp;ADDRESS(ROW(),COLUMN(B_MSK[QB])))</f>
        <v>$D$4:$D$482</v>
      </c>
      <c r="Z482" s="5">
        <f ca="1">IF(B_MSK[[#This Row],[concat]]="","",MATCH(B_MSK[[#This Row],[concat]],[2]!db[NB NOTA_C],0)+1)</f>
        <v>679</v>
      </c>
      <c r="AA482" s="5" t="str">
        <f ca="1">IF(B_MSK[[#This Row],[//]]="","",HYPERLINK("[D:\kerja\BANK EXP\BARU\DB.XLSX]DB!e"&amp;B_MSK[[#This Row],[DB_ROW]],"&gt;"))</f>
        <v>&gt;</v>
      </c>
      <c r="AB482" s="30" t="str">
        <f ca="1">MID(B_MSK[[#This Row],[/ STN_1]],FIND(" ",B_MSK[[#This Row],[/ STN_1]])+1,LEN(B_MSK[[#This Row],[/ STN_1]]))</f>
        <v xml:space="preserve">BOX </v>
      </c>
      <c r="AC482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4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8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48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2" s="15" t="str">
        <f ca="1">IF(B_MSK[[#This Row],[HARGA_2]]="","",IF(MID(B_MSK[[#This Row],[/ STN_2]],FIND(" ",B_MSK[[#This Row],[/ STN_2]])+1,LEN(B_MSK[[#This Row],[/ STN_2]]))="LSN",B_MSK[[#This Row],[HARGA_2]]/12,""))</f>
        <v/>
      </c>
      <c r="AH482" s="7" t="str">
        <f ca="1">IF(B_MSK[[#This Row],[HARGA_3]]="","","/ "&amp;"PCS")</f>
        <v/>
      </c>
      <c r="AI482" s="15">
        <f ca="1">IF(B_MSK[[#This Row],[HARGA_3]]="",IF(B_MSK[[#This Row],[HARGA_2]]="",IF(B_MSK[[#This Row],[HARGA_1]]="","",B_MSK[[#This Row],[HARGA_1]]),B_MSK[[#This Row],[HARGA_2]]),B_MSK[[#This Row],[HARGA_3]])</f>
        <v>707.5</v>
      </c>
      <c r="AJ48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2" s="5" t="str">
        <f ca="1">IF(B_MSK[[#This Row],[//]]="","",SUBSTITUTE(SUBSTITUTE(SUBSTITUTE(B_MSK[[#This Row],[QTY/ CTN]]," ","_",2),"(",""),")","")&amp;"_")</f>
        <v>50 BOX_40 PCS_</v>
      </c>
      <c r="AL482" s="5">
        <f ca="1">IF(B_MSK[[#This Row],[A_B]]="","",SEARCH("_",B_MSK[[#This Row],[A_B]]))</f>
        <v>7</v>
      </c>
      <c r="AM482" s="5">
        <f ca="1">IF(B_MSK[[#This Row],[A_B]]="","",LEN(B_MSK[[#This Row],[A_B]]))</f>
        <v>14</v>
      </c>
      <c r="AN482" s="5" t="str">
        <f ca="1">IF(B_MSK[[#This Row],[A_B]]="","",LEFT(B_MSK[[#This Row],[QTY/ CTN]],B_MSK[[#This Row],[A_B_1]]))</f>
        <v xml:space="preserve">50 BOX </v>
      </c>
      <c r="AO482" s="5" t="str">
        <f ca="1">IF(B_MSK[[#This Row],[A_B]]="","",LEFT(B_MSK[[#This Row],[A_]],SEARCH(" ",B_MSK[[#This Row],[A_]])-1))</f>
        <v>50</v>
      </c>
      <c r="AP482" s="5" t="str">
        <f ca="1">IF(B_MSK[[#This Row],[A_B]]="","",RIGHT(B_MSK[[#This Row],[A_]],LEN(B_MSK[[#This Row],[A_]])-SEARCH(" ",B_MSK[[#This Row],[A_]])))</f>
        <v xml:space="preserve">BOX </v>
      </c>
      <c r="AQ4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482" s="5" t="str">
        <f ca="1">IF(B_MSK[[#This Row],[B_]]="","",LEFT(B_MSK[[#This Row],[B_]],SEARCH(" ",B_MSK[[#This Row],[B_]])))</f>
        <v xml:space="preserve">40 </v>
      </c>
      <c r="AS482" s="5" t="str">
        <f ca="1">IF(B_MSK[[#This Row],[B_]]="","",RIGHT(B_MSK[[#This Row],[B_]],LEN(B_MSK[[#This Row],[B_]])-SEARCH(" ",B_MSK[[#This Row],[B_]])))</f>
        <v>PCS</v>
      </c>
      <c r="AT482" s="5" t="str">
        <f ca="1">IF(B_MSK[[#This Row],[B_2]]="LSN",12,"")</f>
        <v/>
      </c>
      <c r="AU482" s="5" t="str">
        <f ca="1">IF(B_MSK[[#This Row],[C_1]]="","","PCS")</f>
        <v/>
      </c>
      <c r="AV482" s="5">
        <f ca="1">IF(B_MSK[[#This Row],[A_1]]="","",B_MSK[[#This Row],[A_1]]*IF(B_MSK[[#This Row],[B_1]]="",1,B_MSK[[#This Row],[B_1]])*IF(B_MSK[[#This Row],[C_1]]="",1,B_MSK[[#This Row],[C_1]]))</f>
        <v>2000</v>
      </c>
      <c r="AW482" s="5" t="str">
        <f ca="1">IF(B_MSK[[#This Row],[C_2]]="",IF(B_MSK[[#This Row],[B_2]]="",IF(B_MSK[[#This Row],[A_2]]="","",B_MSK[[#This Row],[A_2]]),B_MSK[[#This Row],[B_2]]),B_MSK[[#This Row],[C_2]])</f>
        <v>PCS</v>
      </c>
      <c r="AX482" s="2">
        <f ca="1">IF(ISNUMBER(B_MSK[[#This Row],[TANGGAL DATANG]]),B_MSK[[#This Row],[TANGGAL DATANG]],AX481)</f>
        <v>44944</v>
      </c>
      <c r="AY482" s="5" t="e">
        <f ca="1">IF(B_MSK[[#This Row],[DB_ROW]]="","",INDEX([3]!db[JENIS],B_MSK[[#This Row],[DB_ROW]]-1))</f>
        <v>#REF!</v>
      </c>
      <c r="AZ482" s="5">
        <f ca="1">IF(B_MSK[[#This Row],[A_1]]="","",B_MSK[[#This Row],[A_1]])*1</f>
        <v>50</v>
      </c>
      <c r="BA482" s="5" t="str">
        <f ca="1">IF(B_MSK[[#This Row],[//]]="","",INDEX(INDIRECT(DIR&amp;$2:$2),B_MSK[[#This Row],[//]]))</f>
        <v>ARTO MORO</v>
      </c>
      <c r="BB482" s="5" t="str">
        <f ca="1">CONCATENATE(B_MSK[[#This Row],[concat]],B_MSK[[#This Row],[HARGA_X]],B_MSK[[#This Row],[SAT]])</f>
        <v>eraser526b40bljk707.5BOX</v>
      </c>
    </row>
    <row r="483" spans="1:54" x14ac:dyDescent="0.25">
      <c r="A483" s="6" t="s">
        <v>128</v>
      </c>
      <c r="B483" s="5" t="str">
        <f ca="1">IF(B_MSK[[#This Row],[N_ID]]="","",INDEX(INDIRECT(DIR&amp;$2:$2),MATCH(B_MSK[[#This Row],[N_ID]],INDIRECT(DIR&amp;"!NOTA[ID_P]"),0)))</f>
        <v/>
      </c>
      <c r="C483" s="5" t="str">
        <f ca="1">IF(B_MSK[[#This Row],[//]]="","",HYPERLINK("["&amp;SUBSTITUTE(DIR,"'","")&amp;"]NOTA!D"&amp;B_MSK[[#This Row],[//]]+2,"&gt;"))</f>
        <v>&gt;</v>
      </c>
      <c r="D483" s="5" t="str">
        <f ca="1">IF(B_MSK[[#This Row],[N_ID]]="","",COUNTIF(INDIRECT(DIR&amp;"!NOTA[ID_H]"),B_MSK[[#This Row],[ID NOTA]]))</f>
        <v/>
      </c>
      <c r="E4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480</v>
      </c>
      <c r="F4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3" s="7" t="str">
        <f ca="1">IF(B_MSK[[#This Row],[stt]]="ada",INDEX([2]!db[NB BM],B_MSK[DB_ROW]-1),"")</f>
        <v>Stip JK 526-B20</v>
      </c>
      <c r="H483" s="7" t="str">
        <f ca="1">IF(B_MSK[[#This Row],[//]]="","",INDEX(INDIRECT(DIR&amp;$2:$2),B_MSK[[#This Row],[//]]))</f>
        <v>ATALI MAKMUR</v>
      </c>
      <c r="I483" s="27" t="str">
        <f ca="1">IF(B_MSK[[#This Row],[//]]="","",INDEX(INDIRECT(DB_PATH&amp;$2:$2),B_MSK[[#This Row],[DB_ROW]]-1))</f>
        <v>50 BOX (20 PCS)</v>
      </c>
      <c r="J483" s="5">
        <f ca="1">IF(B_MSK[[#This Row],[//]]="","",IF(INDEX(INDIRECT(DIR&amp;$2:$2),B_MSK[[#This Row],[//]])="","",INDEX(INDIRECT(DIR&amp;$2:$2),B_MSK[[#This Row],[//]])))</f>
        <v>2</v>
      </c>
      <c r="K483" s="5">
        <f ca="1">IF(B_MSK[[#This Row],[//]]="","",IF(INDEX(INDIRECT(DIR&amp;$2:$2),B_MSK[[#This Row],[//]])="","",INDEX(INDIRECT(DIR&amp;$2:$2),B_MSK[[#This Row],[//]])))</f>
        <v>100</v>
      </c>
      <c r="L483" s="5" t="str">
        <f ca="1">IF(B_MSK[[#This Row],[//]]="","",IF(INDEX(INDIRECT(DIR&amp;$2:$2),B_MSK[[#This Row],[//]])="","",INDEX(INDIRECT(DIR&amp;$2:$2),B_MSK[[#This Row],[//]])))</f>
        <v>BOX</v>
      </c>
      <c r="M483" s="13">
        <f ca="1">IF(B_MSK[[#This Row],[//]]="","",INDEX(INDIRECT(DIR&amp;$2:$2),B_MSK[[#This Row],[//]]))</f>
        <v>34100</v>
      </c>
      <c r="N483" s="13">
        <f ca="1">IF(OR(B_MSK[[#This Row],[//]]="",),"",INDEX(INDIRECT(DIR&amp;$2:$2),B_MSK[[#This Row],[//]]))</f>
        <v>1705000</v>
      </c>
      <c r="O483" s="3">
        <f ca="1">IF(B_MSK[[#This Row],[//]]="","",IF(INDEX(INDIRECT(DIR&amp;$2:$2),B_MSK[[#This Row],[//]])=0,"",INDEX(INDIRECT(DIR&amp;$2:$2),B_MSK[[#This Row],[//]])))</f>
        <v>0.125</v>
      </c>
      <c r="P483" s="3">
        <f ca="1">IF(B_MSK[[#This Row],[//]]="","",IF(INDEX(INDIRECT(DIR&amp;$2:$2),B_MSK[[#This Row],[//]])=0,"",INDEX(INDIRECT(DIR&amp;$2:$2),B_MSK[[#This Row],[//]])))</f>
        <v>0.05</v>
      </c>
      <c r="Q483" s="12">
        <f ca="1">IF(B_MSK[[#This Row],[//]]="","",INDEX(INDIRECT(DIR&amp;$2:$2),B_MSK[[#This Row],[//]]))</f>
        <v>2834562.5</v>
      </c>
      <c r="R48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8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83" s="37">
        <f ca="1">IF(B_MSK[[#This Row],[//]]="","",INDEX(INDIRECT(DIR&amp;$2:$2),B_MSK[[#This Row],[//]]))</f>
        <v>0</v>
      </c>
      <c r="U483" s="38">
        <f ca="1">IF(SUMIF(B_MSK[NAMA BARANG],B_MSK[[#This Row],[NAMA BARANG]],B_MSK[JMLH BRG])=0,"",SUMIF(B_MSK[NAMA BARANG],B_MSK[[#This Row],[NAMA BARANG]],B_MSK[C]))</f>
        <v>22</v>
      </c>
      <c r="V483" s="7" t="str">
        <f ca="1">IF(B_MSK[[#This Row],[//]]="","",INDEX(INDIRECT(DIR&amp;$2:$2),B_MSK[[#This Row],[//]]))</f>
        <v>ERASER 526-B20 JK</v>
      </c>
      <c r="W483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483" s="5" t="str">
        <f ca="1">IF(B_MSK[[#This Row],[N.B.nota]]="","",IF(MATCH(B_MSK[[#This Row],[concat]],[2]!db[NB NOTA_C],0)&gt;0,"ada",0))</f>
        <v>ada</v>
      </c>
      <c r="Y483" s="5" t="str">
        <f ca="1">IF(B_MSK[[#This Row],[N.B.nota]]="","",ADDRESS(ROW(B_MSK[QB]),COLUMN(B_MSK[QB]))&amp;":"&amp;ADDRESS(ROW(),COLUMN(B_MSK[QB])))</f>
        <v>$D$4:$D$483</v>
      </c>
      <c r="Z483" s="5">
        <f ca="1">IF(B_MSK[[#This Row],[concat]]="","",MATCH(B_MSK[[#This Row],[concat]],[2]!db[NB NOTA_C],0)+1)</f>
        <v>678</v>
      </c>
      <c r="AA483" s="5" t="str">
        <f ca="1">IF(B_MSK[[#This Row],[//]]="","",HYPERLINK("[D:\kerja\BANK EXP\BARU\DB.XLSX]DB!e"&amp;B_MSK[[#This Row],[DB_ROW]],"&gt;"))</f>
        <v>&gt;</v>
      </c>
      <c r="AB483" s="30" t="str">
        <f ca="1">MID(B_MSK[[#This Row],[/ STN_1]],FIND(" ",B_MSK[[#This Row],[/ STN_1]])+1,LEN(B_MSK[[#This Row],[/ STN_1]]))</f>
        <v xml:space="preserve">BOX </v>
      </c>
      <c r="AC483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4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8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48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3" s="15" t="str">
        <f ca="1">IF(B_MSK[[#This Row],[HARGA_2]]="","",IF(MID(B_MSK[[#This Row],[/ STN_2]],FIND(" ",B_MSK[[#This Row],[/ STN_2]])+1,LEN(B_MSK[[#This Row],[/ STN_2]]))="LSN",B_MSK[[#This Row],[HARGA_2]]/12,""))</f>
        <v/>
      </c>
      <c r="AH483" s="7" t="str">
        <f ca="1">IF(B_MSK[[#This Row],[HARGA_3]]="","","/ "&amp;"PCS")</f>
        <v/>
      </c>
      <c r="AI483" s="15">
        <f ca="1">IF(B_MSK[[#This Row],[HARGA_3]]="",IF(B_MSK[[#This Row],[HARGA_2]]="",IF(B_MSK[[#This Row],[HARGA_1]]="","",B_MSK[[#This Row],[HARGA_1]]),B_MSK[[#This Row],[HARGA_2]]),B_MSK[[#This Row],[HARGA_3]])</f>
        <v>1705</v>
      </c>
      <c r="AJ48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3" s="5" t="str">
        <f ca="1">IF(B_MSK[[#This Row],[//]]="","",SUBSTITUTE(SUBSTITUTE(SUBSTITUTE(B_MSK[[#This Row],[QTY/ CTN]]," ","_",2),"(",""),")","")&amp;"_")</f>
        <v>50 BOX_20 PCS_</v>
      </c>
      <c r="AL483" s="5">
        <f ca="1">IF(B_MSK[[#This Row],[A_B]]="","",SEARCH("_",B_MSK[[#This Row],[A_B]]))</f>
        <v>7</v>
      </c>
      <c r="AM483" s="5">
        <f ca="1">IF(B_MSK[[#This Row],[A_B]]="","",LEN(B_MSK[[#This Row],[A_B]]))</f>
        <v>14</v>
      </c>
      <c r="AN483" s="5" t="str">
        <f ca="1">IF(B_MSK[[#This Row],[A_B]]="","",LEFT(B_MSK[[#This Row],[QTY/ CTN]],B_MSK[[#This Row],[A_B_1]]))</f>
        <v xml:space="preserve">50 BOX </v>
      </c>
      <c r="AO483" s="5" t="str">
        <f ca="1">IF(B_MSK[[#This Row],[A_B]]="","",LEFT(B_MSK[[#This Row],[A_]],SEARCH(" ",B_MSK[[#This Row],[A_]])-1))</f>
        <v>50</v>
      </c>
      <c r="AP483" s="5" t="str">
        <f ca="1">IF(B_MSK[[#This Row],[A_B]]="","",RIGHT(B_MSK[[#This Row],[A_]],LEN(B_MSK[[#This Row],[A_]])-SEARCH(" ",B_MSK[[#This Row],[A_]])))</f>
        <v xml:space="preserve">BOX </v>
      </c>
      <c r="AQ4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483" s="5" t="str">
        <f ca="1">IF(B_MSK[[#This Row],[B_]]="","",LEFT(B_MSK[[#This Row],[B_]],SEARCH(" ",B_MSK[[#This Row],[B_]])))</f>
        <v xml:space="preserve">20 </v>
      </c>
      <c r="AS483" s="5" t="str">
        <f ca="1">IF(B_MSK[[#This Row],[B_]]="","",RIGHT(B_MSK[[#This Row],[B_]],LEN(B_MSK[[#This Row],[B_]])-SEARCH(" ",B_MSK[[#This Row],[B_]])))</f>
        <v>PCS</v>
      </c>
      <c r="AT483" s="5" t="str">
        <f ca="1">IF(B_MSK[[#This Row],[B_2]]="LSN",12,"")</f>
        <v/>
      </c>
      <c r="AU483" s="5" t="str">
        <f ca="1">IF(B_MSK[[#This Row],[C_1]]="","","PCS")</f>
        <v/>
      </c>
      <c r="AV483" s="5">
        <f ca="1">IF(B_MSK[[#This Row],[A_1]]="","",B_MSK[[#This Row],[A_1]]*IF(B_MSK[[#This Row],[B_1]]="",1,B_MSK[[#This Row],[B_1]])*IF(B_MSK[[#This Row],[C_1]]="",1,B_MSK[[#This Row],[C_1]]))</f>
        <v>1000</v>
      </c>
      <c r="AW483" s="5" t="str">
        <f ca="1">IF(B_MSK[[#This Row],[C_2]]="",IF(B_MSK[[#This Row],[B_2]]="",IF(B_MSK[[#This Row],[A_2]]="","",B_MSK[[#This Row],[A_2]]),B_MSK[[#This Row],[B_2]]),B_MSK[[#This Row],[C_2]])</f>
        <v>PCS</v>
      </c>
      <c r="AX483" s="2">
        <f ca="1">IF(ISNUMBER(B_MSK[[#This Row],[TANGGAL DATANG]]),B_MSK[[#This Row],[TANGGAL DATANG]],AX482)</f>
        <v>44944</v>
      </c>
      <c r="AY483" s="5" t="e">
        <f ca="1">IF(B_MSK[[#This Row],[DB_ROW]]="","",INDEX([3]!db[JENIS],B_MSK[[#This Row],[DB_ROW]]-1))</f>
        <v>#REF!</v>
      </c>
      <c r="AZ483" s="5">
        <f ca="1">IF(B_MSK[[#This Row],[A_1]]="","",B_MSK[[#This Row],[A_1]])*1</f>
        <v>50</v>
      </c>
      <c r="BA483" s="5" t="str">
        <f ca="1">IF(B_MSK[[#This Row],[//]]="","",INDEX(INDIRECT(DIR&amp;$2:$2),B_MSK[[#This Row],[//]]))</f>
        <v>ARTO MORO</v>
      </c>
      <c r="BB483" s="5" t="str">
        <f ca="1">CONCATENATE(B_MSK[[#This Row],[concat]],B_MSK[[#This Row],[HARGA_X]],B_MSK[[#This Row],[SAT]])</f>
        <v>eraser526b20jk1705BOX</v>
      </c>
    </row>
    <row r="484" spans="1:54" x14ac:dyDescent="0.25">
      <c r="A484" s="6" t="s">
        <v>128</v>
      </c>
      <c r="B484" s="5" t="str">
        <f ca="1">IF(B_MSK[[#This Row],[N_ID]]="","",INDEX(INDIRECT(DIR&amp;$2:$2),MATCH(B_MSK[[#This Row],[N_ID]],INDIRECT(DIR&amp;"!NOTA[ID_P]"),0)))</f>
        <v/>
      </c>
      <c r="C484" s="5" t="str">
        <f ca="1">IF(B_MSK[[#This Row],[//]]="","",HYPERLINK("["&amp;SUBSTITUTE(DIR,"'","")&amp;"]NOTA!D"&amp;B_MSK[[#This Row],[//]]+2,"&gt;"))</f>
        <v/>
      </c>
      <c r="D484" s="5" t="str">
        <f ca="1">IF(B_MSK[[#This Row],[N_ID]]="","",COUNTIF(INDIRECT(DIR&amp;"!NOTA[ID_H]"),B_MSK[[#This Row],[ID NOTA]]))</f>
        <v/>
      </c>
      <c r="E4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4" s="7" t="str">
        <f ca="1">IF(B_MSK[[#This Row],[stt]]="ada",INDEX([2]!db[NB BM],B_MSK[DB_ROW]-1),"")</f>
        <v/>
      </c>
      <c r="H484" s="7" t="str">
        <f ca="1">IF(B_MSK[[#This Row],[//]]="","",INDEX(INDIRECT(DIR&amp;$2:$2),B_MSK[[#This Row],[//]]))</f>
        <v/>
      </c>
      <c r="I484" s="27" t="str">
        <f ca="1">IF(B_MSK[[#This Row],[//]]="","",INDEX(INDIRECT(DB_PATH&amp;$2:$2),B_MSK[[#This Row],[DB_ROW]]-1))</f>
        <v/>
      </c>
      <c r="J484" s="5" t="str">
        <f ca="1">IF(B_MSK[[#This Row],[//]]="","",IF(INDEX(INDIRECT(DIR&amp;$2:$2),B_MSK[[#This Row],[//]])="","",INDEX(INDIRECT(DIR&amp;$2:$2),B_MSK[[#This Row],[//]])))</f>
        <v/>
      </c>
      <c r="K484" s="5" t="str">
        <f ca="1">IF(B_MSK[[#This Row],[//]]="","",IF(INDEX(INDIRECT(DIR&amp;$2:$2),B_MSK[[#This Row],[//]])="","",INDEX(INDIRECT(DIR&amp;$2:$2),B_MSK[[#This Row],[//]])))</f>
        <v/>
      </c>
      <c r="L484" s="5" t="str">
        <f ca="1">IF(B_MSK[[#This Row],[//]]="","",IF(INDEX(INDIRECT(DIR&amp;$2:$2),B_MSK[[#This Row],[//]])="","",INDEX(INDIRECT(DIR&amp;$2:$2),B_MSK[[#This Row],[//]])))</f>
        <v/>
      </c>
      <c r="M484" s="13" t="str">
        <f ca="1">IF(B_MSK[[#This Row],[//]]="","",INDEX(INDIRECT(DIR&amp;$2:$2),B_MSK[[#This Row],[//]]))</f>
        <v/>
      </c>
      <c r="N484" s="13" t="str">
        <f ca="1">IF(OR(B_MSK[[#This Row],[//]]="",),"",INDEX(INDIRECT(DIR&amp;$2:$2),B_MSK[[#This Row],[//]]))</f>
        <v/>
      </c>
      <c r="O484" s="3" t="str">
        <f ca="1">IF(B_MSK[[#This Row],[//]]="","",IF(INDEX(INDIRECT(DIR&amp;$2:$2),B_MSK[[#This Row],[//]])=0,"",INDEX(INDIRECT(DIR&amp;$2:$2),B_MSK[[#This Row],[//]])))</f>
        <v/>
      </c>
      <c r="P484" s="3" t="str">
        <f ca="1">IF(B_MSK[[#This Row],[//]]="","",IF(INDEX(INDIRECT(DIR&amp;$2:$2),B_MSK[[#This Row],[//]])=0,"",INDEX(INDIRECT(DIR&amp;$2:$2),B_MSK[[#This Row],[//]])))</f>
        <v/>
      </c>
      <c r="Q484" s="12" t="str">
        <f ca="1">IF(B_MSK[[#This Row],[//]]="","",INDEX(INDIRECT(DIR&amp;$2:$2),B_MSK[[#This Row],[//]]))</f>
        <v/>
      </c>
      <c r="R4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4" s="37" t="str">
        <f ca="1">IF(B_MSK[[#This Row],[//]]="","",INDEX(INDIRECT(DIR&amp;$2:$2),B_MSK[[#This Row],[//]]))</f>
        <v/>
      </c>
      <c r="U484" s="38" t="str">
        <f ca="1">IF(SUMIF(B_MSK[NAMA BARANG],B_MSK[[#This Row],[NAMA BARANG]],B_MSK[JMLH BRG])=0,"",SUMIF(B_MSK[NAMA BARANG],B_MSK[[#This Row],[NAMA BARANG]],B_MSK[C]))</f>
        <v/>
      </c>
      <c r="V484" s="7" t="str">
        <f ca="1">IF(B_MSK[[#This Row],[//]]="","",INDEX(INDIRECT(DIR&amp;$2:$2),B_MSK[[#This Row],[//]]))</f>
        <v/>
      </c>
      <c r="W4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4" s="5" t="str">
        <f ca="1">IF(B_MSK[[#This Row],[N.B.nota]]="","",IF(MATCH(B_MSK[[#This Row],[concat]],[2]!db[NB NOTA_C],0)&gt;0,"ada",0))</f>
        <v/>
      </c>
      <c r="Y484" s="5" t="str">
        <f ca="1">IF(B_MSK[[#This Row],[N.B.nota]]="","",ADDRESS(ROW(B_MSK[QB]),COLUMN(B_MSK[QB]))&amp;":"&amp;ADDRESS(ROW(),COLUMN(B_MSK[QB])))</f>
        <v/>
      </c>
      <c r="Z484" s="5" t="str">
        <f ca="1">IF(B_MSK[[#This Row],[concat]]="","",MATCH(B_MSK[[#This Row],[concat]],[2]!db[NB NOTA_C],0)+1)</f>
        <v/>
      </c>
      <c r="AA484" s="5" t="str">
        <f ca="1">IF(B_MSK[[#This Row],[//]]="","",HYPERLINK("[D:\kerja\BANK EXP\BARU\DB.XLSX]DB!e"&amp;B_MSK[[#This Row],[DB_ROW]],"&gt;"))</f>
        <v/>
      </c>
      <c r="AB484" s="30" t="e">
        <f ca="1">MID(B_MSK[[#This Row],[/ STN_1]],FIND(" ",B_MSK[[#This Row],[/ STN_1]])+1,LEN(B_MSK[[#This Row],[/ STN_1]]))</f>
        <v>#VALUE!</v>
      </c>
      <c r="AC4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4" s="15" t="str">
        <f ca="1">IF(B_MSK[[#This Row],[HARGA_2]]="","",IF(MID(B_MSK[[#This Row],[/ STN_2]],FIND(" ",B_MSK[[#This Row],[/ STN_2]])+1,LEN(B_MSK[[#This Row],[/ STN_2]]))="LSN",B_MSK[[#This Row],[HARGA_2]]/12,""))</f>
        <v/>
      </c>
      <c r="AH484" s="7" t="str">
        <f ca="1">IF(B_MSK[[#This Row],[HARGA_3]]="","","/ "&amp;"PCS")</f>
        <v/>
      </c>
      <c r="AI484" s="15" t="str">
        <f ca="1">IF(B_MSK[[#This Row],[HARGA_3]]="",IF(B_MSK[[#This Row],[HARGA_2]]="",IF(B_MSK[[#This Row],[HARGA_1]]="","",B_MSK[[#This Row],[HARGA_1]]),B_MSK[[#This Row],[HARGA_2]]),B_MSK[[#This Row],[HARGA_3]])</f>
        <v/>
      </c>
      <c r="AJ484" s="15" t="str">
        <f ca="1">IF(B_MSK[[#This Row],[/ STN_3]]="",IF(B_MSK[[#This Row],[/ STN_2]]="",IF(B_MSK[[#This Row],[/ STN_1]]="","",B_MSK[[#This Row],[/ STN_1]]),B_MSK[[#This Row],[/ STN_2]]),B_MSK[[#This Row],[/ STN_3]])</f>
        <v/>
      </c>
      <c r="AK484" s="5" t="str">
        <f ca="1">IF(B_MSK[[#This Row],[//]]="","",SUBSTITUTE(SUBSTITUTE(SUBSTITUTE(B_MSK[[#This Row],[QTY/ CTN]]," ","_",2),"(",""),")","")&amp;"_")</f>
        <v/>
      </c>
      <c r="AL484" s="5" t="str">
        <f ca="1">IF(B_MSK[[#This Row],[A_B]]="","",SEARCH("_",B_MSK[[#This Row],[A_B]]))</f>
        <v/>
      </c>
      <c r="AM484" s="5" t="str">
        <f ca="1">IF(B_MSK[[#This Row],[A_B]]="","",LEN(B_MSK[[#This Row],[A_B]]))</f>
        <v/>
      </c>
      <c r="AN484" s="5" t="str">
        <f ca="1">IF(B_MSK[[#This Row],[A_B]]="","",LEFT(B_MSK[[#This Row],[QTY/ CTN]],B_MSK[[#This Row],[A_B_1]]))</f>
        <v/>
      </c>
      <c r="AO484" s="5" t="str">
        <f ca="1">IF(B_MSK[[#This Row],[A_B]]="","",LEFT(B_MSK[[#This Row],[A_]],SEARCH(" ",B_MSK[[#This Row],[A_]])-1))</f>
        <v/>
      </c>
      <c r="AP484" s="5" t="str">
        <f ca="1">IF(B_MSK[[#This Row],[A_B]]="","",RIGHT(B_MSK[[#This Row],[A_]],LEN(B_MSK[[#This Row],[A_]])-SEARCH(" ",B_MSK[[#This Row],[A_]])))</f>
        <v/>
      </c>
      <c r="AQ4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4" s="5" t="str">
        <f ca="1">IF(B_MSK[[#This Row],[B_]]="","",LEFT(B_MSK[[#This Row],[B_]],SEARCH(" ",B_MSK[[#This Row],[B_]])))</f>
        <v/>
      </c>
      <c r="AS484" s="5" t="str">
        <f ca="1">IF(B_MSK[[#This Row],[B_]]="","",RIGHT(B_MSK[[#This Row],[B_]],LEN(B_MSK[[#This Row],[B_]])-SEARCH(" ",B_MSK[[#This Row],[B_]])))</f>
        <v/>
      </c>
      <c r="AT484" s="5" t="str">
        <f ca="1">IF(B_MSK[[#This Row],[B_2]]="LSN",12,"")</f>
        <v/>
      </c>
      <c r="AU484" s="5" t="str">
        <f ca="1">IF(B_MSK[[#This Row],[C_1]]="","","PCS")</f>
        <v/>
      </c>
      <c r="AV484" s="5" t="str">
        <f ca="1">IF(B_MSK[[#This Row],[A_1]]="","",B_MSK[[#This Row],[A_1]]*IF(B_MSK[[#This Row],[B_1]]="",1,B_MSK[[#This Row],[B_1]])*IF(B_MSK[[#This Row],[C_1]]="",1,B_MSK[[#This Row],[C_1]]))</f>
        <v/>
      </c>
      <c r="AW484" s="5" t="str">
        <f ca="1">IF(B_MSK[[#This Row],[C_2]]="",IF(B_MSK[[#This Row],[B_2]]="",IF(B_MSK[[#This Row],[A_2]]="","",B_MSK[[#This Row],[A_2]]),B_MSK[[#This Row],[B_2]]),B_MSK[[#This Row],[C_2]])</f>
        <v/>
      </c>
      <c r="AX484" s="2">
        <f ca="1">IF(ISNUMBER(B_MSK[[#This Row],[TANGGAL DATANG]]),B_MSK[[#This Row],[TANGGAL DATANG]],AX483)</f>
        <v>44944</v>
      </c>
      <c r="AY484" s="5" t="str">
        <f ca="1">IF(B_MSK[[#This Row],[DB_ROW]]="","",INDEX([3]!db[JENIS],B_MSK[[#This Row],[DB_ROW]]-1))</f>
        <v/>
      </c>
      <c r="AZ484" s="5" t="e">
        <f ca="1">IF(B_MSK[[#This Row],[A_1]]="","",B_MSK[[#This Row],[A_1]])*1</f>
        <v>#VALUE!</v>
      </c>
      <c r="BA484" s="5" t="str">
        <f ca="1">IF(B_MSK[[#This Row],[//]]="","",INDEX(INDIRECT(DIR&amp;$2:$2),B_MSK[[#This Row],[//]]))</f>
        <v/>
      </c>
      <c r="BB484" s="5" t="str">
        <f ca="1">CONCATENATE(B_MSK[[#This Row],[concat]],B_MSK[[#This Row],[HARGA_X]],B_MSK[[#This Row],[SAT]])</f>
        <v/>
      </c>
    </row>
    <row r="485" spans="1:54" x14ac:dyDescent="0.25">
      <c r="A485" s="6" t="s">
        <v>302</v>
      </c>
      <c r="B485" s="5">
        <f ca="1">IF(B_MSK[[#This Row],[N_ID]]="","",INDEX(INDIRECT(DIR&amp;$2:$2),MATCH(B_MSK[[#This Row],[N_ID]],INDIRECT(DIR&amp;"!NOTA[ID_P]"),0)))</f>
        <v>90</v>
      </c>
      <c r="C485" s="5" t="str">
        <f ca="1">IF(B_MSK[[#This Row],[//]]="","",HYPERLINK("["&amp;SUBSTITUTE(DIR,"'","")&amp;"]NOTA!D"&amp;B_MSK[[#This Row],[//]]+2,"&gt;"))</f>
        <v>&gt;</v>
      </c>
      <c r="D485" s="5">
        <f ca="1">IF(B_MSK[[#This Row],[N_ID]]="","",COUNTIF(INDIRECT(DIR&amp;"!NOTA[ID_H]"),B_MSK[[#This Row],[ID NOTA]]))</f>
        <v>10</v>
      </c>
      <c r="E48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482</v>
      </c>
      <c r="F4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5" s="7" t="str">
        <f ca="1">IF(B_MSK[[#This Row],[stt]]="ada",INDEX([2]!db[NB BM],B_MSK[DB_ROW]-1),"")</f>
        <v>Key ring JK KR-9</v>
      </c>
      <c r="H485" s="7" t="str">
        <f ca="1">IF(B_MSK[[#This Row],[//]]="","",INDEX(INDIRECT(DIR&amp;$2:$2),B_MSK[[#This Row],[//]]))</f>
        <v>ATALI MAKMUR</v>
      </c>
      <c r="I485" s="27" t="str">
        <f ca="1">IF(B_MSK[[#This Row],[//]]="","",INDEX(INDIRECT(DB_PATH&amp;$2:$2),B_MSK[[#This Row],[DB_ROW]]-1))</f>
        <v>48 DRM (50 PCS)</v>
      </c>
      <c r="J485" s="5">
        <f ca="1">IF(B_MSK[[#This Row],[//]]="","",IF(INDEX(INDIRECT(DIR&amp;$2:$2),B_MSK[[#This Row],[//]])="","",INDEX(INDIRECT(DIR&amp;$2:$2),B_MSK[[#This Row],[//]])))</f>
        <v>1</v>
      </c>
      <c r="K485" s="5">
        <f ca="1">IF(B_MSK[[#This Row],[//]]="","",IF(INDEX(INDIRECT(DIR&amp;$2:$2),B_MSK[[#This Row],[//]])="","",INDEX(INDIRECT(DIR&amp;$2:$2),B_MSK[[#This Row],[//]])))</f>
        <v>48</v>
      </c>
      <c r="L485" s="5" t="str">
        <f ca="1">IF(B_MSK[[#This Row],[//]]="","",IF(INDEX(INDIRECT(DIR&amp;$2:$2),B_MSK[[#This Row],[//]])="","",INDEX(INDIRECT(DIR&amp;$2:$2),B_MSK[[#This Row],[//]])))</f>
        <v>DRM</v>
      </c>
      <c r="M485" s="13">
        <f ca="1">IF(B_MSK[[#This Row],[//]]="","",INDEX(INDIRECT(DIR&amp;$2:$2),B_MSK[[#This Row],[//]]))</f>
        <v>23000</v>
      </c>
      <c r="N485" s="13">
        <f ca="1">IF(OR(B_MSK[[#This Row],[//]]="",),"",INDEX(INDIRECT(DIR&amp;$2:$2),B_MSK[[#This Row],[//]]))</f>
        <v>1104000</v>
      </c>
      <c r="O485" s="3">
        <f ca="1">IF(B_MSK[[#This Row],[//]]="","",IF(INDEX(INDIRECT(DIR&amp;$2:$2),B_MSK[[#This Row],[//]])=0,"",INDEX(INDIRECT(DIR&amp;$2:$2),B_MSK[[#This Row],[//]])))</f>
        <v>0.125</v>
      </c>
      <c r="P485" s="3">
        <f ca="1">IF(B_MSK[[#This Row],[//]]="","",IF(INDEX(INDIRECT(DIR&amp;$2:$2),B_MSK[[#This Row],[//]])=0,"",INDEX(INDIRECT(DIR&amp;$2:$2),B_MSK[[#This Row],[//]])))</f>
        <v>0.05</v>
      </c>
      <c r="Q485" s="12">
        <f ca="1">IF(B_MSK[[#This Row],[//]]="","",INDEX(INDIRECT(DIR&amp;$2:$2),B_MSK[[#This Row],[//]]))</f>
        <v>917700</v>
      </c>
      <c r="R4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5" s="37">
        <f ca="1">IF(B_MSK[[#This Row],[//]]="","",INDEX(INDIRECT(DIR&amp;$2:$2),B_MSK[[#This Row],[//]]))</f>
        <v>0</v>
      </c>
      <c r="U485" s="38">
        <f ca="1">IF(SUMIF(B_MSK[NAMA BARANG],B_MSK[[#This Row],[NAMA BARANG]],B_MSK[JMLH BRG])=0,"",SUMIF(B_MSK[NAMA BARANG],B_MSK[[#This Row],[NAMA BARANG]],B_MSK[C]))</f>
        <v>1</v>
      </c>
      <c r="V485" s="7" t="str">
        <f ca="1">IF(B_MSK[[#This Row],[//]]="","",INDEX(INDIRECT(DIR&amp;$2:$2),B_MSK[[#This Row],[//]]))</f>
        <v>KEY RING KR-9 JK</v>
      </c>
      <c r="W485" s="7" t="str">
        <f ca="1">LOWER(SUBSTITUTE(SUBSTITUTE(SUBSTITUTE(SUBSTITUTE(SUBSTITUTE(SUBSTITUTE(SUBSTITUTE(SUBSTITUTE(SUBSTITUTE(B_MSK[[#This Row],[N.B.nota]]," ",""),"-",""),"(",""),")",""),".",""),",",""),"/",""),"""",""),"+",""))</f>
        <v>keyringkr9jk</v>
      </c>
      <c r="X485" s="5" t="str">
        <f ca="1">IF(B_MSK[[#This Row],[N.B.nota]]="","",IF(MATCH(B_MSK[[#This Row],[concat]],[2]!db[NB NOTA_C],0)&gt;0,"ada",0))</f>
        <v>ada</v>
      </c>
      <c r="Y485" s="5" t="str">
        <f ca="1">IF(B_MSK[[#This Row],[N.B.nota]]="","",ADDRESS(ROW(B_MSK[QB]),COLUMN(B_MSK[QB]))&amp;":"&amp;ADDRESS(ROW(),COLUMN(B_MSK[QB])))</f>
        <v>$D$4:$D$485</v>
      </c>
      <c r="Z485" s="5">
        <f ca="1">IF(B_MSK[[#This Row],[concat]]="","",MATCH(B_MSK[[#This Row],[concat]],[2]!db[NB NOTA_C],0)+1)</f>
        <v>1326</v>
      </c>
      <c r="AA485" s="5" t="str">
        <f ca="1">IF(B_MSK[[#This Row],[//]]="","",HYPERLINK("[D:\kerja\BANK EXP\BARU\DB.XLSX]DB!e"&amp;B_MSK[[#This Row],[DB_ROW]],"&gt;"))</f>
        <v>&gt;</v>
      </c>
      <c r="AB485" s="30" t="str">
        <f ca="1">MID(B_MSK[[#This Row],[/ STN_1]],FIND(" ",B_MSK[[#This Row],[/ STN_1]])+1,LEN(B_MSK[[#This Row],[/ STN_1]]))</f>
        <v xml:space="preserve">DRM </v>
      </c>
      <c r="AC485" s="11">
        <f ca="1">IF(B_MSK[[#This Row],[//]]="","",IF(B_MSK[[#This Row],[ JUMLAH ]]="","",IF(B_MSK[[#This Row],[C]]="",B_MSK[[#This Row],[HARGA CTN]]/B_MSK[[#This Row],[JMLH BRG]],B_MSK[[#This Row],[HARGA CTN]]/B_MSK[[#This Row],[A_1]])))</f>
        <v>23000</v>
      </c>
      <c r="AD4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DRM </v>
      </c>
      <c r="AE48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460</v>
      </c>
      <c r="AF48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5" s="15" t="str">
        <f ca="1">IF(B_MSK[[#This Row],[HARGA_2]]="","",IF(MID(B_MSK[[#This Row],[/ STN_2]],FIND(" ",B_MSK[[#This Row],[/ STN_2]])+1,LEN(B_MSK[[#This Row],[/ STN_2]]))="LSN",B_MSK[[#This Row],[HARGA_2]]/12,""))</f>
        <v/>
      </c>
      <c r="AH485" s="7" t="str">
        <f ca="1">IF(B_MSK[[#This Row],[HARGA_3]]="","","/ "&amp;"PCS")</f>
        <v/>
      </c>
      <c r="AI485" s="15">
        <f ca="1">IF(B_MSK[[#This Row],[HARGA_3]]="",IF(B_MSK[[#This Row],[HARGA_2]]="",IF(B_MSK[[#This Row],[HARGA_1]]="","",B_MSK[[#This Row],[HARGA_1]]),B_MSK[[#This Row],[HARGA_2]]),B_MSK[[#This Row],[HARGA_3]])</f>
        <v>460</v>
      </c>
      <c r="AJ48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5" s="5" t="str">
        <f ca="1">IF(B_MSK[[#This Row],[//]]="","",SUBSTITUTE(SUBSTITUTE(SUBSTITUTE(B_MSK[[#This Row],[QTY/ CTN]]," ","_",2),"(",""),")","")&amp;"_")</f>
        <v>48 DRM_50 PCS_</v>
      </c>
      <c r="AL485" s="5">
        <f ca="1">IF(B_MSK[[#This Row],[A_B]]="","",SEARCH("_",B_MSK[[#This Row],[A_B]]))</f>
        <v>7</v>
      </c>
      <c r="AM485" s="5">
        <f ca="1">IF(B_MSK[[#This Row],[A_B]]="","",LEN(B_MSK[[#This Row],[A_B]]))</f>
        <v>14</v>
      </c>
      <c r="AN485" s="5" t="str">
        <f ca="1">IF(B_MSK[[#This Row],[A_B]]="","",LEFT(B_MSK[[#This Row],[QTY/ CTN]],B_MSK[[#This Row],[A_B_1]]))</f>
        <v xml:space="preserve">48 DRM </v>
      </c>
      <c r="AO485" s="5" t="str">
        <f ca="1">IF(B_MSK[[#This Row],[A_B]]="","",LEFT(B_MSK[[#This Row],[A_]],SEARCH(" ",B_MSK[[#This Row],[A_]])-1))</f>
        <v>48</v>
      </c>
      <c r="AP485" s="5" t="str">
        <f ca="1">IF(B_MSK[[#This Row],[A_B]]="","",RIGHT(B_MSK[[#This Row],[A_]],LEN(B_MSK[[#This Row],[A_]])-SEARCH(" ",B_MSK[[#This Row],[A_]])))</f>
        <v xml:space="preserve">DRM </v>
      </c>
      <c r="AQ4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50 PCS</v>
      </c>
      <c r="AR485" s="5" t="str">
        <f ca="1">IF(B_MSK[[#This Row],[B_]]="","",LEFT(B_MSK[[#This Row],[B_]],SEARCH(" ",B_MSK[[#This Row],[B_]])))</f>
        <v xml:space="preserve">50 </v>
      </c>
      <c r="AS485" s="5" t="str">
        <f ca="1">IF(B_MSK[[#This Row],[B_]]="","",RIGHT(B_MSK[[#This Row],[B_]],LEN(B_MSK[[#This Row],[B_]])-SEARCH(" ",B_MSK[[#This Row],[B_]])))</f>
        <v>PCS</v>
      </c>
      <c r="AT485" s="5" t="str">
        <f ca="1">IF(B_MSK[[#This Row],[B_2]]="LSN",12,"")</f>
        <v/>
      </c>
      <c r="AU485" s="5" t="str">
        <f ca="1">IF(B_MSK[[#This Row],[C_1]]="","","PCS")</f>
        <v/>
      </c>
      <c r="AV485" s="5">
        <f ca="1">IF(B_MSK[[#This Row],[A_1]]="","",B_MSK[[#This Row],[A_1]]*IF(B_MSK[[#This Row],[B_1]]="",1,B_MSK[[#This Row],[B_1]])*IF(B_MSK[[#This Row],[C_1]]="",1,B_MSK[[#This Row],[C_1]]))</f>
        <v>2400</v>
      </c>
      <c r="AW485" s="5" t="str">
        <f ca="1">IF(B_MSK[[#This Row],[C_2]]="",IF(B_MSK[[#This Row],[B_2]]="",IF(B_MSK[[#This Row],[A_2]]="","",B_MSK[[#This Row],[A_2]]),B_MSK[[#This Row],[B_2]]),B_MSK[[#This Row],[C_2]])</f>
        <v>PCS</v>
      </c>
      <c r="AX485" s="2">
        <f ca="1">IF(ISNUMBER(B_MSK[[#This Row],[TANGGAL DATANG]]),B_MSK[[#This Row],[TANGGAL DATANG]],AX484)</f>
        <v>44944</v>
      </c>
      <c r="AY485" s="5" t="e">
        <f ca="1">IF(B_MSK[[#This Row],[DB_ROW]]="","",INDEX([3]!db[JENIS],B_MSK[[#This Row],[DB_ROW]]-1))</f>
        <v>#REF!</v>
      </c>
      <c r="AZ485" s="5">
        <f ca="1">IF(B_MSK[[#This Row],[A_1]]="","",B_MSK[[#This Row],[A_1]])*1</f>
        <v>48</v>
      </c>
      <c r="BA485" s="5" t="str">
        <f ca="1">IF(B_MSK[[#This Row],[//]]="","",INDEX(INDIRECT(DIR&amp;$2:$2),B_MSK[[#This Row],[//]]))</f>
        <v>ARTO MORO</v>
      </c>
      <c r="BB485" s="5" t="str">
        <f ca="1">CONCATENATE(B_MSK[[#This Row],[concat]],B_MSK[[#This Row],[HARGA_X]],B_MSK[[#This Row],[SAT]])</f>
        <v>keyringkr9jk460DRM</v>
      </c>
    </row>
    <row r="486" spans="1:54" x14ac:dyDescent="0.25">
      <c r="A486" s="6" t="s">
        <v>128</v>
      </c>
      <c r="B486" s="5" t="str">
        <f ca="1">IF(B_MSK[[#This Row],[N_ID]]="","",INDEX(INDIRECT(DIR&amp;$2:$2),MATCH(B_MSK[[#This Row],[N_ID]],INDIRECT(DIR&amp;"!NOTA[ID_P]"),0)))</f>
        <v/>
      </c>
      <c r="C486" s="5" t="str">
        <f ca="1">IF(B_MSK[[#This Row],[//]]="","",HYPERLINK("["&amp;SUBSTITUTE(DIR,"'","")&amp;"]NOTA!D"&amp;B_MSK[[#This Row],[//]]+2,"&gt;"))</f>
        <v>&gt;</v>
      </c>
      <c r="D486" s="5" t="str">
        <f ca="1">IF(B_MSK[[#This Row],[N_ID]]="","",COUNTIF(INDIRECT(DIR&amp;"!NOTA[ID_H]"),B_MSK[[#This Row],[ID NOTA]]))</f>
        <v/>
      </c>
      <c r="E48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483</v>
      </c>
      <c r="F4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6" s="7" t="str">
        <f ca="1">IF(B_MSK[[#This Row],[stt]]="ada",INDEX([2]!db[NB BM],B_MSK[DB_ROW]-1),"")</f>
        <v>P case JK PC-0618FZ-1A/D Fruitzy</v>
      </c>
      <c r="H486" s="7" t="str">
        <f ca="1">IF(B_MSK[[#This Row],[//]]="","",INDEX(INDIRECT(DIR&amp;$2:$2),B_MSK[[#This Row],[//]]))</f>
        <v>ATALI MAKMUR</v>
      </c>
      <c r="I486" s="27" t="str">
        <f ca="1">IF(B_MSK[[#This Row],[//]]="","",INDEX(INDIRECT(DB_PATH&amp;$2:$2),B_MSK[[#This Row],[DB_ROW]]-1))</f>
        <v>288 PCS</v>
      </c>
      <c r="J486" s="5">
        <f ca="1">IF(B_MSK[[#This Row],[//]]="","",IF(INDEX(INDIRECT(DIR&amp;$2:$2),B_MSK[[#This Row],[//]])="","",INDEX(INDIRECT(DIR&amp;$2:$2),B_MSK[[#This Row],[//]])))</f>
        <v>1</v>
      </c>
      <c r="K486" s="5">
        <f ca="1">IF(B_MSK[[#This Row],[//]]="","",IF(INDEX(INDIRECT(DIR&amp;$2:$2),B_MSK[[#This Row],[//]])="","",INDEX(INDIRECT(DIR&amp;$2:$2),B_MSK[[#This Row],[//]])))</f>
        <v>288</v>
      </c>
      <c r="L486" s="5" t="str">
        <f ca="1">IF(B_MSK[[#This Row],[//]]="","",IF(INDEX(INDIRECT(DIR&amp;$2:$2),B_MSK[[#This Row],[//]])="","",INDEX(INDIRECT(DIR&amp;$2:$2),B_MSK[[#This Row],[//]])))</f>
        <v>PCS</v>
      </c>
      <c r="M486" s="13">
        <f ca="1">IF(B_MSK[[#This Row],[//]]="","",INDEX(INDIRECT(DIR&amp;$2:$2),B_MSK[[#This Row],[//]]))</f>
        <v>4000</v>
      </c>
      <c r="N486" s="13">
        <f ca="1">IF(OR(B_MSK[[#This Row],[//]]="",),"",INDEX(INDIRECT(DIR&amp;$2:$2),B_MSK[[#This Row],[//]]))</f>
        <v>1152000</v>
      </c>
      <c r="O486" s="3">
        <f ca="1">IF(B_MSK[[#This Row],[//]]="","",IF(INDEX(INDIRECT(DIR&amp;$2:$2),B_MSK[[#This Row],[//]])=0,"",INDEX(INDIRECT(DIR&amp;$2:$2),B_MSK[[#This Row],[//]])))</f>
        <v>0.125</v>
      </c>
      <c r="P486" s="3">
        <f ca="1">IF(B_MSK[[#This Row],[//]]="","",IF(INDEX(INDIRECT(DIR&amp;$2:$2),B_MSK[[#This Row],[//]])=0,"",INDEX(INDIRECT(DIR&amp;$2:$2),B_MSK[[#This Row],[//]])))</f>
        <v>0.05</v>
      </c>
      <c r="Q486" s="12">
        <f ca="1">IF(B_MSK[[#This Row],[//]]="","",INDEX(INDIRECT(DIR&amp;$2:$2),B_MSK[[#This Row],[//]]))</f>
        <v>957600</v>
      </c>
      <c r="R4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6" s="37">
        <f ca="1">IF(B_MSK[[#This Row],[//]]="","",INDEX(INDIRECT(DIR&amp;$2:$2),B_MSK[[#This Row],[//]]))</f>
        <v>0</v>
      </c>
      <c r="U486" s="38">
        <f ca="1">IF(SUMIF(B_MSK[NAMA BARANG],B_MSK[[#This Row],[NAMA BARANG]],B_MSK[JMLH BRG])=0,"",SUMIF(B_MSK[NAMA BARANG],B_MSK[[#This Row],[NAMA BARANG]],B_MSK[C]))</f>
        <v>1</v>
      </c>
      <c r="V486" s="7" t="str">
        <f ca="1">IF(B_MSK[[#This Row],[//]]="","",INDEX(INDIRECT(DIR&amp;$2:$2),B_MSK[[#This Row],[//]]))</f>
        <v>PENCIL CASE PC-0618FZ-1 A/D (FRUITZY)</v>
      </c>
      <c r="W486" s="7" t="str">
        <f ca="1">LOWER(SUBSTITUTE(SUBSTITUTE(SUBSTITUTE(SUBSTITUTE(SUBSTITUTE(SUBSTITUTE(SUBSTITUTE(SUBSTITUTE(SUBSTITUTE(B_MSK[[#This Row],[N.B.nota]]," ",""),"-",""),"(",""),")",""),".",""),",",""),"/",""),"""",""),"+",""))</f>
        <v>pencilcasepc0618fz1adfruitzy</v>
      </c>
      <c r="X486" s="5" t="str">
        <f ca="1">IF(B_MSK[[#This Row],[N.B.nota]]="","",IF(MATCH(B_MSK[[#This Row],[concat]],[2]!db[NB NOTA_C],0)&gt;0,"ada",0))</f>
        <v>ada</v>
      </c>
      <c r="Y486" s="5" t="str">
        <f ca="1">IF(B_MSK[[#This Row],[N.B.nota]]="","",ADDRESS(ROW(B_MSK[QB]),COLUMN(B_MSK[QB]))&amp;":"&amp;ADDRESS(ROW(),COLUMN(B_MSK[QB])))</f>
        <v>$D$4:$D$486</v>
      </c>
      <c r="Z486" s="5">
        <f ca="1">IF(B_MSK[[#This Row],[concat]]="","",MATCH(B_MSK[[#This Row],[concat]],[2]!db[NB NOTA_C],0)+1)</f>
        <v>1740</v>
      </c>
      <c r="AA486" s="5" t="str">
        <f ca="1">IF(B_MSK[[#This Row],[//]]="","",HYPERLINK("[D:\kerja\BANK EXP\BARU\DB.XLSX]DB!e"&amp;B_MSK[[#This Row],[DB_ROW]],"&gt;"))</f>
        <v>&gt;</v>
      </c>
      <c r="AB486" s="30" t="str">
        <f ca="1">MID(B_MSK[[#This Row],[/ STN_1]],FIND(" ",B_MSK[[#This Row],[/ STN_1]])+1,LEN(B_MSK[[#This Row],[/ STN_1]]))</f>
        <v>PCS</v>
      </c>
      <c r="AC486" s="11">
        <f ca="1">IF(B_MSK[[#This Row],[//]]="","",IF(B_MSK[[#This Row],[ JUMLAH ]]="","",IF(B_MSK[[#This Row],[C]]="",B_MSK[[#This Row],[HARGA CTN]]/B_MSK[[#This Row],[JMLH BRG]],B_MSK[[#This Row],[HARGA CTN]]/B_MSK[[#This Row],[A_1]])))</f>
        <v>4000</v>
      </c>
      <c r="AD4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6" s="15" t="str">
        <f ca="1">IF(B_MSK[[#This Row],[HARGA_2]]="","",IF(MID(B_MSK[[#This Row],[/ STN_2]],FIND(" ",B_MSK[[#This Row],[/ STN_2]])+1,LEN(B_MSK[[#This Row],[/ STN_2]]))="LSN",B_MSK[[#This Row],[HARGA_2]]/12,""))</f>
        <v/>
      </c>
      <c r="AH486" s="7" t="str">
        <f ca="1">IF(B_MSK[[#This Row],[HARGA_3]]="","","/ "&amp;"PCS")</f>
        <v/>
      </c>
      <c r="AI486" s="15">
        <f ca="1">IF(B_MSK[[#This Row],[HARGA_3]]="",IF(B_MSK[[#This Row],[HARGA_2]]="",IF(B_MSK[[#This Row],[HARGA_1]]="","",B_MSK[[#This Row],[HARGA_1]]),B_MSK[[#This Row],[HARGA_2]]),B_MSK[[#This Row],[HARGA_3]])</f>
        <v>4000</v>
      </c>
      <c r="AJ48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6" s="5" t="str">
        <f ca="1">IF(B_MSK[[#This Row],[//]]="","",SUBSTITUTE(SUBSTITUTE(SUBSTITUTE(B_MSK[[#This Row],[QTY/ CTN]]," ","_",2),"(",""),")","")&amp;"_")</f>
        <v>288 PCS_</v>
      </c>
      <c r="AL486" s="5">
        <f ca="1">IF(B_MSK[[#This Row],[A_B]]="","",SEARCH("_",B_MSK[[#This Row],[A_B]]))</f>
        <v>8</v>
      </c>
      <c r="AM486" s="5">
        <f ca="1">IF(B_MSK[[#This Row],[A_B]]="","",LEN(B_MSK[[#This Row],[A_B]]))</f>
        <v>8</v>
      </c>
      <c r="AN486" s="5" t="str">
        <f ca="1">IF(B_MSK[[#This Row],[A_B]]="","",LEFT(B_MSK[[#This Row],[QTY/ CTN]],B_MSK[[#This Row],[A_B_1]]))</f>
        <v>288 PCS</v>
      </c>
      <c r="AO486" s="5" t="str">
        <f ca="1">IF(B_MSK[[#This Row],[A_B]]="","",LEFT(B_MSK[[#This Row],[A_]],SEARCH(" ",B_MSK[[#This Row],[A_]])-1))</f>
        <v>288</v>
      </c>
      <c r="AP486" s="5" t="str">
        <f ca="1">IF(B_MSK[[#This Row],[A_B]]="","",RIGHT(B_MSK[[#This Row],[A_]],LEN(B_MSK[[#This Row],[A_]])-SEARCH(" ",B_MSK[[#This Row],[A_]])))</f>
        <v>PCS</v>
      </c>
      <c r="AQ4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6" s="5" t="str">
        <f ca="1">IF(B_MSK[[#This Row],[B_]]="","",LEFT(B_MSK[[#This Row],[B_]],SEARCH(" ",B_MSK[[#This Row],[B_]])))</f>
        <v/>
      </c>
      <c r="AS486" s="5" t="str">
        <f ca="1">IF(B_MSK[[#This Row],[B_]]="","",RIGHT(B_MSK[[#This Row],[B_]],LEN(B_MSK[[#This Row],[B_]])-SEARCH(" ",B_MSK[[#This Row],[B_]])))</f>
        <v/>
      </c>
      <c r="AT486" s="5" t="str">
        <f ca="1">IF(B_MSK[[#This Row],[B_2]]="LSN",12,"")</f>
        <v/>
      </c>
      <c r="AU486" s="5" t="str">
        <f ca="1">IF(B_MSK[[#This Row],[C_1]]="","","PCS")</f>
        <v/>
      </c>
      <c r="AV486" s="5">
        <f ca="1">IF(B_MSK[[#This Row],[A_1]]="","",B_MSK[[#This Row],[A_1]]*IF(B_MSK[[#This Row],[B_1]]="",1,B_MSK[[#This Row],[B_1]])*IF(B_MSK[[#This Row],[C_1]]="",1,B_MSK[[#This Row],[C_1]]))</f>
        <v>288</v>
      </c>
      <c r="AW486" s="5" t="str">
        <f ca="1">IF(B_MSK[[#This Row],[C_2]]="",IF(B_MSK[[#This Row],[B_2]]="",IF(B_MSK[[#This Row],[A_2]]="","",B_MSK[[#This Row],[A_2]]),B_MSK[[#This Row],[B_2]]),B_MSK[[#This Row],[C_2]])</f>
        <v>PCS</v>
      </c>
      <c r="AX486" s="2">
        <f ca="1">IF(ISNUMBER(B_MSK[[#This Row],[TANGGAL DATANG]]),B_MSK[[#This Row],[TANGGAL DATANG]],AX485)</f>
        <v>44944</v>
      </c>
      <c r="AY486" s="5" t="e">
        <f ca="1">IF(B_MSK[[#This Row],[DB_ROW]]="","",INDEX([3]!db[JENIS],B_MSK[[#This Row],[DB_ROW]]-1))</f>
        <v>#REF!</v>
      </c>
      <c r="AZ486" s="5">
        <f ca="1">IF(B_MSK[[#This Row],[A_1]]="","",B_MSK[[#This Row],[A_1]])*1</f>
        <v>288</v>
      </c>
      <c r="BA486" s="5" t="str">
        <f ca="1">IF(B_MSK[[#This Row],[//]]="","",INDEX(INDIRECT(DIR&amp;$2:$2),B_MSK[[#This Row],[//]]))</f>
        <v>ARTO MORO</v>
      </c>
      <c r="BB486" s="5" t="str">
        <f ca="1">CONCATENATE(B_MSK[[#This Row],[concat]],B_MSK[[#This Row],[HARGA_X]],B_MSK[[#This Row],[SAT]])</f>
        <v>pencilcasepc0618fz1adfruitzy4000PCS</v>
      </c>
    </row>
    <row r="487" spans="1:54" x14ac:dyDescent="0.25">
      <c r="A487" s="6" t="s">
        <v>128</v>
      </c>
      <c r="B487" s="5" t="str">
        <f ca="1">IF(B_MSK[[#This Row],[N_ID]]="","",INDEX(INDIRECT(DIR&amp;$2:$2),MATCH(B_MSK[[#This Row],[N_ID]],INDIRECT(DIR&amp;"!NOTA[ID_P]"),0)))</f>
        <v/>
      </c>
      <c r="C487" s="5" t="str">
        <f ca="1">IF(B_MSK[[#This Row],[//]]="","",HYPERLINK("["&amp;SUBSTITUTE(DIR,"'","")&amp;"]NOTA!D"&amp;B_MSK[[#This Row],[//]]+2,"&gt;"))</f>
        <v>&gt;</v>
      </c>
      <c r="D487" s="5" t="str">
        <f ca="1">IF(B_MSK[[#This Row],[N_ID]]="","",COUNTIF(INDIRECT(DIR&amp;"!NOTA[ID_H]"),B_MSK[[#This Row],[ID NOTA]]))</f>
        <v/>
      </c>
      <c r="E48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484</v>
      </c>
      <c r="F4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7" s="7" t="str">
        <f ca="1">IF(B_MSK[[#This Row],[stt]]="ada",INDEX([2]!db[NB BM],B_MSK[DB_ROW]-1),"")</f>
        <v>Pencil lead JK PL-11</v>
      </c>
      <c r="H487" s="7" t="str">
        <f ca="1">IF(B_MSK[[#This Row],[//]]="","",INDEX(INDIRECT(DIR&amp;$2:$2),B_MSK[[#This Row],[//]]))</f>
        <v>ATALI MAKMUR</v>
      </c>
      <c r="I487" s="27" t="str">
        <f ca="1">IF(B_MSK[[#This Row],[//]]="","",INDEX(INDIRECT(DB_PATH&amp;$2:$2),B_MSK[[#This Row],[DB_ROW]]-1))</f>
        <v>12 BOX (72 PCS)</v>
      </c>
      <c r="J487" s="5">
        <f ca="1">IF(B_MSK[[#This Row],[//]]="","",IF(INDEX(INDIRECT(DIR&amp;$2:$2),B_MSK[[#This Row],[//]])="","",INDEX(INDIRECT(DIR&amp;$2:$2),B_MSK[[#This Row],[//]])))</f>
        <v>1</v>
      </c>
      <c r="K487" s="5">
        <f ca="1">IF(B_MSK[[#This Row],[//]]="","",IF(INDEX(INDIRECT(DIR&amp;$2:$2),B_MSK[[#This Row],[//]])="","",INDEX(INDIRECT(DIR&amp;$2:$2),B_MSK[[#This Row],[//]])))</f>
        <v>72</v>
      </c>
      <c r="L487" s="5" t="str">
        <f ca="1">IF(B_MSK[[#This Row],[//]]="","",IF(INDEX(INDIRECT(DIR&amp;$2:$2),B_MSK[[#This Row],[//]])="","",INDEX(INDIRECT(DIR&amp;$2:$2),B_MSK[[#This Row],[//]])))</f>
        <v>DZ</v>
      </c>
      <c r="M487" s="13">
        <f ca="1">IF(B_MSK[[#This Row],[//]]="","",INDEX(INDIRECT(DIR&amp;$2:$2),B_MSK[[#This Row],[//]]))</f>
        <v>37200</v>
      </c>
      <c r="N487" s="13">
        <f ca="1">IF(OR(B_MSK[[#This Row],[//]]="",),"",INDEX(INDIRECT(DIR&amp;$2:$2),B_MSK[[#This Row],[//]]))</f>
        <v>2678400</v>
      </c>
      <c r="O487" s="3">
        <f ca="1">IF(B_MSK[[#This Row],[//]]="","",IF(INDEX(INDIRECT(DIR&amp;$2:$2),B_MSK[[#This Row],[//]])=0,"",INDEX(INDIRECT(DIR&amp;$2:$2),B_MSK[[#This Row],[//]])))</f>
        <v>0.125</v>
      </c>
      <c r="P487" s="3">
        <f ca="1">IF(B_MSK[[#This Row],[//]]="","",IF(INDEX(INDIRECT(DIR&amp;$2:$2),B_MSK[[#This Row],[//]])=0,"",INDEX(INDIRECT(DIR&amp;$2:$2),B_MSK[[#This Row],[//]])))</f>
        <v>0.05</v>
      </c>
      <c r="Q487" s="12">
        <f ca="1">IF(B_MSK[[#This Row],[//]]="","",INDEX(INDIRECT(DIR&amp;$2:$2),B_MSK[[#This Row],[//]]))</f>
        <v>2226420</v>
      </c>
      <c r="R4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7" s="37">
        <f ca="1">IF(B_MSK[[#This Row],[//]]="","",INDEX(INDIRECT(DIR&amp;$2:$2),B_MSK[[#This Row],[//]]))</f>
        <v>0</v>
      </c>
      <c r="U487" s="38">
        <f ca="1">IF(SUMIF(B_MSK[NAMA BARANG],B_MSK[[#This Row],[NAMA BARANG]],B_MSK[JMLH BRG])=0,"",SUMIF(B_MSK[NAMA BARANG],B_MSK[[#This Row],[NAMA BARANG]],B_MSK[C]))</f>
        <v>9</v>
      </c>
      <c r="V487" s="7" t="str">
        <f ca="1">IF(B_MSK[[#This Row],[//]]="","",INDEX(INDIRECT(DIR&amp;$2:$2),B_MSK[[#This Row],[//]]))</f>
        <v>PENCIL LEAD PL-11 (2.0) JK</v>
      </c>
      <c r="W487" s="7" t="str">
        <f ca="1">LOWER(SUBSTITUTE(SUBSTITUTE(SUBSTITUTE(SUBSTITUTE(SUBSTITUTE(SUBSTITUTE(SUBSTITUTE(SUBSTITUTE(SUBSTITUTE(B_MSK[[#This Row],[N.B.nota]]," ",""),"-",""),"(",""),")",""),".",""),",",""),"/",""),"""",""),"+",""))</f>
        <v>pencilleadpl1120jk</v>
      </c>
      <c r="X487" s="5" t="str">
        <f ca="1">IF(B_MSK[[#This Row],[N.B.nota]]="","",IF(MATCH(B_MSK[[#This Row],[concat]],[2]!db[NB NOTA_C],0)&gt;0,"ada",0))</f>
        <v>ada</v>
      </c>
      <c r="Y487" s="5" t="str">
        <f ca="1">IF(B_MSK[[#This Row],[N.B.nota]]="","",ADDRESS(ROW(B_MSK[QB]),COLUMN(B_MSK[QB]))&amp;":"&amp;ADDRESS(ROW(),COLUMN(B_MSK[QB])))</f>
        <v>$D$4:$D$487</v>
      </c>
      <c r="Z487" s="5">
        <f ca="1">IF(B_MSK[[#This Row],[concat]]="","",MATCH(B_MSK[[#This Row],[concat]],[2]!db[NB NOTA_C],0)+1)</f>
        <v>1762</v>
      </c>
      <c r="AA487" s="5" t="str">
        <f ca="1">IF(B_MSK[[#This Row],[//]]="","",HYPERLINK("[D:\kerja\BANK EXP\BARU\DB.XLSX]DB!e"&amp;B_MSK[[#This Row],[DB_ROW]],"&gt;"))</f>
        <v>&gt;</v>
      </c>
      <c r="AB487" s="30" t="str">
        <f ca="1">MID(B_MSK[[#This Row],[/ STN_1]],FIND(" ",B_MSK[[#This Row],[/ STN_1]])+1,LEN(B_MSK[[#This Row],[/ STN_1]]))</f>
        <v xml:space="preserve">BOX </v>
      </c>
      <c r="AC487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4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8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3100</v>
      </c>
      <c r="AF48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7" s="15" t="str">
        <f ca="1">IF(B_MSK[[#This Row],[HARGA_2]]="","",IF(MID(B_MSK[[#This Row],[/ STN_2]],FIND(" ",B_MSK[[#This Row],[/ STN_2]])+1,LEN(B_MSK[[#This Row],[/ STN_2]]))="LSN",B_MSK[[#This Row],[HARGA_2]]/12,""))</f>
        <v/>
      </c>
      <c r="AH487" s="7" t="str">
        <f ca="1">IF(B_MSK[[#This Row],[HARGA_3]]="","","/ "&amp;"PCS")</f>
        <v/>
      </c>
      <c r="AI487" s="15">
        <f ca="1">IF(B_MSK[[#This Row],[HARGA_3]]="",IF(B_MSK[[#This Row],[HARGA_2]]="",IF(B_MSK[[#This Row],[HARGA_1]]="","",B_MSK[[#This Row],[HARGA_1]]),B_MSK[[#This Row],[HARGA_2]]),B_MSK[[#This Row],[HARGA_3]])</f>
        <v>3100</v>
      </c>
      <c r="AJ48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7" s="5" t="str">
        <f ca="1">IF(B_MSK[[#This Row],[//]]="","",SUBSTITUTE(SUBSTITUTE(SUBSTITUTE(B_MSK[[#This Row],[QTY/ CTN]]," ","_",2),"(",""),")","")&amp;"_")</f>
        <v>12 BOX_72 PCS_</v>
      </c>
      <c r="AL487" s="5">
        <f ca="1">IF(B_MSK[[#This Row],[A_B]]="","",SEARCH("_",B_MSK[[#This Row],[A_B]]))</f>
        <v>7</v>
      </c>
      <c r="AM487" s="5">
        <f ca="1">IF(B_MSK[[#This Row],[A_B]]="","",LEN(B_MSK[[#This Row],[A_B]]))</f>
        <v>14</v>
      </c>
      <c r="AN487" s="5" t="str">
        <f ca="1">IF(B_MSK[[#This Row],[A_B]]="","",LEFT(B_MSK[[#This Row],[QTY/ CTN]],B_MSK[[#This Row],[A_B_1]]))</f>
        <v xml:space="preserve">12 BOX </v>
      </c>
      <c r="AO487" s="5" t="str">
        <f ca="1">IF(B_MSK[[#This Row],[A_B]]="","",LEFT(B_MSK[[#This Row],[A_]],SEARCH(" ",B_MSK[[#This Row],[A_]])-1))</f>
        <v>12</v>
      </c>
      <c r="AP487" s="5" t="str">
        <f ca="1">IF(B_MSK[[#This Row],[A_B]]="","",RIGHT(B_MSK[[#This Row],[A_]],LEN(B_MSK[[#This Row],[A_]])-SEARCH(" ",B_MSK[[#This Row],[A_]])))</f>
        <v xml:space="preserve">BOX </v>
      </c>
      <c r="AQ4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72 PCS</v>
      </c>
      <c r="AR487" s="5" t="str">
        <f ca="1">IF(B_MSK[[#This Row],[B_]]="","",LEFT(B_MSK[[#This Row],[B_]],SEARCH(" ",B_MSK[[#This Row],[B_]])))</f>
        <v xml:space="preserve">72 </v>
      </c>
      <c r="AS487" s="5" t="str">
        <f ca="1">IF(B_MSK[[#This Row],[B_]]="","",RIGHT(B_MSK[[#This Row],[B_]],LEN(B_MSK[[#This Row],[B_]])-SEARCH(" ",B_MSK[[#This Row],[B_]])))</f>
        <v>PCS</v>
      </c>
      <c r="AT487" s="5" t="str">
        <f ca="1">IF(B_MSK[[#This Row],[B_2]]="LSN",12,"")</f>
        <v/>
      </c>
      <c r="AU487" s="5" t="str">
        <f ca="1">IF(B_MSK[[#This Row],[C_1]]="","","PCS")</f>
        <v/>
      </c>
      <c r="AV487" s="5">
        <f ca="1">IF(B_MSK[[#This Row],[A_1]]="","",B_MSK[[#This Row],[A_1]]*IF(B_MSK[[#This Row],[B_1]]="",1,B_MSK[[#This Row],[B_1]])*IF(B_MSK[[#This Row],[C_1]]="",1,B_MSK[[#This Row],[C_1]]))</f>
        <v>864</v>
      </c>
      <c r="AW487" s="5" t="str">
        <f ca="1">IF(B_MSK[[#This Row],[C_2]]="",IF(B_MSK[[#This Row],[B_2]]="",IF(B_MSK[[#This Row],[A_2]]="","",B_MSK[[#This Row],[A_2]]),B_MSK[[#This Row],[B_2]]),B_MSK[[#This Row],[C_2]])</f>
        <v>PCS</v>
      </c>
      <c r="AX487" s="2">
        <f ca="1">IF(ISNUMBER(B_MSK[[#This Row],[TANGGAL DATANG]]),B_MSK[[#This Row],[TANGGAL DATANG]],AX486)</f>
        <v>44944</v>
      </c>
      <c r="AY487" s="5" t="e">
        <f ca="1">IF(B_MSK[[#This Row],[DB_ROW]]="","",INDEX([3]!db[JENIS],B_MSK[[#This Row],[DB_ROW]]-1))</f>
        <v>#REF!</v>
      </c>
      <c r="AZ487" s="5">
        <f ca="1">IF(B_MSK[[#This Row],[A_1]]="","",B_MSK[[#This Row],[A_1]])*1</f>
        <v>12</v>
      </c>
      <c r="BA487" s="5" t="str">
        <f ca="1">IF(B_MSK[[#This Row],[//]]="","",INDEX(INDIRECT(DIR&amp;$2:$2),B_MSK[[#This Row],[//]]))</f>
        <v>ARTO MORO</v>
      </c>
      <c r="BB487" s="5" t="str">
        <f ca="1">CONCATENATE(B_MSK[[#This Row],[concat]],B_MSK[[#This Row],[HARGA_X]],B_MSK[[#This Row],[SAT]])</f>
        <v>pencilleadpl1120jk3100DZ</v>
      </c>
    </row>
    <row r="488" spans="1:54" x14ac:dyDescent="0.25">
      <c r="A488" s="6" t="s">
        <v>128</v>
      </c>
      <c r="B488" s="5" t="str">
        <f ca="1">IF(B_MSK[[#This Row],[N_ID]]="","",INDEX(INDIRECT(DIR&amp;$2:$2),MATCH(B_MSK[[#This Row],[N_ID]],INDIRECT(DIR&amp;"!NOTA[ID_P]"),0)))</f>
        <v/>
      </c>
      <c r="C488" s="5" t="str">
        <f ca="1">IF(B_MSK[[#This Row],[//]]="","",HYPERLINK("["&amp;SUBSTITUTE(DIR,"'","")&amp;"]NOTA!D"&amp;B_MSK[[#This Row],[//]]+2,"&gt;"))</f>
        <v>&gt;</v>
      </c>
      <c r="D488" s="5" t="str">
        <f ca="1">IF(B_MSK[[#This Row],[N_ID]]="","",COUNTIF(INDIRECT(DIR&amp;"!NOTA[ID_H]"),B_MSK[[#This Row],[ID NOTA]]))</f>
        <v/>
      </c>
      <c r="E4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485</v>
      </c>
      <c r="F4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8" s="7" t="str">
        <f ca="1">IF(B_MSK[[#This Row],[stt]]="ada",INDEX([2]!db[NB BM],B_MSK[DB_ROW]-1),"")</f>
        <v>Gunting JK SC-12</v>
      </c>
      <c r="H488" s="7" t="str">
        <f ca="1">IF(B_MSK[[#This Row],[//]]="","",INDEX(INDIRECT(DIR&amp;$2:$2),B_MSK[[#This Row],[//]]))</f>
        <v>ATALI MAKMUR</v>
      </c>
      <c r="I488" s="27" t="str">
        <f ca="1">IF(B_MSK[[#This Row],[//]]="","",INDEX(INDIRECT(DB_PATH&amp;$2:$2),B_MSK[[#This Row],[DB_ROW]]-1))</f>
        <v>12 LSN</v>
      </c>
      <c r="J488" s="5">
        <f ca="1">IF(B_MSK[[#This Row],[//]]="","",IF(INDEX(INDIRECT(DIR&amp;$2:$2),B_MSK[[#This Row],[//]])="","",INDEX(INDIRECT(DIR&amp;$2:$2),B_MSK[[#This Row],[//]])))</f>
        <v>1</v>
      </c>
      <c r="K488" s="5">
        <f ca="1">IF(B_MSK[[#This Row],[//]]="","",IF(INDEX(INDIRECT(DIR&amp;$2:$2),B_MSK[[#This Row],[//]])="","",INDEX(INDIRECT(DIR&amp;$2:$2),B_MSK[[#This Row],[//]])))</f>
        <v>144</v>
      </c>
      <c r="L488" s="5" t="str">
        <f ca="1">IF(B_MSK[[#This Row],[//]]="","",IF(INDEX(INDIRECT(DIR&amp;$2:$2),B_MSK[[#This Row],[//]])="","",INDEX(INDIRECT(DIR&amp;$2:$2),B_MSK[[#This Row],[//]])))</f>
        <v>PCS</v>
      </c>
      <c r="M488" s="13">
        <f ca="1">IF(B_MSK[[#This Row],[//]]="","",INDEX(INDIRECT(DIR&amp;$2:$2),B_MSK[[#This Row],[//]]))</f>
        <v>7200</v>
      </c>
      <c r="N488" s="13">
        <f ca="1">IF(OR(B_MSK[[#This Row],[//]]="",),"",INDEX(INDIRECT(DIR&amp;$2:$2),B_MSK[[#This Row],[//]]))</f>
        <v>1036800</v>
      </c>
      <c r="O488" s="3">
        <f ca="1">IF(B_MSK[[#This Row],[//]]="","",IF(INDEX(INDIRECT(DIR&amp;$2:$2),B_MSK[[#This Row],[//]])=0,"",INDEX(INDIRECT(DIR&amp;$2:$2),B_MSK[[#This Row],[//]])))</f>
        <v>0.125</v>
      </c>
      <c r="P488" s="3">
        <f ca="1">IF(B_MSK[[#This Row],[//]]="","",IF(INDEX(INDIRECT(DIR&amp;$2:$2),B_MSK[[#This Row],[//]])=0,"",INDEX(INDIRECT(DIR&amp;$2:$2),B_MSK[[#This Row],[//]])))</f>
        <v>0.05</v>
      </c>
      <c r="Q488" s="12">
        <f ca="1">IF(B_MSK[[#This Row],[//]]="","",INDEX(INDIRECT(DIR&amp;$2:$2),B_MSK[[#This Row],[//]]))</f>
        <v>861840</v>
      </c>
      <c r="R4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8" s="37">
        <f ca="1">IF(B_MSK[[#This Row],[//]]="","",INDEX(INDIRECT(DIR&amp;$2:$2),B_MSK[[#This Row],[//]]))</f>
        <v>0</v>
      </c>
      <c r="U488" s="38">
        <f ca="1">IF(SUMIF(B_MSK[NAMA BARANG],B_MSK[[#This Row],[NAMA BARANG]],B_MSK[JMLH BRG])=0,"",SUMIF(B_MSK[NAMA BARANG],B_MSK[[#This Row],[NAMA BARANG]],B_MSK[C]))</f>
        <v>1</v>
      </c>
      <c r="V488" s="7" t="str">
        <f ca="1">IF(B_MSK[[#This Row],[//]]="","",INDEX(INDIRECT(DIR&amp;$2:$2),B_MSK[[#This Row],[//]]))</f>
        <v>SCISSOR SC-12 JK</v>
      </c>
      <c r="W488" s="7" t="str">
        <f ca="1">LOWER(SUBSTITUTE(SUBSTITUTE(SUBSTITUTE(SUBSTITUTE(SUBSTITUTE(SUBSTITUTE(SUBSTITUTE(SUBSTITUTE(SUBSTITUTE(B_MSK[[#This Row],[N.B.nota]]," ",""),"-",""),"(",""),")",""),".",""),",",""),"/",""),"""",""),"+",""))</f>
        <v>scissorsc12jk</v>
      </c>
      <c r="X488" s="5" t="str">
        <f ca="1">IF(B_MSK[[#This Row],[N.B.nota]]="","",IF(MATCH(B_MSK[[#This Row],[concat]],[2]!db[NB NOTA_C],0)&gt;0,"ada",0))</f>
        <v>ada</v>
      </c>
      <c r="Y488" s="5" t="str">
        <f ca="1">IF(B_MSK[[#This Row],[N.B.nota]]="","",ADDRESS(ROW(B_MSK[QB]),COLUMN(B_MSK[QB]))&amp;":"&amp;ADDRESS(ROW(),COLUMN(B_MSK[QB])))</f>
        <v>$D$4:$D$488</v>
      </c>
      <c r="Z488" s="5">
        <f ca="1">IF(B_MSK[[#This Row],[concat]]="","",MATCH(B_MSK[[#This Row],[concat]],[2]!db[NB NOTA_C],0)+1)</f>
        <v>1917</v>
      </c>
      <c r="AA488" s="5" t="str">
        <f ca="1">IF(B_MSK[[#This Row],[//]]="","",HYPERLINK("[D:\kerja\BANK EXP\BARU\DB.XLSX]DB!e"&amp;B_MSK[[#This Row],[DB_ROW]],"&gt;"))</f>
        <v>&gt;</v>
      </c>
      <c r="AB488" s="30" t="str">
        <f ca="1">MID(B_MSK[[#This Row],[/ STN_1]],FIND(" ",B_MSK[[#This Row],[/ STN_1]])+1,LEN(B_MSK[[#This Row],[/ STN_1]]))</f>
        <v>LSN</v>
      </c>
      <c r="AC488" s="11">
        <f ca="1">IF(B_MSK[[#This Row],[//]]="","",IF(B_MSK[[#This Row],[ JUMLAH ]]="","",IF(B_MSK[[#This Row],[C]]="",B_MSK[[#This Row],[HARGA CTN]]/B_MSK[[#This Row],[JMLH BRG]],B_MSK[[#This Row],[HARGA CTN]]/B_MSK[[#This Row],[A_1]])))</f>
        <v>86400</v>
      </c>
      <c r="AD4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8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7200</v>
      </c>
      <c r="AF48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8" s="15" t="str">
        <f ca="1">IF(B_MSK[[#This Row],[HARGA_2]]="","",IF(MID(B_MSK[[#This Row],[/ STN_2]],FIND(" ",B_MSK[[#This Row],[/ STN_2]])+1,LEN(B_MSK[[#This Row],[/ STN_2]]))="LSN",B_MSK[[#This Row],[HARGA_2]]/12,""))</f>
        <v/>
      </c>
      <c r="AH488" s="7" t="str">
        <f ca="1">IF(B_MSK[[#This Row],[HARGA_3]]="","","/ "&amp;"PCS")</f>
        <v/>
      </c>
      <c r="AI488" s="15">
        <f ca="1">IF(B_MSK[[#This Row],[HARGA_3]]="",IF(B_MSK[[#This Row],[HARGA_2]]="",IF(B_MSK[[#This Row],[HARGA_1]]="","",B_MSK[[#This Row],[HARGA_1]]),B_MSK[[#This Row],[HARGA_2]]),B_MSK[[#This Row],[HARGA_3]])</f>
        <v>7200</v>
      </c>
      <c r="AJ48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8" s="5" t="str">
        <f ca="1">IF(B_MSK[[#This Row],[//]]="","",SUBSTITUTE(SUBSTITUTE(SUBSTITUTE(B_MSK[[#This Row],[QTY/ CTN]]," ","_",2),"(",""),")","")&amp;"_")</f>
        <v>12 LSN_</v>
      </c>
      <c r="AL488" s="5">
        <f ca="1">IF(B_MSK[[#This Row],[A_B]]="","",SEARCH("_",B_MSK[[#This Row],[A_B]]))</f>
        <v>7</v>
      </c>
      <c r="AM488" s="5">
        <f ca="1">IF(B_MSK[[#This Row],[A_B]]="","",LEN(B_MSK[[#This Row],[A_B]]))</f>
        <v>7</v>
      </c>
      <c r="AN488" s="5" t="str">
        <f ca="1">IF(B_MSK[[#This Row],[A_B]]="","",LEFT(B_MSK[[#This Row],[QTY/ CTN]],B_MSK[[#This Row],[A_B_1]]))</f>
        <v>12 LSN</v>
      </c>
      <c r="AO488" s="5" t="str">
        <f ca="1">IF(B_MSK[[#This Row],[A_B]]="","",LEFT(B_MSK[[#This Row],[A_]],SEARCH(" ",B_MSK[[#This Row],[A_]])-1))</f>
        <v>12</v>
      </c>
      <c r="AP488" s="5" t="str">
        <f ca="1">IF(B_MSK[[#This Row],[A_B]]="","",RIGHT(B_MSK[[#This Row],[A_]],LEN(B_MSK[[#This Row],[A_]])-SEARCH(" ",B_MSK[[#This Row],[A_]])))</f>
        <v>LSN</v>
      </c>
      <c r="AQ4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88" s="5" t="str">
        <f ca="1">IF(B_MSK[[#This Row],[B_]]="","",LEFT(B_MSK[[#This Row],[B_]],SEARCH(" ",B_MSK[[#This Row],[B_]])))</f>
        <v xml:space="preserve">12 </v>
      </c>
      <c r="AS488" s="5" t="str">
        <f ca="1">IF(B_MSK[[#This Row],[B_]]="","",RIGHT(B_MSK[[#This Row],[B_]],LEN(B_MSK[[#This Row],[B_]])-SEARCH(" ",B_MSK[[#This Row],[B_]])))</f>
        <v>PCS</v>
      </c>
      <c r="AT488" s="5" t="str">
        <f ca="1">IF(B_MSK[[#This Row],[B_2]]="LSN",12,"")</f>
        <v/>
      </c>
      <c r="AU488" s="5" t="str">
        <f ca="1">IF(B_MSK[[#This Row],[C_1]]="","","PCS")</f>
        <v/>
      </c>
      <c r="AV488" s="5">
        <f ca="1">IF(B_MSK[[#This Row],[A_1]]="","",B_MSK[[#This Row],[A_1]]*IF(B_MSK[[#This Row],[B_1]]="",1,B_MSK[[#This Row],[B_1]])*IF(B_MSK[[#This Row],[C_1]]="",1,B_MSK[[#This Row],[C_1]]))</f>
        <v>144</v>
      </c>
      <c r="AW488" s="5" t="str">
        <f ca="1">IF(B_MSK[[#This Row],[C_2]]="",IF(B_MSK[[#This Row],[B_2]]="",IF(B_MSK[[#This Row],[A_2]]="","",B_MSK[[#This Row],[A_2]]),B_MSK[[#This Row],[B_2]]),B_MSK[[#This Row],[C_2]])</f>
        <v>PCS</v>
      </c>
      <c r="AX488" s="2">
        <f ca="1">IF(ISNUMBER(B_MSK[[#This Row],[TANGGAL DATANG]]),B_MSK[[#This Row],[TANGGAL DATANG]],AX487)</f>
        <v>44944</v>
      </c>
      <c r="AY488" s="5" t="e">
        <f ca="1">IF(B_MSK[[#This Row],[DB_ROW]]="","",INDEX([3]!db[JENIS],B_MSK[[#This Row],[DB_ROW]]-1))</f>
        <v>#REF!</v>
      </c>
      <c r="AZ488" s="5">
        <f ca="1">IF(B_MSK[[#This Row],[A_1]]="","",B_MSK[[#This Row],[A_1]])*1</f>
        <v>12</v>
      </c>
      <c r="BA488" s="5" t="str">
        <f ca="1">IF(B_MSK[[#This Row],[//]]="","",INDEX(INDIRECT(DIR&amp;$2:$2),B_MSK[[#This Row],[//]]))</f>
        <v>ARTO MORO</v>
      </c>
      <c r="BB488" s="5" t="str">
        <f ca="1">CONCATENATE(B_MSK[[#This Row],[concat]],B_MSK[[#This Row],[HARGA_X]],B_MSK[[#This Row],[SAT]])</f>
        <v>scissorsc12jk7200PCS</v>
      </c>
    </row>
    <row r="489" spans="1:54" x14ac:dyDescent="0.25">
      <c r="A489" s="6" t="s">
        <v>128</v>
      </c>
      <c r="B489" s="5" t="str">
        <f ca="1">IF(B_MSK[[#This Row],[N_ID]]="","",INDEX(INDIRECT(DIR&amp;$2:$2),MATCH(B_MSK[[#This Row],[N_ID]],INDIRECT(DIR&amp;"!NOTA[ID_P]"),0)))</f>
        <v/>
      </c>
      <c r="C489" s="5" t="str">
        <f ca="1">IF(B_MSK[[#This Row],[//]]="","",HYPERLINK("["&amp;SUBSTITUTE(DIR,"'","")&amp;"]NOTA!D"&amp;B_MSK[[#This Row],[//]]+2,"&gt;"))</f>
        <v>&gt;</v>
      </c>
      <c r="D489" s="5" t="str">
        <f ca="1">IF(B_MSK[[#This Row],[N_ID]]="","",COUNTIF(INDIRECT(DIR&amp;"!NOTA[ID_H]"),B_MSK[[#This Row],[ID NOTA]]))</f>
        <v/>
      </c>
      <c r="E48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486</v>
      </c>
      <c r="F4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9" s="7" t="str">
        <f ca="1">IF(B_MSK[[#This Row],[stt]]="ada",INDEX([2]!db[NB BM],B_MSK[DB_ROW]-1),"")</f>
        <v>s</v>
      </c>
      <c r="H489" s="7" t="str">
        <f ca="1">IF(B_MSK[[#This Row],[//]]="","",INDEX(INDIRECT(DIR&amp;$2:$2),B_MSK[[#This Row],[//]]))</f>
        <v>ATALI MAKMUR</v>
      </c>
      <c r="I489" s="27" t="str">
        <f ca="1">IF(B_MSK[[#This Row],[//]]="","",INDEX(INDIRECT(DB_PATH&amp;$2:$2),B_MSK[[#This Row],[DB_ROW]]-1))</f>
        <v>60 LSN</v>
      </c>
      <c r="J489" s="5">
        <f ca="1">IF(B_MSK[[#This Row],[//]]="","",IF(INDEX(INDIRECT(DIR&amp;$2:$2),B_MSK[[#This Row],[//]])="","",INDEX(INDIRECT(DIR&amp;$2:$2),B_MSK[[#This Row],[//]])))</f>
        <v>1</v>
      </c>
      <c r="K489" s="5">
        <f ca="1">IF(B_MSK[[#This Row],[//]]="","",IF(INDEX(INDIRECT(DIR&amp;$2:$2),B_MSK[[#This Row],[//]])="","",INDEX(INDIRECT(DIR&amp;$2:$2),B_MSK[[#This Row],[//]])))</f>
        <v>60</v>
      </c>
      <c r="L489" s="5" t="str">
        <f ca="1">IF(B_MSK[[#This Row],[//]]="","",IF(INDEX(INDIRECT(DIR&amp;$2:$2),B_MSK[[#This Row],[//]])="","",INDEX(INDIRECT(DIR&amp;$2:$2),B_MSK[[#This Row],[//]])))</f>
        <v>BOX</v>
      </c>
      <c r="M489" s="13">
        <f ca="1">IF(B_MSK[[#This Row],[//]]="","",INDEX(INDIRECT(DIR&amp;$2:$2),B_MSK[[#This Row],[//]]))</f>
        <v>31500</v>
      </c>
      <c r="N489" s="13">
        <f ca="1">IF(OR(B_MSK[[#This Row],[//]]="",),"",INDEX(INDIRECT(DIR&amp;$2:$2),B_MSK[[#This Row],[//]]))</f>
        <v>1890000</v>
      </c>
      <c r="O489" s="3">
        <f ca="1">IF(B_MSK[[#This Row],[//]]="","",IF(INDEX(INDIRECT(DIR&amp;$2:$2),B_MSK[[#This Row],[//]])=0,"",INDEX(INDIRECT(DIR&amp;$2:$2),B_MSK[[#This Row],[//]])))</f>
        <v>0.125</v>
      </c>
      <c r="P489" s="3">
        <f ca="1">IF(B_MSK[[#This Row],[//]]="","",IF(INDEX(INDIRECT(DIR&amp;$2:$2),B_MSK[[#This Row],[//]])=0,"",INDEX(INDIRECT(DIR&amp;$2:$2),B_MSK[[#This Row],[//]])))</f>
        <v>0.05</v>
      </c>
      <c r="Q489" s="12">
        <f ca="1">IF(B_MSK[[#This Row],[//]]="","",INDEX(INDIRECT(DIR&amp;$2:$2),B_MSK[[#This Row],[//]]))</f>
        <v>1571062.5</v>
      </c>
      <c r="R4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9" s="37">
        <f ca="1">IF(B_MSK[[#This Row],[//]]="","",INDEX(INDIRECT(DIR&amp;$2:$2),B_MSK[[#This Row],[//]]))</f>
        <v>0</v>
      </c>
      <c r="U489" s="38">
        <f ca="1">IF(SUMIF(B_MSK[NAMA BARANG],B_MSK[[#This Row],[NAMA BARANG]],B_MSK[JMLH BRG])=0,"",SUMIF(B_MSK[NAMA BARANG],B_MSK[[#This Row],[NAMA BARANG]],B_MSK[C]))</f>
        <v>1</v>
      </c>
      <c r="V489" s="7" t="str">
        <f ca="1">IF(B_MSK[[#This Row],[//]]="","",INDEX(INDIRECT(DIR&amp;$2:$2),B_MSK[[#This Row],[//]]))</f>
        <v>SHARPENER B-24PTL JK</v>
      </c>
      <c r="W489" s="7" t="str">
        <f ca="1">LOWER(SUBSTITUTE(SUBSTITUTE(SUBSTITUTE(SUBSTITUTE(SUBSTITUTE(SUBSTITUTE(SUBSTITUTE(SUBSTITUTE(SUBSTITUTE(B_MSK[[#This Row],[N.B.nota]]," ",""),"-",""),"(",""),")",""),".",""),",",""),"/",""),"""",""),"+",""))</f>
        <v>sharpenerb24ptljk</v>
      </c>
      <c r="X489" s="5" t="str">
        <f ca="1">IF(B_MSK[[#This Row],[N.B.nota]]="","",IF(MATCH(B_MSK[[#This Row],[concat]],[2]!db[NB NOTA_C],0)&gt;0,"ada",0))</f>
        <v>ada</v>
      </c>
      <c r="Y489" s="5" t="str">
        <f ca="1">IF(B_MSK[[#This Row],[N.B.nota]]="","",ADDRESS(ROW(B_MSK[QB]),COLUMN(B_MSK[QB]))&amp;":"&amp;ADDRESS(ROW(),COLUMN(B_MSK[QB])))</f>
        <v>$D$4:$D$489</v>
      </c>
      <c r="Z489" s="5">
        <f ca="1">IF(B_MSK[[#This Row],[concat]]="","",MATCH(B_MSK[[#This Row],[concat]],[2]!db[NB NOTA_C],0)+1)</f>
        <v>1961</v>
      </c>
      <c r="AA489" s="5" t="str">
        <f ca="1">IF(B_MSK[[#This Row],[//]]="","",HYPERLINK("[D:\kerja\BANK EXP\BARU\DB.XLSX]DB!e"&amp;B_MSK[[#This Row],[DB_ROW]],"&gt;"))</f>
        <v>&gt;</v>
      </c>
      <c r="AB489" s="30" t="str">
        <f ca="1">MID(B_MSK[[#This Row],[/ STN_1]],FIND(" ",B_MSK[[#This Row],[/ STN_1]])+1,LEN(B_MSK[[#This Row],[/ STN_1]]))</f>
        <v>LSN</v>
      </c>
      <c r="AC489" s="11">
        <f ca="1">IF(B_MSK[[#This Row],[//]]="","",IF(B_MSK[[#This Row],[ JUMLAH ]]="","",IF(B_MSK[[#This Row],[C]]="",B_MSK[[#This Row],[HARGA CTN]]/B_MSK[[#This Row],[JMLH BRG]],B_MSK[[#This Row],[HARGA CTN]]/B_MSK[[#This Row],[A_1]])))</f>
        <v>31500</v>
      </c>
      <c r="AD4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8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2625</v>
      </c>
      <c r="AF48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9" s="15" t="str">
        <f ca="1">IF(B_MSK[[#This Row],[HARGA_2]]="","",IF(MID(B_MSK[[#This Row],[/ STN_2]],FIND(" ",B_MSK[[#This Row],[/ STN_2]])+1,LEN(B_MSK[[#This Row],[/ STN_2]]))="LSN",B_MSK[[#This Row],[HARGA_2]]/12,""))</f>
        <v/>
      </c>
      <c r="AH489" s="7" t="str">
        <f ca="1">IF(B_MSK[[#This Row],[HARGA_3]]="","","/ "&amp;"PCS")</f>
        <v/>
      </c>
      <c r="AI489" s="15">
        <f ca="1">IF(B_MSK[[#This Row],[HARGA_3]]="",IF(B_MSK[[#This Row],[HARGA_2]]="",IF(B_MSK[[#This Row],[HARGA_1]]="","",B_MSK[[#This Row],[HARGA_1]]),B_MSK[[#This Row],[HARGA_2]]),B_MSK[[#This Row],[HARGA_3]])</f>
        <v>2625</v>
      </c>
      <c r="AJ48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9" s="5" t="str">
        <f ca="1">IF(B_MSK[[#This Row],[//]]="","",SUBSTITUTE(SUBSTITUTE(SUBSTITUTE(B_MSK[[#This Row],[QTY/ CTN]]," ","_",2),"(",""),")","")&amp;"_")</f>
        <v>60 LSN_</v>
      </c>
      <c r="AL489" s="5">
        <f ca="1">IF(B_MSK[[#This Row],[A_B]]="","",SEARCH("_",B_MSK[[#This Row],[A_B]]))</f>
        <v>7</v>
      </c>
      <c r="AM489" s="5">
        <f ca="1">IF(B_MSK[[#This Row],[A_B]]="","",LEN(B_MSK[[#This Row],[A_B]]))</f>
        <v>7</v>
      </c>
      <c r="AN489" s="5" t="str">
        <f ca="1">IF(B_MSK[[#This Row],[A_B]]="","",LEFT(B_MSK[[#This Row],[QTY/ CTN]],B_MSK[[#This Row],[A_B_1]]))</f>
        <v>60 LSN</v>
      </c>
      <c r="AO489" s="5" t="str">
        <f ca="1">IF(B_MSK[[#This Row],[A_B]]="","",LEFT(B_MSK[[#This Row],[A_]],SEARCH(" ",B_MSK[[#This Row],[A_]])-1))</f>
        <v>60</v>
      </c>
      <c r="AP489" s="5" t="str">
        <f ca="1">IF(B_MSK[[#This Row],[A_B]]="","",RIGHT(B_MSK[[#This Row],[A_]],LEN(B_MSK[[#This Row],[A_]])-SEARCH(" ",B_MSK[[#This Row],[A_]])))</f>
        <v>LSN</v>
      </c>
      <c r="AQ4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89" s="5" t="str">
        <f ca="1">IF(B_MSK[[#This Row],[B_]]="","",LEFT(B_MSK[[#This Row],[B_]],SEARCH(" ",B_MSK[[#This Row],[B_]])))</f>
        <v xml:space="preserve">12 </v>
      </c>
      <c r="AS489" s="5" t="str">
        <f ca="1">IF(B_MSK[[#This Row],[B_]]="","",RIGHT(B_MSK[[#This Row],[B_]],LEN(B_MSK[[#This Row],[B_]])-SEARCH(" ",B_MSK[[#This Row],[B_]])))</f>
        <v>PCS</v>
      </c>
      <c r="AT489" s="5" t="str">
        <f ca="1">IF(B_MSK[[#This Row],[B_2]]="LSN",12,"")</f>
        <v/>
      </c>
      <c r="AU489" s="5" t="str">
        <f ca="1">IF(B_MSK[[#This Row],[C_1]]="","","PCS")</f>
        <v/>
      </c>
      <c r="AV489" s="5">
        <f ca="1">IF(B_MSK[[#This Row],[A_1]]="","",B_MSK[[#This Row],[A_1]]*IF(B_MSK[[#This Row],[B_1]]="",1,B_MSK[[#This Row],[B_1]])*IF(B_MSK[[#This Row],[C_1]]="",1,B_MSK[[#This Row],[C_1]]))</f>
        <v>720</v>
      </c>
      <c r="AW489" s="5" t="str">
        <f ca="1">IF(B_MSK[[#This Row],[C_2]]="",IF(B_MSK[[#This Row],[B_2]]="",IF(B_MSK[[#This Row],[A_2]]="","",B_MSK[[#This Row],[A_2]]),B_MSK[[#This Row],[B_2]]),B_MSK[[#This Row],[C_2]])</f>
        <v>PCS</v>
      </c>
      <c r="AX489" s="2">
        <f ca="1">IF(ISNUMBER(B_MSK[[#This Row],[TANGGAL DATANG]]),B_MSK[[#This Row],[TANGGAL DATANG]],AX488)</f>
        <v>44944</v>
      </c>
      <c r="AY489" s="5" t="e">
        <f ca="1">IF(B_MSK[[#This Row],[DB_ROW]]="","",INDEX([3]!db[JENIS],B_MSK[[#This Row],[DB_ROW]]-1))</f>
        <v>#REF!</v>
      </c>
      <c r="AZ489" s="5">
        <f ca="1">IF(B_MSK[[#This Row],[A_1]]="","",B_MSK[[#This Row],[A_1]])*1</f>
        <v>60</v>
      </c>
      <c r="BA489" s="5" t="str">
        <f ca="1">IF(B_MSK[[#This Row],[//]]="","",INDEX(INDIRECT(DIR&amp;$2:$2),B_MSK[[#This Row],[//]]))</f>
        <v>ARTO MORO</v>
      </c>
      <c r="BB489" s="5" t="str">
        <f ca="1">CONCATENATE(B_MSK[[#This Row],[concat]],B_MSK[[#This Row],[HARGA_X]],B_MSK[[#This Row],[SAT]])</f>
        <v>sharpenerb24ptljk2625BOX</v>
      </c>
    </row>
    <row r="490" spans="1:54" x14ac:dyDescent="0.25">
      <c r="A490" s="6" t="s">
        <v>128</v>
      </c>
      <c r="B490" s="5" t="str">
        <f ca="1">IF(B_MSK[[#This Row],[N_ID]]="","",INDEX(INDIRECT(DIR&amp;$2:$2),MATCH(B_MSK[[#This Row],[N_ID]],INDIRECT(DIR&amp;"!NOTA[ID_P]"),0)))</f>
        <v/>
      </c>
      <c r="C490" s="5" t="str">
        <f ca="1">IF(B_MSK[[#This Row],[//]]="","",HYPERLINK("["&amp;SUBSTITUTE(DIR,"'","")&amp;"]NOTA!D"&amp;B_MSK[[#This Row],[//]]+2,"&gt;"))</f>
        <v>&gt;</v>
      </c>
      <c r="D490" s="5" t="str">
        <f ca="1">IF(B_MSK[[#This Row],[N_ID]]="","",COUNTIF(INDIRECT(DIR&amp;"!NOTA[ID_H]"),B_MSK[[#This Row],[ID NOTA]]))</f>
        <v/>
      </c>
      <c r="E4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487</v>
      </c>
      <c r="F4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0" s="7" t="str">
        <f ca="1">IF(B_MSK[[#This Row],[stt]]="ada",INDEX([2]!db[NB BM],B_MSK[DB_ROW]-1),"")</f>
        <v>Clip Trigonal JK no.3</v>
      </c>
      <c r="H490" s="7" t="str">
        <f ca="1">IF(B_MSK[[#This Row],[//]]="","",INDEX(INDIRECT(DIR&amp;$2:$2),B_MSK[[#This Row],[//]]))</f>
        <v>ATALI MAKMUR</v>
      </c>
      <c r="I490" s="27" t="str">
        <f ca="1">IF(B_MSK[[#This Row],[//]]="","",INDEX(INDIRECT(DB_PATH&amp;$2:$2),B_MSK[[#This Row],[DB_ROW]]-1))</f>
        <v>500 BOX</v>
      </c>
      <c r="J490" s="5">
        <f ca="1">IF(B_MSK[[#This Row],[//]]="","",IF(INDEX(INDIRECT(DIR&amp;$2:$2),B_MSK[[#This Row],[//]])="","",INDEX(INDIRECT(DIR&amp;$2:$2),B_MSK[[#This Row],[//]])))</f>
        <v>2</v>
      </c>
      <c r="K490" s="5">
        <f ca="1">IF(B_MSK[[#This Row],[//]]="","",IF(INDEX(INDIRECT(DIR&amp;$2:$2),B_MSK[[#This Row],[//]])="","",INDEX(INDIRECT(DIR&amp;$2:$2),B_MSK[[#This Row],[//]])))</f>
        <v>1000</v>
      </c>
      <c r="L490" s="5" t="str">
        <f ca="1">IF(B_MSK[[#This Row],[//]]="","",IF(INDEX(INDIRECT(DIR&amp;$2:$2),B_MSK[[#This Row],[//]])="","",INDEX(INDIRECT(DIR&amp;$2:$2),B_MSK[[#This Row],[//]])))</f>
        <v>BOX</v>
      </c>
      <c r="M490" s="13">
        <f ca="1">IF(B_MSK[[#This Row],[//]]="","",INDEX(INDIRECT(DIR&amp;$2:$2),B_MSK[[#This Row],[//]]))</f>
        <v>1625</v>
      </c>
      <c r="N490" s="13">
        <f ca="1">IF(OR(B_MSK[[#This Row],[//]]="",),"",INDEX(INDIRECT(DIR&amp;$2:$2),B_MSK[[#This Row],[//]]))</f>
        <v>812500</v>
      </c>
      <c r="O490" s="3">
        <f ca="1">IF(B_MSK[[#This Row],[//]]="","",IF(INDEX(INDIRECT(DIR&amp;$2:$2),B_MSK[[#This Row],[//]])=0,"",INDEX(INDIRECT(DIR&amp;$2:$2),B_MSK[[#This Row],[//]])))</f>
        <v>0.125</v>
      </c>
      <c r="P490" s="3">
        <f ca="1">IF(B_MSK[[#This Row],[//]]="","",IF(INDEX(INDIRECT(DIR&amp;$2:$2),B_MSK[[#This Row],[//]])=0,"",INDEX(INDIRECT(DIR&amp;$2:$2),B_MSK[[#This Row],[//]])))</f>
        <v>0.05</v>
      </c>
      <c r="Q490" s="12">
        <f ca="1">IF(B_MSK[[#This Row],[//]]="","",INDEX(INDIRECT(DIR&amp;$2:$2),B_MSK[[#This Row],[//]]))</f>
        <v>1350781.25</v>
      </c>
      <c r="R4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0" s="37">
        <f ca="1">IF(B_MSK[[#This Row],[//]]="","",INDEX(INDIRECT(DIR&amp;$2:$2),B_MSK[[#This Row],[//]]))</f>
        <v>0</v>
      </c>
      <c r="U490" s="38">
        <f ca="1">IF(SUMIF(B_MSK[NAMA BARANG],B_MSK[[#This Row],[NAMA BARANG]],B_MSK[JMLH BRG])=0,"",SUMIF(B_MSK[NAMA BARANG],B_MSK[[#This Row],[NAMA BARANG]],B_MSK[C]))</f>
        <v>6</v>
      </c>
      <c r="V490" s="7" t="str">
        <f ca="1">IF(B_MSK[[#This Row],[//]]="","",INDEX(INDIRECT(DIR&amp;$2:$2),B_MSK[[#This Row],[//]]))</f>
        <v>TRIGONAL CLIP NO.3 JK</v>
      </c>
      <c r="W490" s="7" t="str">
        <f ca="1">LOWER(SUBSTITUTE(SUBSTITUTE(SUBSTITUTE(SUBSTITUTE(SUBSTITUTE(SUBSTITUTE(SUBSTITUTE(SUBSTITUTE(SUBSTITUTE(B_MSK[[#This Row],[N.B.nota]]," ",""),"-",""),"(",""),")",""),".",""),",",""),"/",""),"""",""),"+",""))</f>
        <v>trigonalclipno3jk</v>
      </c>
      <c r="X490" s="5" t="str">
        <f ca="1">IF(B_MSK[[#This Row],[N.B.nota]]="","",IF(MATCH(B_MSK[[#This Row],[concat]],[2]!db[NB NOTA_C],0)&gt;0,"ada",0))</f>
        <v>ada</v>
      </c>
      <c r="Y490" s="5" t="str">
        <f ca="1">IF(B_MSK[[#This Row],[N.B.nota]]="","",ADDRESS(ROW(B_MSK[QB]),COLUMN(B_MSK[QB]))&amp;":"&amp;ADDRESS(ROW(),COLUMN(B_MSK[QB])))</f>
        <v>$D$4:$D$490</v>
      </c>
      <c r="Z490" s="5">
        <f ca="1">IF(B_MSK[[#This Row],[concat]]="","",MATCH(B_MSK[[#This Row],[concat]],[2]!db[NB NOTA_C],0)+1)</f>
        <v>2090</v>
      </c>
      <c r="AA490" s="5" t="str">
        <f ca="1">IF(B_MSK[[#This Row],[//]]="","",HYPERLINK("[D:\kerja\BANK EXP\BARU\DB.XLSX]DB!e"&amp;B_MSK[[#This Row],[DB_ROW]],"&gt;"))</f>
        <v>&gt;</v>
      </c>
      <c r="AB490" s="30" t="str">
        <f ca="1">MID(B_MSK[[#This Row],[/ STN_1]],FIND(" ",B_MSK[[#This Row],[/ STN_1]])+1,LEN(B_MSK[[#This Row],[/ STN_1]]))</f>
        <v>BOX</v>
      </c>
      <c r="AC490" s="11">
        <f ca="1">IF(B_MSK[[#This Row],[//]]="","",IF(B_MSK[[#This Row],[ JUMLAH ]]="","",IF(B_MSK[[#This Row],[C]]="",B_MSK[[#This Row],[HARGA CTN]]/B_MSK[[#This Row],[JMLH BRG]],B_MSK[[#This Row],[HARGA CTN]]/B_MSK[[#This Row],[A_1]])))</f>
        <v>1625</v>
      </c>
      <c r="AD4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4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0" s="15" t="str">
        <f ca="1">IF(B_MSK[[#This Row],[HARGA_2]]="","",IF(MID(B_MSK[[#This Row],[/ STN_2]],FIND(" ",B_MSK[[#This Row],[/ STN_2]])+1,LEN(B_MSK[[#This Row],[/ STN_2]]))="LSN",B_MSK[[#This Row],[HARGA_2]]/12,""))</f>
        <v/>
      </c>
      <c r="AH490" s="7" t="str">
        <f ca="1">IF(B_MSK[[#This Row],[HARGA_3]]="","","/ "&amp;"PCS")</f>
        <v/>
      </c>
      <c r="AI490" s="15">
        <f ca="1">IF(B_MSK[[#This Row],[HARGA_3]]="",IF(B_MSK[[#This Row],[HARGA_2]]="",IF(B_MSK[[#This Row],[HARGA_1]]="","",B_MSK[[#This Row],[HARGA_1]]),B_MSK[[#This Row],[HARGA_2]]),B_MSK[[#This Row],[HARGA_3]])</f>
        <v>1625</v>
      </c>
      <c r="AJ490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490" s="5" t="str">
        <f ca="1">IF(B_MSK[[#This Row],[//]]="","",SUBSTITUTE(SUBSTITUTE(SUBSTITUTE(B_MSK[[#This Row],[QTY/ CTN]]," ","_",2),"(",""),")","")&amp;"_")</f>
        <v>500 BOX_</v>
      </c>
      <c r="AL490" s="5">
        <f ca="1">IF(B_MSK[[#This Row],[A_B]]="","",SEARCH("_",B_MSK[[#This Row],[A_B]]))</f>
        <v>8</v>
      </c>
      <c r="AM490" s="5">
        <f ca="1">IF(B_MSK[[#This Row],[A_B]]="","",LEN(B_MSK[[#This Row],[A_B]]))</f>
        <v>8</v>
      </c>
      <c r="AN490" s="5" t="str">
        <f ca="1">IF(B_MSK[[#This Row],[A_B]]="","",LEFT(B_MSK[[#This Row],[QTY/ CTN]],B_MSK[[#This Row],[A_B_1]]))</f>
        <v>500 BOX</v>
      </c>
      <c r="AO490" s="5" t="str">
        <f ca="1">IF(B_MSK[[#This Row],[A_B]]="","",LEFT(B_MSK[[#This Row],[A_]],SEARCH(" ",B_MSK[[#This Row],[A_]])-1))</f>
        <v>500</v>
      </c>
      <c r="AP490" s="5" t="str">
        <f ca="1">IF(B_MSK[[#This Row],[A_B]]="","",RIGHT(B_MSK[[#This Row],[A_]],LEN(B_MSK[[#This Row],[A_]])-SEARCH(" ",B_MSK[[#This Row],[A_]])))</f>
        <v>BOX</v>
      </c>
      <c r="AQ4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0" s="5" t="str">
        <f ca="1">IF(B_MSK[[#This Row],[B_]]="","",LEFT(B_MSK[[#This Row],[B_]],SEARCH(" ",B_MSK[[#This Row],[B_]])))</f>
        <v/>
      </c>
      <c r="AS490" s="5" t="str">
        <f ca="1">IF(B_MSK[[#This Row],[B_]]="","",RIGHT(B_MSK[[#This Row],[B_]],LEN(B_MSK[[#This Row],[B_]])-SEARCH(" ",B_MSK[[#This Row],[B_]])))</f>
        <v/>
      </c>
      <c r="AT490" s="5" t="str">
        <f ca="1">IF(B_MSK[[#This Row],[B_2]]="LSN",12,"")</f>
        <v/>
      </c>
      <c r="AU490" s="5" t="str">
        <f ca="1">IF(B_MSK[[#This Row],[C_1]]="","","PCS")</f>
        <v/>
      </c>
      <c r="AV490" s="5">
        <f ca="1">IF(B_MSK[[#This Row],[A_1]]="","",B_MSK[[#This Row],[A_1]]*IF(B_MSK[[#This Row],[B_1]]="",1,B_MSK[[#This Row],[B_1]])*IF(B_MSK[[#This Row],[C_1]]="",1,B_MSK[[#This Row],[C_1]]))</f>
        <v>500</v>
      </c>
      <c r="AW490" s="5" t="str">
        <f ca="1">IF(B_MSK[[#This Row],[C_2]]="",IF(B_MSK[[#This Row],[B_2]]="",IF(B_MSK[[#This Row],[A_2]]="","",B_MSK[[#This Row],[A_2]]),B_MSK[[#This Row],[B_2]]),B_MSK[[#This Row],[C_2]])</f>
        <v>BOX</v>
      </c>
      <c r="AX490" s="2">
        <f ca="1">IF(ISNUMBER(B_MSK[[#This Row],[TANGGAL DATANG]]),B_MSK[[#This Row],[TANGGAL DATANG]],AX489)</f>
        <v>44944</v>
      </c>
      <c r="AY490" s="5" t="e">
        <f ca="1">IF(B_MSK[[#This Row],[DB_ROW]]="","",INDEX([3]!db[JENIS],B_MSK[[#This Row],[DB_ROW]]-1))</f>
        <v>#REF!</v>
      </c>
      <c r="AZ490" s="5">
        <f ca="1">IF(B_MSK[[#This Row],[A_1]]="","",B_MSK[[#This Row],[A_1]])*1</f>
        <v>500</v>
      </c>
      <c r="BA490" s="5" t="str">
        <f ca="1">IF(B_MSK[[#This Row],[//]]="","",INDEX(INDIRECT(DIR&amp;$2:$2),B_MSK[[#This Row],[//]]))</f>
        <v>ARTO MORO</v>
      </c>
      <c r="BB490" s="5" t="str">
        <f ca="1">CONCATENATE(B_MSK[[#This Row],[concat]],B_MSK[[#This Row],[HARGA_X]],B_MSK[[#This Row],[SAT]])</f>
        <v>trigonalclipno3jk1625BOX</v>
      </c>
    </row>
    <row r="491" spans="1:54" x14ac:dyDescent="0.25">
      <c r="A491" s="6" t="s">
        <v>128</v>
      </c>
      <c r="B491" s="5" t="str">
        <f ca="1">IF(B_MSK[[#This Row],[N_ID]]="","",INDEX(INDIRECT(DIR&amp;$2:$2),MATCH(B_MSK[[#This Row],[N_ID]],INDIRECT(DIR&amp;"!NOTA[ID_P]"),0)))</f>
        <v/>
      </c>
      <c r="C491" s="5" t="str">
        <f ca="1">IF(B_MSK[[#This Row],[//]]="","",HYPERLINK("["&amp;SUBSTITUTE(DIR,"'","")&amp;"]NOTA!D"&amp;B_MSK[[#This Row],[//]]+2,"&gt;"))</f>
        <v>&gt;</v>
      </c>
      <c r="D491" s="5" t="str">
        <f ca="1">IF(B_MSK[[#This Row],[N_ID]]="","",COUNTIF(INDIRECT(DIR&amp;"!NOTA[ID_H]"),B_MSK[[#This Row],[ID NOTA]]))</f>
        <v/>
      </c>
      <c r="E49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488</v>
      </c>
      <c r="F4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1" s="7" t="str">
        <f ca="1">IF(B_MSK[[#This Row],[stt]]="ada",INDEX([2]!db[NB BM],B_MSK[DB_ROW]-1),"")</f>
        <v>Tipe-ex kertas JK CT-533</v>
      </c>
      <c r="H491" s="7" t="str">
        <f ca="1">IF(B_MSK[[#This Row],[//]]="","",INDEX(INDIRECT(DIR&amp;$2:$2),B_MSK[[#This Row],[//]]))</f>
        <v>ATALI MAKMUR</v>
      </c>
      <c r="I491" s="27" t="str">
        <f ca="1">IF(B_MSK[[#This Row],[//]]="","",INDEX(INDIRECT(DB_PATH&amp;$2:$2),B_MSK[[#This Row],[DB_ROW]]-1))</f>
        <v>40 LSN</v>
      </c>
      <c r="J491" s="5">
        <f ca="1">IF(B_MSK[[#This Row],[//]]="","",IF(INDEX(INDIRECT(DIR&amp;$2:$2),B_MSK[[#This Row],[//]])="","",INDEX(INDIRECT(DIR&amp;$2:$2),B_MSK[[#This Row],[//]])))</f>
        <v>1</v>
      </c>
      <c r="K491" s="5">
        <f ca="1">IF(B_MSK[[#This Row],[//]]="","",IF(INDEX(INDIRECT(DIR&amp;$2:$2),B_MSK[[#This Row],[//]])="","",INDEX(INDIRECT(DIR&amp;$2:$2),B_MSK[[#This Row],[//]])))</f>
        <v>480</v>
      </c>
      <c r="L491" s="5" t="str">
        <f ca="1">IF(B_MSK[[#This Row],[//]]="","",IF(INDEX(INDIRECT(DIR&amp;$2:$2),B_MSK[[#This Row],[//]])="","",INDEX(INDIRECT(DIR&amp;$2:$2),B_MSK[[#This Row],[//]])))</f>
        <v>PCS</v>
      </c>
      <c r="M491" s="13">
        <f ca="1">IF(B_MSK[[#This Row],[//]]="","",INDEX(INDIRECT(DIR&amp;$2:$2),B_MSK[[#This Row],[//]]))</f>
        <v>8500</v>
      </c>
      <c r="N491" s="13">
        <f ca="1">IF(OR(B_MSK[[#This Row],[//]]="",),"",INDEX(INDIRECT(DIR&amp;$2:$2),B_MSK[[#This Row],[//]]))</f>
        <v>4080000</v>
      </c>
      <c r="O491" s="3">
        <f ca="1">IF(B_MSK[[#This Row],[//]]="","",IF(INDEX(INDIRECT(DIR&amp;$2:$2),B_MSK[[#This Row],[//]])=0,"",INDEX(INDIRECT(DIR&amp;$2:$2),B_MSK[[#This Row],[//]])))</f>
        <v>0.125</v>
      </c>
      <c r="P491" s="3">
        <f ca="1">IF(B_MSK[[#This Row],[//]]="","",IF(INDEX(INDIRECT(DIR&amp;$2:$2),B_MSK[[#This Row],[//]])=0,"",INDEX(INDIRECT(DIR&amp;$2:$2),B_MSK[[#This Row],[//]])))</f>
        <v>0.05</v>
      </c>
      <c r="Q491" s="12">
        <f ca="1">IF(B_MSK[[#This Row],[//]]="","",INDEX(INDIRECT(DIR&amp;$2:$2),B_MSK[[#This Row],[//]]))</f>
        <v>3391500</v>
      </c>
      <c r="R4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1" s="37">
        <f ca="1">IF(B_MSK[[#This Row],[//]]="","",INDEX(INDIRECT(DIR&amp;$2:$2),B_MSK[[#This Row],[//]]))</f>
        <v>0</v>
      </c>
      <c r="U491" s="38">
        <f ca="1">IF(SUMIF(B_MSK[NAMA BARANG],B_MSK[[#This Row],[NAMA BARANG]],B_MSK[JMLH BRG])=0,"",SUMIF(B_MSK[NAMA BARANG],B_MSK[[#This Row],[NAMA BARANG]],B_MSK[C]))</f>
        <v>2</v>
      </c>
      <c r="V491" s="7" t="str">
        <f ca="1">IF(B_MSK[[#This Row],[//]]="","",INDEX(INDIRECT(DIR&amp;$2:$2),B_MSK[[#This Row],[//]]))</f>
        <v>CORRECTION TAPE CT-533 JK</v>
      </c>
      <c r="W491" s="7" t="str">
        <f ca="1">LOWER(SUBSTITUTE(SUBSTITUTE(SUBSTITUTE(SUBSTITUTE(SUBSTITUTE(SUBSTITUTE(SUBSTITUTE(SUBSTITUTE(SUBSTITUTE(B_MSK[[#This Row],[N.B.nota]]," ",""),"-",""),"(",""),")",""),".",""),",",""),"/",""),"""",""),"+",""))</f>
        <v>correctiontapect533jk</v>
      </c>
      <c r="X491" s="5" t="str">
        <f ca="1">IF(B_MSK[[#This Row],[N.B.nota]]="","",IF(MATCH(B_MSK[[#This Row],[concat]],[2]!db[NB NOTA_C],0)&gt;0,"ada",0))</f>
        <v>ada</v>
      </c>
      <c r="Y491" s="5" t="str">
        <f ca="1">IF(B_MSK[[#This Row],[N.B.nota]]="","",ADDRESS(ROW(B_MSK[QB]),COLUMN(B_MSK[QB]))&amp;":"&amp;ADDRESS(ROW(),COLUMN(B_MSK[QB])))</f>
        <v>$D$4:$D$491</v>
      </c>
      <c r="Z491" s="5">
        <f ca="1">IF(B_MSK[[#This Row],[concat]]="","",MATCH(B_MSK[[#This Row],[concat]],[2]!db[NB NOTA_C],0)+1)</f>
        <v>524</v>
      </c>
      <c r="AA491" s="5" t="str">
        <f ca="1">IF(B_MSK[[#This Row],[//]]="","",HYPERLINK("[D:\kerja\BANK EXP\BARU\DB.XLSX]DB!e"&amp;B_MSK[[#This Row],[DB_ROW]],"&gt;"))</f>
        <v>&gt;</v>
      </c>
      <c r="AB491" s="30" t="str">
        <f ca="1">MID(B_MSK[[#This Row],[/ STN_1]],FIND(" ",B_MSK[[#This Row],[/ STN_1]])+1,LEN(B_MSK[[#This Row],[/ STN_1]]))</f>
        <v>LSN</v>
      </c>
      <c r="AC491" s="11">
        <f ca="1">IF(B_MSK[[#This Row],[//]]="","",IF(B_MSK[[#This Row],[ JUMLAH ]]="","",IF(B_MSK[[#This Row],[C]]="",B_MSK[[#This Row],[HARGA CTN]]/B_MSK[[#This Row],[JMLH BRG]],B_MSK[[#This Row],[HARGA CTN]]/B_MSK[[#This Row],[A_1]])))</f>
        <v>102000</v>
      </c>
      <c r="AD4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9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8500</v>
      </c>
      <c r="AF49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91" s="15" t="str">
        <f ca="1">IF(B_MSK[[#This Row],[HARGA_2]]="","",IF(MID(B_MSK[[#This Row],[/ STN_2]],FIND(" ",B_MSK[[#This Row],[/ STN_2]])+1,LEN(B_MSK[[#This Row],[/ STN_2]]))="LSN",B_MSK[[#This Row],[HARGA_2]]/12,""))</f>
        <v/>
      </c>
      <c r="AH491" s="7" t="str">
        <f ca="1">IF(B_MSK[[#This Row],[HARGA_3]]="","","/ "&amp;"PCS")</f>
        <v/>
      </c>
      <c r="AI491" s="15">
        <f ca="1">IF(B_MSK[[#This Row],[HARGA_3]]="",IF(B_MSK[[#This Row],[HARGA_2]]="",IF(B_MSK[[#This Row],[HARGA_1]]="","",B_MSK[[#This Row],[HARGA_1]]),B_MSK[[#This Row],[HARGA_2]]),B_MSK[[#This Row],[HARGA_3]])</f>
        <v>8500</v>
      </c>
      <c r="AJ49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1" s="5" t="str">
        <f ca="1">IF(B_MSK[[#This Row],[//]]="","",SUBSTITUTE(SUBSTITUTE(SUBSTITUTE(B_MSK[[#This Row],[QTY/ CTN]]," ","_",2),"(",""),")","")&amp;"_")</f>
        <v>40 LSN_</v>
      </c>
      <c r="AL491" s="5">
        <f ca="1">IF(B_MSK[[#This Row],[A_B]]="","",SEARCH("_",B_MSK[[#This Row],[A_B]]))</f>
        <v>7</v>
      </c>
      <c r="AM491" s="5">
        <f ca="1">IF(B_MSK[[#This Row],[A_B]]="","",LEN(B_MSK[[#This Row],[A_B]]))</f>
        <v>7</v>
      </c>
      <c r="AN491" s="5" t="str">
        <f ca="1">IF(B_MSK[[#This Row],[A_B]]="","",LEFT(B_MSK[[#This Row],[QTY/ CTN]],B_MSK[[#This Row],[A_B_1]]))</f>
        <v>40 LSN</v>
      </c>
      <c r="AO491" s="5" t="str">
        <f ca="1">IF(B_MSK[[#This Row],[A_B]]="","",LEFT(B_MSK[[#This Row],[A_]],SEARCH(" ",B_MSK[[#This Row],[A_]])-1))</f>
        <v>40</v>
      </c>
      <c r="AP491" s="5" t="str">
        <f ca="1">IF(B_MSK[[#This Row],[A_B]]="","",RIGHT(B_MSK[[#This Row],[A_]],LEN(B_MSK[[#This Row],[A_]])-SEARCH(" ",B_MSK[[#This Row],[A_]])))</f>
        <v>LSN</v>
      </c>
      <c r="AQ4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91" s="5" t="str">
        <f ca="1">IF(B_MSK[[#This Row],[B_]]="","",LEFT(B_MSK[[#This Row],[B_]],SEARCH(" ",B_MSK[[#This Row],[B_]])))</f>
        <v xml:space="preserve">12 </v>
      </c>
      <c r="AS491" s="5" t="str">
        <f ca="1">IF(B_MSK[[#This Row],[B_]]="","",RIGHT(B_MSK[[#This Row],[B_]],LEN(B_MSK[[#This Row],[B_]])-SEARCH(" ",B_MSK[[#This Row],[B_]])))</f>
        <v>PCS</v>
      </c>
      <c r="AT491" s="5" t="str">
        <f ca="1">IF(B_MSK[[#This Row],[B_2]]="LSN",12,"")</f>
        <v/>
      </c>
      <c r="AU491" s="5" t="str">
        <f ca="1">IF(B_MSK[[#This Row],[C_1]]="","","PCS")</f>
        <v/>
      </c>
      <c r="AV491" s="5">
        <f ca="1">IF(B_MSK[[#This Row],[A_1]]="","",B_MSK[[#This Row],[A_1]]*IF(B_MSK[[#This Row],[B_1]]="",1,B_MSK[[#This Row],[B_1]])*IF(B_MSK[[#This Row],[C_1]]="",1,B_MSK[[#This Row],[C_1]]))</f>
        <v>480</v>
      </c>
      <c r="AW491" s="5" t="str">
        <f ca="1">IF(B_MSK[[#This Row],[C_2]]="",IF(B_MSK[[#This Row],[B_2]]="",IF(B_MSK[[#This Row],[A_2]]="","",B_MSK[[#This Row],[A_2]]),B_MSK[[#This Row],[B_2]]),B_MSK[[#This Row],[C_2]])</f>
        <v>PCS</v>
      </c>
      <c r="AX491" s="2">
        <f ca="1">IF(ISNUMBER(B_MSK[[#This Row],[TANGGAL DATANG]]),B_MSK[[#This Row],[TANGGAL DATANG]],AX490)</f>
        <v>44944</v>
      </c>
      <c r="AY491" s="5" t="e">
        <f ca="1">IF(B_MSK[[#This Row],[DB_ROW]]="","",INDEX([3]!db[JENIS],B_MSK[[#This Row],[DB_ROW]]-1))</f>
        <v>#REF!</v>
      </c>
      <c r="AZ491" s="5">
        <f ca="1">IF(B_MSK[[#This Row],[A_1]]="","",B_MSK[[#This Row],[A_1]])*1</f>
        <v>40</v>
      </c>
      <c r="BA491" s="5" t="str">
        <f ca="1">IF(B_MSK[[#This Row],[//]]="","",INDEX(INDIRECT(DIR&amp;$2:$2),B_MSK[[#This Row],[//]]))</f>
        <v>ARTO MORO</v>
      </c>
      <c r="BB491" s="5" t="str">
        <f ca="1">CONCATENATE(B_MSK[[#This Row],[concat]],B_MSK[[#This Row],[HARGA_X]],B_MSK[[#This Row],[SAT]])</f>
        <v>correctiontapect533jk8500PCS</v>
      </c>
    </row>
    <row r="492" spans="1:54" x14ac:dyDescent="0.25">
      <c r="A492" s="6" t="s">
        <v>128</v>
      </c>
      <c r="B492" s="5" t="str">
        <f ca="1">IF(B_MSK[[#This Row],[N_ID]]="","",INDEX(INDIRECT(DIR&amp;$2:$2),MATCH(B_MSK[[#This Row],[N_ID]],INDIRECT(DIR&amp;"!NOTA[ID_P]"),0)))</f>
        <v/>
      </c>
      <c r="C492" s="5" t="str">
        <f ca="1">IF(B_MSK[[#This Row],[//]]="","",HYPERLINK("["&amp;SUBSTITUTE(DIR,"'","")&amp;"]NOTA!D"&amp;B_MSK[[#This Row],[//]]+2,"&gt;"))</f>
        <v>&gt;</v>
      </c>
      <c r="D492" s="5" t="str">
        <f ca="1">IF(B_MSK[[#This Row],[N_ID]]="","",COUNTIF(INDIRECT(DIR&amp;"!NOTA[ID_H]"),B_MSK[[#This Row],[ID NOTA]]))</f>
        <v/>
      </c>
      <c r="E4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489</v>
      </c>
      <c r="F4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2" s="7" t="str">
        <f ca="1">IF(B_MSK[[#This Row],[stt]]="ada",INDEX([2]!db[NB BM],B_MSK[DB_ROW]-1),"")</f>
        <v>Clip Bulldog JK 6-145</v>
      </c>
      <c r="H492" s="7" t="str">
        <f ca="1">IF(B_MSK[[#This Row],[//]]="","",INDEX(INDIRECT(DIR&amp;$2:$2),B_MSK[[#This Row],[//]]))</f>
        <v>ATALI MAKMUR</v>
      </c>
      <c r="I492" s="27" t="str">
        <f ca="1">IF(B_MSK[[#This Row],[//]]="","",INDEX(INDIRECT(DB_PATH&amp;$2:$2),B_MSK[[#This Row],[DB_ROW]]-1))</f>
        <v>20 LSN</v>
      </c>
      <c r="J492" s="5">
        <f ca="1">IF(B_MSK[[#This Row],[//]]="","",IF(INDEX(INDIRECT(DIR&amp;$2:$2),B_MSK[[#This Row],[//]])="","",INDEX(INDIRECT(DIR&amp;$2:$2),B_MSK[[#This Row],[//]])))</f>
        <v>1</v>
      </c>
      <c r="K492" s="5">
        <f ca="1">IF(B_MSK[[#This Row],[//]]="","",IF(INDEX(INDIRECT(DIR&amp;$2:$2),B_MSK[[#This Row],[//]])="","",INDEX(INDIRECT(DIR&amp;$2:$2),B_MSK[[#This Row],[//]])))</f>
        <v>20</v>
      </c>
      <c r="L492" s="5" t="str">
        <f ca="1">IF(B_MSK[[#This Row],[//]]="","",IF(INDEX(INDIRECT(DIR&amp;$2:$2),B_MSK[[#This Row],[//]])="","",INDEX(INDIRECT(DIR&amp;$2:$2),B_MSK[[#This Row],[//]])))</f>
        <v>DZ</v>
      </c>
      <c r="M492" s="13">
        <f ca="1">IF(B_MSK[[#This Row],[//]]="","",INDEX(INDIRECT(DIR&amp;$2:$2),B_MSK[[#This Row],[//]]))</f>
        <v>108900</v>
      </c>
      <c r="N492" s="13">
        <f ca="1">IF(OR(B_MSK[[#This Row],[//]]="",),"",INDEX(INDIRECT(DIR&amp;$2:$2),B_MSK[[#This Row],[//]]))</f>
        <v>2178000</v>
      </c>
      <c r="O492" s="3">
        <f ca="1">IF(B_MSK[[#This Row],[//]]="","",IF(INDEX(INDIRECT(DIR&amp;$2:$2),B_MSK[[#This Row],[//]])=0,"",INDEX(INDIRECT(DIR&amp;$2:$2),B_MSK[[#This Row],[//]])))</f>
        <v>0.125</v>
      </c>
      <c r="P492" s="3">
        <f ca="1">IF(B_MSK[[#This Row],[//]]="","",IF(INDEX(INDIRECT(DIR&amp;$2:$2),B_MSK[[#This Row],[//]])=0,"",INDEX(INDIRECT(DIR&amp;$2:$2),B_MSK[[#This Row],[//]])))</f>
        <v>0.05</v>
      </c>
      <c r="Q492" s="12">
        <f ca="1">IF(B_MSK[[#This Row],[//]]="","",INDEX(INDIRECT(DIR&amp;$2:$2),B_MSK[[#This Row],[//]]))</f>
        <v>1810462.5</v>
      </c>
      <c r="R4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2" s="37">
        <f ca="1">IF(B_MSK[[#This Row],[//]]="","",INDEX(INDIRECT(DIR&amp;$2:$2),B_MSK[[#This Row],[//]]))</f>
        <v>0</v>
      </c>
      <c r="U492" s="38">
        <f ca="1">IF(SUMIF(B_MSK[NAMA BARANG],B_MSK[[#This Row],[NAMA BARANG]],B_MSK[JMLH BRG])=0,"",SUMIF(B_MSK[NAMA BARANG],B_MSK[[#This Row],[NAMA BARANG]],B_MSK[C]))</f>
        <v>1</v>
      </c>
      <c r="V492" s="7" t="str">
        <f ca="1">IF(B_MSK[[#This Row],[//]]="","",INDEX(INDIRECT(DIR&amp;$2:$2),B_MSK[[#This Row],[//]]))</f>
        <v>BULLDOG CLIP 6-145 JK</v>
      </c>
      <c r="W492" s="7" t="str">
        <f ca="1">LOWER(SUBSTITUTE(SUBSTITUTE(SUBSTITUTE(SUBSTITUTE(SUBSTITUTE(SUBSTITUTE(SUBSTITUTE(SUBSTITUTE(SUBSTITUTE(B_MSK[[#This Row],[N.B.nota]]," ",""),"-",""),"(",""),")",""),".",""),",",""),"/",""),"""",""),"+",""))</f>
        <v>bulldogclip6145jk</v>
      </c>
      <c r="X492" s="5" t="str">
        <f ca="1">IF(B_MSK[[#This Row],[N.B.nota]]="","",IF(MATCH(B_MSK[[#This Row],[concat]],[2]!db[NB NOTA_C],0)&gt;0,"ada",0))</f>
        <v>ada</v>
      </c>
      <c r="Y492" s="5" t="str">
        <f ca="1">IF(B_MSK[[#This Row],[N.B.nota]]="","",ADDRESS(ROW(B_MSK[QB]),COLUMN(B_MSK[QB]))&amp;":"&amp;ADDRESS(ROW(),COLUMN(B_MSK[QB])))</f>
        <v>$D$4:$D$492</v>
      </c>
      <c r="Z492" s="5">
        <f ca="1">IF(B_MSK[[#This Row],[concat]]="","",MATCH(B_MSK[[#This Row],[concat]],[2]!db[NB NOTA_C],0)+1)</f>
        <v>376</v>
      </c>
      <c r="AA492" s="5" t="str">
        <f ca="1">IF(B_MSK[[#This Row],[//]]="","",HYPERLINK("[D:\kerja\BANK EXP\BARU\DB.XLSX]DB!e"&amp;B_MSK[[#This Row],[DB_ROW]],"&gt;"))</f>
        <v>&gt;</v>
      </c>
      <c r="AB492" s="30" t="str">
        <f ca="1">MID(B_MSK[[#This Row],[/ STN_1]],FIND(" ",B_MSK[[#This Row],[/ STN_1]])+1,LEN(B_MSK[[#This Row],[/ STN_1]]))</f>
        <v>LSN</v>
      </c>
      <c r="AC492" s="11">
        <f ca="1">IF(B_MSK[[#This Row],[//]]="","",IF(B_MSK[[#This Row],[ JUMLAH ]]="","",IF(B_MSK[[#This Row],[C]]="",B_MSK[[#This Row],[HARGA CTN]]/B_MSK[[#This Row],[JMLH BRG]],B_MSK[[#This Row],[HARGA CTN]]/B_MSK[[#This Row],[A_1]])))</f>
        <v>108900</v>
      </c>
      <c r="AD4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9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9075</v>
      </c>
      <c r="AF49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92" s="15" t="str">
        <f ca="1">IF(B_MSK[[#This Row],[HARGA_2]]="","",IF(MID(B_MSK[[#This Row],[/ STN_2]],FIND(" ",B_MSK[[#This Row],[/ STN_2]])+1,LEN(B_MSK[[#This Row],[/ STN_2]]))="LSN",B_MSK[[#This Row],[HARGA_2]]/12,""))</f>
        <v/>
      </c>
      <c r="AH492" s="7" t="str">
        <f ca="1">IF(B_MSK[[#This Row],[HARGA_3]]="","","/ "&amp;"PCS")</f>
        <v/>
      </c>
      <c r="AI492" s="15">
        <f ca="1">IF(B_MSK[[#This Row],[HARGA_3]]="",IF(B_MSK[[#This Row],[HARGA_2]]="",IF(B_MSK[[#This Row],[HARGA_1]]="","",B_MSK[[#This Row],[HARGA_1]]),B_MSK[[#This Row],[HARGA_2]]),B_MSK[[#This Row],[HARGA_3]])</f>
        <v>9075</v>
      </c>
      <c r="AJ49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2" s="5" t="str">
        <f ca="1">IF(B_MSK[[#This Row],[//]]="","",SUBSTITUTE(SUBSTITUTE(SUBSTITUTE(B_MSK[[#This Row],[QTY/ CTN]]," ","_",2),"(",""),")","")&amp;"_")</f>
        <v>20 LSN_</v>
      </c>
      <c r="AL492" s="5">
        <f ca="1">IF(B_MSK[[#This Row],[A_B]]="","",SEARCH("_",B_MSK[[#This Row],[A_B]]))</f>
        <v>7</v>
      </c>
      <c r="AM492" s="5">
        <f ca="1">IF(B_MSK[[#This Row],[A_B]]="","",LEN(B_MSK[[#This Row],[A_B]]))</f>
        <v>7</v>
      </c>
      <c r="AN492" s="5" t="str">
        <f ca="1">IF(B_MSK[[#This Row],[A_B]]="","",LEFT(B_MSK[[#This Row],[QTY/ CTN]],B_MSK[[#This Row],[A_B_1]]))</f>
        <v>20 LSN</v>
      </c>
      <c r="AO492" s="5" t="str">
        <f ca="1">IF(B_MSK[[#This Row],[A_B]]="","",LEFT(B_MSK[[#This Row],[A_]],SEARCH(" ",B_MSK[[#This Row],[A_]])-1))</f>
        <v>20</v>
      </c>
      <c r="AP492" s="5" t="str">
        <f ca="1">IF(B_MSK[[#This Row],[A_B]]="","",RIGHT(B_MSK[[#This Row],[A_]],LEN(B_MSK[[#This Row],[A_]])-SEARCH(" ",B_MSK[[#This Row],[A_]])))</f>
        <v>LSN</v>
      </c>
      <c r="AQ4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92" s="5" t="str">
        <f ca="1">IF(B_MSK[[#This Row],[B_]]="","",LEFT(B_MSK[[#This Row],[B_]],SEARCH(" ",B_MSK[[#This Row],[B_]])))</f>
        <v xml:space="preserve">12 </v>
      </c>
      <c r="AS492" s="5" t="str">
        <f ca="1">IF(B_MSK[[#This Row],[B_]]="","",RIGHT(B_MSK[[#This Row],[B_]],LEN(B_MSK[[#This Row],[B_]])-SEARCH(" ",B_MSK[[#This Row],[B_]])))</f>
        <v>PCS</v>
      </c>
      <c r="AT492" s="5" t="str">
        <f ca="1">IF(B_MSK[[#This Row],[B_2]]="LSN",12,"")</f>
        <v/>
      </c>
      <c r="AU492" s="5" t="str">
        <f ca="1">IF(B_MSK[[#This Row],[C_1]]="","","PCS")</f>
        <v/>
      </c>
      <c r="AV492" s="5">
        <f ca="1">IF(B_MSK[[#This Row],[A_1]]="","",B_MSK[[#This Row],[A_1]]*IF(B_MSK[[#This Row],[B_1]]="",1,B_MSK[[#This Row],[B_1]])*IF(B_MSK[[#This Row],[C_1]]="",1,B_MSK[[#This Row],[C_1]]))</f>
        <v>240</v>
      </c>
      <c r="AW492" s="5" t="str">
        <f ca="1">IF(B_MSK[[#This Row],[C_2]]="",IF(B_MSK[[#This Row],[B_2]]="",IF(B_MSK[[#This Row],[A_2]]="","",B_MSK[[#This Row],[A_2]]),B_MSK[[#This Row],[B_2]]),B_MSK[[#This Row],[C_2]])</f>
        <v>PCS</v>
      </c>
      <c r="AX492" s="2">
        <f ca="1">IF(ISNUMBER(B_MSK[[#This Row],[TANGGAL DATANG]]),B_MSK[[#This Row],[TANGGAL DATANG]],AX491)</f>
        <v>44944</v>
      </c>
      <c r="AY492" s="5" t="e">
        <f ca="1">IF(B_MSK[[#This Row],[DB_ROW]]="","",INDEX([3]!db[JENIS],B_MSK[[#This Row],[DB_ROW]]-1))</f>
        <v>#REF!</v>
      </c>
      <c r="AZ492" s="5">
        <f ca="1">IF(B_MSK[[#This Row],[A_1]]="","",B_MSK[[#This Row],[A_1]])*1</f>
        <v>20</v>
      </c>
      <c r="BA492" s="5" t="str">
        <f ca="1">IF(B_MSK[[#This Row],[//]]="","",INDEX(INDIRECT(DIR&amp;$2:$2),B_MSK[[#This Row],[//]]))</f>
        <v>ARTO MORO</v>
      </c>
      <c r="BB492" s="5" t="str">
        <f ca="1">CONCATENATE(B_MSK[[#This Row],[concat]],B_MSK[[#This Row],[HARGA_X]],B_MSK[[#This Row],[SAT]])</f>
        <v>bulldogclip6145jk9075DZ</v>
      </c>
    </row>
    <row r="493" spans="1:54" x14ac:dyDescent="0.25">
      <c r="A493" s="6" t="s">
        <v>128</v>
      </c>
      <c r="B493" s="5" t="str">
        <f ca="1">IF(B_MSK[[#This Row],[N_ID]]="","",INDEX(INDIRECT(DIR&amp;$2:$2),MATCH(B_MSK[[#This Row],[N_ID]],INDIRECT(DIR&amp;"!NOTA[ID_P]"),0)))</f>
        <v/>
      </c>
      <c r="C493" s="5" t="str">
        <f ca="1">IF(B_MSK[[#This Row],[//]]="","",HYPERLINK("["&amp;SUBSTITUTE(DIR,"'","")&amp;"]NOTA!D"&amp;B_MSK[[#This Row],[//]]+2,"&gt;"))</f>
        <v>&gt;</v>
      </c>
      <c r="D493" s="5" t="str">
        <f ca="1">IF(B_MSK[[#This Row],[N_ID]]="","",COUNTIF(INDIRECT(DIR&amp;"!NOTA[ID_H]"),B_MSK[[#This Row],[ID NOTA]]))</f>
        <v/>
      </c>
      <c r="E4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490</v>
      </c>
      <c r="F4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3" s="7" t="str">
        <f ca="1">IF(B_MSK[[#This Row],[stt]]="ada",INDEX([2]!db[NB BM],B_MSK[DB_ROW]-1),"")</f>
        <v>Tape cutter JK TC-113</v>
      </c>
      <c r="H493" s="7" t="str">
        <f ca="1">IF(B_MSK[[#This Row],[//]]="","",INDEX(INDIRECT(DIR&amp;$2:$2),B_MSK[[#This Row],[//]]))</f>
        <v>ATALI MAKMUR</v>
      </c>
      <c r="I493" s="27" t="str">
        <f ca="1">IF(B_MSK[[#This Row],[//]]="","",INDEX(INDIRECT(DB_PATH&amp;$2:$2),B_MSK[[#This Row],[DB_ROW]]-1))</f>
        <v>24 PCS</v>
      </c>
      <c r="J493" s="5">
        <f ca="1">IF(B_MSK[[#This Row],[//]]="","",IF(INDEX(INDIRECT(DIR&amp;$2:$2),B_MSK[[#This Row],[//]])="","",INDEX(INDIRECT(DIR&amp;$2:$2),B_MSK[[#This Row],[//]])))</f>
        <v>1</v>
      </c>
      <c r="K493" s="5">
        <f ca="1">IF(B_MSK[[#This Row],[//]]="","",IF(INDEX(INDIRECT(DIR&amp;$2:$2),B_MSK[[#This Row],[//]])="","",INDEX(INDIRECT(DIR&amp;$2:$2),B_MSK[[#This Row],[//]])))</f>
        <v>24</v>
      </c>
      <c r="L493" s="5" t="str">
        <f ca="1">IF(B_MSK[[#This Row],[//]]="","",IF(INDEX(INDIRECT(DIR&amp;$2:$2),B_MSK[[#This Row],[//]])="","",INDEX(INDIRECT(DIR&amp;$2:$2),B_MSK[[#This Row],[//]])))</f>
        <v>PCS</v>
      </c>
      <c r="M493" s="13">
        <f ca="1">IF(B_MSK[[#This Row],[//]]="","",INDEX(INDIRECT(DIR&amp;$2:$2),B_MSK[[#This Row],[//]]))</f>
        <v>16500</v>
      </c>
      <c r="N493" s="13">
        <f ca="1">IF(OR(B_MSK[[#This Row],[//]]="",),"",INDEX(INDIRECT(DIR&amp;$2:$2),B_MSK[[#This Row],[//]]))</f>
        <v>396000</v>
      </c>
      <c r="O493" s="3">
        <f ca="1">IF(B_MSK[[#This Row],[//]]="","",IF(INDEX(INDIRECT(DIR&amp;$2:$2),B_MSK[[#This Row],[//]])=0,"",INDEX(INDIRECT(DIR&amp;$2:$2),B_MSK[[#This Row],[//]])))</f>
        <v>0.125</v>
      </c>
      <c r="P493" s="3">
        <f ca="1">IF(B_MSK[[#This Row],[//]]="","",IF(INDEX(INDIRECT(DIR&amp;$2:$2),B_MSK[[#This Row],[//]])=0,"",INDEX(INDIRECT(DIR&amp;$2:$2),B_MSK[[#This Row],[//]])))</f>
        <v>0.05</v>
      </c>
      <c r="Q493" s="12">
        <f ca="1">IF(B_MSK[[#This Row],[//]]="","",INDEX(INDIRECT(DIR&amp;$2:$2),B_MSK[[#This Row],[//]]))</f>
        <v>329175</v>
      </c>
      <c r="R4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3" s="37">
        <f ca="1">IF(B_MSK[[#This Row],[//]]="","",INDEX(INDIRECT(DIR&amp;$2:$2),B_MSK[[#This Row],[//]]))</f>
        <v>0</v>
      </c>
      <c r="U493" s="38">
        <f ca="1">IF(SUMIF(B_MSK[NAMA BARANG],B_MSK[[#This Row],[NAMA BARANG]],B_MSK[JMLH BRG])=0,"",SUMIF(B_MSK[NAMA BARANG],B_MSK[[#This Row],[NAMA BARANG]],B_MSK[C]))</f>
        <v>1</v>
      </c>
      <c r="V493" s="7" t="str">
        <f ca="1">IF(B_MSK[[#This Row],[//]]="","",INDEX(INDIRECT(DIR&amp;$2:$2),B_MSK[[#This Row],[//]]))</f>
        <v>TAPE CUTTER TC-113 JK</v>
      </c>
      <c r="W493" s="7" t="str">
        <f ca="1">LOWER(SUBSTITUTE(SUBSTITUTE(SUBSTITUTE(SUBSTITUTE(SUBSTITUTE(SUBSTITUTE(SUBSTITUTE(SUBSTITUTE(SUBSTITUTE(B_MSK[[#This Row],[N.B.nota]]," ",""),"-",""),"(",""),")",""),".",""),",",""),"/",""),"""",""),"+",""))</f>
        <v>tapecuttertc113jk</v>
      </c>
      <c r="X493" s="5" t="str">
        <f ca="1">IF(B_MSK[[#This Row],[N.B.nota]]="","",IF(MATCH(B_MSK[[#This Row],[concat]],[2]!db[NB NOTA_C],0)&gt;0,"ada",0))</f>
        <v>ada</v>
      </c>
      <c r="Y493" s="5" t="str">
        <f ca="1">IF(B_MSK[[#This Row],[N.B.nota]]="","",ADDRESS(ROW(B_MSK[QB]),COLUMN(B_MSK[QB]))&amp;":"&amp;ADDRESS(ROW(),COLUMN(B_MSK[QB])))</f>
        <v>$D$4:$D$493</v>
      </c>
      <c r="Z493" s="5">
        <f ca="1">IF(B_MSK[[#This Row],[concat]]="","",MATCH(B_MSK[[#This Row],[concat]],[2]!db[NB NOTA_C],0)+1)</f>
        <v>2020</v>
      </c>
      <c r="AA493" s="5" t="str">
        <f ca="1">IF(B_MSK[[#This Row],[//]]="","",HYPERLINK("[D:\kerja\BANK EXP\BARU\DB.XLSX]DB!e"&amp;B_MSK[[#This Row],[DB_ROW]],"&gt;"))</f>
        <v>&gt;</v>
      </c>
      <c r="AB493" s="30" t="str">
        <f ca="1">MID(B_MSK[[#This Row],[/ STN_1]],FIND(" ",B_MSK[[#This Row],[/ STN_1]])+1,LEN(B_MSK[[#This Row],[/ STN_1]]))</f>
        <v>PCS</v>
      </c>
      <c r="AC493" s="11">
        <f ca="1">IF(B_MSK[[#This Row],[//]]="","",IF(B_MSK[[#This Row],[ JUMLAH ]]="","",IF(B_MSK[[#This Row],[C]]="",B_MSK[[#This Row],[HARGA CTN]]/B_MSK[[#This Row],[JMLH BRG]],B_MSK[[#This Row],[HARGA CTN]]/B_MSK[[#This Row],[A_1]])))</f>
        <v>16500</v>
      </c>
      <c r="AD4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3" s="15" t="str">
        <f ca="1">IF(B_MSK[[#This Row],[HARGA_2]]="","",IF(MID(B_MSK[[#This Row],[/ STN_2]],FIND(" ",B_MSK[[#This Row],[/ STN_2]])+1,LEN(B_MSK[[#This Row],[/ STN_2]]))="LSN",B_MSK[[#This Row],[HARGA_2]]/12,""))</f>
        <v/>
      </c>
      <c r="AH493" s="7" t="str">
        <f ca="1">IF(B_MSK[[#This Row],[HARGA_3]]="","","/ "&amp;"PCS")</f>
        <v/>
      </c>
      <c r="AI493" s="15">
        <f ca="1">IF(B_MSK[[#This Row],[HARGA_3]]="",IF(B_MSK[[#This Row],[HARGA_2]]="",IF(B_MSK[[#This Row],[HARGA_1]]="","",B_MSK[[#This Row],[HARGA_1]]),B_MSK[[#This Row],[HARGA_2]]),B_MSK[[#This Row],[HARGA_3]])</f>
        <v>16500</v>
      </c>
      <c r="AJ49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3" s="5" t="str">
        <f ca="1">IF(B_MSK[[#This Row],[//]]="","",SUBSTITUTE(SUBSTITUTE(SUBSTITUTE(B_MSK[[#This Row],[QTY/ CTN]]," ","_",2),"(",""),")","")&amp;"_")</f>
        <v>24 PCS_</v>
      </c>
      <c r="AL493" s="5">
        <f ca="1">IF(B_MSK[[#This Row],[A_B]]="","",SEARCH("_",B_MSK[[#This Row],[A_B]]))</f>
        <v>7</v>
      </c>
      <c r="AM493" s="5">
        <f ca="1">IF(B_MSK[[#This Row],[A_B]]="","",LEN(B_MSK[[#This Row],[A_B]]))</f>
        <v>7</v>
      </c>
      <c r="AN493" s="5" t="str">
        <f ca="1">IF(B_MSK[[#This Row],[A_B]]="","",LEFT(B_MSK[[#This Row],[QTY/ CTN]],B_MSK[[#This Row],[A_B_1]]))</f>
        <v>24 PCS</v>
      </c>
      <c r="AO493" s="5" t="str">
        <f ca="1">IF(B_MSK[[#This Row],[A_B]]="","",LEFT(B_MSK[[#This Row],[A_]],SEARCH(" ",B_MSK[[#This Row],[A_]])-1))</f>
        <v>24</v>
      </c>
      <c r="AP493" s="5" t="str">
        <f ca="1">IF(B_MSK[[#This Row],[A_B]]="","",RIGHT(B_MSK[[#This Row],[A_]],LEN(B_MSK[[#This Row],[A_]])-SEARCH(" ",B_MSK[[#This Row],[A_]])))</f>
        <v>PCS</v>
      </c>
      <c r="AQ4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3" s="5" t="str">
        <f ca="1">IF(B_MSK[[#This Row],[B_]]="","",LEFT(B_MSK[[#This Row],[B_]],SEARCH(" ",B_MSK[[#This Row],[B_]])))</f>
        <v/>
      </c>
      <c r="AS493" s="5" t="str">
        <f ca="1">IF(B_MSK[[#This Row],[B_]]="","",RIGHT(B_MSK[[#This Row],[B_]],LEN(B_MSK[[#This Row],[B_]])-SEARCH(" ",B_MSK[[#This Row],[B_]])))</f>
        <v/>
      </c>
      <c r="AT493" s="5" t="str">
        <f ca="1">IF(B_MSK[[#This Row],[B_2]]="LSN",12,"")</f>
        <v/>
      </c>
      <c r="AU493" s="5" t="str">
        <f ca="1">IF(B_MSK[[#This Row],[C_1]]="","","PCS")</f>
        <v/>
      </c>
      <c r="AV493" s="5">
        <f ca="1">IF(B_MSK[[#This Row],[A_1]]="","",B_MSK[[#This Row],[A_1]]*IF(B_MSK[[#This Row],[B_1]]="",1,B_MSK[[#This Row],[B_1]])*IF(B_MSK[[#This Row],[C_1]]="",1,B_MSK[[#This Row],[C_1]]))</f>
        <v>24</v>
      </c>
      <c r="AW493" s="5" t="str">
        <f ca="1">IF(B_MSK[[#This Row],[C_2]]="",IF(B_MSK[[#This Row],[B_2]]="",IF(B_MSK[[#This Row],[A_2]]="","",B_MSK[[#This Row],[A_2]]),B_MSK[[#This Row],[B_2]]),B_MSK[[#This Row],[C_2]])</f>
        <v>PCS</v>
      </c>
      <c r="AX493" s="2">
        <f ca="1">IF(ISNUMBER(B_MSK[[#This Row],[TANGGAL DATANG]]),B_MSK[[#This Row],[TANGGAL DATANG]],AX492)</f>
        <v>44944</v>
      </c>
      <c r="AY493" s="5" t="e">
        <f ca="1">IF(B_MSK[[#This Row],[DB_ROW]]="","",INDEX([3]!db[JENIS],B_MSK[[#This Row],[DB_ROW]]-1))</f>
        <v>#REF!</v>
      </c>
      <c r="AZ493" s="5">
        <f ca="1">IF(B_MSK[[#This Row],[A_1]]="","",B_MSK[[#This Row],[A_1]])*1</f>
        <v>24</v>
      </c>
      <c r="BA493" s="5" t="str">
        <f ca="1">IF(B_MSK[[#This Row],[//]]="","",INDEX(INDIRECT(DIR&amp;$2:$2),B_MSK[[#This Row],[//]]))</f>
        <v>ARTO MORO</v>
      </c>
      <c r="BB493" s="5" t="str">
        <f ca="1">CONCATENATE(B_MSK[[#This Row],[concat]],B_MSK[[#This Row],[HARGA_X]],B_MSK[[#This Row],[SAT]])</f>
        <v>tapecuttertc113jk16500PCS</v>
      </c>
    </row>
    <row r="494" spans="1:54" x14ac:dyDescent="0.25">
      <c r="A494" s="6" t="s">
        <v>128</v>
      </c>
      <c r="B494" s="5" t="str">
        <f ca="1">IF(B_MSK[[#This Row],[N_ID]]="","",INDEX(INDIRECT(DIR&amp;$2:$2),MATCH(B_MSK[[#This Row],[N_ID]],INDIRECT(DIR&amp;"!NOTA[ID_P]"),0)))</f>
        <v/>
      </c>
      <c r="C494" s="5" t="str">
        <f ca="1">IF(B_MSK[[#This Row],[//]]="","",HYPERLINK("["&amp;SUBSTITUTE(DIR,"'","")&amp;"]NOTA!D"&amp;B_MSK[[#This Row],[//]]+2,"&gt;"))</f>
        <v>&gt;</v>
      </c>
      <c r="D494" s="5" t="str">
        <f ca="1">IF(B_MSK[[#This Row],[N_ID]]="","",COUNTIF(INDIRECT(DIR&amp;"!NOTA[ID_H]"),B_MSK[[#This Row],[ID NOTA]]))</f>
        <v/>
      </c>
      <c r="E4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491</v>
      </c>
      <c r="F4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4" s="7" t="str">
        <f ca="1">IF(B_MSK[[#This Row],[stt]]="ada",INDEX([2]!db[NB BM],B_MSK[DB_ROW]-1),"")</f>
        <v>Lem stick JK GS-09</v>
      </c>
      <c r="H494" s="7" t="str">
        <f ca="1">IF(B_MSK[[#This Row],[//]]="","",INDEX(INDIRECT(DIR&amp;$2:$2),B_MSK[[#This Row],[//]]))</f>
        <v>ATALI MAKMUR</v>
      </c>
      <c r="I494" s="27" t="str">
        <f ca="1">IF(B_MSK[[#This Row],[//]]="","",INDEX(INDIRECT(DB_PATH&amp;$2:$2),B_MSK[[#This Row],[DB_ROW]]-1))</f>
        <v>64 LSN</v>
      </c>
      <c r="J494" s="5">
        <f ca="1">IF(B_MSK[[#This Row],[//]]="","",IF(INDEX(INDIRECT(DIR&amp;$2:$2),B_MSK[[#This Row],[//]])="","",INDEX(INDIRECT(DIR&amp;$2:$2),B_MSK[[#This Row],[//]])))</f>
        <v>1</v>
      </c>
      <c r="K494" s="5">
        <f ca="1">IF(B_MSK[[#This Row],[//]]="","",IF(INDEX(INDIRECT(DIR&amp;$2:$2),B_MSK[[#This Row],[//]])="","",INDEX(INDIRECT(DIR&amp;$2:$2),B_MSK[[#This Row],[//]])))</f>
        <v>768</v>
      </c>
      <c r="L494" s="5" t="str">
        <f ca="1">IF(B_MSK[[#This Row],[//]]="","",IF(INDEX(INDIRECT(DIR&amp;$2:$2),B_MSK[[#This Row],[//]])="","",INDEX(INDIRECT(DIR&amp;$2:$2),B_MSK[[#This Row],[//]])))</f>
        <v>PCS</v>
      </c>
      <c r="M494" s="13">
        <f ca="1">IF(B_MSK[[#This Row],[//]]="","",INDEX(INDIRECT(DIR&amp;$2:$2),B_MSK[[#This Row],[//]]))</f>
        <v>2100</v>
      </c>
      <c r="N494" s="13">
        <f ca="1">IF(OR(B_MSK[[#This Row],[//]]="",),"",INDEX(INDIRECT(DIR&amp;$2:$2),B_MSK[[#This Row],[//]]))</f>
        <v>1612800</v>
      </c>
      <c r="O494" s="3">
        <f ca="1">IF(B_MSK[[#This Row],[//]]="","",IF(INDEX(INDIRECT(DIR&amp;$2:$2),B_MSK[[#This Row],[//]])=0,"",INDEX(INDIRECT(DIR&amp;$2:$2),B_MSK[[#This Row],[//]])))</f>
        <v>0.125</v>
      </c>
      <c r="P494" s="3">
        <f ca="1">IF(B_MSK[[#This Row],[//]]="","",IF(INDEX(INDIRECT(DIR&amp;$2:$2),B_MSK[[#This Row],[//]])=0,"",INDEX(INDIRECT(DIR&amp;$2:$2),B_MSK[[#This Row],[//]])))</f>
        <v>0.05</v>
      </c>
      <c r="Q494" s="12">
        <f ca="1">IF(B_MSK[[#This Row],[//]]="","",INDEX(INDIRECT(DIR&amp;$2:$2),B_MSK[[#This Row],[//]]))</f>
        <v>1340640</v>
      </c>
      <c r="R49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9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94" s="37">
        <f ca="1">IF(B_MSK[[#This Row],[//]]="","",INDEX(INDIRECT(DIR&amp;$2:$2),B_MSK[[#This Row],[//]]))</f>
        <v>0</v>
      </c>
      <c r="U494" s="38">
        <f ca="1">IF(SUMIF(B_MSK[NAMA BARANG],B_MSK[[#This Row],[NAMA BARANG]],B_MSK[JMLH BRG])=0,"",SUMIF(B_MSK[NAMA BARANG],B_MSK[[#This Row],[NAMA BARANG]],B_MSK[C]))</f>
        <v>3</v>
      </c>
      <c r="V494" s="7" t="str">
        <f ca="1">IF(B_MSK[[#This Row],[//]]="","",INDEX(INDIRECT(DIR&amp;$2:$2),B_MSK[[#This Row],[//]]))</f>
        <v>GLUE STICK GS-09 8 GRAM JK</v>
      </c>
      <c r="W494" s="7" t="str">
        <f ca="1">LOWER(SUBSTITUTE(SUBSTITUTE(SUBSTITUTE(SUBSTITUTE(SUBSTITUTE(SUBSTITUTE(SUBSTITUTE(SUBSTITUTE(SUBSTITUTE(B_MSK[[#This Row],[N.B.nota]]," ",""),"-",""),"(",""),")",""),".",""),",",""),"/",""),"""",""),"+",""))</f>
        <v>gluestickgs098gramjk</v>
      </c>
      <c r="X494" s="5" t="str">
        <f ca="1">IF(B_MSK[[#This Row],[N.B.nota]]="","",IF(MATCH(B_MSK[[#This Row],[concat]],[2]!db[NB NOTA_C],0)&gt;0,"ada",0))</f>
        <v>ada</v>
      </c>
      <c r="Y494" s="5" t="str">
        <f ca="1">IF(B_MSK[[#This Row],[N.B.nota]]="","",ADDRESS(ROW(B_MSK[QB]),COLUMN(B_MSK[QB]))&amp;":"&amp;ADDRESS(ROW(),COLUMN(B_MSK[QB])))</f>
        <v>$D$4:$D$494</v>
      </c>
      <c r="Z494" s="5">
        <f ca="1">IF(B_MSK[[#This Row],[concat]]="","",MATCH(B_MSK[[#This Row],[concat]],[2]!db[NB NOTA_C],0)+1)</f>
        <v>927</v>
      </c>
      <c r="AA494" s="5" t="str">
        <f ca="1">IF(B_MSK[[#This Row],[//]]="","",HYPERLINK("[D:\kerja\BANK EXP\BARU\DB.XLSX]DB!e"&amp;B_MSK[[#This Row],[DB_ROW]],"&gt;"))</f>
        <v>&gt;</v>
      </c>
      <c r="AB494" s="30" t="str">
        <f ca="1">MID(B_MSK[[#This Row],[/ STN_1]],FIND(" ",B_MSK[[#This Row],[/ STN_1]])+1,LEN(B_MSK[[#This Row],[/ STN_1]]))</f>
        <v>LSN</v>
      </c>
      <c r="AC494" s="11">
        <f ca="1">IF(B_MSK[[#This Row],[//]]="","",IF(B_MSK[[#This Row],[ JUMLAH ]]="","",IF(B_MSK[[#This Row],[C]]="",B_MSK[[#This Row],[HARGA CTN]]/B_MSK[[#This Row],[JMLH BRG]],B_MSK[[#This Row],[HARGA CTN]]/B_MSK[[#This Row],[A_1]])))</f>
        <v>25200</v>
      </c>
      <c r="AD4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9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2100</v>
      </c>
      <c r="AF49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94" s="15" t="str">
        <f ca="1">IF(B_MSK[[#This Row],[HARGA_2]]="","",IF(MID(B_MSK[[#This Row],[/ STN_2]],FIND(" ",B_MSK[[#This Row],[/ STN_2]])+1,LEN(B_MSK[[#This Row],[/ STN_2]]))="LSN",B_MSK[[#This Row],[HARGA_2]]/12,""))</f>
        <v/>
      </c>
      <c r="AH494" s="7" t="str">
        <f ca="1">IF(B_MSK[[#This Row],[HARGA_3]]="","","/ "&amp;"PCS")</f>
        <v/>
      </c>
      <c r="AI494" s="15">
        <f ca="1">IF(B_MSK[[#This Row],[HARGA_3]]="",IF(B_MSK[[#This Row],[HARGA_2]]="",IF(B_MSK[[#This Row],[HARGA_1]]="","",B_MSK[[#This Row],[HARGA_1]]),B_MSK[[#This Row],[HARGA_2]]),B_MSK[[#This Row],[HARGA_3]])</f>
        <v>2100</v>
      </c>
      <c r="AJ49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4" s="5" t="str">
        <f ca="1">IF(B_MSK[[#This Row],[//]]="","",SUBSTITUTE(SUBSTITUTE(SUBSTITUTE(B_MSK[[#This Row],[QTY/ CTN]]," ","_",2),"(",""),")","")&amp;"_")</f>
        <v>64 LSN_</v>
      </c>
      <c r="AL494" s="5">
        <f ca="1">IF(B_MSK[[#This Row],[A_B]]="","",SEARCH("_",B_MSK[[#This Row],[A_B]]))</f>
        <v>7</v>
      </c>
      <c r="AM494" s="5">
        <f ca="1">IF(B_MSK[[#This Row],[A_B]]="","",LEN(B_MSK[[#This Row],[A_B]]))</f>
        <v>7</v>
      </c>
      <c r="AN494" s="5" t="str">
        <f ca="1">IF(B_MSK[[#This Row],[A_B]]="","",LEFT(B_MSK[[#This Row],[QTY/ CTN]],B_MSK[[#This Row],[A_B_1]]))</f>
        <v>64 LSN</v>
      </c>
      <c r="AO494" s="5" t="str">
        <f ca="1">IF(B_MSK[[#This Row],[A_B]]="","",LEFT(B_MSK[[#This Row],[A_]],SEARCH(" ",B_MSK[[#This Row],[A_]])-1))</f>
        <v>64</v>
      </c>
      <c r="AP494" s="5" t="str">
        <f ca="1">IF(B_MSK[[#This Row],[A_B]]="","",RIGHT(B_MSK[[#This Row],[A_]],LEN(B_MSK[[#This Row],[A_]])-SEARCH(" ",B_MSK[[#This Row],[A_]])))</f>
        <v>LSN</v>
      </c>
      <c r="AQ4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94" s="5" t="str">
        <f ca="1">IF(B_MSK[[#This Row],[B_]]="","",LEFT(B_MSK[[#This Row],[B_]],SEARCH(" ",B_MSK[[#This Row],[B_]])))</f>
        <v xml:space="preserve">12 </v>
      </c>
      <c r="AS494" s="5" t="str">
        <f ca="1">IF(B_MSK[[#This Row],[B_]]="","",RIGHT(B_MSK[[#This Row],[B_]],LEN(B_MSK[[#This Row],[B_]])-SEARCH(" ",B_MSK[[#This Row],[B_]])))</f>
        <v>PCS</v>
      </c>
      <c r="AT494" s="5" t="str">
        <f ca="1">IF(B_MSK[[#This Row],[B_2]]="LSN",12,"")</f>
        <v/>
      </c>
      <c r="AU494" s="5" t="str">
        <f ca="1">IF(B_MSK[[#This Row],[C_1]]="","","PCS")</f>
        <v/>
      </c>
      <c r="AV494" s="5">
        <f ca="1">IF(B_MSK[[#This Row],[A_1]]="","",B_MSK[[#This Row],[A_1]]*IF(B_MSK[[#This Row],[B_1]]="",1,B_MSK[[#This Row],[B_1]])*IF(B_MSK[[#This Row],[C_1]]="",1,B_MSK[[#This Row],[C_1]]))</f>
        <v>768</v>
      </c>
      <c r="AW494" s="5" t="str">
        <f ca="1">IF(B_MSK[[#This Row],[C_2]]="",IF(B_MSK[[#This Row],[B_2]]="",IF(B_MSK[[#This Row],[A_2]]="","",B_MSK[[#This Row],[A_2]]),B_MSK[[#This Row],[B_2]]),B_MSK[[#This Row],[C_2]])</f>
        <v>PCS</v>
      </c>
      <c r="AX494" s="2">
        <f ca="1">IF(ISNUMBER(B_MSK[[#This Row],[TANGGAL DATANG]]),B_MSK[[#This Row],[TANGGAL DATANG]],AX493)</f>
        <v>44944</v>
      </c>
      <c r="AY494" s="5" t="e">
        <f ca="1">IF(B_MSK[[#This Row],[DB_ROW]]="","",INDEX([3]!db[JENIS],B_MSK[[#This Row],[DB_ROW]]-1))</f>
        <v>#REF!</v>
      </c>
      <c r="AZ494" s="5">
        <f ca="1">IF(B_MSK[[#This Row],[A_1]]="","",B_MSK[[#This Row],[A_1]])*1</f>
        <v>64</v>
      </c>
      <c r="BA494" s="5" t="str">
        <f ca="1">IF(B_MSK[[#This Row],[//]]="","",INDEX(INDIRECT(DIR&amp;$2:$2),B_MSK[[#This Row],[//]]))</f>
        <v>ARTO MORO</v>
      </c>
      <c r="BB494" s="5" t="str">
        <f ca="1">CONCATENATE(B_MSK[[#This Row],[concat]],B_MSK[[#This Row],[HARGA_X]],B_MSK[[#This Row],[SAT]])</f>
        <v>gluestickgs098gramjk2100PCS</v>
      </c>
    </row>
    <row r="495" spans="1:54" x14ac:dyDescent="0.25">
      <c r="A495" s="6" t="s">
        <v>128</v>
      </c>
      <c r="B495" s="5" t="str">
        <f ca="1">IF(B_MSK[[#This Row],[N_ID]]="","",INDEX(INDIRECT(DIR&amp;$2:$2),MATCH(B_MSK[[#This Row],[N_ID]],INDIRECT(DIR&amp;"!NOTA[ID_P]"),0)))</f>
        <v/>
      </c>
      <c r="C495" s="5" t="str">
        <f ca="1">IF(B_MSK[[#This Row],[//]]="","",HYPERLINK("["&amp;SUBSTITUTE(DIR,"'","")&amp;"]NOTA!D"&amp;B_MSK[[#This Row],[//]]+2,"&gt;"))</f>
        <v/>
      </c>
      <c r="D495" s="5" t="str">
        <f ca="1">IF(B_MSK[[#This Row],[N_ID]]="","",COUNTIF(INDIRECT(DIR&amp;"!NOTA[ID_H]"),B_MSK[[#This Row],[ID NOTA]]))</f>
        <v/>
      </c>
      <c r="E4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5" s="7" t="str">
        <f ca="1">IF(B_MSK[[#This Row],[stt]]="ada",INDEX([2]!db[NB BM],B_MSK[DB_ROW]-1),"")</f>
        <v/>
      </c>
      <c r="H495" s="7" t="str">
        <f ca="1">IF(B_MSK[[#This Row],[//]]="","",INDEX(INDIRECT(DIR&amp;$2:$2),B_MSK[[#This Row],[//]]))</f>
        <v/>
      </c>
      <c r="I495" s="27" t="str">
        <f ca="1">IF(B_MSK[[#This Row],[//]]="","",INDEX(INDIRECT(DB_PATH&amp;$2:$2),B_MSK[[#This Row],[DB_ROW]]-1))</f>
        <v/>
      </c>
      <c r="J495" s="5" t="str">
        <f ca="1">IF(B_MSK[[#This Row],[//]]="","",IF(INDEX(INDIRECT(DIR&amp;$2:$2),B_MSK[[#This Row],[//]])="","",INDEX(INDIRECT(DIR&amp;$2:$2),B_MSK[[#This Row],[//]])))</f>
        <v/>
      </c>
      <c r="K495" s="5" t="str">
        <f ca="1">IF(B_MSK[[#This Row],[//]]="","",IF(INDEX(INDIRECT(DIR&amp;$2:$2),B_MSK[[#This Row],[//]])="","",INDEX(INDIRECT(DIR&amp;$2:$2),B_MSK[[#This Row],[//]])))</f>
        <v/>
      </c>
      <c r="L495" s="5" t="str">
        <f ca="1">IF(B_MSK[[#This Row],[//]]="","",IF(INDEX(INDIRECT(DIR&amp;$2:$2),B_MSK[[#This Row],[//]])="","",INDEX(INDIRECT(DIR&amp;$2:$2),B_MSK[[#This Row],[//]])))</f>
        <v/>
      </c>
      <c r="M495" s="13" t="str">
        <f ca="1">IF(B_MSK[[#This Row],[//]]="","",INDEX(INDIRECT(DIR&amp;$2:$2),B_MSK[[#This Row],[//]]))</f>
        <v/>
      </c>
      <c r="N495" s="13" t="str">
        <f ca="1">IF(OR(B_MSK[[#This Row],[//]]="",),"",INDEX(INDIRECT(DIR&amp;$2:$2),B_MSK[[#This Row],[//]]))</f>
        <v/>
      </c>
      <c r="O495" s="3" t="str">
        <f ca="1">IF(B_MSK[[#This Row],[//]]="","",IF(INDEX(INDIRECT(DIR&amp;$2:$2),B_MSK[[#This Row],[//]])=0,"",INDEX(INDIRECT(DIR&amp;$2:$2),B_MSK[[#This Row],[//]])))</f>
        <v/>
      </c>
      <c r="P495" s="3" t="str">
        <f ca="1">IF(B_MSK[[#This Row],[//]]="","",IF(INDEX(INDIRECT(DIR&amp;$2:$2),B_MSK[[#This Row],[//]])=0,"",INDEX(INDIRECT(DIR&amp;$2:$2),B_MSK[[#This Row],[//]])))</f>
        <v/>
      </c>
      <c r="Q495" s="12" t="str">
        <f ca="1">IF(B_MSK[[#This Row],[//]]="","",INDEX(INDIRECT(DIR&amp;$2:$2),B_MSK[[#This Row],[//]]))</f>
        <v/>
      </c>
      <c r="R4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5" s="37" t="str">
        <f ca="1">IF(B_MSK[[#This Row],[//]]="","",INDEX(INDIRECT(DIR&amp;$2:$2),B_MSK[[#This Row],[//]]))</f>
        <v/>
      </c>
      <c r="U495" s="38" t="str">
        <f ca="1">IF(SUMIF(B_MSK[NAMA BARANG],B_MSK[[#This Row],[NAMA BARANG]],B_MSK[JMLH BRG])=0,"",SUMIF(B_MSK[NAMA BARANG],B_MSK[[#This Row],[NAMA BARANG]],B_MSK[C]))</f>
        <v/>
      </c>
      <c r="V495" s="7" t="str">
        <f ca="1">IF(B_MSK[[#This Row],[//]]="","",INDEX(INDIRECT(DIR&amp;$2:$2),B_MSK[[#This Row],[//]]))</f>
        <v/>
      </c>
      <c r="W4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5" s="5" t="str">
        <f ca="1">IF(B_MSK[[#This Row],[N.B.nota]]="","",IF(MATCH(B_MSK[[#This Row],[concat]],[2]!db[NB NOTA_C],0)&gt;0,"ada",0))</f>
        <v/>
      </c>
      <c r="Y495" s="5" t="str">
        <f ca="1">IF(B_MSK[[#This Row],[N.B.nota]]="","",ADDRESS(ROW(B_MSK[QB]),COLUMN(B_MSK[QB]))&amp;":"&amp;ADDRESS(ROW(),COLUMN(B_MSK[QB])))</f>
        <v/>
      </c>
      <c r="Z495" s="5" t="str">
        <f ca="1">IF(B_MSK[[#This Row],[concat]]="","",MATCH(B_MSK[[#This Row],[concat]],[2]!db[NB NOTA_C],0)+1)</f>
        <v/>
      </c>
      <c r="AA495" s="5" t="str">
        <f ca="1">IF(B_MSK[[#This Row],[//]]="","",HYPERLINK("[D:\kerja\BANK EXP\BARU\DB.XLSX]DB!e"&amp;B_MSK[[#This Row],[DB_ROW]],"&gt;"))</f>
        <v/>
      </c>
      <c r="AB495" s="30" t="e">
        <f ca="1">MID(B_MSK[[#This Row],[/ STN_1]],FIND(" ",B_MSK[[#This Row],[/ STN_1]])+1,LEN(B_MSK[[#This Row],[/ STN_1]]))</f>
        <v>#VALUE!</v>
      </c>
      <c r="AC4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5" s="15" t="str">
        <f ca="1">IF(B_MSK[[#This Row],[HARGA_2]]="","",IF(MID(B_MSK[[#This Row],[/ STN_2]],FIND(" ",B_MSK[[#This Row],[/ STN_2]])+1,LEN(B_MSK[[#This Row],[/ STN_2]]))="LSN",B_MSK[[#This Row],[HARGA_2]]/12,""))</f>
        <v/>
      </c>
      <c r="AH495" s="7" t="str">
        <f ca="1">IF(B_MSK[[#This Row],[HARGA_3]]="","","/ "&amp;"PCS")</f>
        <v/>
      </c>
      <c r="AI495" s="15" t="str">
        <f ca="1">IF(B_MSK[[#This Row],[HARGA_3]]="",IF(B_MSK[[#This Row],[HARGA_2]]="",IF(B_MSK[[#This Row],[HARGA_1]]="","",B_MSK[[#This Row],[HARGA_1]]),B_MSK[[#This Row],[HARGA_2]]),B_MSK[[#This Row],[HARGA_3]])</f>
        <v/>
      </c>
      <c r="AJ495" s="15" t="str">
        <f ca="1">IF(B_MSK[[#This Row],[/ STN_3]]="",IF(B_MSK[[#This Row],[/ STN_2]]="",IF(B_MSK[[#This Row],[/ STN_1]]="","",B_MSK[[#This Row],[/ STN_1]]),B_MSK[[#This Row],[/ STN_2]]),B_MSK[[#This Row],[/ STN_3]])</f>
        <v/>
      </c>
      <c r="AK495" s="5" t="str">
        <f ca="1">IF(B_MSK[[#This Row],[//]]="","",SUBSTITUTE(SUBSTITUTE(SUBSTITUTE(B_MSK[[#This Row],[QTY/ CTN]]," ","_",2),"(",""),")","")&amp;"_")</f>
        <v/>
      </c>
      <c r="AL495" s="5" t="str">
        <f ca="1">IF(B_MSK[[#This Row],[A_B]]="","",SEARCH("_",B_MSK[[#This Row],[A_B]]))</f>
        <v/>
      </c>
      <c r="AM495" s="5" t="str">
        <f ca="1">IF(B_MSK[[#This Row],[A_B]]="","",LEN(B_MSK[[#This Row],[A_B]]))</f>
        <v/>
      </c>
      <c r="AN495" s="5" t="str">
        <f ca="1">IF(B_MSK[[#This Row],[A_B]]="","",LEFT(B_MSK[[#This Row],[QTY/ CTN]],B_MSK[[#This Row],[A_B_1]]))</f>
        <v/>
      </c>
      <c r="AO495" s="5" t="str">
        <f ca="1">IF(B_MSK[[#This Row],[A_B]]="","",LEFT(B_MSK[[#This Row],[A_]],SEARCH(" ",B_MSK[[#This Row],[A_]])-1))</f>
        <v/>
      </c>
      <c r="AP495" s="5" t="str">
        <f ca="1">IF(B_MSK[[#This Row],[A_B]]="","",RIGHT(B_MSK[[#This Row],[A_]],LEN(B_MSK[[#This Row],[A_]])-SEARCH(" ",B_MSK[[#This Row],[A_]])))</f>
        <v/>
      </c>
      <c r="AQ4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5" s="5" t="str">
        <f ca="1">IF(B_MSK[[#This Row],[B_]]="","",LEFT(B_MSK[[#This Row],[B_]],SEARCH(" ",B_MSK[[#This Row],[B_]])))</f>
        <v/>
      </c>
      <c r="AS495" s="5" t="str">
        <f ca="1">IF(B_MSK[[#This Row],[B_]]="","",RIGHT(B_MSK[[#This Row],[B_]],LEN(B_MSK[[#This Row],[B_]])-SEARCH(" ",B_MSK[[#This Row],[B_]])))</f>
        <v/>
      </c>
      <c r="AT495" s="5" t="str">
        <f ca="1">IF(B_MSK[[#This Row],[B_2]]="LSN",12,"")</f>
        <v/>
      </c>
      <c r="AU495" s="5" t="str">
        <f ca="1">IF(B_MSK[[#This Row],[C_1]]="","","PCS")</f>
        <v/>
      </c>
      <c r="AV495" s="5" t="str">
        <f ca="1">IF(B_MSK[[#This Row],[A_1]]="","",B_MSK[[#This Row],[A_1]]*IF(B_MSK[[#This Row],[B_1]]="",1,B_MSK[[#This Row],[B_1]])*IF(B_MSK[[#This Row],[C_1]]="",1,B_MSK[[#This Row],[C_1]]))</f>
        <v/>
      </c>
      <c r="AW495" s="5" t="str">
        <f ca="1">IF(B_MSK[[#This Row],[C_2]]="",IF(B_MSK[[#This Row],[B_2]]="",IF(B_MSK[[#This Row],[A_2]]="","",B_MSK[[#This Row],[A_2]]),B_MSK[[#This Row],[B_2]]),B_MSK[[#This Row],[C_2]])</f>
        <v/>
      </c>
      <c r="AX495" s="2">
        <f ca="1">IF(ISNUMBER(B_MSK[[#This Row],[TANGGAL DATANG]]),B_MSK[[#This Row],[TANGGAL DATANG]],AX494)</f>
        <v>44944</v>
      </c>
      <c r="AY495" s="5" t="str">
        <f ca="1">IF(B_MSK[[#This Row],[DB_ROW]]="","",INDEX([3]!db[JENIS],B_MSK[[#This Row],[DB_ROW]]-1))</f>
        <v/>
      </c>
      <c r="AZ495" s="5" t="e">
        <f ca="1">IF(B_MSK[[#This Row],[A_1]]="","",B_MSK[[#This Row],[A_1]])*1</f>
        <v>#VALUE!</v>
      </c>
      <c r="BA495" s="5" t="str">
        <f ca="1">IF(B_MSK[[#This Row],[//]]="","",INDEX(INDIRECT(DIR&amp;$2:$2),B_MSK[[#This Row],[//]]))</f>
        <v/>
      </c>
      <c r="BB495" s="5" t="str">
        <f ca="1">CONCATENATE(B_MSK[[#This Row],[concat]],B_MSK[[#This Row],[HARGA_X]],B_MSK[[#This Row],[SAT]])</f>
        <v/>
      </c>
    </row>
    <row r="496" spans="1:54" x14ac:dyDescent="0.25">
      <c r="A496" s="6" t="s">
        <v>303</v>
      </c>
      <c r="B496" s="5">
        <f ca="1">IF(B_MSK[[#This Row],[N_ID]]="","",INDEX(INDIRECT(DIR&amp;$2:$2),MATCH(B_MSK[[#This Row],[N_ID]],INDIRECT(DIR&amp;"!NOTA[ID_P]"),0)))</f>
        <v>91</v>
      </c>
      <c r="C496" s="5" t="str">
        <f ca="1">IF(B_MSK[[#This Row],[//]]="","",HYPERLINK("["&amp;SUBSTITUTE(DIR,"'","")&amp;"]NOTA!D"&amp;B_MSK[[#This Row],[//]]+2,"&gt;"))</f>
        <v>&gt;</v>
      </c>
      <c r="D496" s="5">
        <f ca="1">IF(B_MSK[[#This Row],[N_ID]]="","",COUNTIF(INDIRECT(DIR&amp;"!NOTA[ID_H]"),B_MSK[[#This Row],[ID NOTA]]))</f>
        <v>5</v>
      </c>
      <c r="E4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493</v>
      </c>
      <c r="F4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6" s="7" t="str">
        <f ca="1">IF(B_MSK[[#This Row],[stt]]="ada",INDEX([2]!db[NB BM],B_MSK[DB_ROW]-1),"")</f>
        <v>Guntacker JK GT-700</v>
      </c>
      <c r="H496" s="7" t="str">
        <f ca="1">IF(B_MSK[[#This Row],[//]]="","",INDEX(INDIRECT(DIR&amp;$2:$2),B_MSK[[#This Row],[//]]))</f>
        <v>ATALI MAKMUR</v>
      </c>
      <c r="I496" s="27" t="str">
        <f ca="1">IF(B_MSK[[#This Row],[//]]="","",INDEX(INDIRECT(DB_PATH&amp;$2:$2),B_MSK[[#This Row],[DB_ROW]]-1))</f>
        <v>6 LSN</v>
      </c>
      <c r="J496" s="5">
        <f ca="1">IF(B_MSK[[#This Row],[//]]="","",IF(INDEX(INDIRECT(DIR&amp;$2:$2),B_MSK[[#This Row],[//]])="","",INDEX(INDIRECT(DIR&amp;$2:$2),B_MSK[[#This Row],[//]])))</f>
        <v>1</v>
      </c>
      <c r="K496" s="5">
        <f ca="1">IF(B_MSK[[#This Row],[//]]="","",IF(INDEX(INDIRECT(DIR&amp;$2:$2),B_MSK[[#This Row],[//]])="","",INDEX(INDIRECT(DIR&amp;$2:$2),B_MSK[[#This Row],[//]])))</f>
        <v>72</v>
      </c>
      <c r="L496" s="5" t="str">
        <f ca="1">IF(B_MSK[[#This Row],[//]]="","",IF(INDEX(INDIRECT(DIR&amp;$2:$2),B_MSK[[#This Row],[//]])="","",INDEX(INDIRECT(DIR&amp;$2:$2),B_MSK[[#This Row],[//]])))</f>
        <v>PCS</v>
      </c>
      <c r="M496" s="13">
        <f ca="1">IF(B_MSK[[#This Row],[//]]="","",INDEX(INDIRECT(DIR&amp;$2:$2),B_MSK[[#This Row],[//]]))</f>
        <v>34500</v>
      </c>
      <c r="N496" s="13">
        <f ca="1">IF(OR(B_MSK[[#This Row],[//]]="",),"",INDEX(INDIRECT(DIR&amp;$2:$2),B_MSK[[#This Row],[//]]))</f>
        <v>2484000</v>
      </c>
      <c r="O496" s="3">
        <f ca="1">IF(B_MSK[[#This Row],[//]]="","",IF(INDEX(INDIRECT(DIR&amp;$2:$2),B_MSK[[#This Row],[//]])=0,"",INDEX(INDIRECT(DIR&amp;$2:$2),B_MSK[[#This Row],[//]])))</f>
        <v>0.125</v>
      </c>
      <c r="P496" s="3">
        <f ca="1">IF(B_MSK[[#This Row],[//]]="","",IF(INDEX(INDIRECT(DIR&amp;$2:$2),B_MSK[[#This Row],[//]])=0,"",INDEX(INDIRECT(DIR&amp;$2:$2),B_MSK[[#This Row],[//]])))</f>
        <v>0.05</v>
      </c>
      <c r="Q496" s="12">
        <f ca="1">IF(B_MSK[[#This Row],[//]]="","",INDEX(INDIRECT(DIR&amp;$2:$2),B_MSK[[#This Row],[//]]))</f>
        <v>2064825</v>
      </c>
      <c r="R4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6" s="37">
        <f ca="1">IF(B_MSK[[#This Row],[//]]="","",INDEX(INDIRECT(DIR&amp;$2:$2),B_MSK[[#This Row],[//]]))</f>
        <v>0</v>
      </c>
      <c r="U496" s="38">
        <f ca="1">IF(SUMIF(B_MSK[NAMA BARANG],B_MSK[[#This Row],[NAMA BARANG]],B_MSK[JMLH BRG])=0,"",SUMIF(B_MSK[NAMA BARANG],B_MSK[[#This Row],[NAMA BARANG]],B_MSK[C]))</f>
        <v>2</v>
      </c>
      <c r="V496" s="7" t="str">
        <f ca="1">IF(B_MSK[[#This Row],[//]]="","",INDEX(INDIRECT(DIR&amp;$2:$2),B_MSK[[#This Row],[//]]))</f>
        <v>GUN TACKER GT-700 JK</v>
      </c>
      <c r="W496" s="7" t="str">
        <f ca="1">LOWER(SUBSTITUTE(SUBSTITUTE(SUBSTITUTE(SUBSTITUTE(SUBSTITUTE(SUBSTITUTE(SUBSTITUTE(SUBSTITUTE(SUBSTITUTE(B_MSK[[#This Row],[N.B.nota]]," ",""),"-",""),"(",""),")",""),".",""),",",""),"/",""),"""",""),"+",""))</f>
        <v>guntackergt700jk</v>
      </c>
      <c r="X496" s="5" t="str">
        <f ca="1">IF(B_MSK[[#This Row],[N.B.nota]]="","",IF(MATCH(B_MSK[[#This Row],[concat]],[2]!db[NB NOTA_C],0)&gt;0,"ada",0))</f>
        <v>ada</v>
      </c>
      <c r="Y496" s="5" t="str">
        <f ca="1">IF(B_MSK[[#This Row],[N.B.nota]]="","",ADDRESS(ROW(B_MSK[QB]),COLUMN(B_MSK[QB]))&amp;":"&amp;ADDRESS(ROW(),COLUMN(B_MSK[QB])))</f>
        <v>$D$4:$D$496</v>
      </c>
      <c r="Z496" s="5">
        <f ca="1">IF(B_MSK[[#This Row],[concat]]="","",MATCH(B_MSK[[#This Row],[concat]],[2]!db[NB NOTA_C],0)+1)</f>
        <v>948</v>
      </c>
      <c r="AA496" s="5" t="str">
        <f ca="1">IF(B_MSK[[#This Row],[//]]="","",HYPERLINK("[D:\kerja\BANK EXP\BARU\DB.XLSX]DB!e"&amp;B_MSK[[#This Row],[DB_ROW]],"&gt;"))</f>
        <v>&gt;</v>
      </c>
      <c r="AB496" s="30" t="str">
        <f ca="1">MID(B_MSK[[#This Row],[/ STN_1]],FIND(" ",B_MSK[[#This Row],[/ STN_1]])+1,LEN(B_MSK[[#This Row],[/ STN_1]]))</f>
        <v>LSN</v>
      </c>
      <c r="AC496" s="11">
        <f ca="1">IF(B_MSK[[#This Row],[//]]="","",IF(B_MSK[[#This Row],[ JUMLAH ]]="","",IF(B_MSK[[#This Row],[C]]="",B_MSK[[#This Row],[HARGA CTN]]/B_MSK[[#This Row],[JMLH BRG]],B_MSK[[#This Row],[HARGA CTN]]/B_MSK[[#This Row],[A_1]])))</f>
        <v>414000</v>
      </c>
      <c r="AD4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9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34500</v>
      </c>
      <c r="AF49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96" s="15" t="str">
        <f ca="1">IF(B_MSK[[#This Row],[HARGA_2]]="","",IF(MID(B_MSK[[#This Row],[/ STN_2]],FIND(" ",B_MSK[[#This Row],[/ STN_2]])+1,LEN(B_MSK[[#This Row],[/ STN_2]]))="LSN",B_MSK[[#This Row],[HARGA_2]]/12,""))</f>
        <v/>
      </c>
      <c r="AH496" s="7" t="str">
        <f ca="1">IF(B_MSK[[#This Row],[HARGA_3]]="","","/ "&amp;"PCS")</f>
        <v/>
      </c>
      <c r="AI496" s="15">
        <f ca="1">IF(B_MSK[[#This Row],[HARGA_3]]="",IF(B_MSK[[#This Row],[HARGA_2]]="",IF(B_MSK[[#This Row],[HARGA_1]]="","",B_MSK[[#This Row],[HARGA_1]]),B_MSK[[#This Row],[HARGA_2]]),B_MSK[[#This Row],[HARGA_3]])</f>
        <v>34500</v>
      </c>
      <c r="AJ49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6" s="5" t="str">
        <f ca="1">IF(B_MSK[[#This Row],[//]]="","",SUBSTITUTE(SUBSTITUTE(SUBSTITUTE(B_MSK[[#This Row],[QTY/ CTN]]," ","_",2),"(",""),")","")&amp;"_")</f>
        <v>6 LSN_</v>
      </c>
      <c r="AL496" s="5">
        <f ca="1">IF(B_MSK[[#This Row],[A_B]]="","",SEARCH("_",B_MSK[[#This Row],[A_B]]))</f>
        <v>6</v>
      </c>
      <c r="AM496" s="5">
        <f ca="1">IF(B_MSK[[#This Row],[A_B]]="","",LEN(B_MSK[[#This Row],[A_B]]))</f>
        <v>6</v>
      </c>
      <c r="AN496" s="5" t="str">
        <f ca="1">IF(B_MSK[[#This Row],[A_B]]="","",LEFT(B_MSK[[#This Row],[QTY/ CTN]],B_MSK[[#This Row],[A_B_1]]))</f>
        <v>6 LSN</v>
      </c>
      <c r="AO496" s="5" t="str">
        <f ca="1">IF(B_MSK[[#This Row],[A_B]]="","",LEFT(B_MSK[[#This Row],[A_]],SEARCH(" ",B_MSK[[#This Row],[A_]])-1))</f>
        <v>6</v>
      </c>
      <c r="AP496" s="5" t="str">
        <f ca="1">IF(B_MSK[[#This Row],[A_B]]="","",RIGHT(B_MSK[[#This Row],[A_]],LEN(B_MSK[[#This Row],[A_]])-SEARCH(" ",B_MSK[[#This Row],[A_]])))</f>
        <v>LSN</v>
      </c>
      <c r="AQ4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96" s="5" t="str">
        <f ca="1">IF(B_MSK[[#This Row],[B_]]="","",LEFT(B_MSK[[#This Row],[B_]],SEARCH(" ",B_MSK[[#This Row],[B_]])))</f>
        <v xml:space="preserve">12 </v>
      </c>
      <c r="AS496" s="5" t="str">
        <f ca="1">IF(B_MSK[[#This Row],[B_]]="","",RIGHT(B_MSK[[#This Row],[B_]],LEN(B_MSK[[#This Row],[B_]])-SEARCH(" ",B_MSK[[#This Row],[B_]])))</f>
        <v>PCS</v>
      </c>
      <c r="AT496" s="5" t="str">
        <f ca="1">IF(B_MSK[[#This Row],[B_2]]="LSN",12,"")</f>
        <v/>
      </c>
      <c r="AU496" s="5" t="str">
        <f ca="1">IF(B_MSK[[#This Row],[C_1]]="","","PCS")</f>
        <v/>
      </c>
      <c r="AV496" s="5">
        <f ca="1">IF(B_MSK[[#This Row],[A_1]]="","",B_MSK[[#This Row],[A_1]]*IF(B_MSK[[#This Row],[B_1]]="",1,B_MSK[[#This Row],[B_1]])*IF(B_MSK[[#This Row],[C_1]]="",1,B_MSK[[#This Row],[C_1]]))</f>
        <v>72</v>
      </c>
      <c r="AW496" s="5" t="str">
        <f ca="1">IF(B_MSK[[#This Row],[C_2]]="",IF(B_MSK[[#This Row],[B_2]]="",IF(B_MSK[[#This Row],[A_2]]="","",B_MSK[[#This Row],[A_2]]),B_MSK[[#This Row],[B_2]]),B_MSK[[#This Row],[C_2]])</f>
        <v>PCS</v>
      </c>
      <c r="AX496" s="2">
        <f ca="1">IF(ISNUMBER(B_MSK[[#This Row],[TANGGAL DATANG]]),B_MSK[[#This Row],[TANGGAL DATANG]],AX495)</f>
        <v>44944</v>
      </c>
      <c r="AY496" s="5" t="e">
        <f ca="1">IF(B_MSK[[#This Row],[DB_ROW]]="","",INDEX([3]!db[JENIS],B_MSK[[#This Row],[DB_ROW]]-1))</f>
        <v>#REF!</v>
      </c>
      <c r="AZ496" s="5">
        <f ca="1">IF(B_MSK[[#This Row],[A_1]]="","",B_MSK[[#This Row],[A_1]])*1</f>
        <v>6</v>
      </c>
      <c r="BA496" s="5" t="str">
        <f ca="1">IF(B_MSK[[#This Row],[//]]="","",INDEX(INDIRECT(DIR&amp;$2:$2),B_MSK[[#This Row],[//]]))</f>
        <v>ARTO MORO</v>
      </c>
      <c r="BB496" s="5" t="str">
        <f ca="1">CONCATENATE(B_MSK[[#This Row],[concat]],B_MSK[[#This Row],[HARGA_X]],B_MSK[[#This Row],[SAT]])</f>
        <v>guntackergt700jk34500PCS</v>
      </c>
    </row>
    <row r="497" spans="1:54" x14ac:dyDescent="0.25">
      <c r="A497" s="6" t="s">
        <v>128</v>
      </c>
      <c r="B497" s="5" t="str">
        <f ca="1">IF(B_MSK[[#This Row],[N_ID]]="","",INDEX(INDIRECT(DIR&amp;$2:$2),MATCH(B_MSK[[#This Row],[N_ID]],INDIRECT(DIR&amp;"!NOTA[ID_P]"),0)))</f>
        <v/>
      </c>
      <c r="C497" s="5" t="str">
        <f ca="1">IF(B_MSK[[#This Row],[//]]="","",HYPERLINK("["&amp;SUBSTITUTE(DIR,"'","")&amp;"]NOTA!D"&amp;B_MSK[[#This Row],[//]]+2,"&gt;"))</f>
        <v>&gt;</v>
      </c>
      <c r="D497" s="5" t="str">
        <f ca="1">IF(B_MSK[[#This Row],[N_ID]]="","",COUNTIF(INDIRECT(DIR&amp;"!NOTA[ID_H]"),B_MSK[[#This Row],[ID NOTA]]))</f>
        <v/>
      </c>
      <c r="E49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494</v>
      </c>
      <c r="F4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7" s="7" t="str">
        <f ca="1">IF(B_MSK[[#This Row],[stt]]="ada",INDEX([2]!db[NB BM],B_MSK[DB_ROW]-1),"")</f>
        <v>Lem JK GL-W01</v>
      </c>
      <c r="H497" s="7" t="str">
        <f ca="1">IF(B_MSK[[#This Row],[//]]="","",INDEX(INDIRECT(DIR&amp;$2:$2),B_MSK[[#This Row],[//]]))</f>
        <v>ATALI MAKMUR</v>
      </c>
      <c r="I497" s="27" t="str">
        <f ca="1">IF(B_MSK[[#This Row],[//]]="","",INDEX(INDIRECT(DB_PATH&amp;$2:$2),B_MSK[[#This Row],[DB_ROW]]-1))</f>
        <v>24 LSN</v>
      </c>
      <c r="J497" s="5">
        <f ca="1">IF(B_MSK[[#This Row],[//]]="","",IF(INDEX(INDIRECT(DIR&amp;$2:$2),B_MSK[[#This Row],[//]])="","",INDEX(INDIRECT(DIR&amp;$2:$2),B_MSK[[#This Row],[//]])))</f>
        <v>1</v>
      </c>
      <c r="K497" s="5">
        <f ca="1">IF(B_MSK[[#This Row],[//]]="","",IF(INDEX(INDIRECT(DIR&amp;$2:$2),B_MSK[[#This Row],[//]])="","",INDEX(INDIRECT(DIR&amp;$2:$2),B_MSK[[#This Row],[//]])))</f>
        <v>288</v>
      </c>
      <c r="L497" s="5" t="str">
        <f ca="1">IF(B_MSK[[#This Row],[//]]="","",IF(INDEX(INDIRECT(DIR&amp;$2:$2),B_MSK[[#This Row],[//]])="","",INDEX(INDIRECT(DIR&amp;$2:$2),B_MSK[[#This Row],[//]])))</f>
        <v>PCS</v>
      </c>
      <c r="M497" s="13">
        <f ca="1">IF(B_MSK[[#This Row],[//]]="","",INDEX(INDIRECT(DIR&amp;$2:$2),B_MSK[[#This Row],[//]]))</f>
        <v>2600</v>
      </c>
      <c r="N497" s="13">
        <f ca="1">IF(OR(B_MSK[[#This Row],[//]]="",),"",INDEX(INDIRECT(DIR&amp;$2:$2),B_MSK[[#This Row],[//]]))</f>
        <v>748800</v>
      </c>
      <c r="O497" s="3">
        <f ca="1">IF(B_MSK[[#This Row],[//]]="","",IF(INDEX(INDIRECT(DIR&amp;$2:$2),B_MSK[[#This Row],[//]])=0,"",INDEX(INDIRECT(DIR&amp;$2:$2),B_MSK[[#This Row],[//]])))</f>
        <v>0.125</v>
      </c>
      <c r="P497" s="3">
        <f ca="1">IF(B_MSK[[#This Row],[//]]="","",IF(INDEX(INDIRECT(DIR&amp;$2:$2),B_MSK[[#This Row],[//]])=0,"",INDEX(INDIRECT(DIR&amp;$2:$2),B_MSK[[#This Row],[//]])))</f>
        <v>0.05</v>
      </c>
      <c r="Q497" s="12">
        <f ca="1">IF(B_MSK[[#This Row],[//]]="","",INDEX(INDIRECT(DIR&amp;$2:$2),B_MSK[[#This Row],[//]]))</f>
        <v>622440</v>
      </c>
      <c r="R4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7" s="37">
        <f ca="1">IF(B_MSK[[#This Row],[//]]="","",INDEX(INDIRECT(DIR&amp;$2:$2),B_MSK[[#This Row],[//]]))</f>
        <v>0</v>
      </c>
      <c r="U497" s="38">
        <f ca="1">IF(SUMIF(B_MSK[NAMA BARANG],B_MSK[[#This Row],[NAMA BARANG]],B_MSK[JMLH BRG])=0,"",SUMIF(B_MSK[NAMA BARANG],B_MSK[[#This Row],[NAMA BARANG]],B_MSK[C]))</f>
        <v>1</v>
      </c>
      <c r="V497" s="7" t="str">
        <f ca="1">IF(B_MSK[[#This Row],[//]]="","",INDEX(INDIRECT(DIR&amp;$2:$2),B_MSK[[#This Row],[//]]))</f>
        <v>GLUE GL-W01 JK</v>
      </c>
      <c r="W497" s="7" t="str">
        <f ca="1">LOWER(SUBSTITUTE(SUBSTITUTE(SUBSTITUTE(SUBSTITUTE(SUBSTITUTE(SUBSTITUTE(SUBSTITUTE(SUBSTITUTE(SUBSTITUTE(B_MSK[[#This Row],[N.B.nota]]," ",""),"-",""),"(",""),")",""),".",""),",",""),"/",""),"""",""),"+",""))</f>
        <v>glueglw01jk</v>
      </c>
      <c r="X497" s="5" t="str">
        <f ca="1">IF(B_MSK[[#This Row],[N.B.nota]]="","",IF(MATCH(B_MSK[[#This Row],[concat]],[2]!db[NB NOTA_C],0)&gt;0,"ada",0))</f>
        <v>ada</v>
      </c>
      <c r="Y497" s="5" t="str">
        <f ca="1">IF(B_MSK[[#This Row],[N.B.nota]]="","",ADDRESS(ROW(B_MSK[QB]),COLUMN(B_MSK[QB]))&amp;":"&amp;ADDRESS(ROW(),COLUMN(B_MSK[QB])))</f>
        <v>$D$4:$D$497</v>
      </c>
      <c r="Z497" s="5">
        <f ca="1">IF(B_MSK[[#This Row],[concat]]="","",MATCH(B_MSK[[#This Row],[concat]],[2]!db[NB NOTA_C],0)+1)</f>
        <v>922</v>
      </c>
      <c r="AA497" s="5" t="str">
        <f ca="1">IF(B_MSK[[#This Row],[//]]="","",HYPERLINK("[D:\kerja\BANK EXP\BARU\DB.XLSX]DB!e"&amp;B_MSK[[#This Row],[DB_ROW]],"&gt;"))</f>
        <v>&gt;</v>
      </c>
      <c r="AB497" s="30" t="str">
        <f ca="1">MID(B_MSK[[#This Row],[/ STN_1]],FIND(" ",B_MSK[[#This Row],[/ STN_1]])+1,LEN(B_MSK[[#This Row],[/ STN_1]]))</f>
        <v>LSN</v>
      </c>
      <c r="AC497" s="11">
        <f ca="1">IF(B_MSK[[#This Row],[//]]="","",IF(B_MSK[[#This Row],[ JUMLAH ]]="","",IF(B_MSK[[#This Row],[C]]="",B_MSK[[#This Row],[HARGA CTN]]/B_MSK[[#This Row],[JMLH BRG]],B_MSK[[#This Row],[HARGA CTN]]/B_MSK[[#This Row],[A_1]])))</f>
        <v>31200</v>
      </c>
      <c r="AD4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9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2600</v>
      </c>
      <c r="AF49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97" s="15" t="str">
        <f ca="1">IF(B_MSK[[#This Row],[HARGA_2]]="","",IF(MID(B_MSK[[#This Row],[/ STN_2]],FIND(" ",B_MSK[[#This Row],[/ STN_2]])+1,LEN(B_MSK[[#This Row],[/ STN_2]]))="LSN",B_MSK[[#This Row],[HARGA_2]]/12,""))</f>
        <v/>
      </c>
      <c r="AH497" s="7" t="str">
        <f ca="1">IF(B_MSK[[#This Row],[HARGA_3]]="","","/ "&amp;"PCS")</f>
        <v/>
      </c>
      <c r="AI497" s="15">
        <f ca="1">IF(B_MSK[[#This Row],[HARGA_3]]="",IF(B_MSK[[#This Row],[HARGA_2]]="",IF(B_MSK[[#This Row],[HARGA_1]]="","",B_MSK[[#This Row],[HARGA_1]]),B_MSK[[#This Row],[HARGA_2]]),B_MSK[[#This Row],[HARGA_3]])</f>
        <v>2600</v>
      </c>
      <c r="AJ49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7" s="5" t="str">
        <f ca="1">IF(B_MSK[[#This Row],[//]]="","",SUBSTITUTE(SUBSTITUTE(SUBSTITUTE(B_MSK[[#This Row],[QTY/ CTN]]," ","_",2),"(",""),")","")&amp;"_")</f>
        <v>24 LSN_</v>
      </c>
      <c r="AL497" s="5">
        <f ca="1">IF(B_MSK[[#This Row],[A_B]]="","",SEARCH("_",B_MSK[[#This Row],[A_B]]))</f>
        <v>7</v>
      </c>
      <c r="AM497" s="5">
        <f ca="1">IF(B_MSK[[#This Row],[A_B]]="","",LEN(B_MSK[[#This Row],[A_B]]))</f>
        <v>7</v>
      </c>
      <c r="AN497" s="5" t="str">
        <f ca="1">IF(B_MSK[[#This Row],[A_B]]="","",LEFT(B_MSK[[#This Row],[QTY/ CTN]],B_MSK[[#This Row],[A_B_1]]))</f>
        <v>24 LSN</v>
      </c>
      <c r="AO497" s="5" t="str">
        <f ca="1">IF(B_MSK[[#This Row],[A_B]]="","",LEFT(B_MSK[[#This Row],[A_]],SEARCH(" ",B_MSK[[#This Row],[A_]])-1))</f>
        <v>24</v>
      </c>
      <c r="AP497" s="5" t="str">
        <f ca="1">IF(B_MSK[[#This Row],[A_B]]="","",RIGHT(B_MSK[[#This Row],[A_]],LEN(B_MSK[[#This Row],[A_]])-SEARCH(" ",B_MSK[[#This Row],[A_]])))</f>
        <v>LSN</v>
      </c>
      <c r="AQ4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97" s="5" t="str">
        <f ca="1">IF(B_MSK[[#This Row],[B_]]="","",LEFT(B_MSK[[#This Row],[B_]],SEARCH(" ",B_MSK[[#This Row],[B_]])))</f>
        <v xml:space="preserve">12 </v>
      </c>
      <c r="AS497" s="5" t="str">
        <f ca="1">IF(B_MSK[[#This Row],[B_]]="","",RIGHT(B_MSK[[#This Row],[B_]],LEN(B_MSK[[#This Row],[B_]])-SEARCH(" ",B_MSK[[#This Row],[B_]])))</f>
        <v>PCS</v>
      </c>
      <c r="AT497" s="5" t="str">
        <f ca="1">IF(B_MSK[[#This Row],[B_2]]="LSN",12,"")</f>
        <v/>
      </c>
      <c r="AU497" s="5" t="str">
        <f ca="1">IF(B_MSK[[#This Row],[C_1]]="","","PCS")</f>
        <v/>
      </c>
      <c r="AV497" s="5">
        <f ca="1">IF(B_MSK[[#This Row],[A_1]]="","",B_MSK[[#This Row],[A_1]]*IF(B_MSK[[#This Row],[B_1]]="",1,B_MSK[[#This Row],[B_1]])*IF(B_MSK[[#This Row],[C_1]]="",1,B_MSK[[#This Row],[C_1]]))</f>
        <v>288</v>
      </c>
      <c r="AW497" s="5" t="str">
        <f ca="1">IF(B_MSK[[#This Row],[C_2]]="",IF(B_MSK[[#This Row],[B_2]]="",IF(B_MSK[[#This Row],[A_2]]="","",B_MSK[[#This Row],[A_2]]),B_MSK[[#This Row],[B_2]]),B_MSK[[#This Row],[C_2]])</f>
        <v>PCS</v>
      </c>
      <c r="AX497" s="2">
        <f ca="1">IF(ISNUMBER(B_MSK[[#This Row],[TANGGAL DATANG]]),B_MSK[[#This Row],[TANGGAL DATANG]],AX496)</f>
        <v>44944</v>
      </c>
      <c r="AY497" s="5" t="e">
        <f ca="1">IF(B_MSK[[#This Row],[DB_ROW]]="","",INDEX([3]!db[JENIS],B_MSK[[#This Row],[DB_ROW]]-1))</f>
        <v>#REF!</v>
      </c>
      <c r="AZ497" s="5">
        <f ca="1">IF(B_MSK[[#This Row],[A_1]]="","",B_MSK[[#This Row],[A_1]])*1</f>
        <v>24</v>
      </c>
      <c r="BA497" s="5" t="str">
        <f ca="1">IF(B_MSK[[#This Row],[//]]="","",INDEX(INDIRECT(DIR&amp;$2:$2),B_MSK[[#This Row],[//]]))</f>
        <v>ARTO MORO</v>
      </c>
      <c r="BB497" s="5" t="str">
        <f ca="1">CONCATENATE(B_MSK[[#This Row],[concat]],B_MSK[[#This Row],[HARGA_X]],B_MSK[[#This Row],[SAT]])</f>
        <v>glueglw01jk2600PCS</v>
      </c>
    </row>
    <row r="498" spans="1:54" x14ac:dyDescent="0.25">
      <c r="A498" s="6" t="s">
        <v>128</v>
      </c>
      <c r="B498" s="5" t="str">
        <f ca="1">IF(B_MSK[[#This Row],[N_ID]]="","",INDEX(INDIRECT(DIR&amp;$2:$2),MATCH(B_MSK[[#This Row],[N_ID]],INDIRECT(DIR&amp;"!NOTA[ID_P]"),0)))</f>
        <v/>
      </c>
      <c r="C498" s="5" t="str">
        <f ca="1">IF(B_MSK[[#This Row],[//]]="","",HYPERLINK("["&amp;SUBSTITUTE(DIR,"'","")&amp;"]NOTA!D"&amp;B_MSK[[#This Row],[//]]+2,"&gt;"))</f>
        <v>&gt;</v>
      </c>
      <c r="D498" s="5" t="str">
        <f ca="1">IF(B_MSK[[#This Row],[N_ID]]="","",COUNTIF(INDIRECT(DIR&amp;"!NOTA[ID_H]"),B_MSK[[#This Row],[ID NOTA]]))</f>
        <v/>
      </c>
      <c r="E4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495</v>
      </c>
      <c r="F4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8" s="7" t="str">
        <f ca="1">IF(B_MSK[[#This Row],[stt]]="ada",INDEX([2]!db[NB BM],B_MSK[DB_ROW]-1),"")</f>
        <v>Crayon putar JK TWCR-24 S</v>
      </c>
      <c r="H498" s="7" t="str">
        <f ca="1">IF(B_MSK[[#This Row],[//]]="","",INDEX(INDIRECT(DIR&amp;$2:$2),B_MSK[[#This Row],[//]]))</f>
        <v>ATALI MAKMUR</v>
      </c>
      <c r="I498" s="27" t="str">
        <f ca="1">IF(B_MSK[[#This Row],[//]]="","",INDEX(INDIRECT(DB_PATH&amp;$2:$2),B_MSK[[#This Row],[DB_ROW]]-1))</f>
        <v>12 BOX (6 SET)</v>
      </c>
      <c r="J498" s="5">
        <f ca="1">IF(B_MSK[[#This Row],[//]]="","",IF(INDEX(INDIRECT(DIR&amp;$2:$2),B_MSK[[#This Row],[//]])="","",INDEX(INDIRECT(DIR&amp;$2:$2),B_MSK[[#This Row],[//]])))</f>
        <v>1</v>
      </c>
      <c r="K498" s="5">
        <f ca="1">IF(B_MSK[[#This Row],[//]]="","",IF(INDEX(INDIRECT(DIR&amp;$2:$2),B_MSK[[#This Row],[//]])="","",INDEX(INDIRECT(DIR&amp;$2:$2),B_MSK[[#This Row],[//]])))</f>
        <v>72</v>
      </c>
      <c r="L498" s="5" t="str">
        <f ca="1">IF(B_MSK[[#This Row],[//]]="","",IF(INDEX(INDIRECT(DIR&amp;$2:$2),B_MSK[[#This Row],[//]])="","",INDEX(INDIRECT(DIR&amp;$2:$2),B_MSK[[#This Row],[//]])))</f>
        <v>SET</v>
      </c>
      <c r="M498" s="13">
        <f ca="1">IF(B_MSK[[#This Row],[//]]="","",INDEX(INDIRECT(DIR&amp;$2:$2),B_MSK[[#This Row],[//]]))</f>
        <v>47800</v>
      </c>
      <c r="N498" s="13">
        <f ca="1">IF(OR(B_MSK[[#This Row],[//]]="",),"",INDEX(INDIRECT(DIR&amp;$2:$2),B_MSK[[#This Row],[//]]))</f>
        <v>3441600</v>
      </c>
      <c r="O498" s="3">
        <f ca="1">IF(B_MSK[[#This Row],[//]]="","",IF(INDEX(INDIRECT(DIR&amp;$2:$2),B_MSK[[#This Row],[//]])=0,"",INDEX(INDIRECT(DIR&amp;$2:$2),B_MSK[[#This Row],[//]])))</f>
        <v>0.125</v>
      </c>
      <c r="P498" s="3">
        <f ca="1">IF(B_MSK[[#This Row],[//]]="","",IF(INDEX(INDIRECT(DIR&amp;$2:$2),B_MSK[[#This Row],[//]])=0,"",INDEX(INDIRECT(DIR&amp;$2:$2),B_MSK[[#This Row],[//]])))</f>
        <v>0.05</v>
      </c>
      <c r="Q498" s="12">
        <f ca="1">IF(B_MSK[[#This Row],[//]]="","",INDEX(INDIRECT(DIR&amp;$2:$2),B_MSK[[#This Row],[//]]))</f>
        <v>2860830</v>
      </c>
      <c r="R4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8" s="37">
        <f ca="1">IF(B_MSK[[#This Row],[//]]="","",INDEX(INDIRECT(DIR&amp;$2:$2),B_MSK[[#This Row],[//]]))</f>
        <v>0</v>
      </c>
      <c r="U498" s="38">
        <f ca="1">IF(SUMIF(B_MSK[NAMA BARANG],B_MSK[[#This Row],[NAMA BARANG]],B_MSK[JMLH BRG])=0,"",SUMIF(B_MSK[NAMA BARANG],B_MSK[[#This Row],[NAMA BARANG]],B_MSK[C]))</f>
        <v>1</v>
      </c>
      <c r="V498" s="7" t="str">
        <f ca="1">IF(B_MSK[[#This Row],[//]]="","",INDEX(INDIRECT(DIR&amp;$2:$2),B_MSK[[#This Row],[//]]))</f>
        <v>CRAYON PUTAR TWCR-24S JK</v>
      </c>
      <c r="W498" s="7" t="str">
        <f ca="1">LOWER(SUBSTITUTE(SUBSTITUTE(SUBSTITUTE(SUBSTITUTE(SUBSTITUTE(SUBSTITUTE(SUBSTITUTE(SUBSTITUTE(SUBSTITUTE(B_MSK[[#This Row],[N.B.nota]]," ",""),"-",""),"(",""),")",""),".",""),",",""),"/",""),"""",""),"+",""))</f>
        <v>crayonputartwcr24sjk</v>
      </c>
      <c r="X498" s="5" t="str">
        <f ca="1">IF(B_MSK[[#This Row],[N.B.nota]]="","",IF(MATCH(B_MSK[[#This Row],[concat]],[2]!db[NB NOTA_C],0)&gt;0,"ada",0))</f>
        <v>ada</v>
      </c>
      <c r="Y498" s="5" t="str">
        <f ca="1">IF(B_MSK[[#This Row],[N.B.nota]]="","",ADDRESS(ROW(B_MSK[QB]),COLUMN(B_MSK[QB]))&amp;":"&amp;ADDRESS(ROW(),COLUMN(B_MSK[QB])))</f>
        <v>$D$4:$D$498</v>
      </c>
      <c r="Z498" s="5">
        <f ca="1">IF(B_MSK[[#This Row],[concat]]="","",MATCH(B_MSK[[#This Row],[concat]],[2]!db[NB NOTA_C],0)+1)</f>
        <v>554</v>
      </c>
      <c r="AA498" s="5" t="str">
        <f ca="1">IF(B_MSK[[#This Row],[//]]="","",HYPERLINK("[D:\kerja\BANK EXP\BARU\DB.XLSX]DB!e"&amp;B_MSK[[#This Row],[DB_ROW]],"&gt;"))</f>
        <v>&gt;</v>
      </c>
      <c r="AB498" s="30" t="str">
        <f ca="1">MID(B_MSK[[#This Row],[/ STN_1]],FIND(" ",B_MSK[[#This Row],[/ STN_1]])+1,LEN(B_MSK[[#This Row],[/ STN_1]]))</f>
        <v xml:space="preserve">BOX </v>
      </c>
      <c r="AC498" s="11">
        <f ca="1">IF(B_MSK[[#This Row],[//]]="","",IF(B_MSK[[#This Row],[ JUMLAH ]]="","",IF(B_MSK[[#This Row],[C]]="",B_MSK[[#This Row],[HARGA CTN]]/B_MSK[[#This Row],[JMLH BRG]],B_MSK[[#This Row],[HARGA CTN]]/B_MSK[[#This Row],[A_1]])))</f>
        <v>286800</v>
      </c>
      <c r="AD4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9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47800</v>
      </c>
      <c r="AF498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498" s="15" t="str">
        <f ca="1">IF(B_MSK[[#This Row],[HARGA_2]]="","",IF(MID(B_MSK[[#This Row],[/ STN_2]],FIND(" ",B_MSK[[#This Row],[/ STN_2]])+1,LEN(B_MSK[[#This Row],[/ STN_2]]))="LSN",B_MSK[[#This Row],[HARGA_2]]/12,""))</f>
        <v/>
      </c>
      <c r="AH498" s="7" t="str">
        <f ca="1">IF(B_MSK[[#This Row],[HARGA_3]]="","","/ "&amp;"PCS")</f>
        <v/>
      </c>
      <c r="AI498" s="15">
        <f ca="1">IF(B_MSK[[#This Row],[HARGA_3]]="",IF(B_MSK[[#This Row],[HARGA_2]]="",IF(B_MSK[[#This Row],[HARGA_1]]="","",B_MSK[[#This Row],[HARGA_1]]),B_MSK[[#This Row],[HARGA_2]]),B_MSK[[#This Row],[HARGA_3]])</f>
        <v>47800</v>
      </c>
      <c r="AJ498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98" s="5" t="str">
        <f ca="1">IF(B_MSK[[#This Row],[//]]="","",SUBSTITUTE(SUBSTITUTE(SUBSTITUTE(B_MSK[[#This Row],[QTY/ CTN]]," ","_",2),"(",""),")","")&amp;"_")</f>
        <v>12 BOX_6 SET_</v>
      </c>
      <c r="AL498" s="5">
        <f ca="1">IF(B_MSK[[#This Row],[A_B]]="","",SEARCH("_",B_MSK[[#This Row],[A_B]]))</f>
        <v>7</v>
      </c>
      <c r="AM498" s="5">
        <f ca="1">IF(B_MSK[[#This Row],[A_B]]="","",LEN(B_MSK[[#This Row],[A_B]]))</f>
        <v>13</v>
      </c>
      <c r="AN498" s="5" t="str">
        <f ca="1">IF(B_MSK[[#This Row],[A_B]]="","",LEFT(B_MSK[[#This Row],[QTY/ CTN]],B_MSK[[#This Row],[A_B_1]]))</f>
        <v xml:space="preserve">12 BOX </v>
      </c>
      <c r="AO498" s="5" t="str">
        <f ca="1">IF(B_MSK[[#This Row],[A_B]]="","",LEFT(B_MSK[[#This Row],[A_]],SEARCH(" ",B_MSK[[#This Row],[A_]])-1))</f>
        <v>12</v>
      </c>
      <c r="AP498" s="5" t="str">
        <f ca="1">IF(B_MSK[[#This Row],[A_B]]="","",RIGHT(B_MSK[[#This Row],[A_]],LEN(B_MSK[[#This Row],[A_]])-SEARCH(" ",B_MSK[[#This Row],[A_]])))</f>
        <v xml:space="preserve">BOX </v>
      </c>
      <c r="AQ4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498" s="5" t="str">
        <f ca="1">IF(B_MSK[[#This Row],[B_]]="","",LEFT(B_MSK[[#This Row],[B_]],SEARCH(" ",B_MSK[[#This Row],[B_]])))</f>
        <v xml:space="preserve">6 </v>
      </c>
      <c r="AS498" s="5" t="str">
        <f ca="1">IF(B_MSK[[#This Row],[B_]]="","",RIGHT(B_MSK[[#This Row],[B_]],LEN(B_MSK[[#This Row],[B_]])-SEARCH(" ",B_MSK[[#This Row],[B_]])))</f>
        <v>SET</v>
      </c>
      <c r="AT498" s="5" t="str">
        <f ca="1">IF(B_MSK[[#This Row],[B_2]]="LSN",12,"")</f>
        <v/>
      </c>
      <c r="AU498" s="5" t="str">
        <f ca="1">IF(B_MSK[[#This Row],[C_1]]="","","PCS")</f>
        <v/>
      </c>
      <c r="AV498" s="5">
        <f ca="1">IF(B_MSK[[#This Row],[A_1]]="","",B_MSK[[#This Row],[A_1]]*IF(B_MSK[[#This Row],[B_1]]="",1,B_MSK[[#This Row],[B_1]])*IF(B_MSK[[#This Row],[C_1]]="",1,B_MSK[[#This Row],[C_1]]))</f>
        <v>72</v>
      </c>
      <c r="AW498" s="5" t="str">
        <f ca="1">IF(B_MSK[[#This Row],[C_2]]="",IF(B_MSK[[#This Row],[B_2]]="",IF(B_MSK[[#This Row],[A_2]]="","",B_MSK[[#This Row],[A_2]]),B_MSK[[#This Row],[B_2]]),B_MSK[[#This Row],[C_2]])</f>
        <v>SET</v>
      </c>
      <c r="AX498" s="2">
        <f ca="1">IF(ISNUMBER(B_MSK[[#This Row],[TANGGAL DATANG]]),B_MSK[[#This Row],[TANGGAL DATANG]],AX497)</f>
        <v>44944</v>
      </c>
      <c r="AY498" s="5" t="e">
        <f ca="1">IF(B_MSK[[#This Row],[DB_ROW]]="","",INDEX([3]!db[JENIS],B_MSK[[#This Row],[DB_ROW]]-1))</f>
        <v>#REF!</v>
      </c>
      <c r="AZ498" s="5">
        <f ca="1">IF(B_MSK[[#This Row],[A_1]]="","",B_MSK[[#This Row],[A_1]])*1</f>
        <v>12</v>
      </c>
      <c r="BA498" s="5" t="str">
        <f ca="1">IF(B_MSK[[#This Row],[//]]="","",INDEX(INDIRECT(DIR&amp;$2:$2),B_MSK[[#This Row],[//]]))</f>
        <v>ARTO MORO</v>
      </c>
      <c r="BB498" s="5" t="str">
        <f ca="1">CONCATENATE(B_MSK[[#This Row],[concat]],B_MSK[[#This Row],[HARGA_X]],B_MSK[[#This Row],[SAT]])</f>
        <v>crayonputartwcr24sjk47800SET</v>
      </c>
    </row>
    <row r="499" spans="1:54" x14ac:dyDescent="0.25">
      <c r="A499" s="6" t="s">
        <v>128</v>
      </c>
      <c r="B499" s="5" t="str">
        <f ca="1">IF(B_MSK[[#This Row],[N_ID]]="","",INDEX(INDIRECT(DIR&amp;$2:$2),MATCH(B_MSK[[#This Row],[N_ID]],INDIRECT(DIR&amp;"!NOTA[ID_P]"),0)))</f>
        <v/>
      </c>
      <c r="C499" s="5" t="str">
        <f ca="1">IF(B_MSK[[#This Row],[//]]="","",HYPERLINK("["&amp;SUBSTITUTE(DIR,"'","")&amp;"]NOTA!D"&amp;B_MSK[[#This Row],[//]]+2,"&gt;"))</f>
        <v>&gt;</v>
      </c>
      <c r="D499" s="5" t="str">
        <f ca="1">IF(B_MSK[[#This Row],[N_ID]]="","",COUNTIF(INDIRECT(DIR&amp;"!NOTA[ID_H]"),B_MSK[[#This Row],[ID NOTA]]))</f>
        <v/>
      </c>
      <c r="E49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496</v>
      </c>
      <c r="F4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9" s="7" t="str">
        <f ca="1">IF(B_MSK[[#This Row],[stt]]="ada",INDEX([2]!db[NB BM],B_MSK[DB_ROW]-1),"")</f>
        <v>Cutter JK L-500</v>
      </c>
      <c r="H499" s="7" t="str">
        <f ca="1">IF(B_MSK[[#This Row],[//]]="","",INDEX(INDIRECT(DIR&amp;$2:$2),B_MSK[[#This Row],[//]]))</f>
        <v>ATALI MAKMUR</v>
      </c>
      <c r="I499" s="27" t="str">
        <f ca="1">IF(B_MSK[[#This Row],[//]]="","",INDEX(INDIRECT(DB_PATH&amp;$2:$2),B_MSK[[#This Row],[DB_ROW]]-1))</f>
        <v>24 LSN</v>
      </c>
      <c r="J499" s="5">
        <f ca="1">IF(B_MSK[[#This Row],[//]]="","",IF(INDEX(INDIRECT(DIR&amp;$2:$2),B_MSK[[#This Row],[//]])="","",INDEX(INDIRECT(DIR&amp;$2:$2),B_MSK[[#This Row],[//]])))</f>
        <v>1</v>
      </c>
      <c r="K499" s="5">
        <f ca="1">IF(B_MSK[[#This Row],[//]]="","",IF(INDEX(INDIRECT(DIR&amp;$2:$2),B_MSK[[#This Row],[//]])="","",INDEX(INDIRECT(DIR&amp;$2:$2),B_MSK[[#This Row],[//]])))</f>
        <v>24</v>
      </c>
      <c r="L499" s="5" t="str">
        <f ca="1">IF(B_MSK[[#This Row],[//]]="","",IF(INDEX(INDIRECT(DIR&amp;$2:$2),B_MSK[[#This Row],[//]])="","",INDEX(INDIRECT(DIR&amp;$2:$2),B_MSK[[#This Row],[//]])))</f>
        <v>DZ</v>
      </c>
      <c r="M499" s="13">
        <f ca="1">IF(B_MSK[[#This Row],[//]]="","",INDEX(INDIRECT(DIR&amp;$2:$2),B_MSK[[#This Row],[//]]))</f>
        <v>162000</v>
      </c>
      <c r="N499" s="13">
        <f ca="1">IF(OR(B_MSK[[#This Row],[//]]="",),"",INDEX(INDIRECT(DIR&amp;$2:$2),B_MSK[[#This Row],[//]]))</f>
        <v>3888000</v>
      </c>
      <c r="O499" s="3">
        <f ca="1">IF(B_MSK[[#This Row],[//]]="","",IF(INDEX(INDIRECT(DIR&amp;$2:$2),B_MSK[[#This Row],[//]])=0,"",INDEX(INDIRECT(DIR&amp;$2:$2),B_MSK[[#This Row],[//]])))</f>
        <v>0.125</v>
      </c>
      <c r="P499" s="3">
        <f ca="1">IF(B_MSK[[#This Row],[//]]="","",IF(INDEX(INDIRECT(DIR&amp;$2:$2),B_MSK[[#This Row],[//]])=0,"",INDEX(INDIRECT(DIR&amp;$2:$2),B_MSK[[#This Row],[//]])))</f>
        <v>0.05</v>
      </c>
      <c r="Q499" s="12">
        <f ca="1">IF(B_MSK[[#This Row],[//]]="","",INDEX(INDIRECT(DIR&amp;$2:$2),B_MSK[[#This Row],[//]]))</f>
        <v>3231900</v>
      </c>
      <c r="R4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9" s="37">
        <f ca="1">IF(B_MSK[[#This Row],[//]]="","",INDEX(INDIRECT(DIR&amp;$2:$2),B_MSK[[#This Row],[//]]))</f>
        <v>0</v>
      </c>
      <c r="U499" s="38">
        <f ca="1">IF(SUMIF(B_MSK[NAMA BARANG],B_MSK[[#This Row],[NAMA BARANG]],B_MSK[JMLH BRG])=0,"",SUMIF(B_MSK[NAMA BARANG],B_MSK[[#This Row],[NAMA BARANG]],B_MSK[C]))</f>
        <v>6</v>
      </c>
      <c r="V499" s="7" t="str">
        <f ca="1">IF(B_MSK[[#This Row],[//]]="","",INDEX(INDIRECT(DIR&amp;$2:$2),B_MSK[[#This Row],[//]]))</f>
        <v>CUTTER L-500 JK</v>
      </c>
      <c r="W499" s="7" t="str">
        <f ca="1">LOWER(SUBSTITUTE(SUBSTITUTE(SUBSTITUTE(SUBSTITUTE(SUBSTITUTE(SUBSTITUTE(SUBSTITUTE(SUBSTITUTE(SUBSTITUTE(B_MSK[[#This Row],[N.B.nota]]," ",""),"-",""),"(",""),")",""),".",""),",",""),"/",""),"""",""),"+",""))</f>
        <v>cutterl500jk</v>
      </c>
      <c r="X499" s="5" t="str">
        <f ca="1">IF(B_MSK[[#This Row],[N.B.nota]]="","",IF(MATCH(B_MSK[[#This Row],[concat]],[2]!db[NB NOTA_C],0)&gt;0,"ada",0))</f>
        <v>ada</v>
      </c>
      <c r="Y499" s="5" t="str">
        <f ca="1">IF(B_MSK[[#This Row],[N.B.nota]]="","",ADDRESS(ROW(B_MSK[QB]),COLUMN(B_MSK[QB]))&amp;":"&amp;ADDRESS(ROW(),COLUMN(B_MSK[QB])))</f>
        <v>$D$4:$D$499</v>
      </c>
      <c r="Z499" s="5">
        <f ca="1">IF(B_MSK[[#This Row],[concat]]="","",MATCH(B_MSK[[#This Row],[concat]],[2]!db[NB NOTA_C],0)+1)</f>
        <v>571</v>
      </c>
      <c r="AA499" s="5" t="str">
        <f ca="1">IF(B_MSK[[#This Row],[//]]="","",HYPERLINK("[D:\kerja\BANK EXP\BARU\DB.XLSX]DB!e"&amp;B_MSK[[#This Row],[DB_ROW]],"&gt;"))</f>
        <v>&gt;</v>
      </c>
      <c r="AB499" s="30" t="str">
        <f ca="1">MID(B_MSK[[#This Row],[/ STN_1]],FIND(" ",B_MSK[[#This Row],[/ STN_1]])+1,LEN(B_MSK[[#This Row],[/ STN_1]]))</f>
        <v>LSN</v>
      </c>
      <c r="AC499" s="11">
        <f ca="1">IF(B_MSK[[#This Row],[//]]="","",IF(B_MSK[[#This Row],[ JUMLAH ]]="","",IF(B_MSK[[#This Row],[C]]="",B_MSK[[#This Row],[HARGA CTN]]/B_MSK[[#This Row],[JMLH BRG]],B_MSK[[#This Row],[HARGA CTN]]/B_MSK[[#This Row],[A_1]])))</f>
        <v>162000</v>
      </c>
      <c r="AD4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9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13500</v>
      </c>
      <c r="AF49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99" s="15" t="str">
        <f ca="1">IF(B_MSK[[#This Row],[HARGA_2]]="","",IF(MID(B_MSK[[#This Row],[/ STN_2]],FIND(" ",B_MSK[[#This Row],[/ STN_2]])+1,LEN(B_MSK[[#This Row],[/ STN_2]]))="LSN",B_MSK[[#This Row],[HARGA_2]]/12,""))</f>
        <v/>
      </c>
      <c r="AH499" s="7" t="str">
        <f ca="1">IF(B_MSK[[#This Row],[HARGA_3]]="","","/ "&amp;"PCS")</f>
        <v/>
      </c>
      <c r="AI499" s="15">
        <f ca="1">IF(B_MSK[[#This Row],[HARGA_3]]="",IF(B_MSK[[#This Row],[HARGA_2]]="",IF(B_MSK[[#This Row],[HARGA_1]]="","",B_MSK[[#This Row],[HARGA_1]]),B_MSK[[#This Row],[HARGA_2]]),B_MSK[[#This Row],[HARGA_3]])</f>
        <v>13500</v>
      </c>
      <c r="AJ49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9" s="5" t="str">
        <f ca="1">IF(B_MSK[[#This Row],[//]]="","",SUBSTITUTE(SUBSTITUTE(SUBSTITUTE(B_MSK[[#This Row],[QTY/ CTN]]," ","_",2),"(",""),")","")&amp;"_")</f>
        <v>24 LSN_</v>
      </c>
      <c r="AL499" s="5">
        <f ca="1">IF(B_MSK[[#This Row],[A_B]]="","",SEARCH("_",B_MSK[[#This Row],[A_B]]))</f>
        <v>7</v>
      </c>
      <c r="AM499" s="5">
        <f ca="1">IF(B_MSK[[#This Row],[A_B]]="","",LEN(B_MSK[[#This Row],[A_B]]))</f>
        <v>7</v>
      </c>
      <c r="AN499" s="5" t="str">
        <f ca="1">IF(B_MSK[[#This Row],[A_B]]="","",LEFT(B_MSK[[#This Row],[QTY/ CTN]],B_MSK[[#This Row],[A_B_1]]))</f>
        <v>24 LSN</v>
      </c>
      <c r="AO499" s="5" t="str">
        <f ca="1">IF(B_MSK[[#This Row],[A_B]]="","",LEFT(B_MSK[[#This Row],[A_]],SEARCH(" ",B_MSK[[#This Row],[A_]])-1))</f>
        <v>24</v>
      </c>
      <c r="AP499" s="5" t="str">
        <f ca="1">IF(B_MSK[[#This Row],[A_B]]="","",RIGHT(B_MSK[[#This Row],[A_]],LEN(B_MSK[[#This Row],[A_]])-SEARCH(" ",B_MSK[[#This Row],[A_]])))</f>
        <v>LSN</v>
      </c>
      <c r="AQ4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99" s="5" t="str">
        <f ca="1">IF(B_MSK[[#This Row],[B_]]="","",LEFT(B_MSK[[#This Row],[B_]],SEARCH(" ",B_MSK[[#This Row],[B_]])))</f>
        <v xml:space="preserve">12 </v>
      </c>
      <c r="AS499" s="5" t="str">
        <f ca="1">IF(B_MSK[[#This Row],[B_]]="","",RIGHT(B_MSK[[#This Row],[B_]],LEN(B_MSK[[#This Row],[B_]])-SEARCH(" ",B_MSK[[#This Row],[B_]])))</f>
        <v>PCS</v>
      </c>
      <c r="AT499" s="5" t="str">
        <f ca="1">IF(B_MSK[[#This Row],[B_2]]="LSN",12,"")</f>
        <v/>
      </c>
      <c r="AU499" s="5" t="str">
        <f ca="1">IF(B_MSK[[#This Row],[C_1]]="","","PCS")</f>
        <v/>
      </c>
      <c r="AV499" s="5">
        <f ca="1">IF(B_MSK[[#This Row],[A_1]]="","",B_MSK[[#This Row],[A_1]]*IF(B_MSK[[#This Row],[B_1]]="",1,B_MSK[[#This Row],[B_1]])*IF(B_MSK[[#This Row],[C_1]]="",1,B_MSK[[#This Row],[C_1]]))</f>
        <v>288</v>
      </c>
      <c r="AW499" s="5" t="str">
        <f ca="1">IF(B_MSK[[#This Row],[C_2]]="",IF(B_MSK[[#This Row],[B_2]]="",IF(B_MSK[[#This Row],[A_2]]="","",B_MSK[[#This Row],[A_2]]),B_MSK[[#This Row],[B_2]]),B_MSK[[#This Row],[C_2]])</f>
        <v>PCS</v>
      </c>
      <c r="AX499" s="2">
        <f ca="1">IF(ISNUMBER(B_MSK[[#This Row],[TANGGAL DATANG]]),B_MSK[[#This Row],[TANGGAL DATANG]],AX498)</f>
        <v>44944</v>
      </c>
      <c r="AY499" s="5" t="e">
        <f ca="1">IF(B_MSK[[#This Row],[DB_ROW]]="","",INDEX([3]!db[JENIS],B_MSK[[#This Row],[DB_ROW]]-1))</f>
        <v>#REF!</v>
      </c>
      <c r="AZ499" s="5">
        <f ca="1">IF(B_MSK[[#This Row],[A_1]]="","",B_MSK[[#This Row],[A_1]])*1</f>
        <v>24</v>
      </c>
      <c r="BA499" s="5" t="str">
        <f ca="1">IF(B_MSK[[#This Row],[//]]="","",INDEX(INDIRECT(DIR&amp;$2:$2),B_MSK[[#This Row],[//]]))</f>
        <v>ARTO MORO</v>
      </c>
      <c r="BB499" s="5" t="str">
        <f ca="1">CONCATENATE(B_MSK[[#This Row],[concat]],B_MSK[[#This Row],[HARGA_X]],B_MSK[[#This Row],[SAT]])</f>
        <v>cutterl500jk13500DZ</v>
      </c>
    </row>
    <row r="500" spans="1:54" x14ac:dyDescent="0.25">
      <c r="A500" s="6" t="s">
        <v>128</v>
      </c>
      <c r="B500" s="5" t="str">
        <f ca="1">IF(B_MSK[[#This Row],[N_ID]]="","",INDEX(INDIRECT(DIR&amp;$2:$2),MATCH(B_MSK[[#This Row],[N_ID]],INDIRECT(DIR&amp;"!NOTA[ID_P]"),0)))</f>
        <v/>
      </c>
      <c r="C500" s="5" t="str">
        <f ca="1">IF(B_MSK[[#This Row],[//]]="","",HYPERLINK("["&amp;SUBSTITUTE(DIR,"'","")&amp;"]NOTA!D"&amp;B_MSK[[#This Row],[//]]+2,"&gt;"))</f>
        <v>&gt;</v>
      </c>
      <c r="D500" s="5" t="str">
        <f ca="1">IF(B_MSK[[#This Row],[N_ID]]="","",COUNTIF(INDIRECT(DIR&amp;"!NOTA[ID_H]"),B_MSK[[#This Row],[ID NOTA]]))</f>
        <v/>
      </c>
      <c r="E5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497</v>
      </c>
      <c r="F5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0" s="7" t="str">
        <f ca="1">IF(B_MSK[[#This Row],[stt]]="ada",INDEX([2]!db[NB BM],B_MSK[DB_ROW]-1),"")</f>
        <v>Isi cutter JK L-150</v>
      </c>
      <c r="H500" s="7" t="str">
        <f ca="1">IF(B_MSK[[#This Row],[//]]="","",INDEX(INDIRECT(DIR&amp;$2:$2),B_MSK[[#This Row],[//]]))</f>
        <v>ATALI MAKMUR</v>
      </c>
      <c r="I500" s="27" t="str">
        <f ca="1">IF(B_MSK[[#This Row],[//]]="","",INDEX(INDIRECT(DB_PATH&amp;$2:$2),B_MSK[[#This Row],[DB_ROW]]-1))</f>
        <v>40 LSN</v>
      </c>
      <c r="J500" s="5" t="str">
        <f ca="1">IF(B_MSK[[#This Row],[//]]="","",IF(INDEX(INDIRECT(DIR&amp;$2:$2),B_MSK[[#This Row],[//]])="","",INDEX(INDIRECT(DIR&amp;$2:$2),B_MSK[[#This Row],[//]])))</f>
        <v/>
      </c>
      <c r="K500" s="5">
        <f ca="1">IF(B_MSK[[#This Row],[//]]="","",IF(INDEX(INDIRECT(DIR&amp;$2:$2),B_MSK[[#This Row],[//]])="","",INDEX(INDIRECT(DIR&amp;$2:$2),B_MSK[[#This Row],[//]])))</f>
        <v>24</v>
      </c>
      <c r="L500" s="5" t="str">
        <f ca="1">IF(B_MSK[[#This Row],[//]]="","",IF(INDEX(INDIRECT(DIR&amp;$2:$2),B_MSK[[#This Row],[//]])="","",INDEX(INDIRECT(DIR&amp;$2:$2),B_MSK[[#This Row],[//]])))</f>
        <v>DZ</v>
      </c>
      <c r="M500" s="13">
        <f ca="1">IF(B_MSK[[#This Row],[//]]="","",INDEX(INDIRECT(DIR&amp;$2:$2),B_MSK[[#This Row],[//]]))</f>
        <v>0</v>
      </c>
      <c r="N500" s="13">
        <f ca="1">IF(OR(B_MSK[[#This Row],[//]]="",),"",INDEX(INDIRECT(DIR&amp;$2:$2),B_MSK[[#This Row],[//]]))</f>
        <v>0</v>
      </c>
      <c r="O500" s="3" t="str">
        <f ca="1">IF(B_MSK[[#This Row],[//]]="","",IF(INDEX(INDIRECT(DIR&amp;$2:$2),B_MSK[[#This Row],[//]])=0,"",INDEX(INDIRECT(DIR&amp;$2:$2),B_MSK[[#This Row],[//]])))</f>
        <v/>
      </c>
      <c r="P500" s="3" t="str">
        <f ca="1">IF(B_MSK[[#This Row],[//]]="","",IF(INDEX(INDIRECT(DIR&amp;$2:$2),B_MSK[[#This Row],[//]])=0,"",INDEX(INDIRECT(DIR&amp;$2:$2),B_MSK[[#This Row],[//]])))</f>
        <v/>
      </c>
      <c r="Q500" s="12" t="str">
        <f ca="1">IF(B_MSK[[#This Row],[//]]="","",INDEX(INDIRECT(DIR&amp;$2:$2),B_MSK[[#This Row],[//]]))</f>
        <v/>
      </c>
      <c r="R50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0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00" s="37" t="str">
        <f ca="1">IF(B_MSK[[#This Row],[//]]="","",INDEX(INDIRECT(DIR&amp;$2:$2),B_MSK[[#This Row],[//]]))</f>
        <v>BONUS CUTTER L-500 JK</v>
      </c>
      <c r="U500" s="38">
        <f ca="1">IF(SUMIF(B_MSK[NAMA BARANG],B_MSK[[#This Row],[NAMA BARANG]],B_MSK[JMLH BRG])=0,"",SUMIF(B_MSK[NAMA BARANG],B_MSK[[#This Row],[NAMA BARANG]],B_MSK[C]))</f>
        <v>0</v>
      </c>
      <c r="V500" s="7" t="str">
        <f ca="1">IF(B_MSK[[#This Row],[//]]="","",INDEX(INDIRECT(DIR&amp;$2:$2),B_MSK[[#This Row],[//]]))</f>
        <v>CUTTER BLADE L-150 AM (L) JK</v>
      </c>
      <c r="W500" s="7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X500" s="5" t="str">
        <f ca="1">IF(B_MSK[[#This Row],[N.B.nota]]="","",IF(MATCH(B_MSK[[#This Row],[concat]],[2]!db[NB NOTA_C],0)&gt;0,"ada",0))</f>
        <v>ada</v>
      </c>
      <c r="Y500" s="5" t="str">
        <f ca="1">IF(B_MSK[[#This Row],[N.B.nota]]="","",ADDRESS(ROW(B_MSK[QB]),COLUMN(B_MSK[QB]))&amp;":"&amp;ADDRESS(ROW(),COLUMN(B_MSK[QB])))</f>
        <v>$D$4:$D$500</v>
      </c>
      <c r="Z500" s="5">
        <f ca="1">IF(B_MSK[[#This Row],[concat]]="","",MATCH(B_MSK[[#This Row],[concat]],[2]!db[NB NOTA_C],0)+1)</f>
        <v>563</v>
      </c>
      <c r="AA500" s="5" t="str">
        <f ca="1">IF(B_MSK[[#This Row],[//]]="","",HYPERLINK("[D:\kerja\BANK EXP\BARU\DB.XLSX]DB!e"&amp;B_MSK[[#This Row],[DB_ROW]],"&gt;"))</f>
        <v>&gt;</v>
      </c>
      <c r="AB500" s="30" t="e">
        <f ca="1">MID(B_MSK[[#This Row],[/ STN_1]],FIND(" ",B_MSK[[#This Row],[/ STN_1]])+1,LEN(B_MSK[[#This Row],[/ STN_1]]))</f>
        <v>#VALUE!</v>
      </c>
      <c r="AC5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0" s="15" t="str">
        <f ca="1">IF(B_MSK[[#This Row],[HARGA_2]]="","",IF(MID(B_MSK[[#This Row],[/ STN_2]],FIND(" ",B_MSK[[#This Row],[/ STN_2]])+1,LEN(B_MSK[[#This Row],[/ STN_2]]))="LSN",B_MSK[[#This Row],[HARGA_2]]/12,""))</f>
        <v/>
      </c>
      <c r="AH500" s="7" t="str">
        <f ca="1">IF(B_MSK[[#This Row],[HARGA_3]]="","","/ "&amp;"PCS")</f>
        <v/>
      </c>
      <c r="AI500" s="15" t="str">
        <f ca="1">IF(B_MSK[[#This Row],[HARGA_3]]="",IF(B_MSK[[#This Row],[HARGA_2]]="",IF(B_MSK[[#This Row],[HARGA_1]]="","",B_MSK[[#This Row],[HARGA_1]]),B_MSK[[#This Row],[HARGA_2]]),B_MSK[[#This Row],[HARGA_3]])</f>
        <v/>
      </c>
      <c r="AJ500" s="15" t="str">
        <f ca="1">IF(B_MSK[[#This Row],[/ STN_3]]="",IF(B_MSK[[#This Row],[/ STN_2]]="",IF(B_MSK[[#This Row],[/ STN_1]]="","",B_MSK[[#This Row],[/ STN_1]]),B_MSK[[#This Row],[/ STN_2]]),B_MSK[[#This Row],[/ STN_3]])</f>
        <v/>
      </c>
      <c r="AK500" s="5" t="str">
        <f ca="1">IF(B_MSK[[#This Row],[//]]="","",SUBSTITUTE(SUBSTITUTE(SUBSTITUTE(B_MSK[[#This Row],[QTY/ CTN]]," ","_",2),"(",""),")","")&amp;"_")</f>
        <v>40 LSN_</v>
      </c>
      <c r="AL500" s="5">
        <f ca="1">IF(B_MSK[[#This Row],[A_B]]="","",SEARCH("_",B_MSK[[#This Row],[A_B]]))</f>
        <v>7</v>
      </c>
      <c r="AM500" s="5">
        <f ca="1">IF(B_MSK[[#This Row],[A_B]]="","",LEN(B_MSK[[#This Row],[A_B]]))</f>
        <v>7</v>
      </c>
      <c r="AN500" s="5" t="str">
        <f ca="1">IF(B_MSK[[#This Row],[A_B]]="","",LEFT(B_MSK[[#This Row],[QTY/ CTN]],B_MSK[[#This Row],[A_B_1]]))</f>
        <v>40 LSN</v>
      </c>
      <c r="AO500" s="5" t="str">
        <f ca="1">IF(B_MSK[[#This Row],[A_B]]="","",LEFT(B_MSK[[#This Row],[A_]],SEARCH(" ",B_MSK[[#This Row],[A_]])-1))</f>
        <v>40</v>
      </c>
      <c r="AP500" s="5" t="str">
        <f ca="1">IF(B_MSK[[#This Row],[A_B]]="","",RIGHT(B_MSK[[#This Row],[A_]],LEN(B_MSK[[#This Row],[A_]])-SEARCH(" ",B_MSK[[#This Row],[A_]])))</f>
        <v>LSN</v>
      </c>
      <c r="AQ5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00" s="5" t="str">
        <f ca="1">IF(B_MSK[[#This Row],[B_]]="","",LEFT(B_MSK[[#This Row],[B_]],SEARCH(" ",B_MSK[[#This Row],[B_]])))</f>
        <v xml:space="preserve">12 </v>
      </c>
      <c r="AS500" s="5" t="str">
        <f ca="1">IF(B_MSK[[#This Row],[B_]]="","",RIGHT(B_MSK[[#This Row],[B_]],LEN(B_MSK[[#This Row],[B_]])-SEARCH(" ",B_MSK[[#This Row],[B_]])))</f>
        <v>PCS</v>
      </c>
      <c r="AT500" s="5" t="str">
        <f ca="1">IF(B_MSK[[#This Row],[B_2]]="LSN",12,"")</f>
        <v/>
      </c>
      <c r="AU500" s="5" t="str">
        <f ca="1">IF(B_MSK[[#This Row],[C_1]]="","","PCS")</f>
        <v/>
      </c>
      <c r="AV500" s="5">
        <f ca="1">IF(B_MSK[[#This Row],[A_1]]="","",B_MSK[[#This Row],[A_1]]*IF(B_MSK[[#This Row],[B_1]]="",1,B_MSK[[#This Row],[B_1]])*IF(B_MSK[[#This Row],[C_1]]="",1,B_MSK[[#This Row],[C_1]]))</f>
        <v>480</v>
      </c>
      <c r="AW500" s="5" t="str">
        <f ca="1">IF(B_MSK[[#This Row],[C_2]]="",IF(B_MSK[[#This Row],[B_2]]="",IF(B_MSK[[#This Row],[A_2]]="","",B_MSK[[#This Row],[A_2]]),B_MSK[[#This Row],[B_2]]),B_MSK[[#This Row],[C_2]])</f>
        <v>PCS</v>
      </c>
      <c r="AX500" s="2">
        <f ca="1">IF(ISNUMBER(B_MSK[[#This Row],[TANGGAL DATANG]]),B_MSK[[#This Row],[TANGGAL DATANG]],AX499)</f>
        <v>44944</v>
      </c>
      <c r="AY500" s="5" t="e">
        <f ca="1">IF(B_MSK[[#This Row],[DB_ROW]]="","",INDEX([3]!db[JENIS],B_MSK[[#This Row],[DB_ROW]]-1))</f>
        <v>#REF!</v>
      </c>
      <c r="AZ500" s="5">
        <f ca="1">IF(B_MSK[[#This Row],[A_1]]="","",B_MSK[[#This Row],[A_1]])*1</f>
        <v>40</v>
      </c>
      <c r="BA500" s="5" t="str">
        <f ca="1">IF(B_MSK[[#This Row],[//]]="","",INDEX(INDIRECT(DIR&amp;$2:$2),B_MSK[[#This Row],[//]]))</f>
        <v>ARTO MORO</v>
      </c>
      <c r="BB500" s="5" t="str">
        <f ca="1">CONCATENATE(B_MSK[[#This Row],[concat]],B_MSK[[#This Row],[HARGA_X]],B_MSK[[#This Row],[SAT]])</f>
        <v>cutterbladel150amljkDZ</v>
      </c>
    </row>
    <row r="501" spans="1:54" x14ac:dyDescent="0.25">
      <c r="A501" s="6" t="s">
        <v>128</v>
      </c>
      <c r="B501" s="5" t="str">
        <f ca="1">IF(B_MSK[[#This Row],[N_ID]]="","",INDEX(INDIRECT(DIR&amp;$2:$2),MATCH(B_MSK[[#This Row],[N_ID]],INDIRECT(DIR&amp;"!NOTA[ID_P]"),0)))</f>
        <v/>
      </c>
      <c r="C501" s="5" t="str">
        <f ca="1">IF(B_MSK[[#This Row],[//]]="","",HYPERLINK("["&amp;SUBSTITUTE(DIR,"'","")&amp;"]NOTA!D"&amp;B_MSK[[#This Row],[//]]+2,"&gt;"))</f>
        <v/>
      </c>
      <c r="D501" s="5" t="str">
        <f ca="1">IF(B_MSK[[#This Row],[N_ID]]="","",COUNTIF(INDIRECT(DIR&amp;"!NOTA[ID_H]"),B_MSK[[#This Row],[ID NOTA]]))</f>
        <v/>
      </c>
      <c r="E5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1" s="7" t="str">
        <f ca="1">IF(B_MSK[[#This Row],[stt]]="ada",INDEX([2]!db[NB BM],B_MSK[DB_ROW]-1),"")</f>
        <v/>
      </c>
      <c r="H501" s="7" t="str">
        <f ca="1">IF(B_MSK[[#This Row],[//]]="","",INDEX(INDIRECT(DIR&amp;$2:$2),B_MSK[[#This Row],[//]]))</f>
        <v/>
      </c>
      <c r="I501" s="27" t="str">
        <f ca="1">IF(B_MSK[[#This Row],[//]]="","",INDEX(INDIRECT(DB_PATH&amp;$2:$2),B_MSK[[#This Row],[DB_ROW]]-1))</f>
        <v/>
      </c>
      <c r="J501" s="5" t="str">
        <f ca="1">IF(B_MSK[[#This Row],[//]]="","",IF(INDEX(INDIRECT(DIR&amp;$2:$2),B_MSK[[#This Row],[//]])="","",INDEX(INDIRECT(DIR&amp;$2:$2),B_MSK[[#This Row],[//]])))</f>
        <v/>
      </c>
      <c r="K501" s="5" t="str">
        <f ca="1">IF(B_MSK[[#This Row],[//]]="","",IF(INDEX(INDIRECT(DIR&amp;$2:$2),B_MSK[[#This Row],[//]])="","",INDEX(INDIRECT(DIR&amp;$2:$2),B_MSK[[#This Row],[//]])))</f>
        <v/>
      </c>
      <c r="L501" s="5" t="str">
        <f ca="1">IF(B_MSK[[#This Row],[//]]="","",IF(INDEX(INDIRECT(DIR&amp;$2:$2),B_MSK[[#This Row],[//]])="","",INDEX(INDIRECT(DIR&amp;$2:$2),B_MSK[[#This Row],[//]])))</f>
        <v/>
      </c>
      <c r="M501" s="13" t="str">
        <f ca="1">IF(B_MSK[[#This Row],[//]]="","",INDEX(INDIRECT(DIR&amp;$2:$2),B_MSK[[#This Row],[//]]))</f>
        <v/>
      </c>
      <c r="N501" s="13" t="str">
        <f ca="1">IF(OR(B_MSK[[#This Row],[//]]="",),"",INDEX(INDIRECT(DIR&amp;$2:$2),B_MSK[[#This Row],[//]]))</f>
        <v/>
      </c>
      <c r="O501" s="3" t="str">
        <f ca="1">IF(B_MSK[[#This Row],[//]]="","",IF(INDEX(INDIRECT(DIR&amp;$2:$2),B_MSK[[#This Row],[//]])=0,"",INDEX(INDIRECT(DIR&amp;$2:$2),B_MSK[[#This Row],[//]])))</f>
        <v/>
      </c>
      <c r="P501" s="3" t="str">
        <f ca="1">IF(B_MSK[[#This Row],[//]]="","",IF(INDEX(INDIRECT(DIR&amp;$2:$2),B_MSK[[#This Row],[//]])=0,"",INDEX(INDIRECT(DIR&amp;$2:$2),B_MSK[[#This Row],[//]])))</f>
        <v/>
      </c>
      <c r="Q501" s="12" t="str">
        <f ca="1">IF(B_MSK[[#This Row],[//]]="","",INDEX(INDIRECT(DIR&amp;$2:$2),B_MSK[[#This Row],[//]]))</f>
        <v/>
      </c>
      <c r="R5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1" s="37" t="str">
        <f ca="1">IF(B_MSK[[#This Row],[//]]="","",INDEX(INDIRECT(DIR&amp;$2:$2),B_MSK[[#This Row],[//]]))</f>
        <v/>
      </c>
      <c r="U501" s="38" t="str">
        <f ca="1">IF(SUMIF(B_MSK[NAMA BARANG],B_MSK[[#This Row],[NAMA BARANG]],B_MSK[JMLH BRG])=0,"",SUMIF(B_MSK[NAMA BARANG],B_MSK[[#This Row],[NAMA BARANG]],B_MSK[C]))</f>
        <v/>
      </c>
      <c r="V501" s="7" t="str">
        <f ca="1">IF(B_MSK[[#This Row],[//]]="","",INDEX(INDIRECT(DIR&amp;$2:$2),B_MSK[[#This Row],[//]]))</f>
        <v/>
      </c>
      <c r="W5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1" s="5" t="str">
        <f ca="1">IF(B_MSK[[#This Row],[N.B.nota]]="","",IF(MATCH(B_MSK[[#This Row],[concat]],[2]!db[NB NOTA_C],0)&gt;0,"ada",0))</f>
        <v/>
      </c>
      <c r="Y501" s="5" t="str">
        <f ca="1">IF(B_MSK[[#This Row],[N.B.nota]]="","",ADDRESS(ROW(B_MSK[QB]),COLUMN(B_MSK[QB]))&amp;":"&amp;ADDRESS(ROW(),COLUMN(B_MSK[QB])))</f>
        <v/>
      </c>
      <c r="Z501" s="5" t="str">
        <f ca="1">IF(B_MSK[[#This Row],[concat]]="","",MATCH(B_MSK[[#This Row],[concat]],[2]!db[NB NOTA_C],0)+1)</f>
        <v/>
      </c>
      <c r="AA501" s="5" t="str">
        <f ca="1">IF(B_MSK[[#This Row],[//]]="","",HYPERLINK("[D:\kerja\BANK EXP\BARU\DB.XLSX]DB!e"&amp;B_MSK[[#This Row],[DB_ROW]],"&gt;"))</f>
        <v/>
      </c>
      <c r="AB501" s="30" t="e">
        <f ca="1">MID(B_MSK[[#This Row],[/ STN_1]],FIND(" ",B_MSK[[#This Row],[/ STN_1]])+1,LEN(B_MSK[[#This Row],[/ STN_1]]))</f>
        <v>#VALUE!</v>
      </c>
      <c r="AC5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1" s="15" t="str">
        <f ca="1">IF(B_MSK[[#This Row],[HARGA_2]]="","",IF(MID(B_MSK[[#This Row],[/ STN_2]],FIND(" ",B_MSK[[#This Row],[/ STN_2]])+1,LEN(B_MSK[[#This Row],[/ STN_2]]))="LSN",B_MSK[[#This Row],[HARGA_2]]/12,""))</f>
        <v/>
      </c>
      <c r="AH501" s="7" t="str">
        <f ca="1">IF(B_MSK[[#This Row],[HARGA_3]]="","","/ "&amp;"PCS")</f>
        <v/>
      </c>
      <c r="AI501" s="15" t="str">
        <f ca="1">IF(B_MSK[[#This Row],[HARGA_3]]="",IF(B_MSK[[#This Row],[HARGA_2]]="",IF(B_MSK[[#This Row],[HARGA_1]]="","",B_MSK[[#This Row],[HARGA_1]]),B_MSK[[#This Row],[HARGA_2]]),B_MSK[[#This Row],[HARGA_3]])</f>
        <v/>
      </c>
      <c r="AJ501" s="15" t="str">
        <f ca="1">IF(B_MSK[[#This Row],[/ STN_3]]="",IF(B_MSK[[#This Row],[/ STN_2]]="",IF(B_MSK[[#This Row],[/ STN_1]]="","",B_MSK[[#This Row],[/ STN_1]]),B_MSK[[#This Row],[/ STN_2]]),B_MSK[[#This Row],[/ STN_3]])</f>
        <v/>
      </c>
      <c r="AK501" s="5" t="str">
        <f ca="1">IF(B_MSK[[#This Row],[//]]="","",SUBSTITUTE(SUBSTITUTE(SUBSTITUTE(B_MSK[[#This Row],[QTY/ CTN]]," ","_",2),"(",""),")","")&amp;"_")</f>
        <v/>
      </c>
      <c r="AL501" s="5" t="str">
        <f ca="1">IF(B_MSK[[#This Row],[A_B]]="","",SEARCH("_",B_MSK[[#This Row],[A_B]]))</f>
        <v/>
      </c>
      <c r="AM501" s="5" t="str">
        <f ca="1">IF(B_MSK[[#This Row],[A_B]]="","",LEN(B_MSK[[#This Row],[A_B]]))</f>
        <v/>
      </c>
      <c r="AN501" s="5" t="str">
        <f ca="1">IF(B_MSK[[#This Row],[A_B]]="","",LEFT(B_MSK[[#This Row],[QTY/ CTN]],B_MSK[[#This Row],[A_B_1]]))</f>
        <v/>
      </c>
      <c r="AO501" s="5" t="str">
        <f ca="1">IF(B_MSK[[#This Row],[A_B]]="","",LEFT(B_MSK[[#This Row],[A_]],SEARCH(" ",B_MSK[[#This Row],[A_]])-1))</f>
        <v/>
      </c>
      <c r="AP501" s="5" t="str">
        <f ca="1">IF(B_MSK[[#This Row],[A_B]]="","",RIGHT(B_MSK[[#This Row],[A_]],LEN(B_MSK[[#This Row],[A_]])-SEARCH(" ",B_MSK[[#This Row],[A_]])))</f>
        <v/>
      </c>
      <c r="AQ5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1" s="5" t="str">
        <f ca="1">IF(B_MSK[[#This Row],[B_]]="","",LEFT(B_MSK[[#This Row],[B_]],SEARCH(" ",B_MSK[[#This Row],[B_]])))</f>
        <v/>
      </c>
      <c r="AS501" s="5" t="str">
        <f ca="1">IF(B_MSK[[#This Row],[B_]]="","",RIGHT(B_MSK[[#This Row],[B_]],LEN(B_MSK[[#This Row],[B_]])-SEARCH(" ",B_MSK[[#This Row],[B_]])))</f>
        <v/>
      </c>
      <c r="AT501" s="5" t="str">
        <f ca="1">IF(B_MSK[[#This Row],[B_2]]="LSN",12,"")</f>
        <v/>
      </c>
      <c r="AU501" s="5" t="str">
        <f ca="1">IF(B_MSK[[#This Row],[C_1]]="","","PCS")</f>
        <v/>
      </c>
      <c r="AV501" s="5" t="str">
        <f ca="1">IF(B_MSK[[#This Row],[A_1]]="","",B_MSK[[#This Row],[A_1]]*IF(B_MSK[[#This Row],[B_1]]="",1,B_MSK[[#This Row],[B_1]])*IF(B_MSK[[#This Row],[C_1]]="",1,B_MSK[[#This Row],[C_1]]))</f>
        <v/>
      </c>
      <c r="AW501" s="5" t="str">
        <f ca="1">IF(B_MSK[[#This Row],[C_2]]="",IF(B_MSK[[#This Row],[B_2]]="",IF(B_MSK[[#This Row],[A_2]]="","",B_MSK[[#This Row],[A_2]]),B_MSK[[#This Row],[B_2]]),B_MSK[[#This Row],[C_2]])</f>
        <v/>
      </c>
      <c r="AX501" s="2">
        <f ca="1">IF(ISNUMBER(B_MSK[[#This Row],[TANGGAL DATANG]]),B_MSK[[#This Row],[TANGGAL DATANG]],AX500)</f>
        <v>44944</v>
      </c>
      <c r="AY501" s="5" t="str">
        <f ca="1">IF(B_MSK[[#This Row],[DB_ROW]]="","",INDEX([3]!db[JENIS],B_MSK[[#This Row],[DB_ROW]]-1))</f>
        <v/>
      </c>
      <c r="AZ501" s="5" t="e">
        <f ca="1">IF(B_MSK[[#This Row],[A_1]]="","",B_MSK[[#This Row],[A_1]])*1</f>
        <v>#VALUE!</v>
      </c>
      <c r="BA501" s="5" t="str">
        <f ca="1">IF(B_MSK[[#This Row],[//]]="","",INDEX(INDIRECT(DIR&amp;$2:$2),B_MSK[[#This Row],[//]]))</f>
        <v/>
      </c>
      <c r="BB501" s="5" t="str">
        <f ca="1">CONCATENATE(B_MSK[[#This Row],[concat]],B_MSK[[#This Row],[HARGA_X]],B_MSK[[#This Row],[SAT]])</f>
        <v/>
      </c>
    </row>
    <row r="502" spans="1:54" x14ac:dyDescent="0.25">
      <c r="A502" s="6" t="s">
        <v>304</v>
      </c>
      <c r="B502" s="5">
        <f ca="1">IF(B_MSK[[#This Row],[N_ID]]="","",INDEX(INDIRECT(DIR&amp;$2:$2),MATCH(B_MSK[[#This Row],[N_ID]],INDIRECT(DIR&amp;"!NOTA[ID_P]"),0)))</f>
        <v>92</v>
      </c>
      <c r="C502" s="5" t="str">
        <f ca="1">IF(B_MSK[[#This Row],[//]]="","",HYPERLINK("["&amp;SUBSTITUTE(DIR,"'","")&amp;"]NOTA!D"&amp;B_MSK[[#This Row],[//]]+2,"&gt;"))</f>
        <v>&gt;</v>
      </c>
      <c r="D502" s="5">
        <f ca="1">IF(B_MSK[[#This Row],[N_ID]]="","",COUNTIF(INDIRECT(DIR&amp;"!NOTA[ID_H]"),B_MSK[[#This Row],[ID NOTA]]))</f>
        <v>7</v>
      </c>
      <c r="E50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499</v>
      </c>
      <c r="F5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2" s="7" t="str">
        <f ca="1">IF(B_MSK[[#This Row],[stt]]="ada",INDEX([2]!db[NB BM],B_MSK[DB_ROW]-1),"")</f>
        <v>Call JK CC-40</v>
      </c>
      <c r="H502" s="7" t="str">
        <f ca="1">IF(B_MSK[[#This Row],[//]]="","",INDEX(INDIRECT(DIR&amp;$2:$2),B_MSK[[#This Row],[//]]))</f>
        <v>KALINDO SUKSES</v>
      </c>
      <c r="I502" s="27" t="str">
        <f ca="1">IF(B_MSK[[#This Row],[//]]="","",INDEX(INDIRECT(DB_PATH&amp;$2:$2),B_MSK[[#This Row],[DB_ROW]]-1))</f>
        <v>4 BOX (20 PCS)</v>
      </c>
      <c r="J502" s="5">
        <f ca="1">IF(B_MSK[[#This Row],[//]]="","",IF(INDEX(INDIRECT(DIR&amp;$2:$2),B_MSK[[#This Row],[//]])="","",INDEX(INDIRECT(DIR&amp;$2:$2),B_MSK[[#This Row],[//]])))</f>
        <v>1</v>
      </c>
      <c r="K502" s="5">
        <f ca="1">IF(B_MSK[[#This Row],[//]]="","",IF(INDEX(INDIRECT(DIR&amp;$2:$2),B_MSK[[#This Row],[//]])="","",INDEX(INDIRECT(DIR&amp;$2:$2),B_MSK[[#This Row],[//]])))</f>
        <v>80</v>
      </c>
      <c r="L502" s="5" t="str">
        <f ca="1">IF(B_MSK[[#This Row],[//]]="","",IF(INDEX(INDIRECT(DIR&amp;$2:$2),B_MSK[[#This Row],[//]])="","",INDEX(INDIRECT(DIR&amp;$2:$2),B_MSK[[#This Row],[//]])))</f>
        <v>PCS</v>
      </c>
      <c r="M502" s="13">
        <f ca="1">IF(B_MSK[[#This Row],[//]]="","",INDEX(INDIRECT(DIR&amp;$2:$2),B_MSK[[#This Row],[//]]))</f>
        <v>55000</v>
      </c>
      <c r="N502" s="13">
        <f ca="1">IF(OR(B_MSK[[#This Row],[//]]="",),"",INDEX(INDIRECT(DIR&amp;$2:$2),B_MSK[[#This Row],[//]]))</f>
        <v>4400000</v>
      </c>
      <c r="O502" s="3">
        <f ca="1">IF(B_MSK[[#This Row],[//]]="","",IF(INDEX(INDIRECT(DIR&amp;$2:$2),B_MSK[[#This Row],[//]])=0,"",INDEX(INDIRECT(DIR&amp;$2:$2),B_MSK[[#This Row],[//]])))</f>
        <v>0.125</v>
      </c>
      <c r="P502" s="3">
        <f ca="1">IF(B_MSK[[#This Row],[//]]="","",IF(INDEX(INDIRECT(DIR&amp;$2:$2),B_MSK[[#This Row],[//]])=0,"",INDEX(INDIRECT(DIR&amp;$2:$2),B_MSK[[#This Row],[//]])))</f>
        <v>0.05</v>
      </c>
      <c r="Q502" s="12">
        <f ca="1">IF(B_MSK[[#This Row],[//]]="","",INDEX(INDIRECT(DIR&amp;$2:$2),B_MSK[[#This Row],[//]]))</f>
        <v>3657500</v>
      </c>
      <c r="R5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2" s="37">
        <f ca="1">IF(B_MSK[[#This Row],[//]]="","",INDEX(INDIRECT(DIR&amp;$2:$2),B_MSK[[#This Row],[//]]))</f>
        <v>0</v>
      </c>
      <c r="U502" s="38">
        <f ca="1">IF(SUMIF(B_MSK[NAMA BARANG],B_MSK[[#This Row],[NAMA BARANG]],B_MSK[JMLH BRG])=0,"",SUMIF(B_MSK[NAMA BARANG],B_MSK[[#This Row],[NAMA BARANG]],B_MSK[C]))</f>
        <v>1</v>
      </c>
      <c r="V502" s="7" t="str">
        <f ca="1">IF(B_MSK[[#This Row],[//]]="","",INDEX(INDIRECT(DIR&amp;$2:$2),B_MSK[[#This Row],[//]]))</f>
        <v>CALCULATOR JOYKO CC-40</v>
      </c>
      <c r="W502" s="7" t="str">
        <f ca="1">LOWER(SUBSTITUTE(SUBSTITUTE(SUBSTITUTE(SUBSTITUTE(SUBSTITUTE(SUBSTITUTE(SUBSTITUTE(SUBSTITUTE(SUBSTITUTE(B_MSK[[#This Row],[N.B.nota]]," ",""),"-",""),"(",""),")",""),".",""),",",""),"/",""),"""",""),"+",""))</f>
        <v>calculatorjoykocc40</v>
      </c>
      <c r="X502" s="5" t="str">
        <f ca="1">IF(B_MSK[[#This Row],[N.B.nota]]="","",IF(MATCH(B_MSK[[#This Row],[concat]],[2]!db[NB NOTA_C],0)&gt;0,"ada",0))</f>
        <v>ada</v>
      </c>
      <c r="Y502" s="5" t="str">
        <f ca="1">IF(B_MSK[[#This Row],[N.B.nota]]="","",ADDRESS(ROW(B_MSK[QB]),COLUMN(B_MSK[QB]))&amp;":"&amp;ADDRESS(ROW(),COLUMN(B_MSK[QB])))</f>
        <v>$D$4:$D$502</v>
      </c>
      <c r="Z502" s="5">
        <f ca="1">IF(B_MSK[[#This Row],[concat]]="","",MATCH(B_MSK[[#This Row],[concat]],[2]!db[NB NOTA_C],0)+1)</f>
        <v>408</v>
      </c>
      <c r="AA502" s="5" t="str">
        <f ca="1">IF(B_MSK[[#This Row],[//]]="","",HYPERLINK("[D:\kerja\BANK EXP\BARU\DB.XLSX]DB!e"&amp;B_MSK[[#This Row],[DB_ROW]],"&gt;"))</f>
        <v>&gt;</v>
      </c>
      <c r="AB502" s="30" t="str">
        <f ca="1">MID(B_MSK[[#This Row],[/ STN_1]],FIND(" ",B_MSK[[#This Row],[/ STN_1]])+1,LEN(B_MSK[[#This Row],[/ STN_1]]))</f>
        <v xml:space="preserve">BOX </v>
      </c>
      <c r="AC502" s="11">
        <f ca="1">IF(B_MSK[[#This Row],[//]]="","",IF(B_MSK[[#This Row],[ JUMLAH ]]="","",IF(B_MSK[[#This Row],[C]]="",B_MSK[[#This Row],[HARGA CTN]]/B_MSK[[#This Row],[JMLH BRG]],B_MSK[[#This Row],[HARGA CTN]]/B_MSK[[#This Row],[A_1]])))</f>
        <v>1100000</v>
      </c>
      <c r="AD5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0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55000</v>
      </c>
      <c r="AF50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02" s="15" t="str">
        <f ca="1">IF(B_MSK[[#This Row],[HARGA_2]]="","",IF(MID(B_MSK[[#This Row],[/ STN_2]],FIND(" ",B_MSK[[#This Row],[/ STN_2]])+1,LEN(B_MSK[[#This Row],[/ STN_2]]))="LSN",B_MSK[[#This Row],[HARGA_2]]/12,""))</f>
        <v/>
      </c>
      <c r="AH502" s="7" t="str">
        <f ca="1">IF(B_MSK[[#This Row],[HARGA_3]]="","","/ "&amp;"PCS")</f>
        <v/>
      </c>
      <c r="AI502" s="15">
        <f ca="1">IF(B_MSK[[#This Row],[HARGA_3]]="",IF(B_MSK[[#This Row],[HARGA_2]]="",IF(B_MSK[[#This Row],[HARGA_1]]="","",B_MSK[[#This Row],[HARGA_1]]),B_MSK[[#This Row],[HARGA_2]]),B_MSK[[#This Row],[HARGA_3]])</f>
        <v>55000</v>
      </c>
      <c r="AJ50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02" s="5" t="str">
        <f ca="1">IF(B_MSK[[#This Row],[//]]="","",SUBSTITUTE(SUBSTITUTE(SUBSTITUTE(B_MSK[[#This Row],[QTY/ CTN]]," ","_",2),"(",""),")","")&amp;"_")</f>
        <v>4 BOX_20 PCS_</v>
      </c>
      <c r="AL502" s="5">
        <f ca="1">IF(B_MSK[[#This Row],[A_B]]="","",SEARCH("_",B_MSK[[#This Row],[A_B]]))</f>
        <v>6</v>
      </c>
      <c r="AM502" s="5">
        <f ca="1">IF(B_MSK[[#This Row],[A_B]]="","",LEN(B_MSK[[#This Row],[A_B]]))</f>
        <v>13</v>
      </c>
      <c r="AN502" s="5" t="str">
        <f ca="1">IF(B_MSK[[#This Row],[A_B]]="","",LEFT(B_MSK[[#This Row],[QTY/ CTN]],B_MSK[[#This Row],[A_B_1]]))</f>
        <v xml:space="preserve">4 BOX </v>
      </c>
      <c r="AO502" s="5" t="str">
        <f ca="1">IF(B_MSK[[#This Row],[A_B]]="","",LEFT(B_MSK[[#This Row],[A_]],SEARCH(" ",B_MSK[[#This Row],[A_]])-1))</f>
        <v>4</v>
      </c>
      <c r="AP502" s="5" t="str">
        <f ca="1">IF(B_MSK[[#This Row],[A_B]]="","",RIGHT(B_MSK[[#This Row],[A_]],LEN(B_MSK[[#This Row],[A_]])-SEARCH(" ",B_MSK[[#This Row],[A_]])))</f>
        <v xml:space="preserve">BOX </v>
      </c>
      <c r="AQ5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02" s="5" t="str">
        <f ca="1">IF(B_MSK[[#This Row],[B_]]="","",LEFT(B_MSK[[#This Row],[B_]],SEARCH(" ",B_MSK[[#This Row],[B_]])))</f>
        <v xml:space="preserve">20 </v>
      </c>
      <c r="AS502" s="5" t="str">
        <f ca="1">IF(B_MSK[[#This Row],[B_]]="","",RIGHT(B_MSK[[#This Row],[B_]],LEN(B_MSK[[#This Row],[B_]])-SEARCH(" ",B_MSK[[#This Row],[B_]])))</f>
        <v>PCS</v>
      </c>
      <c r="AT502" s="5" t="str">
        <f ca="1">IF(B_MSK[[#This Row],[B_2]]="LSN",12,"")</f>
        <v/>
      </c>
      <c r="AU502" s="5" t="str">
        <f ca="1">IF(B_MSK[[#This Row],[C_1]]="","","PCS")</f>
        <v/>
      </c>
      <c r="AV502" s="5">
        <f ca="1">IF(B_MSK[[#This Row],[A_1]]="","",B_MSK[[#This Row],[A_1]]*IF(B_MSK[[#This Row],[B_1]]="",1,B_MSK[[#This Row],[B_1]])*IF(B_MSK[[#This Row],[C_1]]="",1,B_MSK[[#This Row],[C_1]]))</f>
        <v>80</v>
      </c>
      <c r="AW502" s="5" t="str">
        <f ca="1">IF(B_MSK[[#This Row],[C_2]]="",IF(B_MSK[[#This Row],[B_2]]="",IF(B_MSK[[#This Row],[A_2]]="","",B_MSK[[#This Row],[A_2]]),B_MSK[[#This Row],[B_2]]),B_MSK[[#This Row],[C_2]])</f>
        <v>PCS</v>
      </c>
      <c r="AX502" s="2">
        <f ca="1">IF(ISNUMBER(B_MSK[[#This Row],[TANGGAL DATANG]]),B_MSK[[#This Row],[TANGGAL DATANG]],AX501)</f>
        <v>44944</v>
      </c>
      <c r="AY502" s="5" t="e">
        <f ca="1">IF(B_MSK[[#This Row],[DB_ROW]]="","",INDEX([3]!db[JENIS],B_MSK[[#This Row],[DB_ROW]]-1))</f>
        <v>#REF!</v>
      </c>
      <c r="AZ502" s="5">
        <f ca="1">IF(B_MSK[[#This Row],[A_1]]="","",B_MSK[[#This Row],[A_1]])*1</f>
        <v>4</v>
      </c>
      <c r="BA502" s="5" t="str">
        <f ca="1">IF(B_MSK[[#This Row],[//]]="","",INDEX(INDIRECT(DIR&amp;$2:$2),B_MSK[[#This Row],[//]]))</f>
        <v>ARTO MORO</v>
      </c>
      <c r="BB502" s="5" t="str">
        <f ca="1">CONCATENATE(B_MSK[[#This Row],[concat]],B_MSK[[#This Row],[HARGA_X]],B_MSK[[#This Row],[SAT]])</f>
        <v>calculatorjoykocc4055000PCS</v>
      </c>
    </row>
    <row r="503" spans="1:54" x14ac:dyDescent="0.25">
      <c r="A503" s="6" t="s">
        <v>128</v>
      </c>
      <c r="B503" s="5" t="str">
        <f ca="1">IF(B_MSK[[#This Row],[N_ID]]="","",INDEX(INDIRECT(DIR&amp;$2:$2),MATCH(B_MSK[[#This Row],[N_ID]],INDIRECT(DIR&amp;"!NOTA[ID_P]"),0)))</f>
        <v/>
      </c>
      <c r="C503" s="5" t="str">
        <f ca="1">IF(B_MSK[[#This Row],[//]]="","",HYPERLINK("["&amp;SUBSTITUTE(DIR,"'","")&amp;"]NOTA!D"&amp;B_MSK[[#This Row],[//]]+2,"&gt;"))</f>
        <v>&gt;</v>
      </c>
      <c r="D503" s="5" t="str">
        <f ca="1">IF(B_MSK[[#This Row],[N_ID]]="","",COUNTIF(INDIRECT(DIR&amp;"!NOTA[ID_H]"),B_MSK[[#This Row],[ID NOTA]]))</f>
        <v/>
      </c>
      <c r="E50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500</v>
      </c>
      <c r="F5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3" s="7" t="str">
        <f ca="1">IF(B_MSK[[#This Row],[stt]]="ada",INDEX([2]!db[NB BM],B_MSK[DB_ROW]-1),"")</f>
        <v>Call JK CC-41</v>
      </c>
      <c r="H503" s="7" t="str">
        <f ca="1">IF(B_MSK[[#This Row],[//]]="","",INDEX(INDIRECT(DIR&amp;$2:$2),B_MSK[[#This Row],[//]]))</f>
        <v>KALINDO SUKSES</v>
      </c>
      <c r="I503" s="27" t="str">
        <f ca="1">IF(B_MSK[[#This Row],[//]]="","",INDEX(INDIRECT(DB_PATH&amp;$2:$2),B_MSK[[#This Row],[DB_ROW]]-1))</f>
        <v>6 BOX (10 PCS)</v>
      </c>
      <c r="J503" s="5">
        <f ca="1">IF(B_MSK[[#This Row],[//]]="","",IF(INDEX(INDIRECT(DIR&amp;$2:$2),B_MSK[[#This Row],[//]])="","",INDEX(INDIRECT(DIR&amp;$2:$2),B_MSK[[#This Row],[//]])))</f>
        <v>1</v>
      </c>
      <c r="K503" s="5">
        <f ca="1">IF(B_MSK[[#This Row],[//]]="","",IF(INDEX(INDIRECT(DIR&amp;$2:$2),B_MSK[[#This Row],[//]])="","",INDEX(INDIRECT(DIR&amp;$2:$2),B_MSK[[#This Row],[//]])))</f>
        <v>60</v>
      </c>
      <c r="L503" s="5" t="str">
        <f ca="1">IF(B_MSK[[#This Row],[//]]="","",IF(INDEX(INDIRECT(DIR&amp;$2:$2),B_MSK[[#This Row],[//]])="","",INDEX(INDIRECT(DIR&amp;$2:$2),B_MSK[[#This Row],[//]])))</f>
        <v>PCS</v>
      </c>
      <c r="M503" s="13">
        <f ca="1">IF(B_MSK[[#This Row],[//]]="","",INDEX(INDIRECT(DIR&amp;$2:$2),B_MSK[[#This Row],[//]]))</f>
        <v>74000</v>
      </c>
      <c r="N503" s="13">
        <f ca="1">IF(OR(B_MSK[[#This Row],[//]]="",),"",INDEX(INDIRECT(DIR&amp;$2:$2),B_MSK[[#This Row],[//]]))</f>
        <v>4440000</v>
      </c>
      <c r="O503" s="3">
        <f ca="1">IF(B_MSK[[#This Row],[//]]="","",IF(INDEX(INDIRECT(DIR&amp;$2:$2),B_MSK[[#This Row],[//]])=0,"",INDEX(INDIRECT(DIR&amp;$2:$2),B_MSK[[#This Row],[//]])))</f>
        <v>0.125</v>
      </c>
      <c r="P503" s="3">
        <f ca="1">IF(B_MSK[[#This Row],[//]]="","",IF(INDEX(INDIRECT(DIR&amp;$2:$2),B_MSK[[#This Row],[//]])=0,"",INDEX(INDIRECT(DIR&amp;$2:$2),B_MSK[[#This Row],[//]])))</f>
        <v>0.05</v>
      </c>
      <c r="Q503" s="12">
        <f ca="1">IF(B_MSK[[#This Row],[//]]="","",INDEX(INDIRECT(DIR&amp;$2:$2),B_MSK[[#This Row],[//]]))</f>
        <v>3690750</v>
      </c>
      <c r="R5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3" s="37">
        <f ca="1">IF(B_MSK[[#This Row],[//]]="","",INDEX(INDIRECT(DIR&amp;$2:$2),B_MSK[[#This Row],[//]]))</f>
        <v>0</v>
      </c>
      <c r="U503" s="38">
        <f ca="1">IF(SUMIF(B_MSK[NAMA BARANG],B_MSK[[#This Row],[NAMA BARANG]],B_MSK[JMLH BRG])=0,"",SUMIF(B_MSK[NAMA BARANG],B_MSK[[#This Row],[NAMA BARANG]],B_MSK[C]))</f>
        <v>3</v>
      </c>
      <c r="V503" s="7" t="str">
        <f ca="1">IF(B_MSK[[#This Row],[//]]="","",INDEX(INDIRECT(DIR&amp;$2:$2),B_MSK[[#This Row],[//]]))</f>
        <v>CALCULATOR JOYKO CC-41</v>
      </c>
      <c r="W503" s="7" t="str">
        <f ca="1">LOWER(SUBSTITUTE(SUBSTITUTE(SUBSTITUTE(SUBSTITUTE(SUBSTITUTE(SUBSTITUTE(SUBSTITUTE(SUBSTITUTE(SUBSTITUTE(B_MSK[[#This Row],[N.B.nota]]," ",""),"-",""),"(",""),")",""),".",""),",",""),"/",""),"""",""),"+",""))</f>
        <v>calculatorjoykocc41</v>
      </c>
      <c r="X503" s="5" t="str">
        <f ca="1">IF(B_MSK[[#This Row],[N.B.nota]]="","",IF(MATCH(B_MSK[[#This Row],[concat]],[2]!db[NB NOTA_C],0)&gt;0,"ada",0))</f>
        <v>ada</v>
      </c>
      <c r="Y503" s="5" t="str">
        <f ca="1">IF(B_MSK[[#This Row],[N.B.nota]]="","",ADDRESS(ROW(B_MSK[QB]),COLUMN(B_MSK[QB]))&amp;":"&amp;ADDRESS(ROW(),COLUMN(B_MSK[QB])))</f>
        <v>$D$4:$D$503</v>
      </c>
      <c r="Z503" s="5">
        <f ca="1">IF(B_MSK[[#This Row],[concat]]="","",MATCH(B_MSK[[#This Row],[concat]],[2]!db[NB NOTA_C],0)+1)</f>
        <v>409</v>
      </c>
      <c r="AA503" s="5" t="str">
        <f ca="1">IF(B_MSK[[#This Row],[//]]="","",HYPERLINK("[D:\kerja\BANK EXP\BARU\DB.XLSX]DB!e"&amp;B_MSK[[#This Row],[DB_ROW]],"&gt;"))</f>
        <v>&gt;</v>
      </c>
      <c r="AB503" s="30" t="str">
        <f ca="1">MID(B_MSK[[#This Row],[/ STN_1]],FIND(" ",B_MSK[[#This Row],[/ STN_1]])+1,LEN(B_MSK[[#This Row],[/ STN_1]]))</f>
        <v xml:space="preserve">BOX </v>
      </c>
      <c r="AC503" s="11">
        <f ca="1">IF(B_MSK[[#This Row],[//]]="","",IF(B_MSK[[#This Row],[ JUMLAH ]]="","",IF(B_MSK[[#This Row],[C]]="",B_MSK[[#This Row],[HARGA CTN]]/B_MSK[[#This Row],[JMLH BRG]],B_MSK[[#This Row],[HARGA CTN]]/B_MSK[[#This Row],[A_1]])))</f>
        <v>740000</v>
      </c>
      <c r="AD5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0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74000</v>
      </c>
      <c r="AF50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03" s="15" t="str">
        <f ca="1">IF(B_MSK[[#This Row],[HARGA_2]]="","",IF(MID(B_MSK[[#This Row],[/ STN_2]],FIND(" ",B_MSK[[#This Row],[/ STN_2]])+1,LEN(B_MSK[[#This Row],[/ STN_2]]))="LSN",B_MSK[[#This Row],[HARGA_2]]/12,""))</f>
        <v/>
      </c>
      <c r="AH503" s="7" t="str">
        <f ca="1">IF(B_MSK[[#This Row],[HARGA_3]]="","","/ "&amp;"PCS")</f>
        <v/>
      </c>
      <c r="AI503" s="15">
        <f ca="1">IF(B_MSK[[#This Row],[HARGA_3]]="",IF(B_MSK[[#This Row],[HARGA_2]]="",IF(B_MSK[[#This Row],[HARGA_1]]="","",B_MSK[[#This Row],[HARGA_1]]),B_MSK[[#This Row],[HARGA_2]]),B_MSK[[#This Row],[HARGA_3]])</f>
        <v>74000</v>
      </c>
      <c r="AJ50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03" s="5" t="str">
        <f ca="1">IF(B_MSK[[#This Row],[//]]="","",SUBSTITUTE(SUBSTITUTE(SUBSTITUTE(B_MSK[[#This Row],[QTY/ CTN]]," ","_",2),"(",""),")","")&amp;"_")</f>
        <v>6 BOX_10 PCS_</v>
      </c>
      <c r="AL503" s="5">
        <f ca="1">IF(B_MSK[[#This Row],[A_B]]="","",SEARCH("_",B_MSK[[#This Row],[A_B]]))</f>
        <v>6</v>
      </c>
      <c r="AM503" s="5">
        <f ca="1">IF(B_MSK[[#This Row],[A_B]]="","",LEN(B_MSK[[#This Row],[A_B]]))</f>
        <v>13</v>
      </c>
      <c r="AN503" s="5" t="str">
        <f ca="1">IF(B_MSK[[#This Row],[A_B]]="","",LEFT(B_MSK[[#This Row],[QTY/ CTN]],B_MSK[[#This Row],[A_B_1]]))</f>
        <v xml:space="preserve">6 BOX </v>
      </c>
      <c r="AO503" s="5" t="str">
        <f ca="1">IF(B_MSK[[#This Row],[A_B]]="","",LEFT(B_MSK[[#This Row],[A_]],SEARCH(" ",B_MSK[[#This Row],[A_]])-1))</f>
        <v>6</v>
      </c>
      <c r="AP503" s="5" t="str">
        <f ca="1">IF(B_MSK[[#This Row],[A_B]]="","",RIGHT(B_MSK[[#This Row],[A_]],LEN(B_MSK[[#This Row],[A_]])-SEARCH(" ",B_MSK[[#This Row],[A_]])))</f>
        <v xml:space="preserve">BOX </v>
      </c>
      <c r="AQ5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PCS</v>
      </c>
      <c r="AR503" s="5" t="str">
        <f ca="1">IF(B_MSK[[#This Row],[B_]]="","",LEFT(B_MSK[[#This Row],[B_]],SEARCH(" ",B_MSK[[#This Row],[B_]])))</f>
        <v xml:space="preserve">10 </v>
      </c>
      <c r="AS503" s="5" t="str">
        <f ca="1">IF(B_MSK[[#This Row],[B_]]="","",RIGHT(B_MSK[[#This Row],[B_]],LEN(B_MSK[[#This Row],[B_]])-SEARCH(" ",B_MSK[[#This Row],[B_]])))</f>
        <v>PCS</v>
      </c>
      <c r="AT503" s="5" t="str">
        <f ca="1">IF(B_MSK[[#This Row],[B_2]]="LSN",12,"")</f>
        <v/>
      </c>
      <c r="AU503" s="5" t="str">
        <f ca="1">IF(B_MSK[[#This Row],[C_1]]="","","PCS")</f>
        <v/>
      </c>
      <c r="AV503" s="5">
        <f ca="1">IF(B_MSK[[#This Row],[A_1]]="","",B_MSK[[#This Row],[A_1]]*IF(B_MSK[[#This Row],[B_1]]="",1,B_MSK[[#This Row],[B_1]])*IF(B_MSK[[#This Row],[C_1]]="",1,B_MSK[[#This Row],[C_1]]))</f>
        <v>60</v>
      </c>
      <c r="AW503" s="5" t="str">
        <f ca="1">IF(B_MSK[[#This Row],[C_2]]="",IF(B_MSK[[#This Row],[B_2]]="",IF(B_MSK[[#This Row],[A_2]]="","",B_MSK[[#This Row],[A_2]]),B_MSK[[#This Row],[B_2]]),B_MSK[[#This Row],[C_2]])</f>
        <v>PCS</v>
      </c>
      <c r="AX503" s="2">
        <f ca="1">IF(ISNUMBER(B_MSK[[#This Row],[TANGGAL DATANG]]),B_MSK[[#This Row],[TANGGAL DATANG]],AX502)</f>
        <v>44944</v>
      </c>
      <c r="AY503" s="5" t="e">
        <f ca="1">IF(B_MSK[[#This Row],[DB_ROW]]="","",INDEX([3]!db[JENIS],B_MSK[[#This Row],[DB_ROW]]-1))</f>
        <v>#REF!</v>
      </c>
      <c r="AZ503" s="5">
        <f ca="1">IF(B_MSK[[#This Row],[A_1]]="","",B_MSK[[#This Row],[A_1]])*1</f>
        <v>6</v>
      </c>
      <c r="BA503" s="5" t="str">
        <f ca="1">IF(B_MSK[[#This Row],[//]]="","",INDEX(INDIRECT(DIR&amp;$2:$2),B_MSK[[#This Row],[//]]))</f>
        <v>ARTO MORO</v>
      </c>
      <c r="BB503" s="5" t="str">
        <f ca="1">CONCATENATE(B_MSK[[#This Row],[concat]],B_MSK[[#This Row],[HARGA_X]],B_MSK[[#This Row],[SAT]])</f>
        <v>calculatorjoykocc4174000PCS</v>
      </c>
    </row>
    <row r="504" spans="1:54" x14ac:dyDescent="0.25">
      <c r="A504" s="6" t="s">
        <v>128</v>
      </c>
      <c r="B504" s="5" t="str">
        <f ca="1">IF(B_MSK[[#This Row],[N_ID]]="","",INDEX(INDIRECT(DIR&amp;$2:$2),MATCH(B_MSK[[#This Row],[N_ID]],INDIRECT(DIR&amp;"!NOTA[ID_P]"),0)))</f>
        <v/>
      </c>
      <c r="C504" s="5" t="str">
        <f ca="1">IF(B_MSK[[#This Row],[//]]="","",HYPERLINK("["&amp;SUBSTITUTE(DIR,"'","")&amp;"]NOTA!D"&amp;B_MSK[[#This Row],[//]]+2,"&gt;"))</f>
        <v>&gt;</v>
      </c>
      <c r="D504" s="5" t="str">
        <f ca="1">IF(B_MSK[[#This Row],[N_ID]]="","",COUNTIF(INDIRECT(DIR&amp;"!NOTA[ID_H]"),B_MSK[[#This Row],[ID NOTA]]))</f>
        <v/>
      </c>
      <c r="E50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501</v>
      </c>
      <c r="F5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4" s="7" t="str">
        <f ca="1">IF(B_MSK[[#This Row],[stt]]="ada",INDEX([2]!db[NB BM],B_MSK[DB_ROW]-1),"")</f>
        <v>Call JK CC-47 CO biru</v>
      </c>
      <c r="H504" s="7" t="str">
        <f ca="1">IF(B_MSK[[#This Row],[//]]="","",INDEX(INDIRECT(DIR&amp;$2:$2),B_MSK[[#This Row],[//]]))</f>
        <v>KALINDO SUKSES</v>
      </c>
      <c r="I504" s="27" t="str">
        <f ca="1">IF(B_MSK[[#This Row],[//]]="","",INDEX(INDIRECT(DB_PATH&amp;$2:$2),B_MSK[[#This Row],[DB_ROW]]-1))</f>
        <v>6 BOX (20 PCS)</v>
      </c>
      <c r="J504" s="5" t="str">
        <f ca="1">IF(B_MSK[[#This Row],[//]]="","",IF(INDEX(INDIRECT(DIR&amp;$2:$2),B_MSK[[#This Row],[//]])="","",INDEX(INDIRECT(DIR&amp;$2:$2),B_MSK[[#This Row],[//]])))</f>
        <v/>
      </c>
      <c r="K504" s="5">
        <f ca="1">IF(B_MSK[[#This Row],[//]]="","",IF(INDEX(INDIRECT(DIR&amp;$2:$2),B_MSK[[#This Row],[//]])="","",INDEX(INDIRECT(DIR&amp;$2:$2),B_MSK[[#This Row],[//]])))</f>
        <v>40</v>
      </c>
      <c r="L504" s="5" t="str">
        <f ca="1">IF(B_MSK[[#This Row],[//]]="","",IF(INDEX(INDIRECT(DIR&amp;$2:$2),B_MSK[[#This Row],[//]])="","",INDEX(INDIRECT(DIR&amp;$2:$2),B_MSK[[#This Row],[//]])))</f>
        <v>PCS</v>
      </c>
      <c r="M504" s="13">
        <f ca="1">IF(B_MSK[[#This Row],[//]]="","",INDEX(INDIRECT(DIR&amp;$2:$2),B_MSK[[#This Row],[//]]))</f>
        <v>32500</v>
      </c>
      <c r="N504" s="13">
        <f ca="1">IF(OR(B_MSK[[#This Row],[//]]="",),"",INDEX(INDIRECT(DIR&amp;$2:$2),B_MSK[[#This Row],[//]]))</f>
        <v>1300000</v>
      </c>
      <c r="O504" s="3">
        <f ca="1">IF(B_MSK[[#This Row],[//]]="","",IF(INDEX(INDIRECT(DIR&amp;$2:$2),B_MSK[[#This Row],[//]])=0,"",INDEX(INDIRECT(DIR&amp;$2:$2),B_MSK[[#This Row],[//]])))</f>
        <v>0.125</v>
      </c>
      <c r="P504" s="3">
        <f ca="1">IF(B_MSK[[#This Row],[//]]="","",IF(INDEX(INDIRECT(DIR&amp;$2:$2),B_MSK[[#This Row],[//]])=0,"",INDEX(INDIRECT(DIR&amp;$2:$2),B_MSK[[#This Row],[//]])))</f>
        <v>0.05</v>
      </c>
      <c r="Q504" s="12">
        <f ca="1">IF(B_MSK[[#This Row],[//]]="","",INDEX(INDIRECT(DIR&amp;$2:$2),B_MSK[[#This Row],[//]]))</f>
        <v>1080625</v>
      </c>
      <c r="R5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4" s="37">
        <f ca="1">IF(B_MSK[[#This Row],[//]]="","",INDEX(INDIRECT(DIR&amp;$2:$2),B_MSK[[#This Row],[//]]))</f>
        <v>0</v>
      </c>
      <c r="U504" s="38">
        <f ca="1">IF(SUMIF(B_MSK[NAMA BARANG],B_MSK[[#This Row],[NAMA BARANG]],B_MSK[JMLH BRG])=0,"",SUMIF(B_MSK[NAMA BARANG],B_MSK[[#This Row],[NAMA BARANG]],B_MSK[C]))</f>
        <v>0</v>
      </c>
      <c r="V504" s="7" t="str">
        <f ca="1">IF(B_MSK[[#This Row],[//]]="","",INDEX(INDIRECT(DIR&amp;$2:$2),B_MSK[[#This Row],[//]]))</f>
        <v>CALCULATOR JOYKO CC-47 CO BLUE</v>
      </c>
      <c r="W504" s="7" t="str">
        <f ca="1">LOWER(SUBSTITUTE(SUBSTITUTE(SUBSTITUTE(SUBSTITUTE(SUBSTITUTE(SUBSTITUTE(SUBSTITUTE(SUBSTITUTE(SUBSTITUTE(B_MSK[[#This Row],[N.B.nota]]," ",""),"-",""),"(",""),")",""),".",""),",",""),"/",""),"""",""),"+",""))</f>
        <v>calculatorjoykocc47coblue</v>
      </c>
      <c r="X504" s="5" t="str">
        <f ca="1">IF(B_MSK[[#This Row],[N.B.nota]]="","",IF(MATCH(B_MSK[[#This Row],[concat]],[2]!db[NB NOTA_C],0)&gt;0,"ada",0))</f>
        <v>ada</v>
      </c>
      <c r="Y504" s="5" t="str">
        <f ca="1">IF(B_MSK[[#This Row],[N.B.nota]]="","",ADDRESS(ROW(B_MSK[QB]),COLUMN(B_MSK[QB]))&amp;":"&amp;ADDRESS(ROW(),COLUMN(B_MSK[QB])))</f>
        <v>$D$4:$D$504</v>
      </c>
      <c r="Z504" s="5">
        <f ca="1">IF(B_MSK[[#This Row],[concat]]="","",MATCH(B_MSK[[#This Row],[concat]],[2]!db[NB NOTA_C],0)+1)</f>
        <v>412</v>
      </c>
      <c r="AA504" s="5" t="str">
        <f ca="1">IF(B_MSK[[#This Row],[//]]="","",HYPERLINK("[D:\kerja\BANK EXP\BARU\DB.XLSX]DB!e"&amp;B_MSK[[#This Row],[DB_ROW]],"&gt;"))</f>
        <v>&gt;</v>
      </c>
      <c r="AB504" s="30" t="str">
        <f ca="1">MID(B_MSK[[#This Row],[/ STN_1]],FIND(" ",B_MSK[[#This Row],[/ STN_1]])+1,LEN(B_MSK[[#This Row],[/ STN_1]]))</f>
        <v>PCS</v>
      </c>
      <c r="AC504" s="11">
        <f ca="1">IF(B_MSK[[#This Row],[//]]="","",IF(B_MSK[[#This Row],[ JUMLAH ]]="","",IF(B_MSK[[#This Row],[C]]="",B_MSK[[#This Row],[HARGA CTN]]/B_MSK[[#This Row],[JMLH BRG]],B_MSK[[#This Row],[HARGA CTN]]/B_MSK[[#This Row],[A_1]])))</f>
        <v>32500</v>
      </c>
      <c r="AD5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4" s="15" t="str">
        <f ca="1">IF(B_MSK[[#This Row],[HARGA_2]]="","",IF(MID(B_MSK[[#This Row],[/ STN_2]],FIND(" ",B_MSK[[#This Row],[/ STN_2]])+1,LEN(B_MSK[[#This Row],[/ STN_2]]))="LSN",B_MSK[[#This Row],[HARGA_2]]/12,""))</f>
        <v/>
      </c>
      <c r="AH504" s="7" t="str">
        <f ca="1">IF(B_MSK[[#This Row],[HARGA_3]]="","","/ "&amp;"PCS")</f>
        <v/>
      </c>
      <c r="AI504" s="15">
        <f ca="1">IF(B_MSK[[#This Row],[HARGA_3]]="",IF(B_MSK[[#This Row],[HARGA_2]]="",IF(B_MSK[[#This Row],[HARGA_1]]="","",B_MSK[[#This Row],[HARGA_1]]),B_MSK[[#This Row],[HARGA_2]]),B_MSK[[#This Row],[HARGA_3]])</f>
        <v>32500</v>
      </c>
      <c r="AJ50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04" s="5" t="str">
        <f ca="1">IF(B_MSK[[#This Row],[//]]="","",SUBSTITUTE(SUBSTITUTE(SUBSTITUTE(B_MSK[[#This Row],[QTY/ CTN]]," ","_",2),"(",""),")","")&amp;"_")</f>
        <v>6 BOX_20 PCS_</v>
      </c>
      <c r="AL504" s="5">
        <f ca="1">IF(B_MSK[[#This Row],[A_B]]="","",SEARCH("_",B_MSK[[#This Row],[A_B]]))</f>
        <v>6</v>
      </c>
      <c r="AM504" s="5">
        <f ca="1">IF(B_MSK[[#This Row],[A_B]]="","",LEN(B_MSK[[#This Row],[A_B]]))</f>
        <v>13</v>
      </c>
      <c r="AN504" s="5" t="str">
        <f ca="1">IF(B_MSK[[#This Row],[A_B]]="","",LEFT(B_MSK[[#This Row],[QTY/ CTN]],B_MSK[[#This Row],[A_B_1]]))</f>
        <v xml:space="preserve">6 BOX </v>
      </c>
      <c r="AO504" s="5" t="str">
        <f ca="1">IF(B_MSK[[#This Row],[A_B]]="","",LEFT(B_MSK[[#This Row],[A_]],SEARCH(" ",B_MSK[[#This Row],[A_]])-1))</f>
        <v>6</v>
      </c>
      <c r="AP504" s="5" t="str">
        <f ca="1">IF(B_MSK[[#This Row],[A_B]]="","",RIGHT(B_MSK[[#This Row],[A_]],LEN(B_MSK[[#This Row],[A_]])-SEARCH(" ",B_MSK[[#This Row],[A_]])))</f>
        <v xml:space="preserve">BOX </v>
      </c>
      <c r="AQ5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04" s="5" t="str">
        <f ca="1">IF(B_MSK[[#This Row],[B_]]="","",LEFT(B_MSK[[#This Row],[B_]],SEARCH(" ",B_MSK[[#This Row],[B_]])))</f>
        <v xml:space="preserve">20 </v>
      </c>
      <c r="AS504" s="5" t="str">
        <f ca="1">IF(B_MSK[[#This Row],[B_]]="","",RIGHT(B_MSK[[#This Row],[B_]],LEN(B_MSK[[#This Row],[B_]])-SEARCH(" ",B_MSK[[#This Row],[B_]])))</f>
        <v>PCS</v>
      </c>
      <c r="AT504" s="5" t="str">
        <f ca="1">IF(B_MSK[[#This Row],[B_2]]="LSN",12,"")</f>
        <v/>
      </c>
      <c r="AU504" s="5" t="str">
        <f ca="1">IF(B_MSK[[#This Row],[C_1]]="","","PCS")</f>
        <v/>
      </c>
      <c r="AV504" s="5">
        <f ca="1">IF(B_MSK[[#This Row],[A_1]]="","",B_MSK[[#This Row],[A_1]]*IF(B_MSK[[#This Row],[B_1]]="",1,B_MSK[[#This Row],[B_1]])*IF(B_MSK[[#This Row],[C_1]]="",1,B_MSK[[#This Row],[C_1]]))</f>
        <v>120</v>
      </c>
      <c r="AW504" s="5" t="str">
        <f ca="1">IF(B_MSK[[#This Row],[C_2]]="",IF(B_MSK[[#This Row],[B_2]]="",IF(B_MSK[[#This Row],[A_2]]="","",B_MSK[[#This Row],[A_2]]),B_MSK[[#This Row],[B_2]]),B_MSK[[#This Row],[C_2]])</f>
        <v>PCS</v>
      </c>
      <c r="AX504" s="2">
        <f ca="1">IF(ISNUMBER(B_MSK[[#This Row],[TANGGAL DATANG]]),B_MSK[[#This Row],[TANGGAL DATANG]],AX503)</f>
        <v>44944</v>
      </c>
      <c r="AY504" s="5" t="e">
        <f ca="1">IF(B_MSK[[#This Row],[DB_ROW]]="","",INDEX([3]!db[JENIS],B_MSK[[#This Row],[DB_ROW]]-1))</f>
        <v>#REF!</v>
      </c>
      <c r="AZ504" s="5">
        <f ca="1">IF(B_MSK[[#This Row],[A_1]]="","",B_MSK[[#This Row],[A_1]])*1</f>
        <v>6</v>
      </c>
      <c r="BA504" s="5" t="str">
        <f ca="1">IF(B_MSK[[#This Row],[//]]="","",INDEX(INDIRECT(DIR&amp;$2:$2),B_MSK[[#This Row],[//]]))</f>
        <v>ARTO MORO</v>
      </c>
      <c r="BB504" s="5" t="str">
        <f ca="1">CONCATENATE(B_MSK[[#This Row],[concat]],B_MSK[[#This Row],[HARGA_X]],B_MSK[[#This Row],[SAT]])</f>
        <v>calculatorjoykocc47coblue32500PCS</v>
      </c>
    </row>
    <row r="505" spans="1:54" x14ac:dyDescent="0.25">
      <c r="A505" s="6" t="s">
        <v>128</v>
      </c>
      <c r="B505" s="5" t="str">
        <f ca="1">IF(B_MSK[[#This Row],[N_ID]]="","",INDEX(INDIRECT(DIR&amp;$2:$2),MATCH(B_MSK[[#This Row],[N_ID]],INDIRECT(DIR&amp;"!NOTA[ID_P]"),0)))</f>
        <v/>
      </c>
      <c r="C505" s="5" t="str">
        <f ca="1">IF(B_MSK[[#This Row],[//]]="","",HYPERLINK("["&amp;SUBSTITUTE(DIR,"'","")&amp;"]NOTA!D"&amp;B_MSK[[#This Row],[//]]+2,"&gt;"))</f>
        <v>&gt;</v>
      </c>
      <c r="D505" s="5" t="str">
        <f ca="1">IF(B_MSK[[#This Row],[N_ID]]="","",COUNTIF(INDIRECT(DIR&amp;"!NOTA[ID_H]"),B_MSK[[#This Row],[ID NOTA]]))</f>
        <v/>
      </c>
      <c r="E50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502</v>
      </c>
      <c r="F5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5" s="7" t="str">
        <f ca="1">IF(B_MSK[[#This Row],[stt]]="ada",INDEX([2]!db[NB BM],B_MSK[DB_ROW]-1),"")</f>
        <v>Call JK CC-47 CO hijau</v>
      </c>
      <c r="H505" s="7" t="str">
        <f ca="1">IF(B_MSK[[#This Row],[//]]="","",INDEX(INDIRECT(DIR&amp;$2:$2),B_MSK[[#This Row],[//]]))</f>
        <v>KALINDO SUKSES</v>
      </c>
      <c r="I505" s="27" t="str">
        <f ca="1">IF(B_MSK[[#This Row],[//]]="","",INDEX(INDIRECT(DB_PATH&amp;$2:$2),B_MSK[[#This Row],[DB_ROW]]-1))</f>
        <v>6 BOX (20 PCS)</v>
      </c>
      <c r="J505" s="5" t="str">
        <f ca="1">IF(B_MSK[[#This Row],[//]]="","",IF(INDEX(INDIRECT(DIR&amp;$2:$2),B_MSK[[#This Row],[//]])="","",INDEX(INDIRECT(DIR&amp;$2:$2),B_MSK[[#This Row],[//]])))</f>
        <v/>
      </c>
      <c r="K505" s="5">
        <f ca="1">IF(B_MSK[[#This Row],[//]]="","",IF(INDEX(INDIRECT(DIR&amp;$2:$2),B_MSK[[#This Row],[//]])="","",INDEX(INDIRECT(DIR&amp;$2:$2),B_MSK[[#This Row],[//]])))</f>
        <v>40</v>
      </c>
      <c r="L505" s="5" t="str">
        <f ca="1">IF(B_MSK[[#This Row],[//]]="","",IF(INDEX(INDIRECT(DIR&amp;$2:$2),B_MSK[[#This Row],[//]])="","",INDEX(INDIRECT(DIR&amp;$2:$2),B_MSK[[#This Row],[//]])))</f>
        <v>PCS</v>
      </c>
      <c r="M505" s="13">
        <f ca="1">IF(B_MSK[[#This Row],[//]]="","",INDEX(INDIRECT(DIR&amp;$2:$2),B_MSK[[#This Row],[//]]))</f>
        <v>32500</v>
      </c>
      <c r="N505" s="13">
        <f ca="1">IF(OR(B_MSK[[#This Row],[//]]="",),"",INDEX(INDIRECT(DIR&amp;$2:$2),B_MSK[[#This Row],[//]]))</f>
        <v>1300000</v>
      </c>
      <c r="O505" s="3">
        <f ca="1">IF(B_MSK[[#This Row],[//]]="","",IF(INDEX(INDIRECT(DIR&amp;$2:$2),B_MSK[[#This Row],[//]])=0,"",INDEX(INDIRECT(DIR&amp;$2:$2),B_MSK[[#This Row],[//]])))</f>
        <v>0.125</v>
      </c>
      <c r="P505" s="3">
        <f ca="1">IF(B_MSK[[#This Row],[//]]="","",IF(INDEX(INDIRECT(DIR&amp;$2:$2),B_MSK[[#This Row],[//]])=0,"",INDEX(INDIRECT(DIR&amp;$2:$2),B_MSK[[#This Row],[//]])))</f>
        <v>0.05</v>
      </c>
      <c r="Q505" s="12">
        <f ca="1">IF(B_MSK[[#This Row],[//]]="","",INDEX(INDIRECT(DIR&amp;$2:$2),B_MSK[[#This Row],[//]]))</f>
        <v>1080625</v>
      </c>
      <c r="R5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5" s="37">
        <f ca="1">IF(B_MSK[[#This Row],[//]]="","",INDEX(INDIRECT(DIR&amp;$2:$2),B_MSK[[#This Row],[//]]))</f>
        <v>0</v>
      </c>
      <c r="U505" s="38">
        <f ca="1">IF(SUMIF(B_MSK[NAMA BARANG],B_MSK[[#This Row],[NAMA BARANG]],B_MSK[JMLH BRG])=0,"",SUMIF(B_MSK[NAMA BARANG],B_MSK[[#This Row],[NAMA BARANG]],B_MSK[C]))</f>
        <v>0</v>
      </c>
      <c r="V505" s="7" t="str">
        <f ca="1">IF(B_MSK[[#This Row],[//]]="","",INDEX(INDIRECT(DIR&amp;$2:$2),B_MSK[[#This Row],[//]]))</f>
        <v>CALCULATOR JOYKO CC-47 CO GREEN</v>
      </c>
      <c r="W505" s="7" t="str">
        <f ca="1">LOWER(SUBSTITUTE(SUBSTITUTE(SUBSTITUTE(SUBSTITUTE(SUBSTITUTE(SUBSTITUTE(SUBSTITUTE(SUBSTITUTE(SUBSTITUTE(B_MSK[[#This Row],[N.B.nota]]," ",""),"-",""),"(",""),")",""),".",""),",",""),"/",""),"""",""),"+",""))</f>
        <v>calculatorjoykocc47cogreen</v>
      </c>
      <c r="X505" s="5" t="str">
        <f ca="1">IF(B_MSK[[#This Row],[N.B.nota]]="","",IF(MATCH(B_MSK[[#This Row],[concat]],[2]!db[NB NOTA_C],0)&gt;0,"ada",0))</f>
        <v>ada</v>
      </c>
      <c r="Y505" s="5" t="str">
        <f ca="1">IF(B_MSK[[#This Row],[N.B.nota]]="","",ADDRESS(ROW(B_MSK[QB]),COLUMN(B_MSK[QB]))&amp;":"&amp;ADDRESS(ROW(),COLUMN(B_MSK[QB])))</f>
        <v>$D$4:$D$505</v>
      </c>
      <c r="Z505" s="5">
        <f ca="1">IF(B_MSK[[#This Row],[concat]]="","",MATCH(B_MSK[[#This Row],[concat]],[2]!db[NB NOTA_C],0)+1)</f>
        <v>413</v>
      </c>
      <c r="AA505" s="5" t="str">
        <f ca="1">IF(B_MSK[[#This Row],[//]]="","",HYPERLINK("[D:\kerja\BANK EXP\BARU\DB.XLSX]DB!e"&amp;B_MSK[[#This Row],[DB_ROW]],"&gt;"))</f>
        <v>&gt;</v>
      </c>
      <c r="AB505" s="30" t="str">
        <f ca="1">MID(B_MSK[[#This Row],[/ STN_1]],FIND(" ",B_MSK[[#This Row],[/ STN_1]])+1,LEN(B_MSK[[#This Row],[/ STN_1]]))</f>
        <v>PCS</v>
      </c>
      <c r="AC505" s="11">
        <f ca="1">IF(B_MSK[[#This Row],[//]]="","",IF(B_MSK[[#This Row],[ JUMLAH ]]="","",IF(B_MSK[[#This Row],[C]]="",B_MSK[[#This Row],[HARGA CTN]]/B_MSK[[#This Row],[JMLH BRG]],B_MSK[[#This Row],[HARGA CTN]]/B_MSK[[#This Row],[A_1]])))</f>
        <v>32500</v>
      </c>
      <c r="AD5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5" s="15" t="str">
        <f ca="1">IF(B_MSK[[#This Row],[HARGA_2]]="","",IF(MID(B_MSK[[#This Row],[/ STN_2]],FIND(" ",B_MSK[[#This Row],[/ STN_2]])+1,LEN(B_MSK[[#This Row],[/ STN_2]]))="LSN",B_MSK[[#This Row],[HARGA_2]]/12,""))</f>
        <v/>
      </c>
      <c r="AH505" s="7" t="str">
        <f ca="1">IF(B_MSK[[#This Row],[HARGA_3]]="","","/ "&amp;"PCS")</f>
        <v/>
      </c>
      <c r="AI505" s="15">
        <f ca="1">IF(B_MSK[[#This Row],[HARGA_3]]="",IF(B_MSK[[#This Row],[HARGA_2]]="",IF(B_MSK[[#This Row],[HARGA_1]]="","",B_MSK[[#This Row],[HARGA_1]]),B_MSK[[#This Row],[HARGA_2]]),B_MSK[[#This Row],[HARGA_3]])</f>
        <v>32500</v>
      </c>
      <c r="AJ50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05" s="5" t="str">
        <f ca="1">IF(B_MSK[[#This Row],[//]]="","",SUBSTITUTE(SUBSTITUTE(SUBSTITUTE(B_MSK[[#This Row],[QTY/ CTN]]," ","_",2),"(",""),")","")&amp;"_")</f>
        <v>6 BOX_20 PCS_</v>
      </c>
      <c r="AL505" s="5">
        <f ca="1">IF(B_MSK[[#This Row],[A_B]]="","",SEARCH("_",B_MSK[[#This Row],[A_B]]))</f>
        <v>6</v>
      </c>
      <c r="AM505" s="5">
        <f ca="1">IF(B_MSK[[#This Row],[A_B]]="","",LEN(B_MSK[[#This Row],[A_B]]))</f>
        <v>13</v>
      </c>
      <c r="AN505" s="5" t="str">
        <f ca="1">IF(B_MSK[[#This Row],[A_B]]="","",LEFT(B_MSK[[#This Row],[QTY/ CTN]],B_MSK[[#This Row],[A_B_1]]))</f>
        <v xml:space="preserve">6 BOX </v>
      </c>
      <c r="AO505" s="5" t="str">
        <f ca="1">IF(B_MSK[[#This Row],[A_B]]="","",LEFT(B_MSK[[#This Row],[A_]],SEARCH(" ",B_MSK[[#This Row],[A_]])-1))</f>
        <v>6</v>
      </c>
      <c r="AP505" s="5" t="str">
        <f ca="1">IF(B_MSK[[#This Row],[A_B]]="","",RIGHT(B_MSK[[#This Row],[A_]],LEN(B_MSK[[#This Row],[A_]])-SEARCH(" ",B_MSK[[#This Row],[A_]])))</f>
        <v xml:space="preserve">BOX </v>
      </c>
      <c r="AQ5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05" s="5" t="str">
        <f ca="1">IF(B_MSK[[#This Row],[B_]]="","",LEFT(B_MSK[[#This Row],[B_]],SEARCH(" ",B_MSK[[#This Row],[B_]])))</f>
        <v xml:space="preserve">20 </v>
      </c>
      <c r="AS505" s="5" t="str">
        <f ca="1">IF(B_MSK[[#This Row],[B_]]="","",RIGHT(B_MSK[[#This Row],[B_]],LEN(B_MSK[[#This Row],[B_]])-SEARCH(" ",B_MSK[[#This Row],[B_]])))</f>
        <v>PCS</v>
      </c>
      <c r="AT505" s="5" t="str">
        <f ca="1">IF(B_MSK[[#This Row],[B_2]]="LSN",12,"")</f>
        <v/>
      </c>
      <c r="AU505" s="5" t="str">
        <f ca="1">IF(B_MSK[[#This Row],[C_1]]="","","PCS")</f>
        <v/>
      </c>
      <c r="AV505" s="5">
        <f ca="1">IF(B_MSK[[#This Row],[A_1]]="","",B_MSK[[#This Row],[A_1]]*IF(B_MSK[[#This Row],[B_1]]="",1,B_MSK[[#This Row],[B_1]])*IF(B_MSK[[#This Row],[C_1]]="",1,B_MSK[[#This Row],[C_1]]))</f>
        <v>120</v>
      </c>
      <c r="AW505" s="5" t="str">
        <f ca="1">IF(B_MSK[[#This Row],[C_2]]="",IF(B_MSK[[#This Row],[B_2]]="",IF(B_MSK[[#This Row],[A_2]]="","",B_MSK[[#This Row],[A_2]]),B_MSK[[#This Row],[B_2]]),B_MSK[[#This Row],[C_2]])</f>
        <v>PCS</v>
      </c>
      <c r="AX505" s="2">
        <f ca="1">IF(ISNUMBER(B_MSK[[#This Row],[TANGGAL DATANG]]),B_MSK[[#This Row],[TANGGAL DATANG]],AX504)</f>
        <v>44944</v>
      </c>
      <c r="AY505" s="5" t="e">
        <f ca="1">IF(B_MSK[[#This Row],[DB_ROW]]="","",INDEX([3]!db[JENIS],B_MSK[[#This Row],[DB_ROW]]-1))</f>
        <v>#REF!</v>
      </c>
      <c r="AZ505" s="5">
        <f ca="1">IF(B_MSK[[#This Row],[A_1]]="","",B_MSK[[#This Row],[A_1]])*1</f>
        <v>6</v>
      </c>
      <c r="BA505" s="5" t="str">
        <f ca="1">IF(B_MSK[[#This Row],[//]]="","",INDEX(INDIRECT(DIR&amp;$2:$2),B_MSK[[#This Row],[//]]))</f>
        <v>ARTO MORO</v>
      </c>
      <c r="BB505" s="5" t="str">
        <f ca="1">CONCATENATE(B_MSK[[#This Row],[concat]],B_MSK[[#This Row],[HARGA_X]],B_MSK[[#This Row],[SAT]])</f>
        <v>calculatorjoykocc47cogreen32500PCS</v>
      </c>
    </row>
    <row r="506" spans="1:54" x14ac:dyDescent="0.25">
      <c r="A506" s="6" t="s">
        <v>128</v>
      </c>
      <c r="B506" s="5" t="str">
        <f ca="1">IF(B_MSK[[#This Row],[N_ID]]="","",INDEX(INDIRECT(DIR&amp;$2:$2),MATCH(B_MSK[[#This Row],[N_ID]],INDIRECT(DIR&amp;"!NOTA[ID_P]"),0)))</f>
        <v/>
      </c>
      <c r="C506" s="5" t="str">
        <f ca="1">IF(B_MSK[[#This Row],[//]]="","",HYPERLINK("["&amp;SUBSTITUTE(DIR,"'","")&amp;"]NOTA!D"&amp;B_MSK[[#This Row],[//]]+2,"&gt;"))</f>
        <v>&gt;</v>
      </c>
      <c r="D506" s="5" t="str">
        <f ca="1">IF(B_MSK[[#This Row],[N_ID]]="","",COUNTIF(INDIRECT(DIR&amp;"!NOTA[ID_H]"),B_MSK[[#This Row],[ID NOTA]]))</f>
        <v/>
      </c>
      <c r="E50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503</v>
      </c>
      <c r="F5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6" s="7" t="str">
        <f ca="1">IF(B_MSK[[#This Row],[stt]]="ada",INDEX([2]!db[NB BM],B_MSK[DB_ROW]-1),"")</f>
        <v>Call JK CC-47 CO merah</v>
      </c>
      <c r="H506" s="7" t="str">
        <f ca="1">IF(B_MSK[[#This Row],[//]]="","",INDEX(INDIRECT(DIR&amp;$2:$2),B_MSK[[#This Row],[//]]))</f>
        <v>KALINDO SUKSES</v>
      </c>
      <c r="I506" s="27" t="str">
        <f ca="1">IF(B_MSK[[#This Row],[//]]="","",INDEX(INDIRECT(DB_PATH&amp;$2:$2),B_MSK[[#This Row],[DB_ROW]]-1))</f>
        <v>6 BOX (20 PCS)</v>
      </c>
      <c r="J506" s="5" t="str">
        <f ca="1">IF(B_MSK[[#This Row],[//]]="","",IF(INDEX(INDIRECT(DIR&amp;$2:$2),B_MSK[[#This Row],[//]])="","",INDEX(INDIRECT(DIR&amp;$2:$2),B_MSK[[#This Row],[//]])))</f>
        <v/>
      </c>
      <c r="K506" s="5">
        <f ca="1">IF(B_MSK[[#This Row],[//]]="","",IF(INDEX(INDIRECT(DIR&amp;$2:$2),B_MSK[[#This Row],[//]])="","",INDEX(INDIRECT(DIR&amp;$2:$2),B_MSK[[#This Row],[//]])))</f>
        <v>40</v>
      </c>
      <c r="L506" s="5" t="str">
        <f ca="1">IF(B_MSK[[#This Row],[//]]="","",IF(INDEX(INDIRECT(DIR&amp;$2:$2),B_MSK[[#This Row],[//]])="","",INDEX(INDIRECT(DIR&amp;$2:$2),B_MSK[[#This Row],[//]])))</f>
        <v>PCS</v>
      </c>
      <c r="M506" s="13">
        <f ca="1">IF(B_MSK[[#This Row],[//]]="","",INDEX(INDIRECT(DIR&amp;$2:$2),B_MSK[[#This Row],[//]]))</f>
        <v>32500</v>
      </c>
      <c r="N506" s="13">
        <f ca="1">IF(OR(B_MSK[[#This Row],[//]]="",),"",INDEX(INDIRECT(DIR&amp;$2:$2),B_MSK[[#This Row],[//]]))</f>
        <v>1300000</v>
      </c>
      <c r="O506" s="3">
        <f ca="1">IF(B_MSK[[#This Row],[//]]="","",IF(INDEX(INDIRECT(DIR&amp;$2:$2),B_MSK[[#This Row],[//]])=0,"",INDEX(INDIRECT(DIR&amp;$2:$2),B_MSK[[#This Row],[//]])))</f>
        <v>0.125</v>
      </c>
      <c r="P506" s="3">
        <f ca="1">IF(B_MSK[[#This Row],[//]]="","",IF(INDEX(INDIRECT(DIR&amp;$2:$2),B_MSK[[#This Row],[//]])=0,"",INDEX(INDIRECT(DIR&amp;$2:$2),B_MSK[[#This Row],[//]])))</f>
        <v>0.05</v>
      </c>
      <c r="Q506" s="12">
        <f ca="1">IF(B_MSK[[#This Row],[//]]="","",INDEX(INDIRECT(DIR&amp;$2:$2),B_MSK[[#This Row],[//]]))</f>
        <v>1080625</v>
      </c>
      <c r="R5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6" s="37">
        <f ca="1">IF(B_MSK[[#This Row],[//]]="","",INDEX(INDIRECT(DIR&amp;$2:$2),B_MSK[[#This Row],[//]]))</f>
        <v>0</v>
      </c>
      <c r="U506" s="38">
        <f ca="1">IF(SUMIF(B_MSK[NAMA BARANG],B_MSK[[#This Row],[NAMA BARANG]],B_MSK[JMLH BRG])=0,"",SUMIF(B_MSK[NAMA BARANG],B_MSK[[#This Row],[NAMA BARANG]],B_MSK[C]))</f>
        <v>0</v>
      </c>
      <c r="V506" s="7" t="str">
        <f ca="1">IF(B_MSK[[#This Row],[//]]="","",INDEX(INDIRECT(DIR&amp;$2:$2),B_MSK[[#This Row],[//]]))</f>
        <v>CALCULATOR JOYKO CC-47 CO RED</v>
      </c>
      <c r="W506" s="7" t="str">
        <f ca="1">LOWER(SUBSTITUTE(SUBSTITUTE(SUBSTITUTE(SUBSTITUTE(SUBSTITUTE(SUBSTITUTE(SUBSTITUTE(SUBSTITUTE(SUBSTITUTE(B_MSK[[#This Row],[N.B.nota]]," ",""),"-",""),"(",""),")",""),".",""),",",""),"/",""),"""",""),"+",""))</f>
        <v>calculatorjoykocc47cored</v>
      </c>
      <c r="X506" s="5" t="str">
        <f ca="1">IF(B_MSK[[#This Row],[N.B.nota]]="","",IF(MATCH(B_MSK[[#This Row],[concat]],[2]!db[NB NOTA_C],0)&gt;0,"ada",0))</f>
        <v>ada</v>
      </c>
      <c r="Y506" s="5" t="str">
        <f ca="1">IF(B_MSK[[#This Row],[N.B.nota]]="","",ADDRESS(ROW(B_MSK[QB]),COLUMN(B_MSK[QB]))&amp;":"&amp;ADDRESS(ROW(),COLUMN(B_MSK[QB])))</f>
        <v>$D$4:$D$506</v>
      </c>
      <c r="Z506" s="5">
        <f ca="1">IF(B_MSK[[#This Row],[concat]]="","",MATCH(B_MSK[[#This Row],[concat]],[2]!db[NB NOTA_C],0)+1)</f>
        <v>414</v>
      </c>
      <c r="AA506" s="5" t="str">
        <f ca="1">IF(B_MSK[[#This Row],[//]]="","",HYPERLINK("[D:\kerja\BANK EXP\BARU\DB.XLSX]DB!e"&amp;B_MSK[[#This Row],[DB_ROW]],"&gt;"))</f>
        <v>&gt;</v>
      </c>
      <c r="AB506" s="30" t="str">
        <f ca="1">MID(B_MSK[[#This Row],[/ STN_1]],FIND(" ",B_MSK[[#This Row],[/ STN_1]])+1,LEN(B_MSK[[#This Row],[/ STN_1]]))</f>
        <v>PCS</v>
      </c>
      <c r="AC506" s="11">
        <f ca="1">IF(B_MSK[[#This Row],[//]]="","",IF(B_MSK[[#This Row],[ JUMLAH ]]="","",IF(B_MSK[[#This Row],[C]]="",B_MSK[[#This Row],[HARGA CTN]]/B_MSK[[#This Row],[JMLH BRG]],B_MSK[[#This Row],[HARGA CTN]]/B_MSK[[#This Row],[A_1]])))</f>
        <v>32500</v>
      </c>
      <c r="AD5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6" s="15" t="str">
        <f ca="1">IF(B_MSK[[#This Row],[HARGA_2]]="","",IF(MID(B_MSK[[#This Row],[/ STN_2]],FIND(" ",B_MSK[[#This Row],[/ STN_2]])+1,LEN(B_MSK[[#This Row],[/ STN_2]]))="LSN",B_MSK[[#This Row],[HARGA_2]]/12,""))</f>
        <v/>
      </c>
      <c r="AH506" s="7" t="str">
        <f ca="1">IF(B_MSK[[#This Row],[HARGA_3]]="","","/ "&amp;"PCS")</f>
        <v/>
      </c>
      <c r="AI506" s="15">
        <f ca="1">IF(B_MSK[[#This Row],[HARGA_3]]="",IF(B_MSK[[#This Row],[HARGA_2]]="",IF(B_MSK[[#This Row],[HARGA_1]]="","",B_MSK[[#This Row],[HARGA_1]]),B_MSK[[#This Row],[HARGA_2]]),B_MSK[[#This Row],[HARGA_3]])</f>
        <v>32500</v>
      </c>
      <c r="AJ50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06" s="5" t="str">
        <f ca="1">IF(B_MSK[[#This Row],[//]]="","",SUBSTITUTE(SUBSTITUTE(SUBSTITUTE(B_MSK[[#This Row],[QTY/ CTN]]," ","_",2),"(",""),")","")&amp;"_")</f>
        <v>6 BOX_20 PCS_</v>
      </c>
      <c r="AL506" s="5">
        <f ca="1">IF(B_MSK[[#This Row],[A_B]]="","",SEARCH("_",B_MSK[[#This Row],[A_B]]))</f>
        <v>6</v>
      </c>
      <c r="AM506" s="5">
        <f ca="1">IF(B_MSK[[#This Row],[A_B]]="","",LEN(B_MSK[[#This Row],[A_B]]))</f>
        <v>13</v>
      </c>
      <c r="AN506" s="5" t="str">
        <f ca="1">IF(B_MSK[[#This Row],[A_B]]="","",LEFT(B_MSK[[#This Row],[QTY/ CTN]],B_MSK[[#This Row],[A_B_1]]))</f>
        <v xml:space="preserve">6 BOX </v>
      </c>
      <c r="AO506" s="5" t="str">
        <f ca="1">IF(B_MSK[[#This Row],[A_B]]="","",LEFT(B_MSK[[#This Row],[A_]],SEARCH(" ",B_MSK[[#This Row],[A_]])-1))</f>
        <v>6</v>
      </c>
      <c r="AP506" s="5" t="str">
        <f ca="1">IF(B_MSK[[#This Row],[A_B]]="","",RIGHT(B_MSK[[#This Row],[A_]],LEN(B_MSK[[#This Row],[A_]])-SEARCH(" ",B_MSK[[#This Row],[A_]])))</f>
        <v xml:space="preserve">BOX </v>
      </c>
      <c r="AQ5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06" s="5" t="str">
        <f ca="1">IF(B_MSK[[#This Row],[B_]]="","",LEFT(B_MSK[[#This Row],[B_]],SEARCH(" ",B_MSK[[#This Row],[B_]])))</f>
        <v xml:space="preserve">20 </v>
      </c>
      <c r="AS506" s="5" t="str">
        <f ca="1">IF(B_MSK[[#This Row],[B_]]="","",RIGHT(B_MSK[[#This Row],[B_]],LEN(B_MSK[[#This Row],[B_]])-SEARCH(" ",B_MSK[[#This Row],[B_]])))</f>
        <v>PCS</v>
      </c>
      <c r="AT506" s="5" t="str">
        <f ca="1">IF(B_MSK[[#This Row],[B_2]]="LSN",12,"")</f>
        <v/>
      </c>
      <c r="AU506" s="5" t="str">
        <f ca="1">IF(B_MSK[[#This Row],[C_1]]="","","PCS")</f>
        <v/>
      </c>
      <c r="AV506" s="5">
        <f ca="1">IF(B_MSK[[#This Row],[A_1]]="","",B_MSK[[#This Row],[A_1]]*IF(B_MSK[[#This Row],[B_1]]="",1,B_MSK[[#This Row],[B_1]])*IF(B_MSK[[#This Row],[C_1]]="",1,B_MSK[[#This Row],[C_1]]))</f>
        <v>120</v>
      </c>
      <c r="AW506" s="5" t="str">
        <f ca="1">IF(B_MSK[[#This Row],[C_2]]="",IF(B_MSK[[#This Row],[B_2]]="",IF(B_MSK[[#This Row],[A_2]]="","",B_MSK[[#This Row],[A_2]]),B_MSK[[#This Row],[B_2]]),B_MSK[[#This Row],[C_2]])</f>
        <v>PCS</v>
      </c>
      <c r="AX506" s="2">
        <f ca="1">IF(ISNUMBER(B_MSK[[#This Row],[TANGGAL DATANG]]),B_MSK[[#This Row],[TANGGAL DATANG]],AX505)</f>
        <v>44944</v>
      </c>
      <c r="AY506" s="5" t="e">
        <f ca="1">IF(B_MSK[[#This Row],[DB_ROW]]="","",INDEX([3]!db[JENIS],B_MSK[[#This Row],[DB_ROW]]-1))</f>
        <v>#REF!</v>
      </c>
      <c r="AZ506" s="5">
        <f ca="1">IF(B_MSK[[#This Row],[A_1]]="","",B_MSK[[#This Row],[A_1]])*1</f>
        <v>6</v>
      </c>
      <c r="BA506" s="5" t="str">
        <f ca="1">IF(B_MSK[[#This Row],[//]]="","",INDEX(INDIRECT(DIR&amp;$2:$2),B_MSK[[#This Row],[//]]))</f>
        <v>ARTO MORO</v>
      </c>
      <c r="BB506" s="5" t="str">
        <f ca="1">CONCATENATE(B_MSK[[#This Row],[concat]],B_MSK[[#This Row],[HARGA_X]],B_MSK[[#This Row],[SAT]])</f>
        <v>calculatorjoykocc47cored32500PCS</v>
      </c>
    </row>
    <row r="507" spans="1:54" x14ac:dyDescent="0.25">
      <c r="A507" s="6" t="s">
        <v>128</v>
      </c>
      <c r="B507" s="5" t="str">
        <f ca="1">IF(B_MSK[[#This Row],[N_ID]]="","",INDEX(INDIRECT(DIR&amp;$2:$2),MATCH(B_MSK[[#This Row],[N_ID]],INDIRECT(DIR&amp;"!NOTA[ID_P]"),0)))</f>
        <v/>
      </c>
      <c r="C507" s="5" t="str">
        <f ca="1">IF(B_MSK[[#This Row],[//]]="","",HYPERLINK("["&amp;SUBSTITUTE(DIR,"'","")&amp;"]NOTA!D"&amp;B_MSK[[#This Row],[//]]+2,"&gt;"))</f>
        <v>&gt;</v>
      </c>
      <c r="D507" s="5" t="str">
        <f ca="1">IF(B_MSK[[#This Row],[N_ID]]="","",COUNTIF(INDIRECT(DIR&amp;"!NOTA[ID_H]"),B_MSK[[#This Row],[ID NOTA]]))</f>
        <v/>
      </c>
      <c r="E50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504</v>
      </c>
      <c r="F5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7" s="7" t="str">
        <f ca="1">IF(B_MSK[[#This Row],[stt]]="ada",INDEX([2]!db[NB BM],B_MSK[DB_ROW]-1),"")</f>
        <v>Call JK CC-46</v>
      </c>
      <c r="H507" s="7" t="str">
        <f ca="1">IF(B_MSK[[#This Row],[//]]="","",INDEX(INDIRECT(DIR&amp;$2:$2),B_MSK[[#This Row],[//]]))</f>
        <v>KALINDO SUKSES</v>
      </c>
      <c r="I507" s="27" t="str">
        <f ca="1">IF(B_MSK[[#This Row],[//]]="","",INDEX(INDIRECT(DB_PATH&amp;$2:$2),B_MSK[[#This Row],[DB_ROW]]-1))</f>
        <v>6 BOX (20 PCS)</v>
      </c>
      <c r="J507" s="5">
        <f ca="1">IF(B_MSK[[#This Row],[//]]="","",IF(INDEX(INDIRECT(DIR&amp;$2:$2),B_MSK[[#This Row],[//]])="","",INDEX(INDIRECT(DIR&amp;$2:$2),B_MSK[[#This Row],[//]])))</f>
        <v>1</v>
      </c>
      <c r="K507" s="5">
        <f ca="1">IF(B_MSK[[#This Row],[//]]="","",IF(INDEX(INDIRECT(DIR&amp;$2:$2),B_MSK[[#This Row],[//]])="","",INDEX(INDIRECT(DIR&amp;$2:$2),B_MSK[[#This Row],[//]])))</f>
        <v>120</v>
      </c>
      <c r="L507" s="5" t="str">
        <f ca="1">IF(B_MSK[[#This Row],[//]]="","",IF(INDEX(INDIRECT(DIR&amp;$2:$2),B_MSK[[#This Row],[//]])="","",INDEX(INDIRECT(DIR&amp;$2:$2),B_MSK[[#This Row],[//]])))</f>
        <v>PCS</v>
      </c>
      <c r="M507" s="13">
        <f ca="1">IF(B_MSK[[#This Row],[//]]="","",INDEX(INDIRECT(DIR&amp;$2:$2),B_MSK[[#This Row],[//]]))</f>
        <v>52000</v>
      </c>
      <c r="N507" s="13">
        <f ca="1">IF(OR(B_MSK[[#This Row],[//]]="",),"",INDEX(INDIRECT(DIR&amp;$2:$2),B_MSK[[#This Row],[//]]))</f>
        <v>6240000</v>
      </c>
      <c r="O507" s="3">
        <f ca="1">IF(B_MSK[[#This Row],[//]]="","",IF(INDEX(INDIRECT(DIR&amp;$2:$2),B_MSK[[#This Row],[//]])=0,"",INDEX(INDIRECT(DIR&amp;$2:$2),B_MSK[[#This Row],[//]])))</f>
        <v>0.125</v>
      </c>
      <c r="P507" s="3">
        <f ca="1">IF(B_MSK[[#This Row],[//]]="","",IF(INDEX(INDIRECT(DIR&amp;$2:$2),B_MSK[[#This Row],[//]])=0,"",INDEX(INDIRECT(DIR&amp;$2:$2),B_MSK[[#This Row],[//]])))</f>
        <v>0.05</v>
      </c>
      <c r="Q507" s="12">
        <f ca="1">IF(B_MSK[[#This Row],[//]]="","",INDEX(INDIRECT(DIR&amp;$2:$2),B_MSK[[#This Row],[//]]))</f>
        <v>5187000</v>
      </c>
      <c r="R5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7" s="37">
        <f ca="1">IF(B_MSK[[#This Row],[//]]="","",INDEX(INDIRECT(DIR&amp;$2:$2),B_MSK[[#This Row],[//]]))</f>
        <v>0</v>
      </c>
      <c r="U507" s="38">
        <f ca="1">IF(SUMIF(B_MSK[NAMA BARANG],B_MSK[[#This Row],[NAMA BARANG]],B_MSK[JMLH BRG])=0,"",SUMIF(B_MSK[NAMA BARANG],B_MSK[[#This Row],[NAMA BARANG]],B_MSK[C]))</f>
        <v>1</v>
      </c>
      <c r="V507" s="7" t="str">
        <f ca="1">IF(B_MSK[[#This Row],[//]]="","",INDEX(INDIRECT(DIR&amp;$2:$2),B_MSK[[#This Row],[//]]))</f>
        <v>CALCULATOR JOYKO CC-46</v>
      </c>
      <c r="W507" s="7" t="str">
        <f ca="1">LOWER(SUBSTITUTE(SUBSTITUTE(SUBSTITUTE(SUBSTITUTE(SUBSTITUTE(SUBSTITUTE(SUBSTITUTE(SUBSTITUTE(SUBSTITUTE(B_MSK[[#This Row],[N.B.nota]]," ",""),"-",""),"(",""),")",""),".",""),",",""),"/",""),"""",""),"+",""))</f>
        <v>calculatorjoykocc46</v>
      </c>
      <c r="X507" s="5" t="str">
        <f ca="1">IF(B_MSK[[#This Row],[N.B.nota]]="","",IF(MATCH(B_MSK[[#This Row],[concat]],[2]!db[NB NOTA_C],0)&gt;0,"ada",0))</f>
        <v>ada</v>
      </c>
      <c r="Y507" s="5" t="str">
        <f ca="1">IF(B_MSK[[#This Row],[N.B.nota]]="","",ADDRESS(ROW(B_MSK[QB]),COLUMN(B_MSK[QB]))&amp;":"&amp;ADDRESS(ROW(),COLUMN(B_MSK[QB])))</f>
        <v>$D$4:$D$507</v>
      </c>
      <c r="Z507" s="5">
        <f ca="1">IF(B_MSK[[#This Row],[concat]]="","",MATCH(B_MSK[[#This Row],[concat]],[2]!db[NB NOTA_C],0)+1)</f>
        <v>410</v>
      </c>
      <c r="AA507" s="5" t="str">
        <f ca="1">IF(B_MSK[[#This Row],[//]]="","",HYPERLINK("[D:\kerja\BANK EXP\BARU\DB.XLSX]DB!e"&amp;B_MSK[[#This Row],[DB_ROW]],"&gt;"))</f>
        <v>&gt;</v>
      </c>
      <c r="AB507" s="30" t="str">
        <f ca="1">MID(B_MSK[[#This Row],[/ STN_1]],FIND(" ",B_MSK[[#This Row],[/ STN_1]])+1,LEN(B_MSK[[#This Row],[/ STN_1]]))</f>
        <v xml:space="preserve">BOX </v>
      </c>
      <c r="AC507" s="11">
        <f ca="1">IF(B_MSK[[#This Row],[//]]="","",IF(B_MSK[[#This Row],[ JUMLAH ]]="","",IF(B_MSK[[#This Row],[C]]="",B_MSK[[#This Row],[HARGA CTN]]/B_MSK[[#This Row],[JMLH BRG]],B_MSK[[#This Row],[HARGA CTN]]/B_MSK[[#This Row],[A_1]])))</f>
        <v>1040000</v>
      </c>
      <c r="AD5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0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52000</v>
      </c>
      <c r="AF50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07" s="15" t="str">
        <f ca="1">IF(B_MSK[[#This Row],[HARGA_2]]="","",IF(MID(B_MSK[[#This Row],[/ STN_2]],FIND(" ",B_MSK[[#This Row],[/ STN_2]])+1,LEN(B_MSK[[#This Row],[/ STN_2]]))="LSN",B_MSK[[#This Row],[HARGA_2]]/12,""))</f>
        <v/>
      </c>
      <c r="AH507" s="7" t="str">
        <f ca="1">IF(B_MSK[[#This Row],[HARGA_3]]="","","/ "&amp;"PCS")</f>
        <v/>
      </c>
      <c r="AI507" s="15">
        <f ca="1">IF(B_MSK[[#This Row],[HARGA_3]]="",IF(B_MSK[[#This Row],[HARGA_2]]="",IF(B_MSK[[#This Row],[HARGA_1]]="","",B_MSK[[#This Row],[HARGA_1]]),B_MSK[[#This Row],[HARGA_2]]),B_MSK[[#This Row],[HARGA_3]])</f>
        <v>52000</v>
      </c>
      <c r="AJ50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07" s="5" t="str">
        <f ca="1">IF(B_MSK[[#This Row],[//]]="","",SUBSTITUTE(SUBSTITUTE(SUBSTITUTE(B_MSK[[#This Row],[QTY/ CTN]]," ","_",2),"(",""),")","")&amp;"_")</f>
        <v>6 BOX_20 PCS_</v>
      </c>
      <c r="AL507" s="5">
        <f ca="1">IF(B_MSK[[#This Row],[A_B]]="","",SEARCH("_",B_MSK[[#This Row],[A_B]]))</f>
        <v>6</v>
      </c>
      <c r="AM507" s="5">
        <f ca="1">IF(B_MSK[[#This Row],[A_B]]="","",LEN(B_MSK[[#This Row],[A_B]]))</f>
        <v>13</v>
      </c>
      <c r="AN507" s="5" t="str">
        <f ca="1">IF(B_MSK[[#This Row],[A_B]]="","",LEFT(B_MSK[[#This Row],[QTY/ CTN]],B_MSK[[#This Row],[A_B_1]]))</f>
        <v xml:space="preserve">6 BOX </v>
      </c>
      <c r="AO507" s="5" t="str">
        <f ca="1">IF(B_MSK[[#This Row],[A_B]]="","",LEFT(B_MSK[[#This Row],[A_]],SEARCH(" ",B_MSK[[#This Row],[A_]])-1))</f>
        <v>6</v>
      </c>
      <c r="AP507" s="5" t="str">
        <f ca="1">IF(B_MSK[[#This Row],[A_B]]="","",RIGHT(B_MSK[[#This Row],[A_]],LEN(B_MSK[[#This Row],[A_]])-SEARCH(" ",B_MSK[[#This Row],[A_]])))</f>
        <v xml:space="preserve">BOX </v>
      </c>
      <c r="AQ5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07" s="5" t="str">
        <f ca="1">IF(B_MSK[[#This Row],[B_]]="","",LEFT(B_MSK[[#This Row],[B_]],SEARCH(" ",B_MSK[[#This Row],[B_]])))</f>
        <v xml:space="preserve">20 </v>
      </c>
      <c r="AS507" s="5" t="str">
        <f ca="1">IF(B_MSK[[#This Row],[B_]]="","",RIGHT(B_MSK[[#This Row],[B_]],LEN(B_MSK[[#This Row],[B_]])-SEARCH(" ",B_MSK[[#This Row],[B_]])))</f>
        <v>PCS</v>
      </c>
      <c r="AT507" s="5" t="str">
        <f ca="1">IF(B_MSK[[#This Row],[B_2]]="LSN",12,"")</f>
        <v/>
      </c>
      <c r="AU507" s="5" t="str">
        <f ca="1">IF(B_MSK[[#This Row],[C_1]]="","","PCS")</f>
        <v/>
      </c>
      <c r="AV507" s="5">
        <f ca="1">IF(B_MSK[[#This Row],[A_1]]="","",B_MSK[[#This Row],[A_1]]*IF(B_MSK[[#This Row],[B_1]]="",1,B_MSK[[#This Row],[B_1]])*IF(B_MSK[[#This Row],[C_1]]="",1,B_MSK[[#This Row],[C_1]]))</f>
        <v>120</v>
      </c>
      <c r="AW507" s="5" t="str">
        <f ca="1">IF(B_MSK[[#This Row],[C_2]]="",IF(B_MSK[[#This Row],[B_2]]="",IF(B_MSK[[#This Row],[A_2]]="","",B_MSK[[#This Row],[A_2]]),B_MSK[[#This Row],[B_2]]),B_MSK[[#This Row],[C_2]])</f>
        <v>PCS</v>
      </c>
      <c r="AX507" s="2">
        <f ca="1">IF(ISNUMBER(B_MSK[[#This Row],[TANGGAL DATANG]]),B_MSK[[#This Row],[TANGGAL DATANG]],AX506)</f>
        <v>44944</v>
      </c>
      <c r="AY507" s="5" t="e">
        <f ca="1">IF(B_MSK[[#This Row],[DB_ROW]]="","",INDEX([3]!db[JENIS],B_MSK[[#This Row],[DB_ROW]]-1))</f>
        <v>#REF!</v>
      </c>
      <c r="AZ507" s="5">
        <f ca="1">IF(B_MSK[[#This Row],[A_1]]="","",B_MSK[[#This Row],[A_1]])*1</f>
        <v>6</v>
      </c>
      <c r="BA507" s="5" t="str">
        <f ca="1">IF(B_MSK[[#This Row],[//]]="","",INDEX(INDIRECT(DIR&amp;$2:$2),B_MSK[[#This Row],[//]]))</f>
        <v>ARTO MORO</v>
      </c>
      <c r="BB507" s="5" t="str">
        <f ca="1">CONCATENATE(B_MSK[[#This Row],[concat]],B_MSK[[#This Row],[HARGA_X]],B_MSK[[#This Row],[SAT]])</f>
        <v>calculatorjoykocc4652000PCS</v>
      </c>
    </row>
    <row r="508" spans="1:54" x14ac:dyDescent="0.25">
      <c r="A508" s="6" t="s">
        <v>128</v>
      </c>
      <c r="B508" s="5" t="str">
        <f ca="1">IF(B_MSK[[#This Row],[N_ID]]="","",INDEX(INDIRECT(DIR&amp;$2:$2),MATCH(B_MSK[[#This Row],[N_ID]],INDIRECT(DIR&amp;"!NOTA[ID_P]"),0)))</f>
        <v/>
      </c>
      <c r="C508" s="5" t="str">
        <f ca="1">IF(B_MSK[[#This Row],[//]]="","",HYPERLINK("["&amp;SUBSTITUTE(DIR,"'","")&amp;"]NOTA!D"&amp;B_MSK[[#This Row],[//]]+2,"&gt;"))</f>
        <v>&gt;</v>
      </c>
      <c r="D508" s="5" t="str">
        <f ca="1">IF(B_MSK[[#This Row],[N_ID]]="","",COUNTIF(INDIRECT(DIR&amp;"!NOTA[ID_H]"),B_MSK[[#This Row],[ID NOTA]]))</f>
        <v/>
      </c>
      <c r="E50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505</v>
      </c>
      <c r="F5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8" s="7" t="str">
        <f ca="1">IF(B_MSK[[#This Row],[stt]]="ada",INDEX([2]!db[NB BM],B_MSK[DB_ROW]-1),"")</f>
        <v>Call JK CC-810 CH</v>
      </c>
      <c r="H508" s="7" t="str">
        <f ca="1">IF(B_MSK[[#This Row],[//]]="","",INDEX(INDIRECT(DIR&amp;$2:$2),B_MSK[[#This Row],[//]]))</f>
        <v>KALINDO SUKSES</v>
      </c>
      <c r="I508" s="27" t="str">
        <f ca="1">IF(B_MSK[[#This Row],[//]]="","",INDEX(INDIRECT(DB_PATH&amp;$2:$2),B_MSK[[#This Row],[DB_ROW]]-1))</f>
        <v>6 BOX (10 PCS)</v>
      </c>
      <c r="J508" s="5">
        <f ca="1">IF(B_MSK[[#This Row],[//]]="","",IF(INDEX(INDIRECT(DIR&amp;$2:$2),B_MSK[[#This Row],[//]])="","",INDEX(INDIRECT(DIR&amp;$2:$2),B_MSK[[#This Row],[//]])))</f>
        <v>1</v>
      </c>
      <c r="K508" s="5">
        <f ca="1">IF(B_MSK[[#This Row],[//]]="","",IF(INDEX(INDIRECT(DIR&amp;$2:$2),B_MSK[[#This Row],[//]])="","",INDEX(INDIRECT(DIR&amp;$2:$2),B_MSK[[#This Row],[//]])))</f>
        <v>60</v>
      </c>
      <c r="L508" s="5" t="str">
        <f ca="1">IF(B_MSK[[#This Row],[//]]="","",IF(INDEX(INDIRECT(DIR&amp;$2:$2),B_MSK[[#This Row],[//]])="","",INDEX(INDIRECT(DIR&amp;$2:$2),B_MSK[[#This Row],[//]])))</f>
        <v>PCS</v>
      </c>
      <c r="M508" s="13">
        <f ca="1">IF(B_MSK[[#This Row],[//]]="","",INDEX(INDIRECT(DIR&amp;$2:$2),B_MSK[[#This Row],[//]]))</f>
        <v>82000</v>
      </c>
      <c r="N508" s="13">
        <f ca="1">IF(OR(B_MSK[[#This Row],[//]]="",),"",INDEX(INDIRECT(DIR&amp;$2:$2),B_MSK[[#This Row],[//]]))</f>
        <v>4920000</v>
      </c>
      <c r="O508" s="3">
        <f ca="1">IF(B_MSK[[#This Row],[//]]="","",IF(INDEX(INDIRECT(DIR&amp;$2:$2),B_MSK[[#This Row],[//]])=0,"",INDEX(INDIRECT(DIR&amp;$2:$2),B_MSK[[#This Row],[//]])))</f>
        <v>0.125</v>
      </c>
      <c r="P508" s="3">
        <f ca="1">IF(B_MSK[[#This Row],[//]]="","",IF(INDEX(INDIRECT(DIR&amp;$2:$2),B_MSK[[#This Row],[//]])=0,"",INDEX(INDIRECT(DIR&amp;$2:$2),B_MSK[[#This Row],[//]])))</f>
        <v>0.05</v>
      </c>
      <c r="Q508" s="12">
        <f ca="1">IF(B_MSK[[#This Row],[//]]="","",INDEX(INDIRECT(DIR&amp;$2:$2),B_MSK[[#This Row],[//]]))</f>
        <v>4089750</v>
      </c>
      <c r="R50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0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08" s="37">
        <f ca="1">IF(B_MSK[[#This Row],[//]]="","",INDEX(INDIRECT(DIR&amp;$2:$2),B_MSK[[#This Row],[//]]))</f>
        <v>0</v>
      </c>
      <c r="U508" s="38">
        <f ca="1">IF(SUMIF(B_MSK[NAMA BARANG],B_MSK[[#This Row],[NAMA BARANG]],B_MSK[JMLH BRG])=0,"",SUMIF(B_MSK[NAMA BARANG],B_MSK[[#This Row],[NAMA BARANG]],B_MSK[C]))</f>
        <v>1</v>
      </c>
      <c r="V508" s="7" t="str">
        <f ca="1">IF(B_MSK[[#This Row],[//]]="","",INDEX(INDIRECT(DIR&amp;$2:$2),B_MSK[[#This Row],[//]]))</f>
        <v>CALCULATOR JOYKO CC-810 CH</v>
      </c>
      <c r="W508" s="7" t="str">
        <f ca="1">LOWER(SUBSTITUTE(SUBSTITUTE(SUBSTITUTE(SUBSTITUTE(SUBSTITUTE(SUBSTITUTE(SUBSTITUTE(SUBSTITUTE(SUBSTITUTE(B_MSK[[#This Row],[N.B.nota]]," ",""),"-",""),"(",""),")",""),".",""),",",""),"/",""),"""",""),"+",""))</f>
        <v>calculatorjoykocc810ch</v>
      </c>
      <c r="X508" s="5" t="str">
        <f ca="1">IF(B_MSK[[#This Row],[N.B.nota]]="","",IF(MATCH(B_MSK[[#This Row],[concat]],[2]!db[NB NOTA_C],0)&gt;0,"ada",0))</f>
        <v>ada</v>
      </c>
      <c r="Y508" s="5" t="str">
        <f ca="1">IF(B_MSK[[#This Row],[N.B.nota]]="","",ADDRESS(ROW(B_MSK[QB]),COLUMN(B_MSK[QB]))&amp;":"&amp;ADDRESS(ROW(),COLUMN(B_MSK[QB])))</f>
        <v>$D$4:$D$508</v>
      </c>
      <c r="Z508" s="5">
        <f ca="1">IF(B_MSK[[#This Row],[concat]]="","",MATCH(B_MSK[[#This Row],[concat]],[2]!db[NB NOTA_C],0)+1)</f>
        <v>420</v>
      </c>
      <c r="AA508" s="5" t="str">
        <f ca="1">IF(B_MSK[[#This Row],[//]]="","",HYPERLINK("[D:\kerja\BANK EXP\BARU\DB.XLSX]DB!e"&amp;B_MSK[[#This Row],[DB_ROW]],"&gt;"))</f>
        <v>&gt;</v>
      </c>
      <c r="AB508" s="30" t="str">
        <f ca="1">MID(B_MSK[[#This Row],[/ STN_1]],FIND(" ",B_MSK[[#This Row],[/ STN_1]])+1,LEN(B_MSK[[#This Row],[/ STN_1]]))</f>
        <v xml:space="preserve">BOX </v>
      </c>
      <c r="AC508" s="11">
        <f ca="1">IF(B_MSK[[#This Row],[//]]="","",IF(B_MSK[[#This Row],[ JUMLAH ]]="","",IF(B_MSK[[#This Row],[C]]="",B_MSK[[#This Row],[HARGA CTN]]/B_MSK[[#This Row],[JMLH BRG]],B_MSK[[#This Row],[HARGA CTN]]/B_MSK[[#This Row],[A_1]])))</f>
        <v>820000</v>
      </c>
      <c r="AD5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0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82000</v>
      </c>
      <c r="AF50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08" s="15" t="str">
        <f ca="1">IF(B_MSK[[#This Row],[HARGA_2]]="","",IF(MID(B_MSK[[#This Row],[/ STN_2]],FIND(" ",B_MSK[[#This Row],[/ STN_2]])+1,LEN(B_MSK[[#This Row],[/ STN_2]]))="LSN",B_MSK[[#This Row],[HARGA_2]]/12,""))</f>
        <v/>
      </c>
      <c r="AH508" s="7" t="str">
        <f ca="1">IF(B_MSK[[#This Row],[HARGA_3]]="","","/ "&amp;"PCS")</f>
        <v/>
      </c>
      <c r="AI508" s="15">
        <f ca="1">IF(B_MSK[[#This Row],[HARGA_3]]="",IF(B_MSK[[#This Row],[HARGA_2]]="",IF(B_MSK[[#This Row],[HARGA_1]]="","",B_MSK[[#This Row],[HARGA_1]]),B_MSK[[#This Row],[HARGA_2]]),B_MSK[[#This Row],[HARGA_3]])</f>
        <v>82000</v>
      </c>
      <c r="AJ50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08" s="5" t="str">
        <f ca="1">IF(B_MSK[[#This Row],[//]]="","",SUBSTITUTE(SUBSTITUTE(SUBSTITUTE(B_MSK[[#This Row],[QTY/ CTN]]," ","_",2),"(",""),")","")&amp;"_")</f>
        <v>6 BOX_10 PCS_</v>
      </c>
      <c r="AL508" s="5">
        <f ca="1">IF(B_MSK[[#This Row],[A_B]]="","",SEARCH("_",B_MSK[[#This Row],[A_B]]))</f>
        <v>6</v>
      </c>
      <c r="AM508" s="5">
        <f ca="1">IF(B_MSK[[#This Row],[A_B]]="","",LEN(B_MSK[[#This Row],[A_B]]))</f>
        <v>13</v>
      </c>
      <c r="AN508" s="5" t="str">
        <f ca="1">IF(B_MSK[[#This Row],[A_B]]="","",LEFT(B_MSK[[#This Row],[QTY/ CTN]],B_MSK[[#This Row],[A_B_1]]))</f>
        <v xml:space="preserve">6 BOX </v>
      </c>
      <c r="AO508" s="5" t="str">
        <f ca="1">IF(B_MSK[[#This Row],[A_B]]="","",LEFT(B_MSK[[#This Row],[A_]],SEARCH(" ",B_MSK[[#This Row],[A_]])-1))</f>
        <v>6</v>
      </c>
      <c r="AP508" s="5" t="str">
        <f ca="1">IF(B_MSK[[#This Row],[A_B]]="","",RIGHT(B_MSK[[#This Row],[A_]],LEN(B_MSK[[#This Row],[A_]])-SEARCH(" ",B_MSK[[#This Row],[A_]])))</f>
        <v xml:space="preserve">BOX </v>
      </c>
      <c r="AQ5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PCS</v>
      </c>
      <c r="AR508" s="5" t="str">
        <f ca="1">IF(B_MSK[[#This Row],[B_]]="","",LEFT(B_MSK[[#This Row],[B_]],SEARCH(" ",B_MSK[[#This Row],[B_]])))</f>
        <v xml:space="preserve">10 </v>
      </c>
      <c r="AS508" s="5" t="str">
        <f ca="1">IF(B_MSK[[#This Row],[B_]]="","",RIGHT(B_MSK[[#This Row],[B_]],LEN(B_MSK[[#This Row],[B_]])-SEARCH(" ",B_MSK[[#This Row],[B_]])))</f>
        <v>PCS</v>
      </c>
      <c r="AT508" s="5" t="str">
        <f ca="1">IF(B_MSK[[#This Row],[B_2]]="LSN",12,"")</f>
        <v/>
      </c>
      <c r="AU508" s="5" t="str">
        <f ca="1">IF(B_MSK[[#This Row],[C_1]]="","","PCS")</f>
        <v/>
      </c>
      <c r="AV508" s="5">
        <f ca="1">IF(B_MSK[[#This Row],[A_1]]="","",B_MSK[[#This Row],[A_1]]*IF(B_MSK[[#This Row],[B_1]]="",1,B_MSK[[#This Row],[B_1]])*IF(B_MSK[[#This Row],[C_1]]="",1,B_MSK[[#This Row],[C_1]]))</f>
        <v>60</v>
      </c>
      <c r="AW508" s="5" t="str">
        <f ca="1">IF(B_MSK[[#This Row],[C_2]]="",IF(B_MSK[[#This Row],[B_2]]="",IF(B_MSK[[#This Row],[A_2]]="","",B_MSK[[#This Row],[A_2]]),B_MSK[[#This Row],[B_2]]),B_MSK[[#This Row],[C_2]])</f>
        <v>PCS</v>
      </c>
      <c r="AX508" s="2">
        <f ca="1">IF(ISNUMBER(B_MSK[[#This Row],[TANGGAL DATANG]]),B_MSK[[#This Row],[TANGGAL DATANG]],AX507)</f>
        <v>44944</v>
      </c>
      <c r="AY508" s="5" t="e">
        <f ca="1">IF(B_MSK[[#This Row],[DB_ROW]]="","",INDEX([3]!db[JENIS],B_MSK[[#This Row],[DB_ROW]]-1))</f>
        <v>#REF!</v>
      </c>
      <c r="AZ508" s="5">
        <f ca="1">IF(B_MSK[[#This Row],[A_1]]="","",B_MSK[[#This Row],[A_1]])*1</f>
        <v>6</v>
      </c>
      <c r="BA508" s="5" t="str">
        <f ca="1">IF(B_MSK[[#This Row],[//]]="","",INDEX(INDIRECT(DIR&amp;$2:$2),B_MSK[[#This Row],[//]]))</f>
        <v>ARTO MORO</v>
      </c>
      <c r="BB508" s="5" t="str">
        <f ca="1">CONCATENATE(B_MSK[[#This Row],[concat]],B_MSK[[#This Row],[HARGA_X]],B_MSK[[#This Row],[SAT]])</f>
        <v>calculatorjoykocc810ch82000PCS</v>
      </c>
    </row>
    <row r="509" spans="1:54" x14ac:dyDescent="0.25">
      <c r="A509" s="6" t="s">
        <v>128</v>
      </c>
      <c r="B509" s="5" t="str">
        <f ca="1">IF(B_MSK[[#This Row],[N_ID]]="","",INDEX(INDIRECT(DIR&amp;$2:$2),MATCH(B_MSK[[#This Row],[N_ID]],INDIRECT(DIR&amp;"!NOTA[ID_P]"),0)))</f>
        <v/>
      </c>
      <c r="C509" s="5" t="str">
        <f ca="1">IF(B_MSK[[#This Row],[//]]="","",HYPERLINK("["&amp;SUBSTITUTE(DIR,"'","")&amp;"]NOTA!D"&amp;B_MSK[[#This Row],[//]]+2,"&gt;"))</f>
        <v/>
      </c>
      <c r="D509" s="5" t="str">
        <f ca="1">IF(B_MSK[[#This Row],[N_ID]]="","",COUNTIF(INDIRECT(DIR&amp;"!NOTA[ID_H]"),B_MSK[[#This Row],[ID NOTA]]))</f>
        <v/>
      </c>
      <c r="E5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9" s="7" t="str">
        <f ca="1">IF(B_MSK[[#This Row],[stt]]="ada",INDEX([2]!db[NB BM],B_MSK[DB_ROW]-1),"")</f>
        <v/>
      </c>
      <c r="H509" s="7" t="str">
        <f ca="1">IF(B_MSK[[#This Row],[//]]="","",INDEX(INDIRECT(DIR&amp;$2:$2),B_MSK[[#This Row],[//]]))</f>
        <v/>
      </c>
      <c r="I509" s="27" t="str">
        <f ca="1">IF(B_MSK[[#This Row],[//]]="","",INDEX(INDIRECT(DB_PATH&amp;$2:$2),B_MSK[[#This Row],[DB_ROW]]-1))</f>
        <v/>
      </c>
      <c r="J509" s="5" t="str">
        <f ca="1">IF(B_MSK[[#This Row],[//]]="","",IF(INDEX(INDIRECT(DIR&amp;$2:$2),B_MSK[[#This Row],[//]])="","",INDEX(INDIRECT(DIR&amp;$2:$2),B_MSK[[#This Row],[//]])))</f>
        <v/>
      </c>
      <c r="K509" s="5" t="str">
        <f ca="1">IF(B_MSK[[#This Row],[//]]="","",IF(INDEX(INDIRECT(DIR&amp;$2:$2),B_MSK[[#This Row],[//]])="","",INDEX(INDIRECT(DIR&amp;$2:$2),B_MSK[[#This Row],[//]])))</f>
        <v/>
      </c>
      <c r="L509" s="5" t="str">
        <f ca="1">IF(B_MSK[[#This Row],[//]]="","",IF(INDEX(INDIRECT(DIR&amp;$2:$2),B_MSK[[#This Row],[//]])="","",INDEX(INDIRECT(DIR&amp;$2:$2),B_MSK[[#This Row],[//]])))</f>
        <v/>
      </c>
      <c r="M509" s="13" t="str">
        <f ca="1">IF(B_MSK[[#This Row],[//]]="","",INDEX(INDIRECT(DIR&amp;$2:$2),B_MSK[[#This Row],[//]]))</f>
        <v/>
      </c>
      <c r="N509" s="13" t="str">
        <f ca="1">IF(OR(B_MSK[[#This Row],[//]]="",),"",INDEX(INDIRECT(DIR&amp;$2:$2),B_MSK[[#This Row],[//]]))</f>
        <v/>
      </c>
      <c r="O509" s="3" t="str">
        <f ca="1">IF(B_MSK[[#This Row],[//]]="","",IF(INDEX(INDIRECT(DIR&amp;$2:$2),B_MSK[[#This Row],[//]])=0,"",INDEX(INDIRECT(DIR&amp;$2:$2),B_MSK[[#This Row],[//]])))</f>
        <v/>
      </c>
      <c r="P509" s="3" t="str">
        <f ca="1">IF(B_MSK[[#This Row],[//]]="","",IF(INDEX(INDIRECT(DIR&amp;$2:$2),B_MSK[[#This Row],[//]])=0,"",INDEX(INDIRECT(DIR&amp;$2:$2),B_MSK[[#This Row],[//]])))</f>
        <v/>
      </c>
      <c r="Q509" s="12" t="str">
        <f ca="1">IF(B_MSK[[#This Row],[//]]="","",INDEX(INDIRECT(DIR&amp;$2:$2),B_MSK[[#This Row],[//]]))</f>
        <v/>
      </c>
      <c r="R5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9" s="37" t="str">
        <f ca="1">IF(B_MSK[[#This Row],[//]]="","",INDEX(INDIRECT(DIR&amp;$2:$2),B_MSK[[#This Row],[//]]))</f>
        <v/>
      </c>
      <c r="U509" s="38" t="str">
        <f ca="1">IF(SUMIF(B_MSK[NAMA BARANG],B_MSK[[#This Row],[NAMA BARANG]],B_MSK[JMLH BRG])=0,"",SUMIF(B_MSK[NAMA BARANG],B_MSK[[#This Row],[NAMA BARANG]],B_MSK[C]))</f>
        <v/>
      </c>
      <c r="V509" s="7" t="str">
        <f ca="1">IF(B_MSK[[#This Row],[//]]="","",INDEX(INDIRECT(DIR&amp;$2:$2),B_MSK[[#This Row],[//]]))</f>
        <v/>
      </c>
      <c r="W5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9" s="5" t="str">
        <f ca="1">IF(B_MSK[[#This Row],[N.B.nota]]="","",IF(MATCH(B_MSK[[#This Row],[concat]],[2]!db[NB NOTA_C],0)&gt;0,"ada",0))</f>
        <v/>
      </c>
      <c r="Y509" s="5" t="str">
        <f ca="1">IF(B_MSK[[#This Row],[N.B.nota]]="","",ADDRESS(ROW(B_MSK[QB]),COLUMN(B_MSK[QB]))&amp;":"&amp;ADDRESS(ROW(),COLUMN(B_MSK[QB])))</f>
        <v/>
      </c>
      <c r="Z509" s="5" t="str">
        <f ca="1">IF(B_MSK[[#This Row],[concat]]="","",MATCH(B_MSK[[#This Row],[concat]],[2]!db[NB NOTA_C],0)+1)</f>
        <v/>
      </c>
      <c r="AA509" s="5" t="str">
        <f ca="1">IF(B_MSK[[#This Row],[//]]="","",HYPERLINK("[D:\kerja\BANK EXP\BARU\DB.XLSX]DB!e"&amp;B_MSK[[#This Row],[DB_ROW]],"&gt;"))</f>
        <v/>
      </c>
      <c r="AB509" s="30" t="e">
        <f ca="1">MID(B_MSK[[#This Row],[/ STN_1]],FIND(" ",B_MSK[[#This Row],[/ STN_1]])+1,LEN(B_MSK[[#This Row],[/ STN_1]]))</f>
        <v>#VALUE!</v>
      </c>
      <c r="AC5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9" s="15" t="str">
        <f ca="1">IF(B_MSK[[#This Row],[HARGA_2]]="","",IF(MID(B_MSK[[#This Row],[/ STN_2]],FIND(" ",B_MSK[[#This Row],[/ STN_2]])+1,LEN(B_MSK[[#This Row],[/ STN_2]]))="LSN",B_MSK[[#This Row],[HARGA_2]]/12,""))</f>
        <v/>
      </c>
      <c r="AH509" s="7" t="str">
        <f ca="1">IF(B_MSK[[#This Row],[HARGA_3]]="","","/ "&amp;"PCS")</f>
        <v/>
      </c>
      <c r="AI509" s="15" t="str">
        <f ca="1">IF(B_MSK[[#This Row],[HARGA_3]]="",IF(B_MSK[[#This Row],[HARGA_2]]="",IF(B_MSK[[#This Row],[HARGA_1]]="","",B_MSK[[#This Row],[HARGA_1]]),B_MSK[[#This Row],[HARGA_2]]),B_MSK[[#This Row],[HARGA_3]])</f>
        <v/>
      </c>
      <c r="AJ509" s="15" t="str">
        <f ca="1">IF(B_MSK[[#This Row],[/ STN_3]]="",IF(B_MSK[[#This Row],[/ STN_2]]="",IF(B_MSK[[#This Row],[/ STN_1]]="","",B_MSK[[#This Row],[/ STN_1]]),B_MSK[[#This Row],[/ STN_2]]),B_MSK[[#This Row],[/ STN_3]])</f>
        <v/>
      </c>
      <c r="AK509" s="5" t="str">
        <f ca="1">IF(B_MSK[[#This Row],[//]]="","",SUBSTITUTE(SUBSTITUTE(SUBSTITUTE(B_MSK[[#This Row],[QTY/ CTN]]," ","_",2),"(",""),")","")&amp;"_")</f>
        <v/>
      </c>
      <c r="AL509" s="5" t="str">
        <f ca="1">IF(B_MSK[[#This Row],[A_B]]="","",SEARCH("_",B_MSK[[#This Row],[A_B]]))</f>
        <v/>
      </c>
      <c r="AM509" s="5" t="str">
        <f ca="1">IF(B_MSK[[#This Row],[A_B]]="","",LEN(B_MSK[[#This Row],[A_B]]))</f>
        <v/>
      </c>
      <c r="AN509" s="5" t="str">
        <f ca="1">IF(B_MSK[[#This Row],[A_B]]="","",LEFT(B_MSK[[#This Row],[QTY/ CTN]],B_MSK[[#This Row],[A_B_1]]))</f>
        <v/>
      </c>
      <c r="AO509" s="5" t="str">
        <f ca="1">IF(B_MSK[[#This Row],[A_B]]="","",LEFT(B_MSK[[#This Row],[A_]],SEARCH(" ",B_MSK[[#This Row],[A_]])-1))</f>
        <v/>
      </c>
      <c r="AP509" s="5" t="str">
        <f ca="1">IF(B_MSK[[#This Row],[A_B]]="","",RIGHT(B_MSK[[#This Row],[A_]],LEN(B_MSK[[#This Row],[A_]])-SEARCH(" ",B_MSK[[#This Row],[A_]])))</f>
        <v/>
      </c>
      <c r="AQ5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9" s="5" t="str">
        <f ca="1">IF(B_MSK[[#This Row],[B_]]="","",LEFT(B_MSK[[#This Row],[B_]],SEARCH(" ",B_MSK[[#This Row],[B_]])))</f>
        <v/>
      </c>
      <c r="AS509" s="5" t="str">
        <f ca="1">IF(B_MSK[[#This Row],[B_]]="","",RIGHT(B_MSK[[#This Row],[B_]],LEN(B_MSK[[#This Row],[B_]])-SEARCH(" ",B_MSK[[#This Row],[B_]])))</f>
        <v/>
      </c>
      <c r="AT509" s="5" t="str">
        <f ca="1">IF(B_MSK[[#This Row],[B_2]]="LSN",12,"")</f>
        <v/>
      </c>
      <c r="AU509" s="5" t="str">
        <f ca="1">IF(B_MSK[[#This Row],[C_1]]="","","PCS")</f>
        <v/>
      </c>
      <c r="AV509" s="5" t="str">
        <f ca="1">IF(B_MSK[[#This Row],[A_1]]="","",B_MSK[[#This Row],[A_1]]*IF(B_MSK[[#This Row],[B_1]]="",1,B_MSK[[#This Row],[B_1]])*IF(B_MSK[[#This Row],[C_1]]="",1,B_MSK[[#This Row],[C_1]]))</f>
        <v/>
      </c>
      <c r="AW509" s="5" t="str">
        <f ca="1">IF(B_MSK[[#This Row],[C_2]]="",IF(B_MSK[[#This Row],[B_2]]="",IF(B_MSK[[#This Row],[A_2]]="","",B_MSK[[#This Row],[A_2]]),B_MSK[[#This Row],[B_2]]),B_MSK[[#This Row],[C_2]])</f>
        <v/>
      </c>
      <c r="AX509" s="2">
        <f ca="1">IF(ISNUMBER(B_MSK[[#This Row],[TANGGAL DATANG]]),B_MSK[[#This Row],[TANGGAL DATANG]],AX508)</f>
        <v>44944</v>
      </c>
      <c r="AY509" s="5" t="str">
        <f ca="1">IF(B_MSK[[#This Row],[DB_ROW]]="","",INDEX([3]!db[JENIS],B_MSK[[#This Row],[DB_ROW]]-1))</f>
        <v/>
      </c>
      <c r="AZ509" s="5" t="e">
        <f ca="1">IF(B_MSK[[#This Row],[A_1]]="","",B_MSK[[#This Row],[A_1]])*1</f>
        <v>#VALUE!</v>
      </c>
      <c r="BA509" s="5" t="str">
        <f ca="1">IF(B_MSK[[#This Row],[//]]="","",INDEX(INDIRECT(DIR&amp;$2:$2),B_MSK[[#This Row],[//]]))</f>
        <v/>
      </c>
      <c r="BB509" s="5" t="str">
        <f ca="1">CONCATENATE(B_MSK[[#This Row],[concat]],B_MSK[[#This Row],[HARGA_X]],B_MSK[[#This Row],[SAT]])</f>
        <v/>
      </c>
    </row>
    <row r="510" spans="1:54" x14ac:dyDescent="0.25">
      <c r="A510" s="6" t="s">
        <v>305</v>
      </c>
      <c r="B510" s="5">
        <f ca="1">IF(B_MSK[[#This Row],[N_ID]]="","",INDEX(INDIRECT(DIR&amp;$2:$2),MATCH(B_MSK[[#This Row],[N_ID]],INDIRECT(DIR&amp;"!NOTA[ID_P]"),0)))</f>
        <v>93</v>
      </c>
      <c r="C510" s="5" t="str">
        <f ca="1">IF(B_MSK[[#This Row],[//]]="","",HYPERLINK("["&amp;SUBSTITUTE(DIR,"'","")&amp;"]NOTA!D"&amp;B_MSK[[#This Row],[//]]+2,"&gt;"))</f>
        <v>&gt;</v>
      </c>
      <c r="D510" s="5">
        <f ca="1">IF(B_MSK[[#This Row],[N_ID]]="","",COUNTIF(INDIRECT(DIR&amp;"!NOTA[ID_H]"),B_MSK[[#This Row],[ID NOTA]]))</f>
        <v>4</v>
      </c>
      <c r="E51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507</v>
      </c>
      <c r="F5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0" s="7" t="str">
        <f ca="1">IF(B_MSK[[#This Row],[stt]]="ada",INDEX([2]!db[NB BM],B_MSK[DB_ROW]-1),"")</f>
        <v>Crayon putar JK TWCR-12 S</v>
      </c>
      <c r="H510" s="7" t="str">
        <f ca="1">IF(B_MSK[[#This Row],[//]]="","",INDEX(INDIRECT(DIR&amp;$2:$2),B_MSK[[#This Row],[//]]))</f>
        <v>ATALI MAKMUR</v>
      </c>
      <c r="I510" s="27" t="str">
        <f ca="1">IF(B_MSK[[#This Row],[//]]="","",INDEX(INDIRECT(DB_PATH&amp;$2:$2),B_MSK[[#This Row],[DB_ROW]]-1))</f>
        <v>12 LSN</v>
      </c>
      <c r="J510" s="5">
        <f ca="1">IF(B_MSK[[#This Row],[//]]="","",IF(INDEX(INDIRECT(DIR&amp;$2:$2),B_MSK[[#This Row],[//]])="","",INDEX(INDIRECT(DIR&amp;$2:$2),B_MSK[[#This Row],[//]])))</f>
        <v>2</v>
      </c>
      <c r="K510" s="5">
        <f ca="1">IF(B_MSK[[#This Row],[//]]="","",IF(INDEX(INDIRECT(DIR&amp;$2:$2),B_MSK[[#This Row],[//]])="","",INDEX(INDIRECT(DIR&amp;$2:$2),B_MSK[[#This Row],[//]])))</f>
        <v>288</v>
      </c>
      <c r="L510" s="5" t="str">
        <f ca="1">IF(B_MSK[[#This Row],[//]]="","",IF(INDEX(INDIRECT(DIR&amp;$2:$2),B_MSK[[#This Row],[//]])="","",INDEX(INDIRECT(DIR&amp;$2:$2),B_MSK[[#This Row],[//]])))</f>
        <v>SET</v>
      </c>
      <c r="M510" s="13">
        <f ca="1">IF(B_MSK[[#This Row],[//]]="","",INDEX(INDIRECT(DIR&amp;$2:$2),B_MSK[[#This Row],[//]]))</f>
        <v>23900</v>
      </c>
      <c r="N510" s="13">
        <f ca="1">IF(OR(B_MSK[[#This Row],[//]]="",),"",INDEX(INDIRECT(DIR&amp;$2:$2),B_MSK[[#This Row],[//]]))</f>
        <v>3441600</v>
      </c>
      <c r="O510" s="3">
        <f ca="1">IF(B_MSK[[#This Row],[//]]="","",IF(INDEX(INDIRECT(DIR&amp;$2:$2),B_MSK[[#This Row],[//]])=0,"",INDEX(INDIRECT(DIR&amp;$2:$2),B_MSK[[#This Row],[//]])))</f>
        <v>0.125</v>
      </c>
      <c r="P510" s="3">
        <f ca="1">IF(B_MSK[[#This Row],[//]]="","",IF(INDEX(INDIRECT(DIR&amp;$2:$2),B_MSK[[#This Row],[//]])=0,"",INDEX(INDIRECT(DIR&amp;$2:$2),B_MSK[[#This Row],[//]])))</f>
        <v>0.05</v>
      </c>
      <c r="Q510" s="12">
        <f ca="1">IF(B_MSK[[#This Row],[//]]="","",INDEX(INDIRECT(DIR&amp;$2:$2),B_MSK[[#This Row],[//]]))</f>
        <v>5721660</v>
      </c>
      <c r="R5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0" s="37">
        <f ca="1">IF(B_MSK[[#This Row],[//]]="","",INDEX(INDIRECT(DIR&amp;$2:$2),B_MSK[[#This Row],[//]]))</f>
        <v>0</v>
      </c>
      <c r="U510" s="38">
        <f ca="1">IF(SUMIF(B_MSK[NAMA BARANG],B_MSK[[#This Row],[NAMA BARANG]],B_MSK[JMLH BRG])=0,"",SUMIF(B_MSK[NAMA BARANG],B_MSK[[#This Row],[NAMA BARANG]],B_MSK[C]))</f>
        <v>8</v>
      </c>
      <c r="V510" s="7" t="str">
        <f ca="1">IF(B_MSK[[#This Row],[//]]="","",INDEX(INDIRECT(DIR&amp;$2:$2),B_MSK[[#This Row],[//]]))</f>
        <v>CRAYON PUTAR TWCR-12S JK</v>
      </c>
      <c r="W510" s="7" t="str">
        <f ca="1">LOWER(SUBSTITUTE(SUBSTITUTE(SUBSTITUTE(SUBSTITUTE(SUBSTITUTE(SUBSTITUTE(SUBSTITUTE(SUBSTITUTE(SUBSTITUTE(B_MSK[[#This Row],[N.B.nota]]," ",""),"-",""),"(",""),")",""),".",""),",",""),"/",""),"""",""),"+",""))</f>
        <v>crayonputartwcr12sjk</v>
      </c>
      <c r="X510" s="5" t="str">
        <f ca="1">IF(B_MSK[[#This Row],[N.B.nota]]="","",IF(MATCH(B_MSK[[#This Row],[concat]],[2]!db[NB NOTA_C],0)&gt;0,"ada",0))</f>
        <v>ada</v>
      </c>
      <c r="Y510" s="5" t="str">
        <f ca="1">IF(B_MSK[[#This Row],[N.B.nota]]="","",ADDRESS(ROW(B_MSK[QB]),COLUMN(B_MSK[QB]))&amp;":"&amp;ADDRESS(ROW(),COLUMN(B_MSK[QB])))</f>
        <v>$D$4:$D$510</v>
      </c>
      <c r="Z510" s="5">
        <f ca="1">IF(B_MSK[[#This Row],[concat]]="","",MATCH(B_MSK[[#This Row],[concat]],[2]!db[NB NOTA_C],0)+1)</f>
        <v>553</v>
      </c>
      <c r="AA510" s="5" t="str">
        <f ca="1">IF(B_MSK[[#This Row],[//]]="","",HYPERLINK("[D:\kerja\BANK EXP\BARU\DB.XLSX]DB!e"&amp;B_MSK[[#This Row],[DB_ROW]],"&gt;"))</f>
        <v>&gt;</v>
      </c>
      <c r="AB510" s="30" t="str">
        <f ca="1">MID(B_MSK[[#This Row],[/ STN_1]],FIND(" ",B_MSK[[#This Row],[/ STN_1]])+1,LEN(B_MSK[[#This Row],[/ STN_1]]))</f>
        <v>LSN</v>
      </c>
      <c r="AC510" s="11">
        <f ca="1">IF(B_MSK[[#This Row],[//]]="","",IF(B_MSK[[#This Row],[ JUMLAH ]]="","",IF(B_MSK[[#This Row],[C]]="",B_MSK[[#This Row],[HARGA CTN]]/B_MSK[[#This Row],[JMLH BRG]],B_MSK[[#This Row],[HARGA CTN]]/B_MSK[[#This Row],[A_1]])))</f>
        <v>286800</v>
      </c>
      <c r="AD5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1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23900</v>
      </c>
      <c r="AF51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0" s="15" t="str">
        <f ca="1">IF(B_MSK[[#This Row],[HARGA_2]]="","",IF(MID(B_MSK[[#This Row],[/ STN_2]],FIND(" ",B_MSK[[#This Row],[/ STN_2]])+1,LEN(B_MSK[[#This Row],[/ STN_2]]))="LSN",B_MSK[[#This Row],[HARGA_2]]/12,""))</f>
        <v/>
      </c>
      <c r="AH510" s="7" t="str">
        <f ca="1">IF(B_MSK[[#This Row],[HARGA_3]]="","","/ "&amp;"PCS")</f>
        <v/>
      </c>
      <c r="AI510" s="15">
        <f ca="1">IF(B_MSK[[#This Row],[HARGA_3]]="",IF(B_MSK[[#This Row],[HARGA_2]]="",IF(B_MSK[[#This Row],[HARGA_1]]="","",B_MSK[[#This Row],[HARGA_1]]),B_MSK[[#This Row],[HARGA_2]]),B_MSK[[#This Row],[HARGA_3]])</f>
        <v>23900</v>
      </c>
      <c r="AJ51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0" s="5" t="str">
        <f ca="1">IF(B_MSK[[#This Row],[//]]="","",SUBSTITUTE(SUBSTITUTE(SUBSTITUTE(B_MSK[[#This Row],[QTY/ CTN]]," ","_",2),"(",""),")","")&amp;"_")</f>
        <v>12 LSN_</v>
      </c>
      <c r="AL510" s="5">
        <f ca="1">IF(B_MSK[[#This Row],[A_B]]="","",SEARCH("_",B_MSK[[#This Row],[A_B]]))</f>
        <v>7</v>
      </c>
      <c r="AM510" s="5">
        <f ca="1">IF(B_MSK[[#This Row],[A_B]]="","",LEN(B_MSK[[#This Row],[A_B]]))</f>
        <v>7</v>
      </c>
      <c r="AN510" s="5" t="str">
        <f ca="1">IF(B_MSK[[#This Row],[A_B]]="","",LEFT(B_MSK[[#This Row],[QTY/ CTN]],B_MSK[[#This Row],[A_B_1]]))</f>
        <v>12 LSN</v>
      </c>
      <c r="AO510" s="5" t="str">
        <f ca="1">IF(B_MSK[[#This Row],[A_B]]="","",LEFT(B_MSK[[#This Row],[A_]],SEARCH(" ",B_MSK[[#This Row],[A_]])-1))</f>
        <v>12</v>
      </c>
      <c r="AP510" s="5" t="str">
        <f ca="1">IF(B_MSK[[#This Row],[A_B]]="","",RIGHT(B_MSK[[#This Row],[A_]],LEN(B_MSK[[#This Row],[A_]])-SEARCH(" ",B_MSK[[#This Row],[A_]])))</f>
        <v>LSN</v>
      </c>
      <c r="AQ5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10" s="5" t="str">
        <f ca="1">IF(B_MSK[[#This Row],[B_]]="","",LEFT(B_MSK[[#This Row],[B_]],SEARCH(" ",B_MSK[[#This Row],[B_]])))</f>
        <v xml:space="preserve">12 </v>
      </c>
      <c r="AS510" s="5" t="str">
        <f ca="1">IF(B_MSK[[#This Row],[B_]]="","",RIGHT(B_MSK[[#This Row],[B_]],LEN(B_MSK[[#This Row],[B_]])-SEARCH(" ",B_MSK[[#This Row],[B_]])))</f>
        <v>PCS</v>
      </c>
      <c r="AT510" s="5" t="str">
        <f ca="1">IF(B_MSK[[#This Row],[B_2]]="LSN",12,"")</f>
        <v/>
      </c>
      <c r="AU510" s="5" t="str">
        <f ca="1">IF(B_MSK[[#This Row],[C_1]]="","","PCS")</f>
        <v/>
      </c>
      <c r="AV510" s="5">
        <f ca="1">IF(B_MSK[[#This Row],[A_1]]="","",B_MSK[[#This Row],[A_1]]*IF(B_MSK[[#This Row],[B_1]]="",1,B_MSK[[#This Row],[B_1]])*IF(B_MSK[[#This Row],[C_1]]="",1,B_MSK[[#This Row],[C_1]]))</f>
        <v>144</v>
      </c>
      <c r="AW510" s="5" t="str">
        <f ca="1">IF(B_MSK[[#This Row],[C_2]]="",IF(B_MSK[[#This Row],[B_2]]="",IF(B_MSK[[#This Row],[A_2]]="","",B_MSK[[#This Row],[A_2]]),B_MSK[[#This Row],[B_2]]),B_MSK[[#This Row],[C_2]])</f>
        <v>PCS</v>
      </c>
      <c r="AX510" s="2">
        <f ca="1">IF(ISNUMBER(B_MSK[[#This Row],[TANGGAL DATANG]]),B_MSK[[#This Row],[TANGGAL DATANG]],AX509)</f>
        <v>44944</v>
      </c>
      <c r="AY510" s="5" t="e">
        <f ca="1">IF(B_MSK[[#This Row],[DB_ROW]]="","",INDEX([3]!db[JENIS],B_MSK[[#This Row],[DB_ROW]]-1))</f>
        <v>#REF!</v>
      </c>
      <c r="AZ510" s="5">
        <f ca="1">IF(B_MSK[[#This Row],[A_1]]="","",B_MSK[[#This Row],[A_1]])*1</f>
        <v>12</v>
      </c>
      <c r="BA510" s="5" t="str">
        <f ca="1">IF(B_MSK[[#This Row],[//]]="","",INDEX(INDIRECT(DIR&amp;$2:$2),B_MSK[[#This Row],[//]]))</f>
        <v>ARTO MORO</v>
      </c>
      <c r="BB510" s="5" t="str">
        <f ca="1">CONCATENATE(B_MSK[[#This Row],[concat]],B_MSK[[#This Row],[HARGA_X]],B_MSK[[#This Row],[SAT]])</f>
        <v>crayonputartwcr12sjk23900SET</v>
      </c>
    </row>
    <row r="511" spans="1:54" x14ac:dyDescent="0.25">
      <c r="A511" s="6" t="s">
        <v>128</v>
      </c>
      <c r="B511" s="5" t="str">
        <f ca="1">IF(B_MSK[[#This Row],[N_ID]]="","",INDEX(INDIRECT(DIR&amp;$2:$2),MATCH(B_MSK[[#This Row],[N_ID]],INDIRECT(DIR&amp;"!NOTA[ID_P]"),0)))</f>
        <v/>
      </c>
      <c r="C511" s="5" t="str">
        <f ca="1">IF(B_MSK[[#This Row],[//]]="","",HYPERLINK("["&amp;SUBSTITUTE(DIR,"'","")&amp;"]NOTA!D"&amp;B_MSK[[#This Row],[//]]+2,"&gt;"))</f>
        <v>&gt;</v>
      </c>
      <c r="D511" s="5" t="str">
        <f ca="1">IF(B_MSK[[#This Row],[N_ID]]="","",COUNTIF(INDIRECT(DIR&amp;"!NOTA[ID_H]"),B_MSK[[#This Row],[ID NOTA]]))</f>
        <v/>
      </c>
      <c r="E51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508</v>
      </c>
      <c r="F5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1" s="7" t="str">
        <f ca="1">IF(B_MSK[[#This Row],[stt]]="ada",INDEX([2]!db[NB BM],B_MSK[DB_ROW]-1),"")</f>
        <v>Crayon putar JK TWCR-12 mini</v>
      </c>
      <c r="H511" s="7" t="str">
        <f ca="1">IF(B_MSK[[#This Row],[//]]="","",INDEX(INDIRECT(DIR&amp;$2:$2),B_MSK[[#This Row],[//]]))</f>
        <v>ATALI MAKMUR</v>
      </c>
      <c r="I511" s="27" t="str">
        <f ca="1">IF(B_MSK[[#This Row],[//]]="","",INDEX(INDIRECT(DB_PATH&amp;$2:$2),B_MSK[[#This Row],[DB_ROW]]-1))</f>
        <v>12 LSN</v>
      </c>
      <c r="J511" s="5">
        <f ca="1">IF(B_MSK[[#This Row],[//]]="","",IF(INDEX(INDIRECT(DIR&amp;$2:$2),B_MSK[[#This Row],[//]])="","",INDEX(INDIRECT(DIR&amp;$2:$2),B_MSK[[#This Row],[//]])))</f>
        <v>2</v>
      </c>
      <c r="K511" s="5">
        <f ca="1">IF(B_MSK[[#This Row],[//]]="","",IF(INDEX(INDIRECT(DIR&amp;$2:$2),B_MSK[[#This Row],[//]])="","",INDEX(INDIRECT(DIR&amp;$2:$2),B_MSK[[#This Row],[//]])))</f>
        <v>288</v>
      </c>
      <c r="L511" s="5" t="str">
        <f ca="1">IF(B_MSK[[#This Row],[//]]="","",IF(INDEX(INDIRECT(DIR&amp;$2:$2),B_MSK[[#This Row],[//]])="","",INDEX(INDIRECT(DIR&amp;$2:$2),B_MSK[[#This Row],[//]])))</f>
        <v>SET</v>
      </c>
      <c r="M511" s="13">
        <f ca="1">IF(B_MSK[[#This Row],[//]]="","",INDEX(INDIRECT(DIR&amp;$2:$2),B_MSK[[#This Row],[//]]))</f>
        <v>18600</v>
      </c>
      <c r="N511" s="13">
        <f ca="1">IF(OR(B_MSK[[#This Row],[//]]="",),"",INDEX(INDIRECT(DIR&amp;$2:$2),B_MSK[[#This Row],[//]]))</f>
        <v>2678400</v>
      </c>
      <c r="O511" s="3">
        <f ca="1">IF(B_MSK[[#This Row],[//]]="","",IF(INDEX(INDIRECT(DIR&amp;$2:$2),B_MSK[[#This Row],[//]])=0,"",INDEX(INDIRECT(DIR&amp;$2:$2),B_MSK[[#This Row],[//]])))</f>
        <v>0.125</v>
      </c>
      <c r="P511" s="3">
        <f ca="1">IF(B_MSK[[#This Row],[//]]="","",IF(INDEX(INDIRECT(DIR&amp;$2:$2),B_MSK[[#This Row],[//]])=0,"",INDEX(INDIRECT(DIR&amp;$2:$2),B_MSK[[#This Row],[//]])))</f>
        <v>0.05</v>
      </c>
      <c r="Q511" s="12">
        <f ca="1">IF(B_MSK[[#This Row],[//]]="","",INDEX(INDIRECT(DIR&amp;$2:$2),B_MSK[[#This Row],[//]]))</f>
        <v>4452840</v>
      </c>
      <c r="R5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1" s="37">
        <f ca="1">IF(B_MSK[[#This Row],[//]]="","",INDEX(INDIRECT(DIR&amp;$2:$2),B_MSK[[#This Row],[//]]))</f>
        <v>0</v>
      </c>
      <c r="U511" s="38">
        <f ca="1">IF(SUMIF(B_MSK[NAMA BARANG],B_MSK[[#This Row],[NAMA BARANG]],B_MSK[JMLH BRG])=0,"",SUMIF(B_MSK[NAMA BARANG],B_MSK[[#This Row],[NAMA BARANG]],B_MSK[C]))</f>
        <v>5</v>
      </c>
      <c r="V511" s="7" t="str">
        <f ca="1">IF(B_MSK[[#This Row],[//]]="","",INDEX(INDIRECT(DIR&amp;$2:$2),B_MSK[[#This Row],[//]]))</f>
        <v>CRAYON PUTAR TWCR-12 MINI JK</v>
      </c>
      <c r="W511" s="7" t="str">
        <f ca="1">LOWER(SUBSTITUTE(SUBSTITUTE(SUBSTITUTE(SUBSTITUTE(SUBSTITUTE(SUBSTITUTE(SUBSTITUTE(SUBSTITUTE(SUBSTITUTE(B_MSK[[#This Row],[N.B.nota]]," ",""),"-",""),"(",""),")",""),".",""),",",""),"/",""),"""",""),"+",""))</f>
        <v>crayonputartwcr12minijk</v>
      </c>
      <c r="X511" s="5" t="str">
        <f ca="1">IF(B_MSK[[#This Row],[N.B.nota]]="","",IF(MATCH(B_MSK[[#This Row],[concat]],[2]!db[NB NOTA_C],0)&gt;0,"ada",0))</f>
        <v>ada</v>
      </c>
      <c r="Y511" s="5" t="str">
        <f ca="1">IF(B_MSK[[#This Row],[N.B.nota]]="","",ADDRESS(ROW(B_MSK[QB]),COLUMN(B_MSK[QB]))&amp;":"&amp;ADDRESS(ROW(),COLUMN(B_MSK[QB])))</f>
        <v>$D$4:$D$511</v>
      </c>
      <c r="Z511" s="5">
        <f ca="1">IF(B_MSK[[#This Row],[concat]]="","",MATCH(B_MSK[[#This Row],[concat]],[2]!db[NB NOTA_C],0)+1)</f>
        <v>552</v>
      </c>
      <c r="AA511" s="5" t="str">
        <f ca="1">IF(B_MSK[[#This Row],[//]]="","",HYPERLINK("[D:\kerja\BANK EXP\BARU\DB.XLSX]DB!e"&amp;B_MSK[[#This Row],[DB_ROW]],"&gt;"))</f>
        <v>&gt;</v>
      </c>
      <c r="AB511" s="30" t="str">
        <f ca="1">MID(B_MSK[[#This Row],[/ STN_1]],FIND(" ",B_MSK[[#This Row],[/ STN_1]])+1,LEN(B_MSK[[#This Row],[/ STN_1]]))</f>
        <v>LSN</v>
      </c>
      <c r="AC511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5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1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18600</v>
      </c>
      <c r="AF51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1" s="15" t="str">
        <f ca="1">IF(B_MSK[[#This Row],[HARGA_2]]="","",IF(MID(B_MSK[[#This Row],[/ STN_2]],FIND(" ",B_MSK[[#This Row],[/ STN_2]])+1,LEN(B_MSK[[#This Row],[/ STN_2]]))="LSN",B_MSK[[#This Row],[HARGA_2]]/12,""))</f>
        <v/>
      </c>
      <c r="AH511" s="7" t="str">
        <f ca="1">IF(B_MSK[[#This Row],[HARGA_3]]="","","/ "&amp;"PCS")</f>
        <v/>
      </c>
      <c r="AI511" s="15">
        <f ca="1">IF(B_MSK[[#This Row],[HARGA_3]]="",IF(B_MSK[[#This Row],[HARGA_2]]="",IF(B_MSK[[#This Row],[HARGA_1]]="","",B_MSK[[#This Row],[HARGA_1]]),B_MSK[[#This Row],[HARGA_2]]),B_MSK[[#This Row],[HARGA_3]])</f>
        <v>18600</v>
      </c>
      <c r="AJ51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1" s="5" t="str">
        <f ca="1">IF(B_MSK[[#This Row],[//]]="","",SUBSTITUTE(SUBSTITUTE(SUBSTITUTE(B_MSK[[#This Row],[QTY/ CTN]]," ","_",2),"(",""),")","")&amp;"_")</f>
        <v>12 LSN_</v>
      </c>
      <c r="AL511" s="5">
        <f ca="1">IF(B_MSK[[#This Row],[A_B]]="","",SEARCH("_",B_MSK[[#This Row],[A_B]]))</f>
        <v>7</v>
      </c>
      <c r="AM511" s="5">
        <f ca="1">IF(B_MSK[[#This Row],[A_B]]="","",LEN(B_MSK[[#This Row],[A_B]]))</f>
        <v>7</v>
      </c>
      <c r="AN511" s="5" t="str">
        <f ca="1">IF(B_MSK[[#This Row],[A_B]]="","",LEFT(B_MSK[[#This Row],[QTY/ CTN]],B_MSK[[#This Row],[A_B_1]]))</f>
        <v>12 LSN</v>
      </c>
      <c r="AO511" s="5" t="str">
        <f ca="1">IF(B_MSK[[#This Row],[A_B]]="","",LEFT(B_MSK[[#This Row],[A_]],SEARCH(" ",B_MSK[[#This Row],[A_]])-1))</f>
        <v>12</v>
      </c>
      <c r="AP511" s="5" t="str">
        <f ca="1">IF(B_MSK[[#This Row],[A_B]]="","",RIGHT(B_MSK[[#This Row],[A_]],LEN(B_MSK[[#This Row],[A_]])-SEARCH(" ",B_MSK[[#This Row],[A_]])))</f>
        <v>LSN</v>
      </c>
      <c r="AQ5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11" s="5" t="str">
        <f ca="1">IF(B_MSK[[#This Row],[B_]]="","",LEFT(B_MSK[[#This Row],[B_]],SEARCH(" ",B_MSK[[#This Row],[B_]])))</f>
        <v xml:space="preserve">12 </v>
      </c>
      <c r="AS511" s="5" t="str">
        <f ca="1">IF(B_MSK[[#This Row],[B_]]="","",RIGHT(B_MSK[[#This Row],[B_]],LEN(B_MSK[[#This Row],[B_]])-SEARCH(" ",B_MSK[[#This Row],[B_]])))</f>
        <v>PCS</v>
      </c>
      <c r="AT511" s="5" t="str">
        <f ca="1">IF(B_MSK[[#This Row],[B_2]]="LSN",12,"")</f>
        <v/>
      </c>
      <c r="AU511" s="5" t="str">
        <f ca="1">IF(B_MSK[[#This Row],[C_1]]="","","PCS")</f>
        <v/>
      </c>
      <c r="AV511" s="5">
        <f ca="1">IF(B_MSK[[#This Row],[A_1]]="","",B_MSK[[#This Row],[A_1]]*IF(B_MSK[[#This Row],[B_1]]="",1,B_MSK[[#This Row],[B_1]])*IF(B_MSK[[#This Row],[C_1]]="",1,B_MSK[[#This Row],[C_1]]))</f>
        <v>144</v>
      </c>
      <c r="AW511" s="5" t="str">
        <f ca="1">IF(B_MSK[[#This Row],[C_2]]="",IF(B_MSK[[#This Row],[B_2]]="",IF(B_MSK[[#This Row],[A_2]]="","",B_MSK[[#This Row],[A_2]]),B_MSK[[#This Row],[B_2]]),B_MSK[[#This Row],[C_2]])</f>
        <v>PCS</v>
      </c>
      <c r="AX511" s="2">
        <f ca="1">IF(ISNUMBER(B_MSK[[#This Row],[TANGGAL DATANG]]),B_MSK[[#This Row],[TANGGAL DATANG]],AX510)</f>
        <v>44944</v>
      </c>
      <c r="AY511" s="5" t="e">
        <f ca="1">IF(B_MSK[[#This Row],[DB_ROW]]="","",INDEX([3]!db[JENIS],B_MSK[[#This Row],[DB_ROW]]-1))</f>
        <v>#REF!</v>
      </c>
      <c r="AZ511" s="5">
        <f ca="1">IF(B_MSK[[#This Row],[A_1]]="","",B_MSK[[#This Row],[A_1]])*1</f>
        <v>12</v>
      </c>
      <c r="BA511" s="5" t="str">
        <f ca="1">IF(B_MSK[[#This Row],[//]]="","",INDEX(INDIRECT(DIR&amp;$2:$2),B_MSK[[#This Row],[//]]))</f>
        <v>ARTO MORO</v>
      </c>
      <c r="BB511" s="5" t="str">
        <f ca="1">CONCATENATE(B_MSK[[#This Row],[concat]],B_MSK[[#This Row],[HARGA_X]],B_MSK[[#This Row],[SAT]])</f>
        <v>crayonputartwcr12minijk18600SET</v>
      </c>
    </row>
    <row r="512" spans="1:54" x14ac:dyDescent="0.25">
      <c r="A512" s="6" t="s">
        <v>128</v>
      </c>
      <c r="B512" s="5" t="str">
        <f ca="1">IF(B_MSK[[#This Row],[N_ID]]="","",INDEX(INDIRECT(DIR&amp;$2:$2),MATCH(B_MSK[[#This Row],[N_ID]],INDIRECT(DIR&amp;"!NOTA[ID_P]"),0)))</f>
        <v/>
      </c>
      <c r="C512" s="5" t="str">
        <f ca="1">IF(B_MSK[[#This Row],[//]]="","",HYPERLINK("["&amp;SUBSTITUTE(DIR,"'","")&amp;"]NOTA!D"&amp;B_MSK[[#This Row],[//]]+2,"&gt;"))</f>
        <v>&gt;</v>
      </c>
      <c r="D512" s="5" t="str">
        <f ca="1">IF(B_MSK[[#This Row],[N_ID]]="","",COUNTIF(INDIRECT(DIR&amp;"!NOTA[ID_H]"),B_MSK[[#This Row],[ID NOTA]]))</f>
        <v/>
      </c>
      <c r="E5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509</v>
      </c>
      <c r="F5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2" s="7" t="str">
        <f ca="1">IF(B_MSK[[#This Row],[stt]]="ada",INDEX([2]!db[NB BM],B_MSK[DB_ROW]-1),"")</f>
        <v>O pastel JK 12W OP-12 S</v>
      </c>
      <c r="H512" s="7" t="str">
        <f ca="1">IF(B_MSK[[#This Row],[//]]="","",INDEX(INDIRECT(DIR&amp;$2:$2),B_MSK[[#This Row],[//]]))</f>
        <v>ATALI MAKMUR</v>
      </c>
      <c r="I512" s="27" t="str">
        <f ca="1">IF(B_MSK[[#This Row],[//]]="","",INDEX(INDIRECT(DB_PATH&amp;$2:$2),B_MSK[[#This Row],[DB_ROW]]-1))</f>
        <v>12 LSN</v>
      </c>
      <c r="J512" s="5">
        <f ca="1">IF(B_MSK[[#This Row],[//]]="","",IF(INDEX(INDIRECT(DIR&amp;$2:$2),B_MSK[[#This Row],[//]])="","",INDEX(INDIRECT(DIR&amp;$2:$2),B_MSK[[#This Row],[//]])))</f>
        <v>5</v>
      </c>
      <c r="K512" s="5">
        <f ca="1">IF(B_MSK[[#This Row],[//]]="","",IF(INDEX(INDIRECT(DIR&amp;$2:$2),B_MSK[[#This Row],[//]])="","",INDEX(INDIRECT(DIR&amp;$2:$2),B_MSK[[#This Row],[//]])))</f>
        <v>720</v>
      </c>
      <c r="L512" s="5" t="str">
        <f ca="1">IF(B_MSK[[#This Row],[//]]="","",IF(INDEX(INDIRECT(DIR&amp;$2:$2),B_MSK[[#This Row],[//]])="","",INDEX(INDIRECT(DIR&amp;$2:$2),B_MSK[[#This Row],[//]])))</f>
        <v>SET</v>
      </c>
      <c r="M512" s="13">
        <f ca="1">IF(B_MSK[[#This Row],[//]]="","",INDEX(INDIRECT(DIR&amp;$2:$2),B_MSK[[#This Row],[//]]))</f>
        <v>11900</v>
      </c>
      <c r="N512" s="13">
        <f ca="1">IF(OR(B_MSK[[#This Row],[//]]="",),"",INDEX(INDIRECT(DIR&amp;$2:$2),B_MSK[[#This Row],[//]]))</f>
        <v>1713600</v>
      </c>
      <c r="O512" s="3">
        <f ca="1">IF(B_MSK[[#This Row],[//]]="","",IF(INDEX(INDIRECT(DIR&amp;$2:$2),B_MSK[[#This Row],[//]])=0,"",INDEX(INDIRECT(DIR&amp;$2:$2),B_MSK[[#This Row],[//]])))</f>
        <v>0.125</v>
      </c>
      <c r="P512" s="3">
        <f ca="1">IF(B_MSK[[#This Row],[//]]="","",IF(INDEX(INDIRECT(DIR&amp;$2:$2),B_MSK[[#This Row],[//]])=0,"",INDEX(INDIRECT(DIR&amp;$2:$2),B_MSK[[#This Row],[//]])))</f>
        <v>0.05</v>
      </c>
      <c r="Q512" s="12">
        <f ca="1">IF(B_MSK[[#This Row],[//]]="","",INDEX(INDIRECT(DIR&amp;$2:$2),B_MSK[[#This Row],[//]]))</f>
        <v>7122150</v>
      </c>
      <c r="R5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2" s="37">
        <f ca="1">IF(B_MSK[[#This Row],[//]]="","",INDEX(INDIRECT(DIR&amp;$2:$2),B_MSK[[#This Row],[//]]))</f>
        <v>0</v>
      </c>
      <c r="U512" s="38">
        <f ca="1">IF(SUMIF(B_MSK[NAMA BARANG],B_MSK[[#This Row],[NAMA BARANG]],B_MSK[JMLH BRG])=0,"",SUMIF(B_MSK[NAMA BARANG],B_MSK[[#This Row],[NAMA BARANG]],B_MSK[C]))</f>
        <v>22</v>
      </c>
      <c r="V512" s="7" t="str">
        <f ca="1">IF(B_MSK[[#This Row],[//]]="","",INDEX(INDIRECT(DIR&amp;$2:$2),B_MSK[[#This Row],[//]]))</f>
        <v>OIL PASTEL OP-12S PP CASE SEA WORLD JK</v>
      </c>
      <c r="W512" s="7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X512" s="5" t="str">
        <f ca="1">IF(B_MSK[[#This Row],[N.B.nota]]="","",IF(MATCH(B_MSK[[#This Row],[concat]],[2]!db[NB NOTA_C],0)&gt;0,"ada",0))</f>
        <v>ada</v>
      </c>
      <c r="Y512" s="5" t="str">
        <f ca="1">IF(B_MSK[[#This Row],[N.B.nota]]="","",ADDRESS(ROW(B_MSK[QB]),COLUMN(B_MSK[QB]))&amp;":"&amp;ADDRESS(ROW(),COLUMN(B_MSK[QB])))</f>
        <v>$D$4:$D$512</v>
      </c>
      <c r="Z512" s="5">
        <f ca="1">IF(B_MSK[[#This Row],[concat]]="","",MATCH(B_MSK[[#This Row],[concat]],[2]!db[NB NOTA_C],0)+1)</f>
        <v>1559</v>
      </c>
      <c r="AA512" s="5" t="str">
        <f ca="1">IF(B_MSK[[#This Row],[//]]="","",HYPERLINK("[D:\kerja\BANK EXP\BARU\DB.XLSX]DB!e"&amp;B_MSK[[#This Row],[DB_ROW]],"&gt;"))</f>
        <v>&gt;</v>
      </c>
      <c r="AB512" s="30" t="str">
        <f ca="1">MID(B_MSK[[#This Row],[/ STN_1]],FIND(" ",B_MSK[[#This Row],[/ STN_1]])+1,LEN(B_MSK[[#This Row],[/ STN_1]]))</f>
        <v>LSN</v>
      </c>
      <c r="AC512" s="11">
        <f ca="1">IF(B_MSK[[#This Row],[//]]="","",IF(B_MSK[[#This Row],[ JUMLAH ]]="","",IF(B_MSK[[#This Row],[C]]="",B_MSK[[#This Row],[HARGA CTN]]/B_MSK[[#This Row],[JMLH BRG]],B_MSK[[#This Row],[HARGA CTN]]/B_MSK[[#This Row],[A_1]])))</f>
        <v>142800</v>
      </c>
      <c r="AD5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1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11900</v>
      </c>
      <c r="AF51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2" s="15" t="str">
        <f ca="1">IF(B_MSK[[#This Row],[HARGA_2]]="","",IF(MID(B_MSK[[#This Row],[/ STN_2]],FIND(" ",B_MSK[[#This Row],[/ STN_2]])+1,LEN(B_MSK[[#This Row],[/ STN_2]]))="LSN",B_MSK[[#This Row],[HARGA_2]]/12,""))</f>
        <v/>
      </c>
      <c r="AH512" s="7" t="str">
        <f ca="1">IF(B_MSK[[#This Row],[HARGA_3]]="","","/ "&amp;"PCS")</f>
        <v/>
      </c>
      <c r="AI512" s="15">
        <f ca="1">IF(B_MSK[[#This Row],[HARGA_3]]="",IF(B_MSK[[#This Row],[HARGA_2]]="",IF(B_MSK[[#This Row],[HARGA_1]]="","",B_MSK[[#This Row],[HARGA_1]]),B_MSK[[#This Row],[HARGA_2]]),B_MSK[[#This Row],[HARGA_3]])</f>
        <v>11900</v>
      </c>
      <c r="AJ51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2" s="5" t="str">
        <f ca="1">IF(B_MSK[[#This Row],[//]]="","",SUBSTITUTE(SUBSTITUTE(SUBSTITUTE(B_MSK[[#This Row],[QTY/ CTN]]," ","_",2),"(",""),")","")&amp;"_")</f>
        <v>12 LSN_</v>
      </c>
      <c r="AL512" s="5">
        <f ca="1">IF(B_MSK[[#This Row],[A_B]]="","",SEARCH("_",B_MSK[[#This Row],[A_B]]))</f>
        <v>7</v>
      </c>
      <c r="AM512" s="5">
        <f ca="1">IF(B_MSK[[#This Row],[A_B]]="","",LEN(B_MSK[[#This Row],[A_B]]))</f>
        <v>7</v>
      </c>
      <c r="AN512" s="5" t="str">
        <f ca="1">IF(B_MSK[[#This Row],[A_B]]="","",LEFT(B_MSK[[#This Row],[QTY/ CTN]],B_MSK[[#This Row],[A_B_1]]))</f>
        <v>12 LSN</v>
      </c>
      <c r="AO512" s="5" t="str">
        <f ca="1">IF(B_MSK[[#This Row],[A_B]]="","",LEFT(B_MSK[[#This Row],[A_]],SEARCH(" ",B_MSK[[#This Row],[A_]])-1))</f>
        <v>12</v>
      </c>
      <c r="AP512" s="5" t="str">
        <f ca="1">IF(B_MSK[[#This Row],[A_B]]="","",RIGHT(B_MSK[[#This Row],[A_]],LEN(B_MSK[[#This Row],[A_]])-SEARCH(" ",B_MSK[[#This Row],[A_]])))</f>
        <v>LSN</v>
      </c>
      <c r="AQ5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12" s="5" t="str">
        <f ca="1">IF(B_MSK[[#This Row],[B_]]="","",LEFT(B_MSK[[#This Row],[B_]],SEARCH(" ",B_MSK[[#This Row],[B_]])))</f>
        <v xml:space="preserve">12 </v>
      </c>
      <c r="AS512" s="5" t="str">
        <f ca="1">IF(B_MSK[[#This Row],[B_]]="","",RIGHT(B_MSK[[#This Row],[B_]],LEN(B_MSK[[#This Row],[B_]])-SEARCH(" ",B_MSK[[#This Row],[B_]])))</f>
        <v>PCS</v>
      </c>
      <c r="AT512" s="5" t="str">
        <f ca="1">IF(B_MSK[[#This Row],[B_2]]="LSN",12,"")</f>
        <v/>
      </c>
      <c r="AU512" s="5" t="str">
        <f ca="1">IF(B_MSK[[#This Row],[C_1]]="","","PCS")</f>
        <v/>
      </c>
      <c r="AV512" s="5">
        <f ca="1">IF(B_MSK[[#This Row],[A_1]]="","",B_MSK[[#This Row],[A_1]]*IF(B_MSK[[#This Row],[B_1]]="",1,B_MSK[[#This Row],[B_1]])*IF(B_MSK[[#This Row],[C_1]]="",1,B_MSK[[#This Row],[C_1]]))</f>
        <v>144</v>
      </c>
      <c r="AW512" s="5" t="str">
        <f ca="1">IF(B_MSK[[#This Row],[C_2]]="",IF(B_MSK[[#This Row],[B_2]]="",IF(B_MSK[[#This Row],[A_2]]="","",B_MSK[[#This Row],[A_2]]),B_MSK[[#This Row],[B_2]]),B_MSK[[#This Row],[C_2]])</f>
        <v>PCS</v>
      </c>
      <c r="AX512" s="2">
        <f ca="1">IF(ISNUMBER(B_MSK[[#This Row],[TANGGAL DATANG]]),B_MSK[[#This Row],[TANGGAL DATANG]],AX511)</f>
        <v>44944</v>
      </c>
      <c r="AY512" s="5" t="e">
        <f ca="1">IF(B_MSK[[#This Row],[DB_ROW]]="","",INDEX([3]!db[JENIS],B_MSK[[#This Row],[DB_ROW]]-1))</f>
        <v>#REF!</v>
      </c>
      <c r="AZ512" s="5">
        <f ca="1">IF(B_MSK[[#This Row],[A_1]]="","",B_MSK[[#This Row],[A_1]])*1</f>
        <v>12</v>
      </c>
      <c r="BA512" s="5" t="str">
        <f ca="1">IF(B_MSK[[#This Row],[//]]="","",INDEX(INDIRECT(DIR&amp;$2:$2),B_MSK[[#This Row],[//]]))</f>
        <v>ARTO MORO</v>
      </c>
      <c r="BB512" s="5" t="str">
        <f ca="1">CONCATENATE(B_MSK[[#This Row],[concat]],B_MSK[[#This Row],[HARGA_X]],B_MSK[[#This Row],[SAT]])</f>
        <v>oilpastelop12sppcaseseaworldjk11900SET</v>
      </c>
    </row>
    <row r="513" spans="1:54" x14ac:dyDescent="0.25">
      <c r="A513" s="6" t="s">
        <v>128</v>
      </c>
      <c r="B513" s="5" t="str">
        <f ca="1">IF(B_MSK[[#This Row],[N_ID]]="","",INDEX(INDIRECT(DIR&amp;$2:$2),MATCH(B_MSK[[#This Row],[N_ID]],INDIRECT(DIR&amp;"!NOTA[ID_P]"),0)))</f>
        <v/>
      </c>
      <c r="C513" s="5" t="str">
        <f ca="1">IF(B_MSK[[#This Row],[//]]="","",HYPERLINK("["&amp;SUBSTITUTE(DIR,"'","")&amp;"]NOTA!D"&amp;B_MSK[[#This Row],[//]]+2,"&gt;"))</f>
        <v>&gt;</v>
      </c>
      <c r="D513" s="5" t="str">
        <f ca="1">IF(B_MSK[[#This Row],[N_ID]]="","",COUNTIF(INDIRECT(DIR&amp;"!NOTA[ID_H]"),B_MSK[[#This Row],[ID NOTA]]))</f>
        <v/>
      </c>
      <c r="E5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510</v>
      </c>
      <c r="F5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3" s="7" t="str">
        <f ca="1">IF(B_MSK[[#This Row],[stt]]="ada",INDEX([2]!db[NB BM],B_MSK[DB_ROW]-1),"")</f>
        <v>Marker Permanen JK PM-34 Hitam</v>
      </c>
      <c r="H513" s="7" t="str">
        <f ca="1">IF(B_MSK[[#This Row],[//]]="","",INDEX(INDIRECT(DIR&amp;$2:$2),B_MSK[[#This Row],[//]]))</f>
        <v>ATALI MAKMUR</v>
      </c>
      <c r="I513" s="27" t="str">
        <f ca="1">IF(B_MSK[[#This Row],[//]]="","",INDEX(INDIRECT(DB_PATH&amp;$2:$2),B_MSK[[#This Row],[DB_ROW]]-1))</f>
        <v>48 LSN</v>
      </c>
      <c r="J513" s="5" t="str">
        <f ca="1">IF(B_MSK[[#This Row],[//]]="","",IF(INDEX(INDIRECT(DIR&amp;$2:$2),B_MSK[[#This Row],[//]])="","",INDEX(INDIRECT(DIR&amp;$2:$2),B_MSK[[#This Row],[//]])))</f>
        <v/>
      </c>
      <c r="K513" s="5">
        <f ca="1">IF(B_MSK[[#This Row],[//]]="","",IF(INDEX(INDIRECT(DIR&amp;$2:$2),B_MSK[[#This Row],[//]])="","",INDEX(INDIRECT(DIR&amp;$2:$2),B_MSK[[#This Row],[//]])))</f>
        <v>60</v>
      </c>
      <c r="L513" s="5" t="str">
        <f ca="1">IF(B_MSK[[#This Row],[//]]="","",IF(INDEX(INDIRECT(DIR&amp;$2:$2),B_MSK[[#This Row],[//]])="","",INDEX(INDIRECT(DIR&amp;$2:$2),B_MSK[[#This Row],[//]])))</f>
        <v>PCS</v>
      </c>
      <c r="M513" s="13">
        <f ca="1">IF(B_MSK[[#This Row],[//]]="","",INDEX(INDIRECT(DIR&amp;$2:$2),B_MSK[[#This Row],[//]]))</f>
        <v>2350</v>
      </c>
      <c r="N513" s="13">
        <f ca="1">IF(OR(B_MSK[[#This Row],[//]]="",),"",INDEX(INDIRECT(DIR&amp;$2:$2),B_MSK[[#This Row],[//]]))</f>
        <v>141000</v>
      </c>
      <c r="O513" s="3">
        <f ca="1">IF(B_MSK[[#This Row],[//]]="","",IF(INDEX(INDIRECT(DIR&amp;$2:$2),B_MSK[[#This Row],[//]])=0,"",INDEX(INDIRECT(DIR&amp;$2:$2),B_MSK[[#This Row],[//]])))</f>
        <v>0.1</v>
      </c>
      <c r="P513" s="3">
        <f ca="1">IF(B_MSK[[#This Row],[//]]="","",IF(INDEX(INDIRECT(DIR&amp;$2:$2),B_MSK[[#This Row],[//]])=0,"",INDEX(INDIRECT(DIR&amp;$2:$2),B_MSK[[#This Row],[//]])))</f>
        <v>0.05</v>
      </c>
      <c r="Q513" s="12">
        <f ca="1">IF(B_MSK[[#This Row],[//]]="","",INDEX(INDIRECT(DIR&amp;$2:$2),B_MSK[[#This Row],[//]]))</f>
        <v>120555</v>
      </c>
      <c r="R51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1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13" s="37" t="str">
        <f ca="1">IF(B_MSK[[#This Row],[//]]="","",INDEX(INDIRECT(DIR&amp;$2:$2),B_MSK[[#This Row],[//]]))</f>
        <v>BONUS U/ PEMBELIAN OIL PASTEL JOYKO</v>
      </c>
      <c r="U513" s="38">
        <f ca="1">IF(SUMIF(B_MSK[NAMA BARANG],B_MSK[[#This Row],[NAMA BARANG]],B_MSK[JMLH BRG])=0,"",SUMIF(B_MSK[NAMA BARANG],B_MSK[[#This Row],[NAMA BARANG]],B_MSK[C]))</f>
        <v>0</v>
      </c>
      <c r="V513" s="7" t="str">
        <f ca="1">IF(B_MSK[[#This Row],[//]]="","",INDEX(INDIRECT(DIR&amp;$2:$2),B_MSK[[#This Row],[//]]))</f>
        <v>PERMANENT MARKER PM-34 BLACK JK</v>
      </c>
      <c r="W513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513" s="5" t="str">
        <f ca="1">IF(B_MSK[[#This Row],[N.B.nota]]="","",IF(MATCH(B_MSK[[#This Row],[concat]],[2]!db[NB NOTA_C],0)&gt;0,"ada",0))</f>
        <v>ada</v>
      </c>
      <c r="Y513" s="5" t="str">
        <f ca="1">IF(B_MSK[[#This Row],[N.B.nota]]="","",ADDRESS(ROW(B_MSK[QB]),COLUMN(B_MSK[QB]))&amp;":"&amp;ADDRESS(ROW(),COLUMN(B_MSK[QB])))</f>
        <v>$D$4:$D$513</v>
      </c>
      <c r="Z513" s="5">
        <f ca="1">IF(B_MSK[[#This Row],[concat]]="","",MATCH(B_MSK[[#This Row],[concat]],[2]!db[NB NOTA_C],0)+1)</f>
        <v>1834</v>
      </c>
      <c r="AA513" s="5" t="str">
        <f ca="1">IF(B_MSK[[#This Row],[//]]="","",HYPERLINK("[D:\kerja\BANK EXP\BARU\DB.XLSX]DB!e"&amp;B_MSK[[#This Row],[DB_ROW]],"&gt;"))</f>
        <v>&gt;</v>
      </c>
      <c r="AB513" s="30" t="str">
        <f ca="1">MID(B_MSK[[#This Row],[/ STN_1]],FIND(" ",B_MSK[[#This Row],[/ STN_1]])+1,LEN(B_MSK[[#This Row],[/ STN_1]]))</f>
        <v>PCS</v>
      </c>
      <c r="AC513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5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3" s="15" t="str">
        <f ca="1">IF(B_MSK[[#This Row],[HARGA_2]]="","",IF(MID(B_MSK[[#This Row],[/ STN_2]],FIND(" ",B_MSK[[#This Row],[/ STN_2]])+1,LEN(B_MSK[[#This Row],[/ STN_2]]))="LSN",B_MSK[[#This Row],[HARGA_2]]/12,""))</f>
        <v/>
      </c>
      <c r="AH513" s="7" t="str">
        <f ca="1">IF(B_MSK[[#This Row],[HARGA_3]]="","","/ "&amp;"PCS")</f>
        <v/>
      </c>
      <c r="AI513" s="15">
        <f ca="1">IF(B_MSK[[#This Row],[HARGA_3]]="",IF(B_MSK[[#This Row],[HARGA_2]]="",IF(B_MSK[[#This Row],[HARGA_1]]="","",B_MSK[[#This Row],[HARGA_1]]),B_MSK[[#This Row],[HARGA_2]]),B_MSK[[#This Row],[HARGA_3]])</f>
        <v>2350</v>
      </c>
      <c r="AJ51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3" s="5" t="str">
        <f ca="1">IF(B_MSK[[#This Row],[//]]="","",SUBSTITUTE(SUBSTITUTE(SUBSTITUTE(B_MSK[[#This Row],[QTY/ CTN]]," ","_",2),"(",""),")","")&amp;"_")</f>
        <v>48 LSN_</v>
      </c>
      <c r="AL513" s="5">
        <f ca="1">IF(B_MSK[[#This Row],[A_B]]="","",SEARCH("_",B_MSK[[#This Row],[A_B]]))</f>
        <v>7</v>
      </c>
      <c r="AM513" s="5">
        <f ca="1">IF(B_MSK[[#This Row],[A_B]]="","",LEN(B_MSK[[#This Row],[A_B]]))</f>
        <v>7</v>
      </c>
      <c r="AN513" s="5" t="str">
        <f ca="1">IF(B_MSK[[#This Row],[A_B]]="","",LEFT(B_MSK[[#This Row],[QTY/ CTN]],B_MSK[[#This Row],[A_B_1]]))</f>
        <v>48 LSN</v>
      </c>
      <c r="AO513" s="5" t="str">
        <f ca="1">IF(B_MSK[[#This Row],[A_B]]="","",LEFT(B_MSK[[#This Row],[A_]],SEARCH(" ",B_MSK[[#This Row],[A_]])-1))</f>
        <v>48</v>
      </c>
      <c r="AP513" s="5" t="str">
        <f ca="1">IF(B_MSK[[#This Row],[A_B]]="","",RIGHT(B_MSK[[#This Row],[A_]],LEN(B_MSK[[#This Row],[A_]])-SEARCH(" ",B_MSK[[#This Row],[A_]])))</f>
        <v>LSN</v>
      </c>
      <c r="AQ5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13" s="5" t="str">
        <f ca="1">IF(B_MSK[[#This Row],[B_]]="","",LEFT(B_MSK[[#This Row],[B_]],SEARCH(" ",B_MSK[[#This Row],[B_]])))</f>
        <v xml:space="preserve">12 </v>
      </c>
      <c r="AS513" s="5" t="str">
        <f ca="1">IF(B_MSK[[#This Row],[B_]]="","",RIGHT(B_MSK[[#This Row],[B_]],LEN(B_MSK[[#This Row],[B_]])-SEARCH(" ",B_MSK[[#This Row],[B_]])))</f>
        <v>PCS</v>
      </c>
      <c r="AT513" s="5" t="str">
        <f ca="1">IF(B_MSK[[#This Row],[B_2]]="LSN",12,"")</f>
        <v/>
      </c>
      <c r="AU513" s="5" t="str">
        <f ca="1">IF(B_MSK[[#This Row],[C_1]]="","","PCS")</f>
        <v/>
      </c>
      <c r="AV513" s="5">
        <f ca="1">IF(B_MSK[[#This Row],[A_1]]="","",B_MSK[[#This Row],[A_1]]*IF(B_MSK[[#This Row],[B_1]]="",1,B_MSK[[#This Row],[B_1]])*IF(B_MSK[[#This Row],[C_1]]="",1,B_MSK[[#This Row],[C_1]]))</f>
        <v>576</v>
      </c>
      <c r="AW513" s="5" t="str">
        <f ca="1">IF(B_MSK[[#This Row],[C_2]]="",IF(B_MSK[[#This Row],[B_2]]="",IF(B_MSK[[#This Row],[A_2]]="","",B_MSK[[#This Row],[A_2]]),B_MSK[[#This Row],[B_2]]),B_MSK[[#This Row],[C_2]])</f>
        <v>PCS</v>
      </c>
      <c r="AX513" s="2">
        <f ca="1">IF(ISNUMBER(B_MSK[[#This Row],[TANGGAL DATANG]]),B_MSK[[#This Row],[TANGGAL DATANG]],AX512)</f>
        <v>44944</v>
      </c>
      <c r="AY513" s="5" t="e">
        <f ca="1">IF(B_MSK[[#This Row],[DB_ROW]]="","",INDEX([3]!db[JENIS],B_MSK[[#This Row],[DB_ROW]]-1))</f>
        <v>#REF!</v>
      </c>
      <c r="AZ513" s="5">
        <f ca="1">IF(B_MSK[[#This Row],[A_1]]="","",B_MSK[[#This Row],[A_1]])*1</f>
        <v>48</v>
      </c>
      <c r="BA513" s="5" t="str">
        <f ca="1">IF(B_MSK[[#This Row],[//]]="","",INDEX(INDIRECT(DIR&amp;$2:$2),B_MSK[[#This Row],[//]]))</f>
        <v>ARTO MORO</v>
      </c>
      <c r="BB513" s="5" t="str">
        <f ca="1">CONCATENATE(B_MSK[[#This Row],[concat]],B_MSK[[#This Row],[HARGA_X]],B_MSK[[#This Row],[SAT]])</f>
        <v>permanentmarkerpm34blackjk2350PCS</v>
      </c>
    </row>
    <row r="514" spans="1:54" x14ac:dyDescent="0.25">
      <c r="A514" s="6" t="s">
        <v>128</v>
      </c>
      <c r="B514" s="5" t="str">
        <f ca="1">IF(B_MSK[[#This Row],[N_ID]]="","",INDEX(INDIRECT(DIR&amp;$2:$2),MATCH(B_MSK[[#This Row],[N_ID]],INDIRECT(DIR&amp;"!NOTA[ID_P]"),0)))</f>
        <v/>
      </c>
      <c r="C514" s="5" t="str">
        <f ca="1">IF(B_MSK[[#This Row],[//]]="","",HYPERLINK("["&amp;SUBSTITUTE(DIR,"'","")&amp;"]NOTA!D"&amp;B_MSK[[#This Row],[//]]+2,"&gt;"))</f>
        <v/>
      </c>
      <c r="D514" s="5" t="str">
        <f ca="1">IF(B_MSK[[#This Row],[N_ID]]="","",COUNTIF(INDIRECT(DIR&amp;"!NOTA[ID_H]"),B_MSK[[#This Row],[ID NOTA]]))</f>
        <v/>
      </c>
      <c r="E5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4" s="7" t="str">
        <f ca="1">IF(B_MSK[[#This Row],[stt]]="ada",INDEX([2]!db[NB BM],B_MSK[DB_ROW]-1),"")</f>
        <v/>
      </c>
      <c r="H514" s="7" t="str">
        <f ca="1">IF(B_MSK[[#This Row],[//]]="","",INDEX(INDIRECT(DIR&amp;$2:$2),B_MSK[[#This Row],[//]]))</f>
        <v/>
      </c>
      <c r="I514" s="27" t="str">
        <f ca="1">IF(B_MSK[[#This Row],[//]]="","",INDEX(INDIRECT(DB_PATH&amp;$2:$2),B_MSK[[#This Row],[DB_ROW]]-1))</f>
        <v/>
      </c>
      <c r="J514" s="5" t="str">
        <f ca="1">IF(B_MSK[[#This Row],[//]]="","",IF(INDEX(INDIRECT(DIR&amp;$2:$2),B_MSK[[#This Row],[//]])="","",INDEX(INDIRECT(DIR&amp;$2:$2),B_MSK[[#This Row],[//]])))</f>
        <v/>
      </c>
      <c r="K514" s="5" t="str">
        <f ca="1">IF(B_MSK[[#This Row],[//]]="","",IF(INDEX(INDIRECT(DIR&amp;$2:$2),B_MSK[[#This Row],[//]])="","",INDEX(INDIRECT(DIR&amp;$2:$2),B_MSK[[#This Row],[//]])))</f>
        <v/>
      </c>
      <c r="L514" s="5" t="str">
        <f ca="1">IF(B_MSK[[#This Row],[//]]="","",IF(INDEX(INDIRECT(DIR&amp;$2:$2),B_MSK[[#This Row],[//]])="","",INDEX(INDIRECT(DIR&amp;$2:$2),B_MSK[[#This Row],[//]])))</f>
        <v/>
      </c>
      <c r="M514" s="13" t="str">
        <f ca="1">IF(B_MSK[[#This Row],[//]]="","",INDEX(INDIRECT(DIR&amp;$2:$2),B_MSK[[#This Row],[//]]))</f>
        <v/>
      </c>
      <c r="N514" s="13" t="str">
        <f ca="1">IF(OR(B_MSK[[#This Row],[//]]="",),"",INDEX(INDIRECT(DIR&amp;$2:$2),B_MSK[[#This Row],[//]]))</f>
        <v/>
      </c>
      <c r="O514" s="3" t="str">
        <f ca="1">IF(B_MSK[[#This Row],[//]]="","",IF(INDEX(INDIRECT(DIR&amp;$2:$2),B_MSK[[#This Row],[//]])=0,"",INDEX(INDIRECT(DIR&amp;$2:$2),B_MSK[[#This Row],[//]])))</f>
        <v/>
      </c>
      <c r="P514" s="3" t="str">
        <f ca="1">IF(B_MSK[[#This Row],[//]]="","",IF(INDEX(INDIRECT(DIR&amp;$2:$2),B_MSK[[#This Row],[//]])=0,"",INDEX(INDIRECT(DIR&amp;$2:$2),B_MSK[[#This Row],[//]])))</f>
        <v/>
      </c>
      <c r="Q514" s="12" t="str">
        <f ca="1">IF(B_MSK[[#This Row],[//]]="","",INDEX(INDIRECT(DIR&amp;$2:$2),B_MSK[[#This Row],[//]]))</f>
        <v/>
      </c>
      <c r="R5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4" s="37" t="str">
        <f ca="1">IF(B_MSK[[#This Row],[//]]="","",INDEX(INDIRECT(DIR&amp;$2:$2),B_MSK[[#This Row],[//]]))</f>
        <v/>
      </c>
      <c r="U514" s="38" t="str">
        <f ca="1">IF(SUMIF(B_MSK[NAMA BARANG],B_MSK[[#This Row],[NAMA BARANG]],B_MSK[JMLH BRG])=0,"",SUMIF(B_MSK[NAMA BARANG],B_MSK[[#This Row],[NAMA BARANG]],B_MSK[C]))</f>
        <v/>
      </c>
      <c r="V514" s="7" t="str">
        <f ca="1">IF(B_MSK[[#This Row],[//]]="","",INDEX(INDIRECT(DIR&amp;$2:$2),B_MSK[[#This Row],[//]]))</f>
        <v/>
      </c>
      <c r="W5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4" s="5" t="str">
        <f ca="1">IF(B_MSK[[#This Row],[N.B.nota]]="","",IF(MATCH(B_MSK[[#This Row],[concat]],[2]!db[NB NOTA_C],0)&gt;0,"ada",0))</f>
        <v/>
      </c>
      <c r="Y514" s="5" t="str">
        <f ca="1">IF(B_MSK[[#This Row],[N.B.nota]]="","",ADDRESS(ROW(B_MSK[QB]),COLUMN(B_MSK[QB]))&amp;":"&amp;ADDRESS(ROW(),COLUMN(B_MSK[QB])))</f>
        <v/>
      </c>
      <c r="Z514" s="5" t="str">
        <f ca="1">IF(B_MSK[[#This Row],[concat]]="","",MATCH(B_MSK[[#This Row],[concat]],[2]!db[NB NOTA_C],0)+1)</f>
        <v/>
      </c>
      <c r="AA514" s="5" t="str">
        <f ca="1">IF(B_MSK[[#This Row],[//]]="","",HYPERLINK("[D:\kerja\BANK EXP\BARU\DB.XLSX]DB!e"&amp;B_MSK[[#This Row],[DB_ROW]],"&gt;"))</f>
        <v/>
      </c>
      <c r="AB514" s="30" t="e">
        <f ca="1">MID(B_MSK[[#This Row],[/ STN_1]],FIND(" ",B_MSK[[#This Row],[/ STN_1]])+1,LEN(B_MSK[[#This Row],[/ STN_1]]))</f>
        <v>#VALUE!</v>
      </c>
      <c r="AC5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4" s="15" t="str">
        <f ca="1">IF(B_MSK[[#This Row],[HARGA_2]]="","",IF(MID(B_MSK[[#This Row],[/ STN_2]],FIND(" ",B_MSK[[#This Row],[/ STN_2]])+1,LEN(B_MSK[[#This Row],[/ STN_2]]))="LSN",B_MSK[[#This Row],[HARGA_2]]/12,""))</f>
        <v/>
      </c>
      <c r="AH514" s="7" t="str">
        <f ca="1">IF(B_MSK[[#This Row],[HARGA_3]]="","","/ "&amp;"PCS")</f>
        <v/>
      </c>
      <c r="AI514" s="15" t="str">
        <f ca="1">IF(B_MSK[[#This Row],[HARGA_3]]="",IF(B_MSK[[#This Row],[HARGA_2]]="",IF(B_MSK[[#This Row],[HARGA_1]]="","",B_MSK[[#This Row],[HARGA_1]]),B_MSK[[#This Row],[HARGA_2]]),B_MSK[[#This Row],[HARGA_3]])</f>
        <v/>
      </c>
      <c r="AJ514" s="15" t="str">
        <f ca="1">IF(B_MSK[[#This Row],[/ STN_3]]="",IF(B_MSK[[#This Row],[/ STN_2]]="",IF(B_MSK[[#This Row],[/ STN_1]]="","",B_MSK[[#This Row],[/ STN_1]]),B_MSK[[#This Row],[/ STN_2]]),B_MSK[[#This Row],[/ STN_3]])</f>
        <v/>
      </c>
      <c r="AK514" s="5" t="str">
        <f ca="1">IF(B_MSK[[#This Row],[//]]="","",SUBSTITUTE(SUBSTITUTE(SUBSTITUTE(B_MSK[[#This Row],[QTY/ CTN]]," ","_",2),"(",""),")","")&amp;"_")</f>
        <v/>
      </c>
      <c r="AL514" s="5" t="str">
        <f ca="1">IF(B_MSK[[#This Row],[A_B]]="","",SEARCH("_",B_MSK[[#This Row],[A_B]]))</f>
        <v/>
      </c>
      <c r="AM514" s="5" t="str">
        <f ca="1">IF(B_MSK[[#This Row],[A_B]]="","",LEN(B_MSK[[#This Row],[A_B]]))</f>
        <v/>
      </c>
      <c r="AN514" s="5" t="str">
        <f ca="1">IF(B_MSK[[#This Row],[A_B]]="","",LEFT(B_MSK[[#This Row],[QTY/ CTN]],B_MSK[[#This Row],[A_B_1]]))</f>
        <v/>
      </c>
      <c r="AO514" s="5" t="str">
        <f ca="1">IF(B_MSK[[#This Row],[A_B]]="","",LEFT(B_MSK[[#This Row],[A_]],SEARCH(" ",B_MSK[[#This Row],[A_]])-1))</f>
        <v/>
      </c>
      <c r="AP514" s="5" t="str">
        <f ca="1">IF(B_MSK[[#This Row],[A_B]]="","",RIGHT(B_MSK[[#This Row],[A_]],LEN(B_MSK[[#This Row],[A_]])-SEARCH(" ",B_MSK[[#This Row],[A_]])))</f>
        <v/>
      </c>
      <c r="AQ5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4" s="5" t="str">
        <f ca="1">IF(B_MSK[[#This Row],[B_]]="","",LEFT(B_MSK[[#This Row],[B_]],SEARCH(" ",B_MSK[[#This Row],[B_]])))</f>
        <v/>
      </c>
      <c r="AS514" s="5" t="str">
        <f ca="1">IF(B_MSK[[#This Row],[B_]]="","",RIGHT(B_MSK[[#This Row],[B_]],LEN(B_MSK[[#This Row],[B_]])-SEARCH(" ",B_MSK[[#This Row],[B_]])))</f>
        <v/>
      </c>
      <c r="AT514" s="5" t="str">
        <f ca="1">IF(B_MSK[[#This Row],[B_2]]="LSN",12,"")</f>
        <v/>
      </c>
      <c r="AU514" s="5" t="str">
        <f ca="1">IF(B_MSK[[#This Row],[C_1]]="","","PCS")</f>
        <v/>
      </c>
      <c r="AV514" s="5" t="str">
        <f ca="1">IF(B_MSK[[#This Row],[A_1]]="","",B_MSK[[#This Row],[A_1]]*IF(B_MSK[[#This Row],[B_1]]="",1,B_MSK[[#This Row],[B_1]])*IF(B_MSK[[#This Row],[C_1]]="",1,B_MSK[[#This Row],[C_1]]))</f>
        <v/>
      </c>
      <c r="AW514" s="5" t="str">
        <f ca="1">IF(B_MSK[[#This Row],[C_2]]="",IF(B_MSK[[#This Row],[B_2]]="",IF(B_MSK[[#This Row],[A_2]]="","",B_MSK[[#This Row],[A_2]]),B_MSK[[#This Row],[B_2]]),B_MSK[[#This Row],[C_2]])</f>
        <v/>
      </c>
      <c r="AX514" s="2">
        <f ca="1">IF(ISNUMBER(B_MSK[[#This Row],[TANGGAL DATANG]]),B_MSK[[#This Row],[TANGGAL DATANG]],AX513)</f>
        <v>44944</v>
      </c>
      <c r="AY514" s="5" t="str">
        <f ca="1">IF(B_MSK[[#This Row],[DB_ROW]]="","",INDEX([3]!db[JENIS],B_MSK[[#This Row],[DB_ROW]]-1))</f>
        <v/>
      </c>
      <c r="AZ514" s="5" t="e">
        <f ca="1">IF(B_MSK[[#This Row],[A_1]]="","",B_MSK[[#This Row],[A_1]])*1</f>
        <v>#VALUE!</v>
      </c>
      <c r="BA514" s="5" t="str">
        <f ca="1">IF(B_MSK[[#This Row],[//]]="","",INDEX(INDIRECT(DIR&amp;$2:$2),B_MSK[[#This Row],[//]]))</f>
        <v/>
      </c>
      <c r="BB514" s="5" t="str">
        <f ca="1">CONCATENATE(B_MSK[[#This Row],[concat]],B_MSK[[#This Row],[HARGA_X]],B_MSK[[#This Row],[SAT]])</f>
        <v/>
      </c>
    </row>
    <row r="515" spans="1:54" x14ac:dyDescent="0.25">
      <c r="A515" s="6" t="s">
        <v>306</v>
      </c>
      <c r="B515" s="5">
        <f ca="1">IF(B_MSK[[#This Row],[N_ID]]="","",INDEX(INDIRECT(DIR&amp;$2:$2),MATCH(B_MSK[[#This Row],[N_ID]],INDIRECT(DIR&amp;"!NOTA[ID_P]"),0)))</f>
        <v>94</v>
      </c>
      <c r="C515" s="5" t="str">
        <f ca="1">IF(B_MSK[[#This Row],[//]]="","",HYPERLINK("["&amp;SUBSTITUTE(DIR,"'","")&amp;"]NOTA!D"&amp;B_MSK[[#This Row],[//]]+2,"&gt;"))</f>
        <v>&gt;</v>
      </c>
      <c r="D515" s="5">
        <f ca="1">IF(B_MSK[[#This Row],[N_ID]]="","",COUNTIF(INDIRECT(DIR&amp;"!NOTA[ID_H]"),B_MSK[[#This Row],[ID NOTA]]))</f>
        <v>8</v>
      </c>
      <c r="E51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512</v>
      </c>
      <c r="F5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5" s="7" t="str">
        <f ca="1">IF(B_MSK[[#This Row],[stt]]="ada",INDEX([2]!db[NB BM],B_MSK[DB_ROW]-1),"")</f>
        <v>Gunting JK SC-828</v>
      </c>
      <c r="H515" s="7" t="str">
        <f ca="1">IF(B_MSK[[#This Row],[//]]="","",INDEX(INDIRECT(DIR&amp;$2:$2),B_MSK[[#This Row],[//]]))</f>
        <v>ATALI MAKMUR</v>
      </c>
      <c r="I515" s="27" t="str">
        <f ca="1">IF(B_MSK[[#This Row],[//]]="","",INDEX(INDIRECT(DB_PATH&amp;$2:$2),B_MSK[[#This Row],[DB_ROW]]-1))</f>
        <v>12 LSN</v>
      </c>
      <c r="J515" s="5">
        <f ca="1">IF(B_MSK[[#This Row],[//]]="","",IF(INDEX(INDIRECT(DIR&amp;$2:$2),B_MSK[[#This Row],[//]])="","",INDEX(INDIRECT(DIR&amp;$2:$2),B_MSK[[#This Row],[//]])))</f>
        <v>2</v>
      </c>
      <c r="K515" s="5">
        <f ca="1">IF(B_MSK[[#This Row],[//]]="","",IF(INDEX(INDIRECT(DIR&amp;$2:$2),B_MSK[[#This Row],[//]])="","",INDEX(INDIRECT(DIR&amp;$2:$2),B_MSK[[#This Row],[//]])))</f>
        <v>288</v>
      </c>
      <c r="L515" s="5" t="str">
        <f ca="1">IF(B_MSK[[#This Row],[//]]="","",IF(INDEX(INDIRECT(DIR&amp;$2:$2),B_MSK[[#This Row],[//]])="","",INDEX(INDIRECT(DIR&amp;$2:$2),B_MSK[[#This Row],[//]])))</f>
        <v>PCS</v>
      </c>
      <c r="M515" s="13">
        <f ca="1">IF(B_MSK[[#This Row],[//]]="","",INDEX(INDIRECT(DIR&amp;$2:$2),B_MSK[[#This Row],[//]]))</f>
        <v>4350</v>
      </c>
      <c r="N515" s="13">
        <f ca="1">IF(OR(B_MSK[[#This Row],[//]]="",),"",INDEX(INDIRECT(DIR&amp;$2:$2),B_MSK[[#This Row],[//]]))</f>
        <v>626400</v>
      </c>
      <c r="O515" s="3">
        <f ca="1">IF(B_MSK[[#This Row],[//]]="","",IF(INDEX(INDIRECT(DIR&amp;$2:$2),B_MSK[[#This Row],[//]])=0,"",INDEX(INDIRECT(DIR&amp;$2:$2),B_MSK[[#This Row],[//]])))</f>
        <v>0.125</v>
      </c>
      <c r="P515" s="3">
        <f ca="1">IF(B_MSK[[#This Row],[//]]="","",IF(INDEX(INDIRECT(DIR&amp;$2:$2),B_MSK[[#This Row],[//]])=0,"",INDEX(INDIRECT(DIR&amp;$2:$2),B_MSK[[#This Row],[//]])))</f>
        <v>0.05</v>
      </c>
      <c r="Q515" s="12">
        <f ca="1">IF(B_MSK[[#This Row],[//]]="","",INDEX(INDIRECT(DIR&amp;$2:$2),B_MSK[[#This Row],[//]]))</f>
        <v>1041390</v>
      </c>
      <c r="R5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5" s="37">
        <f ca="1">IF(B_MSK[[#This Row],[//]]="","",INDEX(INDIRECT(DIR&amp;$2:$2),B_MSK[[#This Row],[//]]))</f>
        <v>0</v>
      </c>
      <c r="U515" s="38">
        <f ca="1">IF(SUMIF(B_MSK[NAMA BARANG],B_MSK[[#This Row],[NAMA BARANG]],B_MSK[JMLH BRG])=0,"",SUMIF(B_MSK[NAMA BARANG],B_MSK[[#This Row],[NAMA BARANG]],B_MSK[C]))</f>
        <v>11</v>
      </c>
      <c r="V515" s="7" t="str">
        <f ca="1">IF(B_MSK[[#This Row],[//]]="","",INDEX(INDIRECT(DIR&amp;$2:$2),B_MSK[[#This Row],[//]]))</f>
        <v>SCISSOR SC-828 JK</v>
      </c>
      <c r="W515" s="7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X515" s="5" t="str">
        <f ca="1">IF(B_MSK[[#This Row],[N.B.nota]]="","",IF(MATCH(B_MSK[[#This Row],[concat]],[2]!db[NB NOTA_C],0)&gt;0,"ada",0))</f>
        <v>ada</v>
      </c>
      <c r="Y515" s="5" t="str">
        <f ca="1">IF(B_MSK[[#This Row],[N.B.nota]]="","",ADDRESS(ROW(B_MSK[QB]),COLUMN(B_MSK[QB]))&amp;":"&amp;ADDRESS(ROW(),COLUMN(B_MSK[QB])))</f>
        <v>$D$4:$D$515</v>
      </c>
      <c r="Z515" s="5">
        <f ca="1">IF(B_MSK[[#This Row],[concat]]="","",MATCH(B_MSK[[#This Row],[concat]],[2]!db[NB NOTA_C],0)+1)</f>
        <v>1920</v>
      </c>
      <c r="AA515" s="5" t="str">
        <f ca="1">IF(B_MSK[[#This Row],[//]]="","",HYPERLINK("[D:\kerja\BANK EXP\BARU\DB.XLSX]DB!e"&amp;B_MSK[[#This Row],[DB_ROW]],"&gt;"))</f>
        <v>&gt;</v>
      </c>
      <c r="AB515" s="30" t="str">
        <f ca="1">MID(B_MSK[[#This Row],[/ STN_1]],FIND(" ",B_MSK[[#This Row],[/ STN_1]])+1,LEN(B_MSK[[#This Row],[/ STN_1]]))</f>
        <v>LSN</v>
      </c>
      <c r="AC515" s="11">
        <f ca="1">IF(B_MSK[[#This Row],[//]]="","",IF(B_MSK[[#This Row],[ JUMLAH ]]="","",IF(B_MSK[[#This Row],[C]]="",B_MSK[[#This Row],[HARGA CTN]]/B_MSK[[#This Row],[JMLH BRG]],B_MSK[[#This Row],[HARGA CTN]]/B_MSK[[#This Row],[A_1]])))</f>
        <v>52200</v>
      </c>
      <c r="AD5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1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4350</v>
      </c>
      <c r="AF51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5" s="15" t="str">
        <f ca="1">IF(B_MSK[[#This Row],[HARGA_2]]="","",IF(MID(B_MSK[[#This Row],[/ STN_2]],FIND(" ",B_MSK[[#This Row],[/ STN_2]])+1,LEN(B_MSK[[#This Row],[/ STN_2]]))="LSN",B_MSK[[#This Row],[HARGA_2]]/12,""))</f>
        <v/>
      </c>
      <c r="AH515" s="7" t="str">
        <f ca="1">IF(B_MSK[[#This Row],[HARGA_3]]="","","/ "&amp;"PCS")</f>
        <v/>
      </c>
      <c r="AI515" s="15">
        <f ca="1">IF(B_MSK[[#This Row],[HARGA_3]]="",IF(B_MSK[[#This Row],[HARGA_2]]="",IF(B_MSK[[#This Row],[HARGA_1]]="","",B_MSK[[#This Row],[HARGA_1]]),B_MSK[[#This Row],[HARGA_2]]),B_MSK[[#This Row],[HARGA_3]])</f>
        <v>4350</v>
      </c>
      <c r="AJ51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5" s="5" t="str">
        <f ca="1">IF(B_MSK[[#This Row],[//]]="","",SUBSTITUTE(SUBSTITUTE(SUBSTITUTE(B_MSK[[#This Row],[QTY/ CTN]]," ","_",2),"(",""),")","")&amp;"_")</f>
        <v>12 LSN_</v>
      </c>
      <c r="AL515" s="5">
        <f ca="1">IF(B_MSK[[#This Row],[A_B]]="","",SEARCH("_",B_MSK[[#This Row],[A_B]]))</f>
        <v>7</v>
      </c>
      <c r="AM515" s="5">
        <f ca="1">IF(B_MSK[[#This Row],[A_B]]="","",LEN(B_MSK[[#This Row],[A_B]]))</f>
        <v>7</v>
      </c>
      <c r="AN515" s="5" t="str">
        <f ca="1">IF(B_MSK[[#This Row],[A_B]]="","",LEFT(B_MSK[[#This Row],[QTY/ CTN]],B_MSK[[#This Row],[A_B_1]]))</f>
        <v>12 LSN</v>
      </c>
      <c r="AO515" s="5" t="str">
        <f ca="1">IF(B_MSK[[#This Row],[A_B]]="","",LEFT(B_MSK[[#This Row],[A_]],SEARCH(" ",B_MSK[[#This Row],[A_]])-1))</f>
        <v>12</v>
      </c>
      <c r="AP515" s="5" t="str">
        <f ca="1">IF(B_MSK[[#This Row],[A_B]]="","",RIGHT(B_MSK[[#This Row],[A_]],LEN(B_MSK[[#This Row],[A_]])-SEARCH(" ",B_MSK[[#This Row],[A_]])))</f>
        <v>LSN</v>
      </c>
      <c r="AQ5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15" s="5" t="str">
        <f ca="1">IF(B_MSK[[#This Row],[B_]]="","",LEFT(B_MSK[[#This Row],[B_]],SEARCH(" ",B_MSK[[#This Row],[B_]])))</f>
        <v xml:space="preserve">12 </v>
      </c>
      <c r="AS515" s="5" t="str">
        <f ca="1">IF(B_MSK[[#This Row],[B_]]="","",RIGHT(B_MSK[[#This Row],[B_]],LEN(B_MSK[[#This Row],[B_]])-SEARCH(" ",B_MSK[[#This Row],[B_]])))</f>
        <v>PCS</v>
      </c>
      <c r="AT515" s="5" t="str">
        <f ca="1">IF(B_MSK[[#This Row],[B_2]]="LSN",12,"")</f>
        <v/>
      </c>
      <c r="AU515" s="5" t="str">
        <f ca="1">IF(B_MSK[[#This Row],[C_1]]="","","PCS")</f>
        <v/>
      </c>
      <c r="AV515" s="5">
        <f ca="1">IF(B_MSK[[#This Row],[A_1]]="","",B_MSK[[#This Row],[A_1]]*IF(B_MSK[[#This Row],[B_1]]="",1,B_MSK[[#This Row],[B_1]])*IF(B_MSK[[#This Row],[C_1]]="",1,B_MSK[[#This Row],[C_1]]))</f>
        <v>144</v>
      </c>
      <c r="AW515" s="5" t="str">
        <f ca="1">IF(B_MSK[[#This Row],[C_2]]="",IF(B_MSK[[#This Row],[B_2]]="",IF(B_MSK[[#This Row],[A_2]]="","",B_MSK[[#This Row],[A_2]]),B_MSK[[#This Row],[B_2]]),B_MSK[[#This Row],[C_2]])</f>
        <v>PCS</v>
      </c>
      <c r="AX515" s="2">
        <f ca="1">IF(ISNUMBER(B_MSK[[#This Row],[TANGGAL DATANG]]),B_MSK[[#This Row],[TANGGAL DATANG]],AX514)</f>
        <v>44944</v>
      </c>
      <c r="AY515" s="5" t="e">
        <f ca="1">IF(B_MSK[[#This Row],[DB_ROW]]="","",INDEX([3]!db[JENIS],B_MSK[[#This Row],[DB_ROW]]-1))</f>
        <v>#REF!</v>
      </c>
      <c r="AZ515" s="5">
        <f ca="1">IF(B_MSK[[#This Row],[A_1]]="","",B_MSK[[#This Row],[A_1]])*1</f>
        <v>12</v>
      </c>
      <c r="BA515" s="5" t="str">
        <f ca="1">IF(B_MSK[[#This Row],[//]]="","",INDEX(INDIRECT(DIR&amp;$2:$2),B_MSK[[#This Row],[//]]))</f>
        <v>ARTO MORO</v>
      </c>
      <c r="BB515" s="5" t="str">
        <f ca="1">CONCATENATE(B_MSK[[#This Row],[concat]],B_MSK[[#This Row],[HARGA_X]],B_MSK[[#This Row],[SAT]])</f>
        <v>scissorsc828jk4350PCS</v>
      </c>
    </row>
    <row r="516" spans="1:54" x14ac:dyDescent="0.25">
      <c r="A516" s="6" t="s">
        <v>128</v>
      </c>
      <c r="B516" s="5" t="str">
        <f ca="1">IF(B_MSK[[#This Row],[N_ID]]="","",INDEX(INDIRECT(DIR&amp;$2:$2),MATCH(B_MSK[[#This Row],[N_ID]],INDIRECT(DIR&amp;"!NOTA[ID_P]"),0)))</f>
        <v/>
      </c>
      <c r="C516" s="5" t="str">
        <f ca="1">IF(B_MSK[[#This Row],[//]]="","",HYPERLINK("["&amp;SUBSTITUTE(DIR,"'","")&amp;"]NOTA!D"&amp;B_MSK[[#This Row],[//]]+2,"&gt;"))</f>
        <v>&gt;</v>
      </c>
      <c r="D516" s="5" t="str">
        <f ca="1">IF(B_MSK[[#This Row],[N_ID]]="","",COUNTIF(INDIRECT(DIR&amp;"!NOTA[ID_H]"),B_MSK[[#This Row],[ID NOTA]]))</f>
        <v/>
      </c>
      <c r="E5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513</v>
      </c>
      <c r="F5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6" s="7" t="str">
        <f ca="1">IF(B_MSK[[#This Row],[stt]]="ada",INDEX([2]!db[NB BM],B_MSK[DB_ROW]-1),"")</f>
        <v>Gunting JK SC-838</v>
      </c>
      <c r="H516" s="7" t="str">
        <f ca="1">IF(B_MSK[[#This Row],[//]]="","",INDEX(INDIRECT(DIR&amp;$2:$2),B_MSK[[#This Row],[//]]))</f>
        <v>ATALI MAKMUR</v>
      </c>
      <c r="I516" s="27" t="str">
        <f ca="1">IF(B_MSK[[#This Row],[//]]="","",INDEX(INDIRECT(DB_PATH&amp;$2:$2),B_MSK[[#This Row],[DB_ROW]]-1))</f>
        <v>12 LSN</v>
      </c>
      <c r="J516" s="5">
        <f ca="1">IF(B_MSK[[#This Row],[//]]="","",IF(INDEX(INDIRECT(DIR&amp;$2:$2),B_MSK[[#This Row],[//]])="","",INDEX(INDIRECT(DIR&amp;$2:$2),B_MSK[[#This Row],[//]])))</f>
        <v>2</v>
      </c>
      <c r="K516" s="5">
        <f ca="1">IF(B_MSK[[#This Row],[//]]="","",IF(INDEX(INDIRECT(DIR&amp;$2:$2),B_MSK[[#This Row],[//]])="","",INDEX(INDIRECT(DIR&amp;$2:$2),B_MSK[[#This Row],[//]])))</f>
        <v>288</v>
      </c>
      <c r="L516" s="5" t="str">
        <f ca="1">IF(B_MSK[[#This Row],[//]]="","",IF(INDEX(INDIRECT(DIR&amp;$2:$2),B_MSK[[#This Row],[//]])="","",INDEX(INDIRECT(DIR&amp;$2:$2),B_MSK[[#This Row],[//]])))</f>
        <v>PCS</v>
      </c>
      <c r="M516" s="13">
        <f ca="1">IF(B_MSK[[#This Row],[//]]="","",INDEX(INDIRECT(DIR&amp;$2:$2),B_MSK[[#This Row],[//]]))</f>
        <v>6500</v>
      </c>
      <c r="N516" s="13">
        <f ca="1">IF(OR(B_MSK[[#This Row],[//]]="",),"",INDEX(INDIRECT(DIR&amp;$2:$2),B_MSK[[#This Row],[//]]))</f>
        <v>936000</v>
      </c>
      <c r="O516" s="3">
        <f ca="1">IF(B_MSK[[#This Row],[//]]="","",IF(INDEX(INDIRECT(DIR&amp;$2:$2),B_MSK[[#This Row],[//]])=0,"",INDEX(INDIRECT(DIR&amp;$2:$2),B_MSK[[#This Row],[//]])))</f>
        <v>0.125</v>
      </c>
      <c r="P516" s="3">
        <f ca="1">IF(B_MSK[[#This Row],[//]]="","",IF(INDEX(INDIRECT(DIR&amp;$2:$2),B_MSK[[#This Row],[//]])=0,"",INDEX(INDIRECT(DIR&amp;$2:$2),B_MSK[[#This Row],[//]])))</f>
        <v>0.05</v>
      </c>
      <c r="Q516" s="12">
        <f ca="1">IF(B_MSK[[#This Row],[//]]="","",INDEX(INDIRECT(DIR&amp;$2:$2),B_MSK[[#This Row],[//]]))</f>
        <v>1556100</v>
      </c>
      <c r="R5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6" s="37">
        <f ca="1">IF(B_MSK[[#This Row],[//]]="","",INDEX(INDIRECT(DIR&amp;$2:$2),B_MSK[[#This Row],[//]]))</f>
        <v>0</v>
      </c>
      <c r="U516" s="38">
        <f ca="1">IF(SUMIF(B_MSK[NAMA BARANG],B_MSK[[#This Row],[NAMA BARANG]],B_MSK[JMLH BRG])=0,"",SUMIF(B_MSK[NAMA BARANG],B_MSK[[#This Row],[NAMA BARANG]],B_MSK[C]))</f>
        <v>6</v>
      </c>
      <c r="V516" s="7" t="str">
        <f ca="1">IF(B_MSK[[#This Row],[//]]="","",INDEX(INDIRECT(DIR&amp;$2:$2),B_MSK[[#This Row],[//]]))</f>
        <v>SCISSOR SC-838 JK</v>
      </c>
      <c r="W516" s="7" t="str">
        <f ca="1">LOWER(SUBSTITUTE(SUBSTITUTE(SUBSTITUTE(SUBSTITUTE(SUBSTITUTE(SUBSTITUTE(SUBSTITUTE(SUBSTITUTE(SUBSTITUTE(B_MSK[[#This Row],[N.B.nota]]," ",""),"-",""),"(",""),")",""),".",""),",",""),"/",""),"""",""),"+",""))</f>
        <v>scissorsc838jk</v>
      </c>
      <c r="X516" s="5" t="str">
        <f ca="1">IF(B_MSK[[#This Row],[N.B.nota]]="","",IF(MATCH(B_MSK[[#This Row],[concat]],[2]!db[NB NOTA_C],0)&gt;0,"ada",0))</f>
        <v>ada</v>
      </c>
      <c r="Y516" s="5" t="str">
        <f ca="1">IF(B_MSK[[#This Row],[N.B.nota]]="","",ADDRESS(ROW(B_MSK[QB]),COLUMN(B_MSK[QB]))&amp;":"&amp;ADDRESS(ROW(),COLUMN(B_MSK[QB])))</f>
        <v>$D$4:$D$516</v>
      </c>
      <c r="Z516" s="5">
        <f ca="1">IF(B_MSK[[#This Row],[concat]]="","",MATCH(B_MSK[[#This Row],[concat]],[2]!db[NB NOTA_C],0)+1)</f>
        <v>1922</v>
      </c>
      <c r="AA516" s="5" t="str">
        <f ca="1">IF(B_MSK[[#This Row],[//]]="","",HYPERLINK("[D:\kerja\BANK EXP\BARU\DB.XLSX]DB!e"&amp;B_MSK[[#This Row],[DB_ROW]],"&gt;"))</f>
        <v>&gt;</v>
      </c>
      <c r="AB516" s="30" t="str">
        <f ca="1">MID(B_MSK[[#This Row],[/ STN_1]],FIND(" ",B_MSK[[#This Row],[/ STN_1]])+1,LEN(B_MSK[[#This Row],[/ STN_1]]))</f>
        <v>LSN</v>
      </c>
      <c r="AC516" s="11">
        <f ca="1">IF(B_MSK[[#This Row],[//]]="","",IF(B_MSK[[#This Row],[ JUMLAH ]]="","",IF(B_MSK[[#This Row],[C]]="",B_MSK[[#This Row],[HARGA CTN]]/B_MSK[[#This Row],[JMLH BRG]],B_MSK[[#This Row],[HARGA CTN]]/B_MSK[[#This Row],[A_1]])))</f>
        <v>78000</v>
      </c>
      <c r="AD5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1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6500</v>
      </c>
      <c r="AF51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6" s="15" t="str">
        <f ca="1">IF(B_MSK[[#This Row],[HARGA_2]]="","",IF(MID(B_MSK[[#This Row],[/ STN_2]],FIND(" ",B_MSK[[#This Row],[/ STN_2]])+1,LEN(B_MSK[[#This Row],[/ STN_2]]))="LSN",B_MSK[[#This Row],[HARGA_2]]/12,""))</f>
        <v/>
      </c>
      <c r="AH516" s="7" t="str">
        <f ca="1">IF(B_MSK[[#This Row],[HARGA_3]]="","","/ "&amp;"PCS")</f>
        <v/>
      </c>
      <c r="AI516" s="15">
        <f ca="1">IF(B_MSK[[#This Row],[HARGA_3]]="",IF(B_MSK[[#This Row],[HARGA_2]]="",IF(B_MSK[[#This Row],[HARGA_1]]="","",B_MSK[[#This Row],[HARGA_1]]),B_MSK[[#This Row],[HARGA_2]]),B_MSK[[#This Row],[HARGA_3]])</f>
        <v>6500</v>
      </c>
      <c r="AJ51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6" s="5" t="str">
        <f ca="1">IF(B_MSK[[#This Row],[//]]="","",SUBSTITUTE(SUBSTITUTE(SUBSTITUTE(B_MSK[[#This Row],[QTY/ CTN]]," ","_",2),"(",""),")","")&amp;"_")</f>
        <v>12 LSN_</v>
      </c>
      <c r="AL516" s="5">
        <f ca="1">IF(B_MSK[[#This Row],[A_B]]="","",SEARCH("_",B_MSK[[#This Row],[A_B]]))</f>
        <v>7</v>
      </c>
      <c r="AM516" s="5">
        <f ca="1">IF(B_MSK[[#This Row],[A_B]]="","",LEN(B_MSK[[#This Row],[A_B]]))</f>
        <v>7</v>
      </c>
      <c r="AN516" s="5" t="str">
        <f ca="1">IF(B_MSK[[#This Row],[A_B]]="","",LEFT(B_MSK[[#This Row],[QTY/ CTN]],B_MSK[[#This Row],[A_B_1]]))</f>
        <v>12 LSN</v>
      </c>
      <c r="AO516" s="5" t="str">
        <f ca="1">IF(B_MSK[[#This Row],[A_B]]="","",LEFT(B_MSK[[#This Row],[A_]],SEARCH(" ",B_MSK[[#This Row],[A_]])-1))</f>
        <v>12</v>
      </c>
      <c r="AP516" s="5" t="str">
        <f ca="1">IF(B_MSK[[#This Row],[A_B]]="","",RIGHT(B_MSK[[#This Row],[A_]],LEN(B_MSK[[#This Row],[A_]])-SEARCH(" ",B_MSK[[#This Row],[A_]])))</f>
        <v>LSN</v>
      </c>
      <c r="AQ5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16" s="5" t="str">
        <f ca="1">IF(B_MSK[[#This Row],[B_]]="","",LEFT(B_MSK[[#This Row],[B_]],SEARCH(" ",B_MSK[[#This Row],[B_]])))</f>
        <v xml:space="preserve">12 </v>
      </c>
      <c r="AS516" s="5" t="str">
        <f ca="1">IF(B_MSK[[#This Row],[B_]]="","",RIGHT(B_MSK[[#This Row],[B_]],LEN(B_MSK[[#This Row],[B_]])-SEARCH(" ",B_MSK[[#This Row],[B_]])))</f>
        <v>PCS</v>
      </c>
      <c r="AT516" s="5" t="str">
        <f ca="1">IF(B_MSK[[#This Row],[B_2]]="LSN",12,"")</f>
        <v/>
      </c>
      <c r="AU516" s="5" t="str">
        <f ca="1">IF(B_MSK[[#This Row],[C_1]]="","","PCS")</f>
        <v/>
      </c>
      <c r="AV516" s="5">
        <f ca="1">IF(B_MSK[[#This Row],[A_1]]="","",B_MSK[[#This Row],[A_1]]*IF(B_MSK[[#This Row],[B_1]]="",1,B_MSK[[#This Row],[B_1]])*IF(B_MSK[[#This Row],[C_1]]="",1,B_MSK[[#This Row],[C_1]]))</f>
        <v>144</v>
      </c>
      <c r="AW516" s="5" t="str">
        <f ca="1">IF(B_MSK[[#This Row],[C_2]]="",IF(B_MSK[[#This Row],[B_2]]="",IF(B_MSK[[#This Row],[A_2]]="","",B_MSK[[#This Row],[A_2]]),B_MSK[[#This Row],[B_2]]),B_MSK[[#This Row],[C_2]])</f>
        <v>PCS</v>
      </c>
      <c r="AX516" s="2">
        <f ca="1">IF(ISNUMBER(B_MSK[[#This Row],[TANGGAL DATANG]]),B_MSK[[#This Row],[TANGGAL DATANG]],AX515)</f>
        <v>44944</v>
      </c>
      <c r="AY516" s="5" t="e">
        <f ca="1">IF(B_MSK[[#This Row],[DB_ROW]]="","",INDEX([3]!db[JENIS],B_MSK[[#This Row],[DB_ROW]]-1))</f>
        <v>#REF!</v>
      </c>
      <c r="AZ516" s="5">
        <f ca="1">IF(B_MSK[[#This Row],[A_1]]="","",B_MSK[[#This Row],[A_1]])*1</f>
        <v>12</v>
      </c>
      <c r="BA516" s="5" t="str">
        <f ca="1">IF(B_MSK[[#This Row],[//]]="","",INDEX(INDIRECT(DIR&amp;$2:$2),B_MSK[[#This Row],[//]]))</f>
        <v>ARTO MORO</v>
      </c>
      <c r="BB516" s="5" t="str">
        <f ca="1">CONCATENATE(B_MSK[[#This Row],[concat]],B_MSK[[#This Row],[HARGA_X]],B_MSK[[#This Row],[SAT]])</f>
        <v>scissorsc838jk6500PCS</v>
      </c>
    </row>
    <row r="517" spans="1:54" x14ac:dyDescent="0.25">
      <c r="A517" s="6" t="s">
        <v>128</v>
      </c>
      <c r="B517" s="5" t="str">
        <f ca="1">IF(B_MSK[[#This Row],[N_ID]]="","",INDEX(INDIRECT(DIR&amp;$2:$2),MATCH(B_MSK[[#This Row],[N_ID]],INDIRECT(DIR&amp;"!NOTA[ID_P]"),0)))</f>
        <v/>
      </c>
      <c r="C517" s="5" t="str">
        <f ca="1">IF(B_MSK[[#This Row],[//]]="","",HYPERLINK("["&amp;SUBSTITUTE(DIR,"'","")&amp;"]NOTA!D"&amp;B_MSK[[#This Row],[//]]+2,"&gt;"))</f>
        <v>&gt;</v>
      </c>
      <c r="D517" s="5" t="str">
        <f ca="1">IF(B_MSK[[#This Row],[N_ID]]="","",COUNTIF(INDIRECT(DIR&amp;"!NOTA[ID_H]"),B_MSK[[#This Row],[ID NOTA]]))</f>
        <v/>
      </c>
      <c r="E5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514</v>
      </c>
      <c r="F5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7" s="7" t="str">
        <f ca="1">IF(B_MSK[[#This Row],[stt]]="ada",INDEX([2]!db[NB BM],B_MSK[DB_ROW]-1),"")</f>
        <v>Gunting JK SC-848</v>
      </c>
      <c r="H517" s="7" t="str">
        <f ca="1">IF(B_MSK[[#This Row],[//]]="","",INDEX(INDIRECT(DIR&amp;$2:$2),B_MSK[[#This Row],[//]]))</f>
        <v>ATALI MAKMUR</v>
      </c>
      <c r="I517" s="27" t="str">
        <f ca="1">IF(B_MSK[[#This Row],[//]]="","",INDEX(INDIRECT(DB_PATH&amp;$2:$2),B_MSK[[#This Row],[DB_ROW]]-1))</f>
        <v>12 LSN</v>
      </c>
      <c r="J517" s="5">
        <f ca="1">IF(B_MSK[[#This Row],[//]]="","",IF(INDEX(INDIRECT(DIR&amp;$2:$2),B_MSK[[#This Row],[//]])="","",INDEX(INDIRECT(DIR&amp;$2:$2),B_MSK[[#This Row],[//]])))</f>
        <v>2</v>
      </c>
      <c r="K517" s="5">
        <f ca="1">IF(B_MSK[[#This Row],[//]]="","",IF(INDEX(INDIRECT(DIR&amp;$2:$2),B_MSK[[#This Row],[//]])="","",INDEX(INDIRECT(DIR&amp;$2:$2),B_MSK[[#This Row],[//]])))</f>
        <v>288</v>
      </c>
      <c r="L517" s="5" t="str">
        <f ca="1">IF(B_MSK[[#This Row],[//]]="","",IF(INDEX(INDIRECT(DIR&amp;$2:$2),B_MSK[[#This Row],[//]])="","",INDEX(INDIRECT(DIR&amp;$2:$2),B_MSK[[#This Row],[//]])))</f>
        <v>PCS</v>
      </c>
      <c r="M517" s="13">
        <f ca="1">IF(B_MSK[[#This Row],[//]]="","",INDEX(INDIRECT(DIR&amp;$2:$2),B_MSK[[#This Row],[//]]))</f>
        <v>9750</v>
      </c>
      <c r="N517" s="13">
        <f ca="1">IF(OR(B_MSK[[#This Row],[//]]="",),"",INDEX(INDIRECT(DIR&amp;$2:$2),B_MSK[[#This Row],[//]]))</f>
        <v>1404000</v>
      </c>
      <c r="O517" s="3">
        <f ca="1">IF(B_MSK[[#This Row],[//]]="","",IF(INDEX(INDIRECT(DIR&amp;$2:$2),B_MSK[[#This Row],[//]])=0,"",INDEX(INDIRECT(DIR&amp;$2:$2),B_MSK[[#This Row],[//]])))</f>
        <v>0.125</v>
      </c>
      <c r="P517" s="3">
        <f ca="1">IF(B_MSK[[#This Row],[//]]="","",IF(INDEX(INDIRECT(DIR&amp;$2:$2),B_MSK[[#This Row],[//]])=0,"",INDEX(INDIRECT(DIR&amp;$2:$2),B_MSK[[#This Row],[//]])))</f>
        <v>0.05</v>
      </c>
      <c r="Q517" s="12">
        <f ca="1">IF(B_MSK[[#This Row],[//]]="","",INDEX(INDIRECT(DIR&amp;$2:$2),B_MSK[[#This Row],[//]]))</f>
        <v>2334150</v>
      </c>
      <c r="R5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7" s="37">
        <f ca="1">IF(B_MSK[[#This Row],[//]]="","",INDEX(INDIRECT(DIR&amp;$2:$2),B_MSK[[#This Row],[//]]))</f>
        <v>0</v>
      </c>
      <c r="U517" s="38">
        <f ca="1">IF(SUMIF(B_MSK[NAMA BARANG],B_MSK[[#This Row],[NAMA BARANG]],B_MSK[JMLH BRG])=0,"",SUMIF(B_MSK[NAMA BARANG],B_MSK[[#This Row],[NAMA BARANG]],B_MSK[C]))</f>
        <v>6</v>
      </c>
      <c r="V517" s="7" t="str">
        <f ca="1">IF(B_MSK[[#This Row],[//]]="","",INDEX(INDIRECT(DIR&amp;$2:$2),B_MSK[[#This Row],[//]]))</f>
        <v>SCISSOR SC-848 JK</v>
      </c>
      <c r="W517" s="7" t="str">
        <f ca="1">LOWER(SUBSTITUTE(SUBSTITUTE(SUBSTITUTE(SUBSTITUTE(SUBSTITUTE(SUBSTITUTE(SUBSTITUTE(SUBSTITUTE(SUBSTITUTE(B_MSK[[#This Row],[N.B.nota]]," ",""),"-",""),"(",""),")",""),".",""),",",""),"/",""),"""",""),"+",""))</f>
        <v>scissorsc848jk</v>
      </c>
      <c r="X517" s="5" t="str">
        <f ca="1">IF(B_MSK[[#This Row],[N.B.nota]]="","",IF(MATCH(B_MSK[[#This Row],[concat]],[2]!db[NB NOTA_C],0)&gt;0,"ada",0))</f>
        <v>ada</v>
      </c>
      <c r="Y517" s="5" t="str">
        <f ca="1">IF(B_MSK[[#This Row],[N.B.nota]]="","",ADDRESS(ROW(B_MSK[QB]),COLUMN(B_MSK[QB]))&amp;":"&amp;ADDRESS(ROW(),COLUMN(B_MSK[QB])))</f>
        <v>$D$4:$D$517</v>
      </c>
      <c r="Z517" s="5">
        <f ca="1">IF(B_MSK[[#This Row],[concat]]="","",MATCH(B_MSK[[#This Row],[concat]],[2]!db[NB NOTA_C],0)+1)</f>
        <v>1924</v>
      </c>
      <c r="AA517" s="5" t="str">
        <f ca="1">IF(B_MSK[[#This Row],[//]]="","",HYPERLINK("[D:\kerja\BANK EXP\BARU\DB.XLSX]DB!e"&amp;B_MSK[[#This Row],[DB_ROW]],"&gt;"))</f>
        <v>&gt;</v>
      </c>
      <c r="AB517" s="30" t="str">
        <f ca="1">MID(B_MSK[[#This Row],[/ STN_1]],FIND(" ",B_MSK[[#This Row],[/ STN_1]])+1,LEN(B_MSK[[#This Row],[/ STN_1]]))</f>
        <v>LSN</v>
      </c>
      <c r="AC517" s="11">
        <f ca="1">IF(B_MSK[[#This Row],[//]]="","",IF(B_MSK[[#This Row],[ JUMLAH ]]="","",IF(B_MSK[[#This Row],[C]]="",B_MSK[[#This Row],[HARGA CTN]]/B_MSK[[#This Row],[JMLH BRG]],B_MSK[[#This Row],[HARGA CTN]]/B_MSK[[#This Row],[A_1]])))</f>
        <v>117000</v>
      </c>
      <c r="AD5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1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9750</v>
      </c>
      <c r="AF51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7" s="15" t="str">
        <f ca="1">IF(B_MSK[[#This Row],[HARGA_2]]="","",IF(MID(B_MSK[[#This Row],[/ STN_2]],FIND(" ",B_MSK[[#This Row],[/ STN_2]])+1,LEN(B_MSK[[#This Row],[/ STN_2]]))="LSN",B_MSK[[#This Row],[HARGA_2]]/12,""))</f>
        <v/>
      </c>
      <c r="AH517" s="7" t="str">
        <f ca="1">IF(B_MSK[[#This Row],[HARGA_3]]="","","/ "&amp;"PCS")</f>
        <v/>
      </c>
      <c r="AI517" s="15">
        <f ca="1">IF(B_MSK[[#This Row],[HARGA_3]]="",IF(B_MSK[[#This Row],[HARGA_2]]="",IF(B_MSK[[#This Row],[HARGA_1]]="","",B_MSK[[#This Row],[HARGA_1]]),B_MSK[[#This Row],[HARGA_2]]),B_MSK[[#This Row],[HARGA_3]])</f>
        <v>9750</v>
      </c>
      <c r="AJ51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7" s="5" t="str">
        <f ca="1">IF(B_MSK[[#This Row],[//]]="","",SUBSTITUTE(SUBSTITUTE(SUBSTITUTE(B_MSK[[#This Row],[QTY/ CTN]]," ","_",2),"(",""),")","")&amp;"_")</f>
        <v>12 LSN_</v>
      </c>
      <c r="AL517" s="5">
        <f ca="1">IF(B_MSK[[#This Row],[A_B]]="","",SEARCH("_",B_MSK[[#This Row],[A_B]]))</f>
        <v>7</v>
      </c>
      <c r="AM517" s="5">
        <f ca="1">IF(B_MSK[[#This Row],[A_B]]="","",LEN(B_MSK[[#This Row],[A_B]]))</f>
        <v>7</v>
      </c>
      <c r="AN517" s="5" t="str">
        <f ca="1">IF(B_MSK[[#This Row],[A_B]]="","",LEFT(B_MSK[[#This Row],[QTY/ CTN]],B_MSK[[#This Row],[A_B_1]]))</f>
        <v>12 LSN</v>
      </c>
      <c r="AO517" s="5" t="str">
        <f ca="1">IF(B_MSK[[#This Row],[A_B]]="","",LEFT(B_MSK[[#This Row],[A_]],SEARCH(" ",B_MSK[[#This Row],[A_]])-1))</f>
        <v>12</v>
      </c>
      <c r="AP517" s="5" t="str">
        <f ca="1">IF(B_MSK[[#This Row],[A_B]]="","",RIGHT(B_MSK[[#This Row],[A_]],LEN(B_MSK[[#This Row],[A_]])-SEARCH(" ",B_MSK[[#This Row],[A_]])))</f>
        <v>LSN</v>
      </c>
      <c r="AQ5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17" s="5" t="str">
        <f ca="1">IF(B_MSK[[#This Row],[B_]]="","",LEFT(B_MSK[[#This Row],[B_]],SEARCH(" ",B_MSK[[#This Row],[B_]])))</f>
        <v xml:space="preserve">12 </v>
      </c>
      <c r="AS517" s="5" t="str">
        <f ca="1">IF(B_MSK[[#This Row],[B_]]="","",RIGHT(B_MSK[[#This Row],[B_]],LEN(B_MSK[[#This Row],[B_]])-SEARCH(" ",B_MSK[[#This Row],[B_]])))</f>
        <v>PCS</v>
      </c>
      <c r="AT517" s="5" t="str">
        <f ca="1">IF(B_MSK[[#This Row],[B_2]]="LSN",12,"")</f>
        <v/>
      </c>
      <c r="AU517" s="5" t="str">
        <f ca="1">IF(B_MSK[[#This Row],[C_1]]="","","PCS")</f>
        <v/>
      </c>
      <c r="AV517" s="5">
        <f ca="1">IF(B_MSK[[#This Row],[A_1]]="","",B_MSK[[#This Row],[A_1]]*IF(B_MSK[[#This Row],[B_1]]="",1,B_MSK[[#This Row],[B_1]])*IF(B_MSK[[#This Row],[C_1]]="",1,B_MSK[[#This Row],[C_1]]))</f>
        <v>144</v>
      </c>
      <c r="AW517" s="5" t="str">
        <f ca="1">IF(B_MSK[[#This Row],[C_2]]="",IF(B_MSK[[#This Row],[B_2]]="",IF(B_MSK[[#This Row],[A_2]]="","",B_MSK[[#This Row],[A_2]]),B_MSK[[#This Row],[B_2]]),B_MSK[[#This Row],[C_2]])</f>
        <v>PCS</v>
      </c>
      <c r="AX517" s="2">
        <f ca="1">IF(ISNUMBER(B_MSK[[#This Row],[TANGGAL DATANG]]),B_MSK[[#This Row],[TANGGAL DATANG]],AX516)</f>
        <v>44944</v>
      </c>
      <c r="AY517" s="5" t="e">
        <f ca="1">IF(B_MSK[[#This Row],[DB_ROW]]="","",INDEX([3]!db[JENIS],B_MSK[[#This Row],[DB_ROW]]-1))</f>
        <v>#REF!</v>
      </c>
      <c r="AZ517" s="5">
        <f ca="1">IF(B_MSK[[#This Row],[A_1]]="","",B_MSK[[#This Row],[A_1]])*1</f>
        <v>12</v>
      </c>
      <c r="BA517" s="5" t="str">
        <f ca="1">IF(B_MSK[[#This Row],[//]]="","",INDEX(INDIRECT(DIR&amp;$2:$2),B_MSK[[#This Row],[//]]))</f>
        <v>ARTO MORO</v>
      </c>
      <c r="BB517" s="5" t="str">
        <f ca="1">CONCATENATE(B_MSK[[#This Row],[concat]],B_MSK[[#This Row],[HARGA_X]],B_MSK[[#This Row],[SAT]])</f>
        <v>scissorsc848jk9750PCS</v>
      </c>
    </row>
    <row r="518" spans="1:54" x14ac:dyDescent="0.25">
      <c r="A518" s="6" t="s">
        <v>128</v>
      </c>
      <c r="B518" s="5" t="str">
        <f ca="1">IF(B_MSK[[#This Row],[N_ID]]="","",INDEX(INDIRECT(DIR&amp;$2:$2),MATCH(B_MSK[[#This Row],[N_ID]],INDIRECT(DIR&amp;"!NOTA[ID_P]"),0)))</f>
        <v/>
      </c>
      <c r="C518" s="5" t="str">
        <f ca="1">IF(B_MSK[[#This Row],[//]]="","",HYPERLINK("["&amp;SUBSTITUTE(DIR,"'","")&amp;"]NOTA!D"&amp;B_MSK[[#This Row],[//]]+2,"&gt;"))</f>
        <v>&gt;</v>
      </c>
      <c r="D518" s="5" t="str">
        <f ca="1">IF(B_MSK[[#This Row],[N_ID]]="","",COUNTIF(INDIRECT(DIR&amp;"!NOTA[ID_H]"),B_MSK[[#This Row],[ID NOTA]]))</f>
        <v/>
      </c>
      <c r="E51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515</v>
      </c>
      <c r="F5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8" s="7" t="str">
        <f ca="1">IF(B_MSK[[#This Row],[stt]]="ada",INDEX([2]!db[NB BM],B_MSK[DB_ROW]-1),"")</f>
        <v>Stip JK 526-B40 P</v>
      </c>
      <c r="H518" s="7" t="str">
        <f ca="1">IF(B_MSK[[#This Row],[//]]="","",INDEX(INDIRECT(DIR&amp;$2:$2),B_MSK[[#This Row],[//]]))</f>
        <v>ATALI MAKMUR</v>
      </c>
      <c r="I518" s="27" t="str">
        <f ca="1">IF(B_MSK[[#This Row],[//]]="","",INDEX(INDIRECT(DB_PATH&amp;$2:$2),B_MSK[[#This Row],[DB_ROW]]-1))</f>
        <v>50 BOX (40 PCS)</v>
      </c>
      <c r="J518" s="5">
        <f ca="1">IF(B_MSK[[#This Row],[//]]="","",IF(INDEX(INDIRECT(DIR&amp;$2:$2),B_MSK[[#This Row],[//]])="","",INDEX(INDIRECT(DIR&amp;$2:$2),B_MSK[[#This Row],[//]])))</f>
        <v>2</v>
      </c>
      <c r="K518" s="5">
        <f ca="1">IF(B_MSK[[#This Row],[//]]="","",IF(INDEX(INDIRECT(DIR&amp;$2:$2),B_MSK[[#This Row],[//]])="","",INDEX(INDIRECT(DIR&amp;$2:$2),B_MSK[[#This Row],[//]])))</f>
        <v>100</v>
      </c>
      <c r="L518" s="5" t="str">
        <f ca="1">IF(B_MSK[[#This Row],[//]]="","",IF(INDEX(INDIRECT(DIR&amp;$2:$2),B_MSK[[#This Row],[//]])="","",INDEX(INDIRECT(DIR&amp;$2:$2),B_MSK[[#This Row],[//]])))</f>
        <v>BOX</v>
      </c>
      <c r="M518" s="13">
        <f ca="1">IF(B_MSK[[#This Row],[//]]="","",INDEX(INDIRECT(DIR&amp;$2:$2),B_MSK[[#This Row],[//]]))</f>
        <v>28300</v>
      </c>
      <c r="N518" s="13">
        <f ca="1">IF(OR(B_MSK[[#This Row],[//]]="",),"",INDEX(INDIRECT(DIR&amp;$2:$2),B_MSK[[#This Row],[//]]))</f>
        <v>1415000</v>
      </c>
      <c r="O518" s="3">
        <f ca="1">IF(B_MSK[[#This Row],[//]]="","",IF(INDEX(INDIRECT(DIR&amp;$2:$2),B_MSK[[#This Row],[//]])=0,"",INDEX(INDIRECT(DIR&amp;$2:$2),B_MSK[[#This Row],[//]])))</f>
        <v>0.125</v>
      </c>
      <c r="P518" s="3">
        <f ca="1">IF(B_MSK[[#This Row],[//]]="","",IF(INDEX(INDIRECT(DIR&amp;$2:$2),B_MSK[[#This Row],[//]])=0,"",INDEX(INDIRECT(DIR&amp;$2:$2),B_MSK[[#This Row],[//]])))</f>
        <v>0.05</v>
      </c>
      <c r="Q518" s="12">
        <f ca="1">IF(B_MSK[[#This Row],[//]]="","",INDEX(INDIRECT(DIR&amp;$2:$2),B_MSK[[#This Row],[//]]))</f>
        <v>2352437.5</v>
      </c>
      <c r="R5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8" s="37">
        <f ca="1">IF(B_MSK[[#This Row],[//]]="","",INDEX(INDIRECT(DIR&amp;$2:$2),B_MSK[[#This Row],[//]]))</f>
        <v>0</v>
      </c>
      <c r="U518" s="38">
        <f ca="1">IF(SUMIF(B_MSK[NAMA BARANG],B_MSK[[#This Row],[NAMA BARANG]],B_MSK[JMLH BRG])=0,"",SUMIF(B_MSK[NAMA BARANG],B_MSK[[#This Row],[NAMA BARANG]],B_MSK[C]))</f>
        <v>23</v>
      </c>
      <c r="V518" s="7" t="str">
        <f ca="1">IF(B_MSK[[#This Row],[//]]="","",INDEX(INDIRECT(DIR&amp;$2:$2),B_MSK[[#This Row],[//]]))</f>
        <v>ERASER 526-B40P JK</v>
      </c>
      <c r="W518" s="7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X518" s="5" t="str">
        <f ca="1">IF(B_MSK[[#This Row],[N.B.nota]]="","",IF(MATCH(B_MSK[[#This Row],[concat]],[2]!db[NB NOTA_C],0)&gt;0,"ada",0))</f>
        <v>ada</v>
      </c>
      <c r="Y518" s="5" t="str">
        <f ca="1">IF(B_MSK[[#This Row],[N.B.nota]]="","",ADDRESS(ROW(B_MSK[QB]),COLUMN(B_MSK[QB]))&amp;":"&amp;ADDRESS(ROW(),COLUMN(B_MSK[QB])))</f>
        <v>$D$4:$D$518</v>
      </c>
      <c r="Z518" s="5">
        <f ca="1">IF(B_MSK[[#This Row],[concat]]="","",MATCH(B_MSK[[#This Row],[concat]],[2]!db[NB NOTA_C],0)+1)</f>
        <v>680</v>
      </c>
      <c r="AA518" s="5" t="str">
        <f ca="1">IF(B_MSK[[#This Row],[//]]="","",HYPERLINK("[D:\kerja\BANK EXP\BARU\DB.XLSX]DB!e"&amp;B_MSK[[#This Row],[DB_ROW]],"&gt;"))</f>
        <v>&gt;</v>
      </c>
      <c r="AB518" s="30" t="str">
        <f ca="1">MID(B_MSK[[#This Row],[/ STN_1]],FIND(" ",B_MSK[[#This Row],[/ STN_1]])+1,LEN(B_MSK[[#This Row],[/ STN_1]]))</f>
        <v xml:space="preserve">BOX </v>
      </c>
      <c r="AC518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5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1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51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8" s="15" t="str">
        <f ca="1">IF(B_MSK[[#This Row],[HARGA_2]]="","",IF(MID(B_MSK[[#This Row],[/ STN_2]],FIND(" ",B_MSK[[#This Row],[/ STN_2]])+1,LEN(B_MSK[[#This Row],[/ STN_2]]))="LSN",B_MSK[[#This Row],[HARGA_2]]/12,""))</f>
        <v/>
      </c>
      <c r="AH518" s="7" t="str">
        <f ca="1">IF(B_MSK[[#This Row],[HARGA_3]]="","","/ "&amp;"PCS")</f>
        <v/>
      </c>
      <c r="AI518" s="15">
        <f ca="1">IF(B_MSK[[#This Row],[HARGA_3]]="",IF(B_MSK[[#This Row],[HARGA_2]]="",IF(B_MSK[[#This Row],[HARGA_1]]="","",B_MSK[[#This Row],[HARGA_1]]),B_MSK[[#This Row],[HARGA_2]]),B_MSK[[#This Row],[HARGA_3]])</f>
        <v>707.5</v>
      </c>
      <c r="AJ51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8" s="5" t="str">
        <f ca="1">IF(B_MSK[[#This Row],[//]]="","",SUBSTITUTE(SUBSTITUTE(SUBSTITUTE(B_MSK[[#This Row],[QTY/ CTN]]," ","_",2),"(",""),")","")&amp;"_")</f>
        <v>50 BOX_40 PCS_</v>
      </c>
      <c r="AL518" s="5">
        <f ca="1">IF(B_MSK[[#This Row],[A_B]]="","",SEARCH("_",B_MSK[[#This Row],[A_B]]))</f>
        <v>7</v>
      </c>
      <c r="AM518" s="5">
        <f ca="1">IF(B_MSK[[#This Row],[A_B]]="","",LEN(B_MSK[[#This Row],[A_B]]))</f>
        <v>14</v>
      </c>
      <c r="AN518" s="5" t="str">
        <f ca="1">IF(B_MSK[[#This Row],[A_B]]="","",LEFT(B_MSK[[#This Row],[QTY/ CTN]],B_MSK[[#This Row],[A_B_1]]))</f>
        <v xml:space="preserve">50 BOX </v>
      </c>
      <c r="AO518" s="5" t="str">
        <f ca="1">IF(B_MSK[[#This Row],[A_B]]="","",LEFT(B_MSK[[#This Row],[A_]],SEARCH(" ",B_MSK[[#This Row],[A_]])-1))</f>
        <v>50</v>
      </c>
      <c r="AP518" s="5" t="str">
        <f ca="1">IF(B_MSK[[#This Row],[A_B]]="","",RIGHT(B_MSK[[#This Row],[A_]],LEN(B_MSK[[#This Row],[A_]])-SEARCH(" ",B_MSK[[#This Row],[A_]])))</f>
        <v xml:space="preserve">BOX </v>
      </c>
      <c r="AQ5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518" s="5" t="str">
        <f ca="1">IF(B_MSK[[#This Row],[B_]]="","",LEFT(B_MSK[[#This Row],[B_]],SEARCH(" ",B_MSK[[#This Row],[B_]])))</f>
        <v xml:space="preserve">40 </v>
      </c>
      <c r="AS518" s="5" t="str">
        <f ca="1">IF(B_MSK[[#This Row],[B_]]="","",RIGHT(B_MSK[[#This Row],[B_]],LEN(B_MSK[[#This Row],[B_]])-SEARCH(" ",B_MSK[[#This Row],[B_]])))</f>
        <v>PCS</v>
      </c>
      <c r="AT518" s="5" t="str">
        <f ca="1">IF(B_MSK[[#This Row],[B_2]]="LSN",12,"")</f>
        <v/>
      </c>
      <c r="AU518" s="5" t="str">
        <f ca="1">IF(B_MSK[[#This Row],[C_1]]="","","PCS")</f>
        <v/>
      </c>
      <c r="AV518" s="5">
        <f ca="1">IF(B_MSK[[#This Row],[A_1]]="","",B_MSK[[#This Row],[A_1]]*IF(B_MSK[[#This Row],[B_1]]="",1,B_MSK[[#This Row],[B_1]])*IF(B_MSK[[#This Row],[C_1]]="",1,B_MSK[[#This Row],[C_1]]))</f>
        <v>2000</v>
      </c>
      <c r="AW518" s="5" t="str">
        <f ca="1">IF(B_MSK[[#This Row],[C_2]]="",IF(B_MSK[[#This Row],[B_2]]="",IF(B_MSK[[#This Row],[A_2]]="","",B_MSK[[#This Row],[A_2]]),B_MSK[[#This Row],[B_2]]),B_MSK[[#This Row],[C_2]])</f>
        <v>PCS</v>
      </c>
      <c r="AX518" s="2">
        <f ca="1">IF(ISNUMBER(B_MSK[[#This Row],[TANGGAL DATANG]]),B_MSK[[#This Row],[TANGGAL DATANG]],AX517)</f>
        <v>44944</v>
      </c>
      <c r="AY518" s="5" t="e">
        <f ca="1">IF(B_MSK[[#This Row],[DB_ROW]]="","",INDEX([3]!db[JENIS],B_MSK[[#This Row],[DB_ROW]]-1))</f>
        <v>#REF!</v>
      </c>
      <c r="AZ518" s="5">
        <f ca="1">IF(B_MSK[[#This Row],[A_1]]="","",B_MSK[[#This Row],[A_1]])*1</f>
        <v>50</v>
      </c>
      <c r="BA518" s="5" t="str">
        <f ca="1">IF(B_MSK[[#This Row],[//]]="","",INDEX(INDIRECT(DIR&amp;$2:$2),B_MSK[[#This Row],[//]]))</f>
        <v>ARTO MORO</v>
      </c>
      <c r="BB518" s="5" t="str">
        <f ca="1">CONCATENATE(B_MSK[[#This Row],[concat]],B_MSK[[#This Row],[HARGA_X]],B_MSK[[#This Row],[SAT]])</f>
        <v>eraser526b40pjk707.5BOX</v>
      </c>
    </row>
    <row r="519" spans="1:54" x14ac:dyDescent="0.25">
      <c r="A519" s="6" t="s">
        <v>128</v>
      </c>
      <c r="B519" s="5" t="str">
        <f ca="1">IF(B_MSK[[#This Row],[N_ID]]="","",INDEX(INDIRECT(DIR&amp;$2:$2),MATCH(B_MSK[[#This Row],[N_ID]],INDIRECT(DIR&amp;"!NOTA[ID_P]"),0)))</f>
        <v/>
      </c>
      <c r="C519" s="5" t="str">
        <f ca="1">IF(B_MSK[[#This Row],[//]]="","",HYPERLINK("["&amp;SUBSTITUTE(DIR,"'","")&amp;"]NOTA!D"&amp;B_MSK[[#This Row],[//]]+2,"&gt;"))</f>
        <v>&gt;</v>
      </c>
      <c r="D519" s="5" t="str">
        <f ca="1">IF(B_MSK[[#This Row],[N_ID]]="","",COUNTIF(INDIRECT(DIR&amp;"!NOTA[ID_H]"),B_MSK[[#This Row],[ID NOTA]]))</f>
        <v/>
      </c>
      <c r="E5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516</v>
      </c>
      <c r="F5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9" s="7" t="str">
        <f ca="1">IF(B_MSK[[#This Row],[stt]]="ada",INDEX([2]!db[NB BM],B_MSK[DB_ROW]-1),"")</f>
        <v>Stip JK 526-B20</v>
      </c>
      <c r="H519" s="7" t="str">
        <f ca="1">IF(B_MSK[[#This Row],[//]]="","",INDEX(INDIRECT(DIR&amp;$2:$2),B_MSK[[#This Row],[//]]))</f>
        <v>ATALI MAKMUR</v>
      </c>
      <c r="I519" s="27" t="str">
        <f ca="1">IF(B_MSK[[#This Row],[//]]="","",INDEX(INDIRECT(DB_PATH&amp;$2:$2),B_MSK[[#This Row],[DB_ROW]]-1))</f>
        <v>50 BOX (20 PCS)</v>
      </c>
      <c r="J519" s="5">
        <f ca="1">IF(B_MSK[[#This Row],[//]]="","",IF(INDEX(INDIRECT(DIR&amp;$2:$2),B_MSK[[#This Row],[//]])="","",INDEX(INDIRECT(DIR&amp;$2:$2),B_MSK[[#This Row],[//]])))</f>
        <v>2</v>
      </c>
      <c r="K519" s="5">
        <f ca="1">IF(B_MSK[[#This Row],[//]]="","",IF(INDEX(INDIRECT(DIR&amp;$2:$2),B_MSK[[#This Row],[//]])="","",INDEX(INDIRECT(DIR&amp;$2:$2),B_MSK[[#This Row],[//]])))</f>
        <v>100</v>
      </c>
      <c r="L519" s="5" t="str">
        <f ca="1">IF(B_MSK[[#This Row],[//]]="","",IF(INDEX(INDIRECT(DIR&amp;$2:$2),B_MSK[[#This Row],[//]])="","",INDEX(INDIRECT(DIR&amp;$2:$2),B_MSK[[#This Row],[//]])))</f>
        <v>BOX</v>
      </c>
      <c r="M519" s="13">
        <f ca="1">IF(B_MSK[[#This Row],[//]]="","",INDEX(INDIRECT(DIR&amp;$2:$2),B_MSK[[#This Row],[//]]))</f>
        <v>34100</v>
      </c>
      <c r="N519" s="13">
        <f ca="1">IF(OR(B_MSK[[#This Row],[//]]="",),"",INDEX(INDIRECT(DIR&amp;$2:$2),B_MSK[[#This Row],[//]]))</f>
        <v>1705000</v>
      </c>
      <c r="O519" s="3">
        <f ca="1">IF(B_MSK[[#This Row],[//]]="","",IF(INDEX(INDIRECT(DIR&amp;$2:$2),B_MSK[[#This Row],[//]])=0,"",INDEX(INDIRECT(DIR&amp;$2:$2),B_MSK[[#This Row],[//]])))</f>
        <v>0.125</v>
      </c>
      <c r="P519" s="3">
        <f ca="1">IF(B_MSK[[#This Row],[//]]="","",IF(INDEX(INDIRECT(DIR&amp;$2:$2),B_MSK[[#This Row],[//]])=0,"",INDEX(INDIRECT(DIR&amp;$2:$2),B_MSK[[#This Row],[//]])))</f>
        <v>0.05</v>
      </c>
      <c r="Q519" s="12">
        <f ca="1">IF(B_MSK[[#This Row],[//]]="","",INDEX(INDIRECT(DIR&amp;$2:$2),B_MSK[[#This Row],[//]]))</f>
        <v>2834562.5</v>
      </c>
      <c r="R5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9" s="37">
        <f ca="1">IF(B_MSK[[#This Row],[//]]="","",INDEX(INDIRECT(DIR&amp;$2:$2),B_MSK[[#This Row],[//]]))</f>
        <v>0</v>
      </c>
      <c r="U519" s="38">
        <f ca="1">IF(SUMIF(B_MSK[NAMA BARANG],B_MSK[[#This Row],[NAMA BARANG]],B_MSK[JMLH BRG])=0,"",SUMIF(B_MSK[NAMA BARANG],B_MSK[[#This Row],[NAMA BARANG]],B_MSK[C]))</f>
        <v>22</v>
      </c>
      <c r="V519" s="7" t="str">
        <f ca="1">IF(B_MSK[[#This Row],[//]]="","",INDEX(INDIRECT(DIR&amp;$2:$2),B_MSK[[#This Row],[//]]))</f>
        <v>ERASER 526-B20 JK</v>
      </c>
      <c r="W519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519" s="5" t="str">
        <f ca="1">IF(B_MSK[[#This Row],[N.B.nota]]="","",IF(MATCH(B_MSK[[#This Row],[concat]],[2]!db[NB NOTA_C],0)&gt;0,"ada",0))</f>
        <v>ada</v>
      </c>
      <c r="Y519" s="5" t="str">
        <f ca="1">IF(B_MSK[[#This Row],[N.B.nota]]="","",ADDRESS(ROW(B_MSK[QB]),COLUMN(B_MSK[QB]))&amp;":"&amp;ADDRESS(ROW(),COLUMN(B_MSK[QB])))</f>
        <v>$D$4:$D$519</v>
      </c>
      <c r="Z519" s="5">
        <f ca="1">IF(B_MSK[[#This Row],[concat]]="","",MATCH(B_MSK[[#This Row],[concat]],[2]!db[NB NOTA_C],0)+1)</f>
        <v>678</v>
      </c>
      <c r="AA519" s="5" t="str">
        <f ca="1">IF(B_MSK[[#This Row],[//]]="","",HYPERLINK("[D:\kerja\BANK EXP\BARU\DB.XLSX]DB!e"&amp;B_MSK[[#This Row],[DB_ROW]],"&gt;"))</f>
        <v>&gt;</v>
      </c>
      <c r="AB519" s="30" t="str">
        <f ca="1">MID(B_MSK[[#This Row],[/ STN_1]],FIND(" ",B_MSK[[#This Row],[/ STN_1]])+1,LEN(B_MSK[[#This Row],[/ STN_1]]))</f>
        <v xml:space="preserve">BOX </v>
      </c>
      <c r="AC519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5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1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51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9" s="15" t="str">
        <f ca="1">IF(B_MSK[[#This Row],[HARGA_2]]="","",IF(MID(B_MSK[[#This Row],[/ STN_2]],FIND(" ",B_MSK[[#This Row],[/ STN_2]])+1,LEN(B_MSK[[#This Row],[/ STN_2]]))="LSN",B_MSK[[#This Row],[HARGA_2]]/12,""))</f>
        <v/>
      </c>
      <c r="AH519" s="7" t="str">
        <f ca="1">IF(B_MSK[[#This Row],[HARGA_3]]="","","/ "&amp;"PCS")</f>
        <v/>
      </c>
      <c r="AI519" s="15">
        <f ca="1">IF(B_MSK[[#This Row],[HARGA_3]]="",IF(B_MSK[[#This Row],[HARGA_2]]="",IF(B_MSK[[#This Row],[HARGA_1]]="","",B_MSK[[#This Row],[HARGA_1]]),B_MSK[[#This Row],[HARGA_2]]),B_MSK[[#This Row],[HARGA_3]])</f>
        <v>1705</v>
      </c>
      <c r="AJ51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9" s="5" t="str">
        <f ca="1">IF(B_MSK[[#This Row],[//]]="","",SUBSTITUTE(SUBSTITUTE(SUBSTITUTE(B_MSK[[#This Row],[QTY/ CTN]]," ","_",2),"(",""),")","")&amp;"_")</f>
        <v>50 BOX_20 PCS_</v>
      </c>
      <c r="AL519" s="5">
        <f ca="1">IF(B_MSK[[#This Row],[A_B]]="","",SEARCH("_",B_MSK[[#This Row],[A_B]]))</f>
        <v>7</v>
      </c>
      <c r="AM519" s="5">
        <f ca="1">IF(B_MSK[[#This Row],[A_B]]="","",LEN(B_MSK[[#This Row],[A_B]]))</f>
        <v>14</v>
      </c>
      <c r="AN519" s="5" t="str">
        <f ca="1">IF(B_MSK[[#This Row],[A_B]]="","",LEFT(B_MSK[[#This Row],[QTY/ CTN]],B_MSK[[#This Row],[A_B_1]]))</f>
        <v xml:space="preserve">50 BOX </v>
      </c>
      <c r="AO519" s="5" t="str">
        <f ca="1">IF(B_MSK[[#This Row],[A_B]]="","",LEFT(B_MSK[[#This Row],[A_]],SEARCH(" ",B_MSK[[#This Row],[A_]])-1))</f>
        <v>50</v>
      </c>
      <c r="AP519" s="5" t="str">
        <f ca="1">IF(B_MSK[[#This Row],[A_B]]="","",RIGHT(B_MSK[[#This Row],[A_]],LEN(B_MSK[[#This Row],[A_]])-SEARCH(" ",B_MSK[[#This Row],[A_]])))</f>
        <v xml:space="preserve">BOX </v>
      </c>
      <c r="AQ5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19" s="5" t="str">
        <f ca="1">IF(B_MSK[[#This Row],[B_]]="","",LEFT(B_MSK[[#This Row],[B_]],SEARCH(" ",B_MSK[[#This Row],[B_]])))</f>
        <v xml:space="preserve">20 </v>
      </c>
      <c r="AS519" s="5" t="str">
        <f ca="1">IF(B_MSK[[#This Row],[B_]]="","",RIGHT(B_MSK[[#This Row],[B_]],LEN(B_MSK[[#This Row],[B_]])-SEARCH(" ",B_MSK[[#This Row],[B_]])))</f>
        <v>PCS</v>
      </c>
      <c r="AT519" s="5" t="str">
        <f ca="1">IF(B_MSK[[#This Row],[B_2]]="LSN",12,"")</f>
        <v/>
      </c>
      <c r="AU519" s="5" t="str">
        <f ca="1">IF(B_MSK[[#This Row],[C_1]]="","","PCS")</f>
        <v/>
      </c>
      <c r="AV519" s="5">
        <f ca="1">IF(B_MSK[[#This Row],[A_1]]="","",B_MSK[[#This Row],[A_1]]*IF(B_MSK[[#This Row],[B_1]]="",1,B_MSK[[#This Row],[B_1]])*IF(B_MSK[[#This Row],[C_1]]="",1,B_MSK[[#This Row],[C_1]]))</f>
        <v>1000</v>
      </c>
      <c r="AW519" s="5" t="str">
        <f ca="1">IF(B_MSK[[#This Row],[C_2]]="",IF(B_MSK[[#This Row],[B_2]]="",IF(B_MSK[[#This Row],[A_2]]="","",B_MSK[[#This Row],[A_2]]),B_MSK[[#This Row],[B_2]]),B_MSK[[#This Row],[C_2]])</f>
        <v>PCS</v>
      </c>
      <c r="AX519" s="2">
        <f ca="1">IF(ISNUMBER(B_MSK[[#This Row],[TANGGAL DATANG]]),B_MSK[[#This Row],[TANGGAL DATANG]],AX518)</f>
        <v>44944</v>
      </c>
      <c r="AY519" s="5" t="e">
        <f ca="1">IF(B_MSK[[#This Row],[DB_ROW]]="","",INDEX([3]!db[JENIS],B_MSK[[#This Row],[DB_ROW]]-1))</f>
        <v>#REF!</v>
      </c>
      <c r="AZ519" s="5">
        <f ca="1">IF(B_MSK[[#This Row],[A_1]]="","",B_MSK[[#This Row],[A_1]])*1</f>
        <v>50</v>
      </c>
      <c r="BA519" s="5" t="str">
        <f ca="1">IF(B_MSK[[#This Row],[//]]="","",INDEX(INDIRECT(DIR&amp;$2:$2),B_MSK[[#This Row],[//]]))</f>
        <v>ARTO MORO</v>
      </c>
      <c r="BB519" s="5" t="str">
        <f ca="1">CONCATENATE(B_MSK[[#This Row],[concat]],B_MSK[[#This Row],[HARGA_X]],B_MSK[[#This Row],[SAT]])</f>
        <v>eraser526b20jk1705BOX</v>
      </c>
    </row>
    <row r="520" spans="1:54" x14ac:dyDescent="0.25">
      <c r="A520" s="6" t="s">
        <v>128</v>
      </c>
      <c r="B520" s="5" t="str">
        <f ca="1">IF(B_MSK[[#This Row],[N_ID]]="","",INDEX(INDIRECT(DIR&amp;$2:$2),MATCH(B_MSK[[#This Row],[N_ID]],INDIRECT(DIR&amp;"!NOTA[ID_P]"),0)))</f>
        <v/>
      </c>
      <c r="C520" s="5" t="str">
        <f ca="1">IF(B_MSK[[#This Row],[//]]="","",HYPERLINK("["&amp;SUBSTITUTE(DIR,"'","")&amp;"]NOTA!D"&amp;B_MSK[[#This Row],[//]]+2,"&gt;"))</f>
        <v>&gt;</v>
      </c>
      <c r="D520" s="5" t="str">
        <f ca="1">IF(B_MSK[[#This Row],[N_ID]]="","",COUNTIF(INDIRECT(DIR&amp;"!NOTA[ID_H]"),B_MSK[[#This Row],[ID NOTA]]))</f>
        <v/>
      </c>
      <c r="E5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517</v>
      </c>
      <c r="F5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0" s="7" t="str">
        <f ca="1">IF(B_MSK[[#This Row],[stt]]="ada",INDEX([2]!db[NB BM],B_MSK[DB_ROW]-1),"")</f>
        <v>PW JK 12W CP-12 PB panjang</v>
      </c>
      <c r="H520" s="7" t="str">
        <f ca="1">IF(B_MSK[[#This Row],[//]]="","",INDEX(INDIRECT(DIR&amp;$2:$2),B_MSK[[#This Row],[//]]))</f>
        <v>ATALI MAKMUR</v>
      </c>
      <c r="I520" s="27" t="str">
        <f ca="1">IF(B_MSK[[#This Row],[//]]="","",INDEX(INDIRECT(DB_PATH&amp;$2:$2),B_MSK[[#This Row],[DB_ROW]]-1))</f>
        <v>12 LSN</v>
      </c>
      <c r="J520" s="5">
        <f ca="1">IF(B_MSK[[#This Row],[//]]="","",IF(INDEX(INDIRECT(DIR&amp;$2:$2),B_MSK[[#This Row],[//]])="","",INDEX(INDIRECT(DIR&amp;$2:$2),B_MSK[[#This Row],[//]])))</f>
        <v>2</v>
      </c>
      <c r="K520" s="5">
        <f ca="1">IF(B_MSK[[#This Row],[//]]="","",IF(INDEX(INDIRECT(DIR&amp;$2:$2),B_MSK[[#This Row],[//]])="","",INDEX(INDIRECT(DIR&amp;$2:$2),B_MSK[[#This Row],[//]])))</f>
        <v>288</v>
      </c>
      <c r="L520" s="5" t="str">
        <f ca="1">IF(B_MSK[[#This Row],[//]]="","",IF(INDEX(INDIRECT(DIR&amp;$2:$2),B_MSK[[#This Row],[//]])="","",INDEX(INDIRECT(DIR&amp;$2:$2),B_MSK[[#This Row],[//]])))</f>
        <v>SET</v>
      </c>
      <c r="M520" s="13">
        <f ca="1">IF(B_MSK[[#This Row],[//]]="","",INDEX(INDIRECT(DIR&amp;$2:$2),B_MSK[[#This Row],[//]]))</f>
        <v>10600</v>
      </c>
      <c r="N520" s="13">
        <f ca="1">IF(OR(B_MSK[[#This Row],[//]]="",),"",INDEX(INDIRECT(DIR&amp;$2:$2),B_MSK[[#This Row],[//]]))</f>
        <v>1526400</v>
      </c>
      <c r="O520" s="3">
        <f ca="1">IF(B_MSK[[#This Row],[//]]="","",IF(INDEX(INDIRECT(DIR&amp;$2:$2),B_MSK[[#This Row],[//]])=0,"",INDEX(INDIRECT(DIR&amp;$2:$2),B_MSK[[#This Row],[//]])))</f>
        <v>0.125</v>
      </c>
      <c r="P520" s="3">
        <f ca="1">IF(B_MSK[[#This Row],[//]]="","",IF(INDEX(INDIRECT(DIR&amp;$2:$2),B_MSK[[#This Row],[//]])=0,"",INDEX(INDIRECT(DIR&amp;$2:$2),B_MSK[[#This Row],[//]])))</f>
        <v>0.05</v>
      </c>
      <c r="Q520" s="12">
        <f ca="1">IF(B_MSK[[#This Row],[//]]="","",INDEX(INDIRECT(DIR&amp;$2:$2),B_MSK[[#This Row],[//]]))</f>
        <v>2537640</v>
      </c>
      <c r="R5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0" s="37">
        <f ca="1">IF(B_MSK[[#This Row],[//]]="","",INDEX(INDIRECT(DIR&amp;$2:$2),B_MSK[[#This Row],[//]]))</f>
        <v>0</v>
      </c>
      <c r="U520" s="38">
        <f ca="1">IF(SUMIF(B_MSK[NAMA BARANG],B_MSK[[#This Row],[NAMA BARANG]],B_MSK[JMLH BRG])=0,"",SUMIF(B_MSK[NAMA BARANG],B_MSK[[#This Row],[NAMA BARANG]],B_MSK[C]))</f>
        <v>6</v>
      </c>
      <c r="V520" s="7" t="str">
        <f ca="1">IF(B_MSK[[#This Row],[//]]="","",INDEX(INDIRECT(DIR&amp;$2:$2),B_MSK[[#This Row],[//]]))</f>
        <v>COLOR PENCIL CP-12 PB JK</v>
      </c>
      <c r="W520" s="7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X520" s="5" t="str">
        <f ca="1">IF(B_MSK[[#This Row],[N.B.nota]]="","",IF(MATCH(B_MSK[[#This Row],[concat]],[2]!db[NB NOTA_C],0)&gt;0,"ada",0))</f>
        <v>ada</v>
      </c>
      <c r="Y520" s="5" t="str">
        <f ca="1">IF(B_MSK[[#This Row],[N.B.nota]]="","",ADDRESS(ROW(B_MSK[QB]),COLUMN(B_MSK[QB]))&amp;":"&amp;ADDRESS(ROW(),COLUMN(B_MSK[QB])))</f>
        <v>$D$4:$D$520</v>
      </c>
      <c r="Z520" s="5">
        <f ca="1">IF(B_MSK[[#This Row],[concat]]="","",MATCH(B_MSK[[#This Row],[concat]],[2]!db[NB NOTA_C],0)+1)</f>
        <v>488</v>
      </c>
      <c r="AA520" s="5" t="str">
        <f ca="1">IF(B_MSK[[#This Row],[//]]="","",HYPERLINK("[D:\kerja\BANK EXP\BARU\DB.XLSX]DB!e"&amp;B_MSK[[#This Row],[DB_ROW]],"&gt;"))</f>
        <v>&gt;</v>
      </c>
      <c r="AB520" s="30" t="str">
        <f ca="1">MID(B_MSK[[#This Row],[/ STN_1]],FIND(" ",B_MSK[[#This Row],[/ STN_1]])+1,LEN(B_MSK[[#This Row],[/ STN_1]]))</f>
        <v>LSN</v>
      </c>
      <c r="AC520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5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2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10600</v>
      </c>
      <c r="AF52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20" s="15" t="str">
        <f ca="1">IF(B_MSK[[#This Row],[HARGA_2]]="","",IF(MID(B_MSK[[#This Row],[/ STN_2]],FIND(" ",B_MSK[[#This Row],[/ STN_2]])+1,LEN(B_MSK[[#This Row],[/ STN_2]]))="LSN",B_MSK[[#This Row],[HARGA_2]]/12,""))</f>
        <v/>
      </c>
      <c r="AH520" s="7" t="str">
        <f ca="1">IF(B_MSK[[#This Row],[HARGA_3]]="","","/ "&amp;"PCS")</f>
        <v/>
      </c>
      <c r="AI520" s="15">
        <f ca="1">IF(B_MSK[[#This Row],[HARGA_3]]="",IF(B_MSK[[#This Row],[HARGA_2]]="",IF(B_MSK[[#This Row],[HARGA_1]]="","",B_MSK[[#This Row],[HARGA_1]]),B_MSK[[#This Row],[HARGA_2]]),B_MSK[[#This Row],[HARGA_3]])</f>
        <v>10600</v>
      </c>
      <c r="AJ52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0" s="5" t="str">
        <f ca="1">IF(B_MSK[[#This Row],[//]]="","",SUBSTITUTE(SUBSTITUTE(SUBSTITUTE(B_MSK[[#This Row],[QTY/ CTN]]," ","_",2),"(",""),")","")&amp;"_")</f>
        <v>12 LSN_</v>
      </c>
      <c r="AL520" s="5">
        <f ca="1">IF(B_MSK[[#This Row],[A_B]]="","",SEARCH("_",B_MSK[[#This Row],[A_B]]))</f>
        <v>7</v>
      </c>
      <c r="AM520" s="5">
        <f ca="1">IF(B_MSK[[#This Row],[A_B]]="","",LEN(B_MSK[[#This Row],[A_B]]))</f>
        <v>7</v>
      </c>
      <c r="AN520" s="5" t="str">
        <f ca="1">IF(B_MSK[[#This Row],[A_B]]="","",LEFT(B_MSK[[#This Row],[QTY/ CTN]],B_MSK[[#This Row],[A_B_1]]))</f>
        <v>12 LSN</v>
      </c>
      <c r="AO520" s="5" t="str">
        <f ca="1">IF(B_MSK[[#This Row],[A_B]]="","",LEFT(B_MSK[[#This Row],[A_]],SEARCH(" ",B_MSK[[#This Row],[A_]])-1))</f>
        <v>12</v>
      </c>
      <c r="AP520" s="5" t="str">
        <f ca="1">IF(B_MSK[[#This Row],[A_B]]="","",RIGHT(B_MSK[[#This Row],[A_]],LEN(B_MSK[[#This Row],[A_]])-SEARCH(" ",B_MSK[[#This Row],[A_]])))</f>
        <v>LSN</v>
      </c>
      <c r="AQ5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20" s="5" t="str">
        <f ca="1">IF(B_MSK[[#This Row],[B_]]="","",LEFT(B_MSK[[#This Row],[B_]],SEARCH(" ",B_MSK[[#This Row],[B_]])))</f>
        <v xml:space="preserve">12 </v>
      </c>
      <c r="AS520" s="5" t="str">
        <f ca="1">IF(B_MSK[[#This Row],[B_]]="","",RIGHT(B_MSK[[#This Row],[B_]],LEN(B_MSK[[#This Row],[B_]])-SEARCH(" ",B_MSK[[#This Row],[B_]])))</f>
        <v>PCS</v>
      </c>
      <c r="AT520" s="5" t="str">
        <f ca="1">IF(B_MSK[[#This Row],[B_2]]="LSN",12,"")</f>
        <v/>
      </c>
      <c r="AU520" s="5" t="str">
        <f ca="1">IF(B_MSK[[#This Row],[C_1]]="","","PCS")</f>
        <v/>
      </c>
      <c r="AV520" s="5">
        <f ca="1">IF(B_MSK[[#This Row],[A_1]]="","",B_MSK[[#This Row],[A_1]]*IF(B_MSK[[#This Row],[B_1]]="",1,B_MSK[[#This Row],[B_1]])*IF(B_MSK[[#This Row],[C_1]]="",1,B_MSK[[#This Row],[C_1]]))</f>
        <v>144</v>
      </c>
      <c r="AW520" s="5" t="str">
        <f ca="1">IF(B_MSK[[#This Row],[C_2]]="",IF(B_MSK[[#This Row],[B_2]]="",IF(B_MSK[[#This Row],[A_2]]="","",B_MSK[[#This Row],[A_2]]),B_MSK[[#This Row],[B_2]]),B_MSK[[#This Row],[C_2]])</f>
        <v>PCS</v>
      </c>
      <c r="AX520" s="2">
        <f ca="1">IF(ISNUMBER(B_MSK[[#This Row],[TANGGAL DATANG]]),B_MSK[[#This Row],[TANGGAL DATANG]],AX519)</f>
        <v>44944</v>
      </c>
      <c r="AY520" s="5" t="e">
        <f ca="1">IF(B_MSK[[#This Row],[DB_ROW]]="","",INDEX([3]!db[JENIS],B_MSK[[#This Row],[DB_ROW]]-1))</f>
        <v>#REF!</v>
      </c>
      <c r="AZ520" s="5">
        <f ca="1">IF(B_MSK[[#This Row],[A_1]]="","",B_MSK[[#This Row],[A_1]])*1</f>
        <v>12</v>
      </c>
      <c r="BA520" s="5" t="str">
        <f ca="1">IF(B_MSK[[#This Row],[//]]="","",INDEX(INDIRECT(DIR&amp;$2:$2),B_MSK[[#This Row],[//]]))</f>
        <v>ARTO MORO</v>
      </c>
      <c r="BB520" s="5" t="str">
        <f ca="1">CONCATENATE(B_MSK[[#This Row],[concat]],B_MSK[[#This Row],[HARGA_X]],B_MSK[[#This Row],[SAT]])</f>
        <v>colorpencilcp12pbjk10600SET</v>
      </c>
    </row>
    <row r="521" spans="1:54" x14ac:dyDescent="0.25">
      <c r="A521" s="6" t="s">
        <v>128</v>
      </c>
      <c r="B521" s="5" t="str">
        <f ca="1">IF(B_MSK[[#This Row],[N_ID]]="","",INDEX(INDIRECT(DIR&amp;$2:$2),MATCH(B_MSK[[#This Row],[N_ID]],INDIRECT(DIR&amp;"!NOTA[ID_P]"),0)))</f>
        <v/>
      </c>
      <c r="C521" s="5" t="str">
        <f ca="1">IF(B_MSK[[#This Row],[//]]="","",HYPERLINK("["&amp;SUBSTITUTE(DIR,"'","")&amp;"]NOTA!D"&amp;B_MSK[[#This Row],[//]]+2,"&gt;"))</f>
        <v>&gt;</v>
      </c>
      <c r="D521" s="5" t="str">
        <f ca="1">IF(B_MSK[[#This Row],[N_ID]]="","",COUNTIF(INDIRECT(DIR&amp;"!NOTA[ID_H]"),B_MSK[[#This Row],[ID NOTA]]))</f>
        <v/>
      </c>
      <c r="E5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518</v>
      </c>
      <c r="F5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1" s="7" t="str">
        <f ca="1">IF(B_MSK[[#This Row],[stt]]="ada",INDEX([2]!db[NB BM],B_MSK[DB_ROW]-1),"")</f>
        <v>Gel pen JK GP-330 hitam</v>
      </c>
      <c r="H521" s="7" t="str">
        <f ca="1">IF(B_MSK[[#This Row],[//]]="","",INDEX(INDIRECT(DIR&amp;$2:$2),B_MSK[[#This Row],[//]]))</f>
        <v>ATALI MAKMUR</v>
      </c>
      <c r="I521" s="27" t="str">
        <f ca="1">IF(B_MSK[[#This Row],[//]]="","",INDEX(INDIRECT(DB_PATH&amp;$2:$2),B_MSK[[#This Row],[DB_ROW]]-1))</f>
        <v>144 LSN</v>
      </c>
      <c r="J521" s="5">
        <f ca="1">IF(B_MSK[[#This Row],[//]]="","",IF(INDEX(INDIRECT(DIR&amp;$2:$2),B_MSK[[#This Row],[//]])="","",INDEX(INDIRECT(DIR&amp;$2:$2),B_MSK[[#This Row],[//]])))</f>
        <v>2</v>
      </c>
      <c r="K521" s="5">
        <f ca="1">IF(B_MSK[[#This Row],[//]]="","",IF(INDEX(INDIRECT(DIR&amp;$2:$2),B_MSK[[#This Row],[//]])="","",INDEX(INDIRECT(DIR&amp;$2:$2),B_MSK[[#This Row],[//]])))</f>
        <v>288</v>
      </c>
      <c r="L521" s="5" t="str">
        <f ca="1">IF(B_MSK[[#This Row],[//]]="","",IF(INDEX(INDIRECT(DIR&amp;$2:$2),B_MSK[[#This Row],[//]])="","",INDEX(INDIRECT(DIR&amp;$2:$2),B_MSK[[#This Row],[//]])))</f>
        <v>DZ</v>
      </c>
      <c r="M521" s="13">
        <f ca="1">IF(B_MSK[[#This Row],[//]]="","",INDEX(INDIRECT(DIR&amp;$2:$2),B_MSK[[#This Row],[//]]))</f>
        <v>14100</v>
      </c>
      <c r="N521" s="13">
        <f ca="1">IF(OR(B_MSK[[#This Row],[//]]="",),"",INDEX(INDIRECT(DIR&amp;$2:$2),B_MSK[[#This Row],[//]]))</f>
        <v>2030400</v>
      </c>
      <c r="O521" s="3">
        <f ca="1">IF(B_MSK[[#This Row],[//]]="","",IF(INDEX(INDIRECT(DIR&amp;$2:$2),B_MSK[[#This Row],[//]])=0,"",INDEX(INDIRECT(DIR&amp;$2:$2),B_MSK[[#This Row],[//]])))</f>
        <v>0.125</v>
      </c>
      <c r="P521" s="3">
        <f ca="1">IF(B_MSK[[#This Row],[//]]="","",IF(INDEX(INDIRECT(DIR&amp;$2:$2),B_MSK[[#This Row],[//]])=0,"",INDEX(INDIRECT(DIR&amp;$2:$2),B_MSK[[#This Row],[//]])))</f>
        <v>0.05</v>
      </c>
      <c r="Q521" s="12">
        <f ca="1">IF(B_MSK[[#This Row],[//]]="","",INDEX(INDIRECT(DIR&amp;$2:$2),B_MSK[[#This Row],[//]]))</f>
        <v>3375540</v>
      </c>
      <c r="R5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1" s="37">
        <f ca="1">IF(B_MSK[[#This Row],[//]]="","",INDEX(INDIRECT(DIR&amp;$2:$2),B_MSK[[#This Row],[//]]))</f>
        <v>0</v>
      </c>
      <c r="U521" s="38">
        <f ca="1">IF(SUMIF(B_MSK[NAMA BARANG],B_MSK[[#This Row],[NAMA BARANG]],B_MSK[JMLH BRG])=0,"",SUMIF(B_MSK[NAMA BARANG],B_MSK[[#This Row],[NAMA BARANG]],B_MSK[C]))</f>
        <v>2</v>
      </c>
      <c r="V521" s="7" t="str">
        <f ca="1">IF(B_MSK[[#This Row],[//]]="","",INDEX(INDIRECT(DIR&amp;$2:$2),B_MSK[[#This Row],[//]]))</f>
        <v>GEL PEN GP-330 (BLACK) JK</v>
      </c>
      <c r="W521" s="7" t="str">
        <f ca="1">LOWER(SUBSTITUTE(SUBSTITUTE(SUBSTITUTE(SUBSTITUTE(SUBSTITUTE(SUBSTITUTE(SUBSTITUTE(SUBSTITUTE(SUBSTITUTE(B_MSK[[#This Row],[N.B.nota]]," ",""),"-",""),"(",""),")",""),".",""),",",""),"/",""),"""",""),"+",""))</f>
        <v>gelpengp330blackjk</v>
      </c>
      <c r="X521" s="5" t="str">
        <f ca="1">IF(B_MSK[[#This Row],[N.B.nota]]="","",IF(MATCH(B_MSK[[#This Row],[concat]],[2]!db[NB NOTA_C],0)&gt;0,"ada",0))</f>
        <v>ada</v>
      </c>
      <c r="Y521" s="5" t="str">
        <f ca="1">IF(B_MSK[[#This Row],[N.B.nota]]="","",ADDRESS(ROW(B_MSK[QB]),COLUMN(B_MSK[QB]))&amp;":"&amp;ADDRESS(ROW(),COLUMN(B_MSK[QB])))</f>
        <v>$D$4:$D$521</v>
      </c>
      <c r="Z521" s="5">
        <f ca="1">IF(B_MSK[[#This Row],[concat]]="","",MATCH(B_MSK[[#This Row],[concat]],[2]!db[NB NOTA_C],0)+1)</f>
        <v>736</v>
      </c>
      <c r="AA521" s="5" t="str">
        <f ca="1">IF(B_MSK[[#This Row],[//]]="","",HYPERLINK("[D:\kerja\BANK EXP\BARU\DB.XLSX]DB!e"&amp;B_MSK[[#This Row],[DB_ROW]],"&gt;"))</f>
        <v>&gt;</v>
      </c>
      <c r="AB521" s="30" t="str">
        <f ca="1">MID(B_MSK[[#This Row],[/ STN_1]],FIND(" ",B_MSK[[#This Row],[/ STN_1]])+1,LEN(B_MSK[[#This Row],[/ STN_1]]))</f>
        <v>LSN</v>
      </c>
      <c r="AC521" s="11">
        <f ca="1">IF(B_MSK[[#This Row],[//]]="","",IF(B_MSK[[#This Row],[ JUMLAH ]]="","",IF(B_MSK[[#This Row],[C]]="",B_MSK[[#This Row],[HARGA CTN]]/B_MSK[[#This Row],[JMLH BRG]],B_MSK[[#This Row],[HARGA CTN]]/B_MSK[[#This Row],[A_1]])))</f>
        <v>14100</v>
      </c>
      <c r="AD5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2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1175</v>
      </c>
      <c r="AF52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21" s="15" t="str">
        <f ca="1">IF(B_MSK[[#This Row],[HARGA_2]]="","",IF(MID(B_MSK[[#This Row],[/ STN_2]],FIND(" ",B_MSK[[#This Row],[/ STN_2]])+1,LEN(B_MSK[[#This Row],[/ STN_2]]))="LSN",B_MSK[[#This Row],[HARGA_2]]/12,""))</f>
        <v/>
      </c>
      <c r="AH521" s="7" t="str">
        <f ca="1">IF(B_MSK[[#This Row],[HARGA_3]]="","","/ "&amp;"PCS")</f>
        <v/>
      </c>
      <c r="AI521" s="15">
        <f ca="1">IF(B_MSK[[#This Row],[HARGA_3]]="",IF(B_MSK[[#This Row],[HARGA_2]]="",IF(B_MSK[[#This Row],[HARGA_1]]="","",B_MSK[[#This Row],[HARGA_1]]),B_MSK[[#This Row],[HARGA_2]]),B_MSK[[#This Row],[HARGA_3]])</f>
        <v>1175</v>
      </c>
      <c r="AJ52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1" s="5" t="str">
        <f ca="1">IF(B_MSK[[#This Row],[//]]="","",SUBSTITUTE(SUBSTITUTE(SUBSTITUTE(B_MSK[[#This Row],[QTY/ CTN]]," ","_",2),"(",""),")","")&amp;"_")</f>
        <v>144 LSN_</v>
      </c>
      <c r="AL521" s="5">
        <f ca="1">IF(B_MSK[[#This Row],[A_B]]="","",SEARCH("_",B_MSK[[#This Row],[A_B]]))</f>
        <v>8</v>
      </c>
      <c r="AM521" s="5">
        <f ca="1">IF(B_MSK[[#This Row],[A_B]]="","",LEN(B_MSK[[#This Row],[A_B]]))</f>
        <v>8</v>
      </c>
      <c r="AN521" s="5" t="str">
        <f ca="1">IF(B_MSK[[#This Row],[A_B]]="","",LEFT(B_MSK[[#This Row],[QTY/ CTN]],B_MSK[[#This Row],[A_B_1]]))</f>
        <v>144 LSN</v>
      </c>
      <c r="AO521" s="5" t="str">
        <f ca="1">IF(B_MSK[[#This Row],[A_B]]="","",LEFT(B_MSK[[#This Row],[A_]],SEARCH(" ",B_MSK[[#This Row],[A_]])-1))</f>
        <v>144</v>
      </c>
      <c r="AP521" s="5" t="str">
        <f ca="1">IF(B_MSK[[#This Row],[A_B]]="","",RIGHT(B_MSK[[#This Row],[A_]],LEN(B_MSK[[#This Row],[A_]])-SEARCH(" ",B_MSK[[#This Row],[A_]])))</f>
        <v>LSN</v>
      </c>
      <c r="AQ5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21" s="5" t="str">
        <f ca="1">IF(B_MSK[[#This Row],[B_]]="","",LEFT(B_MSK[[#This Row],[B_]],SEARCH(" ",B_MSK[[#This Row],[B_]])))</f>
        <v xml:space="preserve">12 </v>
      </c>
      <c r="AS521" s="5" t="str">
        <f ca="1">IF(B_MSK[[#This Row],[B_]]="","",RIGHT(B_MSK[[#This Row],[B_]],LEN(B_MSK[[#This Row],[B_]])-SEARCH(" ",B_MSK[[#This Row],[B_]])))</f>
        <v>PCS</v>
      </c>
      <c r="AT521" s="5" t="str">
        <f ca="1">IF(B_MSK[[#This Row],[B_2]]="LSN",12,"")</f>
        <v/>
      </c>
      <c r="AU521" s="5" t="str">
        <f ca="1">IF(B_MSK[[#This Row],[C_1]]="","","PCS")</f>
        <v/>
      </c>
      <c r="AV521" s="5">
        <f ca="1">IF(B_MSK[[#This Row],[A_1]]="","",B_MSK[[#This Row],[A_1]]*IF(B_MSK[[#This Row],[B_1]]="",1,B_MSK[[#This Row],[B_1]])*IF(B_MSK[[#This Row],[C_1]]="",1,B_MSK[[#This Row],[C_1]]))</f>
        <v>1728</v>
      </c>
      <c r="AW521" s="5" t="str">
        <f ca="1">IF(B_MSK[[#This Row],[C_2]]="",IF(B_MSK[[#This Row],[B_2]]="",IF(B_MSK[[#This Row],[A_2]]="","",B_MSK[[#This Row],[A_2]]),B_MSK[[#This Row],[B_2]]),B_MSK[[#This Row],[C_2]])</f>
        <v>PCS</v>
      </c>
      <c r="AX521" s="2">
        <f ca="1">IF(ISNUMBER(B_MSK[[#This Row],[TANGGAL DATANG]]),B_MSK[[#This Row],[TANGGAL DATANG]],AX520)</f>
        <v>44944</v>
      </c>
      <c r="AY521" s="5" t="e">
        <f ca="1">IF(B_MSK[[#This Row],[DB_ROW]]="","",INDEX([3]!db[JENIS],B_MSK[[#This Row],[DB_ROW]]-1))</f>
        <v>#REF!</v>
      </c>
      <c r="AZ521" s="5">
        <f ca="1">IF(B_MSK[[#This Row],[A_1]]="","",B_MSK[[#This Row],[A_1]])*1</f>
        <v>144</v>
      </c>
      <c r="BA521" s="5" t="str">
        <f ca="1">IF(B_MSK[[#This Row],[//]]="","",INDEX(INDIRECT(DIR&amp;$2:$2),B_MSK[[#This Row],[//]]))</f>
        <v>ARTO MORO</v>
      </c>
      <c r="BB521" s="5" t="str">
        <f ca="1">CONCATENATE(B_MSK[[#This Row],[concat]],B_MSK[[#This Row],[HARGA_X]],B_MSK[[#This Row],[SAT]])</f>
        <v>gelpengp330blackjk1175DZ</v>
      </c>
    </row>
    <row r="522" spans="1:54" x14ac:dyDescent="0.25">
      <c r="A522" s="6" t="s">
        <v>128</v>
      </c>
      <c r="B522" s="5" t="str">
        <f ca="1">IF(B_MSK[[#This Row],[N_ID]]="","",INDEX(INDIRECT(DIR&amp;$2:$2),MATCH(B_MSK[[#This Row],[N_ID]],INDIRECT(DIR&amp;"!NOTA[ID_P]"),0)))</f>
        <v/>
      </c>
      <c r="C522" s="5" t="str">
        <f ca="1">IF(B_MSK[[#This Row],[//]]="","",HYPERLINK("["&amp;SUBSTITUTE(DIR,"'","")&amp;"]NOTA!D"&amp;B_MSK[[#This Row],[//]]+2,"&gt;"))</f>
        <v>&gt;</v>
      </c>
      <c r="D522" s="5" t="str">
        <f ca="1">IF(B_MSK[[#This Row],[N_ID]]="","",COUNTIF(INDIRECT(DIR&amp;"!NOTA[ID_H]"),B_MSK[[#This Row],[ID NOTA]]))</f>
        <v/>
      </c>
      <c r="E5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519</v>
      </c>
      <c r="F5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2" s="7" t="str">
        <f ca="1">IF(B_MSK[[#This Row],[stt]]="ada",INDEX([2]!db[NB BM],B_MSK[DB_ROW]-1),"")</f>
        <v>Lem stick JK GS-100</v>
      </c>
      <c r="H522" s="7" t="str">
        <f ca="1">IF(B_MSK[[#This Row],[//]]="","",INDEX(INDIRECT(DIR&amp;$2:$2),B_MSK[[#This Row],[//]]))</f>
        <v>ATALI MAKMUR</v>
      </c>
      <c r="I522" s="27" t="str">
        <f ca="1">IF(B_MSK[[#This Row],[//]]="","",INDEX(INDIRECT(DB_PATH&amp;$2:$2),B_MSK[[#This Row],[DB_ROW]]-1))</f>
        <v>36 BOX (24 PCS)</v>
      </c>
      <c r="J522" s="5">
        <f ca="1">IF(B_MSK[[#This Row],[//]]="","",IF(INDEX(INDIRECT(DIR&amp;$2:$2),B_MSK[[#This Row],[//]])="","",INDEX(INDIRECT(DIR&amp;$2:$2),B_MSK[[#This Row],[//]])))</f>
        <v>2</v>
      </c>
      <c r="K522" s="5">
        <f ca="1">IF(B_MSK[[#This Row],[//]]="","",IF(INDEX(INDIRECT(DIR&amp;$2:$2),B_MSK[[#This Row],[//]])="","",INDEX(INDIRECT(DIR&amp;$2:$2),B_MSK[[#This Row],[//]])))</f>
        <v>1728</v>
      </c>
      <c r="L522" s="5" t="str">
        <f ca="1">IF(B_MSK[[#This Row],[//]]="","",IF(INDEX(INDIRECT(DIR&amp;$2:$2),B_MSK[[#This Row],[//]])="","",INDEX(INDIRECT(DIR&amp;$2:$2),B_MSK[[#This Row],[//]])))</f>
        <v>PCS</v>
      </c>
      <c r="M522" s="13">
        <f ca="1">IF(B_MSK[[#This Row],[//]]="","",INDEX(INDIRECT(DIR&amp;$2:$2),B_MSK[[#This Row],[//]]))</f>
        <v>2100</v>
      </c>
      <c r="N522" s="13">
        <f ca="1">IF(OR(B_MSK[[#This Row],[//]]="",),"",INDEX(INDIRECT(DIR&amp;$2:$2),B_MSK[[#This Row],[//]]))</f>
        <v>1814400</v>
      </c>
      <c r="O522" s="3">
        <f ca="1">IF(B_MSK[[#This Row],[//]]="","",IF(INDEX(INDIRECT(DIR&amp;$2:$2),B_MSK[[#This Row],[//]])=0,"",INDEX(INDIRECT(DIR&amp;$2:$2),B_MSK[[#This Row],[//]])))</f>
        <v>0.125</v>
      </c>
      <c r="P522" s="3">
        <f ca="1">IF(B_MSK[[#This Row],[//]]="","",IF(INDEX(INDIRECT(DIR&amp;$2:$2),B_MSK[[#This Row],[//]])=0,"",INDEX(INDIRECT(DIR&amp;$2:$2),B_MSK[[#This Row],[//]])))</f>
        <v>0.05</v>
      </c>
      <c r="Q522" s="12">
        <f ca="1">IF(B_MSK[[#This Row],[//]]="","",INDEX(INDIRECT(DIR&amp;$2:$2),B_MSK[[#This Row],[//]]))</f>
        <v>3016440</v>
      </c>
      <c r="R52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2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22" s="37">
        <f ca="1">IF(B_MSK[[#This Row],[//]]="","",INDEX(INDIRECT(DIR&amp;$2:$2),B_MSK[[#This Row],[//]]))</f>
        <v>0</v>
      </c>
      <c r="U522" s="38">
        <f ca="1">IF(SUMIF(B_MSK[NAMA BARANG],B_MSK[[#This Row],[NAMA BARANG]],B_MSK[JMLH BRG])=0,"",SUMIF(B_MSK[NAMA BARANG],B_MSK[[#This Row],[NAMA BARANG]],B_MSK[C]))</f>
        <v>6</v>
      </c>
      <c r="V522" s="7" t="str">
        <f ca="1">IF(B_MSK[[#This Row],[//]]="","",INDEX(INDIRECT(DIR&amp;$2:$2),B_MSK[[#This Row],[//]]))</f>
        <v>GLUE STICK GS-100 (8 GRAM) JK</v>
      </c>
      <c r="W522" s="7" t="str">
        <f ca="1">LOWER(SUBSTITUTE(SUBSTITUTE(SUBSTITUTE(SUBSTITUTE(SUBSTITUTE(SUBSTITUTE(SUBSTITUTE(SUBSTITUTE(SUBSTITUTE(B_MSK[[#This Row],[N.B.nota]]," ",""),"-",""),"(",""),")",""),".",""),",",""),"/",""),"""",""),"+",""))</f>
        <v>gluestickgs1008gramjk</v>
      </c>
      <c r="X522" s="5" t="str">
        <f ca="1">IF(B_MSK[[#This Row],[N.B.nota]]="","",IF(MATCH(B_MSK[[#This Row],[concat]],[2]!db[NB NOTA_C],0)&gt;0,"ada",0))</f>
        <v>ada</v>
      </c>
      <c r="Y522" s="5" t="str">
        <f ca="1">IF(B_MSK[[#This Row],[N.B.nota]]="","",ADDRESS(ROW(B_MSK[QB]),COLUMN(B_MSK[QB]))&amp;":"&amp;ADDRESS(ROW(),COLUMN(B_MSK[QB])))</f>
        <v>$D$4:$D$522</v>
      </c>
      <c r="Z522" s="5">
        <f ca="1">IF(B_MSK[[#This Row],[concat]]="","",MATCH(B_MSK[[#This Row],[concat]],[2]!db[NB NOTA_C],0)+1)</f>
        <v>928</v>
      </c>
      <c r="AA522" s="5" t="str">
        <f ca="1">IF(B_MSK[[#This Row],[//]]="","",HYPERLINK("[D:\kerja\BANK EXP\BARU\DB.XLSX]DB!e"&amp;B_MSK[[#This Row],[DB_ROW]],"&gt;"))</f>
        <v>&gt;</v>
      </c>
      <c r="AB522" s="30" t="str">
        <f ca="1">MID(B_MSK[[#This Row],[/ STN_1]],FIND(" ",B_MSK[[#This Row],[/ STN_1]])+1,LEN(B_MSK[[#This Row],[/ STN_1]]))</f>
        <v xml:space="preserve">BOX </v>
      </c>
      <c r="AC522" s="11">
        <f ca="1">IF(B_MSK[[#This Row],[//]]="","",IF(B_MSK[[#This Row],[ JUMLAH ]]="","",IF(B_MSK[[#This Row],[C]]="",B_MSK[[#This Row],[HARGA CTN]]/B_MSK[[#This Row],[JMLH BRG]],B_MSK[[#This Row],[HARGA CTN]]/B_MSK[[#This Row],[A_1]])))</f>
        <v>50400</v>
      </c>
      <c r="AD5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2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2100</v>
      </c>
      <c r="AF52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22" s="15" t="str">
        <f ca="1">IF(B_MSK[[#This Row],[HARGA_2]]="","",IF(MID(B_MSK[[#This Row],[/ STN_2]],FIND(" ",B_MSK[[#This Row],[/ STN_2]])+1,LEN(B_MSK[[#This Row],[/ STN_2]]))="LSN",B_MSK[[#This Row],[HARGA_2]]/12,""))</f>
        <v/>
      </c>
      <c r="AH522" s="7" t="str">
        <f ca="1">IF(B_MSK[[#This Row],[HARGA_3]]="","","/ "&amp;"PCS")</f>
        <v/>
      </c>
      <c r="AI522" s="15">
        <f ca="1">IF(B_MSK[[#This Row],[HARGA_3]]="",IF(B_MSK[[#This Row],[HARGA_2]]="",IF(B_MSK[[#This Row],[HARGA_1]]="","",B_MSK[[#This Row],[HARGA_1]]),B_MSK[[#This Row],[HARGA_2]]),B_MSK[[#This Row],[HARGA_3]])</f>
        <v>2100</v>
      </c>
      <c r="AJ52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2" s="5" t="str">
        <f ca="1">IF(B_MSK[[#This Row],[//]]="","",SUBSTITUTE(SUBSTITUTE(SUBSTITUTE(B_MSK[[#This Row],[QTY/ CTN]]," ","_",2),"(",""),")","")&amp;"_")</f>
        <v>36 BOX_24 PCS_</v>
      </c>
      <c r="AL522" s="5">
        <f ca="1">IF(B_MSK[[#This Row],[A_B]]="","",SEARCH("_",B_MSK[[#This Row],[A_B]]))</f>
        <v>7</v>
      </c>
      <c r="AM522" s="5">
        <f ca="1">IF(B_MSK[[#This Row],[A_B]]="","",LEN(B_MSK[[#This Row],[A_B]]))</f>
        <v>14</v>
      </c>
      <c r="AN522" s="5" t="str">
        <f ca="1">IF(B_MSK[[#This Row],[A_B]]="","",LEFT(B_MSK[[#This Row],[QTY/ CTN]],B_MSK[[#This Row],[A_B_1]]))</f>
        <v xml:space="preserve">36 BOX </v>
      </c>
      <c r="AO522" s="5" t="str">
        <f ca="1">IF(B_MSK[[#This Row],[A_B]]="","",LEFT(B_MSK[[#This Row],[A_]],SEARCH(" ",B_MSK[[#This Row],[A_]])-1))</f>
        <v>36</v>
      </c>
      <c r="AP522" s="5" t="str">
        <f ca="1">IF(B_MSK[[#This Row],[A_B]]="","",RIGHT(B_MSK[[#This Row],[A_]],LEN(B_MSK[[#This Row],[A_]])-SEARCH(" ",B_MSK[[#This Row],[A_]])))</f>
        <v xml:space="preserve">BOX </v>
      </c>
      <c r="AQ5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522" s="5" t="str">
        <f ca="1">IF(B_MSK[[#This Row],[B_]]="","",LEFT(B_MSK[[#This Row],[B_]],SEARCH(" ",B_MSK[[#This Row],[B_]])))</f>
        <v xml:space="preserve">24 </v>
      </c>
      <c r="AS522" s="5" t="str">
        <f ca="1">IF(B_MSK[[#This Row],[B_]]="","",RIGHT(B_MSK[[#This Row],[B_]],LEN(B_MSK[[#This Row],[B_]])-SEARCH(" ",B_MSK[[#This Row],[B_]])))</f>
        <v>PCS</v>
      </c>
      <c r="AT522" s="5" t="str">
        <f ca="1">IF(B_MSK[[#This Row],[B_2]]="LSN",12,"")</f>
        <v/>
      </c>
      <c r="AU522" s="5" t="str">
        <f ca="1">IF(B_MSK[[#This Row],[C_1]]="","","PCS")</f>
        <v/>
      </c>
      <c r="AV522" s="5">
        <f ca="1">IF(B_MSK[[#This Row],[A_1]]="","",B_MSK[[#This Row],[A_1]]*IF(B_MSK[[#This Row],[B_1]]="",1,B_MSK[[#This Row],[B_1]])*IF(B_MSK[[#This Row],[C_1]]="",1,B_MSK[[#This Row],[C_1]]))</f>
        <v>864</v>
      </c>
      <c r="AW522" s="5" t="str">
        <f ca="1">IF(B_MSK[[#This Row],[C_2]]="",IF(B_MSK[[#This Row],[B_2]]="",IF(B_MSK[[#This Row],[A_2]]="","",B_MSK[[#This Row],[A_2]]),B_MSK[[#This Row],[B_2]]),B_MSK[[#This Row],[C_2]])</f>
        <v>PCS</v>
      </c>
      <c r="AX522" s="2">
        <f ca="1">IF(ISNUMBER(B_MSK[[#This Row],[TANGGAL DATANG]]),B_MSK[[#This Row],[TANGGAL DATANG]],AX521)</f>
        <v>44944</v>
      </c>
      <c r="AY522" s="5" t="e">
        <f ca="1">IF(B_MSK[[#This Row],[DB_ROW]]="","",INDEX([3]!db[JENIS],B_MSK[[#This Row],[DB_ROW]]-1))</f>
        <v>#REF!</v>
      </c>
      <c r="AZ522" s="5">
        <f ca="1">IF(B_MSK[[#This Row],[A_1]]="","",B_MSK[[#This Row],[A_1]])*1</f>
        <v>36</v>
      </c>
      <c r="BA522" s="5" t="str">
        <f ca="1">IF(B_MSK[[#This Row],[//]]="","",INDEX(INDIRECT(DIR&amp;$2:$2),B_MSK[[#This Row],[//]]))</f>
        <v>ARTO MORO</v>
      </c>
      <c r="BB522" s="5" t="str">
        <f ca="1">CONCATENATE(B_MSK[[#This Row],[concat]],B_MSK[[#This Row],[HARGA_X]],B_MSK[[#This Row],[SAT]])</f>
        <v>gluestickgs1008gramjk2100PCS</v>
      </c>
    </row>
    <row r="523" spans="1:54" x14ac:dyDescent="0.25">
      <c r="A523" s="6" t="s">
        <v>128</v>
      </c>
      <c r="B523" s="5" t="str">
        <f ca="1">IF(B_MSK[[#This Row],[N_ID]]="","",INDEX(INDIRECT(DIR&amp;$2:$2),MATCH(B_MSK[[#This Row],[N_ID]],INDIRECT(DIR&amp;"!NOTA[ID_P]"),0)))</f>
        <v/>
      </c>
      <c r="C523" s="5" t="str">
        <f ca="1">IF(B_MSK[[#This Row],[//]]="","",HYPERLINK("["&amp;SUBSTITUTE(DIR,"'","")&amp;"]NOTA!D"&amp;B_MSK[[#This Row],[//]]+2,"&gt;"))</f>
        <v/>
      </c>
      <c r="D523" s="5" t="str">
        <f ca="1">IF(B_MSK[[#This Row],[N_ID]]="","",COUNTIF(INDIRECT(DIR&amp;"!NOTA[ID_H]"),B_MSK[[#This Row],[ID NOTA]]))</f>
        <v/>
      </c>
      <c r="E5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3" s="7" t="str">
        <f ca="1">IF(B_MSK[[#This Row],[stt]]="ada",INDEX([2]!db[NB BM],B_MSK[DB_ROW]-1),"")</f>
        <v/>
      </c>
      <c r="H523" s="7" t="str">
        <f ca="1">IF(B_MSK[[#This Row],[//]]="","",INDEX(INDIRECT(DIR&amp;$2:$2),B_MSK[[#This Row],[//]]))</f>
        <v/>
      </c>
      <c r="I523" s="27" t="str">
        <f ca="1">IF(B_MSK[[#This Row],[//]]="","",INDEX(INDIRECT(DB_PATH&amp;$2:$2),B_MSK[[#This Row],[DB_ROW]]-1))</f>
        <v/>
      </c>
      <c r="J523" s="5" t="str">
        <f ca="1">IF(B_MSK[[#This Row],[//]]="","",IF(INDEX(INDIRECT(DIR&amp;$2:$2),B_MSK[[#This Row],[//]])="","",INDEX(INDIRECT(DIR&amp;$2:$2),B_MSK[[#This Row],[//]])))</f>
        <v/>
      </c>
      <c r="K523" s="5" t="str">
        <f ca="1">IF(B_MSK[[#This Row],[//]]="","",IF(INDEX(INDIRECT(DIR&amp;$2:$2),B_MSK[[#This Row],[//]])="","",INDEX(INDIRECT(DIR&amp;$2:$2),B_MSK[[#This Row],[//]])))</f>
        <v/>
      </c>
      <c r="L523" s="5" t="str">
        <f ca="1">IF(B_MSK[[#This Row],[//]]="","",IF(INDEX(INDIRECT(DIR&amp;$2:$2),B_MSK[[#This Row],[//]])="","",INDEX(INDIRECT(DIR&amp;$2:$2),B_MSK[[#This Row],[//]])))</f>
        <v/>
      </c>
      <c r="M523" s="13" t="str">
        <f ca="1">IF(B_MSK[[#This Row],[//]]="","",INDEX(INDIRECT(DIR&amp;$2:$2),B_MSK[[#This Row],[//]]))</f>
        <v/>
      </c>
      <c r="N523" s="13" t="str">
        <f ca="1">IF(OR(B_MSK[[#This Row],[//]]="",),"",INDEX(INDIRECT(DIR&amp;$2:$2),B_MSK[[#This Row],[//]]))</f>
        <v/>
      </c>
      <c r="O523" s="3" t="str">
        <f ca="1">IF(B_MSK[[#This Row],[//]]="","",IF(INDEX(INDIRECT(DIR&amp;$2:$2),B_MSK[[#This Row],[//]])=0,"",INDEX(INDIRECT(DIR&amp;$2:$2),B_MSK[[#This Row],[//]])))</f>
        <v/>
      </c>
      <c r="P523" s="3" t="str">
        <f ca="1">IF(B_MSK[[#This Row],[//]]="","",IF(INDEX(INDIRECT(DIR&amp;$2:$2),B_MSK[[#This Row],[//]])=0,"",INDEX(INDIRECT(DIR&amp;$2:$2),B_MSK[[#This Row],[//]])))</f>
        <v/>
      </c>
      <c r="Q523" s="12" t="str">
        <f ca="1">IF(B_MSK[[#This Row],[//]]="","",INDEX(INDIRECT(DIR&amp;$2:$2),B_MSK[[#This Row],[//]]))</f>
        <v/>
      </c>
      <c r="R5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3" s="37" t="str">
        <f ca="1">IF(B_MSK[[#This Row],[//]]="","",INDEX(INDIRECT(DIR&amp;$2:$2),B_MSK[[#This Row],[//]]))</f>
        <v/>
      </c>
      <c r="U523" s="38" t="str">
        <f ca="1">IF(SUMIF(B_MSK[NAMA BARANG],B_MSK[[#This Row],[NAMA BARANG]],B_MSK[JMLH BRG])=0,"",SUMIF(B_MSK[NAMA BARANG],B_MSK[[#This Row],[NAMA BARANG]],B_MSK[C]))</f>
        <v/>
      </c>
      <c r="V523" s="7" t="str">
        <f ca="1">IF(B_MSK[[#This Row],[//]]="","",INDEX(INDIRECT(DIR&amp;$2:$2),B_MSK[[#This Row],[//]]))</f>
        <v/>
      </c>
      <c r="W5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3" s="5" t="str">
        <f ca="1">IF(B_MSK[[#This Row],[N.B.nota]]="","",IF(MATCH(B_MSK[[#This Row],[concat]],[2]!db[NB NOTA_C],0)&gt;0,"ada",0))</f>
        <v/>
      </c>
      <c r="Y523" s="5" t="str">
        <f ca="1">IF(B_MSK[[#This Row],[N.B.nota]]="","",ADDRESS(ROW(B_MSK[QB]),COLUMN(B_MSK[QB]))&amp;":"&amp;ADDRESS(ROW(),COLUMN(B_MSK[QB])))</f>
        <v/>
      </c>
      <c r="Z523" s="5" t="str">
        <f ca="1">IF(B_MSK[[#This Row],[concat]]="","",MATCH(B_MSK[[#This Row],[concat]],[2]!db[NB NOTA_C],0)+1)</f>
        <v/>
      </c>
      <c r="AA523" s="5" t="str">
        <f ca="1">IF(B_MSK[[#This Row],[//]]="","",HYPERLINK("[D:\kerja\BANK EXP\BARU\DB.XLSX]DB!e"&amp;B_MSK[[#This Row],[DB_ROW]],"&gt;"))</f>
        <v/>
      </c>
      <c r="AB523" s="30" t="e">
        <f ca="1">MID(B_MSK[[#This Row],[/ STN_1]],FIND(" ",B_MSK[[#This Row],[/ STN_1]])+1,LEN(B_MSK[[#This Row],[/ STN_1]]))</f>
        <v>#VALUE!</v>
      </c>
      <c r="AC5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3" s="15" t="str">
        <f ca="1">IF(B_MSK[[#This Row],[HARGA_2]]="","",IF(MID(B_MSK[[#This Row],[/ STN_2]],FIND(" ",B_MSK[[#This Row],[/ STN_2]])+1,LEN(B_MSK[[#This Row],[/ STN_2]]))="LSN",B_MSK[[#This Row],[HARGA_2]]/12,""))</f>
        <v/>
      </c>
      <c r="AH523" s="7" t="str">
        <f ca="1">IF(B_MSK[[#This Row],[HARGA_3]]="","","/ "&amp;"PCS")</f>
        <v/>
      </c>
      <c r="AI523" s="15" t="str">
        <f ca="1">IF(B_MSK[[#This Row],[HARGA_3]]="",IF(B_MSK[[#This Row],[HARGA_2]]="",IF(B_MSK[[#This Row],[HARGA_1]]="","",B_MSK[[#This Row],[HARGA_1]]),B_MSK[[#This Row],[HARGA_2]]),B_MSK[[#This Row],[HARGA_3]])</f>
        <v/>
      </c>
      <c r="AJ523" s="15" t="str">
        <f ca="1">IF(B_MSK[[#This Row],[/ STN_3]]="",IF(B_MSK[[#This Row],[/ STN_2]]="",IF(B_MSK[[#This Row],[/ STN_1]]="","",B_MSK[[#This Row],[/ STN_1]]),B_MSK[[#This Row],[/ STN_2]]),B_MSK[[#This Row],[/ STN_3]])</f>
        <v/>
      </c>
      <c r="AK523" s="5" t="str">
        <f ca="1">IF(B_MSK[[#This Row],[//]]="","",SUBSTITUTE(SUBSTITUTE(SUBSTITUTE(B_MSK[[#This Row],[QTY/ CTN]]," ","_",2),"(",""),")","")&amp;"_")</f>
        <v/>
      </c>
      <c r="AL523" s="5" t="str">
        <f ca="1">IF(B_MSK[[#This Row],[A_B]]="","",SEARCH("_",B_MSK[[#This Row],[A_B]]))</f>
        <v/>
      </c>
      <c r="AM523" s="5" t="str">
        <f ca="1">IF(B_MSK[[#This Row],[A_B]]="","",LEN(B_MSK[[#This Row],[A_B]]))</f>
        <v/>
      </c>
      <c r="AN523" s="5" t="str">
        <f ca="1">IF(B_MSK[[#This Row],[A_B]]="","",LEFT(B_MSK[[#This Row],[QTY/ CTN]],B_MSK[[#This Row],[A_B_1]]))</f>
        <v/>
      </c>
      <c r="AO523" s="5" t="str">
        <f ca="1">IF(B_MSK[[#This Row],[A_B]]="","",LEFT(B_MSK[[#This Row],[A_]],SEARCH(" ",B_MSK[[#This Row],[A_]])-1))</f>
        <v/>
      </c>
      <c r="AP523" s="5" t="str">
        <f ca="1">IF(B_MSK[[#This Row],[A_B]]="","",RIGHT(B_MSK[[#This Row],[A_]],LEN(B_MSK[[#This Row],[A_]])-SEARCH(" ",B_MSK[[#This Row],[A_]])))</f>
        <v/>
      </c>
      <c r="AQ5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3" s="5" t="str">
        <f ca="1">IF(B_MSK[[#This Row],[B_]]="","",LEFT(B_MSK[[#This Row],[B_]],SEARCH(" ",B_MSK[[#This Row],[B_]])))</f>
        <v/>
      </c>
      <c r="AS523" s="5" t="str">
        <f ca="1">IF(B_MSK[[#This Row],[B_]]="","",RIGHT(B_MSK[[#This Row],[B_]],LEN(B_MSK[[#This Row],[B_]])-SEARCH(" ",B_MSK[[#This Row],[B_]])))</f>
        <v/>
      </c>
      <c r="AT523" s="5" t="str">
        <f ca="1">IF(B_MSK[[#This Row],[B_2]]="LSN",12,"")</f>
        <v/>
      </c>
      <c r="AU523" s="5" t="str">
        <f ca="1">IF(B_MSK[[#This Row],[C_1]]="","","PCS")</f>
        <v/>
      </c>
      <c r="AV523" s="5" t="str">
        <f ca="1">IF(B_MSK[[#This Row],[A_1]]="","",B_MSK[[#This Row],[A_1]]*IF(B_MSK[[#This Row],[B_1]]="",1,B_MSK[[#This Row],[B_1]])*IF(B_MSK[[#This Row],[C_1]]="",1,B_MSK[[#This Row],[C_1]]))</f>
        <v/>
      </c>
      <c r="AW523" s="5" t="str">
        <f ca="1">IF(B_MSK[[#This Row],[C_2]]="",IF(B_MSK[[#This Row],[B_2]]="",IF(B_MSK[[#This Row],[A_2]]="","",B_MSK[[#This Row],[A_2]]),B_MSK[[#This Row],[B_2]]),B_MSK[[#This Row],[C_2]])</f>
        <v/>
      </c>
      <c r="AX523" s="2">
        <f ca="1">IF(ISNUMBER(B_MSK[[#This Row],[TANGGAL DATANG]]),B_MSK[[#This Row],[TANGGAL DATANG]],AX522)</f>
        <v>44944</v>
      </c>
      <c r="AY523" s="5" t="str">
        <f ca="1">IF(B_MSK[[#This Row],[DB_ROW]]="","",INDEX([3]!db[JENIS],B_MSK[[#This Row],[DB_ROW]]-1))</f>
        <v/>
      </c>
      <c r="AZ523" s="5" t="e">
        <f ca="1">IF(B_MSK[[#This Row],[A_1]]="","",B_MSK[[#This Row],[A_1]])*1</f>
        <v>#VALUE!</v>
      </c>
      <c r="BA523" s="5" t="str">
        <f ca="1">IF(B_MSK[[#This Row],[//]]="","",INDEX(INDIRECT(DIR&amp;$2:$2),B_MSK[[#This Row],[//]]))</f>
        <v/>
      </c>
      <c r="BB523" s="5" t="str">
        <f ca="1">CONCATENATE(B_MSK[[#This Row],[concat]],B_MSK[[#This Row],[HARGA_X]],B_MSK[[#This Row],[SAT]])</f>
        <v/>
      </c>
    </row>
    <row r="524" spans="1:54" x14ac:dyDescent="0.25">
      <c r="A524" s="6" t="s">
        <v>307</v>
      </c>
      <c r="B524" s="5">
        <f ca="1">IF(B_MSK[[#This Row],[N_ID]]="","",INDEX(INDIRECT(DIR&amp;$2:$2),MATCH(B_MSK[[#This Row],[N_ID]],INDIRECT(DIR&amp;"!NOTA[ID_P]"),0)))</f>
        <v>95</v>
      </c>
      <c r="C524" s="5" t="str">
        <f ca="1">IF(B_MSK[[#This Row],[//]]="","",HYPERLINK("["&amp;SUBSTITUTE(DIR,"'","")&amp;"]NOTA!D"&amp;B_MSK[[#This Row],[//]]+2,"&gt;"))</f>
        <v>&gt;</v>
      </c>
      <c r="D524" s="5">
        <f ca="1">IF(B_MSK[[#This Row],[N_ID]]="","",COUNTIF(INDIRECT(DIR&amp;"!NOTA[ID_H]"),B_MSK[[#This Row],[ID NOTA]]))</f>
        <v>2</v>
      </c>
      <c r="E5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521</v>
      </c>
      <c r="F5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4" s="7" t="str">
        <f ca="1">IF(B_MSK[[#This Row],[stt]]="ada",INDEX([2]!db[NB BM],B_MSK[DB_ROW]-1),"")</f>
        <v>Tipe-ex kertas Kenko CT-903</v>
      </c>
      <c r="H524" s="7" t="str">
        <f ca="1">IF(B_MSK[[#This Row],[//]]="","",INDEX(INDIRECT(DIR&amp;$2:$2),B_MSK[[#This Row],[//]]))</f>
        <v>KENKO SINAR INDONESIA</v>
      </c>
      <c r="I524" s="27" t="str">
        <f ca="1">IF(B_MSK[[#This Row],[//]]="","",INDEX(INDIRECT(DB_PATH&amp;$2:$2),B_MSK[[#This Row],[DB_ROW]]-1))</f>
        <v>48 LSN</v>
      </c>
      <c r="J524" s="5">
        <f ca="1">IF(B_MSK[[#This Row],[//]]="","",IF(INDEX(INDIRECT(DIR&amp;$2:$2),B_MSK[[#This Row],[//]])="","",INDEX(INDIRECT(DIR&amp;$2:$2),B_MSK[[#This Row],[//]])))</f>
        <v>2</v>
      </c>
      <c r="K524" s="5" t="str">
        <f ca="1">IF(B_MSK[[#This Row],[//]]="","",IF(INDEX(INDIRECT(DIR&amp;$2:$2),B_MSK[[#This Row],[//]])="","",INDEX(INDIRECT(DIR&amp;$2:$2),B_MSK[[#This Row],[//]])))</f>
        <v/>
      </c>
      <c r="L524" s="5" t="str">
        <f ca="1">IF(B_MSK[[#This Row],[//]]="","",IF(INDEX(INDIRECT(DIR&amp;$2:$2),B_MSK[[#This Row],[//]])="","",INDEX(INDIRECT(DIR&amp;$2:$2),B_MSK[[#This Row],[//]])))</f>
        <v/>
      </c>
      <c r="M524" s="13">
        <f ca="1">IF(B_MSK[[#This Row],[//]]="","",INDEX(INDIRECT(DIR&amp;$2:$2),B_MSK[[#This Row],[//]]))</f>
        <v>0</v>
      </c>
      <c r="N524" s="13">
        <f ca="1">IF(OR(B_MSK[[#This Row],[//]]="",),"",INDEX(INDIRECT(DIR&amp;$2:$2),B_MSK[[#This Row],[//]]))</f>
        <v>3024000</v>
      </c>
      <c r="O524" s="3">
        <f ca="1">IF(B_MSK[[#This Row],[//]]="","",IF(INDEX(INDIRECT(DIR&amp;$2:$2),B_MSK[[#This Row],[//]])=0,"",INDEX(INDIRECT(DIR&amp;$2:$2),B_MSK[[#This Row],[//]])))</f>
        <v>0.17</v>
      </c>
      <c r="P524" s="3" t="str">
        <f ca="1">IF(B_MSK[[#This Row],[//]]="","",IF(INDEX(INDIRECT(DIR&amp;$2:$2),B_MSK[[#This Row],[//]])=0,"",INDEX(INDIRECT(DIR&amp;$2:$2),B_MSK[[#This Row],[//]])))</f>
        <v/>
      </c>
      <c r="Q524" s="12">
        <f ca="1">IF(B_MSK[[#This Row],[//]]="","",INDEX(INDIRECT(DIR&amp;$2:$2),B_MSK[[#This Row],[//]]))</f>
        <v>5019840</v>
      </c>
      <c r="R5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4" s="37">
        <f ca="1">IF(B_MSK[[#This Row],[//]]="","",INDEX(INDIRECT(DIR&amp;$2:$2),B_MSK[[#This Row],[//]]))</f>
        <v>0</v>
      </c>
      <c r="U524" s="38" t="str">
        <f ca="1">IF(SUMIF(B_MSK[NAMA BARANG],B_MSK[[#This Row],[NAMA BARANG]],B_MSK[JMLH BRG])=0,"",SUMIF(B_MSK[NAMA BARANG],B_MSK[[#This Row],[NAMA BARANG]],B_MSK[C]))</f>
        <v/>
      </c>
      <c r="V524" s="7" t="str">
        <f ca="1">IF(B_MSK[[#This Row],[//]]="","",INDEX(INDIRECT(DIR&amp;$2:$2),B_MSK[[#This Row],[//]]))</f>
        <v>KENKO CORRECTION TAPE CT-903 (12M X 5MM)</v>
      </c>
      <c r="W524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kenkocorrectiontapect90312mx5mm</v>
      </c>
      <c r="X524" s="5" t="str">
        <f ca="1">IF(B_MSK[[#This Row],[N.B.nota]]="","",IF(MATCH(B_MSK[[#This Row],[concat]],[2]!db[NB NOTA_C],0)&gt;0,"ada",0))</f>
        <v>ada</v>
      </c>
      <c r="Y524" s="5" t="str">
        <f ca="1">IF(B_MSK[[#This Row],[N.B.nota]]="","",ADDRESS(ROW(B_MSK[QB]),COLUMN(B_MSK[QB]))&amp;":"&amp;ADDRESS(ROW(),COLUMN(B_MSK[QB])))</f>
        <v>$D$4:$D$524</v>
      </c>
      <c r="Z524" s="5">
        <f ca="1">IF(B_MSK[[#This Row],[concat]]="","",MATCH(B_MSK[[#This Row],[concat]],[2]!db[NB NOTA_C],0)+1)</f>
        <v>1127</v>
      </c>
      <c r="AA524" s="5" t="str">
        <f ca="1">IF(B_MSK[[#This Row],[//]]="","",HYPERLINK("[D:\kerja\BANK EXP\BARU\DB.XLSX]DB!e"&amp;B_MSK[[#This Row],[DB_ROW]],"&gt;"))</f>
        <v>&gt;</v>
      </c>
      <c r="AB524" s="30" t="str">
        <f ca="1">MID(B_MSK[[#This Row],[/ STN_1]],FIND(" ",B_MSK[[#This Row],[/ STN_1]])+1,LEN(B_MSK[[#This Row],[/ STN_1]]))</f>
        <v>LSN</v>
      </c>
      <c r="AC524" s="11">
        <f ca="1">IF(B_MSK[[#This Row],[//]]="","",IF(B_MSK[[#This Row],[ JUMLAH ]]="","",IF(B_MSK[[#This Row],[C]]="",B_MSK[[#This Row],[HARGA CTN]]/B_MSK[[#This Row],[JMLH BRG]],B_MSK[[#This Row],[HARGA CTN]]/B_MSK[[#This Row],[A_1]])))</f>
        <v>63000</v>
      </c>
      <c r="AD5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2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5250</v>
      </c>
      <c r="AF52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24" s="15" t="str">
        <f ca="1">IF(B_MSK[[#This Row],[HARGA_2]]="","",IF(MID(B_MSK[[#This Row],[/ STN_2]],FIND(" ",B_MSK[[#This Row],[/ STN_2]])+1,LEN(B_MSK[[#This Row],[/ STN_2]]))="LSN",B_MSK[[#This Row],[HARGA_2]]/12,""))</f>
        <v/>
      </c>
      <c r="AH524" s="7" t="str">
        <f ca="1">IF(B_MSK[[#This Row],[HARGA_3]]="","","/ "&amp;"PCS")</f>
        <v/>
      </c>
      <c r="AI524" s="15">
        <f ca="1">IF(B_MSK[[#This Row],[HARGA_3]]="",IF(B_MSK[[#This Row],[HARGA_2]]="",IF(B_MSK[[#This Row],[HARGA_1]]="","",B_MSK[[#This Row],[HARGA_1]]),B_MSK[[#This Row],[HARGA_2]]),B_MSK[[#This Row],[HARGA_3]])</f>
        <v>5250</v>
      </c>
      <c r="AJ52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4" s="5" t="str">
        <f ca="1">IF(B_MSK[[#This Row],[//]]="","",SUBSTITUTE(SUBSTITUTE(SUBSTITUTE(B_MSK[[#This Row],[QTY/ CTN]]," ","_",2),"(",""),")","")&amp;"_")</f>
        <v>48 LSN_</v>
      </c>
      <c r="AL524" s="5">
        <f ca="1">IF(B_MSK[[#This Row],[A_B]]="","",SEARCH("_",B_MSK[[#This Row],[A_B]]))</f>
        <v>7</v>
      </c>
      <c r="AM524" s="5">
        <f ca="1">IF(B_MSK[[#This Row],[A_B]]="","",LEN(B_MSK[[#This Row],[A_B]]))</f>
        <v>7</v>
      </c>
      <c r="AN524" s="5" t="str">
        <f ca="1">IF(B_MSK[[#This Row],[A_B]]="","",LEFT(B_MSK[[#This Row],[QTY/ CTN]],B_MSK[[#This Row],[A_B_1]]))</f>
        <v>48 LSN</v>
      </c>
      <c r="AO524" s="5" t="str">
        <f ca="1">IF(B_MSK[[#This Row],[A_B]]="","",LEFT(B_MSK[[#This Row],[A_]],SEARCH(" ",B_MSK[[#This Row],[A_]])-1))</f>
        <v>48</v>
      </c>
      <c r="AP524" s="5" t="str">
        <f ca="1">IF(B_MSK[[#This Row],[A_B]]="","",RIGHT(B_MSK[[#This Row],[A_]],LEN(B_MSK[[#This Row],[A_]])-SEARCH(" ",B_MSK[[#This Row],[A_]])))</f>
        <v>LSN</v>
      </c>
      <c r="AQ5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24" s="5" t="str">
        <f ca="1">IF(B_MSK[[#This Row],[B_]]="","",LEFT(B_MSK[[#This Row],[B_]],SEARCH(" ",B_MSK[[#This Row],[B_]])))</f>
        <v xml:space="preserve">12 </v>
      </c>
      <c r="AS524" s="5" t="str">
        <f ca="1">IF(B_MSK[[#This Row],[B_]]="","",RIGHT(B_MSK[[#This Row],[B_]],LEN(B_MSK[[#This Row],[B_]])-SEARCH(" ",B_MSK[[#This Row],[B_]])))</f>
        <v>PCS</v>
      </c>
      <c r="AT524" s="5" t="str">
        <f ca="1">IF(B_MSK[[#This Row],[B_2]]="LSN",12,"")</f>
        <v/>
      </c>
      <c r="AU524" s="5" t="str">
        <f ca="1">IF(B_MSK[[#This Row],[C_1]]="","","PCS")</f>
        <v/>
      </c>
      <c r="AV524" s="5">
        <f ca="1">IF(B_MSK[[#This Row],[A_1]]="","",B_MSK[[#This Row],[A_1]]*IF(B_MSK[[#This Row],[B_1]]="",1,B_MSK[[#This Row],[B_1]])*IF(B_MSK[[#This Row],[C_1]]="",1,B_MSK[[#This Row],[C_1]]))</f>
        <v>576</v>
      </c>
      <c r="AW524" s="5" t="str">
        <f ca="1">IF(B_MSK[[#This Row],[C_2]]="",IF(B_MSK[[#This Row],[B_2]]="",IF(B_MSK[[#This Row],[A_2]]="","",B_MSK[[#This Row],[A_2]]),B_MSK[[#This Row],[B_2]]),B_MSK[[#This Row],[C_2]])</f>
        <v>PCS</v>
      </c>
      <c r="AX524" s="2">
        <f ca="1">IF(ISNUMBER(B_MSK[[#This Row],[TANGGAL DATANG]]),B_MSK[[#This Row],[TANGGAL DATANG]],AX523)</f>
        <v>44944</v>
      </c>
      <c r="AY524" s="5" t="e">
        <f ca="1">IF(B_MSK[[#This Row],[DB_ROW]]="","",INDEX([3]!db[JENIS],B_MSK[[#This Row],[DB_ROW]]-1))</f>
        <v>#REF!</v>
      </c>
      <c r="AZ524" s="5">
        <f ca="1">IF(B_MSK[[#This Row],[A_1]]="","",B_MSK[[#This Row],[A_1]])*1</f>
        <v>48</v>
      </c>
      <c r="BA524" s="5" t="str">
        <f ca="1">IF(B_MSK[[#This Row],[//]]="","",INDEX(INDIRECT(DIR&amp;$2:$2),B_MSK[[#This Row],[//]]))</f>
        <v>ARTO MORO</v>
      </c>
      <c r="BB524" s="5" t="str">
        <f ca="1">CONCATENATE(B_MSK[[#This Row],[concat]],B_MSK[[#This Row],[HARGA_X]],B_MSK[[#This Row],[SAT]])</f>
        <v>kenkocorrectiontapect90312mx5mm5250</v>
      </c>
    </row>
    <row r="525" spans="1:54" x14ac:dyDescent="0.25">
      <c r="A525" s="6" t="s">
        <v>128</v>
      </c>
      <c r="B525" s="5" t="str">
        <f ca="1">IF(B_MSK[[#This Row],[N_ID]]="","",INDEX(INDIRECT(DIR&amp;$2:$2),MATCH(B_MSK[[#This Row],[N_ID]],INDIRECT(DIR&amp;"!NOTA[ID_P]"),0)))</f>
        <v/>
      </c>
      <c r="C525" s="5" t="str">
        <f ca="1">IF(B_MSK[[#This Row],[//]]="","",HYPERLINK("["&amp;SUBSTITUTE(DIR,"'","")&amp;"]NOTA!D"&amp;B_MSK[[#This Row],[//]]+2,"&gt;"))</f>
        <v>&gt;</v>
      </c>
      <c r="D525" s="5" t="str">
        <f ca="1">IF(B_MSK[[#This Row],[N_ID]]="","",COUNTIF(INDIRECT(DIR&amp;"!NOTA[ID_H]"),B_MSK[[#This Row],[ID NOTA]]))</f>
        <v/>
      </c>
      <c r="E5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522</v>
      </c>
      <c r="F5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5" s="7" t="str">
        <f ca="1">IF(B_MSK[[#This Row],[stt]]="ada",INDEX([2]!db[NB BM],B_MSK[DB_ROW]-1),"")</f>
        <v>Gel pen Kenko Easy Gel hitam</v>
      </c>
      <c r="H525" s="7" t="str">
        <f ca="1">IF(B_MSK[[#This Row],[//]]="","",INDEX(INDIRECT(DIR&amp;$2:$2),B_MSK[[#This Row],[//]]))</f>
        <v>KENKO SINAR INDONESIA</v>
      </c>
      <c r="I525" s="27" t="str">
        <f ca="1">IF(B_MSK[[#This Row],[//]]="","",INDEX(INDIRECT(DB_PATH&amp;$2:$2),B_MSK[[#This Row],[DB_ROW]]-1))</f>
        <v>12 GRS</v>
      </c>
      <c r="J525" s="5">
        <f ca="1">IF(B_MSK[[#This Row],[//]]="","",IF(INDEX(INDIRECT(DIR&amp;$2:$2),B_MSK[[#This Row],[//]])="","",INDEX(INDIRECT(DIR&amp;$2:$2),B_MSK[[#This Row],[//]])))</f>
        <v>2</v>
      </c>
      <c r="K525" s="5" t="str">
        <f ca="1">IF(B_MSK[[#This Row],[//]]="","",IF(INDEX(INDIRECT(DIR&amp;$2:$2),B_MSK[[#This Row],[//]])="","",INDEX(INDIRECT(DIR&amp;$2:$2),B_MSK[[#This Row],[//]])))</f>
        <v/>
      </c>
      <c r="L525" s="5" t="str">
        <f ca="1">IF(B_MSK[[#This Row],[//]]="","",IF(INDEX(INDIRECT(DIR&amp;$2:$2),B_MSK[[#This Row],[//]])="","",INDEX(INDIRECT(DIR&amp;$2:$2),B_MSK[[#This Row],[//]])))</f>
        <v/>
      </c>
      <c r="M525" s="13">
        <f ca="1">IF(B_MSK[[#This Row],[//]]="","",INDEX(INDIRECT(DIR&amp;$2:$2),B_MSK[[#This Row],[//]]))</f>
        <v>0</v>
      </c>
      <c r="N525" s="13">
        <f ca="1">IF(OR(B_MSK[[#This Row],[//]]="",),"",INDEX(INDIRECT(DIR&amp;$2:$2),B_MSK[[#This Row],[//]]))</f>
        <v>3758400</v>
      </c>
      <c r="O525" s="3">
        <f ca="1">IF(B_MSK[[#This Row],[//]]="","",IF(INDEX(INDIRECT(DIR&amp;$2:$2),B_MSK[[#This Row],[//]])=0,"",INDEX(INDIRECT(DIR&amp;$2:$2),B_MSK[[#This Row],[//]])))</f>
        <v>0.17</v>
      </c>
      <c r="P525" s="3" t="str">
        <f ca="1">IF(B_MSK[[#This Row],[//]]="","",IF(INDEX(INDIRECT(DIR&amp;$2:$2),B_MSK[[#This Row],[//]])=0,"",INDEX(INDIRECT(DIR&amp;$2:$2),B_MSK[[#This Row],[//]])))</f>
        <v/>
      </c>
      <c r="Q525" s="12">
        <f ca="1">IF(B_MSK[[#This Row],[//]]="","",INDEX(INDIRECT(DIR&amp;$2:$2),B_MSK[[#This Row],[//]]))</f>
        <v>6238944</v>
      </c>
      <c r="R52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2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25" s="37">
        <f ca="1">IF(B_MSK[[#This Row],[//]]="","",INDEX(INDIRECT(DIR&amp;$2:$2),B_MSK[[#This Row],[//]]))</f>
        <v>0</v>
      </c>
      <c r="U525" s="38" t="str">
        <f ca="1">IF(SUMIF(B_MSK[NAMA BARANG],B_MSK[[#This Row],[NAMA BARANG]],B_MSK[JMLH BRG])=0,"",SUMIF(B_MSK[NAMA BARANG],B_MSK[[#This Row],[NAMA BARANG]],B_MSK[C]))</f>
        <v/>
      </c>
      <c r="V525" s="7" t="str">
        <f ca="1">IF(B_MSK[[#This Row],[//]]="","",INDEX(INDIRECT(DIR&amp;$2:$2),B_MSK[[#This Row],[//]]))</f>
        <v>KENKO GEL PEN EASY GEL BLACK</v>
      </c>
      <c r="W525" s="7" t="str">
        <f ca="1">LOWER(SUBSTITUTE(SUBSTITUTE(SUBSTITUTE(SUBSTITUTE(SUBSTITUTE(SUBSTITUTE(SUBSTITUTE(SUBSTITUTE(SUBSTITUTE(B_MSK[[#This Row],[N.B.nota]]," ",""),"-",""),"(",""),")",""),".",""),",",""),"/",""),"""",""),"+",""))</f>
        <v>kenkogelpeneasygelblack</v>
      </c>
      <c r="X525" s="5" t="str">
        <f ca="1">IF(B_MSK[[#This Row],[N.B.nota]]="","",IF(MATCH(B_MSK[[#This Row],[concat]],[2]!db[NB NOTA_C],0)&gt;0,"ada",0))</f>
        <v>ada</v>
      </c>
      <c r="Y525" s="5" t="str">
        <f ca="1">IF(B_MSK[[#This Row],[N.B.nota]]="","",ADDRESS(ROW(B_MSK[QB]),COLUMN(B_MSK[QB]))&amp;":"&amp;ADDRESS(ROW(),COLUMN(B_MSK[QB])))</f>
        <v>$D$4:$D$525</v>
      </c>
      <c r="Z525" s="5">
        <f ca="1">IF(B_MSK[[#This Row],[concat]]="","",MATCH(B_MSK[[#This Row],[concat]],[2]!db[NB NOTA_C],0)+1)</f>
        <v>1148</v>
      </c>
      <c r="AA525" s="5" t="str">
        <f ca="1">IF(B_MSK[[#This Row],[//]]="","",HYPERLINK("[D:\kerja\BANK EXP\BARU\DB.XLSX]DB!e"&amp;B_MSK[[#This Row],[DB_ROW]],"&gt;"))</f>
        <v>&gt;</v>
      </c>
      <c r="AB525" s="30" t="str">
        <f ca="1">MID(B_MSK[[#This Row],[/ STN_1]],FIND(" ",B_MSK[[#This Row],[/ STN_1]])+1,LEN(B_MSK[[#This Row],[/ STN_1]]))</f>
        <v>GRS</v>
      </c>
      <c r="AC525" s="11">
        <f ca="1">IF(B_MSK[[#This Row],[//]]="","",IF(B_MSK[[#This Row],[ JUMLAH ]]="","",IF(B_MSK[[#This Row],[C]]="",B_MSK[[#This Row],[HARGA CTN]]/B_MSK[[#This Row],[JMLH BRG]],B_MSK[[#This Row],[HARGA CTN]]/B_MSK[[#This Row],[A_1]])))</f>
        <v>313200</v>
      </c>
      <c r="AD5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52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26100</v>
      </c>
      <c r="AF525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525" s="15">
        <f ca="1">IF(B_MSK[[#This Row],[HARGA_2]]="","",IF(MID(B_MSK[[#This Row],[/ STN_2]],FIND(" ",B_MSK[[#This Row],[/ STN_2]])+1,LEN(B_MSK[[#This Row],[/ STN_2]]))="LSN",B_MSK[[#This Row],[HARGA_2]]/12,""))</f>
        <v>2175</v>
      </c>
      <c r="AH525" s="7" t="str">
        <f ca="1">IF(B_MSK[[#This Row],[HARGA_3]]="","","/ "&amp;"PCS")</f>
        <v>/ PCS</v>
      </c>
      <c r="AI525" s="15">
        <f ca="1">IF(B_MSK[[#This Row],[HARGA_3]]="",IF(B_MSK[[#This Row],[HARGA_2]]="",IF(B_MSK[[#This Row],[HARGA_1]]="","",B_MSK[[#This Row],[HARGA_1]]),B_MSK[[#This Row],[HARGA_2]]),B_MSK[[#This Row],[HARGA_3]])</f>
        <v>2175</v>
      </c>
      <c r="AJ52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5" s="5" t="str">
        <f ca="1">IF(B_MSK[[#This Row],[//]]="","",SUBSTITUTE(SUBSTITUTE(SUBSTITUTE(B_MSK[[#This Row],[QTY/ CTN]]," ","_",2),"(",""),")","")&amp;"_")</f>
        <v>12 GRS_</v>
      </c>
      <c r="AL525" s="5">
        <f ca="1">IF(B_MSK[[#This Row],[A_B]]="","",SEARCH("_",B_MSK[[#This Row],[A_B]]))</f>
        <v>7</v>
      </c>
      <c r="AM525" s="5">
        <f ca="1">IF(B_MSK[[#This Row],[A_B]]="","",LEN(B_MSK[[#This Row],[A_B]]))</f>
        <v>7</v>
      </c>
      <c r="AN525" s="5" t="str">
        <f ca="1">IF(B_MSK[[#This Row],[A_B]]="","",LEFT(B_MSK[[#This Row],[QTY/ CTN]],B_MSK[[#This Row],[A_B_1]]))</f>
        <v>12 GRS</v>
      </c>
      <c r="AO525" s="5" t="str">
        <f ca="1">IF(B_MSK[[#This Row],[A_B]]="","",LEFT(B_MSK[[#This Row],[A_]],SEARCH(" ",B_MSK[[#This Row],[A_]])-1))</f>
        <v>12</v>
      </c>
      <c r="AP525" s="5" t="str">
        <f ca="1">IF(B_MSK[[#This Row],[A_B]]="","",RIGHT(B_MSK[[#This Row],[A_]],LEN(B_MSK[[#This Row],[A_]])-SEARCH(" ",B_MSK[[#This Row],[A_]])))</f>
        <v>GRS</v>
      </c>
      <c r="AQ5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525" s="5" t="str">
        <f ca="1">IF(B_MSK[[#This Row],[B_]]="","",LEFT(B_MSK[[#This Row],[B_]],SEARCH(" ",B_MSK[[#This Row],[B_]])))</f>
        <v xml:space="preserve">12 </v>
      </c>
      <c r="AS525" s="5" t="str">
        <f ca="1">IF(B_MSK[[#This Row],[B_]]="","",RIGHT(B_MSK[[#This Row],[B_]],LEN(B_MSK[[#This Row],[B_]])-SEARCH(" ",B_MSK[[#This Row],[B_]])))</f>
        <v>LSN</v>
      </c>
      <c r="AT525" s="5">
        <f ca="1">IF(B_MSK[[#This Row],[B_2]]="LSN",12,"")</f>
        <v>12</v>
      </c>
      <c r="AU525" s="5" t="str">
        <f ca="1">IF(B_MSK[[#This Row],[C_1]]="","","PCS")</f>
        <v>PCS</v>
      </c>
      <c r="AV525" s="5">
        <f ca="1">IF(B_MSK[[#This Row],[A_1]]="","",B_MSK[[#This Row],[A_1]]*IF(B_MSK[[#This Row],[B_1]]="",1,B_MSK[[#This Row],[B_1]])*IF(B_MSK[[#This Row],[C_1]]="",1,B_MSK[[#This Row],[C_1]]))</f>
        <v>1728</v>
      </c>
      <c r="AW525" s="5" t="str">
        <f ca="1">IF(B_MSK[[#This Row],[C_2]]="",IF(B_MSK[[#This Row],[B_2]]="",IF(B_MSK[[#This Row],[A_2]]="","",B_MSK[[#This Row],[A_2]]),B_MSK[[#This Row],[B_2]]),B_MSK[[#This Row],[C_2]])</f>
        <v>PCS</v>
      </c>
      <c r="AX525" s="2">
        <f ca="1">IF(ISNUMBER(B_MSK[[#This Row],[TANGGAL DATANG]]),B_MSK[[#This Row],[TANGGAL DATANG]],AX524)</f>
        <v>44944</v>
      </c>
      <c r="AY525" s="5" t="e">
        <f ca="1">IF(B_MSK[[#This Row],[DB_ROW]]="","",INDEX([3]!db[JENIS],B_MSK[[#This Row],[DB_ROW]]-1))</f>
        <v>#REF!</v>
      </c>
      <c r="AZ525" s="5">
        <f ca="1">IF(B_MSK[[#This Row],[A_1]]="","",B_MSK[[#This Row],[A_1]])*1</f>
        <v>12</v>
      </c>
      <c r="BA525" s="5" t="str">
        <f ca="1">IF(B_MSK[[#This Row],[//]]="","",INDEX(INDIRECT(DIR&amp;$2:$2),B_MSK[[#This Row],[//]]))</f>
        <v>ARTO MORO</v>
      </c>
      <c r="BB525" s="5" t="str">
        <f ca="1">CONCATENATE(B_MSK[[#This Row],[concat]],B_MSK[[#This Row],[HARGA_X]],B_MSK[[#This Row],[SAT]])</f>
        <v>kenkogelpeneasygelblack2175</v>
      </c>
    </row>
    <row r="526" spans="1:54" x14ac:dyDescent="0.25">
      <c r="A526" s="6" t="s">
        <v>128</v>
      </c>
      <c r="B526" s="5" t="str">
        <f ca="1">IF(B_MSK[[#This Row],[N_ID]]="","",INDEX(INDIRECT(DIR&amp;$2:$2),MATCH(B_MSK[[#This Row],[N_ID]],INDIRECT(DIR&amp;"!NOTA[ID_P]"),0)))</f>
        <v/>
      </c>
      <c r="C526" s="5" t="str">
        <f ca="1">IF(B_MSK[[#This Row],[//]]="","",HYPERLINK("["&amp;SUBSTITUTE(DIR,"'","")&amp;"]NOTA!D"&amp;B_MSK[[#This Row],[//]]+2,"&gt;"))</f>
        <v/>
      </c>
      <c r="D526" s="5" t="str">
        <f ca="1">IF(B_MSK[[#This Row],[N_ID]]="","",COUNTIF(INDIRECT(DIR&amp;"!NOTA[ID_H]"),B_MSK[[#This Row],[ID NOTA]]))</f>
        <v/>
      </c>
      <c r="E5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6" s="7" t="str">
        <f ca="1">IF(B_MSK[[#This Row],[stt]]="ada",INDEX([2]!db[NB BM],B_MSK[DB_ROW]-1),"")</f>
        <v/>
      </c>
      <c r="H526" s="7" t="str">
        <f ca="1">IF(B_MSK[[#This Row],[//]]="","",INDEX(INDIRECT(DIR&amp;$2:$2),B_MSK[[#This Row],[//]]))</f>
        <v/>
      </c>
      <c r="I526" s="27" t="str">
        <f ca="1">IF(B_MSK[[#This Row],[//]]="","",INDEX(INDIRECT(DB_PATH&amp;$2:$2),B_MSK[[#This Row],[DB_ROW]]-1))</f>
        <v/>
      </c>
      <c r="J526" s="5" t="str">
        <f ca="1">IF(B_MSK[[#This Row],[//]]="","",IF(INDEX(INDIRECT(DIR&amp;$2:$2),B_MSK[[#This Row],[//]])="","",INDEX(INDIRECT(DIR&amp;$2:$2),B_MSK[[#This Row],[//]])))</f>
        <v/>
      </c>
      <c r="K526" s="5" t="str">
        <f ca="1">IF(B_MSK[[#This Row],[//]]="","",IF(INDEX(INDIRECT(DIR&amp;$2:$2),B_MSK[[#This Row],[//]])="","",INDEX(INDIRECT(DIR&amp;$2:$2),B_MSK[[#This Row],[//]])))</f>
        <v/>
      </c>
      <c r="L526" s="5" t="str">
        <f ca="1">IF(B_MSK[[#This Row],[//]]="","",IF(INDEX(INDIRECT(DIR&amp;$2:$2),B_MSK[[#This Row],[//]])="","",INDEX(INDIRECT(DIR&amp;$2:$2),B_MSK[[#This Row],[//]])))</f>
        <v/>
      </c>
      <c r="M526" s="13" t="str">
        <f ca="1">IF(B_MSK[[#This Row],[//]]="","",INDEX(INDIRECT(DIR&amp;$2:$2),B_MSK[[#This Row],[//]]))</f>
        <v/>
      </c>
      <c r="N526" s="13" t="str">
        <f ca="1">IF(OR(B_MSK[[#This Row],[//]]="",),"",INDEX(INDIRECT(DIR&amp;$2:$2),B_MSK[[#This Row],[//]]))</f>
        <v/>
      </c>
      <c r="O526" s="3" t="str">
        <f ca="1">IF(B_MSK[[#This Row],[//]]="","",IF(INDEX(INDIRECT(DIR&amp;$2:$2),B_MSK[[#This Row],[//]])=0,"",INDEX(INDIRECT(DIR&amp;$2:$2),B_MSK[[#This Row],[//]])))</f>
        <v/>
      </c>
      <c r="P526" s="3" t="str">
        <f ca="1">IF(B_MSK[[#This Row],[//]]="","",IF(INDEX(INDIRECT(DIR&amp;$2:$2),B_MSK[[#This Row],[//]])=0,"",INDEX(INDIRECT(DIR&amp;$2:$2),B_MSK[[#This Row],[//]])))</f>
        <v/>
      </c>
      <c r="Q526" s="12" t="str">
        <f ca="1">IF(B_MSK[[#This Row],[//]]="","",INDEX(INDIRECT(DIR&amp;$2:$2),B_MSK[[#This Row],[//]]))</f>
        <v/>
      </c>
      <c r="R5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6" s="37" t="str">
        <f ca="1">IF(B_MSK[[#This Row],[//]]="","",INDEX(INDIRECT(DIR&amp;$2:$2),B_MSK[[#This Row],[//]]))</f>
        <v/>
      </c>
      <c r="U526" s="38" t="str">
        <f ca="1">IF(SUMIF(B_MSK[NAMA BARANG],B_MSK[[#This Row],[NAMA BARANG]],B_MSK[JMLH BRG])=0,"",SUMIF(B_MSK[NAMA BARANG],B_MSK[[#This Row],[NAMA BARANG]],B_MSK[C]))</f>
        <v/>
      </c>
      <c r="V526" s="7" t="str">
        <f ca="1">IF(B_MSK[[#This Row],[//]]="","",INDEX(INDIRECT(DIR&amp;$2:$2),B_MSK[[#This Row],[//]]))</f>
        <v/>
      </c>
      <c r="W5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6" s="5" t="str">
        <f ca="1">IF(B_MSK[[#This Row],[N.B.nota]]="","",IF(MATCH(B_MSK[[#This Row],[concat]],[2]!db[NB NOTA_C],0)&gt;0,"ada",0))</f>
        <v/>
      </c>
      <c r="Y526" s="5" t="str">
        <f ca="1">IF(B_MSK[[#This Row],[N.B.nota]]="","",ADDRESS(ROW(B_MSK[QB]),COLUMN(B_MSK[QB]))&amp;":"&amp;ADDRESS(ROW(),COLUMN(B_MSK[QB])))</f>
        <v/>
      </c>
      <c r="Z526" s="5" t="str">
        <f ca="1">IF(B_MSK[[#This Row],[concat]]="","",MATCH(B_MSK[[#This Row],[concat]],[2]!db[NB NOTA_C],0)+1)</f>
        <v/>
      </c>
      <c r="AA526" s="5" t="str">
        <f ca="1">IF(B_MSK[[#This Row],[//]]="","",HYPERLINK("[D:\kerja\BANK EXP\BARU\DB.XLSX]DB!e"&amp;B_MSK[[#This Row],[DB_ROW]],"&gt;"))</f>
        <v/>
      </c>
      <c r="AB526" s="30" t="e">
        <f ca="1">MID(B_MSK[[#This Row],[/ STN_1]],FIND(" ",B_MSK[[#This Row],[/ STN_1]])+1,LEN(B_MSK[[#This Row],[/ STN_1]]))</f>
        <v>#VALUE!</v>
      </c>
      <c r="AC5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6" s="15" t="str">
        <f ca="1">IF(B_MSK[[#This Row],[HARGA_2]]="","",IF(MID(B_MSK[[#This Row],[/ STN_2]],FIND(" ",B_MSK[[#This Row],[/ STN_2]])+1,LEN(B_MSK[[#This Row],[/ STN_2]]))="LSN",B_MSK[[#This Row],[HARGA_2]]/12,""))</f>
        <v/>
      </c>
      <c r="AH526" s="7" t="str">
        <f ca="1">IF(B_MSK[[#This Row],[HARGA_3]]="","","/ "&amp;"PCS")</f>
        <v/>
      </c>
      <c r="AI526" s="15" t="str">
        <f ca="1">IF(B_MSK[[#This Row],[HARGA_3]]="",IF(B_MSK[[#This Row],[HARGA_2]]="",IF(B_MSK[[#This Row],[HARGA_1]]="","",B_MSK[[#This Row],[HARGA_1]]),B_MSK[[#This Row],[HARGA_2]]),B_MSK[[#This Row],[HARGA_3]])</f>
        <v/>
      </c>
      <c r="AJ526" s="15" t="str">
        <f ca="1">IF(B_MSK[[#This Row],[/ STN_3]]="",IF(B_MSK[[#This Row],[/ STN_2]]="",IF(B_MSK[[#This Row],[/ STN_1]]="","",B_MSK[[#This Row],[/ STN_1]]),B_MSK[[#This Row],[/ STN_2]]),B_MSK[[#This Row],[/ STN_3]])</f>
        <v/>
      </c>
      <c r="AK526" s="5" t="str">
        <f ca="1">IF(B_MSK[[#This Row],[//]]="","",SUBSTITUTE(SUBSTITUTE(SUBSTITUTE(B_MSK[[#This Row],[QTY/ CTN]]," ","_",2),"(",""),")","")&amp;"_")</f>
        <v/>
      </c>
      <c r="AL526" s="5" t="str">
        <f ca="1">IF(B_MSK[[#This Row],[A_B]]="","",SEARCH("_",B_MSK[[#This Row],[A_B]]))</f>
        <v/>
      </c>
      <c r="AM526" s="5" t="str">
        <f ca="1">IF(B_MSK[[#This Row],[A_B]]="","",LEN(B_MSK[[#This Row],[A_B]]))</f>
        <v/>
      </c>
      <c r="AN526" s="5" t="str">
        <f ca="1">IF(B_MSK[[#This Row],[A_B]]="","",LEFT(B_MSK[[#This Row],[QTY/ CTN]],B_MSK[[#This Row],[A_B_1]]))</f>
        <v/>
      </c>
      <c r="AO526" s="5" t="str">
        <f ca="1">IF(B_MSK[[#This Row],[A_B]]="","",LEFT(B_MSK[[#This Row],[A_]],SEARCH(" ",B_MSK[[#This Row],[A_]])-1))</f>
        <v/>
      </c>
      <c r="AP526" s="5" t="str">
        <f ca="1">IF(B_MSK[[#This Row],[A_B]]="","",RIGHT(B_MSK[[#This Row],[A_]],LEN(B_MSK[[#This Row],[A_]])-SEARCH(" ",B_MSK[[#This Row],[A_]])))</f>
        <v/>
      </c>
      <c r="AQ5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6" s="5" t="str">
        <f ca="1">IF(B_MSK[[#This Row],[B_]]="","",LEFT(B_MSK[[#This Row],[B_]],SEARCH(" ",B_MSK[[#This Row],[B_]])))</f>
        <v/>
      </c>
      <c r="AS526" s="5" t="str">
        <f ca="1">IF(B_MSK[[#This Row],[B_]]="","",RIGHT(B_MSK[[#This Row],[B_]],LEN(B_MSK[[#This Row],[B_]])-SEARCH(" ",B_MSK[[#This Row],[B_]])))</f>
        <v/>
      </c>
      <c r="AT526" s="5" t="str">
        <f ca="1">IF(B_MSK[[#This Row],[B_2]]="LSN",12,"")</f>
        <v/>
      </c>
      <c r="AU526" s="5" t="str">
        <f ca="1">IF(B_MSK[[#This Row],[C_1]]="","","PCS")</f>
        <v/>
      </c>
      <c r="AV526" s="5" t="str">
        <f ca="1">IF(B_MSK[[#This Row],[A_1]]="","",B_MSK[[#This Row],[A_1]]*IF(B_MSK[[#This Row],[B_1]]="",1,B_MSK[[#This Row],[B_1]])*IF(B_MSK[[#This Row],[C_1]]="",1,B_MSK[[#This Row],[C_1]]))</f>
        <v/>
      </c>
      <c r="AW526" s="5" t="str">
        <f ca="1">IF(B_MSK[[#This Row],[C_2]]="",IF(B_MSK[[#This Row],[B_2]]="",IF(B_MSK[[#This Row],[A_2]]="","",B_MSK[[#This Row],[A_2]]),B_MSK[[#This Row],[B_2]]),B_MSK[[#This Row],[C_2]])</f>
        <v/>
      </c>
      <c r="AX526" s="2">
        <f ca="1">IF(ISNUMBER(B_MSK[[#This Row],[TANGGAL DATANG]]),B_MSK[[#This Row],[TANGGAL DATANG]],AX525)</f>
        <v>44944</v>
      </c>
      <c r="AY526" s="5" t="str">
        <f ca="1">IF(B_MSK[[#This Row],[DB_ROW]]="","",INDEX([3]!db[JENIS],B_MSK[[#This Row],[DB_ROW]]-1))</f>
        <v/>
      </c>
      <c r="AZ526" s="5" t="e">
        <f ca="1">IF(B_MSK[[#This Row],[A_1]]="","",B_MSK[[#This Row],[A_1]])*1</f>
        <v>#VALUE!</v>
      </c>
      <c r="BA526" s="5" t="str">
        <f ca="1">IF(B_MSK[[#This Row],[//]]="","",INDEX(INDIRECT(DIR&amp;$2:$2),B_MSK[[#This Row],[//]]))</f>
        <v/>
      </c>
      <c r="BB526" s="5" t="str">
        <f ca="1">CONCATENATE(B_MSK[[#This Row],[concat]],B_MSK[[#This Row],[HARGA_X]],B_MSK[[#This Row],[SAT]])</f>
        <v/>
      </c>
    </row>
    <row r="527" spans="1:54" x14ac:dyDescent="0.25">
      <c r="A527" s="6" t="s">
        <v>308</v>
      </c>
      <c r="B527" s="5">
        <f ca="1">IF(B_MSK[[#This Row],[N_ID]]="","",INDEX(INDIRECT(DIR&amp;$2:$2),MATCH(B_MSK[[#This Row],[N_ID]],INDIRECT(DIR&amp;"!NOTA[ID_P]"),0)))</f>
        <v>96</v>
      </c>
      <c r="C527" s="5" t="str">
        <f ca="1">IF(B_MSK[[#This Row],[//]]="","",HYPERLINK("["&amp;SUBSTITUTE(DIR,"'","")&amp;"]NOTA!D"&amp;B_MSK[[#This Row],[//]]+2,"&gt;"))</f>
        <v>&gt;</v>
      </c>
      <c r="D527" s="5">
        <f ca="1">IF(B_MSK[[#This Row],[N_ID]]="","",COUNTIF(INDIRECT(DIR&amp;"!NOTA[ID_H]"),B_MSK[[#This Row],[ID NOTA]]))</f>
        <v>1</v>
      </c>
      <c r="E5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524</v>
      </c>
      <c r="F5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7" s="7" t="str">
        <f ca="1">IF(B_MSK[[#This Row],[stt]]="ada",INDEX([2]!db[NB BM],B_MSK[DB_ROW]-1),"")</f>
        <v>Karet Pentil Super Legenda</v>
      </c>
      <c r="H527" s="7" t="str">
        <f ca="1">IF(B_MSK[[#This Row],[//]]="","",INDEX(INDIRECT(DIR&amp;$2:$2),B_MSK[[#This Row],[//]]))</f>
        <v>JEFFRY</v>
      </c>
      <c r="I527" s="27" t="str">
        <f ca="1">IF(B_MSK[[#This Row],[//]]="","",INDEX(INDIRECT(DB_PATH&amp;$2:$2),B_MSK[[#This Row],[DB_ROW]]-1))</f>
        <v>600 BOX</v>
      </c>
      <c r="J527" s="5">
        <f ca="1">IF(B_MSK[[#This Row],[//]]="","",IF(INDEX(INDIRECT(DIR&amp;$2:$2),B_MSK[[#This Row],[//]])="","",INDEX(INDIRECT(DIR&amp;$2:$2),B_MSK[[#This Row],[//]])))</f>
        <v>5</v>
      </c>
      <c r="K527" s="5">
        <f ca="1">IF(B_MSK[[#This Row],[//]]="","",IF(INDEX(INDIRECT(DIR&amp;$2:$2),B_MSK[[#This Row],[//]])="","",INDEX(INDIRECT(DIR&amp;$2:$2),B_MSK[[#This Row],[//]])))</f>
        <v>3000</v>
      </c>
      <c r="L527" s="5" t="str">
        <f ca="1">IF(B_MSK[[#This Row],[//]]="","",IF(INDEX(INDIRECT(DIR&amp;$2:$2),B_MSK[[#This Row],[//]])="","",INDEX(INDIRECT(DIR&amp;$2:$2),B_MSK[[#This Row],[//]])))</f>
        <v>BOX</v>
      </c>
      <c r="M527" s="13">
        <f ca="1">IF(B_MSK[[#This Row],[//]]="","",INDEX(INDIRECT(DIR&amp;$2:$2),B_MSK[[#This Row],[//]]))</f>
        <v>4900</v>
      </c>
      <c r="N527" s="13">
        <f ca="1">IF(OR(B_MSK[[#This Row],[//]]="",),"",INDEX(INDIRECT(DIR&amp;$2:$2),B_MSK[[#This Row],[//]]))</f>
        <v>2940000</v>
      </c>
      <c r="O527" s="3">
        <f ca="1">IF(B_MSK[[#This Row],[//]]="","",IF(INDEX(INDIRECT(DIR&amp;$2:$2),B_MSK[[#This Row],[//]])=0,"",INDEX(INDIRECT(DIR&amp;$2:$2),B_MSK[[#This Row],[//]])))</f>
        <v>0.05</v>
      </c>
      <c r="P527" s="3" t="str">
        <f ca="1">IF(B_MSK[[#This Row],[//]]="","",IF(INDEX(INDIRECT(DIR&amp;$2:$2),B_MSK[[#This Row],[//]])=0,"",INDEX(INDIRECT(DIR&amp;$2:$2),B_MSK[[#This Row],[//]])))</f>
        <v/>
      </c>
      <c r="Q527" s="12">
        <f ca="1">IF(B_MSK[[#This Row],[//]]="","",INDEX(INDIRECT(DIR&amp;$2:$2),B_MSK[[#This Row],[//]]))</f>
        <v>13965000</v>
      </c>
      <c r="R52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735000</v>
      </c>
      <c r="S52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13230000</v>
      </c>
      <c r="T527" s="37" t="str">
        <f ca="1">IF(B_MSK[[#This Row],[//]]="","",INDEX(INDIRECT(DIR&amp;$2:$2),B_MSK[[#This Row],[//]]))</f>
        <v>DISKON CASHH 5%</v>
      </c>
      <c r="U527" s="38">
        <f ca="1">IF(SUMIF(B_MSK[NAMA BARANG],B_MSK[[#This Row],[NAMA BARANG]],B_MSK[JMLH BRG])=0,"",SUMIF(B_MSK[NAMA BARANG],B_MSK[[#This Row],[NAMA BARANG]],B_MSK[C]))</f>
        <v>5</v>
      </c>
      <c r="V527" s="7" t="str">
        <f ca="1">IF(B_MSK[[#This Row],[//]]="","",INDEX(INDIRECT(DIR&amp;$2:$2),B_MSK[[#This Row],[//]]))</f>
        <v>KARET PENTIL SUPER LEGENDA</v>
      </c>
      <c r="W527" s="7" t="str">
        <f ca="1">LOWER(SUBSTITUTE(SUBSTITUTE(SUBSTITUTE(SUBSTITUTE(SUBSTITUTE(SUBSTITUTE(SUBSTITUTE(SUBSTITUTE(SUBSTITUTE(B_MSK[[#This Row],[N.B.nota]]," ",""),"-",""),"(",""),")",""),".",""),",",""),"/",""),"""",""),"+",""))</f>
        <v>karetpentilsuperlegenda</v>
      </c>
      <c r="X527" s="5" t="str">
        <f ca="1">IF(B_MSK[[#This Row],[N.B.nota]]="","",IF(MATCH(B_MSK[[#This Row],[concat]],[2]!db[NB NOTA_C],0)&gt;0,"ada",0))</f>
        <v>ada</v>
      </c>
      <c r="Y527" s="5" t="str">
        <f ca="1">IF(B_MSK[[#This Row],[N.B.nota]]="","",ADDRESS(ROW(B_MSK[QB]),COLUMN(B_MSK[QB]))&amp;":"&amp;ADDRESS(ROW(),COLUMN(B_MSK[QB])))</f>
        <v>$D$4:$D$527</v>
      </c>
      <c r="Z527" s="5">
        <f ca="1">IF(B_MSK[[#This Row],[concat]]="","",MATCH(B_MSK[[#This Row],[concat]],[2]!db[NB NOTA_C],0)+1)</f>
        <v>2234</v>
      </c>
      <c r="AA527" s="5" t="str">
        <f ca="1">IF(B_MSK[[#This Row],[//]]="","",HYPERLINK("[D:\kerja\BANK EXP\BARU\DB.XLSX]DB!e"&amp;B_MSK[[#This Row],[DB_ROW]],"&gt;"))</f>
        <v>&gt;</v>
      </c>
      <c r="AB527" s="30" t="str">
        <f ca="1">MID(B_MSK[[#This Row],[/ STN_1]],FIND(" ",B_MSK[[#This Row],[/ STN_1]])+1,LEN(B_MSK[[#This Row],[/ STN_1]]))</f>
        <v>BOX</v>
      </c>
      <c r="AC527" s="11">
        <f ca="1">IF(B_MSK[[#This Row],[//]]="","",IF(B_MSK[[#This Row],[ JUMLAH ]]="","",IF(B_MSK[[#This Row],[C]]="",B_MSK[[#This Row],[HARGA CTN]]/B_MSK[[#This Row],[JMLH BRG]],B_MSK[[#This Row],[HARGA CTN]]/B_MSK[[#This Row],[A_1]])))</f>
        <v>4900</v>
      </c>
      <c r="AD5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5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7" s="15" t="str">
        <f ca="1">IF(B_MSK[[#This Row],[HARGA_2]]="","",IF(MID(B_MSK[[#This Row],[/ STN_2]],FIND(" ",B_MSK[[#This Row],[/ STN_2]])+1,LEN(B_MSK[[#This Row],[/ STN_2]]))="LSN",B_MSK[[#This Row],[HARGA_2]]/12,""))</f>
        <v/>
      </c>
      <c r="AH527" s="7" t="str">
        <f ca="1">IF(B_MSK[[#This Row],[HARGA_3]]="","","/ "&amp;"PCS")</f>
        <v/>
      </c>
      <c r="AI527" s="15">
        <f ca="1">IF(B_MSK[[#This Row],[HARGA_3]]="",IF(B_MSK[[#This Row],[HARGA_2]]="",IF(B_MSK[[#This Row],[HARGA_1]]="","",B_MSK[[#This Row],[HARGA_1]]),B_MSK[[#This Row],[HARGA_2]]),B_MSK[[#This Row],[HARGA_3]])</f>
        <v>4900</v>
      </c>
      <c r="AJ527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527" s="5" t="str">
        <f ca="1">IF(B_MSK[[#This Row],[//]]="","",SUBSTITUTE(SUBSTITUTE(SUBSTITUTE(B_MSK[[#This Row],[QTY/ CTN]]," ","_",2),"(",""),")","")&amp;"_")</f>
        <v>600 BOX_</v>
      </c>
      <c r="AL527" s="5">
        <f ca="1">IF(B_MSK[[#This Row],[A_B]]="","",SEARCH("_",B_MSK[[#This Row],[A_B]]))</f>
        <v>8</v>
      </c>
      <c r="AM527" s="5">
        <f ca="1">IF(B_MSK[[#This Row],[A_B]]="","",LEN(B_MSK[[#This Row],[A_B]]))</f>
        <v>8</v>
      </c>
      <c r="AN527" s="5" t="str">
        <f ca="1">IF(B_MSK[[#This Row],[A_B]]="","",LEFT(B_MSK[[#This Row],[QTY/ CTN]],B_MSK[[#This Row],[A_B_1]]))</f>
        <v>600 BOX</v>
      </c>
      <c r="AO527" s="5" t="str">
        <f ca="1">IF(B_MSK[[#This Row],[A_B]]="","",LEFT(B_MSK[[#This Row],[A_]],SEARCH(" ",B_MSK[[#This Row],[A_]])-1))</f>
        <v>600</v>
      </c>
      <c r="AP527" s="5" t="str">
        <f ca="1">IF(B_MSK[[#This Row],[A_B]]="","",RIGHT(B_MSK[[#This Row],[A_]],LEN(B_MSK[[#This Row],[A_]])-SEARCH(" ",B_MSK[[#This Row],[A_]])))</f>
        <v>BOX</v>
      </c>
      <c r="AQ5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7" s="5" t="str">
        <f ca="1">IF(B_MSK[[#This Row],[B_]]="","",LEFT(B_MSK[[#This Row],[B_]],SEARCH(" ",B_MSK[[#This Row],[B_]])))</f>
        <v/>
      </c>
      <c r="AS527" s="5" t="str">
        <f ca="1">IF(B_MSK[[#This Row],[B_]]="","",RIGHT(B_MSK[[#This Row],[B_]],LEN(B_MSK[[#This Row],[B_]])-SEARCH(" ",B_MSK[[#This Row],[B_]])))</f>
        <v/>
      </c>
      <c r="AT527" s="5" t="str">
        <f ca="1">IF(B_MSK[[#This Row],[B_2]]="LSN",12,"")</f>
        <v/>
      </c>
      <c r="AU527" s="5" t="str">
        <f ca="1">IF(B_MSK[[#This Row],[C_1]]="","","PCS")</f>
        <v/>
      </c>
      <c r="AV527" s="5">
        <f ca="1">IF(B_MSK[[#This Row],[A_1]]="","",B_MSK[[#This Row],[A_1]]*IF(B_MSK[[#This Row],[B_1]]="",1,B_MSK[[#This Row],[B_1]])*IF(B_MSK[[#This Row],[C_1]]="",1,B_MSK[[#This Row],[C_1]]))</f>
        <v>600</v>
      </c>
      <c r="AW527" s="5" t="str">
        <f ca="1">IF(B_MSK[[#This Row],[C_2]]="",IF(B_MSK[[#This Row],[B_2]]="",IF(B_MSK[[#This Row],[A_2]]="","",B_MSK[[#This Row],[A_2]]),B_MSK[[#This Row],[B_2]]),B_MSK[[#This Row],[C_2]])</f>
        <v>BOX</v>
      </c>
      <c r="AX527" s="2">
        <f ca="1">IF(ISNUMBER(B_MSK[[#This Row],[TANGGAL DATANG]]),B_MSK[[#This Row],[TANGGAL DATANG]],AX526)</f>
        <v>44944</v>
      </c>
      <c r="AY527" s="5" t="e">
        <f ca="1">IF(B_MSK[[#This Row],[DB_ROW]]="","",INDEX([3]!db[JENIS],B_MSK[[#This Row],[DB_ROW]]-1))</f>
        <v>#REF!</v>
      </c>
      <c r="AZ527" s="5">
        <f ca="1">IF(B_MSK[[#This Row],[A_1]]="","",B_MSK[[#This Row],[A_1]])*1</f>
        <v>600</v>
      </c>
      <c r="BA527" s="5" t="str">
        <f ca="1">IF(B_MSK[[#This Row],[//]]="","",INDEX(INDIRECT(DIR&amp;$2:$2),B_MSK[[#This Row],[//]]))</f>
        <v>UNTANA</v>
      </c>
      <c r="BB527" s="5" t="str">
        <f ca="1">CONCATENATE(B_MSK[[#This Row],[concat]],B_MSK[[#This Row],[HARGA_X]],B_MSK[[#This Row],[SAT]])</f>
        <v>karetpentilsuperlegenda4900BOX</v>
      </c>
    </row>
    <row r="528" spans="1:54" x14ac:dyDescent="0.25">
      <c r="A528" s="6" t="s">
        <v>128</v>
      </c>
      <c r="B528" s="5" t="str">
        <f ca="1">IF(B_MSK[[#This Row],[N_ID]]="","",INDEX(INDIRECT(DIR&amp;$2:$2),MATCH(B_MSK[[#This Row],[N_ID]],INDIRECT(DIR&amp;"!NOTA[ID_P]"),0)))</f>
        <v/>
      </c>
      <c r="C528" s="5" t="str">
        <f ca="1">IF(B_MSK[[#This Row],[//]]="","",HYPERLINK("["&amp;SUBSTITUTE(DIR,"'","")&amp;"]NOTA!D"&amp;B_MSK[[#This Row],[//]]+2,"&gt;"))</f>
        <v/>
      </c>
      <c r="D528" s="5" t="str">
        <f ca="1">IF(B_MSK[[#This Row],[N_ID]]="","",COUNTIF(INDIRECT(DIR&amp;"!NOTA[ID_H]"),B_MSK[[#This Row],[ID NOTA]]))</f>
        <v/>
      </c>
      <c r="E5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8" s="7" t="str">
        <f ca="1">IF(B_MSK[[#This Row],[stt]]="ada",INDEX([2]!db[NB BM],B_MSK[DB_ROW]-1),"")</f>
        <v/>
      </c>
      <c r="H528" s="7" t="str">
        <f ca="1">IF(B_MSK[[#This Row],[//]]="","",INDEX(INDIRECT(DIR&amp;$2:$2),B_MSK[[#This Row],[//]]))</f>
        <v/>
      </c>
      <c r="I528" s="27" t="str">
        <f ca="1">IF(B_MSK[[#This Row],[//]]="","",INDEX(INDIRECT(DB_PATH&amp;$2:$2),B_MSK[[#This Row],[DB_ROW]]-1))</f>
        <v/>
      </c>
      <c r="J528" s="5" t="str">
        <f ca="1">IF(B_MSK[[#This Row],[//]]="","",IF(INDEX(INDIRECT(DIR&amp;$2:$2),B_MSK[[#This Row],[//]])="","",INDEX(INDIRECT(DIR&amp;$2:$2),B_MSK[[#This Row],[//]])))</f>
        <v/>
      </c>
      <c r="K528" s="5" t="str">
        <f ca="1">IF(B_MSK[[#This Row],[//]]="","",IF(INDEX(INDIRECT(DIR&amp;$2:$2),B_MSK[[#This Row],[//]])="","",INDEX(INDIRECT(DIR&amp;$2:$2),B_MSK[[#This Row],[//]])))</f>
        <v/>
      </c>
      <c r="L528" s="5" t="str">
        <f ca="1">IF(B_MSK[[#This Row],[//]]="","",IF(INDEX(INDIRECT(DIR&amp;$2:$2),B_MSK[[#This Row],[//]])="","",INDEX(INDIRECT(DIR&amp;$2:$2),B_MSK[[#This Row],[//]])))</f>
        <v/>
      </c>
      <c r="M528" s="13" t="str">
        <f ca="1">IF(B_MSK[[#This Row],[//]]="","",INDEX(INDIRECT(DIR&amp;$2:$2),B_MSK[[#This Row],[//]]))</f>
        <v/>
      </c>
      <c r="N528" s="13" t="str">
        <f ca="1">IF(OR(B_MSK[[#This Row],[//]]="",),"",INDEX(INDIRECT(DIR&amp;$2:$2),B_MSK[[#This Row],[//]]))</f>
        <v/>
      </c>
      <c r="O528" s="3" t="str">
        <f ca="1">IF(B_MSK[[#This Row],[//]]="","",IF(INDEX(INDIRECT(DIR&amp;$2:$2),B_MSK[[#This Row],[//]])=0,"",INDEX(INDIRECT(DIR&amp;$2:$2),B_MSK[[#This Row],[//]])))</f>
        <v/>
      </c>
      <c r="P528" s="3" t="str">
        <f ca="1">IF(B_MSK[[#This Row],[//]]="","",IF(INDEX(INDIRECT(DIR&amp;$2:$2),B_MSK[[#This Row],[//]])=0,"",INDEX(INDIRECT(DIR&amp;$2:$2),B_MSK[[#This Row],[//]])))</f>
        <v/>
      </c>
      <c r="Q528" s="12" t="str">
        <f ca="1">IF(B_MSK[[#This Row],[//]]="","",INDEX(INDIRECT(DIR&amp;$2:$2),B_MSK[[#This Row],[//]]))</f>
        <v/>
      </c>
      <c r="R5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8" s="37" t="str">
        <f ca="1">IF(B_MSK[[#This Row],[//]]="","",INDEX(INDIRECT(DIR&amp;$2:$2),B_MSK[[#This Row],[//]]))</f>
        <v/>
      </c>
      <c r="U528" s="38" t="str">
        <f ca="1">IF(SUMIF(B_MSK[NAMA BARANG],B_MSK[[#This Row],[NAMA BARANG]],B_MSK[JMLH BRG])=0,"",SUMIF(B_MSK[NAMA BARANG],B_MSK[[#This Row],[NAMA BARANG]],B_MSK[C]))</f>
        <v/>
      </c>
      <c r="V528" s="7" t="str">
        <f ca="1">IF(B_MSK[[#This Row],[//]]="","",INDEX(INDIRECT(DIR&amp;$2:$2),B_MSK[[#This Row],[//]]))</f>
        <v/>
      </c>
      <c r="W5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8" s="5" t="str">
        <f ca="1">IF(B_MSK[[#This Row],[N.B.nota]]="","",IF(MATCH(B_MSK[[#This Row],[concat]],[2]!db[NB NOTA_C],0)&gt;0,"ada",0))</f>
        <v/>
      </c>
      <c r="Y528" s="5" t="str">
        <f ca="1">IF(B_MSK[[#This Row],[N.B.nota]]="","",ADDRESS(ROW(B_MSK[QB]),COLUMN(B_MSK[QB]))&amp;":"&amp;ADDRESS(ROW(),COLUMN(B_MSK[QB])))</f>
        <v/>
      </c>
      <c r="Z528" s="5" t="str">
        <f ca="1">IF(B_MSK[[#This Row],[concat]]="","",MATCH(B_MSK[[#This Row],[concat]],[2]!db[NB NOTA_C],0)+1)</f>
        <v/>
      </c>
      <c r="AA528" s="5" t="str">
        <f ca="1">IF(B_MSK[[#This Row],[//]]="","",HYPERLINK("[D:\kerja\BANK EXP\BARU\DB.XLSX]DB!e"&amp;B_MSK[[#This Row],[DB_ROW]],"&gt;"))</f>
        <v/>
      </c>
      <c r="AB528" s="30" t="e">
        <f ca="1">MID(B_MSK[[#This Row],[/ STN_1]],FIND(" ",B_MSK[[#This Row],[/ STN_1]])+1,LEN(B_MSK[[#This Row],[/ STN_1]]))</f>
        <v>#VALUE!</v>
      </c>
      <c r="AC5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8" s="15" t="str">
        <f ca="1">IF(B_MSK[[#This Row],[HARGA_2]]="","",IF(MID(B_MSK[[#This Row],[/ STN_2]],FIND(" ",B_MSK[[#This Row],[/ STN_2]])+1,LEN(B_MSK[[#This Row],[/ STN_2]]))="LSN",B_MSK[[#This Row],[HARGA_2]]/12,""))</f>
        <v/>
      </c>
      <c r="AH528" s="7" t="str">
        <f ca="1">IF(B_MSK[[#This Row],[HARGA_3]]="","","/ "&amp;"PCS")</f>
        <v/>
      </c>
      <c r="AI528" s="15" t="str">
        <f ca="1">IF(B_MSK[[#This Row],[HARGA_3]]="",IF(B_MSK[[#This Row],[HARGA_2]]="",IF(B_MSK[[#This Row],[HARGA_1]]="","",B_MSK[[#This Row],[HARGA_1]]),B_MSK[[#This Row],[HARGA_2]]),B_MSK[[#This Row],[HARGA_3]])</f>
        <v/>
      </c>
      <c r="AJ528" s="15" t="str">
        <f ca="1">IF(B_MSK[[#This Row],[/ STN_3]]="",IF(B_MSK[[#This Row],[/ STN_2]]="",IF(B_MSK[[#This Row],[/ STN_1]]="","",B_MSK[[#This Row],[/ STN_1]]),B_MSK[[#This Row],[/ STN_2]]),B_MSK[[#This Row],[/ STN_3]])</f>
        <v/>
      </c>
      <c r="AK528" s="5" t="str">
        <f ca="1">IF(B_MSK[[#This Row],[//]]="","",SUBSTITUTE(SUBSTITUTE(SUBSTITUTE(B_MSK[[#This Row],[QTY/ CTN]]," ","_",2),"(",""),")","")&amp;"_")</f>
        <v/>
      </c>
      <c r="AL528" s="5" t="str">
        <f ca="1">IF(B_MSK[[#This Row],[A_B]]="","",SEARCH("_",B_MSK[[#This Row],[A_B]]))</f>
        <v/>
      </c>
      <c r="AM528" s="5" t="str">
        <f ca="1">IF(B_MSK[[#This Row],[A_B]]="","",LEN(B_MSK[[#This Row],[A_B]]))</f>
        <v/>
      </c>
      <c r="AN528" s="5" t="str">
        <f ca="1">IF(B_MSK[[#This Row],[A_B]]="","",LEFT(B_MSK[[#This Row],[QTY/ CTN]],B_MSK[[#This Row],[A_B_1]]))</f>
        <v/>
      </c>
      <c r="AO528" s="5" t="str">
        <f ca="1">IF(B_MSK[[#This Row],[A_B]]="","",LEFT(B_MSK[[#This Row],[A_]],SEARCH(" ",B_MSK[[#This Row],[A_]])-1))</f>
        <v/>
      </c>
      <c r="AP528" s="5" t="str">
        <f ca="1">IF(B_MSK[[#This Row],[A_B]]="","",RIGHT(B_MSK[[#This Row],[A_]],LEN(B_MSK[[#This Row],[A_]])-SEARCH(" ",B_MSK[[#This Row],[A_]])))</f>
        <v/>
      </c>
      <c r="AQ5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8" s="5" t="str">
        <f ca="1">IF(B_MSK[[#This Row],[B_]]="","",LEFT(B_MSK[[#This Row],[B_]],SEARCH(" ",B_MSK[[#This Row],[B_]])))</f>
        <v/>
      </c>
      <c r="AS528" s="5" t="str">
        <f ca="1">IF(B_MSK[[#This Row],[B_]]="","",RIGHT(B_MSK[[#This Row],[B_]],LEN(B_MSK[[#This Row],[B_]])-SEARCH(" ",B_MSK[[#This Row],[B_]])))</f>
        <v/>
      </c>
      <c r="AT528" s="5" t="str">
        <f ca="1">IF(B_MSK[[#This Row],[B_2]]="LSN",12,"")</f>
        <v/>
      </c>
      <c r="AU528" s="5" t="str">
        <f ca="1">IF(B_MSK[[#This Row],[C_1]]="","","PCS")</f>
        <v/>
      </c>
      <c r="AV528" s="5" t="str">
        <f ca="1">IF(B_MSK[[#This Row],[A_1]]="","",B_MSK[[#This Row],[A_1]]*IF(B_MSK[[#This Row],[B_1]]="",1,B_MSK[[#This Row],[B_1]])*IF(B_MSK[[#This Row],[C_1]]="",1,B_MSK[[#This Row],[C_1]]))</f>
        <v/>
      </c>
      <c r="AW528" s="5" t="str">
        <f ca="1">IF(B_MSK[[#This Row],[C_2]]="",IF(B_MSK[[#This Row],[B_2]]="",IF(B_MSK[[#This Row],[A_2]]="","",B_MSK[[#This Row],[A_2]]),B_MSK[[#This Row],[B_2]]),B_MSK[[#This Row],[C_2]])</f>
        <v/>
      </c>
      <c r="AX528" s="2">
        <f ca="1">IF(ISNUMBER(B_MSK[[#This Row],[TANGGAL DATANG]]),B_MSK[[#This Row],[TANGGAL DATANG]],AX527)</f>
        <v>44944</v>
      </c>
      <c r="AY528" s="5" t="str">
        <f ca="1">IF(B_MSK[[#This Row],[DB_ROW]]="","",INDEX([3]!db[JENIS],B_MSK[[#This Row],[DB_ROW]]-1))</f>
        <v/>
      </c>
      <c r="AZ528" s="5" t="e">
        <f ca="1">IF(B_MSK[[#This Row],[A_1]]="","",B_MSK[[#This Row],[A_1]])*1</f>
        <v>#VALUE!</v>
      </c>
      <c r="BA528" s="5" t="str">
        <f ca="1">IF(B_MSK[[#This Row],[//]]="","",INDEX(INDIRECT(DIR&amp;$2:$2),B_MSK[[#This Row],[//]]))</f>
        <v/>
      </c>
      <c r="BB528" s="5" t="str">
        <f ca="1">CONCATENATE(B_MSK[[#This Row],[concat]],B_MSK[[#This Row],[HARGA_X]],B_MSK[[#This Row],[SAT]])</f>
        <v/>
      </c>
    </row>
    <row r="529" spans="1:54" x14ac:dyDescent="0.25">
      <c r="A529" s="6" t="s">
        <v>309</v>
      </c>
      <c r="B529" s="5">
        <f ca="1">IF(B_MSK[[#This Row],[N_ID]]="","",INDEX(INDIRECT(DIR&amp;$2:$2),MATCH(B_MSK[[#This Row],[N_ID]],INDIRECT(DIR&amp;"!NOTA[ID_P]"),0)))</f>
        <v>97</v>
      </c>
      <c r="C529" s="5" t="str">
        <f ca="1">IF(B_MSK[[#This Row],[//]]="","",HYPERLINK("["&amp;SUBSTITUTE(DIR,"'","")&amp;"]NOTA!D"&amp;B_MSK[[#This Row],[//]]+2,"&gt;"))</f>
        <v>&gt;</v>
      </c>
      <c r="D529" s="5">
        <f ca="1">IF(B_MSK[[#This Row],[N_ID]]="","",COUNTIF(INDIRECT(DIR&amp;"!NOTA[ID_H]"),B_MSK[[#This Row],[ID NOTA]]))</f>
        <v>1</v>
      </c>
      <c r="E5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526</v>
      </c>
      <c r="F5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9" s="7" t="str">
        <f ca="1">IF(B_MSK[[#This Row],[stt]]="ada",INDEX([2]!db[NB BM],B_MSK[DB_ROW]-1),"")</f>
        <v>B note FPHY 001-B5-60</v>
      </c>
      <c r="H529" s="7" t="str">
        <f ca="1">IF(B_MSK[[#This Row],[//]]="","",INDEX(INDIRECT(DIR&amp;$2:$2),B_MSK[[#This Row],[//]]))</f>
        <v>DUTA BAHAGIA</v>
      </c>
      <c r="I529" s="27" t="str">
        <f ca="1">IF(B_MSK[[#This Row],[//]]="","",INDEX(INDIRECT(DB_PATH&amp;$2:$2),B_MSK[[#This Row],[DB_ROW]]-1))</f>
        <v>72 PCS</v>
      </c>
      <c r="J529" s="5">
        <f ca="1">IF(B_MSK[[#This Row],[//]]="","",IF(INDEX(INDIRECT(DIR&amp;$2:$2),B_MSK[[#This Row],[//]])="","",INDEX(INDIRECT(DIR&amp;$2:$2),B_MSK[[#This Row],[//]])))</f>
        <v>3</v>
      </c>
      <c r="K529" s="5">
        <f ca="1">IF(B_MSK[[#This Row],[//]]="","",IF(INDEX(INDIRECT(DIR&amp;$2:$2),B_MSK[[#This Row],[//]])="","",INDEX(INDIRECT(DIR&amp;$2:$2),B_MSK[[#This Row],[//]])))</f>
        <v>216</v>
      </c>
      <c r="L529" s="5" t="str">
        <f ca="1">IF(B_MSK[[#This Row],[//]]="","",IF(INDEX(INDIRECT(DIR&amp;$2:$2),B_MSK[[#This Row],[//]])="","",INDEX(INDIRECT(DIR&amp;$2:$2),B_MSK[[#This Row],[//]])))</f>
        <v>PCS</v>
      </c>
      <c r="M529" s="13">
        <f ca="1">IF(B_MSK[[#This Row],[//]]="","",INDEX(INDIRECT(DIR&amp;$2:$2),B_MSK[[#This Row],[//]]))</f>
        <v>27300</v>
      </c>
      <c r="N529" s="13">
        <f ca="1">IF(OR(B_MSK[[#This Row],[//]]="",),"",INDEX(INDIRECT(DIR&amp;$2:$2),B_MSK[[#This Row],[//]]))</f>
        <v>1965600</v>
      </c>
      <c r="O529" s="3" t="str">
        <f ca="1">IF(B_MSK[[#This Row],[//]]="","",IF(INDEX(INDIRECT(DIR&amp;$2:$2),B_MSK[[#This Row],[//]])=0,"",INDEX(INDIRECT(DIR&amp;$2:$2),B_MSK[[#This Row],[//]])))</f>
        <v/>
      </c>
      <c r="P529" s="3" t="str">
        <f ca="1">IF(B_MSK[[#This Row],[//]]="","",IF(INDEX(INDIRECT(DIR&amp;$2:$2),B_MSK[[#This Row],[//]])=0,"",INDEX(INDIRECT(DIR&amp;$2:$2),B_MSK[[#This Row],[//]])))</f>
        <v/>
      </c>
      <c r="Q529" s="12">
        <f ca="1">IF(B_MSK[[#This Row],[//]]="","",INDEX(INDIRECT(DIR&amp;$2:$2),B_MSK[[#This Row],[//]]))</f>
        <v>5896800</v>
      </c>
      <c r="R52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2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5896800</v>
      </c>
      <c r="T529" s="37">
        <f ca="1">IF(B_MSK[[#This Row],[//]]="","",INDEX(INDIRECT(DIR&amp;$2:$2),B_MSK[[#This Row],[//]]))</f>
        <v>0</v>
      </c>
      <c r="U529" s="38">
        <f ca="1">IF(SUMIF(B_MSK[NAMA BARANG],B_MSK[[#This Row],[NAMA BARANG]],B_MSK[JMLH BRG])=0,"",SUMIF(B_MSK[NAMA BARANG],B_MSK[[#This Row],[NAMA BARANG]],B_MSK[C]))</f>
        <v>6</v>
      </c>
      <c r="V529" s="7" t="str">
        <f ca="1">IF(B_MSK[[#This Row],[//]]="","",INDEX(INDIRECT(DIR&amp;$2:$2),B_MSK[[#This Row],[//]]))</f>
        <v>BINDER NOTE FPHY 001-B5-60</v>
      </c>
      <c r="W529" s="7" t="str">
        <f ca="1">LOWER(SUBSTITUTE(SUBSTITUTE(SUBSTITUTE(SUBSTITUTE(SUBSTITUTE(SUBSTITUTE(SUBSTITUTE(SUBSTITUTE(SUBSTITUTE(B_MSK[[#This Row],[N.B.nota]]," ",""),"-",""),"(",""),")",""),".",""),",",""),"/",""),"""",""),"+",""))</f>
        <v>bindernotefphy001b560</v>
      </c>
      <c r="X529" s="5" t="str">
        <f ca="1">IF(B_MSK[[#This Row],[N.B.nota]]="","",IF(MATCH(B_MSK[[#This Row],[concat]],[2]!db[NB NOTA_C],0)&gt;0,"ada",0))</f>
        <v>ada</v>
      </c>
      <c r="Y529" s="5" t="str">
        <f ca="1">IF(B_MSK[[#This Row],[N.B.nota]]="","",ADDRESS(ROW(B_MSK[QB]),COLUMN(B_MSK[QB]))&amp;":"&amp;ADDRESS(ROW(),COLUMN(B_MSK[QB])))</f>
        <v>$D$4:$D$529</v>
      </c>
      <c r="Z529" s="5">
        <f ca="1">IF(B_MSK[[#This Row],[concat]]="","",MATCH(B_MSK[[#This Row],[concat]],[2]!db[NB NOTA_C],0)+1)</f>
        <v>239</v>
      </c>
      <c r="AA529" s="5" t="str">
        <f ca="1">IF(B_MSK[[#This Row],[//]]="","",HYPERLINK("[D:\kerja\BANK EXP\BARU\DB.XLSX]DB!e"&amp;B_MSK[[#This Row],[DB_ROW]],"&gt;"))</f>
        <v>&gt;</v>
      </c>
      <c r="AB529" s="30" t="str">
        <f ca="1">MID(B_MSK[[#This Row],[/ STN_1]],FIND(" ",B_MSK[[#This Row],[/ STN_1]])+1,LEN(B_MSK[[#This Row],[/ STN_1]]))</f>
        <v>PCS</v>
      </c>
      <c r="AC529" s="11">
        <f ca="1">IF(B_MSK[[#This Row],[//]]="","",IF(B_MSK[[#This Row],[ JUMLAH ]]="","",IF(B_MSK[[#This Row],[C]]="",B_MSK[[#This Row],[HARGA CTN]]/B_MSK[[#This Row],[JMLH BRG]],B_MSK[[#This Row],[HARGA CTN]]/B_MSK[[#This Row],[A_1]])))</f>
        <v>27300</v>
      </c>
      <c r="AD5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9" s="15" t="str">
        <f ca="1">IF(B_MSK[[#This Row],[HARGA_2]]="","",IF(MID(B_MSK[[#This Row],[/ STN_2]],FIND(" ",B_MSK[[#This Row],[/ STN_2]])+1,LEN(B_MSK[[#This Row],[/ STN_2]]))="LSN",B_MSK[[#This Row],[HARGA_2]]/12,""))</f>
        <v/>
      </c>
      <c r="AH529" s="7" t="str">
        <f ca="1">IF(B_MSK[[#This Row],[HARGA_3]]="","","/ "&amp;"PCS")</f>
        <v/>
      </c>
      <c r="AI529" s="15">
        <f ca="1">IF(B_MSK[[#This Row],[HARGA_3]]="",IF(B_MSK[[#This Row],[HARGA_2]]="",IF(B_MSK[[#This Row],[HARGA_1]]="","",B_MSK[[#This Row],[HARGA_1]]),B_MSK[[#This Row],[HARGA_2]]),B_MSK[[#This Row],[HARGA_3]])</f>
        <v>27300</v>
      </c>
      <c r="AJ5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9" s="5" t="str">
        <f ca="1">IF(B_MSK[[#This Row],[//]]="","",SUBSTITUTE(SUBSTITUTE(SUBSTITUTE(B_MSK[[#This Row],[QTY/ CTN]]," ","_",2),"(",""),")","")&amp;"_")</f>
        <v>72 PCS_</v>
      </c>
      <c r="AL529" s="5">
        <f ca="1">IF(B_MSK[[#This Row],[A_B]]="","",SEARCH("_",B_MSK[[#This Row],[A_B]]))</f>
        <v>7</v>
      </c>
      <c r="AM529" s="5">
        <f ca="1">IF(B_MSK[[#This Row],[A_B]]="","",LEN(B_MSK[[#This Row],[A_B]]))</f>
        <v>7</v>
      </c>
      <c r="AN529" s="5" t="str">
        <f ca="1">IF(B_MSK[[#This Row],[A_B]]="","",LEFT(B_MSK[[#This Row],[QTY/ CTN]],B_MSK[[#This Row],[A_B_1]]))</f>
        <v>72 PCS</v>
      </c>
      <c r="AO529" s="5" t="str">
        <f ca="1">IF(B_MSK[[#This Row],[A_B]]="","",LEFT(B_MSK[[#This Row],[A_]],SEARCH(" ",B_MSK[[#This Row],[A_]])-1))</f>
        <v>72</v>
      </c>
      <c r="AP529" s="5" t="str">
        <f ca="1">IF(B_MSK[[#This Row],[A_B]]="","",RIGHT(B_MSK[[#This Row],[A_]],LEN(B_MSK[[#This Row],[A_]])-SEARCH(" ",B_MSK[[#This Row],[A_]])))</f>
        <v>PCS</v>
      </c>
      <c r="AQ5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9" s="5" t="str">
        <f ca="1">IF(B_MSK[[#This Row],[B_]]="","",LEFT(B_MSK[[#This Row],[B_]],SEARCH(" ",B_MSK[[#This Row],[B_]])))</f>
        <v/>
      </c>
      <c r="AS529" s="5" t="str">
        <f ca="1">IF(B_MSK[[#This Row],[B_]]="","",RIGHT(B_MSK[[#This Row],[B_]],LEN(B_MSK[[#This Row],[B_]])-SEARCH(" ",B_MSK[[#This Row],[B_]])))</f>
        <v/>
      </c>
      <c r="AT529" s="5" t="str">
        <f ca="1">IF(B_MSK[[#This Row],[B_2]]="LSN",12,"")</f>
        <v/>
      </c>
      <c r="AU529" s="5" t="str">
        <f ca="1">IF(B_MSK[[#This Row],[C_1]]="","","PCS")</f>
        <v/>
      </c>
      <c r="AV529" s="5">
        <f ca="1">IF(B_MSK[[#This Row],[A_1]]="","",B_MSK[[#This Row],[A_1]]*IF(B_MSK[[#This Row],[B_1]]="",1,B_MSK[[#This Row],[B_1]])*IF(B_MSK[[#This Row],[C_1]]="",1,B_MSK[[#This Row],[C_1]]))</f>
        <v>72</v>
      </c>
      <c r="AW529" s="5" t="str">
        <f ca="1">IF(B_MSK[[#This Row],[C_2]]="",IF(B_MSK[[#This Row],[B_2]]="",IF(B_MSK[[#This Row],[A_2]]="","",B_MSK[[#This Row],[A_2]]),B_MSK[[#This Row],[B_2]]),B_MSK[[#This Row],[C_2]])</f>
        <v>PCS</v>
      </c>
      <c r="AX529" s="2">
        <f ca="1">IF(ISNUMBER(B_MSK[[#This Row],[TANGGAL DATANG]]),B_MSK[[#This Row],[TANGGAL DATANG]],AX528)</f>
        <v>44944</v>
      </c>
      <c r="AY529" s="5" t="e">
        <f ca="1">IF(B_MSK[[#This Row],[DB_ROW]]="","",INDEX([3]!db[JENIS],B_MSK[[#This Row],[DB_ROW]]-1))</f>
        <v>#REF!</v>
      </c>
      <c r="AZ529" s="5">
        <f ca="1">IF(B_MSK[[#This Row],[A_1]]="","",B_MSK[[#This Row],[A_1]])*1</f>
        <v>72</v>
      </c>
      <c r="BA529" s="5" t="str">
        <f ca="1">IF(B_MSK[[#This Row],[//]]="","",INDEX(INDIRECT(DIR&amp;$2:$2),B_MSK[[#This Row],[//]]))</f>
        <v>UNTANA</v>
      </c>
      <c r="BB529" s="5" t="str">
        <f ca="1">CONCATENATE(B_MSK[[#This Row],[concat]],B_MSK[[#This Row],[HARGA_X]],B_MSK[[#This Row],[SAT]])</f>
        <v>bindernotefphy001b56027300PCS</v>
      </c>
    </row>
    <row r="530" spans="1:54" x14ac:dyDescent="0.25">
      <c r="A530" s="6" t="s">
        <v>128</v>
      </c>
      <c r="B530" s="5" t="str">
        <f ca="1">IF(B_MSK[[#This Row],[N_ID]]="","",INDEX(INDIRECT(DIR&amp;$2:$2),MATCH(B_MSK[[#This Row],[N_ID]],INDIRECT(DIR&amp;"!NOTA[ID_P]"),0)))</f>
        <v/>
      </c>
      <c r="C530" s="5" t="str">
        <f ca="1">IF(B_MSK[[#This Row],[//]]="","",HYPERLINK("["&amp;SUBSTITUTE(DIR,"'","")&amp;"]NOTA!D"&amp;B_MSK[[#This Row],[//]]+2,"&gt;"))</f>
        <v/>
      </c>
      <c r="D530" s="5" t="str">
        <f ca="1">IF(B_MSK[[#This Row],[N_ID]]="","",COUNTIF(INDIRECT(DIR&amp;"!NOTA[ID_H]"),B_MSK[[#This Row],[ID NOTA]]))</f>
        <v/>
      </c>
      <c r="E5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0" s="7" t="str">
        <f ca="1">IF(B_MSK[[#This Row],[stt]]="ada",INDEX([2]!db[NB BM],B_MSK[DB_ROW]-1),"")</f>
        <v/>
      </c>
      <c r="H530" s="7" t="str">
        <f ca="1">IF(B_MSK[[#This Row],[//]]="","",INDEX(INDIRECT(DIR&amp;$2:$2),B_MSK[[#This Row],[//]]))</f>
        <v/>
      </c>
      <c r="I530" s="27" t="str">
        <f ca="1">IF(B_MSK[[#This Row],[//]]="","",INDEX(INDIRECT(DB_PATH&amp;$2:$2),B_MSK[[#This Row],[DB_ROW]]-1))</f>
        <v/>
      </c>
      <c r="J530" s="5" t="str">
        <f ca="1">IF(B_MSK[[#This Row],[//]]="","",IF(INDEX(INDIRECT(DIR&amp;$2:$2),B_MSK[[#This Row],[//]])="","",INDEX(INDIRECT(DIR&amp;$2:$2),B_MSK[[#This Row],[//]])))</f>
        <v/>
      </c>
      <c r="K530" s="5" t="str">
        <f ca="1">IF(B_MSK[[#This Row],[//]]="","",IF(INDEX(INDIRECT(DIR&amp;$2:$2),B_MSK[[#This Row],[//]])="","",INDEX(INDIRECT(DIR&amp;$2:$2),B_MSK[[#This Row],[//]])))</f>
        <v/>
      </c>
      <c r="L530" s="5" t="str">
        <f ca="1">IF(B_MSK[[#This Row],[//]]="","",IF(INDEX(INDIRECT(DIR&amp;$2:$2),B_MSK[[#This Row],[//]])="","",INDEX(INDIRECT(DIR&amp;$2:$2),B_MSK[[#This Row],[//]])))</f>
        <v/>
      </c>
      <c r="M530" s="13" t="str">
        <f ca="1">IF(B_MSK[[#This Row],[//]]="","",INDEX(INDIRECT(DIR&amp;$2:$2),B_MSK[[#This Row],[//]]))</f>
        <v/>
      </c>
      <c r="N530" s="13" t="str">
        <f ca="1">IF(OR(B_MSK[[#This Row],[//]]="",),"",INDEX(INDIRECT(DIR&amp;$2:$2),B_MSK[[#This Row],[//]]))</f>
        <v/>
      </c>
      <c r="O530" s="3" t="str">
        <f ca="1">IF(B_MSK[[#This Row],[//]]="","",IF(INDEX(INDIRECT(DIR&amp;$2:$2),B_MSK[[#This Row],[//]])=0,"",INDEX(INDIRECT(DIR&amp;$2:$2),B_MSK[[#This Row],[//]])))</f>
        <v/>
      </c>
      <c r="P530" s="3" t="str">
        <f ca="1">IF(B_MSK[[#This Row],[//]]="","",IF(INDEX(INDIRECT(DIR&amp;$2:$2),B_MSK[[#This Row],[//]])=0,"",INDEX(INDIRECT(DIR&amp;$2:$2),B_MSK[[#This Row],[//]])))</f>
        <v/>
      </c>
      <c r="Q530" s="12" t="str">
        <f ca="1">IF(B_MSK[[#This Row],[//]]="","",INDEX(INDIRECT(DIR&amp;$2:$2),B_MSK[[#This Row],[//]]))</f>
        <v/>
      </c>
      <c r="R5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0" s="37" t="str">
        <f ca="1">IF(B_MSK[[#This Row],[//]]="","",INDEX(INDIRECT(DIR&amp;$2:$2),B_MSK[[#This Row],[//]]))</f>
        <v/>
      </c>
      <c r="U530" s="38" t="str">
        <f ca="1">IF(SUMIF(B_MSK[NAMA BARANG],B_MSK[[#This Row],[NAMA BARANG]],B_MSK[JMLH BRG])=0,"",SUMIF(B_MSK[NAMA BARANG],B_MSK[[#This Row],[NAMA BARANG]],B_MSK[C]))</f>
        <v/>
      </c>
      <c r="V530" s="7" t="str">
        <f ca="1">IF(B_MSK[[#This Row],[//]]="","",INDEX(INDIRECT(DIR&amp;$2:$2),B_MSK[[#This Row],[//]]))</f>
        <v/>
      </c>
      <c r="W5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0" s="5" t="str">
        <f ca="1">IF(B_MSK[[#This Row],[N.B.nota]]="","",IF(MATCH(B_MSK[[#This Row],[concat]],[2]!db[NB NOTA_C],0)&gt;0,"ada",0))</f>
        <v/>
      </c>
      <c r="Y530" s="5" t="str">
        <f ca="1">IF(B_MSK[[#This Row],[N.B.nota]]="","",ADDRESS(ROW(B_MSK[QB]),COLUMN(B_MSK[QB]))&amp;":"&amp;ADDRESS(ROW(),COLUMN(B_MSK[QB])))</f>
        <v/>
      </c>
      <c r="Z530" s="5" t="str">
        <f ca="1">IF(B_MSK[[#This Row],[concat]]="","",MATCH(B_MSK[[#This Row],[concat]],[2]!db[NB NOTA_C],0)+1)</f>
        <v/>
      </c>
      <c r="AA530" s="5" t="str">
        <f ca="1">IF(B_MSK[[#This Row],[//]]="","",HYPERLINK("[D:\kerja\BANK EXP\BARU\DB.XLSX]DB!e"&amp;B_MSK[[#This Row],[DB_ROW]],"&gt;"))</f>
        <v/>
      </c>
      <c r="AB530" s="30" t="e">
        <f ca="1">MID(B_MSK[[#This Row],[/ STN_1]],FIND(" ",B_MSK[[#This Row],[/ STN_1]])+1,LEN(B_MSK[[#This Row],[/ STN_1]]))</f>
        <v>#VALUE!</v>
      </c>
      <c r="AC5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0" s="15" t="str">
        <f ca="1">IF(B_MSK[[#This Row],[HARGA_2]]="","",IF(MID(B_MSK[[#This Row],[/ STN_2]],FIND(" ",B_MSK[[#This Row],[/ STN_2]])+1,LEN(B_MSK[[#This Row],[/ STN_2]]))="LSN",B_MSK[[#This Row],[HARGA_2]]/12,""))</f>
        <v/>
      </c>
      <c r="AH530" s="7" t="str">
        <f ca="1">IF(B_MSK[[#This Row],[HARGA_3]]="","","/ "&amp;"PCS")</f>
        <v/>
      </c>
      <c r="AI530" s="15" t="str">
        <f ca="1">IF(B_MSK[[#This Row],[HARGA_3]]="",IF(B_MSK[[#This Row],[HARGA_2]]="",IF(B_MSK[[#This Row],[HARGA_1]]="","",B_MSK[[#This Row],[HARGA_1]]),B_MSK[[#This Row],[HARGA_2]]),B_MSK[[#This Row],[HARGA_3]])</f>
        <v/>
      </c>
      <c r="AJ530" s="15" t="str">
        <f ca="1">IF(B_MSK[[#This Row],[/ STN_3]]="",IF(B_MSK[[#This Row],[/ STN_2]]="",IF(B_MSK[[#This Row],[/ STN_1]]="","",B_MSK[[#This Row],[/ STN_1]]),B_MSK[[#This Row],[/ STN_2]]),B_MSK[[#This Row],[/ STN_3]])</f>
        <v/>
      </c>
      <c r="AK530" s="5" t="str">
        <f ca="1">IF(B_MSK[[#This Row],[//]]="","",SUBSTITUTE(SUBSTITUTE(SUBSTITUTE(B_MSK[[#This Row],[QTY/ CTN]]," ","_",2),"(",""),")","")&amp;"_")</f>
        <v/>
      </c>
      <c r="AL530" s="5" t="str">
        <f ca="1">IF(B_MSK[[#This Row],[A_B]]="","",SEARCH("_",B_MSK[[#This Row],[A_B]]))</f>
        <v/>
      </c>
      <c r="AM530" s="5" t="str">
        <f ca="1">IF(B_MSK[[#This Row],[A_B]]="","",LEN(B_MSK[[#This Row],[A_B]]))</f>
        <v/>
      </c>
      <c r="AN530" s="5" t="str">
        <f ca="1">IF(B_MSK[[#This Row],[A_B]]="","",LEFT(B_MSK[[#This Row],[QTY/ CTN]],B_MSK[[#This Row],[A_B_1]]))</f>
        <v/>
      </c>
      <c r="AO530" s="5" t="str">
        <f ca="1">IF(B_MSK[[#This Row],[A_B]]="","",LEFT(B_MSK[[#This Row],[A_]],SEARCH(" ",B_MSK[[#This Row],[A_]])-1))</f>
        <v/>
      </c>
      <c r="AP530" s="5" t="str">
        <f ca="1">IF(B_MSK[[#This Row],[A_B]]="","",RIGHT(B_MSK[[#This Row],[A_]],LEN(B_MSK[[#This Row],[A_]])-SEARCH(" ",B_MSK[[#This Row],[A_]])))</f>
        <v/>
      </c>
      <c r="AQ5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0" s="5" t="str">
        <f ca="1">IF(B_MSK[[#This Row],[B_]]="","",LEFT(B_MSK[[#This Row],[B_]],SEARCH(" ",B_MSK[[#This Row],[B_]])))</f>
        <v/>
      </c>
      <c r="AS530" s="5" t="str">
        <f ca="1">IF(B_MSK[[#This Row],[B_]]="","",RIGHT(B_MSK[[#This Row],[B_]],LEN(B_MSK[[#This Row],[B_]])-SEARCH(" ",B_MSK[[#This Row],[B_]])))</f>
        <v/>
      </c>
      <c r="AT530" s="5" t="str">
        <f ca="1">IF(B_MSK[[#This Row],[B_2]]="LSN",12,"")</f>
        <v/>
      </c>
      <c r="AU530" s="5" t="str">
        <f ca="1">IF(B_MSK[[#This Row],[C_1]]="","","PCS")</f>
        <v/>
      </c>
      <c r="AV530" s="5" t="str">
        <f ca="1">IF(B_MSK[[#This Row],[A_1]]="","",B_MSK[[#This Row],[A_1]]*IF(B_MSK[[#This Row],[B_1]]="",1,B_MSK[[#This Row],[B_1]])*IF(B_MSK[[#This Row],[C_1]]="",1,B_MSK[[#This Row],[C_1]]))</f>
        <v/>
      </c>
      <c r="AW530" s="5" t="str">
        <f ca="1">IF(B_MSK[[#This Row],[C_2]]="",IF(B_MSK[[#This Row],[B_2]]="",IF(B_MSK[[#This Row],[A_2]]="","",B_MSK[[#This Row],[A_2]]),B_MSK[[#This Row],[B_2]]),B_MSK[[#This Row],[C_2]])</f>
        <v/>
      </c>
      <c r="AX530" s="2">
        <f ca="1">IF(ISNUMBER(B_MSK[[#This Row],[TANGGAL DATANG]]),B_MSK[[#This Row],[TANGGAL DATANG]],AX529)</f>
        <v>44944</v>
      </c>
      <c r="AY530" s="5" t="str">
        <f ca="1">IF(B_MSK[[#This Row],[DB_ROW]]="","",INDEX([3]!db[JENIS],B_MSK[[#This Row],[DB_ROW]]-1))</f>
        <v/>
      </c>
      <c r="AZ530" s="5" t="e">
        <f ca="1">IF(B_MSK[[#This Row],[A_1]]="","",B_MSK[[#This Row],[A_1]])*1</f>
        <v>#VALUE!</v>
      </c>
      <c r="BA530" s="5" t="str">
        <f ca="1">IF(B_MSK[[#This Row],[//]]="","",INDEX(INDIRECT(DIR&amp;$2:$2),B_MSK[[#This Row],[//]]))</f>
        <v/>
      </c>
      <c r="BB530" s="5" t="str">
        <f ca="1">CONCATENATE(B_MSK[[#This Row],[concat]],B_MSK[[#This Row],[HARGA_X]],B_MSK[[#This Row],[SAT]])</f>
        <v/>
      </c>
    </row>
    <row r="531" spans="1:54" x14ac:dyDescent="0.25">
      <c r="A531" s="6" t="s">
        <v>309</v>
      </c>
      <c r="B531" s="5">
        <f ca="1">IF(B_MSK[[#This Row],[N_ID]]="","",INDEX(INDIRECT(DIR&amp;$2:$2),MATCH(B_MSK[[#This Row],[N_ID]],INDIRECT(DIR&amp;"!NOTA[ID_P]"),0)))</f>
        <v>97</v>
      </c>
      <c r="C531" s="5" t="str">
        <f ca="1">IF(B_MSK[[#This Row],[//]]="","",HYPERLINK("["&amp;SUBSTITUTE(DIR,"'","")&amp;"]NOTA!D"&amp;B_MSK[[#This Row],[//]]+2,"&gt;"))</f>
        <v>&gt;</v>
      </c>
      <c r="D531" s="5">
        <f ca="1">IF(B_MSK[[#This Row],[N_ID]]="","",COUNTIF(INDIRECT(DIR&amp;"!NOTA[ID_H]"),B_MSK[[#This Row],[ID NOTA]]))</f>
        <v>1</v>
      </c>
      <c r="E53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526</v>
      </c>
      <c r="F5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1" s="7" t="str">
        <f ca="1">IF(B_MSK[[#This Row],[stt]]="ada",INDEX([2]!db[NB BM],B_MSK[DB_ROW]-1),"")</f>
        <v>B note FPHY 001-B5-60</v>
      </c>
      <c r="H531" s="7" t="str">
        <f ca="1">IF(B_MSK[[#This Row],[//]]="","",INDEX(INDIRECT(DIR&amp;$2:$2),B_MSK[[#This Row],[//]]))</f>
        <v>DUTA BAHAGIA</v>
      </c>
      <c r="I531" s="27" t="str">
        <f ca="1">IF(B_MSK[[#This Row],[//]]="","",INDEX(INDIRECT(DB_PATH&amp;$2:$2),B_MSK[[#This Row],[DB_ROW]]-1))</f>
        <v>72 PCS</v>
      </c>
      <c r="J531" s="5">
        <f ca="1">IF(B_MSK[[#This Row],[//]]="","",IF(INDEX(INDIRECT(DIR&amp;$2:$2),B_MSK[[#This Row],[//]])="","",INDEX(INDIRECT(DIR&amp;$2:$2),B_MSK[[#This Row],[//]])))</f>
        <v>3</v>
      </c>
      <c r="K531" s="5">
        <f ca="1">IF(B_MSK[[#This Row],[//]]="","",IF(INDEX(INDIRECT(DIR&amp;$2:$2),B_MSK[[#This Row],[//]])="","",INDEX(INDIRECT(DIR&amp;$2:$2),B_MSK[[#This Row],[//]])))</f>
        <v>216</v>
      </c>
      <c r="L531" s="5" t="str">
        <f ca="1">IF(B_MSK[[#This Row],[//]]="","",IF(INDEX(INDIRECT(DIR&amp;$2:$2),B_MSK[[#This Row],[//]])="","",INDEX(INDIRECT(DIR&amp;$2:$2),B_MSK[[#This Row],[//]])))</f>
        <v>PCS</v>
      </c>
      <c r="M531" s="13">
        <f ca="1">IF(B_MSK[[#This Row],[//]]="","",INDEX(INDIRECT(DIR&amp;$2:$2),B_MSK[[#This Row],[//]]))</f>
        <v>27300</v>
      </c>
      <c r="N531" s="13">
        <f ca="1">IF(OR(B_MSK[[#This Row],[//]]="",),"",INDEX(INDIRECT(DIR&amp;$2:$2),B_MSK[[#This Row],[//]]))</f>
        <v>1965600</v>
      </c>
      <c r="O531" s="3" t="str">
        <f ca="1">IF(B_MSK[[#This Row],[//]]="","",IF(INDEX(INDIRECT(DIR&amp;$2:$2),B_MSK[[#This Row],[//]])=0,"",INDEX(INDIRECT(DIR&amp;$2:$2),B_MSK[[#This Row],[//]])))</f>
        <v/>
      </c>
      <c r="P531" s="3" t="str">
        <f ca="1">IF(B_MSK[[#This Row],[//]]="","",IF(INDEX(INDIRECT(DIR&amp;$2:$2),B_MSK[[#This Row],[//]])=0,"",INDEX(INDIRECT(DIR&amp;$2:$2),B_MSK[[#This Row],[//]])))</f>
        <v/>
      </c>
      <c r="Q531" s="12">
        <f ca="1">IF(B_MSK[[#This Row],[//]]="","",INDEX(INDIRECT(DIR&amp;$2:$2),B_MSK[[#This Row],[//]]))</f>
        <v>5896800</v>
      </c>
      <c r="R53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3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5896800</v>
      </c>
      <c r="T531" s="37">
        <f ca="1">IF(B_MSK[[#This Row],[//]]="","",INDEX(INDIRECT(DIR&amp;$2:$2),B_MSK[[#This Row],[//]]))</f>
        <v>0</v>
      </c>
      <c r="U531" s="38">
        <f ca="1">IF(SUMIF(B_MSK[NAMA BARANG],B_MSK[[#This Row],[NAMA BARANG]],B_MSK[JMLH BRG])=0,"",SUMIF(B_MSK[NAMA BARANG],B_MSK[[#This Row],[NAMA BARANG]],B_MSK[C]))</f>
        <v>6</v>
      </c>
      <c r="V531" s="7" t="str">
        <f ca="1">IF(B_MSK[[#This Row],[//]]="","",INDEX(INDIRECT(DIR&amp;$2:$2),B_MSK[[#This Row],[//]]))</f>
        <v>BINDER NOTE FPHY 001-B5-60</v>
      </c>
      <c r="W531" s="7" t="str">
        <f ca="1">LOWER(SUBSTITUTE(SUBSTITUTE(SUBSTITUTE(SUBSTITUTE(SUBSTITUTE(SUBSTITUTE(SUBSTITUTE(SUBSTITUTE(SUBSTITUTE(B_MSK[[#This Row],[N.B.nota]]," ",""),"-",""),"(",""),")",""),".",""),",",""),"/",""),"""",""),"+",""))</f>
        <v>bindernotefphy001b560</v>
      </c>
      <c r="X531" s="5" t="str">
        <f ca="1">IF(B_MSK[[#This Row],[N.B.nota]]="","",IF(MATCH(B_MSK[[#This Row],[concat]],[2]!db[NB NOTA_C],0)&gt;0,"ada",0))</f>
        <v>ada</v>
      </c>
      <c r="Y531" s="5" t="str">
        <f ca="1">IF(B_MSK[[#This Row],[N.B.nota]]="","",ADDRESS(ROW(B_MSK[QB]),COLUMN(B_MSK[QB]))&amp;":"&amp;ADDRESS(ROW(),COLUMN(B_MSK[QB])))</f>
        <v>$D$4:$D$531</v>
      </c>
      <c r="Z531" s="5">
        <f ca="1">IF(B_MSK[[#This Row],[concat]]="","",MATCH(B_MSK[[#This Row],[concat]],[2]!db[NB NOTA_C],0)+1)</f>
        <v>239</v>
      </c>
      <c r="AA531" s="5" t="str">
        <f ca="1">IF(B_MSK[[#This Row],[//]]="","",HYPERLINK("[D:\kerja\BANK EXP\BARU\DB.XLSX]DB!e"&amp;B_MSK[[#This Row],[DB_ROW]],"&gt;"))</f>
        <v>&gt;</v>
      </c>
      <c r="AB531" s="30" t="str">
        <f ca="1">MID(B_MSK[[#This Row],[/ STN_1]],FIND(" ",B_MSK[[#This Row],[/ STN_1]])+1,LEN(B_MSK[[#This Row],[/ STN_1]]))</f>
        <v>PCS</v>
      </c>
      <c r="AC531" s="11">
        <f ca="1">IF(B_MSK[[#This Row],[//]]="","",IF(B_MSK[[#This Row],[ JUMLAH ]]="","",IF(B_MSK[[#This Row],[C]]="",B_MSK[[#This Row],[HARGA CTN]]/B_MSK[[#This Row],[JMLH BRG]],B_MSK[[#This Row],[HARGA CTN]]/B_MSK[[#This Row],[A_1]])))</f>
        <v>27300</v>
      </c>
      <c r="AD5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1" s="15" t="str">
        <f ca="1">IF(B_MSK[[#This Row],[HARGA_2]]="","",IF(MID(B_MSK[[#This Row],[/ STN_2]],FIND(" ",B_MSK[[#This Row],[/ STN_2]])+1,LEN(B_MSK[[#This Row],[/ STN_2]]))="LSN",B_MSK[[#This Row],[HARGA_2]]/12,""))</f>
        <v/>
      </c>
      <c r="AH531" s="7" t="str">
        <f ca="1">IF(B_MSK[[#This Row],[HARGA_3]]="","","/ "&amp;"PCS")</f>
        <v/>
      </c>
      <c r="AI531" s="15">
        <f ca="1">IF(B_MSK[[#This Row],[HARGA_3]]="",IF(B_MSK[[#This Row],[HARGA_2]]="",IF(B_MSK[[#This Row],[HARGA_1]]="","",B_MSK[[#This Row],[HARGA_1]]),B_MSK[[#This Row],[HARGA_2]]),B_MSK[[#This Row],[HARGA_3]])</f>
        <v>27300</v>
      </c>
      <c r="AJ53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1" s="5" t="str">
        <f ca="1">IF(B_MSK[[#This Row],[//]]="","",SUBSTITUTE(SUBSTITUTE(SUBSTITUTE(B_MSK[[#This Row],[QTY/ CTN]]," ","_",2),"(",""),")","")&amp;"_")</f>
        <v>72 PCS_</v>
      </c>
      <c r="AL531" s="5">
        <f ca="1">IF(B_MSK[[#This Row],[A_B]]="","",SEARCH("_",B_MSK[[#This Row],[A_B]]))</f>
        <v>7</v>
      </c>
      <c r="AM531" s="5">
        <f ca="1">IF(B_MSK[[#This Row],[A_B]]="","",LEN(B_MSK[[#This Row],[A_B]]))</f>
        <v>7</v>
      </c>
      <c r="AN531" s="5" t="str">
        <f ca="1">IF(B_MSK[[#This Row],[A_B]]="","",LEFT(B_MSK[[#This Row],[QTY/ CTN]],B_MSK[[#This Row],[A_B_1]]))</f>
        <v>72 PCS</v>
      </c>
      <c r="AO531" s="5" t="str">
        <f ca="1">IF(B_MSK[[#This Row],[A_B]]="","",LEFT(B_MSK[[#This Row],[A_]],SEARCH(" ",B_MSK[[#This Row],[A_]])-1))</f>
        <v>72</v>
      </c>
      <c r="AP531" s="5" t="str">
        <f ca="1">IF(B_MSK[[#This Row],[A_B]]="","",RIGHT(B_MSK[[#This Row],[A_]],LEN(B_MSK[[#This Row],[A_]])-SEARCH(" ",B_MSK[[#This Row],[A_]])))</f>
        <v>PCS</v>
      </c>
      <c r="AQ5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1" s="5" t="str">
        <f ca="1">IF(B_MSK[[#This Row],[B_]]="","",LEFT(B_MSK[[#This Row],[B_]],SEARCH(" ",B_MSK[[#This Row],[B_]])))</f>
        <v/>
      </c>
      <c r="AS531" s="5" t="str">
        <f ca="1">IF(B_MSK[[#This Row],[B_]]="","",RIGHT(B_MSK[[#This Row],[B_]],LEN(B_MSK[[#This Row],[B_]])-SEARCH(" ",B_MSK[[#This Row],[B_]])))</f>
        <v/>
      </c>
      <c r="AT531" s="5" t="str">
        <f ca="1">IF(B_MSK[[#This Row],[B_2]]="LSN",12,"")</f>
        <v/>
      </c>
      <c r="AU531" s="5" t="str">
        <f ca="1">IF(B_MSK[[#This Row],[C_1]]="","","PCS")</f>
        <v/>
      </c>
      <c r="AV531" s="5">
        <f ca="1">IF(B_MSK[[#This Row],[A_1]]="","",B_MSK[[#This Row],[A_1]]*IF(B_MSK[[#This Row],[B_1]]="",1,B_MSK[[#This Row],[B_1]])*IF(B_MSK[[#This Row],[C_1]]="",1,B_MSK[[#This Row],[C_1]]))</f>
        <v>72</v>
      </c>
      <c r="AW531" s="5" t="str">
        <f ca="1">IF(B_MSK[[#This Row],[C_2]]="",IF(B_MSK[[#This Row],[B_2]]="",IF(B_MSK[[#This Row],[A_2]]="","",B_MSK[[#This Row],[A_2]]),B_MSK[[#This Row],[B_2]]),B_MSK[[#This Row],[C_2]])</f>
        <v>PCS</v>
      </c>
      <c r="AX531" s="2">
        <f ca="1">IF(ISNUMBER(B_MSK[[#This Row],[TANGGAL DATANG]]),B_MSK[[#This Row],[TANGGAL DATANG]],AX530)</f>
        <v>44944</v>
      </c>
      <c r="AY531" s="5" t="e">
        <f ca="1">IF(B_MSK[[#This Row],[DB_ROW]]="","",INDEX([3]!db[JENIS],B_MSK[[#This Row],[DB_ROW]]-1))</f>
        <v>#REF!</v>
      </c>
      <c r="AZ531" s="5">
        <f ca="1">IF(B_MSK[[#This Row],[A_1]]="","",B_MSK[[#This Row],[A_1]])*1</f>
        <v>72</v>
      </c>
      <c r="BA531" s="5" t="str">
        <f ca="1">IF(B_MSK[[#This Row],[//]]="","",INDEX(INDIRECT(DIR&amp;$2:$2),B_MSK[[#This Row],[//]]))</f>
        <v>UNTANA</v>
      </c>
      <c r="BB531" s="5" t="str">
        <f ca="1">CONCATENATE(B_MSK[[#This Row],[concat]],B_MSK[[#This Row],[HARGA_X]],B_MSK[[#This Row],[SAT]])</f>
        <v>bindernotefphy001b56027300PCS</v>
      </c>
    </row>
    <row r="532" spans="1:54" x14ac:dyDescent="0.25">
      <c r="A532" s="6" t="s">
        <v>128</v>
      </c>
      <c r="B532" s="5" t="str">
        <f ca="1">IF(B_MSK[[#This Row],[N_ID]]="","",INDEX(INDIRECT(DIR&amp;$2:$2),MATCH(B_MSK[[#This Row],[N_ID]],INDIRECT(DIR&amp;"!NOTA[ID_P]"),0)))</f>
        <v/>
      </c>
      <c r="C532" s="5" t="str">
        <f ca="1">IF(B_MSK[[#This Row],[//]]="","",HYPERLINK("["&amp;SUBSTITUTE(DIR,"'","")&amp;"]NOTA!D"&amp;B_MSK[[#This Row],[//]]+2,"&gt;"))</f>
        <v/>
      </c>
      <c r="D532" s="5" t="str">
        <f ca="1">IF(B_MSK[[#This Row],[N_ID]]="","",COUNTIF(INDIRECT(DIR&amp;"!NOTA[ID_H]"),B_MSK[[#This Row],[ID NOTA]]))</f>
        <v/>
      </c>
      <c r="E5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2" s="7" t="str">
        <f ca="1">IF(B_MSK[[#This Row],[stt]]="ada",INDEX([2]!db[NB BM],B_MSK[DB_ROW]-1),"")</f>
        <v/>
      </c>
      <c r="H532" s="7" t="str">
        <f ca="1">IF(B_MSK[[#This Row],[//]]="","",INDEX(INDIRECT(DIR&amp;$2:$2),B_MSK[[#This Row],[//]]))</f>
        <v/>
      </c>
      <c r="I532" s="27" t="str">
        <f ca="1">IF(B_MSK[[#This Row],[//]]="","",INDEX(INDIRECT(DB_PATH&amp;$2:$2),B_MSK[[#This Row],[DB_ROW]]-1))</f>
        <v/>
      </c>
      <c r="J532" s="5" t="str">
        <f ca="1">IF(B_MSK[[#This Row],[//]]="","",IF(INDEX(INDIRECT(DIR&amp;$2:$2),B_MSK[[#This Row],[//]])="","",INDEX(INDIRECT(DIR&amp;$2:$2),B_MSK[[#This Row],[//]])))</f>
        <v/>
      </c>
      <c r="K532" s="5" t="str">
        <f ca="1">IF(B_MSK[[#This Row],[//]]="","",IF(INDEX(INDIRECT(DIR&amp;$2:$2),B_MSK[[#This Row],[//]])="","",INDEX(INDIRECT(DIR&amp;$2:$2),B_MSK[[#This Row],[//]])))</f>
        <v/>
      </c>
      <c r="L532" s="5" t="str">
        <f ca="1">IF(B_MSK[[#This Row],[//]]="","",IF(INDEX(INDIRECT(DIR&amp;$2:$2),B_MSK[[#This Row],[//]])="","",INDEX(INDIRECT(DIR&amp;$2:$2),B_MSK[[#This Row],[//]])))</f>
        <v/>
      </c>
      <c r="M532" s="13" t="str">
        <f ca="1">IF(B_MSK[[#This Row],[//]]="","",INDEX(INDIRECT(DIR&amp;$2:$2),B_MSK[[#This Row],[//]]))</f>
        <v/>
      </c>
      <c r="N532" s="13" t="str">
        <f ca="1">IF(OR(B_MSK[[#This Row],[//]]="",),"",INDEX(INDIRECT(DIR&amp;$2:$2),B_MSK[[#This Row],[//]]))</f>
        <v/>
      </c>
      <c r="O532" s="3" t="str">
        <f ca="1">IF(B_MSK[[#This Row],[//]]="","",IF(INDEX(INDIRECT(DIR&amp;$2:$2),B_MSK[[#This Row],[//]])=0,"",INDEX(INDIRECT(DIR&amp;$2:$2),B_MSK[[#This Row],[//]])))</f>
        <v/>
      </c>
      <c r="P532" s="3" t="str">
        <f ca="1">IF(B_MSK[[#This Row],[//]]="","",IF(INDEX(INDIRECT(DIR&amp;$2:$2),B_MSK[[#This Row],[//]])=0,"",INDEX(INDIRECT(DIR&amp;$2:$2),B_MSK[[#This Row],[//]])))</f>
        <v/>
      </c>
      <c r="Q532" s="12" t="str">
        <f ca="1">IF(B_MSK[[#This Row],[//]]="","",INDEX(INDIRECT(DIR&amp;$2:$2),B_MSK[[#This Row],[//]]))</f>
        <v/>
      </c>
      <c r="R5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2" s="37" t="str">
        <f ca="1">IF(B_MSK[[#This Row],[//]]="","",INDEX(INDIRECT(DIR&amp;$2:$2),B_MSK[[#This Row],[//]]))</f>
        <v/>
      </c>
      <c r="U532" s="38" t="str">
        <f ca="1">IF(SUMIF(B_MSK[NAMA BARANG],B_MSK[[#This Row],[NAMA BARANG]],B_MSK[JMLH BRG])=0,"",SUMIF(B_MSK[NAMA BARANG],B_MSK[[#This Row],[NAMA BARANG]],B_MSK[C]))</f>
        <v/>
      </c>
      <c r="V532" s="7" t="str">
        <f ca="1">IF(B_MSK[[#This Row],[//]]="","",INDEX(INDIRECT(DIR&amp;$2:$2),B_MSK[[#This Row],[//]]))</f>
        <v/>
      </c>
      <c r="W5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2" s="5" t="str">
        <f ca="1">IF(B_MSK[[#This Row],[N.B.nota]]="","",IF(MATCH(B_MSK[[#This Row],[concat]],[2]!db[NB NOTA_C],0)&gt;0,"ada",0))</f>
        <v/>
      </c>
      <c r="Y532" s="5" t="str">
        <f ca="1">IF(B_MSK[[#This Row],[N.B.nota]]="","",ADDRESS(ROW(B_MSK[QB]),COLUMN(B_MSK[QB]))&amp;":"&amp;ADDRESS(ROW(),COLUMN(B_MSK[QB])))</f>
        <v/>
      </c>
      <c r="Z532" s="5" t="str">
        <f ca="1">IF(B_MSK[[#This Row],[concat]]="","",MATCH(B_MSK[[#This Row],[concat]],[2]!db[NB NOTA_C],0)+1)</f>
        <v/>
      </c>
      <c r="AA532" s="5" t="str">
        <f ca="1">IF(B_MSK[[#This Row],[//]]="","",HYPERLINK("[D:\kerja\BANK EXP\BARU\DB.XLSX]DB!e"&amp;B_MSK[[#This Row],[DB_ROW]],"&gt;"))</f>
        <v/>
      </c>
      <c r="AB532" s="30" t="e">
        <f ca="1">MID(B_MSK[[#This Row],[/ STN_1]],FIND(" ",B_MSK[[#This Row],[/ STN_1]])+1,LEN(B_MSK[[#This Row],[/ STN_1]]))</f>
        <v>#VALUE!</v>
      </c>
      <c r="AC5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2" s="15" t="str">
        <f ca="1">IF(B_MSK[[#This Row],[HARGA_2]]="","",IF(MID(B_MSK[[#This Row],[/ STN_2]],FIND(" ",B_MSK[[#This Row],[/ STN_2]])+1,LEN(B_MSK[[#This Row],[/ STN_2]]))="LSN",B_MSK[[#This Row],[HARGA_2]]/12,""))</f>
        <v/>
      </c>
      <c r="AH532" s="7" t="str">
        <f ca="1">IF(B_MSK[[#This Row],[HARGA_3]]="","","/ "&amp;"PCS")</f>
        <v/>
      </c>
      <c r="AI532" s="15" t="str">
        <f ca="1">IF(B_MSK[[#This Row],[HARGA_3]]="",IF(B_MSK[[#This Row],[HARGA_2]]="",IF(B_MSK[[#This Row],[HARGA_1]]="","",B_MSK[[#This Row],[HARGA_1]]),B_MSK[[#This Row],[HARGA_2]]),B_MSK[[#This Row],[HARGA_3]])</f>
        <v/>
      </c>
      <c r="AJ532" s="15" t="str">
        <f ca="1">IF(B_MSK[[#This Row],[/ STN_3]]="",IF(B_MSK[[#This Row],[/ STN_2]]="",IF(B_MSK[[#This Row],[/ STN_1]]="","",B_MSK[[#This Row],[/ STN_1]]),B_MSK[[#This Row],[/ STN_2]]),B_MSK[[#This Row],[/ STN_3]])</f>
        <v/>
      </c>
      <c r="AK532" s="5" t="str">
        <f ca="1">IF(B_MSK[[#This Row],[//]]="","",SUBSTITUTE(SUBSTITUTE(SUBSTITUTE(B_MSK[[#This Row],[QTY/ CTN]]," ","_",2),"(",""),")","")&amp;"_")</f>
        <v/>
      </c>
      <c r="AL532" s="5" t="str">
        <f ca="1">IF(B_MSK[[#This Row],[A_B]]="","",SEARCH("_",B_MSK[[#This Row],[A_B]]))</f>
        <v/>
      </c>
      <c r="AM532" s="5" t="str">
        <f ca="1">IF(B_MSK[[#This Row],[A_B]]="","",LEN(B_MSK[[#This Row],[A_B]]))</f>
        <v/>
      </c>
      <c r="AN532" s="5" t="str">
        <f ca="1">IF(B_MSK[[#This Row],[A_B]]="","",LEFT(B_MSK[[#This Row],[QTY/ CTN]],B_MSK[[#This Row],[A_B_1]]))</f>
        <v/>
      </c>
      <c r="AO532" s="5" t="str">
        <f ca="1">IF(B_MSK[[#This Row],[A_B]]="","",LEFT(B_MSK[[#This Row],[A_]],SEARCH(" ",B_MSK[[#This Row],[A_]])-1))</f>
        <v/>
      </c>
      <c r="AP532" s="5" t="str">
        <f ca="1">IF(B_MSK[[#This Row],[A_B]]="","",RIGHT(B_MSK[[#This Row],[A_]],LEN(B_MSK[[#This Row],[A_]])-SEARCH(" ",B_MSK[[#This Row],[A_]])))</f>
        <v/>
      </c>
      <c r="AQ5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2" s="5" t="str">
        <f ca="1">IF(B_MSK[[#This Row],[B_]]="","",LEFT(B_MSK[[#This Row],[B_]],SEARCH(" ",B_MSK[[#This Row],[B_]])))</f>
        <v/>
      </c>
      <c r="AS532" s="5" t="str">
        <f ca="1">IF(B_MSK[[#This Row],[B_]]="","",RIGHT(B_MSK[[#This Row],[B_]],LEN(B_MSK[[#This Row],[B_]])-SEARCH(" ",B_MSK[[#This Row],[B_]])))</f>
        <v/>
      </c>
      <c r="AT532" s="5" t="str">
        <f ca="1">IF(B_MSK[[#This Row],[B_2]]="LSN",12,"")</f>
        <v/>
      </c>
      <c r="AU532" s="5" t="str">
        <f ca="1">IF(B_MSK[[#This Row],[C_1]]="","","PCS")</f>
        <v/>
      </c>
      <c r="AV532" s="5" t="str">
        <f ca="1">IF(B_MSK[[#This Row],[A_1]]="","",B_MSK[[#This Row],[A_1]]*IF(B_MSK[[#This Row],[B_1]]="",1,B_MSK[[#This Row],[B_1]])*IF(B_MSK[[#This Row],[C_1]]="",1,B_MSK[[#This Row],[C_1]]))</f>
        <v/>
      </c>
      <c r="AW532" s="5" t="str">
        <f ca="1">IF(B_MSK[[#This Row],[C_2]]="",IF(B_MSK[[#This Row],[B_2]]="",IF(B_MSK[[#This Row],[A_2]]="","",B_MSK[[#This Row],[A_2]]),B_MSK[[#This Row],[B_2]]),B_MSK[[#This Row],[C_2]])</f>
        <v/>
      </c>
      <c r="AX532" s="2">
        <f ca="1">IF(ISNUMBER(B_MSK[[#This Row],[TANGGAL DATANG]]),B_MSK[[#This Row],[TANGGAL DATANG]],AX531)</f>
        <v>44944</v>
      </c>
      <c r="AY532" s="5" t="str">
        <f ca="1">IF(B_MSK[[#This Row],[DB_ROW]]="","",INDEX([3]!db[JENIS],B_MSK[[#This Row],[DB_ROW]]-1))</f>
        <v/>
      </c>
      <c r="AZ532" s="5" t="e">
        <f ca="1">IF(B_MSK[[#This Row],[A_1]]="","",B_MSK[[#This Row],[A_1]])*1</f>
        <v>#VALUE!</v>
      </c>
      <c r="BA532" s="5" t="str">
        <f ca="1">IF(B_MSK[[#This Row],[//]]="","",INDEX(INDIRECT(DIR&amp;$2:$2),B_MSK[[#This Row],[//]]))</f>
        <v/>
      </c>
      <c r="BB532" s="5" t="str">
        <f ca="1">CONCATENATE(B_MSK[[#This Row],[concat]],B_MSK[[#This Row],[HARGA_X]],B_MSK[[#This Row],[SAT]])</f>
        <v/>
      </c>
    </row>
    <row r="533" spans="1:54" x14ac:dyDescent="0.25">
      <c r="A533" s="6" t="s">
        <v>310</v>
      </c>
      <c r="B533" s="5">
        <f ca="1">IF(B_MSK[[#This Row],[N_ID]]="","",INDEX(INDIRECT(DIR&amp;$2:$2),MATCH(B_MSK[[#This Row],[N_ID]],INDIRECT(DIR&amp;"!NOTA[ID_P]"),0)))</f>
        <v>99</v>
      </c>
      <c r="C533" s="5" t="str">
        <f ca="1">IF(B_MSK[[#This Row],[//]]="","",HYPERLINK("["&amp;SUBSTITUTE(DIR,"'","")&amp;"]NOTA!D"&amp;B_MSK[[#This Row],[//]]+2,"&gt;"))</f>
        <v>&gt;</v>
      </c>
      <c r="D533" s="5">
        <f ca="1">IF(B_MSK[[#This Row],[N_ID]]="","",COUNTIF(INDIRECT(DIR&amp;"!NOTA[ID_H]"),B_MSK[[#This Row],[ID NOTA]]))</f>
        <v>3</v>
      </c>
      <c r="E5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530</v>
      </c>
      <c r="F5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3" s="7" t="str">
        <f ca="1">IF(B_MSK[[#This Row],[stt]]="ada",INDEX([2]!db[NB BM],B_MSK[DB_ROW]-1),"")</f>
        <v>Sempoa 13 Tiang</v>
      </c>
      <c r="H533" s="7" t="str">
        <f ca="1">IF(B_MSK[[#This Row],[//]]="","",INDEX(INDIRECT(DIR&amp;$2:$2),B_MSK[[#This Row],[//]]))</f>
        <v>ETJ</v>
      </c>
      <c r="I533" s="27" t="str">
        <f ca="1">IF(B_MSK[[#This Row],[//]]="","",INDEX(INDIRECT(DB_PATH&amp;$2:$2),B_MSK[[#This Row],[DB_ROW]]-1))</f>
        <v>300 PCS</v>
      </c>
      <c r="J533" s="5">
        <f ca="1">IF(B_MSK[[#This Row],[//]]="","",IF(INDEX(INDIRECT(DIR&amp;$2:$2),B_MSK[[#This Row],[//]])="","",INDEX(INDIRECT(DIR&amp;$2:$2),B_MSK[[#This Row],[//]])))</f>
        <v>2</v>
      </c>
      <c r="K533" s="5">
        <f ca="1">IF(B_MSK[[#This Row],[//]]="","",IF(INDEX(INDIRECT(DIR&amp;$2:$2),B_MSK[[#This Row],[//]])="","",INDEX(INDIRECT(DIR&amp;$2:$2),B_MSK[[#This Row],[//]])))</f>
        <v>600</v>
      </c>
      <c r="L533" s="5" t="str">
        <f ca="1">IF(B_MSK[[#This Row],[//]]="","",IF(INDEX(INDIRECT(DIR&amp;$2:$2),B_MSK[[#This Row],[//]])="","",INDEX(INDIRECT(DIR&amp;$2:$2),B_MSK[[#This Row],[//]])))</f>
        <v>PCS</v>
      </c>
      <c r="M533" s="13">
        <f ca="1">IF(B_MSK[[#This Row],[//]]="","",INDEX(INDIRECT(DIR&amp;$2:$2),B_MSK[[#This Row],[//]]))</f>
        <v>9000</v>
      </c>
      <c r="N533" s="13">
        <f ca="1">IF(OR(B_MSK[[#This Row],[//]]="",),"",INDEX(INDIRECT(DIR&amp;$2:$2),B_MSK[[#This Row],[//]]))</f>
        <v>2700000</v>
      </c>
      <c r="O533" s="3" t="str">
        <f ca="1">IF(B_MSK[[#This Row],[//]]="","",IF(INDEX(INDIRECT(DIR&amp;$2:$2),B_MSK[[#This Row],[//]])=0,"",INDEX(INDIRECT(DIR&amp;$2:$2),B_MSK[[#This Row],[//]])))</f>
        <v/>
      </c>
      <c r="P533" s="3" t="str">
        <f ca="1">IF(B_MSK[[#This Row],[//]]="","",IF(INDEX(INDIRECT(DIR&amp;$2:$2),B_MSK[[#This Row],[//]])=0,"",INDEX(INDIRECT(DIR&amp;$2:$2),B_MSK[[#This Row],[//]])))</f>
        <v/>
      </c>
      <c r="Q533" s="12">
        <f ca="1">IF(B_MSK[[#This Row],[//]]="","",INDEX(INDIRECT(DIR&amp;$2:$2),B_MSK[[#This Row],[//]]))</f>
        <v>5400000</v>
      </c>
      <c r="R5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3" s="37">
        <f ca="1">IF(B_MSK[[#This Row],[//]]="","",INDEX(INDIRECT(DIR&amp;$2:$2),B_MSK[[#This Row],[//]]))</f>
        <v>0</v>
      </c>
      <c r="U533" s="38">
        <f ca="1">IF(SUMIF(B_MSK[NAMA BARANG],B_MSK[[#This Row],[NAMA BARANG]],B_MSK[JMLH BRG])=0,"",SUMIF(B_MSK[NAMA BARANG],B_MSK[[#This Row],[NAMA BARANG]],B_MSK[C]))</f>
        <v>2</v>
      </c>
      <c r="V533" s="7" t="str">
        <f ca="1">IF(B_MSK[[#This Row],[//]]="","",INDEX(INDIRECT(DIR&amp;$2:$2),B_MSK[[#This Row],[//]]))</f>
        <v>SEMPOA 13 TIANG</v>
      </c>
      <c r="W533" s="7" t="str">
        <f ca="1">LOWER(SUBSTITUTE(SUBSTITUTE(SUBSTITUTE(SUBSTITUTE(SUBSTITUTE(SUBSTITUTE(SUBSTITUTE(SUBSTITUTE(SUBSTITUTE(B_MSK[[#This Row],[N.B.nota]]," ",""),"-",""),"(",""),")",""),".",""),",",""),"/",""),"""",""),"+",""))</f>
        <v>sempoa13tiang</v>
      </c>
      <c r="X533" s="5" t="str">
        <f ca="1">IF(B_MSK[[#This Row],[N.B.nota]]="","",IF(MATCH(B_MSK[[#This Row],[concat]],[2]!db[NB NOTA_C],0)&gt;0,"ada",0))</f>
        <v>ada</v>
      </c>
      <c r="Y533" s="5" t="str">
        <f ca="1">IF(B_MSK[[#This Row],[N.B.nota]]="","",ADDRESS(ROW(B_MSK[QB]),COLUMN(B_MSK[QB]))&amp;":"&amp;ADDRESS(ROW(),COLUMN(B_MSK[QB])))</f>
        <v>$D$4:$D$533</v>
      </c>
      <c r="Z533" s="5">
        <f ca="1">IF(B_MSK[[#This Row],[concat]]="","",MATCH(B_MSK[[#This Row],[concat]],[2]!db[NB NOTA_C],0)+1)</f>
        <v>1946</v>
      </c>
      <c r="AA533" s="5" t="str">
        <f ca="1">IF(B_MSK[[#This Row],[//]]="","",HYPERLINK("[D:\kerja\BANK EXP\BARU\DB.XLSX]DB!e"&amp;B_MSK[[#This Row],[DB_ROW]],"&gt;"))</f>
        <v>&gt;</v>
      </c>
      <c r="AB533" s="30" t="str">
        <f ca="1">MID(B_MSK[[#This Row],[/ STN_1]],FIND(" ",B_MSK[[#This Row],[/ STN_1]])+1,LEN(B_MSK[[#This Row],[/ STN_1]]))</f>
        <v>PCS</v>
      </c>
      <c r="AC533" s="11">
        <f ca="1">IF(B_MSK[[#This Row],[//]]="","",IF(B_MSK[[#This Row],[ JUMLAH ]]="","",IF(B_MSK[[#This Row],[C]]="",B_MSK[[#This Row],[HARGA CTN]]/B_MSK[[#This Row],[JMLH BRG]],B_MSK[[#This Row],[HARGA CTN]]/B_MSK[[#This Row],[A_1]])))</f>
        <v>9000</v>
      </c>
      <c r="AD5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3" s="15" t="str">
        <f ca="1">IF(B_MSK[[#This Row],[HARGA_2]]="","",IF(MID(B_MSK[[#This Row],[/ STN_2]],FIND(" ",B_MSK[[#This Row],[/ STN_2]])+1,LEN(B_MSK[[#This Row],[/ STN_2]]))="LSN",B_MSK[[#This Row],[HARGA_2]]/12,""))</f>
        <v/>
      </c>
      <c r="AH533" s="7" t="str">
        <f ca="1">IF(B_MSK[[#This Row],[HARGA_3]]="","","/ "&amp;"PCS")</f>
        <v/>
      </c>
      <c r="AI533" s="15">
        <f ca="1">IF(B_MSK[[#This Row],[HARGA_3]]="",IF(B_MSK[[#This Row],[HARGA_2]]="",IF(B_MSK[[#This Row],[HARGA_1]]="","",B_MSK[[#This Row],[HARGA_1]]),B_MSK[[#This Row],[HARGA_2]]),B_MSK[[#This Row],[HARGA_3]])</f>
        <v>9000</v>
      </c>
      <c r="AJ53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3" s="5" t="str">
        <f ca="1">IF(B_MSK[[#This Row],[//]]="","",SUBSTITUTE(SUBSTITUTE(SUBSTITUTE(B_MSK[[#This Row],[QTY/ CTN]]," ","_",2),"(",""),")","")&amp;"_")</f>
        <v>300 PCS_</v>
      </c>
      <c r="AL533" s="5">
        <f ca="1">IF(B_MSK[[#This Row],[A_B]]="","",SEARCH("_",B_MSK[[#This Row],[A_B]]))</f>
        <v>8</v>
      </c>
      <c r="AM533" s="5">
        <f ca="1">IF(B_MSK[[#This Row],[A_B]]="","",LEN(B_MSK[[#This Row],[A_B]]))</f>
        <v>8</v>
      </c>
      <c r="AN533" s="5" t="str">
        <f ca="1">IF(B_MSK[[#This Row],[A_B]]="","",LEFT(B_MSK[[#This Row],[QTY/ CTN]],B_MSK[[#This Row],[A_B_1]]))</f>
        <v>300 PCS</v>
      </c>
      <c r="AO533" s="5" t="str">
        <f ca="1">IF(B_MSK[[#This Row],[A_B]]="","",LEFT(B_MSK[[#This Row],[A_]],SEARCH(" ",B_MSK[[#This Row],[A_]])-1))</f>
        <v>300</v>
      </c>
      <c r="AP533" s="5" t="str">
        <f ca="1">IF(B_MSK[[#This Row],[A_B]]="","",RIGHT(B_MSK[[#This Row],[A_]],LEN(B_MSK[[#This Row],[A_]])-SEARCH(" ",B_MSK[[#This Row],[A_]])))</f>
        <v>PCS</v>
      </c>
      <c r="AQ5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3" s="5" t="str">
        <f ca="1">IF(B_MSK[[#This Row],[B_]]="","",LEFT(B_MSK[[#This Row],[B_]],SEARCH(" ",B_MSK[[#This Row],[B_]])))</f>
        <v/>
      </c>
      <c r="AS533" s="5" t="str">
        <f ca="1">IF(B_MSK[[#This Row],[B_]]="","",RIGHT(B_MSK[[#This Row],[B_]],LEN(B_MSK[[#This Row],[B_]])-SEARCH(" ",B_MSK[[#This Row],[B_]])))</f>
        <v/>
      </c>
      <c r="AT533" s="5" t="str">
        <f ca="1">IF(B_MSK[[#This Row],[B_2]]="LSN",12,"")</f>
        <v/>
      </c>
      <c r="AU533" s="5" t="str">
        <f ca="1">IF(B_MSK[[#This Row],[C_1]]="","","PCS")</f>
        <v/>
      </c>
      <c r="AV533" s="5">
        <f ca="1">IF(B_MSK[[#This Row],[A_1]]="","",B_MSK[[#This Row],[A_1]]*IF(B_MSK[[#This Row],[B_1]]="",1,B_MSK[[#This Row],[B_1]])*IF(B_MSK[[#This Row],[C_1]]="",1,B_MSK[[#This Row],[C_1]]))</f>
        <v>300</v>
      </c>
      <c r="AW533" s="5" t="str">
        <f ca="1">IF(B_MSK[[#This Row],[C_2]]="",IF(B_MSK[[#This Row],[B_2]]="",IF(B_MSK[[#This Row],[A_2]]="","",B_MSK[[#This Row],[A_2]]),B_MSK[[#This Row],[B_2]]),B_MSK[[#This Row],[C_2]])</f>
        <v>PCS</v>
      </c>
      <c r="AX533" s="2">
        <f ca="1">IF(ISNUMBER(B_MSK[[#This Row],[TANGGAL DATANG]]),B_MSK[[#This Row],[TANGGAL DATANG]],AX532)</f>
        <v>44944</v>
      </c>
      <c r="AY533" s="5" t="e">
        <f ca="1">IF(B_MSK[[#This Row],[DB_ROW]]="","",INDEX([3]!db[JENIS],B_MSK[[#This Row],[DB_ROW]]-1))</f>
        <v>#REF!</v>
      </c>
      <c r="AZ533" s="5">
        <f ca="1">IF(B_MSK[[#This Row],[A_1]]="","",B_MSK[[#This Row],[A_1]])*1</f>
        <v>300</v>
      </c>
      <c r="BA533" s="5" t="str">
        <f ca="1">IF(B_MSK[[#This Row],[//]]="","",INDEX(INDIRECT(DIR&amp;$2:$2),B_MSK[[#This Row],[//]]))</f>
        <v>UNTANA</v>
      </c>
      <c r="BB533" s="5" t="str">
        <f ca="1">CONCATENATE(B_MSK[[#This Row],[concat]],B_MSK[[#This Row],[HARGA_X]],B_MSK[[#This Row],[SAT]])</f>
        <v>sempoa13tiang9000PCS</v>
      </c>
    </row>
    <row r="534" spans="1:54" x14ac:dyDescent="0.25">
      <c r="A534" s="6" t="s">
        <v>128</v>
      </c>
      <c r="B534" s="5" t="str">
        <f ca="1">IF(B_MSK[[#This Row],[N_ID]]="","",INDEX(INDIRECT(DIR&amp;$2:$2),MATCH(B_MSK[[#This Row],[N_ID]],INDIRECT(DIR&amp;"!NOTA[ID_P]"),0)))</f>
        <v/>
      </c>
      <c r="C534" s="5" t="str">
        <f ca="1">IF(B_MSK[[#This Row],[//]]="","",HYPERLINK("["&amp;SUBSTITUTE(DIR,"'","")&amp;"]NOTA!D"&amp;B_MSK[[#This Row],[//]]+2,"&gt;"))</f>
        <v>&gt;</v>
      </c>
      <c r="D534" s="5" t="str">
        <f ca="1">IF(B_MSK[[#This Row],[N_ID]]="","",COUNTIF(INDIRECT(DIR&amp;"!NOTA[ID_H]"),B_MSK[[#This Row],[ID NOTA]]))</f>
        <v/>
      </c>
      <c r="E5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531</v>
      </c>
      <c r="F5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4" s="7" t="str">
        <f ca="1">IF(B_MSK[[#This Row],[stt]]="ada",INDEX([2]!db[NB BM],B_MSK[DB_ROW]-1),"")</f>
        <v>Sempoa 17 Tiang</v>
      </c>
      <c r="H534" s="7" t="str">
        <f ca="1">IF(B_MSK[[#This Row],[//]]="","",INDEX(INDIRECT(DIR&amp;$2:$2),B_MSK[[#This Row],[//]]))</f>
        <v>ETJ</v>
      </c>
      <c r="I534" s="27" t="str">
        <f ca="1">IF(B_MSK[[#This Row],[//]]="","",INDEX(INDIRECT(DB_PATH&amp;$2:$2),B_MSK[[#This Row],[DB_ROW]]-1))</f>
        <v>300 PCS</v>
      </c>
      <c r="J534" s="5">
        <f ca="1">IF(B_MSK[[#This Row],[//]]="","",IF(INDEX(INDIRECT(DIR&amp;$2:$2),B_MSK[[#This Row],[//]])="","",INDEX(INDIRECT(DIR&amp;$2:$2),B_MSK[[#This Row],[//]])))</f>
        <v>2</v>
      </c>
      <c r="K534" s="5">
        <f ca="1">IF(B_MSK[[#This Row],[//]]="","",IF(INDEX(INDIRECT(DIR&amp;$2:$2),B_MSK[[#This Row],[//]])="","",INDEX(INDIRECT(DIR&amp;$2:$2),B_MSK[[#This Row],[//]])))</f>
        <v>600</v>
      </c>
      <c r="L534" s="5" t="str">
        <f ca="1">IF(B_MSK[[#This Row],[//]]="","",IF(INDEX(INDIRECT(DIR&amp;$2:$2),B_MSK[[#This Row],[//]])="","",INDEX(INDIRECT(DIR&amp;$2:$2),B_MSK[[#This Row],[//]])))</f>
        <v>PCS</v>
      </c>
      <c r="M534" s="13">
        <f ca="1">IF(B_MSK[[#This Row],[//]]="","",INDEX(INDIRECT(DIR&amp;$2:$2),B_MSK[[#This Row],[//]]))</f>
        <v>9250</v>
      </c>
      <c r="N534" s="13">
        <f ca="1">IF(OR(B_MSK[[#This Row],[//]]="",),"",INDEX(INDIRECT(DIR&amp;$2:$2),B_MSK[[#This Row],[//]]))</f>
        <v>2775000</v>
      </c>
      <c r="O534" s="3" t="str">
        <f ca="1">IF(B_MSK[[#This Row],[//]]="","",IF(INDEX(INDIRECT(DIR&amp;$2:$2),B_MSK[[#This Row],[//]])=0,"",INDEX(INDIRECT(DIR&amp;$2:$2),B_MSK[[#This Row],[//]])))</f>
        <v/>
      </c>
      <c r="P534" s="3" t="str">
        <f ca="1">IF(B_MSK[[#This Row],[//]]="","",IF(INDEX(INDIRECT(DIR&amp;$2:$2),B_MSK[[#This Row],[//]])=0,"",INDEX(INDIRECT(DIR&amp;$2:$2),B_MSK[[#This Row],[//]])))</f>
        <v/>
      </c>
      <c r="Q534" s="12">
        <f ca="1">IF(B_MSK[[#This Row],[//]]="","",INDEX(INDIRECT(DIR&amp;$2:$2),B_MSK[[#This Row],[//]]))</f>
        <v>5550000</v>
      </c>
      <c r="R5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4" s="37">
        <f ca="1">IF(B_MSK[[#This Row],[//]]="","",INDEX(INDIRECT(DIR&amp;$2:$2),B_MSK[[#This Row],[//]]))</f>
        <v>0</v>
      </c>
      <c r="U534" s="38">
        <f ca="1">IF(SUMIF(B_MSK[NAMA BARANG],B_MSK[[#This Row],[NAMA BARANG]],B_MSK[JMLH BRG])=0,"",SUMIF(B_MSK[NAMA BARANG],B_MSK[[#This Row],[NAMA BARANG]],B_MSK[C]))</f>
        <v>2</v>
      </c>
      <c r="V534" s="7" t="str">
        <f ca="1">IF(B_MSK[[#This Row],[//]]="","",INDEX(INDIRECT(DIR&amp;$2:$2),B_MSK[[#This Row],[//]]))</f>
        <v>SEMPOA 17 TIANG</v>
      </c>
      <c r="W534" s="7" t="str">
        <f ca="1">LOWER(SUBSTITUTE(SUBSTITUTE(SUBSTITUTE(SUBSTITUTE(SUBSTITUTE(SUBSTITUTE(SUBSTITUTE(SUBSTITUTE(SUBSTITUTE(B_MSK[[#This Row],[N.B.nota]]," ",""),"-",""),"(",""),")",""),".",""),",",""),"/",""),"""",""),"+",""))</f>
        <v>sempoa17tiang</v>
      </c>
      <c r="X534" s="5" t="str">
        <f ca="1">IF(B_MSK[[#This Row],[N.B.nota]]="","",IF(MATCH(B_MSK[[#This Row],[concat]],[2]!db[NB NOTA_C],0)&gt;0,"ada",0))</f>
        <v>ada</v>
      </c>
      <c r="Y534" s="5" t="str">
        <f ca="1">IF(B_MSK[[#This Row],[N.B.nota]]="","",ADDRESS(ROW(B_MSK[QB]),COLUMN(B_MSK[QB]))&amp;":"&amp;ADDRESS(ROW(),COLUMN(B_MSK[QB])))</f>
        <v>$D$4:$D$534</v>
      </c>
      <c r="Z534" s="5">
        <f ca="1">IF(B_MSK[[#This Row],[concat]]="","",MATCH(B_MSK[[#This Row],[concat]],[2]!db[NB NOTA_C],0)+1)</f>
        <v>1947</v>
      </c>
      <c r="AA534" s="5" t="str">
        <f ca="1">IF(B_MSK[[#This Row],[//]]="","",HYPERLINK("[D:\kerja\BANK EXP\BARU\DB.XLSX]DB!e"&amp;B_MSK[[#This Row],[DB_ROW]],"&gt;"))</f>
        <v>&gt;</v>
      </c>
      <c r="AB534" s="30" t="str">
        <f ca="1">MID(B_MSK[[#This Row],[/ STN_1]],FIND(" ",B_MSK[[#This Row],[/ STN_1]])+1,LEN(B_MSK[[#This Row],[/ STN_1]]))</f>
        <v>PCS</v>
      </c>
      <c r="AC534" s="11">
        <f ca="1">IF(B_MSK[[#This Row],[//]]="","",IF(B_MSK[[#This Row],[ JUMLAH ]]="","",IF(B_MSK[[#This Row],[C]]="",B_MSK[[#This Row],[HARGA CTN]]/B_MSK[[#This Row],[JMLH BRG]],B_MSK[[#This Row],[HARGA CTN]]/B_MSK[[#This Row],[A_1]])))</f>
        <v>9250</v>
      </c>
      <c r="AD5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4" s="15" t="str">
        <f ca="1">IF(B_MSK[[#This Row],[HARGA_2]]="","",IF(MID(B_MSK[[#This Row],[/ STN_2]],FIND(" ",B_MSK[[#This Row],[/ STN_2]])+1,LEN(B_MSK[[#This Row],[/ STN_2]]))="LSN",B_MSK[[#This Row],[HARGA_2]]/12,""))</f>
        <v/>
      </c>
      <c r="AH534" s="7" t="str">
        <f ca="1">IF(B_MSK[[#This Row],[HARGA_3]]="","","/ "&amp;"PCS")</f>
        <v/>
      </c>
      <c r="AI534" s="15">
        <f ca="1">IF(B_MSK[[#This Row],[HARGA_3]]="",IF(B_MSK[[#This Row],[HARGA_2]]="",IF(B_MSK[[#This Row],[HARGA_1]]="","",B_MSK[[#This Row],[HARGA_1]]),B_MSK[[#This Row],[HARGA_2]]),B_MSK[[#This Row],[HARGA_3]])</f>
        <v>9250</v>
      </c>
      <c r="AJ53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4" s="5" t="str">
        <f ca="1">IF(B_MSK[[#This Row],[//]]="","",SUBSTITUTE(SUBSTITUTE(SUBSTITUTE(B_MSK[[#This Row],[QTY/ CTN]]," ","_",2),"(",""),")","")&amp;"_")</f>
        <v>300 PCS_</v>
      </c>
      <c r="AL534" s="5">
        <f ca="1">IF(B_MSK[[#This Row],[A_B]]="","",SEARCH("_",B_MSK[[#This Row],[A_B]]))</f>
        <v>8</v>
      </c>
      <c r="AM534" s="5">
        <f ca="1">IF(B_MSK[[#This Row],[A_B]]="","",LEN(B_MSK[[#This Row],[A_B]]))</f>
        <v>8</v>
      </c>
      <c r="AN534" s="5" t="str">
        <f ca="1">IF(B_MSK[[#This Row],[A_B]]="","",LEFT(B_MSK[[#This Row],[QTY/ CTN]],B_MSK[[#This Row],[A_B_1]]))</f>
        <v>300 PCS</v>
      </c>
      <c r="AO534" s="5" t="str">
        <f ca="1">IF(B_MSK[[#This Row],[A_B]]="","",LEFT(B_MSK[[#This Row],[A_]],SEARCH(" ",B_MSK[[#This Row],[A_]])-1))</f>
        <v>300</v>
      </c>
      <c r="AP534" s="5" t="str">
        <f ca="1">IF(B_MSK[[#This Row],[A_B]]="","",RIGHT(B_MSK[[#This Row],[A_]],LEN(B_MSK[[#This Row],[A_]])-SEARCH(" ",B_MSK[[#This Row],[A_]])))</f>
        <v>PCS</v>
      </c>
      <c r="AQ5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4" s="5" t="str">
        <f ca="1">IF(B_MSK[[#This Row],[B_]]="","",LEFT(B_MSK[[#This Row],[B_]],SEARCH(" ",B_MSK[[#This Row],[B_]])))</f>
        <v/>
      </c>
      <c r="AS534" s="5" t="str">
        <f ca="1">IF(B_MSK[[#This Row],[B_]]="","",RIGHT(B_MSK[[#This Row],[B_]],LEN(B_MSK[[#This Row],[B_]])-SEARCH(" ",B_MSK[[#This Row],[B_]])))</f>
        <v/>
      </c>
      <c r="AT534" s="5" t="str">
        <f ca="1">IF(B_MSK[[#This Row],[B_2]]="LSN",12,"")</f>
        <v/>
      </c>
      <c r="AU534" s="5" t="str">
        <f ca="1">IF(B_MSK[[#This Row],[C_1]]="","","PCS")</f>
        <v/>
      </c>
      <c r="AV534" s="5">
        <f ca="1">IF(B_MSK[[#This Row],[A_1]]="","",B_MSK[[#This Row],[A_1]]*IF(B_MSK[[#This Row],[B_1]]="",1,B_MSK[[#This Row],[B_1]])*IF(B_MSK[[#This Row],[C_1]]="",1,B_MSK[[#This Row],[C_1]]))</f>
        <v>300</v>
      </c>
      <c r="AW534" s="5" t="str">
        <f ca="1">IF(B_MSK[[#This Row],[C_2]]="",IF(B_MSK[[#This Row],[B_2]]="",IF(B_MSK[[#This Row],[A_2]]="","",B_MSK[[#This Row],[A_2]]),B_MSK[[#This Row],[B_2]]),B_MSK[[#This Row],[C_2]])</f>
        <v>PCS</v>
      </c>
      <c r="AX534" s="2">
        <f ca="1">IF(ISNUMBER(B_MSK[[#This Row],[TANGGAL DATANG]]),B_MSK[[#This Row],[TANGGAL DATANG]],AX533)</f>
        <v>44944</v>
      </c>
      <c r="AY534" s="5" t="e">
        <f ca="1">IF(B_MSK[[#This Row],[DB_ROW]]="","",INDEX([3]!db[JENIS],B_MSK[[#This Row],[DB_ROW]]-1))</f>
        <v>#REF!</v>
      </c>
      <c r="AZ534" s="5">
        <f ca="1">IF(B_MSK[[#This Row],[A_1]]="","",B_MSK[[#This Row],[A_1]])*1</f>
        <v>300</v>
      </c>
      <c r="BA534" s="5" t="str">
        <f ca="1">IF(B_MSK[[#This Row],[//]]="","",INDEX(INDIRECT(DIR&amp;$2:$2),B_MSK[[#This Row],[//]]))</f>
        <v>UNTANA</v>
      </c>
      <c r="BB534" s="5" t="str">
        <f ca="1">CONCATENATE(B_MSK[[#This Row],[concat]],B_MSK[[#This Row],[HARGA_X]],B_MSK[[#This Row],[SAT]])</f>
        <v>sempoa17tiang9250PCS</v>
      </c>
    </row>
    <row r="535" spans="1:54" x14ac:dyDescent="0.25">
      <c r="A535" s="6" t="s">
        <v>128</v>
      </c>
      <c r="B535" s="5" t="str">
        <f ca="1">IF(B_MSK[[#This Row],[N_ID]]="","",INDEX(INDIRECT(DIR&amp;$2:$2),MATCH(B_MSK[[#This Row],[N_ID]],INDIRECT(DIR&amp;"!NOTA[ID_P]"),0)))</f>
        <v/>
      </c>
      <c r="C535" s="5" t="str">
        <f ca="1">IF(B_MSK[[#This Row],[//]]="","",HYPERLINK("["&amp;SUBSTITUTE(DIR,"'","")&amp;"]NOTA!D"&amp;B_MSK[[#This Row],[//]]+2,"&gt;"))</f>
        <v>&gt;</v>
      </c>
      <c r="D535" s="5" t="str">
        <f ca="1">IF(B_MSK[[#This Row],[N_ID]]="","",COUNTIF(INDIRECT(DIR&amp;"!NOTA[ID_H]"),B_MSK[[#This Row],[ID NOTA]]))</f>
        <v/>
      </c>
      <c r="E5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532</v>
      </c>
      <c r="F5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5" s="7" t="str">
        <f ca="1">IF(B_MSK[[#This Row],[stt]]="ada",INDEX([2]!db[NB BM],B_MSK[DB_ROW]-1),"")</f>
        <v>Sempoa 17 Tiang</v>
      </c>
      <c r="H535" s="7" t="str">
        <f ca="1">IF(B_MSK[[#This Row],[//]]="","",INDEX(INDIRECT(DIR&amp;$2:$2),B_MSK[[#This Row],[//]]))</f>
        <v>ETJ</v>
      </c>
      <c r="I535" s="27" t="str">
        <f ca="1">IF(B_MSK[[#This Row],[//]]="","",INDEX(INDIRECT(DB_PATH&amp;$2:$2),B_MSK[[#This Row],[DB_ROW]]-1))</f>
        <v>300 PCS</v>
      </c>
      <c r="J535" s="5" t="str">
        <f ca="1">IF(B_MSK[[#This Row],[//]]="","",IF(INDEX(INDIRECT(DIR&amp;$2:$2),B_MSK[[#This Row],[//]])="","",INDEX(INDIRECT(DIR&amp;$2:$2),B_MSK[[#This Row],[//]])))</f>
        <v/>
      </c>
      <c r="K535" s="5">
        <f ca="1">IF(B_MSK[[#This Row],[//]]="","",IF(INDEX(INDIRECT(DIR&amp;$2:$2),B_MSK[[#This Row],[//]])="","",INDEX(INDIRECT(DIR&amp;$2:$2),B_MSK[[#This Row],[//]])))</f>
        <v>58</v>
      </c>
      <c r="L535" s="5" t="str">
        <f ca="1">IF(B_MSK[[#This Row],[//]]="","",IF(INDEX(INDIRECT(DIR&amp;$2:$2),B_MSK[[#This Row],[//]])="","",INDEX(INDIRECT(DIR&amp;$2:$2),B_MSK[[#This Row],[//]])))</f>
        <v>PCS</v>
      </c>
      <c r="M535" s="13">
        <f ca="1">IF(B_MSK[[#This Row],[//]]="","",INDEX(INDIRECT(DIR&amp;$2:$2),B_MSK[[#This Row],[//]]))</f>
        <v>9250</v>
      </c>
      <c r="N535" s="13">
        <f ca="1">IF(OR(B_MSK[[#This Row],[//]]="",),"",INDEX(INDIRECT(DIR&amp;$2:$2),B_MSK[[#This Row],[//]]))</f>
        <v>536500</v>
      </c>
      <c r="O535" s="3" t="str">
        <f ca="1">IF(B_MSK[[#This Row],[//]]="","",IF(INDEX(INDIRECT(DIR&amp;$2:$2),B_MSK[[#This Row],[//]])=0,"",INDEX(INDIRECT(DIR&amp;$2:$2),B_MSK[[#This Row],[//]])))</f>
        <v/>
      </c>
      <c r="P535" s="3" t="str">
        <f ca="1">IF(B_MSK[[#This Row],[//]]="","",IF(INDEX(INDIRECT(DIR&amp;$2:$2),B_MSK[[#This Row],[//]])=0,"",INDEX(INDIRECT(DIR&amp;$2:$2),B_MSK[[#This Row],[//]])))</f>
        <v/>
      </c>
      <c r="Q535" s="12">
        <f ca="1">IF(B_MSK[[#This Row],[//]]="","",INDEX(INDIRECT(DIR&amp;$2:$2),B_MSK[[#This Row],[//]]))</f>
        <v>536500</v>
      </c>
      <c r="R53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3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35" s="37">
        <f ca="1">IF(B_MSK[[#This Row],[//]]="","",INDEX(INDIRECT(DIR&amp;$2:$2),B_MSK[[#This Row],[//]]))</f>
        <v>0</v>
      </c>
      <c r="U535" s="38">
        <f ca="1">IF(SUMIF(B_MSK[NAMA BARANG],B_MSK[[#This Row],[NAMA BARANG]],B_MSK[JMLH BRG])=0,"",SUMIF(B_MSK[NAMA BARANG],B_MSK[[#This Row],[NAMA BARANG]],B_MSK[C]))</f>
        <v>2</v>
      </c>
      <c r="V535" s="7" t="str">
        <f ca="1">IF(B_MSK[[#This Row],[//]]="","",INDEX(INDIRECT(DIR&amp;$2:$2),B_MSK[[#This Row],[//]]))</f>
        <v>SEMPOA 17 TIANG</v>
      </c>
      <c r="W535" s="7" t="str">
        <f ca="1">LOWER(SUBSTITUTE(SUBSTITUTE(SUBSTITUTE(SUBSTITUTE(SUBSTITUTE(SUBSTITUTE(SUBSTITUTE(SUBSTITUTE(SUBSTITUTE(B_MSK[[#This Row],[N.B.nota]]," ",""),"-",""),"(",""),")",""),".",""),",",""),"/",""),"""",""),"+",""))</f>
        <v>sempoa17tiang</v>
      </c>
      <c r="X535" s="5" t="str">
        <f ca="1">IF(B_MSK[[#This Row],[N.B.nota]]="","",IF(MATCH(B_MSK[[#This Row],[concat]],[2]!db[NB NOTA_C],0)&gt;0,"ada",0))</f>
        <v>ada</v>
      </c>
      <c r="Y535" s="5" t="str">
        <f ca="1">IF(B_MSK[[#This Row],[N.B.nota]]="","",ADDRESS(ROW(B_MSK[QB]),COLUMN(B_MSK[QB]))&amp;":"&amp;ADDRESS(ROW(),COLUMN(B_MSK[QB])))</f>
        <v>$D$4:$D$535</v>
      </c>
      <c r="Z535" s="5">
        <f ca="1">IF(B_MSK[[#This Row],[concat]]="","",MATCH(B_MSK[[#This Row],[concat]],[2]!db[NB NOTA_C],0)+1)</f>
        <v>1947</v>
      </c>
      <c r="AA535" s="5" t="str">
        <f ca="1">IF(B_MSK[[#This Row],[//]]="","",HYPERLINK("[D:\kerja\BANK EXP\BARU\DB.XLSX]DB!e"&amp;B_MSK[[#This Row],[DB_ROW]],"&gt;"))</f>
        <v>&gt;</v>
      </c>
      <c r="AB535" s="30" t="str">
        <f ca="1">MID(B_MSK[[#This Row],[/ STN_1]],FIND(" ",B_MSK[[#This Row],[/ STN_1]])+1,LEN(B_MSK[[#This Row],[/ STN_1]]))</f>
        <v>PCS</v>
      </c>
      <c r="AC535" s="11">
        <f ca="1">IF(B_MSK[[#This Row],[//]]="","",IF(B_MSK[[#This Row],[ JUMLAH ]]="","",IF(B_MSK[[#This Row],[C]]="",B_MSK[[#This Row],[HARGA CTN]]/B_MSK[[#This Row],[JMLH BRG]],B_MSK[[#This Row],[HARGA CTN]]/B_MSK[[#This Row],[A_1]])))</f>
        <v>9250</v>
      </c>
      <c r="AD5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5" s="15" t="str">
        <f ca="1">IF(B_MSK[[#This Row],[HARGA_2]]="","",IF(MID(B_MSK[[#This Row],[/ STN_2]],FIND(" ",B_MSK[[#This Row],[/ STN_2]])+1,LEN(B_MSK[[#This Row],[/ STN_2]]))="LSN",B_MSK[[#This Row],[HARGA_2]]/12,""))</f>
        <v/>
      </c>
      <c r="AH535" s="7" t="str">
        <f ca="1">IF(B_MSK[[#This Row],[HARGA_3]]="","","/ "&amp;"PCS")</f>
        <v/>
      </c>
      <c r="AI535" s="15">
        <f ca="1">IF(B_MSK[[#This Row],[HARGA_3]]="",IF(B_MSK[[#This Row],[HARGA_2]]="",IF(B_MSK[[#This Row],[HARGA_1]]="","",B_MSK[[#This Row],[HARGA_1]]),B_MSK[[#This Row],[HARGA_2]]),B_MSK[[#This Row],[HARGA_3]])</f>
        <v>9250</v>
      </c>
      <c r="AJ53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5" s="5" t="str">
        <f ca="1">IF(B_MSK[[#This Row],[//]]="","",SUBSTITUTE(SUBSTITUTE(SUBSTITUTE(B_MSK[[#This Row],[QTY/ CTN]]," ","_",2),"(",""),")","")&amp;"_")</f>
        <v>300 PCS_</v>
      </c>
      <c r="AL535" s="5">
        <f ca="1">IF(B_MSK[[#This Row],[A_B]]="","",SEARCH("_",B_MSK[[#This Row],[A_B]]))</f>
        <v>8</v>
      </c>
      <c r="AM535" s="5">
        <f ca="1">IF(B_MSK[[#This Row],[A_B]]="","",LEN(B_MSK[[#This Row],[A_B]]))</f>
        <v>8</v>
      </c>
      <c r="AN535" s="5" t="str">
        <f ca="1">IF(B_MSK[[#This Row],[A_B]]="","",LEFT(B_MSK[[#This Row],[QTY/ CTN]],B_MSK[[#This Row],[A_B_1]]))</f>
        <v>300 PCS</v>
      </c>
      <c r="AO535" s="5" t="str">
        <f ca="1">IF(B_MSK[[#This Row],[A_B]]="","",LEFT(B_MSK[[#This Row],[A_]],SEARCH(" ",B_MSK[[#This Row],[A_]])-1))</f>
        <v>300</v>
      </c>
      <c r="AP535" s="5" t="str">
        <f ca="1">IF(B_MSK[[#This Row],[A_B]]="","",RIGHT(B_MSK[[#This Row],[A_]],LEN(B_MSK[[#This Row],[A_]])-SEARCH(" ",B_MSK[[#This Row],[A_]])))</f>
        <v>PCS</v>
      </c>
      <c r="AQ5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5" s="5" t="str">
        <f ca="1">IF(B_MSK[[#This Row],[B_]]="","",LEFT(B_MSK[[#This Row],[B_]],SEARCH(" ",B_MSK[[#This Row],[B_]])))</f>
        <v/>
      </c>
      <c r="AS535" s="5" t="str">
        <f ca="1">IF(B_MSK[[#This Row],[B_]]="","",RIGHT(B_MSK[[#This Row],[B_]],LEN(B_MSK[[#This Row],[B_]])-SEARCH(" ",B_MSK[[#This Row],[B_]])))</f>
        <v/>
      </c>
      <c r="AT535" s="5" t="str">
        <f ca="1">IF(B_MSK[[#This Row],[B_2]]="LSN",12,"")</f>
        <v/>
      </c>
      <c r="AU535" s="5" t="str">
        <f ca="1">IF(B_MSK[[#This Row],[C_1]]="","","PCS")</f>
        <v/>
      </c>
      <c r="AV535" s="5">
        <f ca="1">IF(B_MSK[[#This Row],[A_1]]="","",B_MSK[[#This Row],[A_1]]*IF(B_MSK[[#This Row],[B_1]]="",1,B_MSK[[#This Row],[B_1]])*IF(B_MSK[[#This Row],[C_1]]="",1,B_MSK[[#This Row],[C_1]]))</f>
        <v>300</v>
      </c>
      <c r="AW535" s="5" t="str">
        <f ca="1">IF(B_MSK[[#This Row],[C_2]]="",IF(B_MSK[[#This Row],[B_2]]="",IF(B_MSK[[#This Row],[A_2]]="","",B_MSK[[#This Row],[A_2]]),B_MSK[[#This Row],[B_2]]),B_MSK[[#This Row],[C_2]])</f>
        <v>PCS</v>
      </c>
      <c r="AX535" s="2">
        <f ca="1">IF(ISNUMBER(B_MSK[[#This Row],[TANGGAL DATANG]]),B_MSK[[#This Row],[TANGGAL DATANG]],AX534)</f>
        <v>44944</v>
      </c>
      <c r="AY535" s="5" t="e">
        <f ca="1">IF(B_MSK[[#This Row],[DB_ROW]]="","",INDEX([3]!db[JENIS],B_MSK[[#This Row],[DB_ROW]]-1))</f>
        <v>#REF!</v>
      </c>
      <c r="AZ535" s="5">
        <f ca="1">IF(B_MSK[[#This Row],[A_1]]="","",B_MSK[[#This Row],[A_1]])*1</f>
        <v>300</v>
      </c>
      <c r="BA535" s="5" t="str">
        <f ca="1">IF(B_MSK[[#This Row],[//]]="","",INDEX(INDIRECT(DIR&amp;$2:$2),B_MSK[[#This Row],[//]]))</f>
        <v>UNTANA</v>
      </c>
      <c r="BB535" s="5" t="str">
        <f ca="1">CONCATENATE(B_MSK[[#This Row],[concat]],B_MSK[[#This Row],[HARGA_X]],B_MSK[[#This Row],[SAT]])</f>
        <v>sempoa17tiang9250PCS</v>
      </c>
    </row>
    <row r="536" spans="1:54" x14ac:dyDescent="0.25">
      <c r="A536" s="6" t="s">
        <v>128</v>
      </c>
      <c r="B536" s="5" t="str">
        <f ca="1">IF(B_MSK[[#This Row],[N_ID]]="","",INDEX(INDIRECT(DIR&amp;$2:$2),MATCH(B_MSK[[#This Row],[N_ID]],INDIRECT(DIR&amp;"!NOTA[ID_P]"),0)))</f>
        <v/>
      </c>
      <c r="C536" s="5" t="str">
        <f ca="1">IF(B_MSK[[#This Row],[//]]="","",HYPERLINK("["&amp;SUBSTITUTE(DIR,"'","")&amp;"]NOTA!D"&amp;B_MSK[[#This Row],[//]]+2,"&gt;"))</f>
        <v/>
      </c>
      <c r="D536" s="5" t="str">
        <f ca="1">IF(B_MSK[[#This Row],[N_ID]]="","",COUNTIF(INDIRECT(DIR&amp;"!NOTA[ID_H]"),B_MSK[[#This Row],[ID NOTA]]))</f>
        <v/>
      </c>
      <c r="E5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6" s="7" t="str">
        <f ca="1">IF(B_MSK[[#This Row],[stt]]="ada",INDEX([2]!db[NB BM],B_MSK[DB_ROW]-1),"")</f>
        <v/>
      </c>
      <c r="H536" s="7" t="str">
        <f ca="1">IF(B_MSK[[#This Row],[//]]="","",INDEX(INDIRECT(DIR&amp;$2:$2),B_MSK[[#This Row],[//]]))</f>
        <v/>
      </c>
      <c r="I536" s="27" t="str">
        <f ca="1">IF(B_MSK[[#This Row],[//]]="","",INDEX(INDIRECT(DB_PATH&amp;$2:$2),B_MSK[[#This Row],[DB_ROW]]-1))</f>
        <v/>
      </c>
      <c r="J536" s="5" t="str">
        <f ca="1">IF(B_MSK[[#This Row],[//]]="","",IF(INDEX(INDIRECT(DIR&amp;$2:$2),B_MSK[[#This Row],[//]])="","",INDEX(INDIRECT(DIR&amp;$2:$2),B_MSK[[#This Row],[//]])))</f>
        <v/>
      </c>
      <c r="K536" s="5" t="str">
        <f ca="1">IF(B_MSK[[#This Row],[//]]="","",IF(INDEX(INDIRECT(DIR&amp;$2:$2),B_MSK[[#This Row],[//]])="","",INDEX(INDIRECT(DIR&amp;$2:$2),B_MSK[[#This Row],[//]])))</f>
        <v/>
      </c>
      <c r="L536" s="5" t="str">
        <f ca="1">IF(B_MSK[[#This Row],[//]]="","",IF(INDEX(INDIRECT(DIR&amp;$2:$2),B_MSK[[#This Row],[//]])="","",INDEX(INDIRECT(DIR&amp;$2:$2),B_MSK[[#This Row],[//]])))</f>
        <v/>
      </c>
      <c r="M536" s="13" t="str">
        <f ca="1">IF(B_MSK[[#This Row],[//]]="","",INDEX(INDIRECT(DIR&amp;$2:$2),B_MSK[[#This Row],[//]]))</f>
        <v/>
      </c>
      <c r="N536" s="13" t="str">
        <f ca="1">IF(OR(B_MSK[[#This Row],[//]]="",),"",INDEX(INDIRECT(DIR&amp;$2:$2),B_MSK[[#This Row],[//]]))</f>
        <v/>
      </c>
      <c r="O536" s="3" t="str">
        <f ca="1">IF(B_MSK[[#This Row],[//]]="","",IF(INDEX(INDIRECT(DIR&amp;$2:$2),B_MSK[[#This Row],[//]])=0,"",INDEX(INDIRECT(DIR&amp;$2:$2),B_MSK[[#This Row],[//]])))</f>
        <v/>
      </c>
      <c r="P536" s="3" t="str">
        <f ca="1">IF(B_MSK[[#This Row],[//]]="","",IF(INDEX(INDIRECT(DIR&amp;$2:$2),B_MSK[[#This Row],[//]])=0,"",INDEX(INDIRECT(DIR&amp;$2:$2),B_MSK[[#This Row],[//]])))</f>
        <v/>
      </c>
      <c r="Q536" s="12" t="str">
        <f ca="1">IF(B_MSK[[#This Row],[//]]="","",INDEX(INDIRECT(DIR&amp;$2:$2),B_MSK[[#This Row],[//]]))</f>
        <v/>
      </c>
      <c r="R5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6" s="37" t="str">
        <f ca="1">IF(B_MSK[[#This Row],[//]]="","",INDEX(INDIRECT(DIR&amp;$2:$2),B_MSK[[#This Row],[//]]))</f>
        <v/>
      </c>
      <c r="U536" s="38" t="str">
        <f ca="1">IF(SUMIF(B_MSK[NAMA BARANG],B_MSK[[#This Row],[NAMA BARANG]],B_MSK[JMLH BRG])=0,"",SUMIF(B_MSK[NAMA BARANG],B_MSK[[#This Row],[NAMA BARANG]],B_MSK[C]))</f>
        <v/>
      </c>
      <c r="V536" s="7" t="str">
        <f ca="1">IF(B_MSK[[#This Row],[//]]="","",INDEX(INDIRECT(DIR&amp;$2:$2),B_MSK[[#This Row],[//]]))</f>
        <v/>
      </c>
      <c r="W5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6" s="5" t="str">
        <f ca="1">IF(B_MSK[[#This Row],[N.B.nota]]="","",IF(MATCH(B_MSK[[#This Row],[concat]],[2]!db[NB NOTA_C],0)&gt;0,"ada",0))</f>
        <v/>
      </c>
      <c r="Y536" s="5" t="str">
        <f ca="1">IF(B_MSK[[#This Row],[N.B.nota]]="","",ADDRESS(ROW(B_MSK[QB]),COLUMN(B_MSK[QB]))&amp;":"&amp;ADDRESS(ROW(),COLUMN(B_MSK[QB])))</f>
        <v/>
      </c>
      <c r="Z536" s="5" t="str">
        <f ca="1">IF(B_MSK[[#This Row],[concat]]="","",MATCH(B_MSK[[#This Row],[concat]],[2]!db[NB NOTA_C],0)+1)</f>
        <v/>
      </c>
      <c r="AA536" s="5" t="str">
        <f ca="1">IF(B_MSK[[#This Row],[//]]="","",HYPERLINK("[D:\kerja\BANK EXP\BARU\DB.XLSX]DB!e"&amp;B_MSK[[#This Row],[DB_ROW]],"&gt;"))</f>
        <v/>
      </c>
      <c r="AB536" s="30" t="e">
        <f ca="1">MID(B_MSK[[#This Row],[/ STN_1]],FIND(" ",B_MSK[[#This Row],[/ STN_1]])+1,LEN(B_MSK[[#This Row],[/ STN_1]]))</f>
        <v>#VALUE!</v>
      </c>
      <c r="AC5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6" s="15" t="str">
        <f ca="1">IF(B_MSK[[#This Row],[HARGA_2]]="","",IF(MID(B_MSK[[#This Row],[/ STN_2]],FIND(" ",B_MSK[[#This Row],[/ STN_2]])+1,LEN(B_MSK[[#This Row],[/ STN_2]]))="LSN",B_MSK[[#This Row],[HARGA_2]]/12,""))</f>
        <v/>
      </c>
      <c r="AH536" s="7" t="str">
        <f ca="1">IF(B_MSK[[#This Row],[HARGA_3]]="","","/ "&amp;"PCS")</f>
        <v/>
      </c>
      <c r="AI536" s="15" t="str">
        <f ca="1">IF(B_MSK[[#This Row],[HARGA_3]]="",IF(B_MSK[[#This Row],[HARGA_2]]="",IF(B_MSK[[#This Row],[HARGA_1]]="","",B_MSK[[#This Row],[HARGA_1]]),B_MSK[[#This Row],[HARGA_2]]),B_MSK[[#This Row],[HARGA_3]])</f>
        <v/>
      </c>
      <c r="AJ536" s="15" t="str">
        <f ca="1">IF(B_MSK[[#This Row],[/ STN_3]]="",IF(B_MSK[[#This Row],[/ STN_2]]="",IF(B_MSK[[#This Row],[/ STN_1]]="","",B_MSK[[#This Row],[/ STN_1]]),B_MSK[[#This Row],[/ STN_2]]),B_MSK[[#This Row],[/ STN_3]])</f>
        <v/>
      </c>
      <c r="AK536" s="5" t="str">
        <f ca="1">IF(B_MSK[[#This Row],[//]]="","",SUBSTITUTE(SUBSTITUTE(SUBSTITUTE(B_MSK[[#This Row],[QTY/ CTN]]," ","_",2),"(",""),")","")&amp;"_")</f>
        <v/>
      </c>
      <c r="AL536" s="5" t="str">
        <f ca="1">IF(B_MSK[[#This Row],[A_B]]="","",SEARCH("_",B_MSK[[#This Row],[A_B]]))</f>
        <v/>
      </c>
      <c r="AM536" s="5" t="str">
        <f ca="1">IF(B_MSK[[#This Row],[A_B]]="","",LEN(B_MSK[[#This Row],[A_B]]))</f>
        <v/>
      </c>
      <c r="AN536" s="5" t="str">
        <f ca="1">IF(B_MSK[[#This Row],[A_B]]="","",LEFT(B_MSK[[#This Row],[QTY/ CTN]],B_MSK[[#This Row],[A_B_1]]))</f>
        <v/>
      </c>
      <c r="AO536" s="5" t="str">
        <f ca="1">IF(B_MSK[[#This Row],[A_B]]="","",LEFT(B_MSK[[#This Row],[A_]],SEARCH(" ",B_MSK[[#This Row],[A_]])-1))</f>
        <v/>
      </c>
      <c r="AP536" s="5" t="str">
        <f ca="1">IF(B_MSK[[#This Row],[A_B]]="","",RIGHT(B_MSK[[#This Row],[A_]],LEN(B_MSK[[#This Row],[A_]])-SEARCH(" ",B_MSK[[#This Row],[A_]])))</f>
        <v/>
      </c>
      <c r="AQ5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6" s="5" t="str">
        <f ca="1">IF(B_MSK[[#This Row],[B_]]="","",LEFT(B_MSK[[#This Row],[B_]],SEARCH(" ",B_MSK[[#This Row],[B_]])))</f>
        <v/>
      </c>
      <c r="AS536" s="5" t="str">
        <f ca="1">IF(B_MSK[[#This Row],[B_]]="","",RIGHT(B_MSK[[#This Row],[B_]],LEN(B_MSK[[#This Row],[B_]])-SEARCH(" ",B_MSK[[#This Row],[B_]])))</f>
        <v/>
      </c>
      <c r="AT536" s="5" t="str">
        <f ca="1">IF(B_MSK[[#This Row],[B_2]]="LSN",12,"")</f>
        <v/>
      </c>
      <c r="AU536" s="5" t="str">
        <f ca="1">IF(B_MSK[[#This Row],[C_1]]="","","PCS")</f>
        <v/>
      </c>
      <c r="AV536" s="5" t="str">
        <f ca="1">IF(B_MSK[[#This Row],[A_1]]="","",B_MSK[[#This Row],[A_1]]*IF(B_MSK[[#This Row],[B_1]]="",1,B_MSK[[#This Row],[B_1]])*IF(B_MSK[[#This Row],[C_1]]="",1,B_MSK[[#This Row],[C_1]]))</f>
        <v/>
      </c>
      <c r="AW536" s="5" t="str">
        <f ca="1">IF(B_MSK[[#This Row],[C_2]]="",IF(B_MSK[[#This Row],[B_2]]="",IF(B_MSK[[#This Row],[A_2]]="","",B_MSK[[#This Row],[A_2]]),B_MSK[[#This Row],[B_2]]),B_MSK[[#This Row],[C_2]])</f>
        <v/>
      </c>
      <c r="AX536" s="2">
        <f ca="1">IF(ISNUMBER(B_MSK[[#This Row],[TANGGAL DATANG]]),B_MSK[[#This Row],[TANGGAL DATANG]],AX535)</f>
        <v>44944</v>
      </c>
      <c r="AY536" s="5" t="str">
        <f ca="1">IF(B_MSK[[#This Row],[DB_ROW]]="","",INDEX([3]!db[JENIS],B_MSK[[#This Row],[DB_ROW]]-1))</f>
        <v/>
      </c>
      <c r="AZ536" s="5" t="e">
        <f ca="1">IF(B_MSK[[#This Row],[A_1]]="","",B_MSK[[#This Row],[A_1]])*1</f>
        <v>#VALUE!</v>
      </c>
      <c r="BA536" s="5" t="str">
        <f ca="1">IF(B_MSK[[#This Row],[//]]="","",INDEX(INDIRECT(DIR&amp;$2:$2),B_MSK[[#This Row],[//]]))</f>
        <v/>
      </c>
      <c r="BB536" s="5" t="str">
        <f ca="1">CONCATENATE(B_MSK[[#This Row],[concat]],B_MSK[[#This Row],[HARGA_X]],B_MSK[[#This Row],[SAT]])</f>
        <v/>
      </c>
    </row>
    <row r="537" spans="1:54" x14ac:dyDescent="0.25">
      <c r="A537" s="6" t="s">
        <v>311</v>
      </c>
      <c r="B537" s="5">
        <f ca="1">IF(B_MSK[[#This Row],[N_ID]]="","",INDEX(INDIRECT(DIR&amp;$2:$2),MATCH(B_MSK[[#This Row],[N_ID]],INDIRECT(DIR&amp;"!NOTA[ID_P]"),0)))</f>
        <v>100</v>
      </c>
      <c r="C537" s="5" t="str">
        <f ca="1">IF(B_MSK[[#This Row],[//]]="","",HYPERLINK("["&amp;SUBSTITUTE(DIR,"'","")&amp;"]NOTA!D"&amp;B_MSK[[#This Row],[//]]+2,"&gt;"))</f>
        <v>&gt;</v>
      </c>
      <c r="D537" s="5">
        <f ca="1">IF(B_MSK[[#This Row],[N_ID]]="","",COUNTIF(INDIRECT(DIR&amp;"!NOTA[ID_H]"),B_MSK[[#This Row],[ID NOTA]]))</f>
        <v>2</v>
      </c>
      <c r="E5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534</v>
      </c>
      <c r="F5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7" s="7" t="str">
        <f ca="1">IF(B_MSK[[#This Row],[stt]]="ada",INDEX([2]!db[NB BM],B_MSK[DB_ROW]-1),"")</f>
        <v>Clip File C 323 Mix</v>
      </c>
      <c r="H537" s="7" t="str">
        <f ca="1">IF(B_MSK[[#This Row],[//]]="","",INDEX(INDIRECT(DIR&amp;$2:$2),B_MSK[[#This Row],[//]]))</f>
        <v>YUSHINCA</v>
      </c>
      <c r="I537" s="27" t="str">
        <f ca="1">IF(B_MSK[[#This Row],[//]]="","",INDEX(INDIRECT(DB_PATH&amp;$2:$2),B_MSK[[#This Row],[DB_ROW]]-1))</f>
        <v>5 LSN</v>
      </c>
      <c r="J537" s="5">
        <f ca="1">IF(B_MSK[[#This Row],[//]]="","",IF(INDEX(INDIRECT(DIR&amp;$2:$2),B_MSK[[#This Row],[//]])="","",INDEX(INDIRECT(DIR&amp;$2:$2),B_MSK[[#This Row],[//]])))</f>
        <v>3</v>
      </c>
      <c r="K537" s="5" t="str">
        <f ca="1">IF(B_MSK[[#This Row],[//]]="","",IF(INDEX(INDIRECT(DIR&amp;$2:$2),B_MSK[[#This Row],[//]])="","",INDEX(INDIRECT(DIR&amp;$2:$2),B_MSK[[#This Row],[//]])))</f>
        <v/>
      </c>
      <c r="L537" s="5" t="str">
        <f ca="1">IF(B_MSK[[#This Row],[//]]="","",IF(INDEX(INDIRECT(DIR&amp;$2:$2),B_MSK[[#This Row],[//]])="","",INDEX(INDIRECT(DIR&amp;$2:$2),B_MSK[[#This Row],[//]])))</f>
        <v/>
      </c>
      <c r="M537" s="13">
        <f ca="1">IF(B_MSK[[#This Row],[//]]="","",INDEX(INDIRECT(DIR&amp;$2:$2),B_MSK[[#This Row],[//]]))</f>
        <v>0</v>
      </c>
      <c r="N537" s="13">
        <f ca="1">IF(OR(B_MSK[[#This Row],[//]]="",),"",INDEX(INDIRECT(DIR&amp;$2:$2),B_MSK[[#This Row],[//]]))</f>
        <v>458100</v>
      </c>
      <c r="O537" s="3">
        <f ca="1">IF(B_MSK[[#This Row],[//]]="","",IF(INDEX(INDIRECT(DIR&amp;$2:$2),B_MSK[[#This Row],[//]])=0,"",INDEX(INDIRECT(DIR&amp;$2:$2),B_MSK[[#This Row],[//]])))</f>
        <v>0.05</v>
      </c>
      <c r="P537" s="3" t="str">
        <f ca="1">IF(B_MSK[[#This Row],[//]]="","",IF(INDEX(INDIRECT(DIR&amp;$2:$2),B_MSK[[#This Row],[//]])=0,"",INDEX(INDIRECT(DIR&amp;$2:$2),B_MSK[[#This Row],[//]])))</f>
        <v/>
      </c>
      <c r="Q537" s="12">
        <f ca="1">IF(B_MSK[[#This Row],[//]]="","",INDEX(INDIRECT(DIR&amp;$2:$2),B_MSK[[#This Row],[//]]))</f>
        <v>1305585</v>
      </c>
      <c r="R5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7" s="37" t="str">
        <f ca="1">IF(B_MSK[[#This Row],[//]]="","",INDEX(INDIRECT(DIR&amp;$2:$2),B_MSK[[#This Row],[//]]))</f>
        <v>MIX</v>
      </c>
      <c r="U537" s="38" t="str">
        <f ca="1">IF(SUMIF(B_MSK[NAMA BARANG],B_MSK[[#This Row],[NAMA BARANG]],B_MSK[JMLH BRG])=0,"",SUMIF(B_MSK[NAMA BARANG],B_MSK[[#This Row],[NAMA BARANG]],B_MSK[C]))</f>
        <v/>
      </c>
      <c r="V537" s="7" t="str">
        <f ca="1">IF(B_MSK[[#This Row],[//]]="","",INDEX(INDIRECT(DIR&amp;$2:$2),B_MSK[[#This Row],[//]]))</f>
        <v>CLIP FILE C 323 MIX</v>
      </c>
      <c r="W537" s="7" t="str">
        <f ca="1">LOWER(SUBSTITUTE(SUBSTITUTE(SUBSTITUTE(SUBSTITUTE(SUBSTITUTE(SUBSTITUTE(SUBSTITUTE(SUBSTITUTE(SUBSTITUTE(B_MSK[[#This Row],[N.B.nota]]," ",""),"-",""),"(",""),")",""),".",""),",",""),"/",""),"""",""),"+",""))</f>
        <v>clipfilec323mix</v>
      </c>
      <c r="X537" s="5" t="str">
        <f ca="1">IF(B_MSK[[#This Row],[N.B.nota]]="","",IF(MATCH(B_MSK[[#This Row],[concat]],[2]!db[NB NOTA_C],0)&gt;0,"ada",0))</f>
        <v>ada</v>
      </c>
      <c r="Y537" s="5" t="str">
        <f ca="1">IF(B_MSK[[#This Row],[N.B.nota]]="","",ADDRESS(ROW(B_MSK[QB]),COLUMN(B_MSK[QB]))&amp;":"&amp;ADDRESS(ROW(),COLUMN(B_MSK[QB])))</f>
        <v>$D$4:$D$537</v>
      </c>
      <c r="Z537" s="5">
        <f ca="1">IF(B_MSK[[#This Row],[concat]]="","",MATCH(B_MSK[[#This Row],[concat]],[2]!db[NB NOTA_C],0)+1)</f>
        <v>462</v>
      </c>
      <c r="AA537" s="5" t="str">
        <f ca="1">IF(B_MSK[[#This Row],[//]]="","",HYPERLINK("[D:\kerja\BANK EXP\BARU\DB.XLSX]DB!e"&amp;B_MSK[[#This Row],[DB_ROW]],"&gt;"))</f>
        <v>&gt;</v>
      </c>
      <c r="AB537" s="30" t="str">
        <f ca="1">MID(B_MSK[[#This Row],[/ STN_1]],FIND(" ",B_MSK[[#This Row],[/ STN_1]])+1,LEN(B_MSK[[#This Row],[/ STN_1]]))</f>
        <v>LSN</v>
      </c>
      <c r="AC537" s="11">
        <f ca="1">IF(B_MSK[[#This Row],[//]]="","",IF(B_MSK[[#This Row],[ JUMLAH ]]="","",IF(B_MSK[[#This Row],[C]]="",B_MSK[[#This Row],[HARGA CTN]]/B_MSK[[#This Row],[JMLH BRG]],B_MSK[[#This Row],[HARGA CTN]]/B_MSK[[#This Row],[A_1]])))</f>
        <v>91620</v>
      </c>
      <c r="AD5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3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7635</v>
      </c>
      <c r="AF53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37" s="15" t="str">
        <f ca="1">IF(B_MSK[[#This Row],[HARGA_2]]="","",IF(MID(B_MSK[[#This Row],[/ STN_2]],FIND(" ",B_MSK[[#This Row],[/ STN_2]])+1,LEN(B_MSK[[#This Row],[/ STN_2]]))="LSN",B_MSK[[#This Row],[HARGA_2]]/12,""))</f>
        <v/>
      </c>
      <c r="AH537" s="7" t="str">
        <f ca="1">IF(B_MSK[[#This Row],[HARGA_3]]="","","/ "&amp;"PCS")</f>
        <v/>
      </c>
      <c r="AI537" s="15">
        <f ca="1">IF(B_MSK[[#This Row],[HARGA_3]]="",IF(B_MSK[[#This Row],[HARGA_2]]="",IF(B_MSK[[#This Row],[HARGA_1]]="","",B_MSK[[#This Row],[HARGA_1]]),B_MSK[[#This Row],[HARGA_2]]),B_MSK[[#This Row],[HARGA_3]])</f>
        <v>7635</v>
      </c>
      <c r="AJ5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7" s="5" t="str">
        <f ca="1">IF(B_MSK[[#This Row],[//]]="","",SUBSTITUTE(SUBSTITUTE(SUBSTITUTE(B_MSK[[#This Row],[QTY/ CTN]]," ","_",2),"(",""),")","")&amp;"_")</f>
        <v>5 LSN_</v>
      </c>
      <c r="AL537" s="5">
        <f ca="1">IF(B_MSK[[#This Row],[A_B]]="","",SEARCH("_",B_MSK[[#This Row],[A_B]]))</f>
        <v>6</v>
      </c>
      <c r="AM537" s="5">
        <f ca="1">IF(B_MSK[[#This Row],[A_B]]="","",LEN(B_MSK[[#This Row],[A_B]]))</f>
        <v>6</v>
      </c>
      <c r="AN537" s="5" t="str">
        <f ca="1">IF(B_MSK[[#This Row],[A_B]]="","",LEFT(B_MSK[[#This Row],[QTY/ CTN]],B_MSK[[#This Row],[A_B_1]]))</f>
        <v>5 LSN</v>
      </c>
      <c r="AO537" s="5" t="str">
        <f ca="1">IF(B_MSK[[#This Row],[A_B]]="","",LEFT(B_MSK[[#This Row],[A_]],SEARCH(" ",B_MSK[[#This Row],[A_]])-1))</f>
        <v>5</v>
      </c>
      <c r="AP537" s="5" t="str">
        <f ca="1">IF(B_MSK[[#This Row],[A_B]]="","",RIGHT(B_MSK[[#This Row],[A_]],LEN(B_MSK[[#This Row],[A_]])-SEARCH(" ",B_MSK[[#This Row],[A_]])))</f>
        <v>LSN</v>
      </c>
      <c r="AQ5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37" s="5" t="str">
        <f ca="1">IF(B_MSK[[#This Row],[B_]]="","",LEFT(B_MSK[[#This Row],[B_]],SEARCH(" ",B_MSK[[#This Row],[B_]])))</f>
        <v xml:space="preserve">12 </v>
      </c>
      <c r="AS537" s="5" t="str">
        <f ca="1">IF(B_MSK[[#This Row],[B_]]="","",RIGHT(B_MSK[[#This Row],[B_]],LEN(B_MSK[[#This Row],[B_]])-SEARCH(" ",B_MSK[[#This Row],[B_]])))</f>
        <v>PCS</v>
      </c>
      <c r="AT537" s="5" t="str">
        <f ca="1">IF(B_MSK[[#This Row],[B_2]]="LSN",12,"")</f>
        <v/>
      </c>
      <c r="AU537" s="5" t="str">
        <f ca="1">IF(B_MSK[[#This Row],[C_1]]="","","PCS")</f>
        <v/>
      </c>
      <c r="AV537" s="5">
        <f ca="1">IF(B_MSK[[#This Row],[A_1]]="","",B_MSK[[#This Row],[A_1]]*IF(B_MSK[[#This Row],[B_1]]="",1,B_MSK[[#This Row],[B_1]])*IF(B_MSK[[#This Row],[C_1]]="",1,B_MSK[[#This Row],[C_1]]))</f>
        <v>60</v>
      </c>
      <c r="AW537" s="5" t="str">
        <f ca="1">IF(B_MSK[[#This Row],[C_2]]="",IF(B_MSK[[#This Row],[B_2]]="",IF(B_MSK[[#This Row],[A_2]]="","",B_MSK[[#This Row],[A_2]]),B_MSK[[#This Row],[B_2]]),B_MSK[[#This Row],[C_2]])</f>
        <v>PCS</v>
      </c>
      <c r="AX537" s="2">
        <f ca="1">IF(ISNUMBER(B_MSK[[#This Row],[TANGGAL DATANG]]),B_MSK[[#This Row],[TANGGAL DATANG]],AX536)</f>
        <v>44944</v>
      </c>
      <c r="AY537" s="5" t="e">
        <f ca="1">IF(B_MSK[[#This Row],[DB_ROW]]="","",INDEX([3]!db[JENIS],B_MSK[[#This Row],[DB_ROW]]-1))</f>
        <v>#REF!</v>
      </c>
      <c r="AZ537" s="5">
        <f ca="1">IF(B_MSK[[#This Row],[A_1]]="","",B_MSK[[#This Row],[A_1]])*1</f>
        <v>5</v>
      </c>
      <c r="BA537" s="5" t="str">
        <f ca="1">IF(B_MSK[[#This Row],[//]]="","",INDEX(INDIRECT(DIR&amp;$2:$2),B_MSK[[#This Row],[//]]))</f>
        <v>UNTANA</v>
      </c>
      <c r="BB537" s="5" t="str">
        <f ca="1">CONCATENATE(B_MSK[[#This Row],[concat]],B_MSK[[#This Row],[HARGA_X]],B_MSK[[#This Row],[SAT]])</f>
        <v>clipfilec323mix7635</v>
      </c>
    </row>
    <row r="538" spans="1:54" x14ac:dyDescent="0.25">
      <c r="A538" s="6" t="s">
        <v>128</v>
      </c>
      <c r="B538" s="5" t="str">
        <f ca="1">IF(B_MSK[[#This Row],[N_ID]]="","",INDEX(INDIRECT(DIR&amp;$2:$2),MATCH(B_MSK[[#This Row],[N_ID]],INDIRECT(DIR&amp;"!NOTA[ID_P]"),0)))</f>
        <v/>
      </c>
      <c r="C538" s="5" t="str">
        <f ca="1">IF(B_MSK[[#This Row],[//]]="","",HYPERLINK("["&amp;SUBSTITUTE(DIR,"'","")&amp;"]NOTA!D"&amp;B_MSK[[#This Row],[//]]+2,"&gt;"))</f>
        <v>&gt;</v>
      </c>
      <c r="D538" s="5" t="str">
        <f ca="1">IF(B_MSK[[#This Row],[N_ID]]="","",COUNTIF(INDIRECT(DIR&amp;"!NOTA[ID_H]"),B_MSK[[#This Row],[ID NOTA]]))</f>
        <v/>
      </c>
      <c r="E5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535</v>
      </c>
      <c r="F5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8" s="7" t="str">
        <f ca="1">IF(B_MSK[[#This Row],[stt]]="ada",INDEX([2]!db[NB BM],B_MSK[DB_ROW]-1),"")</f>
        <v>Clip File C 324 A5 Mix</v>
      </c>
      <c r="H538" s="7" t="str">
        <f ca="1">IF(B_MSK[[#This Row],[//]]="","",INDEX(INDIRECT(DIR&amp;$2:$2),B_MSK[[#This Row],[//]]))</f>
        <v>YUSHINCA</v>
      </c>
      <c r="I538" s="27" t="str">
        <f ca="1">IF(B_MSK[[#This Row],[//]]="","",INDEX(INDIRECT(DB_PATH&amp;$2:$2),B_MSK[[#This Row],[DB_ROW]]-1))</f>
        <v>5 LSN</v>
      </c>
      <c r="J538" s="5">
        <f ca="1">IF(B_MSK[[#This Row],[//]]="","",IF(INDEX(INDIRECT(DIR&amp;$2:$2),B_MSK[[#This Row],[//]])="","",INDEX(INDIRECT(DIR&amp;$2:$2),B_MSK[[#This Row],[//]])))</f>
        <v>3</v>
      </c>
      <c r="K538" s="5" t="str">
        <f ca="1">IF(B_MSK[[#This Row],[//]]="","",IF(INDEX(INDIRECT(DIR&amp;$2:$2),B_MSK[[#This Row],[//]])="","",INDEX(INDIRECT(DIR&amp;$2:$2),B_MSK[[#This Row],[//]])))</f>
        <v/>
      </c>
      <c r="L538" s="5" t="str">
        <f ca="1">IF(B_MSK[[#This Row],[//]]="","",IF(INDEX(INDIRECT(DIR&amp;$2:$2),B_MSK[[#This Row],[//]])="","",INDEX(INDIRECT(DIR&amp;$2:$2),B_MSK[[#This Row],[//]])))</f>
        <v/>
      </c>
      <c r="M538" s="13">
        <f ca="1">IF(B_MSK[[#This Row],[//]]="","",INDEX(INDIRECT(DIR&amp;$2:$2),B_MSK[[#This Row],[//]]))</f>
        <v>0</v>
      </c>
      <c r="N538" s="13">
        <f ca="1">IF(OR(B_MSK[[#This Row],[//]]="",),"",INDEX(INDIRECT(DIR&amp;$2:$2),B_MSK[[#This Row],[//]]))</f>
        <v>537000</v>
      </c>
      <c r="O538" s="3">
        <f ca="1">IF(B_MSK[[#This Row],[//]]="","",IF(INDEX(INDIRECT(DIR&amp;$2:$2),B_MSK[[#This Row],[//]])=0,"",INDEX(INDIRECT(DIR&amp;$2:$2),B_MSK[[#This Row],[//]])))</f>
        <v>0.05</v>
      </c>
      <c r="P538" s="3" t="str">
        <f ca="1">IF(B_MSK[[#This Row],[//]]="","",IF(INDEX(INDIRECT(DIR&amp;$2:$2),B_MSK[[#This Row],[//]])=0,"",INDEX(INDIRECT(DIR&amp;$2:$2),B_MSK[[#This Row],[//]])))</f>
        <v/>
      </c>
      <c r="Q538" s="12">
        <f ca="1">IF(B_MSK[[#This Row],[//]]="","",INDEX(INDIRECT(DIR&amp;$2:$2),B_MSK[[#This Row],[//]]))</f>
        <v>1530450</v>
      </c>
      <c r="R53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3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38" s="37" t="str">
        <f ca="1">IF(B_MSK[[#This Row],[//]]="","",INDEX(INDIRECT(DIR&amp;$2:$2),B_MSK[[#This Row],[//]]))</f>
        <v>MIX</v>
      </c>
      <c r="U538" s="38" t="str">
        <f ca="1">IF(SUMIF(B_MSK[NAMA BARANG],B_MSK[[#This Row],[NAMA BARANG]],B_MSK[JMLH BRG])=0,"",SUMIF(B_MSK[NAMA BARANG],B_MSK[[#This Row],[NAMA BARANG]],B_MSK[C]))</f>
        <v/>
      </c>
      <c r="V538" s="7" t="str">
        <f ca="1">IF(B_MSK[[#This Row],[//]]="","",INDEX(INDIRECT(DIR&amp;$2:$2),B_MSK[[#This Row],[//]]))</f>
        <v>CLIP FILE C 324 A5 MIX</v>
      </c>
      <c r="W538" s="7" t="str">
        <f ca="1">LOWER(SUBSTITUTE(SUBSTITUTE(SUBSTITUTE(SUBSTITUTE(SUBSTITUTE(SUBSTITUTE(SUBSTITUTE(SUBSTITUTE(SUBSTITUTE(B_MSK[[#This Row],[N.B.nota]]," ",""),"-",""),"(",""),")",""),".",""),",",""),"/",""),"""",""),"+",""))</f>
        <v>clipfilec324a5mix</v>
      </c>
      <c r="X538" s="5" t="str">
        <f ca="1">IF(B_MSK[[#This Row],[N.B.nota]]="","",IF(MATCH(B_MSK[[#This Row],[concat]],[2]!db[NB NOTA_C],0)&gt;0,"ada",0))</f>
        <v>ada</v>
      </c>
      <c r="Y538" s="5" t="str">
        <f ca="1">IF(B_MSK[[#This Row],[N.B.nota]]="","",ADDRESS(ROW(B_MSK[QB]),COLUMN(B_MSK[QB]))&amp;":"&amp;ADDRESS(ROW(),COLUMN(B_MSK[QB])))</f>
        <v>$D$4:$D$538</v>
      </c>
      <c r="Z538" s="5">
        <f ca="1">IF(B_MSK[[#This Row],[concat]]="","",MATCH(B_MSK[[#This Row],[concat]],[2]!db[NB NOTA_C],0)+1)</f>
        <v>463</v>
      </c>
      <c r="AA538" s="5" t="str">
        <f ca="1">IF(B_MSK[[#This Row],[//]]="","",HYPERLINK("[D:\kerja\BANK EXP\BARU\DB.XLSX]DB!e"&amp;B_MSK[[#This Row],[DB_ROW]],"&gt;"))</f>
        <v>&gt;</v>
      </c>
      <c r="AB538" s="30" t="str">
        <f ca="1">MID(B_MSK[[#This Row],[/ STN_1]],FIND(" ",B_MSK[[#This Row],[/ STN_1]])+1,LEN(B_MSK[[#This Row],[/ STN_1]]))</f>
        <v>LSN</v>
      </c>
      <c r="AC538" s="11">
        <f ca="1">IF(B_MSK[[#This Row],[//]]="","",IF(B_MSK[[#This Row],[ JUMLAH ]]="","",IF(B_MSK[[#This Row],[C]]="",B_MSK[[#This Row],[HARGA CTN]]/B_MSK[[#This Row],[JMLH BRG]],B_MSK[[#This Row],[HARGA CTN]]/B_MSK[[#This Row],[A_1]])))</f>
        <v>107400</v>
      </c>
      <c r="AD5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3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8950</v>
      </c>
      <c r="AF53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38" s="15" t="str">
        <f ca="1">IF(B_MSK[[#This Row],[HARGA_2]]="","",IF(MID(B_MSK[[#This Row],[/ STN_2]],FIND(" ",B_MSK[[#This Row],[/ STN_2]])+1,LEN(B_MSK[[#This Row],[/ STN_2]]))="LSN",B_MSK[[#This Row],[HARGA_2]]/12,""))</f>
        <v/>
      </c>
      <c r="AH538" s="7" t="str">
        <f ca="1">IF(B_MSK[[#This Row],[HARGA_3]]="","","/ "&amp;"PCS")</f>
        <v/>
      </c>
      <c r="AI538" s="15">
        <f ca="1">IF(B_MSK[[#This Row],[HARGA_3]]="",IF(B_MSK[[#This Row],[HARGA_2]]="",IF(B_MSK[[#This Row],[HARGA_1]]="","",B_MSK[[#This Row],[HARGA_1]]),B_MSK[[#This Row],[HARGA_2]]),B_MSK[[#This Row],[HARGA_3]])</f>
        <v>8950</v>
      </c>
      <c r="AJ53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8" s="5" t="str">
        <f ca="1">IF(B_MSK[[#This Row],[//]]="","",SUBSTITUTE(SUBSTITUTE(SUBSTITUTE(B_MSK[[#This Row],[QTY/ CTN]]," ","_",2),"(",""),")","")&amp;"_")</f>
        <v>5 LSN_</v>
      </c>
      <c r="AL538" s="5">
        <f ca="1">IF(B_MSK[[#This Row],[A_B]]="","",SEARCH("_",B_MSK[[#This Row],[A_B]]))</f>
        <v>6</v>
      </c>
      <c r="AM538" s="5">
        <f ca="1">IF(B_MSK[[#This Row],[A_B]]="","",LEN(B_MSK[[#This Row],[A_B]]))</f>
        <v>6</v>
      </c>
      <c r="AN538" s="5" t="str">
        <f ca="1">IF(B_MSK[[#This Row],[A_B]]="","",LEFT(B_MSK[[#This Row],[QTY/ CTN]],B_MSK[[#This Row],[A_B_1]]))</f>
        <v>5 LSN</v>
      </c>
      <c r="AO538" s="5" t="str">
        <f ca="1">IF(B_MSK[[#This Row],[A_B]]="","",LEFT(B_MSK[[#This Row],[A_]],SEARCH(" ",B_MSK[[#This Row],[A_]])-1))</f>
        <v>5</v>
      </c>
      <c r="AP538" s="5" t="str">
        <f ca="1">IF(B_MSK[[#This Row],[A_B]]="","",RIGHT(B_MSK[[#This Row],[A_]],LEN(B_MSK[[#This Row],[A_]])-SEARCH(" ",B_MSK[[#This Row],[A_]])))</f>
        <v>LSN</v>
      </c>
      <c r="AQ5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38" s="5" t="str">
        <f ca="1">IF(B_MSK[[#This Row],[B_]]="","",LEFT(B_MSK[[#This Row],[B_]],SEARCH(" ",B_MSK[[#This Row],[B_]])))</f>
        <v xml:space="preserve">12 </v>
      </c>
      <c r="AS538" s="5" t="str">
        <f ca="1">IF(B_MSK[[#This Row],[B_]]="","",RIGHT(B_MSK[[#This Row],[B_]],LEN(B_MSK[[#This Row],[B_]])-SEARCH(" ",B_MSK[[#This Row],[B_]])))</f>
        <v>PCS</v>
      </c>
      <c r="AT538" s="5" t="str">
        <f ca="1">IF(B_MSK[[#This Row],[B_2]]="LSN",12,"")</f>
        <v/>
      </c>
      <c r="AU538" s="5" t="str">
        <f ca="1">IF(B_MSK[[#This Row],[C_1]]="","","PCS")</f>
        <v/>
      </c>
      <c r="AV538" s="5">
        <f ca="1">IF(B_MSK[[#This Row],[A_1]]="","",B_MSK[[#This Row],[A_1]]*IF(B_MSK[[#This Row],[B_1]]="",1,B_MSK[[#This Row],[B_1]])*IF(B_MSK[[#This Row],[C_1]]="",1,B_MSK[[#This Row],[C_1]]))</f>
        <v>60</v>
      </c>
      <c r="AW538" s="5" t="str">
        <f ca="1">IF(B_MSK[[#This Row],[C_2]]="",IF(B_MSK[[#This Row],[B_2]]="",IF(B_MSK[[#This Row],[A_2]]="","",B_MSK[[#This Row],[A_2]]),B_MSK[[#This Row],[B_2]]),B_MSK[[#This Row],[C_2]])</f>
        <v>PCS</v>
      </c>
      <c r="AX538" s="2">
        <f ca="1">IF(ISNUMBER(B_MSK[[#This Row],[TANGGAL DATANG]]),B_MSK[[#This Row],[TANGGAL DATANG]],AX537)</f>
        <v>44944</v>
      </c>
      <c r="AY538" s="5" t="e">
        <f ca="1">IF(B_MSK[[#This Row],[DB_ROW]]="","",INDEX([3]!db[JENIS],B_MSK[[#This Row],[DB_ROW]]-1))</f>
        <v>#REF!</v>
      </c>
      <c r="AZ538" s="5">
        <f ca="1">IF(B_MSK[[#This Row],[A_1]]="","",B_MSK[[#This Row],[A_1]])*1</f>
        <v>5</v>
      </c>
      <c r="BA538" s="5" t="str">
        <f ca="1">IF(B_MSK[[#This Row],[//]]="","",INDEX(INDIRECT(DIR&amp;$2:$2),B_MSK[[#This Row],[//]]))</f>
        <v>UNTANA</v>
      </c>
      <c r="BB538" s="5" t="str">
        <f ca="1">CONCATENATE(B_MSK[[#This Row],[concat]],B_MSK[[#This Row],[HARGA_X]],B_MSK[[#This Row],[SAT]])</f>
        <v>clipfilec324a5mix8950</v>
      </c>
    </row>
    <row r="539" spans="1:54" x14ac:dyDescent="0.25">
      <c r="A539" s="6" t="s">
        <v>128</v>
      </c>
      <c r="B539" s="5" t="str">
        <f ca="1">IF(B_MSK[[#This Row],[N_ID]]="","",INDEX(INDIRECT(DIR&amp;$2:$2),MATCH(B_MSK[[#This Row],[N_ID]],INDIRECT(DIR&amp;"!NOTA[ID_P]"),0)))</f>
        <v/>
      </c>
      <c r="C539" s="5" t="str">
        <f ca="1">IF(B_MSK[[#This Row],[//]]="","",HYPERLINK("["&amp;SUBSTITUTE(DIR,"'","")&amp;"]NOTA!D"&amp;B_MSK[[#This Row],[//]]+2,"&gt;"))</f>
        <v/>
      </c>
      <c r="D539" s="5" t="str">
        <f ca="1">IF(B_MSK[[#This Row],[N_ID]]="","",COUNTIF(INDIRECT(DIR&amp;"!NOTA[ID_H]"),B_MSK[[#This Row],[ID NOTA]]))</f>
        <v/>
      </c>
      <c r="E5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9" s="7" t="str">
        <f ca="1">IF(B_MSK[[#This Row],[stt]]="ada",INDEX([2]!db[NB BM],B_MSK[DB_ROW]-1),"")</f>
        <v/>
      </c>
      <c r="H539" s="7" t="str">
        <f ca="1">IF(B_MSK[[#This Row],[//]]="","",INDEX(INDIRECT(DIR&amp;$2:$2),B_MSK[[#This Row],[//]]))</f>
        <v/>
      </c>
      <c r="I539" s="27" t="str">
        <f ca="1">IF(B_MSK[[#This Row],[//]]="","",INDEX(INDIRECT(DB_PATH&amp;$2:$2),B_MSK[[#This Row],[DB_ROW]]-1))</f>
        <v/>
      </c>
      <c r="J539" s="5" t="str">
        <f ca="1">IF(B_MSK[[#This Row],[//]]="","",IF(INDEX(INDIRECT(DIR&amp;$2:$2),B_MSK[[#This Row],[//]])="","",INDEX(INDIRECT(DIR&amp;$2:$2),B_MSK[[#This Row],[//]])))</f>
        <v/>
      </c>
      <c r="K539" s="5" t="str">
        <f ca="1">IF(B_MSK[[#This Row],[//]]="","",IF(INDEX(INDIRECT(DIR&amp;$2:$2),B_MSK[[#This Row],[//]])="","",INDEX(INDIRECT(DIR&amp;$2:$2),B_MSK[[#This Row],[//]])))</f>
        <v/>
      </c>
      <c r="L539" s="5" t="str">
        <f ca="1">IF(B_MSK[[#This Row],[//]]="","",IF(INDEX(INDIRECT(DIR&amp;$2:$2),B_MSK[[#This Row],[//]])="","",INDEX(INDIRECT(DIR&amp;$2:$2),B_MSK[[#This Row],[//]])))</f>
        <v/>
      </c>
      <c r="M539" s="13" t="str">
        <f ca="1">IF(B_MSK[[#This Row],[//]]="","",INDEX(INDIRECT(DIR&amp;$2:$2),B_MSK[[#This Row],[//]]))</f>
        <v/>
      </c>
      <c r="N539" s="13" t="str">
        <f ca="1">IF(OR(B_MSK[[#This Row],[//]]="",),"",INDEX(INDIRECT(DIR&amp;$2:$2),B_MSK[[#This Row],[//]]))</f>
        <v/>
      </c>
      <c r="O539" s="3" t="str">
        <f ca="1">IF(B_MSK[[#This Row],[//]]="","",IF(INDEX(INDIRECT(DIR&amp;$2:$2),B_MSK[[#This Row],[//]])=0,"",INDEX(INDIRECT(DIR&amp;$2:$2),B_MSK[[#This Row],[//]])))</f>
        <v/>
      </c>
      <c r="P539" s="3" t="str">
        <f ca="1">IF(B_MSK[[#This Row],[//]]="","",IF(INDEX(INDIRECT(DIR&amp;$2:$2),B_MSK[[#This Row],[//]])=0,"",INDEX(INDIRECT(DIR&amp;$2:$2),B_MSK[[#This Row],[//]])))</f>
        <v/>
      </c>
      <c r="Q539" s="12" t="str">
        <f ca="1">IF(B_MSK[[#This Row],[//]]="","",INDEX(INDIRECT(DIR&amp;$2:$2),B_MSK[[#This Row],[//]]))</f>
        <v/>
      </c>
      <c r="R5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9" s="37" t="str">
        <f ca="1">IF(B_MSK[[#This Row],[//]]="","",INDEX(INDIRECT(DIR&amp;$2:$2),B_MSK[[#This Row],[//]]))</f>
        <v/>
      </c>
      <c r="U539" s="38" t="str">
        <f ca="1">IF(SUMIF(B_MSK[NAMA BARANG],B_MSK[[#This Row],[NAMA BARANG]],B_MSK[JMLH BRG])=0,"",SUMIF(B_MSK[NAMA BARANG],B_MSK[[#This Row],[NAMA BARANG]],B_MSK[C]))</f>
        <v/>
      </c>
      <c r="V539" s="7" t="str">
        <f ca="1">IF(B_MSK[[#This Row],[//]]="","",INDEX(INDIRECT(DIR&amp;$2:$2),B_MSK[[#This Row],[//]]))</f>
        <v/>
      </c>
      <c r="W5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9" s="5" t="str">
        <f ca="1">IF(B_MSK[[#This Row],[N.B.nota]]="","",IF(MATCH(B_MSK[[#This Row],[concat]],[2]!db[NB NOTA_C],0)&gt;0,"ada",0))</f>
        <v/>
      </c>
      <c r="Y539" s="5" t="str">
        <f ca="1">IF(B_MSK[[#This Row],[N.B.nota]]="","",ADDRESS(ROW(B_MSK[QB]),COLUMN(B_MSK[QB]))&amp;":"&amp;ADDRESS(ROW(),COLUMN(B_MSK[QB])))</f>
        <v/>
      </c>
      <c r="Z539" s="5" t="str">
        <f ca="1">IF(B_MSK[[#This Row],[concat]]="","",MATCH(B_MSK[[#This Row],[concat]],[2]!db[NB NOTA_C],0)+1)</f>
        <v/>
      </c>
      <c r="AA539" s="5" t="str">
        <f ca="1">IF(B_MSK[[#This Row],[//]]="","",HYPERLINK("[D:\kerja\BANK EXP\BARU\DB.XLSX]DB!e"&amp;B_MSK[[#This Row],[DB_ROW]],"&gt;"))</f>
        <v/>
      </c>
      <c r="AB539" s="30" t="e">
        <f ca="1">MID(B_MSK[[#This Row],[/ STN_1]],FIND(" ",B_MSK[[#This Row],[/ STN_1]])+1,LEN(B_MSK[[#This Row],[/ STN_1]]))</f>
        <v>#VALUE!</v>
      </c>
      <c r="AC5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9" s="15" t="str">
        <f ca="1">IF(B_MSK[[#This Row],[HARGA_2]]="","",IF(MID(B_MSK[[#This Row],[/ STN_2]],FIND(" ",B_MSK[[#This Row],[/ STN_2]])+1,LEN(B_MSK[[#This Row],[/ STN_2]]))="LSN",B_MSK[[#This Row],[HARGA_2]]/12,""))</f>
        <v/>
      </c>
      <c r="AH539" s="7" t="str">
        <f ca="1">IF(B_MSK[[#This Row],[HARGA_3]]="","","/ "&amp;"PCS")</f>
        <v/>
      </c>
      <c r="AI539" s="15" t="str">
        <f ca="1">IF(B_MSK[[#This Row],[HARGA_3]]="",IF(B_MSK[[#This Row],[HARGA_2]]="",IF(B_MSK[[#This Row],[HARGA_1]]="","",B_MSK[[#This Row],[HARGA_1]]),B_MSK[[#This Row],[HARGA_2]]),B_MSK[[#This Row],[HARGA_3]])</f>
        <v/>
      </c>
      <c r="AJ539" s="15" t="str">
        <f ca="1">IF(B_MSK[[#This Row],[/ STN_3]]="",IF(B_MSK[[#This Row],[/ STN_2]]="",IF(B_MSK[[#This Row],[/ STN_1]]="","",B_MSK[[#This Row],[/ STN_1]]),B_MSK[[#This Row],[/ STN_2]]),B_MSK[[#This Row],[/ STN_3]])</f>
        <v/>
      </c>
      <c r="AK539" s="5" t="str">
        <f ca="1">IF(B_MSK[[#This Row],[//]]="","",SUBSTITUTE(SUBSTITUTE(SUBSTITUTE(B_MSK[[#This Row],[QTY/ CTN]]," ","_",2),"(",""),")","")&amp;"_")</f>
        <v/>
      </c>
      <c r="AL539" s="5" t="str">
        <f ca="1">IF(B_MSK[[#This Row],[A_B]]="","",SEARCH("_",B_MSK[[#This Row],[A_B]]))</f>
        <v/>
      </c>
      <c r="AM539" s="5" t="str">
        <f ca="1">IF(B_MSK[[#This Row],[A_B]]="","",LEN(B_MSK[[#This Row],[A_B]]))</f>
        <v/>
      </c>
      <c r="AN539" s="5" t="str">
        <f ca="1">IF(B_MSK[[#This Row],[A_B]]="","",LEFT(B_MSK[[#This Row],[QTY/ CTN]],B_MSK[[#This Row],[A_B_1]]))</f>
        <v/>
      </c>
      <c r="AO539" s="5" t="str">
        <f ca="1">IF(B_MSK[[#This Row],[A_B]]="","",LEFT(B_MSK[[#This Row],[A_]],SEARCH(" ",B_MSK[[#This Row],[A_]])-1))</f>
        <v/>
      </c>
      <c r="AP539" s="5" t="str">
        <f ca="1">IF(B_MSK[[#This Row],[A_B]]="","",RIGHT(B_MSK[[#This Row],[A_]],LEN(B_MSK[[#This Row],[A_]])-SEARCH(" ",B_MSK[[#This Row],[A_]])))</f>
        <v/>
      </c>
      <c r="AQ5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9" s="5" t="str">
        <f ca="1">IF(B_MSK[[#This Row],[B_]]="","",LEFT(B_MSK[[#This Row],[B_]],SEARCH(" ",B_MSK[[#This Row],[B_]])))</f>
        <v/>
      </c>
      <c r="AS539" s="5" t="str">
        <f ca="1">IF(B_MSK[[#This Row],[B_]]="","",RIGHT(B_MSK[[#This Row],[B_]],LEN(B_MSK[[#This Row],[B_]])-SEARCH(" ",B_MSK[[#This Row],[B_]])))</f>
        <v/>
      </c>
      <c r="AT539" s="5" t="str">
        <f ca="1">IF(B_MSK[[#This Row],[B_2]]="LSN",12,"")</f>
        <v/>
      </c>
      <c r="AU539" s="5" t="str">
        <f ca="1">IF(B_MSK[[#This Row],[C_1]]="","","PCS")</f>
        <v/>
      </c>
      <c r="AV539" s="5" t="str">
        <f ca="1">IF(B_MSK[[#This Row],[A_1]]="","",B_MSK[[#This Row],[A_1]]*IF(B_MSK[[#This Row],[B_1]]="",1,B_MSK[[#This Row],[B_1]])*IF(B_MSK[[#This Row],[C_1]]="",1,B_MSK[[#This Row],[C_1]]))</f>
        <v/>
      </c>
      <c r="AW539" s="5" t="str">
        <f ca="1">IF(B_MSK[[#This Row],[C_2]]="",IF(B_MSK[[#This Row],[B_2]]="",IF(B_MSK[[#This Row],[A_2]]="","",B_MSK[[#This Row],[A_2]]),B_MSK[[#This Row],[B_2]]),B_MSK[[#This Row],[C_2]])</f>
        <v/>
      </c>
      <c r="AX539" s="2">
        <f ca="1">IF(ISNUMBER(B_MSK[[#This Row],[TANGGAL DATANG]]),B_MSK[[#This Row],[TANGGAL DATANG]],AX538)</f>
        <v>44944</v>
      </c>
      <c r="AY539" s="5" t="str">
        <f ca="1">IF(B_MSK[[#This Row],[DB_ROW]]="","",INDEX([3]!db[JENIS],B_MSK[[#This Row],[DB_ROW]]-1))</f>
        <v/>
      </c>
      <c r="AZ539" s="5" t="e">
        <f ca="1">IF(B_MSK[[#This Row],[A_1]]="","",B_MSK[[#This Row],[A_1]])*1</f>
        <v>#VALUE!</v>
      </c>
      <c r="BA539" s="5" t="str">
        <f ca="1">IF(B_MSK[[#This Row],[//]]="","",INDEX(INDIRECT(DIR&amp;$2:$2),B_MSK[[#This Row],[//]]))</f>
        <v/>
      </c>
      <c r="BB539" s="5" t="str">
        <f ca="1">CONCATENATE(B_MSK[[#This Row],[concat]],B_MSK[[#This Row],[HARGA_X]],B_MSK[[#This Row],[SAT]])</f>
        <v/>
      </c>
    </row>
    <row r="540" spans="1:54" x14ac:dyDescent="0.25">
      <c r="A540" s="6" t="s">
        <v>312</v>
      </c>
      <c r="B540" s="5">
        <f ca="1">IF(B_MSK[[#This Row],[N_ID]]="","",INDEX(INDIRECT(DIR&amp;$2:$2),MATCH(B_MSK[[#This Row],[N_ID]],INDIRECT(DIR&amp;"!NOTA[ID_P]"),0)))</f>
        <v>101</v>
      </c>
      <c r="C540" s="5" t="str">
        <f ca="1">IF(B_MSK[[#This Row],[//]]="","",HYPERLINK("["&amp;SUBSTITUTE(DIR,"'","")&amp;"]NOTA!D"&amp;B_MSK[[#This Row],[//]]+2,"&gt;"))</f>
        <v>&gt;</v>
      </c>
      <c r="D540" s="5">
        <f ca="1">IF(B_MSK[[#This Row],[N_ID]]="","",COUNTIF(INDIRECT(DIR&amp;"!NOTA[ID_H]"),B_MSK[[#This Row],[ID NOTA]]))</f>
        <v>3</v>
      </c>
      <c r="E5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537</v>
      </c>
      <c r="F540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44945</v>
      </c>
      <c r="G540" s="7" t="str">
        <f ca="1">IF(B_MSK[[#This Row],[stt]]="ada",INDEX([2]!db[NB BM],B_MSK[DB_ROW]-1),"")</f>
        <v>Doc rest Prestige</v>
      </c>
      <c r="H540" s="7" t="str">
        <f ca="1">IF(B_MSK[[#This Row],[//]]="","",INDEX(INDIRECT(DIR&amp;$2:$2),B_MSK[[#This Row],[//]]))</f>
        <v>COMBI</v>
      </c>
      <c r="I540" s="27" t="str">
        <f ca="1">IF(B_MSK[[#This Row],[//]]="","",INDEX(INDIRECT(DB_PATH&amp;$2:$2),B_MSK[[#This Row],[DB_ROW]]-1))</f>
        <v>5 LSN</v>
      </c>
      <c r="J540" s="5">
        <f ca="1">IF(B_MSK[[#This Row],[//]]="","",IF(INDEX(INDIRECT(DIR&amp;$2:$2),B_MSK[[#This Row],[//]])="","",INDEX(INDIRECT(DIR&amp;$2:$2),B_MSK[[#This Row],[//]])))</f>
        <v>1</v>
      </c>
      <c r="K540" s="5">
        <f ca="1">IF(B_MSK[[#This Row],[//]]="","",IF(INDEX(INDIRECT(DIR&amp;$2:$2),B_MSK[[#This Row],[//]])="","",INDEX(INDIRECT(DIR&amp;$2:$2),B_MSK[[#This Row],[//]])))</f>
        <v>7</v>
      </c>
      <c r="L540" s="5" t="str">
        <f ca="1">IF(B_MSK[[#This Row],[//]]="","",IF(INDEX(INDIRECT(DIR&amp;$2:$2),B_MSK[[#This Row],[//]])="","",INDEX(INDIRECT(DIR&amp;$2:$2),B_MSK[[#This Row],[//]])))</f>
        <v>DZ</v>
      </c>
      <c r="M540" s="13">
        <f ca="1">IF(B_MSK[[#This Row],[//]]="","",INDEX(INDIRECT(DIR&amp;$2:$2),B_MSK[[#This Row],[//]]))</f>
        <v>195000</v>
      </c>
      <c r="N540" s="13">
        <f ca="1">IF(OR(B_MSK[[#This Row],[//]]="",),"",INDEX(INDIRECT(DIR&amp;$2:$2),B_MSK[[#This Row],[//]]))</f>
        <v>1365000</v>
      </c>
      <c r="O540" s="3" t="str">
        <f ca="1">IF(B_MSK[[#This Row],[//]]="","",IF(INDEX(INDIRECT(DIR&amp;$2:$2),B_MSK[[#This Row],[//]])=0,"",INDEX(INDIRECT(DIR&amp;$2:$2),B_MSK[[#This Row],[//]])))</f>
        <v/>
      </c>
      <c r="P540" s="3" t="str">
        <f ca="1">IF(B_MSK[[#This Row],[//]]="","",IF(INDEX(INDIRECT(DIR&amp;$2:$2),B_MSK[[#This Row],[//]])=0,"",INDEX(INDIRECT(DIR&amp;$2:$2),B_MSK[[#This Row],[//]])))</f>
        <v/>
      </c>
      <c r="Q540" s="12">
        <f ca="1">IF(B_MSK[[#This Row],[//]]="","",INDEX(INDIRECT(DIR&amp;$2:$2),B_MSK[[#This Row],[//]]))</f>
        <v>1365000</v>
      </c>
      <c r="R5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0" s="37">
        <f ca="1">IF(B_MSK[[#This Row],[//]]="","",INDEX(INDIRECT(DIR&amp;$2:$2),B_MSK[[#This Row],[//]]))</f>
        <v>0</v>
      </c>
      <c r="U540" s="38">
        <f ca="1">IF(SUMIF(B_MSK[NAMA BARANG],B_MSK[[#This Row],[NAMA BARANG]],B_MSK[JMLH BRG])=0,"",SUMIF(B_MSK[NAMA BARANG],B_MSK[[#This Row],[NAMA BARANG]],B_MSK[C]))</f>
        <v>2</v>
      </c>
      <c r="V540" s="7" t="str">
        <f ca="1">IF(B_MSK[[#This Row],[//]]="","",INDEX(INDIRECT(DIR&amp;$2:$2),B_MSK[[#This Row],[//]]))</f>
        <v>DOC RIT PRESTIGE</v>
      </c>
      <c r="W540" s="7" t="str">
        <f ca="1">LOWER(SUBSTITUTE(SUBSTITUTE(SUBSTITUTE(SUBSTITUTE(SUBSTITUTE(SUBSTITUTE(SUBSTITUTE(SUBSTITUTE(SUBSTITUTE(B_MSK[[#This Row],[N.B.nota]]," ",""),"-",""),"(",""),")",""),".",""),",",""),"/",""),"""",""),"+",""))</f>
        <v>docritprestige</v>
      </c>
      <c r="X540" s="5" t="str">
        <f ca="1">IF(B_MSK[[#This Row],[N.B.nota]]="","",IF(MATCH(B_MSK[[#This Row],[concat]],[2]!db[NB NOTA_C],0)&gt;0,"ada",0))</f>
        <v>ada</v>
      </c>
      <c r="Y540" s="5" t="str">
        <f ca="1">IF(B_MSK[[#This Row],[N.B.nota]]="","",ADDRESS(ROW(B_MSK[QB]),COLUMN(B_MSK[QB]))&amp;":"&amp;ADDRESS(ROW(),COLUMN(B_MSK[QB])))</f>
        <v>$D$4:$D$540</v>
      </c>
      <c r="Z540" s="5">
        <f ca="1">IF(B_MSK[[#This Row],[concat]]="","",MATCH(B_MSK[[#This Row],[concat]],[2]!db[NB NOTA_C],0)+1)</f>
        <v>607</v>
      </c>
      <c r="AA540" s="5" t="str">
        <f ca="1">IF(B_MSK[[#This Row],[//]]="","",HYPERLINK("[D:\kerja\BANK EXP\BARU\DB.XLSX]DB!e"&amp;B_MSK[[#This Row],[DB_ROW]],"&gt;"))</f>
        <v>&gt;</v>
      </c>
      <c r="AB540" s="30" t="str">
        <f ca="1">MID(B_MSK[[#This Row],[/ STN_1]],FIND(" ",B_MSK[[#This Row],[/ STN_1]])+1,LEN(B_MSK[[#This Row],[/ STN_1]]))</f>
        <v>LSN</v>
      </c>
      <c r="AC540" s="11">
        <f ca="1">IF(B_MSK[[#This Row],[//]]="","",IF(B_MSK[[#This Row],[ JUMLAH ]]="","",IF(B_MSK[[#This Row],[C]]="",B_MSK[[#This Row],[HARGA CTN]]/B_MSK[[#This Row],[JMLH BRG]],B_MSK[[#This Row],[HARGA CTN]]/B_MSK[[#This Row],[A_1]])))</f>
        <v>273000</v>
      </c>
      <c r="AD5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4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22750</v>
      </c>
      <c r="AF54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40" s="15" t="str">
        <f ca="1">IF(B_MSK[[#This Row],[HARGA_2]]="","",IF(MID(B_MSK[[#This Row],[/ STN_2]],FIND(" ",B_MSK[[#This Row],[/ STN_2]])+1,LEN(B_MSK[[#This Row],[/ STN_2]]))="LSN",B_MSK[[#This Row],[HARGA_2]]/12,""))</f>
        <v/>
      </c>
      <c r="AH540" s="7" t="str">
        <f ca="1">IF(B_MSK[[#This Row],[HARGA_3]]="","","/ "&amp;"PCS")</f>
        <v/>
      </c>
      <c r="AI540" s="15">
        <f ca="1">IF(B_MSK[[#This Row],[HARGA_3]]="",IF(B_MSK[[#This Row],[HARGA_2]]="",IF(B_MSK[[#This Row],[HARGA_1]]="","",B_MSK[[#This Row],[HARGA_1]]),B_MSK[[#This Row],[HARGA_2]]),B_MSK[[#This Row],[HARGA_3]])</f>
        <v>22750</v>
      </c>
      <c r="AJ54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0" s="5" t="str">
        <f ca="1">IF(B_MSK[[#This Row],[//]]="","",SUBSTITUTE(SUBSTITUTE(SUBSTITUTE(B_MSK[[#This Row],[QTY/ CTN]]," ","_",2),"(",""),")","")&amp;"_")</f>
        <v>5 LSN_</v>
      </c>
      <c r="AL540" s="5">
        <f ca="1">IF(B_MSK[[#This Row],[A_B]]="","",SEARCH("_",B_MSK[[#This Row],[A_B]]))</f>
        <v>6</v>
      </c>
      <c r="AM540" s="5">
        <f ca="1">IF(B_MSK[[#This Row],[A_B]]="","",LEN(B_MSK[[#This Row],[A_B]]))</f>
        <v>6</v>
      </c>
      <c r="AN540" s="5" t="str">
        <f ca="1">IF(B_MSK[[#This Row],[A_B]]="","",LEFT(B_MSK[[#This Row],[QTY/ CTN]],B_MSK[[#This Row],[A_B_1]]))</f>
        <v>5 LSN</v>
      </c>
      <c r="AO540" s="5" t="str">
        <f ca="1">IF(B_MSK[[#This Row],[A_B]]="","",LEFT(B_MSK[[#This Row],[A_]],SEARCH(" ",B_MSK[[#This Row],[A_]])-1))</f>
        <v>5</v>
      </c>
      <c r="AP540" s="5" t="str">
        <f ca="1">IF(B_MSK[[#This Row],[A_B]]="","",RIGHT(B_MSK[[#This Row],[A_]],LEN(B_MSK[[#This Row],[A_]])-SEARCH(" ",B_MSK[[#This Row],[A_]])))</f>
        <v>LSN</v>
      </c>
      <c r="AQ5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40" s="5" t="str">
        <f ca="1">IF(B_MSK[[#This Row],[B_]]="","",LEFT(B_MSK[[#This Row],[B_]],SEARCH(" ",B_MSK[[#This Row],[B_]])))</f>
        <v xml:space="preserve">12 </v>
      </c>
      <c r="AS540" s="5" t="str">
        <f ca="1">IF(B_MSK[[#This Row],[B_]]="","",RIGHT(B_MSK[[#This Row],[B_]],LEN(B_MSK[[#This Row],[B_]])-SEARCH(" ",B_MSK[[#This Row],[B_]])))</f>
        <v>PCS</v>
      </c>
      <c r="AT540" s="5" t="str">
        <f ca="1">IF(B_MSK[[#This Row],[B_2]]="LSN",12,"")</f>
        <v/>
      </c>
      <c r="AU540" s="5" t="str">
        <f ca="1">IF(B_MSK[[#This Row],[C_1]]="","","PCS")</f>
        <v/>
      </c>
      <c r="AV540" s="5">
        <f ca="1">IF(B_MSK[[#This Row],[A_1]]="","",B_MSK[[#This Row],[A_1]]*IF(B_MSK[[#This Row],[B_1]]="",1,B_MSK[[#This Row],[B_1]])*IF(B_MSK[[#This Row],[C_1]]="",1,B_MSK[[#This Row],[C_1]]))</f>
        <v>60</v>
      </c>
      <c r="AW540" s="5" t="str">
        <f ca="1">IF(B_MSK[[#This Row],[C_2]]="",IF(B_MSK[[#This Row],[B_2]]="",IF(B_MSK[[#This Row],[A_2]]="","",B_MSK[[#This Row],[A_2]]),B_MSK[[#This Row],[B_2]]),B_MSK[[#This Row],[C_2]])</f>
        <v>PCS</v>
      </c>
      <c r="AX540" s="2">
        <f ca="1">IF(ISNUMBER(B_MSK[[#This Row],[TANGGAL DATANG]]),B_MSK[[#This Row],[TANGGAL DATANG]],AX539)</f>
        <v>44945</v>
      </c>
      <c r="AY540" s="5" t="e">
        <f ca="1">IF(B_MSK[[#This Row],[DB_ROW]]="","",INDEX([3]!db[JENIS],B_MSK[[#This Row],[DB_ROW]]-1))</f>
        <v>#REF!</v>
      </c>
      <c r="AZ540" s="5">
        <f ca="1">IF(B_MSK[[#This Row],[A_1]]="","",B_MSK[[#This Row],[A_1]])*1</f>
        <v>5</v>
      </c>
      <c r="BA540" s="5" t="str">
        <f ca="1">IF(B_MSK[[#This Row],[//]]="","",INDEX(INDIRECT(DIR&amp;$2:$2),B_MSK[[#This Row],[//]]))</f>
        <v>UNTANA</v>
      </c>
      <c r="BB540" s="5" t="str">
        <f ca="1">CONCATENATE(B_MSK[[#This Row],[concat]],B_MSK[[#This Row],[HARGA_X]],B_MSK[[#This Row],[SAT]])</f>
        <v>docritprestige22750DZ</v>
      </c>
    </row>
    <row r="541" spans="1:54" x14ac:dyDescent="0.25">
      <c r="A541" s="6" t="s">
        <v>128</v>
      </c>
      <c r="B541" s="5" t="str">
        <f ca="1">IF(B_MSK[[#This Row],[N_ID]]="","",INDEX(INDIRECT(DIR&amp;$2:$2),MATCH(B_MSK[[#This Row],[N_ID]],INDIRECT(DIR&amp;"!NOTA[ID_P]"),0)))</f>
        <v/>
      </c>
      <c r="C541" s="5" t="str">
        <f ca="1">IF(B_MSK[[#This Row],[//]]="","",HYPERLINK("["&amp;SUBSTITUTE(DIR,"'","")&amp;"]NOTA!D"&amp;B_MSK[[#This Row],[//]]+2,"&gt;"))</f>
        <v>&gt;</v>
      </c>
      <c r="D541" s="5" t="str">
        <f ca="1">IF(B_MSK[[#This Row],[N_ID]]="","",COUNTIF(INDIRECT(DIR&amp;"!NOTA[ID_H]"),B_MSK[[#This Row],[ID NOTA]]))</f>
        <v/>
      </c>
      <c r="E5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538</v>
      </c>
      <c r="F5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1" s="7" t="str">
        <f ca="1">IF(B_MSK[[#This Row],[stt]]="ada",INDEX([2]!db[NB BM],B_MSK[DB_ROW]-1),"")</f>
        <v>Doc rest Infinity</v>
      </c>
      <c r="H541" s="7" t="str">
        <f ca="1">IF(B_MSK[[#This Row],[//]]="","",INDEX(INDIRECT(DIR&amp;$2:$2),B_MSK[[#This Row],[//]]))</f>
        <v>COMBI</v>
      </c>
      <c r="I541" s="27" t="str">
        <f ca="1">IF(B_MSK[[#This Row],[//]]="","",INDEX(INDIRECT(DB_PATH&amp;$2:$2),B_MSK[[#This Row],[DB_ROW]]-1))</f>
        <v>8 LSN</v>
      </c>
      <c r="J541" s="5">
        <f ca="1">IF(B_MSK[[#This Row],[//]]="","",IF(INDEX(INDIRECT(DIR&amp;$2:$2),B_MSK[[#This Row],[//]])="","",INDEX(INDIRECT(DIR&amp;$2:$2),B_MSK[[#This Row],[//]])))</f>
        <v>1</v>
      </c>
      <c r="K541" s="5">
        <f ca="1">IF(B_MSK[[#This Row],[//]]="","",IF(INDEX(INDIRECT(DIR&amp;$2:$2),B_MSK[[#This Row],[//]])="","",INDEX(INDIRECT(DIR&amp;$2:$2),B_MSK[[#This Row],[//]])))</f>
        <v>7</v>
      </c>
      <c r="L541" s="5" t="str">
        <f ca="1">IF(B_MSK[[#This Row],[//]]="","",IF(INDEX(INDIRECT(DIR&amp;$2:$2),B_MSK[[#This Row],[//]])="","",INDEX(INDIRECT(DIR&amp;$2:$2),B_MSK[[#This Row],[//]])))</f>
        <v>DZ</v>
      </c>
      <c r="M541" s="13">
        <f ca="1">IF(B_MSK[[#This Row],[//]]="","",INDEX(INDIRECT(DIR&amp;$2:$2),B_MSK[[#This Row],[//]]))</f>
        <v>180000</v>
      </c>
      <c r="N541" s="13">
        <f ca="1">IF(OR(B_MSK[[#This Row],[//]]="",),"",INDEX(INDIRECT(DIR&amp;$2:$2),B_MSK[[#This Row],[//]]))</f>
        <v>1260000</v>
      </c>
      <c r="O541" s="3" t="str">
        <f ca="1">IF(B_MSK[[#This Row],[//]]="","",IF(INDEX(INDIRECT(DIR&amp;$2:$2),B_MSK[[#This Row],[//]])=0,"",INDEX(INDIRECT(DIR&amp;$2:$2),B_MSK[[#This Row],[//]])))</f>
        <v/>
      </c>
      <c r="P541" s="3" t="str">
        <f ca="1">IF(B_MSK[[#This Row],[//]]="","",IF(INDEX(INDIRECT(DIR&amp;$2:$2),B_MSK[[#This Row],[//]])=0,"",INDEX(INDIRECT(DIR&amp;$2:$2),B_MSK[[#This Row],[//]])))</f>
        <v/>
      </c>
      <c r="Q541" s="12">
        <f ca="1">IF(B_MSK[[#This Row],[//]]="","",INDEX(INDIRECT(DIR&amp;$2:$2),B_MSK[[#This Row],[//]]))</f>
        <v>1260000</v>
      </c>
      <c r="R5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1" s="37">
        <f ca="1">IF(B_MSK[[#This Row],[//]]="","",INDEX(INDIRECT(DIR&amp;$2:$2),B_MSK[[#This Row],[//]]))</f>
        <v>0</v>
      </c>
      <c r="U541" s="38">
        <f ca="1">IF(SUMIF(B_MSK[NAMA BARANG],B_MSK[[#This Row],[NAMA BARANG]],B_MSK[JMLH BRG])=0,"",SUMIF(B_MSK[NAMA BARANG],B_MSK[[#This Row],[NAMA BARANG]],B_MSK[C]))</f>
        <v>1</v>
      </c>
      <c r="V541" s="7" t="str">
        <f ca="1">IF(B_MSK[[#This Row],[//]]="","",INDEX(INDIRECT(DIR&amp;$2:$2),B_MSK[[#This Row],[//]]))</f>
        <v>DOC RIT INFINITY</v>
      </c>
      <c r="W541" s="7" t="str">
        <f ca="1">LOWER(SUBSTITUTE(SUBSTITUTE(SUBSTITUTE(SUBSTITUTE(SUBSTITUTE(SUBSTITUTE(SUBSTITUTE(SUBSTITUTE(SUBSTITUTE(B_MSK[[#This Row],[N.B.nota]]," ",""),"-",""),"(",""),")",""),".",""),",",""),"/",""),"""",""),"+",""))</f>
        <v>docritinfinity</v>
      </c>
      <c r="X541" s="5" t="str">
        <f ca="1">IF(B_MSK[[#This Row],[N.B.nota]]="","",IF(MATCH(B_MSK[[#This Row],[concat]],[2]!db[NB NOTA_C],0)&gt;0,"ada",0))</f>
        <v>ada</v>
      </c>
      <c r="Y541" s="5" t="str">
        <f ca="1">IF(B_MSK[[#This Row],[N.B.nota]]="","",ADDRESS(ROW(B_MSK[QB]),COLUMN(B_MSK[QB]))&amp;":"&amp;ADDRESS(ROW(),COLUMN(B_MSK[QB])))</f>
        <v>$D$4:$D$541</v>
      </c>
      <c r="Z541" s="5">
        <f ca="1">IF(B_MSK[[#This Row],[concat]]="","",MATCH(B_MSK[[#This Row],[concat]],[2]!db[NB NOTA_C],0)+1)</f>
        <v>600</v>
      </c>
      <c r="AA541" s="5" t="str">
        <f ca="1">IF(B_MSK[[#This Row],[//]]="","",HYPERLINK("[D:\kerja\BANK EXP\BARU\DB.XLSX]DB!e"&amp;B_MSK[[#This Row],[DB_ROW]],"&gt;"))</f>
        <v>&gt;</v>
      </c>
      <c r="AB541" s="30" t="str">
        <f ca="1">MID(B_MSK[[#This Row],[/ STN_1]],FIND(" ",B_MSK[[#This Row],[/ STN_1]])+1,LEN(B_MSK[[#This Row],[/ STN_1]]))</f>
        <v>LSN</v>
      </c>
      <c r="AC541" s="11">
        <f ca="1">IF(B_MSK[[#This Row],[//]]="","",IF(B_MSK[[#This Row],[ JUMLAH ]]="","",IF(B_MSK[[#This Row],[C]]="",B_MSK[[#This Row],[HARGA CTN]]/B_MSK[[#This Row],[JMLH BRG]],B_MSK[[#This Row],[HARGA CTN]]/B_MSK[[#This Row],[A_1]])))</f>
        <v>157500</v>
      </c>
      <c r="AD5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4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13125</v>
      </c>
      <c r="AF54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41" s="15" t="str">
        <f ca="1">IF(B_MSK[[#This Row],[HARGA_2]]="","",IF(MID(B_MSK[[#This Row],[/ STN_2]],FIND(" ",B_MSK[[#This Row],[/ STN_2]])+1,LEN(B_MSK[[#This Row],[/ STN_2]]))="LSN",B_MSK[[#This Row],[HARGA_2]]/12,""))</f>
        <v/>
      </c>
      <c r="AH541" s="7" t="str">
        <f ca="1">IF(B_MSK[[#This Row],[HARGA_3]]="","","/ "&amp;"PCS")</f>
        <v/>
      </c>
      <c r="AI541" s="15">
        <f ca="1">IF(B_MSK[[#This Row],[HARGA_3]]="",IF(B_MSK[[#This Row],[HARGA_2]]="",IF(B_MSK[[#This Row],[HARGA_1]]="","",B_MSK[[#This Row],[HARGA_1]]),B_MSK[[#This Row],[HARGA_2]]),B_MSK[[#This Row],[HARGA_3]])</f>
        <v>13125</v>
      </c>
      <c r="AJ54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1" s="5" t="str">
        <f ca="1">IF(B_MSK[[#This Row],[//]]="","",SUBSTITUTE(SUBSTITUTE(SUBSTITUTE(B_MSK[[#This Row],[QTY/ CTN]]," ","_",2),"(",""),")","")&amp;"_")</f>
        <v>8 LSN_</v>
      </c>
      <c r="AL541" s="5">
        <f ca="1">IF(B_MSK[[#This Row],[A_B]]="","",SEARCH("_",B_MSK[[#This Row],[A_B]]))</f>
        <v>6</v>
      </c>
      <c r="AM541" s="5">
        <f ca="1">IF(B_MSK[[#This Row],[A_B]]="","",LEN(B_MSK[[#This Row],[A_B]]))</f>
        <v>6</v>
      </c>
      <c r="AN541" s="5" t="str">
        <f ca="1">IF(B_MSK[[#This Row],[A_B]]="","",LEFT(B_MSK[[#This Row],[QTY/ CTN]],B_MSK[[#This Row],[A_B_1]]))</f>
        <v>8 LSN</v>
      </c>
      <c r="AO541" s="5" t="str">
        <f ca="1">IF(B_MSK[[#This Row],[A_B]]="","",LEFT(B_MSK[[#This Row],[A_]],SEARCH(" ",B_MSK[[#This Row],[A_]])-1))</f>
        <v>8</v>
      </c>
      <c r="AP541" s="5" t="str">
        <f ca="1">IF(B_MSK[[#This Row],[A_B]]="","",RIGHT(B_MSK[[#This Row],[A_]],LEN(B_MSK[[#This Row],[A_]])-SEARCH(" ",B_MSK[[#This Row],[A_]])))</f>
        <v>LSN</v>
      </c>
      <c r="AQ5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41" s="5" t="str">
        <f ca="1">IF(B_MSK[[#This Row],[B_]]="","",LEFT(B_MSK[[#This Row],[B_]],SEARCH(" ",B_MSK[[#This Row],[B_]])))</f>
        <v xml:space="preserve">12 </v>
      </c>
      <c r="AS541" s="5" t="str">
        <f ca="1">IF(B_MSK[[#This Row],[B_]]="","",RIGHT(B_MSK[[#This Row],[B_]],LEN(B_MSK[[#This Row],[B_]])-SEARCH(" ",B_MSK[[#This Row],[B_]])))</f>
        <v>PCS</v>
      </c>
      <c r="AT541" s="5" t="str">
        <f ca="1">IF(B_MSK[[#This Row],[B_2]]="LSN",12,"")</f>
        <v/>
      </c>
      <c r="AU541" s="5" t="str">
        <f ca="1">IF(B_MSK[[#This Row],[C_1]]="","","PCS")</f>
        <v/>
      </c>
      <c r="AV541" s="5">
        <f ca="1">IF(B_MSK[[#This Row],[A_1]]="","",B_MSK[[#This Row],[A_1]]*IF(B_MSK[[#This Row],[B_1]]="",1,B_MSK[[#This Row],[B_1]])*IF(B_MSK[[#This Row],[C_1]]="",1,B_MSK[[#This Row],[C_1]]))</f>
        <v>96</v>
      </c>
      <c r="AW541" s="5" t="str">
        <f ca="1">IF(B_MSK[[#This Row],[C_2]]="",IF(B_MSK[[#This Row],[B_2]]="",IF(B_MSK[[#This Row],[A_2]]="","",B_MSK[[#This Row],[A_2]]),B_MSK[[#This Row],[B_2]]),B_MSK[[#This Row],[C_2]])</f>
        <v>PCS</v>
      </c>
      <c r="AX541" s="2">
        <f ca="1">IF(ISNUMBER(B_MSK[[#This Row],[TANGGAL DATANG]]),B_MSK[[#This Row],[TANGGAL DATANG]],AX540)</f>
        <v>44945</v>
      </c>
      <c r="AY541" s="5" t="e">
        <f ca="1">IF(B_MSK[[#This Row],[DB_ROW]]="","",INDEX([3]!db[JENIS],B_MSK[[#This Row],[DB_ROW]]-1))</f>
        <v>#REF!</v>
      </c>
      <c r="AZ541" s="5">
        <f ca="1">IF(B_MSK[[#This Row],[A_1]]="","",B_MSK[[#This Row],[A_1]])*1</f>
        <v>8</v>
      </c>
      <c r="BA541" s="5" t="str">
        <f ca="1">IF(B_MSK[[#This Row],[//]]="","",INDEX(INDIRECT(DIR&amp;$2:$2),B_MSK[[#This Row],[//]]))</f>
        <v>UNTANA</v>
      </c>
      <c r="BB541" s="5" t="str">
        <f ca="1">CONCATENATE(B_MSK[[#This Row],[concat]],B_MSK[[#This Row],[HARGA_X]],B_MSK[[#This Row],[SAT]])</f>
        <v>docritinfinity13125DZ</v>
      </c>
    </row>
    <row r="542" spans="1:54" x14ac:dyDescent="0.25">
      <c r="A542" s="6" t="s">
        <v>128</v>
      </c>
      <c r="B542" s="5" t="str">
        <f ca="1">IF(B_MSK[[#This Row],[N_ID]]="","",INDEX(INDIRECT(DIR&amp;$2:$2),MATCH(B_MSK[[#This Row],[N_ID]],INDIRECT(DIR&amp;"!NOTA[ID_P]"),0)))</f>
        <v/>
      </c>
      <c r="C542" s="5" t="str">
        <f ca="1">IF(B_MSK[[#This Row],[//]]="","",HYPERLINK("["&amp;SUBSTITUTE(DIR,"'","")&amp;"]NOTA!D"&amp;B_MSK[[#This Row],[//]]+2,"&gt;"))</f>
        <v>&gt;</v>
      </c>
      <c r="D542" s="5" t="str">
        <f ca="1">IF(B_MSK[[#This Row],[N_ID]]="","",COUNTIF(INDIRECT(DIR&amp;"!NOTA[ID_H]"),B_MSK[[#This Row],[ID NOTA]]))</f>
        <v/>
      </c>
      <c r="E54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539</v>
      </c>
      <c r="F5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2" s="7" t="str">
        <f ca="1">IF(B_MSK[[#This Row],[stt]]="ada",INDEX([2]!db[NB BM],B_MSK[DB_ROW]-1),"")</f>
        <v>Doc rest Prestige</v>
      </c>
      <c r="H542" s="7" t="str">
        <f ca="1">IF(B_MSK[[#This Row],[//]]="","",INDEX(INDIRECT(DIR&amp;$2:$2),B_MSK[[#This Row],[//]]))</f>
        <v>COMBI</v>
      </c>
      <c r="I542" s="27" t="str">
        <f ca="1">IF(B_MSK[[#This Row],[//]]="","",INDEX(INDIRECT(DB_PATH&amp;$2:$2),B_MSK[[#This Row],[DB_ROW]]-1))</f>
        <v>5 LSN</v>
      </c>
      <c r="J542" s="5" t="str">
        <f ca="1">IF(B_MSK[[#This Row],[//]]="","",IF(INDEX(INDIRECT(DIR&amp;$2:$2),B_MSK[[#This Row],[//]])="","",INDEX(INDIRECT(DIR&amp;$2:$2),B_MSK[[#This Row],[//]])))</f>
        <v/>
      </c>
      <c r="K542" s="5">
        <f ca="1">IF(B_MSK[[#This Row],[//]]="","",IF(INDEX(INDIRECT(DIR&amp;$2:$2),B_MSK[[#This Row],[//]])="","",INDEX(INDIRECT(DIR&amp;$2:$2),B_MSK[[#This Row],[//]])))</f>
        <v>9</v>
      </c>
      <c r="L542" s="5" t="str">
        <f ca="1">IF(B_MSK[[#This Row],[//]]="","",IF(INDEX(INDIRECT(DIR&amp;$2:$2),B_MSK[[#This Row],[//]])="","",INDEX(INDIRECT(DIR&amp;$2:$2),B_MSK[[#This Row],[//]])))</f>
        <v>DZ</v>
      </c>
      <c r="M542" s="13">
        <f ca="1">IF(B_MSK[[#This Row],[//]]="","",INDEX(INDIRECT(DIR&amp;$2:$2),B_MSK[[#This Row],[//]]))</f>
        <v>195000</v>
      </c>
      <c r="N542" s="13">
        <f ca="1">IF(OR(B_MSK[[#This Row],[//]]="",),"",INDEX(INDIRECT(DIR&amp;$2:$2),B_MSK[[#This Row],[//]]))</f>
        <v>1755000</v>
      </c>
      <c r="O542" s="3" t="str">
        <f ca="1">IF(B_MSK[[#This Row],[//]]="","",IF(INDEX(INDIRECT(DIR&amp;$2:$2),B_MSK[[#This Row],[//]])=0,"",INDEX(INDIRECT(DIR&amp;$2:$2),B_MSK[[#This Row],[//]])))</f>
        <v/>
      </c>
      <c r="P542" s="3" t="str">
        <f ca="1">IF(B_MSK[[#This Row],[//]]="","",IF(INDEX(INDIRECT(DIR&amp;$2:$2),B_MSK[[#This Row],[//]])=0,"",INDEX(INDIRECT(DIR&amp;$2:$2),B_MSK[[#This Row],[//]])))</f>
        <v/>
      </c>
      <c r="Q542" s="12">
        <f ca="1">IF(B_MSK[[#This Row],[//]]="","",INDEX(INDIRECT(DIR&amp;$2:$2),B_MSK[[#This Row],[//]]))</f>
        <v>1755000</v>
      </c>
      <c r="R54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4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42" s="37" t="str">
        <f ca="1">IF(B_MSK[[#This Row],[//]]="","",INDEX(INDIRECT(DIR&amp;$2:$2),B_MSK[[#This Row],[//]]))</f>
        <v>MIX : 6 DZ HIJAU, 2 DZ BIRU</v>
      </c>
      <c r="U542" s="38">
        <f ca="1">IF(SUMIF(B_MSK[NAMA BARANG],B_MSK[[#This Row],[NAMA BARANG]],B_MSK[JMLH BRG])=0,"",SUMIF(B_MSK[NAMA BARANG],B_MSK[[#This Row],[NAMA BARANG]],B_MSK[C]))</f>
        <v>2</v>
      </c>
      <c r="V542" s="7" t="str">
        <f ca="1">IF(B_MSK[[#This Row],[//]]="","",INDEX(INDIRECT(DIR&amp;$2:$2),B_MSK[[#This Row],[//]]))</f>
        <v>DOC RIT PRESTIGE</v>
      </c>
      <c r="W542" s="7" t="str">
        <f ca="1">LOWER(SUBSTITUTE(SUBSTITUTE(SUBSTITUTE(SUBSTITUTE(SUBSTITUTE(SUBSTITUTE(SUBSTITUTE(SUBSTITUTE(SUBSTITUTE(B_MSK[[#This Row],[N.B.nota]]," ",""),"-",""),"(",""),")",""),".",""),",",""),"/",""),"""",""),"+",""))</f>
        <v>docritprestige</v>
      </c>
      <c r="X542" s="5" t="str">
        <f ca="1">IF(B_MSK[[#This Row],[N.B.nota]]="","",IF(MATCH(B_MSK[[#This Row],[concat]],[2]!db[NB NOTA_C],0)&gt;0,"ada",0))</f>
        <v>ada</v>
      </c>
      <c r="Y542" s="5" t="str">
        <f ca="1">IF(B_MSK[[#This Row],[N.B.nota]]="","",ADDRESS(ROW(B_MSK[QB]),COLUMN(B_MSK[QB]))&amp;":"&amp;ADDRESS(ROW(),COLUMN(B_MSK[QB])))</f>
        <v>$D$4:$D$542</v>
      </c>
      <c r="Z542" s="5">
        <f ca="1">IF(B_MSK[[#This Row],[concat]]="","",MATCH(B_MSK[[#This Row],[concat]],[2]!db[NB NOTA_C],0)+1)</f>
        <v>607</v>
      </c>
      <c r="AA542" s="5" t="str">
        <f ca="1">IF(B_MSK[[#This Row],[//]]="","",HYPERLINK("[D:\kerja\BANK EXP\BARU\DB.XLSX]DB!e"&amp;B_MSK[[#This Row],[DB_ROW]],"&gt;"))</f>
        <v>&gt;</v>
      </c>
      <c r="AB542" s="30" t="str">
        <f ca="1">MID(B_MSK[[#This Row],[/ STN_1]],FIND(" ",B_MSK[[#This Row],[/ STN_1]])+1,LEN(B_MSK[[#This Row],[/ STN_1]]))</f>
        <v>LSN</v>
      </c>
      <c r="AC542" s="11">
        <f ca="1">IF(B_MSK[[#This Row],[//]]="","",IF(B_MSK[[#This Row],[ JUMLAH ]]="","",IF(B_MSK[[#This Row],[C]]="",B_MSK[[#This Row],[HARGA CTN]]/B_MSK[[#This Row],[JMLH BRG]],B_MSK[[#This Row],[HARGA CTN]]/B_MSK[[#This Row],[A_1]])))</f>
        <v>195000</v>
      </c>
      <c r="AD5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4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16250</v>
      </c>
      <c r="AF54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42" s="15" t="str">
        <f ca="1">IF(B_MSK[[#This Row],[HARGA_2]]="","",IF(MID(B_MSK[[#This Row],[/ STN_2]],FIND(" ",B_MSK[[#This Row],[/ STN_2]])+1,LEN(B_MSK[[#This Row],[/ STN_2]]))="LSN",B_MSK[[#This Row],[HARGA_2]]/12,""))</f>
        <v/>
      </c>
      <c r="AH542" s="7" t="str">
        <f ca="1">IF(B_MSK[[#This Row],[HARGA_3]]="","","/ "&amp;"PCS")</f>
        <v/>
      </c>
      <c r="AI542" s="15">
        <f ca="1">IF(B_MSK[[#This Row],[HARGA_3]]="",IF(B_MSK[[#This Row],[HARGA_2]]="",IF(B_MSK[[#This Row],[HARGA_1]]="","",B_MSK[[#This Row],[HARGA_1]]),B_MSK[[#This Row],[HARGA_2]]),B_MSK[[#This Row],[HARGA_3]])</f>
        <v>16250</v>
      </c>
      <c r="AJ54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2" s="5" t="str">
        <f ca="1">IF(B_MSK[[#This Row],[//]]="","",SUBSTITUTE(SUBSTITUTE(SUBSTITUTE(B_MSK[[#This Row],[QTY/ CTN]]," ","_",2),"(",""),")","")&amp;"_")</f>
        <v>5 LSN_</v>
      </c>
      <c r="AL542" s="5">
        <f ca="1">IF(B_MSK[[#This Row],[A_B]]="","",SEARCH("_",B_MSK[[#This Row],[A_B]]))</f>
        <v>6</v>
      </c>
      <c r="AM542" s="5">
        <f ca="1">IF(B_MSK[[#This Row],[A_B]]="","",LEN(B_MSK[[#This Row],[A_B]]))</f>
        <v>6</v>
      </c>
      <c r="AN542" s="5" t="str">
        <f ca="1">IF(B_MSK[[#This Row],[A_B]]="","",LEFT(B_MSK[[#This Row],[QTY/ CTN]],B_MSK[[#This Row],[A_B_1]]))</f>
        <v>5 LSN</v>
      </c>
      <c r="AO542" s="5" t="str">
        <f ca="1">IF(B_MSK[[#This Row],[A_B]]="","",LEFT(B_MSK[[#This Row],[A_]],SEARCH(" ",B_MSK[[#This Row],[A_]])-1))</f>
        <v>5</v>
      </c>
      <c r="AP542" s="5" t="str">
        <f ca="1">IF(B_MSK[[#This Row],[A_B]]="","",RIGHT(B_MSK[[#This Row],[A_]],LEN(B_MSK[[#This Row],[A_]])-SEARCH(" ",B_MSK[[#This Row],[A_]])))</f>
        <v>LSN</v>
      </c>
      <c r="AQ5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42" s="5" t="str">
        <f ca="1">IF(B_MSK[[#This Row],[B_]]="","",LEFT(B_MSK[[#This Row],[B_]],SEARCH(" ",B_MSK[[#This Row],[B_]])))</f>
        <v xml:space="preserve">12 </v>
      </c>
      <c r="AS542" s="5" t="str">
        <f ca="1">IF(B_MSK[[#This Row],[B_]]="","",RIGHT(B_MSK[[#This Row],[B_]],LEN(B_MSK[[#This Row],[B_]])-SEARCH(" ",B_MSK[[#This Row],[B_]])))</f>
        <v>PCS</v>
      </c>
      <c r="AT542" s="5" t="str">
        <f ca="1">IF(B_MSK[[#This Row],[B_2]]="LSN",12,"")</f>
        <v/>
      </c>
      <c r="AU542" s="5" t="str">
        <f ca="1">IF(B_MSK[[#This Row],[C_1]]="","","PCS")</f>
        <v/>
      </c>
      <c r="AV542" s="5">
        <f ca="1">IF(B_MSK[[#This Row],[A_1]]="","",B_MSK[[#This Row],[A_1]]*IF(B_MSK[[#This Row],[B_1]]="",1,B_MSK[[#This Row],[B_1]])*IF(B_MSK[[#This Row],[C_1]]="",1,B_MSK[[#This Row],[C_1]]))</f>
        <v>60</v>
      </c>
      <c r="AW542" s="5" t="str">
        <f ca="1">IF(B_MSK[[#This Row],[C_2]]="",IF(B_MSK[[#This Row],[B_2]]="",IF(B_MSK[[#This Row],[A_2]]="","",B_MSK[[#This Row],[A_2]]),B_MSK[[#This Row],[B_2]]),B_MSK[[#This Row],[C_2]])</f>
        <v>PCS</v>
      </c>
      <c r="AX542" s="2">
        <f ca="1">IF(ISNUMBER(B_MSK[[#This Row],[TANGGAL DATANG]]),B_MSK[[#This Row],[TANGGAL DATANG]],AX541)</f>
        <v>44945</v>
      </c>
      <c r="AY542" s="5" t="e">
        <f ca="1">IF(B_MSK[[#This Row],[DB_ROW]]="","",INDEX([3]!db[JENIS],B_MSK[[#This Row],[DB_ROW]]-1))</f>
        <v>#REF!</v>
      </c>
      <c r="AZ542" s="5">
        <f ca="1">IF(B_MSK[[#This Row],[A_1]]="","",B_MSK[[#This Row],[A_1]])*1</f>
        <v>5</v>
      </c>
      <c r="BA542" s="5" t="str">
        <f ca="1">IF(B_MSK[[#This Row],[//]]="","",INDEX(INDIRECT(DIR&amp;$2:$2),B_MSK[[#This Row],[//]]))</f>
        <v>UNTANA</v>
      </c>
      <c r="BB542" s="5" t="str">
        <f ca="1">CONCATENATE(B_MSK[[#This Row],[concat]],B_MSK[[#This Row],[HARGA_X]],B_MSK[[#This Row],[SAT]])</f>
        <v>docritprestige16250DZ</v>
      </c>
    </row>
    <row r="543" spans="1:54" x14ac:dyDescent="0.25">
      <c r="A543" s="6" t="s">
        <v>128</v>
      </c>
      <c r="B543" s="5" t="str">
        <f ca="1">IF(B_MSK[[#This Row],[N_ID]]="","",INDEX(INDIRECT(DIR&amp;$2:$2),MATCH(B_MSK[[#This Row],[N_ID]],INDIRECT(DIR&amp;"!NOTA[ID_P]"),0)))</f>
        <v/>
      </c>
      <c r="C543" s="5" t="str">
        <f ca="1">IF(B_MSK[[#This Row],[//]]="","",HYPERLINK("["&amp;SUBSTITUTE(DIR,"'","")&amp;"]NOTA!D"&amp;B_MSK[[#This Row],[//]]+2,"&gt;"))</f>
        <v/>
      </c>
      <c r="D543" s="5" t="str">
        <f ca="1">IF(B_MSK[[#This Row],[N_ID]]="","",COUNTIF(INDIRECT(DIR&amp;"!NOTA[ID_H]"),B_MSK[[#This Row],[ID NOTA]]))</f>
        <v/>
      </c>
      <c r="E5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3" s="7" t="str">
        <f ca="1">IF(B_MSK[[#This Row],[stt]]="ada",INDEX([2]!db[NB BM],B_MSK[DB_ROW]-1),"")</f>
        <v/>
      </c>
      <c r="H543" s="7" t="str">
        <f ca="1">IF(B_MSK[[#This Row],[//]]="","",INDEX(INDIRECT(DIR&amp;$2:$2),B_MSK[[#This Row],[//]]))</f>
        <v/>
      </c>
      <c r="I543" s="27" t="str">
        <f ca="1">IF(B_MSK[[#This Row],[//]]="","",INDEX(INDIRECT(DB_PATH&amp;$2:$2),B_MSK[[#This Row],[DB_ROW]]-1))</f>
        <v/>
      </c>
      <c r="J543" s="5" t="str">
        <f ca="1">IF(B_MSK[[#This Row],[//]]="","",IF(INDEX(INDIRECT(DIR&amp;$2:$2),B_MSK[[#This Row],[//]])="","",INDEX(INDIRECT(DIR&amp;$2:$2),B_MSK[[#This Row],[//]])))</f>
        <v/>
      </c>
      <c r="K543" s="5" t="str">
        <f ca="1">IF(B_MSK[[#This Row],[//]]="","",IF(INDEX(INDIRECT(DIR&amp;$2:$2),B_MSK[[#This Row],[//]])="","",INDEX(INDIRECT(DIR&amp;$2:$2),B_MSK[[#This Row],[//]])))</f>
        <v/>
      </c>
      <c r="L543" s="5" t="str">
        <f ca="1">IF(B_MSK[[#This Row],[//]]="","",IF(INDEX(INDIRECT(DIR&amp;$2:$2),B_MSK[[#This Row],[//]])="","",INDEX(INDIRECT(DIR&amp;$2:$2),B_MSK[[#This Row],[//]])))</f>
        <v/>
      </c>
      <c r="M543" s="13" t="str">
        <f ca="1">IF(B_MSK[[#This Row],[//]]="","",INDEX(INDIRECT(DIR&amp;$2:$2),B_MSK[[#This Row],[//]]))</f>
        <v/>
      </c>
      <c r="N543" s="13" t="str">
        <f ca="1">IF(OR(B_MSK[[#This Row],[//]]="",),"",INDEX(INDIRECT(DIR&amp;$2:$2),B_MSK[[#This Row],[//]]))</f>
        <v/>
      </c>
      <c r="O543" s="3" t="str">
        <f ca="1">IF(B_MSK[[#This Row],[//]]="","",IF(INDEX(INDIRECT(DIR&amp;$2:$2),B_MSK[[#This Row],[//]])=0,"",INDEX(INDIRECT(DIR&amp;$2:$2),B_MSK[[#This Row],[//]])))</f>
        <v/>
      </c>
      <c r="P543" s="3" t="str">
        <f ca="1">IF(B_MSK[[#This Row],[//]]="","",IF(INDEX(INDIRECT(DIR&amp;$2:$2),B_MSK[[#This Row],[//]])=0,"",INDEX(INDIRECT(DIR&amp;$2:$2),B_MSK[[#This Row],[//]])))</f>
        <v/>
      </c>
      <c r="Q543" s="12" t="str">
        <f ca="1">IF(B_MSK[[#This Row],[//]]="","",INDEX(INDIRECT(DIR&amp;$2:$2),B_MSK[[#This Row],[//]]))</f>
        <v/>
      </c>
      <c r="R5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3" s="37" t="str">
        <f ca="1">IF(B_MSK[[#This Row],[//]]="","",INDEX(INDIRECT(DIR&amp;$2:$2),B_MSK[[#This Row],[//]]))</f>
        <v/>
      </c>
      <c r="U543" s="38" t="str">
        <f ca="1">IF(SUMIF(B_MSK[NAMA BARANG],B_MSK[[#This Row],[NAMA BARANG]],B_MSK[JMLH BRG])=0,"",SUMIF(B_MSK[NAMA BARANG],B_MSK[[#This Row],[NAMA BARANG]],B_MSK[C]))</f>
        <v/>
      </c>
      <c r="V543" s="7" t="str">
        <f ca="1">IF(B_MSK[[#This Row],[//]]="","",INDEX(INDIRECT(DIR&amp;$2:$2),B_MSK[[#This Row],[//]]))</f>
        <v/>
      </c>
      <c r="W5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3" s="5" t="str">
        <f ca="1">IF(B_MSK[[#This Row],[N.B.nota]]="","",IF(MATCH(B_MSK[[#This Row],[concat]],[2]!db[NB NOTA_C],0)&gt;0,"ada",0))</f>
        <v/>
      </c>
      <c r="Y543" s="5" t="str">
        <f ca="1">IF(B_MSK[[#This Row],[N.B.nota]]="","",ADDRESS(ROW(B_MSK[QB]),COLUMN(B_MSK[QB]))&amp;":"&amp;ADDRESS(ROW(),COLUMN(B_MSK[QB])))</f>
        <v/>
      </c>
      <c r="Z543" s="5" t="str">
        <f ca="1">IF(B_MSK[[#This Row],[concat]]="","",MATCH(B_MSK[[#This Row],[concat]],[2]!db[NB NOTA_C],0)+1)</f>
        <v/>
      </c>
      <c r="AA543" s="5" t="str">
        <f ca="1">IF(B_MSK[[#This Row],[//]]="","",HYPERLINK("[D:\kerja\BANK EXP\BARU\DB.XLSX]DB!e"&amp;B_MSK[[#This Row],[DB_ROW]],"&gt;"))</f>
        <v/>
      </c>
      <c r="AB543" s="30" t="e">
        <f ca="1">MID(B_MSK[[#This Row],[/ STN_1]],FIND(" ",B_MSK[[#This Row],[/ STN_1]])+1,LEN(B_MSK[[#This Row],[/ STN_1]]))</f>
        <v>#VALUE!</v>
      </c>
      <c r="AC5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3" s="15" t="str">
        <f ca="1">IF(B_MSK[[#This Row],[HARGA_2]]="","",IF(MID(B_MSK[[#This Row],[/ STN_2]],FIND(" ",B_MSK[[#This Row],[/ STN_2]])+1,LEN(B_MSK[[#This Row],[/ STN_2]]))="LSN",B_MSK[[#This Row],[HARGA_2]]/12,""))</f>
        <v/>
      </c>
      <c r="AH543" s="7" t="str">
        <f ca="1">IF(B_MSK[[#This Row],[HARGA_3]]="","","/ "&amp;"PCS")</f>
        <v/>
      </c>
      <c r="AI543" s="15" t="str">
        <f ca="1">IF(B_MSK[[#This Row],[HARGA_3]]="",IF(B_MSK[[#This Row],[HARGA_2]]="",IF(B_MSK[[#This Row],[HARGA_1]]="","",B_MSK[[#This Row],[HARGA_1]]),B_MSK[[#This Row],[HARGA_2]]),B_MSK[[#This Row],[HARGA_3]])</f>
        <v/>
      </c>
      <c r="AJ543" s="15" t="str">
        <f ca="1">IF(B_MSK[[#This Row],[/ STN_3]]="",IF(B_MSK[[#This Row],[/ STN_2]]="",IF(B_MSK[[#This Row],[/ STN_1]]="","",B_MSK[[#This Row],[/ STN_1]]),B_MSK[[#This Row],[/ STN_2]]),B_MSK[[#This Row],[/ STN_3]])</f>
        <v/>
      </c>
      <c r="AK543" s="5" t="str">
        <f ca="1">IF(B_MSK[[#This Row],[//]]="","",SUBSTITUTE(SUBSTITUTE(SUBSTITUTE(B_MSK[[#This Row],[QTY/ CTN]]," ","_",2),"(",""),")","")&amp;"_")</f>
        <v/>
      </c>
      <c r="AL543" s="5" t="str">
        <f ca="1">IF(B_MSK[[#This Row],[A_B]]="","",SEARCH("_",B_MSK[[#This Row],[A_B]]))</f>
        <v/>
      </c>
      <c r="AM543" s="5" t="str">
        <f ca="1">IF(B_MSK[[#This Row],[A_B]]="","",LEN(B_MSK[[#This Row],[A_B]]))</f>
        <v/>
      </c>
      <c r="AN543" s="5" t="str">
        <f ca="1">IF(B_MSK[[#This Row],[A_B]]="","",LEFT(B_MSK[[#This Row],[QTY/ CTN]],B_MSK[[#This Row],[A_B_1]]))</f>
        <v/>
      </c>
      <c r="AO543" s="5" t="str">
        <f ca="1">IF(B_MSK[[#This Row],[A_B]]="","",LEFT(B_MSK[[#This Row],[A_]],SEARCH(" ",B_MSK[[#This Row],[A_]])-1))</f>
        <v/>
      </c>
      <c r="AP543" s="5" t="str">
        <f ca="1">IF(B_MSK[[#This Row],[A_B]]="","",RIGHT(B_MSK[[#This Row],[A_]],LEN(B_MSK[[#This Row],[A_]])-SEARCH(" ",B_MSK[[#This Row],[A_]])))</f>
        <v/>
      </c>
      <c r="AQ5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3" s="5" t="str">
        <f ca="1">IF(B_MSK[[#This Row],[B_]]="","",LEFT(B_MSK[[#This Row],[B_]],SEARCH(" ",B_MSK[[#This Row],[B_]])))</f>
        <v/>
      </c>
      <c r="AS543" s="5" t="str">
        <f ca="1">IF(B_MSK[[#This Row],[B_]]="","",RIGHT(B_MSK[[#This Row],[B_]],LEN(B_MSK[[#This Row],[B_]])-SEARCH(" ",B_MSK[[#This Row],[B_]])))</f>
        <v/>
      </c>
      <c r="AT543" s="5" t="str">
        <f ca="1">IF(B_MSK[[#This Row],[B_2]]="LSN",12,"")</f>
        <v/>
      </c>
      <c r="AU543" s="5" t="str">
        <f ca="1">IF(B_MSK[[#This Row],[C_1]]="","","PCS")</f>
        <v/>
      </c>
      <c r="AV543" s="5" t="str">
        <f ca="1">IF(B_MSK[[#This Row],[A_1]]="","",B_MSK[[#This Row],[A_1]]*IF(B_MSK[[#This Row],[B_1]]="",1,B_MSK[[#This Row],[B_1]])*IF(B_MSK[[#This Row],[C_1]]="",1,B_MSK[[#This Row],[C_1]]))</f>
        <v/>
      </c>
      <c r="AW543" s="5" t="str">
        <f ca="1">IF(B_MSK[[#This Row],[C_2]]="",IF(B_MSK[[#This Row],[B_2]]="",IF(B_MSK[[#This Row],[A_2]]="","",B_MSK[[#This Row],[A_2]]),B_MSK[[#This Row],[B_2]]),B_MSK[[#This Row],[C_2]])</f>
        <v/>
      </c>
      <c r="AX543" s="2">
        <f ca="1">IF(ISNUMBER(B_MSK[[#This Row],[TANGGAL DATANG]]),B_MSK[[#This Row],[TANGGAL DATANG]],AX542)</f>
        <v>44945</v>
      </c>
      <c r="AY543" s="5" t="str">
        <f ca="1">IF(B_MSK[[#This Row],[DB_ROW]]="","",INDEX([3]!db[JENIS],B_MSK[[#This Row],[DB_ROW]]-1))</f>
        <v/>
      </c>
      <c r="AZ543" s="5" t="e">
        <f ca="1">IF(B_MSK[[#This Row],[A_1]]="","",B_MSK[[#This Row],[A_1]])*1</f>
        <v>#VALUE!</v>
      </c>
      <c r="BA543" s="5" t="str">
        <f ca="1">IF(B_MSK[[#This Row],[//]]="","",INDEX(INDIRECT(DIR&amp;$2:$2),B_MSK[[#This Row],[//]]))</f>
        <v/>
      </c>
      <c r="BB543" s="5" t="str">
        <f ca="1">CONCATENATE(B_MSK[[#This Row],[concat]],B_MSK[[#This Row],[HARGA_X]],B_MSK[[#This Row],[SAT]])</f>
        <v/>
      </c>
    </row>
    <row r="544" spans="1:54" x14ac:dyDescent="0.25">
      <c r="A544" s="6" t="s">
        <v>313</v>
      </c>
      <c r="B544" s="5">
        <f ca="1">IF(B_MSK[[#This Row],[N_ID]]="","",INDEX(INDIRECT(DIR&amp;$2:$2),MATCH(B_MSK[[#This Row],[N_ID]],INDIRECT(DIR&amp;"!NOTA[ID_P]"),0)))</f>
        <v>102</v>
      </c>
      <c r="C544" s="5" t="str">
        <f ca="1">IF(B_MSK[[#This Row],[//]]="","",HYPERLINK("["&amp;SUBSTITUTE(DIR,"'","")&amp;"]NOTA!D"&amp;B_MSK[[#This Row],[//]]+2,"&gt;"))</f>
        <v>&gt;</v>
      </c>
      <c r="D544" s="5">
        <f ca="1">IF(B_MSK[[#This Row],[N_ID]]="","",COUNTIF(INDIRECT(DIR&amp;"!NOTA[ID_H]"),B_MSK[[#This Row],[ID NOTA]]))</f>
        <v>1</v>
      </c>
      <c r="E5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541</v>
      </c>
      <c r="F5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4" s="7" t="str">
        <f ca="1">IF(B_MSK[[#This Row],[stt]]="ada",INDEX([2]!db[NB BM],B_MSK[DB_ROW]-1),"")</f>
        <v>P case BD 933</v>
      </c>
      <c r="H544" s="7" t="str">
        <f ca="1">IF(B_MSK[[#This Row],[//]]="","",INDEX(INDIRECT(DIR&amp;$2:$2),B_MSK[[#This Row],[//]]))</f>
        <v>DB STATIONERY</v>
      </c>
      <c r="I544" s="27" t="str">
        <f ca="1">IF(B_MSK[[#This Row],[//]]="","",INDEX(INDIRECT(DB_PATH&amp;$2:$2),B_MSK[[#This Row],[DB_ROW]]-1))</f>
        <v>180 PCS</v>
      </c>
      <c r="J544" s="5">
        <f ca="1">IF(B_MSK[[#This Row],[//]]="","",IF(INDEX(INDIRECT(DIR&amp;$2:$2),B_MSK[[#This Row],[//]])="","",INDEX(INDIRECT(DIR&amp;$2:$2),B_MSK[[#This Row],[//]])))</f>
        <v>3</v>
      </c>
      <c r="K544" s="5">
        <f ca="1">IF(B_MSK[[#This Row],[//]]="","",IF(INDEX(INDIRECT(DIR&amp;$2:$2),B_MSK[[#This Row],[//]])="","",INDEX(INDIRECT(DIR&amp;$2:$2),B_MSK[[#This Row],[//]])))</f>
        <v>540</v>
      </c>
      <c r="L544" s="5" t="str">
        <f ca="1">IF(B_MSK[[#This Row],[//]]="","",IF(INDEX(INDIRECT(DIR&amp;$2:$2),B_MSK[[#This Row],[//]])="","",INDEX(INDIRECT(DIR&amp;$2:$2),B_MSK[[#This Row],[//]])))</f>
        <v>PCS</v>
      </c>
      <c r="M544" s="13">
        <f ca="1">IF(B_MSK[[#This Row],[//]]="","",INDEX(INDIRECT(DIR&amp;$2:$2),B_MSK[[#This Row],[//]]))</f>
        <v>24500</v>
      </c>
      <c r="N544" s="13">
        <f ca="1">IF(OR(B_MSK[[#This Row],[//]]="",),"",INDEX(INDIRECT(DIR&amp;$2:$2),B_MSK[[#This Row],[//]]))</f>
        <v>4410000</v>
      </c>
      <c r="O544" s="3" t="str">
        <f ca="1">IF(B_MSK[[#This Row],[//]]="","",IF(INDEX(INDIRECT(DIR&amp;$2:$2),B_MSK[[#This Row],[//]])=0,"",INDEX(INDIRECT(DIR&amp;$2:$2),B_MSK[[#This Row],[//]])))</f>
        <v/>
      </c>
      <c r="P544" s="3" t="str">
        <f ca="1">IF(B_MSK[[#This Row],[//]]="","",IF(INDEX(INDIRECT(DIR&amp;$2:$2),B_MSK[[#This Row],[//]])=0,"",INDEX(INDIRECT(DIR&amp;$2:$2),B_MSK[[#This Row],[//]])))</f>
        <v/>
      </c>
      <c r="Q544" s="12">
        <f ca="1">IF(B_MSK[[#This Row],[//]]="","",INDEX(INDIRECT(DIR&amp;$2:$2),B_MSK[[#This Row],[//]]))</f>
        <v>13230000</v>
      </c>
      <c r="R54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4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13230000</v>
      </c>
      <c r="T544" s="37">
        <f ca="1">IF(B_MSK[[#This Row],[//]]="","",INDEX(INDIRECT(DIR&amp;$2:$2),B_MSK[[#This Row],[//]]))</f>
        <v>0</v>
      </c>
      <c r="U544" s="38">
        <f ca="1">IF(SUMIF(B_MSK[NAMA BARANG],B_MSK[[#This Row],[NAMA BARANG]],B_MSK[JMLH BRG])=0,"",SUMIF(B_MSK[NAMA BARANG],B_MSK[[#This Row],[NAMA BARANG]],B_MSK[C]))</f>
        <v>6</v>
      </c>
      <c r="V544" s="7" t="str">
        <f ca="1">IF(B_MSK[[#This Row],[//]]="","",INDEX(INDIRECT(DIR&amp;$2:$2),B_MSK[[#This Row],[//]]))</f>
        <v>TP BD 933</v>
      </c>
      <c r="W544" s="7" t="str">
        <f ca="1">LOWER(SUBSTITUTE(SUBSTITUTE(SUBSTITUTE(SUBSTITUTE(SUBSTITUTE(SUBSTITUTE(SUBSTITUTE(SUBSTITUTE(SUBSTITUTE(B_MSK[[#This Row],[N.B.nota]]," ",""),"-",""),"(",""),")",""),".",""),",",""),"/",""),"""",""),"+",""))</f>
        <v>tpbd933</v>
      </c>
      <c r="X544" s="5" t="str">
        <f ca="1">IF(B_MSK[[#This Row],[N.B.nota]]="","",IF(MATCH(B_MSK[[#This Row],[concat]],[2]!db[NB NOTA_C],0)&gt;0,"ada",0))</f>
        <v>ada</v>
      </c>
      <c r="Y544" s="5" t="str">
        <f ca="1">IF(B_MSK[[#This Row],[N.B.nota]]="","",ADDRESS(ROW(B_MSK[QB]),COLUMN(B_MSK[QB]))&amp;":"&amp;ADDRESS(ROW(),COLUMN(B_MSK[QB])))</f>
        <v>$D$4:$D$544</v>
      </c>
      <c r="Z544" s="5">
        <f ca="1">IF(B_MSK[[#This Row],[concat]]="","",MATCH(B_MSK[[#This Row],[concat]],[2]!db[NB NOTA_C],0)+1)</f>
        <v>2233</v>
      </c>
      <c r="AA544" s="5" t="str">
        <f ca="1">IF(B_MSK[[#This Row],[//]]="","",HYPERLINK("[D:\kerja\BANK EXP\BARU\DB.XLSX]DB!e"&amp;B_MSK[[#This Row],[DB_ROW]],"&gt;"))</f>
        <v>&gt;</v>
      </c>
      <c r="AB544" s="30" t="str">
        <f ca="1">MID(B_MSK[[#This Row],[/ STN_1]],FIND(" ",B_MSK[[#This Row],[/ STN_1]])+1,LEN(B_MSK[[#This Row],[/ STN_1]]))</f>
        <v>PCS</v>
      </c>
      <c r="AC544" s="11">
        <f ca="1">IF(B_MSK[[#This Row],[//]]="","",IF(B_MSK[[#This Row],[ JUMLAH ]]="","",IF(B_MSK[[#This Row],[C]]="",B_MSK[[#This Row],[HARGA CTN]]/B_MSK[[#This Row],[JMLH BRG]],B_MSK[[#This Row],[HARGA CTN]]/B_MSK[[#This Row],[A_1]])))</f>
        <v>24500</v>
      </c>
      <c r="AD5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4" s="15" t="str">
        <f ca="1">IF(B_MSK[[#This Row],[HARGA_2]]="","",IF(MID(B_MSK[[#This Row],[/ STN_2]],FIND(" ",B_MSK[[#This Row],[/ STN_2]])+1,LEN(B_MSK[[#This Row],[/ STN_2]]))="LSN",B_MSK[[#This Row],[HARGA_2]]/12,""))</f>
        <v/>
      </c>
      <c r="AH544" s="7" t="str">
        <f ca="1">IF(B_MSK[[#This Row],[HARGA_3]]="","","/ "&amp;"PCS")</f>
        <v/>
      </c>
      <c r="AI544" s="15">
        <f ca="1">IF(B_MSK[[#This Row],[HARGA_3]]="",IF(B_MSK[[#This Row],[HARGA_2]]="",IF(B_MSK[[#This Row],[HARGA_1]]="","",B_MSK[[#This Row],[HARGA_1]]),B_MSK[[#This Row],[HARGA_2]]),B_MSK[[#This Row],[HARGA_3]])</f>
        <v>24500</v>
      </c>
      <c r="AJ54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4" s="5" t="str">
        <f ca="1">IF(B_MSK[[#This Row],[//]]="","",SUBSTITUTE(SUBSTITUTE(SUBSTITUTE(B_MSK[[#This Row],[QTY/ CTN]]," ","_",2),"(",""),")","")&amp;"_")</f>
        <v>180 PCS_</v>
      </c>
      <c r="AL544" s="5">
        <f ca="1">IF(B_MSK[[#This Row],[A_B]]="","",SEARCH("_",B_MSK[[#This Row],[A_B]]))</f>
        <v>8</v>
      </c>
      <c r="AM544" s="5">
        <f ca="1">IF(B_MSK[[#This Row],[A_B]]="","",LEN(B_MSK[[#This Row],[A_B]]))</f>
        <v>8</v>
      </c>
      <c r="AN544" s="5" t="str">
        <f ca="1">IF(B_MSK[[#This Row],[A_B]]="","",LEFT(B_MSK[[#This Row],[QTY/ CTN]],B_MSK[[#This Row],[A_B_1]]))</f>
        <v>180 PCS</v>
      </c>
      <c r="AO544" s="5" t="str">
        <f ca="1">IF(B_MSK[[#This Row],[A_B]]="","",LEFT(B_MSK[[#This Row],[A_]],SEARCH(" ",B_MSK[[#This Row],[A_]])-1))</f>
        <v>180</v>
      </c>
      <c r="AP544" s="5" t="str">
        <f ca="1">IF(B_MSK[[#This Row],[A_B]]="","",RIGHT(B_MSK[[#This Row],[A_]],LEN(B_MSK[[#This Row],[A_]])-SEARCH(" ",B_MSK[[#This Row],[A_]])))</f>
        <v>PCS</v>
      </c>
      <c r="AQ5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4" s="5" t="str">
        <f ca="1">IF(B_MSK[[#This Row],[B_]]="","",LEFT(B_MSK[[#This Row],[B_]],SEARCH(" ",B_MSK[[#This Row],[B_]])))</f>
        <v/>
      </c>
      <c r="AS544" s="5" t="str">
        <f ca="1">IF(B_MSK[[#This Row],[B_]]="","",RIGHT(B_MSK[[#This Row],[B_]],LEN(B_MSK[[#This Row],[B_]])-SEARCH(" ",B_MSK[[#This Row],[B_]])))</f>
        <v/>
      </c>
      <c r="AT544" s="5" t="str">
        <f ca="1">IF(B_MSK[[#This Row],[B_2]]="LSN",12,"")</f>
        <v/>
      </c>
      <c r="AU544" s="5" t="str">
        <f ca="1">IF(B_MSK[[#This Row],[C_1]]="","","PCS")</f>
        <v/>
      </c>
      <c r="AV544" s="5">
        <f ca="1">IF(B_MSK[[#This Row],[A_1]]="","",B_MSK[[#This Row],[A_1]]*IF(B_MSK[[#This Row],[B_1]]="",1,B_MSK[[#This Row],[B_1]])*IF(B_MSK[[#This Row],[C_1]]="",1,B_MSK[[#This Row],[C_1]]))</f>
        <v>180</v>
      </c>
      <c r="AW544" s="5" t="str">
        <f ca="1">IF(B_MSK[[#This Row],[C_2]]="",IF(B_MSK[[#This Row],[B_2]]="",IF(B_MSK[[#This Row],[A_2]]="","",B_MSK[[#This Row],[A_2]]),B_MSK[[#This Row],[B_2]]),B_MSK[[#This Row],[C_2]])</f>
        <v>PCS</v>
      </c>
      <c r="AX544" s="2">
        <f ca="1">IF(ISNUMBER(B_MSK[[#This Row],[TANGGAL DATANG]]),B_MSK[[#This Row],[TANGGAL DATANG]],AX543)</f>
        <v>44945</v>
      </c>
      <c r="AY544" s="5" t="e">
        <f ca="1">IF(B_MSK[[#This Row],[DB_ROW]]="","",INDEX([3]!db[JENIS],B_MSK[[#This Row],[DB_ROW]]-1))</f>
        <v>#REF!</v>
      </c>
      <c r="AZ544" s="5">
        <f ca="1">IF(B_MSK[[#This Row],[A_1]]="","",B_MSK[[#This Row],[A_1]])*1</f>
        <v>180</v>
      </c>
      <c r="BA544" s="5" t="str">
        <f ca="1">IF(B_MSK[[#This Row],[//]]="","",INDEX(INDIRECT(DIR&amp;$2:$2),B_MSK[[#This Row],[//]]))</f>
        <v>UNTANA</v>
      </c>
      <c r="BB544" s="5" t="str">
        <f ca="1">CONCATENATE(B_MSK[[#This Row],[concat]],B_MSK[[#This Row],[HARGA_X]],B_MSK[[#This Row],[SAT]])</f>
        <v>tpbd93324500PCS</v>
      </c>
    </row>
    <row r="545" spans="1:54" x14ac:dyDescent="0.25">
      <c r="A545" s="6" t="s">
        <v>128</v>
      </c>
      <c r="B545" s="5" t="str">
        <f ca="1">IF(B_MSK[[#This Row],[N_ID]]="","",INDEX(INDIRECT(DIR&amp;$2:$2),MATCH(B_MSK[[#This Row],[N_ID]],INDIRECT(DIR&amp;"!NOTA[ID_P]"),0)))</f>
        <v/>
      </c>
      <c r="C545" s="5" t="str">
        <f ca="1">IF(B_MSK[[#This Row],[//]]="","",HYPERLINK("["&amp;SUBSTITUTE(DIR,"'","")&amp;"]NOTA!D"&amp;B_MSK[[#This Row],[//]]+2,"&gt;"))</f>
        <v/>
      </c>
      <c r="D545" s="5" t="str">
        <f ca="1">IF(B_MSK[[#This Row],[N_ID]]="","",COUNTIF(INDIRECT(DIR&amp;"!NOTA[ID_H]"),B_MSK[[#This Row],[ID NOTA]]))</f>
        <v/>
      </c>
      <c r="E5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5" s="7" t="str">
        <f ca="1">IF(B_MSK[[#This Row],[stt]]="ada",INDEX([2]!db[NB BM],B_MSK[DB_ROW]-1),"")</f>
        <v/>
      </c>
      <c r="H545" s="7" t="str">
        <f ca="1">IF(B_MSK[[#This Row],[//]]="","",INDEX(INDIRECT(DIR&amp;$2:$2),B_MSK[[#This Row],[//]]))</f>
        <v/>
      </c>
      <c r="I545" s="27" t="str">
        <f ca="1">IF(B_MSK[[#This Row],[//]]="","",INDEX(INDIRECT(DB_PATH&amp;$2:$2),B_MSK[[#This Row],[DB_ROW]]-1))</f>
        <v/>
      </c>
      <c r="J545" s="5" t="str">
        <f ca="1">IF(B_MSK[[#This Row],[//]]="","",IF(INDEX(INDIRECT(DIR&amp;$2:$2),B_MSK[[#This Row],[//]])="","",INDEX(INDIRECT(DIR&amp;$2:$2),B_MSK[[#This Row],[//]])))</f>
        <v/>
      </c>
      <c r="K545" s="5" t="str">
        <f ca="1">IF(B_MSK[[#This Row],[//]]="","",IF(INDEX(INDIRECT(DIR&amp;$2:$2),B_MSK[[#This Row],[//]])="","",INDEX(INDIRECT(DIR&amp;$2:$2),B_MSK[[#This Row],[//]])))</f>
        <v/>
      </c>
      <c r="L545" s="5" t="str">
        <f ca="1">IF(B_MSK[[#This Row],[//]]="","",IF(INDEX(INDIRECT(DIR&amp;$2:$2),B_MSK[[#This Row],[//]])="","",INDEX(INDIRECT(DIR&amp;$2:$2),B_MSK[[#This Row],[//]])))</f>
        <v/>
      </c>
      <c r="M545" s="13" t="str">
        <f ca="1">IF(B_MSK[[#This Row],[//]]="","",INDEX(INDIRECT(DIR&amp;$2:$2),B_MSK[[#This Row],[//]]))</f>
        <v/>
      </c>
      <c r="N545" s="13" t="str">
        <f ca="1">IF(OR(B_MSK[[#This Row],[//]]="",),"",INDEX(INDIRECT(DIR&amp;$2:$2),B_MSK[[#This Row],[//]]))</f>
        <v/>
      </c>
      <c r="O545" s="3" t="str">
        <f ca="1">IF(B_MSK[[#This Row],[//]]="","",IF(INDEX(INDIRECT(DIR&amp;$2:$2),B_MSK[[#This Row],[//]])=0,"",INDEX(INDIRECT(DIR&amp;$2:$2),B_MSK[[#This Row],[//]])))</f>
        <v/>
      </c>
      <c r="P545" s="3" t="str">
        <f ca="1">IF(B_MSK[[#This Row],[//]]="","",IF(INDEX(INDIRECT(DIR&amp;$2:$2),B_MSK[[#This Row],[//]])=0,"",INDEX(INDIRECT(DIR&amp;$2:$2),B_MSK[[#This Row],[//]])))</f>
        <v/>
      </c>
      <c r="Q545" s="12" t="str">
        <f ca="1">IF(B_MSK[[#This Row],[//]]="","",INDEX(INDIRECT(DIR&amp;$2:$2),B_MSK[[#This Row],[//]]))</f>
        <v/>
      </c>
      <c r="R5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5" s="37" t="str">
        <f ca="1">IF(B_MSK[[#This Row],[//]]="","",INDEX(INDIRECT(DIR&amp;$2:$2),B_MSK[[#This Row],[//]]))</f>
        <v/>
      </c>
      <c r="U545" s="38" t="str">
        <f ca="1">IF(SUMIF(B_MSK[NAMA BARANG],B_MSK[[#This Row],[NAMA BARANG]],B_MSK[JMLH BRG])=0,"",SUMIF(B_MSK[NAMA BARANG],B_MSK[[#This Row],[NAMA BARANG]],B_MSK[C]))</f>
        <v/>
      </c>
      <c r="V545" s="7" t="str">
        <f ca="1">IF(B_MSK[[#This Row],[//]]="","",INDEX(INDIRECT(DIR&amp;$2:$2),B_MSK[[#This Row],[//]]))</f>
        <v/>
      </c>
      <c r="W5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5" s="5" t="str">
        <f ca="1">IF(B_MSK[[#This Row],[N.B.nota]]="","",IF(MATCH(B_MSK[[#This Row],[concat]],[2]!db[NB NOTA_C],0)&gt;0,"ada",0))</f>
        <v/>
      </c>
      <c r="Y545" s="5" t="str">
        <f ca="1">IF(B_MSK[[#This Row],[N.B.nota]]="","",ADDRESS(ROW(B_MSK[QB]),COLUMN(B_MSK[QB]))&amp;":"&amp;ADDRESS(ROW(),COLUMN(B_MSK[QB])))</f>
        <v/>
      </c>
      <c r="Z545" s="5" t="str">
        <f ca="1">IF(B_MSK[[#This Row],[concat]]="","",MATCH(B_MSK[[#This Row],[concat]],[2]!db[NB NOTA_C],0)+1)</f>
        <v/>
      </c>
      <c r="AA545" s="5" t="str">
        <f ca="1">IF(B_MSK[[#This Row],[//]]="","",HYPERLINK("[D:\kerja\BANK EXP\BARU\DB.XLSX]DB!e"&amp;B_MSK[[#This Row],[DB_ROW]],"&gt;"))</f>
        <v/>
      </c>
      <c r="AB545" s="30" t="e">
        <f ca="1">MID(B_MSK[[#This Row],[/ STN_1]],FIND(" ",B_MSK[[#This Row],[/ STN_1]])+1,LEN(B_MSK[[#This Row],[/ STN_1]]))</f>
        <v>#VALUE!</v>
      </c>
      <c r="AC5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5" s="15" t="str">
        <f ca="1">IF(B_MSK[[#This Row],[HARGA_2]]="","",IF(MID(B_MSK[[#This Row],[/ STN_2]],FIND(" ",B_MSK[[#This Row],[/ STN_2]])+1,LEN(B_MSK[[#This Row],[/ STN_2]]))="LSN",B_MSK[[#This Row],[HARGA_2]]/12,""))</f>
        <v/>
      </c>
      <c r="AH545" s="7" t="str">
        <f ca="1">IF(B_MSK[[#This Row],[HARGA_3]]="","","/ "&amp;"PCS")</f>
        <v/>
      </c>
      <c r="AI545" s="15" t="str">
        <f ca="1">IF(B_MSK[[#This Row],[HARGA_3]]="",IF(B_MSK[[#This Row],[HARGA_2]]="",IF(B_MSK[[#This Row],[HARGA_1]]="","",B_MSK[[#This Row],[HARGA_1]]),B_MSK[[#This Row],[HARGA_2]]),B_MSK[[#This Row],[HARGA_3]])</f>
        <v/>
      </c>
      <c r="AJ545" s="15" t="str">
        <f ca="1">IF(B_MSK[[#This Row],[/ STN_3]]="",IF(B_MSK[[#This Row],[/ STN_2]]="",IF(B_MSK[[#This Row],[/ STN_1]]="","",B_MSK[[#This Row],[/ STN_1]]),B_MSK[[#This Row],[/ STN_2]]),B_MSK[[#This Row],[/ STN_3]])</f>
        <v/>
      </c>
      <c r="AK545" s="5" t="str">
        <f ca="1">IF(B_MSK[[#This Row],[//]]="","",SUBSTITUTE(SUBSTITUTE(SUBSTITUTE(B_MSK[[#This Row],[QTY/ CTN]]," ","_",2),"(",""),")","")&amp;"_")</f>
        <v/>
      </c>
      <c r="AL545" s="5" t="str">
        <f ca="1">IF(B_MSK[[#This Row],[A_B]]="","",SEARCH("_",B_MSK[[#This Row],[A_B]]))</f>
        <v/>
      </c>
      <c r="AM545" s="5" t="str">
        <f ca="1">IF(B_MSK[[#This Row],[A_B]]="","",LEN(B_MSK[[#This Row],[A_B]]))</f>
        <v/>
      </c>
      <c r="AN545" s="5" t="str">
        <f ca="1">IF(B_MSK[[#This Row],[A_B]]="","",LEFT(B_MSK[[#This Row],[QTY/ CTN]],B_MSK[[#This Row],[A_B_1]]))</f>
        <v/>
      </c>
      <c r="AO545" s="5" t="str">
        <f ca="1">IF(B_MSK[[#This Row],[A_B]]="","",LEFT(B_MSK[[#This Row],[A_]],SEARCH(" ",B_MSK[[#This Row],[A_]])-1))</f>
        <v/>
      </c>
      <c r="AP545" s="5" t="str">
        <f ca="1">IF(B_MSK[[#This Row],[A_B]]="","",RIGHT(B_MSK[[#This Row],[A_]],LEN(B_MSK[[#This Row],[A_]])-SEARCH(" ",B_MSK[[#This Row],[A_]])))</f>
        <v/>
      </c>
      <c r="AQ5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5" s="5" t="str">
        <f ca="1">IF(B_MSK[[#This Row],[B_]]="","",LEFT(B_MSK[[#This Row],[B_]],SEARCH(" ",B_MSK[[#This Row],[B_]])))</f>
        <v/>
      </c>
      <c r="AS545" s="5" t="str">
        <f ca="1">IF(B_MSK[[#This Row],[B_]]="","",RIGHT(B_MSK[[#This Row],[B_]],LEN(B_MSK[[#This Row],[B_]])-SEARCH(" ",B_MSK[[#This Row],[B_]])))</f>
        <v/>
      </c>
      <c r="AT545" s="5" t="str">
        <f ca="1">IF(B_MSK[[#This Row],[B_2]]="LSN",12,"")</f>
        <v/>
      </c>
      <c r="AU545" s="5" t="str">
        <f ca="1">IF(B_MSK[[#This Row],[C_1]]="","","PCS")</f>
        <v/>
      </c>
      <c r="AV545" s="5" t="str">
        <f ca="1">IF(B_MSK[[#This Row],[A_1]]="","",B_MSK[[#This Row],[A_1]]*IF(B_MSK[[#This Row],[B_1]]="",1,B_MSK[[#This Row],[B_1]])*IF(B_MSK[[#This Row],[C_1]]="",1,B_MSK[[#This Row],[C_1]]))</f>
        <v/>
      </c>
      <c r="AW545" s="5" t="str">
        <f ca="1">IF(B_MSK[[#This Row],[C_2]]="",IF(B_MSK[[#This Row],[B_2]]="",IF(B_MSK[[#This Row],[A_2]]="","",B_MSK[[#This Row],[A_2]]),B_MSK[[#This Row],[B_2]]),B_MSK[[#This Row],[C_2]])</f>
        <v/>
      </c>
      <c r="AX545" s="2">
        <f ca="1">IF(ISNUMBER(B_MSK[[#This Row],[TANGGAL DATANG]]),B_MSK[[#This Row],[TANGGAL DATANG]],AX544)</f>
        <v>44945</v>
      </c>
      <c r="AY545" s="5" t="str">
        <f ca="1">IF(B_MSK[[#This Row],[DB_ROW]]="","",INDEX([3]!db[JENIS],B_MSK[[#This Row],[DB_ROW]]-1))</f>
        <v/>
      </c>
      <c r="AZ545" s="5" t="e">
        <f ca="1">IF(B_MSK[[#This Row],[A_1]]="","",B_MSK[[#This Row],[A_1]])*1</f>
        <v>#VALUE!</v>
      </c>
      <c r="BA545" s="5" t="str">
        <f ca="1">IF(B_MSK[[#This Row],[//]]="","",INDEX(INDIRECT(DIR&amp;$2:$2),B_MSK[[#This Row],[//]]))</f>
        <v/>
      </c>
      <c r="BB545" s="5" t="str">
        <f ca="1">CONCATENATE(B_MSK[[#This Row],[concat]],B_MSK[[#This Row],[HARGA_X]],B_MSK[[#This Row],[SAT]])</f>
        <v/>
      </c>
    </row>
    <row r="546" spans="1:54" x14ac:dyDescent="0.25">
      <c r="A546" s="6" t="s">
        <v>314</v>
      </c>
      <c r="B546" s="5">
        <f ca="1">IF(B_MSK[[#This Row],[N_ID]]="","",INDEX(INDIRECT(DIR&amp;$2:$2),MATCH(B_MSK[[#This Row],[N_ID]],INDIRECT(DIR&amp;"!NOTA[ID_P]"),0)))</f>
        <v>103</v>
      </c>
      <c r="C546" s="5" t="str">
        <f ca="1">IF(B_MSK[[#This Row],[//]]="","",HYPERLINK("["&amp;SUBSTITUTE(DIR,"'","")&amp;"]NOTA!D"&amp;B_MSK[[#This Row],[//]]+2,"&gt;"))</f>
        <v>&gt;</v>
      </c>
      <c r="D546" s="5">
        <f ca="1">IF(B_MSK[[#This Row],[N_ID]]="","",COUNTIF(INDIRECT(DIR&amp;"!NOTA[ID_H]"),B_MSK[[#This Row],[ID NOTA]]))</f>
        <v>8</v>
      </c>
      <c r="E54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543</v>
      </c>
      <c r="F5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6" s="7" t="str">
        <f ca="1">IF(B_MSK[[#This Row],[stt]]="ada",INDEX([2]!db[NB BM],B_MSK[DB_ROW]-1),"")</f>
        <v>Zipper file clear holder 555 20 file Hijau</v>
      </c>
      <c r="H546" s="7" t="str">
        <f ca="1">IF(B_MSK[[#This Row],[//]]="","",INDEX(INDIRECT(DIR&amp;$2:$2),B_MSK[[#This Row],[//]]))</f>
        <v>TFS</v>
      </c>
      <c r="I546" s="27" t="str">
        <f ca="1">IF(B_MSK[[#This Row],[//]]="","",INDEX(INDIRECT(DB_PATH&amp;$2:$2),B_MSK[[#This Row],[DB_ROW]]-1))</f>
        <v>60 PCS</v>
      </c>
      <c r="J546" s="5" t="str">
        <f ca="1">IF(B_MSK[[#This Row],[//]]="","",IF(INDEX(INDIRECT(DIR&amp;$2:$2),B_MSK[[#This Row],[//]])="","",INDEX(INDIRECT(DIR&amp;$2:$2),B_MSK[[#This Row],[//]])))</f>
        <v/>
      </c>
      <c r="K546" s="5">
        <f ca="1">IF(B_MSK[[#This Row],[//]]="","",IF(INDEX(INDIRECT(DIR&amp;$2:$2),B_MSK[[#This Row],[//]])="","",INDEX(INDIRECT(DIR&amp;$2:$2),B_MSK[[#This Row],[//]])))</f>
        <v>15</v>
      </c>
      <c r="L546" s="5" t="str">
        <f ca="1">IF(B_MSK[[#This Row],[//]]="","",IF(INDEX(INDIRECT(DIR&amp;$2:$2),B_MSK[[#This Row],[//]])="","",INDEX(INDIRECT(DIR&amp;$2:$2),B_MSK[[#This Row],[//]])))</f>
        <v>PCS</v>
      </c>
      <c r="M546" s="13">
        <f ca="1">IF(B_MSK[[#This Row],[//]]="","",INDEX(INDIRECT(DIR&amp;$2:$2),B_MSK[[#This Row],[//]]))</f>
        <v>23000</v>
      </c>
      <c r="N546" s="13">
        <f ca="1">IF(OR(B_MSK[[#This Row],[//]]="",),"",INDEX(INDIRECT(DIR&amp;$2:$2),B_MSK[[#This Row],[//]]))</f>
        <v>345000</v>
      </c>
      <c r="O546" s="3" t="str">
        <f ca="1">IF(B_MSK[[#This Row],[//]]="","",IF(INDEX(INDIRECT(DIR&amp;$2:$2),B_MSK[[#This Row],[//]])=0,"",INDEX(INDIRECT(DIR&amp;$2:$2),B_MSK[[#This Row],[//]])))</f>
        <v/>
      </c>
      <c r="P546" s="3" t="str">
        <f ca="1">IF(B_MSK[[#This Row],[//]]="","",IF(INDEX(INDIRECT(DIR&amp;$2:$2),B_MSK[[#This Row],[//]])=0,"",INDEX(INDIRECT(DIR&amp;$2:$2),B_MSK[[#This Row],[//]])))</f>
        <v/>
      </c>
      <c r="Q546" s="12">
        <f ca="1">IF(B_MSK[[#This Row],[//]]="","",INDEX(INDIRECT(DIR&amp;$2:$2),B_MSK[[#This Row],[//]]))</f>
        <v>345000</v>
      </c>
      <c r="R5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6" s="37">
        <f ca="1">IF(B_MSK[[#This Row],[//]]="","",INDEX(INDIRECT(DIR&amp;$2:$2),B_MSK[[#This Row],[//]]))</f>
        <v>0</v>
      </c>
      <c r="U546" s="38">
        <f ca="1">IF(SUMIF(B_MSK[NAMA BARANG],B_MSK[[#This Row],[NAMA BARANG]],B_MSK[JMLH BRG])=0,"",SUMIF(B_MSK[NAMA BARANG],B_MSK[[#This Row],[NAMA BARANG]],B_MSK[C]))</f>
        <v>0</v>
      </c>
      <c r="V546" s="7" t="str">
        <f ca="1">IF(B_MSK[[#This Row],[//]]="","",INDEX(INDIRECT(DIR&amp;$2:$2),B_MSK[[#This Row],[//]]))</f>
        <v>ZIPPER FILE CLEAR HOLDER 555 20 FILE GREEN</v>
      </c>
      <c r="W546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zipperfileclearholder55520filegreen</v>
      </c>
      <c r="X546" s="5" t="str">
        <f ca="1">IF(B_MSK[[#This Row],[N.B.nota]]="","",IF(MATCH(B_MSK[[#This Row],[concat]],[2]!db[NB NOTA_C],0)&gt;0,"ada",0))</f>
        <v>ada</v>
      </c>
      <c r="Y546" s="5" t="str">
        <f ca="1">IF(B_MSK[[#This Row],[N.B.nota]]="","",ADDRESS(ROW(B_MSK[QB]),COLUMN(B_MSK[QB]))&amp;":"&amp;ADDRESS(ROW(),COLUMN(B_MSK[QB])))</f>
        <v>$D$4:$D$546</v>
      </c>
      <c r="Z546" s="5">
        <f ca="1">IF(B_MSK[[#This Row],[concat]]="","",MATCH(B_MSK[[#This Row],[concat]],[2]!db[NB NOTA_C],0)+1)</f>
        <v>2125</v>
      </c>
      <c r="AA546" s="5" t="str">
        <f ca="1">IF(B_MSK[[#This Row],[//]]="","",HYPERLINK("[D:\kerja\BANK EXP\BARU\DB.XLSX]DB!e"&amp;B_MSK[[#This Row],[DB_ROW]],"&gt;"))</f>
        <v>&gt;</v>
      </c>
      <c r="AB546" s="30" t="str">
        <f ca="1">MID(B_MSK[[#This Row],[/ STN_1]],FIND(" ",B_MSK[[#This Row],[/ STN_1]])+1,LEN(B_MSK[[#This Row],[/ STN_1]]))</f>
        <v>PCS</v>
      </c>
      <c r="AC546" s="11">
        <f ca="1">IF(B_MSK[[#This Row],[//]]="","",IF(B_MSK[[#This Row],[ JUMLAH ]]="","",IF(B_MSK[[#This Row],[C]]="",B_MSK[[#This Row],[HARGA CTN]]/B_MSK[[#This Row],[JMLH BRG]],B_MSK[[#This Row],[HARGA CTN]]/B_MSK[[#This Row],[A_1]])))</f>
        <v>23000</v>
      </c>
      <c r="AD5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6" s="15" t="str">
        <f ca="1">IF(B_MSK[[#This Row],[HARGA_2]]="","",IF(MID(B_MSK[[#This Row],[/ STN_2]],FIND(" ",B_MSK[[#This Row],[/ STN_2]])+1,LEN(B_MSK[[#This Row],[/ STN_2]]))="LSN",B_MSK[[#This Row],[HARGA_2]]/12,""))</f>
        <v/>
      </c>
      <c r="AH546" s="7" t="str">
        <f ca="1">IF(B_MSK[[#This Row],[HARGA_3]]="","","/ "&amp;"PCS")</f>
        <v/>
      </c>
      <c r="AI546" s="15">
        <f ca="1">IF(B_MSK[[#This Row],[HARGA_3]]="",IF(B_MSK[[#This Row],[HARGA_2]]="",IF(B_MSK[[#This Row],[HARGA_1]]="","",B_MSK[[#This Row],[HARGA_1]]),B_MSK[[#This Row],[HARGA_2]]),B_MSK[[#This Row],[HARGA_3]])</f>
        <v>23000</v>
      </c>
      <c r="AJ54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6" s="5" t="str">
        <f ca="1">IF(B_MSK[[#This Row],[//]]="","",SUBSTITUTE(SUBSTITUTE(SUBSTITUTE(B_MSK[[#This Row],[QTY/ CTN]]," ","_",2),"(",""),")","")&amp;"_")</f>
        <v>60 PCS_</v>
      </c>
      <c r="AL546" s="5">
        <f ca="1">IF(B_MSK[[#This Row],[A_B]]="","",SEARCH("_",B_MSK[[#This Row],[A_B]]))</f>
        <v>7</v>
      </c>
      <c r="AM546" s="5">
        <f ca="1">IF(B_MSK[[#This Row],[A_B]]="","",LEN(B_MSK[[#This Row],[A_B]]))</f>
        <v>7</v>
      </c>
      <c r="AN546" s="5" t="str">
        <f ca="1">IF(B_MSK[[#This Row],[A_B]]="","",LEFT(B_MSK[[#This Row],[QTY/ CTN]],B_MSK[[#This Row],[A_B_1]]))</f>
        <v>60 PCS</v>
      </c>
      <c r="AO546" s="5" t="str">
        <f ca="1">IF(B_MSK[[#This Row],[A_B]]="","",LEFT(B_MSK[[#This Row],[A_]],SEARCH(" ",B_MSK[[#This Row],[A_]])-1))</f>
        <v>60</v>
      </c>
      <c r="AP546" s="5" t="str">
        <f ca="1">IF(B_MSK[[#This Row],[A_B]]="","",RIGHT(B_MSK[[#This Row],[A_]],LEN(B_MSK[[#This Row],[A_]])-SEARCH(" ",B_MSK[[#This Row],[A_]])))</f>
        <v>PCS</v>
      </c>
      <c r="AQ5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6" s="5" t="str">
        <f ca="1">IF(B_MSK[[#This Row],[B_]]="","",LEFT(B_MSK[[#This Row],[B_]],SEARCH(" ",B_MSK[[#This Row],[B_]])))</f>
        <v/>
      </c>
      <c r="AS546" s="5" t="str">
        <f ca="1">IF(B_MSK[[#This Row],[B_]]="","",RIGHT(B_MSK[[#This Row],[B_]],LEN(B_MSK[[#This Row],[B_]])-SEARCH(" ",B_MSK[[#This Row],[B_]])))</f>
        <v/>
      </c>
      <c r="AT546" s="5" t="str">
        <f ca="1">IF(B_MSK[[#This Row],[B_2]]="LSN",12,"")</f>
        <v/>
      </c>
      <c r="AU546" s="5" t="str">
        <f ca="1">IF(B_MSK[[#This Row],[C_1]]="","","PCS")</f>
        <v/>
      </c>
      <c r="AV546" s="5">
        <f ca="1">IF(B_MSK[[#This Row],[A_1]]="","",B_MSK[[#This Row],[A_1]]*IF(B_MSK[[#This Row],[B_1]]="",1,B_MSK[[#This Row],[B_1]])*IF(B_MSK[[#This Row],[C_1]]="",1,B_MSK[[#This Row],[C_1]]))</f>
        <v>60</v>
      </c>
      <c r="AW546" s="5" t="str">
        <f ca="1">IF(B_MSK[[#This Row],[C_2]]="",IF(B_MSK[[#This Row],[B_2]]="",IF(B_MSK[[#This Row],[A_2]]="","",B_MSK[[#This Row],[A_2]]),B_MSK[[#This Row],[B_2]]),B_MSK[[#This Row],[C_2]])</f>
        <v>PCS</v>
      </c>
      <c r="AX546" s="2">
        <f ca="1">IF(ISNUMBER(B_MSK[[#This Row],[TANGGAL DATANG]]),B_MSK[[#This Row],[TANGGAL DATANG]],AX545)</f>
        <v>44945</v>
      </c>
      <c r="AY546" s="5" t="e">
        <f ca="1">IF(B_MSK[[#This Row],[DB_ROW]]="","",INDEX([3]!db[JENIS],B_MSK[[#This Row],[DB_ROW]]-1))</f>
        <v>#REF!</v>
      </c>
      <c r="AZ546" s="5">
        <f ca="1">IF(B_MSK[[#This Row],[A_1]]="","",B_MSK[[#This Row],[A_1]])*1</f>
        <v>60</v>
      </c>
      <c r="BA546" s="5" t="str">
        <f ca="1">IF(B_MSK[[#This Row],[//]]="","",INDEX(INDIRECT(DIR&amp;$2:$2),B_MSK[[#This Row],[//]]))</f>
        <v>UNTANA</v>
      </c>
      <c r="BB546" s="5" t="str">
        <f ca="1">CONCATENATE(B_MSK[[#This Row],[concat]],B_MSK[[#This Row],[HARGA_X]],B_MSK[[#This Row],[SAT]])</f>
        <v>zipperfileclearholder55520filegreen23000PCS</v>
      </c>
    </row>
    <row r="547" spans="1:54" x14ac:dyDescent="0.25">
      <c r="A547" s="6" t="s">
        <v>128</v>
      </c>
      <c r="B547" s="5" t="str">
        <f ca="1">IF(B_MSK[[#This Row],[N_ID]]="","",INDEX(INDIRECT(DIR&amp;$2:$2),MATCH(B_MSK[[#This Row],[N_ID]],INDIRECT(DIR&amp;"!NOTA[ID_P]"),0)))</f>
        <v/>
      </c>
      <c r="C547" s="5" t="str">
        <f ca="1">IF(B_MSK[[#This Row],[//]]="","",HYPERLINK("["&amp;SUBSTITUTE(DIR,"'","")&amp;"]NOTA!D"&amp;B_MSK[[#This Row],[//]]+2,"&gt;"))</f>
        <v>&gt;</v>
      </c>
      <c r="D547" s="5" t="str">
        <f ca="1">IF(B_MSK[[#This Row],[N_ID]]="","",COUNTIF(INDIRECT(DIR&amp;"!NOTA[ID_H]"),B_MSK[[#This Row],[ID NOTA]]))</f>
        <v/>
      </c>
      <c r="E54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544</v>
      </c>
      <c r="F5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7" s="7" t="str">
        <f ca="1">IF(B_MSK[[#This Row],[stt]]="ada",INDEX([2]!db[NB BM],B_MSK[DB_ROW]-1),"")</f>
        <v>Zipper file clear holder 555 20 file Merah</v>
      </c>
      <c r="H547" s="7" t="str">
        <f ca="1">IF(B_MSK[[#This Row],[//]]="","",INDEX(INDIRECT(DIR&amp;$2:$2),B_MSK[[#This Row],[//]]))</f>
        <v>TFS</v>
      </c>
      <c r="I547" s="27" t="str">
        <f ca="1">IF(B_MSK[[#This Row],[//]]="","",INDEX(INDIRECT(DB_PATH&amp;$2:$2),B_MSK[[#This Row],[DB_ROW]]-1))</f>
        <v>60 PCS</v>
      </c>
      <c r="J547" s="5" t="str">
        <f ca="1">IF(B_MSK[[#This Row],[//]]="","",IF(INDEX(INDIRECT(DIR&amp;$2:$2),B_MSK[[#This Row],[//]])="","",INDEX(INDIRECT(DIR&amp;$2:$2),B_MSK[[#This Row],[//]])))</f>
        <v/>
      </c>
      <c r="K547" s="5">
        <f ca="1">IF(B_MSK[[#This Row],[//]]="","",IF(INDEX(INDIRECT(DIR&amp;$2:$2),B_MSK[[#This Row],[//]])="","",INDEX(INDIRECT(DIR&amp;$2:$2),B_MSK[[#This Row],[//]])))</f>
        <v>15</v>
      </c>
      <c r="L547" s="5" t="str">
        <f ca="1">IF(B_MSK[[#This Row],[//]]="","",IF(INDEX(INDIRECT(DIR&amp;$2:$2),B_MSK[[#This Row],[//]])="","",INDEX(INDIRECT(DIR&amp;$2:$2),B_MSK[[#This Row],[//]])))</f>
        <v>PCS</v>
      </c>
      <c r="M547" s="13">
        <f ca="1">IF(B_MSK[[#This Row],[//]]="","",INDEX(INDIRECT(DIR&amp;$2:$2),B_MSK[[#This Row],[//]]))</f>
        <v>23000</v>
      </c>
      <c r="N547" s="13">
        <f ca="1">IF(OR(B_MSK[[#This Row],[//]]="",),"",INDEX(INDIRECT(DIR&amp;$2:$2),B_MSK[[#This Row],[//]]))</f>
        <v>345000</v>
      </c>
      <c r="O547" s="3" t="str">
        <f ca="1">IF(B_MSK[[#This Row],[//]]="","",IF(INDEX(INDIRECT(DIR&amp;$2:$2),B_MSK[[#This Row],[//]])=0,"",INDEX(INDIRECT(DIR&amp;$2:$2),B_MSK[[#This Row],[//]])))</f>
        <v/>
      </c>
      <c r="P547" s="3" t="str">
        <f ca="1">IF(B_MSK[[#This Row],[//]]="","",IF(INDEX(INDIRECT(DIR&amp;$2:$2),B_MSK[[#This Row],[//]])=0,"",INDEX(INDIRECT(DIR&amp;$2:$2),B_MSK[[#This Row],[//]])))</f>
        <v/>
      </c>
      <c r="Q547" s="12">
        <f ca="1">IF(B_MSK[[#This Row],[//]]="","",INDEX(INDIRECT(DIR&amp;$2:$2),B_MSK[[#This Row],[//]]))</f>
        <v>345000</v>
      </c>
      <c r="R5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7" s="37">
        <f ca="1">IF(B_MSK[[#This Row],[//]]="","",INDEX(INDIRECT(DIR&amp;$2:$2),B_MSK[[#This Row],[//]]))</f>
        <v>0</v>
      </c>
      <c r="U547" s="38">
        <f ca="1">IF(SUMIF(B_MSK[NAMA BARANG],B_MSK[[#This Row],[NAMA BARANG]],B_MSK[JMLH BRG])=0,"",SUMIF(B_MSK[NAMA BARANG],B_MSK[[#This Row],[NAMA BARANG]],B_MSK[C]))</f>
        <v>0</v>
      </c>
      <c r="V547" s="7" t="str">
        <f ca="1">IF(B_MSK[[#This Row],[//]]="","",INDEX(INDIRECT(DIR&amp;$2:$2),B_MSK[[#This Row],[//]]))</f>
        <v>ZIPPER FILE CLEAR HOLDER 555 20 FILE RED</v>
      </c>
      <c r="W547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zipperfileclearholder55520filered</v>
      </c>
      <c r="X547" s="5" t="str">
        <f ca="1">IF(B_MSK[[#This Row],[N.B.nota]]="","",IF(MATCH(B_MSK[[#This Row],[concat]],[2]!db[NB NOTA_C],0)&gt;0,"ada",0))</f>
        <v>ada</v>
      </c>
      <c r="Y547" s="5" t="str">
        <f ca="1">IF(B_MSK[[#This Row],[N.B.nota]]="","",ADDRESS(ROW(B_MSK[QB]),COLUMN(B_MSK[QB]))&amp;":"&amp;ADDRESS(ROW(),COLUMN(B_MSK[QB])))</f>
        <v>$D$4:$D$547</v>
      </c>
      <c r="Z547" s="5">
        <f ca="1">IF(B_MSK[[#This Row],[concat]]="","",MATCH(B_MSK[[#This Row],[concat]],[2]!db[NB NOTA_C],0)+1)</f>
        <v>2126</v>
      </c>
      <c r="AA547" s="5" t="str">
        <f ca="1">IF(B_MSK[[#This Row],[//]]="","",HYPERLINK("[D:\kerja\BANK EXP\BARU\DB.XLSX]DB!e"&amp;B_MSK[[#This Row],[DB_ROW]],"&gt;"))</f>
        <v>&gt;</v>
      </c>
      <c r="AB547" s="30" t="str">
        <f ca="1">MID(B_MSK[[#This Row],[/ STN_1]],FIND(" ",B_MSK[[#This Row],[/ STN_1]])+1,LEN(B_MSK[[#This Row],[/ STN_1]]))</f>
        <v>PCS</v>
      </c>
      <c r="AC547" s="11">
        <f ca="1">IF(B_MSK[[#This Row],[//]]="","",IF(B_MSK[[#This Row],[ JUMLAH ]]="","",IF(B_MSK[[#This Row],[C]]="",B_MSK[[#This Row],[HARGA CTN]]/B_MSK[[#This Row],[JMLH BRG]],B_MSK[[#This Row],[HARGA CTN]]/B_MSK[[#This Row],[A_1]])))</f>
        <v>23000</v>
      </c>
      <c r="AD5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7" s="15" t="str">
        <f ca="1">IF(B_MSK[[#This Row],[HARGA_2]]="","",IF(MID(B_MSK[[#This Row],[/ STN_2]],FIND(" ",B_MSK[[#This Row],[/ STN_2]])+1,LEN(B_MSK[[#This Row],[/ STN_2]]))="LSN",B_MSK[[#This Row],[HARGA_2]]/12,""))</f>
        <v/>
      </c>
      <c r="AH547" s="7" t="str">
        <f ca="1">IF(B_MSK[[#This Row],[HARGA_3]]="","","/ "&amp;"PCS")</f>
        <v/>
      </c>
      <c r="AI547" s="15">
        <f ca="1">IF(B_MSK[[#This Row],[HARGA_3]]="",IF(B_MSK[[#This Row],[HARGA_2]]="",IF(B_MSK[[#This Row],[HARGA_1]]="","",B_MSK[[#This Row],[HARGA_1]]),B_MSK[[#This Row],[HARGA_2]]),B_MSK[[#This Row],[HARGA_3]])</f>
        <v>23000</v>
      </c>
      <c r="AJ54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7" s="5" t="str">
        <f ca="1">IF(B_MSK[[#This Row],[//]]="","",SUBSTITUTE(SUBSTITUTE(SUBSTITUTE(B_MSK[[#This Row],[QTY/ CTN]]," ","_",2),"(",""),")","")&amp;"_")</f>
        <v>60 PCS_</v>
      </c>
      <c r="AL547" s="5">
        <f ca="1">IF(B_MSK[[#This Row],[A_B]]="","",SEARCH("_",B_MSK[[#This Row],[A_B]]))</f>
        <v>7</v>
      </c>
      <c r="AM547" s="5">
        <f ca="1">IF(B_MSK[[#This Row],[A_B]]="","",LEN(B_MSK[[#This Row],[A_B]]))</f>
        <v>7</v>
      </c>
      <c r="AN547" s="5" t="str">
        <f ca="1">IF(B_MSK[[#This Row],[A_B]]="","",LEFT(B_MSK[[#This Row],[QTY/ CTN]],B_MSK[[#This Row],[A_B_1]]))</f>
        <v>60 PCS</v>
      </c>
      <c r="AO547" s="5" t="str">
        <f ca="1">IF(B_MSK[[#This Row],[A_B]]="","",LEFT(B_MSK[[#This Row],[A_]],SEARCH(" ",B_MSK[[#This Row],[A_]])-1))</f>
        <v>60</v>
      </c>
      <c r="AP547" s="5" t="str">
        <f ca="1">IF(B_MSK[[#This Row],[A_B]]="","",RIGHT(B_MSK[[#This Row],[A_]],LEN(B_MSK[[#This Row],[A_]])-SEARCH(" ",B_MSK[[#This Row],[A_]])))</f>
        <v>PCS</v>
      </c>
      <c r="AQ5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7" s="5" t="str">
        <f ca="1">IF(B_MSK[[#This Row],[B_]]="","",LEFT(B_MSK[[#This Row],[B_]],SEARCH(" ",B_MSK[[#This Row],[B_]])))</f>
        <v/>
      </c>
      <c r="AS547" s="5" t="str">
        <f ca="1">IF(B_MSK[[#This Row],[B_]]="","",RIGHT(B_MSK[[#This Row],[B_]],LEN(B_MSK[[#This Row],[B_]])-SEARCH(" ",B_MSK[[#This Row],[B_]])))</f>
        <v/>
      </c>
      <c r="AT547" s="5" t="str">
        <f ca="1">IF(B_MSK[[#This Row],[B_2]]="LSN",12,"")</f>
        <v/>
      </c>
      <c r="AU547" s="5" t="str">
        <f ca="1">IF(B_MSK[[#This Row],[C_1]]="","","PCS")</f>
        <v/>
      </c>
      <c r="AV547" s="5">
        <f ca="1">IF(B_MSK[[#This Row],[A_1]]="","",B_MSK[[#This Row],[A_1]]*IF(B_MSK[[#This Row],[B_1]]="",1,B_MSK[[#This Row],[B_1]])*IF(B_MSK[[#This Row],[C_1]]="",1,B_MSK[[#This Row],[C_1]]))</f>
        <v>60</v>
      </c>
      <c r="AW547" s="5" t="str">
        <f ca="1">IF(B_MSK[[#This Row],[C_2]]="",IF(B_MSK[[#This Row],[B_2]]="",IF(B_MSK[[#This Row],[A_2]]="","",B_MSK[[#This Row],[A_2]]),B_MSK[[#This Row],[B_2]]),B_MSK[[#This Row],[C_2]])</f>
        <v>PCS</v>
      </c>
      <c r="AX547" s="2">
        <f ca="1">IF(ISNUMBER(B_MSK[[#This Row],[TANGGAL DATANG]]),B_MSK[[#This Row],[TANGGAL DATANG]],AX546)</f>
        <v>44945</v>
      </c>
      <c r="AY547" s="5" t="e">
        <f ca="1">IF(B_MSK[[#This Row],[DB_ROW]]="","",INDEX([3]!db[JENIS],B_MSK[[#This Row],[DB_ROW]]-1))</f>
        <v>#REF!</v>
      </c>
      <c r="AZ547" s="5">
        <f ca="1">IF(B_MSK[[#This Row],[A_1]]="","",B_MSK[[#This Row],[A_1]])*1</f>
        <v>60</v>
      </c>
      <c r="BA547" s="5" t="str">
        <f ca="1">IF(B_MSK[[#This Row],[//]]="","",INDEX(INDIRECT(DIR&amp;$2:$2),B_MSK[[#This Row],[//]]))</f>
        <v>UNTANA</v>
      </c>
      <c r="BB547" s="5" t="str">
        <f ca="1">CONCATENATE(B_MSK[[#This Row],[concat]],B_MSK[[#This Row],[HARGA_X]],B_MSK[[#This Row],[SAT]])</f>
        <v>zipperfileclearholder55520filered23000PCS</v>
      </c>
    </row>
    <row r="548" spans="1:54" x14ac:dyDescent="0.25">
      <c r="A548" s="6" t="s">
        <v>128</v>
      </c>
      <c r="B548" s="5" t="str">
        <f ca="1">IF(B_MSK[[#This Row],[N_ID]]="","",INDEX(INDIRECT(DIR&amp;$2:$2),MATCH(B_MSK[[#This Row],[N_ID]],INDIRECT(DIR&amp;"!NOTA[ID_P]"),0)))</f>
        <v/>
      </c>
      <c r="C548" s="5" t="str">
        <f ca="1">IF(B_MSK[[#This Row],[//]]="","",HYPERLINK("["&amp;SUBSTITUTE(DIR,"'","")&amp;"]NOTA!D"&amp;B_MSK[[#This Row],[//]]+2,"&gt;"))</f>
        <v>&gt;</v>
      </c>
      <c r="D548" s="5" t="str">
        <f ca="1">IF(B_MSK[[#This Row],[N_ID]]="","",COUNTIF(INDIRECT(DIR&amp;"!NOTA[ID_H]"),B_MSK[[#This Row],[ID NOTA]]))</f>
        <v/>
      </c>
      <c r="E5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545</v>
      </c>
      <c r="F5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8" s="7" t="str">
        <f ca="1">IF(B_MSK[[#This Row],[stt]]="ada",INDEX([2]!db[NB BM],B_MSK[DB_ROW]-1),"")</f>
        <v>Zipper file clear holder 555 20 file Kuning</v>
      </c>
      <c r="H548" s="7" t="str">
        <f ca="1">IF(B_MSK[[#This Row],[//]]="","",INDEX(INDIRECT(DIR&amp;$2:$2),B_MSK[[#This Row],[//]]))</f>
        <v>TFS</v>
      </c>
      <c r="I548" s="27" t="str">
        <f ca="1">IF(B_MSK[[#This Row],[//]]="","",INDEX(INDIRECT(DB_PATH&amp;$2:$2),B_MSK[[#This Row],[DB_ROW]]-1))</f>
        <v>60 PCS</v>
      </c>
      <c r="J548" s="5" t="str">
        <f ca="1">IF(B_MSK[[#This Row],[//]]="","",IF(INDEX(INDIRECT(DIR&amp;$2:$2),B_MSK[[#This Row],[//]])="","",INDEX(INDIRECT(DIR&amp;$2:$2),B_MSK[[#This Row],[//]])))</f>
        <v/>
      </c>
      <c r="K548" s="5">
        <f ca="1">IF(B_MSK[[#This Row],[//]]="","",IF(INDEX(INDIRECT(DIR&amp;$2:$2),B_MSK[[#This Row],[//]])="","",INDEX(INDIRECT(DIR&amp;$2:$2),B_MSK[[#This Row],[//]])))</f>
        <v>15</v>
      </c>
      <c r="L548" s="5" t="str">
        <f ca="1">IF(B_MSK[[#This Row],[//]]="","",IF(INDEX(INDIRECT(DIR&amp;$2:$2),B_MSK[[#This Row],[//]])="","",INDEX(INDIRECT(DIR&amp;$2:$2),B_MSK[[#This Row],[//]])))</f>
        <v>PCS</v>
      </c>
      <c r="M548" s="13">
        <f ca="1">IF(B_MSK[[#This Row],[//]]="","",INDEX(INDIRECT(DIR&amp;$2:$2),B_MSK[[#This Row],[//]]))</f>
        <v>23000</v>
      </c>
      <c r="N548" s="13">
        <f ca="1">IF(OR(B_MSK[[#This Row],[//]]="",),"",INDEX(INDIRECT(DIR&amp;$2:$2),B_MSK[[#This Row],[//]]))</f>
        <v>345000</v>
      </c>
      <c r="O548" s="3" t="str">
        <f ca="1">IF(B_MSK[[#This Row],[//]]="","",IF(INDEX(INDIRECT(DIR&amp;$2:$2),B_MSK[[#This Row],[//]])=0,"",INDEX(INDIRECT(DIR&amp;$2:$2),B_MSK[[#This Row],[//]])))</f>
        <v/>
      </c>
      <c r="P548" s="3" t="str">
        <f ca="1">IF(B_MSK[[#This Row],[//]]="","",IF(INDEX(INDIRECT(DIR&amp;$2:$2),B_MSK[[#This Row],[//]])=0,"",INDEX(INDIRECT(DIR&amp;$2:$2),B_MSK[[#This Row],[//]])))</f>
        <v/>
      </c>
      <c r="Q548" s="12">
        <f ca="1">IF(B_MSK[[#This Row],[//]]="","",INDEX(INDIRECT(DIR&amp;$2:$2),B_MSK[[#This Row],[//]]))</f>
        <v>345000</v>
      </c>
      <c r="R5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8" s="37">
        <f ca="1">IF(B_MSK[[#This Row],[//]]="","",INDEX(INDIRECT(DIR&amp;$2:$2),B_MSK[[#This Row],[//]]))</f>
        <v>0</v>
      </c>
      <c r="U548" s="38">
        <f ca="1">IF(SUMIF(B_MSK[NAMA BARANG],B_MSK[[#This Row],[NAMA BARANG]],B_MSK[JMLH BRG])=0,"",SUMIF(B_MSK[NAMA BARANG],B_MSK[[#This Row],[NAMA BARANG]],B_MSK[C]))</f>
        <v>0</v>
      </c>
      <c r="V548" s="7" t="str">
        <f ca="1">IF(B_MSK[[#This Row],[//]]="","",INDEX(INDIRECT(DIR&amp;$2:$2),B_MSK[[#This Row],[//]]))</f>
        <v>ZIPPER FILE CLEAR HOLDER 555 20 FILE YELLOW</v>
      </c>
      <c r="W548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zipperfileclearholder55520fileyellow</v>
      </c>
      <c r="X548" s="5" t="str">
        <f ca="1">IF(B_MSK[[#This Row],[N.B.nota]]="","",IF(MATCH(B_MSK[[#This Row],[concat]],[2]!db[NB NOTA_C],0)&gt;0,"ada",0))</f>
        <v>ada</v>
      </c>
      <c r="Y548" s="5" t="str">
        <f ca="1">IF(B_MSK[[#This Row],[N.B.nota]]="","",ADDRESS(ROW(B_MSK[QB]),COLUMN(B_MSK[QB]))&amp;":"&amp;ADDRESS(ROW(),COLUMN(B_MSK[QB])))</f>
        <v>$D$4:$D$548</v>
      </c>
      <c r="Z548" s="5">
        <f ca="1">IF(B_MSK[[#This Row],[concat]]="","",MATCH(B_MSK[[#This Row],[concat]],[2]!db[NB NOTA_C],0)+1)</f>
        <v>2127</v>
      </c>
      <c r="AA548" s="5" t="str">
        <f ca="1">IF(B_MSK[[#This Row],[//]]="","",HYPERLINK("[D:\kerja\BANK EXP\BARU\DB.XLSX]DB!e"&amp;B_MSK[[#This Row],[DB_ROW]],"&gt;"))</f>
        <v>&gt;</v>
      </c>
      <c r="AB548" s="30" t="str">
        <f ca="1">MID(B_MSK[[#This Row],[/ STN_1]],FIND(" ",B_MSK[[#This Row],[/ STN_1]])+1,LEN(B_MSK[[#This Row],[/ STN_1]]))</f>
        <v>PCS</v>
      </c>
      <c r="AC548" s="11">
        <f ca="1">IF(B_MSK[[#This Row],[//]]="","",IF(B_MSK[[#This Row],[ JUMLAH ]]="","",IF(B_MSK[[#This Row],[C]]="",B_MSK[[#This Row],[HARGA CTN]]/B_MSK[[#This Row],[JMLH BRG]],B_MSK[[#This Row],[HARGA CTN]]/B_MSK[[#This Row],[A_1]])))</f>
        <v>23000</v>
      </c>
      <c r="AD5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8" s="15" t="str">
        <f ca="1">IF(B_MSK[[#This Row],[HARGA_2]]="","",IF(MID(B_MSK[[#This Row],[/ STN_2]],FIND(" ",B_MSK[[#This Row],[/ STN_2]])+1,LEN(B_MSK[[#This Row],[/ STN_2]]))="LSN",B_MSK[[#This Row],[HARGA_2]]/12,""))</f>
        <v/>
      </c>
      <c r="AH548" s="7" t="str">
        <f ca="1">IF(B_MSK[[#This Row],[HARGA_3]]="","","/ "&amp;"PCS")</f>
        <v/>
      </c>
      <c r="AI548" s="15">
        <f ca="1">IF(B_MSK[[#This Row],[HARGA_3]]="",IF(B_MSK[[#This Row],[HARGA_2]]="",IF(B_MSK[[#This Row],[HARGA_1]]="","",B_MSK[[#This Row],[HARGA_1]]),B_MSK[[#This Row],[HARGA_2]]),B_MSK[[#This Row],[HARGA_3]])</f>
        <v>23000</v>
      </c>
      <c r="AJ54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8" s="5" t="str">
        <f ca="1">IF(B_MSK[[#This Row],[//]]="","",SUBSTITUTE(SUBSTITUTE(SUBSTITUTE(B_MSK[[#This Row],[QTY/ CTN]]," ","_",2),"(",""),")","")&amp;"_")</f>
        <v>60 PCS_</v>
      </c>
      <c r="AL548" s="5">
        <f ca="1">IF(B_MSK[[#This Row],[A_B]]="","",SEARCH("_",B_MSK[[#This Row],[A_B]]))</f>
        <v>7</v>
      </c>
      <c r="AM548" s="5">
        <f ca="1">IF(B_MSK[[#This Row],[A_B]]="","",LEN(B_MSK[[#This Row],[A_B]]))</f>
        <v>7</v>
      </c>
      <c r="AN548" s="5" t="str">
        <f ca="1">IF(B_MSK[[#This Row],[A_B]]="","",LEFT(B_MSK[[#This Row],[QTY/ CTN]],B_MSK[[#This Row],[A_B_1]]))</f>
        <v>60 PCS</v>
      </c>
      <c r="AO548" s="5" t="str">
        <f ca="1">IF(B_MSK[[#This Row],[A_B]]="","",LEFT(B_MSK[[#This Row],[A_]],SEARCH(" ",B_MSK[[#This Row],[A_]])-1))</f>
        <v>60</v>
      </c>
      <c r="AP548" s="5" t="str">
        <f ca="1">IF(B_MSK[[#This Row],[A_B]]="","",RIGHT(B_MSK[[#This Row],[A_]],LEN(B_MSK[[#This Row],[A_]])-SEARCH(" ",B_MSK[[#This Row],[A_]])))</f>
        <v>PCS</v>
      </c>
      <c r="AQ5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8" s="5" t="str">
        <f ca="1">IF(B_MSK[[#This Row],[B_]]="","",LEFT(B_MSK[[#This Row],[B_]],SEARCH(" ",B_MSK[[#This Row],[B_]])))</f>
        <v/>
      </c>
      <c r="AS548" s="5" t="str">
        <f ca="1">IF(B_MSK[[#This Row],[B_]]="","",RIGHT(B_MSK[[#This Row],[B_]],LEN(B_MSK[[#This Row],[B_]])-SEARCH(" ",B_MSK[[#This Row],[B_]])))</f>
        <v/>
      </c>
      <c r="AT548" s="5" t="str">
        <f ca="1">IF(B_MSK[[#This Row],[B_2]]="LSN",12,"")</f>
        <v/>
      </c>
      <c r="AU548" s="5" t="str">
        <f ca="1">IF(B_MSK[[#This Row],[C_1]]="","","PCS")</f>
        <v/>
      </c>
      <c r="AV548" s="5">
        <f ca="1">IF(B_MSK[[#This Row],[A_1]]="","",B_MSK[[#This Row],[A_1]]*IF(B_MSK[[#This Row],[B_1]]="",1,B_MSK[[#This Row],[B_1]])*IF(B_MSK[[#This Row],[C_1]]="",1,B_MSK[[#This Row],[C_1]]))</f>
        <v>60</v>
      </c>
      <c r="AW548" s="5" t="str">
        <f ca="1">IF(B_MSK[[#This Row],[C_2]]="",IF(B_MSK[[#This Row],[B_2]]="",IF(B_MSK[[#This Row],[A_2]]="","",B_MSK[[#This Row],[A_2]]),B_MSK[[#This Row],[B_2]]),B_MSK[[#This Row],[C_2]])</f>
        <v>PCS</v>
      </c>
      <c r="AX548" s="2">
        <f ca="1">IF(ISNUMBER(B_MSK[[#This Row],[TANGGAL DATANG]]),B_MSK[[#This Row],[TANGGAL DATANG]],AX547)</f>
        <v>44945</v>
      </c>
      <c r="AY548" s="5" t="e">
        <f ca="1">IF(B_MSK[[#This Row],[DB_ROW]]="","",INDEX([3]!db[JENIS],B_MSK[[#This Row],[DB_ROW]]-1))</f>
        <v>#REF!</v>
      </c>
      <c r="AZ548" s="5">
        <f ca="1">IF(B_MSK[[#This Row],[A_1]]="","",B_MSK[[#This Row],[A_1]])*1</f>
        <v>60</v>
      </c>
      <c r="BA548" s="5" t="str">
        <f ca="1">IF(B_MSK[[#This Row],[//]]="","",INDEX(INDIRECT(DIR&amp;$2:$2),B_MSK[[#This Row],[//]]))</f>
        <v>UNTANA</v>
      </c>
      <c r="BB548" s="5" t="str">
        <f ca="1">CONCATENATE(B_MSK[[#This Row],[concat]],B_MSK[[#This Row],[HARGA_X]],B_MSK[[#This Row],[SAT]])</f>
        <v>zipperfileclearholder55520fileyellow23000PCS</v>
      </c>
    </row>
    <row r="549" spans="1:54" x14ac:dyDescent="0.25">
      <c r="A549" s="6" t="s">
        <v>128</v>
      </c>
      <c r="B549" s="5" t="str">
        <f ca="1">IF(B_MSK[[#This Row],[N_ID]]="","",INDEX(INDIRECT(DIR&amp;$2:$2),MATCH(B_MSK[[#This Row],[N_ID]],INDIRECT(DIR&amp;"!NOTA[ID_P]"),0)))</f>
        <v/>
      </c>
      <c r="C549" s="5" t="str">
        <f ca="1">IF(B_MSK[[#This Row],[//]]="","",HYPERLINK("["&amp;SUBSTITUTE(DIR,"'","")&amp;"]NOTA!D"&amp;B_MSK[[#This Row],[//]]+2,"&gt;"))</f>
        <v>&gt;</v>
      </c>
      <c r="D549" s="5" t="str">
        <f ca="1">IF(B_MSK[[#This Row],[N_ID]]="","",COUNTIF(INDIRECT(DIR&amp;"!NOTA[ID_H]"),B_MSK[[#This Row],[ID NOTA]]))</f>
        <v/>
      </c>
      <c r="E54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546</v>
      </c>
      <c r="F5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9" s="7" t="str">
        <f ca="1">IF(B_MSK[[#This Row],[stt]]="ada",INDEX([2]!db[NB BM],B_MSK[DB_ROW]-1),"")</f>
        <v>Zipper file clear holder 555 20 file Biru</v>
      </c>
      <c r="H549" s="7" t="str">
        <f ca="1">IF(B_MSK[[#This Row],[//]]="","",INDEX(INDIRECT(DIR&amp;$2:$2),B_MSK[[#This Row],[//]]))</f>
        <v>TFS</v>
      </c>
      <c r="I549" s="27" t="str">
        <f ca="1">IF(B_MSK[[#This Row],[//]]="","",INDEX(INDIRECT(DB_PATH&amp;$2:$2),B_MSK[[#This Row],[DB_ROW]]-1))</f>
        <v>60 PCS</v>
      </c>
      <c r="J549" s="5" t="str">
        <f ca="1">IF(B_MSK[[#This Row],[//]]="","",IF(INDEX(INDIRECT(DIR&amp;$2:$2),B_MSK[[#This Row],[//]])="","",INDEX(INDIRECT(DIR&amp;$2:$2),B_MSK[[#This Row],[//]])))</f>
        <v/>
      </c>
      <c r="K549" s="5">
        <f ca="1">IF(B_MSK[[#This Row],[//]]="","",IF(INDEX(INDIRECT(DIR&amp;$2:$2),B_MSK[[#This Row],[//]])="","",INDEX(INDIRECT(DIR&amp;$2:$2),B_MSK[[#This Row],[//]])))</f>
        <v>15</v>
      </c>
      <c r="L549" s="5" t="str">
        <f ca="1">IF(B_MSK[[#This Row],[//]]="","",IF(INDEX(INDIRECT(DIR&amp;$2:$2),B_MSK[[#This Row],[//]])="","",INDEX(INDIRECT(DIR&amp;$2:$2),B_MSK[[#This Row],[//]])))</f>
        <v>PCS</v>
      </c>
      <c r="M549" s="13">
        <f ca="1">IF(B_MSK[[#This Row],[//]]="","",INDEX(INDIRECT(DIR&amp;$2:$2),B_MSK[[#This Row],[//]]))</f>
        <v>23000</v>
      </c>
      <c r="N549" s="13">
        <f ca="1">IF(OR(B_MSK[[#This Row],[//]]="",),"",INDEX(INDIRECT(DIR&amp;$2:$2),B_MSK[[#This Row],[//]]))</f>
        <v>345000</v>
      </c>
      <c r="O549" s="3" t="str">
        <f ca="1">IF(B_MSK[[#This Row],[//]]="","",IF(INDEX(INDIRECT(DIR&amp;$2:$2),B_MSK[[#This Row],[//]])=0,"",INDEX(INDIRECT(DIR&amp;$2:$2),B_MSK[[#This Row],[//]])))</f>
        <v/>
      </c>
      <c r="P549" s="3" t="str">
        <f ca="1">IF(B_MSK[[#This Row],[//]]="","",IF(INDEX(INDIRECT(DIR&amp;$2:$2),B_MSK[[#This Row],[//]])=0,"",INDEX(INDIRECT(DIR&amp;$2:$2),B_MSK[[#This Row],[//]])))</f>
        <v/>
      </c>
      <c r="Q549" s="12">
        <f ca="1">IF(B_MSK[[#This Row],[//]]="","",INDEX(INDIRECT(DIR&amp;$2:$2),B_MSK[[#This Row],[//]]))</f>
        <v>345000</v>
      </c>
      <c r="R5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9" s="37">
        <f ca="1">IF(B_MSK[[#This Row],[//]]="","",INDEX(INDIRECT(DIR&amp;$2:$2),B_MSK[[#This Row],[//]]))</f>
        <v>0</v>
      </c>
      <c r="U549" s="38">
        <f ca="1">IF(SUMIF(B_MSK[NAMA BARANG],B_MSK[[#This Row],[NAMA BARANG]],B_MSK[JMLH BRG])=0,"",SUMIF(B_MSK[NAMA BARANG],B_MSK[[#This Row],[NAMA BARANG]],B_MSK[C]))</f>
        <v>0</v>
      </c>
      <c r="V549" s="7" t="str">
        <f ca="1">IF(B_MSK[[#This Row],[//]]="","",INDEX(INDIRECT(DIR&amp;$2:$2),B_MSK[[#This Row],[//]]))</f>
        <v>ZIPPER FILE CLEAR HOLDER 555 20 FILE BLUE</v>
      </c>
      <c r="W549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zipperfileclearholder55520fileblue</v>
      </c>
      <c r="X549" s="5" t="str">
        <f ca="1">IF(B_MSK[[#This Row],[N.B.nota]]="","",IF(MATCH(B_MSK[[#This Row],[concat]],[2]!db[NB NOTA_C],0)&gt;0,"ada",0))</f>
        <v>ada</v>
      </c>
      <c r="Y549" s="5" t="str">
        <f ca="1">IF(B_MSK[[#This Row],[N.B.nota]]="","",ADDRESS(ROW(B_MSK[QB]),COLUMN(B_MSK[QB]))&amp;":"&amp;ADDRESS(ROW(),COLUMN(B_MSK[QB])))</f>
        <v>$D$4:$D$549</v>
      </c>
      <c r="Z549" s="5">
        <f ca="1">IF(B_MSK[[#This Row],[concat]]="","",MATCH(B_MSK[[#This Row],[concat]],[2]!db[NB NOTA_C],0)+1)</f>
        <v>2124</v>
      </c>
      <c r="AA549" s="5" t="str">
        <f ca="1">IF(B_MSK[[#This Row],[//]]="","",HYPERLINK("[D:\kerja\BANK EXP\BARU\DB.XLSX]DB!e"&amp;B_MSK[[#This Row],[DB_ROW]],"&gt;"))</f>
        <v>&gt;</v>
      </c>
      <c r="AB549" s="30" t="str">
        <f ca="1">MID(B_MSK[[#This Row],[/ STN_1]],FIND(" ",B_MSK[[#This Row],[/ STN_1]])+1,LEN(B_MSK[[#This Row],[/ STN_1]]))</f>
        <v>PCS</v>
      </c>
      <c r="AC549" s="11">
        <f ca="1">IF(B_MSK[[#This Row],[//]]="","",IF(B_MSK[[#This Row],[ JUMLAH ]]="","",IF(B_MSK[[#This Row],[C]]="",B_MSK[[#This Row],[HARGA CTN]]/B_MSK[[#This Row],[JMLH BRG]],B_MSK[[#This Row],[HARGA CTN]]/B_MSK[[#This Row],[A_1]])))</f>
        <v>23000</v>
      </c>
      <c r="AD5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9" s="15" t="str">
        <f ca="1">IF(B_MSK[[#This Row],[HARGA_2]]="","",IF(MID(B_MSK[[#This Row],[/ STN_2]],FIND(" ",B_MSK[[#This Row],[/ STN_2]])+1,LEN(B_MSK[[#This Row],[/ STN_2]]))="LSN",B_MSK[[#This Row],[HARGA_2]]/12,""))</f>
        <v/>
      </c>
      <c r="AH549" s="7" t="str">
        <f ca="1">IF(B_MSK[[#This Row],[HARGA_3]]="","","/ "&amp;"PCS")</f>
        <v/>
      </c>
      <c r="AI549" s="15">
        <f ca="1">IF(B_MSK[[#This Row],[HARGA_3]]="",IF(B_MSK[[#This Row],[HARGA_2]]="",IF(B_MSK[[#This Row],[HARGA_1]]="","",B_MSK[[#This Row],[HARGA_1]]),B_MSK[[#This Row],[HARGA_2]]),B_MSK[[#This Row],[HARGA_3]])</f>
        <v>23000</v>
      </c>
      <c r="AJ54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9" s="5" t="str">
        <f ca="1">IF(B_MSK[[#This Row],[//]]="","",SUBSTITUTE(SUBSTITUTE(SUBSTITUTE(B_MSK[[#This Row],[QTY/ CTN]]," ","_",2),"(",""),")","")&amp;"_")</f>
        <v>60 PCS_</v>
      </c>
      <c r="AL549" s="5">
        <f ca="1">IF(B_MSK[[#This Row],[A_B]]="","",SEARCH("_",B_MSK[[#This Row],[A_B]]))</f>
        <v>7</v>
      </c>
      <c r="AM549" s="5">
        <f ca="1">IF(B_MSK[[#This Row],[A_B]]="","",LEN(B_MSK[[#This Row],[A_B]]))</f>
        <v>7</v>
      </c>
      <c r="AN549" s="5" t="str">
        <f ca="1">IF(B_MSK[[#This Row],[A_B]]="","",LEFT(B_MSK[[#This Row],[QTY/ CTN]],B_MSK[[#This Row],[A_B_1]]))</f>
        <v>60 PCS</v>
      </c>
      <c r="AO549" s="5" t="str">
        <f ca="1">IF(B_MSK[[#This Row],[A_B]]="","",LEFT(B_MSK[[#This Row],[A_]],SEARCH(" ",B_MSK[[#This Row],[A_]])-1))</f>
        <v>60</v>
      </c>
      <c r="AP549" s="5" t="str">
        <f ca="1">IF(B_MSK[[#This Row],[A_B]]="","",RIGHT(B_MSK[[#This Row],[A_]],LEN(B_MSK[[#This Row],[A_]])-SEARCH(" ",B_MSK[[#This Row],[A_]])))</f>
        <v>PCS</v>
      </c>
      <c r="AQ5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9" s="5" t="str">
        <f ca="1">IF(B_MSK[[#This Row],[B_]]="","",LEFT(B_MSK[[#This Row],[B_]],SEARCH(" ",B_MSK[[#This Row],[B_]])))</f>
        <v/>
      </c>
      <c r="AS549" s="5" t="str">
        <f ca="1">IF(B_MSK[[#This Row],[B_]]="","",RIGHT(B_MSK[[#This Row],[B_]],LEN(B_MSK[[#This Row],[B_]])-SEARCH(" ",B_MSK[[#This Row],[B_]])))</f>
        <v/>
      </c>
      <c r="AT549" s="5" t="str">
        <f ca="1">IF(B_MSK[[#This Row],[B_2]]="LSN",12,"")</f>
        <v/>
      </c>
      <c r="AU549" s="5" t="str">
        <f ca="1">IF(B_MSK[[#This Row],[C_1]]="","","PCS")</f>
        <v/>
      </c>
      <c r="AV549" s="5">
        <f ca="1">IF(B_MSK[[#This Row],[A_1]]="","",B_MSK[[#This Row],[A_1]]*IF(B_MSK[[#This Row],[B_1]]="",1,B_MSK[[#This Row],[B_1]])*IF(B_MSK[[#This Row],[C_1]]="",1,B_MSK[[#This Row],[C_1]]))</f>
        <v>60</v>
      </c>
      <c r="AW549" s="5" t="str">
        <f ca="1">IF(B_MSK[[#This Row],[C_2]]="",IF(B_MSK[[#This Row],[B_2]]="",IF(B_MSK[[#This Row],[A_2]]="","",B_MSK[[#This Row],[A_2]]),B_MSK[[#This Row],[B_2]]),B_MSK[[#This Row],[C_2]])</f>
        <v>PCS</v>
      </c>
      <c r="AX549" s="2">
        <f ca="1">IF(ISNUMBER(B_MSK[[#This Row],[TANGGAL DATANG]]),B_MSK[[#This Row],[TANGGAL DATANG]],AX548)</f>
        <v>44945</v>
      </c>
      <c r="AY549" s="5" t="e">
        <f ca="1">IF(B_MSK[[#This Row],[DB_ROW]]="","",INDEX([3]!db[JENIS],B_MSK[[#This Row],[DB_ROW]]-1))</f>
        <v>#REF!</v>
      </c>
      <c r="AZ549" s="5">
        <f ca="1">IF(B_MSK[[#This Row],[A_1]]="","",B_MSK[[#This Row],[A_1]])*1</f>
        <v>60</v>
      </c>
      <c r="BA549" s="5" t="str">
        <f ca="1">IF(B_MSK[[#This Row],[//]]="","",INDEX(INDIRECT(DIR&amp;$2:$2),B_MSK[[#This Row],[//]]))</f>
        <v>UNTANA</v>
      </c>
      <c r="BB549" s="5" t="str">
        <f ca="1">CONCATENATE(B_MSK[[#This Row],[concat]],B_MSK[[#This Row],[HARGA_X]],B_MSK[[#This Row],[SAT]])</f>
        <v>zipperfileclearholder55520fileblue23000PCS</v>
      </c>
    </row>
    <row r="550" spans="1:54" x14ac:dyDescent="0.25">
      <c r="A550" s="6" t="s">
        <v>128</v>
      </c>
      <c r="B550" s="5" t="str">
        <f ca="1">IF(B_MSK[[#This Row],[N_ID]]="","",INDEX(INDIRECT(DIR&amp;$2:$2),MATCH(B_MSK[[#This Row],[N_ID]],INDIRECT(DIR&amp;"!NOTA[ID_P]"),0)))</f>
        <v/>
      </c>
      <c r="C550" s="5" t="str">
        <f ca="1">IF(B_MSK[[#This Row],[//]]="","",HYPERLINK("["&amp;SUBSTITUTE(DIR,"'","")&amp;"]NOTA!D"&amp;B_MSK[[#This Row],[//]]+2,"&gt;"))</f>
        <v>&gt;</v>
      </c>
      <c r="D550" s="5" t="str">
        <f ca="1">IF(B_MSK[[#This Row],[N_ID]]="","",COUNTIF(INDIRECT(DIR&amp;"!NOTA[ID_H]"),B_MSK[[#This Row],[ID NOTA]]))</f>
        <v/>
      </c>
      <c r="E55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547</v>
      </c>
      <c r="F5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0" s="7" t="str">
        <f ca="1">IF(B_MSK[[#This Row],[stt]]="ada",INDEX([2]!db[NB BM],B_MSK[DB_ROW]-1),"")</f>
        <v>Zipper file clear holder 555 40 file Hijau</v>
      </c>
      <c r="H550" s="7" t="str">
        <f ca="1">IF(B_MSK[[#This Row],[//]]="","",INDEX(INDIRECT(DIR&amp;$2:$2),B_MSK[[#This Row],[//]]))</f>
        <v>TFS</v>
      </c>
      <c r="I550" s="27" t="str">
        <f ca="1">IF(B_MSK[[#This Row],[//]]="","",INDEX(INDIRECT(DB_PATH&amp;$2:$2),B_MSK[[#This Row],[DB_ROW]]-1))</f>
        <v>60 PCS</v>
      </c>
      <c r="J550" s="5" t="str">
        <f ca="1">IF(B_MSK[[#This Row],[//]]="","",IF(INDEX(INDIRECT(DIR&amp;$2:$2),B_MSK[[#This Row],[//]])="","",INDEX(INDIRECT(DIR&amp;$2:$2),B_MSK[[#This Row],[//]])))</f>
        <v/>
      </c>
      <c r="K550" s="5">
        <f ca="1">IF(B_MSK[[#This Row],[//]]="","",IF(INDEX(INDIRECT(DIR&amp;$2:$2),B_MSK[[#This Row],[//]])="","",INDEX(INDIRECT(DIR&amp;$2:$2),B_MSK[[#This Row],[//]])))</f>
        <v>15</v>
      </c>
      <c r="L550" s="5" t="str">
        <f ca="1">IF(B_MSK[[#This Row],[//]]="","",IF(INDEX(INDIRECT(DIR&amp;$2:$2),B_MSK[[#This Row],[//]])="","",INDEX(INDIRECT(DIR&amp;$2:$2),B_MSK[[#This Row],[//]])))</f>
        <v>PCS</v>
      </c>
      <c r="M550" s="13">
        <f ca="1">IF(B_MSK[[#This Row],[//]]="","",INDEX(INDIRECT(DIR&amp;$2:$2),B_MSK[[#This Row],[//]]))</f>
        <v>29500</v>
      </c>
      <c r="N550" s="13">
        <f ca="1">IF(OR(B_MSK[[#This Row],[//]]="",),"",INDEX(INDIRECT(DIR&amp;$2:$2),B_MSK[[#This Row],[//]]))</f>
        <v>442500</v>
      </c>
      <c r="O550" s="3" t="str">
        <f ca="1">IF(B_MSK[[#This Row],[//]]="","",IF(INDEX(INDIRECT(DIR&amp;$2:$2),B_MSK[[#This Row],[//]])=0,"",INDEX(INDIRECT(DIR&amp;$2:$2),B_MSK[[#This Row],[//]])))</f>
        <v/>
      </c>
      <c r="P550" s="3" t="str">
        <f ca="1">IF(B_MSK[[#This Row],[//]]="","",IF(INDEX(INDIRECT(DIR&amp;$2:$2),B_MSK[[#This Row],[//]])=0,"",INDEX(INDIRECT(DIR&amp;$2:$2),B_MSK[[#This Row],[//]])))</f>
        <v/>
      </c>
      <c r="Q550" s="12">
        <f ca="1">IF(B_MSK[[#This Row],[//]]="","",INDEX(INDIRECT(DIR&amp;$2:$2),B_MSK[[#This Row],[//]]))</f>
        <v>442500</v>
      </c>
      <c r="R5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0" s="37">
        <f ca="1">IF(B_MSK[[#This Row],[//]]="","",INDEX(INDIRECT(DIR&amp;$2:$2),B_MSK[[#This Row],[//]]))</f>
        <v>0</v>
      </c>
      <c r="U550" s="38">
        <f ca="1">IF(SUMIF(B_MSK[NAMA BARANG],B_MSK[[#This Row],[NAMA BARANG]],B_MSK[JMLH BRG])=0,"",SUMIF(B_MSK[NAMA BARANG],B_MSK[[#This Row],[NAMA BARANG]],B_MSK[C]))</f>
        <v>0</v>
      </c>
      <c r="V550" s="7" t="str">
        <f ca="1">IF(B_MSK[[#This Row],[//]]="","",INDEX(INDIRECT(DIR&amp;$2:$2),B_MSK[[#This Row],[//]]))</f>
        <v>ZIPPER FILE CLEAR HOLDER 555 40 FILE GREEN</v>
      </c>
      <c r="W550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zipperfileclearholder55540filegreen</v>
      </c>
      <c r="X550" s="5" t="str">
        <f ca="1">IF(B_MSK[[#This Row],[N.B.nota]]="","",IF(MATCH(B_MSK[[#This Row],[concat]],[2]!db[NB NOTA_C],0)&gt;0,"ada",0))</f>
        <v>ada</v>
      </c>
      <c r="Y550" s="5" t="str">
        <f ca="1">IF(B_MSK[[#This Row],[N.B.nota]]="","",ADDRESS(ROW(B_MSK[QB]),COLUMN(B_MSK[QB]))&amp;":"&amp;ADDRESS(ROW(),COLUMN(B_MSK[QB])))</f>
        <v>$D$4:$D$550</v>
      </c>
      <c r="Z550" s="5">
        <f ca="1">IF(B_MSK[[#This Row],[concat]]="","",MATCH(B_MSK[[#This Row],[concat]],[2]!db[NB NOTA_C],0)+1)</f>
        <v>2129</v>
      </c>
      <c r="AA550" s="5" t="str">
        <f ca="1">IF(B_MSK[[#This Row],[//]]="","",HYPERLINK("[D:\kerja\BANK EXP\BARU\DB.XLSX]DB!e"&amp;B_MSK[[#This Row],[DB_ROW]],"&gt;"))</f>
        <v>&gt;</v>
      </c>
      <c r="AB550" s="30" t="str">
        <f ca="1">MID(B_MSK[[#This Row],[/ STN_1]],FIND(" ",B_MSK[[#This Row],[/ STN_1]])+1,LEN(B_MSK[[#This Row],[/ STN_1]]))</f>
        <v>PCS</v>
      </c>
      <c r="AC550" s="11">
        <f ca="1">IF(B_MSK[[#This Row],[//]]="","",IF(B_MSK[[#This Row],[ JUMLAH ]]="","",IF(B_MSK[[#This Row],[C]]="",B_MSK[[#This Row],[HARGA CTN]]/B_MSK[[#This Row],[JMLH BRG]],B_MSK[[#This Row],[HARGA CTN]]/B_MSK[[#This Row],[A_1]])))</f>
        <v>29500</v>
      </c>
      <c r="AD5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0" s="15" t="str">
        <f ca="1">IF(B_MSK[[#This Row],[HARGA_2]]="","",IF(MID(B_MSK[[#This Row],[/ STN_2]],FIND(" ",B_MSK[[#This Row],[/ STN_2]])+1,LEN(B_MSK[[#This Row],[/ STN_2]]))="LSN",B_MSK[[#This Row],[HARGA_2]]/12,""))</f>
        <v/>
      </c>
      <c r="AH550" s="7" t="str">
        <f ca="1">IF(B_MSK[[#This Row],[HARGA_3]]="","","/ "&amp;"PCS")</f>
        <v/>
      </c>
      <c r="AI550" s="15">
        <f ca="1">IF(B_MSK[[#This Row],[HARGA_3]]="",IF(B_MSK[[#This Row],[HARGA_2]]="",IF(B_MSK[[#This Row],[HARGA_1]]="","",B_MSK[[#This Row],[HARGA_1]]),B_MSK[[#This Row],[HARGA_2]]),B_MSK[[#This Row],[HARGA_3]])</f>
        <v>29500</v>
      </c>
      <c r="AJ55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0" s="5" t="str">
        <f ca="1">IF(B_MSK[[#This Row],[//]]="","",SUBSTITUTE(SUBSTITUTE(SUBSTITUTE(B_MSK[[#This Row],[QTY/ CTN]]," ","_",2),"(",""),")","")&amp;"_")</f>
        <v>60 PCS_</v>
      </c>
      <c r="AL550" s="5">
        <f ca="1">IF(B_MSK[[#This Row],[A_B]]="","",SEARCH("_",B_MSK[[#This Row],[A_B]]))</f>
        <v>7</v>
      </c>
      <c r="AM550" s="5">
        <f ca="1">IF(B_MSK[[#This Row],[A_B]]="","",LEN(B_MSK[[#This Row],[A_B]]))</f>
        <v>7</v>
      </c>
      <c r="AN550" s="5" t="str">
        <f ca="1">IF(B_MSK[[#This Row],[A_B]]="","",LEFT(B_MSK[[#This Row],[QTY/ CTN]],B_MSK[[#This Row],[A_B_1]]))</f>
        <v>60 PCS</v>
      </c>
      <c r="AO550" s="5" t="str">
        <f ca="1">IF(B_MSK[[#This Row],[A_B]]="","",LEFT(B_MSK[[#This Row],[A_]],SEARCH(" ",B_MSK[[#This Row],[A_]])-1))</f>
        <v>60</v>
      </c>
      <c r="AP550" s="5" t="str">
        <f ca="1">IF(B_MSK[[#This Row],[A_B]]="","",RIGHT(B_MSK[[#This Row],[A_]],LEN(B_MSK[[#This Row],[A_]])-SEARCH(" ",B_MSK[[#This Row],[A_]])))</f>
        <v>PCS</v>
      </c>
      <c r="AQ5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0" s="5" t="str">
        <f ca="1">IF(B_MSK[[#This Row],[B_]]="","",LEFT(B_MSK[[#This Row],[B_]],SEARCH(" ",B_MSK[[#This Row],[B_]])))</f>
        <v/>
      </c>
      <c r="AS550" s="5" t="str">
        <f ca="1">IF(B_MSK[[#This Row],[B_]]="","",RIGHT(B_MSK[[#This Row],[B_]],LEN(B_MSK[[#This Row],[B_]])-SEARCH(" ",B_MSK[[#This Row],[B_]])))</f>
        <v/>
      </c>
      <c r="AT550" s="5" t="str">
        <f ca="1">IF(B_MSK[[#This Row],[B_2]]="LSN",12,"")</f>
        <v/>
      </c>
      <c r="AU550" s="5" t="str">
        <f ca="1">IF(B_MSK[[#This Row],[C_1]]="","","PCS")</f>
        <v/>
      </c>
      <c r="AV550" s="5">
        <f ca="1">IF(B_MSK[[#This Row],[A_1]]="","",B_MSK[[#This Row],[A_1]]*IF(B_MSK[[#This Row],[B_1]]="",1,B_MSK[[#This Row],[B_1]])*IF(B_MSK[[#This Row],[C_1]]="",1,B_MSK[[#This Row],[C_1]]))</f>
        <v>60</v>
      </c>
      <c r="AW550" s="5" t="str">
        <f ca="1">IF(B_MSK[[#This Row],[C_2]]="",IF(B_MSK[[#This Row],[B_2]]="",IF(B_MSK[[#This Row],[A_2]]="","",B_MSK[[#This Row],[A_2]]),B_MSK[[#This Row],[B_2]]),B_MSK[[#This Row],[C_2]])</f>
        <v>PCS</v>
      </c>
      <c r="AX550" s="2">
        <f ca="1">IF(ISNUMBER(B_MSK[[#This Row],[TANGGAL DATANG]]),B_MSK[[#This Row],[TANGGAL DATANG]],AX549)</f>
        <v>44945</v>
      </c>
      <c r="AY550" s="5" t="e">
        <f ca="1">IF(B_MSK[[#This Row],[DB_ROW]]="","",INDEX([3]!db[JENIS],B_MSK[[#This Row],[DB_ROW]]-1))</f>
        <v>#REF!</v>
      </c>
      <c r="AZ550" s="5">
        <f ca="1">IF(B_MSK[[#This Row],[A_1]]="","",B_MSK[[#This Row],[A_1]])*1</f>
        <v>60</v>
      </c>
      <c r="BA550" s="5" t="str">
        <f ca="1">IF(B_MSK[[#This Row],[//]]="","",INDEX(INDIRECT(DIR&amp;$2:$2),B_MSK[[#This Row],[//]]))</f>
        <v>UNTANA</v>
      </c>
      <c r="BB550" s="5" t="str">
        <f ca="1">CONCATENATE(B_MSK[[#This Row],[concat]],B_MSK[[#This Row],[HARGA_X]],B_MSK[[#This Row],[SAT]])</f>
        <v>zipperfileclearholder55540filegreen29500PCS</v>
      </c>
    </row>
    <row r="551" spans="1:54" x14ac:dyDescent="0.25">
      <c r="A551" s="6" t="s">
        <v>128</v>
      </c>
      <c r="B551" s="5" t="str">
        <f ca="1">IF(B_MSK[[#This Row],[N_ID]]="","",INDEX(INDIRECT(DIR&amp;$2:$2),MATCH(B_MSK[[#This Row],[N_ID]],INDIRECT(DIR&amp;"!NOTA[ID_P]"),0)))</f>
        <v/>
      </c>
      <c r="C551" s="5" t="str">
        <f ca="1">IF(B_MSK[[#This Row],[//]]="","",HYPERLINK("["&amp;SUBSTITUTE(DIR,"'","")&amp;"]NOTA!D"&amp;B_MSK[[#This Row],[//]]+2,"&gt;"))</f>
        <v>&gt;</v>
      </c>
      <c r="D551" s="5" t="str">
        <f ca="1">IF(B_MSK[[#This Row],[N_ID]]="","",COUNTIF(INDIRECT(DIR&amp;"!NOTA[ID_H]"),B_MSK[[#This Row],[ID NOTA]]))</f>
        <v/>
      </c>
      <c r="E5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548</v>
      </c>
      <c r="F5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1" s="7" t="str">
        <f ca="1">IF(B_MSK[[#This Row],[stt]]="ada",INDEX([2]!db[NB BM],B_MSK[DB_ROW]-1),"")</f>
        <v>Zipper file clear holder 555 40 file Merah</v>
      </c>
      <c r="H551" s="7" t="str">
        <f ca="1">IF(B_MSK[[#This Row],[//]]="","",INDEX(INDIRECT(DIR&amp;$2:$2),B_MSK[[#This Row],[//]]))</f>
        <v>TFS</v>
      </c>
      <c r="I551" s="27" t="str">
        <f ca="1">IF(B_MSK[[#This Row],[//]]="","",INDEX(INDIRECT(DB_PATH&amp;$2:$2),B_MSK[[#This Row],[DB_ROW]]-1))</f>
        <v>60 PCS</v>
      </c>
      <c r="J551" s="5" t="str">
        <f ca="1">IF(B_MSK[[#This Row],[//]]="","",IF(INDEX(INDIRECT(DIR&amp;$2:$2),B_MSK[[#This Row],[//]])="","",INDEX(INDIRECT(DIR&amp;$2:$2),B_MSK[[#This Row],[//]])))</f>
        <v/>
      </c>
      <c r="K551" s="5">
        <f ca="1">IF(B_MSK[[#This Row],[//]]="","",IF(INDEX(INDIRECT(DIR&amp;$2:$2),B_MSK[[#This Row],[//]])="","",INDEX(INDIRECT(DIR&amp;$2:$2),B_MSK[[#This Row],[//]])))</f>
        <v>15</v>
      </c>
      <c r="L551" s="5" t="str">
        <f ca="1">IF(B_MSK[[#This Row],[//]]="","",IF(INDEX(INDIRECT(DIR&amp;$2:$2),B_MSK[[#This Row],[//]])="","",INDEX(INDIRECT(DIR&amp;$2:$2),B_MSK[[#This Row],[//]])))</f>
        <v>PCS</v>
      </c>
      <c r="M551" s="13">
        <f ca="1">IF(B_MSK[[#This Row],[//]]="","",INDEX(INDIRECT(DIR&amp;$2:$2),B_MSK[[#This Row],[//]]))</f>
        <v>29500</v>
      </c>
      <c r="N551" s="13">
        <f ca="1">IF(OR(B_MSK[[#This Row],[//]]="",),"",INDEX(INDIRECT(DIR&amp;$2:$2),B_MSK[[#This Row],[//]]))</f>
        <v>442500</v>
      </c>
      <c r="O551" s="3" t="str">
        <f ca="1">IF(B_MSK[[#This Row],[//]]="","",IF(INDEX(INDIRECT(DIR&amp;$2:$2),B_MSK[[#This Row],[//]])=0,"",INDEX(INDIRECT(DIR&amp;$2:$2),B_MSK[[#This Row],[//]])))</f>
        <v/>
      </c>
      <c r="P551" s="3" t="str">
        <f ca="1">IF(B_MSK[[#This Row],[//]]="","",IF(INDEX(INDIRECT(DIR&amp;$2:$2),B_MSK[[#This Row],[//]])=0,"",INDEX(INDIRECT(DIR&amp;$2:$2),B_MSK[[#This Row],[//]])))</f>
        <v/>
      </c>
      <c r="Q551" s="12">
        <f ca="1">IF(B_MSK[[#This Row],[//]]="","",INDEX(INDIRECT(DIR&amp;$2:$2),B_MSK[[#This Row],[//]]))</f>
        <v>442500</v>
      </c>
      <c r="R5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1" s="37">
        <f ca="1">IF(B_MSK[[#This Row],[//]]="","",INDEX(INDIRECT(DIR&amp;$2:$2),B_MSK[[#This Row],[//]]))</f>
        <v>0</v>
      </c>
      <c r="U551" s="38">
        <f ca="1">IF(SUMIF(B_MSK[NAMA BARANG],B_MSK[[#This Row],[NAMA BARANG]],B_MSK[JMLH BRG])=0,"",SUMIF(B_MSK[NAMA BARANG],B_MSK[[#This Row],[NAMA BARANG]],B_MSK[C]))</f>
        <v>0</v>
      </c>
      <c r="V551" s="7" t="str">
        <f ca="1">IF(B_MSK[[#This Row],[//]]="","",INDEX(INDIRECT(DIR&amp;$2:$2),B_MSK[[#This Row],[//]]))</f>
        <v>ZIPPER FILE CLEAR HOLDER 555 40 FILE RED</v>
      </c>
      <c r="W551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zipperfileclearholder55540filered</v>
      </c>
      <c r="X551" s="5" t="str">
        <f ca="1">IF(B_MSK[[#This Row],[N.B.nota]]="","",IF(MATCH(B_MSK[[#This Row],[concat]],[2]!db[NB NOTA_C],0)&gt;0,"ada",0))</f>
        <v>ada</v>
      </c>
      <c r="Y551" s="5" t="str">
        <f ca="1">IF(B_MSK[[#This Row],[N.B.nota]]="","",ADDRESS(ROW(B_MSK[QB]),COLUMN(B_MSK[QB]))&amp;":"&amp;ADDRESS(ROW(),COLUMN(B_MSK[QB])))</f>
        <v>$D$4:$D$551</v>
      </c>
      <c r="Z551" s="5">
        <f ca="1">IF(B_MSK[[#This Row],[concat]]="","",MATCH(B_MSK[[#This Row],[concat]],[2]!db[NB NOTA_C],0)+1)</f>
        <v>2130</v>
      </c>
      <c r="AA551" s="5" t="str">
        <f ca="1">IF(B_MSK[[#This Row],[//]]="","",HYPERLINK("[D:\kerja\BANK EXP\BARU\DB.XLSX]DB!e"&amp;B_MSK[[#This Row],[DB_ROW]],"&gt;"))</f>
        <v>&gt;</v>
      </c>
      <c r="AB551" s="30" t="str">
        <f ca="1">MID(B_MSK[[#This Row],[/ STN_1]],FIND(" ",B_MSK[[#This Row],[/ STN_1]])+1,LEN(B_MSK[[#This Row],[/ STN_1]]))</f>
        <v>PCS</v>
      </c>
      <c r="AC551" s="11">
        <f ca="1">IF(B_MSK[[#This Row],[//]]="","",IF(B_MSK[[#This Row],[ JUMLAH ]]="","",IF(B_MSK[[#This Row],[C]]="",B_MSK[[#This Row],[HARGA CTN]]/B_MSK[[#This Row],[JMLH BRG]],B_MSK[[#This Row],[HARGA CTN]]/B_MSK[[#This Row],[A_1]])))</f>
        <v>29500</v>
      </c>
      <c r="AD5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1" s="15" t="str">
        <f ca="1">IF(B_MSK[[#This Row],[HARGA_2]]="","",IF(MID(B_MSK[[#This Row],[/ STN_2]],FIND(" ",B_MSK[[#This Row],[/ STN_2]])+1,LEN(B_MSK[[#This Row],[/ STN_2]]))="LSN",B_MSK[[#This Row],[HARGA_2]]/12,""))</f>
        <v/>
      </c>
      <c r="AH551" s="7" t="str">
        <f ca="1">IF(B_MSK[[#This Row],[HARGA_3]]="","","/ "&amp;"PCS")</f>
        <v/>
      </c>
      <c r="AI551" s="15">
        <f ca="1">IF(B_MSK[[#This Row],[HARGA_3]]="",IF(B_MSK[[#This Row],[HARGA_2]]="",IF(B_MSK[[#This Row],[HARGA_1]]="","",B_MSK[[#This Row],[HARGA_1]]),B_MSK[[#This Row],[HARGA_2]]),B_MSK[[#This Row],[HARGA_3]])</f>
        <v>29500</v>
      </c>
      <c r="AJ55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1" s="5" t="str">
        <f ca="1">IF(B_MSK[[#This Row],[//]]="","",SUBSTITUTE(SUBSTITUTE(SUBSTITUTE(B_MSK[[#This Row],[QTY/ CTN]]," ","_",2),"(",""),")","")&amp;"_")</f>
        <v>60 PCS_</v>
      </c>
      <c r="AL551" s="5">
        <f ca="1">IF(B_MSK[[#This Row],[A_B]]="","",SEARCH("_",B_MSK[[#This Row],[A_B]]))</f>
        <v>7</v>
      </c>
      <c r="AM551" s="5">
        <f ca="1">IF(B_MSK[[#This Row],[A_B]]="","",LEN(B_MSK[[#This Row],[A_B]]))</f>
        <v>7</v>
      </c>
      <c r="AN551" s="5" t="str">
        <f ca="1">IF(B_MSK[[#This Row],[A_B]]="","",LEFT(B_MSK[[#This Row],[QTY/ CTN]],B_MSK[[#This Row],[A_B_1]]))</f>
        <v>60 PCS</v>
      </c>
      <c r="AO551" s="5" t="str">
        <f ca="1">IF(B_MSK[[#This Row],[A_B]]="","",LEFT(B_MSK[[#This Row],[A_]],SEARCH(" ",B_MSK[[#This Row],[A_]])-1))</f>
        <v>60</v>
      </c>
      <c r="AP551" s="5" t="str">
        <f ca="1">IF(B_MSK[[#This Row],[A_B]]="","",RIGHT(B_MSK[[#This Row],[A_]],LEN(B_MSK[[#This Row],[A_]])-SEARCH(" ",B_MSK[[#This Row],[A_]])))</f>
        <v>PCS</v>
      </c>
      <c r="AQ5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1" s="5" t="str">
        <f ca="1">IF(B_MSK[[#This Row],[B_]]="","",LEFT(B_MSK[[#This Row],[B_]],SEARCH(" ",B_MSK[[#This Row],[B_]])))</f>
        <v/>
      </c>
      <c r="AS551" s="5" t="str">
        <f ca="1">IF(B_MSK[[#This Row],[B_]]="","",RIGHT(B_MSK[[#This Row],[B_]],LEN(B_MSK[[#This Row],[B_]])-SEARCH(" ",B_MSK[[#This Row],[B_]])))</f>
        <v/>
      </c>
      <c r="AT551" s="5" t="str">
        <f ca="1">IF(B_MSK[[#This Row],[B_2]]="LSN",12,"")</f>
        <v/>
      </c>
      <c r="AU551" s="5" t="str">
        <f ca="1">IF(B_MSK[[#This Row],[C_1]]="","","PCS")</f>
        <v/>
      </c>
      <c r="AV551" s="5">
        <f ca="1">IF(B_MSK[[#This Row],[A_1]]="","",B_MSK[[#This Row],[A_1]]*IF(B_MSK[[#This Row],[B_1]]="",1,B_MSK[[#This Row],[B_1]])*IF(B_MSK[[#This Row],[C_1]]="",1,B_MSK[[#This Row],[C_1]]))</f>
        <v>60</v>
      </c>
      <c r="AW551" s="5" t="str">
        <f ca="1">IF(B_MSK[[#This Row],[C_2]]="",IF(B_MSK[[#This Row],[B_2]]="",IF(B_MSK[[#This Row],[A_2]]="","",B_MSK[[#This Row],[A_2]]),B_MSK[[#This Row],[B_2]]),B_MSK[[#This Row],[C_2]])</f>
        <v>PCS</v>
      </c>
      <c r="AX551" s="2">
        <f ca="1">IF(ISNUMBER(B_MSK[[#This Row],[TANGGAL DATANG]]),B_MSK[[#This Row],[TANGGAL DATANG]],AX550)</f>
        <v>44945</v>
      </c>
      <c r="AY551" s="5" t="e">
        <f ca="1">IF(B_MSK[[#This Row],[DB_ROW]]="","",INDEX([3]!db[JENIS],B_MSK[[#This Row],[DB_ROW]]-1))</f>
        <v>#REF!</v>
      </c>
      <c r="AZ551" s="5">
        <f ca="1">IF(B_MSK[[#This Row],[A_1]]="","",B_MSK[[#This Row],[A_1]])*1</f>
        <v>60</v>
      </c>
      <c r="BA551" s="5" t="str">
        <f ca="1">IF(B_MSK[[#This Row],[//]]="","",INDEX(INDIRECT(DIR&amp;$2:$2),B_MSK[[#This Row],[//]]))</f>
        <v>UNTANA</v>
      </c>
      <c r="BB551" s="5" t="str">
        <f ca="1">CONCATENATE(B_MSK[[#This Row],[concat]],B_MSK[[#This Row],[HARGA_X]],B_MSK[[#This Row],[SAT]])</f>
        <v>zipperfileclearholder55540filered29500PCS</v>
      </c>
    </row>
    <row r="552" spans="1:54" x14ac:dyDescent="0.25">
      <c r="A552" s="6" t="s">
        <v>128</v>
      </c>
      <c r="B552" s="5" t="str">
        <f ca="1">IF(B_MSK[[#This Row],[N_ID]]="","",INDEX(INDIRECT(DIR&amp;$2:$2),MATCH(B_MSK[[#This Row],[N_ID]],INDIRECT(DIR&amp;"!NOTA[ID_P]"),0)))</f>
        <v/>
      </c>
      <c r="C552" s="5" t="str">
        <f ca="1">IF(B_MSK[[#This Row],[//]]="","",HYPERLINK("["&amp;SUBSTITUTE(DIR,"'","")&amp;"]NOTA!D"&amp;B_MSK[[#This Row],[//]]+2,"&gt;"))</f>
        <v>&gt;</v>
      </c>
      <c r="D552" s="5" t="str">
        <f ca="1">IF(B_MSK[[#This Row],[N_ID]]="","",COUNTIF(INDIRECT(DIR&amp;"!NOTA[ID_H]"),B_MSK[[#This Row],[ID NOTA]]))</f>
        <v/>
      </c>
      <c r="E5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549</v>
      </c>
      <c r="F5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2" s="7" t="str">
        <f ca="1">IF(B_MSK[[#This Row],[stt]]="ada",INDEX([2]!db[NB BM],B_MSK[DB_ROW]-1),"")</f>
        <v>Zipper file clear holder 555 40 file Kuning</v>
      </c>
      <c r="H552" s="7" t="str">
        <f ca="1">IF(B_MSK[[#This Row],[//]]="","",INDEX(INDIRECT(DIR&amp;$2:$2),B_MSK[[#This Row],[//]]))</f>
        <v>TFS</v>
      </c>
      <c r="I552" s="27" t="str">
        <f ca="1">IF(B_MSK[[#This Row],[//]]="","",INDEX(INDIRECT(DB_PATH&amp;$2:$2),B_MSK[[#This Row],[DB_ROW]]-1))</f>
        <v>60 PCS</v>
      </c>
      <c r="J552" s="5" t="str">
        <f ca="1">IF(B_MSK[[#This Row],[//]]="","",IF(INDEX(INDIRECT(DIR&amp;$2:$2),B_MSK[[#This Row],[//]])="","",INDEX(INDIRECT(DIR&amp;$2:$2),B_MSK[[#This Row],[//]])))</f>
        <v/>
      </c>
      <c r="K552" s="5">
        <f ca="1">IF(B_MSK[[#This Row],[//]]="","",IF(INDEX(INDIRECT(DIR&amp;$2:$2),B_MSK[[#This Row],[//]])="","",INDEX(INDIRECT(DIR&amp;$2:$2),B_MSK[[#This Row],[//]])))</f>
        <v>15</v>
      </c>
      <c r="L552" s="5" t="str">
        <f ca="1">IF(B_MSK[[#This Row],[//]]="","",IF(INDEX(INDIRECT(DIR&amp;$2:$2),B_MSK[[#This Row],[//]])="","",INDEX(INDIRECT(DIR&amp;$2:$2),B_MSK[[#This Row],[//]])))</f>
        <v>PCS</v>
      </c>
      <c r="M552" s="13">
        <f ca="1">IF(B_MSK[[#This Row],[//]]="","",INDEX(INDIRECT(DIR&amp;$2:$2),B_MSK[[#This Row],[//]]))</f>
        <v>29500</v>
      </c>
      <c r="N552" s="13">
        <f ca="1">IF(OR(B_MSK[[#This Row],[//]]="",),"",INDEX(INDIRECT(DIR&amp;$2:$2),B_MSK[[#This Row],[//]]))</f>
        <v>442500</v>
      </c>
      <c r="O552" s="3" t="str">
        <f ca="1">IF(B_MSK[[#This Row],[//]]="","",IF(INDEX(INDIRECT(DIR&amp;$2:$2),B_MSK[[#This Row],[//]])=0,"",INDEX(INDIRECT(DIR&amp;$2:$2),B_MSK[[#This Row],[//]])))</f>
        <v/>
      </c>
      <c r="P552" s="3" t="str">
        <f ca="1">IF(B_MSK[[#This Row],[//]]="","",IF(INDEX(INDIRECT(DIR&amp;$2:$2),B_MSK[[#This Row],[//]])=0,"",INDEX(INDIRECT(DIR&amp;$2:$2),B_MSK[[#This Row],[//]])))</f>
        <v/>
      </c>
      <c r="Q552" s="12">
        <f ca="1">IF(B_MSK[[#This Row],[//]]="","",INDEX(INDIRECT(DIR&amp;$2:$2),B_MSK[[#This Row],[//]]))</f>
        <v>442500</v>
      </c>
      <c r="R5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2" s="37">
        <f ca="1">IF(B_MSK[[#This Row],[//]]="","",INDEX(INDIRECT(DIR&amp;$2:$2),B_MSK[[#This Row],[//]]))</f>
        <v>0</v>
      </c>
      <c r="U552" s="38">
        <f ca="1">IF(SUMIF(B_MSK[NAMA BARANG],B_MSK[[#This Row],[NAMA BARANG]],B_MSK[JMLH BRG])=0,"",SUMIF(B_MSK[NAMA BARANG],B_MSK[[#This Row],[NAMA BARANG]],B_MSK[C]))</f>
        <v>0</v>
      </c>
      <c r="V552" s="7" t="str">
        <f ca="1">IF(B_MSK[[#This Row],[//]]="","",INDEX(INDIRECT(DIR&amp;$2:$2),B_MSK[[#This Row],[//]]))</f>
        <v>ZIPPER FILE CLEAR HOLDER 555 40 FILE YELLOW</v>
      </c>
      <c r="W552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zipperfileclearholder55540fileyellow</v>
      </c>
      <c r="X552" s="5" t="str">
        <f ca="1">IF(B_MSK[[#This Row],[N.B.nota]]="","",IF(MATCH(B_MSK[[#This Row],[concat]],[2]!db[NB NOTA_C],0)&gt;0,"ada",0))</f>
        <v>ada</v>
      </c>
      <c r="Y552" s="5" t="str">
        <f ca="1">IF(B_MSK[[#This Row],[N.B.nota]]="","",ADDRESS(ROW(B_MSK[QB]),COLUMN(B_MSK[QB]))&amp;":"&amp;ADDRESS(ROW(),COLUMN(B_MSK[QB])))</f>
        <v>$D$4:$D$552</v>
      </c>
      <c r="Z552" s="5">
        <f ca="1">IF(B_MSK[[#This Row],[concat]]="","",MATCH(B_MSK[[#This Row],[concat]],[2]!db[NB NOTA_C],0)+1)</f>
        <v>2131</v>
      </c>
      <c r="AA552" s="5" t="str">
        <f ca="1">IF(B_MSK[[#This Row],[//]]="","",HYPERLINK("[D:\kerja\BANK EXP\BARU\DB.XLSX]DB!e"&amp;B_MSK[[#This Row],[DB_ROW]],"&gt;"))</f>
        <v>&gt;</v>
      </c>
      <c r="AB552" s="30" t="str">
        <f ca="1">MID(B_MSK[[#This Row],[/ STN_1]],FIND(" ",B_MSK[[#This Row],[/ STN_1]])+1,LEN(B_MSK[[#This Row],[/ STN_1]]))</f>
        <v>PCS</v>
      </c>
      <c r="AC552" s="11">
        <f ca="1">IF(B_MSK[[#This Row],[//]]="","",IF(B_MSK[[#This Row],[ JUMLAH ]]="","",IF(B_MSK[[#This Row],[C]]="",B_MSK[[#This Row],[HARGA CTN]]/B_MSK[[#This Row],[JMLH BRG]],B_MSK[[#This Row],[HARGA CTN]]/B_MSK[[#This Row],[A_1]])))</f>
        <v>29500</v>
      </c>
      <c r="AD5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2" s="15" t="str">
        <f ca="1">IF(B_MSK[[#This Row],[HARGA_2]]="","",IF(MID(B_MSK[[#This Row],[/ STN_2]],FIND(" ",B_MSK[[#This Row],[/ STN_2]])+1,LEN(B_MSK[[#This Row],[/ STN_2]]))="LSN",B_MSK[[#This Row],[HARGA_2]]/12,""))</f>
        <v/>
      </c>
      <c r="AH552" s="7" t="str">
        <f ca="1">IF(B_MSK[[#This Row],[HARGA_3]]="","","/ "&amp;"PCS")</f>
        <v/>
      </c>
      <c r="AI552" s="15">
        <f ca="1">IF(B_MSK[[#This Row],[HARGA_3]]="",IF(B_MSK[[#This Row],[HARGA_2]]="",IF(B_MSK[[#This Row],[HARGA_1]]="","",B_MSK[[#This Row],[HARGA_1]]),B_MSK[[#This Row],[HARGA_2]]),B_MSK[[#This Row],[HARGA_3]])</f>
        <v>29500</v>
      </c>
      <c r="AJ55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2" s="5" t="str">
        <f ca="1">IF(B_MSK[[#This Row],[//]]="","",SUBSTITUTE(SUBSTITUTE(SUBSTITUTE(B_MSK[[#This Row],[QTY/ CTN]]," ","_",2),"(",""),")","")&amp;"_")</f>
        <v>60 PCS_</v>
      </c>
      <c r="AL552" s="5">
        <f ca="1">IF(B_MSK[[#This Row],[A_B]]="","",SEARCH("_",B_MSK[[#This Row],[A_B]]))</f>
        <v>7</v>
      </c>
      <c r="AM552" s="5">
        <f ca="1">IF(B_MSK[[#This Row],[A_B]]="","",LEN(B_MSK[[#This Row],[A_B]]))</f>
        <v>7</v>
      </c>
      <c r="AN552" s="5" t="str">
        <f ca="1">IF(B_MSK[[#This Row],[A_B]]="","",LEFT(B_MSK[[#This Row],[QTY/ CTN]],B_MSK[[#This Row],[A_B_1]]))</f>
        <v>60 PCS</v>
      </c>
      <c r="AO552" s="5" t="str">
        <f ca="1">IF(B_MSK[[#This Row],[A_B]]="","",LEFT(B_MSK[[#This Row],[A_]],SEARCH(" ",B_MSK[[#This Row],[A_]])-1))</f>
        <v>60</v>
      </c>
      <c r="AP552" s="5" t="str">
        <f ca="1">IF(B_MSK[[#This Row],[A_B]]="","",RIGHT(B_MSK[[#This Row],[A_]],LEN(B_MSK[[#This Row],[A_]])-SEARCH(" ",B_MSK[[#This Row],[A_]])))</f>
        <v>PCS</v>
      </c>
      <c r="AQ5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2" s="5" t="str">
        <f ca="1">IF(B_MSK[[#This Row],[B_]]="","",LEFT(B_MSK[[#This Row],[B_]],SEARCH(" ",B_MSK[[#This Row],[B_]])))</f>
        <v/>
      </c>
      <c r="AS552" s="5" t="str">
        <f ca="1">IF(B_MSK[[#This Row],[B_]]="","",RIGHT(B_MSK[[#This Row],[B_]],LEN(B_MSK[[#This Row],[B_]])-SEARCH(" ",B_MSK[[#This Row],[B_]])))</f>
        <v/>
      </c>
      <c r="AT552" s="5" t="str">
        <f ca="1">IF(B_MSK[[#This Row],[B_2]]="LSN",12,"")</f>
        <v/>
      </c>
      <c r="AU552" s="5" t="str">
        <f ca="1">IF(B_MSK[[#This Row],[C_1]]="","","PCS")</f>
        <v/>
      </c>
      <c r="AV552" s="5">
        <f ca="1">IF(B_MSK[[#This Row],[A_1]]="","",B_MSK[[#This Row],[A_1]]*IF(B_MSK[[#This Row],[B_1]]="",1,B_MSK[[#This Row],[B_1]])*IF(B_MSK[[#This Row],[C_1]]="",1,B_MSK[[#This Row],[C_1]]))</f>
        <v>60</v>
      </c>
      <c r="AW552" s="5" t="str">
        <f ca="1">IF(B_MSK[[#This Row],[C_2]]="",IF(B_MSK[[#This Row],[B_2]]="",IF(B_MSK[[#This Row],[A_2]]="","",B_MSK[[#This Row],[A_2]]),B_MSK[[#This Row],[B_2]]),B_MSK[[#This Row],[C_2]])</f>
        <v>PCS</v>
      </c>
      <c r="AX552" s="2">
        <f ca="1">IF(ISNUMBER(B_MSK[[#This Row],[TANGGAL DATANG]]),B_MSK[[#This Row],[TANGGAL DATANG]],AX551)</f>
        <v>44945</v>
      </c>
      <c r="AY552" s="5" t="e">
        <f ca="1">IF(B_MSK[[#This Row],[DB_ROW]]="","",INDEX([3]!db[JENIS],B_MSK[[#This Row],[DB_ROW]]-1))</f>
        <v>#REF!</v>
      </c>
      <c r="AZ552" s="5">
        <f ca="1">IF(B_MSK[[#This Row],[A_1]]="","",B_MSK[[#This Row],[A_1]])*1</f>
        <v>60</v>
      </c>
      <c r="BA552" s="5" t="str">
        <f ca="1">IF(B_MSK[[#This Row],[//]]="","",INDEX(INDIRECT(DIR&amp;$2:$2),B_MSK[[#This Row],[//]]))</f>
        <v>UNTANA</v>
      </c>
      <c r="BB552" s="5" t="str">
        <f ca="1">CONCATENATE(B_MSK[[#This Row],[concat]],B_MSK[[#This Row],[HARGA_X]],B_MSK[[#This Row],[SAT]])</f>
        <v>zipperfileclearholder55540fileyellow29500PCS</v>
      </c>
    </row>
    <row r="553" spans="1:54" x14ac:dyDescent="0.25">
      <c r="A553" s="6" t="s">
        <v>128</v>
      </c>
      <c r="B553" s="5" t="str">
        <f ca="1">IF(B_MSK[[#This Row],[N_ID]]="","",INDEX(INDIRECT(DIR&amp;$2:$2),MATCH(B_MSK[[#This Row],[N_ID]],INDIRECT(DIR&amp;"!NOTA[ID_P]"),0)))</f>
        <v/>
      </c>
      <c r="C553" s="5" t="str">
        <f ca="1">IF(B_MSK[[#This Row],[//]]="","",HYPERLINK("["&amp;SUBSTITUTE(DIR,"'","")&amp;"]NOTA!D"&amp;B_MSK[[#This Row],[//]]+2,"&gt;"))</f>
        <v>&gt;</v>
      </c>
      <c r="D553" s="5" t="str">
        <f ca="1">IF(B_MSK[[#This Row],[N_ID]]="","",COUNTIF(INDIRECT(DIR&amp;"!NOTA[ID_H]"),B_MSK[[#This Row],[ID NOTA]]))</f>
        <v/>
      </c>
      <c r="E5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550</v>
      </c>
      <c r="F5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3" s="7" t="str">
        <f ca="1">IF(B_MSK[[#This Row],[stt]]="ada",INDEX([2]!db[NB BM],B_MSK[DB_ROW]-1),"")</f>
        <v>Zipper file clear holder 555 40 file Biru</v>
      </c>
      <c r="H553" s="7" t="str">
        <f ca="1">IF(B_MSK[[#This Row],[//]]="","",INDEX(INDIRECT(DIR&amp;$2:$2),B_MSK[[#This Row],[//]]))</f>
        <v>TFS</v>
      </c>
      <c r="I553" s="27" t="str">
        <f ca="1">IF(B_MSK[[#This Row],[//]]="","",INDEX(INDIRECT(DB_PATH&amp;$2:$2),B_MSK[[#This Row],[DB_ROW]]-1))</f>
        <v>60 PCS</v>
      </c>
      <c r="J553" s="5" t="str">
        <f ca="1">IF(B_MSK[[#This Row],[//]]="","",IF(INDEX(INDIRECT(DIR&amp;$2:$2),B_MSK[[#This Row],[//]])="","",INDEX(INDIRECT(DIR&amp;$2:$2),B_MSK[[#This Row],[//]])))</f>
        <v/>
      </c>
      <c r="K553" s="5">
        <f ca="1">IF(B_MSK[[#This Row],[//]]="","",IF(INDEX(INDIRECT(DIR&amp;$2:$2),B_MSK[[#This Row],[//]])="","",INDEX(INDIRECT(DIR&amp;$2:$2),B_MSK[[#This Row],[//]])))</f>
        <v>15</v>
      </c>
      <c r="L553" s="5" t="str">
        <f ca="1">IF(B_MSK[[#This Row],[//]]="","",IF(INDEX(INDIRECT(DIR&amp;$2:$2),B_MSK[[#This Row],[//]])="","",INDEX(INDIRECT(DIR&amp;$2:$2),B_MSK[[#This Row],[//]])))</f>
        <v>PCS</v>
      </c>
      <c r="M553" s="13">
        <f ca="1">IF(B_MSK[[#This Row],[//]]="","",INDEX(INDIRECT(DIR&amp;$2:$2),B_MSK[[#This Row],[//]]))</f>
        <v>29500</v>
      </c>
      <c r="N553" s="13">
        <f ca="1">IF(OR(B_MSK[[#This Row],[//]]="",),"",INDEX(INDIRECT(DIR&amp;$2:$2),B_MSK[[#This Row],[//]]))</f>
        <v>442500</v>
      </c>
      <c r="O553" s="3" t="str">
        <f ca="1">IF(B_MSK[[#This Row],[//]]="","",IF(INDEX(INDIRECT(DIR&amp;$2:$2),B_MSK[[#This Row],[//]])=0,"",INDEX(INDIRECT(DIR&amp;$2:$2),B_MSK[[#This Row],[//]])))</f>
        <v/>
      </c>
      <c r="P553" s="3" t="str">
        <f ca="1">IF(B_MSK[[#This Row],[//]]="","",IF(INDEX(INDIRECT(DIR&amp;$2:$2),B_MSK[[#This Row],[//]])=0,"",INDEX(INDIRECT(DIR&amp;$2:$2),B_MSK[[#This Row],[//]])))</f>
        <v/>
      </c>
      <c r="Q553" s="12">
        <f ca="1">IF(B_MSK[[#This Row],[//]]="","",INDEX(INDIRECT(DIR&amp;$2:$2),B_MSK[[#This Row],[//]]))</f>
        <v>442500</v>
      </c>
      <c r="R55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5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53" s="37">
        <f ca="1">IF(B_MSK[[#This Row],[//]]="","",INDEX(INDIRECT(DIR&amp;$2:$2),B_MSK[[#This Row],[//]]))</f>
        <v>0</v>
      </c>
      <c r="U553" s="38">
        <f ca="1">IF(SUMIF(B_MSK[NAMA BARANG],B_MSK[[#This Row],[NAMA BARANG]],B_MSK[JMLH BRG])=0,"",SUMIF(B_MSK[NAMA BARANG],B_MSK[[#This Row],[NAMA BARANG]],B_MSK[C]))</f>
        <v>0</v>
      </c>
      <c r="V553" s="7" t="str">
        <f ca="1">IF(B_MSK[[#This Row],[//]]="","",INDEX(INDIRECT(DIR&amp;$2:$2),B_MSK[[#This Row],[//]]))</f>
        <v>ZIPPER FILE CLEAR HOLDER 555 40 FILE BLUE</v>
      </c>
      <c r="W553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zipperfileclearholder55540fileblue</v>
      </c>
      <c r="X553" s="5" t="str">
        <f ca="1">IF(B_MSK[[#This Row],[N.B.nota]]="","",IF(MATCH(B_MSK[[#This Row],[concat]],[2]!db[NB NOTA_C],0)&gt;0,"ada",0))</f>
        <v>ada</v>
      </c>
      <c r="Y553" s="5" t="str">
        <f ca="1">IF(B_MSK[[#This Row],[N.B.nota]]="","",ADDRESS(ROW(B_MSK[QB]),COLUMN(B_MSK[QB]))&amp;":"&amp;ADDRESS(ROW(),COLUMN(B_MSK[QB])))</f>
        <v>$D$4:$D$553</v>
      </c>
      <c r="Z553" s="5">
        <f ca="1">IF(B_MSK[[#This Row],[concat]]="","",MATCH(B_MSK[[#This Row],[concat]],[2]!db[NB NOTA_C],0)+1)</f>
        <v>2128</v>
      </c>
      <c r="AA553" s="5" t="str">
        <f ca="1">IF(B_MSK[[#This Row],[//]]="","",HYPERLINK("[D:\kerja\BANK EXP\BARU\DB.XLSX]DB!e"&amp;B_MSK[[#This Row],[DB_ROW]],"&gt;"))</f>
        <v>&gt;</v>
      </c>
      <c r="AB553" s="30" t="str">
        <f ca="1">MID(B_MSK[[#This Row],[/ STN_1]],FIND(" ",B_MSK[[#This Row],[/ STN_1]])+1,LEN(B_MSK[[#This Row],[/ STN_1]]))</f>
        <v>PCS</v>
      </c>
      <c r="AC553" s="11">
        <f ca="1">IF(B_MSK[[#This Row],[//]]="","",IF(B_MSK[[#This Row],[ JUMLAH ]]="","",IF(B_MSK[[#This Row],[C]]="",B_MSK[[#This Row],[HARGA CTN]]/B_MSK[[#This Row],[JMLH BRG]],B_MSK[[#This Row],[HARGA CTN]]/B_MSK[[#This Row],[A_1]])))</f>
        <v>29500</v>
      </c>
      <c r="AD5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3" s="15" t="str">
        <f ca="1">IF(B_MSK[[#This Row],[HARGA_2]]="","",IF(MID(B_MSK[[#This Row],[/ STN_2]],FIND(" ",B_MSK[[#This Row],[/ STN_2]])+1,LEN(B_MSK[[#This Row],[/ STN_2]]))="LSN",B_MSK[[#This Row],[HARGA_2]]/12,""))</f>
        <v/>
      </c>
      <c r="AH553" s="7" t="str">
        <f ca="1">IF(B_MSK[[#This Row],[HARGA_3]]="","","/ "&amp;"PCS")</f>
        <v/>
      </c>
      <c r="AI553" s="15">
        <f ca="1">IF(B_MSK[[#This Row],[HARGA_3]]="",IF(B_MSK[[#This Row],[HARGA_2]]="",IF(B_MSK[[#This Row],[HARGA_1]]="","",B_MSK[[#This Row],[HARGA_1]]),B_MSK[[#This Row],[HARGA_2]]),B_MSK[[#This Row],[HARGA_3]])</f>
        <v>29500</v>
      </c>
      <c r="AJ55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3" s="5" t="str">
        <f ca="1">IF(B_MSK[[#This Row],[//]]="","",SUBSTITUTE(SUBSTITUTE(SUBSTITUTE(B_MSK[[#This Row],[QTY/ CTN]]," ","_",2),"(",""),")","")&amp;"_")</f>
        <v>60 PCS_</v>
      </c>
      <c r="AL553" s="5">
        <f ca="1">IF(B_MSK[[#This Row],[A_B]]="","",SEARCH("_",B_MSK[[#This Row],[A_B]]))</f>
        <v>7</v>
      </c>
      <c r="AM553" s="5">
        <f ca="1">IF(B_MSK[[#This Row],[A_B]]="","",LEN(B_MSK[[#This Row],[A_B]]))</f>
        <v>7</v>
      </c>
      <c r="AN553" s="5" t="str">
        <f ca="1">IF(B_MSK[[#This Row],[A_B]]="","",LEFT(B_MSK[[#This Row],[QTY/ CTN]],B_MSK[[#This Row],[A_B_1]]))</f>
        <v>60 PCS</v>
      </c>
      <c r="AO553" s="5" t="str">
        <f ca="1">IF(B_MSK[[#This Row],[A_B]]="","",LEFT(B_MSK[[#This Row],[A_]],SEARCH(" ",B_MSK[[#This Row],[A_]])-1))</f>
        <v>60</v>
      </c>
      <c r="AP553" s="5" t="str">
        <f ca="1">IF(B_MSK[[#This Row],[A_B]]="","",RIGHT(B_MSK[[#This Row],[A_]],LEN(B_MSK[[#This Row],[A_]])-SEARCH(" ",B_MSK[[#This Row],[A_]])))</f>
        <v>PCS</v>
      </c>
      <c r="AQ5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3" s="5" t="str">
        <f ca="1">IF(B_MSK[[#This Row],[B_]]="","",LEFT(B_MSK[[#This Row],[B_]],SEARCH(" ",B_MSK[[#This Row],[B_]])))</f>
        <v/>
      </c>
      <c r="AS553" s="5" t="str">
        <f ca="1">IF(B_MSK[[#This Row],[B_]]="","",RIGHT(B_MSK[[#This Row],[B_]],LEN(B_MSK[[#This Row],[B_]])-SEARCH(" ",B_MSK[[#This Row],[B_]])))</f>
        <v/>
      </c>
      <c r="AT553" s="5" t="str">
        <f ca="1">IF(B_MSK[[#This Row],[B_2]]="LSN",12,"")</f>
        <v/>
      </c>
      <c r="AU553" s="5" t="str">
        <f ca="1">IF(B_MSK[[#This Row],[C_1]]="","","PCS")</f>
        <v/>
      </c>
      <c r="AV553" s="5">
        <f ca="1">IF(B_MSK[[#This Row],[A_1]]="","",B_MSK[[#This Row],[A_1]]*IF(B_MSK[[#This Row],[B_1]]="",1,B_MSK[[#This Row],[B_1]])*IF(B_MSK[[#This Row],[C_1]]="",1,B_MSK[[#This Row],[C_1]]))</f>
        <v>60</v>
      </c>
      <c r="AW553" s="5" t="str">
        <f ca="1">IF(B_MSK[[#This Row],[C_2]]="",IF(B_MSK[[#This Row],[B_2]]="",IF(B_MSK[[#This Row],[A_2]]="","",B_MSK[[#This Row],[A_2]]),B_MSK[[#This Row],[B_2]]),B_MSK[[#This Row],[C_2]])</f>
        <v>PCS</v>
      </c>
      <c r="AX553" s="2">
        <f ca="1">IF(ISNUMBER(B_MSK[[#This Row],[TANGGAL DATANG]]),B_MSK[[#This Row],[TANGGAL DATANG]],AX552)</f>
        <v>44945</v>
      </c>
      <c r="AY553" s="5" t="e">
        <f ca="1">IF(B_MSK[[#This Row],[DB_ROW]]="","",INDEX([3]!db[JENIS],B_MSK[[#This Row],[DB_ROW]]-1))</f>
        <v>#REF!</v>
      </c>
      <c r="AZ553" s="5">
        <f ca="1">IF(B_MSK[[#This Row],[A_1]]="","",B_MSK[[#This Row],[A_1]])*1</f>
        <v>60</v>
      </c>
      <c r="BA553" s="5" t="str">
        <f ca="1">IF(B_MSK[[#This Row],[//]]="","",INDEX(INDIRECT(DIR&amp;$2:$2),B_MSK[[#This Row],[//]]))</f>
        <v>UNTANA</v>
      </c>
      <c r="BB553" s="5" t="str">
        <f ca="1">CONCATENATE(B_MSK[[#This Row],[concat]],B_MSK[[#This Row],[HARGA_X]],B_MSK[[#This Row],[SAT]])</f>
        <v>zipperfileclearholder55540fileblue29500PCS</v>
      </c>
    </row>
    <row r="554" spans="1:54" x14ac:dyDescent="0.25">
      <c r="A554" s="6" t="s">
        <v>128</v>
      </c>
      <c r="B554" s="5" t="str">
        <f ca="1">IF(B_MSK[[#This Row],[N_ID]]="","",INDEX(INDIRECT(DIR&amp;$2:$2),MATCH(B_MSK[[#This Row],[N_ID]],INDIRECT(DIR&amp;"!NOTA[ID_P]"),0)))</f>
        <v/>
      </c>
      <c r="C554" s="5" t="str">
        <f ca="1">IF(B_MSK[[#This Row],[//]]="","",HYPERLINK("["&amp;SUBSTITUTE(DIR,"'","")&amp;"]NOTA!D"&amp;B_MSK[[#This Row],[//]]+2,"&gt;"))</f>
        <v/>
      </c>
      <c r="D554" s="5" t="str">
        <f ca="1">IF(B_MSK[[#This Row],[N_ID]]="","",COUNTIF(INDIRECT(DIR&amp;"!NOTA[ID_H]"),B_MSK[[#This Row],[ID NOTA]]))</f>
        <v/>
      </c>
      <c r="E5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4" s="7" t="str">
        <f ca="1">IF(B_MSK[[#This Row],[stt]]="ada",INDEX([2]!db[NB BM],B_MSK[DB_ROW]-1),"")</f>
        <v/>
      </c>
      <c r="H554" s="7" t="str">
        <f ca="1">IF(B_MSK[[#This Row],[//]]="","",INDEX(INDIRECT(DIR&amp;$2:$2),B_MSK[[#This Row],[//]]))</f>
        <v/>
      </c>
      <c r="I554" s="27" t="str">
        <f ca="1">IF(B_MSK[[#This Row],[//]]="","",INDEX(INDIRECT(DB_PATH&amp;$2:$2),B_MSK[[#This Row],[DB_ROW]]-1))</f>
        <v/>
      </c>
      <c r="J554" s="5" t="str">
        <f ca="1">IF(B_MSK[[#This Row],[//]]="","",IF(INDEX(INDIRECT(DIR&amp;$2:$2),B_MSK[[#This Row],[//]])="","",INDEX(INDIRECT(DIR&amp;$2:$2),B_MSK[[#This Row],[//]])))</f>
        <v/>
      </c>
      <c r="K554" s="5" t="str">
        <f ca="1">IF(B_MSK[[#This Row],[//]]="","",IF(INDEX(INDIRECT(DIR&amp;$2:$2),B_MSK[[#This Row],[//]])="","",INDEX(INDIRECT(DIR&amp;$2:$2),B_MSK[[#This Row],[//]])))</f>
        <v/>
      </c>
      <c r="L554" s="5" t="str">
        <f ca="1">IF(B_MSK[[#This Row],[//]]="","",IF(INDEX(INDIRECT(DIR&amp;$2:$2),B_MSK[[#This Row],[//]])="","",INDEX(INDIRECT(DIR&amp;$2:$2),B_MSK[[#This Row],[//]])))</f>
        <v/>
      </c>
      <c r="M554" s="13" t="str">
        <f ca="1">IF(B_MSK[[#This Row],[//]]="","",INDEX(INDIRECT(DIR&amp;$2:$2),B_MSK[[#This Row],[//]]))</f>
        <v/>
      </c>
      <c r="N554" s="13" t="str">
        <f ca="1">IF(OR(B_MSK[[#This Row],[//]]="",),"",INDEX(INDIRECT(DIR&amp;$2:$2),B_MSK[[#This Row],[//]]))</f>
        <v/>
      </c>
      <c r="O554" s="3" t="str">
        <f ca="1">IF(B_MSK[[#This Row],[//]]="","",IF(INDEX(INDIRECT(DIR&amp;$2:$2),B_MSK[[#This Row],[//]])=0,"",INDEX(INDIRECT(DIR&amp;$2:$2),B_MSK[[#This Row],[//]])))</f>
        <v/>
      </c>
      <c r="P554" s="3" t="str">
        <f ca="1">IF(B_MSK[[#This Row],[//]]="","",IF(INDEX(INDIRECT(DIR&amp;$2:$2),B_MSK[[#This Row],[//]])=0,"",INDEX(INDIRECT(DIR&amp;$2:$2),B_MSK[[#This Row],[//]])))</f>
        <v/>
      </c>
      <c r="Q554" s="12" t="str">
        <f ca="1">IF(B_MSK[[#This Row],[//]]="","",INDEX(INDIRECT(DIR&amp;$2:$2),B_MSK[[#This Row],[//]]))</f>
        <v/>
      </c>
      <c r="R5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4" s="37" t="str">
        <f ca="1">IF(B_MSK[[#This Row],[//]]="","",INDEX(INDIRECT(DIR&amp;$2:$2),B_MSK[[#This Row],[//]]))</f>
        <v/>
      </c>
      <c r="U554" s="38" t="str">
        <f ca="1">IF(SUMIF(B_MSK[NAMA BARANG],B_MSK[[#This Row],[NAMA BARANG]],B_MSK[JMLH BRG])=0,"",SUMIF(B_MSK[NAMA BARANG],B_MSK[[#This Row],[NAMA BARANG]],B_MSK[C]))</f>
        <v/>
      </c>
      <c r="V554" s="7" t="str">
        <f ca="1">IF(B_MSK[[#This Row],[//]]="","",INDEX(INDIRECT(DIR&amp;$2:$2),B_MSK[[#This Row],[//]]))</f>
        <v/>
      </c>
      <c r="W5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4" s="5" t="str">
        <f ca="1">IF(B_MSK[[#This Row],[N.B.nota]]="","",IF(MATCH(B_MSK[[#This Row],[concat]],[2]!db[NB NOTA_C],0)&gt;0,"ada",0))</f>
        <v/>
      </c>
      <c r="Y554" s="5" t="str">
        <f ca="1">IF(B_MSK[[#This Row],[N.B.nota]]="","",ADDRESS(ROW(B_MSK[QB]),COLUMN(B_MSK[QB]))&amp;":"&amp;ADDRESS(ROW(),COLUMN(B_MSK[QB])))</f>
        <v/>
      </c>
      <c r="Z554" s="5" t="str">
        <f ca="1">IF(B_MSK[[#This Row],[concat]]="","",MATCH(B_MSK[[#This Row],[concat]],[2]!db[NB NOTA_C],0)+1)</f>
        <v/>
      </c>
      <c r="AA554" s="5" t="str">
        <f ca="1">IF(B_MSK[[#This Row],[//]]="","",HYPERLINK("[D:\kerja\BANK EXP\BARU\DB.XLSX]DB!e"&amp;B_MSK[[#This Row],[DB_ROW]],"&gt;"))</f>
        <v/>
      </c>
      <c r="AB554" s="30" t="e">
        <f ca="1">MID(B_MSK[[#This Row],[/ STN_1]],FIND(" ",B_MSK[[#This Row],[/ STN_1]])+1,LEN(B_MSK[[#This Row],[/ STN_1]]))</f>
        <v>#VALUE!</v>
      </c>
      <c r="AC5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4" s="15" t="str">
        <f ca="1">IF(B_MSK[[#This Row],[HARGA_2]]="","",IF(MID(B_MSK[[#This Row],[/ STN_2]],FIND(" ",B_MSK[[#This Row],[/ STN_2]])+1,LEN(B_MSK[[#This Row],[/ STN_2]]))="LSN",B_MSK[[#This Row],[HARGA_2]]/12,""))</f>
        <v/>
      </c>
      <c r="AH554" s="7" t="str">
        <f ca="1">IF(B_MSK[[#This Row],[HARGA_3]]="","","/ "&amp;"PCS")</f>
        <v/>
      </c>
      <c r="AI554" s="15" t="str">
        <f ca="1">IF(B_MSK[[#This Row],[HARGA_3]]="",IF(B_MSK[[#This Row],[HARGA_2]]="",IF(B_MSK[[#This Row],[HARGA_1]]="","",B_MSK[[#This Row],[HARGA_1]]),B_MSK[[#This Row],[HARGA_2]]),B_MSK[[#This Row],[HARGA_3]])</f>
        <v/>
      </c>
      <c r="AJ554" s="15" t="str">
        <f ca="1">IF(B_MSK[[#This Row],[/ STN_3]]="",IF(B_MSK[[#This Row],[/ STN_2]]="",IF(B_MSK[[#This Row],[/ STN_1]]="","",B_MSK[[#This Row],[/ STN_1]]),B_MSK[[#This Row],[/ STN_2]]),B_MSK[[#This Row],[/ STN_3]])</f>
        <v/>
      </c>
      <c r="AK554" s="5" t="str">
        <f ca="1">IF(B_MSK[[#This Row],[//]]="","",SUBSTITUTE(SUBSTITUTE(SUBSTITUTE(B_MSK[[#This Row],[QTY/ CTN]]," ","_",2),"(",""),")","")&amp;"_")</f>
        <v/>
      </c>
      <c r="AL554" s="5" t="str">
        <f ca="1">IF(B_MSK[[#This Row],[A_B]]="","",SEARCH("_",B_MSK[[#This Row],[A_B]]))</f>
        <v/>
      </c>
      <c r="AM554" s="5" t="str">
        <f ca="1">IF(B_MSK[[#This Row],[A_B]]="","",LEN(B_MSK[[#This Row],[A_B]]))</f>
        <v/>
      </c>
      <c r="AN554" s="5" t="str">
        <f ca="1">IF(B_MSK[[#This Row],[A_B]]="","",LEFT(B_MSK[[#This Row],[QTY/ CTN]],B_MSK[[#This Row],[A_B_1]]))</f>
        <v/>
      </c>
      <c r="AO554" s="5" t="str">
        <f ca="1">IF(B_MSK[[#This Row],[A_B]]="","",LEFT(B_MSK[[#This Row],[A_]],SEARCH(" ",B_MSK[[#This Row],[A_]])-1))</f>
        <v/>
      </c>
      <c r="AP554" s="5" t="str">
        <f ca="1">IF(B_MSK[[#This Row],[A_B]]="","",RIGHT(B_MSK[[#This Row],[A_]],LEN(B_MSK[[#This Row],[A_]])-SEARCH(" ",B_MSK[[#This Row],[A_]])))</f>
        <v/>
      </c>
      <c r="AQ5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4" s="5" t="str">
        <f ca="1">IF(B_MSK[[#This Row],[B_]]="","",LEFT(B_MSK[[#This Row],[B_]],SEARCH(" ",B_MSK[[#This Row],[B_]])))</f>
        <v/>
      </c>
      <c r="AS554" s="5" t="str">
        <f ca="1">IF(B_MSK[[#This Row],[B_]]="","",RIGHT(B_MSK[[#This Row],[B_]],LEN(B_MSK[[#This Row],[B_]])-SEARCH(" ",B_MSK[[#This Row],[B_]])))</f>
        <v/>
      </c>
      <c r="AT554" s="5" t="str">
        <f ca="1">IF(B_MSK[[#This Row],[B_2]]="LSN",12,"")</f>
        <v/>
      </c>
      <c r="AU554" s="5" t="str">
        <f ca="1">IF(B_MSK[[#This Row],[C_1]]="","","PCS")</f>
        <v/>
      </c>
      <c r="AV554" s="5" t="str">
        <f ca="1">IF(B_MSK[[#This Row],[A_1]]="","",B_MSK[[#This Row],[A_1]]*IF(B_MSK[[#This Row],[B_1]]="",1,B_MSK[[#This Row],[B_1]])*IF(B_MSK[[#This Row],[C_1]]="",1,B_MSK[[#This Row],[C_1]]))</f>
        <v/>
      </c>
      <c r="AW554" s="5" t="str">
        <f ca="1">IF(B_MSK[[#This Row],[C_2]]="",IF(B_MSK[[#This Row],[B_2]]="",IF(B_MSK[[#This Row],[A_2]]="","",B_MSK[[#This Row],[A_2]]),B_MSK[[#This Row],[B_2]]),B_MSK[[#This Row],[C_2]])</f>
        <v/>
      </c>
      <c r="AX554" s="2">
        <f ca="1">IF(ISNUMBER(B_MSK[[#This Row],[TANGGAL DATANG]]),B_MSK[[#This Row],[TANGGAL DATANG]],AX553)</f>
        <v>44945</v>
      </c>
      <c r="AY554" s="5" t="str">
        <f ca="1">IF(B_MSK[[#This Row],[DB_ROW]]="","",INDEX([3]!db[JENIS],B_MSK[[#This Row],[DB_ROW]]-1))</f>
        <v/>
      </c>
      <c r="AZ554" s="5" t="e">
        <f ca="1">IF(B_MSK[[#This Row],[A_1]]="","",B_MSK[[#This Row],[A_1]])*1</f>
        <v>#VALUE!</v>
      </c>
      <c r="BA554" s="5" t="str">
        <f ca="1">IF(B_MSK[[#This Row],[//]]="","",INDEX(INDIRECT(DIR&amp;$2:$2),B_MSK[[#This Row],[//]]))</f>
        <v/>
      </c>
      <c r="BB554" s="5" t="str">
        <f ca="1">CONCATENATE(B_MSK[[#This Row],[concat]],B_MSK[[#This Row],[HARGA_X]],B_MSK[[#This Row],[SAT]])</f>
        <v/>
      </c>
    </row>
    <row r="555" spans="1:54" x14ac:dyDescent="0.25">
      <c r="A555" s="6" t="s">
        <v>315</v>
      </c>
      <c r="B555" s="5">
        <f ca="1">IF(B_MSK[[#This Row],[N_ID]]="","",INDEX(INDIRECT(DIR&amp;$2:$2),MATCH(B_MSK[[#This Row],[N_ID]],INDIRECT(DIR&amp;"!NOTA[ID_P]"),0)))</f>
        <v>104</v>
      </c>
      <c r="C555" s="5" t="str">
        <f ca="1">IF(B_MSK[[#This Row],[//]]="","",HYPERLINK("["&amp;SUBSTITUTE(DIR,"'","")&amp;"]NOTA!D"&amp;B_MSK[[#This Row],[//]]+2,"&gt;"))</f>
        <v>&gt;</v>
      </c>
      <c r="D555" s="5">
        <f ca="1">IF(B_MSK[[#This Row],[N_ID]]="","",COUNTIF(INDIRECT(DIR&amp;"!NOTA[ID_H]"),B_MSK[[#This Row],[ID NOTA]]))</f>
        <v>6</v>
      </c>
      <c r="E5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552</v>
      </c>
      <c r="F5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5" s="7" t="str">
        <f ca="1">IF(B_MSK[[#This Row],[stt]]="ada",INDEX([2]!db[NB BM],B_MSK[DB_ROW]-1),"")</f>
        <v>Malam Shintoeng K 6-12W</v>
      </c>
      <c r="H555" s="7" t="str">
        <f ca="1">IF(B_MSK[[#This Row],[//]]="","",INDEX(INDIRECT(DIR&amp;$2:$2),B_MSK[[#This Row],[//]]))</f>
        <v>HANSA</v>
      </c>
      <c r="I555" s="27" t="str">
        <f ca="1">IF(B_MSK[[#This Row],[//]]="","",INDEX(INDIRECT(DB_PATH&amp;$2:$2),B_MSK[[#This Row],[DB_ROW]]-1))</f>
        <v>480 PCS</v>
      </c>
      <c r="J555" s="5" t="str">
        <f ca="1">IF(B_MSK[[#This Row],[//]]="","",IF(INDEX(INDIRECT(DIR&amp;$2:$2),B_MSK[[#This Row],[//]])="","",INDEX(INDIRECT(DIR&amp;$2:$2),B_MSK[[#This Row],[//]])))</f>
        <v/>
      </c>
      <c r="K555" s="5">
        <f ca="1">IF(B_MSK[[#This Row],[//]]="","",IF(INDEX(INDIRECT(DIR&amp;$2:$2),B_MSK[[#This Row],[//]])="","",INDEX(INDIRECT(DIR&amp;$2:$2),B_MSK[[#This Row],[//]])))</f>
        <v>60</v>
      </c>
      <c r="L555" s="5" t="str">
        <f ca="1">IF(B_MSK[[#This Row],[//]]="","",IF(INDEX(INDIRECT(DIR&amp;$2:$2),B_MSK[[#This Row],[//]])="","",INDEX(INDIRECT(DIR&amp;$2:$2),B_MSK[[#This Row],[//]])))</f>
        <v>PCS</v>
      </c>
      <c r="M555" s="13">
        <f ca="1">IF(B_MSK[[#This Row],[//]]="","",INDEX(INDIRECT(DIR&amp;$2:$2),B_MSK[[#This Row],[//]]))</f>
        <v>1450</v>
      </c>
      <c r="N555" s="13">
        <f ca="1">IF(OR(B_MSK[[#This Row],[//]]="",),"",INDEX(INDIRECT(DIR&amp;$2:$2),B_MSK[[#This Row],[//]]))</f>
        <v>87000</v>
      </c>
      <c r="O555" s="3" t="str">
        <f ca="1">IF(B_MSK[[#This Row],[//]]="","",IF(INDEX(INDIRECT(DIR&amp;$2:$2),B_MSK[[#This Row],[//]])=0,"",INDEX(INDIRECT(DIR&amp;$2:$2),B_MSK[[#This Row],[//]])))</f>
        <v/>
      </c>
      <c r="P555" s="3" t="str">
        <f ca="1">IF(B_MSK[[#This Row],[//]]="","",IF(INDEX(INDIRECT(DIR&amp;$2:$2),B_MSK[[#This Row],[//]])=0,"",INDEX(INDIRECT(DIR&amp;$2:$2),B_MSK[[#This Row],[//]])))</f>
        <v/>
      </c>
      <c r="Q555" s="12">
        <f ca="1">IF(B_MSK[[#This Row],[//]]="","",INDEX(INDIRECT(DIR&amp;$2:$2),B_MSK[[#This Row],[//]]))</f>
        <v>87000</v>
      </c>
      <c r="R5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5" s="37">
        <f ca="1">IF(B_MSK[[#This Row],[//]]="","",INDEX(INDIRECT(DIR&amp;$2:$2),B_MSK[[#This Row],[//]]))</f>
        <v>0</v>
      </c>
      <c r="U555" s="38">
        <f ca="1">IF(SUMIF(B_MSK[NAMA BARANG],B_MSK[[#This Row],[NAMA BARANG]],B_MSK[JMLH BRG])=0,"",SUMIF(B_MSK[NAMA BARANG],B_MSK[[#This Row],[NAMA BARANG]],B_MSK[C]))</f>
        <v>0</v>
      </c>
      <c r="V555" s="7" t="str">
        <f ca="1">IF(B_MSK[[#This Row],[//]]="","",INDEX(INDIRECT(DIR&amp;$2:$2),B_MSK[[#This Row],[//]]))</f>
        <v>MALAM SHINTOENG K 6-12W</v>
      </c>
      <c r="W555" s="7" t="str">
        <f ca="1">LOWER(SUBSTITUTE(SUBSTITUTE(SUBSTITUTE(SUBSTITUTE(SUBSTITUTE(SUBSTITUTE(SUBSTITUTE(SUBSTITUTE(SUBSTITUTE(B_MSK[[#This Row],[N.B.nota]]," ",""),"-",""),"(",""),")",""),".",""),",",""),"/",""),"""",""),"+",""))</f>
        <v>malamshintoengk612w</v>
      </c>
      <c r="X555" s="5" t="str">
        <f ca="1">IF(B_MSK[[#This Row],[N.B.nota]]="","",IF(MATCH(B_MSK[[#This Row],[concat]],[2]!db[NB NOTA_C],0)&gt;0,"ada",0))</f>
        <v>ada</v>
      </c>
      <c r="Y555" s="5" t="str">
        <f ca="1">IF(B_MSK[[#This Row],[N.B.nota]]="","",ADDRESS(ROW(B_MSK[QB]),COLUMN(B_MSK[QB]))&amp;":"&amp;ADDRESS(ROW(),COLUMN(B_MSK[QB])))</f>
        <v>$D$4:$D$555</v>
      </c>
      <c r="Z555" s="5">
        <f ca="1">IF(B_MSK[[#This Row],[concat]]="","",MATCH(B_MSK[[#This Row],[concat]],[2]!db[NB NOTA_C],0)+1)</f>
        <v>1433</v>
      </c>
      <c r="AA555" s="5" t="str">
        <f ca="1">IF(B_MSK[[#This Row],[//]]="","",HYPERLINK("[D:\kerja\BANK EXP\BARU\DB.XLSX]DB!e"&amp;B_MSK[[#This Row],[DB_ROW]],"&gt;"))</f>
        <v>&gt;</v>
      </c>
      <c r="AB555" s="30" t="str">
        <f ca="1">MID(B_MSK[[#This Row],[/ STN_1]],FIND(" ",B_MSK[[#This Row],[/ STN_1]])+1,LEN(B_MSK[[#This Row],[/ STN_1]]))</f>
        <v>PCS</v>
      </c>
      <c r="AC555" s="11">
        <f ca="1">IF(B_MSK[[#This Row],[//]]="","",IF(B_MSK[[#This Row],[ JUMLAH ]]="","",IF(B_MSK[[#This Row],[C]]="",B_MSK[[#This Row],[HARGA CTN]]/B_MSK[[#This Row],[JMLH BRG]],B_MSK[[#This Row],[HARGA CTN]]/B_MSK[[#This Row],[A_1]])))</f>
        <v>1450</v>
      </c>
      <c r="AD5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5" s="15" t="str">
        <f ca="1">IF(B_MSK[[#This Row],[HARGA_2]]="","",IF(MID(B_MSK[[#This Row],[/ STN_2]],FIND(" ",B_MSK[[#This Row],[/ STN_2]])+1,LEN(B_MSK[[#This Row],[/ STN_2]]))="LSN",B_MSK[[#This Row],[HARGA_2]]/12,""))</f>
        <v/>
      </c>
      <c r="AH555" s="7" t="str">
        <f ca="1">IF(B_MSK[[#This Row],[HARGA_3]]="","","/ "&amp;"PCS")</f>
        <v/>
      </c>
      <c r="AI555" s="15">
        <f ca="1">IF(B_MSK[[#This Row],[HARGA_3]]="",IF(B_MSK[[#This Row],[HARGA_2]]="",IF(B_MSK[[#This Row],[HARGA_1]]="","",B_MSK[[#This Row],[HARGA_1]]),B_MSK[[#This Row],[HARGA_2]]),B_MSK[[#This Row],[HARGA_3]])</f>
        <v>1450</v>
      </c>
      <c r="AJ55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5" s="5" t="str">
        <f ca="1">IF(B_MSK[[#This Row],[//]]="","",SUBSTITUTE(SUBSTITUTE(SUBSTITUTE(B_MSK[[#This Row],[QTY/ CTN]]," ","_",2),"(",""),")","")&amp;"_")</f>
        <v>480 PCS_</v>
      </c>
      <c r="AL555" s="5">
        <f ca="1">IF(B_MSK[[#This Row],[A_B]]="","",SEARCH("_",B_MSK[[#This Row],[A_B]]))</f>
        <v>8</v>
      </c>
      <c r="AM555" s="5">
        <f ca="1">IF(B_MSK[[#This Row],[A_B]]="","",LEN(B_MSK[[#This Row],[A_B]]))</f>
        <v>8</v>
      </c>
      <c r="AN555" s="5" t="str">
        <f ca="1">IF(B_MSK[[#This Row],[A_B]]="","",LEFT(B_MSK[[#This Row],[QTY/ CTN]],B_MSK[[#This Row],[A_B_1]]))</f>
        <v>480 PCS</v>
      </c>
      <c r="AO555" s="5" t="str">
        <f ca="1">IF(B_MSK[[#This Row],[A_B]]="","",LEFT(B_MSK[[#This Row],[A_]],SEARCH(" ",B_MSK[[#This Row],[A_]])-1))</f>
        <v>480</v>
      </c>
      <c r="AP555" s="5" t="str">
        <f ca="1">IF(B_MSK[[#This Row],[A_B]]="","",RIGHT(B_MSK[[#This Row],[A_]],LEN(B_MSK[[#This Row],[A_]])-SEARCH(" ",B_MSK[[#This Row],[A_]])))</f>
        <v>PCS</v>
      </c>
      <c r="AQ5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5" s="5" t="str">
        <f ca="1">IF(B_MSK[[#This Row],[B_]]="","",LEFT(B_MSK[[#This Row],[B_]],SEARCH(" ",B_MSK[[#This Row],[B_]])))</f>
        <v/>
      </c>
      <c r="AS555" s="5" t="str">
        <f ca="1">IF(B_MSK[[#This Row],[B_]]="","",RIGHT(B_MSK[[#This Row],[B_]],LEN(B_MSK[[#This Row],[B_]])-SEARCH(" ",B_MSK[[#This Row],[B_]])))</f>
        <v/>
      </c>
      <c r="AT555" s="5" t="str">
        <f ca="1">IF(B_MSK[[#This Row],[B_2]]="LSN",12,"")</f>
        <v/>
      </c>
      <c r="AU555" s="5" t="str">
        <f ca="1">IF(B_MSK[[#This Row],[C_1]]="","","PCS")</f>
        <v/>
      </c>
      <c r="AV555" s="5">
        <f ca="1">IF(B_MSK[[#This Row],[A_1]]="","",B_MSK[[#This Row],[A_1]]*IF(B_MSK[[#This Row],[B_1]]="",1,B_MSK[[#This Row],[B_1]])*IF(B_MSK[[#This Row],[C_1]]="",1,B_MSK[[#This Row],[C_1]]))</f>
        <v>480</v>
      </c>
      <c r="AW555" s="5" t="str">
        <f ca="1">IF(B_MSK[[#This Row],[C_2]]="",IF(B_MSK[[#This Row],[B_2]]="",IF(B_MSK[[#This Row],[A_2]]="","",B_MSK[[#This Row],[A_2]]),B_MSK[[#This Row],[B_2]]),B_MSK[[#This Row],[C_2]])</f>
        <v>PCS</v>
      </c>
      <c r="AX555" s="2">
        <f ca="1">IF(ISNUMBER(B_MSK[[#This Row],[TANGGAL DATANG]]),B_MSK[[#This Row],[TANGGAL DATANG]],AX554)</f>
        <v>44945</v>
      </c>
      <c r="AY555" s="5" t="e">
        <f ca="1">IF(B_MSK[[#This Row],[DB_ROW]]="","",INDEX([3]!db[JENIS],B_MSK[[#This Row],[DB_ROW]]-1))</f>
        <v>#REF!</v>
      </c>
      <c r="AZ555" s="5">
        <f ca="1">IF(B_MSK[[#This Row],[A_1]]="","",B_MSK[[#This Row],[A_1]])*1</f>
        <v>480</v>
      </c>
      <c r="BA555" s="5" t="str">
        <f ca="1">IF(B_MSK[[#This Row],[//]]="","",INDEX(INDIRECT(DIR&amp;$2:$2),B_MSK[[#This Row],[//]]))</f>
        <v>UNTANA</v>
      </c>
      <c r="BB555" s="5" t="str">
        <f ca="1">CONCATENATE(B_MSK[[#This Row],[concat]],B_MSK[[#This Row],[HARGA_X]],B_MSK[[#This Row],[SAT]])</f>
        <v>malamshintoengk612w1450PCS</v>
      </c>
    </row>
    <row r="556" spans="1:54" x14ac:dyDescent="0.25">
      <c r="A556" s="6" t="s">
        <v>128</v>
      </c>
      <c r="B556" s="5" t="str">
        <f ca="1">IF(B_MSK[[#This Row],[N_ID]]="","",INDEX(INDIRECT(DIR&amp;$2:$2),MATCH(B_MSK[[#This Row],[N_ID]],INDIRECT(DIR&amp;"!NOTA[ID_P]"),0)))</f>
        <v/>
      </c>
      <c r="C556" s="5" t="str">
        <f ca="1">IF(B_MSK[[#This Row],[//]]="","",HYPERLINK("["&amp;SUBSTITUTE(DIR,"'","")&amp;"]NOTA!D"&amp;B_MSK[[#This Row],[//]]+2,"&gt;"))</f>
        <v>&gt;</v>
      </c>
      <c r="D556" s="5" t="str">
        <f ca="1">IF(B_MSK[[#This Row],[N_ID]]="","",COUNTIF(INDIRECT(DIR&amp;"!NOTA[ID_H]"),B_MSK[[#This Row],[ID NOTA]]))</f>
        <v/>
      </c>
      <c r="E55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553</v>
      </c>
      <c r="F5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6" s="7" t="str">
        <f ca="1">IF(B_MSK[[#This Row],[stt]]="ada",INDEX([2]!db[NB BM],B_MSK[DB_ROW]-1),"")</f>
        <v>Malam Shintoeng K 1W polos</v>
      </c>
      <c r="H556" s="7" t="str">
        <f ca="1">IF(B_MSK[[#This Row],[//]]="","",INDEX(INDIRECT(DIR&amp;$2:$2),B_MSK[[#This Row],[//]]))</f>
        <v>HANSA</v>
      </c>
      <c r="I556" s="27" t="str">
        <f ca="1">IF(B_MSK[[#This Row],[//]]="","",INDEX(INDIRECT(DB_PATH&amp;$2:$2),B_MSK[[#This Row],[DB_ROW]]-1))</f>
        <v>480 PCS</v>
      </c>
      <c r="J556" s="5" t="str">
        <f ca="1">IF(B_MSK[[#This Row],[//]]="","",IF(INDEX(INDIRECT(DIR&amp;$2:$2),B_MSK[[#This Row],[//]])="","",INDEX(INDIRECT(DIR&amp;$2:$2),B_MSK[[#This Row],[//]])))</f>
        <v/>
      </c>
      <c r="K556" s="5">
        <f ca="1">IF(B_MSK[[#This Row],[//]]="","",IF(INDEX(INDIRECT(DIR&amp;$2:$2),B_MSK[[#This Row],[//]])="","",INDEX(INDIRECT(DIR&amp;$2:$2),B_MSK[[#This Row],[//]])))</f>
        <v>60</v>
      </c>
      <c r="L556" s="5" t="str">
        <f ca="1">IF(B_MSK[[#This Row],[//]]="","",IF(INDEX(INDIRECT(DIR&amp;$2:$2),B_MSK[[#This Row],[//]])="","",INDEX(INDIRECT(DIR&amp;$2:$2),B_MSK[[#This Row],[//]])))</f>
        <v>PCS</v>
      </c>
      <c r="M556" s="13">
        <f ca="1">IF(B_MSK[[#This Row],[//]]="","",INDEX(INDIRECT(DIR&amp;$2:$2),B_MSK[[#This Row],[//]]))</f>
        <v>1450</v>
      </c>
      <c r="N556" s="13">
        <f ca="1">IF(OR(B_MSK[[#This Row],[//]]="",),"",INDEX(INDIRECT(DIR&amp;$2:$2),B_MSK[[#This Row],[//]]))</f>
        <v>87000</v>
      </c>
      <c r="O556" s="3" t="str">
        <f ca="1">IF(B_MSK[[#This Row],[//]]="","",IF(INDEX(INDIRECT(DIR&amp;$2:$2),B_MSK[[#This Row],[//]])=0,"",INDEX(INDIRECT(DIR&amp;$2:$2),B_MSK[[#This Row],[//]])))</f>
        <v/>
      </c>
      <c r="P556" s="3" t="str">
        <f ca="1">IF(B_MSK[[#This Row],[//]]="","",IF(INDEX(INDIRECT(DIR&amp;$2:$2),B_MSK[[#This Row],[//]])=0,"",INDEX(INDIRECT(DIR&amp;$2:$2),B_MSK[[#This Row],[//]])))</f>
        <v/>
      </c>
      <c r="Q556" s="12">
        <f ca="1">IF(B_MSK[[#This Row],[//]]="","",INDEX(INDIRECT(DIR&amp;$2:$2),B_MSK[[#This Row],[//]]))</f>
        <v>87000</v>
      </c>
      <c r="R5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6" s="37">
        <f ca="1">IF(B_MSK[[#This Row],[//]]="","",INDEX(INDIRECT(DIR&amp;$2:$2),B_MSK[[#This Row],[//]]))</f>
        <v>0</v>
      </c>
      <c r="U556" s="38">
        <f ca="1">IF(SUMIF(B_MSK[NAMA BARANG],B_MSK[[#This Row],[NAMA BARANG]],B_MSK[JMLH BRG])=0,"",SUMIF(B_MSK[NAMA BARANG],B_MSK[[#This Row],[NAMA BARANG]],B_MSK[C]))</f>
        <v>0</v>
      </c>
      <c r="V556" s="7" t="str">
        <f ca="1">IF(B_MSK[[#This Row],[//]]="","",INDEX(INDIRECT(DIR&amp;$2:$2),B_MSK[[#This Row],[//]]))</f>
        <v>MALAM SHINTOENG K 1W POLOS</v>
      </c>
      <c r="W556" s="7" t="str">
        <f ca="1">LOWER(SUBSTITUTE(SUBSTITUTE(SUBSTITUTE(SUBSTITUTE(SUBSTITUTE(SUBSTITUTE(SUBSTITUTE(SUBSTITUTE(SUBSTITUTE(B_MSK[[#This Row],[N.B.nota]]," ",""),"-",""),"(",""),")",""),".",""),",",""),"/",""),"""",""),"+",""))</f>
        <v>malamshintoengk1wpolos</v>
      </c>
      <c r="X556" s="5" t="str">
        <f ca="1">IF(B_MSK[[#This Row],[N.B.nota]]="","",IF(MATCH(B_MSK[[#This Row],[concat]],[2]!db[NB NOTA_C],0)&gt;0,"ada",0))</f>
        <v>ada</v>
      </c>
      <c r="Y556" s="5" t="str">
        <f ca="1">IF(B_MSK[[#This Row],[N.B.nota]]="","",ADDRESS(ROW(B_MSK[QB]),COLUMN(B_MSK[QB]))&amp;":"&amp;ADDRESS(ROW(),COLUMN(B_MSK[QB])))</f>
        <v>$D$4:$D$556</v>
      </c>
      <c r="Z556" s="5">
        <f ca="1">IF(B_MSK[[#This Row],[concat]]="","",MATCH(B_MSK[[#This Row],[concat]],[2]!db[NB NOTA_C],0)+1)</f>
        <v>1432</v>
      </c>
      <c r="AA556" s="5" t="str">
        <f ca="1">IF(B_MSK[[#This Row],[//]]="","",HYPERLINK("[D:\kerja\BANK EXP\BARU\DB.XLSX]DB!e"&amp;B_MSK[[#This Row],[DB_ROW]],"&gt;"))</f>
        <v>&gt;</v>
      </c>
      <c r="AB556" s="30" t="str">
        <f ca="1">MID(B_MSK[[#This Row],[/ STN_1]],FIND(" ",B_MSK[[#This Row],[/ STN_1]])+1,LEN(B_MSK[[#This Row],[/ STN_1]]))</f>
        <v>PCS</v>
      </c>
      <c r="AC556" s="11">
        <f ca="1">IF(B_MSK[[#This Row],[//]]="","",IF(B_MSK[[#This Row],[ JUMLAH ]]="","",IF(B_MSK[[#This Row],[C]]="",B_MSK[[#This Row],[HARGA CTN]]/B_MSK[[#This Row],[JMLH BRG]],B_MSK[[#This Row],[HARGA CTN]]/B_MSK[[#This Row],[A_1]])))</f>
        <v>1450</v>
      </c>
      <c r="AD5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6" s="15" t="str">
        <f ca="1">IF(B_MSK[[#This Row],[HARGA_2]]="","",IF(MID(B_MSK[[#This Row],[/ STN_2]],FIND(" ",B_MSK[[#This Row],[/ STN_2]])+1,LEN(B_MSK[[#This Row],[/ STN_2]]))="LSN",B_MSK[[#This Row],[HARGA_2]]/12,""))</f>
        <v/>
      </c>
      <c r="AH556" s="7" t="str">
        <f ca="1">IF(B_MSK[[#This Row],[HARGA_3]]="","","/ "&amp;"PCS")</f>
        <v/>
      </c>
      <c r="AI556" s="15">
        <f ca="1">IF(B_MSK[[#This Row],[HARGA_3]]="",IF(B_MSK[[#This Row],[HARGA_2]]="",IF(B_MSK[[#This Row],[HARGA_1]]="","",B_MSK[[#This Row],[HARGA_1]]),B_MSK[[#This Row],[HARGA_2]]),B_MSK[[#This Row],[HARGA_3]])</f>
        <v>1450</v>
      </c>
      <c r="AJ55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6" s="5" t="str">
        <f ca="1">IF(B_MSK[[#This Row],[//]]="","",SUBSTITUTE(SUBSTITUTE(SUBSTITUTE(B_MSK[[#This Row],[QTY/ CTN]]," ","_",2),"(",""),")","")&amp;"_")</f>
        <v>480 PCS_</v>
      </c>
      <c r="AL556" s="5">
        <f ca="1">IF(B_MSK[[#This Row],[A_B]]="","",SEARCH("_",B_MSK[[#This Row],[A_B]]))</f>
        <v>8</v>
      </c>
      <c r="AM556" s="5">
        <f ca="1">IF(B_MSK[[#This Row],[A_B]]="","",LEN(B_MSK[[#This Row],[A_B]]))</f>
        <v>8</v>
      </c>
      <c r="AN556" s="5" t="str">
        <f ca="1">IF(B_MSK[[#This Row],[A_B]]="","",LEFT(B_MSK[[#This Row],[QTY/ CTN]],B_MSK[[#This Row],[A_B_1]]))</f>
        <v>480 PCS</v>
      </c>
      <c r="AO556" s="5" t="str">
        <f ca="1">IF(B_MSK[[#This Row],[A_B]]="","",LEFT(B_MSK[[#This Row],[A_]],SEARCH(" ",B_MSK[[#This Row],[A_]])-1))</f>
        <v>480</v>
      </c>
      <c r="AP556" s="5" t="str">
        <f ca="1">IF(B_MSK[[#This Row],[A_B]]="","",RIGHT(B_MSK[[#This Row],[A_]],LEN(B_MSK[[#This Row],[A_]])-SEARCH(" ",B_MSK[[#This Row],[A_]])))</f>
        <v>PCS</v>
      </c>
      <c r="AQ5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6" s="5" t="str">
        <f ca="1">IF(B_MSK[[#This Row],[B_]]="","",LEFT(B_MSK[[#This Row],[B_]],SEARCH(" ",B_MSK[[#This Row],[B_]])))</f>
        <v/>
      </c>
      <c r="AS556" s="5" t="str">
        <f ca="1">IF(B_MSK[[#This Row],[B_]]="","",RIGHT(B_MSK[[#This Row],[B_]],LEN(B_MSK[[#This Row],[B_]])-SEARCH(" ",B_MSK[[#This Row],[B_]])))</f>
        <v/>
      </c>
      <c r="AT556" s="5" t="str">
        <f ca="1">IF(B_MSK[[#This Row],[B_2]]="LSN",12,"")</f>
        <v/>
      </c>
      <c r="AU556" s="5" t="str">
        <f ca="1">IF(B_MSK[[#This Row],[C_1]]="","","PCS")</f>
        <v/>
      </c>
      <c r="AV556" s="5">
        <f ca="1">IF(B_MSK[[#This Row],[A_1]]="","",B_MSK[[#This Row],[A_1]]*IF(B_MSK[[#This Row],[B_1]]="",1,B_MSK[[#This Row],[B_1]])*IF(B_MSK[[#This Row],[C_1]]="",1,B_MSK[[#This Row],[C_1]]))</f>
        <v>480</v>
      </c>
      <c r="AW556" s="5" t="str">
        <f ca="1">IF(B_MSK[[#This Row],[C_2]]="",IF(B_MSK[[#This Row],[B_2]]="",IF(B_MSK[[#This Row],[A_2]]="","",B_MSK[[#This Row],[A_2]]),B_MSK[[#This Row],[B_2]]),B_MSK[[#This Row],[C_2]])</f>
        <v>PCS</v>
      </c>
      <c r="AX556" s="2">
        <f ca="1">IF(ISNUMBER(B_MSK[[#This Row],[TANGGAL DATANG]]),B_MSK[[#This Row],[TANGGAL DATANG]],AX555)</f>
        <v>44945</v>
      </c>
      <c r="AY556" s="5" t="e">
        <f ca="1">IF(B_MSK[[#This Row],[DB_ROW]]="","",INDEX([3]!db[JENIS],B_MSK[[#This Row],[DB_ROW]]-1))</f>
        <v>#REF!</v>
      </c>
      <c r="AZ556" s="5">
        <f ca="1">IF(B_MSK[[#This Row],[A_1]]="","",B_MSK[[#This Row],[A_1]])*1</f>
        <v>480</v>
      </c>
      <c r="BA556" s="5" t="str">
        <f ca="1">IF(B_MSK[[#This Row],[//]]="","",INDEX(INDIRECT(DIR&amp;$2:$2),B_MSK[[#This Row],[//]]))</f>
        <v>UNTANA</v>
      </c>
      <c r="BB556" s="5" t="str">
        <f ca="1">CONCATENATE(B_MSK[[#This Row],[concat]],B_MSK[[#This Row],[HARGA_X]],B_MSK[[#This Row],[SAT]])</f>
        <v>malamshintoengk1wpolos1450PCS</v>
      </c>
    </row>
    <row r="557" spans="1:54" x14ac:dyDescent="0.25">
      <c r="A557" s="6" t="s">
        <v>128</v>
      </c>
      <c r="B557" s="5" t="str">
        <f ca="1">IF(B_MSK[[#This Row],[N_ID]]="","",INDEX(INDIRECT(DIR&amp;$2:$2),MATCH(B_MSK[[#This Row],[N_ID]],INDIRECT(DIR&amp;"!NOTA[ID_P]"),0)))</f>
        <v/>
      </c>
      <c r="C557" s="5" t="str">
        <f ca="1">IF(B_MSK[[#This Row],[//]]="","",HYPERLINK("["&amp;SUBSTITUTE(DIR,"'","")&amp;"]NOTA!D"&amp;B_MSK[[#This Row],[//]]+2,"&gt;"))</f>
        <v>&gt;</v>
      </c>
      <c r="D557" s="5" t="str">
        <f ca="1">IF(B_MSK[[#This Row],[N_ID]]="","",COUNTIF(INDIRECT(DIR&amp;"!NOTA[ID_H]"),B_MSK[[#This Row],[ID NOTA]]))</f>
        <v/>
      </c>
      <c r="E5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554</v>
      </c>
      <c r="F5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7" s="7" t="str">
        <f ca="1">IF(B_MSK[[#This Row],[stt]]="ada",INDEX([2]!db[NB BM],B_MSK[DB_ROW]-1),"")</f>
        <v>Malam Shintoeng TG 1W polos</v>
      </c>
      <c r="H557" s="7" t="str">
        <f ca="1">IF(B_MSK[[#This Row],[//]]="","",INDEX(INDIRECT(DIR&amp;$2:$2),B_MSK[[#This Row],[//]]))</f>
        <v>HANSA</v>
      </c>
      <c r="I557" s="27" t="str">
        <f ca="1">IF(B_MSK[[#This Row],[//]]="","",INDEX(INDIRECT(DB_PATH&amp;$2:$2),B_MSK[[#This Row],[DB_ROW]]-1))</f>
        <v>210 PCS</v>
      </c>
      <c r="J557" s="5" t="str">
        <f ca="1">IF(B_MSK[[#This Row],[//]]="","",IF(INDEX(INDIRECT(DIR&amp;$2:$2),B_MSK[[#This Row],[//]])="","",INDEX(INDIRECT(DIR&amp;$2:$2),B_MSK[[#This Row],[//]])))</f>
        <v/>
      </c>
      <c r="K557" s="5">
        <f ca="1">IF(B_MSK[[#This Row],[//]]="","",IF(INDEX(INDIRECT(DIR&amp;$2:$2),B_MSK[[#This Row],[//]])="","",INDEX(INDIRECT(DIR&amp;$2:$2),B_MSK[[#This Row],[//]])))</f>
        <v>60</v>
      </c>
      <c r="L557" s="5" t="str">
        <f ca="1">IF(B_MSK[[#This Row],[//]]="","",IF(INDEX(INDIRECT(DIR&amp;$2:$2),B_MSK[[#This Row],[//]])="","",INDEX(INDIRECT(DIR&amp;$2:$2),B_MSK[[#This Row],[//]])))</f>
        <v>PCS</v>
      </c>
      <c r="M557" s="13">
        <f ca="1">IF(B_MSK[[#This Row],[//]]="","",INDEX(INDIRECT(DIR&amp;$2:$2),B_MSK[[#This Row],[//]]))</f>
        <v>3900</v>
      </c>
      <c r="N557" s="13">
        <f ca="1">IF(OR(B_MSK[[#This Row],[//]]="",),"",INDEX(INDIRECT(DIR&amp;$2:$2),B_MSK[[#This Row],[//]]))</f>
        <v>234000</v>
      </c>
      <c r="O557" s="3" t="str">
        <f ca="1">IF(B_MSK[[#This Row],[//]]="","",IF(INDEX(INDIRECT(DIR&amp;$2:$2),B_MSK[[#This Row],[//]])=0,"",INDEX(INDIRECT(DIR&amp;$2:$2),B_MSK[[#This Row],[//]])))</f>
        <v/>
      </c>
      <c r="P557" s="3" t="str">
        <f ca="1">IF(B_MSK[[#This Row],[//]]="","",IF(INDEX(INDIRECT(DIR&amp;$2:$2),B_MSK[[#This Row],[//]])=0,"",INDEX(INDIRECT(DIR&amp;$2:$2),B_MSK[[#This Row],[//]])))</f>
        <v/>
      </c>
      <c r="Q557" s="12">
        <f ca="1">IF(B_MSK[[#This Row],[//]]="","",INDEX(INDIRECT(DIR&amp;$2:$2),B_MSK[[#This Row],[//]]))</f>
        <v>234000</v>
      </c>
      <c r="R5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7" s="37">
        <f ca="1">IF(B_MSK[[#This Row],[//]]="","",INDEX(INDIRECT(DIR&amp;$2:$2),B_MSK[[#This Row],[//]]))</f>
        <v>0</v>
      </c>
      <c r="U557" s="38">
        <f ca="1">IF(SUMIF(B_MSK[NAMA BARANG],B_MSK[[#This Row],[NAMA BARANG]],B_MSK[JMLH BRG])=0,"",SUMIF(B_MSK[NAMA BARANG],B_MSK[[#This Row],[NAMA BARANG]],B_MSK[C]))</f>
        <v>0</v>
      </c>
      <c r="V557" s="7" t="str">
        <f ca="1">IF(B_MSK[[#This Row],[//]]="","",INDEX(INDIRECT(DIR&amp;$2:$2),B_MSK[[#This Row],[//]]))</f>
        <v>MALAM SHINTOENG TG 1W POLOS</v>
      </c>
      <c r="W557" s="7" t="str">
        <f ca="1">LOWER(SUBSTITUTE(SUBSTITUTE(SUBSTITUTE(SUBSTITUTE(SUBSTITUTE(SUBSTITUTE(SUBSTITUTE(SUBSTITUTE(SUBSTITUTE(B_MSK[[#This Row],[N.B.nota]]," ",""),"-",""),"(",""),")",""),".",""),",",""),"/",""),"""",""),"+",""))</f>
        <v>malamshintoengtg1wpolos</v>
      </c>
      <c r="X557" s="5" t="str">
        <f ca="1">IF(B_MSK[[#This Row],[N.B.nota]]="","",IF(MATCH(B_MSK[[#This Row],[concat]],[2]!db[NB NOTA_C],0)&gt;0,"ada",0))</f>
        <v>ada</v>
      </c>
      <c r="Y557" s="5" t="str">
        <f ca="1">IF(B_MSK[[#This Row],[N.B.nota]]="","",ADDRESS(ROW(B_MSK[QB]),COLUMN(B_MSK[QB]))&amp;":"&amp;ADDRESS(ROW(),COLUMN(B_MSK[QB])))</f>
        <v>$D$4:$D$557</v>
      </c>
      <c r="Z557" s="5">
        <f ca="1">IF(B_MSK[[#This Row],[concat]]="","",MATCH(B_MSK[[#This Row],[concat]],[2]!db[NB NOTA_C],0)+1)</f>
        <v>1435</v>
      </c>
      <c r="AA557" s="5" t="str">
        <f ca="1">IF(B_MSK[[#This Row],[//]]="","",HYPERLINK("[D:\kerja\BANK EXP\BARU\DB.XLSX]DB!e"&amp;B_MSK[[#This Row],[DB_ROW]],"&gt;"))</f>
        <v>&gt;</v>
      </c>
      <c r="AB557" s="30" t="str">
        <f ca="1">MID(B_MSK[[#This Row],[/ STN_1]],FIND(" ",B_MSK[[#This Row],[/ STN_1]])+1,LEN(B_MSK[[#This Row],[/ STN_1]]))</f>
        <v>PCS</v>
      </c>
      <c r="AC557" s="11">
        <f ca="1">IF(B_MSK[[#This Row],[//]]="","",IF(B_MSK[[#This Row],[ JUMLAH ]]="","",IF(B_MSK[[#This Row],[C]]="",B_MSK[[#This Row],[HARGA CTN]]/B_MSK[[#This Row],[JMLH BRG]],B_MSK[[#This Row],[HARGA CTN]]/B_MSK[[#This Row],[A_1]])))</f>
        <v>3900</v>
      </c>
      <c r="AD5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7" s="15" t="str">
        <f ca="1">IF(B_MSK[[#This Row],[HARGA_2]]="","",IF(MID(B_MSK[[#This Row],[/ STN_2]],FIND(" ",B_MSK[[#This Row],[/ STN_2]])+1,LEN(B_MSK[[#This Row],[/ STN_2]]))="LSN",B_MSK[[#This Row],[HARGA_2]]/12,""))</f>
        <v/>
      </c>
      <c r="AH557" s="7" t="str">
        <f ca="1">IF(B_MSK[[#This Row],[HARGA_3]]="","","/ "&amp;"PCS")</f>
        <v/>
      </c>
      <c r="AI557" s="15">
        <f ca="1">IF(B_MSK[[#This Row],[HARGA_3]]="",IF(B_MSK[[#This Row],[HARGA_2]]="",IF(B_MSK[[#This Row],[HARGA_1]]="","",B_MSK[[#This Row],[HARGA_1]]),B_MSK[[#This Row],[HARGA_2]]),B_MSK[[#This Row],[HARGA_3]])</f>
        <v>3900</v>
      </c>
      <c r="AJ55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7" s="5" t="str">
        <f ca="1">IF(B_MSK[[#This Row],[//]]="","",SUBSTITUTE(SUBSTITUTE(SUBSTITUTE(B_MSK[[#This Row],[QTY/ CTN]]," ","_",2),"(",""),")","")&amp;"_")</f>
        <v>210 PCS_</v>
      </c>
      <c r="AL557" s="5">
        <f ca="1">IF(B_MSK[[#This Row],[A_B]]="","",SEARCH("_",B_MSK[[#This Row],[A_B]]))</f>
        <v>8</v>
      </c>
      <c r="AM557" s="5">
        <f ca="1">IF(B_MSK[[#This Row],[A_B]]="","",LEN(B_MSK[[#This Row],[A_B]]))</f>
        <v>8</v>
      </c>
      <c r="AN557" s="5" t="str">
        <f ca="1">IF(B_MSK[[#This Row],[A_B]]="","",LEFT(B_MSK[[#This Row],[QTY/ CTN]],B_MSK[[#This Row],[A_B_1]]))</f>
        <v>210 PCS</v>
      </c>
      <c r="AO557" s="5" t="str">
        <f ca="1">IF(B_MSK[[#This Row],[A_B]]="","",LEFT(B_MSK[[#This Row],[A_]],SEARCH(" ",B_MSK[[#This Row],[A_]])-1))</f>
        <v>210</v>
      </c>
      <c r="AP557" s="5" t="str">
        <f ca="1">IF(B_MSK[[#This Row],[A_B]]="","",RIGHT(B_MSK[[#This Row],[A_]],LEN(B_MSK[[#This Row],[A_]])-SEARCH(" ",B_MSK[[#This Row],[A_]])))</f>
        <v>PCS</v>
      </c>
      <c r="AQ5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7" s="5" t="str">
        <f ca="1">IF(B_MSK[[#This Row],[B_]]="","",LEFT(B_MSK[[#This Row],[B_]],SEARCH(" ",B_MSK[[#This Row],[B_]])))</f>
        <v/>
      </c>
      <c r="AS557" s="5" t="str">
        <f ca="1">IF(B_MSK[[#This Row],[B_]]="","",RIGHT(B_MSK[[#This Row],[B_]],LEN(B_MSK[[#This Row],[B_]])-SEARCH(" ",B_MSK[[#This Row],[B_]])))</f>
        <v/>
      </c>
      <c r="AT557" s="5" t="str">
        <f ca="1">IF(B_MSK[[#This Row],[B_2]]="LSN",12,"")</f>
        <v/>
      </c>
      <c r="AU557" s="5" t="str">
        <f ca="1">IF(B_MSK[[#This Row],[C_1]]="","","PCS")</f>
        <v/>
      </c>
      <c r="AV557" s="5">
        <f ca="1">IF(B_MSK[[#This Row],[A_1]]="","",B_MSK[[#This Row],[A_1]]*IF(B_MSK[[#This Row],[B_1]]="",1,B_MSK[[#This Row],[B_1]])*IF(B_MSK[[#This Row],[C_1]]="",1,B_MSK[[#This Row],[C_1]]))</f>
        <v>210</v>
      </c>
      <c r="AW557" s="5" t="str">
        <f ca="1">IF(B_MSK[[#This Row],[C_2]]="",IF(B_MSK[[#This Row],[B_2]]="",IF(B_MSK[[#This Row],[A_2]]="","",B_MSK[[#This Row],[A_2]]),B_MSK[[#This Row],[B_2]]),B_MSK[[#This Row],[C_2]])</f>
        <v>PCS</v>
      </c>
      <c r="AX557" s="2">
        <f ca="1">IF(ISNUMBER(B_MSK[[#This Row],[TANGGAL DATANG]]),B_MSK[[#This Row],[TANGGAL DATANG]],AX556)</f>
        <v>44945</v>
      </c>
      <c r="AY557" s="5" t="e">
        <f ca="1">IF(B_MSK[[#This Row],[DB_ROW]]="","",INDEX([3]!db[JENIS],B_MSK[[#This Row],[DB_ROW]]-1))</f>
        <v>#REF!</v>
      </c>
      <c r="AZ557" s="5">
        <f ca="1">IF(B_MSK[[#This Row],[A_1]]="","",B_MSK[[#This Row],[A_1]])*1</f>
        <v>210</v>
      </c>
      <c r="BA557" s="5" t="str">
        <f ca="1">IF(B_MSK[[#This Row],[//]]="","",INDEX(INDIRECT(DIR&amp;$2:$2),B_MSK[[#This Row],[//]]))</f>
        <v>UNTANA</v>
      </c>
      <c r="BB557" s="5" t="str">
        <f ca="1">CONCATENATE(B_MSK[[#This Row],[concat]],B_MSK[[#This Row],[HARGA_X]],B_MSK[[#This Row],[SAT]])</f>
        <v>malamshintoengtg1wpolos3900PCS</v>
      </c>
    </row>
    <row r="558" spans="1:54" x14ac:dyDescent="0.25">
      <c r="A558" s="6" t="s">
        <v>128</v>
      </c>
      <c r="B558" s="5" t="str">
        <f ca="1">IF(B_MSK[[#This Row],[N_ID]]="","",INDEX(INDIRECT(DIR&amp;$2:$2),MATCH(B_MSK[[#This Row],[N_ID]],INDIRECT(DIR&amp;"!NOTA[ID_P]"),0)))</f>
        <v/>
      </c>
      <c r="C558" s="5" t="str">
        <f ca="1">IF(B_MSK[[#This Row],[//]]="","",HYPERLINK("["&amp;SUBSTITUTE(DIR,"'","")&amp;"]NOTA!D"&amp;B_MSK[[#This Row],[//]]+2,"&gt;"))</f>
        <v>&gt;</v>
      </c>
      <c r="D558" s="5" t="str">
        <f ca="1">IF(B_MSK[[#This Row],[N_ID]]="","",COUNTIF(INDIRECT(DIR&amp;"!NOTA[ID_H]"),B_MSK[[#This Row],[ID NOTA]]))</f>
        <v/>
      </c>
      <c r="E55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555</v>
      </c>
      <c r="F5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8" s="7" t="str">
        <f ca="1">IF(B_MSK[[#This Row],[stt]]="ada",INDEX([2]!db[NB BM],B_MSK[DB_ROW]-1),"")</f>
        <v>Malam Shintoeng TG 6-12W</v>
      </c>
      <c r="H558" s="7" t="str">
        <f ca="1">IF(B_MSK[[#This Row],[//]]="","",INDEX(INDIRECT(DIR&amp;$2:$2),B_MSK[[#This Row],[//]]))</f>
        <v>HANSA</v>
      </c>
      <c r="I558" s="27" t="str">
        <f ca="1">IF(B_MSK[[#This Row],[//]]="","",INDEX(INDIRECT(DB_PATH&amp;$2:$2),B_MSK[[#This Row],[DB_ROW]]-1))</f>
        <v>210 PCS</v>
      </c>
      <c r="J558" s="5" t="str">
        <f ca="1">IF(B_MSK[[#This Row],[//]]="","",IF(INDEX(INDIRECT(DIR&amp;$2:$2),B_MSK[[#This Row],[//]])="","",INDEX(INDIRECT(DIR&amp;$2:$2),B_MSK[[#This Row],[//]])))</f>
        <v/>
      </c>
      <c r="K558" s="5">
        <f ca="1">IF(B_MSK[[#This Row],[//]]="","",IF(INDEX(INDIRECT(DIR&amp;$2:$2),B_MSK[[#This Row],[//]])="","",INDEX(INDIRECT(DIR&amp;$2:$2),B_MSK[[#This Row],[//]])))</f>
        <v>60</v>
      </c>
      <c r="L558" s="5" t="str">
        <f ca="1">IF(B_MSK[[#This Row],[//]]="","",IF(INDEX(INDIRECT(DIR&amp;$2:$2),B_MSK[[#This Row],[//]])="","",INDEX(INDIRECT(DIR&amp;$2:$2),B_MSK[[#This Row],[//]])))</f>
        <v>PCS</v>
      </c>
      <c r="M558" s="13">
        <f ca="1">IF(B_MSK[[#This Row],[//]]="","",INDEX(INDIRECT(DIR&amp;$2:$2),B_MSK[[#This Row],[//]]))</f>
        <v>4100</v>
      </c>
      <c r="N558" s="13">
        <f ca="1">IF(OR(B_MSK[[#This Row],[//]]="",),"",INDEX(INDIRECT(DIR&amp;$2:$2),B_MSK[[#This Row],[//]]))</f>
        <v>246000</v>
      </c>
      <c r="O558" s="3" t="str">
        <f ca="1">IF(B_MSK[[#This Row],[//]]="","",IF(INDEX(INDIRECT(DIR&amp;$2:$2),B_MSK[[#This Row],[//]])=0,"",INDEX(INDIRECT(DIR&amp;$2:$2),B_MSK[[#This Row],[//]])))</f>
        <v/>
      </c>
      <c r="P558" s="3" t="str">
        <f ca="1">IF(B_MSK[[#This Row],[//]]="","",IF(INDEX(INDIRECT(DIR&amp;$2:$2),B_MSK[[#This Row],[//]])=0,"",INDEX(INDIRECT(DIR&amp;$2:$2),B_MSK[[#This Row],[//]])))</f>
        <v/>
      </c>
      <c r="Q558" s="12">
        <f ca="1">IF(B_MSK[[#This Row],[//]]="","",INDEX(INDIRECT(DIR&amp;$2:$2),B_MSK[[#This Row],[//]]))</f>
        <v>246000</v>
      </c>
      <c r="R5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8" s="37">
        <f ca="1">IF(B_MSK[[#This Row],[//]]="","",INDEX(INDIRECT(DIR&amp;$2:$2),B_MSK[[#This Row],[//]]))</f>
        <v>0</v>
      </c>
      <c r="U558" s="38">
        <f ca="1">IF(SUMIF(B_MSK[NAMA BARANG],B_MSK[[#This Row],[NAMA BARANG]],B_MSK[JMLH BRG])=0,"",SUMIF(B_MSK[NAMA BARANG],B_MSK[[#This Row],[NAMA BARANG]],B_MSK[C]))</f>
        <v>0</v>
      </c>
      <c r="V558" s="7" t="str">
        <f ca="1">IF(B_MSK[[#This Row],[//]]="","",INDEX(INDIRECT(DIR&amp;$2:$2),B_MSK[[#This Row],[//]]))</f>
        <v>MALAM SHINTOENG TG 6-12W</v>
      </c>
      <c r="W558" s="7" t="str">
        <f ca="1">LOWER(SUBSTITUTE(SUBSTITUTE(SUBSTITUTE(SUBSTITUTE(SUBSTITUTE(SUBSTITUTE(SUBSTITUTE(SUBSTITUTE(SUBSTITUTE(B_MSK[[#This Row],[N.B.nota]]," ",""),"-",""),"(",""),")",""),".",""),",",""),"/",""),"""",""),"+",""))</f>
        <v>malamshintoengtg612w</v>
      </c>
      <c r="X558" s="5" t="str">
        <f ca="1">IF(B_MSK[[#This Row],[N.B.nota]]="","",IF(MATCH(B_MSK[[#This Row],[concat]],[2]!db[NB NOTA_C],0)&gt;0,"ada",0))</f>
        <v>ada</v>
      </c>
      <c r="Y558" s="5" t="str">
        <f ca="1">IF(B_MSK[[#This Row],[N.B.nota]]="","",ADDRESS(ROW(B_MSK[QB]),COLUMN(B_MSK[QB]))&amp;":"&amp;ADDRESS(ROW(),COLUMN(B_MSK[QB])))</f>
        <v>$D$4:$D$558</v>
      </c>
      <c r="Z558" s="5">
        <f ca="1">IF(B_MSK[[#This Row],[concat]]="","",MATCH(B_MSK[[#This Row],[concat]],[2]!db[NB NOTA_C],0)+1)</f>
        <v>1437</v>
      </c>
      <c r="AA558" s="5" t="str">
        <f ca="1">IF(B_MSK[[#This Row],[//]]="","",HYPERLINK("[D:\kerja\BANK EXP\BARU\DB.XLSX]DB!e"&amp;B_MSK[[#This Row],[DB_ROW]],"&gt;"))</f>
        <v>&gt;</v>
      </c>
      <c r="AB558" s="30" t="str">
        <f ca="1">MID(B_MSK[[#This Row],[/ STN_1]],FIND(" ",B_MSK[[#This Row],[/ STN_1]])+1,LEN(B_MSK[[#This Row],[/ STN_1]]))</f>
        <v>PCS</v>
      </c>
      <c r="AC558" s="11">
        <f ca="1">IF(B_MSK[[#This Row],[//]]="","",IF(B_MSK[[#This Row],[ JUMLAH ]]="","",IF(B_MSK[[#This Row],[C]]="",B_MSK[[#This Row],[HARGA CTN]]/B_MSK[[#This Row],[JMLH BRG]],B_MSK[[#This Row],[HARGA CTN]]/B_MSK[[#This Row],[A_1]])))</f>
        <v>4100</v>
      </c>
      <c r="AD5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8" s="15" t="str">
        <f ca="1">IF(B_MSK[[#This Row],[HARGA_2]]="","",IF(MID(B_MSK[[#This Row],[/ STN_2]],FIND(" ",B_MSK[[#This Row],[/ STN_2]])+1,LEN(B_MSK[[#This Row],[/ STN_2]]))="LSN",B_MSK[[#This Row],[HARGA_2]]/12,""))</f>
        <v/>
      </c>
      <c r="AH558" s="7" t="str">
        <f ca="1">IF(B_MSK[[#This Row],[HARGA_3]]="","","/ "&amp;"PCS")</f>
        <v/>
      </c>
      <c r="AI558" s="15">
        <f ca="1">IF(B_MSK[[#This Row],[HARGA_3]]="",IF(B_MSK[[#This Row],[HARGA_2]]="",IF(B_MSK[[#This Row],[HARGA_1]]="","",B_MSK[[#This Row],[HARGA_1]]),B_MSK[[#This Row],[HARGA_2]]),B_MSK[[#This Row],[HARGA_3]])</f>
        <v>4100</v>
      </c>
      <c r="AJ55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8" s="5" t="str">
        <f ca="1">IF(B_MSK[[#This Row],[//]]="","",SUBSTITUTE(SUBSTITUTE(SUBSTITUTE(B_MSK[[#This Row],[QTY/ CTN]]," ","_",2),"(",""),")","")&amp;"_")</f>
        <v>210 PCS_</v>
      </c>
      <c r="AL558" s="5">
        <f ca="1">IF(B_MSK[[#This Row],[A_B]]="","",SEARCH("_",B_MSK[[#This Row],[A_B]]))</f>
        <v>8</v>
      </c>
      <c r="AM558" s="5">
        <f ca="1">IF(B_MSK[[#This Row],[A_B]]="","",LEN(B_MSK[[#This Row],[A_B]]))</f>
        <v>8</v>
      </c>
      <c r="AN558" s="5" t="str">
        <f ca="1">IF(B_MSK[[#This Row],[A_B]]="","",LEFT(B_MSK[[#This Row],[QTY/ CTN]],B_MSK[[#This Row],[A_B_1]]))</f>
        <v>210 PCS</v>
      </c>
      <c r="AO558" s="5" t="str">
        <f ca="1">IF(B_MSK[[#This Row],[A_B]]="","",LEFT(B_MSK[[#This Row],[A_]],SEARCH(" ",B_MSK[[#This Row],[A_]])-1))</f>
        <v>210</v>
      </c>
      <c r="AP558" s="5" t="str">
        <f ca="1">IF(B_MSK[[#This Row],[A_B]]="","",RIGHT(B_MSK[[#This Row],[A_]],LEN(B_MSK[[#This Row],[A_]])-SEARCH(" ",B_MSK[[#This Row],[A_]])))</f>
        <v>PCS</v>
      </c>
      <c r="AQ5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8" s="5" t="str">
        <f ca="1">IF(B_MSK[[#This Row],[B_]]="","",LEFT(B_MSK[[#This Row],[B_]],SEARCH(" ",B_MSK[[#This Row],[B_]])))</f>
        <v/>
      </c>
      <c r="AS558" s="5" t="str">
        <f ca="1">IF(B_MSK[[#This Row],[B_]]="","",RIGHT(B_MSK[[#This Row],[B_]],LEN(B_MSK[[#This Row],[B_]])-SEARCH(" ",B_MSK[[#This Row],[B_]])))</f>
        <v/>
      </c>
      <c r="AT558" s="5" t="str">
        <f ca="1">IF(B_MSK[[#This Row],[B_2]]="LSN",12,"")</f>
        <v/>
      </c>
      <c r="AU558" s="5" t="str">
        <f ca="1">IF(B_MSK[[#This Row],[C_1]]="","","PCS")</f>
        <v/>
      </c>
      <c r="AV558" s="5">
        <f ca="1">IF(B_MSK[[#This Row],[A_1]]="","",B_MSK[[#This Row],[A_1]]*IF(B_MSK[[#This Row],[B_1]]="",1,B_MSK[[#This Row],[B_1]])*IF(B_MSK[[#This Row],[C_1]]="",1,B_MSK[[#This Row],[C_1]]))</f>
        <v>210</v>
      </c>
      <c r="AW558" s="5" t="str">
        <f ca="1">IF(B_MSK[[#This Row],[C_2]]="",IF(B_MSK[[#This Row],[B_2]]="",IF(B_MSK[[#This Row],[A_2]]="","",B_MSK[[#This Row],[A_2]]),B_MSK[[#This Row],[B_2]]),B_MSK[[#This Row],[C_2]])</f>
        <v>PCS</v>
      </c>
      <c r="AX558" s="2">
        <f ca="1">IF(ISNUMBER(B_MSK[[#This Row],[TANGGAL DATANG]]),B_MSK[[#This Row],[TANGGAL DATANG]],AX557)</f>
        <v>44945</v>
      </c>
      <c r="AY558" s="5" t="e">
        <f ca="1">IF(B_MSK[[#This Row],[DB_ROW]]="","",INDEX([3]!db[JENIS],B_MSK[[#This Row],[DB_ROW]]-1))</f>
        <v>#REF!</v>
      </c>
      <c r="AZ558" s="5">
        <f ca="1">IF(B_MSK[[#This Row],[A_1]]="","",B_MSK[[#This Row],[A_1]])*1</f>
        <v>210</v>
      </c>
      <c r="BA558" s="5" t="str">
        <f ca="1">IF(B_MSK[[#This Row],[//]]="","",INDEX(INDIRECT(DIR&amp;$2:$2),B_MSK[[#This Row],[//]]))</f>
        <v>UNTANA</v>
      </c>
      <c r="BB558" s="5" t="str">
        <f ca="1">CONCATENATE(B_MSK[[#This Row],[concat]],B_MSK[[#This Row],[HARGA_X]],B_MSK[[#This Row],[SAT]])</f>
        <v>malamshintoengtg612w4100PCS</v>
      </c>
    </row>
    <row r="559" spans="1:54" x14ac:dyDescent="0.25">
      <c r="A559" s="6" t="s">
        <v>128</v>
      </c>
      <c r="B559" s="5" t="str">
        <f ca="1">IF(B_MSK[[#This Row],[N_ID]]="","",INDEX(INDIRECT(DIR&amp;$2:$2),MATCH(B_MSK[[#This Row],[N_ID]],INDIRECT(DIR&amp;"!NOTA[ID_P]"),0)))</f>
        <v/>
      </c>
      <c r="C559" s="5" t="str">
        <f ca="1">IF(B_MSK[[#This Row],[//]]="","",HYPERLINK("["&amp;SUBSTITUTE(DIR,"'","")&amp;"]NOTA!D"&amp;B_MSK[[#This Row],[//]]+2,"&gt;"))</f>
        <v>&gt;</v>
      </c>
      <c r="D559" s="5" t="str">
        <f ca="1">IF(B_MSK[[#This Row],[N_ID]]="","",COUNTIF(INDIRECT(DIR&amp;"!NOTA[ID_H]"),B_MSK[[#This Row],[ID NOTA]]))</f>
        <v/>
      </c>
      <c r="E5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556</v>
      </c>
      <c r="F5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9" s="7" t="str">
        <f ca="1">IF(B_MSK[[#This Row],[stt]]="ada",INDEX([2]!db[NB BM],B_MSK[DB_ROW]-1),"")</f>
        <v>Malam Shintoeng B 1W polos</v>
      </c>
      <c r="H559" s="7" t="str">
        <f ca="1">IF(B_MSK[[#This Row],[//]]="","",INDEX(INDIRECT(DIR&amp;$2:$2),B_MSK[[#This Row],[//]]))</f>
        <v>HANSA</v>
      </c>
      <c r="I559" s="27" t="str">
        <f ca="1">IF(B_MSK[[#This Row],[//]]="","",INDEX(INDIRECT(DB_PATH&amp;$2:$2),B_MSK[[#This Row],[DB_ROW]]-1))</f>
        <v>180 PCS</v>
      </c>
      <c r="J559" s="5" t="str">
        <f ca="1">IF(B_MSK[[#This Row],[//]]="","",IF(INDEX(INDIRECT(DIR&amp;$2:$2),B_MSK[[#This Row],[//]])="","",INDEX(INDIRECT(DIR&amp;$2:$2),B_MSK[[#This Row],[//]])))</f>
        <v/>
      </c>
      <c r="K559" s="5">
        <f ca="1">IF(B_MSK[[#This Row],[//]]="","",IF(INDEX(INDIRECT(DIR&amp;$2:$2),B_MSK[[#This Row],[//]])="","",INDEX(INDIRECT(DIR&amp;$2:$2),B_MSK[[#This Row],[//]])))</f>
        <v>60</v>
      </c>
      <c r="L559" s="5" t="str">
        <f ca="1">IF(B_MSK[[#This Row],[//]]="","",IF(INDEX(INDIRECT(DIR&amp;$2:$2),B_MSK[[#This Row],[//]])="","",INDEX(INDIRECT(DIR&amp;$2:$2),B_MSK[[#This Row],[//]])))</f>
        <v>PCS</v>
      </c>
      <c r="M559" s="13">
        <f ca="1">IF(B_MSK[[#This Row],[//]]="","",INDEX(INDIRECT(DIR&amp;$2:$2),B_MSK[[#This Row],[//]]))</f>
        <v>5200</v>
      </c>
      <c r="N559" s="13">
        <f ca="1">IF(OR(B_MSK[[#This Row],[//]]="",),"",INDEX(INDIRECT(DIR&amp;$2:$2),B_MSK[[#This Row],[//]]))</f>
        <v>312000</v>
      </c>
      <c r="O559" s="3" t="str">
        <f ca="1">IF(B_MSK[[#This Row],[//]]="","",IF(INDEX(INDIRECT(DIR&amp;$2:$2),B_MSK[[#This Row],[//]])=0,"",INDEX(INDIRECT(DIR&amp;$2:$2),B_MSK[[#This Row],[//]])))</f>
        <v/>
      </c>
      <c r="P559" s="3" t="str">
        <f ca="1">IF(B_MSK[[#This Row],[//]]="","",IF(INDEX(INDIRECT(DIR&amp;$2:$2),B_MSK[[#This Row],[//]])=0,"",INDEX(INDIRECT(DIR&amp;$2:$2),B_MSK[[#This Row],[//]])))</f>
        <v/>
      </c>
      <c r="Q559" s="12">
        <f ca="1">IF(B_MSK[[#This Row],[//]]="","",INDEX(INDIRECT(DIR&amp;$2:$2),B_MSK[[#This Row],[//]]))</f>
        <v>312000</v>
      </c>
      <c r="R5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9" s="37">
        <f ca="1">IF(B_MSK[[#This Row],[//]]="","",INDEX(INDIRECT(DIR&amp;$2:$2),B_MSK[[#This Row],[//]]))</f>
        <v>0</v>
      </c>
      <c r="U559" s="38">
        <f ca="1">IF(SUMIF(B_MSK[NAMA BARANG],B_MSK[[#This Row],[NAMA BARANG]],B_MSK[JMLH BRG])=0,"",SUMIF(B_MSK[NAMA BARANG],B_MSK[[#This Row],[NAMA BARANG]],B_MSK[C]))</f>
        <v>0</v>
      </c>
      <c r="V559" s="7" t="str">
        <f ca="1">IF(B_MSK[[#This Row],[//]]="","",INDEX(INDIRECT(DIR&amp;$2:$2),B_MSK[[#This Row],[//]]))</f>
        <v>MALAM SHINTOENG B 1W POLOS</v>
      </c>
      <c r="W559" s="7" t="str">
        <f ca="1">LOWER(SUBSTITUTE(SUBSTITUTE(SUBSTITUTE(SUBSTITUTE(SUBSTITUTE(SUBSTITUTE(SUBSTITUTE(SUBSTITUTE(SUBSTITUTE(B_MSK[[#This Row],[N.B.nota]]," ",""),"-",""),"(",""),")",""),".",""),",",""),"/",""),"""",""),"+",""))</f>
        <v>malamshintoengb1wpolos</v>
      </c>
      <c r="X559" s="5" t="str">
        <f ca="1">IF(B_MSK[[#This Row],[N.B.nota]]="","",IF(MATCH(B_MSK[[#This Row],[concat]],[2]!db[NB NOTA_C],0)&gt;0,"ada",0))</f>
        <v>ada</v>
      </c>
      <c r="Y559" s="5" t="str">
        <f ca="1">IF(B_MSK[[#This Row],[N.B.nota]]="","",ADDRESS(ROW(B_MSK[QB]),COLUMN(B_MSK[QB]))&amp;":"&amp;ADDRESS(ROW(),COLUMN(B_MSK[QB])))</f>
        <v>$D$4:$D$559</v>
      </c>
      <c r="Z559" s="5">
        <f ca="1">IF(B_MSK[[#This Row],[concat]]="","",MATCH(B_MSK[[#This Row],[concat]],[2]!db[NB NOTA_C],0)+1)</f>
        <v>1430</v>
      </c>
      <c r="AA559" s="5" t="str">
        <f ca="1">IF(B_MSK[[#This Row],[//]]="","",HYPERLINK("[D:\kerja\BANK EXP\BARU\DB.XLSX]DB!e"&amp;B_MSK[[#This Row],[DB_ROW]],"&gt;"))</f>
        <v>&gt;</v>
      </c>
      <c r="AB559" s="30" t="str">
        <f ca="1">MID(B_MSK[[#This Row],[/ STN_1]],FIND(" ",B_MSK[[#This Row],[/ STN_1]])+1,LEN(B_MSK[[#This Row],[/ STN_1]]))</f>
        <v>PCS</v>
      </c>
      <c r="AC559" s="11">
        <f ca="1">IF(B_MSK[[#This Row],[//]]="","",IF(B_MSK[[#This Row],[ JUMLAH ]]="","",IF(B_MSK[[#This Row],[C]]="",B_MSK[[#This Row],[HARGA CTN]]/B_MSK[[#This Row],[JMLH BRG]],B_MSK[[#This Row],[HARGA CTN]]/B_MSK[[#This Row],[A_1]])))</f>
        <v>5200</v>
      </c>
      <c r="AD5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9" s="15" t="str">
        <f ca="1">IF(B_MSK[[#This Row],[HARGA_2]]="","",IF(MID(B_MSK[[#This Row],[/ STN_2]],FIND(" ",B_MSK[[#This Row],[/ STN_2]])+1,LEN(B_MSK[[#This Row],[/ STN_2]]))="LSN",B_MSK[[#This Row],[HARGA_2]]/12,""))</f>
        <v/>
      </c>
      <c r="AH559" s="7" t="str">
        <f ca="1">IF(B_MSK[[#This Row],[HARGA_3]]="","","/ "&amp;"PCS")</f>
        <v/>
      </c>
      <c r="AI559" s="15">
        <f ca="1">IF(B_MSK[[#This Row],[HARGA_3]]="",IF(B_MSK[[#This Row],[HARGA_2]]="",IF(B_MSK[[#This Row],[HARGA_1]]="","",B_MSK[[#This Row],[HARGA_1]]),B_MSK[[#This Row],[HARGA_2]]),B_MSK[[#This Row],[HARGA_3]])</f>
        <v>5200</v>
      </c>
      <c r="AJ55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9" s="5" t="str">
        <f ca="1">IF(B_MSK[[#This Row],[//]]="","",SUBSTITUTE(SUBSTITUTE(SUBSTITUTE(B_MSK[[#This Row],[QTY/ CTN]]," ","_",2),"(",""),")","")&amp;"_")</f>
        <v>180 PCS_</v>
      </c>
      <c r="AL559" s="5">
        <f ca="1">IF(B_MSK[[#This Row],[A_B]]="","",SEARCH("_",B_MSK[[#This Row],[A_B]]))</f>
        <v>8</v>
      </c>
      <c r="AM559" s="5">
        <f ca="1">IF(B_MSK[[#This Row],[A_B]]="","",LEN(B_MSK[[#This Row],[A_B]]))</f>
        <v>8</v>
      </c>
      <c r="AN559" s="5" t="str">
        <f ca="1">IF(B_MSK[[#This Row],[A_B]]="","",LEFT(B_MSK[[#This Row],[QTY/ CTN]],B_MSK[[#This Row],[A_B_1]]))</f>
        <v>180 PCS</v>
      </c>
      <c r="AO559" s="5" t="str">
        <f ca="1">IF(B_MSK[[#This Row],[A_B]]="","",LEFT(B_MSK[[#This Row],[A_]],SEARCH(" ",B_MSK[[#This Row],[A_]])-1))</f>
        <v>180</v>
      </c>
      <c r="AP559" s="5" t="str">
        <f ca="1">IF(B_MSK[[#This Row],[A_B]]="","",RIGHT(B_MSK[[#This Row],[A_]],LEN(B_MSK[[#This Row],[A_]])-SEARCH(" ",B_MSK[[#This Row],[A_]])))</f>
        <v>PCS</v>
      </c>
      <c r="AQ5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9" s="5" t="str">
        <f ca="1">IF(B_MSK[[#This Row],[B_]]="","",LEFT(B_MSK[[#This Row],[B_]],SEARCH(" ",B_MSK[[#This Row],[B_]])))</f>
        <v/>
      </c>
      <c r="AS559" s="5" t="str">
        <f ca="1">IF(B_MSK[[#This Row],[B_]]="","",RIGHT(B_MSK[[#This Row],[B_]],LEN(B_MSK[[#This Row],[B_]])-SEARCH(" ",B_MSK[[#This Row],[B_]])))</f>
        <v/>
      </c>
      <c r="AT559" s="5" t="str">
        <f ca="1">IF(B_MSK[[#This Row],[B_2]]="LSN",12,"")</f>
        <v/>
      </c>
      <c r="AU559" s="5" t="str">
        <f ca="1">IF(B_MSK[[#This Row],[C_1]]="","","PCS")</f>
        <v/>
      </c>
      <c r="AV559" s="5">
        <f ca="1">IF(B_MSK[[#This Row],[A_1]]="","",B_MSK[[#This Row],[A_1]]*IF(B_MSK[[#This Row],[B_1]]="",1,B_MSK[[#This Row],[B_1]])*IF(B_MSK[[#This Row],[C_1]]="",1,B_MSK[[#This Row],[C_1]]))</f>
        <v>180</v>
      </c>
      <c r="AW559" s="5" t="str">
        <f ca="1">IF(B_MSK[[#This Row],[C_2]]="",IF(B_MSK[[#This Row],[B_2]]="",IF(B_MSK[[#This Row],[A_2]]="","",B_MSK[[#This Row],[A_2]]),B_MSK[[#This Row],[B_2]]),B_MSK[[#This Row],[C_2]])</f>
        <v>PCS</v>
      </c>
      <c r="AX559" s="2">
        <f ca="1">IF(ISNUMBER(B_MSK[[#This Row],[TANGGAL DATANG]]),B_MSK[[#This Row],[TANGGAL DATANG]],AX558)</f>
        <v>44945</v>
      </c>
      <c r="AY559" s="5" t="e">
        <f ca="1">IF(B_MSK[[#This Row],[DB_ROW]]="","",INDEX([3]!db[JENIS],B_MSK[[#This Row],[DB_ROW]]-1))</f>
        <v>#REF!</v>
      </c>
      <c r="AZ559" s="5">
        <f ca="1">IF(B_MSK[[#This Row],[A_1]]="","",B_MSK[[#This Row],[A_1]])*1</f>
        <v>180</v>
      </c>
      <c r="BA559" s="5" t="str">
        <f ca="1">IF(B_MSK[[#This Row],[//]]="","",INDEX(INDIRECT(DIR&amp;$2:$2),B_MSK[[#This Row],[//]]))</f>
        <v>UNTANA</v>
      </c>
      <c r="BB559" s="5" t="str">
        <f ca="1">CONCATENATE(B_MSK[[#This Row],[concat]],B_MSK[[#This Row],[HARGA_X]],B_MSK[[#This Row],[SAT]])</f>
        <v>malamshintoengb1wpolos5200PCS</v>
      </c>
    </row>
    <row r="560" spans="1:54" x14ac:dyDescent="0.25">
      <c r="A560" s="6" t="s">
        <v>128</v>
      </c>
      <c r="B560" s="5" t="str">
        <f ca="1">IF(B_MSK[[#This Row],[N_ID]]="","",INDEX(INDIRECT(DIR&amp;$2:$2),MATCH(B_MSK[[#This Row],[N_ID]],INDIRECT(DIR&amp;"!NOTA[ID_P]"),0)))</f>
        <v/>
      </c>
      <c r="C560" s="5" t="str">
        <f ca="1">IF(B_MSK[[#This Row],[//]]="","",HYPERLINK("["&amp;SUBSTITUTE(DIR,"'","")&amp;"]NOTA!D"&amp;B_MSK[[#This Row],[//]]+2,"&gt;"))</f>
        <v>&gt;</v>
      </c>
      <c r="D560" s="5" t="str">
        <f ca="1">IF(B_MSK[[#This Row],[N_ID]]="","",COUNTIF(INDIRECT(DIR&amp;"!NOTA[ID_H]"),B_MSK[[#This Row],[ID NOTA]]))</f>
        <v/>
      </c>
      <c r="E56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557</v>
      </c>
      <c r="F5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0" s="7" t="str">
        <f ca="1">IF(B_MSK[[#This Row],[stt]]="ada",INDEX([2]!db[NB BM],B_MSK[DB_ROW]-1),"")</f>
        <v>Malam Shintoeng B 6-12W</v>
      </c>
      <c r="H560" s="7" t="str">
        <f ca="1">IF(B_MSK[[#This Row],[//]]="","",INDEX(INDIRECT(DIR&amp;$2:$2),B_MSK[[#This Row],[//]]))</f>
        <v>HANSA</v>
      </c>
      <c r="I560" s="27" t="str">
        <f ca="1">IF(B_MSK[[#This Row],[//]]="","",INDEX(INDIRECT(DB_PATH&amp;$2:$2),B_MSK[[#This Row],[DB_ROW]]-1))</f>
        <v>150 PCS</v>
      </c>
      <c r="J560" s="5" t="str">
        <f ca="1">IF(B_MSK[[#This Row],[//]]="","",IF(INDEX(INDIRECT(DIR&amp;$2:$2),B_MSK[[#This Row],[//]])="","",INDEX(INDIRECT(DIR&amp;$2:$2),B_MSK[[#This Row],[//]])))</f>
        <v/>
      </c>
      <c r="K560" s="5">
        <f ca="1">IF(B_MSK[[#This Row],[//]]="","",IF(INDEX(INDIRECT(DIR&amp;$2:$2),B_MSK[[#This Row],[//]])="","",INDEX(INDIRECT(DIR&amp;$2:$2),B_MSK[[#This Row],[//]])))</f>
        <v>60</v>
      </c>
      <c r="L560" s="5" t="str">
        <f ca="1">IF(B_MSK[[#This Row],[//]]="","",IF(INDEX(INDIRECT(DIR&amp;$2:$2),B_MSK[[#This Row],[//]])="","",INDEX(INDIRECT(DIR&amp;$2:$2),B_MSK[[#This Row],[//]])))</f>
        <v>PCS</v>
      </c>
      <c r="M560" s="13">
        <f ca="1">IF(B_MSK[[#This Row],[//]]="","",INDEX(INDIRECT(DIR&amp;$2:$2),B_MSK[[#This Row],[//]]))</f>
        <v>5500</v>
      </c>
      <c r="N560" s="13">
        <f ca="1">IF(OR(B_MSK[[#This Row],[//]]="",),"",INDEX(INDIRECT(DIR&amp;$2:$2),B_MSK[[#This Row],[//]]))</f>
        <v>330000</v>
      </c>
      <c r="O560" s="3" t="str">
        <f ca="1">IF(B_MSK[[#This Row],[//]]="","",IF(INDEX(INDIRECT(DIR&amp;$2:$2),B_MSK[[#This Row],[//]])=0,"",INDEX(INDIRECT(DIR&amp;$2:$2),B_MSK[[#This Row],[//]])))</f>
        <v/>
      </c>
      <c r="P560" s="3" t="str">
        <f ca="1">IF(B_MSK[[#This Row],[//]]="","",IF(INDEX(INDIRECT(DIR&amp;$2:$2),B_MSK[[#This Row],[//]])=0,"",INDEX(INDIRECT(DIR&amp;$2:$2),B_MSK[[#This Row],[//]])))</f>
        <v/>
      </c>
      <c r="Q560" s="12">
        <f ca="1">IF(B_MSK[[#This Row],[//]]="","",INDEX(INDIRECT(DIR&amp;$2:$2),B_MSK[[#This Row],[//]]))</f>
        <v>330000</v>
      </c>
      <c r="R56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6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60" s="37">
        <f ca="1">IF(B_MSK[[#This Row],[//]]="","",INDEX(INDIRECT(DIR&amp;$2:$2),B_MSK[[#This Row],[//]]))</f>
        <v>0</v>
      </c>
      <c r="U560" s="38">
        <f ca="1">IF(SUMIF(B_MSK[NAMA BARANG],B_MSK[[#This Row],[NAMA BARANG]],B_MSK[JMLH BRG])=0,"",SUMIF(B_MSK[NAMA BARANG],B_MSK[[#This Row],[NAMA BARANG]],B_MSK[C]))</f>
        <v>0</v>
      </c>
      <c r="V560" s="7" t="str">
        <f ca="1">IF(B_MSK[[#This Row],[//]]="","",INDEX(INDIRECT(DIR&amp;$2:$2),B_MSK[[#This Row],[//]]))</f>
        <v>MALAM SHINTOENG B 6-12W</v>
      </c>
      <c r="W560" s="7" t="str">
        <f ca="1">LOWER(SUBSTITUTE(SUBSTITUTE(SUBSTITUTE(SUBSTITUTE(SUBSTITUTE(SUBSTITUTE(SUBSTITUTE(SUBSTITUTE(SUBSTITUTE(B_MSK[[#This Row],[N.B.nota]]," ",""),"-",""),"(",""),")",""),".",""),",",""),"/",""),"""",""),"+",""))</f>
        <v>malamshintoengb612w</v>
      </c>
      <c r="X560" s="5" t="str">
        <f ca="1">IF(B_MSK[[#This Row],[N.B.nota]]="","",IF(MATCH(B_MSK[[#This Row],[concat]],[2]!db[NB NOTA_C],0)&gt;0,"ada",0))</f>
        <v>ada</v>
      </c>
      <c r="Y560" s="5" t="str">
        <f ca="1">IF(B_MSK[[#This Row],[N.B.nota]]="","",ADDRESS(ROW(B_MSK[QB]),COLUMN(B_MSK[QB]))&amp;":"&amp;ADDRESS(ROW(),COLUMN(B_MSK[QB])))</f>
        <v>$D$4:$D$560</v>
      </c>
      <c r="Z560" s="5">
        <f ca="1">IF(B_MSK[[#This Row],[concat]]="","",MATCH(B_MSK[[#This Row],[concat]],[2]!db[NB NOTA_C],0)+1)</f>
        <v>1431</v>
      </c>
      <c r="AA560" s="5" t="str">
        <f ca="1">IF(B_MSK[[#This Row],[//]]="","",HYPERLINK("[D:\kerja\BANK EXP\BARU\DB.XLSX]DB!e"&amp;B_MSK[[#This Row],[DB_ROW]],"&gt;"))</f>
        <v>&gt;</v>
      </c>
      <c r="AB560" s="30" t="str">
        <f ca="1">MID(B_MSK[[#This Row],[/ STN_1]],FIND(" ",B_MSK[[#This Row],[/ STN_1]])+1,LEN(B_MSK[[#This Row],[/ STN_1]]))</f>
        <v>PCS</v>
      </c>
      <c r="AC560" s="11">
        <f ca="1">IF(B_MSK[[#This Row],[//]]="","",IF(B_MSK[[#This Row],[ JUMLAH ]]="","",IF(B_MSK[[#This Row],[C]]="",B_MSK[[#This Row],[HARGA CTN]]/B_MSK[[#This Row],[JMLH BRG]],B_MSK[[#This Row],[HARGA CTN]]/B_MSK[[#This Row],[A_1]])))</f>
        <v>5500</v>
      </c>
      <c r="AD5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0" s="15" t="str">
        <f ca="1">IF(B_MSK[[#This Row],[HARGA_2]]="","",IF(MID(B_MSK[[#This Row],[/ STN_2]],FIND(" ",B_MSK[[#This Row],[/ STN_2]])+1,LEN(B_MSK[[#This Row],[/ STN_2]]))="LSN",B_MSK[[#This Row],[HARGA_2]]/12,""))</f>
        <v/>
      </c>
      <c r="AH560" s="7" t="str">
        <f ca="1">IF(B_MSK[[#This Row],[HARGA_3]]="","","/ "&amp;"PCS")</f>
        <v/>
      </c>
      <c r="AI560" s="15">
        <f ca="1">IF(B_MSK[[#This Row],[HARGA_3]]="",IF(B_MSK[[#This Row],[HARGA_2]]="",IF(B_MSK[[#This Row],[HARGA_1]]="","",B_MSK[[#This Row],[HARGA_1]]),B_MSK[[#This Row],[HARGA_2]]),B_MSK[[#This Row],[HARGA_3]])</f>
        <v>5500</v>
      </c>
      <c r="AJ56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60" s="5" t="str">
        <f ca="1">IF(B_MSK[[#This Row],[//]]="","",SUBSTITUTE(SUBSTITUTE(SUBSTITUTE(B_MSK[[#This Row],[QTY/ CTN]]," ","_",2),"(",""),")","")&amp;"_")</f>
        <v>150 PCS_</v>
      </c>
      <c r="AL560" s="5">
        <f ca="1">IF(B_MSK[[#This Row],[A_B]]="","",SEARCH("_",B_MSK[[#This Row],[A_B]]))</f>
        <v>8</v>
      </c>
      <c r="AM560" s="5">
        <f ca="1">IF(B_MSK[[#This Row],[A_B]]="","",LEN(B_MSK[[#This Row],[A_B]]))</f>
        <v>8</v>
      </c>
      <c r="AN560" s="5" t="str">
        <f ca="1">IF(B_MSK[[#This Row],[A_B]]="","",LEFT(B_MSK[[#This Row],[QTY/ CTN]],B_MSK[[#This Row],[A_B_1]]))</f>
        <v>150 PCS</v>
      </c>
      <c r="AO560" s="5" t="str">
        <f ca="1">IF(B_MSK[[#This Row],[A_B]]="","",LEFT(B_MSK[[#This Row],[A_]],SEARCH(" ",B_MSK[[#This Row],[A_]])-1))</f>
        <v>150</v>
      </c>
      <c r="AP560" s="5" t="str">
        <f ca="1">IF(B_MSK[[#This Row],[A_B]]="","",RIGHT(B_MSK[[#This Row],[A_]],LEN(B_MSK[[#This Row],[A_]])-SEARCH(" ",B_MSK[[#This Row],[A_]])))</f>
        <v>PCS</v>
      </c>
      <c r="AQ5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0" s="5" t="str">
        <f ca="1">IF(B_MSK[[#This Row],[B_]]="","",LEFT(B_MSK[[#This Row],[B_]],SEARCH(" ",B_MSK[[#This Row],[B_]])))</f>
        <v/>
      </c>
      <c r="AS560" s="5" t="str">
        <f ca="1">IF(B_MSK[[#This Row],[B_]]="","",RIGHT(B_MSK[[#This Row],[B_]],LEN(B_MSK[[#This Row],[B_]])-SEARCH(" ",B_MSK[[#This Row],[B_]])))</f>
        <v/>
      </c>
      <c r="AT560" s="5" t="str">
        <f ca="1">IF(B_MSK[[#This Row],[B_2]]="LSN",12,"")</f>
        <v/>
      </c>
      <c r="AU560" s="5" t="str">
        <f ca="1">IF(B_MSK[[#This Row],[C_1]]="","","PCS")</f>
        <v/>
      </c>
      <c r="AV560" s="5">
        <f ca="1">IF(B_MSK[[#This Row],[A_1]]="","",B_MSK[[#This Row],[A_1]]*IF(B_MSK[[#This Row],[B_1]]="",1,B_MSK[[#This Row],[B_1]])*IF(B_MSK[[#This Row],[C_1]]="",1,B_MSK[[#This Row],[C_1]]))</f>
        <v>150</v>
      </c>
      <c r="AW560" s="5" t="str">
        <f ca="1">IF(B_MSK[[#This Row],[C_2]]="",IF(B_MSK[[#This Row],[B_2]]="",IF(B_MSK[[#This Row],[A_2]]="","",B_MSK[[#This Row],[A_2]]),B_MSK[[#This Row],[B_2]]),B_MSK[[#This Row],[C_2]])</f>
        <v>PCS</v>
      </c>
      <c r="AX560" s="2">
        <f ca="1">IF(ISNUMBER(B_MSK[[#This Row],[TANGGAL DATANG]]),B_MSK[[#This Row],[TANGGAL DATANG]],AX559)</f>
        <v>44945</v>
      </c>
      <c r="AY560" s="5" t="e">
        <f ca="1">IF(B_MSK[[#This Row],[DB_ROW]]="","",INDEX([3]!db[JENIS],B_MSK[[#This Row],[DB_ROW]]-1))</f>
        <v>#REF!</v>
      </c>
      <c r="AZ560" s="5">
        <f ca="1">IF(B_MSK[[#This Row],[A_1]]="","",B_MSK[[#This Row],[A_1]])*1</f>
        <v>150</v>
      </c>
      <c r="BA560" s="5" t="str">
        <f ca="1">IF(B_MSK[[#This Row],[//]]="","",INDEX(INDIRECT(DIR&amp;$2:$2),B_MSK[[#This Row],[//]]))</f>
        <v>UNTANA</v>
      </c>
      <c r="BB560" s="5" t="str">
        <f ca="1">CONCATENATE(B_MSK[[#This Row],[concat]],B_MSK[[#This Row],[HARGA_X]],B_MSK[[#This Row],[SAT]])</f>
        <v>malamshintoengb612w5500PCS</v>
      </c>
    </row>
    <row r="561" spans="1:54" x14ac:dyDescent="0.25">
      <c r="A561" s="6" t="s">
        <v>128</v>
      </c>
      <c r="B561" s="5" t="str">
        <f ca="1">IF(B_MSK[[#This Row],[N_ID]]="","",INDEX(INDIRECT(DIR&amp;$2:$2),MATCH(B_MSK[[#This Row],[N_ID]],INDIRECT(DIR&amp;"!NOTA[ID_P]"),0)))</f>
        <v/>
      </c>
      <c r="C561" s="5" t="str">
        <f ca="1">IF(B_MSK[[#This Row],[//]]="","",HYPERLINK("["&amp;SUBSTITUTE(DIR,"'","")&amp;"]NOTA!D"&amp;B_MSK[[#This Row],[//]]+2,"&gt;"))</f>
        <v/>
      </c>
      <c r="D561" s="5" t="str">
        <f ca="1">IF(B_MSK[[#This Row],[N_ID]]="","",COUNTIF(INDIRECT(DIR&amp;"!NOTA[ID_H]"),B_MSK[[#This Row],[ID NOTA]]))</f>
        <v/>
      </c>
      <c r="E5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1" s="7" t="str">
        <f ca="1">IF(B_MSK[[#This Row],[stt]]="ada",INDEX([2]!db[NB BM],B_MSK[DB_ROW]-1),"")</f>
        <v/>
      </c>
      <c r="H561" s="7" t="str">
        <f ca="1">IF(B_MSK[[#This Row],[//]]="","",INDEX(INDIRECT(DIR&amp;$2:$2),B_MSK[[#This Row],[//]]))</f>
        <v/>
      </c>
      <c r="I561" s="27" t="str">
        <f ca="1">IF(B_MSK[[#This Row],[//]]="","",INDEX(INDIRECT(DB_PATH&amp;$2:$2),B_MSK[[#This Row],[DB_ROW]]-1))</f>
        <v/>
      </c>
      <c r="J561" s="5" t="str">
        <f ca="1">IF(B_MSK[[#This Row],[//]]="","",IF(INDEX(INDIRECT(DIR&amp;$2:$2),B_MSK[[#This Row],[//]])="","",INDEX(INDIRECT(DIR&amp;$2:$2),B_MSK[[#This Row],[//]])))</f>
        <v/>
      </c>
      <c r="K561" s="5" t="str">
        <f ca="1">IF(B_MSK[[#This Row],[//]]="","",IF(INDEX(INDIRECT(DIR&amp;$2:$2),B_MSK[[#This Row],[//]])="","",INDEX(INDIRECT(DIR&amp;$2:$2),B_MSK[[#This Row],[//]])))</f>
        <v/>
      </c>
      <c r="L561" s="5" t="str">
        <f ca="1">IF(B_MSK[[#This Row],[//]]="","",IF(INDEX(INDIRECT(DIR&amp;$2:$2),B_MSK[[#This Row],[//]])="","",INDEX(INDIRECT(DIR&amp;$2:$2),B_MSK[[#This Row],[//]])))</f>
        <v/>
      </c>
      <c r="M561" s="13" t="str">
        <f ca="1">IF(B_MSK[[#This Row],[//]]="","",INDEX(INDIRECT(DIR&amp;$2:$2),B_MSK[[#This Row],[//]]))</f>
        <v/>
      </c>
      <c r="N561" s="13" t="str">
        <f ca="1">IF(OR(B_MSK[[#This Row],[//]]="",),"",INDEX(INDIRECT(DIR&amp;$2:$2),B_MSK[[#This Row],[//]]))</f>
        <v/>
      </c>
      <c r="O561" s="3" t="str">
        <f ca="1">IF(B_MSK[[#This Row],[//]]="","",IF(INDEX(INDIRECT(DIR&amp;$2:$2),B_MSK[[#This Row],[//]])=0,"",INDEX(INDIRECT(DIR&amp;$2:$2),B_MSK[[#This Row],[//]])))</f>
        <v/>
      </c>
      <c r="P561" s="3" t="str">
        <f ca="1">IF(B_MSK[[#This Row],[//]]="","",IF(INDEX(INDIRECT(DIR&amp;$2:$2),B_MSK[[#This Row],[//]])=0,"",INDEX(INDIRECT(DIR&amp;$2:$2),B_MSK[[#This Row],[//]])))</f>
        <v/>
      </c>
      <c r="Q561" s="12" t="str">
        <f ca="1">IF(B_MSK[[#This Row],[//]]="","",INDEX(INDIRECT(DIR&amp;$2:$2),B_MSK[[#This Row],[//]]))</f>
        <v/>
      </c>
      <c r="R5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1" s="37" t="str">
        <f ca="1">IF(B_MSK[[#This Row],[//]]="","",INDEX(INDIRECT(DIR&amp;$2:$2),B_MSK[[#This Row],[//]]))</f>
        <v/>
      </c>
      <c r="U561" s="38" t="str">
        <f ca="1">IF(SUMIF(B_MSK[NAMA BARANG],B_MSK[[#This Row],[NAMA BARANG]],B_MSK[JMLH BRG])=0,"",SUMIF(B_MSK[NAMA BARANG],B_MSK[[#This Row],[NAMA BARANG]],B_MSK[C]))</f>
        <v/>
      </c>
      <c r="V561" s="7" t="str">
        <f ca="1">IF(B_MSK[[#This Row],[//]]="","",INDEX(INDIRECT(DIR&amp;$2:$2),B_MSK[[#This Row],[//]]))</f>
        <v/>
      </c>
      <c r="W5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1" s="5" t="str">
        <f ca="1">IF(B_MSK[[#This Row],[N.B.nota]]="","",IF(MATCH(B_MSK[[#This Row],[concat]],[2]!db[NB NOTA_C],0)&gt;0,"ada",0))</f>
        <v/>
      </c>
      <c r="Y561" s="5" t="str">
        <f ca="1">IF(B_MSK[[#This Row],[N.B.nota]]="","",ADDRESS(ROW(B_MSK[QB]),COLUMN(B_MSK[QB]))&amp;":"&amp;ADDRESS(ROW(),COLUMN(B_MSK[QB])))</f>
        <v/>
      </c>
      <c r="Z561" s="5" t="str">
        <f ca="1">IF(B_MSK[[#This Row],[concat]]="","",MATCH(B_MSK[[#This Row],[concat]],[2]!db[NB NOTA_C],0)+1)</f>
        <v/>
      </c>
      <c r="AA561" s="5" t="str">
        <f ca="1">IF(B_MSK[[#This Row],[//]]="","",HYPERLINK("[D:\kerja\BANK EXP\BARU\DB.XLSX]DB!e"&amp;B_MSK[[#This Row],[DB_ROW]],"&gt;"))</f>
        <v/>
      </c>
      <c r="AB561" s="30" t="e">
        <f ca="1">MID(B_MSK[[#This Row],[/ STN_1]],FIND(" ",B_MSK[[#This Row],[/ STN_1]])+1,LEN(B_MSK[[#This Row],[/ STN_1]]))</f>
        <v>#VALUE!</v>
      </c>
      <c r="AC5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1" s="15" t="str">
        <f ca="1">IF(B_MSK[[#This Row],[HARGA_2]]="","",IF(MID(B_MSK[[#This Row],[/ STN_2]],FIND(" ",B_MSK[[#This Row],[/ STN_2]])+1,LEN(B_MSK[[#This Row],[/ STN_2]]))="LSN",B_MSK[[#This Row],[HARGA_2]]/12,""))</f>
        <v/>
      </c>
      <c r="AH561" s="7" t="str">
        <f ca="1">IF(B_MSK[[#This Row],[HARGA_3]]="","","/ "&amp;"PCS")</f>
        <v/>
      </c>
      <c r="AI561" s="15" t="str">
        <f ca="1">IF(B_MSK[[#This Row],[HARGA_3]]="",IF(B_MSK[[#This Row],[HARGA_2]]="",IF(B_MSK[[#This Row],[HARGA_1]]="","",B_MSK[[#This Row],[HARGA_1]]),B_MSK[[#This Row],[HARGA_2]]),B_MSK[[#This Row],[HARGA_3]])</f>
        <v/>
      </c>
      <c r="AJ561" s="15" t="str">
        <f ca="1">IF(B_MSK[[#This Row],[/ STN_3]]="",IF(B_MSK[[#This Row],[/ STN_2]]="",IF(B_MSK[[#This Row],[/ STN_1]]="","",B_MSK[[#This Row],[/ STN_1]]),B_MSK[[#This Row],[/ STN_2]]),B_MSK[[#This Row],[/ STN_3]])</f>
        <v/>
      </c>
      <c r="AK561" s="5" t="str">
        <f ca="1">IF(B_MSK[[#This Row],[//]]="","",SUBSTITUTE(SUBSTITUTE(SUBSTITUTE(B_MSK[[#This Row],[QTY/ CTN]]," ","_",2),"(",""),")","")&amp;"_")</f>
        <v/>
      </c>
      <c r="AL561" s="5" t="str">
        <f ca="1">IF(B_MSK[[#This Row],[A_B]]="","",SEARCH("_",B_MSK[[#This Row],[A_B]]))</f>
        <v/>
      </c>
      <c r="AM561" s="5" t="str">
        <f ca="1">IF(B_MSK[[#This Row],[A_B]]="","",LEN(B_MSK[[#This Row],[A_B]]))</f>
        <v/>
      </c>
      <c r="AN561" s="5" t="str">
        <f ca="1">IF(B_MSK[[#This Row],[A_B]]="","",LEFT(B_MSK[[#This Row],[QTY/ CTN]],B_MSK[[#This Row],[A_B_1]]))</f>
        <v/>
      </c>
      <c r="AO561" s="5" t="str">
        <f ca="1">IF(B_MSK[[#This Row],[A_B]]="","",LEFT(B_MSK[[#This Row],[A_]],SEARCH(" ",B_MSK[[#This Row],[A_]])-1))</f>
        <v/>
      </c>
      <c r="AP561" s="5" t="str">
        <f ca="1">IF(B_MSK[[#This Row],[A_B]]="","",RIGHT(B_MSK[[#This Row],[A_]],LEN(B_MSK[[#This Row],[A_]])-SEARCH(" ",B_MSK[[#This Row],[A_]])))</f>
        <v/>
      </c>
      <c r="AQ5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1" s="5" t="str">
        <f ca="1">IF(B_MSK[[#This Row],[B_]]="","",LEFT(B_MSK[[#This Row],[B_]],SEARCH(" ",B_MSK[[#This Row],[B_]])))</f>
        <v/>
      </c>
      <c r="AS561" s="5" t="str">
        <f ca="1">IF(B_MSK[[#This Row],[B_]]="","",RIGHT(B_MSK[[#This Row],[B_]],LEN(B_MSK[[#This Row],[B_]])-SEARCH(" ",B_MSK[[#This Row],[B_]])))</f>
        <v/>
      </c>
      <c r="AT561" s="5" t="str">
        <f ca="1">IF(B_MSK[[#This Row],[B_2]]="LSN",12,"")</f>
        <v/>
      </c>
      <c r="AU561" s="5" t="str">
        <f ca="1">IF(B_MSK[[#This Row],[C_1]]="","","PCS")</f>
        <v/>
      </c>
      <c r="AV561" s="5" t="str">
        <f ca="1">IF(B_MSK[[#This Row],[A_1]]="","",B_MSK[[#This Row],[A_1]]*IF(B_MSK[[#This Row],[B_1]]="",1,B_MSK[[#This Row],[B_1]])*IF(B_MSK[[#This Row],[C_1]]="",1,B_MSK[[#This Row],[C_1]]))</f>
        <v/>
      </c>
      <c r="AW561" s="5" t="str">
        <f ca="1">IF(B_MSK[[#This Row],[C_2]]="",IF(B_MSK[[#This Row],[B_2]]="",IF(B_MSK[[#This Row],[A_2]]="","",B_MSK[[#This Row],[A_2]]),B_MSK[[#This Row],[B_2]]),B_MSK[[#This Row],[C_2]])</f>
        <v/>
      </c>
      <c r="AX561" s="2">
        <f ca="1">IF(ISNUMBER(B_MSK[[#This Row],[TANGGAL DATANG]]),B_MSK[[#This Row],[TANGGAL DATANG]],AX560)</f>
        <v>44945</v>
      </c>
      <c r="AY561" s="5" t="str">
        <f ca="1">IF(B_MSK[[#This Row],[DB_ROW]]="","",INDEX([3]!db[JENIS],B_MSK[[#This Row],[DB_ROW]]-1))</f>
        <v/>
      </c>
      <c r="AZ561" s="5" t="e">
        <f ca="1">IF(B_MSK[[#This Row],[A_1]]="","",B_MSK[[#This Row],[A_1]])*1</f>
        <v>#VALUE!</v>
      </c>
      <c r="BA561" s="5" t="str">
        <f ca="1">IF(B_MSK[[#This Row],[//]]="","",INDEX(INDIRECT(DIR&amp;$2:$2),B_MSK[[#This Row],[//]]))</f>
        <v/>
      </c>
      <c r="BB561" s="5" t="str">
        <f ca="1">CONCATENATE(B_MSK[[#This Row],[concat]],B_MSK[[#This Row],[HARGA_X]],B_MSK[[#This Row],[SAT]])</f>
        <v/>
      </c>
    </row>
    <row r="562" spans="1:54" x14ac:dyDescent="0.25">
      <c r="A562" s="6" t="s">
        <v>317</v>
      </c>
      <c r="B562" s="5">
        <f ca="1">IF(B_MSK[[#This Row],[N_ID]]="","",INDEX(INDIRECT(DIR&amp;$2:$2),MATCH(B_MSK[[#This Row],[N_ID]],INDIRECT(DIR&amp;"!NOTA[ID_P]"),0)))</f>
        <v>105</v>
      </c>
      <c r="C562" s="5" t="str">
        <f ca="1">IF(B_MSK[[#This Row],[//]]="","",HYPERLINK("["&amp;SUBSTITUTE(DIR,"'","")&amp;"]NOTA!D"&amp;B_MSK[[#This Row],[//]]+2,"&gt;"))</f>
        <v>&gt;</v>
      </c>
      <c r="D562" s="5">
        <f ca="1">IF(B_MSK[[#This Row],[N_ID]]="","",COUNTIF(INDIRECT(DIR&amp;"!NOTA[ID_H]"),B_MSK[[#This Row],[ID NOTA]]))</f>
        <v>2</v>
      </c>
      <c r="E56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559</v>
      </c>
      <c r="F562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44946</v>
      </c>
      <c r="G562" s="7" t="str">
        <f ca="1">IF(B_MSK[[#This Row],[stt]]="ada",INDEX([2]!db[NB BM],B_MSK[DB_ROW]-1),"")</f>
        <v>Isi GW no.10</v>
      </c>
      <c r="H562" s="7" t="str">
        <f ca="1">IF(B_MSK[[#This Row],[//]]="","",INDEX(INDIRECT(DIR&amp;$2:$2),B_MSK[[#This Row],[//]]))</f>
        <v>LAYS</v>
      </c>
      <c r="I562" s="27" t="str">
        <f ca="1">IF(B_MSK[[#This Row],[//]]="","",INDEX(INDIRECT(DB_PATH&amp;$2:$2),B_MSK[[#This Row],[DB_ROW]]-1))</f>
        <v>100 PAK</v>
      </c>
      <c r="J562" s="5">
        <f ca="1">IF(B_MSK[[#This Row],[//]]="","",IF(INDEX(INDIRECT(DIR&amp;$2:$2),B_MSK[[#This Row],[//]])="","",INDEX(INDIRECT(DIR&amp;$2:$2),B_MSK[[#This Row],[//]])))</f>
        <v>30</v>
      </c>
      <c r="K562" s="5">
        <f ca="1">IF(B_MSK[[#This Row],[//]]="","",IF(INDEX(INDIRECT(DIR&amp;$2:$2),B_MSK[[#This Row],[//]])="","",INDEX(INDIRECT(DIR&amp;$2:$2),B_MSK[[#This Row],[//]])))</f>
        <v>3000</v>
      </c>
      <c r="L562" s="5" t="str">
        <f ca="1">IF(B_MSK[[#This Row],[//]]="","",IF(INDEX(INDIRECT(DIR&amp;$2:$2),B_MSK[[#This Row],[//]])="","",INDEX(INDIRECT(DIR&amp;$2:$2),B_MSK[[#This Row],[//]])))</f>
        <v>PAK</v>
      </c>
      <c r="M562" s="13">
        <f ca="1">IF(B_MSK[[#This Row],[//]]="","",INDEX(INDIRECT(DIR&amp;$2:$2),B_MSK[[#This Row],[//]]))</f>
        <v>14000</v>
      </c>
      <c r="N562" s="13">
        <f ca="1">IF(OR(B_MSK[[#This Row],[//]]="",),"",INDEX(INDIRECT(DIR&amp;$2:$2),B_MSK[[#This Row],[//]]))</f>
        <v>1400000</v>
      </c>
      <c r="O562" s="3">
        <f ca="1">IF(B_MSK[[#This Row],[//]]="","",IF(INDEX(INDIRECT(DIR&amp;$2:$2),B_MSK[[#This Row],[//]])=0,"",INDEX(INDIRECT(DIR&amp;$2:$2),B_MSK[[#This Row],[//]])))</f>
        <v>0.1</v>
      </c>
      <c r="P562" s="3" t="str">
        <f ca="1">IF(B_MSK[[#This Row],[//]]="","",IF(INDEX(INDIRECT(DIR&amp;$2:$2),B_MSK[[#This Row],[//]])=0,"",INDEX(INDIRECT(DIR&amp;$2:$2),B_MSK[[#This Row],[//]])))</f>
        <v/>
      </c>
      <c r="Q562" s="12">
        <f ca="1">IF(B_MSK[[#This Row],[//]]="","",INDEX(INDIRECT(DIR&amp;$2:$2),B_MSK[[#This Row],[//]]))</f>
        <v>37800000</v>
      </c>
      <c r="R5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2" s="37">
        <f ca="1">IF(B_MSK[[#This Row],[//]]="","",INDEX(INDIRECT(DIR&amp;$2:$2),B_MSK[[#This Row],[//]]))</f>
        <v>0</v>
      </c>
      <c r="U562" s="38">
        <f ca="1">IF(SUMIF(B_MSK[NAMA BARANG],B_MSK[[#This Row],[NAMA BARANG]],B_MSK[JMLH BRG])=0,"",SUMIF(B_MSK[NAMA BARANG],B_MSK[[#This Row],[NAMA BARANG]],B_MSK[C]))</f>
        <v>30</v>
      </c>
      <c r="V562" s="7" t="str">
        <f ca="1">IF(B_MSK[[#This Row],[//]]="","",INDEX(INDIRECT(DIR&amp;$2:$2),B_MSK[[#This Row],[//]]))</f>
        <v>ISI GW NO 10</v>
      </c>
      <c r="W562" s="7" t="str">
        <f ca="1">LOWER(SUBSTITUTE(SUBSTITUTE(SUBSTITUTE(SUBSTITUTE(SUBSTITUTE(SUBSTITUTE(SUBSTITUTE(SUBSTITUTE(SUBSTITUTE(B_MSK[[#This Row],[N.B.nota]]," ",""),"-",""),"(",""),")",""),".",""),",",""),"/",""),"""",""),"+",""))</f>
        <v>isigwno10</v>
      </c>
      <c r="X562" s="5" t="str">
        <f ca="1">IF(B_MSK[[#This Row],[N.B.nota]]="","",IF(MATCH(B_MSK[[#This Row],[concat]],[2]!db[NB NOTA_C],0)&gt;0,"ada",0))</f>
        <v>ada</v>
      </c>
      <c r="Y562" s="5" t="str">
        <f ca="1">IF(B_MSK[[#This Row],[N.B.nota]]="","",ADDRESS(ROW(B_MSK[QB]),COLUMN(B_MSK[QB]))&amp;":"&amp;ADDRESS(ROW(),COLUMN(B_MSK[QB])))</f>
        <v>$D$4:$D$562</v>
      </c>
      <c r="Z562" s="5">
        <f ca="1">IF(B_MSK[[#This Row],[concat]]="","",MATCH(B_MSK[[#This Row],[concat]],[2]!db[NB NOTA_C],0)+1)</f>
        <v>997</v>
      </c>
      <c r="AA562" s="5" t="str">
        <f ca="1">IF(B_MSK[[#This Row],[//]]="","",HYPERLINK("[D:\kerja\BANK EXP\BARU\DB.XLSX]DB!e"&amp;B_MSK[[#This Row],[DB_ROW]],"&gt;"))</f>
        <v>&gt;</v>
      </c>
      <c r="AB562" s="30" t="str">
        <f ca="1">MID(B_MSK[[#This Row],[/ STN_1]],FIND(" ",B_MSK[[#This Row],[/ STN_1]])+1,LEN(B_MSK[[#This Row],[/ STN_1]]))</f>
        <v>PAK</v>
      </c>
      <c r="AC562" s="11">
        <f ca="1">IF(B_MSK[[#This Row],[//]]="","",IF(B_MSK[[#This Row],[ JUMLAH ]]="","",IF(B_MSK[[#This Row],[C]]="",B_MSK[[#This Row],[HARGA CTN]]/B_MSK[[#This Row],[JMLH BRG]],B_MSK[[#This Row],[HARGA CTN]]/B_MSK[[#This Row],[A_1]])))</f>
        <v>14000</v>
      </c>
      <c r="AD5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5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2" s="15" t="str">
        <f ca="1">IF(B_MSK[[#This Row],[HARGA_2]]="","",IF(MID(B_MSK[[#This Row],[/ STN_2]],FIND(" ",B_MSK[[#This Row],[/ STN_2]])+1,LEN(B_MSK[[#This Row],[/ STN_2]]))="LSN",B_MSK[[#This Row],[HARGA_2]]/12,""))</f>
        <v/>
      </c>
      <c r="AH562" s="7" t="str">
        <f ca="1">IF(B_MSK[[#This Row],[HARGA_3]]="","","/ "&amp;"PCS")</f>
        <v/>
      </c>
      <c r="AI562" s="15">
        <f ca="1">IF(B_MSK[[#This Row],[HARGA_3]]="",IF(B_MSK[[#This Row],[HARGA_2]]="",IF(B_MSK[[#This Row],[HARGA_1]]="","",B_MSK[[#This Row],[HARGA_1]]),B_MSK[[#This Row],[HARGA_2]]),B_MSK[[#This Row],[HARGA_3]])</f>
        <v>14000</v>
      </c>
      <c r="AJ562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562" s="5" t="str">
        <f ca="1">IF(B_MSK[[#This Row],[//]]="","",SUBSTITUTE(SUBSTITUTE(SUBSTITUTE(B_MSK[[#This Row],[QTY/ CTN]]," ","_",2),"(",""),")","")&amp;"_")</f>
        <v>100 PAK_</v>
      </c>
      <c r="AL562" s="5">
        <f ca="1">IF(B_MSK[[#This Row],[A_B]]="","",SEARCH("_",B_MSK[[#This Row],[A_B]]))</f>
        <v>8</v>
      </c>
      <c r="AM562" s="5">
        <f ca="1">IF(B_MSK[[#This Row],[A_B]]="","",LEN(B_MSK[[#This Row],[A_B]]))</f>
        <v>8</v>
      </c>
      <c r="AN562" s="5" t="str">
        <f ca="1">IF(B_MSK[[#This Row],[A_B]]="","",LEFT(B_MSK[[#This Row],[QTY/ CTN]],B_MSK[[#This Row],[A_B_1]]))</f>
        <v>100 PAK</v>
      </c>
      <c r="AO562" s="5" t="str">
        <f ca="1">IF(B_MSK[[#This Row],[A_B]]="","",LEFT(B_MSK[[#This Row],[A_]],SEARCH(" ",B_MSK[[#This Row],[A_]])-1))</f>
        <v>100</v>
      </c>
      <c r="AP562" s="5" t="str">
        <f ca="1">IF(B_MSK[[#This Row],[A_B]]="","",RIGHT(B_MSK[[#This Row],[A_]],LEN(B_MSK[[#This Row],[A_]])-SEARCH(" ",B_MSK[[#This Row],[A_]])))</f>
        <v>PAK</v>
      </c>
      <c r="AQ5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2" s="5" t="str">
        <f ca="1">IF(B_MSK[[#This Row],[B_]]="","",LEFT(B_MSK[[#This Row],[B_]],SEARCH(" ",B_MSK[[#This Row],[B_]])))</f>
        <v/>
      </c>
      <c r="AS562" s="5" t="str">
        <f ca="1">IF(B_MSK[[#This Row],[B_]]="","",RIGHT(B_MSK[[#This Row],[B_]],LEN(B_MSK[[#This Row],[B_]])-SEARCH(" ",B_MSK[[#This Row],[B_]])))</f>
        <v/>
      </c>
      <c r="AT562" s="5" t="str">
        <f ca="1">IF(B_MSK[[#This Row],[B_2]]="LSN",12,"")</f>
        <v/>
      </c>
      <c r="AU562" s="5" t="str">
        <f ca="1">IF(B_MSK[[#This Row],[C_1]]="","","PCS")</f>
        <v/>
      </c>
      <c r="AV562" s="5">
        <f ca="1">IF(B_MSK[[#This Row],[A_1]]="","",B_MSK[[#This Row],[A_1]]*IF(B_MSK[[#This Row],[B_1]]="",1,B_MSK[[#This Row],[B_1]])*IF(B_MSK[[#This Row],[C_1]]="",1,B_MSK[[#This Row],[C_1]]))</f>
        <v>100</v>
      </c>
      <c r="AW562" s="5" t="str">
        <f ca="1">IF(B_MSK[[#This Row],[C_2]]="",IF(B_MSK[[#This Row],[B_2]]="",IF(B_MSK[[#This Row],[A_2]]="","",B_MSK[[#This Row],[A_2]]),B_MSK[[#This Row],[B_2]]),B_MSK[[#This Row],[C_2]])</f>
        <v>PAK</v>
      </c>
      <c r="AX562" s="2">
        <f ca="1">IF(ISNUMBER(B_MSK[[#This Row],[TANGGAL DATANG]]),B_MSK[[#This Row],[TANGGAL DATANG]],AX561)</f>
        <v>44946</v>
      </c>
      <c r="AY562" s="5" t="e">
        <f ca="1">IF(B_MSK[[#This Row],[DB_ROW]]="","",INDEX([3]!db[JENIS],B_MSK[[#This Row],[DB_ROW]]-1))</f>
        <v>#REF!</v>
      </c>
      <c r="AZ562" s="5">
        <f ca="1">IF(B_MSK[[#This Row],[A_1]]="","",B_MSK[[#This Row],[A_1]])*1</f>
        <v>100</v>
      </c>
      <c r="BA562" s="5" t="str">
        <f ca="1">IF(B_MSK[[#This Row],[//]]="","",INDEX(INDIRECT(DIR&amp;$2:$2),B_MSK[[#This Row],[//]]))</f>
        <v>ARTO MORO</v>
      </c>
      <c r="BB562" s="5" t="str">
        <f ca="1">CONCATENATE(B_MSK[[#This Row],[concat]],B_MSK[[#This Row],[HARGA_X]],B_MSK[[#This Row],[SAT]])</f>
        <v>isigwno1014000PAK</v>
      </c>
    </row>
    <row r="563" spans="1:54" x14ac:dyDescent="0.25">
      <c r="A563" s="6" t="s">
        <v>128</v>
      </c>
      <c r="B563" s="5" t="str">
        <f ca="1">IF(B_MSK[[#This Row],[N_ID]]="","",INDEX(INDIRECT(DIR&amp;$2:$2),MATCH(B_MSK[[#This Row],[N_ID]],INDIRECT(DIR&amp;"!NOTA[ID_P]"),0)))</f>
        <v/>
      </c>
      <c r="C563" s="5" t="str">
        <f ca="1">IF(B_MSK[[#This Row],[//]]="","",HYPERLINK("["&amp;SUBSTITUTE(DIR,"'","")&amp;"]NOTA!D"&amp;B_MSK[[#This Row],[//]]+2,"&gt;"))</f>
        <v>&gt;</v>
      </c>
      <c r="D563" s="5" t="str">
        <f ca="1">IF(B_MSK[[#This Row],[N_ID]]="","",COUNTIF(INDIRECT(DIR&amp;"!NOTA[ID_H]"),B_MSK[[#This Row],[ID NOTA]]))</f>
        <v/>
      </c>
      <c r="E5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560</v>
      </c>
      <c r="F5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3" s="7" t="str">
        <f ca="1">IF(B_MSK[[#This Row],[stt]]="ada",INDEX([2]!db[NB BM],B_MSK[DB_ROW]-1),"")</f>
        <v>Isi GW no.369</v>
      </c>
      <c r="H563" s="7" t="str">
        <f ca="1">IF(B_MSK[[#This Row],[//]]="","",INDEX(INDIRECT(DIR&amp;$2:$2),B_MSK[[#This Row],[//]]))</f>
        <v>LAYS</v>
      </c>
      <c r="I563" s="27" t="str">
        <f ca="1">IF(B_MSK[[#This Row],[//]]="","",INDEX(INDIRECT(DB_PATH&amp;$2:$2),B_MSK[[#This Row],[DB_ROW]]-1))</f>
        <v>50 PAK</v>
      </c>
      <c r="J563" s="5">
        <f ca="1">IF(B_MSK[[#This Row],[//]]="","",IF(INDEX(INDIRECT(DIR&amp;$2:$2),B_MSK[[#This Row],[//]])="","",INDEX(INDIRECT(DIR&amp;$2:$2),B_MSK[[#This Row],[//]])))</f>
        <v>5</v>
      </c>
      <c r="K563" s="5">
        <f ca="1">IF(B_MSK[[#This Row],[//]]="","",IF(INDEX(INDIRECT(DIR&amp;$2:$2),B_MSK[[#This Row],[//]])="","",INDEX(INDIRECT(DIR&amp;$2:$2),B_MSK[[#This Row],[//]])))</f>
        <v>250</v>
      </c>
      <c r="L563" s="5" t="str">
        <f ca="1">IF(B_MSK[[#This Row],[//]]="","",IF(INDEX(INDIRECT(DIR&amp;$2:$2),B_MSK[[#This Row],[//]])="","",INDEX(INDIRECT(DIR&amp;$2:$2),B_MSK[[#This Row],[//]])))</f>
        <v>PAK</v>
      </c>
      <c r="M563" s="13">
        <f ca="1">IF(B_MSK[[#This Row],[//]]="","",INDEX(INDIRECT(DIR&amp;$2:$2),B_MSK[[#This Row],[//]]))</f>
        <v>24000</v>
      </c>
      <c r="N563" s="13">
        <f ca="1">IF(OR(B_MSK[[#This Row],[//]]="",),"",INDEX(INDIRECT(DIR&amp;$2:$2),B_MSK[[#This Row],[//]]))</f>
        <v>1200000</v>
      </c>
      <c r="O563" s="3" t="str">
        <f ca="1">IF(B_MSK[[#This Row],[//]]="","",IF(INDEX(INDIRECT(DIR&amp;$2:$2),B_MSK[[#This Row],[//]])=0,"",INDEX(INDIRECT(DIR&amp;$2:$2),B_MSK[[#This Row],[//]])))</f>
        <v/>
      </c>
      <c r="P563" s="3" t="str">
        <f ca="1">IF(B_MSK[[#This Row],[//]]="","",IF(INDEX(INDIRECT(DIR&amp;$2:$2),B_MSK[[#This Row],[//]])=0,"",INDEX(INDIRECT(DIR&amp;$2:$2),B_MSK[[#This Row],[//]])))</f>
        <v/>
      </c>
      <c r="Q563" s="12">
        <f ca="1">IF(B_MSK[[#This Row],[//]]="","",INDEX(INDIRECT(DIR&amp;$2:$2),B_MSK[[#This Row],[//]]))</f>
        <v>6000000</v>
      </c>
      <c r="R56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6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63" s="37">
        <f ca="1">IF(B_MSK[[#This Row],[//]]="","",INDEX(INDIRECT(DIR&amp;$2:$2),B_MSK[[#This Row],[//]]))</f>
        <v>0</v>
      </c>
      <c r="U563" s="38">
        <f ca="1">IF(SUMIF(B_MSK[NAMA BARANG],B_MSK[[#This Row],[NAMA BARANG]],B_MSK[JMLH BRG])=0,"",SUMIF(B_MSK[NAMA BARANG],B_MSK[[#This Row],[NAMA BARANG]],B_MSK[C]))</f>
        <v>5</v>
      </c>
      <c r="V563" s="7" t="str">
        <f ca="1">IF(B_MSK[[#This Row],[//]]="","",INDEX(INDIRECT(DIR&amp;$2:$2),B_MSK[[#This Row],[//]]))</f>
        <v>ISI GW NO 369</v>
      </c>
      <c r="W563" s="7" t="str">
        <f ca="1">LOWER(SUBSTITUTE(SUBSTITUTE(SUBSTITUTE(SUBSTITUTE(SUBSTITUTE(SUBSTITUTE(SUBSTITUTE(SUBSTITUTE(SUBSTITUTE(B_MSK[[#This Row],[N.B.nota]]," ",""),"-",""),"(",""),")",""),".",""),",",""),"/",""),"""",""),"+",""))</f>
        <v>isigwno369</v>
      </c>
      <c r="X563" s="5" t="str">
        <f ca="1">IF(B_MSK[[#This Row],[N.B.nota]]="","",IF(MATCH(B_MSK[[#This Row],[concat]],[2]!db[NB NOTA_C],0)&gt;0,"ada",0))</f>
        <v>ada</v>
      </c>
      <c r="Y563" s="5" t="str">
        <f ca="1">IF(B_MSK[[#This Row],[N.B.nota]]="","",ADDRESS(ROW(B_MSK[QB]),COLUMN(B_MSK[QB]))&amp;":"&amp;ADDRESS(ROW(),COLUMN(B_MSK[QB])))</f>
        <v>$D$4:$D$563</v>
      </c>
      <c r="Z563" s="5">
        <f ca="1">IF(B_MSK[[#This Row],[concat]]="","",MATCH(B_MSK[[#This Row],[concat]],[2]!db[NB NOTA_C],0)+1)</f>
        <v>998</v>
      </c>
      <c r="AA563" s="5" t="str">
        <f ca="1">IF(B_MSK[[#This Row],[//]]="","",HYPERLINK("[D:\kerja\BANK EXP\BARU\DB.XLSX]DB!e"&amp;B_MSK[[#This Row],[DB_ROW]],"&gt;"))</f>
        <v>&gt;</v>
      </c>
      <c r="AB563" s="30" t="str">
        <f ca="1">MID(B_MSK[[#This Row],[/ STN_1]],FIND(" ",B_MSK[[#This Row],[/ STN_1]])+1,LEN(B_MSK[[#This Row],[/ STN_1]]))</f>
        <v>PAK</v>
      </c>
      <c r="AC563" s="11">
        <f ca="1">IF(B_MSK[[#This Row],[//]]="","",IF(B_MSK[[#This Row],[ JUMLAH ]]="","",IF(B_MSK[[#This Row],[C]]="",B_MSK[[#This Row],[HARGA CTN]]/B_MSK[[#This Row],[JMLH BRG]],B_MSK[[#This Row],[HARGA CTN]]/B_MSK[[#This Row],[A_1]])))</f>
        <v>24000</v>
      </c>
      <c r="AD5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5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3" s="15" t="str">
        <f ca="1">IF(B_MSK[[#This Row],[HARGA_2]]="","",IF(MID(B_MSK[[#This Row],[/ STN_2]],FIND(" ",B_MSK[[#This Row],[/ STN_2]])+1,LEN(B_MSK[[#This Row],[/ STN_2]]))="LSN",B_MSK[[#This Row],[HARGA_2]]/12,""))</f>
        <v/>
      </c>
      <c r="AH563" s="7" t="str">
        <f ca="1">IF(B_MSK[[#This Row],[HARGA_3]]="","","/ "&amp;"PCS")</f>
        <v/>
      </c>
      <c r="AI563" s="15">
        <f ca="1">IF(B_MSK[[#This Row],[HARGA_3]]="",IF(B_MSK[[#This Row],[HARGA_2]]="",IF(B_MSK[[#This Row],[HARGA_1]]="","",B_MSK[[#This Row],[HARGA_1]]),B_MSK[[#This Row],[HARGA_2]]),B_MSK[[#This Row],[HARGA_3]])</f>
        <v>24000</v>
      </c>
      <c r="AJ563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563" s="5" t="str">
        <f ca="1">IF(B_MSK[[#This Row],[//]]="","",SUBSTITUTE(SUBSTITUTE(SUBSTITUTE(B_MSK[[#This Row],[QTY/ CTN]]," ","_",2),"(",""),")","")&amp;"_")</f>
        <v>50 PAK_</v>
      </c>
      <c r="AL563" s="5">
        <f ca="1">IF(B_MSK[[#This Row],[A_B]]="","",SEARCH("_",B_MSK[[#This Row],[A_B]]))</f>
        <v>7</v>
      </c>
      <c r="AM563" s="5">
        <f ca="1">IF(B_MSK[[#This Row],[A_B]]="","",LEN(B_MSK[[#This Row],[A_B]]))</f>
        <v>7</v>
      </c>
      <c r="AN563" s="5" t="str">
        <f ca="1">IF(B_MSK[[#This Row],[A_B]]="","",LEFT(B_MSK[[#This Row],[QTY/ CTN]],B_MSK[[#This Row],[A_B_1]]))</f>
        <v>50 PAK</v>
      </c>
      <c r="AO563" s="5" t="str">
        <f ca="1">IF(B_MSK[[#This Row],[A_B]]="","",LEFT(B_MSK[[#This Row],[A_]],SEARCH(" ",B_MSK[[#This Row],[A_]])-1))</f>
        <v>50</v>
      </c>
      <c r="AP563" s="5" t="str">
        <f ca="1">IF(B_MSK[[#This Row],[A_B]]="","",RIGHT(B_MSK[[#This Row],[A_]],LEN(B_MSK[[#This Row],[A_]])-SEARCH(" ",B_MSK[[#This Row],[A_]])))</f>
        <v>PAK</v>
      </c>
      <c r="AQ5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3" s="5" t="str">
        <f ca="1">IF(B_MSK[[#This Row],[B_]]="","",LEFT(B_MSK[[#This Row],[B_]],SEARCH(" ",B_MSK[[#This Row],[B_]])))</f>
        <v/>
      </c>
      <c r="AS563" s="5" t="str">
        <f ca="1">IF(B_MSK[[#This Row],[B_]]="","",RIGHT(B_MSK[[#This Row],[B_]],LEN(B_MSK[[#This Row],[B_]])-SEARCH(" ",B_MSK[[#This Row],[B_]])))</f>
        <v/>
      </c>
      <c r="AT563" s="5" t="str">
        <f ca="1">IF(B_MSK[[#This Row],[B_2]]="LSN",12,"")</f>
        <v/>
      </c>
      <c r="AU563" s="5" t="str">
        <f ca="1">IF(B_MSK[[#This Row],[C_1]]="","","PCS")</f>
        <v/>
      </c>
      <c r="AV563" s="5">
        <f ca="1">IF(B_MSK[[#This Row],[A_1]]="","",B_MSK[[#This Row],[A_1]]*IF(B_MSK[[#This Row],[B_1]]="",1,B_MSK[[#This Row],[B_1]])*IF(B_MSK[[#This Row],[C_1]]="",1,B_MSK[[#This Row],[C_1]]))</f>
        <v>50</v>
      </c>
      <c r="AW563" s="5" t="str">
        <f ca="1">IF(B_MSK[[#This Row],[C_2]]="",IF(B_MSK[[#This Row],[B_2]]="",IF(B_MSK[[#This Row],[A_2]]="","",B_MSK[[#This Row],[A_2]]),B_MSK[[#This Row],[B_2]]),B_MSK[[#This Row],[C_2]])</f>
        <v>PAK</v>
      </c>
      <c r="AX563" s="2">
        <f ca="1">IF(ISNUMBER(B_MSK[[#This Row],[TANGGAL DATANG]]),B_MSK[[#This Row],[TANGGAL DATANG]],AX562)</f>
        <v>44946</v>
      </c>
      <c r="AY563" s="5" t="e">
        <f ca="1">IF(B_MSK[[#This Row],[DB_ROW]]="","",INDEX([3]!db[JENIS],B_MSK[[#This Row],[DB_ROW]]-1))</f>
        <v>#REF!</v>
      </c>
      <c r="AZ563" s="5">
        <f ca="1">IF(B_MSK[[#This Row],[A_1]]="","",B_MSK[[#This Row],[A_1]])*1</f>
        <v>50</v>
      </c>
      <c r="BA563" s="5" t="str">
        <f ca="1">IF(B_MSK[[#This Row],[//]]="","",INDEX(INDIRECT(DIR&amp;$2:$2),B_MSK[[#This Row],[//]]))</f>
        <v>ARTO MORO</v>
      </c>
      <c r="BB563" s="5" t="str">
        <f ca="1">CONCATENATE(B_MSK[[#This Row],[concat]],B_MSK[[#This Row],[HARGA_X]],B_MSK[[#This Row],[SAT]])</f>
        <v>isigwno36924000PAK</v>
      </c>
    </row>
    <row r="564" spans="1:54" x14ac:dyDescent="0.25">
      <c r="A564" s="6" t="s">
        <v>128</v>
      </c>
      <c r="B564" s="5" t="str">
        <f ca="1">IF(B_MSK[[#This Row],[N_ID]]="","",INDEX(INDIRECT(DIR&amp;$2:$2),MATCH(B_MSK[[#This Row],[N_ID]],INDIRECT(DIR&amp;"!NOTA[ID_P]"),0)))</f>
        <v/>
      </c>
      <c r="C564" s="5" t="str">
        <f ca="1">IF(B_MSK[[#This Row],[//]]="","",HYPERLINK("["&amp;SUBSTITUTE(DIR,"'","")&amp;"]NOTA!D"&amp;B_MSK[[#This Row],[//]]+2,"&gt;"))</f>
        <v/>
      </c>
      <c r="D564" s="5" t="str">
        <f ca="1">IF(B_MSK[[#This Row],[N_ID]]="","",COUNTIF(INDIRECT(DIR&amp;"!NOTA[ID_H]"),B_MSK[[#This Row],[ID NOTA]]))</f>
        <v/>
      </c>
      <c r="E5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4" s="7" t="str">
        <f ca="1">IF(B_MSK[[#This Row],[stt]]="ada",INDEX([2]!db[NB BM],B_MSK[DB_ROW]-1),"")</f>
        <v/>
      </c>
      <c r="H564" s="7" t="str">
        <f ca="1">IF(B_MSK[[#This Row],[//]]="","",INDEX(INDIRECT(DIR&amp;$2:$2),B_MSK[[#This Row],[//]]))</f>
        <v/>
      </c>
      <c r="I564" s="27" t="str">
        <f ca="1">IF(B_MSK[[#This Row],[//]]="","",INDEX(INDIRECT(DB_PATH&amp;$2:$2),B_MSK[[#This Row],[DB_ROW]]-1))</f>
        <v/>
      </c>
      <c r="J564" s="5" t="str">
        <f ca="1">IF(B_MSK[[#This Row],[//]]="","",IF(INDEX(INDIRECT(DIR&amp;$2:$2),B_MSK[[#This Row],[//]])="","",INDEX(INDIRECT(DIR&amp;$2:$2),B_MSK[[#This Row],[//]])))</f>
        <v/>
      </c>
      <c r="K564" s="5" t="str">
        <f ca="1">IF(B_MSK[[#This Row],[//]]="","",IF(INDEX(INDIRECT(DIR&amp;$2:$2),B_MSK[[#This Row],[//]])="","",INDEX(INDIRECT(DIR&amp;$2:$2),B_MSK[[#This Row],[//]])))</f>
        <v/>
      </c>
      <c r="L564" s="5" t="str">
        <f ca="1">IF(B_MSK[[#This Row],[//]]="","",IF(INDEX(INDIRECT(DIR&amp;$2:$2),B_MSK[[#This Row],[//]])="","",INDEX(INDIRECT(DIR&amp;$2:$2),B_MSK[[#This Row],[//]])))</f>
        <v/>
      </c>
      <c r="M564" s="13" t="str">
        <f ca="1">IF(B_MSK[[#This Row],[//]]="","",INDEX(INDIRECT(DIR&amp;$2:$2),B_MSK[[#This Row],[//]]))</f>
        <v/>
      </c>
      <c r="N564" s="13" t="str">
        <f ca="1">IF(OR(B_MSK[[#This Row],[//]]="",),"",INDEX(INDIRECT(DIR&amp;$2:$2),B_MSK[[#This Row],[//]]))</f>
        <v/>
      </c>
      <c r="O564" s="3" t="str">
        <f ca="1">IF(B_MSK[[#This Row],[//]]="","",IF(INDEX(INDIRECT(DIR&amp;$2:$2),B_MSK[[#This Row],[//]])=0,"",INDEX(INDIRECT(DIR&amp;$2:$2),B_MSK[[#This Row],[//]])))</f>
        <v/>
      </c>
      <c r="P564" s="3" t="str">
        <f ca="1">IF(B_MSK[[#This Row],[//]]="","",IF(INDEX(INDIRECT(DIR&amp;$2:$2),B_MSK[[#This Row],[//]])=0,"",INDEX(INDIRECT(DIR&amp;$2:$2),B_MSK[[#This Row],[//]])))</f>
        <v/>
      </c>
      <c r="Q564" s="12" t="str">
        <f ca="1">IF(B_MSK[[#This Row],[//]]="","",INDEX(INDIRECT(DIR&amp;$2:$2),B_MSK[[#This Row],[//]]))</f>
        <v/>
      </c>
      <c r="R5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4" s="37" t="str">
        <f ca="1">IF(B_MSK[[#This Row],[//]]="","",INDEX(INDIRECT(DIR&amp;$2:$2),B_MSK[[#This Row],[//]]))</f>
        <v/>
      </c>
      <c r="U564" s="38" t="str">
        <f ca="1">IF(SUMIF(B_MSK[NAMA BARANG],B_MSK[[#This Row],[NAMA BARANG]],B_MSK[JMLH BRG])=0,"",SUMIF(B_MSK[NAMA BARANG],B_MSK[[#This Row],[NAMA BARANG]],B_MSK[C]))</f>
        <v/>
      </c>
      <c r="V564" s="7" t="str">
        <f ca="1">IF(B_MSK[[#This Row],[//]]="","",INDEX(INDIRECT(DIR&amp;$2:$2),B_MSK[[#This Row],[//]]))</f>
        <v/>
      </c>
      <c r="W5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4" s="5" t="str">
        <f ca="1">IF(B_MSK[[#This Row],[N.B.nota]]="","",IF(MATCH(B_MSK[[#This Row],[concat]],[2]!db[NB NOTA_C],0)&gt;0,"ada",0))</f>
        <v/>
      </c>
      <c r="Y564" s="5" t="str">
        <f ca="1">IF(B_MSK[[#This Row],[N.B.nota]]="","",ADDRESS(ROW(B_MSK[QB]),COLUMN(B_MSK[QB]))&amp;":"&amp;ADDRESS(ROW(),COLUMN(B_MSK[QB])))</f>
        <v/>
      </c>
      <c r="Z564" s="5" t="str">
        <f ca="1">IF(B_MSK[[#This Row],[concat]]="","",MATCH(B_MSK[[#This Row],[concat]],[2]!db[NB NOTA_C],0)+1)</f>
        <v/>
      </c>
      <c r="AA564" s="5" t="str">
        <f ca="1">IF(B_MSK[[#This Row],[//]]="","",HYPERLINK("[D:\kerja\BANK EXP\BARU\DB.XLSX]DB!e"&amp;B_MSK[[#This Row],[DB_ROW]],"&gt;"))</f>
        <v/>
      </c>
      <c r="AB564" s="30" t="e">
        <f ca="1">MID(B_MSK[[#This Row],[/ STN_1]],FIND(" ",B_MSK[[#This Row],[/ STN_1]])+1,LEN(B_MSK[[#This Row],[/ STN_1]]))</f>
        <v>#VALUE!</v>
      </c>
      <c r="AC5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4" s="15" t="str">
        <f ca="1">IF(B_MSK[[#This Row],[HARGA_2]]="","",IF(MID(B_MSK[[#This Row],[/ STN_2]],FIND(" ",B_MSK[[#This Row],[/ STN_2]])+1,LEN(B_MSK[[#This Row],[/ STN_2]]))="LSN",B_MSK[[#This Row],[HARGA_2]]/12,""))</f>
        <v/>
      </c>
      <c r="AH564" s="7" t="str">
        <f ca="1">IF(B_MSK[[#This Row],[HARGA_3]]="","","/ "&amp;"PCS")</f>
        <v/>
      </c>
      <c r="AI564" s="15" t="str">
        <f ca="1">IF(B_MSK[[#This Row],[HARGA_3]]="",IF(B_MSK[[#This Row],[HARGA_2]]="",IF(B_MSK[[#This Row],[HARGA_1]]="","",B_MSK[[#This Row],[HARGA_1]]),B_MSK[[#This Row],[HARGA_2]]),B_MSK[[#This Row],[HARGA_3]])</f>
        <v/>
      </c>
      <c r="AJ564" s="15" t="str">
        <f ca="1">IF(B_MSK[[#This Row],[/ STN_3]]="",IF(B_MSK[[#This Row],[/ STN_2]]="",IF(B_MSK[[#This Row],[/ STN_1]]="","",B_MSK[[#This Row],[/ STN_1]]),B_MSK[[#This Row],[/ STN_2]]),B_MSK[[#This Row],[/ STN_3]])</f>
        <v/>
      </c>
      <c r="AK564" s="5" t="str">
        <f ca="1">IF(B_MSK[[#This Row],[//]]="","",SUBSTITUTE(SUBSTITUTE(SUBSTITUTE(B_MSK[[#This Row],[QTY/ CTN]]," ","_",2),"(",""),")","")&amp;"_")</f>
        <v/>
      </c>
      <c r="AL564" s="5" t="str">
        <f ca="1">IF(B_MSK[[#This Row],[A_B]]="","",SEARCH("_",B_MSK[[#This Row],[A_B]]))</f>
        <v/>
      </c>
      <c r="AM564" s="5" t="str">
        <f ca="1">IF(B_MSK[[#This Row],[A_B]]="","",LEN(B_MSK[[#This Row],[A_B]]))</f>
        <v/>
      </c>
      <c r="AN564" s="5" t="str">
        <f ca="1">IF(B_MSK[[#This Row],[A_B]]="","",LEFT(B_MSK[[#This Row],[QTY/ CTN]],B_MSK[[#This Row],[A_B_1]]))</f>
        <v/>
      </c>
      <c r="AO564" s="5" t="str">
        <f ca="1">IF(B_MSK[[#This Row],[A_B]]="","",LEFT(B_MSK[[#This Row],[A_]],SEARCH(" ",B_MSK[[#This Row],[A_]])-1))</f>
        <v/>
      </c>
      <c r="AP564" s="5" t="str">
        <f ca="1">IF(B_MSK[[#This Row],[A_B]]="","",RIGHT(B_MSK[[#This Row],[A_]],LEN(B_MSK[[#This Row],[A_]])-SEARCH(" ",B_MSK[[#This Row],[A_]])))</f>
        <v/>
      </c>
      <c r="AQ5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4" s="5" t="str">
        <f ca="1">IF(B_MSK[[#This Row],[B_]]="","",LEFT(B_MSK[[#This Row],[B_]],SEARCH(" ",B_MSK[[#This Row],[B_]])))</f>
        <v/>
      </c>
      <c r="AS564" s="5" t="str">
        <f ca="1">IF(B_MSK[[#This Row],[B_]]="","",RIGHT(B_MSK[[#This Row],[B_]],LEN(B_MSK[[#This Row],[B_]])-SEARCH(" ",B_MSK[[#This Row],[B_]])))</f>
        <v/>
      </c>
      <c r="AT564" s="5" t="str">
        <f ca="1">IF(B_MSK[[#This Row],[B_2]]="LSN",12,"")</f>
        <v/>
      </c>
      <c r="AU564" s="5" t="str">
        <f ca="1">IF(B_MSK[[#This Row],[C_1]]="","","PCS")</f>
        <v/>
      </c>
      <c r="AV564" s="5" t="str">
        <f ca="1">IF(B_MSK[[#This Row],[A_1]]="","",B_MSK[[#This Row],[A_1]]*IF(B_MSK[[#This Row],[B_1]]="",1,B_MSK[[#This Row],[B_1]])*IF(B_MSK[[#This Row],[C_1]]="",1,B_MSK[[#This Row],[C_1]]))</f>
        <v/>
      </c>
      <c r="AW564" s="5" t="str">
        <f ca="1">IF(B_MSK[[#This Row],[C_2]]="",IF(B_MSK[[#This Row],[B_2]]="",IF(B_MSK[[#This Row],[A_2]]="","",B_MSK[[#This Row],[A_2]]),B_MSK[[#This Row],[B_2]]),B_MSK[[#This Row],[C_2]])</f>
        <v/>
      </c>
      <c r="AX564" s="2">
        <f ca="1">IF(ISNUMBER(B_MSK[[#This Row],[TANGGAL DATANG]]),B_MSK[[#This Row],[TANGGAL DATANG]],AX563)</f>
        <v>44946</v>
      </c>
      <c r="AY564" s="5" t="str">
        <f ca="1">IF(B_MSK[[#This Row],[DB_ROW]]="","",INDEX([3]!db[JENIS],B_MSK[[#This Row],[DB_ROW]]-1))</f>
        <v/>
      </c>
      <c r="AZ564" s="5" t="e">
        <f ca="1">IF(B_MSK[[#This Row],[A_1]]="","",B_MSK[[#This Row],[A_1]])*1</f>
        <v>#VALUE!</v>
      </c>
      <c r="BA564" s="5" t="str">
        <f ca="1">IF(B_MSK[[#This Row],[//]]="","",INDEX(INDIRECT(DIR&amp;$2:$2),B_MSK[[#This Row],[//]]))</f>
        <v/>
      </c>
      <c r="BB564" s="5" t="str">
        <f ca="1">CONCATENATE(B_MSK[[#This Row],[concat]],B_MSK[[#This Row],[HARGA_X]],B_MSK[[#This Row],[SAT]])</f>
        <v/>
      </c>
    </row>
    <row r="565" spans="1:54" x14ac:dyDescent="0.25">
      <c r="A565" s="6" t="s">
        <v>318</v>
      </c>
      <c r="B565" s="5">
        <f ca="1">IF(B_MSK[[#This Row],[N_ID]]="","",INDEX(INDIRECT(DIR&amp;$2:$2),MATCH(B_MSK[[#This Row],[N_ID]],INDIRECT(DIR&amp;"!NOTA[ID_P]"),0)))</f>
        <v>106</v>
      </c>
      <c r="C565" s="5" t="str">
        <f ca="1">IF(B_MSK[[#This Row],[//]]="","",HYPERLINK("["&amp;SUBSTITUTE(DIR,"'","")&amp;"]NOTA!D"&amp;B_MSK[[#This Row],[//]]+2,"&gt;"))</f>
        <v>&gt;</v>
      </c>
      <c r="D565" s="5">
        <f ca="1">IF(B_MSK[[#This Row],[N_ID]]="","",COUNTIF(INDIRECT(DIR&amp;"!NOTA[ID_H]"),B_MSK[[#This Row],[ID NOTA]]))</f>
        <v>8</v>
      </c>
      <c r="E56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562</v>
      </c>
      <c r="F5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5" s="7" t="str">
        <f ca="1">IF(B_MSK[[#This Row],[stt]]="ada",INDEX([2]!db[NB BM],B_MSK[DB_ROW]-1),"")</f>
        <v>Cutter JK L-500</v>
      </c>
      <c r="H565" s="7" t="str">
        <f ca="1">IF(B_MSK[[#This Row],[//]]="","",INDEX(INDIRECT(DIR&amp;$2:$2),B_MSK[[#This Row],[//]]))</f>
        <v>ATALI MAKMUR</v>
      </c>
      <c r="I565" s="27" t="str">
        <f ca="1">IF(B_MSK[[#This Row],[//]]="","",INDEX(INDIRECT(DB_PATH&amp;$2:$2),B_MSK[[#This Row],[DB_ROW]]-1))</f>
        <v>24 LSN</v>
      </c>
      <c r="J565" s="5">
        <f ca="1">IF(B_MSK[[#This Row],[//]]="","",IF(INDEX(INDIRECT(DIR&amp;$2:$2),B_MSK[[#This Row],[//]])="","",INDEX(INDIRECT(DIR&amp;$2:$2),B_MSK[[#This Row],[//]])))</f>
        <v>2</v>
      </c>
      <c r="K565" s="5">
        <f ca="1">IF(B_MSK[[#This Row],[//]]="","",IF(INDEX(INDIRECT(DIR&amp;$2:$2),B_MSK[[#This Row],[//]])="","",INDEX(INDIRECT(DIR&amp;$2:$2),B_MSK[[#This Row],[//]])))</f>
        <v>48</v>
      </c>
      <c r="L565" s="5" t="str">
        <f ca="1">IF(B_MSK[[#This Row],[//]]="","",IF(INDEX(INDIRECT(DIR&amp;$2:$2),B_MSK[[#This Row],[//]])="","",INDEX(INDIRECT(DIR&amp;$2:$2),B_MSK[[#This Row],[//]])))</f>
        <v>DZ</v>
      </c>
      <c r="M565" s="13">
        <f ca="1">IF(B_MSK[[#This Row],[//]]="","",INDEX(INDIRECT(DIR&amp;$2:$2),B_MSK[[#This Row],[//]]))</f>
        <v>162000</v>
      </c>
      <c r="N565" s="13">
        <f ca="1">IF(OR(B_MSK[[#This Row],[//]]="",),"",INDEX(INDIRECT(DIR&amp;$2:$2),B_MSK[[#This Row],[//]]))</f>
        <v>3888000</v>
      </c>
      <c r="O565" s="3">
        <f ca="1">IF(B_MSK[[#This Row],[//]]="","",IF(INDEX(INDIRECT(DIR&amp;$2:$2),B_MSK[[#This Row],[//]])=0,"",INDEX(INDIRECT(DIR&amp;$2:$2),B_MSK[[#This Row],[//]])))</f>
        <v>0.125</v>
      </c>
      <c r="P565" s="3">
        <f ca="1">IF(B_MSK[[#This Row],[//]]="","",IF(INDEX(INDIRECT(DIR&amp;$2:$2),B_MSK[[#This Row],[//]])=0,"",INDEX(INDIRECT(DIR&amp;$2:$2),B_MSK[[#This Row],[//]])))</f>
        <v>0.05</v>
      </c>
      <c r="Q565" s="12">
        <f ca="1">IF(B_MSK[[#This Row],[//]]="","",INDEX(INDIRECT(DIR&amp;$2:$2),B_MSK[[#This Row],[//]]))</f>
        <v>6463800</v>
      </c>
      <c r="R5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5" s="37">
        <f ca="1">IF(B_MSK[[#This Row],[//]]="","",INDEX(INDIRECT(DIR&amp;$2:$2),B_MSK[[#This Row],[//]]))</f>
        <v>0</v>
      </c>
      <c r="U565" s="38">
        <f ca="1">IF(SUMIF(B_MSK[NAMA BARANG],B_MSK[[#This Row],[NAMA BARANG]],B_MSK[JMLH BRG])=0,"",SUMIF(B_MSK[NAMA BARANG],B_MSK[[#This Row],[NAMA BARANG]],B_MSK[C]))</f>
        <v>6</v>
      </c>
      <c r="V565" s="7" t="str">
        <f ca="1">IF(B_MSK[[#This Row],[//]]="","",INDEX(INDIRECT(DIR&amp;$2:$2),B_MSK[[#This Row],[//]]))</f>
        <v>CUTTER L-500 JK</v>
      </c>
      <c r="W565" s="7" t="str">
        <f ca="1">LOWER(SUBSTITUTE(SUBSTITUTE(SUBSTITUTE(SUBSTITUTE(SUBSTITUTE(SUBSTITUTE(SUBSTITUTE(SUBSTITUTE(SUBSTITUTE(B_MSK[[#This Row],[N.B.nota]]," ",""),"-",""),"(",""),")",""),".",""),",",""),"/",""),"""",""),"+",""))</f>
        <v>cutterl500jk</v>
      </c>
      <c r="X565" s="5" t="str">
        <f ca="1">IF(B_MSK[[#This Row],[N.B.nota]]="","",IF(MATCH(B_MSK[[#This Row],[concat]],[2]!db[NB NOTA_C],0)&gt;0,"ada",0))</f>
        <v>ada</v>
      </c>
      <c r="Y565" s="5" t="str">
        <f ca="1">IF(B_MSK[[#This Row],[N.B.nota]]="","",ADDRESS(ROW(B_MSK[QB]),COLUMN(B_MSK[QB]))&amp;":"&amp;ADDRESS(ROW(),COLUMN(B_MSK[QB])))</f>
        <v>$D$4:$D$565</v>
      </c>
      <c r="Z565" s="5">
        <f ca="1">IF(B_MSK[[#This Row],[concat]]="","",MATCH(B_MSK[[#This Row],[concat]],[2]!db[NB NOTA_C],0)+1)</f>
        <v>571</v>
      </c>
      <c r="AA565" s="5" t="str">
        <f ca="1">IF(B_MSK[[#This Row],[//]]="","",HYPERLINK("[D:\kerja\BANK EXP\BARU\DB.XLSX]DB!e"&amp;B_MSK[[#This Row],[DB_ROW]],"&gt;"))</f>
        <v>&gt;</v>
      </c>
      <c r="AB565" s="30" t="str">
        <f ca="1">MID(B_MSK[[#This Row],[/ STN_1]],FIND(" ",B_MSK[[#This Row],[/ STN_1]])+1,LEN(B_MSK[[#This Row],[/ STN_1]]))</f>
        <v>LSN</v>
      </c>
      <c r="AC565" s="11">
        <f ca="1">IF(B_MSK[[#This Row],[//]]="","",IF(B_MSK[[#This Row],[ JUMLAH ]]="","",IF(B_MSK[[#This Row],[C]]="",B_MSK[[#This Row],[HARGA CTN]]/B_MSK[[#This Row],[JMLH BRG]],B_MSK[[#This Row],[HARGA CTN]]/B_MSK[[#This Row],[A_1]])))</f>
        <v>162000</v>
      </c>
      <c r="AD5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6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13500</v>
      </c>
      <c r="AF56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65" s="15" t="str">
        <f ca="1">IF(B_MSK[[#This Row],[HARGA_2]]="","",IF(MID(B_MSK[[#This Row],[/ STN_2]],FIND(" ",B_MSK[[#This Row],[/ STN_2]])+1,LEN(B_MSK[[#This Row],[/ STN_2]]))="LSN",B_MSK[[#This Row],[HARGA_2]]/12,""))</f>
        <v/>
      </c>
      <c r="AH565" s="7" t="str">
        <f ca="1">IF(B_MSK[[#This Row],[HARGA_3]]="","","/ "&amp;"PCS")</f>
        <v/>
      </c>
      <c r="AI565" s="15">
        <f ca="1">IF(B_MSK[[#This Row],[HARGA_3]]="",IF(B_MSK[[#This Row],[HARGA_2]]="",IF(B_MSK[[#This Row],[HARGA_1]]="","",B_MSK[[#This Row],[HARGA_1]]),B_MSK[[#This Row],[HARGA_2]]),B_MSK[[#This Row],[HARGA_3]])</f>
        <v>13500</v>
      </c>
      <c r="AJ56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65" s="5" t="str">
        <f ca="1">IF(B_MSK[[#This Row],[//]]="","",SUBSTITUTE(SUBSTITUTE(SUBSTITUTE(B_MSK[[#This Row],[QTY/ CTN]]," ","_",2),"(",""),")","")&amp;"_")</f>
        <v>24 LSN_</v>
      </c>
      <c r="AL565" s="5">
        <f ca="1">IF(B_MSK[[#This Row],[A_B]]="","",SEARCH("_",B_MSK[[#This Row],[A_B]]))</f>
        <v>7</v>
      </c>
      <c r="AM565" s="5">
        <f ca="1">IF(B_MSK[[#This Row],[A_B]]="","",LEN(B_MSK[[#This Row],[A_B]]))</f>
        <v>7</v>
      </c>
      <c r="AN565" s="5" t="str">
        <f ca="1">IF(B_MSK[[#This Row],[A_B]]="","",LEFT(B_MSK[[#This Row],[QTY/ CTN]],B_MSK[[#This Row],[A_B_1]]))</f>
        <v>24 LSN</v>
      </c>
      <c r="AO565" s="5" t="str">
        <f ca="1">IF(B_MSK[[#This Row],[A_B]]="","",LEFT(B_MSK[[#This Row],[A_]],SEARCH(" ",B_MSK[[#This Row],[A_]])-1))</f>
        <v>24</v>
      </c>
      <c r="AP565" s="5" t="str">
        <f ca="1">IF(B_MSK[[#This Row],[A_B]]="","",RIGHT(B_MSK[[#This Row],[A_]],LEN(B_MSK[[#This Row],[A_]])-SEARCH(" ",B_MSK[[#This Row],[A_]])))</f>
        <v>LSN</v>
      </c>
      <c r="AQ5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65" s="5" t="str">
        <f ca="1">IF(B_MSK[[#This Row],[B_]]="","",LEFT(B_MSK[[#This Row],[B_]],SEARCH(" ",B_MSK[[#This Row],[B_]])))</f>
        <v xml:space="preserve">12 </v>
      </c>
      <c r="AS565" s="5" t="str">
        <f ca="1">IF(B_MSK[[#This Row],[B_]]="","",RIGHT(B_MSK[[#This Row],[B_]],LEN(B_MSK[[#This Row],[B_]])-SEARCH(" ",B_MSK[[#This Row],[B_]])))</f>
        <v>PCS</v>
      </c>
      <c r="AT565" s="5" t="str">
        <f ca="1">IF(B_MSK[[#This Row],[B_2]]="LSN",12,"")</f>
        <v/>
      </c>
      <c r="AU565" s="5" t="str">
        <f ca="1">IF(B_MSK[[#This Row],[C_1]]="","","PCS")</f>
        <v/>
      </c>
      <c r="AV565" s="5">
        <f ca="1">IF(B_MSK[[#This Row],[A_1]]="","",B_MSK[[#This Row],[A_1]]*IF(B_MSK[[#This Row],[B_1]]="",1,B_MSK[[#This Row],[B_1]])*IF(B_MSK[[#This Row],[C_1]]="",1,B_MSK[[#This Row],[C_1]]))</f>
        <v>288</v>
      </c>
      <c r="AW565" s="5" t="str">
        <f ca="1">IF(B_MSK[[#This Row],[C_2]]="",IF(B_MSK[[#This Row],[B_2]]="",IF(B_MSK[[#This Row],[A_2]]="","",B_MSK[[#This Row],[A_2]]),B_MSK[[#This Row],[B_2]]),B_MSK[[#This Row],[C_2]])</f>
        <v>PCS</v>
      </c>
      <c r="AX565" s="2">
        <f ca="1">IF(ISNUMBER(B_MSK[[#This Row],[TANGGAL DATANG]]),B_MSK[[#This Row],[TANGGAL DATANG]],AX564)</f>
        <v>44946</v>
      </c>
      <c r="AY565" s="5" t="e">
        <f ca="1">IF(B_MSK[[#This Row],[DB_ROW]]="","",INDEX([3]!db[JENIS],B_MSK[[#This Row],[DB_ROW]]-1))</f>
        <v>#REF!</v>
      </c>
      <c r="AZ565" s="5">
        <f ca="1">IF(B_MSK[[#This Row],[A_1]]="","",B_MSK[[#This Row],[A_1]])*1</f>
        <v>24</v>
      </c>
      <c r="BA565" s="5" t="str">
        <f ca="1">IF(B_MSK[[#This Row],[//]]="","",INDEX(INDIRECT(DIR&amp;$2:$2),B_MSK[[#This Row],[//]]))</f>
        <v>ARTO MORO</v>
      </c>
      <c r="BB565" s="5" t="str">
        <f ca="1">CONCATENATE(B_MSK[[#This Row],[concat]],B_MSK[[#This Row],[HARGA_X]],B_MSK[[#This Row],[SAT]])</f>
        <v>cutterl500jk13500DZ</v>
      </c>
    </row>
    <row r="566" spans="1:54" x14ac:dyDescent="0.25">
      <c r="A566" s="6" t="s">
        <v>128</v>
      </c>
      <c r="B566" s="5" t="str">
        <f ca="1">IF(B_MSK[[#This Row],[N_ID]]="","",INDEX(INDIRECT(DIR&amp;$2:$2),MATCH(B_MSK[[#This Row],[N_ID]],INDIRECT(DIR&amp;"!NOTA[ID_P]"),0)))</f>
        <v/>
      </c>
      <c r="C566" s="5" t="str">
        <f ca="1">IF(B_MSK[[#This Row],[//]]="","",HYPERLINK("["&amp;SUBSTITUTE(DIR,"'","")&amp;"]NOTA!D"&amp;B_MSK[[#This Row],[//]]+2,"&gt;"))</f>
        <v>&gt;</v>
      </c>
      <c r="D566" s="5" t="str">
        <f ca="1">IF(B_MSK[[#This Row],[N_ID]]="","",COUNTIF(INDIRECT(DIR&amp;"!NOTA[ID_H]"),B_MSK[[#This Row],[ID NOTA]]))</f>
        <v/>
      </c>
      <c r="E56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563</v>
      </c>
      <c r="F5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6" s="7" t="str">
        <f ca="1">IF(B_MSK[[#This Row],[stt]]="ada",INDEX([2]!db[NB BM],B_MSK[DB_ROW]-1),"")</f>
        <v>Isi cutter JK L-150</v>
      </c>
      <c r="H566" s="7" t="str">
        <f ca="1">IF(B_MSK[[#This Row],[//]]="","",INDEX(INDIRECT(DIR&amp;$2:$2),B_MSK[[#This Row],[//]]))</f>
        <v>ATALI MAKMUR</v>
      </c>
      <c r="I566" s="27" t="str">
        <f ca="1">IF(B_MSK[[#This Row],[//]]="","",INDEX(INDIRECT(DB_PATH&amp;$2:$2),B_MSK[[#This Row],[DB_ROW]]-1))</f>
        <v>40 LSN</v>
      </c>
      <c r="J566" s="5" t="str">
        <f ca="1">IF(B_MSK[[#This Row],[//]]="","",IF(INDEX(INDIRECT(DIR&amp;$2:$2),B_MSK[[#This Row],[//]])="","",INDEX(INDIRECT(DIR&amp;$2:$2),B_MSK[[#This Row],[//]])))</f>
        <v/>
      </c>
      <c r="K566" s="5">
        <f ca="1">IF(B_MSK[[#This Row],[//]]="","",IF(INDEX(INDIRECT(DIR&amp;$2:$2),B_MSK[[#This Row],[//]])="","",INDEX(INDIRECT(DIR&amp;$2:$2),B_MSK[[#This Row],[//]])))</f>
        <v>48</v>
      </c>
      <c r="L566" s="5" t="str">
        <f ca="1">IF(B_MSK[[#This Row],[//]]="","",IF(INDEX(INDIRECT(DIR&amp;$2:$2),B_MSK[[#This Row],[//]])="","",INDEX(INDIRECT(DIR&amp;$2:$2),B_MSK[[#This Row],[//]])))</f>
        <v>DZ</v>
      </c>
      <c r="M566" s="13">
        <f ca="1">IF(B_MSK[[#This Row],[//]]="","",INDEX(INDIRECT(DIR&amp;$2:$2),B_MSK[[#This Row],[//]]))</f>
        <v>0</v>
      </c>
      <c r="N566" s="13">
        <f ca="1">IF(OR(B_MSK[[#This Row],[//]]="",),"",INDEX(INDIRECT(DIR&amp;$2:$2),B_MSK[[#This Row],[//]]))</f>
        <v>0</v>
      </c>
      <c r="O566" s="3" t="str">
        <f ca="1">IF(B_MSK[[#This Row],[//]]="","",IF(INDEX(INDIRECT(DIR&amp;$2:$2),B_MSK[[#This Row],[//]])=0,"",INDEX(INDIRECT(DIR&amp;$2:$2),B_MSK[[#This Row],[//]])))</f>
        <v/>
      </c>
      <c r="P566" s="3" t="str">
        <f ca="1">IF(B_MSK[[#This Row],[//]]="","",IF(INDEX(INDIRECT(DIR&amp;$2:$2),B_MSK[[#This Row],[//]])=0,"",INDEX(INDIRECT(DIR&amp;$2:$2),B_MSK[[#This Row],[//]])))</f>
        <v/>
      </c>
      <c r="Q566" s="12" t="str">
        <f ca="1">IF(B_MSK[[#This Row],[//]]="","",INDEX(INDIRECT(DIR&amp;$2:$2),B_MSK[[#This Row],[//]]))</f>
        <v/>
      </c>
      <c r="R5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6" s="37">
        <f ca="1">IF(B_MSK[[#This Row],[//]]="","",INDEX(INDIRECT(DIR&amp;$2:$2),B_MSK[[#This Row],[//]]))</f>
        <v>0</v>
      </c>
      <c r="U566" s="38">
        <f ca="1">IF(SUMIF(B_MSK[NAMA BARANG],B_MSK[[#This Row],[NAMA BARANG]],B_MSK[JMLH BRG])=0,"",SUMIF(B_MSK[NAMA BARANG],B_MSK[[#This Row],[NAMA BARANG]],B_MSK[C]))</f>
        <v>0</v>
      </c>
      <c r="V566" s="7" t="str">
        <f ca="1">IF(B_MSK[[#This Row],[//]]="","",INDEX(INDIRECT(DIR&amp;$2:$2),B_MSK[[#This Row],[//]]))</f>
        <v>CUTTER BLADE L-150 AM (L) JK</v>
      </c>
      <c r="W566" s="7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X566" s="5" t="str">
        <f ca="1">IF(B_MSK[[#This Row],[N.B.nota]]="","",IF(MATCH(B_MSK[[#This Row],[concat]],[2]!db[NB NOTA_C],0)&gt;0,"ada",0))</f>
        <v>ada</v>
      </c>
      <c r="Y566" s="5" t="str">
        <f ca="1">IF(B_MSK[[#This Row],[N.B.nota]]="","",ADDRESS(ROW(B_MSK[QB]),COLUMN(B_MSK[QB]))&amp;":"&amp;ADDRESS(ROW(),COLUMN(B_MSK[QB])))</f>
        <v>$D$4:$D$566</v>
      </c>
      <c r="Z566" s="5">
        <f ca="1">IF(B_MSK[[#This Row],[concat]]="","",MATCH(B_MSK[[#This Row],[concat]],[2]!db[NB NOTA_C],0)+1)</f>
        <v>563</v>
      </c>
      <c r="AA566" s="5" t="str">
        <f ca="1">IF(B_MSK[[#This Row],[//]]="","",HYPERLINK("[D:\kerja\BANK EXP\BARU\DB.XLSX]DB!e"&amp;B_MSK[[#This Row],[DB_ROW]],"&gt;"))</f>
        <v>&gt;</v>
      </c>
      <c r="AB566" s="30" t="e">
        <f ca="1">MID(B_MSK[[#This Row],[/ STN_1]],FIND(" ",B_MSK[[#This Row],[/ STN_1]])+1,LEN(B_MSK[[#This Row],[/ STN_1]]))</f>
        <v>#VALUE!</v>
      </c>
      <c r="AC5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6" s="15" t="str">
        <f ca="1">IF(B_MSK[[#This Row],[HARGA_2]]="","",IF(MID(B_MSK[[#This Row],[/ STN_2]],FIND(" ",B_MSK[[#This Row],[/ STN_2]])+1,LEN(B_MSK[[#This Row],[/ STN_2]]))="LSN",B_MSK[[#This Row],[HARGA_2]]/12,""))</f>
        <v/>
      </c>
      <c r="AH566" s="7" t="str">
        <f ca="1">IF(B_MSK[[#This Row],[HARGA_3]]="","","/ "&amp;"PCS")</f>
        <v/>
      </c>
      <c r="AI566" s="15" t="str">
        <f ca="1">IF(B_MSK[[#This Row],[HARGA_3]]="",IF(B_MSK[[#This Row],[HARGA_2]]="",IF(B_MSK[[#This Row],[HARGA_1]]="","",B_MSK[[#This Row],[HARGA_1]]),B_MSK[[#This Row],[HARGA_2]]),B_MSK[[#This Row],[HARGA_3]])</f>
        <v/>
      </c>
      <c r="AJ566" s="15" t="str">
        <f ca="1">IF(B_MSK[[#This Row],[/ STN_3]]="",IF(B_MSK[[#This Row],[/ STN_2]]="",IF(B_MSK[[#This Row],[/ STN_1]]="","",B_MSK[[#This Row],[/ STN_1]]),B_MSK[[#This Row],[/ STN_2]]),B_MSK[[#This Row],[/ STN_3]])</f>
        <v/>
      </c>
      <c r="AK566" s="5" t="str">
        <f ca="1">IF(B_MSK[[#This Row],[//]]="","",SUBSTITUTE(SUBSTITUTE(SUBSTITUTE(B_MSK[[#This Row],[QTY/ CTN]]," ","_",2),"(",""),")","")&amp;"_")</f>
        <v>40 LSN_</v>
      </c>
      <c r="AL566" s="5">
        <f ca="1">IF(B_MSK[[#This Row],[A_B]]="","",SEARCH("_",B_MSK[[#This Row],[A_B]]))</f>
        <v>7</v>
      </c>
      <c r="AM566" s="5">
        <f ca="1">IF(B_MSK[[#This Row],[A_B]]="","",LEN(B_MSK[[#This Row],[A_B]]))</f>
        <v>7</v>
      </c>
      <c r="AN566" s="5" t="str">
        <f ca="1">IF(B_MSK[[#This Row],[A_B]]="","",LEFT(B_MSK[[#This Row],[QTY/ CTN]],B_MSK[[#This Row],[A_B_1]]))</f>
        <v>40 LSN</v>
      </c>
      <c r="AO566" s="5" t="str">
        <f ca="1">IF(B_MSK[[#This Row],[A_B]]="","",LEFT(B_MSK[[#This Row],[A_]],SEARCH(" ",B_MSK[[#This Row],[A_]])-1))</f>
        <v>40</v>
      </c>
      <c r="AP566" s="5" t="str">
        <f ca="1">IF(B_MSK[[#This Row],[A_B]]="","",RIGHT(B_MSK[[#This Row],[A_]],LEN(B_MSK[[#This Row],[A_]])-SEARCH(" ",B_MSK[[#This Row],[A_]])))</f>
        <v>LSN</v>
      </c>
      <c r="AQ5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66" s="5" t="str">
        <f ca="1">IF(B_MSK[[#This Row],[B_]]="","",LEFT(B_MSK[[#This Row],[B_]],SEARCH(" ",B_MSK[[#This Row],[B_]])))</f>
        <v xml:space="preserve">12 </v>
      </c>
      <c r="AS566" s="5" t="str">
        <f ca="1">IF(B_MSK[[#This Row],[B_]]="","",RIGHT(B_MSK[[#This Row],[B_]],LEN(B_MSK[[#This Row],[B_]])-SEARCH(" ",B_MSK[[#This Row],[B_]])))</f>
        <v>PCS</v>
      </c>
      <c r="AT566" s="5" t="str">
        <f ca="1">IF(B_MSK[[#This Row],[B_2]]="LSN",12,"")</f>
        <v/>
      </c>
      <c r="AU566" s="5" t="str">
        <f ca="1">IF(B_MSK[[#This Row],[C_1]]="","","PCS")</f>
        <v/>
      </c>
      <c r="AV566" s="5">
        <f ca="1">IF(B_MSK[[#This Row],[A_1]]="","",B_MSK[[#This Row],[A_1]]*IF(B_MSK[[#This Row],[B_1]]="",1,B_MSK[[#This Row],[B_1]])*IF(B_MSK[[#This Row],[C_1]]="",1,B_MSK[[#This Row],[C_1]]))</f>
        <v>480</v>
      </c>
      <c r="AW566" s="5" t="str">
        <f ca="1">IF(B_MSK[[#This Row],[C_2]]="",IF(B_MSK[[#This Row],[B_2]]="",IF(B_MSK[[#This Row],[A_2]]="","",B_MSK[[#This Row],[A_2]]),B_MSK[[#This Row],[B_2]]),B_MSK[[#This Row],[C_2]])</f>
        <v>PCS</v>
      </c>
      <c r="AX566" s="2">
        <f ca="1">IF(ISNUMBER(B_MSK[[#This Row],[TANGGAL DATANG]]),B_MSK[[#This Row],[TANGGAL DATANG]],AX565)</f>
        <v>44946</v>
      </c>
      <c r="AY566" s="5" t="e">
        <f ca="1">IF(B_MSK[[#This Row],[DB_ROW]]="","",INDEX([3]!db[JENIS],B_MSK[[#This Row],[DB_ROW]]-1))</f>
        <v>#REF!</v>
      </c>
      <c r="AZ566" s="5">
        <f ca="1">IF(B_MSK[[#This Row],[A_1]]="","",B_MSK[[#This Row],[A_1]])*1</f>
        <v>40</v>
      </c>
      <c r="BA566" s="5" t="str">
        <f ca="1">IF(B_MSK[[#This Row],[//]]="","",INDEX(INDIRECT(DIR&amp;$2:$2),B_MSK[[#This Row],[//]]))</f>
        <v>ARTO MORO</v>
      </c>
      <c r="BB566" s="5" t="str">
        <f ca="1">CONCATENATE(B_MSK[[#This Row],[concat]],B_MSK[[#This Row],[HARGA_X]],B_MSK[[#This Row],[SAT]])</f>
        <v>cutterbladel150amljkDZ</v>
      </c>
    </row>
    <row r="567" spans="1:54" x14ac:dyDescent="0.25">
      <c r="A567" s="6" t="s">
        <v>128</v>
      </c>
      <c r="B567" s="5" t="str">
        <f ca="1">IF(B_MSK[[#This Row],[N_ID]]="","",INDEX(INDIRECT(DIR&amp;$2:$2),MATCH(B_MSK[[#This Row],[N_ID]],INDIRECT(DIR&amp;"!NOTA[ID_P]"),0)))</f>
        <v/>
      </c>
      <c r="C567" s="5" t="str">
        <f ca="1">IF(B_MSK[[#This Row],[//]]="","",HYPERLINK("["&amp;SUBSTITUTE(DIR,"'","")&amp;"]NOTA!D"&amp;B_MSK[[#This Row],[//]]+2,"&gt;"))</f>
        <v>&gt;</v>
      </c>
      <c r="D567" s="5" t="str">
        <f ca="1">IF(B_MSK[[#This Row],[N_ID]]="","",COUNTIF(INDIRECT(DIR&amp;"!NOTA[ID_H]"),B_MSK[[#This Row],[ID NOTA]]))</f>
        <v/>
      </c>
      <c r="E56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564</v>
      </c>
      <c r="F5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7" s="7" t="str">
        <f ca="1">IF(B_MSK[[#This Row],[stt]]="ada",INDEX([2]!db[NB BM],B_MSK[DB_ROW]-1),"")</f>
        <v>O pastel JK 12W OP-12 S</v>
      </c>
      <c r="H567" s="7" t="str">
        <f ca="1">IF(B_MSK[[#This Row],[//]]="","",INDEX(INDIRECT(DIR&amp;$2:$2),B_MSK[[#This Row],[//]]))</f>
        <v>ATALI MAKMUR</v>
      </c>
      <c r="I567" s="27" t="str">
        <f ca="1">IF(B_MSK[[#This Row],[//]]="","",INDEX(INDIRECT(DB_PATH&amp;$2:$2),B_MSK[[#This Row],[DB_ROW]]-1))</f>
        <v>12 LSN</v>
      </c>
      <c r="J567" s="5">
        <f ca="1">IF(B_MSK[[#This Row],[//]]="","",IF(INDEX(INDIRECT(DIR&amp;$2:$2),B_MSK[[#This Row],[//]])="","",INDEX(INDIRECT(DIR&amp;$2:$2),B_MSK[[#This Row],[//]])))</f>
        <v>6</v>
      </c>
      <c r="K567" s="5">
        <f ca="1">IF(B_MSK[[#This Row],[//]]="","",IF(INDEX(INDIRECT(DIR&amp;$2:$2),B_MSK[[#This Row],[//]])="","",INDEX(INDIRECT(DIR&amp;$2:$2),B_MSK[[#This Row],[//]])))</f>
        <v>864</v>
      </c>
      <c r="L567" s="5" t="str">
        <f ca="1">IF(B_MSK[[#This Row],[//]]="","",IF(INDEX(INDIRECT(DIR&amp;$2:$2),B_MSK[[#This Row],[//]])="","",INDEX(INDIRECT(DIR&amp;$2:$2),B_MSK[[#This Row],[//]])))</f>
        <v>SET</v>
      </c>
      <c r="M567" s="13">
        <f ca="1">IF(B_MSK[[#This Row],[//]]="","",INDEX(INDIRECT(DIR&amp;$2:$2),B_MSK[[#This Row],[//]]))</f>
        <v>11900</v>
      </c>
      <c r="N567" s="13">
        <f ca="1">IF(OR(B_MSK[[#This Row],[//]]="",),"",INDEX(INDIRECT(DIR&amp;$2:$2),B_MSK[[#This Row],[//]]))</f>
        <v>1713600</v>
      </c>
      <c r="O567" s="3">
        <f ca="1">IF(B_MSK[[#This Row],[//]]="","",IF(INDEX(INDIRECT(DIR&amp;$2:$2),B_MSK[[#This Row],[//]])=0,"",INDEX(INDIRECT(DIR&amp;$2:$2),B_MSK[[#This Row],[//]])))</f>
        <v>0.125</v>
      </c>
      <c r="P567" s="3">
        <f ca="1">IF(B_MSK[[#This Row],[//]]="","",IF(INDEX(INDIRECT(DIR&amp;$2:$2),B_MSK[[#This Row],[//]])=0,"",INDEX(INDIRECT(DIR&amp;$2:$2),B_MSK[[#This Row],[//]])))</f>
        <v>0.05</v>
      </c>
      <c r="Q567" s="12">
        <f ca="1">IF(B_MSK[[#This Row],[//]]="","",INDEX(INDIRECT(DIR&amp;$2:$2),B_MSK[[#This Row],[//]]))</f>
        <v>8546580</v>
      </c>
      <c r="R5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7" s="37">
        <f ca="1">IF(B_MSK[[#This Row],[//]]="","",INDEX(INDIRECT(DIR&amp;$2:$2),B_MSK[[#This Row],[//]]))</f>
        <v>0</v>
      </c>
      <c r="U567" s="38">
        <f ca="1">IF(SUMIF(B_MSK[NAMA BARANG],B_MSK[[#This Row],[NAMA BARANG]],B_MSK[JMLH BRG])=0,"",SUMIF(B_MSK[NAMA BARANG],B_MSK[[#This Row],[NAMA BARANG]],B_MSK[C]))</f>
        <v>22</v>
      </c>
      <c r="V567" s="7" t="str">
        <f ca="1">IF(B_MSK[[#This Row],[//]]="","",INDEX(INDIRECT(DIR&amp;$2:$2),B_MSK[[#This Row],[//]]))</f>
        <v>OIL PASTEL OP-12S PP CASE SEA WORLD JK</v>
      </c>
      <c r="W567" s="7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X567" s="5" t="str">
        <f ca="1">IF(B_MSK[[#This Row],[N.B.nota]]="","",IF(MATCH(B_MSK[[#This Row],[concat]],[2]!db[NB NOTA_C],0)&gt;0,"ada",0))</f>
        <v>ada</v>
      </c>
      <c r="Y567" s="5" t="str">
        <f ca="1">IF(B_MSK[[#This Row],[N.B.nota]]="","",ADDRESS(ROW(B_MSK[QB]),COLUMN(B_MSK[QB]))&amp;":"&amp;ADDRESS(ROW(),COLUMN(B_MSK[QB])))</f>
        <v>$D$4:$D$567</v>
      </c>
      <c r="Z567" s="5">
        <f ca="1">IF(B_MSK[[#This Row],[concat]]="","",MATCH(B_MSK[[#This Row],[concat]],[2]!db[NB NOTA_C],0)+1)</f>
        <v>1559</v>
      </c>
      <c r="AA567" s="5" t="str">
        <f ca="1">IF(B_MSK[[#This Row],[//]]="","",HYPERLINK("[D:\kerja\BANK EXP\BARU\DB.XLSX]DB!e"&amp;B_MSK[[#This Row],[DB_ROW]],"&gt;"))</f>
        <v>&gt;</v>
      </c>
      <c r="AB567" s="30" t="str">
        <f ca="1">MID(B_MSK[[#This Row],[/ STN_1]],FIND(" ",B_MSK[[#This Row],[/ STN_1]])+1,LEN(B_MSK[[#This Row],[/ STN_1]]))</f>
        <v>LSN</v>
      </c>
      <c r="AC567" s="11">
        <f ca="1">IF(B_MSK[[#This Row],[//]]="","",IF(B_MSK[[#This Row],[ JUMLAH ]]="","",IF(B_MSK[[#This Row],[C]]="",B_MSK[[#This Row],[HARGA CTN]]/B_MSK[[#This Row],[JMLH BRG]],B_MSK[[#This Row],[HARGA CTN]]/B_MSK[[#This Row],[A_1]])))</f>
        <v>142800</v>
      </c>
      <c r="AD5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6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11900</v>
      </c>
      <c r="AF56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67" s="15" t="str">
        <f ca="1">IF(B_MSK[[#This Row],[HARGA_2]]="","",IF(MID(B_MSK[[#This Row],[/ STN_2]],FIND(" ",B_MSK[[#This Row],[/ STN_2]])+1,LEN(B_MSK[[#This Row],[/ STN_2]]))="LSN",B_MSK[[#This Row],[HARGA_2]]/12,""))</f>
        <v/>
      </c>
      <c r="AH567" s="7" t="str">
        <f ca="1">IF(B_MSK[[#This Row],[HARGA_3]]="","","/ "&amp;"PCS")</f>
        <v/>
      </c>
      <c r="AI567" s="15">
        <f ca="1">IF(B_MSK[[#This Row],[HARGA_3]]="",IF(B_MSK[[#This Row],[HARGA_2]]="",IF(B_MSK[[#This Row],[HARGA_1]]="","",B_MSK[[#This Row],[HARGA_1]]),B_MSK[[#This Row],[HARGA_2]]),B_MSK[[#This Row],[HARGA_3]])</f>
        <v>11900</v>
      </c>
      <c r="AJ56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67" s="5" t="str">
        <f ca="1">IF(B_MSK[[#This Row],[//]]="","",SUBSTITUTE(SUBSTITUTE(SUBSTITUTE(B_MSK[[#This Row],[QTY/ CTN]]," ","_",2),"(",""),")","")&amp;"_")</f>
        <v>12 LSN_</v>
      </c>
      <c r="AL567" s="5">
        <f ca="1">IF(B_MSK[[#This Row],[A_B]]="","",SEARCH("_",B_MSK[[#This Row],[A_B]]))</f>
        <v>7</v>
      </c>
      <c r="AM567" s="5">
        <f ca="1">IF(B_MSK[[#This Row],[A_B]]="","",LEN(B_MSK[[#This Row],[A_B]]))</f>
        <v>7</v>
      </c>
      <c r="AN567" s="5" t="str">
        <f ca="1">IF(B_MSK[[#This Row],[A_B]]="","",LEFT(B_MSK[[#This Row],[QTY/ CTN]],B_MSK[[#This Row],[A_B_1]]))</f>
        <v>12 LSN</v>
      </c>
      <c r="AO567" s="5" t="str">
        <f ca="1">IF(B_MSK[[#This Row],[A_B]]="","",LEFT(B_MSK[[#This Row],[A_]],SEARCH(" ",B_MSK[[#This Row],[A_]])-1))</f>
        <v>12</v>
      </c>
      <c r="AP567" s="5" t="str">
        <f ca="1">IF(B_MSK[[#This Row],[A_B]]="","",RIGHT(B_MSK[[#This Row],[A_]],LEN(B_MSK[[#This Row],[A_]])-SEARCH(" ",B_MSK[[#This Row],[A_]])))</f>
        <v>LSN</v>
      </c>
      <c r="AQ5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67" s="5" t="str">
        <f ca="1">IF(B_MSK[[#This Row],[B_]]="","",LEFT(B_MSK[[#This Row],[B_]],SEARCH(" ",B_MSK[[#This Row],[B_]])))</f>
        <v xml:space="preserve">12 </v>
      </c>
      <c r="AS567" s="5" t="str">
        <f ca="1">IF(B_MSK[[#This Row],[B_]]="","",RIGHT(B_MSK[[#This Row],[B_]],LEN(B_MSK[[#This Row],[B_]])-SEARCH(" ",B_MSK[[#This Row],[B_]])))</f>
        <v>PCS</v>
      </c>
      <c r="AT567" s="5" t="str">
        <f ca="1">IF(B_MSK[[#This Row],[B_2]]="LSN",12,"")</f>
        <v/>
      </c>
      <c r="AU567" s="5" t="str">
        <f ca="1">IF(B_MSK[[#This Row],[C_1]]="","","PCS")</f>
        <v/>
      </c>
      <c r="AV567" s="5">
        <f ca="1">IF(B_MSK[[#This Row],[A_1]]="","",B_MSK[[#This Row],[A_1]]*IF(B_MSK[[#This Row],[B_1]]="",1,B_MSK[[#This Row],[B_1]])*IF(B_MSK[[#This Row],[C_1]]="",1,B_MSK[[#This Row],[C_1]]))</f>
        <v>144</v>
      </c>
      <c r="AW567" s="5" t="str">
        <f ca="1">IF(B_MSK[[#This Row],[C_2]]="",IF(B_MSK[[#This Row],[B_2]]="",IF(B_MSK[[#This Row],[A_2]]="","",B_MSK[[#This Row],[A_2]]),B_MSK[[#This Row],[B_2]]),B_MSK[[#This Row],[C_2]])</f>
        <v>PCS</v>
      </c>
      <c r="AX567" s="2">
        <f ca="1">IF(ISNUMBER(B_MSK[[#This Row],[TANGGAL DATANG]]),B_MSK[[#This Row],[TANGGAL DATANG]],AX566)</f>
        <v>44946</v>
      </c>
      <c r="AY567" s="5" t="e">
        <f ca="1">IF(B_MSK[[#This Row],[DB_ROW]]="","",INDEX([3]!db[JENIS],B_MSK[[#This Row],[DB_ROW]]-1))</f>
        <v>#REF!</v>
      </c>
      <c r="AZ567" s="5">
        <f ca="1">IF(B_MSK[[#This Row],[A_1]]="","",B_MSK[[#This Row],[A_1]])*1</f>
        <v>12</v>
      </c>
      <c r="BA567" s="5" t="str">
        <f ca="1">IF(B_MSK[[#This Row],[//]]="","",INDEX(INDIRECT(DIR&amp;$2:$2),B_MSK[[#This Row],[//]]))</f>
        <v>ARTO MORO</v>
      </c>
      <c r="BB567" s="5" t="str">
        <f ca="1">CONCATENATE(B_MSK[[#This Row],[concat]],B_MSK[[#This Row],[HARGA_X]],B_MSK[[#This Row],[SAT]])</f>
        <v>oilpastelop12sppcaseseaworldjk11900SET</v>
      </c>
    </row>
    <row r="568" spans="1:54" x14ac:dyDescent="0.25">
      <c r="A568" s="6" t="s">
        <v>128</v>
      </c>
      <c r="B568" s="5" t="str">
        <f ca="1">IF(B_MSK[[#This Row],[N_ID]]="","",INDEX(INDIRECT(DIR&amp;$2:$2),MATCH(B_MSK[[#This Row],[N_ID]],INDIRECT(DIR&amp;"!NOTA[ID_P]"),0)))</f>
        <v/>
      </c>
      <c r="C568" s="5" t="str">
        <f ca="1">IF(B_MSK[[#This Row],[//]]="","",HYPERLINK("["&amp;SUBSTITUTE(DIR,"'","")&amp;"]NOTA!D"&amp;B_MSK[[#This Row],[//]]+2,"&gt;"))</f>
        <v>&gt;</v>
      </c>
      <c r="D568" s="5" t="str">
        <f ca="1">IF(B_MSK[[#This Row],[N_ID]]="","",COUNTIF(INDIRECT(DIR&amp;"!NOTA[ID_H]"),B_MSK[[#This Row],[ID NOTA]]))</f>
        <v/>
      </c>
      <c r="E5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565</v>
      </c>
      <c r="F5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8" s="7" t="str">
        <f ca="1">IF(B_MSK[[#This Row],[stt]]="ada",INDEX([2]!db[NB BM],B_MSK[DB_ROW]-1),"")</f>
        <v>O pastel JK 18W OP-18 S</v>
      </c>
      <c r="H568" s="7" t="str">
        <f ca="1">IF(B_MSK[[#This Row],[//]]="","",INDEX(INDIRECT(DIR&amp;$2:$2),B_MSK[[#This Row],[//]]))</f>
        <v>ATALI MAKMUR</v>
      </c>
      <c r="I568" s="27" t="str">
        <f ca="1">IF(B_MSK[[#This Row],[//]]="","",INDEX(INDIRECT(DB_PATH&amp;$2:$2),B_MSK[[#This Row],[DB_ROW]]-1))</f>
        <v>6 LSN</v>
      </c>
      <c r="J568" s="5">
        <f ca="1">IF(B_MSK[[#This Row],[//]]="","",IF(INDEX(INDIRECT(DIR&amp;$2:$2),B_MSK[[#This Row],[//]])="","",INDEX(INDIRECT(DIR&amp;$2:$2),B_MSK[[#This Row],[//]])))</f>
        <v>1</v>
      </c>
      <c r="K568" s="5">
        <f ca="1">IF(B_MSK[[#This Row],[//]]="","",IF(INDEX(INDIRECT(DIR&amp;$2:$2),B_MSK[[#This Row],[//]])="","",INDEX(INDIRECT(DIR&amp;$2:$2),B_MSK[[#This Row],[//]])))</f>
        <v>72</v>
      </c>
      <c r="L568" s="5" t="str">
        <f ca="1">IF(B_MSK[[#This Row],[//]]="","",IF(INDEX(INDIRECT(DIR&amp;$2:$2),B_MSK[[#This Row],[//]])="","",INDEX(INDIRECT(DIR&amp;$2:$2),B_MSK[[#This Row],[//]])))</f>
        <v>SET</v>
      </c>
      <c r="M568" s="13">
        <f ca="1">IF(B_MSK[[#This Row],[//]]="","",INDEX(INDIRECT(DIR&amp;$2:$2),B_MSK[[#This Row],[//]]))</f>
        <v>23000</v>
      </c>
      <c r="N568" s="13">
        <f ca="1">IF(OR(B_MSK[[#This Row],[//]]="",),"",INDEX(INDIRECT(DIR&amp;$2:$2),B_MSK[[#This Row],[//]]))</f>
        <v>1656000</v>
      </c>
      <c r="O568" s="3">
        <f ca="1">IF(B_MSK[[#This Row],[//]]="","",IF(INDEX(INDIRECT(DIR&amp;$2:$2),B_MSK[[#This Row],[//]])=0,"",INDEX(INDIRECT(DIR&amp;$2:$2),B_MSK[[#This Row],[//]])))</f>
        <v>0.125</v>
      </c>
      <c r="P568" s="3">
        <f ca="1">IF(B_MSK[[#This Row],[//]]="","",IF(INDEX(INDIRECT(DIR&amp;$2:$2),B_MSK[[#This Row],[//]])=0,"",INDEX(INDIRECT(DIR&amp;$2:$2),B_MSK[[#This Row],[//]])))</f>
        <v>0.05</v>
      </c>
      <c r="Q568" s="12">
        <f ca="1">IF(B_MSK[[#This Row],[//]]="","",INDEX(INDIRECT(DIR&amp;$2:$2),B_MSK[[#This Row],[//]]))</f>
        <v>1376550</v>
      </c>
      <c r="R5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8" s="37">
        <f ca="1">IF(B_MSK[[#This Row],[//]]="","",INDEX(INDIRECT(DIR&amp;$2:$2),B_MSK[[#This Row],[//]]))</f>
        <v>0</v>
      </c>
      <c r="U568" s="38">
        <f ca="1">IF(SUMIF(B_MSK[NAMA BARANG],B_MSK[[#This Row],[NAMA BARANG]],B_MSK[JMLH BRG])=0,"",SUMIF(B_MSK[NAMA BARANG],B_MSK[[#This Row],[NAMA BARANG]],B_MSK[C]))</f>
        <v>7</v>
      </c>
      <c r="V568" s="7" t="str">
        <f ca="1">IF(B_MSK[[#This Row],[//]]="","",INDEX(INDIRECT(DIR&amp;$2:$2),B_MSK[[#This Row],[//]]))</f>
        <v>OIL PASTEL OP-18S PP CASE SEA WORLD JK</v>
      </c>
      <c r="W568" s="7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X568" s="5" t="str">
        <f ca="1">IF(B_MSK[[#This Row],[N.B.nota]]="","",IF(MATCH(B_MSK[[#This Row],[concat]],[2]!db[NB NOTA_C],0)&gt;0,"ada",0))</f>
        <v>ada</v>
      </c>
      <c r="Y568" s="5" t="str">
        <f ca="1">IF(B_MSK[[#This Row],[N.B.nota]]="","",ADDRESS(ROW(B_MSK[QB]),COLUMN(B_MSK[QB]))&amp;":"&amp;ADDRESS(ROW(),COLUMN(B_MSK[QB])))</f>
        <v>$D$4:$D$568</v>
      </c>
      <c r="Z568" s="5">
        <f ca="1">IF(B_MSK[[#This Row],[concat]]="","",MATCH(B_MSK[[#This Row],[concat]],[2]!db[NB NOTA_C],0)+1)</f>
        <v>1560</v>
      </c>
      <c r="AA568" s="5" t="str">
        <f ca="1">IF(B_MSK[[#This Row],[//]]="","",HYPERLINK("[D:\kerja\BANK EXP\BARU\DB.XLSX]DB!e"&amp;B_MSK[[#This Row],[DB_ROW]],"&gt;"))</f>
        <v>&gt;</v>
      </c>
      <c r="AB568" s="30" t="str">
        <f ca="1">MID(B_MSK[[#This Row],[/ STN_1]],FIND(" ",B_MSK[[#This Row],[/ STN_1]])+1,LEN(B_MSK[[#This Row],[/ STN_1]]))</f>
        <v>LSN</v>
      </c>
      <c r="AC568" s="11">
        <f ca="1">IF(B_MSK[[#This Row],[//]]="","",IF(B_MSK[[#This Row],[ JUMLAH ]]="","",IF(B_MSK[[#This Row],[C]]="",B_MSK[[#This Row],[HARGA CTN]]/B_MSK[[#This Row],[JMLH BRG]],B_MSK[[#This Row],[HARGA CTN]]/B_MSK[[#This Row],[A_1]])))</f>
        <v>276000</v>
      </c>
      <c r="AD5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6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23000</v>
      </c>
      <c r="AF56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68" s="15" t="str">
        <f ca="1">IF(B_MSK[[#This Row],[HARGA_2]]="","",IF(MID(B_MSK[[#This Row],[/ STN_2]],FIND(" ",B_MSK[[#This Row],[/ STN_2]])+1,LEN(B_MSK[[#This Row],[/ STN_2]]))="LSN",B_MSK[[#This Row],[HARGA_2]]/12,""))</f>
        <v/>
      </c>
      <c r="AH568" s="7" t="str">
        <f ca="1">IF(B_MSK[[#This Row],[HARGA_3]]="","","/ "&amp;"PCS")</f>
        <v/>
      </c>
      <c r="AI568" s="15">
        <f ca="1">IF(B_MSK[[#This Row],[HARGA_3]]="",IF(B_MSK[[#This Row],[HARGA_2]]="",IF(B_MSK[[#This Row],[HARGA_1]]="","",B_MSK[[#This Row],[HARGA_1]]),B_MSK[[#This Row],[HARGA_2]]),B_MSK[[#This Row],[HARGA_3]])</f>
        <v>23000</v>
      </c>
      <c r="AJ56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68" s="5" t="str">
        <f ca="1">IF(B_MSK[[#This Row],[//]]="","",SUBSTITUTE(SUBSTITUTE(SUBSTITUTE(B_MSK[[#This Row],[QTY/ CTN]]," ","_",2),"(",""),")","")&amp;"_")</f>
        <v>6 LSN_</v>
      </c>
      <c r="AL568" s="5">
        <f ca="1">IF(B_MSK[[#This Row],[A_B]]="","",SEARCH("_",B_MSK[[#This Row],[A_B]]))</f>
        <v>6</v>
      </c>
      <c r="AM568" s="5">
        <f ca="1">IF(B_MSK[[#This Row],[A_B]]="","",LEN(B_MSK[[#This Row],[A_B]]))</f>
        <v>6</v>
      </c>
      <c r="AN568" s="5" t="str">
        <f ca="1">IF(B_MSK[[#This Row],[A_B]]="","",LEFT(B_MSK[[#This Row],[QTY/ CTN]],B_MSK[[#This Row],[A_B_1]]))</f>
        <v>6 LSN</v>
      </c>
      <c r="AO568" s="5" t="str">
        <f ca="1">IF(B_MSK[[#This Row],[A_B]]="","",LEFT(B_MSK[[#This Row],[A_]],SEARCH(" ",B_MSK[[#This Row],[A_]])-1))</f>
        <v>6</v>
      </c>
      <c r="AP568" s="5" t="str">
        <f ca="1">IF(B_MSK[[#This Row],[A_B]]="","",RIGHT(B_MSK[[#This Row],[A_]],LEN(B_MSK[[#This Row],[A_]])-SEARCH(" ",B_MSK[[#This Row],[A_]])))</f>
        <v>LSN</v>
      </c>
      <c r="AQ5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68" s="5" t="str">
        <f ca="1">IF(B_MSK[[#This Row],[B_]]="","",LEFT(B_MSK[[#This Row],[B_]],SEARCH(" ",B_MSK[[#This Row],[B_]])))</f>
        <v xml:space="preserve">12 </v>
      </c>
      <c r="AS568" s="5" t="str">
        <f ca="1">IF(B_MSK[[#This Row],[B_]]="","",RIGHT(B_MSK[[#This Row],[B_]],LEN(B_MSK[[#This Row],[B_]])-SEARCH(" ",B_MSK[[#This Row],[B_]])))</f>
        <v>PCS</v>
      </c>
      <c r="AT568" s="5" t="str">
        <f ca="1">IF(B_MSK[[#This Row],[B_2]]="LSN",12,"")</f>
        <v/>
      </c>
      <c r="AU568" s="5" t="str">
        <f ca="1">IF(B_MSK[[#This Row],[C_1]]="","","PCS")</f>
        <v/>
      </c>
      <c r="AV568" s="5">
        <f ca="1">IF(B_MSK[[#This Row],[A_1]]="","",B_MSK[[#This Row],[A_1]]*IF(B_MSK[[#This Row],[B_1]]="",1,B_MSK[[#This Row],[B_1]])*IF(B_MSK[[#This Row],[C_1]]="",1,B_MSK[[#This Row],[C_1]]))</f>
        <v>72</v>
      </c>
      <c r="AW568" s="5" t="str">
        <f ca="1">IF(B_MSK[[#This Row],[C_2]]="",IF(B_MSK[[#This Row],[B_2]]="",IF(B_MSK[[#This Row],[A_2]]="","",B_MSK[[#This Row],[A_2]]),B_MSK[[#This Row],[B_2]]),B_MSK[[#This Row],[C_2]])</f>
        <v>PCS</v>
      </c>
      <c r="AX568" s="2">
        <f ca="1">IF(ISNUMBER(B_MSK[[#This Row],[TANGGAL DATANG]]),B_MSK[[#This Row],[TANGGAL DATANG]],AX567)</f>
        <v>44946</v>
      </c>
      <c r="AY568" s="5" t="e">
        <f ca="1">IF(B_MSK[[#This Row],[DB_ROW]]="","",INDEX([3]!db[JENIS],B_MSK[[#This Row],[DB_ROW]]-1))</f>
        <v>#REF!</v>
      </c>
      <c r="AZ568" s="5">
        <f ca="1">IF(B_MSK[[#This Row],[A_1]]="","",B_MSK[[#This Row],[A_1]])*1</f>
        <v>6</v>
      </c>
      <c r="BA568" s="5" t="str">
        <f ca="1">IF(B_MSK[[#This Row],[//]]="","",INDEX(INDIRECT(DIR&amp;$2:$2),B_MSK[[#This Row],[//]]))</f>
        <v>ARTO MORO</v>
      </c>
      <c r="BB568" s="5" t="str">
        <f ca="1">CONCATENATE(B_MSK[[#This Row],[concat]],B_MSK[[#This Row],[HARGA_X]],B_MSK[[#This Row],[SAT]])</f>
        <v>oilpastelop18sppcaseseaworldjk23000SET</v>
      </c>
    </row>
    <row r="569" spans="1:54" x14ac:dyDescent="0.25">
      <c r="A569" s="6" t="s">
        <v>128</v>
      </c>
      <c r="B569" s="5" t="str">
        <f ca="1">IF(B_MSK[[#This Row],[N_ID]]="","",INDEX(INDIRECT(DIR&amp;$2:$2),MATCH(B_MSK[[#This Row],[N_ID]],INDIRECT(DIR&amp;"!NOTA[ID_P]"),0)))</f>
        <v/>
      </c>
      <c r="C569" s="5" t="str">
        <f ca="1">IF(B_MSK[[#This Row],[//]]="","",HYPERLINK("["&amp;SUBSTITUTE(DIR,"'","")&amp;"]NOTA!D"&amp;B_MSK[[#This Row],[//]]+2,"&gt;"))</f>
        <v>&gt;</v>
      </c>
      <c r="D569" s="5" t="str">
        <f ca="1">IF(B_MSK[[#This Row],[N_ID]]="","",COUNTIF(INDIRECT(DIR&amp;"!NOTA[ID_H]"),B_MSK[[#This Row],[ID NOTA]]))</f>
        <v/>
      </c>
      <c r="E5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566</v>
      </c>
      <c r="F5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9" s="7" t="str">
        <f ca="1">IF(B_MSK[[#This Row],[stt]]="ada",INDEX([2]!db[NB BM],B_MSK[DB_ROW]-1),"")</f>
        <v>O pastel JK 24W OP-24 S</v>
      </c>
      <c r="H569" s="7" t="str">
        <f ca="1">IF(B_MSK[[#This Row],[//]]="","",INDEX(INDIRECT(DIR&amp;$2:$2),B_MSK[[#This Row],[//]]))</f>
        <v>ATALI MAKMUR</v>
      </c>
      <c r="I569" s="27" t="str">
        <f ca="1">IF(B_MSK[[#This Row],[//]]="","",INDEX(INDIRECT(DB_PATH&amp;$2:$2),B_MSK[[#This Row],[DB_ROW]]-1))</f>
        <v>8 BOX (6 SET)</v>
      </c>
      <c r="J569" s="5">
        <f ca="1">IF(B_MSK[[#This Row],[//]]="","",IF(INDEX(INDIRECT(DIR&amp;$2:$2),B_MSK[[#This Row],[//]])="","",INDEX(INDIRECT(DIR&amp;$2:$2),B_MSK[[#This Row],[//]])))</f>
        <v>3</v>
      </c>
      <c r="K569" s="5">
        <f ca="1">IF(B_MSK[[#This Row],[//]]="","",IF(INDEX(INDIRECT(DIR&amp;$2:$2),B_MSK[[#This Row],[//]])="","",INDEX(INDIRECT(DIR&amp;$2:$2),B_MSK[[#This Row],[//]])))</f>
        <v>144</v>
      </c>
      <c r="L569" s="5" t="str">
        <f ca="1">IF(B_MSK[[#This Row],[//]]="","",IF(INDEX(INDIRECT(DIR&amp;$2:$2),B_MSK[[#This Row],[//]])="","",INDEX(INDIRECT(DIR&amp;$2:$2),B_MSK[[#This Row],[//]])))</f>
        <v>SET</v>
      </c>
      <c r="M569" s="13">
        <f ca="1">IF(B_MSK[[#This Row],[//]]="","",INDEX(INDIRECT(DIR&amp;$2:$2),B_MSK[[#This Row],[//]]))</f>
        <v>29600</v>
      </c>
      <c r="N569" s="13">
        <f ca="1">IF(OR(B_MSK[[#This Row],[//]]="",),"",INDEX(INDIRECT(DIR&amp;$2:$2),B_MSK[[#This Row],[//]]))</f>
        <v>1420800</v>
      </c>
      <c r="O569" s="3">
        <f ca="1">IF(B_MSK[[#This Row],[//]]="","",IF(INDEX(INDIRECT(DIR&amp;$2:$2),B_MSK[[#This Row],[//]])=0,"",INDEX(INDIRECT(DIR&amp;$2:$2),B_MSK[[#This Row],[//]])))</f>
        <v>0.125</v>
      </c>
      <c r="P569" s="3">
        <f ca="1">IF(B_MSK[[#This Row],[//]]="","",IF(INDEX(INDIRECT(DIR&amp;$2:$2),B_MSK[[#This Row],[//]])=0,"",INDEX(INDIRECT(DIR&amp;$2:$2),B_MSK[[#This Row],[//]])))</f>
        <v>0.05</v>
      </c>
      <c r="Q569" s="12">
        <f ca="1">IF(B_MSK[[#This Row],[//]]="","",INDEX(INDIRECT(DIR&amp;$2:$2),B_MSK[[#This Row],[//]]))</f>
        <v>3543120</v>
      </c>
      <c r="R5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9" s="37">
        <f ca="1">IF(B_MSK[[#This Row],[//]]="","",INDEX(INDIRECT(DIR&amp;$2:$2),B_MSK[[#This Row],[//]]))</f>
        <v>0</v>
      </c>
      <c r="U569" s="38">
        <f ca="1">IF(SUMIF(B_MSK[NAMA BARANG],B_MSK[[#This Row],[NAMA BARANG]],B_MSK[JMLH BRG])=0,"",SUMIF(B_MSK[NAMA BARANG],B_MSK[[#This Row],[NAMA BARANG]],B_MSK[C]))</f>
        <v>5</v>
      </c>
      <c r="V569" s="7" t="str">
        <f ca="1">IF(B_MSK[[#This Row],[//]]="","",INDEX(INDIRECT(DIR&amp;$2:$2),B_MSK[[#This Row],[//]]))</f>
        <v>OIL PASTEL OP-24S PP CASE SEA WORLD JK</v>
      </c>
      <c r="W569" s="7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X569" s="5" t="str">
        <f ca="1">IF(B_MSK[[#This Row],[N.B.nota]]="","",IF(MATCH(B_MSK[[#This Row],[concat]],[2]!db[NB NOTA_C],0)&gt;0,"ada",0))</f>
        <v>ada</v>
      </c>
      <c r="Y569" s="5" t="str">
        <f ca="1">IF(B_MSK[[#This Row],[N.B.nota]]="","",ADDRESS(ROW(B_MSK[QB]),COLUMN(B_MSK[QB]))&amp;":"&amp;ADDRESS(ROW(),COLUMN(B_MSK[QB])))</f>
        <v>$D$4:$D$569</v>
      </c>
      <c r="Z569" s="5">
        <f ca="1">IF(B_MSK[[#This Row],[concat]]="","",MATCH(B_MSK[[#This Row],[concat]],[2]!db[NB NOTA_C],0)+1)</f>
        <v>1561</v>
      </c>
      <c r="AA569" s="5" t="str">
        <f ca="1">IF(B_MSK[[#This Row],[//]]="","",HYPERLINK("[D:\kerja\BANK EXP\BARU\DB.XLSX]DB!e"&amp;B_MSK[[#This Row],[DB_ROW]],"&gt;"))</f>
        <v>&gt;</v>
      </c>
      <c r="AB569" s="30" t="str">
        <f ca="1">MID(B_MSK[[#This Row],[/ STN_1]],FIND(" ",B_MSK[[#This Row],[/ STN_1]])+1,LEN(B_MSK[[#This Row],[/ STN_1]]))</f>
        <v xml:space="preserve">BOX </v>
      </c>
      <c r="AC569" s="11">
        <f ca="1">IF(B_MSK[[#This Row],[//]]="","",IF(B_MSK[[#This Row],[ JUMLAH ]]="","",IF(B_MSK[[#This Row],[C]]="",B_MSK[[#This Row],[HARGA CTN]]/B_MSK[[#This Row],[JMLH BRG]],B_MSK[[#This Row],[HARGA CTN]]/B_MSK[[#This Row],[A_1]])))</f>
        <v>177600</v>
      </c>
      <c r="AD5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6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29600</v>
      </c>
      <c r="AF569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569" s="15" t="str">
        <f ca="1">IF(B_MSK[[#This Row],[HARGA_2]]="","",IF(MID(B_MSK[[#This Row],[/ STN_2]],FIND(" ",B_MSK[[#This Row],[/ STN_2]])+1,LEN(B_MSK[[#This Row],[/ STN_2]]))="LSN",B_MSK[[#This Row],[HARGA_2]]/12,""))</f>
        <v/>
      </c>
      <c r="AH569" s="7" t="str">
        <f ca="1">IF(B_MSK[[#This Row],[HARGA_3]]="","","/ "&amp;"PCS")</f>
        <v/>
      </c>
      <c r="AI569" s="15">
        <f ca="1">IF(B_MSK[[#This Row],[HARGA_3]]="",IF(B_MSK[[#This Row],[HARGA_2]]="",IF(B_MSK[[#This Row],[HARGA_1]]="","",B_MSK[[#This Row],[HARGA_1]]),B_MSK[[#This Row],[HARGA_2]]),B_MSK[[#This Row],[HARGA_3]])</f>
        <v>29600</v>
      </c>
      <c r="AJ569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69" s="5" t="str">
        <f ca="1">IF(B_MSK[[#This Row],[//]]="","",SUBSTITUTE(SUBSTITUTE(SUBSTITUTE(B_MSK[[#This Row],[QTY/ CTN]]," ","_",2),"(",""),")","")&amp;"_")</f>
        <v>8 BOX_6 SET_</v>
      </c>
      <c r="AL569" s="5">
        <f ca="1">IF(B_MSK[[#This Row],[A_B]]="","",SEARCH("_",B_MSK[[#This Row],[A_B]]))</f>
        <v>6</v>
      </c>
      <c r="AM569" s="5">
        <f ca="1">IF(B_MSK[[#This Row],[A_B]]="","",LEN(B_MSK[[#This Row],[A_B]]))</f>
        <v>12</v>
      </c>
      <c r="AN569" s="5" t="str">
        <f ca="1">IF(B_MSK[[#This Row],[A_B]]="","",LEFT(B_MSK[[#This Row],[QTY/ CTN]],B_MSK[[#This Row],[A_B_1]]))</f>
        <v xml:space="preserve">8 BOX </v>
      </c>
      <c r="AO569" s="5" t="str">
        <f ca="1">IF(B_MSK[[#This Row],[A_B]]="","",LEFT(B_MSK[[#This Row],[A_]],SEARCH(" ",B_MSK[[#This Row],[A_]])-1))</f>
        <v>8</v>
      </c>
      <c r="AP569" s="5" t="str">
        <f ca="1">IF(B_MSK[[#This Row],[A_B]]="","",RIGHT(B_MSK[[#This Row],[A_]],LEN(B_MSK[[#This Row],[A_]])-SEARCH(" ",B_MSK[[#This Row],[A_]])))</f>
        <v xml:space="preserve">BOX </v>
      </c>
      <c r="AQ5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569" s="5" t="str">
        <f ca="1">IF(B_MSK[[#This Row],[B_]]="","",LEFT(B_MSK[[#This Row],[B_]],SEARCH(" ",B_MSK[[#This Row],[B_]])))</f>
        <v xml:space="preserve">6 </v>
      </c>
      <c r="AS569" s="5" t="str">
        <f ca="1">IF(B_MSK[[#This Row],[B_]]="","",RIGHT(B_MSK[[#This Row],[B_]],LEN(B_MSK[[#This Row],[B_]])-SEARCH(" ",B_MSK[[#This Row],[B_]])))</f>
        <v>SET</v>
      </c>
      <c r="AT569" s="5" t="str">
        <f ca="1">IF(B_MSK[[#This Row],[B_2]]="LSN",12,"")</f>
        <v/>
      </c>
      <c r="AU569" s="5" t="str">
        <f ca="1">IF(B_MSK[[#This Row],[C_1]]="","","PCS")</f>
        <v/>
      </c>
      <c r="AV569" s="5">
        <f ca="1">IF(B_MSK[[#This Row],[A_1]]="","",B_MSK[[#This Row],[A_1]]*IF(B_MSK[[#This Row],[B_1]]="",1,B_MSK[[#This Row],[B_1]])*IF(B_MSK[[#This Row],[C_1]]="",1,B_MSK[[#This Row],[C_1]]))</f>
        <v>48</v>
      </c>
      <c r="AW569" s="5" t="str">
        <f ca="1">IF(B_MSK[[#This Row],[C_2]]="",IF(B_MSK[[#This Row],[B_2]]="",IF(B_MSK[[#This Row],[A_2]]="","",B_MSK[[#This Row],[A_2]]),B_MSK[[#This Row],[B_2]]),B_MSK[[#This Row],[C_2]])</f>
        <v>SET</v>
      </c>
      <c r="AX569" s="2">
        <f ca="1">IF(ISNUMBER(B_MSK[[#This Row],[TANGGAL DATANG]]),B_MSK[[#This Row],[TANGGAL DATANG]],AX568)</f>
        <v>44946</v>
      </c>
      <c r="AY569" s="5" t="e">
        <f ca="1">IF(B_MSK[[#This Row],[DB_ROW]]="","",INDEX([3]!db[JENIS],B_MSK[[#This Row],[DB_ROW]]-1))</f>
        <v>#REF!</v>
      </c>
      <c r="AZ569" s="5">
        <f ca="1">IF(B_MSK[[#This Row],[A_1]]="","",B_MSK[[#This Row],[A_1]])*1</f>
        <v>8</v>
      </c>
      <c r="BA569" s="5" t="str">
        <f ca="1">IF(B_MSK[[#This Row],[//]]="","",INDEX(INDIRECT(DIR&amp;$2:$2),B_MSK[[#This Row],[//]]))</f>
        <v>ARTO MORO</v>
      </c>
      <c r="BB569" s="5" t="str">
        <f ca="1">CONCATENATE(B_MSK[[#This Row],[concat]],B_MSK[[#This Row],[HARGA_X]],B_MSK[[#This Row],[SAT]])</f>
        <v>oilpastelop24sppcaseseaworldjk29600SET</v>
      </c>
    </row>
    <row r="570" spans="1:54" x14ac:dyDescent="0.25">
      <c r="A570" s="6" t="s">
        <v>128</v>
      </c>
      <c r="B570" s="5" t="str">
        <f ca="1">IF(B_MSK[[#This Row],[N_ID]]="","",INDEX(INDIRECT(DIR&amp;$2:$2),MATCH(B_MSK[[#This Row],[N_ID]],INDIRECT(DIR&amp;"!NOTA[ID_P]"),0)))</f>
        <v/>
      </c>
      <c r="C570" s="5" t="str">
        <f ca="1">IF(B_MSK[[#This Row],[//]]="","",HYPERLINK("["&amp;SUBSTITUTE(DIR,"'","")&amp;"]NOTA!D"&amp;B_MSK[[#This Row],[//]]+2,"&gt;"))</f>
        <v>&gt;</v>
      </c>
      <c r="D570" s="5" t="str">
        <f ca="1">IF(B_MSK[[#This Row],[N_ID]]="","",COUNTIF(INDIRECT(DIR&amp;"!NOTA[ID_H]"),B_MSK[[#This Row],[ID NOTA]]))</f>
        <v/>
      </c>
      <c r="E57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567</v>
      </c>
      <c r="F5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0" s="7" t="str">
        <f ca="1">IF(B_MSK[[#This Row],[stt]]="ada",INDEX([2]!db[NB BM],B_MSK[DB_ROW]-1),"")</f>
        <v>O pastel JK 48W OP-48 S</v>
      </c>
      <c r="H570" s="7" t="str">
        <f ca="1">IF(B_MSK[[#This Row],[//]]="","",INDEX(INDIRECT(DIR&amp;$2:$2),B_MSK[[#This Row],[//]]))</f>
        <v>ATALI MAKMUR</v>
      </c>
      <c r="I570" s="27" t="str">
        <f ca="1">IF(B_MSK[[#This Row],[//]]="","",INDEX(INDIRECT(DB_PATH&amp;$2:$2),B_MSK[[#This Row],[DB_ROW]]-1))</f>
        <v>4 BOX (6 SET)</v>
      </c>
      <c r="J570" s="5">
        <f ca="1">IF(B_MSK[[#This Row],[//]]="","",IF(INDEX(INDIRECT(DIR&amp;$2:$2),B_MSK[[#This Row],[//]])="","",INDEX(INDIRECT(DIR&amp;$2:$2),B_MSK[[#This Row],[//]])))</f>
        <v>3</v>
      </c>
      <c r="K570" s="5">
        <f ca="1">IF(B_MSK[[#This Row],[//]]="","",IF(INDEX(INDIRECT(DIR&amp;$2:$2),B_MSK[[#This Row],[//]])="","",INDEX(INDIRECT(DIR&amp;$2:$2),B_MSK[[#This Row],[//]])))</f>
        <v>72</v>
      </c>
      <c r="L570" s="5" t="str">
        <f ca="1">IF(B_MSK[[#This Row],[//]]="","",IF(INDEX(INDIRECT(DIR&amp;$2:$2),B_MSK[[#This Row],[//]])="","",INDEX(INDIRECT(DIR&amp;$2:$2),B_MSK[[#This Row],[//]])))</f>
        <v>SET</v>
      </c>
      <c r="M570" s="13">
        <f ca="1">IF(B_MSK[[#This Row],[//]]="","",INDEX(INDIRECT(DIR&amp;$2:$2),B_MSK[[#This Row],[//]]))</f>
        <v>58900</v>
      </c>
      <c r="N570" s="13">
        <f ca="1">IF(OR(B_MSK[[#This Row],[//]]="",),"",INDEX(INDIRECT(DIR&amp;$2:$2),B_MSK[[#This Row],[//]]))</f>
        <v>1413600</v>
      </c>
      <c r="O570" s="3">
        <f ca="1">IF(B_MSK[[#This Row],[//]]="","",IF(INDEX(INDIRECT(DIR&amp;$2:$2),B_MSK[[#This Row],[//]])=0,"",INDEX(INDIRECT(DIR&amp;$2:$2),B_MSK[[#This Row],[//]])))</f>
        <v>0.125</v>
      </c>
      <c r="P570" s="3">
        <f ca="1">IF(B_MSK[[#This Row],[//]]="","",IF(INDEX(INDIRECT(DIR&amp;$2:$2),B_MSK[[#This Row],[//]])=0,"",INDEX(INDIRECT(DIR&amp;$2:$2),B_MSK[[#This Row],[//]])))</f>
        <v>0.05</v>
      </c>
      <c r="Q570" s="12">
        <f ca="1">IF(B_MSK[[#This Row],[//]]="","",INDEX(INDIRECT(DIR&amp;$2:$2),B_MSK[[#This Row],[//]]))</f>
        <v>3525165</v>
      </c>
      <c r="R5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0" s="37">
        <f ca="1">IF(B_MSK[[#This Row],[//]]="","",INDEX(INDIRECT(DIR&amp;$2:$2),B_MSK[[#This Row],[//]]))</f>
        <v>0</v>
      </c>
      <c r="U570" s="38">
        <f ca="1">IF(SUMIF(B_MSK[NAMA BARANG],B_MSK[[#This Row],[NAMA BARANG]],B_MSK[JMLH BRG])=0,"",SUMIF(B_MSK[NAMA BARANG],B_MSK[[#This Row],[NAMA BARANG]],B_MSK[C]))</f>
        <v>6</v>
      </c>
      <c r="V570" s="7" t="str">
        <f ca="1">IF(B_MSK[[#This Row],[//]]="","",INDEX(INDIRECT(DIR&amp;$2:$2),B_MSK[[#This Row],[//]]))</f>
        <v>OIL PASTEL OP-48S PP CASE SEA WORLD JK</v>
      </c>
      <c r="W570" s="7" t="str">
        <f ca="1">LOWER(SUBSTITUTE(SUBSTITUTE(SUBSTITUTE(SUBSTITUTE(SUBSTITUTE(SUBSTITUTE(SUBSTITUTE(SUBSTITUTE(SUBSTITUTE(B_MSK[[#This Row],[N.B.nota]]," ",""),"-",""),"(",""),")",""),".",""),",",""),"/",""),"""",""),"+",""))</f>
        <v>oilpastelop48sppcaseseaworldjk</v>
      </c>
      <c r="X570" s="5" t="str">
        <f ca="1">IF(B_MSK[[#This Row],[N.B.nota]]="","",IF(MATCH(B_MSK[[#This Row],[concat]],[2]!db[NB NOTA_C],0)&gt;0,"ada",0))</f>
        <v>ada</v>
      </c>
      <c r="Y570" s="5" t="str">
        <f ca="1">IF(B_MSK[[#This Row],[N.B.nota]]="","",ADDRESS(ROW(B_MSK[QB]),COLUMN(B_MSK[QB]))&amp;":"&amp;ADDRESS(ROW(),COLUMN(B_MSK[QB])))</f>
        <v>$D$4:$D$570</v>
      </c>
      <c r="Z570" s="5">
        <f ca="1">IF(B_MSK[[#This Row],[concat]]="","",MATCH(B_MSK[[#This Row],[concat]],[2]!db[NB NOTA_C],0)+1)</f>
        <v>1563</v>
      </c>
      <c r="AA570" s="5" t="str">
        <f ca="1">IF(B_MSK[[#This Row],[//]]="","",HYPERLINK("[D:\kerja\BANK EXP\BARU\DB.XLSX]DB!e"&amp;B_MSK[[#This Row],[DB_ROW]],"&gt;"))</f>
        <v>&gt;</v>
      </c>
      <c r="AB570" s="30" t="str">
        <f ca="1">MID(B_MSK[[#This Row],[/ STN_1]],FIND(" ",B_MSK[[#This Row],[/ STN_1]])+1,LEN(B_MSK[[#This Row],[/ STN_1]]))</f>
        <v xml:space="preserve">BOX </v>
      </c>
      <c r="AC570" s="11">
        <f ca="1">IF(B_MSK[[#This Row],[//]]="","",IF(B_MSK[[#This Row],[ JUMLAH ]]="","",IF(B_MSK[[#This Row],[C]]="",B_MSK[[#This Row],[HARGA CTN]]/B_MSK[[#This Row],[JMLH BRG]],B_MSK[[#This Row],[HARGA CTN]]/B_MSK[[#This Row],[A_1]])))</f>
        <v>353400</v>
      </c>
      <c r="AD5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7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58900</v>
      </c>
      <c r="AF570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570" s="15" t="str">
        <f ca="1">IF(B_MSK[[#This Row],[HARGA_2]]="","",IF(MID(B_MSK[[#This Row],[/ STN_2]],FIND(" ",B_MSK[[#This Row],[/ STN_2]])+1,LEN(B_MSK[[#This Row],[/ STN_2]]))="LSN",B_MSK[[#This Row],[HARGA_2]]/12,""))</f>
        <v/>
      </c>
      <c r="AH570" s="7" t="str">
        <f ca="1">IF(B_MSK[[#This Row],[HARGA_3]]="","","/ "&amp;"PCS")</f>
        <v/>
      </c>
      <c r="AI570" s="15">
        <f ca="1">IF(B_MSK[[#This Row],[HARGA_3]]="",IF(B_MSK[[#This Row],[HARGA_2]]="",IF(B_MSK[[#This Row],[HARGA_1]]="","",B_MSK[[#This Row],[HARGA_1]]),B_MSK[[#This Row],[HARGA_2]]),B_MSK[[#This Row],[HARGA_3]])</f>
        <v>58900</v>
      </c>
      <c r="AJ570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70" s="5" t="str">
        <f ca="1">IF(B_MSK[[#This Row],[//]]="","",SUBSTITUTE(SUBSTITUTE(SUBSTITUTE(B_MSK[[#This Row],[QTY/ CTN]]," ","_",2),"(",""),")","")&amp;"_")</f>
        <v>4 BOX_6 SET_</v>
      </c>
      <c r="AL570" s="5">
        <f ca="1">IF(B_MSK[[#This Row],[A_B]]="","",SEARCH("_",B_MSK[[#This Row],[A_B]]))</f>
        <v>6</v>
      </c>
      <c r="AM570" s="5">
        <f ca="1">IF(B_MSK[[#This Row],[A_B]]="","",LEN(B_MSK[[#This Row],[A_B]]))</f>
        <v>12</v>
      </c>
      <c r="AN570" s="5" t="str">
        <f ca="1">IF(B_MSK[[#This Row],[A_B]]="","",LEFT(B_MSK[[#This Row],[QTY/ CTN]],B_MSK[[#This Row],[A_B_1]]))</f>
        <v xml:space="preserve">4 BOX </v>
      </c>
      <c r="AO570" s="5" t="str">
        <f ca="1">IF(B_MSK[[#This Row],[A_B]]="","",LEFT(B_MSK[[#This Row],[A_]],SEARCH(" ",B_MSK[[#This Row],[A_]])-1))</f>
        <v>4</v>
      </c>
      <c r="AP570" s="5" t="str">
        <f ca="1">IF(B_MSK[[#This Row],[A_B]]="","",RIGHT(B_MSK[[#This Row],[A_]],LEN(B_MSK[[#This Row],[A_]])-SEARCH(" ",B_MSK[[#This Row],[A_]])))</f>
        <v xml:space="preserve">BOX </v>
      </c>
      <c r="AQ5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570" s="5" t="str">
        <f ca="1">IF(B_MSK[[#This Row],[B_]]="","",LEFT(B_MSK[[#This Row],[B_]],SEARCH(" ",B_MSK[[#This Row],[B_]])))</f>
        <v xml:space="preserve">6 </v>
      </c>
      <c r="AS570" s="5" t="str">
        <f ca="1">IF(B_MSK[[#This Row],[B_]]="","",RIGHT(B_MSK[[#This Row],[B_]],LEN(B_MSK[[#This Row],[B_]])-SEARCH(" ",B_MSK[[#This Row],[B_]])))</f>
        <v>SET</v>
      </c>
      <c r="AT570" s="5" t="str">
        <f ca="1">IF(B_MSK[[#This Row],[B_2]]="LSN",12,"")</f>
        <v/>
      </c>
      <c r="AU570" s="5" t="str">
        <f ca="1">IF(B_MSK[[#This Row],[C_1]]="","","PCS")</f>
        <v/>
      </c>
      <c r="AV570" s="5">
        <f ca="1">IF(B_MSK[[#This Row],[A_1]]="","",B_MSK[[#This Row],[A_1]]*IF(B_MSK[[#This Row],[B_1]]="",1,B_MSK[[#This Row],[B_1]])*IF(B_MSK[[#This Row],[C_1]]="",1,B_MSK[[#This Row],[C_1]]))</f>
        <v>24</v>
      </c>
      <c r="AW570" s="5" t="str">
        <f ca="1">IF(B_MSK[[#This Row],[C_2]]="",IF(B_MSK[[#This Row],[B_2]]="",IF(B_MSK[[#This Row],[A_2]]="","",B_MSK[[#This Row],[A_2]]),B_MSK[[#This Row],[B_2]]),B_MSK[[#This Row],[C_2]])</f>
        <v>SET</v>
      </c>
      <c r="AX570" s="2">
        <f ca="1">IF(ISNUMBER(B_MSK[[#This Row],[TANGGAL DATANG]]),B_MSK[[#This Row],[TANGGAL DATANG]],AX569)</f>
        <v>44946</v>
      </c>
      <c r="AY570" s="5" t="e">
        <f ca="1">IF(B_MSK[[#This Row],[DB_ROW]]="","",INDEX([3]!db[JENIS],B_MSK[[#This Row],[DB_ROW]]-1))</f>
        <v>#REF!</v>
      </c>
      <c r="AZ570" s="5">
        <f ca="1">IF(B_MSK[[#This Row],[A_1]]="","",B_MSK[[#This Row],[A_1]])*1</f>
        <v>4</v>
      </c>
      <c r="BA570" s="5" t="str">
        <f ca="1">IF(B_MSK[[#This Row],[//]]="","",INDEX(INDIRECT(DIR&amp;$2:$2),B_MSK[[#This Row],[//]]))</f>
        <v>ARTO MORO</v>
      </c>
      <c r="BB570" s="5" t="str">
        <f ca="1">CONCATENATE(B_MSK[[#This Row],[concat]],B_MSK[[#This Row],[HARGA_X]],B_MSK[[#This Row],[SAT]])</f>
        <v>oilpastelop48sppcaseseaworldjk58900SET</v>
      </c>
    </row>
    <row r="571" spans="1:54" x14ac:dyDescent="0.25">
      <c r="A571" s="6" t="s">
        <v>128</v>
      </c>
      <c r="B571" s="5" t="str">
        <f ca="1">IF(B_MSK[[#This Row],[N_ID]]="","",INDEX(INDIRECT(DIR&amp;$2:$2),MATCH(B_MSK[[#This Row],[N_ID]],INDIRECT(DIR&amp;"!NOTA[ID_P]"),0)))</f>
        <v/>
      </c>
      <c r="C571" s="5" t="str">
        <f ca="1">IF(B_MSK[[#This Row],[//]]="","",HYPERLINK("["&amp;SUBSTITUTE(DIR,"'","")&amp;"]NOTA!D"&amp;B_MSK[[#This Row],[//]]+2,"&gt;"))</f>
        <v>&gt;</v>
      </c>
      <c r="D571" s="5" t="str">
        <f ca="1">IF(B_MSK[[#This Row],[N_ID]]="","",COUNTIF(INDIRECT(DIR&amp;"!NOTA[ID_H]"),B_MSK[[#This Row],[ID NOTA]]))</f>
        <v/>
      </c>
      <c r="E57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568</v>
      </c>
      <c r="F5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1" s="7" t="str">
        <f ca="1">IF(B_MSK[[#This Row],[stt]]="ada",INDEX([2]!db[NB BM],B_MSK[DB_ROW]-1),"")</f>
        <v>O pastel JK 55W OP-55 S</v>
      </c>
      <c r="H571" s="7" t="str">
        <f ca="1">IF(B_MSK[[#This Row],[//]]="","",INDEX(INDIRECT(DIR&amp;$2:$2),B_MSK[[#This Row],[//]]))</f>
        <v>ATALI MAKMUR</v>
      </c>
      <c r="I571" s="27" t="str">
        <f ca="1">IF(B_MSK[[#This Row],[//]]="","",INDEX(INDIRECT(DB_PATH&amp;$2:$2),B_MSK[[#This Row],[DB_ROW]]-1))</f>
        <v>4 BOX (6 SET)</v>
      </c>
      <c r="J571" s="5">
        <f ca="1">IF(B_MSK[[#This Row],[//]]="","",IF(INDEX(INDIRECT(DIR&amp;$2:$2),B_MSK[[#This Row],[//]])="","",INDEX(INDIRECT(DIR&amp;$2:$2),B_MSK[[#This Row],[//]])))</f>
        <v>3</v>
      </c>
      <c r="K571" s="5">
        <f ca="1">IF(B_MSK[[#This Row],[//]]="","",IF(INDEX(INDIRECT(DIR&amp;$2:$2),B_MSK[[#This Row],[//]])="","",INDEX(INDIRECT(DIR&amp;$2:$2),B_MSK[[#This Row],[//]])))</f>
        <v>72</v>
      </c>
      <c r="L571" s="5" t="str">
        <f ca="1">IF(B_MSK[[#This Row],[//]]="","",IF(INDEX(INDIRECT(DIR&amp;$2:$2),B_MSK[[#This Row],[//]])="","",INDEX(INDIRECT(DIR&amp;$2:$2),B_MSK[[#This Row],[//]])))</f>
        <v>SET</v>
      </c>
      <c r="M571" s="13">
        <f ca="1">IF(B_MSK[[#This Row],[//]]="","",INDEX(INDIRECT(DIR&amp;$2:$2),B_MSK[[#This Row],[//]]))</f>
        <v>66900</v>
      </c>
      <c r="N571" s="13">
        <f ca="1">IF(OR(B_MSK[[#This Row],[//]]="",),"",INDEX(INDIRECT(DIR&amp;$2:$2),B_MSK[[#This Row],[//]]))</f>
        <v>1605600</v>
      </c>
      <c r="O571" s="3">
        <f ca="1">IF(B_MSK[[#This Row],[//]]="","",IF(INDEX(INDIRECT(DIR&amp;$2:$2),B_MSK[[#This Row],[//]])=0,"",INDEX(INDIRECT(DIR&amp;$2:$2),B_MSK[[#This Row],[//]])))</f>
        <v>0.125</v>
      </c>
      <c r="P571" s="3">
        <f ca="1">IF(B_MSK[[#This Row],[//]]="","",IF(INDEX(INDIRECT(DIR&amp;$2:$2),B_MSK[[#This Row],[//]])=0,"",INDEX(INDIRECT(DIR&amp;$2:$2),B_MSK[[#This Row],[//]])))</f>
        <v>0.05</v>
      </c>
      <c r="Q571" s="12">
        <f ca="1">IF(B_MSK[[#This Row],[//]]="","",INDEX(INDIRECT(DIR&amp;$2:$2),B_MSK[[#This Row],[//]]))</f>
        <v>4003965</v>
      </c>
      <c r="R5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1" s="37">
        <f ca="1">IF(B_MSK[[#This Row],[//]]="","",INDEX(INDIRECT(DIR&amp;$2:$2),B_MSK[[#This Row],[//]]))</f>
        <v>0</v>
      </c>
      <c r="U571" s="38">
        <f ca="1">IF(SUMIF(B_MSK[NAMA BARANG],B_MSK[[#This Row],[NAMA BARANG]],B_MSK[JMLH BRG])=0,"",SUMIF(B_MSK[NAMA BARANG],B_MSK[[#This Row],[NAMA BARANG]],B_MSK[C]))</f>
        <v>7</v>
      </c>
      <c r="V571" s="7" t="str">
        <f ca="1">IF(B_MSK[[#This Row],[//]]="","",INDEX(INDIRECT(DIR&amp;$2:$2),B_MSK[[#This Row],[//]]))</f>
        <v>OIL PASTEL OP-55S PP CASE SEA WORLD JK</v>
      </c>
      <c r="W571" s="7" t="str">
        <f ca="1">LOWER(SUBSTITUTE(SUBSTITUTE(SUBSTITUTE(SUBSTITUTE(SUBSTITUTE(SUBSTITUTE(SUBSTITUTE(SUBSTITUTE(SUBSTITUTE(B_MSK[[#This Row],[N.B.nota]]," ",""),"-",""),"(",""),")",""),".",""),",",""),"/",""),"""",""),"+",""))</f>
        <v>oilpastelop55sppcaseseaworldjk</v>
      </c>
      <c r="X571" s="5" t="str">
        <f ca="1">IF(B_MSK[[#This Row],[N.B.nota]]="","",IF(MATCH(B_MSK[[#This Row],[concat]],[2]!db[NB NOTA_C],0)&gt;0,"ada",0))</f>
        <v>ada</v>
      </c>
      <c r="Y571" s="5" t="str">
        <f ca="1">IF(B_MSK[[#This Row],[N.B.nota]]="","",ADDRESS(ROW(B_MSK[QB]),COLUMN(B_MSK[QB]))&amp;":"&amp;ADDRESS(ROW(),COLUMN(B_MSK[QB])))</f>
        <v>$D$4:$D$571</v>
      </c>
      <c r="Z571" s="5">
        <f ca="1">IF(B_MSK[[#This Row],[concat]]="","",MATCH(B_MSK[[#This Row],[concat]],[2]!db[NB NOTA_C],0)+1)</f>
        <v>1564</v>
      </c>
      <c r="AA571" s="5" t="str">
        <f ca="1">IF(B_MSK[[#This Row],[//]]="","",HYPERLINK("[D:\kerja\BANK EXP\BARU\DB.XLSX]DB!e"&amp;B_MSK[[#This Row],[DB_ROW]],"&gt;"))</f>
        <v>&gt;</v>
      </c>
      <c r="AB571" s="30" t="str">
        <f ca="1">MID(B_MSK[[#This Row],[/ STN_1]],FIND(" ",B_MSK[[#This Row],[/ STN_1]])+1,LEN(B_MSK[[#This Row],[/ STN_1]]))</f>
        <v xml:space="preserve">BOX </v>
      </c>
      <c r="AC571" s="11">
        <f ca="1">IF(B_MSK[[#This Row],[//]]="","",IF(B_MSK[[#This Row],[ JUMLAH ]]="","",IF(B_MSK[[#This Row],[C]]="",B_MSK[[#This Row],[HARGA CTN]]/B_MSK[[#This Row],[JMLH BRG]],B_MSK[[#This Row],[HARGA CTN]]/B_MSK[[#This Row],[A_1]])))</f>
        <v>401400</v>
      </c>
      <c r="AD5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7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66900</v>
      </c>
      <c r="AF571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571" s="15" t="str">
        <f ca="1">IF(B_MSK[[#This Row],[HARGA_2]]="","",IF(MID(B_MSK[[#This Row],[/ STN_2]],FIND(" ",B_MSK[[#This Row],[/ STN_2]])+1,LEN(B_MSK[[#This Row],[/ STN_2]]))="LSN",B_MSK[[#This Row],[HARGA_2]]/12,""))</f>
        <v/>
      </c>
      <c r="AH571" s="7" t="str">
        <f ca="1">IF(B_MSK[[#This Row],[HARGA_3]]="","","/ "&amp;"PCS")</f>
        <v/>
      </c>
      <c r="AI571" s="15">
        <f ca="1">IF(B_MSK[[#This Row],[HARGA_3]]="",IF(B_MSK[[#This Row],[HARGA_2]]="",IF(B_MSK[[#This Row],[HARGA_1]]="","",B_MSK[[#This Row],[HARGA_1]]),B_MSK[[#This Row],[HARGA_2]]),B_MSK[[#This Row],[HARGA_3]])</f>
        <v>66900</v>
      </c>
      <c r="AJ571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71" s="5" t="str">
        <f ca="1">IF(B_MSK[[#This Row],[//]]="","",SUBSTITUTE(SUBSTITUTE(SUBSTITUTE(B_MSK[[#This Row],[QTY/ CTN]]," ","_",2),"(",""),")","")&amp;"_")</f>
        <v>4 BOX_6 SET_</v>
      </c>
      <c r="AL571" s="5">
        <f ca="1">IF(B_MSK[[#This Row],[A_B]]="","",SEARCH("_",B_MSK[[#This Row],[A_B]]))</f>
        <v>6</v>
      </c>
      <c r="AM571" s="5">
        <f ca="1">IF(B_MSK[[#This Row],[A_B]]="","",LEN(B_MSK[[#This Row],[A_B]]))</f>
        <v>12</v>
      </c>
      <c r="AN571" s="5" t="str">
        <f ca="1">IF(B_MSK[[#This Row],[A_B]]="","",LEFT(B_MSK[[#This Row],[QTY/ CTN]],B_MSK[[#This Row],[A_B_1]]))</f>
        <v xml:space="preserve">4 BOX </v>
      </c>
      <c r="AO571" s="5" t="str">
        <f ca="1">IF(B_MSK[[#This Row],[A_B]]="","",LEFT(B_MSK[[#This Row],[A_]],SEARCH(" ",B_MSK[[#This Row],[A_]])-1))</f>
        <v>4</v>
      </c>
      <c r="AP571" s="5" t="str">
        <f ca="1">IF(B_MSK[[#This Row],[A_B]]="","",RIGHT(B_MSK[[#This Row],[A_]],LEN(B_MSK[[#This Row],[A_]])-SEARCH(" ",B_MSK[[#This Row],[A_]])))</f>
        <v xml:space="preserve">BOX </v>
      </c>
      <c r="AQ5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571" s="5" t="str">
        <f ca="1">IF(B_MSK[[#This Row],[B_]]="","",LEFT(B_MSK[[#This Row],[B_]],SEARCH(" ",B_MSK[[#This Row],[B_]])))</f>
        <v xml:space="preserve">6 </v>
      </c>
      <c r="AS571" s="5" t="str">
        <f ca="1">IF(B_MSK[[#This Row],[B_]]="","",RIGHT(B_MSK[[#This Row],[B_]],LEN(B_MSK[[#This Row],[B_]])-SEARCH(" ",B_MSK[[#This Row],[B_]])))</f>
        <v>SET</v>
      </c>
      <c r="AT571" s="5" t="str">
        <f ca="1">IF(B_MSK[[#This Row],[B_2]]="LSN",12,"")</f>
        <v/>
      </c>
      <c r="AU571" s="5" t="str">
        <f ca="1">IF(B_MSK[[#This Row],[C_1]]="","","PCS")</f>
        <v/>
      </c>
      <c r="AV571" s="5">
        <f ca="1">IF(B_MSK[[#This Row],[A_1]]="","",B_MSK[[#This Row],[A_1]]*IF(B_MSK[[#This Row],[B_1]]="",1,B_MSK[[#This Row],[B_1]])*IF(B_MSK[[#This Row],[C_1]]="",1,B_MSK[[#This Row],[C_1]]))</f>
        <v>24</v>
      </c>
      <c r="AW571" s="5" t="str">
        <f ca="1">IF(B_MSK[[#This Row],[C_2]]="",IF(B_MSK[[#This Row],[B_2]]="",IF(B_MSK[[#This Row],[A_2]]="","",B_MSK[[#This Row],[A_2]]),B_MSK[[#This Row],[B_2]]),B_MSK[[#This Row],[C_2]])</f>
        <v>SET</v>
      </c>
      <c r="AX571" s="2">
        <f ca="1">IF(ISNUMBER(B_MSK[[#This Row],[TANGGAL DATANG]]),B_MSK[[#This Row],[TANGGAL DATANG]],AX570)</f>
        <v>44946</v>
      </c>
      <c r="AY571" s="5" t="e">
        <f ca="1">IF(B_MSK[[#This Row],[DB_ROW]]="","",INDEX([3]!db[JENIS],B_MSK[[#This Row],[DB_ROW]]-1))</f>
        <v>#REF!</v>
      </c>
      <c r="AZ571" s="5">
        <f ca="1">IF(B_MSK[[#This Row],[A_1]]="","",B_MSK[[#This Row],[A_1]])*1</f>
        <v>4</v>
      </c>
      <c r="BA571" s="5" t="str">
        <f ca="1">IF(B_MSK[[#This Row],[//]]="","",INDEX(INDIRECT(DIR&amp;$2:$2),B_MSK[[#This Row],[//]]))</f>
        <v>ARTO MORO</v>
      </c>
      <c r="BB571" s="5" t="str">
        <f ca="1">CONCATENATE(B_MSK[[#This Row],[concat]],B_MSK[[#This Row],[HARGA_X]],B_MSK[[#This Row],[SAT]])</f>
        <v>oilpastelop55sppcaseseaworldjk66900SET</v>
      </c>
    </row>
    <row r="572" spans="1:54" x14ac:dyDescent="0.25">
      <c r="A572" s="6" t="s">
        <v>128</v>
      </c>
      <c r="B572" s="5" t="str">
        <f ca="1">IF(B_MSK[[#This Row],[N_ID]]="","",INDEX(INDIRECT(DIR&amp;$2:$2),MATCH(B_MSK[[#This Row],[N_ID]],INDIRECT(DIR&amp;"!NOTA[ID_P]"),0)))</f>
        <v/>
      </c>
      <c r="C572" s="5" t="str">
        <f ca="1">IF(B_MSK[[#This Row],[//]]="","",HYPERLINK("["&amp;SUBSTITUTE(DIR,"'","")&amp;"]NOTA!D"&amp;B_MSK[[#This Row],[//]]+2,"&gt;"))</f>
        <v>&gt;</v>
      </c>
      <c r="D572" s="5" t="str">
        <f ca="1">IF(B_MSK[[#This Row],[N_ID]]="","",COUNTIF(INDIRECT(DIR&amp;"!NOTA[ID_H]"),B_MSK[[#This Row],[ID NOTA]]))</f>
        <v/>
      </c>
      <c r="E57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569</v>
      </c>
      <c r="F5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2" s="7" t="str">
        <f ca="1">IF(B_MSK[[#This Row],[stt]]="ada",INDEX([2]!db[NB BM],B_MSK[DB_ROW]-1),"")</f>
        <v>Marker Permanen JK PM-34 Hitam</v>
      </c>
      <c r="H572" s="7" t="str">
        <f ca="1">IF(B_MSK[[#This Row],[//]]="","",INDEX(INDIRECT(DIR&amp;$2:$2),B_MSK[[#This Row],[//]]))</f>
        <v>ATALI MAKMUR</v>
      </c>
      <c r="I572" s="27" t="str">
        <f ca="1">IF(B_MSK[[#This Row],[//]]="","",INDEX(INDIRECT(DB_PATH&amp;$2:$2),B_MSK[[#This Row],[DB_ROW]]-1))</f>
        <v>48 LSN</v>
      </c>
      <c r="J572" s="5" t="str">
        <f ca="1">IF(B_MSK[[#This Row],[//]]="","",IF(INDEX(INDIRECT(DIR&amp;$2:$2),B_MSK[[#This Row],[//]])="","",INDEX(INDIRECT(DIR&amp;$2:$2),B_MSK[[#This Row],[//]])))</f>
        <v/>
      </c>
      <c r="K572" s="5">
        <f ca="1">IF(B_MSK[[#This Row],[//]]="","",IF(INDEX(INDIRECT(DIR&amp;$2:$2),B_MSK[[#This Row],[//]])="","",INDEX(INDIRECT(DIR&amp;$2:$2),B_MSK[[#This Row],[//]])))</f>
        <v>192</v>
      </c>
      <c r="L572" s="5" t="str">
        <f ca="1">IF(B_MSK[[#This Row],[//]]="","",IF(INDEX(INDIRECT(DIR&amp;$2:$2),B_MSK[[#This Row],[//]])="","",INDEX(INDIRECT(DIR&amp;$2:$2),B_MSK[[#This Row],[//]])))</f>
        <v>PCS</v>
      </c>
      <c r="M572" s="13">
        <f ca="1">IF(B_MSK[[#This Row],[//]]="","",INDEX(INDIRECT(DIR&amp;$2:$2),B_MSK[[#This Row],[//]]))</f>
        <v>2350</v>
      </c>
      <c r="N572" s="13">
        <f ca="1">IF(OR(B_MSK[[#This Row],[//]]="",),"",INDEX(INDIRECT(DIR&amp;$2:$2),B_MSK[[#This Row],[//]]))</f>
        <v>451200</v>
      </c>
      <c r="O572" s="3">
        <f ca="1">IF(B_MSK[[#This Row],[//]]="","",IF(INDEX(INDIRECT(DIR&amp;$2:$2),B_MSK[[#This Row],[//]])=0,"",INDEX(INDIRECT(DIR&amp;$2:$2),B_MSK[[#This Row],[//]])))</f>
        <v>0.125</v>
      </c>
      <c r="P572" s="3">
        <f ca="1">IF(B_MSK[[#This Row],[//]]="","",IF(INDEX(INDIRECT(DIR&amp;$2:$2),B_MSK[[#This Row],[//]])=0,"",INDEX(INDIRECT(DIR&amp;$2:$2),B_MSK[[#This Row],[//]])))</f>
        <v>0.05</v>
      </c>
      <c r="Q572" s="12">
        <f ca="1">IF(B_MSK[[#This Row],[//]]="","",INDEX(INDIRECT(DIR&amp;$2:$2),B_MSK[[#This Row],[//]]))</f>
        <v>375060</v>
      </c>
      <c r="R57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7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72" s="37" t="str">
        <f ca="1">IF(B_MSK[[#This Row],[//]]="","",INDEX(INDIRECT(DIR&amp;$2:$2),B_MSK[[#This Row],[//]]))</f>
        <v>BONUS OIL PASTEL JK</v>
      </c>
      <c r="U572" s="38">
        <f ca="1">IF(SUMIF(B_MSK[NAMA BARANG],B_MSK[[#This Row],[NAMA BARANG]],B_MSK[JMLH BRG])=0,"",SUMIF(B_MSK[NAMA BARANG],B_MSK[[#This Row],[NAMA BARANG]],B_MSK[C]))</f>
        <v>0</v>
      </c>
      <c r="V572" s="7" t="str">
        <f ca="1">IF(B_MSK[[#This Row],[//]]="","",INDEX(INDIRECT(DIR&amp;$2:$2),B_MSK[[#This Row],[//]]))</f>
        <v>PERMANENT MARKER PM-34 BLACK JK</v>
      </c>
      <c r="W572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572" s="5" t="str">
        <f ca="1">IF(B_MSK[[#This Row],[N.B.nota]]="","",IF(MATCH(B_MSK[[#This Row],[concat]],[2]!db[NB NOTA_C],0)&gt;0,"ada",0))</f>
        <v>ada</v>
      </c>
      <c r="Y572" s="5" t="str">
        <f ca="1">IF(B_MSK[[#This Row],[N.B.nota]]="","",ADDRESS(ROW(B_MSK[QB]),COLUMN(B_MSK[QB]))&amp;":"&amp;ADDRESS(ROW(),COLUMN(B_MSK[QB])))</f>
        <v>$D$4:$D$572</v>
      </c>
      <c r="Z572" s="5">
        <f ca="1">IF(B_MSK[[#This Row],[concat]]="","",MATCH(B_MSK[[#This Row],[concat]],[2]!db[NB NOTA_C],0)+1)</f>
        <v>1834</v>
      </c>
      <c r="AA572" s="5" t="str">
        <f ca="1">IF(B_MSK[[#This Row],[//]]="","",HYPERLINK("[D:\kerja\BANK EXP\BARU\DB.XLSX]DB!e"&amp;B_MSK[[#This Row],[DB_ROW]],"&gt;"))</f>
        <v>&gt;</v>
      </c>
      <c r="AB572" s="30" t="str">
        <f ca="1">MID(B_MSK[[#This Row],[/ STN_1]],FIND(" ",B_MSK[[#This Row],[/ STN_1]])+1,LEN(B_MSK[[#This Row],[/ STN_1]]))</f>
        <v>PCS</v>
      </c>
      <c r="AC572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5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2" s="15" t="str">
        <f ca="1">IF(B_MSK[[#This Row],[HARGA_2]]="","",IF(MID(B_MSK[[#This Row],[/ STN_2]],FIND(" ",B_MSK[[#This Row],[/ STN_2]])+1,LEN(B_MSK[[#This Row],[/ STN_2]]))="LSN",B_MSK[[#This Row],[HARGA_2]]/12,""))</f>
        <v/>
      </c>
      <c r="AH572" s="7" t="str">
        <f ca="1">IF(B_MSK[[#This Row],[HARGA_3]]="","","/ "&amp;"PCS")</f>
        <v/>
      </c>
      <c r="AI572" s="15">
        <f ca="1">IF(B_MSK[[#This Row],[HARGA_3]]="",IF(B_MSK[[#This Row],[HARGA_2]]="",IF(B_MSK[[#This Row],[HARGA_1]]="","",B_MSK[[#This Row],[HARGA_1]]),B_MSK[[#This Row],[HARGA_2]]),B_MSK[[#This Row],[HARGA_3]])</f>
        <v>2350</v>
      </c>
      <c r="AJ57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72" s="5" t="str">
        <f ca="1">IF(B_MSK[[#This Row],[//]]="","",SUBSTITUTE(SUBSTITUTE(SUBSTITUTE(B_MSK[[#This Row],[QTY/ CTN]]," ","_",2),"(",""),")","")&amp;"_")</f>
        <v>48 LSN_</v>
      </c>
      <c r="AL572" s="5">
        <f ca="1">IF(B_MSK[[#This Row],[A_B]]="","",SEARCH("_",B_MSK[[#This Row],[A_B]]))</f>
        <v>7</v>
      </c>
      <c r="AM572" s="5">
        <f ca="1">IF(B_MSK[[#This Row],[A_B]]="","",LEN(B_MSK[[#This Row],[A_B]]))</f>
        <v>7</v>
      </c>
      <c r="AN572" s="5" t="str">
        <f ca="1">IF(B_MSK[[#This Row],[A_B]]="","",LEFT(B_MSK[[#This Row],[QTY/ CTN]],B_MSK[[#This Row],[A_B_1]]))</f>
        <v>48 LSN</v>
      </c>
      <c r="AO572" s="5" t="str">
        <f ca="1">IF(B_MSK[[#This Row],[A_B]]="","",LEFT(B_MSK[[#This Row],[A_]],SEARCH(" ",B_MSK[[#This Row],[A_]])-1))</f>
        <v>48</v>
      </c>
      <c r="AP572" s="5" t="str">
        <f ca="1">IF(B_MSK[[#This Row],[A_B]]="","",RIGHT(B_MSK[[#This Row],[A_]],LEN(B_MSK[[#This Row],[A_]])-SEARCH(" ",B_MSK[[#This Row],[A_]])))</f>
        <v>LSN</v>
      </c>
      <c r="AQ5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72" s="5" t="str">
        <f ca="1">IF(B_MSK[[#This Row],[B_]]="","",LEFT(B_MSK[[#This Row],[B_]],SEARCH(" ",B_MSK[[#This Row],[B_]])))</f>
        <v xml:space="preserve">12 </v>
      </c>
      <c r="AS572" s="5" t="str">
        <f ca="1">IF(B_MSK[[#This Row],[B_]]="","",RIGHT(B_MSK[[#This Row],[B_]],LEN(B_MSK[[#This Row],[B_]])-SEARCH(" ",B_MSK[[#This Row],[B_]])))</f>
        <v>PCS</v>
      </c>
      <c r="AT572" s="5" t="str">
        <f ca="1">IF(B_MSK[[#This Row],[B_2]]="LSN",12,"")</f>
        <v/>
      </c>
      <c r="AU572" s="5" t="str">
        <f ca="1">IF(B_MSK[[#This Row],[C_1]]="","","PCS")</f>
        <v/>
      </c>
      <c r="AV572" s="5">
        <f ca="1">IF(B_MSK[[#This Row],[A_1]]="","",B_MSK[[#This Row],[A_1]]*IF(B_MSK[[#This Row],[B_1]]="",1,B_MSK[[#This Row],[B_1]])*IF(B_MSK[[#This Row],[C_1]]="",1,B_MSK[[#This Row],[C_1]]))</f>
        <v>576</v>
      </c>
      <c r="AW572" s="5" t="str">
        <f ca="1">IF(B_MSK[[#This Row],[C_2]]="",IF(B_MSK[[#This Row],[B_2]]="",IF(B_MSK[[#This Row],[A_2]]="","",B_MSK[[#This Row],[A_2]]),B_MSK[[#This Row],[B_2]]),B_MSK[[#This Row],[C_2]])</f>
        <v>PCS</v>
      </c>
      <c r="AX572" s="2">
        <f ca="1">IF(ISNUMBER(B_MSK[[#This Row],[TANGGAL DATANG]]),B_MSK[[#This Row],[TANGGAL DATANG]],AX571)</f>
        <v>44946</v>
      </c>
      <c r="AY572" s="5" t="e">
        <f ca="1">IF(B_MSK[[#This Row],[DB_ROW]]="","",INDEX([3]!db[JENIS],B_MSK[[#This Row],[DB_ROW]]-1))</f>
        <v>#REF!</v>
      </c>
      <c r="AZ572" s="5">
        <f ca="1">IF(B_MSK[[#This Row],[A_1]]="","",B_MSK[[#This Row],[A_1]])*1</f>
        <v>48</v>
      </c>
      <c r="BA572" s="5" t="str">
        <f ca="1">IF(B_MSK[[#This Row],[//]]="","",INDEX(INDIRECT(DIR&amp;$2:$2),B_MSK[[#This Row],[//]]))</f>
        <v>ARTO MORO</v>
      </c>
      <c r="BB572" s="5" t="str">
        <f ca="1">CONCATENATE(B_MSK[[#This Row],[concat]],B_MSK[[#This Row],[HARGA_X]],B_MSK[[#This Row],[SAT]])</f>
        <v>permanentmarkerpm34blackjk2350PCS</v>
      </c>
    </row>
    <row r="573" spans="1:54" x14ac:dyDescent="0.25">
      <c r="A573" s="6" t="s">
        <v>128</v>
      </c>
      <c r="B573" s="5" t="str">
        <f ca="1">IF(B_MSK[[#This Row],[N_ID]]="","",INDEX(INDIRECT(DIR&amp;$2:$2),MATCH(B_MSK[[#This Row],[N_ID]],INDIRECT(DIR&amp;"!NOTA[ID_P]"),0)))</f>
        <v/>
      </c>
      <c r="C573" s="5" t="str">
        <f ca="1">IF(B_MSK[[#This Row],[//]]="","",HYPERLINK("["&amp;SUBSTITUTE(DIR,"'","")&amp;"]NOTA!D"&amp;B_MSK[[#This Row],[//]]+2,"&gt;"))</f>
        <v/>
      </c>
      <c r="D573" s="5" t="str">
        <f ca="1">IF(B_MSK[[#This Row],[N_ID]]="","",COUNTIF(INDIRECT(DIR&amp;"!NOTA[ID_H]"),B_MSK[[#This Row],[ID NOTA]]))</f>
        <v/>
      </c>
      <c r="E5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3" s="7" t="str">
        <f ca="1">IF(B_MSK[[#This Row],[stt]]="ada",INDEX([2]!db[NB BM],B_MSK[DB_ROW]-1),"")</f>
        <v/>
      </c>
      <c r="H573" s="7" t="str">
        <f ca="1">IF(B_MSK[[#This Row],[//]]="","",INDEX(INDIRECT(DIR&amp;$2:$2),B_MSK[[#This Row],[//]]))</f>
        <v/>
      </c>
      <c r="I573" s="27" t="str">
        <f ca="1">IF(B_MSK[[#This Row],[//]]="","",INDEX(INDIRECT(DB_PATH&amp;$2:$2),B_MSK[[#This Row],[DB_ROW]]-1))</f>
        <v/>
      </c>
      <c r="J573" s="5" t="str">
        <f ca="1">IF(B_MSK[[#This Row],[//]]="","",IF(INDEX(INDIRECT(DIR&amp;$2:$2),B_MSK[[#This Row],[//]])="","",INDEX(INDIRECT(DIR&amp;$2:$2),B_MSK[[#This Row],[//]])))</f>
        <v/>
      </c>
      <c r="K573" s="5" t="str">
        <f ca="1">IF(B_MSK[[#This Row],[//]]="","",IF(INDEX(INDIRECT(DIR&amp;$2:$2),B_MSK[[#This Row],[//]])="","",INDEX(INDIRECT(DIR&amp;$2:$2),B_MSK[[#This Row],[//]])))</f>
        <v/>
      </c>
      <c r="L573" s="5" t="str">
        <f ca="1">IF(B_MSK[[#This Row],[//]]="","",IF(INDEX(INDIRECT(DIR&amp;$2:$2),B_MSK[[#This Row],[//]])="","",INDEX(INDIRECT(DIR&amp;$2:$2),B_MSK[[#This Row],[//]])))</f>
        <v/>
      </c>
      <c r="M573" s="13" t="str">
        <f ca="1">IF(B_MSK[[#This Row],[//]]="","",INDEX(INDIRECT(DIR&amp;$2:$2),B_MSK[[#This Row],[//]]))</f>
        <v/>
      </c>
      <c r="N573" s="13" t="str">
        <f ca="1">IF(OR(B_MSK[[#This Row],[//]]="",),"",INDEX(INDIRECT(DIR&amp;$2:$2),B_MSK[[#This Row],[//]]))</f>
        <v/>
      </c>
      <c r="O573" s="3" t="str">
        <f ca="1">IF(B_MSK[[#This Row],[//]]="","",IF(INDEX(INDIRECT(DIR&amp;$2:$2),B_MSK[[#This Row],[//]])=0,"",INDEX(INDIRECT(DIR&amp;$2:$2),B_MSK[[#This Row],[//]])))</f>
        <v/>
      </c>
      <c r="P573" s="3" t="str">
        <f ca="1">IF(B_MSK[[#This Row],[//]]="","",IF(INDEX(INDIRECT(DIR&amp;$2:$2),B_MSK[[#This Row],[//]])=0,"",INDEX(INDIRECT(DIR&amp;$2:$2),B_MSK[[#This Row],[//]])))</f>
        <v/>
      </c>
      <c r="Q573" s="12" t="str">
        <f ca="1">IF(B_MSK[[#This Row],[//]]="","",INDEX(INDIRECT(DIR&amp;$2:$2),B_MSK[[#This Row],[//]]))</f>
        <v/>
      </c>
      <c r="R5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3" s="37" t="str">
        <f ca="1">IF(B_MSK[[#This Row],[//]]="","",INDEX(INDIRECT(DIR&amp;$2:$2),B_MSK[[#This Row],[//]]))</f>
        <v/>
      </c>
      <c r="U573" s="38" t="str">
        <f ca="1">IF(SUMIF(B_MSK[NAMA BARANG],B_MSK[[#This Row],[NAMA BARANG]],B_MSK[JMLH BRG])=0,"",SUMIF(B_MSK[NAMA BARANG],B_MSK[[#This Row],[NAMA BARANG]],B_MSK[C]))</f>
        <v/>
      </c>
      <c r="V573" s="7" t="str">
        <f ca="1">IF(B_MSK[[#This Row],[//]]="","",INDEX(INDIRECT(DIR&amp;$2:$2),B_MSK[[#This Row],[//]]))</f>
        <v/>
      </c>
      <c r="W5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3" s="5" t="str">
        <f ca="1">IF(B_MSK[[#This Row],[N.B.nota]]="","",IF(MATCH(B_MSK[[#This Row],[concat]],[2]!db[NB NOTA_C],0)&gt;0,"ada",0))</f>
        <v/>
      </c>
      <c r="Y573" s="5" t="str">
        <f ca="1">IF(B_MSK[[#This Row],[N.B.nota]]="","",ADDRESS(ROW(B_MSK[QB]),COLUMN(B_MSK[QB]))&amp;":"&amp;ADDRESS(ROW(),COLUMN(B_MSK[QB])))</f>
        <v/>
      </c>
      <c r="Z573" s="5" t="str">
        <f ca="1">IF(B_MSK[[#This Row],[concat]]="","",MATCH(B_MSK[[#This Row],[concat]],[2]!db[NB NOTA_C],0)+1)</f>
        <v/>
      </c>
      <c r="AA573" s="5" t="str">
        <f ca="1">IF(B_MSK[[#This Row],[//]]="","",HYPERLINK("[D:\kerja\BANK EXP\BARU\DB.XLSX]DB!e"&amp;B_MSK[[#This Row],[DB_ROW]],"&gt;"))</f>
        <v/>
      </c>
      <c r="AB573" s="30" t="e">
        <f ca="1">MID(B_MSK[[#This Row],[/ STN_1]],FIND(" ",B_MSK[[#This Row],[/ STN_1]])+1,LEN(B_MSK[[#This Row],[/ STN_1]]))</f>
        <v>#VALUE!</v>
      </c>
      <c r="AC5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3" s="15" t="str">
        <f ca="1">IF(B_MSK[[#This Row],[HARGA_2]]="","",IF(MID(B_MSK[[#This Row],[/ STN_2]],FIND(" ",B_MSK[[#This Row],[/ STN_2]])+1,LEN(B_MSK[[#This Row],[/ STN_2]]))="LSN",B_MSK[[#This Row],[HARGA_2]]/12,""))</f>
        <v/>
      </c>
      <c r="AH573" s="7" t="str">
        <f ca="1">IF(B_MSK[[#This Row],[HARGA_3]]="","","/ "&amp;"PCS")</f>
        <v/>
      </c>
      <c r="AI573" s="15" t="str">
        <f ca="1">IF(B_MSK[[#This Row],[HARGA_3]]="",IF(B_MSK[[#This Row],[HARGA_2]]="",IF(B_MSK[[#This Row],[HARGA_1]]="","",B_MSK[[#This Row],[HARGA_1]]),B_MSK[[#This Row],[HARGA_2]]),B_MSK[[#This Row],[HARGA_3]])</f>
        <v/>
      </c>
      <c r="AJ573" s="15" t="str">
        <f ca="1">IF(B_MSK[[#This Row],[/ STN_3]]="",IF(B_MSK[[#This Row],[/ STN_2]]="",IF(B_MSK[[#This Row],[/ STN_1]]="","",B_MSK[[#This Row],[/ STN_1]]),B_MSK[[#This Row],[/ STN_2]]),B_MSK[[#This Row],[/ STN_3]])</f>
        <v/>
      </c>
      <c r="AK573" s="5" t="str">
        <f ca="1">IF(B_MSK[[#This Row],[//]]="","",SUBSTITUTE(SUBSTITUTE(SUBSTITUTE(B_MSK[[#This Row],[QTY/ CTN]]," ","_",2),"(",""),")","")&amp;"_")</f>
        <v/>
      </c>
      <c r="AL573" s="5" t="str">
        <f ca="1">IF(B_MSK[[#This Row],[A_B]]="","",SEARCH("_",B_MSK[[#This Row],[A_B]]))</f>
        <v/>
      </c>
      <c r="AM573" s="5" t="str">
        <f ca="1">IF(B_MSK[[#This Row],[A_B]]="","",LEN(B_MSK[[#This Row],[A_B]]))</f>
        <v/>
      </c>
      <c r="AN573" s="5" t="str">
        <f ca="1">IF(B_MSK[[#This Row],[A_B]]="","",LEFT(B_MSK[[#This Row],[QTY/ CTN]],B_MSK[[#This Row],[A_B_1]]))</f>
        <v/>
      </c>
      <c r="AO573" s="5" t="str">
        <f ca="1">IF(B_MSK[[#This Row],[A_B]]="","",LEFT(B_MSK[[#This Row],[A_]],SEARCH(" ",B_MSK[[#This Row],[A_]])-1))</f>
        <v/>
      </c>
      <c r="AP573" s="5" t="str">
        <f ca="1">IF(B_MSK[[#This Row],[A_B]]="","",RIGHT(B_MSK[[#This Row],[A_]],LEN(B_MSK[[#This Row],[A_]])-SEARCH(" ",B_MSK[[#This Row],[A_]])))</f>
        <v/>
      </c>
      <c r="AQ5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3" s="5" t="str">
        <f ca="1">IF(B_MSK[[#This Row],[B_]]="","",LEFT(B_MSK[[#This Row],[B_]],SEARCH(" ",B_MSK[[#This Row],[B_]])))</f>
        <v/>
      </c>
      <c r="AS573" s="5" t="str">
        <f ca="1">IF(B_MSK[[#This Row],[B_]]="","",RIGHT(B_MSK[[#This Row],[B_]],LEN(B_MSK[[#This Row],[B_]])-SEARCH(" ",B_MSK[[#This Row],[B_]])))</f>
        <v/>
      </c>
      <c r="AT573" s="5" t="str">
        <f ca="1">IF(B_MSK[[#This Row],[B_2]]="LSN",12,"")</f>
        <v/>
      </c>
      <c r="AU573" s="5" t="str">
        <f ca="1">IF(B_MSK[[#This Row],[C_1]]="","","PCS")</f>
        <v/>
      </c>
      <c r="AV573" s="5" t="str">
        <f ca="1">IF(B_MSK[[#This Row],[A_1]]="","",B_MSK[[#This Row],[A_1]]*IF(B_MSK[[#This Row],[B_1]]="",1,B_MSK[[#This Row],[B_1]])*IF(B_MSK[[#This Row],[C_1]]="",1,B_MSK[[#This Row],[C_1]]))</f>
        <v/>
      </c>
      <c r="AW573" s="5" t="str">
        <f ca="1">IF(B_MSK[[#This Row],[C_2]]="",IF(B_MSK[[#This Row],[B_2]]="",IF(B_MSK[[#This Row],[A_2]]="","",B_MSK[[#This Row],[A_2]]),B_MSK[[#This Row],[B_2]]),B_MSK[[#This Row],[C_2]])</f>
        <v/>
      </c>
      <c r="AX573" s="2">
        <f ca="1">IF(ISNUMBER(B_MSK[[#This Row],[TANGGAL DATANG]]),B_MSK[[#This Row],[TANGGAL DATANG]],AX572)</f>
        <v>44946</v>
      </c>
      <c r="AY573" s="5" t="str">
        <f ca="1">IF(B_MSK[[#This Row],[DB_ROW]]="","",INDEX([3]!db[JENIS],B_MSK[[#This Row],[DB_ROW]]-1))</f>
        <v/>
      </c>
      <c r="AZ573" s="5" t="e">
        <f ca="1">IF(B_MSK[[#This Row],[A_1]]="","",B_MSK[[#This Row],[A_1]])*1</f>
        <v>#VALUE!</v>
      </c>
      <c r="BA573" s="5" t="str">
        <f ca="1">IF(B_MSK[[#This Row],[//]]="","",INDEX(INDIRECT(DIR&amp;$2:$2),B_MSK[[#This Row],[//]]))</f>
        <v/>
      </c>
      <c r="BB573" s="5" t="str">
        <f ca="1">CONCATENATE(B_MSK[[#This Row],[concat]],B_MSK[[#This Row],[HARGA_X]],B_MSK[[#This Row],[SAT]])</f>
        <v/>
      </c>
    </row>
    <row r="574" spans="1:54" x14ac:dyDescent="0.25">
      <c r="A574" s="6" t="s">
        <v>319</v>
      </c>
      <c r="B574" s="5">
        <f ca="1">IF(B_MSK[[#This Row],[N_ID]]="","",INDEX(INDIRECT(DIR&amp;$2:$2),MATCH(B_MSK[[#This Row],[N_ID]],INDIRECT(DIR&amp;"!NOTA[ID_P]"),0)))</f>
        <v>107</v>
      </c>
      <c r="C574" s="5" t="str">
        <f ca="1">IF(B_MSK[[#This Row],[//]]="","",HYPERLINK("["&amp;SUBSTITUTE(DIR,"'","")&amp;"]NOTA!D"&amp;B_MSK[[#This Row],[//]]+2,"&gt;"))</f>
        <v>&gt;</v>
      </c>
      <c r="D574" s="5">
        <f ca="1">IF(B_MSK[[#This Row],[N_ID]]="","",COUNTIF(INDIRECT(DIR&amp;"!NOTA[ID_H]"),B_MSK[[#This Row],[ID NOTA]]))</f>
        <v>11</v>
      </c>
      <c r="E57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571</v>
      </c>
      <c r="F5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4" s="7" t="str">
        <f ca="1">IF(B_MSK[[#This Row],[stt]]="ada",INDEX([2]!db[NB BM],B_MSK[DB_ROW]-1),"")</f>
        <v>PW JK 12W CP-12 PB panjang</v>
      </c>
      <c r="H574" s="7" t="str">
        <f ca="1">IF(B_MSK[[#This Row],[//]]="","",INDEX(INDIRECT(DIR&amp;$2:$2),B_MSK[[#This Row],[//]]))</f>
        <v>ATALI MAKMUR</v>
      </c>
      <c r="I574" s="27" t="str">
        <f ca="1">IF(B_MSK[[#This Row],[//]]="","",INDEX(INDIRECT(DB_PATH&amp;$2:$2),B_MSK[[#This Row],[DB_ROW]]-1))</f>
        <v>12 LSN</v>
      </c>
      <c r="J574" s="5">
        <f ca="1">IF(B_MSK[[#This Row],[//]]="","",IF(INDEX(INDIRECT(DIR&amp;$2:$2),B_MSK[[#This Row],[//]])="","",INDEX(INDIRECT(DIR&amp;$2:$2),B_MSK[[#This Row],[//]])))</f>
        <v>1</v>
      </c>
      <c r="K574" s="5">
        <f ca="1">IF(B_MSK[[#This Row],[//]]="","",IF(INDEX(INDIRECT(DIR&amp;$2:$2),B_MSK[[#This Row],[//]])="","",INDEX(INDIRECT(DIR&amp;$2:$2),B_MSK[[#This Row],[//]])))</f>
        <v>144</v>
      </c>
      <c r="L574" s="5" t="str">
        <f ca="1">IF(B_MSK[[#This Row],[//]]="","",IF(INDEX(INDIRECT(DIR&amp;$2:$2),B_MSK[[#This Row],[//]])="","",INDEX(INDIRECT(DIR&amp;$2:$2),B_MSK[[#This Row],[//]])))</f>
        <v>SET</v>
      </c>
      <c r="M574" s="13">
        <f ca="1">IF(B_MSK[[#This Row],[//]]="","",INDEX(INDIRECT(DIR&amp;$2:$2),B_MSK[[#This Row],[//]]))</f>
        <v>10600</v>
      </c>
      <c r="N574" s="13">
        <f ca="1">IF(OR(B_MSK[[#This Row],[//]]="",),"",INDEX(INDIRECT(DIR&amp;$2:$2),B_MSK[[#This Row],[//]]))</f>
        <v>1526400</v>
      </c>
      <c r="O574" s="3">
        <f ca="1">IF(B_MSK[[#This Row],[//]]="","",IF(INDEX(INDIRECT(DIR&amp;$2:$2),B_MSK[[#This Row],[//]])=0,"",INDEX(INDIRECT(DIR&amp;$2:$2),B_MSK[[#This Row],[//]])))</f>
        <v>0.125</v>
      </c>
      <c r="P574" s="3">
        <f ca="1">IF(B_MSK[[#This Row],[//]]="","",IF(INDEX(INDIRECT(DIR&amp;$2:$2),B_MSK[[#This Row],[//]])=0,"",INDEX(INDIRECT(DIR&amp;$2:$2),B_MSK[[#This Row],[//]])))</f>
        <v>0.05</v>
      </c>
      <c r="Q574" s="12">
        <f ca="1">IF(B_MSK[[#This Row],[//]]="","",INDEX(INDIRECT(DIR&amp;$2:$2),B_MSK[[#This Row],[//]]))</f>
        <v>1268820</v>
      </c>
      <c r="R5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4" s="37">
        <f ca="1">IF(B_MSK[[#This Row],[//]]="","",INDEX(INDIRECT(DIR&amp;$2:$2),B_MSK[[#This Row],[//]]))</f>
        <v>0</v>
      </c>
      <c r="U574" s="38">
        <f ca="1">IF(SUMIF(B_MSK[NAMA BARANG],B_MSK[[#This Row],[NAMA BARANG]],B_MSK[JMLH BRG])=0,"",SUMIF(B_MSK[NAMA BARANG],B_MSK[[#This Row],[NAMA BARANG]],B_MSK[C]))</f>
        <v>6</v>
      </c>
      <c r="V574" s="7" t="str">
        <f ca="1">IF(B_MSK[[#This Row],[//]]="","",INDEX(INDIRECT(DIR&amp;$2:$2),B_MSK[[#This Row],[//]]))</f>
        <v>COLOR PENCIL CP-12 PB JK</v>
      </c>
      <c r="W574" s="7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X574" s="5" t="str">
        <f ca="1">IF(B_MSK[[#This Row],[N.B.nota]]="","",IF(MATCH(B_MSK[[#This Row],[concat]],[2]!db[NB NOTA_C],0)&gt;0,"ada",0))</f>
        <v>ada</v>
      </c>
      <c r="Y574" s="5" t="str">
        <f ca="1">IF(B_MSK[[#This Row],[N.B.nota]]="","",ADDRESS(ROW(B_MSK[QB]),COLUMN(B_MSK[QB]))&amp;":"&amp;ADDRESS(ROW(),COLUMN(B_MSK[QB])))</f>
        <v>$D$4:$D$574</v>
      </c>
      <c r="Z574" s="5">
        <f ca="1">IF(B_MSK[[#This Row],[concat]]="","",MATCH(B_MSK[[#This Row],[concat]],[2]!db[NB NOTA_C],0)+1)</f>
        <v>488</v>
      </c>
      <c r="AA574" s="5" t="str">
        <f ca="1">IF(B_MSK[[#This Row],[//]]="","",HYPERLINK("[D:\kerja\BANK EXP\BARU\DB.XLSX]DB!e"&amp;B_MSK[[#This Row],[DB_ROW]],"&gt;"))</f>
        <v>&gt;</v>
      </c>
      <c r="AB574" s="30" t="str">
        <f ca="1">MID(B_MSK[[#This Row],[/ STN_1]],FIND(" ",B_MSK[[#This Row],[/ STN_1]])+1,LEN(B_MSK[[#This Row],[/ STN_1]]))</f>
        <v>LSN</v>
      </c>
      <c r="AC574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5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7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10600</v>
      </c>
      <c r="AF57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74" s="15" t="str">
        <f ca="1">IF(B_MSK[[#This Row],[HARGA_2]]="","",IF(MID(B_MSK[[#This Row],[/ STN_2]],FIND(" ",B_MSK[[#This Row],[/ STN_2]])+1,LEN(B_MSK[[#This Row],[/ STN_2]]))="LSN",B_MSK[[#This Row],[HARGA_2]]/12,""))</f>
        <v/>
      </c>
      <c r="AH574" s="7" t="str">
        <f ca="1">IF(B_MSK[[#This Row],[HARGA_3]]="","","/ "&amp;"PCS")</f>
        <v/>
      </c>
      <c r="AI574" s="15">
        <f ca="1">IF(B_MSK[[#This Row],[HARGA_3]]="",IF(B_MSK[[#This Row],[HARGA_2]]="",IF(B_MSK[[#This Row],[HARGA_1]]="","",B_MSK[[#This Row],[HARGA_1]]),B_MSK[[#This Row],[HARGA_2]]),B_MSK[[#This Row],[HARGA_3]])</f>
        <v>10600</v>
      </c>
      <c r="AJ57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74" s="5" t="str">
        <f ca="1">IF(B_MSK[[#This Row],[//]]="","",SUBSTITUTE(SUBSTITUTE(SUBSTITUTE(B_MSK[[#This Row],[QTY/ CTN]]," ","_",2),"(",""),")","")&amp;"_")</f>
        <v>12 LSN_</v>
      </c>
      <c r="AL574" s="5">
        <f ca="1">IF(B_MSK[[#This Row],[A_B]]="","",SEARCH("_",B_MSK[[#This Row],[A_B]]))</f>
        <v>7</v>
      </c>
      <c r="AM574" s="5">
        <f ca="1">IF(B_MSK[[#This Row],[A_B]]="","",LEN(B_MSK[[#This Row],[A_B]]))</f>
        <v>7</v>
      </c>
      <c r="AN574" s="5" t="str">
        <f ca="1">IF(B_MSK[[#This Row],[A_B]]="","",LEFT(B_MSK[[#This Row],[QTY/ CTN]],B_MSK[[#This Row],[A_B_1]]))</f>
        <v>12 LSN</v>
      </c>
      <c r="AO574" s="5" t="str">
        <f ca="1">IF(B_MSK[[#This Row],[A_B]]="","",LEFT(B_MSK[[#This Row],[A_]],SEARCH(" ",B_MSK[[#This Row],[A_]])-1))</f>
        <v>12</v>
      </c>
      <c r="AP574" s="5" t="str">
        <f ca="1">IF(B_MSK[[#This Row],[A_B]]="","",RIGHT(B_MSK[[#This Row],[A_]],LEN(B_MSK[[#This Row],[A_]])-SEARCH(" ",B_MSK[[#This Row],[A_]])))</f>
        <v>LSN</v>
      </c>
      <c r="AQ5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74" s="5" t="str">
        <f ca="1">IF(B_MSK[[#This Row],[B_]]="","",LEFT(B_MSK[[#This Row],[B_]],SEARCH(" ",B_MSK[[#This Row],[B_]])))</f>
        <v xml:space="preserve">12 </v>
      </c>
      <c r="AS574" s="5" t="str">
        <f ca="1">IF(B_MSK[[#This Row],[B_]]="","",RIGHT(B_MSK[[#This Row],[B_]],LEN(B_MSK[[#This Row],[B_]])-SEARCH(" ",B_MSK[[#This Row],[B_]])))</f>
        <v>PCS</v>
      </c>
      <c r="AT574" s="5" t="str">
        <f ca="1">IF(B_MSK[[#This Row],[B_2]]="LSN",12,"")</f>
        <v/>
      </c>
      <c r="AU574" s="5" t="str">
        <f ca="1">IF(B_MSK[[#This Row],[C_1]]="","","PCS")</f>
        <v/>
      </c>
      <c r="AV574" s="5">
        <f ca="1">IF(B_MSK[[#This Row],[A_1]]="","",B_MSK[[#This Row],[A_1]]*IF(B_MSK[[#This Row],[B_1]]="",1,B_MSK[[#This Row],[B_1]])*IF(B_MSK[[#This Row],[C_1]]="",1,B_MSK[[#This Row],[C_1]]))</f>
        <v>144</v>
      </c>
      <c r="AW574" s="5" t="str">
        <f ca="1">IF(B_MSK[[#This Row],[C_2]]="",IF(B_MSK[[#This Row],[B_2]]="",IF(B_MSK[[#This Row],[A_2]]="","",B_MSK[[#This Row],[A_2]]),B_MSK[[#This Row],[B_2]]),B_MSK[[#This Row],[C_2]])</f>
        <v>PCS</v>
      </c>
      <c r="AX574" s="2">
        <f ca="1">IF(ISNUMBER(B_MSK[[#This Row],[TANGGAL DATANG]]),B_MSK[[#This Row],[TANGGAL DATANG]],AX573)</f>
        <v>44946</v>
      </c>
      <c r="AY574" s="5" t="e">
        <f ca="1">IF(B_MSK[[#This Row],[DB_ROW]]="","",INDEX([3]!db[JENIS],B_MSK[[#This Row],[DB_ROW]]-1))</f>
        <v>#REF!</v>
      </c>
      <c r="AZ574" s="5">
        <f ca="1">IF(B_MSK[[#This Row],[A_1]]="","",B_MSK[[#This Row],[A_1]])*1</f>
        <v>12</v>
      </c>
      <c r="BA574" s="5" t="str">
        <f ca="1">IF(B_MSK[[#This Row],[//]]="","",INDEX(INDIRECT(DIR&amp;$2:$2),B_MSK[[#This Row],[//]]))</f>
        <v>ARTO MORO</v>
      </c>
      <c r="BB574" s="5" t="str">
        <f ca="1">CONCATENATE(B_MSK[[#This Row],[concat]],B_MSK[[#This Row],[HARGA_X]],B_MSK[[#This Row],[SAT]])</f>
        <v>colorpencilcp12pbjk10600SET</v>
      </c>
    </row>
    <row r="575" spans="1:54" x14ac:dyDescent="0.25">
      <c r="A575" s="6" t="s">
        <v>128</v>
      </c>
      <c r="B575" s="5" t="str">
        <f ca="1">IF(B_MSK[[#This Row],[N_ID]]="","",INDEX(INDIRECT(DIR&amp;$2:$2),MATCH(B_MSK[[#This Row],[N_ID]],INDIRECT(DIR&amp;"!NOTA[ID_P]"),0)))</f>
        <v/>
      </c>
      <c r="C575" s="5" t="str">
        <f ca="1">IF(B_MSK[[#This Row],[//]]="","",HYPERLINK("["&amp;SUBSTITUTE(DIR,"'","")&amp;"]NOTA!D"&amp;B_MSK[[#This Row],[//]]+2,"&gt;"))</f>
        <v>&gt;</v>
      </c>
      <c r="D575" s="5" t="str">
        <f ca="1">IF(B_MSK[[#This Row],[N_ID]]="","",COUNTIF(INDIRECT(DIR&amp;"!NOTA[ID_H]"),B_MSK[[#This Row],[ID NOTA]]))</f>
        <v/>
      </c>
      <c r="E57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572</v>
      </c>
      <c r="F5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5" s="7" t="str">
        <f ca="1">IF(B_MSK[[#This Row],[stt]]="ada",INDEX([2]!db[NB BM],B_MSK[DB_ROW]-1),"")</f>
        <v>Gunting JK SC-828</v>
      </c>
      <c r="H575" s="7" t="str">
        <f ca="1">IF(B_MSK[[#This Row],[//]]="","",INDEX(INDIRECT(DIR&amp;$2:$2),B_MSK[[#This Row],[//]]))</f>
        <v>ATALI MAKMUR</v>
      </c>
      <c r="I575" s="27" t="str">
        <f ca="1">IF(B_MSK[[#This Row],[//]]="","",INDEX(INDIRECT(DB_PATH&amp;$2:$2),B_MSK[[#This Row],[DB_ROW]]-1))</f>
        <v>12 LSN</v>
      </c>
      <c r="J575" s="5">
        <f ca="1">IF(B_MSK[[#This Row],[//]]="","",IF(INDEX(INDIRECT(DIR&amp;$2:$2),B_MSK[[#This Row],[//]])="","",INDEX(INDIRECT(DIR&amp;$2:$2),B_MSK[[#This Row],[//]])))</f>
        <v>2</v>
      </c>
      <c r="K575" s="5">
        <f ca="1">IF(B_MSK[[#This Row],[//]]="","",IF(INDEX(INDIRECT(DIR&amp;$2:$2),B_MSK[[#This Row],[//]])="","",INDEX(INDIRECT(DIR&amp;$2:$2),B_MSK[[#This Row],[//]])))</f>
        <v>288</v>
      </c>
      <c r="L575" s="5" t="str">
        <f ca="1">IF(B_MSK[[#This Row],[//]]="","",IF(INDEX(INDIRECT(DIR&amp;$2:$2),B_MSK[[#This Row],[//]])="","",INDEX(INDIRECT(DIR&amp;$2:$2),B_MSK[[#This Row],[//]])))</f>
        <v>PCS</v>
      </c>
      <c r="M575" s="13">
        <f ca="1">IF(B_MSK[[#This Row],[//]]="","",INDEX(INDIRECT(DIR&amp;$2:$2),B_MSK[[#This Row],[//]]))</f>
        <v>4350</v>
      </c>
      <c r="N575" s="13">
        <f ca="1">IF(OR(B_MSK[[#This Row],[//]]="",),"",INDEX(INDIRECT(DIR&amp;$2:$2),B_MSK[[#This Row],[//]]))</f>
        <v>626400</v>
      </c>
      <c r="O575" s="3">
        <f ca="1">IF(B_MSK[[#This Row],[//]]="","",IF(INDEX(INDIRECT(DIR&amp;$2:$2),B_MSK[[#This Row],[//]])=0,"",INDEX(INDIRECT(DIR&amp;$2:$2),B_MSK[[#This Row],[//]])))</f>
        <v>0.125</v>
      </c>
      <c r="P575" s="3">
        <f ca="1">IF(B_MSK[[#This Row],[//]]="","",IF(INDEX(INDIRECT(DIR&amp;$2:$2),B_MSK[[#This Row],[//]])=0,"",INDEX(INDIRECT(DIR&amp;$2:$2),B_MSK[[#This Row],[//]])))</f>
        <v>0.05</v>
      </c>
      <c r="Q575" s="12">
        <f ca="1">IF(B_MSK[[#This Row],[//]]="","",INDEX(INDIRECT(DIR&amp;$2:$2),B_MSK[[#This Row],[//]]))</f>
        <v>1041390</v>
      </c>
      <c r="R5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5" s="37">
        <f ca="1">IF(B_MSK[[#This Row],[//]]="","",INDEX(INDIRECT(DIR&amp;$2:$2),B_MSK[[#This Row],[//]]))</f>
        <v>0</v>
      </c>
      <c r="U575" s="38">
        <f ca="1">IF(SUMIF(B_MSK[NAMA BARANG],B_MSK[[#This Row],[NAMA BARANG]],B_MSK[JMLH BRG])=0,"",SUMIF(B_MSK[NAMA BARANG],B_MSK[[#This Row],[NAMA BARANG]],B_MSK[C]))</f>
        <v>11</v>
      </c>
      <c r="V575" s="7" t="str">
        <f ca="1">IF(B_MSK[[#This Row],[//]]="","",INDEX(INDIRECT(DIR&amp;$2:$2),B_MSK[[#This Row],[//]]))</f>
        <v>SCISSOR SC-828 JK</v>
      </c>
      <c r="W575" s="7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X575" s="5" t="str">
        <f ca="1">IF(B_MSK[[#This Row],[N.B.nota]]="","",IF(MATCH(B_MSK[[#This Row],[concat]],[2]!db[NB NOTA_C],0)&gt;0,"ada",0))</f>
        <v>ada</v>
      </c>
      <c r="Y575" s="5" t="str">
        <f ca="1">IF(B_MSK[[#This Row],[N.B.nota]]="","",ADDRESS(ROW(B_MSK[QB]),COLUMN(B_MSK[QB]))&amp;":"&amp;ADDRESS(ROW(),COLUMN(B_MSK[QB])))</f>
        <v>$D$4:$D$575</v>
      </c>
      <c r="Z575" s="5">
        <f ca="1">IF(B_MSK[[#This Row],[concat]]="","",MATCH(B_MSK[[#This Row],[concat]],[2]!db[NB NOTA_C],0)+1)</f>
        <v>1920</v>
      </c>
      <c r="AA575" s="5" t="str">
        <f ca="1">IF(B_MSK[[#This Row],[//]]="","",HYPERLINK("[D:\kerja\BANK EXP\BARU\DB.XLSX]DB!e"&amp;B_MSK[[#This Row],[DB_ROW]],"&gt;"))</f>
        <v>&gt;</v>
      </c>
      <c r="AB575" s="30" t="str">
        <f ca="1">MID(B_MSK[[#This Row],[/ STN_1]],FIND(" ",B_MSK[[#This Row],[/ STN_1]])+1,LEN(B_MSK[[#This Row],[/ STN_1]]))</f>
        <v>LSN</v>
      </c>
      <c r="AC575" s="11">
        <f ca="1">IF(B_MSK[[#This Row],[//]]="","",IF(B_MSK[[#This Row],[ JUMLAH ]]="","",IF(B_MSK[[#This Row],[C]]="",B_MSK[[#This Row],[HARGA CTN]]/B_MSK[[#This Row],[JMLH BRG]],B_MSK[[#This Row],[HARGA CTN]]/B_MSK[[#This Row],[A_1]])))</f>
        <v>52200</v>
      </c>
      <c r="AD5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7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4350</v>
      </c>
      <c r="AF57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75" s="15" t="str">
        <f ca="1">IF(B_MSK[[#This Row],[HARGA_2]]="","",IF(MID(B_MSK[[#This Row],[/ STN_2]],FIND(" ",B_MSK[[#This Row],[/ STN_2]])+1,LEN(B_MSK[[#This Row],[/ STN_2]]))="LSN",B_MSK[[#This Row],[HARGA_2]]/12,""))</f>
        <v/>
      </c>
      <c r="AH575" s="7" t="str">
        <f ca="1">IF(B_MSK[[#This Row],[HARGA_3]]="","","/ "&amp;"PCS")</f>
        <v/>
      </c>
      <c r="AI575" s="15">
        <f ca="1">IF(B_MSK[[#This Row],[HARGA_3]]="",IF(B_MSK[[#This Row],[HARGA_2]]="",IF(B_MSK[[#This Row],[HARGA_1]]="","",B_MSK[[#This Row],[HARGA_1]]),B_MSK[[#This Row],[HARGA_2]]),B_MSK[[#This Row],[HARGA_3]])</f>
        <v>4350</v>
      </c>
      <c r="AJ57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75" s="5" t="str">
        <f ca="1">IF(B_MSK[[#This Row],[//]]="","",SUBSTITUTE(SUBSTITUTE(SUBSTITUTE(B_MSK[[#This Row],[QTY/ CTN]]," ","_",2),"(",""),")","")&amp;"_")</f>
        <v>12 LSN_</v>
      </c>
      <c r="AL575" s="5">
        <f ca="1">IF(B_MSK[[#This Row],[A_B]]="","",SEARCH("_",B_MSK[[#This Row],[A_B]]))</f>
        <v>7</v>
      </c>
      <c r="AM575" s="5">
        <f ca="1">IF(B_MSK[[#This Row],[A_B]]="","",LEN(B_MSK[[#This Row],[A_B]]))</f>
        <v>7</v>
      </c>
      <c r="AN575" s="5" t="str">
        <f ca="1">IF(B_MSK[[#This Row],[A_B]]="","",LEFT(B_MSK[[#This Row],[QTY/ CTN]],B_MSK[[#This Row],[A_B_1]]))</f>
        <v>12 LSN</v>
      </c>
      <c r="AO575" s="5" t="str">
        <f ca="1">IF(B_MSK[[#This Row],[A_B]]="","",LEFT(B_MSK[[#This Row],[A_]],SEARCH(" ",B_MSK[[#This Row],[A_]])-1))</f>
        <v>12</v>
      </c>
      <c r="AP575" s="5" t="str">
        <f ca="1">IF(B_MSK[[#This Row],[A_B]]="","",RIGHT(B_MSK[[#This Row],[A_]],LEN(B_MSK[[#This Row],[A_]])-SEARCH(" ",B_MSK[[#This Row],[A_]])))</f>
        <v>LSN</v>
      </c>
      <c r="AQ5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75" s="5" t="str">
        <f ca="1">IF(B_MSK[[#This Row],[B_]]="","",LEFT(B_MSK[[#This Row],[B_]],SEARCH(" ",B_MSK[[#This Row],[B_]])))</f>
        <v xml:space="preserve">12 </v>
      </c>
      <c r="AS575" s="5" t="str">
        <f ca="1">IF(B_MSK[[#This Row],[B_]]="","",RIGHT(B_MSK[[#This Row],[B_]],LEN(B_MSK[[#This Row],[B_]])-SEARCH(" ",B_MSK[[#This Row],[B_]])))</f>
        <v>PCS</v>
      </c>
      <c r="AT575" s="5" t="str">
        <f ca="1">IF(B_MSK[[#This Row],[B_2]]="LSN",12,"")</f>
        <v/>
      </c>
      <c r="AU575" s="5" t="str">
        <f ca="1">IF(B_MSK[[#This Row],[C_1]]="","","PCS")</f>
        <v/>
      </c>
      <c r="AV575" s="5">
        <f ca="1">IF(B_MSK[[#This Row],[A_1]]="","",B_MSK[[#This Row],[A_1]]*IF(B_MSK[[#This Row],[B_1]]="",1,B_MSK[[#This Row],[B_1]])*IF(B_MSK[[#This Row],[C_1]]="",1,B_MSK[[#This Row],[C_1]]))</f>
        <v>144</v>
      </c>
      <c r="AW575" s="5" t="str">
        <f ca="1">IF(B_MSK[[#This Row],[C_2]]="",IF(B_MSK[[#This Row],[B_2]]="",IF(B_MSK[[#This Row],[A_2]]="","",B_MSK[[#This Row],[A_2]]),B_MSK[[#This Row],[B_2]]),B_MSK[[#This Row],[C_2]])</f>
        <v>PCS</v>
      </c>
      <c r="AX575" s="2">
        <f ca="1">IF(ISNUMBER(B_MSK[[#This Row],[TANGGAL DATANG]]),B_MSK[[#This Row],[TANGGAL DATANG]],AX574)</f>
        <v>44946</v>
      </c>
      <c r="AY575" s="5" t="e">
        <f ca="1">IF(B_MSK[[#This Row],[DB_ROW]]="","",INDEX([3]!db[JENIS],B_MSK[[#This Row],[DB_ROW]]-1))</f>
        <v>#REF!</v>
      </c>
      <c r="AZ575" s="5">
        <f ca="1">IF(B_MSK[[#This Row],[A_1]]="","",B_MSK[[#This Row],[A_1]])*1</f>
        <v>12</v>
      </c>
      <c r="BA575" s="5" t="str">
        <f ca="1">IF(B_MSK[[#This Row],[//]]="","",INDEX(INDIRECT(DIR&amp;$2:$2),B_MSK[[#This Row],[//]]))</f>
        <v>ARTO MORO</v>
      </c>
      <c r="BB575" s="5" t="str">
        <f ca="1">CONCATENATE(B_MSK[[#This Row],[concat]],B_MSK[[#This Row],[HARGA_X]],B_MSK[[#This Row],[SAT]])</f>
        <v>scissorsc828jk4350PCS</v>
      </c>
    </row>
    <row r="576" spans="1:54" x14ac:dyDescent="0.25">
      <c r="A576" s="6" t="s">
        <v>128</v>
      </c>
      <c r="B576" s="5" t="str">
        <f ca="1">IF(B_MSK[[#This Row],[N_ID]]="","",INDEX(INDIRECT(DIR&amp;$2:$2),MATCH(B_MSK[[#This Row],[N_ID]],INDIRECT(DIR&amp;"!NOTA[ID_P]"),0)))</f>
        <v/>
      </c>
      <c r="C576" s="5" t="str">
        <f ca="1">IF(B_MSK[[#This Row],[//]]="","",HYPERLINK("["&amp;SUBSTITUTE(DIR,"'","")&amp;"]NOTA!D"&amp;B_MSK[[#This Row],[//]]+2,"&gt;"))</f>
        <v>&gt;</v>
      </c>
      <c r="D576" s="5" t="str">
        <f ca="1">IF(B_MSK[[#This Row],[N_ID]]="","",COUNTIF(INDIRECT(DIR&amp;"!NOTA[ID_H]"),B_MSK[[#This Row],[ID NOTA]]))</f>
        <v/>
      </c>
      <c r="E57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573</v>
      </c>
      <c r="F5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6" s="7" t="str">
        <f ca="1">IF(B_MSK[[#This Row],[stt]]="ada",INDEX([2]!db[NB BM],B_MSK[DB_ROW]-1),"")</f>
        <v>Gunting JK SC-838</v>
      </c>
      <c r="H576" s="7" t="str">
        <f ca="1">IF(B_MSK[[#This Row],[//]]="","",INDEX(INDIRECT(DIR&amp;$2:$2),B_MSK[[#This Row],[//]]))</f>
        <v>ATALI MAKMUR</v>
      </c>
      <c r="I576" s="27" t="str">
        <f ca="1">IF(B_MSK[[#This Row],[//]]="","",INDEX(INDIRECT(DB_PATH&amp;$2:$2),B_MSK[[#This Row],[DB_ROW]]-1))</f>
        <v>12 LSN</v>
      </c>
      <c r="J576" s="5">
        <f ca="1">IF(B_MSK[[#This Row],[//]]="","",IF(INDEX(INDIRECT(DIR&amp;$2:$2),B_MSK[[#This Row],[//]])="","",INDEX(INDIRECT(DIR&amp;$2:$2),B_MSK[[#This Row],[//]])))</f>
        <v>1</v>
      </c>
      <c r="K576" s="5">
        <f ca="1">IF(B_MSK[[#This Row],[//]]="","",IF(INDEX(INDIRECT(DIR&amp;$2:$2),B_MSK[[#This Row],[//]])="","",INDEX(INDIRECT(DIR&amp;$2:$2),B_MSK[[#This Row],[//]])))</f>
        <v>144</v>
      </c>
      <c r="L576" s="5" t="str">
        <f ca="1">IF(B_MSK[[#This Row],[//]]="","",IF(INDEX(INDIRECT(DIR&amp;$2:$2),B_MSK[[#This Row],[//]])="","",INDEX(INDIRECT(DIR&amp;$2:$2),B_MSK[[#This Row],[//]])))</f>
        <v>PCS</v>
      </c>
      <c r="M576" s="13">
        <f ca="1">IF(B_MSK[[#This Row],[//]]="","",INDEX(INDIRECT(DIR&amp;$2:$2),B_MSK[[#This Row],[//]]))</f>
        <v>6500</v>
      </c>
      <c r="N576" s="13">
        <f ca="1">IF(OR(B_MSK[[#This Row],[//]]="",),"",INDEX(INDIRECT(DIR&amp;$2:$2),B_MSK[[#This Row],[//]]))</f>
        <v>936000</v>
      </c>
      <c r="O576" s="3">
        <f ca="1">IF(B_MSK[[#This Row],[//]]="","",IF(INDEX(INDIRECT(DIR&amp;$2:$2),B_MSK[[#This Row],[//]])=0,"",INDEX(INDIRECT(DIR&amp;$2:$2),B_MSK[[#This Row],[//]])))</f>
        <v>0.125</v>
      </c>
      <c r="P576" s="3">
        <f ca="1">IF(B_MSK[[#This Row],[//]]="","",IF(INDEX(INDIRECT(DIR&amp;$2:$2),B_MSK[[#This Row],[//]])=0,"",INDEX(INDIRECT(DIR&amp;$2:$2),B_MSK[[#This Row],[//]])))</f>
        <v>0.05</v>
      </c>
      <c r="Q576" s="12">
        <f ca="1">IF(B_MSK[[#This Row],[//]]="","",INDEX(INDIRECT(DIR&amp;$2:$2),B_MSK[[#This Row],[//]]))</f>
        <v>778050</v>
      </c>
      <c r="R5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6" s="37">
        <f ca="1">IF(B_MSK[[#This Row],[//]]="","",INDEX(INDIRECT(DIR&amp;$2:$2),B_MSK[[#This Row],[//]]))</f>
        <v>0</v>
      </c>
      <c r="U576" s="38">
        <f ca="1">IF(SUMIF(B_MSK[NAMA BARANG],B_MSK[[#This Row],[NAMA BARANG]],B_MSK[JMLH BRG])=0,"",SUMIF(B_MSK[NAMA BARANG],B_MSK[[#This Row],[NAMA BARANG]],B_MSK[C]))</f>
        <v>6</v>
      </c>
      <c r="V576" s="7" t="str">
        <f ca="1">IF(B_MSK[[#This Row],[//]]="","",INDEX(INDIRECT(DIR&amp;$2:$2),B_MSK[[#This Row],[//]]))</f>
        <v>SCISSOR SC-838 JK</v>
      </c>
      <c r="W576" s="7" t="str">
        <f ca="1">LOWER(SUBSTITUTE(SUBSTITUTE(SUBSTITUTE(SUBSTITUTE(SUBSTITUTE(SUBSTITUTE(SUBSTITUTE(SUBSTITUTE(SUBSTITUTE(B_MSK[[#This Row],[N.B.nota]]," ",""),"-",""),"(",""),")",""),".",""),",",""),"/",""),"""",""),"+",""))</f>
        <v>scissorsc838jk</v>
      </c>
      <c r="X576" s="5" t="str">
        <f ca="1">IF(B_MSK[[#This Row],[N.B.nota]]="","",IF(MATCH(B_MSK[[#This Row],[concat]],[2]!db[NB NOTA_C],0)&gt;0,"ada",0))</f>
        <v>ada</v>
      </c>
      <c r="Y576" s="5" t="str">
        <f ca="1">IF(B_MSK[[#This Row],[N.B.nota]]="","",ADDRESS(ROW(B_MSK[QB]),COLUMN(B_MSK[QB]))&amp;":"&amp;ADDRESS(ROW(),COLUMN(B_MSK[QB])))</f>
        <v>$D$4:$D$576</v>
      </c>
      <c r="Z576" s="5">
        <f ca="1">IF(B_MSK[[#This Row],[concat]]="","",MATCH(B_MSK[[#This Row],[concat]],[2]!db[NB NOTA_C],0)+1)</f>
        <v>1922</v>
      </c>
      <c r="AA576" s="5" t="str">
        <f ca="1">IF(B_MSK[[#This Row],[//]]="","",HYPERLINK("[D:\kerja\BANK EXP\BARU\DB.XLSX]DB!e"&amp;B_MSK[[#This Row],[DB_ROW]],"&gt;"))</f>
        <v>&gt;</v>
      </c>
      <c r="AB576" s="30" t="str">
        <f ca="1">MID(B_MSK[[#This Row],[/ STN_1]],FIND(" ",B_MSK[[#This Row],[/ STN_1]])+1,LEN(B_MSK[[#This Row],[/ STN_1]]))</f>
        <v>LSN</v>
      </c>
      <c r="AC576" s="11">
        <f ca="1">IF(B_MSK[[#This Row],[//]]="","",IF(B_MSK[[#This Row],[ JUMLAH ]]="","",IF(B_MSK[[#This Row],[C]]="",B_MSK[[#This Row],[HARGA CTN]]/B_MSK[[#This Row],[JMLH BRG]],B_MSK[[#This Row],[HARGA CTN]]/B_MSK[[#This Row],[A_1]])))</f>
        <v>78000</v>
      </c>
      <c r="AD5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7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6500</v>
      </c>
      <c r="AF57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76" s="15" t="str">
        <f ca="1">IF(B_MSK[[#This Row],[HARGA_2]]="","",IF(MID(B_MSK[[#This Row],[/ STN_2]],FIND(" ",B_MSK[[#This Row],[/ STN_2]])+1,LEN(B_MSK[[#This Row],[/ STN_2]]))="LSN",B_MSK[[#This Row],[HARGA_2]]/12,""))</f>
        <v/>
      </c>
      <c r="AH576" s="7" t="str">
        <f ca="1">IF(B_MSK[[#This Row],[HARGA_3]]="","","/ "&amp;"PCS")</f>
        <v/>
      </c>
      <c r="AI576" s="15">
        <f ca="1">IF(B_MSK[[#This Row],[HARGA_3]]="",IF(B_MSK[[#This Row],[HARGA_2]]="",IF(B_MSK[[#This Row],[HARGA_1]]="","",B_MSK[[#This Row],[HARGA_1]]),B_MSK[[#This Row],[HARGA_2]]),B_MSK[[#This Row],[HARGA_3]])</f>
        <v>6500</v>
      </c>
      <c r="AJ57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76" s="5" t="str">
        <f ca="1">IF(B_MSK[[#This Row],[//]]="","",SUBSTITUTE(SUBSTITUTE(SUBSTITUTE(B_MSK[[#This Row],[QTY/ CTN]]," ","_",2),"(",""),")","")&amp;"_")</f>
        <v>12 LSN_</v>
      </c>
      <c r="AL576" s="5">
        <f ca="1">IF(B_MSK[[#This Row],[A_B]]="","",SEARCH("_",B_MSK[[#This Row],[A_B]]))</f>
        <v>7</v>
      </c>
      <c r="AM576" s="5">
        <f ca="1">IF(B_MSK[[#This Row],[A_B]]="","",LEN(B_MSK[[#This Row],[A_B]]))</f>
        <v>7</v>
      </c>
      <c r="AN576" s="5" t="str">
        <f ca="1">IF(B_MSK[[#This Row],[A_B]]="","",LEFT(B_MSK[[#This Row],[QTY/ CTN]],B_MSK[[#This Row],[A_B_1]]))</f>
        <v>12 LSN</v>
      </c>
      <c r="AO576" s="5" t="str">
        <f ca="1">IF(B_MSK[[#This Row],[A_B]]="","",LEFT(B_MSK[[#This Row],[A_]],SEARCH(" ",B_MSK[[#This Row],[A_]])-1))</f>
        <v>12</v>
      </c>
      <c r="AP576" s="5" t="str">
        <f ca="1">IF(B_MSK[[#This Row],[A_B]]="","",RIGHT(B_MSK[[#This Row],[A_]],LEN(B_MSK[[#This Row],[A_]])-SEARCH(" ",B_MSK[[#This Row],[A_]])))</f>
        <v>LSN</v>
      </c>
      <c r="AQ5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76" s="5" t="str">
        <f ca="1">IF(B_MSK[[#This Row],[B_]]="","",LEFT(B_MSK[[#This Row],[B_]],SEARCH(" ",B_MSK[[#This Row],[B_]])))</f>
        <v xml:space="preserve">12 </v>
      </c>
      <c r="AS576" s="5" t="str">
        <f ca="1">IF(B_MSK[[#This Row],[B_]]="","",RIGHT(B_MSK[[#This Row],[B_]],LEN(B_MSK[[#This Row],[B_]])-SEARCH(" ",B_MSK[[#This Row],[B_]])))</f>
        <v>PCS</v>
      </c>
      <c r="AT576" s="5" t="str">
        <f ca="1">IF(B_MSK[[#This Row],[B_2]]="LSN",12,"")</f>
        <v/>
      </c>
      <c r="AU576" s="5" t="str">
        <f ca="1">IF(B_MSK[[#This Row],[C_1]]="","","PCS")</f>
        <v/>
      </c>
      <c r="AV576" s="5">
        <f ca="1">IF(B_MSK[[#This Row],[A_1]]="","",B_MSK[[#This Row],[A_1]]*IF(B_MSK[[#This Row],[B_1]]="",1,B_MSK[[#This Row],[B_1]])*IF(B_MSK[[#This Row],[C_1]]="",1,B_MSK[[#This Row],[C_1]]))</f>
        <v>144</v>
      </c>
      <c r="AW576" s="5" t="str">
        <f ca="1">IF(B_MSK[[#This Row],[C_2]]="",IF(B_MSK[[#This Row],[B_2]]="",IF(B_MSK[[#This Row],[A_2]]="","",B_MSK[[#This Row],[A_2]]),B_MSK[[#This Row],[B_2]]),B_MSK[[#This Row],[C_2]])</f>
        <v>PCS</v>
      </c>
      <c r="AX576" s="2">
        <f ca="1">IF(ISNUMBER(B_MSK[[#This Row],[TANGGAL DATANG]]),B_MSK[[#This Row],[TANGGAL DATANG]],AX575)</f>
        <v>44946</v>
      </c>
      <c r="AY576" s="5" t="e">
        <f ca="1">IF(B_MSK[[#This Row],[DB_ROW]]="","",INDEX([3]!db[JENIS],B_MSK[[#This Row],[DB_ROW]]-1))</f>
        <v>#REF!</v>
      </c>
      <c r="AZ576" s="5">
        <f ca="1">IF(B_MSK[[#This Row],[A_1]]="","",B_MSK[[#This Row],[A_1]])*1</f>
        <v>12</v>
      </c>
      <c r="BA576" s="5" t="str">
        <f ca="1">IF(B_MSK[[#This Row],[//]]="","",INDEX(INDIRECT(DIR&amp;$2:$2),B_MSK[[#This Row],[//]]))</f>
        <v>ARTO MORO</v>
      </c>
      <c r="BB576" s="5" t="str">
        <f ca="1">CONCATENATE(B_MSK[[#This Row],[concat]],B_MSK[[#This Row],[HARGA_X]],B_MSK[[#This Row],[SAT]])</f>
        <v>scissorsc838jk6500PCS</v>
      </c>
    </row>
    <row r="577" spans="1:54" x14ac:dyDescent="0.25">
      <c r="A577" s="6" t="s">
        <v>128</v>
      </c>
      <c r="B577" s="5" t="str">
        <f ca="1">IF(B_MSK[[#This Row],[N_ID]]="","",INDEX(INDIRECT(DIR&amp;$2:$2),MATCH(B_MSK[[#This Row],[N_ID]],INDIRECT(DIR&amp;"!NOTA[ID_P]"),0)))</f>
        <v/>
      </c>
      <c r="C577" s="5" t="str">
        <f ca="1">IF(B_MSK[[#This Row],[//]]="","",HYPERLINK("["&amp;SUBSTITUTE(DIR,"'","")&amp;"]NOTA!D"&amp;B_MSK[[#This Row],[//]]+2,"&gt;"))</f>
        <v>&gt;</v>
      </c>
      <c r="D577" s="5" t="str">
        <f ca="1">IF(B_MSK[[#This Row],[N_ID]]="","",COUNTIF(INDIRECT(DIR&amp;"!NOTA[ID_H]"),B_MSK[[#This Row],[ID NOTA]]))</f>
        <v/>
      </c>
      <c r="E57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574</v>
      </c>
      <c r="F5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7" s="7" t="str">
        <f ca="1">IF(B_MSK[[#This Row],[stt]]="ada",INDEX([2]!db[NB BM],B_MSK[DB_ROW]-1),"")</f>
        <v>Gunting JK SC-848</v>
      </c>
      <c r="H577" s="7" t="str">
        <f ca="1">IF(B_MSK[[#This Row],[//]]="","",INDEX(INDIRECT(DIR&amp;$2:$2),B_MSK[[#This Row],[//]]))</f>
        <v>ATALI MAKMUR</v>
      </c>
      <c r="I577" s="27" t="str">
        <f ca="1">IF(B_MSK[[#This Row],[//]]="","",INDEX(INDIRECT(DB_PATH&amp;$2:$2),B_MSK[[#This Row],[DB_ROW]]-1))</f>
        <v>12 LSN</v>
      </c>
      <c r="J577" s="5">
        <f ca="1">IF(B_MSK[[#This Row],[//]]="","",IF(INDEX(INDIRECT(DIR&amp;$2:$2),B_MSK[[#This Row],[//]])="","",INDEX(INDIRECT(DIR&amp;$2:$2),B_MSK[[#This Row],[//]])))</f>
        <v>1</v>
      </c>
      <c r="K577" s="5">
        <f ca="1">IF(B_MSK[[#This Row],[//]]="","",IF(INDEX(INDIRECT(DIR&amp;$2:$2),B_MSK[[#This Row],[//]])="","",INDEX(INDIRECT(DIR&amp;$2:$2),B_MSK[[#This Row],[//]])))</f>
        <v>144</v>
      </c>
      <c r="L577" s="5" t="str">
        <f ca="1">IF(B_MSK[[#This Row],[//]]="","",IF(INDEX(INDIRECT(DIR&amp;$2:$2),B_MSK[[#This Row],[//]])="","",INDEX(INDIRECT(DIR&amp;$2:$2),B_MSK[[#This Row],[//]])))</f>
        <v>PCS</v>
      </c>
      <c r="M577" s="13">
        <f ca="1">IF(B_MSK[[#This Row],[//]]="","",INDEX(INDIRECT(DIR&amp;$2:$2),B_MSK[[#This Row],[//]]))</f>
        <v>9750</v>
      </c>
      <c r="N577" s="13">
        <f ca="1">IF(OR(B_MSK[[#This Row],[//]]="",),"",INDEX(INDIRECT(DIR&amp;$2:$2),B_MSK[[#This Row],[//]]))</f>
        <v>1404000</v>
      </c>
      <c r="O577" s="3">
        <f ca="1">IF(B_MSK[[#This Row],[//]]="","",IF(INDEX(INDIRECT(DIR&amp;$2:$2),B_MSK[[#This Row],[//]])=0,"",INDEX(INDIRECT(DIR&amp;$2:$2),B_MSK[[#This Row],[//]])))</f>
        <v>0.125</v>
      </c>
      <c r="P577" s="3">
        <f ca="1">IF(B_MSK[[#This Row],[//]]="","",IF(INDEX(INDIRECT(DIR&amp;$2:$2),B_MSK[[#This Row],[//]])=0,"",INDEX(INDIRECT(DIR&amp;$2:$2),B_MSK[[#This Row],[//]])))</f>
        <v>0.05</v>
      </c>
      <c r="Q577" s="12">
        <f ca="1">IF(B_MSK[[#This Row],[//]]="","",INDEX(INDIRECT(DIR&amp;$2:$2),B_MSK[[#This Row],[//]]))</f>
        <v>1167075</v>
      </c>
      <c r="R5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7" s="37">
        <f ca="1">IF(B_MSK[[#This Row],[//]]="","",INDEX(INDIRECT(DIR&amp;$2:$2),B_MSK[[#This Row],[//]]))</f>
        <v>0</v>
      </c>
      <c r="U577" s="38">
        <f ca="1">IF(SUMIF(B_MSK[NAMA BARANG],B_MSK[[#This Row],[NAMA BARANG]],B_MSK[JMLH BRG])=0,"",SUMIF(B_MSK[NAMA BARANG],B_MSK[[#This Row],[NAMA BARANG]],B_MSK[C]))</f>
        <v>6</v>
      </c>
      <c r="V577" s="7" t="str">
        <f ca="1">IF(B_MSK[[#This Row],[//]]="","",INDEX(INDIRECT(DIR&amp;$2:$2),B_MSK[[#This Row],[//]]))</f>
        <v>SCISSOR SC-848 JK</v>
      </c>
      <c r="W577" s="7" t="str">
        <f ca="1">LOWER(SUBSTITUTE(SUBSTITUTE(SUBSTITUTE(SUBSTITUTE(SUBSTITUTE(SUBSTITUTE(SUBSTITUTE(SUBSTITUTE(SUBSTITUTE(B_MSK[[#This Row],[N.B.nota]]," ",""),"-",""),"(",""),")",""),".",""),",",""),"/",""),"""",""),"+",""))</f>
        <v>scissorsc848jk</v>
      </c>
      <c r="X577" s="5" t="str">
        <f ca="1">IF(B_MSK[[#This Row],[N.B.nota]]="","",IF(MATCH(B_MSK[[#This Row],[concat]],[2]!db[NB NOTA_C],0)&gt;0,"ada",0))</f>
        <v>ada</v>
      </c>
      <c r="Y577" s="5" t="str">
        <f ca="1">IF(B_MSK[[#This Row],[N.B.nota]]="","",ADDRESS(ROW(B_MSK[QB]),COLUMN(B_MSK[QB]))&amp;":"&amp;ADDRESS(ROW(),COLUMN(B_MSK[QB])))</f>
        <v>$D$4:$D$577</v>
      </c>
      <c r="Z577" s="5">
        <f ca="1">IF(B_MSK[[#This Row],[concat]]="","",MATCH(B_MSK[[#This Row],[concat]],[2]!db[NB NOTA_C],0)+1)</f>
        <v>1924</v>
      </c>
      <c r="AA577" s="5" t="str">
        <f ca="1">IF(B_MSK[[#This Row],[//]]="","",HYPERLINK("[D:\kerja\BANK EXP\BARU\DB.XLSX]DB!e"&amp;B_MSK[[#This Row],[DB_ROW]],"&gt;"))</f>
        <v>&gt;</v>
      </c>
      <c r="AB577" s="30" t="str">
        <f ca="1">MID(B_MSK[[#This Row],[/ STN_1]],FIND(" ",B_MSK[[#This Row],[/ STN_1]])+1,LEN(B_MSK[[#This Row],[/ STN_1]]))</f>
        <v>LSN</v>
      </c>
      <c r="AC577" s="11">
        <f ca="1">IF(B_MSK[[#This Row],[//]]="","",IF(B_MSK[[#This Row],[ JUMLAH ]]="","",IF(B_MSK[[#This Row],[C]]="",B_MSK[[#This Row],[HARGA CTN]]/B_MSK[[#This Row],[JMLH BRG]],B_MSK[[#This Row],[HARGA CTN]]/B_MSK[[#This Row],[A_1]])))</f>
        <v>117000</v>
      </c>
      <c r="AD5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7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9750</v>
      </c>
      <c r="AF57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77" s="15" t="str">
        <f ca="1">IF(B_MSK[[#This Row],[HARGA_2]]="","",IF(MID(B_MSK[[#This Row],[/ STN_2]],FIND(" ",B_MSK[[#This Row],[/ STN_2]])+1,LEN(B_MSK[[#This Row],[/ STN_2]]))="LSN",B_MSK[[#This Row],[HARGA_2]]/12,""))</f>
        <v/>
      </c>
      <c r="AH577" s="7" t="str">
        <f ca="1">IF(B_MSK[[#This Row],[HARGA_3]]="","","/ "&amp;"PCS")</f>
        <v/>
      </c>
      <c r="AI577" s="15">
        <f ca="1">IF(B_MSK[[#This Row],[HARGA_3]]="",IF(B_MSK[[#This Row],[HARGA_2]]="",IF(B_MSK[[#This Row],[HARGA_1]]="","",B_MSK[[#This Row],[HARGA_1]]),B_MSK[[#This Row],[HARGA_2]]),B_MSK[[#This Row],[HARGA_3]])</f>
        <v>9750</v>
      </c>
      <c r="AJ57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77" s="5" t="str">
        <f ca="1">IF(B_MSK[[#This Row],[//]]="","",SUBSTITUTE(SUBSTITUTE(SUBSTITUTE(B_MSK[[#This Row],[QTY/ CTN]]," ","_",2),"(",""),")","")&amp;"_")</f>
        <v>12 LSN_</v>
      </c>
      <c r="AL577" s="5">
        <f ca="1">IF(B_MSK[[#This Row],[A_B]]="","",SEARCH("_",B_MSK[[#This Row],[A_B]]))</f>
        <v>7</v>
      </c>
      <c r="AM577" s="5">
        <f ca="1">IF(B_MSK[[#This Row],[A_B]]="","",LEN(B_MSK[[#This Row],[A_B]]))</f>
        <v>7</v>
      </c>
      <c r="AN577" s="5" t="str">
        <f ca="1">IF(B_MSK[[#This Row],[A_B]]="","",LEFT(B_MSK[[#This Row],[QTY/ CTN]],B_MSK[[#This Row],[A_B_1]]))</f>
        <v>12 LSN</v>
      </c>
      <c r="AO577" s="5" t="str">
        <f ca="1">IF(B_MSK[[#This Row],[A_B]]="","",LEFT(B_MSK[[#This Row],[A_]],SEARCH(" ",B_MSK[[#This Row],[A_]])-1))</f>
        <v>12</v>
      </c>
      <c r="AP577" s="5" t="str">
        <f ca="1">IF(B_MSK[[#This Row],[A_B]]="","",RIGHT(B_MSK[[#This Row],[A_]],LEN(B_MSK[[#This Row],[A_]])-SEARCH(" ",B_MSK[[#This Row],[A_]])))</f>
        <v>LSN</v>
      </c>
      <c r="AQ5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77" s="5" t="str">
        <f ca="1">IF(B_MSK[[#This Row],[B_]]="","",LEFT(B_MSK[[#This Row],[B_]],SEARCH(" ",B_MSK[[#This Row],[B_]])))</f>
        <v xml:space="preserve">12 </v>
      </c>
      <c r="AS577" s="5" t="str">
        <f ca="1">IF(B_MSK[[#This Row],[B_]]="","",RIGHT(B_MSK[[#This Row],[B_]],LEN(B_MSK[[#This Row],[B_]])-SEARCH(" ",B_MSK[[#This Row],[B_]])))</f>
        <v>PCS</v>
      </c>
      <c r="AT577" s="5" t="str">
        <f ca="1">IF(B_MSK[[#This Row],[B_2]]="LSN",12,"")</f>
        <v/>
      </c>
      <c r="AU577" s="5" t="str">
        <f ca="1">IF(B_MSK[[#This Row],[C_1]]="","","PCS")</f>
        <v/>
      </c>
      <c r="AV577" s="5">
        <f ca="1">IF(B_MSK[[#This Row],[A_1]]="","",B_MSK[[#This Row],[A_1]]*IF(B_MSK[[#This Row],[B_1]]="",1,B_MSK[[#This Row],[B_1]])*IF(B_MSK[[#This Row],[C_1]]="",1,B_MSK[[#This Row],[C_1]]))</f>
        <v>144</v>
      </c>
      <c r="AW577" s="5" t="str">
        <f ca="1">IF(B_MSK[[#This Row],[C_2]]="",IF(B_MSK[[#This Row],[B_2]]="",IF(B_MSK[[#This Row],[A_2]]="","",B_MSK[[#This Row],[A_2]]),B_MSK[[#This Row],[B_2]]),B_MSK[[#This Row],[C_2]])</f>
        <v>PCS</v>
      </c>
      <c r="AX577" s="2">
        <f ca="1">IF(ISNUMBER(B_MSK[[#This Row],[TANGGAL DATANG]]),B_MSK[[#This Row],[TANGGAL DATANG]],AX576)</f>
        <v>44946</v>
      </c>
      <c r="AY577" s="5" t="e">
        <f ca="1">IF(B_MSK[[#This Row],[DB_ROW]]="","",INDEX([3]!db[JENIS],B_MSK[[#This Row],[DB_ROW]]-1))</f>
        <v>#REF!</v>
      </c>
      <c r="AZ577" s="5">
        <f ca="1">IF(B_MSK[[#This Row],[A_1]]="","",B_MSK[[#This Row],[A_1]])*1</f>
        <v>12</v>
      </c>
      <c r="BA577" s="5" t="str">
        <f ca="1">IF(B_MSK[[#This Row],[//]]="","",INDEX(INDIRECT(DIR&amp;$2:$2),B_MSK[[#This Row],[//]]))</f>
        <v>ARTO MORO</v>
      </c>
      <c r="BB577" s="5" t="str">
        <f ca="1">CONCATENATE(B_MSK[[#This Row],[concat]],B_MSK[[#This Row],[HARGA_X]],B_MSK[[#This Row],[SAT]])</f>
        <v>scissorsc848jk9750PCS</v>
      </c>
    </row>
    <row r="578" spans="1:54" x14ac:dyDescent="0.25">
      <c r="A578" s="6" t="s">
        <v>128</v>
      </c>
      <c r="B578" s="5" t="str">
        <f ca="1">IF(B_MSK[[#This Row],[N_ID]]="","",INDEX(INDIRECT(DIR&amp;$2:$2),MATCH(B_MSK[[#This Row],[N_ID]],INDIRECT(DIR&amp;"!NOTA[ID_P]"),0)))</f>
        <v/>
      </c>
      <c r="C578" s="5" t="str">
        <f ca="1">IF(B_MSK[[#This Row],[//]]="","",HYPERLINK("["&amp;SUBSTITUTE(DIR,"'","")&amp;"]NOTA!D"&amp;B_MSK[[#This Row],[//]]+2,"&gt;"))</f>
        <v>&gt;</v>
      </c>
      <c r="D578" s="5" t="str">
        <f ca="1">IF(B_MSK[[#This Row],[N_ID]]="","",COUNTIF(INDIRECT(DIR&amp;"!NOTA[ID_H]"),B_MSK[[#This Row],[ID NOTA]]))</f>
        <v/>
      </c>
      <c r="E5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575</v>
      </c>
      <c r="F5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8" s="7" t="str">
        <f ca="1">IF(B_MSK[[#This Row],[stt]]="ada",INDEX([2]!db[NB BM],B_MSK[DB_ROW]-1),"")</f>
        <v>Pencil lead JK PL-11</v>
      </c>
      <c r="H578" s="7" t="str">
        <f ca="1">IF(B_MSK[[#This Row],[//]]="","",INDEX(INDIRECT(DIR&amp;$2:$2),B_MSK[[#This Row],[//]]))</f>
        <v>ATALI MAKMUR</v>
      </c>
      <c r="I578" s="27" t="str">
        <f ca="1">IF(B_MSK[[#This Row],[//]]="","",INDEX(INDIRECT(DB_PATH&amp;$2:$2),B_MSK[[#This Row],[DB_ROW]]-1))</f>
        <v>12 BOX (72 PCS)</v>
      </c>
      <c r="J578" s="5">
        <f ca="1">IF(B_MSK[[#This Row],[//]]="","",IF(INDEX(INDIRECT(DIR&amp;$2:$2),B_MSK[[#This Row],[//]])="","",INDEX(INDIRECT(DIR&amp;$2:$2),B_MSK[[#This Row],[//]])))</f>
        <v>3</v>
      </c>
      <c r="K578" s="5">
        <f ca="1">IF(B_MSK[[#This Row],[//]]="","",IF(INDEX(INDIRECT(DIR&amp;$2:$2),B_MSK[[#This Row],[//]])="","",INDEX(INDIRECT(DIR&amp;$2:$2),B_MSK[[#This Row],[//]])))</f>
        <v>216</v>
      </c>
      <c r="L578" s="5" t="str">
        <f ca="1">IF(B_MSK[[#This Row],[//]]="","",IF(INDEX(INDIRECT(DIR&amp;$2:$2),B_MSK[[#This Row],[//]])="","",INDEX(INDIRECT(DIR&amp;$2:$2),B_MSK[[#This Row],[//]])))</f>
        <v>DZ</v>
      </c>
      <c r="M578" s="13">
        <f ca="1">IF(B_MSK[[#This Row],[//]]="","",INDEX(INDIRECT(DIR&amp;$2:$2),B_MSK[[#This Row],[//]]))</f>
        <v>37200</v>
      </c>
      <c r="N578" s="13">
        <f ca="1">IF(OR(B_MSK[[#This Row],[//]]="",),"",INDEX(INDIRECT(DIR&amp;$2:$2),B_MSK[[#This Row],[//]]))</f>
        <v>2678400</v>
      </c>
      <c r="O578" s="3">
        <f ca="1">IF(B_MSK[[#This Row],[//]]="","",IF(INDEX(INDIRECT(DIR&amp;$2:$2),B_MSK[[#This Row],[//]])=0,"",INDEX(INDIRECT(DIR&amp;$2:$2),B_MSK[[#This Row],[//]])))</f>
        <v>0.125</v>
      </c>
      <c r="P578" s="3">
        <f ca="1">IF(B_MSK[[#This Row],[//]]="","",IF(INDEX(INDIRECT(DIR&amp;$2:$2),B_MSK[[#This Row],[//]])=0,"",INDEX(INDIRECT(DIR&amp;$2:$2),B_MSK[[#This Row],[//]])))</f>
        <v>0.05</v>
      </c>
      <c r="Q578" s="12">
        <f ca="1">IF(B_MSK[[#This Row],[//]]="","",INDEX(INDIRECT(DIR&amp;$2:$2),B_MSK[[#This Row],[//]]))</f>
        <v>6679260</v>
      </c>
      <c r="R5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8" s="37">
        <f ca="1">IF(B_MSK[[#This Row],[//]]="","",INDEX(INDIRECT(DIR&amp;$2:$2),B_MSK[[#This Row],[//]]))</f>
        <v>0</v>
      </c>
      <c r="U578" s="38">
        <f ca="1">IF(SUMIF(B_MSK[NAMA BARANG],B_MSK[[#This Row],[NAMA BARANG]],B_MSK[JMLH BRG])=0,"",SUMIF(B_MSK[NAMA BARANG],B_MSK[[#This Row],[NAMA BARANG]],B_MSK[C]))</f>
        <v>9</v>
      </c>
      <c r="V578" s="7" t="str">
        <f ca="1">IF(B_MSK[[#This Row],[//]]="","",INDEX(INDIRECT(DIR&amp;$2:$2),B_MSK[[#This Row],[//]]))</f>
        <v>PENCIL LEAD PL-11 (2.0) JK</v>
      </c>
      <c r="W578" s="7" t="str">
        <f ca="1">LOWER(SUBSTITUTE(SUBSTITUTE(SUBSTITUTE(SUBSTITUTE(SUBSTITUTE(SUBSTITUTE(SUBSTITUTE(SUBSTITUTE(SUBSTITUTE(B_MSK[[#This Row],[N.B.nota]]," ",""),"-",""),"(",""),")",""),".",""),",",""),"/",""),"""",""),"+",""))</f>
        <v>pencilleadpl1120jk</v>
      </c>
      <c r="X578" s="5" t="str">
        <f ca="1">IF(B_MSK[[#This Row],[N.B.nota]]="","",IF(MATCH(B_MSK[[#This Row],[concat]],[2]!db[NB NOTA_C],0)&gt;0,"ada",0))</f>
        <v>ada</v>
      </c>
      <c r="Y578" s="5" t="str">
        <f ca="1">IF(B_MSK[[#This Row],[N.B.nota]]="","",ADDRESS(ROW(B_MSK[QB]),COLUMN(B_MSK[QB]))&amp;":"&amp;ADDRESS(ROW(),COLUMN(B_MSK[QB])))</f>
        <v>$D$4:$D$578</v>
      </c>
      <c r="Z578" s="5">
        <f ca="1">IF(B_MSK[[#This Row],[concat]]="","",MATCH(B_MSK[[#This Row],[concat]],[2]!db[NB NOTA_C],0)+1)</f>
        <v>1762</v>
      </c>
      <c r="AA578" s="5" t="str">
        <f ca="1">IF(B_MSK[[#This Row],[//]]="","",HYPERLINK("[D:\kerja\BANK EXP\BARU\DB.XLSX]DB!e"&amp;B_MSK[[#This Row],[DB_ROW]],"&gt;"))</f>
        <v>&gt;</v>
      </c>
      <c r="AB578" s="30" t="str">
        <f ca="1">MID(B_MSK[[#This Row],[/ STN_1]],FIND(" ",B_MSK[[#This Row],[/ STN_1]])+1,LEN(B_MSK[[#This Row],[/ STN_1]]))</f>
        <v xml:space="preserve">BOX </v>
      </c>
      <c r="AC578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5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7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3100</v>
      </c>
      <c r="AF57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78" s="15" t="str">
        <f ca="1">IF(B_MSK[[#This Row],[HARGA_2]]="","",IF(MID(B_MSK[[#This Row],[/ STN_2]],FIND(" ",B_MSK[[#This Row],[/ STN_2]])+1,LEN(B_MSK[[#This Row],[/ STN_2]]))="LSN",B_MSK[[#This Row],[HARGA_2]]/12,""))</f>
        <v/>
      </c>
      <c r="AH578" s="7" t="str">
        <f ca="1">IF(B_MSK[[#This Row],[HARGA_3]]="","","/ "&amp;"PCS")</f>
        <v/>
      </c>
      <c r="AI578" s="15">
        <f ca="1">IF(B_MSK[[#This Row],[HARGA_3]]="",IF(B_MSK[[#This Row],[HARGA_2]]="",IF(B_MSK[[#This Row],[HARGA_1]]="","",B_MSK[[#This Row],[HARGA_1]]),B_MSK[[#This Row],[HARGA_2]]),B_MSK[[#This Row],[HARGA_3]])</f>
        <v>3100</v>
      </c>
      <c r="AJ57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78" s="5" t="str">
        <f ca="1">IF(B_MSK[[#This Row],[//]]="","",SUBSTITUTE(SUBSTITUTE(SUBSTITUTE(B_MSK[[#This Row],[QTY/ CTN]]," ","_",2),"(",""),")","")&amp;"_")</f>
        <v>12 BOX_72 PCS_</v>
      </c>
      <c r="AL578" s="5">
        <f ca="1">IF(B_MSK[[#This Row],[A_B]]="","",SEARCH("_",B_MSK[[#This Row],[A_B]]))</f>
        <v>7</v>
      </c>
      <c r="AM578" s="5">
        <f ca="1">IF(B_MSK[[#This Row],[A_B]]="","",LEN(B_MSK[[#This Row],[A_B]]))</f>
        <v>14</v>
      </c>
      <c r="AN578" s="5" t="str">
        <f ca="1">IF(B_MSK[[#This Row],[A_B]]="","",LEFT(B_MSK[[#This Row],[QTY/ CTN]],B_MSK[[#This Row],[A_B_1]]))</f>
        <v xml:space="preserve">12 BOX </v>
      </c>
      <c r="AO578" s="5" t="str">
        <f ca="1">IF(B_MSK[[#This Row],[A_B]]="","",LEFT(B_MSK[[#This Row],[A_]],SEARCH(" ",B_MSK[[#This Row],[A_]])-1))</f>
        <v>12</v>
      </c>
      <c r="AP578" s="5" t="str">
        <f ca="1">IF(B_MSK[[#This Row],[A_B]]="","",RIGHT(B_MSK[[#This Row],[A_]],LEN(B_MSK[[#This Row],[A_]])-SEARCH(" ",B_MSK[[#This Row],[A_]])))</f>
        <v xml:space="preserve">BOX </v>
      </c>
      <c r="AQ5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72 PCS</v>
      </c>
      <c r="AR578" s="5" t="str">
        <f ca="1">IF(B_MSK[[#This Row],[B_]]="","",LEFT(B_MSK[[#This Row],[B_]],SEARCH(" ",B_MSK[[#This Row],[B_]])))</f>
        <v xml:space="preserve">72 </v>
      </c>
      <c r="AS578" s="5" t="str">
        <f ca="1">IF(B_MSK[[#This Row],[B_]]="","",RIGHT(B_MSK[[#This Row],[B_]],LEN(B_MSK[[#This Row],[B_]])-SEARCH(" ",B_MSK[[#This Row],[B_]])))</f>
        <v>PCS</v>
      </c>
      <c r="AT578" s="5" t="str">
        <f ca="1">IF(B_MSK[[#This Row],[B_2]]="LSN",12,"")</f>
        <v/>
      </c>
      <c r="AU578" s="5" t="str">
        <f ca="1">IF(B_MSK[[#This Row],[C_1]]="","","PCS")</f>
        <v/>
      </c>
      <c r="AV578" s="5">
        <f ca="1">IF(B_MSK[[#This Row],[A_1]]="","",B_MSK[[#This Row],[A_1]]*IF(B_MSK[[#This Row],[B_1]]="",1,B_MSK[[#This Row],[B_1]])*IF(B_MSK[[#This Row],[C_1]]="",1,B_MSK[[#This Row],[C_1]]))</f>
        <v>864</v>
      </c>
      <c r="AW578" s="5" t="str">
        <f ca="1">IF(B_MSK[[#This Row],[C_2]]="",IF(B_MSK[[#This Row],[B_2]]="",IF(B_MSK[[#This Row],[A_2]]="","",B_MSK[[#This Row],[A_2]]),B_MSK[[#This Row],[B_2]]),B_MSK[[#This Row],[C_2]])</f>
        <v>PCS</v>
      </c>
      <c r="AX578" s="2">
        <f ca="1">IF(ISNUMBER(B_MSK[[#This Row],[TANGGAL DATANG]]),B_MSK[[#This Row],[TANGGAL DATANG]],AX577)</f>
        <v>44946</v>
      </c>
      <c r="AY578" s="5" t="e">
        <f ca="1">IF(B_MSK[[#This Row],[DB_ROW]]="","",INDEX([3]!db[JENIS],B_MSK[[#This Row],[DB_ROW]]-1))</f>
        <v>#REF!</v>
      </c>
      <c r="AZ578" s="5">
        <f ca="1">IF(B_MSK[[#This Row],[A_1]]="","",B_MSK[[#This Row],[A_1]])*1</f>
        <v>12</v>
      </c>
      <c r="BA578" s="5" t="str">
        <f ca="1">IF(B_MSK[[#This Row],[//]]="","",INDEX(INDIRECT(DIR&amp;$2:$2),B_MSK[[#This Row],[//]]))</f>
        <v>ARTO MORO</v>
      </c>
      <c r="BB578" s="5" t="str">
        <f ca="1">CONCATENATE(B_MSK[[#This Row],[concat]],B_MSK[[#This Row],[HARGA_X]],B_MSK[[#This Row],[SAT]])</f>
        <v>pencilleadpl1120jk3100DZ</v>
      </c>
    </row>
    <row r="579" spans="1:54" x14ac:dyDescent="0.25">
      <c r="A579" s="6" t="s">
        <v>128</v>
      </c>
      <c r="B579" s="5" t="str">
        <f ca="1">IF(B_MSK[[#This Row],[N_ID]]="","",INDEX(INDIRECT(DIR&amp;$2:$2),MATCH(B_MSK[[#This Row],[N_ID]],INDIRECT(DIR&amp;"!NOTA[ID_P]"),0)))</f>
        <v/>
      </c>
      <c r="C579" s="5" t="str">
        <f ca="1">IF(B_MSK[[#This Row],[//]]="","",HYPERLINK("["&amp;SUBSTITUTE(DIR,"'","")&amp;"]NOTA!D"&amp;B_MSK[[#This Row],[//]]+2,"&gt;"))</f>
        <v>&gt;</v>
      </c>
      <c r="D579" s="5" t="str">
        <f ca="1">IF(B_MSK[[#This Row],[N_ID]]="","",COUNTIF(INDIRECT(DIR&amp;"!NOTA[ID_H]"),B_MSK[[#This Row],[ID NOTA]]))</f>
        <v/>
      </c>
      <c r="E5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576</v>
      </c>
      <c r="F5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9" s="7" t="str">
        <f ca="1">IF(B_MSK[[#This Row],[stt]]="ada",INDEX([2]!db[NB BM],B_MSK[DB_ROW]-1),"")</f>
        <v>Lem JK GL-R50</v>
      </c>
      <c r="H579" s="7" t="str">
        <f ca="1">IF(B_MSK[[#This Row],[//]]="","",INDEX(INDIRECT(DIR&amp;$2:$2),B_MSK[[#This Row],[//]]))</f>
        <v>ATALI MAKMUR</v>
      </c>
      <c r="I579" s="27" t="str">
        <f ca="1">IF(B_MSK[[#This Row],[//]]="","",INDEX(INDIRECT(DB_PATH&amp;$2:$2),B_MSK[[#This Row],[DB_ROW]]-1))</f>
        <v>24 LSN</v>
      </c>
      <c r="J579" s="5">
        <f ca="1">IF(B_MSK[[#This Row],[//]]="","",IF(INDEX(INDIRECT(DIR&amp;$2:$2),B_MSK[[#This Row],[//]])="","",INDEX(INDIRECT(DIR&amp;$2:$2),B_MSK[[#This Row],[//]])))</f>
        <v>3</v>
      </c>
      <c r="K579" s="5">
        <f ca="1">IF(B_MSK[[#This Row],[//]]="","",IF(INDEX(INDIRECT(DIR&amp;$2:$2),B_MSK[[#This Row],[//]])="","",INDEX(INDIRECT(DIR&amp;$2:$2),B_MSK[[#This Row],[//]])))</f>
        <v>864</v>
      </c>
      <c r="L579" s="5" t="str">
        <f ca="1">IF(B_MSK[[#This Row],[//]]="","",IF(INDEX(INDIRECT(DIR&amp;$2:$2),B_MSK[[#This Row],[//]])="","",INDEX(INDIRECT(DIR&amp;$2:$2),B_MSK[[#This Row],[//]])))</f>
        <v>PCS</v>
      </c>
      <c r="M579" s="13">
        <f ca="1">IF(B_MSK[[#This Row],[//]]="","",INDEX(INDIRECT(DIR&amp;$2:$2),B_MSK[[#This Row],[//]]))</f>
        <v>2150</v>
      </c>
      <c r="N579" s="13">
        <f ca="1">IF(OR(B_MSK[[#This Row],[//]]="",),"",INDEX(INDIRECT(DIR&amp;$2:$2),B_MSK[[#This Row],[//]]))</f>
        <v>619200</v>
      </c>
      <c r="O579" s="3">
        <f ca="1">IF(B_MSK[[#This Row],[//]]="","",IF(INDEX(INDIRECT(DIR&amp;$2:$2),B_MSK[[#This Row],[//]])=0,"",INDEX(INDIRECT(DIR&amp;$2:$2),B_MSK[[#This Row],[//]])))</f>
        <v>0.125</v>
      </c>
      <c r="P579" s="3">
        <f ca="1">IF(B_MSK[[#This Row],[//]]="","",IF(INDEX(INDIRECT(DIR&amp;$2:$2),B_MSK[[#This Row],[//]])=0,"",INDEX(INDIRECT(DIR&amp;$2:$2),B_MSK[[#This Row],[//]])))</f>
        <v>0.05</v>
      </c>
      <c r="Q579" s="12">
        <f ca="1">IF(B_MSK[[#This Row],[//]]="","",INDEX(INDIRECT(DIR&amp;$2:$2),B_MSK[[#This Row],[//]]))</f>
        <v>1544130</v>
      </c>
      <c r="R5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9" s="37">
        <f ca="1">IF(B_MSK[[#This Row],[//]]="","",INDEX(INDIRECT(DIR&amp;$2:$2),B_MSK[[#This Row],[//]]))</f>
        <v>0</v>
      </c>
      <c r="U579" s="38">
        <f ca="1">IF(SUMIF(B_MSK[NAMA BARANG],B_MSK[[#This Row],[NAMA BARANG]],B_MSK[JMLH BRG])=0,"",SUMIF(B_MSK[NAMA BARANG],B_MSK[[#This Row],[NAMA BARANG]],B_MSK[C]))</f>
        <v>3</v>
      </c>
      <c r="V579" s="7" t="str">
        <f ca="1">IF(B_MSK[[#This Row],[//]]="","",INDEX(INDIRECT(DIR&amp;$2:$2),B_MSK[[#This Row],[//]]))</f>
        <v>GLUE GL-R50 JK</v>
      </c>
      <c r="W579" s="7" t="str">
        <f ca="1">LOWER(SUBSTITUTE(SUBSTITUTE(SUBSTITUTE(SUBSTITUTE(SUBSTITUTE(SUBSTITUTE(SUBSTITUTE(SUBSTITUTE(SUBSTITUTE(B_MSK[[#This Row],[N.B.nota]]," ",""),"-",""),"(",""),")",""),".",""),",",""),"/",""),"""",""),"+",""))</f>
        <v>glueglr50jk</v>
      </c>
      <c r="X579" s="5" t="str">
        <f ca="1">IF(B_MSK[[#This Row],[N.B.nota]]="","",IF(MATCH(B_MSK[[#This Row],[concat]],[2]!db[NB NOTA_C],0)&gt;0,"ada",0))</f>
        <v>ada</v>
      </c>
      <c r="Y579" s="5" t="str">
        <f ca="1">IF(B_MSK[[#This Row],[N.B.nota]]="","",ADDRESS(ROW(B_MSK[QB]),COLUMN(B_MSK[QB]))&amp;":"&amp;ADDRESS(ROW(),COLUMN(B_MSK[QB])))</f>
        <v>$D$4:$D$579</v>
      </c>
      <c r="Z579" s="5">
        <f ca="1">IF(B_MSK[[#This Row],[concat]]="","",MATCH(B_MSK[[#This Row],[concat]],[2]!db[NB NOTA_C],0)+1)</f>
        <v>921</v>
      </c>
      <c r="AA579" s="5" t="str">
        <f ca="1">IF(B_MSK[[#This Row],[//]]="","",HYPERLINK("[D:\kerja\BANK EXP\BARU\DB.XLSX]DB!e"&amp;B_MSK[[#This Row],[DB_ROW]],"&gt;"))</f>
        <v>&gt;</v>
      </c>
      <c r="AB579" s="30" t="str">
        <f ca="1">MID(B_MSK[[#This Row],[/ STN_1]],FIND(" ",B_MSK[[#This Row],[/ STN_1]])+1,LEN(B_MSK[[#This Row],[/ STN_1]]))</f>
        <v>LSN</v>
      </c>
      <c r="AC579" s="11">
        <f ca="1">IF(B_MSK[[#This Row],[//]]="","",IF(B_MSK[[#This Row],[ JUMLAH ]]="","",IF(B_MSK[[#This Row],[C]]="",B_MSK[[#This Row],[HARGA CTN]]/B_MSK[[#This Row],[JMLH BRG]],B_MSK[[#This Row],[HARGA CTN]]/B_MSK[[#This Row],[A_1]])))</f>
        <v>25800</v>
      </c>
      <c r="AD5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7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2150</v>
      </c>
      <c r="AF57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79" s="15" t="str">
        <f ca="1">IF(B_MSK[[#This Row],[HARGA_2]]="","",IF(MID(B_MSK[[#This Row],[/ STN_2]],FIND(" ",B_MSK[[#This Row],[/ STN_2]])+1,LEN(B_MSK[[#This Row],[/ STN_2]]))="LSN",B_MSK[[#This Row],[HARGA_2]]/12,""))</f>
        <v/>
      </c>
      <c r="AH579" s="7" t="str">
        <f ca="1">IF(B_MSK[[#This Row],[HARGA_3]]="","","/ "&amp;"PCS")</f>
        <v/>
      </c>
      <c r="AI579" s="15">
        <f ca="1">IF(B_MSK[[#This Row],[HARGA_3]]="",IF(B_MSK[[#This Row],[HARGA_2]]="",IF(B_MSK[[#This Row],[HARGA_1]]="","",B_MSK[[#This Row],[HARGA_1]]),B_MSK[[#This Row],[HARGA_2]]),B_MSK[[#This Row],[HARGA_3]])</f>
        <v>2150</v>
      </c>
      <c r="AJ57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79" s="5" t="str">
        <f ca="1">IF(B_MSK[[#This Row],[//]]="","",SUBSTITUTE(SUBSTITUTE(SUBSTITUTE(B_MSK[[#This Row],[QTY/ CTN]]," ","_",2),"(",""),")","")&amp;"_")</f>
        <v>24 LSN_</v>
      </c>
      <c r="AL579" s="5">
        <f ca="1">IF(B_MSK[[#This Row],[A_B]]="","",SEARCH("_",B_MSK[[#This Row],[A_B]]))</f>
        <v>7</v>
      </c>
      <c r="AM579" s="5">
        <f ca="1">IF(B_MSK[[#This Row],[A_B]]="","",LEN(B_MSK[[#This Row],[A_B]]))</f>
        <v>7</v>
      </c>
      <c r="AN579" s="5" t="str">
        <f ca="1">IF(B_MSK[[#This Row],[A_B]]="","",LEFT(B_MSK[[#This Row],[QTY/ CTN]],B_MSK[[#This Row],[A_B_1]]))</f>
        <v>24 LSN</v>
      </c>
      <c r="AO579" s="5" t="str">
        <f ca="1">IF(B_MSK[[#This Row],[A_B]]="","",LEFT(B_MSK[[#This Row],[A_]],SEARCH(" ",B_MSK[[#This Row],[A_]])-1))</f>
        <v>24</v>
      </c>
      <c r="AP579" s="5" t="str">
        <f ca="1">IF(B_MSK[[#This Row],[A_B]]="","",RIGHT(B_MSK[[#This Row],[A_]],LEN(B_MSK[[#This Row],[A_]])-SEARCH(" ",B_MSK[[#This Row],[A_]])))</f>
        <v>LSN</v>
      </c>
      <c r="AQ5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79" s="5" t="str">
        <f ca="1">IF(B_MSK[[#This Row],[B_]]="","",LEFT(B_MSK[[#This Row],[B_]],SEARCH(" ",B_MSK[[#This Row],[B_]])))</f>
        <v xml:space="preserve">12 </v>
      </c>
      <c r="AS579" s="5" t="str">
        <f ca="1">IF(B_MSK[[#This Row],[B_]]="","",RIGHT(B_MSK[[#This Row],[B_]],LEN(B_MSK[[#This Row],[B_]])-SEARCH(" ",B_MSK[[#This Row],[B_]])))</f>
        <v>PCS</v>
      </c>
      <c r="AT579" s="5" t="str">
        <f ca="1">IF(B_MSK[[#This Row],[B_2]]="LSN",12,"")</f>
        <v/>
      </c>
      <c r="AU579" s="5" t="str">
        <f ca="1">IF(B_MSK[[#This Row],[C_1]]="","","PCS")</f>
        <v/>
      </c>
      <c r="AV579" s="5">
        <f ca="1">IF(B_MSK[[#This Row],[A_1]]="","",B_MSK[[#This Row],[A_1]]*IF(B_MSK[[#This Row],[B_1]]="",1,B_MSK[[#This Row],[B_1]])*IF(B_MSK[[#This Row],[C_1]]="",1,B_MSK[[#This Row],[C_1]]))</f>
        <v>288</v>
      </c>
      <c r="AW579" s="5" t="str">
        <f ca="1">IF(B_MSK[[#This Row],[C_2]]="",IF(B_MSK[[#This Row],[B_2]]="",IF(B_MSK[[#This Row],[A_2]]="","",B_MSK[[#This Row],[A_2]]),B_MSK[[#This Row],[B_2]]),B_MSK[[#This Row],[C_2]])</f>
        <v>PCS</v>
      </c>
      <c r="AX579" s="2">
        <f ca="1">IF(ISNUMBER(B_MSK[[#This Row],[TANGGAL DATANG]]),B_MSK[[#This Row],[TANGGAL DATANG]],AX578)</f>
        <v>44946</v>
      </c>
      <c r="AY579" s="5" t="e">
        <f ca="1">IF(B_MSK[[#This Row],[DB_ROW]]="","",INDEX([3]!db[JENIS],B_MSK[[#This Row],[DB_ROW]]-1))</f>
        <v>#REF!</v>
      </c>
      <c r="AZ579" s="5">
        <f ca="1">IF(B_MSK[[#This Row],[A_1]]="","",B_MSK[[#This Row],[A_1]])*1</f>
        <v>24</v>
      </c>
      <c r="BA579" s="5" t="str">
        <f ca="1">IF(B_MSK[[#This Row],[//]]="","",INDEX(INDIRECT(DIR&amp;$2:$2),B_MSK[[#This Row],[//]]))</f>
        <v>ARTO MORO</v>
      </c>
      <c r="BB579" s="5" t="str">
        <f ca="1">CONCATENATE(B_MSK[[#This Row],[concat]],B_MSK[[#This Row],[HARGA_X]],B_MSK[[#This Row],[SAT]])</f>
        <v>glueglr50jk2150PCS</v>
      </c>
    </row>
    <row r="580" spans="1:54" x14ac:dyDescent="0.25">
      <c r="A580" s="6" t="s">
        <v>128</v>
      </c>
      <c r="B580" s="5" t="str">
        <f ca="1">IF(B_MSK[[#This Row],[N_ID]]="","",INDEX(INDIRECT(DIR&amp;$2:$2),MATCH(B_MSK[[#This Row],[N_ID]],INDIRECT(DIR&amp;"!NOTA[ID_P]"),0)))</f>
        <v/>
      </c>
      <c r="C580" s="5" t="str">
        <f ca="1">IF(B_MSK[[#This Row],[//]]="","",HYPERLINK("["&amp;SUBSTITUTE(DIR,"'","")&amp;"]NOTA!D"&amp;B_MSK[[#This Row],[//]]+2,"&gt;"))</f>
        <v>&gt;</v>
      </c>
      <c r="D580" s="5" t="str">
        <f ca="1">IF(B_MSK[[#This Row],[N_ID]]="","",COUNTIF(INDIRECT(DIR&amp;"!NOTA[ID_H]"),B_MSK[[#This Row],[ID NOTA]]))</f>
        <v/>
      </c>
      <c r="E5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577</v>
      </c>
      <c r="F5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0" s="7" t="str">
        <f ca="1">IF(B_MSK[[#This Row],[stt]]="ada",INDEX([2]!db[NB BM],B_MSK[DB_ROW]-1),"")</f>
        <v>Lem stick JK GS-100</v>
      </c>
      <c r="H580" s="7" t="str">
        <f ca="1">IF(B_MSK[[#This Row],[//]]="","",INDEX(INDIRECT(DIR&amp;$2:$2),B_MSK[[#This Row],[//]]))</f>
        <v>ATALI MAKMUR</v>
      </c>
      <c r="I580" s="27" t="str">
        <f ca="1">IF(B_MSK[[#This Row],[//]]="","",INDEX(INDIRECT(DB_PATH&amp;$2:$2),B_MSK[[#This Row],[DB_ROW]]-1))</f>
        <v>36 BOX (24 PCS)</v>
      </c>
      <c r="J580" s="5">
        <f ca="1">IF(B_MSK[[#This Row],[//]]="","",IF(INDEX(INDIRECT(DIR&amp;$2:$2),B_MSK[[#This Row],[//]])="","",INDEX(INDIRECT(DIR&amp;$2:$2),B_MSK[[#This Row],[//]])))</f>
        <v>4</v>
      </c>
      <c r="K580" s="5">
        <f ca="1">IF(B_MSK[[#This Row],[//]]="","",IF(INDEX(INDIRECT(DIR&amp;$2:$2),B_MSK[[#This Row],[//]])="","",INDEX(INDIRECT(DIR&amp;$2:$2),B_MSK[[#This Row],[//]])))</f>
        <v>3456</v>
      </c>
      <c r="L580" s="5" t="str">
        <f ca="1">IF(B_MSK[[#This Row],[//]]="","",IF(INDEX(INDIRECT(DIR&amp;$2:$2),B_MSK[[#This Row],[//]])="","",INDEX(INDIRECT(DIR&amp;$2:$2),B_MSK[[#This Row],[//]])))</f>
        <v>PCS</v>
      </c>
      <c r="M580" s="13">
        <f ca="1">IF(B_MSK[[#This Row],[//]]="","",INDEX(INDIRECT(DIR&amp;$2:$2),B_MSK[[#This Row],[//]]))</f>
        <v>2100</v>
      </c>
      <c r="N580" s="13">
        <f ca="1">IF(OR(B_MSK[[#This Row],[//]]="",),"",INDEX(INDIRECT(DIR&amp;$2:$2),B_MSK[[#This Row],[//]]))</f>
        <v>1814400</v>
      </c>
      <c r="O580" s="3">
        <f ca="1">IF(B_MSK[[#This Row],[//]]="","",IF(INDEX(INDIRECT(DIR&amp;$2:$2),B_MSK[[#This Row],[//]])=0,"",INDEX(INDIRECT(DIR&amp;$2:$2),B_MSK[[#This Row],[//]])))</f>
        <v>0.125</v>
      </c>
      <c r="P580" s="3">
        <f ca="1">IF(B_MSK[[#This Row],[//]]="","",IF(INDEX(INDIRECT(DIR&amp;$2:$2),B_MSK[[#This Row],[//]])=0,"",INDEX(INDIRECT(DIR&amp;$2:$2),B_MSK[[#This Row],[//]])))</f>
        <v>0.05</v>
      </c>
      <c r="Q580" s="12">
        <f ca="1">IF(B_MSK[[#This Row],[//]]="","",INDEX(INDIRECT(DIR&amp;$2:$2),B_MSK[[#This Row],[//]]))</f>
        <v>6032880</v>
      </c>
      <c r="R5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0" s="37">
        <f ca="1">IF(B_MSK[[#This Row],[//]]="","",INDEX(INDIRECT(DIR&amp;$2:$2),B_MSK[[#This Row],[//]]))</f>
        <v>0</v>
      </c>
      <c r="U580" s="38">
        <f ca="1">IF(SUMIF(B_MSK[NAMA BARANG],B_MSK[[#This Row],[NAMA BARANG]],B_MSK[JMLH BRG])=0,"",SUMIF(B_MSK[NAMA BARANG],B_MSK[[#This Row],[NAMA BARANG]],B_MSK[C]))</f>
        <v>6</v>
      </c>
      <c r="V580" s="7" t="str">
        <f ca="1">IF(B_MSK[[#This Row],[//]]="","",INDEX(INDIRECT(DIR&amp;$2:$2),B_MSK[[#This Row],[//]]))</f>
        <v>GLUE STICK GS-100 (8 GRAM) JK</v>
      </c>
      <c r="W580" s="7" t="str">
        <f ca="1">LOWER(SUBSTITUTE(SUBSTITUTE(SUBSTITUTE(SUBSTITUTE(SUBSTITUTE(SUBSTITUTE(SUBSTITUTE(SUBSTITUTE(SUBSTITUTE(B_MSK[[#This Row],[N.B.nota]]," ",""),"-",""),"(",""),")",""),".",""),",",""),"/",""),"""",""),"+",""))</f>
        <v>gluestickgs1008gramjk</v>
      </c>
      <c r="X580" s="5" t="str">
        <f ca="1">IF(B_MSK[[#This Row],[N.B.nota]]="","",IF(MATCH(B_MSK[[#This Row],[concat]],[2]!db[NB NOTA_C],0)&gt;0,"ada",0))</f>
        <v>ada</v>
      </c>
      <c r="Y580" s="5" t="str">
        <f ca="1">IF(B_MSK[[#This Row],[N.B.nota]]="","",ADDRESS(ROW(B_MSK[QB]),COLUMN(B_MSK[QB]))&amp;":"&amp;ADDRESS(ROW(),COLUMN(B_MSK[QB])))</f>
        <v>$D$4:$D$580</v>
      </c>
      <c r="Z580" s="5">
        <f ca="1">IF(B_MSK[[#This Row],[concat]]="","",MATCH(B_MSK[[#This Row],[concat]],[2]!db[NB NOTA_C],0)+1)</f>
        <v>928</v>
      </c>
      <c r="AA580" s="5" t="str">
        <f ca="1">IF(B_MSK[[#This Row],[//]]="","",HYPERLINK("[D:\kerja\BANK EXP\BARU\DB.XLSX]DB!e"&amp;B_MSK[[#This Row],[DB_ROW]],"&gt;"))</f>
        <v>&gt;</v>
      </c>
      <c r="AB580" s="30" t="str">
        <f ca="1">MID(B_MSK[[#This Row],[/ STN_1]],FIND(" ",B_MSK[[#This Row],[/ STN_1]])+1,LEN(B_MSK[[#This Row],[/ STN_1]]))</f>
        <v xml:space="preserve">BOX </v>
      </c>
      <c r="AC580" s="11">
        <f ca="1">IF(B_MSK[[#This Row],[//]]="","",IF(B_MSK[[#This Row],[ JUMLAH ]]="","",IF(B_MSK[[#This Row],[C]]="",B_MSK[[#This Row],[HARGA CTN]]/B_MSK[[#This Row],[JMLH BRG]],B_MSK[[#This Row],[HARGA CTN]]/B_MSK[[#This Row],[A_1]])))</f>
        <v>50400</v>
      </c>
      <c r="AD5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8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2100</v>
      </c>
      <c r="AF58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80" s="15" t="str">
        <f ca="1">IF(B_MSK[[#This Row],[HARGA_2]]="","",IF(MID(B_MSK[[#This Row],[/ STN_2]],FIND(" ",B_MSK[[#This Row],[/ STN_2]])+1,LEN(B_MSK[[#This Row],[/ STN_2]]))="LSN",B_MSK[[#This Row],[HARGA_2]]/12,""))</f>
        <v/>
      </c>
      <c r="AH580" s="7" t="str">
        <f ca="1">IF(B_MSK[[#This Row],[HARGA_3]]="","","/ "&amp;"PCS")</f>
        <v/>
      </c>
      <c r="AI580" s="15">
        <f ca="1">IF(B_MSK[[#This Row],[HARGA_3]]="",IF(B_MSK[[#This Row],[HARGA_2]]="",IF(B_MSK[[#This Row],[HARGA_1]]="","",B_MSK[[#This Row],[HARGA_1]]),B_MSK[[#This Row],[HARGA_2]]),B_MSK[[#This Row],[HARGA_3]])</f>
        <v>2100</v>
      </c>
      <c r="AJ58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80" s="5" t="str">
        <f ca="1">IF(B_MSK[[#This Row],[//]]="","",SUBSTITUTE(SUBSTITUTE(SUBSTITUTE(B_MSK[[#This Row],[QTY/ CTN]]," ","_",2),"(",""),")","")&amp;"_")</f>
        <v>36 BOX_24 PCS_</v>
      </c>
      <c r="AL580" s="5">
        <f ca="1">IF(B_MSK[[#This Row],[A_B]]="","",SEARCH("_",B_MSK[[#This Row],[A_B]]))</f>
        <v>7</v>
      </c>
      <c r="AM580" s="5">
        <f ca="1">IF(B_MSK[[#This Row],[A_B]]="","",LEN(B_MSK[[#This Row],[A_B]]))</f>
        <v>14</v>
      </c>
      <c r="AN580" s="5" t="str">
        <f ca="1">IF(B_MSK[[#This Row],[A_B]]="","",LEFT(B_MSK[[#This Row],[QTY/ CTN]],B_MSK[[#This Row],[A_B_1]]))</f>
        <v xml:space="preserve">36 BOX </v>
      </c>
      <c r="AO580" s="5" t="str">
        <f ca="1">IF(B_MSK[[#This Row],[A_B]]="","",LEFT(B_MSK[[#This Row],[A_]],SEARCH(" ",B_MSK[[#This Row],[A_]])-1))</f>
        <v>36</v>
      </c>
      <c r="AP580" s="5" t="str">
        <f ca="1">IF(B_MSK[[#This Row],[A_B]]="","",RIGHT(B_MSK[[#This Row],[A_]],LEN(B_MSK[[#This Row],[A_]])-SEARCH(" ",B_MSK[[#This Row],[A_]])))</f>
        <v xml:space="preserve">BOX </v>
      </c>
      <c r="AQ5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580" s="5" t="str">
        <f ca="1">IF(B_MSK[[#This Row],[B_]]="","",LEFT(B_MSK[[#This Row],[B_]],SEARCH(" ",B_MSK[[#This Row],[B_]])))</f>
        <v xml:space="preserve">24 </v>
      </c>
      <c r="AS580" s="5" t="str">
        <f ca="1">IF(B_MSK[[#This Row],[B_]]="","",RIGHT(B_MSK[[#This Row],[B_]],LEN(B_MSK[[#This Row],[B_]])-SEARCH(" ",B_MSK[[#This Row],[B_]])))</f>
        <v>PCS</v>
      </c>
      <c r="AT580" s="5" t="str">
        <f ca="1">IF(B_MSK[[#This Row],[B_2]]="LSN",12,"")</f>
        <v/>
      </c>
      <c r="AU580" s="5" t="str">
        <f ca="1">IF(B_MSK[[#This Row],[C_1]]="","","PCS")</f>
        <v/>
      </c>
      <c r="AV580" s="5">
        <f ca="1">IF(B_MSK[[#This Row],[A_1]]="","",B_MSK[[#This Row],[A_1]]*IF(B_MSK[[#This Row],[B_1]]="",1,B_MSK[[#This Row],[B_1]])*IF(B_MSK[[#This Row],[C_1]]="",1,B_MSK[[#This Row],[C_1]]))</f>
        <v>864</v>
      </c>
      <c r="AW580" s="5" t="str">
        <f ca="1">IF(B_MSK[[#This Row],[C_2]]="",IF(B_MSK[[#This Row],[B_2]]="",IF(B_MSK[[#This Row],[A_2]]="","",B_MSK[[#This Row],[A_2]]),B_MSK[[#This Row],[B_2]]),B_MSK[[#This Row],[C_2]])</f>
        <v>PCS</v>
      </c>
      <c r="AX580" s="2">
        <f ca="1">IF(ISNUMBER(B_MSK[[#This Row],[TANGGAL DATANG]]),B_MSK[[#This Row],[TANGGAL DATANG]],AX579)</f>
        <v>44946</v>
      </c>
      <c r="AY580" s="5" t="e">
        <f ca="1">IF(B_MSK[[#This Row],[DB_ROW]]="","",INDEX([3]!db[JENIS],B_MSK[[#This Row],[DB_ROW]]-1))</f>
        <v>#REF!</v>
      </c>
      <c r="AZ580" s="5">
        <f ca="1">IF(B_MSK[[#This Row],[A_1]]="","",B_MSK[[#This Row],[A_1]])*1</f>
        <v>36</v>
      </c>
      <c r="BA580" s="5" t="str">
        <f ca="1">IF(B_MSK[[#This Row],[//]]="","",INDEX(INDIRECT(DIR&amp;$2:$2),B_MSK[[#This Row],[//]]))</f>
        <v>ARTO MORO</v>
      </c>
      <c r="BB580" s="5" t="str">
        <f ca="1">CONCATENATE(B_MSK[[#This Row],[concat]],B_MSK[[#This Row],[HARGA_X]],B_MSK[[#This Row],[SAT]])</f>
        <v>gluestickgs1008gramjk2100PCS</v>
      </c>
    </row>
    <row r="581" spans="1:54" x14ac:dyDescent="0.25">
      <c r="A581" s="6" t="s">
        <v>128</v>
      </c>
      <c r="B581" s="5" t="str">
        <f ca="1">IF(B_MSK[[#This Row],[N_ID]]="","",INDEX(INDIRECT(DIR&amp;$2:$2),MATCH(B_MSK[[#This Row],[N_ID]],INDIRECT(DIR&amp;"!NOTA[ID_P]"),0)))</f>
        <v/>
      </c>
      <c r="C581" s="5" t="str">
        <f ca="1">IF(B_MSK[[#This Row],[//]]="","",HYPERLINK("["&amp;SUBSTITUTE(DIR,"'","")&amp;"]NOTA!D"&amp;B_MSK[[#This Row],[//]]+2,"&gt;"))</f>
        <v>&gt;</v>
      </c>
      <c r="D581" s="5" t="str">
        <f ca="1">IF(B_MSK[[#This Row],[N_ID]]="","",COUNTIF(INDIRECT(DIR&amp;"!NOTA[ID_H]"),B_MSK[[#This Row],[ID NOTA]]))</f>
        <v/>
      </c>
      <c r="E5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578</v>
      </c>
      <c r="F5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1" s="7" t="str">
        <f ca="1">IF(B_MSK[[#This Row],[stt]]="ada",INDEX([2]!db[NB BM],B_MSK[DB_ROW]-1),"")</f>
        <v>Mesin label harga JK MX-5500 M</v>
      </c>
      <c r="H581" s="7" t="str">
        <f ca="1">IF(B_MSK[[#This Row],[//]]="","",INDEX(INDIRECT(DIR&amp;$2:$2),B_MSK[[#This Row],[//]]))</f>
        <v>ATALI MAKMUR</v>
      </c>
      <c r="I581" s="27" t="str">
        <f ca="1">IF(B_MSK[[#This Row],[//]]="","",INDEX(INDIRECT(DB_PATH&amp;$2:$2),B_MSK[[#This Row],[DB_ROW]]-1))</f>
        <v>20 PCS</v>
      </c>
      <c r="J581" s="5">
        <f ca="1">IF(B_MSK[[#This Row],[//]]="","",IF(INDEX(INDIRECT(DIR&amp;$2:$2),B_MSK[[#This Row],[//]])="","",INDEX(INDIRECT(DIR&amp;$2:$2),B_MSK[[#This Row],[//]])))</f>
        <v>2</v>
      </c>
      <c r="K581" s="5">
        <f ca="1">IF(B_MSK[[#This Row],[//]]="","",IF(INDEX(INDIRECT(DIR&amp;$2:$2),B_MSK[[#This Row],[//]])="","",INDEX(INDIRECT(DIR&amp;$2:$2),B_MSK[[#This Row],[//]])))</f>
        <v>40</v>
      </c>
      <c r="L581" s="5" t="str">
        <f ca="1">IF(B_MSK[[#This Row],[//]]="","",IF(INDEX(INDIRECT(DIR&amp;$2:$2),B_MSK[[#This Row],[//]])="","",INDEX(INDIRECT(DIR&amp;$2:$2),B_MSK[[#This Row],[//]])))</f>
        <v>PCS</v>
      </c>
      <c r="M581" s="13">
        <f ca="1">IF(B_MSK[[#This Row],[//]]="","",INDEX(INDIRECT(DIR&amp;$2:$2),B_MSK[[#This Row],[//]]))</f>
        <v>40500</v>
      </c>
      <c r="N581" s="13">
        <f ca="1">IF(OR(B_MSK[[#This Row],[//]]="",),"",INDEX(INDIRECT(DIR&amp;$2:$2),B_MSK[[#This Row],[//]]))</f>
        <v>810000</v>
      </c>
      <c r="O581" s="3">
        <f ca="1">IF(B_MSK[[#This Row],[//]]="","",IF(INDEX(INDIRECT(DIR&amp;$2:$2),B_MSK[[#This Row],[//]])=0,"",INDEX(INDIRECT(DIR&amp;$2:$2),B_MSK[[#This Row],[//]])))</f>
        <v>0.125</v>
      </c>
      <c r="P581" s="3">
        <f ca="1">IF(B_MSK[[#This Row],[//]]="","",IF(INDEX(INDIRECT(DIR&amp;$2:$2),B_MSK[[#This Row],[//]])=0,"",INDEX(INDIRECT(DIR&amp;$2:$2),B_MSK[[#This Row],[//]])))</f>
        <v>0.05</v>
      </c>
      <c r="Q581" s="12">
        <f ca="1">IF(B_MSK[[#This Row],[//]]="","",INDEX(INDIRECT(DIR&amp;$2:$2),B_MSK[[#This Row],[//]]))</f>
        <v>1346625</v>
      </c>
      <c r="R5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1" s="37">
        <f ca="1">IF(B_MSK[[#This Row],[//]]="","",INDEX(INDIRECT(DIR&amp;$2:$2),B_MSK[[#This Row],[//]]))</f>
        <v>0</v>
      </c>
      <c r="U581" s="38">
        <f ca="1">IF(SUMIF(B_MSK[NAMA BARANG],B_MSK[[#This Row],[NAMA BARANG]],B_MSK[JMLH BRG])=0,"",SUMIF(B_MSK[NAMA BARANG],B_MSK[[#This Row],[NAMA BARANG]],B_MSK[C]))</f>
        <v>5</v>
      </c>
      <c r="V581" s="7" t="str">
        <f ca="1">IF(B_MSK[[#This Row],[//]]="","",INDEX(INDIRECT(DIR&amp;$2:$2),B_MSK[[#This Row],[//]]))</f>
        <v>LABELLER MX 5500M 8 DIGITS JK</v>
      </c>
      <c r="W581" s="7" t="str">
        <f ca="1">LOWER(SUBSTITUTE(SUBSTITUTE(SUBSTITUTE(SUBSTITUTE(SUBSTITUTE(SUBSTITUTE(SUBSTITUTE(SUBSTITUTE(SUBSTITUTE(B_MSK[[#This Row],[N.B.nota]]," ",""),"-",""),"(",""),")",""),".",""),",",""),"/",""),"""",""),"+",""))</f>
        <v>labellermx5500m8digitsjk</v>
      </c>
      <c r="X581" s="5" t="str">
        <f ca="1">IF(B_MSK[[#This Row],[N.B.nota]]="","",IF(MATCH(B_MSK[[#This Row],[concat]],[2]!db[NB NOTA_C],0)&gt;0,"ada",0))</f>
        <v>ada</v>
      </c>
      <c r="Y581" s="5" t="str">
        <f ca="1">IF(B_MSK[[#This Row],[N.B.nota]]="","",ADDRESS(ROW(B_MSK[QB]),COLUMN(B_MSK[QB]))&amp;":"&amp;ADDRESS(ROW(),COLUMN(B_MSK[QB])))</f>
        <v>$D$4:$D$581</v>
      </c>
      <c r="Z581" s="5">
        <f ca="1">IF(B_MSK[[#This Row],[concat]]="","",MATCH(B_MSK[[#This Row],[concat]],[2]!db[NB NOTA_C],0)+1)</f>
        <v>1355</v>
      </c>
      <c r="AA581" s="5" t="str">
        <f ca="1">IF(B_MSK[[#This Row],[//]]="","",HYPERLINK("[D:\kerja\BANK EXP\BARU\DB.XLSX]DB!e"&amp;B_MSK[[#This Row],[DB_ROW]],"&gt;"))</f>
        <v>&gt;</v>
      </c>
      <c r="AB581" s="30" t="str">
        <f ca="1">MID(B_MSK[[#This Row],[/ STN_1]],FIND(" ",B_MSK[[#This Row],[/ STN_1]])+1,LEN(B_MSK[[#This Row],[/ STN_1]]))</f>
        <v>PCS</v>
      </c>
      <c r="AC581" s="11">
        <f ca="1">IF(B_MSK[[#This Row],[//]]="","",IF(B_MSK[[#This Row],[ JUMLAH ]]="","",IF(B_MSK[[#This Row],[C]]="",B_MSK[[#This Row],[HARGA CTN]]/B_MSK[[#This Row],[JMLH BRG]],B_MSK[[#This Row],[HARGA CTN]]/B_MSK[[#This Row],[A_1]])))</f>
        <v>40500</v>
      </c>
      <c r="AD5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1" s="15" t="str">
        <f ca="1">IF(B_MSK[[#This Row],[HARGA_2]]="","",IF(MID(B_MSK[[#This Row],[/ STN_2]],FIND(" ",B_MSK[[#This Row],[/ STN_2]])+1,LEN(B_MSK[[#This Row],[/ STN_2]]))="LSN",B_MSK[[#This Row],[HARGA_2]]/12,""))</f>
        <v/>
      </c>
      <c r="AH581" s="7" t="str">
        <f ca="1">IF(B_MSK[[#This Row],[HARGA_3]]="","","/ "&amp;"PCS")</f>
        <v/>
      </c>
      <c r="AI581" s="15">
        <f ca="1">IF(B_MSK[[#This Row],[HARGA_3]]="",IF(B_MSK[[#This Row],[HARGA_2]]="",IF(B_MSK[[#This Row],[HARGA_1]]="","",B_MSK[[#This Row],[HARGA_1]]),B_MSK[[#This Row],[HARGA_2]]),B_MSK[[#This Row],[HARGA_3]])</f>
        <v>40500</v>
      </c>
      <c r="AJ58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81" s="5" t="str">
        <f ca="1">IF(B_MSK[[#This Row],[//]]="","",SUBSTITUTE(SUBSTITUTE(SUBSTITUTE(B_MSK[[#This Row],[QTY/ CTN]]," ","_",2),"(",""),")","")&amp;"_")</f>
        <v>20 PCS_</v>
      </c>
      <c r="AL581" s="5">
        <f ca="1">IF(B_MSK[[#This Row],[A_B]]="","",SEARCH("_",B_MSK[[#This Row],[A_B]]))</f>
        <v>7</v>
      </c>
      <c r="AM581" s="5">
        <f ca="1">IF(B_MSK[[#This Row],[A_B]]="","",LEN(B_MSK[[#This Row],[A_B]]))</f>
        <v>7</v>
      </c>
      <c r="AN581" s="5" t="str">
        <f ca="1">IF(B_MSK[[#This Row],[A_B]]="","",LEFT(B_MSK[[#This Row],[QTY/ CTN]],B_MSK[[#This Row],[A_B_1]]))</f>
        <v>20 PCS</v>
      </c>
      <c r="AO581" s="5" t="str">
        <f ca="1">IF(B_MSK[[#This Row],[A_B]]="","",LEFT(B_MSK[[#This Row],[A_]],SEARCH(" ",B_MSK[[#This Row],[A_]])-1))</f>
        <v>20</v>
      </c>
      <c r="AP581" s="5" t="str">
        <f ca="1">IF(B_MSK[[#This Row],[A_B]]="","",RIGHT(B_MSK[[#This Row],[A_]],LEN(B_MSK[[#This Row],[A_]])-SEARCH(" ",B_MSK[[#This Row],[A_]])))</f>
        <v>PCS</v>
      </c>
      <c r="AQ5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1" s="5" t="str">
        <f ca="1">IF(B_MSK[[#This Row],[B_]]="","",LEFT(B_MSK[[#This Row],[B_]],SEARCH(" ",B_MSK[[#This Row],[B_]])))</f>
        <v/>
      </c>
      <c r="AS581" s="5" t="str">
        <f ca="1">IF(B_MSK[[#This Row],[B_]]="","",RIGHT(B_MSK[[#This Row],[B_]],LEN(B_MSK[[#This Row],[B_]])-SEARCH(" ",B_MSK[[#This Row],[B_]])))</f>
        <v/>
      </c>
      <c r="AT581" s="5" t="str">
        <f ca="1">IF(B_MSK[[#This Row],[B_2]]="LSN",12,"")</f>
        <v/>
      </c>
      <c r="AU581" s="5" t="str">
        <f ca="1">IF(B_MSK[[#This Row],[C_1]]="","","PCS")</f>
        <v/>
      </c>
      <c r="AV581" s="5">
        <f ca="1">IF(B_MSK[[#This Row],[A_1]]="","",B_MSK[[#This Row],[A_1]]*IF(B_MSK[[#This Row],[B_1]]="",1,B_MSK[[#This Row],[B_1]])*IF(B_MSK[[#This Row],[C_1]]="",1,B_MSK[[#This Row],[C_1]]))</f>
        <v>20</v>
      </c>
      <c r="AW581" s="5" t="str">
        <f ca="1">IF(B_MSK[[#This Row],[C_2]]="",IF(B_MSK[[#This Row],[B_2]]="",IF(B_MSK[[#This Row],[A_2]]="","",B_MSK[[#This Row],[A_2]]),B_MSK[[#This Row],[B_2]]),B_MSK[[#This Row],[C_2]])</f>
        <v>PCS</v>
      </c>
      <c r="AX581" s="2">
        <f ca="1">IF(ISNUMBER(B_MSK[[#This Row],[TANGGAL DATANG]]),B_MSK[[#This Row],[TANGGAL DATANG]],AX580)</f>
        <v>44946</v>
      </c>
      <c r="AY581" s="5" t="e">
        <f ca="1">IF(B_MSK[[#This Row],[DB_ROW]]="","",INDEX([3]!db[JENIS],B_MSK[[#This Row],[DB_ROW]]-1))</f>
        <v>#REF!</v>
      </c>
      <c r="AZ581" s="5">
        <f ca="1">IF(B_MSK[[#This Row],[A_1]]="","",B_MSK[[#This Row],[A_1]])*1</f>
        <v>20</v>
      </c>
      <c r="BA581" s="5" t="str">
        <f ca="1">IF(B_MSK[[#This Row],[//]]="","",INDEX(INDIRECT(DIR&amp;$2:$2),B_MSK[[#This Row],[//]]))</f>
        <v>ARTO MORO</v>
      </c>
      <c r="BB581" s="5" t="str">
        <f ca="1">CONCATENATE(B_MSK[[#This Row],[concat]],B_MSK[[#This Row],[HARGA_X]],B_MSK[[#This Row],[SAT]])</f>
        <v>labellermx5500m8digitsjk40500PCS</v>
      </c>
    </row>
    <row r="582" spans="1:54" x14ac:dyDescent="0.25">
      <c r="A582" s="6" t="s">
        <v>128</v>
      </c>
      <c r="B582" s="5" t="str">
        <f ca="1">IF(B_MSK[[#This Row],[N_ID]]="","",INDEX(INDIRECT(DIR&amp;$2:$2),MATCH(B_MSK[[#This Row],[N_ID]],INDIRECT(DIR&amp;"!NOTA[ID_P]"),0)))</f>
        <v/>
      </c>
      <c r="C582" s="5" t="str">
        <f ca="1">IF(B_MSK[[#This Row],[//]]="","",HYPERLINK("["&amp;SUBSTITUTE(DIR,"'","")&amp;"]NOTA!D"&amp;B_MSK[[#This Row],[//]]+2,"&gt;"))</f>
        <v>&gt;</v>
      </c>
      <c r="D582" s="5" t="str">
        <f ca="1">IF(B_MSK[[#This Row],[N_ID]]="","",COUNTIF(INDIRECT(DIR&amp;"!NOTA[ID_H]"),B_MSK[[#This Row],[ID NOTA]]))</f>
        <v/>
      </c>
      <c r="E58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579</v>
      </c>
      <c r="F5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2" s="7" t="str">
        <f ca="1">IF(B_MSK[[#This Row],[stt]]="ada",INDEX([2]!db[NB BM],B_MSK[DB_ROW]-1),"")</f>
        <v>Clip Trigonal JK no.3</v>
      </c>
      <c r="H582" s="7" t="str">
        <f ca="1">IF(B_MSK[[#This Row],[//]]="","",INDEX(INDIRECT(DIR&amp;$2:$2),B_MSK[[#This Row],[//]]))</f>
        <v>ATALI MAKMUR</v>
      </c>
      <c r="I582" s="27" t="str">
        <f ca="1">IF(B_MSK[[#This Row],[//]]="","",INDEX(INDIRECT(DB_PATH&amp;$2:$2),B_MSK[[#This Row],[DB_ROW]]-1))</f>
        <v>500 BOX</v>
      </c>
      <c r="J582" s="5">
        <f ca="1">IF(B_MSK[[#This Row],[//]]="","",IF(INDEX(INDIRECT(DIR&amp;$2:$2),B_MSK[[#This Row],[//]])="","",INDEX(INDIRECT(DIR&amp;$2:$2),B_MSK[[#This Row],[//]])))</f>
        <v>2</v>
      </c>
      <c r="K582" s="5">
        <f ca="1">IF(B_MSK[[#This Row],[//]]="","",IF(INDEX(INDIRECT(DIR&amp;$2:$2),B_MSK[[#This Row],[//]])="","",INDEX(INDIRECT(DIR&amp;$2:$2),B_MSK[[#This Row],[//]])))</f>
        <v>1000</v>
      </c>
      <c r="L582" s="5" t="str">
        <f ca="1">IF(B_MSK[[#This Row],[//]]="","",IF(INDEX(INDIRECT(DIR&amp;$2:$2),B_MSK[[#This Row],[//]])="","",INDEX(INDIRECT(DIR&amp;$2:$2),B_MSK[[#This Row],[//]])))</f>
        <v>BOX</v>
      </c>
      <c r="M582" s="13">
        <f ca="1">IF(B_MSK[[#This Row],[//]]="","",INDEX(INDIRECT(DIR&amp;$2:$2),B_MSK[[#This Row],[//]]))</f>
        <v>1625</v>
      </c>
      <c r="N582" s="13">
        <f ca="1">IF(OR(B_MSK[[#This Row],[//]]="",),"",INDEX(INDIRECT(DIR&amp;$2:$2),B_MSK[[#This Row],[//]]))</f>
        <v>812500</v>
      </c>
      <c r="O582" s="3">
        <f ca="1">IF(B_MSK[[#This Row],[//]]="","",IF(INDEX(INDIRECT(DIR&amp;$2:$2),B_MSK[[#This Row],[//]])=0,"",INDEX(INDIRECT(DIR&amp;$2:$2),B_MSK[[#This Row],[//]])))</f>
        <v>0.125</v>
      </c>
      <c r="P582" s="3">
        <f ca="1">IF(B_MSK[[#This Row],[//]]="","",IF(INDEX(INDIRECT(DIR&amp;$2:$2),B_MSK[[#This Row],[//]])=0,"",INDEX(INDIRECT(DIR&amp;$2:$2),B_MSK[[#This Row],[//]])))</f>
        <v>0.05</v>
      </c>
      <c r="Q582" s="12">
        <f ca="1">IF(B_MSK[[#This Row],[//]]="","",INDEX(INDIRECT(DIR&amp;$2:$2),B_MSK[[#This Row],[//]]))</f>
        <v>1350781.25</v>
      </c>
      <c r="R5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2" s="37">
        <f ca="1">IF(B_MSK[[#This Row],[//]]="","",INDEX(INDIRECT(DIR&amp;$2:$2),B_MSK[[#This Row],[//]]))</f>
        <v>0</v>
      </c>
      <c r="U582" s="38">
        <f ca="1">IF(SUMIF(B_MSK[NAMA BARANG],B_MSK[[#This Row],[NAMA BARANG]],B_MSK[JMLH BRG])=0,"",SUMIF(B_MSK[NAMA BARANG],B_MSK[[#This Row],[NAMA BARANG]],B_MSK[C]))</f>
        <v>6</v>
      </c>
      <c r="V582" s="7" t="str">
        <f ca="1">IF(B_MSK[[#This Row],[//]]="","",INDEX(INDIRECT(DIR&amp;$2:$2),B_MSK[[#This Row],[//]]))</f>
        <v>TRIGONAL CLIP NO.3 JK</v>
      </c>
      <c r="W582" s="7" t="str">
        <f ca="1">LOWER(SUBSTITUTE(SUBSTITUTE(SUBSTITUTE(SUBSTITUTE(SUBSTITUTE(SUBSTITUTE(SUBSTITUTE(SUBSTITUTE(SUBSTITUTE(B_MSK[[#This Row],[N.B.nota]]," ",""),"-",""),"(",""),")",""),".",""),",",""),"/",""),"""",""),"+",""))</f>
        <v>trigonalclipno3jk</v>
      </c>
      <c r="X582" s="5" t="str">
        <f ca="1">IF(B_MSK[[#This Row],[N.B.nota]]="","",IF(MATCH(B_MSK[[#This Row],[concat]],[2]!db[NB NOTA_C],0)&gt;0,"ada",0))</f>
        <v>ada</v>
      </c>
      <c r="Y582" s="5" t="str">
        <f ca="1">IF(B_MSK[[#This Row],[N.B.nota]]="","",ADDRESS(ROW(B_MSK[QB]),COLUMN(B_MSK[QB]))&amp;":"&amp;ADDRESS(ROW(),COLUMN(B_MSK[QB])))</f>
        <v>$D$4:$D$582</v>
      </c>
      <c r="Z582" s="5">
        <f ca="1">IF(B_MSK[[#This Row],[concat]]="","",MATCH(B_MSK[[#This Row],[concat]],[2]!db[NB NOTA_C],0)+1)</f>
        <v>2090</v>
      </c>
      <c r="AA582" s="5" t="str">
        <f ca="1">IF(B_MSK[[#This Row],[//]]="","",HYPERLINK("[D:\kerja\BANK EXP\BARU\DB.XLSX]DB!e"&amp;B_MSK[[#This Row],[DB_ROW]],"&gt;"))</f>
        <v>&gt;</v>
      </c>
      <c r="AB582" s="30" t="str">
        <f ca="1">MID(B_MSK[[#This Row],[/ STN_1]],FIND(" ",B_MSK[[#This Row],[/ STN_1]])+1,LEN(B_MSK[[#This Row],[/ STN_1]]))</f>
        <v>BOX</v>
      </c>
      <c r="AC582" s="11">
        <f ca="1">IF(B_MSK[[#This Row],[//]]="","",IF(B_MSK[[#This Row],[ JUMLAH ]]="","",IF(B_MSK[[#This Row],[C]]="",B_MSK[[#This Row],[HARGA CTN]]/B_MSK[[#This Row],[JMLH BRG]],B_MSK[[#This Row],[HARGA CTN]]/B_MSK[[#This Row],[A_1]])))</f>
        <v>1625</v>
      </c>
      <c r="AD5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5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2" s="15" t="str">
        <f ca="1">IF(B_MSK[[#This Row],[HARGA_2]]="","",IF(MID(B_MSK[[#This Row],[/ STN_2]],FIND(" ",B_MSK[[#This Row],[/ STN_2]])+1,LEN(B_MSK[[#This Row],[/ STN_2]]))="LSN",B_MSK[[#This Row],[HARGA_2]]/12,""))</f>
        <v/>
      </c>
      <c r="AH582" s="7" t="str">
        <f ca="1">IF(B_MSK[[#This Row],[HARGA_3]]="","","/ "&amp;"PCS")</f>
        <v/>
      </c>
      <c r="AI582" s="15">
        <f ca="1">IF(B_MSK[[#This Row],[HARGA_3]]="",IF(B_MSK[[#This Row],[HARGA_2]]="",IF(B_MSK[[#This Row],[HARGA_1]]="","",B_MSK[[#This Row],[HARGA_1]]),B_MSK[[#This Row],[HARGA_2]]),B_MSK[[#This Row],[HARGA_3]])</f>
        <v>1625</v>
      </c>
      <c r="AJ582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582" s="5" t="str">
        <f ca="1">IF(B_MSK[[#This Row],[//]]="","",SUBSTITUTE(SUBSTITUTE(SUBSTITUTE(B_MSK[[#This Row],[QTY/ CTN]]," ","_",2),"(",""),")","")&amp;"_")</f>
        <v>500 BOX_</v>
      </c>
      <c r="AL582" s="5">
        <f ca="1">IF(B_MSK[[#This Row],[A_B]]="","",SEARCH("_",B_MSK[[#This Row],[A_B]]))</f>
        <v>8</v>
      </c>
      <c r="AM582" s="5">
        <f ca="1">IF(B_MSK[[#This Row],[A_B]]="","",LEN(B_MSK[[#This Row],[A_B]]))</f>
        <v>8</v>
      </c>
      <c r="AN582" s="5" t="str">
        <f ca="1">IF(B_MSK[[#This Row],[A_B]]="","",LEFT(B_MSK[[#This Row],[QTY/ CTN]],B_MSK[[#This Row],[A_B_1]]))</f>
        <v>500 BOX</v>
      </c>
      <c r="AO582" s="5" t="str">
        <f ca="1">IF(B_MSK[[#This Row],[A_B]]="","",LEFT(B_MSK[[#This Row],[A_]],SEARCH(" ",B_MSK[[#This Row],[A_]])-1))</f>
        <v>500</v>
      </c>
      <c r="AP582" s="5" t="str">
        <f ca="1">IF(B_MSK[[#This Row],[A_B]]="","",RIGHT(B_MSK[[#This Row],[A_]],LEN(B_MSK[[#This Row],[A_]])-SEARCH(" ",B_MSK[[#This Row],[A_]])))</f>
        <v>BOX</v>
      </c>
      <c r="AQ5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2" s="5" t="str">
        <f ca="1">IF(B_MSK[[#This Row],[B_]]="","",LEFT(B_MSK[[#This Row],[B_]],SEARCH(" ",B_MSK[[#This Row],[B_]])))</f>
        <v/>
      </c>
      <c r="AS582" s="5" t="str">
        <f ca="1">IF(B_MSK[[#This Row],[B_]]="","",RIGHT(B_MSK[[#This Row],[B_]],LEN(B_MSK[[#This Row],[B_]])-SEARCH(" ",B_MSK[[#This Row],[B_]])))</f>
        <v/>
      </c>
      <c r="AT582" s="5" t="str">
        <f ca="1">IF(B_MSK[[#This Row],[B_2]]="LSN",12,"")</f>
        <v/>
      </c>
      <c r="AU582" s="5" t="str">
        <f ca="1">IF(B_MSK[[#This Row],[C_1]]="","","PCS")</f>
        <v/>
      </c>
      <c r="AV582" s="5">
        <f ca="1">IF(B_MSK[[#This Row],[A_1]]="","",B_MSK[[#This Row],[A_1]]*IF(B_MSK[[#This Row],[B_1]]="",1,B_MSK[[#This Row],[B_1]])*IF(B_MSK[[#This Row],[C_1]]="",1,B_MSK[[#This Row],[C_1]]))</f>
        <v>500</v>
      </c>
      <c r="AW582" s="5" t="str">
        <f ca="1">IF(B_MSK[[#This Row],[C_2]]="",IF(B_MSK[[#This Row],[B_2]]="",IF(B_MSK[[#This Row],[A_2]]="","",B_MSK[[#This Row],[A_2]]),B_MSK[[#This Row],[B_2]]),B_MSK[[#This Row],[C_2]])</f>
        <v>BOX</v>
      </c>
      <c r="AX582" s="2">
        <f ca="1">IF(ISNUMBER(B_MSK[[#This Row],[TANGGAL DATANG]]),B_MSK[[#This Row],[TANGGAL DATANG]],AX581)</f>
        <v>44946</v>
      </c>
      <c r="AY582" s="5" t="e">
        <f ca="1">IF(B_MSK[[#This Row],[DB_ROW]]="","",INDEX([3]!db[JENIS],B_MSK[[#This Row],[DB_ROW]]-1))</f>
        <v>#REF!</v>
      </c>
      <c r="AZ582" s="5">
        <f ca="1">IF(B_MSK[[#This Row],[A_1]]="","",B_MSK[[#This Row],[A_1]])*1</f>
        <v>500</v>
      </c>
      <c r="BA582" s="5" t="str">
        <f ca="1">IF(B_MSK[[#This Row],[//]]="","",INDEX(INDIRECT(DIR&amp;$2:$2),B_MSK[[#This Row],[//]]))</f>
        <v>ARTO MORO</v>
      </c>
      <c r="BB582" s="5" t="str">
        <f ca="1">CONCATENATE(B_MSK[[#This Row],[concat]],B_MSK[[#This Row],[HARGA_X]],B_MSK[[#This Row],[SAT]])</f>
        <v>trigonalclipno3jk1625BOX</v>
      </c>
    </row>
    <row r="583" spans="1:54" x14ac:dyDescent="0.25">
      <c r="A583" s="6" t="s">
        <v>128</v>
      </c>
      <c r="B583" s="5" t="str">
        <f ca="1">IF(B_MSK[[#This Row],[N_ID]]="","",INDEX(INDIRECT(DIR&amp;$2:$2),MATCH(B_MSK[[#This Row],[N_ID]],INDIRECT(DIR&amp;"!NOTA[ID_P]"),0)))</f>
        <v/>
      </c>
      <c r="C583" s="5" t="str">
        <f ca="1">IF(B_MSK[[#This Row],[//]]="","",HYPERLINK("["&amp;SUBSTITUTE(DIR,"'","")&amp;"]NOTA!D"&amp;B_MSK[[#This Row],[//]]+2,"&gt;"))</f>
        <v>&gt;</v>
      </c>
      <c r="D583" s="5" t="str">
        <f ca="1">IF(B_MSK[[#This Row],[N_ID]]="","",COUNTIF(INDIRECT(DIR&amp;"!NOTA[ID_H]"),B_MSK[[#This Row],[ID NOTA]]))</f>
        <v/>
      </c>
      <c r="E5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580</v>
      </c>
      <c r="F5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3" s="7" t="str">
        <f ca="1">IF(B_MSK[[#This Row],[stt]]="ada",INDEX([2]!db[NB BM],B_MSK[DB_ROW]-1),"")</f>
        <v>Stip JK 526-B40 P</v>
      </c>
      <c r="H583" s="7" t="str">
        <f ca="1">IF(B_MSK[[#This Row],[//]]="","",INDEX(INDIRECT(DIR&amp;$2:$2),B_MSK[[#This Row],[//]]))</f>
        <v>ATALI MAKMUR</v>
      </c>
      <c r="I583" s="27" t="str">
        <f ca="1">IF(B_MSK[[#This Row],[//]]="","",INDEX(INDIRECT(DB_PATH&amp;$2:$2),B_MSK[[#This Row],[DB_ROW]]-1))</f>
        <v>50 BOX (40 PCS)</v>
      </c>
      <c r="J583" s="5">
        <f ca="1">IF(B_MSK[[#This Row],[//]]="","",IF(INDEX(INDIRECT(DIR&amp;$2:$2),B_MSK[[#This Row],[//]])="","",INDEX(INDIRECT(DIR&amp;$2:$2),B_MSK[[#This Row],[//]])))</f>
        <v>2</v>
      </c>
      <c r="K583" s="5">
        <f ca="1">IF(B_MSK[[#This Row],[//]]="","",IF(INDEX(INDIRECT(DIR&amp;$2:$2),B_MSK[[#This Row],[//]])="","",INDEX(INDIRECT(DIR&amp;$2:$2),B_MSK[[#This Row],[//]])))</f>
        <v>100</v>
      </c>
      <c r="L583" s="5" t="str">
        <f ca="1">IF(B_MSK[[#This Row],[//]]="","",IF(INDEX(INDIRECT(DIR&amp;$2:$2),B_MSK[[#This Row],[//]])="","",INDEX(INDIRECT(DIR&amp;$2:$2),B_MSK[[#This Row],[//]])))</f>
        <v>BOX</v>
      </c>
      <c r="M583" s="13">
        <f ca="1">IF(B_MSK[[#This Row],[//]]="","",INDEX(INDIRECT(DIR&amp;$2:$2),B_MSK[[#This Row],[//]]))</f>
        <v>28300</v>
      </c>
      <c r="N583" s="13">
        <f ca="1">IF(OR(B_MSK[[#This Row],[//]]="",),"",INDEX(INDIRECT(DIR&amp;$2:$2),B_MSK[[#This Row],[//]]))</f>
        <v>1415000</v>
      </c>
      <c r="O583" s="3">
        <f ca="1">IF(B_MSK[[#This Row],[//]]="","",IF(INDEX(INDIRECT(DIR&amp;$2:$2),B_MSK[[#This Row],[//]])=0,"",INDEX(INDIRECT(DIR&amp;$2:$2),B_MSK[[#This Row],[//]])))</f>
        <v>0.125</v>
      </c>
      <c r="P583" s="3">
        <f ca="1">IF(B_MSK[[#This Row],[//]]="","",IF(INDEX(INDIRECT(DIR&amp;$2:$2),B_MSK[[#This Row],[//]])=0,"",INDEX(INDIRECT(DIR&amp;$2:$2),B_MSK[[#This Row],[//]])))</f>
        <v>0.05</v>
      </c>
      <c r="Q583" s="12">
        <f ca="1">IF(B_MSK[[#This Row],[//]]="","",INDEX(INDIRECT(DIR&amp;$2:$2),B_MSK[[#This Row],[//]]))</f>
        <v>2352437.5</v>
      </c>
      <c r="R5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3" s="37">
        <f ca="1">IF(B_MSK[[#This Row],[//]]="","",INDEX(INDIRECT(DIR&amp;$2:$2),B_MSK[[#This Row],[//]]))</f>
        <v>0</v>
      </c>
      <c r="U583" s="38">
        <f ca="1">IF(SUMIF(B_MSK[NAMA BARANG],B_MSK[[#This Row],[NAMA BARANG]],B_MSK[JMLH BRG])=0,"",SUMIF(B_MSK[NAMA BARANG],B_MSK[[#This Row],[NAMA BARANG]],B_MSK[C]))</f>
        <v>23</v>
      </c>
      <c r="V583" s="7" t="str">
        <f ca="1">IF(B_MSK[[#This Row],[//]]="","",INDEX(INDIRECT(DIR&amp;$2:$2),B_MSK[[#This Row],[//]]))</f>
        <v>ERASER 526-B40P JK</v>
      </c>
      <c r="W583" s="7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X583" s="5" t="str">
        <f ca="1">IF(B_MSK[[#This Row],[N.B.nota]]="","",IF(MATCH(B_MSK[[#This Row],[concat]],[2]!db[NB NOTA_C],0)&gt;0,"ada",0))</f>
        <v>ada</v>
      </c>
      <c r="Y583" s="5" t="str">
        <f ca="1">IF(B_MSK[[#This Row],[N.B.nota]]="","",ADDRESS(ROW(B_MSK[QB]),COLUMN(B_MSK[QB]))&amp;":"&amp;ADDRESS(ROW(),COLUMN(B_MSK[QB])))</f>
        <v>$D$4:$D$583</v>
      </c>
      <c r="Z583" s="5">
        <f ca="1">IF(B_MSK[[#This Row],[concat]]="","",MATCH(B_MSK[[#This Row],[concat]],[2]!db[NB NOTA_C],0)+1)</f>
        <v>680</v>
      </c>
      <c r="AA583" s="5" t="str">
        <f ca="1">IF(B_MSK[[#This Row],[//]]="","",HYPERLINK("[D:\kerja\BANK EXP\BARU\DB.XLSX]DB!e"&amp;B_MSK[[#This Row],[DB_ROW]],"&gt;"))</f>
        <v>&gt;</v>
      </c>
      <c r="AB583" s="30" t="str">
        <f ca="1">MID(B_MSK[[#This Row],[/ STN_1]],FIND(" ",B_MSK[[#This Row],[/ STN_1]])+1,LEN(B_MSK[[#This Row],[/ STN_1]]))</f>
        <v xml:space="preserve">BOX </v>
      </c>
      <c r="AC583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5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8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58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83" s="15" t="str">
        <f ca="1">IF(B_MSK[[#This Row],[HARGA_2]]="","",IF(MID(B_MSK[[#This Row],[/ STN_2]],FIND(" ",B_MSK[[#This Row],[/ STN_2]])+1,LEN(B_MSK[[#This Row],[/ STN_2]]))="LSN",B_MSK[[#This Row],[HARGA_2]]/12,""))</f>
        <v/>
      </c>
      <c r="AH583" s="7" t="str">
        <f ca="1">IF(B_MSK[[#This Row],[HARGA_3]]="","","/ "&amp;"PCS")</f>
        <v/>
      </c>
      <c r="AI583" s="15">
        <f ca="1">IF(B_MSK[[#This Row],[HARGA_3]]="",IF(B_MSK[[#This Row],[HARGA_2]]="",IF(B_MSK[[#This Row],[HARGA_1]]="","",B_MSK[[#This Row],[HARGA_1]]),B_MSK[[#This Row],[HARGA_2]]),B_MSK[[#This Row],[HARGA_3]])</f>
        <v>707.5</v>
      </c>
      <c r="AJ58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83" s="5" t="str">
        <f ca="1">IF(B_MSK[[#This Row],[//]]="","",SUBSTITUTE(SUBSTITUTE(SUBSTITUTE(B_MSK[[#This Row],[QTY/ CTN]]," ","_",2),"(",""),")","")&amp;"_")</f>
        <v>50 BOX_40 PCS_</v>
      </c>
      <c r="AL583" s="5">
        <f ca="1">IF(B_MSK[[#This Row],[A_B]]="","",SEARCH("_",B_MSK[[#This Row],[A_B]]))</f>
        <v>7</v>
      </c>
      <c r="AM583" s="5">
        <f ca="1">IF(B_MSK[[#This Row],[A_B]]="","",LEN(B_MSK[[#This Row],[A_B]]))</f>
        <v>14</v>
      </c>
      <c r="AN583" s="5" t="str">
        <f ca="1">IF(B_MSK[[#This Row],[A_B]]="","",LEFT(B_MSK[[#This Row],[QTY/ CTN]],B_MSK[[#This Row],[A_B_1]]))</f>
        <v xml:space="preserve">50 BOX </v>
      </c>
      <c r="AO583" s="5" t="str">
        <f ca="1">IF(B_MSK[[#This Row],[A_B]]="","",LEFT(B_MSK[[#This Row],[A_]],SEARCH(" ",B_MSK[[#This Row],[A_]])-1))</f>
        <v>50</v>
      </c>
      <c r="AP583" s="5" t="str">
        <f ca="1">IF(B_MSK[[#This Row],[A_B]]="","",RIGHT(B_MSK[[#This Row],[A_]],LEN(B_MSK[[#This Row],[A_]])-SEARCH(" ",B_MSK[[#This Row],[A_]])))</f>
        <v xml:space="preserve">BOX </v>
      </c>
      <c r="AQ5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583" s="5" t="str">
        <f ca="1">IF(B_MSK[[#This Row],[B_]]="","",LEFT(B_MSK[[#This Row],[B_]],SEARCH(" ",B_MSK[[#This Row],[B_]])))</f>
        <v xml:space="preserve">40 </v>
      </c>
      <c r="AS583" s="5" t="str">
        <f ca="1">IF(B_MSK[[#This Row],[B_]]="","",RIGHT(B_MSK[[#This Row],[B_]],LEN(B_MSK[[#This Row],[B_]])-SEARCH(" ",B_MSK[[#This Row],[B_]])))</f>
        <v>PCS</v>
      </c>
      <c r="AT583" s="5" t="str">
        <f ca="1">IF(B_MSK[[#This Row],[B_2]]="LSN",12,"")</f>
        <v/>
      </c>
      <c r="AU583" s="5" t="str">
        <f ca="1">IF(B_MSK[[#This Row],[C_1]]="","","PCS")</f>
        <v/>
      </c>
      <c r="AV583" s="5">
        <f ca="1">IF(B_MSK[[#This Row],[A_1]]="","",B_MSK[[#This Row],[A_1]]*IF(B_MSK[[#This Row],[B_1]]="",1,B_MSK[[#This Row],[B_1]])*IF(B_MSK[[#This Row],[C_1]]="",1,B_MSK[[#This Row],[C_1]]))</f>
        <v>2000</v>
      </c>
      <c r="AW583" s="5" t="str">
        <f ca="1">IF(B_MSK[[#This Row],[C_2]]="",IF(B_MSK[[#This Row],[B_2]]="",IF(B_MSK[[#This Row],[A_2]]="","",B_MSK[[#This Row],[A_2]]),B_MSK[[#This Row],[B_2]]),B_MSK[[#This Row],[C_2]])</f>
        <v>PCS</v>
      </c>
      <c r="AX583" s="2">
        <f ca="1">IF(ISNUMBER(B_MSK[[#This Row],[TANGGAL DATANG]]),B_MSK[[#This Row],[TANGGAL DATANG]],AX582)</f>
        <v>44946</v>
      </c>
      <c r="AY583" s="5" t="e">
        <f ca="1">IF(B_MSK[[#This Row],[DB_ROW]]="","",INDEX([3]!db[JENIS],B_MSK[[#This Row],[DB_ROW]]-1))</f>
        <v>#REF!</v>
      </c>
      <c r="AZ583" s="5">
        <f ca="1">IF(B_MSK[[#This Row],[A_1]]="","",B_MSK[[#This Row],[A_1]])*1</f>
        <v>50</v>
      </c>
      <c r="BA583" s="5" t="str">
        <f ca="1">IF(B_MSK[[#This Row],[//]]="","",INDEX(INDIRECT(DIR&amp;$2:$2),B_MSK[[#This Row],[//]]))</f>
        <v>ARTO MORO</v>
      </c>
      <c r="BB583" s="5" t="str">
        <f ca="1">CONCATENATE(B_MSK[[#This Row],[concat]],B_MSK[[#This Row],[HARGA_X]],B_MSK[[#This Row],[SAT]])</f>
        <v>eraser526b40pjk707.5BOX</v>
      </c>
    </row>
    <row r="584" spans="1:54" x14ac:dyDescent="0.25">
      <c r="A584" s="6" t="s">
        <v>128</v>
      </c>
      <c r="B584" s="5" t="str">
        <f ca="1">IF(B_MSK[[#This Row],[N_ID]]="","",INDEX(INDIRECT(DIR&amp;$2:$2),MATCH(B_MSK[[#This Row],[N_ID]],INDIRECT(DIR&amp;"!NOTA[ID_P]"),0)))</f>
        <v/>
      </c>
      <c r="C584" s="5" t="str">
        <f ca="1">IF(B_MSK[[#This Row],[//]]="","",HYPERLINK("["&amp;SUBSTITUTE(DIR,"'","")&amp;"]NOTA!D"&amp;B_MSK[[#This Row],[//]]+2,"&gt;"))</f>
        <v>&gt;</v>
      </c>
      <c r="D584" s="5" t="str">
        <f ca="1">IF(B_MSK[[#This Row],[N_ID]]="","",COUNTIF(INDIRECT(DIR&amp;"!NOTA[ID_H]"),B_MSK[[#This Row],[ID NOTA]]))</f>
        <v/>
      </c>
      <c r="E58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581</v>
      </c>
      <c r="F5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4" s="7" t="str">
        <f ca="1">IF(B_MSK[[#This Row],[stt]]="ada",INDEX([2]!db[NB BM],B_MSK[DB_ROW]-1),"")</f>
        <v>Stip JK 526-B40 BL</v>
      </c>
      <c r="H584" s="7" t="str">
        <f ca="1">IF(B_MSK[[#This Row],[//]]="","",INDEX(INDIRECT(DIR&amp;$2:$2),B_MSK[[#This Row],[//]]))</f>
        <v>ATALI MAKMUR</v>
      </c>
      <c r="I584" s="27" t="str">
        <f ca="1">IF(B_MSK[[#This Row],[//]]="","",INDEX(INDIRECT(DB_PATH&amp;$2:$2),B_MSK[[#This Row],[DB_ROW]]-1))</f>
        <v>50 BOX (40 PCS)</v>
      </c>
      <c r="J584" s="5">
        <f ca="1">IF(B_MSK[[#This Row],[//]]="","",IF(INDEX(INDIRECT(DIR&amp;$2:$2),B_MSK[[#This Row],[//]])="","",INDEX(INDIRECT(DIR&amp;$2:$2),B_MSK[[#This Row],[//]])))</f>
        <v>1</v>
      </c>
      <c r="K584" s="5">
        <f ca="1">IF(B_MSK[[#This Row],[//]]="","",IF(INDEX(INDIRECT(DIR&amp;$2:$2),B_MSK[[#This Row],[//]])="","",INDEX(INDIRECT(DIR&amp;$2:$2),B_MSK[[#This Row],[//]])))</f>
        <v>50</v>
      </c>
      <c r="L584" s="5" t="str">
        <f ca="1">IF(B_MSK[[#This Row],[//]]="","",IF(INDEX(INDIRECT(DIR&amp;$2:$2),B_MSK[[#This Row],[//]])="","",INDEX(INDIRECT(DIR&amp;$2:$2),B_MSK[[#This Row],[//]])))</f>
        <v>BOX</v>
      </c>
      <c r="M584" s="13">
        <f ca="1">IF(B_MSK[[#This Row],[//]]="","",INDEX(INDIRECT(DIR&amp;$2:$2),B_MSK[[#This Row],[//]]))</f>
        <v>28300</v>
      </c>
      <c r="N584" s="13">
        <f ca="1">IF(OR(B_MSK[[#This Row],[//]]="",),"",INDEX(INDIRECT(DIR&amp;$2:$2),B_MSK[[#This Row],[//]]))</f>
        <v>1415000</v>
      </c>
      <c r="O584" s="3">
        <f ca="1">IF(B_MSK[[#This Row],[//]]="","",IF(INDEX(INDIRECT(DIR&amp;$2:$2),B_MSK[[#This Row],[//]])=0,"",INDEX(INDIRECT(DIR&amp;$2:$2),B_MSK[[#This Row],[//]])))</f>
        <v>0.125</v>
      </c>
      <c r="P584" s="3">
        <f ca="1">IF(B_MSK[[#This Row],[//]]="","",IF(INDEX(INDIRECT(DIR&amp;$2:$2),B_MSK[[#This Row],[//]])=0,"",INDEX(INDIRECT(DIR&amp;$2:$2),B_MSK[[#This Row],[//]])))</f>
        <v>0.05</v>
      </c>
      <c r="Q584" s="12">
        <f ca="1">IF(B_MSK[[#This Row],[//]]="","",INDEX(INDIRECT(DIR&amp;$2:$2),B_MSK[[#This Row],[//]]))</f>
        <v>1176218.75</v>
      </c>
      <c r="R58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8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84" s="37">
        <f ca="1">IF(B_MSK[[#This Row],[//]]="","",INDEX(INDIRECT(DIR&amp;$2:$2),B_MSK[[#This Row],[//]]))</f>
        <v>0</v>
      </c>
      <c r="U584" s="38">
        <f ca="1">IF(SUMIF(B_MSK[NAMA BARANG],B_MSK[[#This Row],[NAMA BARANG]],B_MSK[JMLH BRG])=0,"",SUMIF(B_MSK[NAMA BARANG],B_MSK[[#This Row],[NAMA BARANG]],B_MSK[C]))</f>
        <v>13</v>
      </c>
      <c r="V584" s="7" t="str">
        <f ca="1">IF(B_MSK[[#This Row],[//]]="","",INDEX(INDIRECT(DIR&amp;$2:$2),B_MSK[[#This Row],[//]]))</f>
        <v>ERASER 526-B40BL JK</v>
      </c>
      <c r="W584" s="7" t="str">
        <f ca="1">LOWER(SUBSTITUTE(SUBSTITUTE(SUBSTITUTE(SUBSTITUTE(SUBSTITUTE(SUBSTITUTE(SUBSTITUTE(SUBSTITUTE(SUBSTITUTE(B_MSK[[#This Row],[N.B.nota]]," ",""),"-",""),"(",""),")",""),".",""),",",""),"/",""),"""",""),"+",""))</f>
        <v>eraser526b40bljk</v>
      </c>
      <c r="X584" s="5" t="str">
        <f ca="1">IF(B_MSK[[#This Row],[N.B.nota]]="","",IF(MATCH(B_MSK[[#This Row],[concat]],[2]!db[NB NOTA_C],0)&gt;0,"ada",0))</f>
        <v>ada</v>
      </c>
      <c r="Y584" s="5" t="str">
        <f ca="1">IF(B_MSK[[#This Row],[N.B.nota]]="","",ADDRESS(ROW(B_MSK[QB]),COLUMN(B_MSK[QB]))&amp;":"&amp;ADDRESS(ROW(),COLUMN(B_MSK[QB])))</f>
        <v>$D$4:$D$584</v>
      </c>
      <c r="Z584" s="5">
        <f ca="1">IF(B_MSK[[#This Row],[concat]]="","",MATCH(B_MSK[[#This Row],[concat]],[2]!db[NB NOTA_C],0)+1)</f>
        <v>679</v>
      </c>
      <c r="AA584" s="5" t="str">
        <f ca="1">IF(B_MSK[[#This Row],[//]]="","",HYPERLINK("[D:\kerja\BANK EXP\BARU\DB.XLSX]DB!e"&amp;B_MSK[[#This Row],[DB_ROW]],"&gt;"))</f>
        <v>&gt;</v>
      </c>
      <c r="AB584" s="30" t="str">
        <f ca="1">MID(B_MSK[[#This Row],[/ STN_1]],FIND(" ",B_MSK[[#This Row],[/ STN_1]])+1,LEN(B_MSK[[#This Row],[/ STN_1]]))</f>
        <v xml:space="preserve">BOX </v>
      </c>
      <c r="AC584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5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8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58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84" s="15" t="str">
        <f ca="1">IF(B_MSK[[#This Row],[HARGA_2]]="","",IF(MID(B_MSK[[#This Row],[/ STN_2]],FIND(" ",B_MSK[[#This Row],[/ STN_2]])+1,LEN(B_MSK[[#This Row],[/ STN_2]]))="LSN",B_MSK[[#This Row],[HARGA_2]]/12,""))</f>
        <v/>
      </c>
      <c r="AH584" s="7" t="str">
        <f ca="1">IF(B_MSK[[#This Row],[HARGA_3]]="","","/ "&amp;"PCS")</f>
        <v/>
      </c>
      <c r="AI584" s="15">
        <f ca="1">IF(B_MSK[[#This Row],[HARGA_3]]="",IF(B_MSK[[#This Row],[HARGA_2]]="",IF(B_MSK[[#This Row],[HARGA_1]]="","",B_MSK[[#This Row],[HARGA_1]]),B_MSK[[#This Row],[HARGA_2]]),B_MSK[[#This Row],[HARGA_3]])</f>
        <v>707.5</v>
      </c>
      <c r="AJ58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84" s="5" t="str">
        <f ca="1">IF(B_MSK[[#This Row],[//]]="","",SUBSTITUTE(SUBSTITUTE(SUBSTITUTE(B_MSK[[#This Row],[QTY/ CTN]]," ","_",2),"(",""),")","")&amp;"_")</f>
        <v>50 BOX_40 PCS_</v>
      </c>
      <c r="AL584" s="5">
        <f ca="1">IF(B_MSK[[#This Row],[A_B]]="","",SEARCH("_",B_MSK[[#This Row],[A_B]]))</f>
        <v>7</v>
      </c>
      <c r="AM584" s="5">
        <f ca="1">IF(B_MSK[[#This Row],[A_B]]="","",LEN(B_MSK[[#This Row],[A_B]]))</f>
        <v>14</v>
      </c>
      <c r="AN584" s="5" t="str">
        <f ca="1">IF(B_MSK[[#This Row],[A_B]]="","",LEFT(B_MSK[[#This Row],[QTY/ CTN]],B_MSK[[#This Row],[A_B_1]]))</f>
        <v xml:space="preserve">50 BOX </v>
      </c>
      <c r="AO584" s="5" t="str">
        <f ca="1">IF(B_MSK[[#This Row],[A_B]]="","",LEFT(B_MSK[[#This Row],[A_]],SEARCH(" ",B_MSK[[#This Row],[A_]])-1))</f>
        <v>50</v>
      </c>
      <c r="AP584" s="5" t="str">
        <f ca="1">IF(B_MSK[[#This Row],[A_B]]="","",RIGHT(B_MSK[[#This Row],[A_]],LEN(B_MSK[[#This Row],[A_]])-SEARCH(" ",B_MSK[[#This Row],[A_]])))</f>
        <v xml:space="preserve">BOX </v>
      </c>
      <c r="AQ5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584" s="5" t="str">
        <f ca="1">IF(B_MSK[[#This Row],[B_]]="","",LEFT(B_MSK[[#This Row],[B_]],SEARCH(" ",B_MSK[[#This Row],[B_]])))</f>
        <v xml:space="preserve">40 </v>
      </c>
      <c r="AS584" s="5" t="str">
        <f ca="1">IF(B_MSK[[#This Row],[B_]]="","",RIGHT(B_MSK[[#This Row],[B_]],LEN(B_MSK[[#This Row],[B_]])-SEARCH(" ",B_MSK[[#This Row],[B_]])))</f>
        <v>PCS</v>
      </c>
      <c r="AT584" s="5" t="str">
        <f ca="1">IF(B_MSK[[#This Row],[B_2]]="LSN",12,"")</f>
        <v/>
      </c>
      <c r="AU584" s="5" t="str">
        <f ca="1">IF(B_MSK[[#This Row],[C_1]]="","","PCS")</f>
        <v/>
      </c>
      <c r="AV584" s="5">
        <f ca="1">IF(B_MSK[[#This Row],[A_1]]="","",B_MSK[[#This Row],[A_1]]*IF(B_MSK[[#This Row],[B_1]]="",1,B_MSK[[#This Row],[B_1]])*IF(B_MSK[[#This Row],[C_1]]="",1,B_MSK[[#This Row],[C_1]]))</f>
        <v>2000</v>
      </c>
      <c r="AW584" s="5" t="str">
        <f ca="1">IF(B_MSK[[#This Row],[C_2]]="",IF(B_MSK[[#This Row],[B_2]]="",IF(B_MSK[[#This Row],[A_2]]="","",B_MSK[[#This Row],[A_2]]),B_MSK[[#This Row],[B_2]]),B_MSK[[#This Row],[C_2]])</f>
        <v>PCS</v>
      </c>
      <c r="AX584" s="2">
        <f ca="1">IF(ISNUMBER(B_MSK[[#This Row],[TANGGAL DATANG]]),B_MSK[[#This Row],[TANGGAL DATANG]],AX583)</f>
        <v>44946</v>
      </c>
      <c r="AY584" s="5" t="e">
        <f ca="1">IF(B_MSK[[#This Row],[DB_ROW]]="","",INDEX([3]!db[JENIS],B_MSK[[#This Row],[DB_ROW]]-1))</f>
        <v>#REF!</v>
      </c>
      <c r="AZ584" s="5">
        <f ca="1">IF(B_MSK[[#This Row],[A_1]]="","",B_MSK[[#This Row],[A_1]])*1</f>
        <v>50</v>
      </c>
      <c r="BA584" s="5" t="str">
        <f ca="1">IF(B_MSK[[#This Row],[//]]="","",INDEX(INDIRECT(DIR&amp;$2:$2),B_MSK[[#This Row],[//]]))</f>
        <v>ARTO MORO</v>
      </c>
      <c r="BB584" s="5" t="str">
        <f ca="1">CONCATENATE(B_MSK[[#This Row],[concat]],B_MSK[[#This Row],[HARGA_X]],B_MSK[[#This Row],[SAT]])</f>
        <v>eraser526b40bljk707.5BOX</v>
      </c>
    </row>
    <row r="585" spans="1:54" x14ac:dyDescent="0.25">
      <c r="A585" s="6" t="s">
        <v>128</v>
      </c>
      <c r="B585" s="5" t="str">
        <f ca="1">IF(B_MSK[[#This Row],[N_ID]]="","",INDEX(INDIRECT(DIR&amp;$2:$2),MATCH(B_MSK[[#This Row],[N_ID]],INDIRECT(DIR&amp;"!NOTA[ID_P]"),0)))</f>
        <v/>
      </c>
      <c r="C585" s="5" t="str">
        <f ca="1">IF(B_MSK[[#This Row],[//]]="","",HYPERLINK("["&amp;SUBSTITUTE(DIR,"'","")&amp;"]NOTA!D"&amp;B_MSK[[#This Row],[//]]+2,"&gt;"))</f>
        <v/>
      </c>
      <c r="D585" s="5" t="str">
        <f ca="1">IF(B_MSK[[#This Row],[N_ID]]="","",COUNTIF(INDIRECT(DIR&amp;"!NOTA[ID_H]"),B_MSK[[#This Row],[ID NOTA]]))</f>
        <v/>
      </c>
      <c r="E5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5" s="7" t="str">
        <f ca="1">IF(B_MSK[[#This Row],[stt]]="ada",INDEX([2]!db[NB BM],B_MSK[DB_ROW]-1),"")</f>
        <v/>
      </c>
      <c r="H585" s="7" t="str">
        <f ca="1">IF(B_MSK[[#This Row],[//]]="","",INDEX(INDIRECT(DIR&amp;$2:$2),B_MSK[[#This Row],[//]]))</f>
        <v/>
      </c>
      <c r="I585" s="27" t="str">
        <f ca="1">IF(B_MSK[[#This Row],[//]]="","",INDEX(INDIRECT(DB_PATH&amp;$2:$2),B_MSK[[#This Row],[DB_ROW]]-1))</f>
        <v/>
      </c>
      <c r="J585" s="5" t="str">
        <f ca="1">IF(B_MSK[[#This Row],[//]]="","",IF(INDEX(INDIRECT(DIR&amp;$2:$2),B_MSK[[#This Row],[//]])="","",INDEX(INDIRECT(DIR&amp;$2:$2),B_MSK[[#This Row],[//]])))</f>
        <v/>
      </c>
      <c r="K585" s="5" t="str">
        <f ca="1">IF(B_MSK[[#This Row],[//]]="","",IF(INDEX(INDIRECT(DIR&amp;$2:$2),B_MSK[[#This Row],[//]])="","",INDEX(INDIRECT(DIR&amp;$2:$2),B_MSK[[#This Row],[//]])))</f>
        <v/>
      </c>
      <c r="L585" s="5" t="str">
        <f ca="1">IF(B_MSK[[#This Row],[//]]="","",IF(INDEX(INDIRECT(DIR&amp;$2:$2),B_MSK[[#This Row],[//]])="","",INDEX(INDIRECT(DIR&amp;$2:$2),B_MSK[[#This Row],[//]])))</f>
        <v/>
      </c>
      <c r="M585" s="13" t="str">
        <f ca="1">IF(B_MSK[[#This Row],[//]]="","",INDEX(INDIRECT(DIR&amp;$2:$2),B_MSK[[#This Row],[//]]))</f>
        <v/>
      </c>
      <c r="N585" s="13" t="str">
        <f ca="1">IF(OR(B_MSK[[#This Row],[//]]="",),"",INDEX(INDIRECT(DIR&amp;$2:$2),B_MSK[[#This Row],[//]]))</f>
        <v/>
      </c>
      <c r="O585" s="3" t="str">
        <f ca="1">IF(B_MSK[[#This Row],[//]]="","",IF(INDEX(INDIRECT(DIR&amp;$2:$2),B_MSK[[#This Row],[//]])=0,"",INDEX(INDIRECT(DIR&amp;$2:$2),B_MSK[[#This Row],[//]])))</f>
        <v/>
      </c>
      <c r="P585" s="3" t="str">
        <f ca="1">IF(B_MSK[[#This Row],[//]]="","",IF(INDEX(INDIRECT(DIR&amp;$2:$2),B_MSK[[#This Row],[//]])=0,"",INDEX(INDIRECT(DIR&amp;$2:$2),B_MSK[[#This Row],[//]])))</f>
        <v/>
      </c>
      <c r="Q585" s="12" t="str">
        <f ca="1">IF(B_MSK[[#This Row],[//]]="","",INDEX(INDIRECT(DIR&amp;$2:$2),B_MSK[[#This Row],[//]]))</f>
        <v/>
      </c>
      <c r="R5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5" s="37" t="str">
        <f ca="1">IF(B_MSK[[#This Row],[//]]="","",INDEX(INDIRECT(DIR&amp;$2:$2),B_MSK[[#This Row],[//]]))</f>
        <v/>
      </c>
      <c r="U585" s="38" t="str">
        <f ca="1">IF(SUMIF(B_MSK[NAMA BARANG],B_MSK[[#This Row],[NAMA BARANG]],B_MSK[JMLH BRG])=0,"",SUMIF(B_MSK[NAMA BARANG],B_MSK[[#This Row],[NAMA BARANG]],B_MSK[C]))</f>
        <v/>
      </c>
      <c r="V585" s="7" t="str">
        <f ca="1">IF(B_MSK[[#This Row],[//]]="","",INDEX(INDIRECT(DIR&amp;$2:$2),B_MSK[[#This Row],[//]]))</f>
        <v/>
      </c>
      <c r="W5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5" s="5" t="str">
        <f ca="1">IF(B_MSK[[#This Row],[N.B.nota]]="","",IF(MATCH(B_MSK[[#This Row],[concat]],[2]!db[NB NOTA_C],0)&gt;0,"ada",0))</f>
        <v/>
      </c>
      <c r="Y585" s="5" t="str">
        <f ca="1">IF(B_MSK[[#This Row],[N.B.nota]]="","",ADDRESS(ROW(B_MSK[QB]),COLUMN(B_MSK[QB]))&amp;":"&amp;ADDRESS(ROW(),COLUMN(B_MSK[QB])))</f>
        <v/>
      </c>
      <c r="Z585" s="5" t="str">
        <f ca="1">IF(B_MSK[[#This Row],[concat]]="","",MATCH(B_MSK[[#This Row],[concat]],[2]!db[NB NOTA_C],0)+1)</f>
        <v/>
      </c>
      <c r="AA585" s="5" t="str">
        <f ca="1">IF(B_MSK[[#This Row],[//]]="","",HYPERLINK("[D:\kerja\BANK EXP\BARU\DB.XLSX]DB!e"&amp;B_MSK[[#This Row],[DB_ROW]],"&gt;"))</f>
        <v/>
      </c>
      <c r="AB585" s="30" t="e">
        <f ca="1">MID(B_MSK[[#This Row],[/ STN_1]],FIND(" ",B_MSK[[#This Row],[/ STN_1]])+1,LEN(B_MSK[[#This Row],[/ STN_1]]))</f>
        <v>#VALUE!</v>
      </c>
      <c r="AC5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5" s="15" t="str">
        <f ca="1">IF(B_MSK[[#This Row],[HARGA_2]]="","",IF(MID(B_MSK[[#This Row],[/ STN_2]],FIND(" ",B_MSK[[#This Row],[/ STN_2]])+1,LEN(B_MSK[[#This Row],[/ STN_2]]))="LSN",B_MSK[[#This Row],[HARGA_2]]/12,""))</f>
        <v/>
      </c>
      <c r="AH585" s="7" t="str">
        <f ca="1">IF(B_MSK[[#This Row],[HARGA_3]]="","","/ "&amp;"PCS")</f>
        <v/>
      </c>
      <c r="AI585" s="15" t="str">
        <f ca="1">IF(B_MSK[[#This Row],[HARGA_3]]="",IF(B_MSK[[#This Row],[HARGA_2]]="",IF(B_MSK[[#This Row],[HARGA_1]]="","",B_MSK[[#This Row],[HARGA_1]]),B_MSK[[#This Row],[HARGA_2]]),B_MSK[[#This Row],[HARGA_3]])</f>
        <v/>
      </c>
      <c r="AJ585" s="15" t="str">
        <f ca="1">IF(B_MSK[[#This Row],[/ STN_3]]="",IF(B_MSK[[#This Row],[/ STN_2]]="",IF(B_MSK[[#This Row],[/ STN_1]]="","",B_MSK[[#This Row],[/ STN_1]]),B_MSK[[#This Row],[/ STN_2]]),B_MSK[[#This Row],[/ STN_3]])</f>
        <v/>
      </c>
      <c r="AK585" s="5" t="str">
        <f ca="1">IF(B_MSK[[#This Row],[//]]="","",SUBSTITUTE(SUBSTITUTE(SUBSTITUTE(B_MSK[[#This Row],[QTY/ CTN]]," ","_",2),"(",""),")","")&amp;"_")</f>
        <v/>
      </c>
      <c r="AL585" s="5" t="str">
        <f ca="1">IF(B_MSK[[#This Row],[A_B]]="","",SEARCH("_",B_MSK[[#This Row],[A_B]]))</f>
        <v/>
      </c>
      <c r="AM585" s="5" t="str">
        <f ca="1">IF(B_MSK[[#This Row],[A_B]]="","",LEN(B_MSK[[#This Row],[A_B]]))</f>
        <v/>
      </c>
      <c r="AN585" s="5" t="str">
        <f ca="1">IF(B_MSK[[#This Row],[A_B]]="","",LEFT(B_MSK[[#This Row],[QTY/ CTN]],B_MSK[[#This Row],[A_B_1]]))</f>
        <v/>
      </c>
      <c r="AO585" s="5" t="str">
        <f ca="1">IF(B_MSK[[#This Row],[A_B]]="","",LEFT(B_MSK[[#This Row],[A_]],SEARCH(" ",B_MSK[[#This Row],[A_]])-1))</f>
        <v/>
      </c>
      <c r="AP585" s="5" t="str">
        <f ca="1">IF(B_MSK[[#This Row],[A_B]]="","",RIGHT(B_MSK[[#This Row],[A_]],LEN(B_MSK[[#This Row],[A_]])-SEARCH(" ",B_MSK[[#This Row],[A_]])))</f>
        <v/>
      </c>
      <c r="AQ5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5" s="5" t="str">
        <f ca="1">IF(B_MSK[[#This Row],[B_]]="","",LEFT(B_MSK[[#This Row],[B_]],SEARCH(" ",B_MSK[[#This Row],[B_]])))</f>
        <v/>
      </c>
      <c r="AS585" s="5" t="str">
        <f ca="1">IF(B_MSK[[#This Row],[B_]]="","",RIGHT(B_MSK[[#This Row],[B_]],LEN(B_MSK[[#This Row],[B_]])-SEARCH(" ",B_MSK[[#This Row],[B_]])))</f>
        <v/>
      </c>
      <c r="AT585" s="5" t="str">
        <f ca="1">IF(B_MSK[[#This Row],[B_2]]="LSN",12,"")</f>
        <v/>
      </c>
      <c r="AU585" s="5" t="str">
        <f ca="1">IF(B_MSK[[#This Row],[C_1]]="","","PCS")</f>
        <v/>
      </c>
      <c r="AV585" s="5" t="str">
        <f ca="1">IF(B_MSK[[#This Row],[A_1]]="","",B_MSK[[#This Row],[A_1]]*IF(B_MSK[[#This Row],[B_1]]="",1,B_MSK[[#This Row],[B_1]])*IF(B_MSK[[#This Row],[C_1]]="",1,B_MSK[[#This Row],[C_1]]))</f>
        <v/>
      </c>
      <c r="AW585" s="5" t="str">
        <f ca="1">IF(B_MSK[[#This Row],[C_2]]="",IF(B_MSK[[#This Row],[B_2]]="",IF(B_MSK[[#This Row],[A_2]]="","",B_MSK[[#This Row],[A_2]]),B_MSK[[#This Row],[B_2]]),B_MSK[[#This Row],[C_2]])</f>
        <v/>
      </c>
      <c r="AX585" s="2">
        <f ca="1">IF(ISNUMBER(B_MSK[[#This Row],[TANGGAL DATANG]]),B_MSK[[#This Row],[TANGGAL DATANG]],AX584)</f>
        <v>44946</v>
      </c>
      <c r="AY585" s="5" t="str">
        <f ca="1">IF(B_MSK[[#This Row],[DB_ROW]]="","",INDEX([3]!db[JENIS],B_MSK[[#This Row],[DB_ROW]]-1))</f>
        <v/>
      </c>
      <c r="AZ585" s="5" t="e">
        <f ca="1">IF(B_MSK[[#This Row],[A_1]]="","",B_MSK[[#This Row],[A_1]])*1</f>
        <v>#VALUE!</v>
      </c>
      <c r="BA585" s="5" t="str">
        <f ca="1">IF(B_MSK[[#This Row],[//]]="","",INDEX(INDIRECT(DIR&amp;$2:$2),B_MSK[[#This Row],[//]]))</f>
        <v/>
      </c>
      <c r="BB585" s="5" t="str">
        <f ca="1">CONCATENATE(B_MSK[[#This Row],[concat]],B_MSK[[#This Row],[HARGA_X]],B_MSK[[#This Row],[SAT]])</f>
        <v/>
      </c>
    </row>
    <row r="586" spans="1:54" x14ac:dyDescent="0.25">
      <c r="A586" s="6" t="s">
        <v>320</v>
      </c>
      <c r="B586" s="5">
        <f ca="1">IF(B_MSK[[#This Row],[N_ID]]="","",INDEX(INDIRECT(DIR&amp;$2:$2),MATCH(B_MSK[[#This Row],[N_ID]],INDIRECT(DIR&amp;"!NOTA[ID_P]"),0)))</f>
        <v>108</v>
      </c>
      <c r="C586" s="5" t="str">
        <f ca="1">IF(B_MSK[[#This Row],[//]]="","",HYPERLINK("["&amp;SUBSTITUTE(DIR,"'","")&amp;"]NOTA!D"&amp;B_MSK[[#This Row],[//]]+2,"&gt;"))</f>
        <v>&gt;</v>
      </c>
      <c r="D586" s="5">
        <f ca="1">IF(B_MSK[[#This Row],[N_ID]]="","",COUNTIF(INDIRECT(DIR&amp;"!NOTA[ID_H]"),B_MSK[[#This Row],[ID NOTA]]))</f>
        <v>5</v>
      </c>
      <c r="E58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583</v>
      </c>
      <c r="F5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6" s="7" t="str">
        <f ca="1">IF(B_MSK[[#This Row],[stt]]="ada",INDEX([2]!db[NB BM],B_MSK[DB_ROW]-1),"")</f>
        <v>Tipe-ex JK CF-S209 A</v>
      </c>
      <c r="H586" s="7" t="str">
        <f ca="1">IF(B_MSK[[#This Row],[//]]="","",INDEX(INDIRECT(DIR&amp;$2:$2),B_MSK[[#This Row],[//]]))</f>
        <v>ATALI MAKMUR</v>
      </c>
      <c r="I586" s="27" t="str">
        <f ca="1">IF(B_MSK[[#This Row],[//]]="","",INDEX(INDIRECT(DB_PATH&amp;$2:$2),B_MSK[[#This Row],[DB_ROW]]-1))</f>
        <v>36 LSN</v>
      </c>
      <c r="J586" s="5">
        <f ca="1">IF(B_MSK[[#This Row],[//]]="","",IF(INDEX(INDIRECT(DIR&amp;$2:$2),B_MSK[[#This Row],[//]])="","",INDEX(INDIRECT(DIR&amp;$2:$2),B_MSK[[#This Row],[//]])))</f>
        <v>1</v>
      </c>
      <c r="K586" s="5">
        <f ca="1">IF(B_MSK[[#This Row],[//]]="","",IF(INDEX(INDIRECT(DIR&amp;$2:$2),B_MSK[[#This Row],[//]])="","",INDEX(INDIRECT(DIR&amp;$2:$2),B_MSK[[#This Row],[//]])))</f>
        <v>36</v>
      </c>
      <c r="L586" s="5" t="str">
        <f ca="1">IF(B_MSK[[#This Row],[//]]="","",IF(INDEX(INDIRECT(DIR&amp;$2:$2),B_MSK[[#This Row],[//]])="","",INDEX(INDIRECT(DIR&amp;$2:$2),B_MSK[[#This Row],[//]])))</f>
        <v>DZ</v>
      </c>
      <c r="M586" s="13">
        <f ca="1">IF(B_MSK[[#This Row],[//]]="","",INDEX(INDIRECT(DIR&amp;$2:$2),B_MSK[[#This Row],[//]]))</f>
        <v>41400</v>
      </c>
      <c r="N586" s="13">
        <f ca="1">IF(OR(B_MSK[[#This Row],[//]]="",),"",INDEX(INDIRECT(DIR&amp;$2:$2),B_MSK[[#This Row],[//]]))</f>
        <v>1490400</v>
      </c>
      <c r="O586" s="3">
        <f ca="1">IF(B_MSK[[#This Row],[//]]="","",IF(INDEX(INDIRECT(DIR&amp;$2:$2),B_MSK[[#This Row],[//]])=0,"",INDEX(INDIRECT(DIR&amp;$2:$2),B_MSK[[#This Row],[//]])))</f>
        <v>0.125</v>
      </c>
      <c r="P586" s="3">
        <f ca="1">IF(B_MSK[[#This Row],[//]]="","",IF(INDEX(INDIRECT(DIR&amp;$2:$2),B_MSK[[#This Row],[//]])=0,"",INDEX(INDIRECT(DIR&amp;$2:$2),B_MSK[[#This Row],[//]])))</f>
        <v>0.05</v>
      </c>
      <c r="Q586" s="12">
        <f ca="1">IF(B_MSK[[#This Row],[//]]="","",INDEX(INDIRECT(DIR&amp;$2:$2),B_MSK[[#This Row],[//]]))</f>
        <v>1238895</v>
      </c>
      <c r="R5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6" s="37">
        <f ca="1">IF(B_MSK[[#This Row],[//]]="","",INDEX(INDIRECT(DIR&amp;$2:$2),B_MSK[[#This Row],[//]]))</f>
        <v>0</v>
      </c>
      <c r="U586" s="38">
        <f ca="1">IF(SUMIF(B_MSK[NAMA BARANG],B_MSK[[#This Row],[NAMA BARANG]],B_MSK[JMLH BRG])=0,"",SUMIF(B_MSK[NAMA BARANG],B_MSK[[#This Row],[NAMA BARANG]],B_MSK[C]))</f>
        <v>1</v>
      </c>
      <c r="V586" s="7" t="str">
        <f ca="1">IF(B_MSK[[#This Row],[//]]="","",INDEX(INDIRECT(DIR&amp;$2:$2),B_MSK[[#This Row],[//]]))</f>
        <v>CORRECTION FLUID CF-S209A JK</v>
      </c>
      <c r="W586" s="7" t="str">
        <f ca="1">LOWER(SUBSTITUTE(SUBSTITUTE(SUBSTITUTE(SUBSTITUTE(SUBSTITUTE(SUBSTITUTE(SUBSTITUTE(SUBSTITUTE(SUBSTITUTE(B_MSK[[#This Row],[N.B.nota]]," ",""),"-",""),"(",""),")",""),".",""),",",""),"/",""),"""",""),"+",""))</f>
        <v>correctionfluidcfs209ajk</v>
      </c>
      <c r="X586" s="5" t="str">
        <f ca="1">IF(B_MSK[[#This Row],[N.B.nota]]="","",IF(MATCH(B_MSK[[#This Row],[concat]],[2]!db[NB NOTA_C],0)&gt;0,"ada",0))</f>
        <v>ada</v>
      </c>
      <c r="Y586" s="5" t="str">
        <f ca="1">IF(B_MSK[[#This Row],[N.B.nota]]="","",ADDRESS(ROW(B_MSK[QB]),COLUMN(B_MSK[QB]))&amp;":"&amp;ADDRESS(ROW(),COLUMN(B_MSK[QB])))</f>
        <v>$D$4:$D$586</v>
      </c>
      <c r="Z586" s="5">
        <f ca="1">IF(B_MSK[[#This Row],[concat]]="","",MATCH(B_MSK[[#This Row],[concat]],[2]!db[NB NOTA_C],0)+1)</f>
        <v>508</v>
      </c>
      <c r="AA586" s="5" t="str">
        <f ca="1">IF(B_MSK[[#This Row],[//]]="","",HYPERLINK("[D:\kerja\BANK EXP\BARU\DB.XLSX]DB!e"&amp;B_MSK[[#This Row],[DB_ROW]],"&gt;"))</f>
        <v>&gt;</v>
      </c>
      <c r="AB586" s="30" t="str">
        <f ca="1">MID(B_MSK[[#This Row],[/ STN_1]],FIND(" ",B_MSK[[#This Row],[/ STN_1]])+1,LEN(B_MSK[[#This Row],[/ STN_1]]))</f>
        <v>LSN</v>
      </c>
      <c r="AC586" s="11">
        <f ca="1">IF(B_MSK[[#This Row],[//]]="","",IF(B_MSK[[#This Row],[ JUMLAH ]]="","",IF(B_MSK[[#This Row],[C]]="",B_MSK[[#This Row],[HARGA CTN]]/B_MSK[[#This Row],[JMLH BRG]],B_MSK[[#This Row],[HARGA CTN]]/B_MSK[[#This Row],[A_1]])))</f>
        <v>41400</v>
      </c>
      <c r="AD5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8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3450</v>
      </c>
      <c r="AF58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86" s="15" t="str">
        <f ca="1">IF(B_MSK[[#This Row],[HARGA_2]]="","",IF(MID(B_MSK[[#This Row],[/ STN_2]],FIND(" ",B_MSK[[#This Row],[/ STN_2]])+1,LEN(B_MSK[[#This Row],[/ STN_2]]))="LSN",B_MSK[[#This Row],[HARGA_2]]/12,""))</f>
        <v/>
      </c>
      <c r="AH586" s="7" t="str">
        <f ca="1">IF(B_MSK[[#This Row],[HARGA_3]]="","","/ "&amp;"PCS")</f>
        <v/>
      </c>
      <c r="AI586" s="15">
        <f ca="1">IF(B_MSK[[#This Row],[HARGA_3]]="",IF(B_MSK[[#This Row],[HARGA_2]]="",IF(B_MSK[[#This Row],[HARGA_1]]="","",B_MSK[[#This Row],[HARGA_1]]),B_MSK[[#This Row],[HARGA_2]]),B_MSK[[#This Row],[HARGA_3]])</f>
        <v>3450</v>
      </c>
      <c r="AJ58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86" s="5" t="str">
        <f ca="1">IF(B_MSK[[#This Row],[//]]="","",SUBSTITUTE(SUBSTITUTE(SUBSTITUTE(B_MSK[[#This Row],[QTY/ CTN]]," ","_",2),"(",""),")","")&amp;"_")</f>
        <v>36 LSN_</v>
      </c>
      <c r="AL586" s="5">
        <f ca="1">IF(B_MSK[[#This Row],[A_B]]="","",SEARCH("_",B_MSK[[#This Row],[A_B]]))</f>
        <v>7</v>
      </c>
      <c r="AM586" s="5">
        <f ca="1">IF(B_MSK[[#This Row],[A_B]]="","",LEN(B_MSK[[#This Row],[A_B]]))</f>
        <v>7</v>
      </c>
      <c r="AN586" s="5" t="str">
        <f ca="1">IF(B_MSK[[#This Row],[A_B]]="","",LEFT(B_MSK[[#This Row],[QTY/ CTN]],B_MSK[[#This Row],[A_B_1]]))</f>
        <v>36 LSN</v>
      </c>
      <c r="AO586" s="5" t="str">
        <f ca="1">IF(B_MSK[[#This Row],[A_B]]="","",LEFT(B_MSK[[#This Row],[A_]],SEARCH(" ",B_MSK[[#This Row],[A_]])-1))</f>
        <v>36</v>
      </c>
      <c r="AP586" s="5" t="str">
        <f ca="1">IF(B_MSK[[#This Row],[A_B]]="","",RIGHT(B_MSK[[#This Row],[A_]],LEN(B_MSK[[#This Row],[A_]])-SEARCH(" ",B_MSK[[#This Row],[A_]])))</f>
        <v>LSN</v>
      </c>
      <c r="AQ5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86" s="5" t="str">
        <f ca="1">IF(B_MSK[[#This Row],[B_]]="","",LEFT(B_MSK[[#This Row],[B_]],SEARCH(" ",B_MSK[[#This Row],[B_]])))</f>
        <v xml:space="preserve">12 </v>
      </c>
      <c r="AS586" s="5" t="str">
        <f ca="1">IF(B_MSK[[#This Row],[B_]]="","",RIGHT(B_MSK[[#This Row],[B_]],LEN(B_MSK[[#This Row],[B_]])-SEARCH(" ",B_MSK[[#This Row],[B_]])))</f>
        <v>PCS</v>
      </c>
      <c r="AT586" s="5" t="str">
        <f ca="1">IF(B_MSK[[#This Row],[B_2]]="LSN",12,"")</f>
        <v/>
      </c>
      <c r="AU586" s="5" t="str">
        <f ca="1">IF(B_MSK[[#This Row],[C_1]]="","","PCS")</f>
        <v/>
      </c>
      <c r="AV586" s="5">
        <f ca="1">IF(B_MSK[[#This Row],[A_1]]="","",B_MSK[[#This Row],[A_1]]*IF(B_MSK[[#This Row],[B_1]]="",1,B_MSK[[#This Row],[B_1]])*IF(B_MSK[[#This Row],[C_1]]="",1,B_MSK[[#This Row],[C_1]]))</f>
        <v>432</v>
      </c>
      <c r="AW586" s="5" t="str">
        <f ca="1">IF(B_MSK[[#This Row],[C_2]]="",IF(B_MSK[[#This Row],[B_2]]="",IF(B_MSK[[#This Row],[A_2]]="","",B_MSK[[#This Row],[A_2]]),B_MSK[[#This Row],[B_2]]),B_MSK[[#This Row],[C_2]])</f>
        <v>PCS</v>
      </c>
      <c r="AX586" s="2">
        <f ca="1">IF(ISNUMBER(B_MSK[[#This Row],[TANGGAL DATANG]]),B_MSK[[#This Row],[TANGGAL DATANG]],AX585)</f>
        <v>44946</v>
      </c>
      <c r="AY586" s="5" t="e">
        <f ca="1">IF(B_MSK[[#This Row],[DB_ROW]]="","",INDEX([3]!db[JENIS],B_MSK[[#This Row],[DB_ROW]]-1))</f>
        <v>#REF!</v>
      </c>
      <c r="AZ586" s="5">
        <f ca="1">IF(B_MSK[[#This Row],[A_1]]="","",B_MSK[[#This Row],[A_1]])*1</f>
        <v>36</v>
      </c>
      <c r="BA586" s="5" t="str">
        <f ca="1">IF(B_MSK[[#This Row],[//]]="","",INDEX(INDIRECT(DIR&amp;$2:$2),B_MSK[[#This Row],[//]]))</f>
        <v>ARTO MORO</v>
      </c>
      <c r="BB586" s="5" t="str">
        <f ca="1">CONCATENATE(B_MSK[[#This Row],[concat]],B_MSK[[#This Row],[HARGA_X]],B_MSK[[#This Row],[SAT]])</f>
        <v>correctionfluidcfs209ajk3450DZ</v>
      </c>
    </row>
    <row r="587" spans="1:54" x14ac:dyDescent="0.25">
      <c r="A587" s="6" t="s">
        <v>128</v>
      </c>
      <c r="B587" s="5" t="str">
        <f ca="1">IF(B_MSK[[#This Row],[N_ID]]="","",INDEX(INDIRECT(DIR&amp;$2:$2),MATCH(B_MSK[[#This Row],[N_ID]],INDIRECT(DIR&amp;"!NOTA[ID_P]"),0)))</f>
        <v/>
      </c>
      <c r="C587" s="5" t="str">
        <f ca="1">IF(B_MSK[[#This Row],[//]]="","",HYPERLINK("["&amp;SUBSTITUTE(DIR,"'","")&amp;"]NOTA!D"&amp;B_MSK[[#This Row],[//]]+2,"&gt;"))</f>
        <v>&gt;</v>
      </c>
      <c r="D587" s="5" t="str">
        <f ca="1">IF(B_MSK[[#This Row],[N_ID]]="","",COUNTIF(INDIRECT(DIR&amp;"!NOTA[ID_H]"),B_MSK[[#This Row],[ID NOTA]]))</f>
        <v/>
      </c>
      <c r="E58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584</v>
      </c>
      <c r="F5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7" s="7" t="str">
        <f ca="1">IF(B_MSK[[#This Row],[stt]]="ada",INDEX([2]!db[NB BM],B_MSK[DB_ROW]-1),"")</f>
        <v>PW JK 24W CP-24 PB panjang</v>
      </c>
      <c r="H587" s="7" t="str">
        <f ca="1">IF(B_MSK[[#This Row],[//]]="","",INDEX(INDIRECT(DIR&amp;$2:$2),B_MSK[[#This Row],[//]]))</f>
        <v>ATALI MAKMUR</v>
      </c>
      <c r="I587" s="27" t="str">
        <f ca="1">IF(B_MSK[[#This Row],[//]]="","",INDEX(INDIRECT(DB_PATH&amp;$2:$2),B_MSK[[#This Row],[DB_ROW]]-1))</f>
        <v>12 BOX (6 SET)</v>
      </c>
      <c r="J587" s="5">
        <f ca="1">IF(B_MSK[[#This Row],[//]]="","",IF(INDEX(INDIRECT(DIR&amp;$2:$2),B_MSK[[#This Row],[//]])="","",INDEX(INDIRECT(DIR&amp;$2:$2),B_MSK[[#This Row],[//]])))</f>
        <v>1</v>
      </c>
      <c r="K587" s="5">
        <f ca="1">IF(B_MSK[[#This Row],[//]]="","",IF(INDEX(INDIRECT(DIR&amp;$2:$2),B_MSK[[#This Row],[//]])="","",INDEX(INDIRECT(DIR&amp;$2:$2),B_MSK[[#This Row],[//]])))</f>
        <v>72</v>
      </c>
      <c r="L587" s="5" t="str">
        <f ca="1">IF(B_MSK[[#This Row],[//]]="","",IF(INDEX(INDIRECT(DIR&amp;$2:$2),B_MSK[[#This Row],[//]])="","",INDEX(INDIRECT(DIR&amp;$2:$2),B_MSK[[#This Row],[//]])))</f>
        <v>SET</v>
      </c>
      <c r="M587" s="13">
        <f ca="1">IF(B_MSK[[#This Row],[//]]="","",INDEX(INDIRECT(DIR&amp;$2:$2),B_MSK[[#This Row],[//]]))</f>
        <v>21200</v>
      </c>
      <c r="N587" s="13">
        <f ca="1">IF(OR(B_MSK[[#This Row],[//]]="",),"",INDEX(INDIRECT(DIR&amp;$2:$2),B_MSK[[#This Row],[//]]))</f>
        <v>1526400</v>
      </c>
      <c r="O587" s="3">
        <f ca="1">IF(B_MSK[[#This Row],[//]]="","",IF(INDEX(INDIRECT(DIR&amp;$2:$2),B_MSK[[#This Row],[//]])=0,"",INDEX(INDIRECT(DIR&amp;$2:$2),B_MSK[[#This Row],[//]])))</f>
        <v>0.125</v>
      </c>
      <c r="P587" s="3">
        <f ca="1">IF(B_MSK[[#This Row],[//]]="","",IF(INDEX(INDIRECT(DIR&amp;$2:$2),B_MSK[[#This Row],[//]])=0,"",INDEX(INDIRECT(DIR&amp;$2:$2),B_MSK[[#This Row],[//]])))</f>
        <v>0.05</v>
      </c>
      <c r="Q587" s="12">
        <f ca="1">IF(B_MSK[[#This Row],[//]]="","",INDEX(INDIRECT(DIR&amp;$2:$2),B_MSK[[#This Row],[//]]))</f>
        <v>1268820</v>
      </c>
      <c r="R5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7" s="37">
        <f ca="1">IF(B_MSK[[#This Row],[//]]="","",INDEX(INDIRECT(DIR&amp;$2:$2),B_MSK[[#This Row],[//]]))</f>
        <v>0</v>
      </c>
      <c r="U587" s="38">
        <f ca="1">IF(SUMIF(B_MSK[NAMA BARANG],B_MSK[[#This Row],[NAMA BARANG]],B_MSK[JMLH BRG])=0,"",SUMIF(B_MSK[NAMA BARANG],B_MSK[[#This Row],[NAMA BARANG]],B_MSK[C]))</f>
        <v>4</v>
      </c>
      <c r="V587" s="7" t="str">
        <f ca="1">IF(B_MSK[[#This Row],[//]]="","",INDEX(INDIRECT(DIR&amp;$2:$2),B_MSK[[#This Row],[//]]))</f>
        <v>COLOR PENCIL CP-24 PB JK</v>
      </c>
      <c r="W587" s="7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X587" s="5" t="str">
        <f ca="1">IF(B_MSK[[#This Row],[N.B.nota]]="","",IF(MATCH(B_MSK[[#This Row],[concat]],[2]!db[NB NOTA_C],0)&gt;0,"ada",0))</f>
        <v>ada</v>
      </c>
      <c r="Y587" s="5" t="str">
        <f ca="1">IF(B_MSK[[#This Row],[N.B.nota]]="","",ADDRESS(ROW(B_MSK[QB]),COLUMN(B_MSK[QB]))&amp;":"&amp;ADDRESS(ROW(),COLUMN(B_MSK[QB])))</f>
        <v>$D$4:$D$587</v>
      </c>
      <c r="Z587" s="5">
        <f ca="1">IF(B_MSK[[#This Row],[concat]]="","",MATCH(B_MSK[[#This Row],[concat]],[2]!db[NB NOTA_C],0)+1)</f>
        <v>490</v>
      </c>
      <c r="AA587" s="5" t="str">
        <f ca="1">IF(B_MSK[[#This Row],[//]]="","",HYPERLINK("[D:\kerja\BANK EXP\BARU\DB.XLSX]DB!e"&amp;B_MSK[[#This Row],[DB_ROW]],"&gt;"))</f>
        <v>&gt;</v>
      </c>
      <c r="AB587" s="30" t="str">
        <f ca="1">MID(B_MSK[[#This Row],[/ STN_1]],FIND(" ",B_MSK[[#This Row],[/ STN_1]])+1,LEN(B_MSK[[#This Row],[/ STN_1]]))</f>
        <v xml:space="preserve">BOX </v>
      </c>
      <c r="AC587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5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8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21200</v>
      </c>
      <c r="AF587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587" s="15" t="str">
        <f ca="1">IF(B_MSK[[#This Row],[HARGA_2]]="","",IF(MID(B_MSK[[#This Row],[/ STN_2]],FIND(" ",B_MSK[[#This Row],[/ STN_2]])+1,LEN(B_MSK[[#This Row],[/ STN_2]]))="LSN",B_MSK[[#This Row],[HARGA_2]]/12,""))</f>
        <v/>
      </c>
      <c r="AH587" s="7" t="str">
        <f ca="1">IF(B_MSK[[#This Row],[HARGA_3]]="","","/ "&amp;"PCS")</f>
        <v/>
      </c>
      <c r="AI587" s="15">
        <f ca="1">IF(B_MSK[[#This Row],[HARGA_3]]="",IF(B_MSK[[#This Row],[HARGA_2]]="",IF(B_MSK[[#This Row],[HARGA_1]]="","",B_MSK[[#This Row],[HARGA_1]]),B_MSK[[#This Row],[HARGA_2]]),B_MSK[[#This Row],[HARGA_3]])</f>
        <v>21200</v>
      </c>
      <c r="AJ587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87" s="5" t="str">
        <f ca="1">IF(B_MSK[[#This Row],[//]]="","",SUBSTITUTE(SUBSTITUTE(SUBSTITUTE(B_MSK[[#This Row],[QTY/ CTN]]," ","_",2),"(",""),")","")&amp;"_")</f>
        <v>12 BOX_6 SET_</v>
      </c>
      <c r="AL587" s="5">
        <f ca="1">IF(B_MSK[[#This Row],[A_B]]="","",SEARCH("_",B_MSK[[#This Row],[A_B]]))</f>
        <v>7</v>
      </c>
      <c r="AM587" s="5">
        <f ca="1">IF(B_MSK[[#This Row],[A_B]]="","",LEN(B_MSK[[#This Row],[A_B]]))</f>
        <v>13</v>
      </c>
      <c r="AN587" s="5" t="str">
        <f ca="1">IF(B_MSK[[#This Row],[A_B]]="","",LEFT(B_MSK[[#This Row],[QTY/ CTN]],B_MSK[[#This Row],[A_B_1]]))</f>
        <v xml:space="preserve">12 BOX </v>
      </c>
      <c r="AO587" s="5" t="str">
        <f ca="1">IF(B_MSK[[#This Row],[A_B]]="","",LEFT(B_MSK[[#This Row],[A_]],SEARCH(" ",B_MSK[[#This Row],[A_]])-1))</f>
        <v>12</v>
      </c>
      <c r="AP587" s="5" t="str">
        <f ca="1">IF(B_MSK[[#This Row],[A_B]]="","",RIGHT(B_MSK[[#This Row],[A_]],LEN(B_MSK[[#This Row],[A_]])-SEARCH(" ",B_MSK[[#This Row],[A_]])))</f>
        <v xml:space="preserve">BOX </v>
      </c>
      <c r="AQ5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587" s="5" t="str">
        <f ca="1">IF(B_MSK[[#This Row],[B_]]="","",LEFT(B_MSK[[#This Row],[B_]],SEARCH(" ",B_MSK[[#This Row],[B_]])))</f>
        <v xml:space="preserve">6 </v>
      </c>
      <c r="AS587" s="5" t="str">
        <f ca="1">IF(B_MSK[[#This Row],[B_]]="","",RIGHT(B_MSK[[#This Row],[B_]],LEN(B_MSK[[#This Row],[B_]])-SEARCH(" ",B_MSK[[#This Row],[B_]])))</f>
        <v>SET</v>
      </c>
      <c r="AT587" s="5" t="str">
        <f ca="1">IF(B_MSK[[#This Row],[B_2]]="LSN",12,"")</f>
        <v/>
      </c>
      <c r="AU587" s="5" t="str">
        <f ca="1">IF(B_MSK[[#This Row],[C_1]]="","","PCS")</f>
        <v/>
      </c>
      <c r="AV587" s="5">
        <f ca="1">IF(B_MSK[[#This Row],[A_1]]="","",B_MSK[[#This Row],[A_1]]*IF(B_MSK[[#This Row],[B_1]]="",1,B_MSK[[#This Row],[B_1]])*IF(B_MSK[[#This Row],[C_1]]="",1,B_MSK[[#This Row],[C_1]]))</f>
        <v>72</v>
      </c>
      <c r="AW587" s="5" t="str">
        <f ca="1">IF(B_MSK[[#This Row],[C_2]]="",IF(B_MSK[[#This Row],[B_2]]="",IF(B_MSK[[#This Row],[A_2]]="","",B_MSK[[#This Row],[A_2]]),B_MSK[[#This Row],[B_2]]),B_MSK[[#This Row],[C_2]])</f>
        <v>SET</v>
      </c>
      <c r="AX587" s="2">
        <f ca="1">IF(ISNUMBER(B_MSK[[#This Row],[TANGGAL DATANG]]),B_MSK[[#This Row],[TANGGAL DATANG]],AX586)</f>
        <v>44946</v>
      </c>
      <c r="AY587" s="5" t="e">
        <f ca="1">IF(B_MSK[[#This Row],[DB_ROW]]="","",INDEX([3]!db[JENIS],B_MSK[[#This Row],[DB_ROW]]-1))</f>
        <v>#REF!</v>
      </c>
      <c r="AZ587" s="5">
        <f ca="1">IF(B_MSK[[#This Row],[A_1]]="","",B_MSK[[#This Row],[A_1]])*1</f>
        <v>12</v>
      </c>
      <c r="BA587" s="5" t="str">
        <f ca="1">IF(B_MSK[[#This Row],[//]]="","",INDEX(INDIRECT(DIR&amp;$2:$2),B_MSK[[#This Row],[//]]))</f>
        <v>ARTO MORO</v>
      </c>
      <c r="BB587" s="5" t="str">
        <f ca="1">CONCATENATE(B_MSK[[#This Row],[concat]],B_MSK[[#This Row],[HARGA_X]],B_MSK[[#This Row],[SAT]])</f>
        <v>colorpencilcp24pbjk21200SET</v>
      </c>
    </row>
    <row r="588" spans="1:54" x14ac:dyDescent="0.25">
      <c r="A588" s="6" t="s">
        <v>128</v>
      </c>
      <c r="B588" s="5" t="str">
        <f ca="1">IF(B_MSK[[#This Row],[N_ID]]="","",INDEX(INDIRECT(DIR&amp;$2:$2),MATCH(B_MSK[[#This Row],[N_ID]],INDIRECT(DIR&amp;"!NOTA[ID_P]"),0)))</f>
        <v/>
      </c>
      <c r="C588" s="5" t="str">
        <f ca="1">IF(B_MSK[[#This Row],[//]]="","",HYPERLINK("["&amp;SUBSTITUTE(DIR,"'","")&amp;"]NOTA!D"&amp;B_MSK[[#This Row],[//]]+2,"&gt;"))</f>
        <v>&gt;</v>
      </c>
      <c r="D588" s="5" t="str">
        <f ca="1">IF(B_MSK[[#This Row],[N_ID]]="","",COUNTIF(INDIRECT(DIR&amp;"!NOTA[ID_H]"),B_MSK[[#This Row],[ID NOTA]]))</f>
        <v/>
      </c>
      <c r="E5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585</v>
      </c>
      <c r="F5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8" s="7" t="str">
        <f ca="1">IF(B_MSK[[#This Row],[stt]]="ada",INDEX([2]!db[NB BM],B_MSK[DB_ROW]-1),"")</f>
        <v>Label JK LB-2 RL 1brs</v>
      </c>
      <c r="H588" s="7" t="str">
        <f ca="1">IF(B_MSK[[#This Row],[//]]="","",INDEX(INDIRECT(DIR&amp;$2:$2),B_MSK[[#This Row],[//]]))</f>
        <v>ATALI MAKMUR</v>
      </c>
      <c r="I588" s="27" t="str">
        <f ca="1">IF(B_MSK[[#This Row],[//]]="","",INDEX(INDIRECT(DB_PATH&amp;$2:$2),B_MSK[[#This Row],[DB_ROW]]-1))</f>
        <v>100 PAK (10 ROL)</v>
      </c>
      <c r="J588" s="5">
        <f ca="1">IF(B_MSK[[#This Row],[//]]="","",IF(INDEX(INDIRECT(DIR&amp;$2:$2),B_MSK[[#This Row],[//]])="","",INDEX(INDIRECT(DIR&amp;$2:$2),B_MSK[[#This Row],[//]])))</f>
        <v>2</v>
      </c>
      <c r="K588" s="5">
        <f ca="1">IF(B_MSK[[#This Row],[//]]="","",IF(INDEX(INDIRECT(DIR&amp;$2:$2),B_MSK[[#This Row],[//]])="","",INDEX(INDIRECT(DIR&amp;$2:$2),B_MSK[[#This Row],[//]])))</f>
        <v>2000</v>
      </c>
      <c r="L588" s="5" t="str">
        <f ca="1">IF(B_MSK[[#This Row],[//]]="","",IF(INDEX(INDIRECT(DIR&amp;$2:$2),B_MSK[[#This Row],[//]])="","",INDEX(INDIRECT(DIR&amp;$2:$2),B_MSK[[#This Row],[//]])))</f>
        <v>ROL</v>
      </c>
      <c r="M588" s="13">
        <f ca="1">IF(B_MSK[[#This Row],[//]]="","",INDEX(INDIRECT(DIR&amp;$2:$2),B_MSK[[#This Row],[//]]))</f>
        <v>2050</v>
      </c>
      <c r="N588" s="13">
        <f ca="1">IF(OR(B_MSK[[#This Row],[//]]="",),"",INDEX(INDIRECT(DIR&amp;$2:$2),B_MSK[[#This Row],[//]]))</f>
        <v>2050000</v>
      </c>
      <c r="O588" s="3">
        <f ca="1">IF(B_MSK[[#This Row],[//]]="","",IF(INDEX(INDIRECT(DIR&amp;$2:$2),B_MSK[[#This Row],[//]])=0,"",INDEX(INDIRECT(DIR&amp;$2:$2),B_MSK[[#This Row],[//]])))</f>
        <v>0.125</v>
      </c>
      <c r="P588" s="3">
        <f ca="1">IF(B_MSK[[#This Row],[//]]="","",IF(INDEX(INDIRECT(DIR&amp;$2:$2),B_MSK[[#This Row],[//]])=0,"",INDEX(INDIRECT(DIR&amp;$2:$2),B_MSK[[#This Row],[//]])))</f>
        <v>0.05</v>
      </c>
      <c r="Q588" s="12">
        <f ca="1">IF(B_MSK[[#This Row],[//]]="","",INDEX(INDIRECT(DIR&amp;$2:$2),B_MSK[[#This Row],[//]]))</f>
        <v>3408125</v>
      </c>
      <c r="R5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8" s="37">
        <f ca="1">IF(B_MSK[[#This Row],[//]]="","",INDEX(INDIRECT(DIR&amp;$2:$2),B_MSK[[#This Row],[//]]))</f>
        <v>0</v>
      </c>
      <c r="U588" s="38">
        <f ca="1">IF(SUMIF(B_MSK[NAMA BARANG],B_MSK[[#This Row],[NAMA BARANG]],B_MSK[JMLH BRG])=0,"",SUMIF(B_MSK[NAMA BARANG],B_MSK[[#This Row],[NAMA BARANG]],B_MSK[C]))</f>
        <v>8</v>
      </c>
      <c r="V588" s="7" t="str">
        <f ca="1">IF(B_MSK[[#This Row],[//]]="","",INDEX(INDIRECT(DIR&amp;$2:$2),B_MSK[[#This Row],[//]]))</f>
        <v>LABEL LB-2RL (1 BARIS) JK</v>
      </c>
      <c r="W588" s="7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X588" s="5" t="str">
        <f ca="1">IF(B_MSK[[#This Row],[N.B.nota]]="","",IF(MATCH(B_MSK[[#This Row],[concat]],[2]!db[NB NOTA_C],0)&gt;0,"ada",0))</f>
        <v>ada</v>
      </c>
      <c r="Y588" s="5" t="str">
        <f ca="1">IF(B_MSK[[#This Row],[N.B.nota]]="","",ADDRESS(ROW(B_MSK[QB]),COLUMN(B_MSK[QB]))&amp;":"&amp;ADDRESS(ROW(),COLUMN(B_MSK[QB])))</f>
        <v>$D$4:$D$588</v>
      </c>
      <c r="Z588" s="5">
        <f ca="1">IF(B_MSK[[#This Row],[concat]]="","",MATCH(B_MSK[[#This Row],[concat]],[2]!db[NB NOTA_C],0)+1)</f>
        <v>1349</v>
      </c>
      <c r="AA588" s="5" t="str">
        <f ca="1">IF(B_MSK[[#This Row],[//]]="","",HYPERLINK("[D:\kerja\BANK EXP\BARU\DB.XLSX]DB!e"&amp;B_MSK[[#This Row],[DB_ROW]],"&gt;"))</f>
        <v>&gt;</v>
      </c>
      <c r="AB588" s="30" t="str">
        <f ca="1">MID(B_MSK[[#This Row],[/ STN_1]],FIND(" ",B_MSK[[#This Row],[/ STN_1]])+1,LEN(B_MSK[[#This Row],[/ STN_1]]))</f>
        <v xml:space="preserve">PAK </v>
      </c>
      <c r="AC588" s="11">
        <f ca="1">IF(B_MSK[[#This Row],[//]]="","",IF(B_MSK[[#This Row],[ JUMLAH ]]="","",IF(B_MSK[[#This Row],[C]]="",B_MSK[[#This Row],[HARGA CTN]]/B_MSK[[#This Row],[JMLH BRG]],B_MSK[[#This Row],[HARGA CTN]]/B_MSK[[#This Row],[A_1]])))</f>
        <v>20500</v>
      </c>
      <c r="AD5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58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2050</v>
      </c>
      <c r="AF588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588" s="15" t="str">
        <f ca="1">IF(B_MSK[[#This Row],[HARGA_2]]="","",IF(MID(B_MSK[[#This Row],[/ STN_2]],FIND(" ",B_MSK[[#This Row],[/ STN_2]])+1,LEN(B_MSK[[#This Row],[/ STN_2]]))="LSN",B_MSK[[#This Row],[HARGA_2]]/12,""))</f>
        <v/>
      </c>
      <c r="AH588" s="7" t="str">
        <f ca="1">IF(B_MSK[[#This Row],[HARGA_3]]="","","/ "&amp;"PCS")</f>
        <v/>
      </c>
      <c r="AI588" s="15">
        <f ca="1">IF(B_MSK[[#This Row],[HARGA_3]]="",IF(B_MSK[[#This Row],[HARGA_2]]="",IF(B_MSK[[#This Row],[HARGA_1]]="","",B_MSK[[#This Row],[HARGA_1]]),B_MSK[[#This Row],[HARGA_2]]),B_MSK[[#This Row],[HARGA_3]])</f>
        <v>2050</v>
      </c>
      <c r="AJ588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588" s="5" t="str">
        <f ca="1">IF(B_MSK[[#This Row],[//]]="","",SUBSTITUTE(SUBSTITUTE(SUBSTITUTE(B_MSK[[#This Row],[QTY/ CTN]]," ","_",2),"(",""),")","")&amp;"_")</f>
        <v>100 PAK_10 ROL_</v>
      </c>
      <c r="AL588" s="5">
        <f ca="1">IF(B_MSK[[#This Row],[A_B]]="","",SEARCH("_",B_MSK[[#This Row],[A_B]]))</f>
        <v>8</v>
      </c>
      <c r="AM588" s="5">
        <f ca="1">IF(B_MSK[[#This Row],[A_B]]="","",LEN(B_MSK[[#This Row],[A_B]]))</f>
        <v>15</v>
      </c>
      <c r="AN588" s="5" t="str">
        <f ca="1">IF(B_MSK[[#This Row],[A_B]]="","",LEFT(B_MSK[[#This Row],[QTY/ CTN]],B_MSK[[#This Row],[A_B_1]]))</f>
        <v xml:space="preserve">100 PAK </v>
      </c>
      <c r="AO588" s="5" t="str">
        <f ca="1">IF(B_MSK[[#This Row],[A_B]]="","",LEFT(B_MSK[[#This Row],[A_]],SEARCH(" ",B_MSK[[#This Row],[A_]])-1))</f>
        <v>100</v>
      </c>
      <c r="AP588" s="5" t="str">
        <f ca="1">IF(B_MSK[[#This Row],[A_B]]="","",RIGHT(B_MSK[[#This Row],[A_]],LEN(B_MSK[[#This Row],[A_]])-SEARCH(" ",B_MSK[[#This Row],[A_]])))</f>
        <v xml:space="preserve">PAK </v>
      </c>
      <c r="AQ5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588" s="5" t="str">
        <f ca="1">IF(B_MSK[[#This Row],[B_]]="","",LEFT(B_MSK[[#This Row],[B_]],SEARCH(" ",B_MSK[[#This Row],[B_]])))</f>
        <v xml:space="preserve">10 </v>
      </c>
      <c r="AS588" s="5" t="str">
        <f ca="1">IF(B_MSK[[#This Row],[B_]]="","",RIGHT(B_MSK[[#This Row],[B_]],LEN(B_MSK[[#This Row],[B_]])-SEARCH(" ",B_MSK[[#This Row],[B_]])))</f>
        <v>ROL</v>
      </c>
      <c r="AT588" s="5" t="str">
        <f ca="1">IF(B_MSK[[#This Row],[B_2]]="LSN",12,"")</f>
        <v/>
      </c>
      <c r="AU588" s="5" t="str">
        <f ca="1">IF(B_MSK[[#This Row],[C_1]]="","","PCS")</f>
        <v/>
      </c>
      <c r="AV588" s="5">
        <f ca="1">IF(B_MSK[[#This Row],[A_1]]="","",B_MSK[[#This Row],[A_1]]*IF(B_MSK[[#This Row],[B_1]]="",1,B_MSK[[#This Row],[B_1]])*IF(B_MSK[[#This Row],[C_1]]="",1,B_MSK[[#This Row],[C_1]]))</f>
        <v>1000</v>
      </c>
      <c r="AW588" s="5" t="str">
        <f ca="1">IF(B_MSK[[#This Row],[C_2]]="",IF(B_MSK[[#This Row],[B_2]]="",IF(B_MSK[[#This Row],[A_2]]="","",B_MSK[[#This Row],[A_2]]),B_MSK[[#This Row],[B_2]]),B_MSK[[#This Row],[C_2]])</f>
        <v>ROL</v>
      </c>
      <c r="AX588" s="2">
        <f ca="1">IF(ISNUMBER(B_MSK[[#This Row],[TANGGAL DATANG]]),B_MSK[[#This Row],[TANGGAL DATANG]],AX587)</f>
        <v>44946</v>
      </c>
      <c r="AY588" s="5" t="e">
        <f ca="1">IF(B_MSK[[#This Row],[DB_ROW]]="","",INDEX([3]!db[JENIS],B_MSK[[#This Row],[DB_ROW]]-1))</f>
        <v>#REF!</v>
      </c>
      <c r="AZ588" s="5">
        <f ca="1">IF(B_MSK[[#This Row],[A_1]]="","",B_MSK[[#This Row],[A_1]])*1</f>
        <v>100</v>
      </c>
      <c r="BA588" s="5" t="str">
        <f ca="1">IF(B_MSK[[#This Row],[//]]="","",INDEX(INDIRECT(DIR&amp;$2:$2),B_MSK[[#This Row],[//]]))</f>
        <v>ARTO MORO</v>
      </c>
      <c r="BB588" s="5" t="str">
        <f ca="1">CONCATENATE(B_MSK[[#This Row],[concat]],B_MSK[[#This Row],[HARGA_X]],B_MSK[[#This Row],[SAT]])</f>
        <v>labellb2rl1barisjk2050ROL</v>
      </c>
    </row>
    <row r="589" spans="1:54" x14ac:dyDescent="0.25">
      <c r="A589" s="6" t="s">
        <v>128</v>
      </c>
      <c r="B589" s="5" t="str">
        <f ca="1">IF(B_MSK[[#This Row],[N_ID]]="","",INDEX(INDIRECT(DIR&amp;$2:$2),MATCH(B_MSK[[#This Row],[N_ID]],INDIRECT(DIR&amp;"!NOTA[ID_P]"),0)))</f>
        <v/>
      </c>
      <c r="C589" s="5" t="str">
        <f ca="1">IF(B_MSK[[#This Row],[//]]="","",HYPERLINK("["&amp;SUBSTITUTE(DIR,"'","")&amp;"]NOTA!D"&amp;B_MSK[[#This Row],[//]]+2,"&gt;"))</f>
        <v>&gt;</v>
      </c>
      <c r="D589" s="5" t="str">
        <f ca="1">IF(B_MSK[[#This Row],[N_ID]]="","",COUNTIF(INDIRECT(DIR&amp;"!NOTA[ID_H]"),B_MSK[[#This Row],[ID NOTA]]))</f>
        <v/>
      </c>
      <c r="E58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586</v>
      </c>
      <c r="F5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9" s="7" t="str">
        <f ca="1">IF(B_MSK[[#This Row],[stt]]="ada",INDEX([2]!db[NB BM],B_MSK[DB_ROW]-1),"")</f>
        <v>Mechpen JK MP-21</v>
      </c>
      <c r="H589" s="7" t="str">
        <f ca="1">IF(B_MSK[[#This Row],[//]]="","",INDEX(INDIRECT(DIR&amp;$2:$2),B_MSK[[#This Row],[//]]))</f>
        <v>ATALI MAKMUR</v>
      </c>
      <c r="I589" s="27" t="str">
        <f ca="1">IF(B_MSK[[#This Row],[//]]="","",INDEX(INDIRECT(DB_PATH&amp;$2:$2),B_MSK[[#This Row],[DB_ROW]]-1))</f>
        <v>144 LSN</v>
      </c>
      <c r="J589" s="5">
        <f ca="1">IF(B_MSK[[#This Row],[//]]="","",IF(INDEX(INDIRECT(DIR&amp;$2:$2),B_MSK[[#This Row],[//]])="","",INDEX(INDIRECT(DIR&amp;$2:$2),B_MSK[[#This Row],[//]])))</f>
        <v>1</v>
      </c>
      <c r="K589" s="5">
        <f ca="1">IF(B_MSK[[#This Row],[//]]="","",IF(INDEX(INDIRECT(DIR&amp;$2:$2),B_MSK[[#This Row],[//]])="","",INDEX(INDIRECT(DIR&amp;$2:$2),B_MSK[[#This Row],[//]])))</f>
        <v>144</v>
      </c>
      <c r="L589" s="5" t="str">
        <f ca="1">IF(B_MSK[[#This Row],[//]]="","",IF(INDEX(INDIRECT(DIR&amp;$2:$2),B_MSK[[#This Row],[//]])="","",INDEX(INDIRECT(DIR&amp;$2:$2),B_MSK[[#This Row],[//]])))</f>
        <v>DZ</v>
      </c>
      <c r="M589" s="13">
        <f ca="1">IF(B_MSK[[#This Row],[//]]="","",INDEX(INDIRECT(DIR&amp;$2:$2),B_MSK[[#This Row],[//]]))</f>
        <v>40800</v>
      </c>
      <c r="N589" s="13">
        <f ca="1">IF(OR(B_MSK[[#This Row],[//]]="",),"",INDEX(INDIRECT(DIR&amp;$2:$2),B_MSK[[#This Row],[//]]))</f>
        <v>5875200</v>
      </c>
      <c r="O589" s="3">
        <f ca="1">IF(B_MSK[[#This Row],[//]]="","",IF(INDEX(INDIRECT(DIR&amp;$2:$2),B_MSK[[#This Row],[//]])=0,"",INDEX(INDIRECT(DIR&amp;$2:$2),B_MSK[[#This Row],[//]])))</f>
        <v>0.125</v>
      </c>
      <c r="P589" s="3">
        <f ca="1">IF(B_MSK[[#This Row],[//]]="","",IF(INDEX(INDIRECT(DIR&amp;$2:$2),B_MSK[[#This Row],[//]])=0,"",INDEX(INDIRECT(DIR&amp;$2:$2),B_MSK[[#This Row],[//]])))</f>
        <v>0.05</v>
      </c>
      <c r="Q589" s="12">
        <f ca="1">IF(B_MSK[[#This Row],[//]]="","",INDEX(INDIRECT(DIR&amp;$2:$2),B_MSK[[#This Row],[//]]))</f>
        <v>4883760</v>
      </c>
      <c r="R5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9" s="37">
        <f ca="1">IF(B_MSK[[#This Row],[//]]="","",INDEX(INDIRECT(DIR&amp;$2:$2),B_MSK[[#This Row],[//]]))</f>
        <v>0</v>
      </c>
      <c r="U589" s="38">
        <f ca="1">IF(SUMIF(B_MSK[NAMA BARANG],B_MSK[[#This Row],[NAMA BARANG]],B_MSK[JMLH BRG])=0,"",SUMIF(B_MSK[NAMA BARANG],B_MSK[[#This Row],[NAMA BARANG]],B_MSK[C]))</f>
        <v>1</v>
      </c>
      <c r="V589" s="7" t="str">
        <f ca="1">IF(B_MSK[[#This Row],[//]]="","",INDEX(INDIRECT(DIR&amp;$2:$2),B_MSK[[#This Row],[//]]))</f>
        <v>MECH PENCIL MP-21 JK</v>
      </c>
      <c r="W589" s="7" t="str">
        <f ca="1">LOWER(SUBSTITUTE(SUBSTITUTE(SUBSTITUTE(SUBSTITUTE(SUBSTITUTE(SUBSTITUTE(SUBSTITUTE(SUBSTITUTE(SUBSTITUTE(B_MSK[[#This Row],[N.B.nota]]," ",""),"-",""),"(",""),")",""),".",""),",",""),"/",""),"""",""),"+",""))</f>
        <v>mechpencilmp21jk</v>
      </c>
      <c r="X589" s="5" t="str">
        <f ca="1">IF(B_MSK[[#This Row],[N.B.nota]]="","",IF(MATCH(B_MSK[[#This Row],[concat]],[2]!db[NB NOTA_C],0)&gt;0,"ada",0))</f>
        <v>ada</v>
      </c>
      <c r="Y589" s="5" t="str">
        <f ca="1">IF(B_MSK[[#This Row],[N.B.nota]]="","",ADDRESS(ROW(B_MSK[QB]),COLUMN(B_MSK[QB]))&amp;":"&amp;ADDRESS(ROW(),COLUMN(B_MSK[QB])))</f>
        <v>$D$4:$D$589</v>
      </c>
      <c r="Z589" s="5">
        <f ca="1">IF(B_MSK[[#This Row],[concat]]="","",MATCH(B_MSK[[#This Row],[concat]],[2]!db[NB NOTA_C],0)+1)</f>
        <v>1493</v>
      </c>
      <c r="AA589" s="5" t="str">
        <f ca="1">IF(B_MSK[[#This Row],[//]]="","",HYPERLINK("[D:\kerja\BANK EXP\BARU\DB.XLSX]DB!e"&amp;B_MSK[[#This Row],[DB_ROW]],"&gt;"))</f>
        <v>&gt;</v>
      </c>
      <c r="AB589" s="30" t="str">
        <f ca="1">MID(B_MSK[[#This Row],[/ STN_1]],FIND(" ",B_MSK[[#This Row],[/ STN_1]])+1,LEN(B_MSK[[#This Row],[/ STN_1]]))</f>
        <v>LSN</v>
      </c>
      <c r="AC589" s="11">
        <f ca="1">IF(B_MSK[[#This Row],[//]]="","",IF(B_MSK[[#This Row],[ JUMLAH ]]="","",IF(B_MSK[[#This Row],[C]]="",B_MSK[[#This Row],[HARGA CTN]]/B_MSK[[#This Row],[JMLH BRG]],B_MSK[[#This Row],[HARGA CTN]]/B_MSK[[#This Row],[A_1]])))</f>
        <v>40800</v>
      </c>
      <c r="AD5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8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3400</v>
      </c>
      <c r="AF58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89" s="15" t="str">
        <f ca="1">IF(B_MSK[[#This Row],[HARGA_2]]="","",IF(MID(B_MSK[[#This Row],[/ STN_2]],FIND(" ",B_MSK[[#This Row],[/ STN_2]])+1,LEN(B_MSK[[#This Row],[/ STN_2]]))="LSN",B_MSK[[#This Row],[HARGA_2]]/12,""))</f>
        <v/>
      </c>
      <c r="AH589" s="7" t="str">
        <f ca="1">IF(B_MSK[[#This Row],[HARGA_3]]="","","/ "&amp;"PCS")</f>
        <v/>
      </c>
      <c r="AI589" s="15">
        <f ca="1">IF(B_MSK[[#This Row],[HARGA_3]]="",IF(B_MSK[[#This Row],[HARGA_2]]="",IF(B_MSK[[#This Row],[HARGA_1]]="","",B_MSK[[#This Row],[HARGA_1]]),B_MSK[[#This Row],[HARGA_2]]),B_MSK[[#This Row],[HARGA_3]])</f>
        <v>3400</v>
      </c>
      <c r="AJ58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89" s="5" t="str">
        <f ca="1">IF(B_MSK[[#This Row],[//]]="","",SUBSTITUTE(SUBSTITUTE(SUBSTITUTE(B_MSK[[#This Row],[QTY/ CTN]]," ","_",2),"(",""),")","")&amp;"_")</f>
        <v>144 LSN_</v>
      </c>
      <c r="AL589" s="5">
        <f ca="1">IF(B_MSK[[#This Row],[A_B]]="","",SEARCH("_",B_MSK[[#This Row],[A_B]]))</f>
        <v>8</v>
      </c>
      <c r="AM589" s="5">
        <f ca="1">IF(B_MSK[[#This Row],[A_B]]="","",LEN(B_MSK[[#This Row],[A_B]]))</f>
        <v>8</v>
      </c>
      <c r="AN589" s="5" t="str">
        <f ca="1">IF(B_MSK[[#This Row],[A_B]]="","",LEFT(B_MSK[[#This Row],[QTY/ CTN]],B_MSK[[#This Row],[A_B_1]]))</f>
        <v>144 LSN</v>
      </c>
      <c r="AO589" s="5" t="str">
        <f ca="1">IF(B_MSK[[#This Row],[A_B]]="","",LEFT(B_MSK[[#This Row],[A_]],SEARCH(" ",B_MSK[[#This Row],[A_]])-1))</f>
        <v>144</v>
      </c>
      <c r="AP589" s="5" t="str">
        <f ca="1">IF(B_MSK[[#This Row],[A_B]]="","",RIGHT(B_MSK[[#This Row],[A_]],LEN(B_MSK[[#This Row],[A_]])-SEARCH(" ",B_MSK[[#This Row],[A_]])))</f>
        <v>LSN</v>
      </c>
      <c r="AQ5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89" s="5" t="str">
        <f ca="1">IF(B_MSK[[#This Row],[B_]]="","",LEFT(B_MSK[[#This Row],[B_]],SEARCH(" ",B_MSK[[#This Row],[B_]])))</f>
        <v xml:space="preserve">12 </v>
      </c>
      <c r="AS589" s="5" t="str">
        <f ca="1">IF(B_MSK[[#This Row],[B_]]="","",RIGHT(B_MSK[[#This Row],[B_]],LEN(B_MSK[[#This Row],[B_]])-SEARCH(" ",B_MSK[[#This Row],[B_]])))</f>
        <v>PCS</v>
      </c>
      <c r="AT589" s="5" t="str">
        <f ca="1">IF(B_MSK[[#This Row],[B_2]]="LSN",12,"")</f>
        <v/>
      </c>
      <c r="AU589" s="5" t="str">
        <f ca="1">IF(B_MSK[[#This Row],[C_1]]="","","PCS")</f>
        <v/>
      </c>
      <c r="AV589" s="5">
        <f ca="1">IF(B_MSK[[#This Row],[A_1]]="","",B_MSK[[#This Row],[A_1]]*IF(B_MSK[[#This Row],[B_1]]="",1,B_MSK[[#This Row],[B_1]])*IF(B_MSK[[#This Row],[C_1]]="",1,B_MSK[[#This Row],[C_1]]))</f>
        <v>1728</v>
      </c>
      <c r="AW589" s="5" t="str">
        <f ca="1">IF(B_MSK[[#This Row],[C_2]]="",IF(B_MSK[[#This Row],[B_2]]="",IF(B_MSK[[#This Row],[A_2]]="","",B_MSK[[#This Row],[A_2]]),B_MSK[[#This Row],[B_2]]),B_MSK[[#This Row],[C_2]])</f>
        <v>PCS</v>
      </c>
      <c r="AX589" s="2">
        <f ca="1">IF(ISNUMBER(B_MSK[[#This Row],[TANGGAL DATANG]]),B_MSK[[#This Row],[TANGGAL DATANG]],AX588)</f>
        <v>44946</v>
      </c>
      <c r="AY589" s="5" t="e">
        <f ca="1">IF(B_MSK[[#This Row],[DB_ROW]]="","",INDEX([3]!db[JENIS],B_MSK[[#This Row],[DB_ROW]]-1))</f>
        <v>#REF!</v>
      </c>
      <c r="AZ589" s="5">
        <f ca="1">IF(B_MSK[[#This Row],[A_1]]="","",B_MSK[[#This Row],[A_1]])*1</f>
        <v>144</v>
      </c>
      <c r="BA589" s="5" t="str">
        <f ca="1">IF(B_MSK[[#This Row],[//]]="","",INDEX(INDIRECT(DIR&amp;$2:$2),B_MSK[[#This Row],[//]]))</f>
        <v>ARTO MORO</v>
      </c>
      <c r="BB589" s="5" t="str">
        <f ca="1">CONCATENATE(B_MSK[[#This Row],[concat]],B_MSK[[#This Row],[HARGA_X]],B_MSK[[#This Row],[SAT]])</f>
        <v>mechpencilmp21jk3400DZ</v>
      </c>
    </row>
    <row r="590" spans="1:54" x14ac:dyDescent="0.25">
      <c r="A590" s="6" t="s">
        <v>128</v>
      </c>
      <c r="B590" s="5" t="str">
        <f ca="1">IF(B_MSK[[#This Row],[N_ID]]="","",INDEX(INDIRECT(DIR&amp;$2:$2),MATCH(B_MSK[[#This Row],[N_ID]],INDIRECT(DIR&amp;"!NOTA[ID_P]"),0)))</f>
        <v/>
      </c>
      <c r="C590" s="5" t="str">
        <f ca="1">IF(B_MSK[[#This Row],[//]]="","",HYPERLINK("["&amp;SUBSTITUTE(DIR,"'","")&amp;"]NOTA!D"&amp;B_MSK[[#This Row],[//]]+2,"&gt;"))</f>
        <v>&gt;</v>
      </c>
      <c r="D590" s="5" t="str">
        <f ca="1">IF(B_MSK[[#This Row],[N_ID]]="","",COUNTIF(INDIRECT(DIR&amp;"!NOTA[ID_H]"),B_MSK[[#This Row],[ID NOTA]]))</f>
        <v/>
      </c>
      <c r="E5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587</v>
      </c>
      <c r="F5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0" s="7" t="str">
        <f ca="1">IF(B_MSK[[#This Row],[stt]]="ada",INDEX([2]!db[NB BM],B_MSK[DB_ROW]-1),"")</f>
        <v>Asahan JK B-23</v>
      </c>
      <c r="H590" s="7" t="str">
        <f ca="1">IF(B_MSK[[#This Row],[//]]="","",INDEX(INDIRECT(DIR&amp;$2:$2),B_MSK[[#This Row],[//]]))</f>
        <v>ATALI MAKMUR</v>
      </c>
      <c r="I590" s="27" t="str">
        <f ca="1">IF(B_MSK[[#This Row],[//]]="","",INDEX(INDIRECT(DB_PATH&amp;$2:$2),B_MSK[[#This Row],[DB_ROW]]-1))</f>
        <v>60 LSN</v>
      </c>
      <c r="J590" s="5">
        <f ca="1">IF(B_MSK[[#This Row],[//]]="","",IF(INDEX(INDIRECT(DIR&amp;$2:$2),B_MSK[[#This Row],[//]])="","",INDEX(INDIRECT(DIR&amp;$2:$2),B_MSK[[#This Row],[//]])))</f>
        <v>1</v>
      </c>
      <c r="K590" s="5">
        <f ca="1">IF(B_MSK[[#This Row],[//]]="","",IF(INDEX(INDIRECT(DIR&amp;$2:$2),B_MSK[[#This Row],[//]])="","",INDEX(INDIRECT(DIR&amp;$2:$2),B_MSK[[#This Row],[//]])))</f>
        <v>60</v>
      </c>
      <c r="L590" s="5" t="str">
        <f ca="1">IF(B_MSK[[#This Row],[//]]="","",IF(INDEX(INDIRECT(DIR&amp;$2:$2),B_MSK[[#This Row],[//]])="","",INDEX(INDIRECT(DIR&amp;$2:$2),B_MSK[[#This Row],[//]])))</f>
        <v>BOX</v>
      </c>
      <c r="M590" s="13">
        <f ca="1">IF(B_MSK[[#This Row],[//]]="","",INDEX(INDIRECT(DIR&amp;$2:$2),B_MSK[[#This Row],[//]]))</f>
        <v>22200</v>
      </c>
      <c r="N590" s="13">
        <f ca="1">IF(OR(B_MSK[[#This Row],[//]]="",),"",INDEX(INDIRECT(DIR&amp;$2:$2),B_MSK[[#This Row],[//]]))</f>
        <v>1332000</v>
      </c>
      <c r="O590" s="3">
        <f ca="1">IF(B_MSK[[#This Row],[//]]="","",IF(INDEX(INDIRECT(DIR&amp;$2:$2),B_MSK[[#This Row],[//]])=0,"",INDEX(INDIRECT(DIR&amp;$2:$2),B_MSK[[#This Row],[//]])))</f>
        <v>0.125</v>
      </c>
      <c r="P590" s="3">
        <f ca="1">IF(B_MSK[[#This Row],[//]]="","",IF(INDEX(INDIRECT(DIR&amp;$2:$2),B_MSK[[#This Row],[//]])=0,"",INDEX(INDIRECT(DIR&amp;$2:$2),B_MSK[[#This Row],[//]])))</f>
        <v>0.05</v>
      </c>
      <c r="Q590" s="12">
        <f ca="1">IF(B_MSK[[#This Row],[//]]="","",INDEX(INDIRECT(DIR&amp;$2:$2),B_MSK[[#This Row],[//]]))</f>
        <v>1107225</v>
      </c>
      <c r="R59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9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90" s="37">
        <f ca="1">IF(B_MSK[[#This Row],[//]]="","",INDEX(INDIRECT(DIR&amp;$2:$2),B_MSK[[#This Row],[//]]))</f>
        <v>0</v>
      </c>
      <c r="U590" s="38">
        <f ca="1">IF(SUMIF(B_MSK[NAMA BARANG],B_MSK[[#This Row],[NAMA BARANG]],B_MSK[JMLH BRG])=0,"",SUMIF(B_MSK[NAMA BARANG],B_MSK[[#This Row],[NAMA BARANG]],B_MSK[C]))</f>
        <v>1</v>
      </c>
      <c r="V590" s="7" t="str">
        <f ca="1">IF(B_MSK[[#This Row],[//]]="","",INDEX(INDIRECT(DIR&amp;$2:$2),B_MSK[[#This Row],[//]]))</f>
        <v>SHARPENER B-23 JK</v>
      </c>
      <c r="W590" s="7" t="str">
        <f ca="1">LOWER(SUBSTITUTE(SUBSTITUTE(SUBSTITUTE(SUBSTITUTE(SUBSTITUTE(SUBSTITUTE(SUBSTITUTE(SUBSTITUTE(SUBSTITUTE(B_MSK[[#This Row],[N.B.nota]]," ",""),"-",""),"(",""),")",""),".",""),",",""),"/",""),"""",""),"+",""))</f>
        <v>sharpenerb23jk</v>
      </c>
      <c r="X590" s="5" t="str">
        <f ca="1">IF(B_MSK[[#This Row],[N.B.nota]]="","",IF(MATCH(B_MSK[[#This Row],[concat]],[2]!db[NB NOTA_C],0)&gt;0,"ada",0))</f>
        <v>ada</v>
      </c>
      <c r="Y590" s="5" t="str">
        <f ca="1">IF(B_MSK[[#This Row],[N.B.nota]]="","",ADDRESS(ROW(B_MSK[QB]),COLUMN(B_MSK[QB]))&amp;":"&amp;ADDRESS(ROW(),COLUMN(B_MSK[QB])))</f>
        <v>$D$4:$D$590</v>
      </c>
      <c r="Z590" s="5">
        <f ca="1">IF(B_MSK[[#This Row],[concat]]="","",MATCH(B_MSK[[#This Row],[concat]],[2]!db[NB NOTA_C],0)+1)</f>
        <v>1959</v>
      </c>
      <c r="AA590" s="5" t="str">
        <f ca="1">IF(B_MSK[[#This Row],[//]]="","",HYPERLINK("[D:\kerja\BANK EXP\BARU\DB.XLSX]DB!e"&amp;B_MSK[[#This Row],[DB_ROW]],"&gt;"))</f>
        <v>&gt;</v>
      </c>
      <c r="AB590" s="30" t="str">
        <f ca="1">MID(B_MSK[[#This Row],[/ STN_1]],FIND(" ",B_MSK[[#This Row],[/ STN_1]])+1,LEN(B_MSK[[#This Row],[/ STN_1]]))</f>
        <v>LSN</v>
      </c>
      <c r="AC590" s="11">
        <f ca="1">IF(B_MSK[[#This Row],[//]]="","",IF(B_MSK[[#This Row],[ JUMLAH ]]="","",IF(B_MSK[[#This Row],[C]]="",B_MSK[[#This Row],[HARGA CTN]]/B_MSK[[#This Row],[JMLH BRG]],B_MSK[[#This Row],[HARGA CTN]]/B_MSK[[#This Row],[A_1]])))</f>
        <v>22200</v>
      </c>
      <c r="AD5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9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1850</v>
      </c>
      <c r="AF59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90" s="15" t="str">
        <f ca="1">IF(B_MSK[[#This Row],[HARGA_2]]="","",IF(MID(B_MSK[[#This Row],[/ STN_2]],FIND(" ",B_MSK[[#This Row],[/ STN_2]])+1,LEN(B_MSK[[#This Row],[/ STN_2]]))="LSN",B_MSK[[#This Row],[HARGA_2]]/12,""))</f>
        <v/>
      </c>
      <c r="AH590" s="7" t="str">
        <f ca="1">IF(B_MSK[[#This Row],[HARGA_3]]="","","/ "&amp;"PCS")</f>
        <v/>
      </c>
      <c r="AI590" s="15">
        <f ca="1">IF(B_MSK[[#This Row],[HARGA_3]]="",IF(B_MSK[[#This Row],[HARGA_2]]="",IF(B_MSK[[#This Row],[HARGA_1]]="","",B_MSK[[#This Row],[HARGA_1]]),B_MSK[[#This Row],[HARGA_2]]),B_MSK[[#This Row],[HARGA_3]])</f>
        <v>1850</v>
      </c>
      <c r="AJ59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90" s="5" t="str">
        <f ca="1">IF(B_MSK[[#This Row],[//]]="","",SUBSTITUTE(SUBSTITUTE(SUBSTITUTE(B_MSK[[#This Row],[QTY/ CTN]]," ","_",2),"(",""),")","")&amp;"_")</f>
        <v>60 LSN_</v>
      </c>
      <c r="AL590" s="5">
        <f ca="1">IF(B_MSK[[#This Row],[A_B]]="","",SEARCH("_",B_MSK[[#This Row],[A_B]]))</f>
        <v>7</v>
      </c>
      <c r="AM590" s="5">
        <f ca="1">IF(B_MSK[[#This Row],[A_B]]="","",LEN(B_MSK[[#This Row],[A_B]]))</f>
        <v>7</v>
      </c>
      <c r="AN590" s="5" t="str">
        <f ca="1">IF(B_MSK[[#This Row],[A_B]]="","",LEFT(B_MSK[[#This Row],[QTY/ CTN]],B_MSK[[#This Row],[A_B_1]]))</f>
        <v>60 LSN</v>
      </c>
      <c r="AO590" s="5" t="str">
        <f ca="1">IF(B_MSK[[#This Row],[A_B]]="","",LEFT(B_MSK[[#This Row],[A_]],SEARCH(" ",B_MSK[[#This Row],[A_]])-1))</f>
        <v>60</v>
      </c>
      <c r="AP590" s="5" t="str">
        <f ca="1">IF(B_MSK[[#This Row],[A_B]]="","",RIGHT(B_MSK[[#This Row],[A_]],LEN(B_MSK[[#This Row],[A_]])-SEARCH(" ",B_MSK[[#This Row],[A_]])))</f>
        <v>LSN</v>
      </c>
      <c r="AQ5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90" s="5" t="str">
        <f ca="1">IF(B_MSK[[#This Row],[B_]]="","",LEFT(B_MSK[[#This Row],[B_]],SEARCH(" ",B_MSK[[#This Row],[B_]])))</f>
        <v xml:space="preserve">12 </v>
      </c>
      <c r="AS590" s="5" t="str">
        <f ca="1">IF(B_MSK[[#This Row],[B_]]="","",RIGHT(B_MSK[[#This Row],[B_]],LEN(B_MSK[[#This Row],[B_]])-SEARCH(" ",B_MSK[[#This Row],[B_]])))</f>
        <v>PCS</v>
      </c>
      <c r="AT590" s="5" t="str">
        <f ca="1">IF(B_MSK[[#This Row],[B_2]]="LSN",12,"")</f>
        <v/>
      </c>
      <c r="AU590" s="5" t="str">
        <f ca="1">IF(B_MSK[[#This Row],[C_1]]="","","PCS")</f>
        <v/>
      </c>
      <c r="AV590" s="5">
        <f ca="1">IF(B_MSK[[#This Row],[A_1]]="","",B_MSK[[#This Row],[A_1]]*IF(B_MSK[[#This Row],[B_1]]="",1,B_MSK[[#This Row],[B_1]])*IF(B_MSK[[#This Row],[C_1]]="",1,B_MSK[[#This Row],[C_1]]))</f>
        <v>720</v>
      </c>
      <c r="AW590" s="5" t="str">
        <f ca="1">IF(B_MSK[[#This Row],[C_2]]="",IF(B_MSK[[#This Row],[B_2]]="",IF(B_MSK[[#This Row],[A_2]]="","",B_MSK[[#This Row],[A_2]]),B_MSK[[#This Row],[B_2]]),B_MSK[[#This Row],[C_2]])</f>
        <v>PCS</v>
      </c>
      <c r="AX590" s="2">
        <f ca="1">IF(ISNUMBER(B_MSK[[#This Row],[TANGGAL DATANG]]),B_MSK[[#This Row],[TANGGAL DATANG]],AX589)</f>
        <v>44946</v>
      </c>
      <c r="AY590" s="5" t="e">
        <f ca="1">IF(B_MSK[[#This Row],[DB_ROW]]="","",INDEX([3]!db[JENIS],B_MSK[[#This Row],[DB_ROW]]-1))</f>
        <v>#REF!</v>
      </c>
      <c r="AZ590" s="5">
        <f ca="1">IF(B_MSK[[#This Row],[A_1]]="","",B_MSK[[#This Row],[A_1]])*1</f>
        <v>60</v>
      </c>
      <c r="BA590" s="5" t="str">
        <f ca="1">IF(B_MSK[[#This Row],[//]]="","",INDEX(INDIRECT(DIR&amp;$2:$2),B_MSK[[#This Row],[//]]))</f>
        <v>ARTO MORO</v>
      </c>
      <c r="BB590" s="5" t="str">
        <f ca="1">CONCATENATE(B_MSK[[#This Row],[concat]],B_MSK[[#This Row],[HARGA_X]],B_MSK[[#This Row],[SAT]])</f>
        <v>sharpenerb23jk1850BOX</v>
      </c>
    </row>
    <row r="591" spans="1:54" x14ac:dyDescent="0.25">
      <c r="A591" s="6" t="s">
        <v>128</v>
      </c>
      <c r="B591" s="5" t="str">
        <f ca="1">IF(B_MSK[[#This Row],[N_ID]]="","",INDEX(INDIRECT(DIR&amp;$2:$2),MATCH(B_MSK[[#This Row],[N_ID]],INDIRECT(DIR&amp;"!NOTA[ID_P]"),0)))</f>
        <v/>
      </c>
      <c r="C591" s="5" t="str">
        <f ca="1">IF(B_MSK[[#This Row],[//]]="","",HYPERLINK("["&amp;SUBSTITUTE(DIR,"'","")&amp;"]NOTA!D"&amp;B_MSK[[#This Row],[//]]+2,"&gt;"))</f>
        <v/>
      </c>
      <c r="D591" s="5" t="str">
        <f ca="1">IF(B_MSK[[#This Row],[N_ID]]="","",COUNTIF(INDIRECT(DIR&amp;"!NOTA[ID_H]"),B_MSK[[#This Row],[ID NOTA]]))</f>
        <v/>
      </c>
      <c r="E5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1" s="7" t="str">
        <f ca="1">IF(B_MSK[[#This Row],[stt]]="ada",INDEX([2]!db[NB BM],B_MSK[DB_ROW]-1),"")</f>
        <v/>
      </c>
      <c r="H591" s="7" t="str">
        <f ca="1">IF(B_MSK[[#This Row],[//]]="","",INDEX(INDIRECT(DIR&amp;$2:$2),B_MSK[[#This Row],[//]]))</f>
        <v/>
      </c>
      <c r="I591" s="27" t="str">
        <f ca="1">IF(B_MSK[[#This Row],[//]]="","",INDEX(INDIRECT(DB_PATH&amp;$2:$2),B_MSK[[#This Row],[DB_ROW]]-1))</f>
        <v/>
      </c>
      <c r="J591" s="5" t="str">
        <f ca="1">IF(B_MSK[[#This Row],[//]]="","",IF(INDEX(INDIRECT(DIR&amp;$2:$2),B_MSK[[#This Row],[//]])="","",INDEX(INDIRECT(DIR&amp;$2:$2),B_MSK[[#This Row],[//]])))</f>
        <v/>
      </c>
      <c r="K591" s="5" t="str">
        <f ca="1">IF(B_MSK[[#This Row],[//]]="","",IF(INDEX(INDIRECT(DIR&amp;$2:$2),B_MSK[[#This Row],[//]])="","",INDEX(INDIRECT(DIR&amp;$2:$2),B_MSK[[#This Row],[//]])))</f>
        <v/>
      </c>
      <c r="L591" s="5" t="str">
        <f ca="1">IF(B_MSK[[#This Row],[//]]="","",IF(INDEX(INDIRECT(DIR&amp;$2:$2),B_MSK[[#This Row],[//]])="","",INDEX(INDIRECT(DIR&amp;$2:$2),B_MSK[[#This Row],[//]])))</f>
        <v/>
      </c>
      <c r="M591" s="13" t="str">
        <f ca="1">IF(B_MSK[[#This Row],[//]]="","",INDEX(INDIRECT(DIR&amp;$2:$2),B_MSK[[#This Row],[//]]))</f>
        <v/>
      </c>
      <c r="N591" s="13" t="str">
        <f ca="1">IF(OR(B_MSK[[#This Row],[//]]="",),"",INDEX(INDIRECT(DIR&amp;$2:$2),B_MSK[[#This Row],[//]]))</f>
        <v/>
      </c>
      <c r="O591" s="3" t="str">
        <f ca="1">IF(B_MSK[[#This Row],[//]]="","",IF(INDEX(INDIRECT(DIR&amp;$2:$2),B_MSK[[#This Row],[//]])=0,"",INDEX(INDIRECT(DIR&amp;$2:$2),B_MSK[[#This Row],[//]])))</f>
        <v/>
      </c>
      <c r="P591" s="3" t="str">
        <f ca="1">IF(B_MSK[[#This Row],[//]]="","",IF(INDEX(INDIRECT(DIR&amp;$2:$2),B_MSK[[#This Row],[//]])=0,"",INDEX(INDIRECT(DIR&amp;$2:$2),B_MSK[[#This Row],[//]])))</f>
        <v/>
      </c>
      <c r="Q591" s="12" t="str">
        <f ca="1">IF(B_MSK[[#This Row],[//]]="","",INDEX(INDIRECT(DIR&amp;$2:$2),B_MSK[[#This Row],[//]]))</f>
        <v/>
      </c>
      <c r="R5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1" s="37" t="str">
        <f ca="1">IF(B_MSK[[#This Row],[//]]="","",INDEX(INDIRECT(DIR&amp;$2:$2),B_MSK[[#This Row],[//]]))</f>
        <v/>
      </c>
      <c r="U591" s="38" t="str">
        <f ca="1">IF(SUMIF(B_MSK[NAMA BARANG],B_MSK[[#This Row],[NAMA BARANG]],B_MSK[JMLH BRG])=0,"",SUMIF(B_MSK[NAMA BARANG],B_MSK[[#This Row],[NAMA BARANG]],B_MSK[C]))</f>
        <v/>
      </c>
      <c r="V591" s="7" t="str">
        <f ca="1">IF(B_MSK[[#This Row],[//]]="","",INDEX(INDIRECT(DIR&amp;$2:$2),B_MSK[[#This Row],[//]]))</f>
        <v/>
      </c>
      <c r="W5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1" s="5" t="str">
        <f ca="1">IF(B_MSK[[#This Row],[N.B.nota]]="","",IF(MATCH(B_MSK[[#This Row],[concat]],[2]!db[NB NOTA_C],0)&gt;0,"ada",0))</f>
        <v/>
      </c>
      <c r="Y591" s="5" t="str">
        <f ca="1">IF(B_MSK[[#This Row],[N.B.nota]]="","",ADDRESS(ROW(B_MSK[QB]),COLUMN(B_MSK[QB]))&amp;":"&amp;ADDRESS(ROW(),COLUMN(B_MSK[QB])))</f>
        <v/>
      </c>
      <c r="Z591" s="5" t="str">
        <f ca="1">IF(B_MSK[[#This Row],[concat]]="","",MATCH(B_MSK[[#This Row],[concat]],[2]!db[NB NOTA_C],0)+1)</f>
        <v/>
      </c>
      <c r="AA591" s="5" t="str">
        <f ca="1">IF(B_MSK[[#This Row],[//]]="","",HYPERLINK("[D:\kerja\BANK EXP\BARU\DB.XLSX]DB!e"&amp;B_MSK[[#This Row],[DB_ROW]],"&gt;"))</f>
        <v/>
      </c>
      <c r="AB591" s="30" t="e">
        <f ca="1">MID(B_MSK[[#This Row],[/ STN_1]],FIND(" ",B_MSK[[#This Row],[/ STN_1]])+1,LEN(B_MSK[[#This Row],[/ STN_1]]))</f>
        <v>#VALUE!</v>
      </c>
      <c r="AC5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1" s="15" t="str">
        <f ca="1">IF(B_MSK[[#This Row],[HARGA_2]]="","",IF(MID(B_MSK[[#This Row],[/ STN_2]],FIND(" ",B_MSK[[#This Row],[/ STN_2]])+1,LEN(B_MSK[[#This Row],[/ STN_2]]))="LSN",B_MSK[[#This Row],[HARGA_2]]/12,""))</f>
        <v/>
      </c>
      <c r="AH591" s="7" t="str">
        <f ca="1">IF(B_MSK[[#This Row],[HARGA_3]]="","","/ "&amp;"PCS")</f>
        <v/>
      </c>
      <c r="AI591" s="15" t="str">
        <f ca="1">IF(B_MSK[[#This Row],[HARGA_3]]="",IF(B_MSK[[#This Row],[HARGA_2]]="",IF(B_MSK[[#This Row],[HARGA_1]]="","",B_MSK[[#This Row],[HARGA_1]]),B_MSK[[#This Row],[HARGA_2]]),B_MSK[[#This Row],[HARGA_3]])</f>
        <v/>
      </c>
      <c r="AJ591" s="15" t="str">
        <f ca="1">IF(B_MSK[[#This Row],[/ STN_3]]="",IF(B_MSK[[#This Row],[/ STN_2]]="",IF(B_MSK[[#This Row],[/ STN_1]]="","",B_MSK[[#This Row],[/ STN_1]]),B_MSK[[#This Row],[/ STN_2]]),B_MSK[[#This Row],[/ STN_3]])</f>
        <v/>
      </c>
      <c r="AK591" s="5" t="str">
        <f ca="1">IF(B_MSK[[#This Row],[//]]="","",SUBSTITUTE(SUBSTITUTE(SUBSTITUTE(B_MSK[[#This Row],[QTY/ CTN]]," ","_",2),"(",""),")","")&amp;"_")</f>
        <v/>
      </c>
      <c r="AL591" s="5" t="str">
        <f ca="1">IF(B_MSK[[#This Row],[A_B]]="","",SEARCH("_",B_MSK[[#This Row],[A_B]]))</f>
        <v/>
      </c>
      <c r="AM591" s="5" t="str">
        <f ca="1">IF(B_MSK[[#This Row],[A_B]]="","",LEN(B_MSK[[#This Row],[A_B]]))</f>
        <v/>
      </c>
      <c r="AN591" s="5" t="str">
        <f ca="1">IF(B_MSK[[#This Row],[A_B]]="","",LEFT(B_MSK[[#This Row],[QTY/ CTN]],B_MSK[[#This Row],[A_B_1]]))</f>
        <v/>
      </c>
      <c r="AO591" s="5" t="str">
        <f ca="1">IF(B_MSK[[#This Row],[A_B]]="","",LEFT(B_MSK[[#This Row],[A_]],SEARCH(" ",B_MSK[[#This Row],[A_]])-1))</f>
        <v/>
      </c>
      <c r="AP591" s="5" t="str">
        <f ca="1">IF(B_MSK[[#This Row],[A_B]]="","",RIGHT(B_MSK[[#This Row],[A_]],LEN(B_MSK[[#This Row],[A_]])-SEARCH(" ",B_MSK[[#This Row],[A_]])))</f>
        <v/>
      </c>
      <c r="AQ5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1" s="5" t="str">
        <f ca="1">IF(B_MSK[[#This Row],[B_]]="","",LEFT(B_MSK[[#This Row],[B_]],SEARCH(" ",B_MSK[[#This Row],[B_]])))</f>
        <v/>
      </c>
      <c r="AS591" s="5" t="str">
        <f ca="1">IF(B_MSK[[#This Row],[B_]]="","",RIGHT(B_MSK[[#This Row],[B_]],LEN(B_MSK[[#This Row],[B_]])-SEARCH(" ",B_MSK[[#This Row],[B_]])))</f>
        <v/>
      </c>
      <c r="AT591" s="5" t="str">
        <f ca="1">IF(B_MSK[[#This Row],[B_2]]="LSN",12,"")</f>
        <v/>
      </c>
      <c r="AU591" s="5" t="str">
        <f ca="1">IF(B_MSK[[#This Row],[C_1]]="","","PCS")</f>
        <v/>
      </c>
      <c r="AV591" s="5" t="str">
        <f ca="1">IF(B_MSK[[#This Row],[A_1]]="","",B_MSK[[#This Row],[A_1]]*IF(B_MSK[[#This Row],[B_1]]="",1,B_MSK[[#This Row],[B_1]])*IF(B_MSK[[#This Row],[C_1]]="",1,B_MSK[[#This Row],[C_1]]))</f>
        <v/>
      </c>
      <c r="AW591" s="5" t="str">
        <f ca="1">IF(B_MSK[[#This Row],[C_2]]="",IF(B_MSK[[#This Row],[B_2]]="",IF(B_MSK[[#This Row],[A_2]]="","",B_MSK[[#This Row],[A_2]]),B_MSK[[#This Row],[B_2]]),B_MSK[[#This Row],[C_2]])</f>
        <v/>
      </c>
      <c r="AX591" s="2">
        <f ca="1">IF(ISNUMBER(B_MSK[[#This Row],[TANGGAL DATANG]]),B_MSK[[#This Row],[TANGGAL DATANG]],AX590)</f>
        <v>44946</v>
      </c>
      <c r="AY591" s="5" t="str">
        <f ca="1">IF(B_MSK[[#This Row],[DB_ROW]]="","",INDEX([3]!db[JENIS],B_MSK[[#This Row],[DB_ROW]]-1))</f>
        <v/>
      </c>
      <c r="AZ591" s="5" t="e">
        <f ca="1">IF(B_MSK[[#This Row],[A_1]]="","",B_MSK[[#This Row],[A_1]])*1</f>
        <v>#VALUE!</v>
      </c>
      <c r="BA591" s="5" t="str">
        <f ca="1">IF(B_MSK[[#This Row],[//]]="","",INDEX(INDIRECT(DIR&amp;$2:$2),B_MSK[[#This Row],[//]]))</f>
        <v/>
      </c>
      <c r="BB591" s="5" t="str">
        <f ca="1">CONCATENATE(B_MSK[[#This Row],[concat]],B_MSK[[#This Row],[HARGA_X]],B_MSK[[#This Row],[SAT]])</f>
        <v/>
      </c>
    </row>
    <row r="592" spans="1:54" x14ac:dyDescent="0.25">
      <c r="A592" s="6" t="s">
        <v>321</v>
      </c>
      <c r="B592" s="5">
        <f ca="1">IF(B_MSK[[#This Row],[N_ID]]="","",INDEX(INDIRECT(DIR&amp;$2:$2),MATCH(B_MSK[[#This Row],[N_ID]],INDIRECT(DIR&amp;"!NOTA[ID_P]"),0)))</f>
        <v>109</v>
      </c>
      <c r="C592" s="5" t="str">
        <f ca="1">IF(B_MSK[[#This Row],[//]]="","",HYPERLINK("["&amp;SUBSTITUTE(DIR,"'","")&amp;"]NOTA!D"&amp;B_MSK[[#This Row],[//]]+2,"&gt;"))</f>
        <v>&gt;</v>
      </c>
      <c r="D592" s="5">
        <f ca="1">IF(B_MSK[[#This Row],[N_ID]]="","",COUNTIF(INDIRECT(DIR&amp;"!NOTA[ID_H]"),B_MSK[[#This Row],[ID NOTA]]))</f>
        <v>3</v>
      </c>
      <c r="E5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589</v>
      </c>
      <c r="F5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2" s="7" t="str">
        <f ca="1">IF(B_MSK[[#This Row],[stt]]="ada",INDEX([2]!db[NB BM],B_MSK[DB_ROW]-1),"")</f>
        <v>Call JK CC-8 CO BIRU</v>
      </c>
      <c r="H592" s="7" t="str">
        <f ca="1">IF(B_MSK[[#This Row],[//]]="","",INDEX(INDIRECT(DIR&amp;$2:$2),B_MSK[[#This Row],[//]]))</f>
        <v>KALINDO SUKSES</v>
      </c>
      <c r="I592" s="27" t="str">
        <f ca="1">IF(B_MSK[[#This Row],[//]]="","",INDEX(INDIRECT(DB_PATH&amp;$2:$2),B_MSK[[#This Row],[DB_ROW]]-1))</f>
        <v>6 BOX (20 PCS)</v>
      </c>
      <c r="J592" s="5" t="str">
        <f ca="1">IF(B_MSK[[#This Row],[//]]="","",IF(INDEX(INDIRECT(DIR&amp;$2:$2),B_MSK[[#This Row],[//]])="","",INDEX(INDIRECT(DIR&amp;$2:$2),B_MSK[[#This Row],[//]])))</f>
        <v/>
      </c>
      <c r="K592" s="5">
        <f ca="1">IF(B_MSK[[#This Row],[//]]="","",IF(INDEX(INDIRECT(DIR&amp;$2:$2),B_MSK[[#This Row],[//]])="","",INDEX(INDIRECT(DIR&amp;$2:$2),B_MSK[[#This Row],[//]])))</f>
        <v>40</v>
      </c>
      <c r="L592" s="5" t="str">
        <f ca="1">IF(B_MSK[[#This Row],[//]]="","",IF(INDEX(INDIRECT(DIR&amp;$2:$2),B_MSK[[#This Row],[//]])="","",INDEX(INDIRECT(DIR&amp;$2:$2),B_MSK[[#This Row],[//]])))</f>
        <v>PCS</v>
      </c>
      <c r="M592" s="13">
        <f ca="1">IF(B_MSK[[#This Row],[//]]="","",INDEX(INDIRECT(DIR&amp;$2:$2),B_MSK[[#This Row],[//]]))</f>
        <v>47000</v>
      </c>
      <c r="N592" s="13">
        <f ca="1">IF(OR(B_MSK[[#This Row],[//]]="",),"",INDEX(INDIRECT(DIR&amp;$2:$2),B_MSK[[#This Row],[//]]))</f>
        <v>1880000</v>
      </c>
      <c r="O592" s="3">
        <f ca="1">IF(B_MSK[[#This Row],[//]]="","",IF(INDEX(INDIRECT(DIR&amp;$2:$2),B_MSK[[#This Row],[//]])=0,"",INDEX(INDIRECT(DIR&amp;$2:$2),B_MSK[[#This Row],[//]])))</f>
        <v>0.125</v>
      </c>
      <c r="P592" s="3">
        <f ca="1">IF(B_MSK[[#This Row],[//]]="","",IF(INDEX(INDIRECT(DIR&amp;$2:$2),B_MSK[[#This Row],[//]])=0,"",INDEX(INDIRECT(DIR&amp;$2:$2),B_MSK[[#This Row],[//]])))</f>
        <v>0.05</v>
      </c>
      <c r="Q592" s="12">
        <f ca="1">IF(B_MSK[[#This Row],[//]]="","",INDEX(INDIRECT(DIR&amp;$2:$2),B_MSK[[#This Row],[//]]))</f>
        <v>1562750</v>
      </c>
      <c r="R5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2" s="37">
        <f ca="1">IF(B_MSK[[#This Row],[//]]="","",INDEX(INDIRECT(DIR&amp;$2:$2),B_MSK[[#This Row],[//]]))</f>
        <v>0</v>
      </c>
      <c r="U592" s="38">
        <f ca="1">IF(SUMIF(B_MSK[NAMA BARANG],B_MSK[[#This Row],[NAMA BARANG]],B_MSK[JMLH BRG])=0,"",SUMIF(B_MSK[NAMA BARANG],B_MSK[[#This Row],[NAMA BARANG]],B_MSK[C]))</f>
        <v>0</v>
      </c>
      <c r="V592" s="7" t="str">
        <f ca="1">IF(B_MSK[[#This Row],[//]]="","",INDEX(INDIRECT(DIR&amp;$2:$2),B_MSK[[#This Row],[//]]))</f>
        <v>CALCULATOR JOYKO CC-8CO BLUE</v>
      </c>
      <c r="W592" s="7" t="str">
        <f ca="1">LOWER(SUBSTITUTE(SUBSTITUTE(SUBSTITUTE(SUBSTITUTE(SUBSTITUTE(SUBSTITUTE(SUBSTITUTE(SUBSTITUTE(SUBSTITUTE(B_MSK[[#This Row],[N.B.nota]]," ",""),"-",""),"(",""),")",""),".",""),",",""),"/",""),"""",""),"+",""))</f>
        <v>calculatorjoykocc8coblue</v>
      </c>
      <c r="X592" s="5" t="str">
        <f ca="1">IF(B_MSK[[#This Row],[N.B.nota]]="","",IF(MATCH(B_MSK[[#This Row],[concat]],[2]!db[NB NOTA_C],0)&gt;0,"ada",0))</f>
        <v>ada</v>
      </c>
      <c r="Y592" s="5" t="str">
        <f ca="1">IF(B_MSK[[#This Row],[N.B.nota]]="","",ADDRESS(ROW(B_MSK[QB]),COLUMN(B_MSK[QB]))&amp;":"&amp;ADDRESS(ROW(),COLUMN(B_MSK[QB])))</f>
        <v>$D$4:$D$592</v>
      </c>
      <c r="Z592" s="5">
        <f ca="1">IF(B_MSK[[#This Row],[concat]]="","",MATCH(B_MSK[[#This Row],[concat]],[2]!db[NB NOTA_C],0)+1)</f>
        <v>425</v>
      </c>
      <c r="AA592" s="5" t="str">
        <f ca="1">IF(B_MSK[[#This Row],[//]]="","",HYPERLINK("[D:\kerja\BANK EXP\BARU\DB.XLSX]DB!e"&amp;B_MSK[[#This Row],[DB_ROW]],"&gt;"))</f>
        <v>&gt;</v>
      </c>
      <c r="AB592" s="30" t="str">
        <f ca="1">MID(B_MSK[[#This Row],[/ STN_1]],FIND(" ",B_MSK[[#This Row],[/ STN_1]])+1,LEN(B_MSK[[#This Row],[/ STN_1]]))</f>
        <v>PCS</v>
      </c>
      <c r="AC592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5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2" s="15" t="str">
        <f ca="1">IF(B_MSK[[#This Row],[HARGA_2]]="","",IF(MID(B_MSK[[#This Row],[/ STN_2]],FIND(" ",B_MSK[[#This Row],[/ STN_2]])+1,LEN(B_MSK[[#This Row],[/ STN_2]]))="LSN",B_MSK[[#This Row],[HARGA_2]]/12,""))</f>
        <v/>
      </c>
      <c r="AH592" s="7" t="str">
        <f ca="1">IF(B_MSK[[#This Row],[HARGA_3]]="","","/ "&amp;"PCS")</f>
        <v/>
      </c>
      <c r="AI592" s="15">
        <f ca="1">IF(B_MSK[[#This Row],[HARGA_3]]="",IF(B_MSK[[#This Row],[HARGA_2]]="",IF(B_MSK[[#This Row],[HARGA_1]]="","",B_MSK[[#This Row],[HARGA_1]]),B_MSK[[#This Row],[HARGA_2]]),B_MSK[[#This Row],[HARGA_3]])</f>
        <v>47000</v>
      </c>
      <c r="AJ59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92" s="5" t="str">
        <f ca="1">IF(B_MSK[[#This Row],[//]]="","",SUBSTITUTE(SUBSTITUTE(SUBSTITUTE(B_MSK[[#This Row],[QTY/ CTN]]," ","_",2),"(",""),")","")&amp;"_")</f>
        <v>6 BOX_20 PCS_</v>
      </c>
      <c r="AL592" s="5">
        <f ca="1">IF(B_MSK[[#This Row],[A_B]]="","",SEARCH("_",B_MSK[[#This Row],[A_B]]))</f>
        <v>6</v>
      </c>
      <c r="AM592" s="5">
        <f ca="1">IF(B_MSK[[#This Row],[A_B]]="","",LEN(B_MSK[[#This Row],[A_B]]))</f>
        <v>13</v>
      </c>
      <c r="AN592" s="5" t="str">
        <f ca="1">IF(B_MSK[[#This Row],[A_B]]="","",LEFT(B_MSK[[#This Row],[QTY/ CTN]],B_MSK[[#This Row],[A_B_1]]))</f>
        <v xml:space="preserve">6 BOX </v>
      </c>
      <c r="AO592" s="5" t="str">
        <f ca="1">IF(B_MSK[[#This Row],[A_B]]="","",LEFT(B_MSK[[#This Row],[A_]],SEARCH(" ",B_MSK[[#This Row],[A_]])-1))</f>
        <v>6</v>
      </c>
      <c r="AP592" s="5" t="str">
        <f ca="1">IF(B_MSK[[#This Row],[A_B]]="","",RIGHT(B_MSK[[#This Row],[A_]],LEN(B_MSK[[#This Row],[A_]])-SEARCH(" ",B_MSK[[#This Row],[A_]])))</f>
        <v xml:space="preserve">BOX </v>
      </c>
      <c r="AQ5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92" s="5" t="str">
        <f ca="1">IF(B_MSK[[#This Row],[B_]]="","",LEFT(B_MSK[[#This Row],[B_]],SEARCH(" ",B_MSK[[#This Row],[B_]])))</f>
        <v xml:space="preserve">20 </v>
      </c>
      <c r="AS592" s="5" t="str">
        <f ca="1">IF(B_MSK[[#This Row],[B_]]="","",RIGHT(B_MSK[[#This Row],[B_]],LEN(B_MSK[[#This Row],[B_]])-SEARCH(" ",B_MSK[[#This Row],[B_]])))</f>
        <v>PCS</v>
      </c>
      <c r="AT592" s="5" t="str">
        <f ca="1">IF(B_MSK[[#This Row],[B_2]]="LSN",12,"")</f>
        <v/>
      </c>
      <c r="AU592" s="5" t="str">
        <f ca="1">IF(B_MSK[[#This Row],[C_1]]="","","PCS")</f>
        <v/>
      </c>
      <c r="AV592" s="5">
        <f ca="1">IF(B_MSK[[#This Row],[A_1]]="","",B_MSK[[#This Row],[A_1]]*IF(B_MSK[[#This Row],[B_1]]="",1,B_MSK[[#This Row],[B_1]])*IF(B_MSK[[#This Row],[C_1]]="",1,B_MSK[[#This Row],[C_1]]))</f>
        <v>120</v>
      </c>
      <c r="AW592" s="5" t="str">
        <f ca="1">IF(B_MSK[[#This Row],[C_2]]="",IF(B_MSK[[#This Row],[B_2]]="",IF(B_MSK[[#This Row],[A_2]]="","",B_MSK[[#This Row],[A_2]]),B_MSK[[#This Row],[B_2]]),B_MSK[[#This Row],[C_2]])</f>
        <v>PCS</v>
      </c>
      <c r="AX592" s="2">
        <f ca="1">IF(ISNUMBER(B_MSK[[#This Row],[TANGGAL DATANG]]),B_MSK[[#This Row],[TANGGAL DATANG]],AX591)</f>
        <v>44946</v>
      </c>
      <c r="AY592" s="5" t="e">
        <f ca="1">IF(B_MSK[[#This Row],[DB_ROW]]="","",INDEX([3]!db[JENIS],B_MSK[[#This Row],[DB_ROW]]-1))</f>
        <v>#REF!</v>
      </c>
      <c r="AZ592" s="5">
        <f ca="1">IF(B_MSK[[#This Row],[A_1]]="","",B_MSK[[#This Row],[A_1]])*1</f>
        <v>6</v>
      </c>
      <c r="BA592" s="5" t="str">
        <f ca="1">IF(B_MSK[[#This Row],[//]]="","",INDEX(INDIRECT(DIR&amp;$2:$2),B_MSK[[#This Row],[//]]))</f>
        <v>ARTO MORO</v>
      </c>
      <c r="BB592" s="5" t="str">
        <f ca="1">CONCATENATE(B_MSK[[#This Row],[concat]],B_MSK[[#This Row],[HARGA_X]],B_MSK[[#This Row],[SAT]])</f>
        <v>calculatorjoykocc8coblue47000PCS</v>
      </c>
    </row>
    <row r="593" spans="1:54" x14ac:dyDescent="0.25">
      <c r="A593" s="6" t="s">
        <v>128</v>
      </c>
      <c r="B593" s="5" t="str">
        <f ca="1">IF(B_MSK[[#This Row],[N_ID]]="","",INDEX(INDIRECT(DIR&amp;$2:$2),MATCH(B_MSK[[#This Row],[N_ID]],INDIRECT(DIR&amp;"!NOTA[ID_P]"),0)))</f>
        <v/>
      </c>
      <c r="C593" s="5" t="str">
        <f ca="1">IF(B_MSK[[#This Row],[//]]="","",HYPERLINK("["&amp;SUBSTITUTE(DIR,"'","")&amp;"]NOTA!D"&amp;B_MSK[[#This Row],[//]]+2,"&gt;"))</f>
        <v>&gt;</v>
      </c>
      <c r="D593" s="5" t="str">
        <f ca="1">IF(B_MSK[[#This Row],[N_ID]]="","",COUNTIF(INDIRECT(DIR&amp;"!NOTA[ID_H]"),B_MSK[[#This Row],[ID NOTA]]))</f>
        <v/>
      </c>
      <c r="E5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590</v>
      </c>
      <c r="F5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3" s="7" t="str">
        <f ca="1">IF(B_MSK[[#This Row],[stt]]="ada",INDEX([2]!db[NB BM],B_MSK[DB_ROW]-1),"")</f>
        <v>Call JK CC-8 CO hijau</v>
      </c>
      <c r="H593" s="7" t="str">
        <f ca="1">IF(B_MSK[[#This Row],[//]]="","",INDEX(INDIRECT(DIR&amp;$2:$2),B_MSK[[#This Row],[//]]))</f>
        <v>KALINDO SUKSES</v>
      </c>
      <c r="I593" s="27" t="str">
        <f ca="1">IF(B_MSK[[#This Row],[//]]="","",INDEX(INDIRECT(DB_PATH&amp;$2:$2),B_MSK[[#This Row],[DB_ROW]]-1))</f>
        <v>6 BOX (20 PCS)</v>
      </c>
      <c r="J593" s="5" t="str">
        <f ca="1">IF(B_MSK[[#This Row],[//]]="","",IF(INDEX(INDIRECT(DIR&amp;$2:$2),B_MSK[[#This Row],[//]])="","",INDEX(INDIRECT(DIR&amp;$2:$2),B_MSK[[#This Row],[//]])))</f>
        <v/>
      </c>
      <c r="K593" s="5">
        <f ca="1">IF(B_MSK[[#This Row],[//]]="","",IF(INDEX(INDIRECT(DIR&amp;$2:$2),B_MSK[[#This Row],[//]])="","",INDEX(INDIRECT(DIR&amp;$2:$2),B_MSK[[#This Row],[//]])))</f>
        <v>40</v>
      </c>
      <c r="L593" s="5" t="str">
        <f ca="1">IF(B_MSK[[#This Row],[//]]="","",IF(INDEX(INDIRECT(DIR&amp;$2:$2),B_MSK[[#This Row],[//]])="","",INDEX(INDIRECT(DIR&amp;$2:$2),B_MSK[[#This Row],[//]])))</f>
        <v>PCS</v>
      </c>
      <c r="M593" s="13">
        <f ca="1">IF(B_MSK[[#This Row],[//]]="","",INDEX(INDIRECT(DIR&amp;$2:$2),B_MSK[[#This Row],[//]]))</f>
        <v>47000</v>
      </c>
      <c r="N593" s="13">
        <f ca="1">IF(OR(B_MSK[[#This Row],[//]]="",),"",INDEX(INDIRECT(DIR&amp;$2:$2),B_MSK[[#This Row],[//]]))</f>
        <v>1880000</v>
      </c>
      <c r="O593" s="3">
        <f ca="1">IF(B_MSK[[#This Row],[//]]="","",IF(INDEX(INDIRECT(DIR&amp;$2:$2),B_MSK[[#This Row],[//]])=0,"",INDEX(INDIRECT(DIR&amp;$2:$2),B_MSK[[#This Row],[//]])))</f>
        <v>0.125</v>
      </c>
      <c r="P593" s="3">
        <f ca="1">IF(B_MSK[[#This Row],[//]]="","",IF(INDEX(INDIRECT(DIR&amp;$2:$2),B_MSK[[#This Row],[//]])=0,"",INDEX(INDIRECT(DIR&amp;$2:$2),B_MSK[[#This Row],[//]])))</f>
        <v>0.05</v>
      </c>
      <c r="Q593" s="12">
        <f ca="1">IF(B_MSK[[#This Row],[//]]="","",INDEX(INDIRECT(DIR&amp;$2:$2),B_MSK[[#This Row],[//]]))</f>
        <v>1562750</v>
      </c>
      <c r="R5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3" s="37">
        <f ca="1">IF(B_MSK[[#This Row],[//]]="","",INDEX(INDIRECT(DIR&amp;$2:$2),B_MSK[[#This Row],[//]]))</f>
        <v>0</v>
      </c>
      <c r="U593" s="38">
        <f ca="1">IF(SUMIF(B_MSK[NAMA BARANG],B_MSK[[#This Row],[NAMA BARANG]],B_MSK[JMLH BRG])=0,"",SUMIF(B_MSK[NAMA BARANG],B_MSK[[#This Row],[NAMA BARANG]],B_MSK[C]))</f>
        <v>0</v>
      </c>
      <c r="V593" s="7" t="str">
        <f ca="1">IF(B_MSK[[#This Row],[//]]="","",INDEX(INDIRECT(DIR&amp;$2:$2),B_MSK[[#This Row],[//]]))</f>
        <v>CALCULATOR JOYKO CC-8CO GREEN</v>
      </c>
      <c r="W593" s="7" t="str">
        <f ca="1">LOWER(SUBSTITUTE(SUBSTITUTE(SUBSTITUTE(SUBSTITUTE(SUBSTITUTE(SUBSTITUTE(SUBSTITUTE(SUBSTITUTE(SUBSTITUTE(B_MSK[[#This Row],[N.B.nota]]," ",""),"-",""),"(",""),")",""),".",""),",",""),"/",""),"""",""),"+",""))</f>
        <v>calculatorjoykocc8cogreen</v>
      </c>
      <c r="X593" s="5" t="str">
        <f ca="1">IF(B_MSK[[#This Row],[N.B.nota]]="","",IF(MATCH(B_MSK[[#This Row],[concat]],[2]!db[NB NOTA_C],0)&gt;0,"ada",0))</f>
        <v>ada</v>
      </c>
      <c r="Y593" s="5" t="str">
        <f ca="1">IF(B_MSK[[#This Row],[N.B.nota]]="","",ADDRESS(ROW(B_MSK[QB]),COLUMN(B_MSK[QB]))&amp;":"&amp;ADDRESS(ROW(),COLUMN(B_MSK[QB])))</f>
        <v>$D$4:$D$593</v>
      </c>
      <c r="Z593" s="5">
        <f ca="1">IF(B_MSK[[#This Row],[concat]]="","",MATCH(B_MSK[[#This Row],[concat]],[2]!db[NB NOTA_C],0)+1)</f>
        <v>418</v>
      </c>
      <c r="AA593" s="5" t="str">
        <f ca="1">IF(B_MSK[[#This Row],[//]]="","",HYPERLINK("[D:\kerja\BANK EXP\BARU\DB.XLSX]DB!e"&amp;B_MSK[[#This Row],[DB_ROW]],"&gt;"))</f>
        <v>&gt;</v>
      </c>
      <c r="AB593" s="30" t="str">
        <f ca="1">MID(B_MSK[[#This Row],[/ STN_1]],FIND(" ",B_MSK[[#This Row],[/ STN_1]])+1,LEN(B_MSK[[#This Row],[/ STN_1]]))</f>
        <v>PCS</v>
      </c>
      <c r="AC593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5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3" s="15" t="str">
        <f ca="1">IF(B_MSK[[#This Row],[HARGA_2]]="","",IF(MID(B_MSK[[#This Row],[/ STN_2]],FIND(" ",B_MSK[[#This Row],[/ STN_2]])+1,LEN(B_MSK[[#This Row],[/ STN_2]]))="LSN",B_MSK[[#This Row],[HARGA_2]]/12,""))</f>
        <v/>
      </c>
      <c r="AH593" s="7" t="str">
        <f ca="1">IF(B_MSK[[#This Row],[HARGA_3]]="","","/ "&amp;"PCS")</f>
        <v/>
      </c>
      <c r="AI593" s="15">
        <f ca="1">IF(B_MSK[[#This Row],[HARGA_3]]="",IF(B_MSK[[#This Row],[HARGA_2]]="",IF(B_MSK[[#This Row],[HARGA_1]]="","",B_MSK[[#This Row],[HARGA_1]]),B_MSK[[#This Row],[HARGA_2]]),B_MSK[[#This Row],[HARGA_3]])</f>
        <v>47000</v>
      </c>
      <c r="AJ59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93" s="5" t="str">
        <f ca="1">IF(B_MSK[[#This Row],[//]]="","",SUBSTITUTE(SUBSTITUTE(SUBSTITUTE(B_MSK[[#This Row],[QTY/ CTN]]," ","_",2),"(",""),")","")&amp;"_")</f>
        <v>6 BOX_20 PCS_</v>
      </c>
      <c r="AL593" s="5">
        <f ca="1">IF(B_MSK[[#This Row],[A_B]]="","",SEARCH("_",B_MSK[[#This Row],[A_B]]))</f>
        <v>6</v>
      </c>
      <c r="AM593" s="5">
        <f ca="1">IF(B_MSK[[#This Row],[A_B]]="","",LEN(B_MSK[[#This Row],[A_B]]))</f>
        <v>13</v>
      </c>
      <c r="AN593" s="5" t="str">
        <f ca="1">IF(B_MSK[[#This Row],[A_B]]="","",LEFT(B_MSK[[#This Row],[QTY/ CTN]],B_MSK[[#This Row],[A_B_1]]))</f>
        <v xml:space="preserve">6 BOX </v>
      </c>
      <c r="AO593" s="5" t="str">
        <f ca="1">IF(B_MSK[[#This Row],[A_B]]="","",LEFT(B_MSK[[#This Row],[A_]],SEARCH(" ",B_MSK[[#This Row],[A_]])-1))</f>
        <v>6</v>
      </c>
      <c r="AP593" s="5" t="str">
        <f ca="1">IF(B_MSK[[#This Row],[A_B]]="","",RIGHT(B_MSK[[#This Row],[A_]],LEN(B_MSK[[#This Row],[A_]])-SEARCH(" ",B_MSK[[#This Row],[A_]])))</f>
        <v xml:space="preserve">BOX </v>
      </c>
      <c r="AQ5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93" s="5" t="str">
        <f ca="1">IF(B_MSK[[#This Row],[B_]]="","",LEFT(B_MSK[[#This Row],[B_]],SEARCH(" ",B_MSK[[#This Row],[B_]])))</f>
        <v xml:space="preserve">20 </v>
      </c>
      <c r="AS593" s="5" t="str">
        <f ca="1">IF(B_MSK[[#This Row],[B_]]="","",RIGHT(B_MSK[[#This Row],[B_]],LEN(B_MSK[[#This Row],[B_]])-SEARCH(" ",B_MSK[[#This Row],[B_]])))</f>
        <v>PCS</v>
      </c>
      <c r="AT593" s="5" t="str">
        <f ca="1">IF(B_MSK[[#This Row],[B_2]]="LSN",12,"")</f>
        <v/>
      </c>
      <c r="AU593" s="5" t="str">
        <f ca="1">IF(B_MSK[[#This Row],[C_1]]="","","PCS")</f>
        <v/>
      </c>
      <c r="AV593" s="5">
        <f ca="1">IF(B_MSK[[#This Row],[A_1]]="","",B_MSK[[#This Row],[A_1]]*IF(B_MSK[[#This Row],[B_1]]="",1,B_MSK[[#This Row],[B_1]])*IF(B_MSK[[#This Row],[C_1]]="",1,B_MSK[[#This Row],[C_1]]))</f>
        <v>120</v>
      </c>
      <c r="AW593" s="5" t="str">
        <f ca="1">IF(B_MSK[[#This Row],[C_2]]="",IF(B_MSK[[#This Row],[B_2]]="",IF(B_MSK[[#This Row],[A_2]]="","",B_MSK[[#This Row],[A_2]]),B_MSK[[#This Row],[B_2]]),B_MSK[[#This Row],[C_2]])</f>
        <v>PCS</v>
      </c>
      <c r="AX593" s="2">
        <f ca="1">IF(ISNUMBER(B_MSK[[#This Row],[TANGGAL DATANG]]),B_MSK[[#This Row],[TANGGAL DATANG]],AX592)</f>
        <v>44946</v>
      </c>
      <c r="AY593" s="5" t="e">
        <f ca="1">IF(B_MSK[[#This Row],[DB_ROW]]="","",INDEX([3]!db[JENIS],B_MSK[[#This Row],[DB_ROW]]-1))</f>
        <v>#REF!</v>
      </c>
      <c r="AZ593" s="5">
        <f ca="1">IF(B_MSK[[#This Row],[A_1]]="","",B_MSK[[#This Row],[A_1]])*1</f>
        <v>6</v>
      </c>
      <c r="BA593" s="5" t="str">
        <f ca="1">IF(B_MSK[[#This Row],[//]]="","",INDEX(INDIRECT(DIR&amp;$2:$2),B_MSK[[#This Row],[//]]))</f>
        <v>ARTO MORO</v>
      </c>
      <c r="BB593" s="5" t="str">
        <f ca="1">CONCATENATE(B_MSK[[#This Row],[concat]],B_MSK[[#This Row],[HARGA_X]],B_MSK[[#This Row],[SAT]])</f>
        <v>calculatorjoykocc8cogreen47000PCS</v>
      </c>
    </row>
    <row r="594" spans="1:54" x14ac:dyDescent="0.25">
      <c r="A594" s="6" t="s">
        <v>128</v>
      </c>
      <c r="B594" s="5" t="str">
        <f ca="1">IF(B_MSK[[#This Row],[N_ID]]="","",INDEX(INDIRECT(DIR&amp;$2:$2),MATCH(B_MSK[[#This Row],[N_ID]],INDIRECT(DIR&amp;"!NOTA[ID_P]"),0)))</f>
        <v/>
      </c>
      <c r="C594" s="5" t="str">
        <f ca="1">IF(B_MSK[[#This Row],[//]]="","",HYPERLINK("["&amp;SUBSTITUTE(DIR,"'","")&amp;"]NOTA!D"&amp;B_MSK[[#This Row],[//]]+2,"&gt;"))</f>
        <v>&gt;</v>
      </c>
      <c r="D594" s="5" t="str">
        <f ca="1">IF(B_MSK[[#This Row],[N_ID]]="","",COUNTIF(INDIRECT(DIR&amp;"!NOTA[ID_H]"),B_MSK[[#This Row],[ID NOTA]]))</f>
        <v/>
      </c>
      <c r="E5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591</v>
      </c>
      <c r="F5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4" s="7" t="str">
        <f ca="1">IF(B_MSK[[#This Row],[stt]]="ada",INDEX([2]!db[NB BM],B_MSK[DB_ROW]-1),"")</f>
        <v>Call JK CC-8 CO orange</v>
      </c>
      <c r="H594" s="7" t="str">
        <f ca="1">IF(B_MSK[[#This Row],[//]]="","",INDEX(INDIRECT(DIR&amp;$2:$2),B_MSK[[#This Row],[//]]))</f>
        <v>KALINDO SUKSES</v>
      </c>
      <c r="I594" s="27" t="str">
        <f ca="1">IF(B_MSK[[#This Row],[//]]="","",INDEX(INDIRECT(DB_PATH&amp;$2:$2),B_MSK[[#This Row],[DB_ROW]]-1))</f>
        <v>6 BOX (20 PCS)</v>
      </c>
      <c r="J594" s="5" t="str">
        <f ca="1">IF(B_MSK[[#This Row],[//]]="","",IF(INDEX(INDIRECT(DIR&amp;$2:$2),B_MSK[[#This Row],[//]])="","",INDEX(INDIRECT(DIR&amp;$2:$2),B_MSK[[#This Row],[//]])))</f>
        <v/>
      </c>
      <c r="K594" s="5">
        <f ca="1">IF(B_MSK[[#This Row],[//]]="","",IF(INDEX(INDIRECT(DIR&amp;$2:$2),B_MSK[[#This Row],[//]])="","",INDEX(INDIRECT(DIR&amp;$2:$2),B_MSK[[#This Row],[//]])))</f>
        <v>40</v>
      </c>
      <c r="L594" s="5" t="str">
        <f ca="1">IF(B_MSK[[#This Row],[//]]="","",IF(INDEX(INDIRECT(DIR&amp;$2:$2),B_MSK[[#This Row],[//]])="","",INDEX(INDIRECT(DIR&amp;$2:$2),B_MSK[[#This Row],[//]])))</f>
        <v>PCS</v>
      </c>
      <c r="M594" s="13">
        <f ca="1">IF(B_MSK[[#This Row],[//]]="","",INDEX(INDIRECT(DIR&amp;$2:$2),B_MSK[[#This Row],[//]]))</f>
        <v>47000</v>
      </c>
      <c r="N594" s="13">
        <f ca="1">IF(OR(B_MSK[[#This Row],[//]]="",),"",INDEX(INDIRECT(DIR&amp;$2:$2),B_MSK[[#This Row],[//]]))</f>
        <v>1880000</v>
      </c>
      <c r="O594" s="3">
        <f ca="1">IF(B_MSK[[#This Row],[//]]="","",IF(INDEX(INDIRECT(DIR&amp;$2:$2),B_MSK[[#This Row],[//]])=0,"",INDEX(INDIRECT(DIR&amp;$2:$2),B_MSK[[#This Row],[//]])))</f>
        <v>0.125</v>
      </c>
      <c r="P594" s="3">
        <f ca="1">IF(B_MSK[[#This Row],[//]]="","",IF(INDEX(INDIRECT(DIR&amp;$2:$2),B_MSK[[#This Row],[//]])=0,"",INDEX(INDIRECT(DIR&amp;$2:$2),B_MSK[[#This Row],[//]])))</f>
        <v>0.05</v>
      </c>
      <c r="Q594" s="12">
        <f ca="1">IF(B_MSK[[#This Row],[//]]="","",INDEX(INDIRECT(DIR&amp;$2:$2),B_MSK[[#This Row],[//]]))</f>
        <v>1562750</v>
      </c>
      <c r="R59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9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94" s="37">
        <f ca="1">IF(B_MSK[[#This Row],[//]]="","",INDEX(INDIRECT(DIR&amp;$2:$2),B_MSK[[#This Row],[//]]))</f>
        <v>0</v>
      </c>
      <c r="U594" s="38">
        <f ca="1">IF(SUMIF(B_MSK[NAMA BARANG],B_MSK[[#This Row],[NAMA BARANG]],B_MSK[JMLH BRG])=0,"",SUMIF(B_MSK[NAMA BARANG],B_MSK[[#This Row],[NAMA BARANG]],B_MSK[C]))</f>
        <v>0</v>
      </c>
      <c r="V594" s="7" t="str">
        <f ca="1">IF(B_MSK[[#This Row],[//]]="","",INDEX(INDIRECT(DIR&amp;$2:$2),B_MSK[[#This Row],[//]]))</f>
        <v>CALCULATOR JOYKO CC-8CO ORANGE</v>
      </c>
      <c r="W594" s="7" t="str">
        <f ca="1">LOWER(SUBSTITUTE(SUBSTITUTE(SUBSTITUTE(SUBSTITUTE(SUBSTITUTE(SUBSTITUTE(SUBSTITUTE(SUBSTITUTE(SUBSTITUTE(B_MSK[[#This Row],[N.B.nota]]," ",""),"-",""),"(",""),")",""),".",""),",",""),"/",""),"""",""),"+",""))</f>
        <v>calculatorjoykocc8coorange</v>
      </c>
      <c r="X594" s="5" t="str">
        <f ca="1">IF(B_MSK[[#This Row],[N.B.nota]]="","",IF(MATCH(B_MSK[[#This Row],[concat]],[2]!db[NB NOTA_C],0)&gt;0,"ada",0))</f>
        <v>ada</v>
      </c>
      <c r="Y594" s="5" t="str">
        <f ca="1">IF(B_MSK[[#This Row],[N.B.nota]]="","",ADDRESS(ROW(B_MSK[QB]),COLUMN(B_MSK[QB]))&amp;":"&amp;ADDRESS(ROW(),COLUMN(B_MSK[QB])))</f>
        <v>$D$4:$D$594</v>
      </c>
      <c r="Z594" s="5">
        <f ca="1">IF(B_MSK[[#This Row],[concat]]="","",MATCH(B_MSK[[#This Row],[concat]],[2]!db[NB NOTA_C],0)+1)</f>
        <v>426</v>
      </c>
      <c r="AA594" s="5" t="str">
        <f ca="1">IF(B_MSK[[#This Row],[//]]="","",HYPERLINK("[D:\kerja\BANK EXP\BARU\DB.XLSX]DB!e"&amp;B_MSK[[#This Row],[DB_ROW]],"&gt;"))</f>
        <v>&gt;</v>
      </c>
      <c r="AB594" s="30" t="str">
        <f ca="1">MID(B_MSK[[#This Row],[/ STN_1]],FIND(" ",B_MSK[[#This Row],[/ STN_1]])+1,LEN(B_MSK[[#This Row],[/ STN_1]]))</f>
        <v>PCS</v>
      </c>
      <c r="AC594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5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4" s="15" t="str">
        <f ca="1">IF(B_MSK[[#This Row],[HARGA_2]]="","",IF(MID(B_MSK[[#This Row],[/ STN_2]],FIND(" ",B_MSK[[#This Row],[/ STN_2]])+1,LEN(B_MSK[[#This Row],[/ STN_2]]))="LSN",B_MSK[[#This Row],[HARGA_2]]/12,""))</f>
        <v/>
      </c>
      <c r="AH594" s="7" t="str">
        <f ca="1">IF(B_MSK[[#This Row],[HARGA_3]]="","","/ "&amp;"PCS")</f>
        <v/>
      </c>
      <c r="AI594" s="15">
        <f ca="1">IF(B_MSK[[#This Row],[HARGA_3]]="",IF(B_MSK[[#This Row],[HARGA_2]]="",IF(B_MSK[[#This Row],[HARGA_1]]="","",B_MSK[[#This Row],[HARGA_1]]),B_MSK[[#This Row],[HARGA_2]]),B_MSK[[#This Row],[HARGA_3]])</f>
        <v>47000</v>
      </c>
      <c r="AJ59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94" s="5" t="str">
        <f ca="1">IF(B_MSK[[#This Row],[//]]="","",SUBSTITUTE(SUBSTITUTE(SUBSTITUTE(B_MSK[[#This Row],[QTY/ CTN]]," ","_",2),"(",""),")","")&amp;"_")</f>
        <v>6 BOX_20 PCS_</v>
      </c>
      <c r="AL594" s="5">
        <f ca="1">IF(B_MSK[[#This Row],[A_B]]="","",SEARCH("_",B_MSK[[#This Row],[A_B]]))</f>
        <v>6</v>
      </c>
      <c r="AM594" s="5">
        <f ca="1">IF(B_MSK[[#This Row],[A_B]]="","",LEN(B_MSK[[#This Row],[A_B]]))</f>
        <v>13</v>
      </c>
      <c r="AN594" s="5" t="str">
        <f ca="1">IF(B_MSK[[#This Row],[A_B]]="","",LEFT(B_MSK[[#This Row],[QTY/ CTN]],B_MSK[[#This Row],[A_B_1]]))</f>
        <v xml:space="preserve">6 BOX </v>
      </c>
      <c r="AO594" s="5" t="str">
        <f ca="1">IF(B_MSK[[#This Row],[A_B]]="","",LEFT(B_MSK[[#This Row],[A_]],SEARCH(" ",B_MSK[[#This Row],[A_]])-1))</f>
        <v>6</v>
      </c>
      <c r="AP594" s="5" t="str">
        <f ca="1">IF(B_MSK[[#This Row],[A_B]]="","",RIGHT(B_MSK[[#This Row],[A_]],LEN(B_MSK[[#This Row],[A_]])-SEARCH(" ",B_MSK[[#This Row],[A_]])))</f>
        <v xml:space="preserve">BOX </v>
      </c>
      <c r="AQ5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94" s="5" t="str">
        <f ca="1">IF(B_MSK[[#This Row],[B_]]="","",LEFT(B_MSK[[#This Row],[B_]],SEARCH(" ",B_MSK[[#This Row],[B_]])))</f>
        <v xml:space="preserve">20 </v>
      </c>
      <c r="AS594" s="5" t="str">
        <f ca="1">IF(B_MSK[[#This Row],[B_]]="","",RIGHT(B_MSK[[#This Row],[B_]],LEN(B_MSK[[#This Row],[B_]])-SEARCH(" ",B_MSK[[#This Row],[B_]])))</f>
        <v>PCS</v>
      </c>
      <c r="AT594" s="5" t="str">
        <f ca="1">IF(B_MSK[[#This Row],[B_2]]="LSN",12,"")</f>
        <v/>
      </c>
      <c r="AU594" s="5" t="str">
        <f ca="1">IF(B_MSK[[#This Row],[C_1]]="","","PCS")</f>
        <v/>
      </c>
      <c r="AV594" s="5">
        <f ca="1">IF(B_MSK[[#This Row],[A_1]]="","",B_MSK[[#This Row],[A_1]]*IF(B_MSK[[#This Row],[B_1]]="",1,B_MSK[[#This Row],[B_1]])*IF(B_MSK[[#This Row],[C_1]]="",1,B_MSK[[#This Row],[C_1]]))</f>
        <v>120</v>
      </c>
      <c r="AW594" s="5" t="str">
        <f ca="1">IF(B_MSK[[#This Row],[C_2]]="",IF(B_MSK[[#This Row],[B_2]]="",IF(B_MSK[[#This Row],[A_2]]="","",B_MSK[[#This Row],[A_2]]),B_MSK[[#This Row],[B_2]]),B_MSK[[#This Row],[C_2]])</f>
        <v>PCS</v>
      </c>
      <c r="AX594" s="2">
        <f ca="1">IF(ISNUMBER(B_MSK[[#This Row],[TANGGAL DATANG]]),B_MSK[[#This Row],[TANGGAL DATANG]],AX593)</f>
        <v>44946</v>
      </c>
      <c r="AY594" s="5" t="e">
        <f ca="1">IF(B_MSK[[#This Row],[DB_ROW]]="","",INDEX([3]!db[JENIS],B_MSK[[#This Row],[DB_ROW]]-1))</f>
        <v>#REF!</v>
      </c>
      <c r="AZ594" s="5">
        <f ca="1">IF(B_MSK[[#This Row],[A_1]]="","",B_MSK[[#This Row],[A_1]])*1</f>
        <v>6</v>
      </c>
      <c r="BA594" s="5" t="str">
        <f ca="1">IF(B_MSK[[#This Row],[//]]="","",INDEX(INDIRECT(DIR&amp;$2:$2),B_MSK[[#This Row],[//]]))</f>
        <v>ARTO MORO</v>
      </c>
      <c r="BB594" s="5" t="str">
        <f ca="1">CONCATENATE(B_MSK[[#This Row],[concat]],B_MSK[[#This Row],[HARGA_X]],B_MSK[[#This Row],[SAT]])</f>
        <v>calculatorjoykocc8coorange47000PCS</v>
      </c>
    </row>
    <row r="595" spans="1:54" x14ac:dyDescent="0.25">
      <c r="A595" s="6" t="s">
        <v>128</v>
      </c>
      <c r="B595" s="5" t="str">
        <f ca="1">IF(B_MSK[[#This Row],[N_ID]]="","",INDEX(INDIRECT(DIR&amp;$2:$2),MATCH(B_MSK[[#This Row],[N_ID]],INDIRECT(DIR&amp;"!NOTA[ID_P]"),0)))</f>
        <v/>
      </c>
      <c r="C595" s="5" t="str">
        <f ca="1">IF(B_MSK[[#This Row],[//]]="","",HYPERLINK("["&amp;SUBSTITUTE(DIR,"'","")&amp;"]NOTA!D"&amp;B_MSK[[#This Row],[//]]+2,"&gt;"))</f>
        <v/>
      </c>
      <c r="D595" s="5" t="str">
        <f ca="1">IF(B_MSK[[#This Row],[N_ID]]="","",COUNTIF(INDIRECT(DIR&amp;"!NOTA[ID_H]"),B_MSK[[#This Row],[ID NOTA]]))</f>
        <v/>
      </c>
      <c r="E5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5" s="7" t="str">
        <f ca="1">IF(B_MSK[[#This Row],[stt]]="ada",INDEX([2]!db[NB BM],B_MSK[DB_ROW]-1),"")</f>
        <v/>
      </c>
      <c r="H595" s="7" t="str">
        <f ca="1">IF(B_MSK[[#This Row],[//]]="","",INDEX(INDIRECT(DIR&amp;$2:$2),B_MSK[[#This Row],[//]]))</f>
        <v/>
      </c>
      <c r="I595" s="27" t="str">
        <f ca="1">IF(B_MSK[[#This Row],[//]]="","",INDEX(INDIRECT(DB_PATH&amp;$2:$2),B_MSK[[#This Row],[DB_ROW]]-1))</f>
        <v/>
      </c>
      <c r="J595" s="5" t="str">
        <f ca="1">IF(B_MSK[[#This Row],[//]]="","",IF(INDEX(INDIRECT(DIR&amp;$2:$2),B_MSK[[#This Row],[//]])="","",INDEX(INDIRECT(DIR&amp;$2:$2),B_MSK[[#This Row],[//]])))</f>
        <v/>
      </c>
      <c r="K595" s="5" t="str">
        <f ca="1">IF(B_MSK[[#This Row],[//]]="","",IF(INDEX(INDIRECT(DIR&amp;$2:$2),B_MSK[[#This Row],[//]])="","",INDEX(INDIRECT(DIR&amp;$2:$2),B_MSK[[#This Row],[//]])))</f>
        <v/>
      </c>
      <c r="L595" s="5" t="str">
        <f ca="1">IF(B_MSK[[#This Row],[//]]="","",IF(INDEX(INDIRECT(DIR&amp;$2:$2),B_MSK[[#This Row],[//]])="","",INDEX(INDIRECT(DIR&amp;$2:$2),B_MSK[[#This Row],[//]])))</f>
        <v/>
      </c>
      <c r="M595" s="13" t="str">
        <f ca="1">IF(B_MSK[[#This Row],[//]]="","",INDEX(INDIRECT(DIR&amp;$2:$2),B_MSK[[#This Row],[//]]))</f>
        <v/>
      </c>
      <c r="N595" s="13" t="str">
        <f ca="1">IF(OR(B_MSK[[#This Row],[//]]="",),"",INDEX(INDIRECT(DIR&amp;$2:$2),B_MSK[[#This Row],[//]]))</f>
        <v/>
      </c>
      <c r="O595" s="3" t="str">
        <f ca="1">IF(B_MSK[[#This Row],[//]]="","",IF(INDEX(INDIRECT(DIR&amp;$2:$2),B_MSK[[#This Row],[//]])=0,"",INDEX(INDIRECT(DIR&amp;$2:$2),B_MSK[[#This Row],[//]])))</f>
        <v/>
      </c>
      <c r="P595" s="3" t="str">
        <f ca="1">IF(B_MSK[[#This Row],[//]]="","",IF(INDEX(INDIRECT(DIR&amp;$2:$2),B_MSK[[#This Row],[//]])=0,"",INDEX(INDIRECT(DIR&amp;$2:$2),B_MSK[[#This Row],[//]])))</f>
        <v/>
      </c>
      <c r="Q595" s="12" t="str">
        <f ca="1">IF(B_MSK[[#This Row],[//]]="","",INDEX(INDIRECT(DIR&amp;$2:$2),B_MSK[[#This Row],[//]]))</f>
        <v/>
      </c>
      <c r="R5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5" s="37" t="str">
        <f ca="1">IF(B_MSK[[#This Row],[//]]="","",INDEX(INDIRECT(DIR&amp;$2:$2),B_MSK[[#This Row],[//]]))</f>
        <v/>
      </c>
      <c r="U595" s="38" t="str">
        <f ca="1">IF(SUMIF(B_MSK[NAMA BARANG],B_MSK[[#This Row],[NAMA BARANG]],B_MSK[JMLH BRG])=0,"",SUMIF(B_MSK[NAMA BARANG],B_MSK[[#This Row],[NAMA BARANG]],B_MSK[C]))</f>
        <v/>
      </c>
      <c r="V595" s="7" t="str">
        <f ca="1">IF(B_MSK[[#This Row],[//]]="","",INDEX(INDIRECT(DIR&amp;$2:$2),B_MSK[[#This Row],[//]]))</f>
        <v/>
      </c>
      <c r="W5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5" s="5" t="str">
        <f ca="1">IF(B_MSK[[#This Row],[N.B.nota]]="","",IF(MATCH(B_MSK[[#This Row],[concat]],[2]!db[NB NOTA_C],0)&gt;0,"ada",0))</f>
        <v/>
      </c>
      <c r="Y595" s="5" t="str">
        <f ca="1">IF(B_MSK[[#This Row],[N.B.nota]]="","",ADDRESS(ROW(B_MSK[QB]),COLUMN(B_MSK[QB]))&amp;":"&amp;ADDRESS(ROW(),COLUMN(B_MSK[QB])))</f>
        <v/>
      </c>
      <c r="Z595" s="5" t="str">
        <f ca="1">IF(B_MSK[[#This Row],[concat]]="","",MATCH(B_MSK[[#This Row],[concat]],[2]!db[NB NOTA_C],0)+1)</f>
        <v/>
      </c>
      <c r="AA595" s="5" t="str">
        <f ca="1">IF(B_MSK[[#This Row],[//]]="","",HYPERLINK("[D:\kerja\BANK EXP\BARU\DB.XLSX]DB!e"&amp;B_MSK[[#This Row],[DB_ROW]],"&gt;"))</f>
        <v/>
      </c>
      <c r="AB595" s="30" t="e">
        <f ca="1">MID(B_MSK[[#This Row],[/ STN_1]],FIND(" ",B_MSK[[#This Row],[/ STN_1]])+1,LEN(B_MSK[[#This Row],[/ STN_1]]))</f>
        <v>#VALUE!</v>
      </c>
      <c r="AC5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5" s="15" t="str">
        <f ca="1">IF(B_MSK[[#This Row],[HARGA_2]]="","",IF(MID(B_MSK[[#This Row],[/ STN_2]],FIND(" ",B_MSK[[#This Row],[/ STN_2]])+1,LEN(B_MSK[[#This Row],[/ STN_2]]))="LSN",B_MSK[[#This Row],[HARGA_2]]/12,""))</f>
        <v/>
      </c>
      <c r="AH595" s="7" t="str">
        <f ca="1">IF(B_MSK[[#This Row],[HARGA_3]]="","","/ "&amp;"PCS")</f>
        <v/>
      </c>
      <c r="AI595" s="15" t="str">
        <f ca="1">IF(B_MSK[[#This Row],[HARGA_3]]="",IF(B_MSK[[#This Row],[HARGA_2]]="",IF(B_MSK[[#This Row],[HARGA_1]]="","",B_MSK[[#This Row],[HARGA_1]]),B_MSK[[#This Row],[HARGA_2]]),B_MSK[[#This Row],[HARGA_3]])</f>
        <v/>
      </c>
      <c r="AJ595" s="15" t="str">
        <f ca="1">IF(B_MSK[[#This Row],[/ STN_3]]="",IF(B_MSK[[#This Row],[/ STN_2]]="",IF(B_MSK[[#This Row],[/ STN_1]]="","",B_MSK[[#This Row],[/ STN_1]]),B_MSK[[#This Row],[/ STN_2]]),B_MSK[[#This Row],[/ STN_3]])</f>
        <v/>
      </c>
      <c r="AK595" s="5" t="str">
        <f ca="1">IF(B_MSK[[#This Row],[//]]="","",SUBSTITUTE(SUBSTITUTE(SUBSTITUTE(B_MSK[[#This Row],[QTY/ CTN]]," ","_",2),"(",""),")","")&amp;"_")</f>
        <v/>
      </c>
      <c r="AL595" s="5" t="str">
        <f ca="1">IF(B_MSK[[#This Row],[A_B]]="","",SEARCH("_",B_MSK[[#This Row],[A_B]]))</f>
        <v/>
      </c>
      <c r="AM595" s="5" t="str">
        <f ca="1">IF(B_MSK[[#This Row],[A_B]]="","",LEN(B_MSK[[#This Row],[A_B]]))</f>
        <v/>
      </c>
      <c r="AN595" s="5" t="str">
        <f ca="1">IF(B_MSK[[#This Row],[A_B]]="","",LEFT(B_MSK[[#This Row],[QTY/ CTN]],B_MSK[[#This Row],[A_B_1]]))</f>
        <v/>
      </c>
      <c r="AO595" s="5" t="str">
        <f ca="1">IF(B_MSK[[#This Row],[A_B]]="","",LEFT(B_MSK[[#This Row],[A_]],SEARCH(" ",B_MSK[[#This Row],[A_]])-1))</f>
        <v/>
      </c>
      <c r="AP595" s="5" t="str">
        <f ca="1">IF(B_MSK[[#This Row],[A_B]]="","",RIGHT(B_MSK[[#This Row],[A_]],LEN(B_MSK[[#This Row],[A_]])-SEARCH(" ",B_MSK[[#This Row],[A_]])))</f>
        <v/>
      </c>
      <c r="AQ5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5" s="5" t="str">
        <f ca="1">IF(B_MSK[[#This Row],[B_]]="","",LEFT(B_MSK[[#This Row],[B_]],SEARCH(" ",B_MSK[[#This Row],[B_]])))</f>
        <v/>
      </c>
      <c r="AS595" s="5" t="str">
        <f ca="1">IF(B_MSK[[#This Row],[B_]]="","",RIGHT(B_MSK[[#This Row],[B_]],LEN(B_MSK[[#This Row],[B_]])-SEARCH(" ",B_MSK[[#This Row],[B_]])))</f>
        <v/>
      </c>
      <c r="AT595" s="5" t="str">
        <f ca="1">IF(B_MSK[[#This Row],[B_2]]="LSN",12,"")</f>
        <v/>
      </c>
      <c r="AU595" s="5" t="str">
        <f ca="1">IF(B_MSK[[#This Row],[C_1]]="","","PCS")</f>
        <v/>
      </c>
      <c r="AV595" s="5" t="str">
        <f ca="1">IF(B_MSK[[#This Row],[A_1]]="","",B_MSK[[#This Row],[A_1]]*IF(B_MSK[[#This Row],[B_1]]="",1,B_MSK[[#This Row],[B_1]])*IF(B_MSK[[#This Row],[C_1]]="",1,B_MSK[[#This Row],[C_1]]))</f>
        <v/>
      </c>
      <c r="AW595" s="5" t="str">
        <f ca="1">IF(B_MSK[[#This Row],[C_2]]="",IF(B_MSK[[#This Row],[B_2]]="",IF(B_MSK[[#This Row],[A_2]]="","",B_MSK[[#This Row],[A_2]]),B_MSK[[#This Row],[B_2]]),B_MSK[[#This Row],[C_2]])</f>
        <v/>
      </c>
      <c r="AX595" s="2">
        <f ca="1">IF(ISNUMBER(B_MSK[[#This Row],[TANGGAL DATANG]]),B_MSK[[#This Row],[TANGGAL DATANG]],AX594)</f>
        <v>44946</v>
      </c>
      <c r="AY595" s="5" t="str">
        <f ca="1">IF(B_MSK[[#This Row],[DB_ROW]]="","",INDEX([3]!db[JENIS],B_MSK[[#This Row],[DB_ROW]]-1))</f>
        <v/>
      </c>
      <c r="AZ595" s="5" t="e">
        <f ca="1">IF(B_MSK[[#This Row],[A_1]]="","",B_MSK[[#This Row],[A_1]])*1</f>
        <v>#VALUE!</v>
      </c>
      <c r="BA595" s="5" t="str">
        <f ca="1">IF(B_MSK[[#This Row],[//]]="","",INDEX(INDIRECT(DIR&amp;$2:$2),B_MSK[[#This Row],[//]]))</f>
        <v/>
      </c>
      <c r="BB595" s="5" t="str">
        <f ca="1">CONCATENATE(B_MSK[[#This Row],[concat]],B_MSK[[#This Row],[HARGA_X]],B_MSK[[#This Row],[SAT]])</f>
        <v/>
      </c>
    </row>
    <row r="596" spans="1:54" x14ac:dyDescent="0.25">
      <c r="A596" s="6" t="s">
        <v>322</v>
      </c>
      <c r="B596" s="5">
        <f ca="1">IF(B_MSK[[#This Row],[N_ID]]="","",INDEX(INDIRECT(DIR&amp;$2:$2),MATCH(B_MSK[[#This Row],[N_ID]],INDIRECT(DIR&amp;"!NOTA[ID_P]"),0)))</f>
        <v>110</v>
      </c>
      <c r="C596" s="5" t="str">
        <f ca="1">IF(B_MSK[[#This Row],[//]]="","",HYPERLINK("["&amp;SUBSTITUTE(DIR,"'","")&amp;"]NOTA!D"&amp;B_MSK[[#This Row],[//]]+2,"&gt;"))</f>
        <v>&gt;</v>
      </c>
      <c r="D596" s="5">
        <f ca="1">IF(B_MSK[[#This Row],[N_ID]]="","",COUNTIF(INDIRECT(DIR&amp;"!NOTA[ID_H]"),B_MSK[[#This Row],[ID NOTA]]))</f>
        <v>3</v>
      </c>
      <c r="E5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593</v>
      </c>
      <c r="F5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6" s="7" t="str">
        <f ca="1">IF(B_MSK[[#This Row],[stt]]="ada",INDEX([2]!db[NB BM],B_MSK[DB_ROW]-1),"")</f>
        <v>Stip Kenko ERW-40 SQ putih</v>
      </c>
      <c r="H596" s="7" t="str">
        <f ca="1">IF(B_MSK[[#This Row],[//]]="","",INDEX(INDIRECT(DIR&amp;$2:$2),B_MSK[[#This Row],[//]]))</f>
        <v>KENKO SINAR INDONESIA</v>
      </c>
      <c r="I596" s="27" t="str">
        <f ca="1">IF(B_MSK[[#This Row],[//]]="","",INDEX(INDIRECT(DB_PATH&amp;$2:$2),B_MSK[[#This Row],[DB_ROW]]-1))</f>
        <v>50 BOX</v>
      </c>
      <c r="J596" s="5">
        <f ca="1">IF(B_MSK[[#This Row],[//]]="","",IF(INDEX(INDIRECT(DIR&amp;$2:$2),B_MSK[[#This Row],[//]])="","",INDEX(INDIRECT(DIR&amp;$2:$2),B_MSK[[#This Row],[//]])))</f>
        <v>2</v>
      </c>
      <c r="K596" s="5" t="str">
        <f ca="1">IF(B_MSK[[#This Row],[//]]="","",IF(INDEX(INDIRECT(DIR&amp;$2:$2),B_MSK[[#This Row],[//]])="","",INDEX(INDIRECT(DIR&amp;$2:$2),B_MSK[[#This Row],[//]])))</f>
        <v/>
      </c>
      <c r="L596" s="5" t="str">
        <f ca="1">IF(B_MSK[[#This Row],[//]]="","",IF(INDEX(INDIRECT(DIR&amp;$2:$2),B_MSK[[#This Row],[//]])="","",INDEX(INDIRECT(DIR&amp;$2:$2),B_MSK[[#This Row],[//]])))</f>
        <v/>
      </c>
      <c r="M596" s="13">
        <f ca="1">IF(B_MSK[[#This Row],[//]]="","",INDEX(INDIRECT(DIR&amp;$2:$2),B_MSK[[#This Row],[//]]))</f>
        <v>0</v>
      </c>
      <c r="N596" s="13">
        <f ca="1">IF(OR(B_MSK[[#This Row],[//]]="",),"",INDEX(INDIRECT(DIR&amp;$2:$2),B_MSK[[#This Row],[//]]))</f>
        <v>1375000</v>
      </c>
      <c r="O596" s="3">
        <f ca="1">IF(B_MSK[[#This Row],[//]]="","",IF(INDEX(INDIRECT(DIR&amp;$2:$2),B_MSK[[#This Row],[//]])=0,"",INDEX(INDIRECT(DIR&amp;$2:$2),B_MSK[[#This Row],[//]])))</f>
        <v>0.17</v>
      </c>
      <c r="P596" s="3" t="str">
        <f ca="1">IF(B_MSK[[#This Row],[//]]="","",IF(INDEX(INDIRECT(DIR&amp;$2:$2),B_MSK[[#This Row],[//]])=0,"",INDEX(INDIRECT(DIR&amp;$2:$2),B_MSK[[#This Row],[//]])))</f>
        <v/>
      </c>
      <c r="Q596" s="12">
        <f ca="1">IF(B_MSK[[#This Row],[//]]="","",INDEX(INDIRECT(DIR&amp;$2:$2),B_MSK[[#This Row],[//]]))</f>
        <v>2282500</v>
      </c>
      <c r="R5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6" s="37">
        <f ca="1">IF(B_MSK[[#This Row],[//]]="","",INDEX(INDIRECT(DIR&amp;$2:$2),B_MSK[[#This Row],[//]]))</f>
        <v>0</v>
      </c>
      <c r="U596" s="38" t="str">
        <f ca="1">IF(SUMIF(B_MSK[NAMA BARANG],B_MSK[[#This Row],[NAMA BARANG]],B_MSK[JMLH BRG])=0,"",SUMIF(B_MSK[NAMA BARANG],B_MSK[[#This Row],[NAMA BARANG]],B_MSK[C]))</f>
        <v/>
      </c>
      <c r="V596" s="7" t="str">
        <f ca="1">IF(B_MSK[[#This Row],[//]]="","",INDEX(INDIRECT(DIR&amp;$2:$2),B_MSK[[#This Row],[//]]))</f>
        <v>KENKO ERASER ERW-40SQ WHITE</v>
      </c>
      <c r="W596" s="7" t="str">
        <f ca="1">LOWER(SUBSTITUTE(SUBSTITUTE(SUBSTITUTE(SUBSTITUTE(SUBSTITUTE(SUBSTITUTE(SUBSTITUTE(SUBSTITUTE(SUBSTITUTE(B_MSK[[#This Row],[N.B.nota]]," ",""),"-",""),"(",""),")",""),".",""),",",""),"/",""),"""",""),"+",""))</f>
        <v>kenkoerasererw40sqwhite</v>
      </c>
      <c r="X596" s="5" t="str">
        <f ca="1">IF(B_MSK[[#This Row],[N.B.nota]]="","",IF(MATCH(B_MSK[[#This Row],[concat]],[2]!db[NB NOTA_C],0)&gt;0,"ada",0))</f>
        <v>ada</v>
      </c>
      <c r="Y596" s="5" t="str">
        <f ca="1">IF(B_MSK[[#This Row],[N.B.nota]]="","",ADDRESS(ROW(B_MSK[QB]),COLUMN(B_MSK[QB]))&amp;":"&amp;ADDRESS(ROW(),COLUMN(B_MSK[QB])))</f>
        <v>$D$4:$D$596</v>
      </c>
      <c r="Z596" s="5">
        <f ca="1">IF(B_MSK[[#This Row],[concat]]="","",MATCH(B_MSK[[#This Row],[concat]],[2]!db[NB NOTA_C],0)+1)</f>
        <v>1146</v>
      </c>
      <c r="AA596" s="5" t="str">
        <f ca="1">IF(B_MSK[[#This Row],[//]]="","",HYPERLINK("[D:\kerja\BANK EXP\BARU\DB.XLSX]DB!e"&amp;B_MSK[[#This Row],[DB_ROW]],"&gt;"))</f>
        <v>&gt;</v>
      </c>
      <c r="AB596" s="30" t="str">
        <f ca="1">MID(B_MSK[[#This Row],[/ STN_1]],FIND(" ",B_MSK[[#This Row],[/ STN_1]])+1,LEN(B_MSK[[#This Row],[/ STN_1]]))</f>
        <v>BOX</v>
      </c>
      <c r="AC596" s="11">
        <f ca="1">IF(B_MSK[[#This Row],[//]]="","",IF(B_MSK[[#This Row],[ JUMLAH ]]="","",IF(B_MSK[[#This Row],[C]]="",B_MSK[[#This Row],[HARGA CTN]]/B_MSK[[#This Row],[JMLH BRG]],B_MSK[[#This Row],[HARGA CTN]]/B_MSK[[#This Row],[A_1]])))</f>
        <v>27500</v>
      </c>
      <c r="AD5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5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6" s="15" t="str">
        <f ca="1">IF(B_MSK[[#This Row],[HARGA_2]]="","",IF(MID(B_MSK[[#This Row],[/ STN_2]],FIND(" ",B_MSK[[#This Row],[/ STN_2]])+1,LEN(B_MSK[[#This Row],[/ STN_2]]))="LSN",B_MSK[[#This Row],[HARGA_2]]/12,""))</f>
        <v/>
      </c>
      <c r="AH596" s="7" t="str">
        <f ca="1">IF(B_MSK[[#This Row],[HARGA_3]]="","","/ "&amp;"PCS")</f>
        <v/>
      </c>
      <c r="AI596" s="15">
        <f ca="1">IF(B_MSK[[#This Row],[HARGA_3]]="",IF(B_MSK[[#This Row],[HARGA_2]]="",IF(B_MSK[[#This Row],[HARGA_1]]="","",B_MSK[[#This Row],[HARGA_1]]),B_MSK[[#This Row],[HARGA_2]]),B_MSK[[#This Row],[HARGA_3]])</f>
        <v>27500</v>
      </c>
      <c r="AJ596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596" s="5" t="str">
        <f ca="1">IF(B_MSK[[#This Row],[//]]="","",SUBSTITUTE(SUBSTITUTE(SUBSTITUTE(B_MSK[[#This Row],[QTY/ CTN]]," ","_",2),"(",""),")","")&amp;"_")</f>
        <v>50 BOX_</v>
      </c>
      <c r="AL596" s="5">
        <f ca="1">IF(B_MSK[[#This Row],[A_B]]="","",SEARCH("_",B_MSK[[#This Row],[A_B]]))</f>
        <v>7</v>
      </c>
      <c r="AM596" s="5">
        <f ca="1">IF(B_MSK[[#This Row],[A_B]]="","",LEN(B_MSK[[#This Row],[A_B]]))</f>
        <v>7</v>
      </c>
      <c r="AN596" s="5" t="str">
        <f ca="1">IF(B_MSK[[#This Row],[A_B]]="","",LEFT(B_MSK[[#This Row],[QTY/ CTN]],B_MSK[[#This Row],[A_B_1]]))</f>
        <v>50 BOX</v>
      </c>
      <c r="AO596" s="5" t="str">
        <f ca="1">IF(B_MSK[[#This Row],[A_B]]="","",LEFT(B_MSK[[#This Row],[A_]],SEARCH(" ",B_MSK[[#This Row],[A_]])-1))</f>
        <v>50</v>
      </c>
      <c r="AP596" s="5" t="str">
        <f ca="1">IF(B_MSK[[#This Row],[A_B]]="","",RIGHT(B_MSK[[#This Row],[A_]],LEN(B_MSK[[#This Row],[A_]])-SEARCH(" ",B_MSK[[#This Row],[A_]])))</f>
        <v>BOX</v>
      </c>
      <c r="AQ5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6" s="5" t="str">
        <f ca="1">IF(B_MSK[[#This Row],[B_]]="","",LEFT(B_MSK[[#This Row],[B_]],SEARCH(" ",B_MSK[[#This Row],[B_]])))</f>
        <v/>
      </c>
      <c r="AS596" s="5" t="str">
        <f ca="1">IF(B_MSK[[#This Row],[B_]]="","",RIGHT(B_MSK[[#This Row],[B_]],LEN(B_MSK[[#This Row],[B_]])-SEARCH(" ",B_MSK[[#This Row],[B_]])))</f>
        <v/>
      </c>
      <c r="AT596" s="5" t="str">
        <f ca="1">IF(B_MSK[[#This Row],[B_2]]="LSN",12,"")</f>
        <v/>
      </c>
      <c r="AU596" s="5" t="str">
        <f ca="1">IF(B_MSK[[#This Row],[C_1]]="","","PCS")</f>
        <v/>
      </c>
      <c r="AV596" s="5">
        <f ca="1">IF(B_MSK[[#This Row],[A_1]]="","",B_MSK[[#This Row],[A_1]]*IF(B_MSK[[#This Row],[B_1]]="",1,B_MSK[[#This Row],[B_1]])*IF(B_MSK[[#This Row],[C_1]]="",1,B_MSK[[#This Row],[C_1]]))</f>
        <v>50</v>
      </c>
      <c r="AW596" s="5" t="str">
        <f ca="1">IF(B_MSK[[#This Row],[C_2]]="",IF(B_MSK[[#This Row],[B_2]]="",IF(B_MSK[[#This Row],[A_2]]="","",B_MSK[[#This Row],[A_2]]),B_MSK[[#This Row],[B_2]]),B_MSK[[#This Row],[C_2]])</f>
        <v>BOX</v>
      </c>
      <c r="AX596" s="2">
        <f ca="1">IF(ISNUMBER(B_MSK[[#This Row],[TANGGAL DATANG]]),B_MSK[[#This Row],[TANGGAL DATANG]],AX595)</f>
        <v>44946</v>
      </c>
      <c r="AY596" s="5" t="e">
        <f ca="1">IF(B_MSK[[#This Row],[DB_ROW]]="","",INDEX([3]!db[JENIS],B_MSK[[#This Row],[DB_ROW]]-1))</f>
        <v>#REF!</v>
      </c>
      <c r="AZ596" s="5">
        <f ca="1">IF(B_MSK[[#This Row],[A_1]]="","",B_MSK[[#This Row],[A_1]])*1</f>
        <v>50</v>
      </c>
      <c r="BA596" s="5" t="str">
        <f ca="1">IF(B_MSK[[#This Row],[//]]="","",INDEX(INDIRECT(DIR&amp;$2:$2),B_MSK[[#This Row],[//]]))</f>
        <v>ARTO MORO</v>
      </c>
      <c r="BB596" s="5" t="str">
        <f ca="1">CONCATENATE(B_MSK[[#This Row],[concat]],B_MSK[[#This Row],[HARGA_X]],B_MSK[[#This Row],[SAT]])</f>
        <v>kenkoerasererw40sqwhite27500</v>
      </c>
    </row>
    <row r="597" spans="1:54" x14ac:dyDescent="0.25">
      <c r="A597" s="6" t="s">
        <v>128</v>
      </c>
      <c r="B597" s="5" t="str">
        <f ca="1">IF(B_MSK[[#This Row],[N_ID]]="","",INDEX(INDIRECT(DIR&amp;$2:$2),MATCH(B_MSK[[#This Row],[N_ID]],INDIRECT(DIR&amp;"!NOTA[ID_P]"),0)))</f>
        <v/>
      </c>
      <c r="C597" s="5" t="str">
        <f ca="1">IF(B_MSK[[#This Row],[//]]="","",HYPERLINK("["&amp;SUBSTITUTE(DIR,"'","")&amp;"]NOTA!D"&amp;B_MSK[[#This Row],[//]]+2,"&gt;"))</f>
        <v>&gt;</v>
      </c>
      <c r="D597" s="5" t="str">
        <f ca="1">IF(B_MSK[[#This Row],[N_ID]]="","",COUNTIF(INDIRECT(DIR&amp;"!NOTA[ID_H]"),B_MSK[[#This Row],[ID NOTA]]))</f>
        <v/>
      </c>
      <c r="E59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594</v>
      </c>
      <c r="F5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7" s="7" t="str">
        <f ca="1">IF(B_MSK[[#This Row],[stt]]="ada",INDEX([2]!db[NB BM],B_MSK[DB_ROW]-1),"")</f>
        <v>Tipe-ex Kenko KE-01</v>
      </c>
      <c r="H597" s="7" t="str">
        <f ca="1">IF(B_MSK[[#This Row],[//]]="","",INDEX(INDIRECT(DIR&amp;$2:$2),B_MSK[[#This Row],[//]]))</f>
        <v>KENKO SINAR INDONESIA</v>
      </c>
      <c r="I597" s="27" t="str">
        <f ca="1">IF(B_MSK[[#This Row],[//]]="","",INDEX(INDIRECT(DB_PATH&amp;$2:$2),B_MSK[[#This Row],[DB_ROW]]-1))</f>
        <v>36 LSN</v>
      </c>
      <c r="J597" s="5">
        <f ca="1">IF(B_MSK[[#This Row],[//]]="","",IF(INDEX(INDIRECT(DIR&amp;$2:$2),B_MSK[[#This Row],[//]])="","",INDEX(INDIRECT(DIR&amp;$2:$2),B_MSK[[#This Row],[//]])))</f>
        <v>5</v>
      </c>
      <c r="K597" s="5" t="str">
        <f ca="1">IF(B_MSK[[#This Row],[//]]="","",IF(INDEX(INDIRECT(DIR&amp;$2:$2),B_MSK[[#This Row],[//]])="","",INDEX(INDIRECT(DIR&amp;$2:$2),B_MSK[[#This Row],[//]])))</f>
        <v/>
      </c>
      <c r="L597" s="5" t="str">
        <f ca="1">IF(B_MSK[[#This Row],[//]]="","",IF(INDEX(INDIRECT(DIR&amp;$2:$2),B_MSK[[#This Row],[//]])="","",INDEX(INDIRECT(DIR&amp;$2:$2),B_MSK[[#This Row],[//]])))</f>
        <v/>
      </c>
      <c r="M597" s="13">
        <f ca="1">IF(B_MSK[[#This Row],[//]]="","",INDEX(INDIRECT(DIR&amp;$2:$2),B_MSK[[#This Row],[//]]))</f>
        <v>0</v>
      </c>
      <c r="N597" s="13">
        <f ca="1">IF(OR(B_MSK[[#This Row],[//]]="",),"",INDEX(INDIRECT(DIR&amp;$2:$2),B_MSK[[#This Row],[//]]))</f>
        <v>1954800</v>
      </c>
      <c r="O597" s="3">
        <f ca="1">IF(B_MSK[[#This Row],[//]]="","",IF(INDEX(INDIRECT(DIR&amp;$2:$2),B_MSK[[#This Row],[//]])=0,"",INDEX(INDIRECT(DIR&amp;$2:$2),B_MSK[[#This Row],[//]])))</f>
        <v>0.17</v>
      </c>
      <c r="P597" s="3" t="str">
        <f ca="1">IF(B_MSK[[#This Row],[//]]="","",IF(INDEX(INDIRECT(DIR&amp;$2:$2),B_MSK[[#This Row],[//]])=0,"",INDEX(INDIRECT(DIR&amp;$2:$2),B_MSK[[#This Row],[//]])))</f>
        <v/>
      </c>
      <c r="Q597" s="12">
        <f ca="1">IF(B_MSK[[#This Row],[//]]="","",INDEX(INDIRECT(DIR&amp;$2:$2),B_MSK[[#This Row],[//]]))</f>
        <v>8112420</v>
      </c>
      <c r="R5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7" s="37">
        <f ca="1">IF(B_MSK[[#This Row],[//]]="","",INDEX(INDIRECT(DIR&amp;$2:$2),B_MSK[[#This Row],[//]]))</f>
        <v>0</v>
      </c>
      <c r="U597" s="38" t="str">
        <f ca="1">IF(SUMIF(B_MSK[NAMA BARANG],B_MSK[[#This Row],[NAMA BARANG]],B_MSK[JMLH BRG])=0,"",SUMIF(B_MSK[NAMA BARANG],B_MSK[[#This Row],[NAMA BARANG]],B_MSK[C]))</f>
        <v/>
      </c>
      <c r="V597" s="7" t="str">
        <f ca="1">IF(B_MSK[[#This Row],[//]]="","",INDEX(INDIRECT(DIR&amp;$2:$2),B_MSK[[#This Row],[//]]))</f>
        <v>KENKO CORRECTION FLUID KE-01</v>
      </c>
      <c r="W597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X597" s="5" t="str">
        <f ca="1">IF(B_MSK[[#This Row],[N.B.nota]]="","",IF(MATCH(B_MSK[[#This Row],[concat]],[2]!db[NB NOTA_C],0)&gt;0,"ada",0))</f>
        <v>ada</v>
      </c>
      <c r="Y597" s="5" t="str">
        <f ca="1">IF(B_MSK[[#This Row],[N.B.nota]]="","",ADDRESS(ROW(B_MSK[QB]),COLUMN(B_MSK[QB]))&amp;":"&amp;ADDRESS(ROW(),COLUMN(B_MSK[QB])))</f>
        <v>$D$4:$D$597</v>
      </c>
      <c r="Z597" s="5">
        <f ca="1">IF(B_MSK[[#This Row],[concat]]="","",MATCH(B_MSK[[#This Row],[concat]],[2]!db[NB NOTA_C],0)+1)</f>
        <v>1102</v>
      </c>
      <c r="AA597" s="5" t="str">
        <f ca="1">IF(B_MSK[[#This Row],[//]]="","",HYPERLINK("[D:\kerja\BANK EXP\BARU\DB.XLSX]DB!e"&amp;B_MSK[[#This Row],[DB_ROW]],"&gt;"))</f>
        <v>&gt;</v>
      </c>
      <c r="AB597" s="30" t="str">
        <f ca="1">MID(B_MSK[[#This Row],[/ STN_1]],FIND(" ",B_MSK[[#This Row],[/ STN_1]])+1,LEN(B_MSK[[#This Row],[/ STN_1]]))</f>
        <v>LSN</v>
      </c>
      <c r="AC597" s="11">
        <f ca="1">IF(B_MSK[[#This Row],[//]]="","",IF(B_MSK[[#This Row],[ JUMLAH ]]="","",IF(B_MSK[[#This Row],[C]]="",B_MSK[[#This Row],[HARGA CTN]]/B_MSK[[#This Row],[JMLH BRG]],B_MSK[[#This Row],[HARGA CTN]]/B_MSK[[#This Row],[A_1]])))</f>
        <v>54300</v>
      </c>
      <c r="AD5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9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4525</v>
      </c>
      <c r="AF59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97" s="15" t="str">
        <f ca="1">IF(B_MSK[[#This Row],[HARGA_2]]="","",IF(MID(B_MSK[[#This Row],[/ STN_2]],FIND(" ",B_MSK[[#This Row],[/ STN_2]])+1,LEN(B_MSK[[#This Row],[/ STN_2]]))="LSN",B_MSK[[#This Row],[HARGA_2]]/12,""))</f>
        <v/>
      </c>
      <c r="AH597" s="7" t="str">
        <f ca="1">IF(B_MSK[[#This Row],[HARGA_3]]="","","/ "&amp;"PCS")</f>
        <v/>
      </c>
      <c r="AI597" s="15">
        <f ca="1">IF(B_MSK[[#This Row],[HARGA_3]]="",IF(B_MSK[[#This Row],[HARGA_2]]="",IF(B_MSK[[#This Row],[HARGA_1]]="","",B_MSK[[#This Row],[HARGA_1]]),B_MSK[[#This Row],[HARGA_2]]),B_MSK[[#This Row],[HARGA_3]])</f>
        <v>4525</v>
      </c>
      <c r="AJ59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97" s="5" t="str">
        <f ca="1">IF(B_MSK[[#This Row],[//]]="","",SUBSTITUTE(SUBSTITUTE(SUBSTITUTE(B_MSK[[#This Row],[QTY/ CTN]]," ","_",2),"(",""),")","")&amp;"_")</f>
        <v>36 LSN_</v>
      </c>
      <c r="AL597" s="5">
        <f ca="1">IF(B_MSK[[#This Row],[A_B]]="","",SEARCH("_",B_MSK[[#This Row],[A_B]]))</f>
        <v>7</v>
      </c>
      <c r="AM597" s="5">
        <f ca="1">IF(B_MSK[[#This Row],[A_B]]="","",LEN(B_MSK[[#This Row],[A_B]]))</f>
        <v>7</v>
      </c>
      <c r="AN597" s="5" t="str">
        <f ca="1">IF(B_MSK[[#This Row],[A_B]]="","",LEFT(B_MSK[[#This Row],[QTY/ CTN]],B_MSK[[#This Row],[A_B_1]]))</f>
        <v>36 LSN</v>
      </c>
      <c r="AO597" s="5" t="str">
        <f ca="1">IF(B_MSK[[#This Row],[A_B]]="","",LEFT(B_MSK[[#This Row],[A_]],SEARCH(" ",B_MSK[[#This Row],[A_]])-1))</f>
        <v>36</v>
      </c>
      <c r="AP597" s="5" t="str">
        <f ca="1">IF(B_MSK[[#This Row],[A_B]]="","",RIGHT(B_MSK[[#This Row],[A_]],LEN(B_MSK[[#This Row],[A_]])-SEARCH(" ",B_MSK[[#This Row],[A_]])))</f>
        <v>LSN</v>
      </c>
      <c r="AQ5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97" s="5" t="str">
        <f ca="1">IF(B_MSK[[#This Row],[B_]]="","",LEFT(B_MSK[[#This Row],[B_]],SEARCH(" ",B_MSK[[#This Row],[B_]])))</f>
        <v xml:space="preserve">12 </v>
      </c>
      <c r="AS597" s="5" t="str">
        <f ca="1">IF(B_MSK[[#This Row],[B_]]="","",RIGHT(B_MSK[[#This Row],[B_]],LEN(B_MSK[[#This Row],[B_]])-SEARCH(" ",B_MSK[[#This Row],[B_]])))</f>
        <v>PCS</v>
      </c>
      <c r="AT597" s="5" t="str">
        <f ca="1">IF(B_MSK[[#This Row],[B_2]]="LSN",12,"")</f>
        <v/>
      </c>
      <c r="AU597" s="5" t="str">
        <f ca="1">IF(B_MSK[[#This Row],[C_1]]="","","PCS")</f>
        <v/>
      </c>
      <c r="AV597" s="5">
        <f ca="1">IF(B_MSK[[#This Row],[A_1]]="","",B_MSK[[#This Row],[A_1]]*IF(B_MSK[[#This Row],[B_1]]="",1,B_MSK[[#This Row],[B_1]])*IF(B_MSK[[#This Row],[C_1]]="",1,B_MSK[[#This Row],[C_1]]))</f>
        <v>432</v>
      </c>
      <c r="AW597" s="5" t="str">
        <f ca="1">IF(B_MSK[[#This Row],[C_2]]="",IF(B_MSK[[#This Row],[B_2]]="",IF(B_MSK[[#This Row],[A_2]]="","",B_MSK[[#This Row],[A_2]]),B_MSK[[#This Row],[B_2]]),B_MSK[[#This Row],[C_2]])</f>
        <v>PCS</v>
      </c>
      <c r="AX597" s="2">
        <f ca="1">IF(ISNUMBER(B_MSK[[#This Row],[TANGGAL DATANG]]),B_MSK[[#This Row],[TANGGAL DATANG]],AX596)</f>
        <v>44946</v>
      </c>
      <c r="AY597" s="5" t="e">
        <f ca="1">IF(B_MSK[[#This Row],[DB_ROW]]="","",INDEX([3]!db[JENIS],B_MSK[[#This Row],[DB_ROW]]-1))</f>
        <v>#REF!</v>
      </c>
      <c r="AZ597" s="5">
        <f ca="1">IF(B_MSK[[#This Row],[A_1]]="","",B_MSK[[#This Row],[A_1]])*1</f>
        <v>36</v>
      </c>
      <c r="BA597" s="5" t="str">
        <f ca="1">IF(B_MSK[[#This Row],[//]]="","",INDEX(INDIRECT(DIR&amp;$2:$2),B_MSK[[#This Row],[//]]))</f>
        <v>ARTO MORO</v>
      </c>
      <c r="BB597" s="5" t="str">
        <f ca="1">CONCATENATE(B_MSK[[#This Row],[concat]],B_MSK[[#This Row],[HARGA_X]],B_MSK[[#This Row],[SAT]])</f>
        <v>kenkocorrectionfluidke014525</v>
      </c>
    </row>
    <row r="598" spans="1:54" x14ac:dyDescent="0.25">
      <c r="A598" s="6" t="s">
        <v>128</v>
      </c>
      <c r="B598" s="5" t="str">
        <f ca="1">IF(B_MSK[[#This Row],[N_ID]]="","",INDEX(INDIRECT(DIR&amp;$2:$2),MATCH(B_MSK[[#This Row],[N_ID]],INDIRECT(DIR&amp;"!NOTA[ID_P]"),0)))</f>
        <v/>
      </c>
      <c r="C598" s="5" t="str">
        <f ca="1">IF(B_MSK[[#This Row],[//]]="","",HYPERLINK("["&amp;SUBSTITUTE(DIR,"'","")&amp;"]NOTA!D"&amp;B_MSK[[#This Row],[//]]+2,"&gt;"))</f>
        <v>&gt;</v>
      </c>
      <c r="D598" s="5" t="str">
        <f ca="1">IF(B_MSK[[#This Row],[N_ID]]="","",COUNTIF(INDIRECT(DIR&amp;"!NOTA[ID_H]"),B_MSK[[#This Row],[ID NOTA]]))</f>
        <v/>
      </c>
      <c r="E5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595</v>
      </c>
      <c r="F5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8" s="7" t="str">
        <f ca="1">IF(B_MSK[[#This Row],[stt]]="ada",INDEX([2]!db[NB BM],B_MSK[DB_ROW]-1),"")</f>
        <v>Gel pen Kenko K-1 hitam</v>
      </c>
      <c r="H598" s="7" t="str">
        <f ca="1">IF(B_MSK[[#This Row],[//]]="","",INDEX(INDIRECT(DIR&amp;$2:$2),B_MSK[[#This Row],[//]]))</f>
        <v>KENKO SINAR INDONESIA</v>
      </c>
      <c r="I598" s="27" t="str">
        <f ca="1">IF(B_MSK[[#This Row],[//]]="","",INDEX(INDIRECT(DB_PATH&amp;$2:$2),B_MSK[[#This Row],[DB_ROW]]-1))</f>
        <v>12 GRS</v>
      </c>
      <c r="J598" s="5">
        <f ca="1">IF(B_MSK[[#This Row],[//]]="","",IF(INDEX(INDIRECT(DIR&amp;$2:$2),B_MSK[[#This Row],[//]])="","",INDEX(INDIRECT(DIR&amp;$2:$2),B_MSK[[#This Row],[//]])))</f>
        <v>2</v>
      </c>
      <c r="K598" s="5" t="str">
        <f ca="1">IF(B_MSK[[#This Row],[//]]="","",IF(INDEX(INDIRECT(DIR&amp;$2:$2),B_MSK[[#This Row],[//]])="","",INDEX(INDIRECT(DIR&amp;$2:$2),B_MSK[[#This Row],[//]])))</f>
        <v/>
      </c>
      <c r="L598" s="5" t="str">
        <f ca="1">IF(B_MSK[[#This Row],[//]]="","",IF(INDEX(INDIRECT(DIR&amp;$2:$2),B_MSK[[#This Row],[//]])="","",INDEX(INDIRECT(DIR&amp;$2:$2),B_MSK[[#This Row],[//]])))</f>
        <v/>
      </c>
      <c r="M598" s="13">
        <f ca="1">IF(B_MSK[[#This Row],[//]]="","",INDEX(INDIRECT(DIR&amp;$2:$2),B_MSK[[#This Row],[//]]))</f>
        <v>0</v>
      </c>
      <c r="N598" s="13">
        <f ca="1">IF(OR(B_MSK[[#This Row],[//]]="",),"",INDEX(INDIRECT(DIR&amp;$2:$2),B_MSK[[#This Row],[//]]))</f>
        <v>5702400</v>
      </c>
      <c r="O598" s="3">
        <f ca="1">IF(B_MSK[[#This Row],[//]]="","",IF(INDEX(INDIRECT(DIR&amp;$2:$2),B_MSK[[#This Row],[//]])=0,"",INDEX(INDIRECT(DIR&amp;$2:$2),B_MSK[[#This Row],[//]])))</f>
        <v>0.17</v>
      </c>
      <c r="P598" s="3" t="str">
        <f ca="1">IF(B_MSK[[#This Row],[//]]="","",IF(INDEX(INDIRECT(DIR&amp;$2:$2),B_MSK[[#This Row],[//]])=0,"",INDEX(INDIRECT(DIR&amp;$2:$2),B_MSK[[#This Row],[//]])))</f>
        <v/>
      </c>
      <c r="Q598" s="12">
        <f ca="1">IF(B_MSK[[#This Row],[//]]="","",INDEX(INDIRECT(DIR&amp;$2:$2),B_MSK[[#This Row],[//]]))</f>
        <v>9465984</v>
      </c>
      <c r="R59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9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98" s="37">
        <f ca="1">IF(B_MSK[[#This Row],[//]]="","",INDEX(INDIRECT(DIR&amp;$2:$2),B_MSK[[#This Row],[//]]))</f>
        <v>0</v>
      </c>
      <c r="U598" s="38" t="str">
        <f ca="1">IF(SUMIF(B_MSK[NAMA BARANG],B_MSK[[#This Row],[NAMA BARANG]],B_MSK[JMLH BRG])=0,"",SUMIF(B_MSK[NAMA BARANG],B_MSK[[#This Row],[NAMA BARANG]],B_MSK[C]))</f>
        <v/>
      </c>
      <c r="V598" s="7" t="str">
        <f ca="1">IF(B_MSK[[#This Row],[//]]="","",INDEX(INDIRECT(DIR&amp;$2:$2),B_MSK[[#This Row],[//]]))</f>
        <v>KENKO GEL PEN K-1 BLACK</v>
      </c>
      <c r="W598" s="7" t="str">
        <f ca="1">LOWER(SUBSTITUTE(SUBSTITUTE(SUBSTITUTE(SUBSTITUTE(SUBSTITUTE(SUBSTITUTE(SUBSTITUTE(SUBSTITUTE(SUBSTITUTE(B_MSK[[#This Row],[N.B.nota]]," ",""),"-",""),"(",""),")",""),".",""),",",""),"/",""),"""",""),"+",""))</f>
        <v>kenkogelpenk1black</v>
      </c>
      <c r="X598" s="5" t="str">
        <f ca="1">IF(B_MSK[[#This Row],[N.B.nota]]="","",IF(MATCH(B_MSK[[#This Row],[concat]],[2]!db[NB NOTA_C],0)&gt;0,"ada",0))</f>
        <v>ada</v>
      </c>
      <c r="Y598" s="5" t="str">
        <f ca="1">IF(B_MSK[[#This Row],[N.B.nota]]="","",ADDRESS(ROW(B_MSK[QB]),COLUMN(B_MSK[QB]))&amp;":"&amp;ADDRESS(ROW(),COLUMN(B_MSK[QB])))</f>
        <v>$D$4:$D$598</v>
      </c>
      <c r="Z598" s="5">
        <f ca="1">IF(B_MSK[[#This Row],[concat]]="","",MATCH(B_MSK[[#This Row],[concat]],[2]!db[NB NOTA_C],0)+1)</f>
        <v>1164</v>
      </c>
      <c r="AA598" s="5" t="str">
        <f ca="1">IF(B_MSK[[#This Row],[//]]="","",HYPERLINK("[D:\kerja\BANK EXP\BARU\DB.XLSX]DB!e"&amp;B_MSK[[#This Row],[DB_ROW]],"&gt;"))</f>
        <v>&gt;</v>
      </c>
      <c r="AB598" s="30" t="str">
        <f ca="1">MID(B_MSK[[#This Row],[/ STN_1]],FIND(" ",B_MSK[[#This Row],[/ STN_1]])+1,LEN(B_MSK[[#This Row],[/ STN_1]]))</f>
        <v>GRS</v>
      </c>
      <c r="AC598" s="11">
        <f ca="1">IF(B_MSK[[#This Row],[//]]="","",IF(B_MSK[[#This Row],[ JUMLAH ]]="","",IF(B_MSK[[#This Row],[C]]="",B_MSK[[#This Row],[HARGA CTN]]/B_MSK[[#This Row],[JMLH BRG]],B_MSK[[#This Row],[HARGA CTN]]/B_MSK[[#This Row],[A_1]])))</f>
        <v>475200</v>
      </c>
      <c r="AD5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59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39600</v>
      </c>
      <c r="AF59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598" s="15">
        <f ca="1">IF(B_MSK[[#This Row],[HARGA_2]]="","",IF(MID(B_MSK[[#This Row],[/ STN_2]],FIND(" ",B_MSK[[#This Row],[/ STN_2]])+1,LEN(B_MSK[[#This Row],[/ STN_2]]))="LSN",B_MSK[[#This Row],[HARGA_2]]/12,""))</f>
        <v>3300</v>
      </c>
      <c r="AH598" s="7" t="str">
        <f ca="1">IF(B_MSK[[#This Row],[HARGA_3]]="","","/ "&amp;"PCS")</f>
        <v>/ PCS</v>
      </c>
      <c r="AI598" s="15">
        <f ca="1">IF(B_MSK[[#This Row],[HARGA_3]]="",IF(B_MSK[[#This Row],[HARGA_2]]="",IF(B_MSK[[#This Row],[HARGA_1]]="","",B_MSK[[#This Row],[HARGA_1]]),B_MSK[[#This Row],[HARGA_2]]),B_MSK[[#This Row],[HARGA_3]])</f>
        <v>3300</v>
      </c>
      <c r="AJ59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98" s="5" t="str">
        <f ca="1">IF(B_MSK[[#This Row],[//]]="","",SUBSTITUTE(SUBSTITUTE(SUBSTITUTE(B_MSK[[#This Row],[QTY/ CTN]]," ","_",2),"(",""),")","")&amp;"_")</f>
        <v>12 GRS_</v>
      </c>
      <c r="AL598" s="5">
        <f ca="1">IF(B_MSK[[#This Row],[A_B]]="","",SEARCH("_",B_MSK[[#This Row],[A_B]]))</f>
        <v>7</v>
      </c>
      <c r="AM598" s="5">
        <f ca="1">IF(B_MSK[[#This Row],[A_B]]="","",LEN(B_MSK[[#This Row],[A_B]]))</f>
        <v>7</v>
      </c>
      <c r="AN598" s="5" t="str">
        <f ca="1">IF(B_MSK[[#This Row],[A_B]]="","",LEFT(B_MSK[[#This Row],[QTY/ CTN]],B_MSK[[#This Row],[A_B_1]]))</f>
        <v>12 GRS</v>
      </c>
      <c r="AO598" s="5" t="str">
        <f ca="1">IF(B_MSK[[#This Row],[A_B]]="","",LEFT(B_MSK[[#This Row],[A_]],SEARCH(" ",B_MSK[[#This Row],[A_]])-1))</f>
        <v>12</v>
      </c>
      <c r="AP598" s="5" t="str">
        <f ca="1">IF(B_MSK[[#This Row],[A_B]]="","",RIGHT(B_MSK[[#This Row],[A_]],LEN(B_MSK[[#This Row],[A_]])-SEARCH(" ",B_MSK[[#This Row],[A_]])))</f>
        <v>GRS</v>
      </c>
      <c r="AQ5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598" s="5" t="str">
        <f ca="1">IF(B_MSK[[#This Row],[B_]]="","",LEFT(B_MSK[[#This Row],[B_]],SEARCH(" ",B_MSK[[#This Row],[B_]])))</f>
        <v xml:space="preserve">12 </v>
      </c>
      <c r="AS598" s="5" t="str">
        <f ca="1">IF(B_MSK[[#This Row],[B_]]="","",RIGHT(B_MSK[[#This Row],[B_]],LEN(B_MSK[[#This Row],[B_]])-SEARCH(" ",B_MSK[[#This Row],[B_]])))</f>
        <v>LSN</v>
      </c>
      <c r="AT598" s="5">
        <f ca="1">IF(B_MSK[[#This Row],[B_2]]="LSN",12,"")</f>
        <v>12</v>
      </c>
      <c r="AU598" s="5" t="str">
        <f ca="1">IF(B_MSK[[#This Row],[C_1]]="","","PCS")</f>
        <v>PCS</v>
      </c>
      <c r="AV598" s="5">
        <f ca="1">IF(B_MSK[[#This Row],[A_1]]="","",B_MSK[[#This Row],[A_1]]*IF(B_MSK[[#This Row],[B_1]]="",1,B_MSK[[#This Row],[B_1]])*IF(B_MSK[[#This Row],[C_1]]="",1,B_MSK[[#This Row],[C_1]]))</f>
        <v>1728</v>
      </c>
      <c r="AW598" s="5" t="str">
        <f ca="1">IF(B_MSK[[#This Row],[C_2]]="",IF(B_MSK[[#This Row],[B_2]]="",IF(B_MSK[[#This Row],[A_2]]="","",B_MSK[[#This Row],[A_2]]),B_MSK[[#This Row],[B_2]]),B_MSK[[#This Row],[C_2]])</f>
        <v>PCS</v>
      </c>
      <c r="AX598" s="2">
        <f ca="1">IF(ISNUMBER(B_MSK[[#This Row],[TANGGAL DATANG]]),B_MSK[[#This Row],[TANGGAL DATANG]],AX597)</f>
        <v>44946</v>
      </c>
      <c r="AY598" s="5" t="e">
        <f ca="1">IF(B_MSK[[#This Row],[DB_ROW]]="","",INDEX([3]!db[JENIS],B_MSK[[#This Row],[DB_ROW]]-1))</f>
        <v>#REF!</v>
      </c>
      <c r="AZ598" s="5">
        <f ca="1">IF(B_MSK[[#This Row],[A_1]]="","",B_MSK[[#This Row],[A_1]])*1</f>
        <v>12</v>
      </c>
      <c r="BA598" s="5" t="str">
        <f ca="1">IF(B_MSK[[#This Row],[//]]="","",INDEX(INDIRECT(DIR&amp;$2:$2),B_MSK[[#This Row],[//]]))</f>
        <v>ARTO MORO</v>
      </c>
      <c r="BB598" s="5" t="str">
        <f ca="1">CONCATENATE(B_MSK[[#This Row],[concat]],B_MSK[[#This Row],[HARGA_X]],B_MSK[[#This Row],[SAT]])</f>
        <v>kenkogelpenk1black3300</v>
      </c>
    </row>
    <row r="599" spans="1:54" x14ac:dyDescent="0.25">
      <c r="A599" s="6" t="s">
        <v>128</v>
      </c>
      <c r="B599" s="5" t="str">
        <f ca="1">IF(B_MSK[[#This Row],[N_ID]]="","",INDEX(INDIRECT(DIR&amp;$2:$2),MATCH(B_MSK[[#This Row],[N_ID]],INDIRECT(DIR&amp;"!NOTA[ID_P]"),0)))</f>
        <v/>
      </c>
      <c r="C599" s="5" t="str">
        <f ca="1">IF(B_MSK[[#This Row],[//]]="","",HYPERLINK("["&amp;SUBSTITUTE(DIR,"'","")&amp;"]NOTA!D"&amp;B_MSK[[#This Row],[//]]+2,"&gt;"))</f>
        <v/>
      </c>
      <c r="D599" s="5" t="str">
        <f ca="1">IF(B_MSK[[#This Row],[N_ID]]="","",COUNTIF(INDIRECT(DIR&amp;"!NOTA[ID_H]"),B_MSK[[#This Row],[ID NOTA]]))</f>
        <v/>
      </c>
      <c r="E5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9" s="7" t="str">
        <f ca="1">IF(B_MSK[[#This Row],[stt]]="ada",INDEX([2]!db[NB BM],B_MSK[DB_ROW]-1),"")</f>
        <v/>
      </c>
      <c r="H599" s="7" t="str">
        <f ca="1">IF(B_MSK[[#This Row],[//]]="","",INDEX(INDIRECT(DIR&amp;$2:$2),B_MSK[[#This Row],[//]]))</f>
        <v/>
      </c>
      <c r="I599" s="27" t="str">
        <f ca="1">IF(B_MSK[[#This Row],[//]]="","",INDEX(INDIRECT(DB_PATH&amp;$2:$2),B_MSK[[#This Row],[DB_ROW]]-1))</f>
        <v/>
      </c>
      <c r="J599" s="5" t="str">
        <f ca="1">IF(B_MSK[[#This Row],[//]]="","",IF(INDEX(INDIRECT(DIR&amp;$2:$2),B_MSK[[#This Row],[//]])="","",INDEX(INDIRECT(DIR&amp;$2:$2),B_MSK[[#This Row],[//]])))</f>
        <v/>
      </c>
      <c r="K599" s="5" t="str">
        <f ca="1">IF(B_MSK[[#This Row],[//]]="","",IF(INDEX(INDIRECT(DIR&amp;$2:$2),B_MSK[[#This Row],[//]])="","",INDEX(INDIRECT(DIR&amp;$2:$2),B_MSK[[#This Row],[//]])))</f>
        <v/>
      </c>
      <c r="L599" s="5" t="str">
        <f ca="1">IF(B_MSK[[#This Row],[//]]="","",IF(INDEX(INDIRECT(DIR&amp;$2:$2),B_MSK[[#This Row],[//]])="","",INDEX(INDIRECT(DIR&amp;$2:$2),B_MSK[[#This Row],[//]])))</f>
        <v/>
      </c>
      <c r="M599" s="13" t="str">
        <f ca="1">IF(B_MSK[[#This Row],[//]]="","",INDEX(INDIRECT(DIR&amp;$2:$2),B_MSK[[#This Row],[//]]))</f>
        <v/>
      </c>
      <c r="N599" s="13" t="str">
        <f ca="1">IF(OR(B_MSK[[#This Row],[//]]="",),"",INDEX(INDIRECT(DIR&amp;$2:$2),B_MSK[[#This Row],[//]]))</f>
        <v/>
      </c>
      <c r="O599" s="3" t="str">
        <f ca="1">IF(B_MSK[[#This Row],[//]]="","",IF(INDEX(INDIRECT(DIR&amp;$2:$2),B_MSK[[#This Row],[//]])=0,"",INDEX(INDIRECT(DIR&amp;$2:$2),B_MSK[[#This Row],[//]])))</f>
        <v/>
      </c>
      <c r="P599" s="3" t="str">
        <f ca="1">IF(B_MSK[[#This Row],[//]]="","",IF(INDEX(INDIRECT(DIR&amp;$2:$2),B_MSK[[#This Row],[//]])=0,"",INDEX(INDIRECT(DIR&amp;$2:$2),B_MSK[[#This Row],[//]])))</f>
        <v/>
      </c>
      <c r="Q599" s="12" t="str">
        <f ca="1">IF(B_MSK[[#This Row],[//]]="","",INDEX(INDIRECT(DIR&amp;$2:$2),B_MSK[[#This Row],[//]]))</f>
        <v/>
      </c>
      <c r="R5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9" s="37" t="str">
        <f ca="1">IF(B_MSK[[#This Row],[//]]="","",INDEX(INDIRECT(DIR&amp;$2:$2),B_MSK[[#This Row],[//]]))</f>
        <v/>
      </c>
      <c r="U599" s="38" t="str">
        <f ca="1">IF(SUMIF(B_MSK[NAMA BARANG],B_MSK[[#This Row],[NAMA BARANG]],B_MSK[JMLH BRG])=0,"",SUMIF(B_MSK[NAMA BARANG],B_MSK[[#This Row],[NAMA BARANG]],B_MSK[C]))</f>
        <v/>
      </c>
      <c r="V599" s="7" t="str">
        <f ca="1">IF(B_MSK[[#This Row],[//]]="","",INDEX(INDIRECT(DIR&amp;$2:$2),B_MSK[[#This Row],[//]]))</f>
        <v/>
      </c>
      <c r="W5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9" s="5" t="str">
        <f ca="1">IF(B_MSK[[#This Row],[N.B.nota]]="","",IF(MATCH(B_MSK[[#This Row],[concat]],[2]!db[NB NOTA_C],0)&gt;0,"ada",0))</f>
        <v/>
      </c>
      <c r="Y599" s="5" t="str">
        <f ca="1">IF(B_MSK[[#This Row],[N.B.nota]]="","",ADDRESS(ROW(B_MSK[QB]),COLUMN(B_MSK[QB]))&amp;":"&amp;ADDRESS(ROW(),COLUMN(B_MSK[QB])))</f>
        <v/>
      </c>
      <c r="Z599" s="5" t="str">
        <f ca="1">IF(B_MSK[[#This Row],[concat]]="","",MATCH(B_MSK[[#This Row],[concat]],[2]!db[NB NOTA_C],0)+1)</f>
        <v/>
      </c>
      <c r="AA599" s="5" t="str">
        <f ca="1">IF(B_MSK[[#This Row],[//]]="","",HYPERLINK("[D:\kerja\BANK EXP\BARU\DB.XLSX]DB!e"&amp;B_MSK[[#This Row],[DB_ROW]],"&gt;"))</f>
        <v/>
      </c>
      <c r="AB599" s="30" t="e">
        <f ca="1">MID(B_MSK[[#This Row],[/ STN_1]],FIND(" ",B_MSK[[#This Row],[/ STN_1]])+1,LEN(B_MSK[[#This Row],[/ STN_1]]))</f>
        <v>#VALUE!</v>
      </c>
      <c r="AC5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9" s="15" t="str">
        <f ca="1">IF(B_MSK[[#This Row],[HARGA_2]]="","",IF(MID(B_MSK[[#This Row],[/ STN_2]],FIND(" ",B_MSK[[#This Row],[/ STN_2]])+1,LEN(B_MSK[[#This Row],[/ STN_2]]))="LSN",B_MSK[[#This Row],[HARGA_2]]/12,""))</f>
        <v/>
      </c>
      <c r="AH599" s="7" t="str">
        <f ca="1">IF(B_MSK[[#This Row],[HARGA_3]]="","","/ "&amp;"PCS")</f>
        <v/>
      </c>
      <c r="AI599" s="15" t="str">
        <f ca="1">IF(B_MSK[[#This Row],[HARGA_3]]="",IF(B_MSK[[#This Row],[HARGA_2]]="",IF(B_MSK[[#This Row],[HARGA_1]]="","",B_MSK[[#This Row],[HARGA_1]]),B_MSK[[#This Row],[HARGA_2]]),B_MSK[[#This Row],[HARGA_3]])</f>
        <v/>
      </c>
      <c r="AJ599" s="15" t="str">
        <f ca="1">IF(B_MSK[[#This Row],[/ STN_3]]="",IF(B_MSK[[#This Row],[/ STN_2]]="",IF(B_MSK[[#This Row],[/ STN_1]]="","",B_MSK[[#This Row],[/ STN_1]]),B_MSK[[#This Row],[/ STN_2]]),B_MSK[[#This Row],[/ STN_3]])</f>
        <v/>
      </c>
      <c r="AK599" s="5" t="str">
        <f ca="1">IF(B_MSK[[#This Row],[//]]="","",SUBSTITUTE(SUBSTITUTE(SUBSTITUTE(B_MSK[[#This Row],[QTY/ CTN]]," ","_",2),"(",""),")","")&amp;"_")</f>
        <v/>
      </c>
      <c r="AL599" s="5" t="str">
        <f ca="1">IF(B_MSK[[#This Row],[A_B]]="","",SEARCH("_",B_MSK[[#This Row],[A_B]]))</f>
        <v/>
      </c>
      <c r="AM599" s="5" t="str">
        <f ca="1">IF(B_MSK[[#This Row],[A_B]]="","",LEN(B_MSK[[#This Row],[A_B]]))</f>
        <v/>
      </c>
      <c r="AN599" s="5" t="str">
        <f ca="1">IF(B_MSK[[#This Row],[A_B]]="","",LEFT(B_MSK[[#This Row],[QTY/ CTN]],B_MSK[[#This Row],[A_B_1]]))</f>
        <v/>
      </c>
      <c r="AO599" s="5" t="str">
        <f ca="1">IF(B_MSK[[#This Row],[A_B]]="","",LEFT(B_MSK[[#This Row],[A_]],SEARCH(" ",B_MSK[[#This Row],[A_]])-1))</f>
        <v/>
      </c>
      <c r="AP599" s="5" t="str">
        <f ca="1">IF(B_MSK[[#This Row],[A_B]]="","",RIGHT(B_MSK[[#This Row],[A_]],LEN(B_MSK[[#This Row],[A_]])-SEARCH(" ",B_MSK[[#This Row],[A_]])))</f>
        <v/>
      </c>
      <c r="AQ5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9" s="5" t="str">
        <f ca="1">IF(B_MSK[[#This Row],[B_]]="","",LEFT(B_MSK[[#This Row],[B_]],SEARCH(" ",B_MSK[[#This Row],[B_]])))</f>
        <v/>
      </c>
      <c r="AS599" s="5" t="str">
        <f ca="1">IF(B_MSK[[#This Row],[B_]]="","",RIGHT(B_MSK[[#This Row],[B_]],LEN(B_MSK[[#This Row],[B_]])-SEARCH(" ",B_MSK[[#This Row],[B_]])))</f>
        <v/>
      </c>
      <c r="AT599" s="5" t="str">
        <f ca="1">IF(B_MSK[[#This Row],[B_2]]="LSN",12,"")</f>
        <v/>
      </c>
      <c r="AU599" s="5" t="str">
        <f ca="1">IF(B_MSK[[#This Row],[C_1]]="","","PCS")</f>
        <v/>
      </c>
      <c r="AV599" s="5" t="str">
        <f ca="1">IF(B_MSK[[#This Row],[A_1]]="","",B_MSK[[#This Row],[A_1]]*IF(B_MSK[[#This Row],[B_1]]="",1,B_MSK[[#This Row],[B_1]])*IF(B_MSK[[#This Row],[C_1]]="",1,B_MSK[[#This Row],[C_1]]))</f>
        <v/>
      </c>
      <c r="AW599" s="5" t="str">
        <f ca="1">IF(B_MSK[[#This Row],[C_2]]="",IF(B_MSK[[#This Row],[B_2]]="",IF(B_MSK[[#This Row],[A_2]]="","",B_MSK[[#This Row],[A_2]]),B_MSK[[#This Row],[B_2]]),B_MSK[[#This Row],[C_2]])</f>
        <v/>
      </c>
      <c r="AX599" s="2">
        <f ca="1">IF(ISNUMBER(B_MSK[[#This Row],[TANGGAL DATANG]]),B_MSK[[#This Row],[TANGGAL DATANG]],AX598)</f>
        <v>44946</v>
      </c>
      <c r="AY599" s="5" t="str">
        <f ca="1">IF(B_MSK[[#This Row],[DB_ROW]]="","",INDEX([3]!db[JENIS],B_MSK[[#This Row],[DB_ROW]]-1))</f>
        <v/>
      </c>
      <c r="AZ599" s="5" t="e">
        <f ca="1">IF(B_MSK[[#This Row],[A_1]]="","",B_MSK[[#This Row],[A_1]])*1</f>
        <v>#VALUE!</v>
      </c>
      <c r="BA599" s="5" t="str">
        <f ca="1">IF(B_MSK[[#This Row],[//]]="","",INDEX(INDIRECT(DIR&amp;$2:$2),B_MSK[[#This Row],[//]]))</f>
        <v/>
      </c>
      <c r="BB599" s="5" t="str">
        <f ca="1">CONCATENATE(B_MSK[[#This Row],[concat]],B_MSK[[#This Row],[HARGA_X]],B_MSK[[#This Row],[SAT]])</f>
        <v/>
      </c>
    </row>
    <row r="600" spans="1:54" x14ac:dyDescent="0.25">
      <c r="A600" s="6" t="s">
        <v>323</v>
      </c>
      <c r="B600" s="5">
        <f ca="1">IF(B_MSK[[#This Row],[N_ID]]="","",INDEX(INDIRECT(DIR&amp;$2:$2),MATCH(B_MSK[[#This Row],[N_ID]],INDIRECT(DIR&amp;"!NOTA[ID_P]"),0)))</f>
        <v>111</v>
      </c>
      <c r="C600" s="5" t="str">
        <f ca="1">IF(B_MSK[[#This Row],[//]]="","",HYPERLINK("["&amp;SUBSTITUTE(DIR,"'","")&amp;"]NOTA!D"&amp;B_MSK[[#This Row],[//]]+2,"&gt;"))</f>
        <v>&gt;</v>
      </c>
      <c r="D600" s="5">
        <f ca="1">IF(B_MSK[[#This Row],[N_ID]]="","",COUNTIF(INDIRECT(DIR&amp;"!NOTA[ID_H]"),B_MSK[[#This Row],[ID NOTA]]))</f>
        <v>2</v>
      </c>
      <c r="E6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597</v>
      </c>
      <c r="F6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0" s="7" t="str">
        <f ca="1">IF(B_MSK[[#This Row],[stt]]="ada",INDEX([2]!db[NB BM],B_MSK[DB_ROW]-1),"")</f>
        <v>Lem stick Kenko 8gr kecil</v>
      </c>
      <c r="H600" s="7" t="str">
        <f ca="1">IF(B_MSK[[#This Row],[//]]="","",INDEX(INDIRECT(DIR&amp;$2:$2),B_MSK[[#This Row],[//]]))</f>
        <v>KENKO SINAR INDONESIA</v>
      </c>
      <c r="I600" s="27" t="str">
        <f ca="1">IF(B_MSK[[#This Row],[//]]="","",INDEX(INDIRECT(DB_PATH&amp;$2:$2),B_MSK[[#This Row],[DB_ROW]]-1))</f>
        <v>36 BOX (30 PCS)</v>
      </c>
      <c r="J600" s="5">
        <f ca="1">IF(B_MSK[[#This Row],[//]]="","",IF(INDEX(INDIRECT(DIR&amp;$2:$2),B_MSK[[#This Row],[//]])="","",INDEX(INDIRECT(DIR&amp;$2:$2),B_MSK[[#This Row],[//]])))</f>
        <v>4</v>
      </c>
      <c r="K600" s="5" t="str">
        <f ca="1">IF(B_MSK[[#This Row],[//]]="","",IF(INDEX(INDIRECT(DIR&amp;$2:$2),B_MSK[[#This Row],[//]])="","",INDEX(INDIRECT(DIR&amp;$2:$2),B_MSK[[#This Row],[//]])))</f>
        <v/>
      </c>
      <c r="L600" s="5" t="str">
        <f ca="1">IF(B_MSK[[#This Row],[//]]="","",IF(INDEX(INDIRECT(DIR&amp;$2:$2),B_MSK[[#This Row],[//]])="","",INDEX(INDIRECT(DIR&amp;$2:$2),B_MSK[[#This Row],[//]])))</f>
        <v/>
      </c>
      <c r="M600" s="13">
        <f ca="1">IF(B_MSK[[#This Row],[//]]="","",INDEX(INDIRECT(DIR&amp;$2:$2),B_MSK[[#This Row],[//]]))</f>
        <v>0</v>
      </c>
      <c r="N600" s="13">
        <f ca="1">IF(OR(B_MSK[[#This Row],[//]]="",),"",INDEX(INDIRECT(DIR&amp;$2:$2),B_MSK[[#This Row],[//]]))</f>
        <v>2376000</v>
      </c>
      <c r="O600" s="3">
        <f ca="1">IF(B_MSK[[#This Row],[//]]="","",IF(INDEX(INDIRECT(DIR&amp;$2:$2),B_MSK[[#This Row],[//]])=0,"",INDEX(INDIRECT(DIR&amp;$2:$2),B_MSK[[#This Row],[//]])))</f>
        <v>0.17</v>
      </c>
      <c r="P600" s="3" t="str">
        <f ca="1">IF(B_MSK[[#This Row],[//]]="","",IF(INDEX(INDIRECT(DIR&amp;$2:$2),B_MSK[[#This Row],[//]])=0,"",INDEX(INDIRECT(DIR&amp;$2:$2),B_MSK[[#This Row],[//]])))</f>
        <v/>
      </c>
      <c r="Q600" s="12">
        <f ca="1">IF(B_MSK[[#This Row],[//]]="","",INDEX(INDIRECT(DIR&amp;$2:$2),B_MSK[[#This Row],[//]]))</f>
        <v>7888320</v>
      </c>
      <c r="R6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0" s="37">
        <f ca="1">IF(B_MSK[[#This Row],[//]]="","",INDEX(INDIRECT(DIR&amp;$2:$2),B_MSK[[#This Row],[//]]))</f>
        <v>0</v>
      </c>
      <c r="U600" s="38" t="str">
        <f ca="1">IF(SUMIF(B_MSK[NAMA BARANG],B_MSK[[#This Row],[NAMA BARANG]],B_MSK[JMLH BRG])=0,"",SUMIF(B_MSK[NAMA BARANG],B_MSK[[#This Row],[NAMA BARANG]],B_MSK[C]))</f>
        <v/>
      </c>
      <c r="V600" s="7" t="str">
        <f ca="1">IF(B_MSK[[#This Row],[//]]="","",INDEX(INDIRECT(DIR&amp;$2:$2),B_MSK[[#This Row],[//]]))</f>
        <v>KENKO GLUE STICK 8GR(SMALL)</v>
      </c>
      <c r="W600" s="7" t="str">
        <f ca="1">LOWER(SUBSTITUTE(SUBSTITUTE(SUBSTITUTE(SUBSTITUTE(SUBSTITUTE(SUBSTITUTE(SUBSTITUTE(SUBSTITUTE(SUBSTITUTE(B_MSK[[#This Row],[N.B.nota]]," ",""),"-",""),"(",""),")",""),".",""),",",""),"/",""),"""",""),"+",""))</f>
        <v>kenkogluestick8grsmall</v>
      </c>
      <c r="X600" s="5" t="str">
        <f ca="1">IF(B_MSK[[#This Row],[N.B.nota]]="","",IF(MATCH(B_MSK[[#This Row],[concat]],[2]!db[NB NOTA_C],0)&gt;0,"ada",0))</f>
        <v>ada</v>
      </c>
      <c r="Y600" s="5" t="str">
        <f ca="1">IF(B_MSK[[#This Row],[N.B.nota]]="","",ADDRESS(ROW(B_MSK[QB]),COLUMN(B_MSK[QB]))&amp;":"&amp;ADDRESS(ROW(),COLUMN(B_MSK[QB])))</f>
        <v>$D$4:$D$600</v>
      </c>
      <c r="Z600" s="5">
        <f ca="1">IF(B_MSK[[#This Row],[concat]]="","",MATCH(B_MSK[[#This Row],[concat]],[2]!db[NB NOTA_C],0)+1)</f>
        <v>1190</v>
      </c>
      <c r="AA600" s="5" t="str">
        <f ca="1">IF(B_MSK[[#This Row],[//]]="","",HYPERLINK("[D:\kerja\BANK EXP\BARU\DB.XLSX]DB!e"&amp;B_MSK[[#This Row],[DB_ROW]],"&gt;"))</f>
        <v>&gt;</v>
      </c>
      <c r="AB600" s="30" t="str">
        <f ca="1">MID(B_MSK[[#This Row],[/ STN_1]],FIND(" ",B_MSK[[#This Row],[/ STN_1]])+1,LEN(B_MSK[[#This Row],[/ STN_1]]))</f>
        <v xml:space="preserve">BOX </v>
      </c>
      <c r="AC600" s="11">
        <f ca="1">IF(B_MSK[[#This Row],[//]]="","",IF(B_MSK[[#This Row],[ JUMLAH ]]="","",IF(B_MSK[[#This Row],[C]]="",B_MSK[[#This Row],[HARGA CTN]]/B_MSK[[#This Row],[JMLH BRG]],B_MSK[[#This Row],[HARGA CTN]]/B_MSK[[#This Row],[A_1]])))</f>
        <v>66000</v>
      </c>
      <c r="AD6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60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2200</v>
      </c>
      <c r="AF60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00" s="15" t="str">
        <f ca="1">IF(B_MSK[[#This Row],[HARGA_2]]="","",IF(MID(B_MSK[[#This Row],[/ STN_2]],FIND(" ",B_MSK[[#This Row],[/ STN_2]])+1,LEN(B_MSK[[#This Row],[/ STN_2]]))="LSN",B_MSK[[#This Row],[HARGA_2]]/12,""))</f>
        <v/>
      </c>
      <c r="AH600" s="7" t="str">
        <f ca="1">IF(B_MSK[[#This Row],[HARGA_3]]="","","/ "&amp;"PCS")</f>
        <v/>
      </c>
      <c r="AI600" s="15">
        <f ca="1">IF(B_MSK[[#This Row],[HARGA_3]]="",IF(B_MSK[[#This Row],[HARGA_2]]="",IF(B_MSK[[#This Row],[HARGA_1]]="","",B_MSK[[#This Row],[HARGA_1]]),B_MSK[[#This Row],[HARGA_2]]),B_MSK[[#This Row],[HARGA_3]])</f>
        <v>2200</v>
      </c>
      <c r="AJ60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00" s="5" t="str">
        <f ca="1">IF(B_MSK[[#This Row],[//]]="","",SUBSTITUTE(SUBSTITUTE(SUBSTITUTE(B_MSK[[#This Row],[QTY/ CTN]]," ","_",2),"(",""),")","")&amp;"_")</f>
        <v>36 BOX_30 PCS_</v>
      </c>
      <c r="AL600" s="5">
        <f ca="1">IF(B_MSK[[#This Row],[A_B]]="","",SEARCH("_",B_MSK[[#This Row],[A_B]]))</f>
        <v>7</v>
      </c>
      <c r="AM600" s="5">
        <f ca="1">IF(B_MSK[[#This Row],[A_B]]="","",LEN(B_MSK[[#This Row],[A_B]]))</f>
        <v>14</v>
      </c>
      <c r="AN600" s="5" t="str">
        <f ca="1">IF(B_MSK[[#This Row],[A_B]]="","",LEFT(B_MSK[[#This Row],[QTY/ CTN]],B_MSK[[#This Row],[A_B_1]]))</f>
        <v xml:space="preserve">36 BOX </v>
      </c>
      <c r="AO600" s="5" t="str">
        <f ca="1">IF(B_MSK[[#This Row],[A_B]]="","",LEFT(B_MSK[[#This Row],[A_]],SEARCH(" ",B_MSK[[#This Row],[A_]])-1))</f>
        <v>36</v>
      </c>
      <c r="AP600" s="5" t="str">
        <f ca="1">IF(B_MSK[[#This Row],[A_B]]="","",RIGHT(B_MSK[[#This Row],[A_]],LEN(B_MSK[[#This Row],[A_]])-SEARCH(" ",B_MSK[[#This Row],[A_]])))</f>
        <v xml:space="preserve">BOX </v>
      </c>
      <c r="AQ6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30 PCS</v>
      </c>
      <c r="AR600" s="5" t="str">
        <f ca="1">IF(B_MSK[[#This Row],[B_]]="","",LEFT(B_MSK[[#This Row],[B_]],SEARCH(" ",B_MSK[[#This Row],[B_]])))</f>
        <v xml:space="preserve">30 </v>
      </c>
      <c r="AS600" s="5" t="str">
        <f ca="1">IF(B_MSK[[#This Row],[B_]]="","",RIGHT(B_MSK[[#This Row],[B_]],LEN(B_MSK[[#This Row],[B_]])-SEARCH(" ",B_MSK[[#This Row],[B_]])))</f>
        <v>PCS</v>
      </c>
      <c r="AT600" s="5" t="str">
        <f ca="1">IF(B_MSK[[#This Row],[B_2]]="LSN",12,"")</f>
        <v/>
      </c>
      <c r="AU600" s="5" t="str">
        <f ca="1">IF(B_MSK[[#This Row],[C_1]]="","","PCS")</f>
        <v/>
      </c>
      <c r="AV600" s="5">
        <f ca="1">IF(B_MSK[[#This Row],[A_1]]="","",B_MSK[[#This Row],[A_1]]*IF(B_MSK[[#This Row],[B_1]]="",1,B_MSK[[#This Row],[B_1]])*IF(B_MSK[[#This Row],[C_1]]="",1,B_MSK[[#This Row],[C_1]]))</f>
        <v>1080</v>
      </c>
      <c r="AW600" s="5" t="str">
        <f ca="1">IF(B_MSK[[#This Row],[C_2]]="",IF(B_MSK[[#This Row],[B_2]]="",IF(B_MSK[[#This Row],[A_2]]="","",B_MSK[[#This Row],[A_2]]),B_MSK[[#This Row],[B_2]]),B_MSK[[#This Row],[C_2]])</f>
        <v>PCS</v>
      </c>
      <c r="AX600" s="2">
        <f ca="1">IF(ISNUMBER(B_MSK[[#This Row],[TANGGAL DATANG]]),B_MSK[[#This Row],[TANGGAL DATANG]],AX599)</f>
        <v>44946</v>
      </c>
      <c r="AY600" s="5" t="e">
        <f ca="1">IF(B_MSK[[#This Row],[DB_ROW]]="","",INDEX([3]!db[JENIS],B_MSK[[#This Row],[DB_ROW]]-1))</f>
        <v>#REF!</v>
      </c>
      <c r="AZ600" s="5">
        <f ca="1">IF(B_MSK[[#This Row],[A_1]]="","",B_MSK[[#This Row],[A_1]])*1</f>
        <v>36</v>
      </c>
      <c r="BA600" s="5" t="str">
        <f ca="1">IF(B_MSK[[#This Row],[//]]="","",INDEX(INDIRECT(DIR&amp;$2:$2),B_MSK[[#This Row],[//]]))</f>
        <v>ARTO MORO</v>
      </c>
      <c r="BB600" s="5" t="str">
        <f ca="1">CONCATENATE(B_MSK[[#This Row],[concat]],B_MSK[[#This Row],[HARGA_X]],B_MSK[[#This Row],[SAT]])</f>
        <v>kenkogluestick8grsmall2200</v>
      </c>
    </row>
    <row r="601" spans="1:54" x14ac:dyDescent="0.25">
      <c r="A601" s="6" t="s">
        <v>128</v>
      </c>
      <c r="B601" s="5" t="str">
        <f ca="1">IF(B_MSK[[#This Row],[N_ID]]="","",INDEX(INDIRECT(DIR&amp;$2:$2),MATCH(B_MSK[[#This Row],[N_ID]],INDIRECT(DIR&amp;"!NOTA[ID_P]"),0)))</f>
        <v/>
      </c>
      <c r="C601" s="5" t="str">
        <f ca="1">IF(B_MSK[[#This Row],[//]]="","",HYPERLINK("["&amp;SUBSTITUTE(DIR,"'","")&amp;"]NOTA!D"&amp;B_MSK[[#This Row],[//]]+2,"&gt;"))</f>
        <v>&gt;</v>
      </c>
      <c r="D601" s="5" t="str">
        <f ca="1">IF(B_MSK[[#This Row],[N_ID]]="","",COUNTIF(INDIRECT(DIR&amp;"!NOTA[ID_H]"),B_MSK[[#This Row],[ID NOTA]]))</f>
        <v/>
      </c>
      <c r="E60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598</v>
      </c>
      <c r="F6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1" s="7" t="str">
        <f ca="1">IF(B_MSK[[#This Row],[stt]]="ada",INDEX([2]!db[NB BM],B_MSK[DB_ROW]-1),"")</f>
        <v>Lem stick Kenko 15gr tanggung</v>
      </c>
      <c r="H601" s="7" t="str">
        <f ca="1">IF(B_MSK[[#This Row],[//]]="","",INDEX(INDIRECT(DIR&amp;$2:$2),B_MSK[[#This Row],[//]]))</f>
        <v>KENKO SINAR INDONESIA</v>
      </c>
      <c r="I601" s="27" t="str">
        <f ca="1">IF(B_MSK[[#This Row],[//]]="","",INDEX(INDIRECT(DB_PATH&amp;$2:$2),B_MSK[[#This Row],[DB_ROW]]-1))</f>
        <v>36 BOX (20 PCS)</v>
      </c>
      <c r="J601" s="5">
        <f ca="1">IF(B_MSK[[#This Row],[//]]="","",IF(INDEX(INDIRECT(DIR&amp;$2:$2),B_MSK[[#This Row],[//]])="","",INDEX(INDIRECT(DIR&amp;$2:$2),B_MSK[[#This Row],[//]])))</f>
        <v>2</v>
      </c>
      <c r="K601" s="5" t="str">
        <f ca="1">IF(B_MSK[[#This Row],[//]]="","",IF(INDEX(INDIRECT(DIR&amp;$2:$2),B_MSK[[#This Row],[//]])="","",INDEX(INDIRECT(DIR&amp;$2:$2),B_MSK[[#This Row],[//]])))</f>
        <v/>
      </c>
      <c r="L601" s="5" t="str">
        <f ca="1">IF(B_MSK[[#This Row],[//]]="","",IF(INDEX(INDIRECT(DIR&amp;$2:$2),B_MSK[[#This Row],[//]])="","",INDEX(INDIRECT(DIR&amp;$2:$2),B_MSK[[#This Row],[//]])))</f>
        <v/>
      </c>
      <c r="M601" s="13">
        <f ca="1">IF(B_MSK[[#This Row],[//]]="","",INDEX(INDIRECT(DIR&amp;$2:$2),B_MSK[[#This Row],[//]]))</f>
        <v>0</v>
      </c>
      <c r="N601" s="13">
        <f ca="1">IF(OR(B_MSK[[#This Row],[//]]="",),"",INDEX(INDIRECT(DIR&amp;$2:$2),B_MSK[[#This Row],[//]]))</f>
        <v>2592000</v>
      </c>
      <c r="O601" s="3">
        <f ca="1">IF(B_MSK[[#This Row],[//]]="","",IF(INDEX(INDIRECT(DIR&amp;$2:$2),B_MSK[[#This Row],[//]])=0,"",INDEX(INDIRECT(DIR&amp;$2:$2),B_MSK[[#This Row],[//]])))</f>
        <v>0.17</v>
      </c>
      <c r="P601" s="3" t="str">
        <f ca="1">IF(B_MSK[[#This Row],[//]]="","",IF(INDEX(INDIRECT(DIR&amp;$2:$2),B_MSK[[#This Row],[//]])=0,"",INDEX(INDIRECT(DIR&amp;$2:$2),B_MSK[[#This Row],[//]])))</f>
        <v/>
      </c>
      <c r="Q601" s="12">
        <f ca="1">IF(B_MSK[[#This Row],[//]]="","",INDEX(INDIRECT(DIR&amp;$2:$2),B_MSK[[#This Row],[//]]))</f>
        <v>4302720</v>
      </c>
      <c r="R60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0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01" s="37">
        <f ca="1">IF(B_MSK[[#This Row],[//]]="","",INDEX(INDIRECT(DIR&amp;$2:$2),B_MSK[[#This Row],[//]]))</f>
        <v>0</v>
      </c>
      <c r="U601" s="38" t="str">
        <f ca="1">IF(SUMIF(B_MSK[NAMA BARANG],B_MSK[[#This Row],[NAMA BARANG]],B_MSK[JMLH BRG])=0,"",SUMIF(B_MSK[NAMA BARANG],B_MSK[[#This Row],[NAMA BARANG]],B_MSK[C]))</f>
        <v/>
      </c>
      <c r="V601" s="7" t="str">
        <f ca="1">IF(B_MSK[[#This Row],[//]]="","",INDEX(INDIRECT(DIR&amp;$2:$2),B_MSK[[#This Row],[//]]))</f>
        <v>KENKO GLUE STICK 15 GR(MEDIUM)</v>
      </c>
      <c r="W601" s="7" t="str">
        <f ca="1">LOWER(SUBSTITUTE(SUBSTITUTE(SUBSTITUTE(SUBSTITUTE(SUBSTITUTE(SUBSTITUTE(SUBSTITUTE(SUBSTITUTE(SUBSTITUTE(B_MSK[[#This Row],[N.B.nota]]," ",""),"-",""),"(",""),")",""),".",""),",",""),"/",""),"""",""),"+",""))</f>
        <v>kenkogluestick15grmedium</v>
      </c>
      <c r="X601" s="5" t="str">
        <f ca="1">IF(B_MSK[[#This Row],[N.B.nota]]="","",IF(MATCH(B_MSK[[#This Row],[concat]],[2]!db[NB NOTA_C],0)&gt;0,"ada",0))</f>
        <v>ada</v>
      </c>
      <c r="Y601" s="5" t="str">
        <f ca="1">IF(B_MSK[[#This Row],[N.B.nota]]="","",ADDRESS(ROW(B_MSK[QB]),COLUMN(B_MSK[QB]))&amp;":"&amp;ADDRESS(ROW(),COLUMN(B_MSK[QB])))</f>
        <v>$D$4:$D$601</v>
      </c>
      <c r="Z601" s="5">
        <f ca="1">IF(B_MSK[[#This Row],[concat]]="","",MATCH(B_MSK[[#This Row],[concat]],[2]!db[NB NOTA_C],0)+1)</f>
        <v>1188</v>
      </c>
      <c r="AA601" s="5" t="str">
        <f ca="1">IF(B_MSK[[#This Row],[//]]="","",HYPERLINK("[D:\kerja\BANK EXP\BARU\DB.XLSX]DB!e"&amp;B_MSK[[#This Row],[DB_ROW]],"&gt;"))</f>
        <v>&gt;</v>
      </c>
      <c r="AB601" s="30" t="str">
        <f ca="1">MID(B_MSK[[#This Row],[/ STN_1]],FIND(" ",B_MSK[[#This Row],[/ STN_1]])+1,LEN(B_MSK[[#This Row],[/ STN_1]]))</f>
        <v xml:space="preserve">BOX </v>
      </c>
      <c r="AC601" s="11">
        <f ca="1">IF(B_MSK[[#This Row],[//]]="","",IF(B_MSK[[#This Row],[ JUMLAH ]]="","",IF(B_MSK[[#This Row],[C]]="",B_MSK[[#This Row],[HARGA CTN]]/B_MSK[[#This Row],[JMLH BRG]],B_MSK[[#This Row],[HARGA CTN]]/B_MSK[[#This Row],[A_1]])))</f>
        <v>72000</v>
      </c>
      <c r="AD6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60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3600</v>
      </c>
      <c r="AF60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01" s="15" t="str">
        <f ca="1">IF(B_MSK[[#This Row],[HARGA_2]]="","",IF(MID(B_MSK[[#This Row],[/ STN_2]],FIND(" ",B_MSK[[#This Row],[/ STN_2]])+1,LEN(B_MSK[[#This Row],[/ STN_2]]))="LSN",B_MSK[[#This Row],[HARGA_2]]/12,""))</f>
        <v/>
      </c>
      <c r="AH601" s="7" t="str">
        <f ca="1">IF(B_MSK[[#This Row],[HARGA_3]]="","","/ "&amp;"PCS")</f>
        <v/>
      </c>
      <c r="AI601" s="15">
        <f ca="1">IF(B_MSK[[#This Row],[HARGA_3]]="",IF(B_MSK[[#This Row],[HARGA_2]]="",IF(B_MSK[[#This Row],[HARGA_1]]="","",B_MSK[[#This Row],[HARGA_1]]),B_MSK[[#This Row],[HARGA_2]]),B_MSK[[#This Row],[HARGA_3]])</f>
        <v>3600</v>
      </c>
      <c r="AJ60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01" s="5" t="str">
        <f ca="1">IF(B_MSK[[#This Row],[//]]="","",SUBSTITUTE(SUBSTITUTE(SUBSTITUTE(B_MSK[[#This Row],[QTY/ CTN]]," ","_",2),"(",""),")","")&amp;"_")</f>
        <v>36 BOX_20 PCS_</v>
      </c>
      <c r="AL601" s="5">
        <f ca="1">IF(B_MSK[[#This Row],[A_B]]="","",SEARCH("_",B_MSK[[#This Row],[A_B]]))</f>
        <v>7</v>
      </c>
      <c r="AM601" s="5">
        <f ca="1">IF(B_MSK[[#This Row],[A_B]]="","",LEN(B_MSK[[#This Row],[A_B]]))</f>
        <v>14</v>
      </c>
      <c r="AN601" s="5" t="str">
        <f ca="1">IF(B_MSK[[#This Row],[A_B]]="","",LEFT(B_MSK[[#This Row],[QTY/ CTN]],B_MSK[[#This Row],[A_B_1]]))</f>
        <v xml:space="preserve">36 BOX </v>
      </c>
      <c r="AO601" s="5" t="str">
        <f ca="1">IF(B_MSK[[#This Row],[A_B]]="","",LEFT(B_MSK[[#This Row],[A_]],SEARCH(" ",B_MSK[[#This Row],[A_]])-1))</f>
        <v>36</v>
      </c>
      <c r="AP601" s="5" t="str">
        <f ca="1">IF(B_MSK[[#This Row],[A_B]]="","",RIGHT(B_MSK[[#This Row],[A_]],LEN(B_MSK[[#This Row],[A_]])-SEARCH(" ",B_MSK[[#This Row],[A_]])))</f>
        <v xml:space="preserve">BOX </v>
      </c>
      <c r="AQ6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601" s="5" t="str">
        <f ca="1">IF(B_MSK[[#This Row],[B_]]="","",LEFT(B_MSK[[#This Row],[B_]],SEARCH(" ",B_MSK[[#This Row],[B_]])))</f>
        <v xml:space="preserve">20 </v>
      </c>
      <c r="AS601" s="5" t="str">
        <f ca="1">IF(B_MSK[[#This Row],[B_]]="","",RIGHT(B_MSK[[#This Row],[B_]],LEN(B_MSK[[#This Row],[B_]])-SEARCH(" ",B_MSK[[#This Row],[B_]])))</f>
        <v>PCS</v>
      </c>
      <c r="AT601" s="5" t="str">
        <f ca="1">IF(B_MSK[[#This Row],[B_2]]="LSN",12,"")</f>
        <v/>
      </c>
      <c r="AU601" s="5" t="str">
        <f ca="1">IF(B_MSK[[#This Row],[C_1]]="","","PCS")</f>
        <v/>
      </c>
      <c r="AV601" s="5">
        <f ca="1">IF(B_MSK[[#This Row],[A_1]]="","",B_MSK[[#This Row],[A_1]]*IF(B_MSK[[#This Row],[B_1]]="",1,B_MSK[[#This Row],[B_1]])*IF(B_MSK[[#This Row],[C_1]]="",1,B_MSK[[#This Row],[C_1]]))</f>
        <v>720</v>
      </c>
      <c r="AW601" s="5" t="str">
        <f ca="1">IF(B_MSK[[#This Row],[C_2]]="",IF(B_MSK[[#This Row],[B_2]]="",IF(B_MSK[[#This Row],[A_2]]="","",B_MSK[[#This Row],[A_2]]),B_MSK[[#This Row],[B_2]]),B_MSK[[#This Row],[C_2]])</f>
        <v>PCS</v>
      </c>
      <c r="AX601" s="2">
        <f ca="1">IF(ISNUMBER(B_MSK[[#This Row],[TANGGAL DATANG]]),B_MSK[[#This Row],[TANGGAL DATANG]],AX600)</f>
        <v>44946</v>
      </c>
      <c r="AY601" s="5" t="e">
        <f ca="1">IF(B_MSK[[#This Row],[DB_ROW]]="","",INDEX([3]!db[JENIS],B_MSK[[#This Row],[DB_ROW]]-1))</f>
        <v>#REF!</v>
      </c>
      <c r="AZ601" s="5">
        <f ca="1">IF(B_MSK[[#This Row],[A_1]]="","",B_MSK[[#This Row],[A_1]])*1</f>
        <v>36</v>
      </c>
      <c r="BA601" s="5" t="str">
        <f ca="1">IF(B_MSK[[#This Row],[//]]="","",INDEX(INDIRECT(DIR&amp;$2:$2),B_MSK[[#This Row],[//]]))</f>
        <v>ARTO MORO</v>
      </c>
      <c r="BB601" s="5" t="str">
        <f ca="1">CONCATENATE(B_MSK[[#This Row],[concat]],B_MSK[[#This Row],[HARGA_X]],B_MSK[[#This Row],[SAT]])</f>
        <v>kenkogluestick15grmedium3600</v>
      </c>
    </row>
    <row r="602" spans="1:54" x14ac:dyDescent="0.25">
      <c r="A602" s="6" t="s">
        <v>128</v>
      </c>
      <c r="B602" s="5" t="str">
        <f ca="1">IF(B_MSK[[#This Row],[N_ID]]="","",INDEX(INDIRECT(DIR&amp;$2:$2),MATCH(B_MSK[[#This Row],[N_ID]],INDIRECT(DIR&amp;"!NOTA[ID_P]"),0)))</f>
        <v/>
      </c>
      <c r="C602" s="5" t="str">
        <f ca="1">IF(B_MSK[[#This Row],[//]]="","",HYPERLINK("["&amp;SUBSTITUTE(DIR,"'","")&amp;"]NOTA!D"&amp;B_MSK[[#This Row],[//]]+2,"&gt;"))</f>
        <v/>
      </c>
      <c r="D602" s="5" t="str">
        <f ca="1">IF(B_MSK[[#This Row],[N_ID]]="","",COUNTIF(INDIRECT(DIR&amp;"!NOTA[ID_H]"),B_MSK[[#This Row],[ID NOTA]]))</f>
        <v/>
      </c>
      <c r="E6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2" s="7" t="str">
        <f ca="1">IF(B_MSK[[#This Row],[stt]]="ada",INDEX([2]!db[NB BM],B_MSK[DB_ROW]-1),"")</f>
        <v/>
      </c>
      <c r="H602" s="7" t="str">
        <f ca="1">IF(B_MSK[[#This Row],[//]]="","",INDEX(INDIRECT(DIR&amp;$2:$2),B_MSK[[#This Row],[//]]))</f>
        <v/>
      </c>
      <c r="I602" s="27" t="str">
        <f ca="1">IF(B_MSK[[#This Row],[//]]="","",INDEX(INDIRECT(DB_PATH&amp;$2:$2),B_MSK[[#This Row],[DB_ROW]]-1))</f>
        <v/>
      </c>
      <c r="J602" s="5" t="str">
        <f ca="1">IF(B_MSK[[#This Row],[//]]="","",IF(INDEX(INDIRECT(DIR&amp;$2:$2),B_MSK[[#This Row],[//]])="","",INDEX(INDIRECT(DIR&amp;$2:$2),B_MSK[[#This Row],[//]])))</f>
        <v/>
      </c>
      <c r="K602" s="5" t="str">
        <f ca="1">IF(B_MSK[[#This Row],[//]]="","",IF(INDEX(INDIRECT(DIR&amp;$2:$2),B_MSK[[#This Row],[//]])="","",INDEX(INDIRECT(DIR&amp;$2:$2),B_MSK[[#This Row],[//]])))</f>
        <v/>
      </c>
      <c r="L602" s="5" t="str">
        <f ca="1">IF(B_MSK[[#This Row],[//]]="","",IF(INDEX(INDIRECT(DIR&amp;$2:$2),B_MSK[[#This Row],[//]])="","",INDEX(INDIRECT(DIR&amp;$2:$2),B_MSK[[#This Row],[//]])))</f>
        <v/>
      </c>
      <c r="M602" s="13" t="str">
        <f ca="1">IF(B_MSK[[#This Row],[//]]="","",INDEX(INDIRECT(DIR&amp;$2:$2),B_MSK[[#This Row],[//]]))</f>
        <v/>
      </c>
      <c r="N602" s="13" t="str">
        <f ca="1">IF(OR(B_MSK[[#This Row],[//]]="",),"",INDEX(INDIRECT(DIR&amp;$2:$2),B_MSK[[#This Row],[//]]))</f>
        <v/>
      </c>
      <c r="O602" s="3" t="str">
        <f ca="1">IF(B_MSK[[#This Row],[//]]="","",IF(INDEX(INDIRECT(DIR&amp;$2:$2),B_MSK[[#This Row],[//]])=0,"",INDEX(INDIRECT(DIR&amp;$2:$2),B_MSK[[#This Row],[//]])))</f>
        <v/>
      </c>
      <c r="P602" s="3" t="str">
        <f ca="1">IF(B_MSK[[#This Row],[//]]="","",IF(INDEX(INDIRECT(DIR&amp;$2:$2),B_MSK[[#This Row],[//]])=0,"",INDEX(INDIRECT(DIR&amp;$2:$2),B_MSK[[#This Row],[//]])))</f>
        <v/>
      </c>
      <c r="Q602" s="12" t="str">
        <f ca="1">IF(B_MSK[[#This Row],[//]]="","",INDEX(INDIRECT(DIR&amp;$2:$2),B_MSK[[#This Row],[//]]))</f>
        <v/>
      </c>
      <c r="R6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2" s="37" t="str">
        <f ca="1">IF(B_MSK[[#This Row],[//]]="","",INDEX(INDIRECT(DIR&amp;$2:$2),B_MSK[[#This Row],[//]]))</f>
        <v/>
      </c>
      <c r="U602" s="38" t="str">
        <f ca="1">IF(SUMIF(B_MSK[NAMA BARANG],B_MSK[[#This Row],[NAMA BARANG]],B_MSK[JMLH BRG])=0,"",SUMIF(B_MSK[NAMA BARANG],B_MSK[[#This Row],[NAMA BARANG]],B_MSK[C]))</f>
        <v/>
      </c>
      <c r="V602" s="7" t="str">
        <f ca="1">IF(B_MSK[[#This Row],[//]]="","",INDEX(INDIRECT(DIR&amp;$2:$2),B_MSK[[#This Row],[//]]))</f>
        <v/>
      </c>
      <c r="W6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2" s="5" t="str">
        <f ca="1">IF(B_MSK[[#This Row],[N.B.nota]]="","",IF(MATCH(B_MSK[[#This Row],[concat]],[2]!db[NB NOTA_C],0)&gt;0,"ada",0))</f>
        <v/>
      </c>
      <c r="Y602" s="5" t="str">
        <f ca="1">IF(B_MSK[[#This Row],[N.B.nota]]="","",ADDRESS(ROW(B_MSK[QB]),COLUMN(B_MSK[QB]))&amp;":"&amp;ADDRESS(ROW(),COLUMN(B_MSK[QB])))</f>
        <v/>
      </c>
      <c r="Z602" s="5" t="str">
        <f ca="1">IF(B_MSK[[#This Row],[concat]]="","",MATCH(B_MSK[[#This Row],[concat]],[2]!db[NB NOTA_C],0)+1)</f>
        <v/>
      </c>
      <c r="AA602" s="5" t="str">
        <f ca="1">IF(B_MSK[[#This Row],[//]]="","",HYPERLINK("[D:\kerja\BANK EXP\BARU\DB.XLSX]DB!e"&amp;B_MSK[[#This Row],[DB_ROW]],"&gt;"))</f>
        <v/>
      </c>
      <c r="AB602" s="30" t="e">
        <f ca="1">MID(B_MSK[[#This Row],[/ STN_1]],FIND(" ",B_MSK[[#This Row],[/ STN_1]])+1,LEN(B_MSK[[#This Row],[/ STN_1]]))</f>
        <v>#VALUE!</v>
      </c>
      <c r="AC6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2" s="15" t="str">
        <f ca="1">IF(B_MSK[[#This Row],[HARGA_2]]="","",IF(MID(B_MSK[[#This Row],[/ STN_2]],FIND(" ",B_MSK[[#This Row],[/ STN_2]])+1,LEN(B_MSK[[#This Row],[/ STN_2]]))="LSN",B_MSK[[#This Row],[HARGA_2]]/12,""))</f>
        <v/>
      </c>
      <c r="AH602" s="7" t="str">
        <f ca="1">IF(B_MSK[[#This Row],[HARGA_3]]="","","/ "&amp;"PCS")</f>
        <v/>
      </c>
      <c r="AI602" s="15" t="str">
        <f ca="1">IF(B_MSK[[#This Row],[HARGA_3]]="",IF(B_MSK[[#This Row],[HARGA_2]]="",IF(B_MSK[[#This Row],[HARGA_1]]="","",B_MSK[[#This Row],[HARGA_1]]),B_MSK[[#This Row],[HARGA_2]]),B_MSK[[#This Row],[HARGA_3]])</f>
        <v/>
      </c>
      <c r="AJ602" s="15" t="str">
        <f ca="1">IF(B_MSK[[#This Row],[/ STN_3]]="",IF(B_MSK[[#This Row],[/ STN_2]]="",IF(B_MSK[[#This Row],[/ STN_1]]="","",B_MSK[[#This Row],[/ STN_1]]),B_MSK[[#This Row],[/ STN_2]]),B_MSK[[#This Row],[/ STN_3]])</f>
        <v/>
      </c>
      <c r="AK602" s="5" t="str">
        <f ca="1">IF(B_MSK[[#This Row],[//]]="","",SUBSTITUTE(SUBSTITUTE(SUBSTITUTE(B_MSK[[#This Row],[QTY/ CTN]]," ","_",2),"(",""),")","")&amp;"_")</f>
        <v/>
      </c>
      <c r="AL602" s="5" t="str">
        <f ca="1">IF(B_MSK[[#This Row],[A_B]]="","",SEARCH("_",B_MSK[[#This Row],[A_B]]))</f>
        <v/>
      </c>
      <c r="AM602" s="5" t="str">
        <f ca="1">IF(B_MSK[[#This Row],[A_B]]="","",LEN(B_MSK[[#This Row],[A_B]]))</f>
        <v/>
      </c>
      <c r="AN602" s="5" t="str">
        <f ca="1">IF(B_MSK[[#This Row],[A_B]]="","",LEFT(B_MSK[[#This Row],[QTY/ CTN]],B_MSK[[#This Row],[A_B_1]]))</f>
        <v/>
      </c>
      <c r="AO602" s="5" t="str">
        <f ca="1">IF(B_MSK[[#This Row],[A_B]]="","",LEFT(B_MSK[[#This Row],[A_]],SEARCH(" ",B_MSK[[#This Row],[A_]])-1))</f>
        <v/>
      </c>
      <c r="AP602" s="5" t="str">
        <f ca="1">IF(B_MSK[[#This Row],[A_B]]="","",RIGHT(B_MSK[[#This Row],[A_]],LEN(B_MSK[[#This Row],[A_]])-SEARCH(" ",B_MSK[[#This Row],[A_]])))</f>
        <v/>
      </c>
      <c r="AQ6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2" s="5" t="str">
        <f ca="1">IF(B_MSK[[#This Row],[B_]]="","",LEFT(B_MSK[[#This Row],[B_]],SEARCH(" ",B_MSK[[#This Row],[B_]])))</f>
        <v/>
      </c>
      <c r="AS602" s="5" t="str">
        <f ca="1">IF(B_MSK[[#This Row],[B_]]="","",RIGHT(B_MSK[[#This Row],[B_]],LEN(B_MSK[[#This Row],[B_]])-SEARCH(" ",B_MSK[[#This Row],[B_]])))</f>
        <v/>
      </c>
      <c r="AT602" s="5" t="str">
        <f ca="1">IF(B_MSK[[#This Row],[B_2]]="LSN",12,"")</f>
        <v/>
      </c>
      <c r="AU602" s="5" t="str">
        <f ca="1">IF(B_MSK[[#This Row],[C_1]]="","","PCS")</f>
        <v/>
      </c>
      <c r="AV602" s="5" t="str">
        <f ca="1">IF(B_MSK[[#This Row],[A_1]]="","",B_MSK[[#This Row],[A_1]]*IF(B_MSK[[#This Row],[B_1]]="",1,B_MSK[[#This Row],[B_1]])*IF(B_MSK[[#This Row],[C_1]]="",1,B_MSK[[#This Row],[C_1]]))</f>
        <v/>
      </c>
      <c r="AW602" s="5" t="str">
        <f ca="1">IF(B_MSK[[#This Row],[C_2]]="",IF(B_MSK[[#This Row],[B_2]]="",IF(B_MSK[[#This Row],[A_2]]="","",B_MSK[[#This Row],[A_2]]),B_MSK[[#This Row],[B_2]]),B_MSK[[#This Row],[C_2]])</f>
        <v/>
      </c>
      <c r="AX602" s="2">
        <f ca="1">IF(ISNUMBER(B_MSK[[#This Row],[TANGGAL DATANG]]),B_MSK[[#This Row],[TANGGAL DATANG]],AX601)</f>
        <v>44946</v>
      </c>
      <c r="AY602" s="5" t="str">
        <f ca="1">IF(B_MSK[[#This Row],[DB_ROW]]="","",INDEX([3]!db[JENIS],B_MSK[[#This Row],[DB_ROW]]-1))</f>
        <v/>
      </c>
      <c r="AZ602" s="5" t="e">
        <f ca="1">IF(B_MSK[[#This Row],[A_1]]="","",B_MSK[[#This Row],[A_1]])*1</f>
        <v>#VALUE!</v>
      </c>
      <c r="BA602" s="5" t="str">
        <f ca="1">IF(B_MSK[[#This Row],[//]]="","",INDEX(INDIRECT(DIR&amp;$2:$2),B_MSK[[#This Row],[//]]))</f>
        <v/>
      </c>
      <c r="BB602" s="5" t="str">
        <f ca="1">CONCATENATE(B_MSK[[#This Row],[concat]],B_MSK[[#This Row],[HARGA_X]],B_MSK[[#This Row],[SAT]])</f>
        <v/>
      </c>
    </row>
    <row r="603" spans="1:54" x14ac:dyDescent="0.25">
      <c r="A603" s="6" t="s">
        <v>324</v>
      </c>
      <c r="B603" s="5">
        <f ca="1">IF(B_MSK[[#This Row],[N_ID]]="","",INDEX(INDIRECT(DIR&amp;$2:$2),MATCH(B_MSK[[#This Row],[N_ID]],INDIRECT(DIR&amp;"!NOTA[ID_P]"),0)))</f>
        <v>112</v>
      </c>
      <c r="C603" s="5" t="str">
        <f ca="1">IF(B_MSK[[#This Row],[//]]="","",HYPERLINK("["&amp;SUBSTITUTE(DIR,"'","")&amp;"]NOTA!D"&amp;B_MSK[[#This Row],[//]]+2,"&gt;"))</f>
        <v>&gt;</v>
      </c>
      <c r="D603" s="5">
        <f ca="1">IF(B_MSK[[#This Row],[N_ID]]="","",COUNTIF(INDIRECT(DIR&amp;"!NOTA[ID_H]"),B_MSK[[#This Row],[ID NOTA]]))</f>
        <v>2</v>
      </c>
      <c r="E60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600</v>
      </c>
      <c r="F6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3" s="7" t="str">
        <f ca="1">IF(B_MSK[[#This Row],[stt]]="ada",INDEX([2]!db[NB BM],B_MSK[DB_ROW]-1),"")</f>
        <v>Cat air Enter A 129</v>
      </c>
      <c r="H603" s="7" t="str">
        <f ca="1">IF(B_MSK[[#This Row],[//]]="","",INDEX(INDIRECT(DIR&amp;$2:$2),B_MSK[[#This Row],[//]]))</f>
        <v>ETJ</v>
      </c>
      <c r="I603" s="27" t="str">
        <f ca="1">IF(B_MSK[[#This Row],[//]]="","",INDEX(INDIRECT(DB_PATH&amp;$2:$2),B_MSK[[#This Row],[DB_ROW]]-1))</f>
        <v>120 SET</v>
      </c>
      <c r="J603" s="5">
        <f ca="1">IF(B_MSK[[#This Row],[//]]="","",IF(INDEX(INDIRECT(DIR&amp;$2:$2),B_MSK[[#This Row],[//]])="","",INDEX(INDIRECT(DIR&amp;$2:$2),B_MSK[[#This Row],[//]])))</f>
        <v>1</v>
      </c>
      <c r="K603" s="5">
        <f ca="1">IF(B_MSK[[#This Row],[//]]="","",IF(INDEX(INDIRECT(DIR&amp;$2:$2),B_MSK[[#This Row],[//]])="","",INDEX(INDIRECT(DIR&amp;$2:$2),B_MSK[[#This Row],[//]])))</f>
        <v>600</v>
      </c>
      <c r="L603" s="5" t="str">
        <f ca="1">IF(B_MSK[[#This Row],[//]]="","",IF(INDEX(INDIRECT(DIR&amp;$2:$2),B_MSK[[#This Row],[//]])="","",INDEX(INDIRECT(DIR&amp;$2:$2),B_MSK[[#This Row],[//]])))</f>
        <v>SET</v>
      </c>
      <c r="M603" s="13">
        <f ca="1">IF(B_MSK[[#This Row],[//]]="","",INDEX(INDIRECT(DIR&amp;$2:$2),B_MSK[[#This Row],[//]]))</f>
        <v>13000</v>
      </c>
      <c r="N603" s="13">
        <f ca="1">IF(OR(B_MSK[[#This Row],[//]]="",),"",INDEX(INDIRECT(DIR&amp;$2:$2),B_MSK[[#This Row],[//]]))</f>
        <v>7800000</v>
      </c>
      <c r="O603" s="3" t="str">
        <f ca="1">IF(B_MSK[[#This Row],[//]]="","",IF(INDEX(INDIRECT(DIR&amp;$2:$2),B_MSK[[#This Row],[//]])=0,"",INDEX(INDIRECT(DIR&amp;$2:$2),B_MSK[[#This Row],[//]])))</f>
        <v/>
      </c>
      <c r="P603" s="3" t="str">
        <f ca="1">IF(B_MSK[[#This Row],[//]]="","",IF(INDEX(INDIRECT(DIR&amp;$2:$2),B_MSK[[#This Row],[//]])=0,"",INDEX(INDIRECT(DIR&amp;$2:$2),B_MSK[[#This Row],[//]])))</f>
        <v/>
      </c>
      <c r="Q603" s="12">
        <f ca="1">IF(B_MSK[[#This Row],[//]]="","",INDEX(INDIRECT(DIR&amp;$2:$2),B_MSK[[#This Row],[//]]))</f>
        <v>7800000</v>
      </c>
      <c r="R6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3" s="37">
        <f ca="1">IF(B_MSK[[#This Row],[//]]="","",INDEX(INDIRECT(DIR&amp;$2:$2),B_MSK[[#This Row],[//]]))</f>
        <v>0</v>
      </c>
      <c r="U603" s="38">
        <f ca="1">IF(SUMIF(B_MSK[NAMA BARANG],B_MSK[[#This Row],[NAMA BARANG]],B_MSK[JMLH BRG])=0,"",SUMIF(B_MSK[NAMA BARANG],B_MSK[[#This Row],[NAMA BARANG]],B_MSK[C]))</f>
        <v>1</v>
      </c>
      <c r="V603" s="7" t="str">
        <f ca="1">IF(B_MSK[[#This Row],[//]]="","",INDEX(INDIRECT(DIR&amp;$2:$2),B_MSK[[#This Row],[//]]))</f>
        <v>ENTER CAT AIR A 129</v>
      </c>
      <c r="W603" s="7" t="str">
        <f ca="1">LOWER(SUBSTITUTE(SUBSTITUTE(SUBSTITUTE(SUBSTITUTE(SUBSTITUTE(SUBSTITUTE(SUBSTITUTE(SUBSTITUTE(SUBSTITUTE(B_MSK[[#This Row],[N.B.nota]]," ",""),"-",""),"(",""),")",""),".",""),",",""),"/",""),"""",""),"+",""))</f>
        <v>entercataira129</v>
      </c>
      <c r="X603" s="5" t="str">
        <f ca="1">IF(B_MSK[[#This Row],[N.B.nota]]="","",IF(MATCH(B_MSK[[#This Row],[concat]],[2]!db[NB NOTA_C],0)&gt;0,"ada",0))</f>
        <v>ada</v>
      </c>
      <c r="Y603" s="5" t="str">
        <f ca="1">IF(B_MSK[[#This Row],[N.B.nota]]="","",ADDRESS(ROW(B_MSK[QB]),COLUMN(B_MSK[QB]))&amp;":"&amp;ADDRESS(ROW(),COLUMN(B_MSK[QB])))</f>
        <v>$D$4:$D$603</v>
      </c>
      <c r="Z603" s="5">
        <f ca="1">IF(B_MSK[[#This Row],[concat]]="","",MATCH(B_MSK[[#This Row],[concat]],[2]!db[NB NOTA_C],0)+1)</f>
        <v>663</v>
      </c>
      <c r="AA603" s="5" t="str">
        <f ca="1">IF(B_MSK[[#This Row],[//]]="","",HYPERLINK("[D:\kerja\BANK EXP\BARU\DB.XLSX]DB!e"&amp;B_MSK[[#This Row],[DB_ROW]],"&gt;"))</f>
        <v>&gt;</v>
      </c>
      <c r="AB603" s="30" t="str">
        <f ca="1">MID(B_MSK[[#This Row],[/ STN_1]],FIND(" ",B_MSK[[#This Row],[/ STN_1]])+1,LEN(B_MSK[[#This Row],[/ STN_1]]))</f>
        <v>SET</v>
      </c>
      <c r="AC603" s="11">
        <f ca="1">IF(B_MSK[[#This Row],[//]]="","",IF(B_MSK[[#This Row],[ JUMLAH ]]="","",IF(B_MSK[[#This Row],[C]]="",B_MSK[[#This Row],[HARGA CTN]]/B_MSK[[#This Row],[JMLH BRG]],B_MSK[[#This Row],[HARGA CTN]]/B_MSK[[#This Row],[A_1]])))</f>
        <v>65000</v>
      </c>
      <c r="AD6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6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3" s="15" t="str">
        <f ca="1">IF(B_MSK[[#This Row],[HARGA_2]]="","",IF(MID(B_MSK[[#This Row],[/ STN_2]],FIND(" ",B_MSK[[#This Row],[/ STN_2]])+1,LEN(B_MSK[[#This Row],[/ STN_2]]))="LSN",B_MSK[[#This Row],[HARGA_2]]/12,""))</f>
        <v/>
      </c>
      <c r="AH603" s="7" t="str">
        <f ca="1">IF(B_MSK[[#This Row],[HARGA_3]]="","","/ "&amp;"PCS")</f>
        <v/>
      </c>
      <c r="AI603" s="15">
        <f ca="1">IF(B_MSK[[#This Row],[HARGA_3]]="",IF(B_MSK[[#This Row],[HARGA_2]]="",IF(B_MSK[[#This Row],[HARGA_1]]="","",B_MSK[[#This Row],[HARGA_1]]),B_MSK[[#This Row],[HARGA_2]]),B_MSK[[#This Row],[HARGA_3]])</f>
        <v>65000</v>
      </c>
      <c r="AJ603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603" s="5" t="str">
        <f ca="1">IF(B_MSK[[#This Row],[//]]="","",SUBSTITUTE(SUBSTITUTE(SUBSTITUTE(B_MSK[[#This Row],[QTY/ CTN]]," ","_",2),"(",""),")","")&amp;"_")</f>
        <v>120 SET_</v>
      </c>
      <c r="AL603" s="5">
        <f ca="1">IF(B_MSK[[#This Row],[A_B]]="","",SEARCH("_",B_MSK[[#This Row],[A_B]]))</f>
        <v>8</v>
      </c>
      <c r="AM603" s="5">
        <f ca="1">IF(B_MSK[[#This Row],[A_B]]="","",LEN(B_MSK[[#This Row],[A_B]]))</f>
        <v>8</v>
      </c>
      <c r="AN603" s="5" t="str">
        <f ca="1">IF(B_MSK[[#This Row],[A_B]]="","",LEFT(B_MSK[[#This Row],[QTY/ CTN]],B_MSK[[#This Row],[A_B_1]]))</f>
        <v>120 SET</v>
      </c>
      <c r="AO603" s="5" t="str">
        <f ca="1">IF(B_MSK[[#This Row],[A_B]]="","",LEFT(B_MSK[[#This Row],[A_]],SEARCH(" ",B_MSK[[#This Row],[A_]])-1))</f>
        <v>120</v>
      </c>
      <c r="AP603" s="5" t="str">
        <f ca="1">IF(B_MSK[[#This Row],[A_B]]="","",RIGHT(B_MSK[[#This Row],[A_]],LEN(B_MSK[[#This Row],[A_]])-SEARCH(" ",B_MSK[[#This Row],[A_]])))</f>
        <v>SET</v>
      </c>
      <c r="AQ6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3" s="5" t="str">
        <f ca="1">IF(B_MSK[[#This Row],[B_]]="","",LEFT(B_MSK[[#This Row],[B_]],SEARCH(" ",B_MSK[[#This Row],[B_]])))</f>
        <v/>
      </c>
      <c r="AS603" s="5" t="str">
        <f ca="1">IF(B_MSK[[#This Row],[B_]]="","",RIGHT(B_MSK[[#This Row],[B_]],LEN(B_MSK[[#This Row],[B_]])-SEARCH(" ",B_MSK[[#This Row],[B_]])))</f>
        <v/>
      </c>
      <c r="AT603" s="5" t="str">
        <f ca="1">IF(B_MSK[[#This Row],[B_2]]="LSN",12,"")</f>
        <v/>
      </c>
      <c r="AU603" s="5" t="str">
        <f ca="1">IF(B_MSK[[#This Row],[C_1]]="","","PCS")</f>
        <v/>
      </c>
      <c r="AV603" s="5">
        <f ca="1">IF(B_MSK[[#This Row],[A_1]]="","",B_MSK[[#This Row],[A_1]]*IF(B_MSK[[#This Row],[B_1]]="",1,B_MSK[[#This Row],[B_1]])*IF(B_MSK[[#This Row],[C_1]]="",1,B_MSK[[#This Row],[C_1]]))</f>
        <v>120</v>
      </c>
      <c r="AW603" s="5" t="str">
        <f ca="1">IF(B_MSK[[#This Row],[C_2]]="",IF(B_MSK[[#This Row],[B_2]]="",IF(B_MSK[[#This Row],[A_2]]="","",B_MSK[[#This Row],[A_2]]),B_MSK[[#This Row],[B_2]]),B_MSK[[#This Row],[C_2]])</f>
        <v>SET</v>
      </c>
      <c r="AX603" s="2">
        <f ca="1">IF(ISNUMBER(B_MSK[[#This Row],[TANGGAL DATANG]]),B_MSK[[#This Row],[TANGGAL DATANG]],AX602)</f>
        <v>44946</v>
      </c>
      <c r="AY603" s="5" t="e">
        <f ca="1">IF(B_MSK[[#This Row],[DB_ROW]]="","",INDEX([3]!db[JENIS],B_MSK[[#This Row],[DB_ROW]]-1))</f>
        <v>#REF!</v>
      </c>
      <c r="AZ603" s="5">
        <f ca="1">IF(B_MSK[[#This Row],[A_1]]="","",B_MSK[[#This Row],[A_1]])*1</f>
        <v>120</v>
      </c>
      <c r="BA603" s="5" t="str">
        <f ca="1">IF(B_MSK[[#This Row],[//]]="","",INDEX(INDIRECT(DIR&amp;$2:$2),B_MSK[[#This Row],[//]]))</f>
        <v>UNTANA</v>
      </c>
      <c r="BB603" s="5" t="str">
        <f ca="1">CONCATENATE(B_MSK[[#This Row],[concat]],B_MSK[[#This Row],[HARGA_X]],B_MSK[[#This Row],[SAT]])</f>
        <v>entercataira12965000SET</v>
      </c>
    </row>
    <row r="604" spans="1:54" x14ac:dyDescent="0.25">
      <c r="A604" s="6" t="s">
        <v>128</v>
      </c>
      <c r="B604" s="5" t="str">
        <f ca="1">IF(B_MSK[[#This Row],[N_ID]]="","",INDEX(INDIRECT(DIR&amp;$2:$2),MATCH(B_MSK[[#This Row],[N_ID]],INDIRECT(DIR&amp;"!NOTA[ID_P]"),0)))</f>
        <v/>
      </c>
      <c r="C604" s="5" t="str">
        <f ca="1">IF(B_MSK[[#This Row],[//]]="","",HYPERLINK("["&amp;SUBSTITUTE(DIR,"'","")&amp;"]NOTA!D"&amp;B_MSK[[#This Row],[//]]+2,"&gt;"))</f>
        <v>&gt;</v>
      </c>
      <c r="D604" s="5" t="str">
        <f ca="1">IF(B_MSK[[#This Row],[N_ID]]="","",COUNTIF(INDIRECT(DIR&amp;"!NOTA[ID_H]"),B_MSK[[#This Row],[ID NOTA]]))</f>
        <v/>
      </c>
      <c r="E60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601</v>
      </c>
      <c r="F6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4" s="7" t="str">
        <f ca="1">IF(B_MSK[[#This Row],[stt]]="ada",INDEX([2]!db[NB BM],B_MSK[DB_ROW]-1),"")</f>
        <v>Cat Acrylic Enter A 912</v>
      </c>
      <c r="H604" s="7" t="str">
        <f ca="1">IF(B_MSK[[#This Row],[//]]="","",INDEX(INDIRECT(DIR&amp;$2:$2),B_MSK[[#This Row],[//]]))</f>
        <v>ETJ</v>
      </c>
      <c r="I604" s="27" t="str">
        <f ca="1">IF(B_MSK[[#This Row],[//]]="","",INDEX(INDIRECT(DB_PATH&amp;$2:$2),B_MSK[[#This Row],[DB_ROW]]-1))</f>
        <v>120 SET</v>
      </c>
      <c r="J604" s="5">
        <f ca="1">IF(B_MSK[[#This Row],[//]]="","",IF(INDEX(INDIRECT(DIR&amp;$2:$2),B_MSK[[#This Row],[//]])="","",INDEX(INDIRECT(DIR&amp;$2:$2),B_MSK[[#This Row],[//]])))</f>
        <v>10</v>
      </c>
      <c r="K604" s="5">
        <f ca="1">IF(B_MSK[[#This Row],[//]]="","",IF(INDEX(INDIRECT(DIR&amp;$2:$2),B_MSK[[#This Row],[//]])="","",INDEX(INDIRECT(DIR&amp;$2:$2),B_MSK[[#This Row],[//]])))</f>
        <v>1200</v>
      </c>
      <c r="L604" s="5" t="str">
        <f ca="1">IF(B_MSK[[#This Row],[//]]="","",IF(INDEX(INDIRECT(DIR&amp;$2:$2),B_MSK[[#This Row],[//]])="","",INDEX(INDIRECT(DIR&amp;$2:$2),B_MSK[[#This Row],[//]])))</f>
        <v>SET</v>
      </c>
      <c r="M604" s="13">
        <f ca="1">IF(B_MSK[[#This Row],[//]]="","",INDEX(INDIRECT(DIR&amp;$2:$2),B_MSK[[#This Row],[//]]))</f>
        <v>14000</v>
      </c>
      <c r="N604" s="13">
        <f ca="1">IF(OR(B_MSK[[#This Row],[//]]="",),"",INDEX(INDIRECT(DIR&amp;$2:$2),B_MSK[[#This Row],[//]]))</f>
        <v>1680000</v>
      </c>
      <c r="O604" s="3" t="str">
        <f ca="1">IF(B_MSK[[#This Row],[//]]="","",IF(INDEX(INDIRECT(DIR&amp;$2:$2),B_MSK[[#This Row],[//]])=0,"",INDEX(INDIRECT(DIR&amp;$2:$2),B_MSK[[#This Row],[//]])))</f>
        <v/>
      </c>
      <c r="P604" s="3" t="str">
        <f ca="1">IF(B_MSK[[#This Row],[//]]="","",IF(INDEX(INDIRECT(DIR&amp;$2:$2),B_MSK[[#This Row],[//]])=0,"",INDEX(INDIRECT(DIR&amp;$2:$2),B_MSK[[#This Row],[//]])))</f>
        <v/>
      </c>
      <c r="Q604" s="12">
        <f ca="1">IF(B_MSK[[#This Row],[//]]="","",INDEX(INDIRECT(DIR&amp;$2:$2),B_MSK[[#This Row],[//]]))</f>
        <v>16800000</v>
      </c>
      <c r="R60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0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04" s="37">
        <f ca="1">IF(B_MSK[[#This Row],[//]]="","",INDEX(INDIRECT(DIR&amp;$2:$2),B_MSK[[#This Row],[//]]))</f>
        <v>0</v>
      </c>
      <c r="U604" s="38">
        <f ca="1">IF(SUMIF(B_MSK[NAMA BARANG],B_MSK[[#This Row],[NAMA BARANG]],B_MSK[JMLH BRG])=0,"",SUMIF(B_MSK[NAMA BARANG],B_MSK[[#This Row],[NAMA BARANG]],B_MSK[C]))</f>
        <v>10</v>
      </c>
      <c r="V604" s="7" t="str">
        <f ca="1">IF(B_MSK[[#This Row],[//]]="","",INDEX(INDIRECT(DIR&amp;$2:$2),B_MSK[[#This Row],[//]]))</f>
        <v>ENTER CAT ACRYLIC A 912</v>
      </c>
      <c r="W604" s="7" t="str">
        <f ca="1">LOWER(SUBSTITUTE(SUBSTITUTE(SUBSTITUTE(SUBSTITUTE(SUBSTITUTE(SUBSTITUTE(SUBSTITUTE(SUBSTITUTE(SUBSTITUTE(B_MSK[[#This Row],[N.B.nota]]," ",""),"-",""),"(",""),")",""),".",""),",",""),"/",""),"""",""),"+",""))</f>
        <v>entercatacrylica912</v>
      </c>
      <c r="X604" s="5" t="str">
        <f ca="1">IF(B_MSK[[#This Row],[N.B.nota]]="","",IF(MATCH(B_MSK[[#This Row],[concat]],[2]!db[NB NOTA_C],0)&gt;0,"ada",0))</f>
        <v>ada</v>
      </c>
      <c r="Y604" s="5" t="str">
        <f ca="1">IF(B_MSK[[#This Row],[N.B.nota]]="","",ADDRESS(ROW(B_MSK[QB]),COLUMN(B_MSK[QB]))&amp;":"&amp;ADDRESS(ROW(),COLUMN(B_MSK[QB])))</f>
        <v>$D$4:$D$604</v>
      </c>
      <c r="Z604" s="5">
        <f ca="1">IF(B_MSK[[#This Row],[concat]]="","",MATCH(B_MSK[[#This Row],[concat]],[2]!db[NB NOTA_C],0)+1)</f>
        <v>664</v>
      </c>
      <c r="AA604" s="5" t="str">
        <f ca="1">IF(B_MSK[[#This Row],[//]]="","",HYPERLINK("[D:\kerja\BANK EXP\BARU\DB.XLSX]DB!e"&amp;B_MSK[[#This Row],[DB_ROW]],"&gt;"))</f>
        <v>&gt;</v>
      </c>
      <c r="AB604" s="30" t="str">
        <f ca="1">MID(B_MSK[[#This Row],[/ STN_1]],FIND(" ",B_MSK[[#This Row],[/ STN_1]])+1,LEN(B_MSK[[#This Row],[/ STN_1]]))</f>
        <v>SET</v>
      </c>
      <c r="AC604" s="11">
        <f ca="1">IF(B_MSK[[#This Row],[//]]="","",IF(B_MSK[[#This Row],[ JUMLAH ]]="","",IF(B_MSK[[#This Row],[C]]="",B_MSK[[#This Row],[HARGA CTN]]/B_MSK[[#This Row],[JMLH BRG]],B_MSK[[#This Row],[HARGA CTN]]/B_MSK[[#This Row],[A_1]])))</f>
        <v>14000</v>
      </c>
      <c r="AD6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6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4" s="15" t="str">
        <f ca="1">IF(B_MSK[[#This Row],[HARGA_2]]="","",IF(MID(B_MSK[[#This Row],[/ STN_2]],FIND(" ",B_MSK[[#This Row],[/ STN_2]])+1,LEN(B_MSK[[#This Row],[/ STN_2]]))="LSN",B_MSK[[#This Row],[HARGA_2]]/12,""))</f>
        <v/>
      </c>
      <c r="AH604" s="7" t="str">
        <f ca="1">IF(B_MSK[[#This Row],[HARGA_3]]="","","/ "&amp;"PCS")</f>
        <v/>
      </c>
      <c r="AI604" s="15">
        <f ca="1">IF(B_MSK[[#This Row],[HARGA_3]]="",IF(B_MSK[[#This Row],[HARGA_2]]="",IF(B_MSK[[#This Row],[HARGA_1]]="","",B_MSK[[#This Row],[HARGA_1]]),B_MSK[[#This Row],[HARGA_2]]),B_MSK[[#This Row],[HARGA_3]])</f>
        <v>14000</v>
      </c>
      <c r="AJ604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604" s="5" t="str">
        <f ca="1">IF(B_MSK[[#This Row],[//]]="","",SUBSTITUTE(SUBSTITUTE(SUBSTITUTE(B_MSK[[#This Row],[QTY/ CTN]]," ","_",2),"(",""),")","")&amp;"_")</f>
        <v>120 SET_</v>
      </c>
      <c r="AL604" s="5">
        <f ca="1">IF(B_MSK[[#This Row],[A_B]]="","",SEARCH("_",B_MSK[[#This Row],[A_B]]))</f>
        <v>8</v>
      </c>
      <c r="AM604" s="5">
        <f ca="1">IF(B_MSK[[#This Row],[A_B]]="","",LEN(B_MSK[[#This Row],[A_B]]))</f>
        <v>8</v>
      </c>
      <c r="AN604" s="5" t="str">
        <f ca="1">IF(B_MSK[[#This Row],[A_B]]="","",LEFT(B_MSK[[#This Row],[QTY/ CTN]],B_MSK[[#This Row],[A_B_1]]))</f>
        <v>120 SET</v>
      </c>
      <c r="AO604" s="5" t="str">
        <f ca="1">IF(B_MSK[[#This Row],[A_B]]="","",LEFT(B_MSK[[#This Row],[A_]],SEARCH(" ",B_MSK[[#This Row],[A_]])-1))</f>
        <v>120</v>
      </c>
      <c r="AP604" s="5" t="str">
        <f ca="1">IF(B_MSK[[#This Row],[A_B]]="","",RIGHT(B_MSK[[#This Row],[A_]],LEN(B_MSK[[#This Row],[A_]])-SEARCH(" ",B_MSK[[#This Row],[A_]])))</f>
        <v>SET</v>
      </c>
      <c r="AQ6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4" s="5" t="str">
        <f ca="1">IF(B_MSK[[#This Row],[B_]]="","",LEFT(B_MSK[[#This Row],[B_]],SEARCH(" ",B_MSK[[#This Row],[B_]])))</f>
        <v/>
      </c>
      <c r="AS604" s="5" t="str">
        <f ca="1">IF(B_MSK[[#This Row],[B_]]="","",RIGHT(B_MSK[[#This Row],[B_]],LEN(B_MSK[[#This Row],[B_]])-SEARCH(" ",B_MSK[[#This Row],[B_]])))</f>
        <v/>
      </c>
      <c r="AT604" s="5" t="str">
        <f ca="1">IF(B_MSK[[#This Row],[B_2]]="LSN",12,"")</f>
        <v/>
      </c>
      <c r="AU604" s="5" t="str">
        <f ca="1">IF(B_MSK[[#This Row],[C_1]]="","","PCS")</f>
        <v/>
      </c>
      <c r="AV604" s="5">
        <f ca="1">IF(B_MSK[[#This Row],[A_1]]="","",B_MSK[[#This Row],[A_1]]*IF(B_MSK[[#This Row],[B_1]]="",1,B_MSK[[#This Row],[B_1]])*IF(B_MSK[[#This Row],[C_1]]="",1,B_MSK[[#This Row],[C_1]]))</f>
        <v>120</v>
      </c>
      <c r="AW604" s="5" t="str">
        <f ca="1">IF(B_MSK[[#This Row],[C_2]]="",IF(B_MSK[[#This Row],[B_2]]="",IF(B_MSK[[#This Row],[A_2]]="","",B_MSK[[#This Row],[A_2]]),B_MSK[[#This Row],[B_2]]),B_MSK[[#This Row],[C_2]])</f>
        <v>SET</v>
      </c>
      <c r="AX604" s="2">
        <f ca="1">IF(ISNUMBER(B_MSK[[#This Row],[TANGGAL DATANG]]),B_MSK[[#This Row],[TANGGAL DATANG]],AX603)</f>
        <v>44946</v>
      </c>
      <c r="AY604" s="5" t="e">
        <f ca="1">IF(B_MSK[[#This Row],[DB_ROW]]="","",INDEX([3]!db[JENIS],B_MSK[[#This Row],[DB_ROW]]-1))</f>
        <v>#REF!</v>
      </c>
      <c r="AZ604" s="5">
        <f ca="1">IF(B_MSK[[#This Row],[A_1]]="","",B_MSK[[#This Row],[A_1]])*1</f>
        <v>120</v>
      </c>
      <c r="BA604" s="5" t="str">
        <f ca="1">IF(B_MSK[[#This Row],[//]]="","",INDEX(INDIRECT(DIR&amp;$2:$2),B_MSK[[#This Row],[//]]))</f>
        <v>UNTANA</v>
      </c>
      <c r="BB604" s="5" t="str">
        <f ca="1">CONCATENATE(B_MSK[[#This Row],[concat]],B_MSK[[#This Row],[HARGA_X]],B_MSK[[#This Row],[SAT]])</f>
        <v>entercatacrylica91214000SET</v>
      </c>
    </row>
    <row r="605" spans="1:54" x14ac:dyDescent="0.25">
      <c r="A605" s="6" t="s">
        <v>128</v>
      </c>
      <c r="B605" s="5" t="str">
        <f ca="1">IF(B_MSK[[#This Row],[N_ID]]="","",INDEX(INDIRECT(DIR&amp;$2:$2),MATCH(B_MSK[[#This Row],[N_ID]],INDIRECT(DIR&amp;"!NOTA[ID_P]"),0)))</f>
        <v/>
      </c>
      <c r="C605" s="5" t="str">
        <f ca="1">IF(B_MSK[[#This Row],[//]]="","",HYPERLINK("["&amp;SUBSTITUTE(DIR,"'","")&amp;"]NOTA!D"&amp;B_MSK[[#This Row],[//]]+2,"&gt;"))</f>
        <v/>
      </c>
      <c r="D605" s="5" t="str">
        <f ca="1">IF(B_MSK[[#This Row],[N_ID]]="","",COUNTIF(INDIRECT(DIR&amp;"!NOTA[ID_H]"),B_MSK[[#This Row],[ID NOTA]]))</f>
        <v/>
      </c>
      <c r="E6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5" s="7" t="str">
        <f ca="1">IF(B_MSK[[#This Row],[stt]]="ada",INDEX([2]!db[NB BM],B_MSK[DB_ROW]-1),"")</f>
        <v/>
      </c>
      <c r="H605" s="7" t="str">
        <f ca="1">IF(B_MSK[[#This Row],[//]]="","",INDEX(INDIRECT(DIR&amp;$2:$2),B_MSK[[#This Row],[//]]))</f>
        <v/>
      </c>
      <c r="I605" s="27" t="str">
        <f ca="1">IF(B_MSK[[#This Row],[//]]="","",INDEX(INDIRECT(DB_PATH&amp;$2:$2),B_MSK[[#This Row],[DB_ROW]]-1))</f>
        <v/>
      </c>
      <c r="J605" s="5" t="str">
        <f ca="1">IF(B_MSK[[#This Row],[//]]="","",IF(INDEX(INDIRECT(DIR&amp;$2:$2),B_MSK[[#This Row],[//]])="","",INDEX(INDIRECT(DIR&amp;$2:$2),B_MSK[[#This Row],[//]])))</f>
        <v/>
      </c>
      <c r="K605" s="5" t="str">
        <f ca="1">IF(B_MSK[[#This Row],[//]]="","",IF(INDEX(INDIRECT(DIR&amp;$2:$2),B_MSK[[#This Row],[//]])="","",INDEX(INDIRECT(DIR&amp;$2:$2),B_MSK[[#This Row],[//]])))</f>
        <v/>
      </c>
      <c r="L605" s="5" t="str">
        <f ca="1">IF(B_MSK[[#This Row],[//]]="","",IF(INDEX(INDIRECT(DIR&amp;$2:$2),B_MSK[[#This Row],[//]])="","",INDEX(INDIRECT(DIR&amp;$2:$2),B_MSK[[#This Row],[//]])))</f>
        <v/>
      </c>
      <c r="M605" s="13" t="str">
        <f ca="1">IF(B_MSK[[#This Row],[//]]="","",INDEX(INDIRECT(DIR&amp;$2:$2),B_MSK[[#This Row],[//]]))</f>
        <v/>
      </c>
      <c r="N605" s="13" t="str">
        <f ca="1">IF(OR(B_MSK[[#This Row],[//]]="",),"",INDEX(INDIRECT(DIR&amp;$2:$2),B_MSK[[#This Row],[//]]))</f>
        <v/>
      </c>
      <c r="O605" s="3" t="str">
        <f ca="1">IF(B_MSK[[#This Row],[//]]="","",IF(INDEX(INDIRECT(DIR&amp;$2:$2),B_MSK[[#This Row],[//]])=0,"",INDEX(INDIRECT(DIR&amp;$2:$2),B_MSK[[#This Row],[//]])))</f>
        <v/>
      </c>
      <c r="P605" s="3" t="str">
        <f ca="1">IF(B_MSK[[#This Row],[//]]="","",IF(INDEX(INDIRECT(DIR&amp;$2:$2),B_MSK[[#This Row],[//]])=0,"",INDEX(INDIRECT(DIR&amp;$2:$2),B_MSK[[#This Row],[//]])))</f>
        <v/>
      </c>
      <c r="Q605" s="12" t="str">
        <f ca="1">IF(B_MSK[[#This Row],[//]]="","",INDEX(INDIRECT(DIR&amp;$2:$2),B_MSK[[#This Row],[//]]))</f>
        <v/>
      </c>
      <c r="R6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5" s="37" t="str">
        <f ca="1">IF(B_MSK[[#This Row],[//]]="","",INDEX(INDIRECT(DIR&amp;$2:$2),B_MSK[[#This Row],[//]]))</f>
        <v/>
      </c>
      <c r="U605" s="38" t="str">
        <f ca="1">IF(SUMIF(B_MSK[NAMA BARANG],B_MSK[[#This Row],[NAMA BARANG]],B_MSK[JMLH BRG])=0,"",SUMIF(B_MSK[NAMA BARANG],B_MSK[[#This Row],[NAMA BARANG]],B_MSK[C]))</f>
        <v/>
      </c>
      <c r="V605" s="7" t="str">
        <f ca="1">IF(B_MSK[[#This Row],[//]]="","",INDEX(INDIRECT(DIR&amp;$2:$2),B_MSK[[#This Row],[//]]))</f>
        <v/>
      </c>
      <c r="W6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5" s="5" t="str">
        <f ca="1">IF(B_MSK[[#This Row],[N.B.nota]]="","",IF(MATCH(B_MSK[[#This Row],[concat]],[2]!db[NB NOTA_C],0)&gt;0,"ada",0))</f>
        <v/>
      </c>
      <c r="Y605" s="5" t="str">
        <f ca="1">IF(B_MSK[[#This Row],[N.B.nota]]="","",ADDRESS(ROW(B_MSK[QB]),COLUMN(B_MSK[QB]))&amp;":"&amp;ADDRESS(ROW(),COLUMN(B_MSK[QB])))</f>
        <v/>
      </c>
      <c r="Z605" s="5" t="str">
        <f ca="1">IF(B_MSK[[#This Row],[concat]]="","",MATCH(B_MSK[[#This Row],[concat]],[2]!db[NB NOTA_C],0)+1)</f>
        <v/>
      </c>
      <c r="AA605" s="5" t="str">
        <f ca="1">IF(B_MSK[[#This Row],[//]]="","",HYPERLINK("[D:\kerja\BANK EXP\BARU\DB.XLSX]DB!e"&amp;B_MSK[[#This Row],[DB_ROW]],"&gt;"))</f>
        <v/>
      </c>
      <c r="AB605" s="30" t="e">
        <f ca="1">MID(B_MSK[[#This Row],[/ STN_1]],FIND(" ",B_MSK[[#This Row],[/ STN_1]])+1,LEN(B_MSK[[#This Row],[/ STN_1]]))</f>
        <v>#VALUE!</v>
      </c>
      <c r="AC6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5" s="15" t="str">
        <f ca="1">IF(B_MSK[[#This Row],[HARGA_2]]="","",IF(MID(B_MSK[[#This Row],[/ STN_2]],FIND(" ",B_MSK[[#This Row],[/ STN_2]])+1,LEN(B_MSK[[#This Row],[/ STN_2]]))="LSN",B_MSK[[#This Row],[HARGA_2]]/12,""))</f>
        <v/>
      </c>
      <c r="AH605" s="7" t="str">
        <f ca="1">IF(B_MSK[[#This Row],[HARGA_3]]="","","/ "&amp;"PCS")</f>
        <v/>
      </c>
      <c r="AI605" s="15" t="str">
        <f ca="1">IF(B_MSK[[#This Row],[HARGA_3]]="",IF(B_MSK[[#This Row],[HARGA_2]]="",IF(B_MSK[[#This Row],[HARGA_1]]="","",B_MSK[[#This Row],[HARGA_1]]),B_MSK[[#This Row],[HARGA_2]]),B_MSK[[#This Row],[HARGA_3]])</f>
        <v/>
      </c>
      <c r="AJ605" s="15" t="str">
        <f ca="1">IF(B_MSK[[#This Row],[/ STN_3]]="",IF(B_MSK[[#This Row],[/ STN_2]]="",IF(B_MSK[[#This Row],[/ STN_1]]="","",B_MSK[[#This Row],[/ STN_1]]),B_MSK[[#This Row],[/ STN_2]]),B_MSK[[#This Row],[/ STN_3]])</f>
        <v/>
      </c>
      <c r="AK605" s="5" t="str">
        <f ca="1">IF(B_MSK[[#This Row],[//]]="","",SUBSTITUTE(SUBSTITUTE(SUBSTITUTE(B_MSK[[#This Row],[QTY/ CTN]]," ","_",2),"(",""),")","")&amp;"_")</f>
        <v/>
      </c>
      <c r="AL605" s="5" t="str">
        <f ca="1">IF(B_MSK[[#This Row],[A_B]]="","",SEARCH("_",B_MSK[[#This Row],[A_B]]))</f>
        <v/>
      </c>
      <c r="AM605" s="5" t="str">
        <f ca="1">IF(B_MSK[[#This Row],[A_B]]="","",LEN(B_MSK[[#This Row],[A_B]]))</f>
        <v/>
      </c>
      <c r="AN605" s="5" t="str">
        <f ca="1">IF(B_MSK[[#This Row],[A_B]]="","",LEFT(B_MSK[[#This Row],[QTY/ CTN]],B_MSK[[#This Row],[A_B_1]]))</f>
        <v/>
      </c>
      <c r="AO605" s="5" t="str">
        <f ca="1">IF(B_MSK[[#This Row],[A_B]]="","",LEFT(B_MSK[[#This Row],[A_]],SEARCH(" ",B_MSK[[#This Row],[A_]])-1))</f>
        <v/>
      </c>
      <c r="AP605" s="5" t="str">
        <f ca="1">IF(B_MSK[[#This Row],[A_B]]="","",RIGHT(B_MSK[[#This Row],[A_]],LEN(B_MSK[[#This Row],[A_]])-SEARCH(" ",B_MSK[[#This Row],[A_]])))</f>
        <v/>
      </c>
      <c r="AQ6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5" s="5" t="str">
        <f ca="1">IF(B_MSK[[#This Row],[B_]]="","",LEFT(B_MSK[[#This Row],[B_]],SEARCH(" ",B_MSK[[#This Row],[B_]])))</f>
        <v/>
      </c>
      <c r="AS605" s="5" t="str">
        <f ca="1">IF(B_MSK[[#This Row],[B_]]="","",RIGHT(B_MSK[[#This Row],[B_]],LEN(B_MSK[[#This Row],[B_]])-SEARCH(" ",B_MSK[[#This Row],[B_]])))</f>
        <v/>
      </c>
      <c r="AT605" s="5" t="str">
        <f ca="1">IF(B_MSK[[#This Row],[B_2]]="LSN",12,"")</f>
        <v/>
      </c>
      <c r="AU605" s="5" t="str">
        <f ca="1">IF(B_MSK[[#This Row],[C_1]]="","","PCS")</f>
        <v/>
      </c>
      <c r="AV605" s="5" t="str">
        <f ca="1">IF(B_MSK[[#This Row],[A_1]]="","",B_MSK[[#This Row],[A_1]]*IF(B_MSK[[#This Row],[B_1]]="",1,B_MSK[[#This Row],[B_1]])*IF(B_MSK[[#This Row],[C_1]]="",1,B_MSK[[#This Row],[C_1]]))</f>
        <v/>
      </c>
      <c r="AW605" s="5" t="str">
        <f ca="1">IF(B_MSK[[#This Row],[C_2]]="",IF(B_MSK[[#This Row],[B_2]]="",IF(B_MSK[[#This Row],[A_2]]="","",B_MSK[[#This Row],[A_2]]),B_MSK[[#This Row],[B_2]]),B_MSK[[#This Row],[C_2]])</f>
        <v/>
      </c>
      <c r="AX605" s="2">
        <f ca="1">IF(ISNUMBER(B_MSK[[#This Row],[TANGGAL DATANG]]),B_MSK[[#This Row],[TANGGAL DATANG]],AX604)</f>
        <v>44946</v>
      </c>
      <c r="AY605" s="5" t="str">
        <f ca="1">IF(B_MSK[[#This Row],[DB_ROW]]="","",INDEX([3]!db[JENIS],B_MSK[[#This Row],[DB_ROW]]-1))</f>
        <v/>
      </c>
      <c r="AZ605" s="5" t="e">
        <f ca="1">IF(B_MSK[[#This Row],[A_1]]="","",B_MSK[[#This Row],[A_1]])*1</f>
        <v>#VALUE!</v>
      </c>
      <c r="BA605" s="5" t="str">
        <f ca="1">IF(B_MSK[[#This Row],[//]]="","",INDEX(INDIRECT(DIR&amp;$2:$2),B_MSK[[#This Row],[//]]))</f>
        <v/>
      </c>
      <c r="BB605" s="5" t="str">
        <f ca="1">CONCATENATE(B_MSK[[#This Row],[concat]],B_MSK[[#This Row],[HARGA_X]],B_MSK[[#This Row],[SAT]])</f>
        <v/>
      </c>
    </row>
    <row r="606" spans="1:54" x14ac:dyDescent="0.25">
      <c r="A606" s="6" t="s">
        <v>325</v>
      </c>
      <c r="B606" s="5">
        <f ca="1">IF(B_MSK[[#This Row],[N_ID]]="","",INDEX(INDIRECT(DIR&amp;$2:$2),MATCH(B_MSK[[#This Row],[N_ID]],INDIRECT(DIR&amp;"!NOTA[ID_P]"),0)))</f>
        <v>113</v>
      </c>
      <c r="C606" s="5" t="str">
        <f ca="1">IF(B_MSK[[#This Row],[//]]="","",HYPERLINK("["&amp;SUBSTITUTE(DIR,"'","")&amp;"]NOTA!D"&amp;B_MSK[[#This Row],[//]]+2,"&gt;"))</f>
        <v>&gt;</v>
      </c>
      <c r="D606" s="5">
        <f ca="1">IF(B_MSK[[#This Row],[N_ID]]="","",COUNTIF(INDIRECT(DIR&amp;"!NOTA[ID_H]"),B_MSK[[#This Row],[ID NOTA]]))</f>
        <v>1</v>
      </c>
      <c r="E60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603</v>
      </c>
      <c r="F6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6" s="7" t="str">
        <f ca="1">IF(B_MSK[[#This Row],[stt]]="ada",INDEX([2]!db[NB BM],B_MSK[DB_ROW]-1),"")</f>
        <v>Garisan Enter Kayu 1m</v>
      </c>
      <c r="H606" s="7" t="str">
        <f ca="1">IF(B_MSK[[#This Row],[//]]="","",INDEX(INDIRECT(DIR&amp;$2:$2),B_MSK[[#This Row],[//]]))</f>
        <v>ETJ</v>
      </c>
      <c r="I606" s="27" t="str">
        <f ca="1">IF(B_MSK[[#This Row],[//]]="","",INDEX(INDIRECT(DB_PATH&amp;$2:$2),B_MSK[[#This Row],[DB_ROW]]-1))</f>
        <v>100 PCS</v>
      </c>
      <c r="J606" s="5">
        <f ca="1">IF(B_MSK[[#This Row],[//]]="","",IF(INDEX(INDIRECT(DIR&amp;$2:$2),B_MSK[[#This Row],[//]])="","",INDEX(INDIRECT(DIR&amp;$2:$2),B_MSK[[#This Row],[//]])))</f>
        <v>5</v>
      </c>
      <c r="K606" s="5">
        <f ca="1">IF(B_MSK[[#This Row],[//]]="","",IF(INDEX(INDIRECT(DIR&amp;$2:$2),B_MSK[[#This Row],[//]])="","",INDEX(INDIRECT(DIR&amp;$2:$2),B_MSK[[#This Row],[//]])))</f>
        <v>500</v>
      </c>
      <c r="L606" s="5" t="str">
        <f ca="1">IF(B_MSK[[#This Row],[//]]="","",IF(INDEX(INDIRECT(DIR&amp;$2:$2),B_MSK[[#This Row],[//]])="","",INDEX(INDIRECT(DIR&amp;$2:$2),B_MSK[[#This Row],[//]])))</f>
        <v>PCS</v>
      </c>
      <c r="M606" s="13">
        <f ca="1">IF(B_MSK[[#This Row],[//]]="","",INDEX(INDIRECT(DIR&amp;$2:$2),B_MSK[[#This Row],[//]]))</f>
        <v>7000</v>
      </c>
      <c r="N606" s="13">
        <f ca="1">IF(OR(B_MSK[[#This Row],[//]]="",),"",INDEX(INDIRECT(DIR&amp;$2:$2),B_MSK[[#This Row],[//]]))</f>
        <v>700000</v>
      </c>
      <c r="O606" s="3" t="str">
        <f ca="1">IF(B_MSK[[#This Row],[//]]="","",IF(INDEX(INDIRECT(DIR&amp;$2:$2),B_MSK[[#This Row],[//]])=0,"",INDEX(INDIRECT(DIR&amp;$2:$2),B_MSK[[#This Row],[//]])))</f>
        <v/>
      </c>
      <c r="P606" s="3" t="str">
        <f ca="1">IF(B_MSK[[#This Row],[//]]="","",IF(INDEX(INDIRECT(DIR&amp;$2:$2),B_MSK[[#This Row],[//]])=0,"",INDEX(INDIRECT(DIR&amp;$2:$2),B_MSK[[#This Row],[//]])))</f>
        <v/>
      </c>
      <c r="Q606" s="12">
        <f ca="1">IF(B_MSK[[#This Row],[//]]="","",INDEX(INDIRECT(DIR&amp;$2:$2),B_MSK[[#This Row],[//]]))</f>
        <v>3500000</v>
      </c>
      <c r="R60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0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3500000</v>
      </c>
      <c r="T606" s="37">
        <f ca="1">IF(B_MSK[[#This Row],[//]]="","",INDEX(INDIRECT(DIR&amp;$2:$2),B_MSK[[#This Row],[//]]))</f>
        <v>0</v>
      </c>
      <c r="U606" s="38">
        <f ca="1">IF(SUMIF(B_MSK[NAMA BARANG],B_MSK[[#This Row],[NAMA BARANG]],B_MSK[JMLH BRG])=0,"",SUMIF(B_MSK[NAMA BARANG],B_MSK[[#This Row],[NAMA BARANG]],B_MSK[C]))</f>
        <v>5</v>
      </c>
      <c r="V606" s="7" t="str">
        <f ca="1">IF(B_MSK[[#This Row],[//]]="","",INDEX(INDIRECT(DIR&amp;$2:$2),B_MSK[[#This Row],[//]]))</f>
        <v>ENTER GRS 1M KAYU</v>
      </c>
      <c r="W606" s="7" t="str">
        <f ca="1">LOWER(SUBSTITUTE(SUBSTITUTE(SUBSTITUTE(SUBSTITUTE(SUBSTITUTE(SUBSTITUTE(SUBSTITUTE(SUBSTITUTE(SUBSTITUTE(B_MSK[[#This Row],[N.B.nota]]," ",""),"-",""),"(",""),")",""),".",""),",",""),"/",""),"""",""),"+",""))</f>
        <v>entergrs1mkayu</v>
      </c>
      <c r="X606" s="5" t="str">
        <f ca="1">IF(B_MSK[[#This Row],[N.B.nota]]="","",IF(MATCH(B_MSK[[#This Row],[concat]],[2]!db[NB NOTA_C],0)&gt;0,"ada",0))</f>
        <v>ada</v>
      </c>
      <c r="Y606" s="5" t="str">
        <f ca="1">IF(B_MSK[[#This Row],[N.B.nota]]="","",ADDRESS(ROW(B_MSK[QB]),COLUMN(B_MSK[QB]))&amp;":"&amp;ADDRESS(ROW(),COLUMN(B_MSK[QB])))</f>
        <v>$D$4:$D$606</v>
      </c>
      <c r="Z606" s="5">
        <f ca="1">IF(B_MSK[[#This Row],[concat]]="","",MATCH(B_MSK[[#This Row],[concat]],[2]!db[NB NOTA_C],0)+1)</f>
        <v>665</v>
      </c>
      <c r="AA606" s="5" t="str">
        <f ca="1">IF(B_MSK[[#This Row],[//]]="","",HYPERLINK("[D:\kerja\BANK EXP\BARU\DB.XLSX]DB!e"&amp;B_MSK[[#This Row],[DB_ROW]],"&gt;"))</f>
        <v>&gt;</v>
      </c>
      <c r="AB606" s="30" t="str">
        <f ca="1">MID(B_MSK[[#This Row],[/ STN_1]],FIND(" ",B_MSK[[#This Row],[/ STN_1]])+1,LEN(B_MSK[[#This Row],[/ STN_1]]))</f>
        <v>PCS</v>
      </c>
      <c r="AC606" s="11">
        <f ca="1">IF(B_MSK[[#This Row],[//]]="","",IF(B_MSK[[#This Row],[ JUMLAH ]]="","",IF(B_MSK[[#This Row],[C]]="",B_MSK[[#This Row],[HARGA CTN]]/B_MSK[[#This Row],[JMLH BRG]],B_MSK[[#This Row],[HARGA CTN]]/B_MSK[[#This Row],[A_1]])))</f>
        <v>7000</v>
      </c>
      <c r="AD6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6" s="15" t="str">
        <f ca="1">IF(B_MSK[[#This Row],[HARGA_2]]="","",IF(MID(B_MSK[[#This Row],[/ STN_2]],FIND(" ",B_MSK[[#This Row],[/ STN_2]])+1,LEN(B_MSK[[#This Row],[/ STN_2]]))="LSN",B_MSK[[#This Row],[HARGA_2]]/12,""))</f>
        <v/>
      </c>
      <c r="AH606" s="7" t="str">
        <f ca="1">IF(B_MSK[[#This Row],[HARGA_3]]="","","/ "&amp;"PCS")</f>
        <v/>
      </c>
      <c r="AI606" s="15">
        <f ca="1">IF(B_MSK[[#This Row],[HARGA_3]]="",IF(B_MSK[[#This Row],[HARGA_2]]="",IF(B_MSK[[#This Row],[HARGA_1]]="","",B_MSK[[#This Row],[HARGA_1]]),B_MSK[[#This Row],[HARGA_2]]),B_MSK[[#This Row],[HARGA_3]])</f>
        <v>7000</v>
      </c>
      <c r="AJ60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06" s="5" t="str">
        <f ca="1">IF(B_MSK[[#This Row],[//]]="","",SUBSTITUTE(SUBSTITUTE(SUBSTITUTE(B_MSK[[#This Row],[QTY/ CTN]]," ","_",2),"(",""),")","")&amp;"_")</f>
        <v>100 PCS_</v>
      </c>
      <c r="AL606" s="5">
        <f ca="1">IF(B_MSK[[#This Row],[A_B]]="","",SEARCH("_",B_MSK[[#This Row],[A_B]]))</f>
        <v>8</v>
      </c>
      <c r="AM606" s="5">
        <f ca="1">IF(B_MSK[[#This Row],[A_B]]="","",LEN(B_MSK[[#This Row],[A_B]]))</f>
        <v>8</v>
      </c>
      <c r="AN606" s="5" t="str">
        <f ca="1">IF(B_MSK[[#This Row],[A_B]]="","",LEFT(B_MSK[[#This Row],[QTY/ CTN]],B_MSK[[#This Row],[A_B_1]]))</f>
        <v>100 PCS</v>
      </c>
      <c r="AO606" s="5" t="str">
        <f ca="1">IF(B_MSK[[#This Row],[A_B]]="","",LEFT(B_MSK[[#This Row],[A_]],SEARCH(" ",B_MSK[[#This Row],[A_]])-1))</f>
        <v>100</v>
      </c>
      <c r="AP606" s="5" t="str">
        <f ca="1">IF(B_MSK[[#This Row],[A_B]]="","",RIGHT(B_MSK[[#This Row],[A_]],LEN(B_MSK[[#This Row],[A_]])-SEARCH(" ",B_MSK[[#This Row],[A_]])))</f>
        <v>PCS</v>
      </c>
      <c r="AQ6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6" s="5" t="str">
        <f ca="1">IF(B_MSK[[#This Row],[B_]]="","",LEFT(B_MSK[[#This Row],[B_]],SEARCH(" ",B_MSK[[#This Row],[B_]])))</f>
        <v/>
      </c>
      <c r="AS606" s="5" t="str">
        <f ca="1">IF(B_MSK[[#This Row],[B_]]="","",RIGHT(B_MSK[[#This Row],[B_]],LEN(B_MSK[[#This Row],[B_]])-SEARCH(" ",B_MSK[[#This Row],[B_]])))</f>
        <v/>
      </c>
      <c r="AT606" s="5" t="str">
        <f ca="1">IF(B_MSK[[#This Row],[B_2]]="LSN",12,"")</f>
        <v/>
      </c>
      <c r="AU606" s="5" t="str">
        <f ca="1">IF(B_MSK[[#This Row],[C_1]]="","","PCS")</f>
        <v/>
      </c>
      <c r="AV606" s="5">
        <f ca="1">IF(B_MSK[[#This Row],[A_1]]="","",B_MSK[[#This Row],[A_1]]*IF(B_MSK[[#This Row],[B_1]]="",1,B_MSK[[#This Row],[B_1]])*IF(B_MSK[[#This Row],[C_1]]="",1,B_MSK[[#This Row],[C_1]]))</f>
        <v>100</v>
      </c>
      <c r="AW606" s="5" t="str">
        <f ca="1">IF(B_MSK[[#This Row],[C_2]]="",IF(B_MSK[[#This Row],[B_2]]="",IF(B_MSK[[#This Row],[A_2]]="","",B_MSK[[#This Row],[A_2]]),B_MSK[[#This Row],[B_2]]),B_MSK[[#This Row],[C_2]])</f>
        <v>PCS</v>
      </c>
      <c r="AX606" s="2">
        <f ca="1">IF(ISNUMBER(B_MSK[[#This Row],[TANGGAL DATANG]]),B_MSK[[#This Row],[TANGGAL DATANG]],AX605)</f>
        <v>44946</v>
      </c>
      <c r="AY606" s="5" t="e">
        <f ca="1">IF(B_MSK[[#This Row],[DB_ROW]]="","",INDEX([3]!db[JENIS],B_MSK[[#This Row],[DB_ROW]]-1))</f>
        <v>#REF!</v>
      </c>
      <c r="AZ606" s="5">
        <f ca="1">IF(B_MSK[[#This Row],[A_1]]="","",B_MSK[[#This Row],[A_1]])*1</f>
        <v>100</v>
      </c>
      <c r="BA606" s="5" t="str">
        <f ca="1">IF(B_MSK[[#This Row],[//]]="","",INDEX(INDIRECT(DIR&amp;$2:$2),B_MSK[[#This Row],[//]]))</f>
        <v>UNTANA</v>
      </c>
      <c r="BB606" s="5" t="str">
        <f ca="1">CONCATENATE(B_MSK[[#This Row],[concat]],B_MSK[[#This Row],[HARGA_X]],B_MSK[[#This Row],[SAT]])</f>
        <v>entergrs1mkayu7000PCS</v>
      </c>
    </row>
    <row r="607" spans="1:54" x14ac:dyDescent="0.25">
      <c r="A607" s="6" t="s">
        <v>128</v>
      </c>
      <c r="B607" s="5" t="str">
        <f ca="1">IF(B_MSK[[#This Row],[N_ID]]="","",INDEX(INDIRECT(DIR&amp;$2:$2),MATCH(B_MSK[[#This Row],[N_ID]],INDIRECT(DIR&amp;"!NOTA[ID_P]"),0)))</f>
        <v/>
      </c>
      <c r="C607" s="5" t="str">
        <f ca="1">IF(B_MSK[[#This Row],[//]]="","",HYPERLINK("["&amp;SUBSTITUTE(DIR,"'","")&amp;"]NOTA!D"&amp;B_MSK[[#This Row],[//]]+2,"&gt;"))</f>
        <v/>
      </c>
      <c r="D607" s="5" t="str">
        <f ca="1">IF(B_MSK[[#This Row],[N_ID]]="","",COUNTIF(INDIRECT(DIR&amp;"!NOTA[ID_H]"),B_MSK[[#This Row],[ID NOTA]]))</f>
        <v/>
      </c>
      <c r="E6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7" s="7" t="str">
        <f ca="1">IF(B_MSK[[#This Row],[stt]]="ada",INDEX([2]!db[NB BM],B_MSK[DB_ROW]-1),"")</f>
        <v/>
      </c>
      <c r="H607" s="7" t="str">
        <f ca="1">IF(B_MSK[[#This Row],[//]]="","",INDEX(INDIRECT(DIR&amp;$2:$2),B_MSK[[#This Row],[//]]))</f>
        <v/>
      </c>
      <c r="I607" s="27" t="str">
        <f ca="1">IF(B_MSK[[#This Row],[//]]="","",INDEX(INDIRECT(DB_PATH&amp;$2:$2),B_MSK[[#This Row],[DB_ROW]]-1))</f>
        <v/>
      </c>
      <c r="J607" s="5" t="str">
        <f ca="1">IF(B_MSK[[#This Row],[//]]="","",IF(INDEX(INDIRECT(DIR&amp;$2:$2),B_MSK[[#This Row],[//]])="","",INDEX(INDIRECT(DIR&amp;$2:$2),B_MSK[[#This Row],[//]])))</f>
        <v/>
      </c>
      <c r="K607" s="5" t="str">
        <f ca="1">IF(B_MSK[[#This Row],[//]]="","",IF(INDEX(INDIRECT(DIR&amp;$2:$2),B_MSK[[#This Row],[//]])="","",INDEX(INDIRECT(DIR&amp;$2:$2),B_MSK[[#This Row],[//]])))</f>
        <v/>
      </c>
      <c r="L607" s="5" t="str">
        <f ca="1">IF(B_MSK[[#This Row],[//]]="","",IF(INDEX(INDIRECT(DIR&amp;$2:$2),B_MSK[[#This Row],[//]])="","",INDEX(INDIRECT(DIR&amp;$2:$2),B_MSK[[#This Row],[//]])))</f>
        <v/>
      </c>
      <c r="M607" s="13" t="str">
        <f ca="1">IF(B_MSK[[#This Row],[//]]="","",INDEX(INDIRECT(DIR&amp;$2:$2),B_MSK[[#This Row],[//]]))</f>
        <v/>
      </c>
      <c r="N607" s="13" t="str">
        <f ca="1">IF(OR(B_MSK[[#This Row],[//]]="",),"",INDEX(INDIRECT(DIR&amp;$2:$2),B_MSK[[#This Row],[//]]))</f>
        <v/>
      </c>
      <c r="O607" s="3" t="str">
        <f ca="1">IF(B_MSK[[#This Row],[//]]="","",IF(INDEX(INDIRECT(DIR&amp;$2:$2),B_MSK[[#This Row],[//]])=0,"",INDEX(INDIRECT(DIR&amp;$2:$2),B_MSK[[#This Row],[//]])))</f>
        <v/>
      </c>
      <c r="P607" s="3" t="str">
        <f ca="1">IF(B_MSK[[#This Row],[//]]="","",IF(INDEX(INDIRECT(DIR&amp;$2:$2),B_MSK[[#This Row],[//]])=0,"",INDEX(INDIRECT(DIR&amp;$2:$2),B_MSK[[#This Row],[//]])))</f>
        <v/>
      </c>
      <c r="Q607" s="12" t="str">
        <f ca="1">IF(B_MSK[[#This Row],[//]]="","",INDEX(INDIRECT(DIR&amp;$2:$2),B_MSK[[#This Row],[//]]))</f>
        <v/>
      </c>
      <c r="R6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7" s="37" t="str">
        <f ca="1">IF(B_MSK[[#This Row],[//]]="","",INDEX(INDIRECT(DIR&amp;$2:$2),B_MSK[[#This Row],[//]]))</f>
        <v/>
      </c>
      <c r="U607" s="38" t="str">
        <f ca="1">IF(SUMIF(B_MSK[NAMA BARANG],B_MSK[[#This Row],[NAMA BARANG]],B_MSK[JMLH BRG])=0,"",SUMIF(B_MSK[NAMA BARANG],B_MSK[[#This Row],[NAMA BARANG]],B_MSK[C]))</f>
        <v/>
      </c>
      <c r="V607" s="7" t="str">
        <f ca="1">IF(B_MSK[[#This Row],[//]]="","",INDEX(INDIRECT(DIR&amp;$2:$2),B_MSK[[#This Row],[//]]))</f>
        <v/>
      </c>
      <c r="W6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7" s="5" t="str">
        <f ca="1">IF(B_MSK[[#This Row],[N.B.nota]]="","",IF(MATCH(B_MSK[[#This Row],[concat]],[2]!db[NB NOTA_C],0)&gt;0,"ada",0))</f>
        <v/>
      </c>
      <c r="Y607" s="5" t="str">
        <f ca="1">IF(B_MSK[[#This Row],[N.B.nota]]="","",ADDRESS(ROW(B_MSK[QB]),COLUMN(B_MSK[QB]))&amp;":"&amp;ADDRESS(ROW(),COLUMN(B_MSK[QB])))</f>
        <v/>
      </c>
      <c r="Z607" s="5" t="str">
        <f ca="1">IF(B_MSK[[#This Row],[concat]]="","",MATCH(B_MSK[[#This Row],[concat]],[2]!db[NB NOTA_C],0)+1)</f>
        <v/>
      </c>
      <c r="AA607" s="5" t="str">
        <f ca="1">IF(B_MSK[[#This Row],[//]]="","",HYPERLINK("[D:\kerja\BANK EXP\BARU\DB.XLSX]DB!e"&amp;B_MSK[[#This Row],[DB_ROW]],"&gt;"))</f>
        <v/>
      </c>
      <c r="AB607" s="30" t="e">
        <f ca="1">MID(B_MSK[[#This Row],[/ STN_1]],FIND(" ",B_MSK[[#This Row],[/ STN_1]])+1,LEN(B_MSK[[#This Row],[/ STN_1]]))</f>
        <v>#VALUE!</v>
      </c>
      <c r="AC6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7" s="15" t="str">
        <f ca="1">IF(B_MSK[[#This Row],[HARGA_2]]="","",IF(MID(B_MSK[[#This Row],[/ STN_2]],FIND(" ",B_MSK[[#This Row],[/ STN_2]])+1,LEN(B_MSK[[#This Row],[/ STN_2]]))="LSN",B_MSK[[#This Row],[HARGA_2]]/12,""))</f>
        <v/>
      </c>
      <c r="AH607" s="7" t="str">
        <f ca="1">IF(B_MSK[[#This Row],[HARGA_3]]="","","/ "&amp;"PCS")</f>
        <v/>
      </c>
      <c r="AI607" s="15" t="str">
        <f ca="1">IF(B_MSK[[#This Row],[HARGA_3]]="",IF(B_MSK[[#This Row],[HARGA_2]]="",IF(B_MSK[[#This Row],[HARGA_1]]="","",B_MSK[[#This Row],[HARGA_1]]),B_MSK[[#This Row],[HARGA_2]]),B_MSK[[#This Row],[HARGA_3]])</f>
        <v/>
      </c>
      <c r="AJ607" s="15" t="str">
        <f ca="1">IF(B_MSK[[#This Row],[/ STN_3]]="",IF(B_MSK[[#This Row],[/ STN_2]]="",IF(B_MSK[[#This Row],[/ STN_1]]="","",B_MSK[[#This Row],[/ STN_1]]),B_MSK[[#This Row],[/ STN_2]]),B_MSK[[#This Row],[/ STN_3]])</f>
        <v/>
      </c>
      <c r="AK607" s="5" t="str">
        <f ca="1">IF(B_MSK[[#This Row],[//]]="","",SUBSTITUTE(SUBSTITUTE(SUBSTITUTE(B_MSK[[#This Row],[QTY/ CTN]]," ","_",2),"(",""),")","")&amp;"_")</f>
        <v/>
      </c>
      <c r="AL607" s="5" t="str">
        <f ca="1">IF(B_MSK[[#This Row],[A_B]]="","",SEARCH("_",B_MSK[[#This Row],[A_B]]))</f>
        <v/>
      </c>
      <c r="AM607" s="5" t="str">
        <f ca="1">IF(B_MSK[[#This Row],[A_B]]="","",LEN(B_MSK[[#This Row],[A_B]]))</f>
        <v/>
      </c>
      <c r="AN607" s="5" t="str">
        <f ca="1">IF(B_MSK[[#This Row],[A_B]]="","",LEFT(B_MSK[[#This Row],[QTY/ CTN]],B_MSK[[#This Row],[A_B_1]]))</f>
        <v/>
      </c>
      <c r="AO607" s="5" t="str">
        <f ca="1">IF(B_MSK[[#This Row],[A_B]]="","",LEFT(B_MSK[[#This Row],[A_]],SEARCH(" ",B_MSK[[#This Row],[A_]])-1))</f>
        <v/>
      </c>
      <c r="AP607" s="5" t="str">
        <f ca="1">IF(B_MSK[[#This Row],[A_B]]="","",RIGHT(B_MSK[[#This Row],[A_]],LEN(B_MSK[[#This Row],[A_]])-SEARCH(" ",B_MSK[[#This Row],[A_]])))</f>
        <v/>
      </c>
      <c r="AQ6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7" s="5" t="str">
        <f ca="1">IF(B_MSK[[#This Row],[B_]]="","",LEFT(B_MSK[[#This Row],[B_]],SEARCH(" ",B_MSK[[#This Row],[B_]])))</f>
        <v/>
      </c>
      <c r="AS607" s="5" t="str">
        <f ca="1">IF(B_MSK[[#This Row],[B_]]="","",RIGHT(B_MSK[[#This Row],[B_]],LEN(B_MSK[[#This Row],[B_]])-SEARCH(" ",B_MSK[[#This Row],[B_]])))</f>
        <v/>
      </c>
      <c r="AT607" s="5" t="str">
        <f ca="1">IF(B_MSK[[#This Row],[B_2]]="LSN",12,"")</f>
        <v/>
      </c>
      <c r="AU607" s="5" t="str">
        <f ca="1">IF(B_MSK[[#This Row],[C_1]]="","","PCS")</f>
        <v/>
      </c>
      <c r="AV607" s="5" t="str">
        <f ca="1">IF(B_MSK[[#This Row],[A_1]]="","",B_MSK[[#This Row],[A_1]]*IF(B_MSK[[#This Row],[B_1]]="",1,B_MSK[[#This Row],[B_1]])*IF(B_MSK[[#This Row],[C_1]]="",1,B_MSK[[#This Row],[C_1]]))</f>
        <v/>
      </c>
      <c r="AW607" s="5" t="str">
        <f ca="1">IF(B_MSK[[#This Row],[C_2]]="",IF(B_MSK[[#This Row],[B_2]]="",IF(B_MSK[[#This Row],[A_2]]="","",B_MSK[[#This Row],[A_2]]),B_MSK[[#This Row],[B_2]]),B_MSK[[#This Row],[C_2]])</f>
        <v/>
      </c>
      <c r="AX607" s="2">
        <f ca="1">IF(ISNUMBER(B_MSK[[#This Row],[TANGGAL DATANG]]),B_MSK[[#This Row],[TANGGAL DATANG]],AX606)</f>
        <v>44946</v>
      </c>
      <c r="AY607" s="5" t="str">
        <f ca="1">IF(B_MSK[[#This Row],[DB_ROW]]="","",INDEX([3]!db[JENIS],B_MSK[[#This Row],[DB_ROW]]-1))</f>
        <v/>
      </c>
      <c r="AZ607" s="5" t="e">
        <f ca="1">IF(B_MSK[[#This Row],[A_1]]="","",B_MSK[[#This Row],[A_1]])*1</f>
        <v>#VALUE!</v>
      </c>
      <c r="BA607" s="5" t="str">
        <f ca="1">IF(B_MSK[[#This Row],[//]]="","",INDEX(INDIRECT(DIR&amp;$2:$2),B_MSK[[#This Row],[//]]))</f>
        <v/>
      </c>
      <c r="BB607" s="5" t="str">
        <f ca="1">CONCATENATE(B_MSK[[#This Row],[concat]],B_MSK[[#This Row],[HARGA_X]],B_MSK[[#This Row],[SAT]])</f>
        <v/>
      </c>
    </row>
    <row r="608" spans="1:54" x14ac:dyDescent="0.25">
      <c r="A608" s="6" t="s">
        <v>326</v>
      </c>
      <c r="B608" s="5">
        <f ca="1">IF(B_MSK[[#This Row],[N_ID]]="","",INDEX(INDIRECT(DIR&amp;$2:$2),MATCH(B_MSK[[#This Row],[N_ID]],INDIRECT(DIR&amp;"!NOTA[ID_P]"),0)))</f>
        <v>114</v>
      </c>
      <c r="C608" s="5" t="str">
        <f ca="1">IF(B_MSK[[#This Row],[//]]="","",HYPERLINK("["&amp;SUBSTITUTE(DIR,"'","")&amp;"]NOTA!D"&amp;B_MSK[[#This Row],[//]]+2,"&gt;"))</f>
        <v>&gt;</v>
      </c>
      <c r="D608" s="5">
        <f ca="1">IF(B_MSK[[#This Row],[N_ID]]="","",COUNTIF(INDIRECT(DIR&amp;"!NOTA[ID_H]"),B_MSK[[#This Row],[ID NOTA]]))</f>
        <v>2</v>
      </c>
      <c r="E60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605</v>
      </c>
      <c r="F6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8" s="7" t="str">
        <f ca="1">IF(B_MSK[[#This Row],[stt]]="ada",INDEX([2]!db[NB BM],B_MSK[DB_ROW]-1),"")</f>
        <v>Map Clear holder AC-105 merah</v>
      </c>
      <c r="H608" s="7" t="str">
        <f ca="1">IF(B_MSK[[#This Row],[//]]="","",INDEX(INDIRECT(DIR&amp;$2:$2),B_MSK[[#This Row],[//]]))</f>
        <v>GRAFINDO</v>
      </c>
      <c r="I608" s="27" t="str">
        <f ca="1">IF(B_MSK[[#This Row],[//]]="","",INDEX(INDIRECT(DB_PATH&amp;$2:$2),B_MSK[[#This Row],[DB_ROW]]-1))</f>
        <v>60 LSN</v>
      </c>
      <c r="J608" s="5">
        <f ca="1">IF(B_MSK[[#This Row],[//]]="","",IF(INDEX(INDIRECT(DIR&amp;$2:$2),B_MSK[[#This Row],[//]])="","",INDEX(INDIRECT(DIR&amp;$2:$2),B_MSK[[#This Row],[//]])))</f>
        <v>2</v>
      </c>
      <c r="K608" s="5">
        <f ca="1">IF(B_MSK[[#This Row],[//]]="","",IF(INDEX(INDIRECT(DIR&amp;$2:$2),B_MSK[[#This Row],[//]])="","",INDEX(INDIRECT(DIR&amp;$2:$2),B_MSK[[#This Row],[//]])))</f>
        <v>120</v>
      </c>
      <c r="L608" s="5" t="str">
        <f ca="1">IF(B_MSK[[#This Row],[//]]="","",IF(INDEX(INDIRECT(DIR&amp;$2:$2),B_MSK[[#This Row],[//]])="","",INDEX(INDIRECT(DIR&amp;$2:$2),B_MSK[[#This Row],[//]])))</f>
        <v>LSN</v>
      </c>
      <c r="M608" s="13">
        <f ca="1">IF(B_MSK[[#This Row],[//]]="","",INDEX(INDIRECT(DIR&amp;$2:$2),B_MSK[[#This Row],[//]]))</f>
        <v>0</v>
      </c>
      <c r="N608" s="13">
        <f ca="1">IF(OR(B_MSK[[#This Row],[//]]="",),"",INDEX(INDIRECT(DIR&amp;$2:$2),B_MSK[[#This Row],[//]]))</f>
        <v>0</v>
      </c>
      <c r="O608" s="3" t="str">
        <f ca="1">IF(B_MSK[[#This Row],[//]]="","",IF(INDEX(INDIRECT(DIR&amp;$2:$2),B_MSK[[#This Row],[//]])=0,"",INDEX(INDIRECT(DIR&amp;$2:$2),B_MSK[[#This Row],[//]])))</f>
        <v/>
      </c>
      <c r="P608" s="3" t="str">
        <f ca="1">IF(B_MSK[[#This Row],[//]]="","",IF(INDEX(INDIRECT(DIR&amp;$2:$2),B_MSK[[#This Row],[//]])=0,"",INDEX(INDIRECT(DIR&amp;$2:$2),B_MSK[[#This Row],[//]])))</f>
        <v/>
      </c>
      <c r="Q608" s="12" t="str">
        <f ca="1">IF(B_MSK[[#This Row],[//]]="","",INDEX(INDIRECT(DIR&amp;$2:$2),B_MSK[[#This Row],[//]]))</f>
        <v/>
      </c>
      <c r="R6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8" s="37" t="str">
        <f ca="1">IF(B_MSK[[#This Row],[//]]="","",INDEX(INDIRECT(DIR&amp;$2:$2),B_MSK[[#This Row],[//]]))</f>
        <v>SURAT JALAN</v>
      </c>
      <c r="U608" s="38">
        <f ca="1">IF(SUMIF(B_MSK[NAMA BARANG],B_MSK[[#This Row],[NAMA BARANG]],B_MSK[JMLH BRG])=0,"",SUMIF(B_MSK[NAMA BARANG],B_MSK[[#This Row],[NAMA BARANG]],B_MSK[C]))</f>
        <v>2</v>
      </c>
      <c r="V608" s="7" t="str">
        <f ca="1">IF(B_MSK[[#This Row],[//]]="","",INDEX(INDIRECT(DIR&amp;$2:$2),B_MSK[[#This Row],[//]]))</f>
        <v>MAP L/CLEAR HOLDER SIKA AC-105 MERAH (60 LSN/DUS)</v>
      </c>
      <c r="W608" s="7" t="str">
        <f ca="1">LOWER(SUBSTITUTE(SUBSTITUTE(SUBSTITUTE(SUBSTITUTE(SUBSTITUTE(SUBSTITUTE(SUBSTITUTE(SUBSTITUTE(SUBSTITUTE(B_MSK[[#This Row],[N.B.nota]]," ",""),"-",""),"(",""),")",""),".",""),",",""),"/",""),"""",""),"+",""))</f>
        <v>maplclearholdersikaac105merah60lsndus</v>
      </c>
      <c r="X608" s="5" t="str">
        <f ca="1">IF(B_MSK[[#This Row],[N.B.nota]]="","",IF(MATCH(B_MSK[[#This Row],[concat]],[2]!db[NB NOTA_C],0)&gt;0,"ada",0))</f>
        <v>ada</v>
      </c>
      <c r="Y608" s="5" t="str">
        <f ca="1">IF(B_MSK[[#This Row],[N.B.nota]]="","",ADDRESS(ROW(B_MSK[QB]),COLUMN(B_MSK[QB]))&amp;":"&amp;ADDRESS(ROW(),COLUMN(B_MSK[QB])))</f>
        <v>$D$4:$D$608</v>
      </c>
      <c r="Z608" s="5">
        <f ca="1">IF(B_MSK[[#This Row],[concat]]="","",MATCH(B_MSK[[#This Row],[concat]],[2]!db[NB NOTA_C],0)+1)</f>
        <v>1461</v>
      </c>
      <c r="AA608" s="5" t="str">
        <f ca="1">IF(B_MSK[[#This Row],[//]]="","",HYPERLINK("[D:\kerja\BANK EXP\BARU\DB.XLSX]DB!e"&amp;B_MSK[[#This Row],[DB_ROW]],"&gt;"))</f>
        <v>&gt;</v>
      </c>
      <c r="AB608" s="30" t="e">
        <f ca="1">MID(B_MSK[[#This Row],[/ STN_1]],FIND(" ",B_MSK[[#This Row],[/ STN_1]])+1,LEN(B_MSK[[#This Row],[/ STN_1]]))</f>
        <v>#VALUE!</v>
      </c>
      <c r="AC6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8" s="15" t="str">
        <f ca="1">IF(B_MSK[[#This Row],[HARGA_2]]="","",IF(MID(B_MSK[[#This Row],[/ STN_2]],FIND(" ",B_MSK[[#This Row],[/ STN_2]])+1,LEN(B_MSK[[#This Row],[/ STN_2]]))="LSN",B_MSK[[#This Row],[HARGA_2]]/12,""))</f>
        <v/>
      </c>
      <c r="AH608" s="7" t="str">
        <f ca="1">IF(B_MSK[[#This Row],[HARGA_3]]="","","/ "&amp;"PCS")</f>
        <v/>
      </c>
      <c r="AI608" s="15" t="str">
        <f ca="1">IF(B_MSK[[#This Row],[HARGA_3]]="",IF(B_MSK[[#This Row],[HARGA_2]]="",IF(B_MSK[[#This Row],[HARGA_1]]="","",B_MSK[[#This Row],[HARGA_1]]),B_MSK[[#This Row],[HARGA_2]]),B_MSK[[#This Row],[HARGA_3]])</f>
        <v/>
      </c>
      <c r="AJ608" s="15" t="str">
        <f ca="1">IF(B_MSK[[#This Row],[/ STN_3]]="",IF(B_MSK[[#This Row],[/ STN_2]]="",IF(B_MSK[[#This Row],[/ STN_1]]="","",B_MSK[[#This Row],[/ STN_1]]),B_MSK[[#This Row],[/ STN_2]]),B_MSK[[#This Row],[/ STN_3]])</f>
        <v/>
      </c>
      <c r="AK608" s="5" t="str">
        <f ca="1">IF(B_MSK[[#This Row],[//]]="","",SUBSTITUTE(SUBSTITUTE(SUBSTITUTE(B_MSK[[#This Row],[QTY/ CTN]]," ","_",2),"(",""),")","")&amp;"_")</f>
        <v>60 LSN_</v>
      </c>
      <c r="AL608" s="5">
        <f ca="1">IF(B_MSK[[#This Row],[A_B]]="","",SEARCH("_",B_MSK[[#This Row],[A_B]]))</f>
        <v>7</v>
      </c>
      <c r="AM608" s="5">
        <f ca="1">IF(B_MSK[[#This Row],[A_B]]="","",LEN(B_MSK[[#This Row],[A_B]]))</f>
        <v>7</v>
      </c>
      <c r="AN608" s="5" t="str">
        <f ca="1">IF(B_MSK[[#This Row],[A_B]]="","",LEFT(B_MSK[[#This Row],[QTY/ CTN]],B_MSK[[#This Row],[A_B_1]]))</f>
        <v>60 LSN</v>
      </c>
      <c r="AO608" s="5" t="str">
        <f ca="1">IF(B_MSK[[#This Row],[A_B]]="","",LEFT(B_MSK[[#This Row],[A_]],SEARCH(" ",B_MSK[[#This Row],[A_]])-1))</f>
        <v>60</v>
      </c>
      <c r="AP608" s="5" t="str">
        <f ca="1">IF(B_MSK[[#This Row],[A_B]]="","",RIGHT(B_MSK[[#This Row],[A_]],LEN(B_MSK[[#This Row],[A_]])-SEARCH(" ",B_MSK[[#This Row],[A_]])))</f>
        <v>LSN</v>
      </c>
      <c r="AQ6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08" s="5" t="str">
        <f ca="1">IF(B_MSK[[#This Row],[B_]]="","",LEFT(B_MSK[[#This Row],[B_]],SEARCH(" ",B_MSK[[#This Row],[B_]])))</f>
        <v xml:space="preserve">12 </v>
      </c>
      <c r="AS608" s="5" t="str">
        <f ca="1">IF(B_MSK[[#This Row],[B_]]="","",RIGHT(B_MSK[[#This Row],[B_]],LEN(B_MSK[[#This Row],[B_]])-SEARCH(" ",B_MSK[[#This Row],[B_]])))</f>
        <v>PCS</v>
      </c>
      <c r="AT608" s="5" t="str">
        <f ca="1">IF(B_MSK[[#This Row],[B_2]]="LSN",12,"")</f>
        <v/>
      </c>
      <c r="AU608" s="5" t="str">
        <f ca="1">IF(B_MSK[[#This Row],[C_1]]="","","PCS")</f>
        <v/>
      </c>
      <c r="AV608" s="5">
        <f ca="1">IF(B_MSK[[#This Row],[A_1]]="","",B_MSK[[#This Row],[A_1]]*IF(B_MSK[[#This Row],[B_1]]="",1,B_MSK[[#This Row],[B_1]])*IF(B_MSK[[#This Row],[C_1]]="",1,B_MSK[[#This Row],[C_1]]))</f>
        <v>720</v>
      </c>
      <c r="AW608" s="5" t="str">
        <f ca="1">IF(B_MSK[[#This Row],[C_2]]="",IF(B_MSK[[#This Row],[B_2]]="",IF(B_MSK[[#This Row],[A_2]]="","",B_MSK[[#This Row],[A_2]]),B_MSK[[#This Row],[B_2]]),B_MSK[[#This Row],[C_2]])</f>
        <v>PCS</v>
      </c>
      <c r="AX608" s="2">
        <f ca="1">IF(ISNUMBER(B_MSK[[#This Row],[TANGGAL DATANG]]),B_MSK[[#This Row],[TANGGAL DATANG]],AX607)</f>
        <v>44946</v>
      </c>
      <c r="AY608" s="5" t="e">
        <f ca="1">IF(B_MSK[[#This Row],[DB_ROW]]="","",INDEX([3]!db[JENIS],B_MSK[[#This Row],[DB_ROW]]-1))</f>
        <v>#REF!</v>
      </c>
      <c r="AZ608" s="5">
        <f ca="1">IF(B_MSK[[#This Row],[A_1]]="","",B_MSK[[#This Row],[A_1]])*1</f>
        <v>60</v>
      </c>
      <c r="BA608" s="5" t="str">
        <f ca="1">IF(B_MSK[[#This Row],[//]]="","",INDEX(INDIRECT(DIR&amp;$2:$2),B_MSK[[#This Row],[//]]))</f>
        <v>UNTANA</v>
      </c>
      <c r="BB608" s="5" t="str">
        <f ca="1">CONCATENATE(B_MSK[[#This Row],[concat]],B_MSK[[#This Row],[HARGA_X]],B_MSK[[#This Row],[SAT]])</f>
        <v>maplclearholdersikaac105merah60lsndusLSN</v>
      </c>
    </row>
    <row r="609" spans="1:54" x14ac:dyDescent="0.25">
      <c r="A609" s="6" t="s">
        <v>128</v>
      </c>
      <c r="B609" s="5" t="str">
        <f ca="1">IF(B_MSK[[#This Row],[N_ID]]="","",INDEX(INDIRECT(DIR&amp;$2:$2),MATCH(B_MSK[[#This Row],[N_ID]],INDIRECT(DIR&amp;"!NOTA[ID_P]"),0)))</f>
        <v/>
      </c>
      <c r="C609" s="5" t="str">
        <f ca="1">IF(B_MSK[[#This Row],[//]]="","",HYPERLINK("["&amp;SUBSTITUTE(DIR,"'","")&amp;"]NOTA!D"&amp;B_MSK[[#This Row],[//]]+2,"&gt;"))</f>
        <v>&gt;</v>
      </c>
      <c r="D609" s="5" t="str">
        <f ca="1">IF(B_MSK[[#This Row],[N_ID]]="","",COUNTIF(INDIRECT(DIR&amp;"!NOTA[ID_H]"),B_MSK[[#This Row],[ID NOTA]]))</f>
        <v/>
      </c>
      <c r="E60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606</v>
      </c>
      <c r="F6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9" s="7" t="str">
        <f ca="1">IF(B_MSK[[#This Row],[stt]]="ada",INDEX([2]!db[NB BM],B_MSK[DB_ROW]-1),"")</f>
        <v>Map Clear holder AC-105 kuning</v>
      </c>
      <c r="H609" s="7" t="str">
        <f ca="1">IF(B_MSK[[#This Row],[//]]="","",INDEX(INDIRECT(DIR&amp;$2:$2),B_MSK[[#This Row],[//]]))</f>
        <v>GRAFINDO</v>
      </c>
      <c r="I609" s="27" t="str">
        <f ca="1">IF(B_MSK[[#This Row],[//]]="","",INDEX(INDIRECT(DB_PATH&amp;$2:$2),B_MSK[[#This Row],[DB_ROW]]-1))</f>
        <v>60 LSN</v>
      </c>
      <c r="J609" s="5">
        <f ca="1">IF(B_MSK[[#This Row],[//]]="","",IF(INDEX(INDIRECT(DIR&amp;$2:$2),B_MSK[[#This Row],[//]])="","",INDEX(INDIRECT(DIR&amp;$2:$2),B_MSK[[#This Row],[//]])))</f>
        <v>5</v>
      </c>
      <c r="K609" s="5">
        <f ca="1">IF(B_MSK[[#This Row],[//]]="","",IF(INDEX(INDIRECT(DIR&amp;$2:$2),B_MSK[[#This Row],[//]])="","",INDEX(INDIRECT(DIR&amp;$2:$2),B_MSK[[#This Row],[//]])))</f>
        <v>300</v>
      </c>
      <c r="L609" s="5" t="str">
        <f ca="1">IF(B_MSK[[#This Row],[//]]="","",IF(INDEX(INDIRECT(DIR&amp;$2:$2),B_MSK[[#This Row],[//]])="","",INDEX(INDIRECT(DIR&amp;$2:$2),B_MSK[[#This Row],[//]])))</f>
        <v>LSN</v>
      </c>
      <c r="M609" s="13">
        <f ca="1">IF(B_MSK[[#This Row],[//]]="","",INDEX(INDIRECT(DIR&amp;$2:$2),B_MSK[[#This Row],[//]]))</f>
        <v>0</v>
      </c>
      <c r="N609" s="13">
        <f ca="1">IF(OR(B_MSK[[#This Row],[//]]="",),"",INDEX(INDIRECT(DIR&amp;$2:$2),B_MSK[[#This Row],[//]]))</f>
        <v>0</v>
      </c>
      <c r="O609" s="3" t="str">
        <f ca="1">IF(B_MSK[[#This Row],[//]]="","",IF(INDEX(INDIRECT(DIR&amp;$2:$2),B_MSK[[#This Row],[//]])=0,"",INDEX(INDIRECT(DIR&amp;$2:$2),B_MSK[[#This Row],[//]])))</f>
        <v/>
      </c>
      <c r="P609" s="3" t="str">
        <f ca="1">IF(B_MSK[[#This Row],[//]]="","",IF(INDEX(INDIRECT(DIR&amp;$2:$2),B_MSK[[#This Row],[//]])=0,"",INDEX(INDIRECT(DIR&amp;$2:$2),B_MSK[[#This Row],[//]])))</f>
        <v/>
      </c>
      <c r="Q609" s="12" t="str">
        <f ca="1">IF(B_MSK[[#This Row],[//]]="","",INDEX(INDIRECT(DIR&amp;$2:$2),B_MSK[[#This Row],[//]]))</f>
        <v/>
      </c>
      <c r="R60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0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09" s="37" t="str">
        <f ca="1">IF(B_MSK[[#This Row],[//]]="","",INDEX(INDIRECT(DIR&amp;$2:$2),B_MSK[[#This Row],[//]]))</f>
        <v>SURAT JALAN</v>
      </c>
      <c r="U609" s="38">
        <f ca="1">IF(SUMIF(B_MSK[NAMA BARANG],B_MSK[[#This Row],[NAMA BARANG]],B_MSK[JMLH BRG])=0,"",SUMIF(B_MSK[NAMA BARANG],B_MSK[[#This Row],[NAMA BARANG]],B_MSK[C]))</f>
        <v>5</v>
      </c>
      <c r="V609" s="7" t="str">
        <f ca="1">IF(B_MSK[[#This Row],[//]]="","",INDEX(INDIRECT(DIR&amp;$2:$2),B_MSK[[#This Row],[//]]))</f>
        <v>MAP L/CLEAR HOLDER SIKA AC-105 KUNING (60 LSN/DUS)</v>
      </c>
      <c r="W609" s="7" t="str">
        <f ca="1">LOWER(SUBSTITUTE(SUBSTITUTE(SUBSTITUTE(SUBSTITUTE(SUBSTITUTE(SUBSTITUTE(SUBSTITUTE(SUBSTITUTE(SUBSTITUTE(B_MSK[[#This Row],[N.B.nota]]," ",""),"-",""),"(",""),")",""),".",""),",",""),"/",""),"""",""),"+",""))</f>
        <v>maplclearholdersikaac105kuning60lsndus</v>
      </c>
      <c r="X609" s="5" t="str">
        <f ca="1">IF(B_MSK[[#This Row],[N.B.nota]]="","",IF(MATCH(B_MSK[[#This Row],[concat]],[2]!db[NB NOTA_C],0)&gt;0,"ada",0))</f>
        <v>ada</v>
      </c>
      <c r="Y609" s="5" t="str">
        <f ca="1">IF(B_MSK[[#This Row],[N.B.nota]]="","",ADDRESS(ROW(B_MSK[QB]),COLUMN(B_MSK[QB]))&amp;":"&amp;ADDRESS(ROW(),COLUMN(B_MSK[QB])))</f>
        <v>$D$4:$D$609</v>
      </c>
      <c r="Z609" s="5">
        <f ca="1">IF(B_MSK[[#This Row],[concat]]="","",MATCH(B_MSK[[#This Row],[concat]],[2]!db[NB NOTA_C],0)+1)</f>
        <v>1460</v>
      </c>
      <c r="AA609" s="5" t="str">
        <f ca="1">IF(B_MSK[[#This Row],[//]]="","",HYPERLINK("[D:\kerja\BANK EXP\BARU\DB.XLSX]DB!e"&amp;B_MSK[[#This Row],[DB_ROW]],"&gt;"))</f>
        <v>&gt;</v>
      </c>
      <c r="AB609" s="30" t="e">
        <f ca="1">MID(B_MSK[[#This Row],[/ STN_1]],FIND(" ",B_MSK[[#This Row],[/ STN_1]])+1,LEN(B_MSK[[#This Row],[/ STN_1]]))</f>
        <v>#VALUE!</v>
      </c>
      <c r="AC6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9" s="15" t="str">
        <f ca="1">IF(B_MSK[[#This Row],[HARGA_2]]="","",IF(MID(B_MSK[[#This Row],[/ STN_2]],FIND(" ",B_MSK[[#This Row],[/ STN_2]])+1,LEN(B_MSK[[#This Row],[/ STN_2]]))="LSN",B_MSK[[#This Row],[HARGA_2]]/12,""))</f>
        <v/>
      </c>
      <c r="AH609" s="7" t="str">
        <f ca="1">IF(B_MSK[[#This Row],[HARGA_3]]="","","/ "&amp;"PCS")</f>
        <v/>
      </c>
      <c r="AI609" s="15" t="str">
        <f ca="1">IF(B_MSK[[#This Row],[HARGA_3]]="",IF(B_MSK[[#This Row],[HARGA_2]]="",IF(B_MSK[[#This Row],[HARGA_1]]="","",B_MSK[[#This Row],[HARGA_1]]),B_MSK[[#This Row],[HARGA_2]]),B_MSK[[#This Row],[HARGA_3]])</f>
        <v/>
      </c>
      <c r="AJ609" s="15" t="str">
        <f ca="1">IF(B_MSK[[#This Row],[/ STN_3]]="",IF(B_MSK[[#This Row],[/ STN_2]]="",IF(B_MSK[[#This Row],[/ STN_1]]="","",B_MSK[[#This Row],[/ STN_1]]),B_MSK[[#This Row],[/ STN_2]]),B_MSK[[#This Row],[/ STN_3]])</f>
        <v/>
      </c>
      <c r="AK609" s="5" t="str">
        <f ca="1">IF(B_MSK[[#This Row],[//]]="","",SUBSTITUTE(SUBSTITUTE(SUBSTITUTE(B_MSK[[#This Row],[QTY/ CTN]]," ","_",2),"(",""),")","")&amp;"_")</f>
        <v>60 LSN_</v>
      </c>
      <c r="AL609" s="5">
        <f ca="1">IF(B_MSK[[#This Row],[A_B]]="","",SEARCH("_",B_MSK[[#This Row],[A_B]]))</f>
        <v>7</v>
      </c>
      <c r="AM609" s="5">
        <f ca="1">IF(B_MSK[[#This Row],[A_B]]="","",LEN(B_MSK[[#This Row],[A_B]]))</f>
        <v>7</v>
      </c>
      <c r="AN609" s="5" t="str">
        <f ca="1">IF(B_MSK[[#This Row],[A_B]]="","",LEFT(B_MSK[[#This Row],[QTY/ CTN]],B_MSK[[#This Row],[A_B_1]]))</f>
        <v>60 LSN</v>
      </c>
      <c r="AO609" s="5" t="str">
        <f ca="1">IF(B_MSK[[#This Row],[A_B]]="","",LEFT(B_MSK[[#This Row],[A_]],SEARCH(" ",B_MSK[[#This Row],[A_]])-1))</f>
        <v>60</v>
      </c>
      <c r="AP609" s="5" t="str">
        <f ca="1">IF(B_MSK[[#This Row],[A_B]]="","",RIGHT(B_MSK[[#This Row],[A_]],LEN(B_MSK[[#This Row],[A_]])-SEARCH(" ",B_MSK[[#This Row],[A_]])))</f>
        <v>LSN</v>
      </c>
      <c r="AQ6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09" s="5" t="str">
        <f ca="1">IF(B_MSK[[#This Row],[B_]]="","",LEFT(B_MSK[[#This Row],[B_]],SEARCH(" ",B_MSK[[#This Row],[B_]])))</f>
        <v xml:space="preserve">12 </v>
      </c>
      <c r="AS609" s="5" t="str">
        <f ca="1">IF(B_MSK[[#This Row],[B_]]="","",RIGHT(B_MSK[[#This Row],[B_]],LEN(B_MSK[[#This Row],[B_]])-SEARCH(" ",B_MSK[[#This Row],[B_]])))</f>
        <v>PCS</v>
      </c>
      <c r="AT609" s="5" t="str">
        <f ca="1">IF(B_MSK[[#This Row],[B_2]]="LSN",12,"")</f>
        <v/>
      </c>
      <c r="AU609" s="5" t="str">
        <f ca="1">IF(B_MSK[[#This Row],[C_1]]="","","PCS")</f>
        <v/>
      </c>
      <c r="AV609" s="5">
        <f ca="1">IF(B_MSK[[#This Row],[A_1]]="","",B_MSK[[#This Row],[A_1]]*IF(B_MSK[[#This Row],[B_1]]="",1,B_MSK[[#This Row],[B_1]])*IF(B_MSK[[#This Row],[C_1]]="",1,B_MSK[[#This Row],[C_1]]))</f>
        <v>720</v>
      </c>
      <c r="AW609" s="5" t="str">
        <f ca="1">IF(B_MSK[[#This Row],[C_2]]="",IF(B_MSK[[#This Row],[B_2]]="",IF(B_MSK[[#This Row],[A_2]]="","",B_MSK[[#This Row],[A_2]]),B_MSK[[#This Row],[B_2]]),B_MSK[[#This Row],[C_2]])</f>
        <v>PCS</v>
      </c>
      <c r="AX609" s="2">
        <f ca="1">IF(ISNUMBER(B_MSK[[#This Row],[TANGGAL DATANG]]),B_MSK[[#This Row],[TANGGAL DATANG]],AX608)</f>
        <v>44946</v>
      </c>
      <c r="AY609" s="5" t="e">
        <f ca="1">IF(B_MSK[[#This Row],[DB_ROW]]="","",INDEX([3]!db[JENIS],B_MSK[[#This Row],[DB_ROW]]-1))</f>
        <v>#REF!</v>
      </c>
      <c r="AZ609" s="5">
        <f ca="1">IF(B_MSK[[#This Row],[A_1]]="","",B_MSK[[#This Row],[A_1]])*1</f>
        <v>60</v>
      </c>
      <c r="BA609" s="5" t="str">
        <f ca="1">IF(B_MSK[[#This Row],[//]]="","",INDEX(INDIRECT(DIR&amp;$2:$2),B_MSK[[#This Row],[//]]))</f>
        <v>UNTANA</v>
      </c>
      <c r="BB609" s="5" t="str">
        <f ca="1">CONCATENATE(B_MSK[[#This Row],[concat]],B_MSK[[#This Row],[HARGA_X]],B_MSK[[#This Row],[SAT]])</f>
        <v>maplclearholdersikaac105kuning60lsndusLSN</v>
      </c>
    </row>
    <row r="610" spans="1:54" x14ac:dyDescent="0.25">
      <c r="A610" s="6" t="s">
        <v>128</v>
      </c>
      <c r="B610" s="5" t="str">
        <f ca="1">IF(B_MSK[[#This Row],[N_ID]]="","",INDEX(INDIRECT(DIR&amp;$2:$2),MATCH(B_MSK[[#This Row],[N_ID]],INDIRECT(DIR&amp;"!NOTA[ID_P]"),0)))</f>
        <v/>
      </c>
      <c r="C610" s="5" t="str">
        <f ca="1">IF(B_MSK[[#This Row],[//]]="","",HYPERLINK("["&amp;SUBSTITUTE(DIR,"'","")&amp;"]NOTA!D"&amp;B_MSK[[#This Row],[//]]+2,"&gt;"))</f>
        <v/>
      </c>
      <c r="D610" s="5" t="str">
        <f ca="1">IF(B_MSK[[#This Row],[N_ID]]="","",COUNTIF(INDIRECT(DIR&amp;"!NOTA[ID_H]"),B_MSK[[#This Row],[ID NOTA]]))</f>
        <v/>
      </c>
      <c r="E6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0" s="7" t="str">
        <f ca="1">IF(B_MSK[[#This Row],[stt]]="ada",INDEX([2]!db[NB BM],B_MSK[DB_ROW]-1),"")</f>
        <v/>
      </c>
      <c r="H610" s="7" t="str">
        <f ca="1">IF(B_MSK[[#This Row],[//]]="","",INDEX(INDIRECT(DIR&amp;$2:$2),B_MSK[[#This Row],[//]]))</f>
        <v/>
      </c>
      <c r="I610" s="27" t="str">
        <f ca="1">IF(B_MSK[[#This Row],[//]]="","",INDEX(INDIRECT(DB_PATH&amp;$2:$2),B_MSK[[#This Row],[DB_ROW]]-1))</f>
        <v/>
      </c>
      <c r="J610" s="5" t="str">
        <f ca="1">IF(B_MSK[[#This Row],[//]]="","",IF(INDEX(INDIRECT(DIR&amp;$2:$2),B_MSK[[#This Row],[//]])="","",INDEX(INDIRECT(DIR&amp;$2:$2),B_MSK[[#This Row],[//]])))</f>
        <v/>
      </c>
      <c r="K610" s="5" t="str">
        <f ca="1">IF(B_MSK[[#This Row],[//]]="","",IF(INDEX(INDIRECT(DIR&amp;$2:$2),B_MSK[[#This Row],[//]])="","",INDEX(INDIRECT(DIR&amp;$2:$2),B_MSK[[#This Row],[//]])))</f>
        <v/>
      </c>
      <c r="L610" s="5" t="str">
        <f ca="1">IF(B_MSK[[#This Row],[//]]="","",IF(INDEX(INDIRECT(DIR&amp;$2:$2),B_MSK[[#This Row],[//]])="","",INDEX(INDIRECT(DIR&amp;$2:$2),B_MSK[[#This Row],[//]])))</f>
        <v/>
      </c>
      <c r="M610" s="13" t="str">
        <f ca="1">IF(B_MSK[[#This Row],[//]]="","",INDEX(INDIRECT(DIR&amp;$2:$2),B_MSK[[#This Row],[//]]))</f>
        <v/>
      </c>
      <c r="N610" s="13" t="str">
        <f ca="1">IF(OR(B_MSK[[#This Row],[//]]="",),"",INDEX(INDIRECT(DIR&amp;$2:$2),B_MSK[[#This Row],[//]]))</f>
        <v/>
      </c>
      <c r="O610" s="3" t="str">
        <f ca="1">IF(B_MSK[[#This Row],[//]]="","",IF(INDEX(INDIRECT(DIR&amp;$2:$2),B_MSK[[#This Row],[//]])=0,"",INDEX(INDIRECT(DIR&amp;$2:$2),B_MSK[[#This Row],[//]])))</f>
        <v/>
      </c>
      <c r="P610" s="3" t="str">
        <f ca="1">IF(B_MSK[[#This Row],[//]]="","",IF(INDEX(INDIRECT(DIR&amp;$2:$2),B_MSK[[#This Row],[//]])=0,"",INDEX(INDIRECT(DIR&amp;$2:$2),B_MSK[[#This Row],[//]])))</f>
        <v/>
      </c>
      <c r="Q610" s="12" t="str">
        <f ca="1">IF(B_MSK[[#This Row],[//]]="","",INDEX(INDIRECT(DIR&amp;$2:$2),B_MSK[[#This Row],[//]]))</f>
        <v/>
      </c>
      <c r="R6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0" s="37" t="str">
        <f ca="1">IF(B_MSK[[#This Row],[//]]="","",INDEX(INDIRECT(DIR&amp;$2:$2),B_MSK[[#This Row],[//]]))</f>
        <v/>
      </c>
      <c r="U610" s="38" t="str">
        <f ca="1">IF(SUMIF(B_MSK[NAMA BARANG],B_MSK[[#This Row],[NAMA BARANG]],B_MSK[JMLH BRG])=0,"",SUMIF(B_MSK[NAMA BARANG],B_MSK[[#This Row],[NAMA BARANG]],B_MSK[C]))</f>
        <v/>
      </c>
      <c r="V610" s="7" t="str">
        <f ca="1">IF(B_MSK[[#This Row],[//]]="","",INDEX(INDIRECT(DIR&amp;$2:$2),B_MSK[[#This Row],[//]]))</f>
        <v/>
      </c>
      <c r="W6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0" s="5" t="str">
        <f ca="1">IF(B_MSK[[#This Row],[N.B.nota]]="","",IF(MATCH(B_MSK[[#This Row],[concat]],[2]!db[NB NOTA_C],0)&gt;0,"ada",0))</f>
        <v/>
      </c>
      <c r="Y610" s="5" t="str">
        <f ca="1">IF(B_MSK[[#This Row],[N.B.nota]]="","",ADDRESS(ROW(B_MSK[QB]),COLUMN(B_MSK[QB]))&amp;":"&amp;ADDRESS(ROW(),COLUMN(B_MSK[QB])))</f>
        <v/>
      </c>
      <c r="Z610" s="5" t="str">
        <f ca="1">IF(B_MSK[[#This Row],[concat]]="","",MATCH(B_MSK[[#This Row],[concat]],[2]!db[NB NOTA_C],0)+1)</f>
        <v/>
      </c>
      <c r="AA610" s="5" t="str">
        <f ca="1">IF(B_MSK[[#This Row],[//]]="","",HYPERLINK("[D:\kerja\BANK EXP\BARU\DB.XLSX]DB!e"&amp;B_MSK[[#This Row],[DB_ROW]],"&gt;"))</f>
        <v/>
      </c>
      <c r="AB610" s="30" t="e">
        <f ca="1">MID(B_MSK[[#This Row],[/ STN_1]],FIND(" ",B_MSK[[#This Row],[/ STN_1]])+1,LEN(B_MSK[[#This Row],[/ STN_1]]))</f>
        <v>#VALUE!</v>
      </c>
      <c r="AC6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0" s="15" t="str">
        <f ca="1">IF(B_MSK[[#This Row],[HARGA_2]]="","",IF(MID(B_MSK[[#This Row],[/ STN_2]],FIND(" ",B_MSK[[#This Row],[/ STN_2]])+1,LEN(B_MSK[[#This Row],[/ STN_2]]))="LSN",B_MSK[[#This Row],[HARGA_2]]/12,""))</f>
        <v/>
      </c>
      <c r="AH610" s="7" t="str">
        <f ca="1">IF(B_MSK[[#This Row],[HARGA_3]]="","","/ "&amp;"PCS")</f>
        <v/>
      </c>
      <c r="AI610" s="15" t="str">
        <f ca="1">IF(B_MSK[[#This Row],[HARGA_3]]="",IF(B_MSK[[#This Row],[HARGA_2]]="",IF(B_MSK[[#This Row],[HARGA_1]]="","",B_MSK[[#This Row],[HARGA_1]]),B_MSK[[#This Row],[HARGA_2]]),B_MSK[[#This Row],[HARGA_3]])</f>
        <v/>
      </c>
      <c r="AJ610" s="15" t="str">
        <f ca="1">IF(B_MSK[[#This Row],[/ STN_3]]="",IF(B_MSK[[#This Row],[/ STN_2]]="",IF(B_MSK[[#This Row],[/ STN_1]]="","",B_MSK[[#This Row],[/ STN_1]]),B_MSK[[#This Row],[/ STN_2]]),B_MSK[[#This Row],[/ STN_3]])</f>
        <v/>
      </c>
      <c r="AK610" s="5" t="str">
        <f ca="1">IF(B_MSK[[#This Row],[//]]="","",SUBSTITUTE(SUBSTITUTE(SUBSTITUTE(B_MSK[[#This Row],[QTY/ CTN]]," ","_",2),"(",""),")","")&amp;"_")</f>
        <v/>
      </c>
      <c r="AL610" s="5" t="str">
        <f ca="1">IF(B_MSK[[#This Row],[A_B]]="","",SEARCH("_",B_MSK[[#This Row],[A_B]]))</f>
        <v/>
      </c>
      <c r="AM610" s="5" t="str">
        <f ca="1">IF(B_MSK[[#This Row],[A_B]]="","",LEN(B_MSK[[#This Row],[A_B]]))</f>
        <v/>
      </c>
      <c r="AN610" s="5" t="str">
        <f ca="1">IF(B_MSK[[#This Row],[A_B]]="","",LEFT(B_MSK[[#This Row],[QTY/ CTN]],B_MSK[[#This Row],[A_B_1]]))</f>
        <v/>
      </c>
      <c r="AO610" s="5" t="str">
        <f ca="1">IF(B_MSK[[#This Row],[A_B]]="","",LEFT(B_MSK[[#This Row],[A_]],SEARCH(" ",B_MSK[[#This Row],[A_]])-1))</f>
        <v/>
      </c>
      <c r="AP610" s="5" t="str">
        <f ca="1">IF(B_MSK[[#This Row],[A_B]]="","",RIGHT(B_MSK[[#This Row],[A_]],LEN(B_MSK[[#This Row],[A_]])-SEARCH(" ",B_MSK[[#This Row],[A_]])))</f>
        <v/>
      </c>
      <c r="AQ6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0" s="5" t="str">
        <f ca="1">IF(B_MSK[[#This Row],[B_]]="","",LEFT(B_MSK[[#This Row],[B_]],SEARCH(" ",B_MSK[[#This Row],[B_]])))</f>
        <v/>
      </c>
      <c r="AS610" s="5" t="str">
        <f ca="1">IF(B_MSK[[#This Row],[B_]]="","",RIGHT(B_MSK[[#This Row],[B_]],LEN(B_MSK[[#This Row],[B_]])-SEARCH(" ",B_MSK[[#This Row],[B_]])))</f>
        <v/>
      </c>
      <c r="AT610" s="5" t="str">
        <f ca="1">IF(B_MSK[[#This Row],[B_2]]="LSN",12,"")</f>
        <v/>
      </c>
      <c r="AU610" s="5" t="str">
        <f ca="1">IF(B_MSK[[#This Row],[C_1]]="","","PCS")</f>
        <v/>
      </c>
      <c r="AV610" s="5" t="str">
        <f ca="1">IF(B_MSK[[#This Row],[A_1]]="","",B_MSK[[#This Row],[A_1]]*IF(B_MSK[[#This Row],[B_1]]="",1,B_MSK[[#This Row],[B_1]])*IF(B_MSK[[#This Row],[C_1]]="",1,B_MSK[[#This Row],[C_1]]))</f>
        <v/>
      </c>
      <c r="AW610" s="5" t="str">
        <f ca="1">IF(B_MSK[[#This Row],[C_2]]="",IF(B_MSK[[#This Row],[B_2]]="",IF(B_MSK[[#This Row],[A_2]]="","",B_MSK[[#This Row],[A_2]]),B_MSK[[#This Row],[B_2]]),B_MSK[[#This Row],[C_2]])</f>
        <v/>
      </c>
      <c r="AX610" s="2">
        <f ca="1">IF(ISNUMBER(B_MSK[[#This Row],[TANGGAL DATANG]]),B_MSK[[#This Row],[TANGGAL DATANG]],AX609)</f>
        <v>44946</v>
      </c>
      <c r="AY610" s="5" t="str">
        <f ca="1">IF(B_MSK[[#This Row],[DB_ROW]]="","",INDEX([3]!db[JENIS],B_MSK[[#This Row],[DB_ROW]]-1))</f>
        <v/>
      </c>
      <c r="AZ610" s="5" t="e">
        <f ca="1">IF(B_MSK[[#This Row],[A_1]]="","",B_MSK[[#This Row],[A_1]])*1</f>
        <v>#VALUE!</v>
      </c>
      <c r="BA610" s="5" t="str">
        <f ca="1">IF(B_MSK[[#This Row],[//]]="","",INDEX(INDIRECT(DIR&amp;$2:$2),B_MSK[[#This Row],[//]]))</f>
        <v/>
      </c>
      <c r="BB610" s="5" t="str">
        <f ca="1">CONCATENATE(B_MSK[[#This Row],[concat]],B_MSK[[#This Row],[HARGA_X]],B_MSK[[#This Row],[SAT]])</f>
        <v/>
      </c>
    </row>
    <row r="611" spans="1:54" x14ac:dyDescent="0.25">
      <c r="A611" s="6" t="s">
        <v>327</v>
      </c>
      <c r="B611" s="5">
        <f ca="1">IF(B_MSK[[#This Row],[N_ID]]="","",INDEX(INDIRECT(DIR&amp;$2:$2),MATCH(B_MSK[[#This Row],[N_ID]],INDIRECT(DIR&amp;"!NOTA[ID_P]"),0)))</f>
        <v>115</v>
      </c>
      <c r="C611" s="5" t="str">
        <f ca="1">IF(B_MSK[[#This Row],[//]]="","",HYPERLINK("["&amp;SUBSTITUTE(DIR,"'","")&amp;"]NOTA!D"&amp;B_MSK[[#This Row],[//]]+2,"&gt;"))</f>
        <v>&gt;</v>
      </c>
      <c r="D611" s="5">
        <f ca="1">IF(B_MSK[[#This Row],[N_ID]]="","",COUNTIF(INDIRECT(DIR&amp;"!NOTA[ID_H]"),B_MSK[[#This Row],[ID NOTA]]))</f>
        <v>3</v>
      </c>
      <c r="E61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608</v>
      </c>
      <c r="F6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1" s="7" t="str">
        <f ca="1">IF(B_MSK[[#This Row],[stt]]="ada",INDEX([2]!db[NB BM],B_MSK[DB_ROW]-1),"")</f>
        <v>Map Zipper Jala Biru</v>
      </c>
      <c r="H611" s="7" t="str">
        <f ca="1">IF(B_MSK[[#This Row],[//]]="","",INDEX(INDIRECT(DIR&amp;$2:$2),B_MSK[[#This Row],[//]]))</f>
        <v>GRAFINDO</v>
      </c>
      <c r="I611" s="27" t="str">
        <f ca="1">IF(B_MSK[[#This Row],[//]]="","",INDEX(INDIRECT(DB_PATH&amp;$2:$2),B_MSK[[#This Row],[DB_ROW]]-1))</f>
        <v>240 PCS</v>
      </c>
      <c r="J611" s="5">
        <f ca="1">IF(B_MSK[[#This Row],[//]]="","",IF(INDEX(INDIRECT(DIR&amp;$2:$2),B_MSK[[#This Row],[//]])="","",INDEX(INDIRECT(DIR&amp;$2:$2),B_MSK[[#This Row],[//]])))</f>
        <v>2</v>
      </c>
      <c r="K611" s="5">
        <f ca="1">IF(B_MSK[[#This Row],[//]]="","",IF(INDEX(INDIRECT(DIR&amp;$2:$2),B_MSK[[#This Row],[//]])="","",INDEX(INDIRECT(DIR&amp;$2:$2),B_MSK[[#This Row],[//]])))</f>
        <v>480</v>
      </c>
      <c r="L611" s="5" t="str">
        <f ca="1">IF(B_MSK[[#This Row],[//]]="","",IF(INDEX(INDIRECT(DIR&amp;$2:$2),B_MSK[[#This Row],[//]])="","",INDEX(INDIRECT(DIR&amp;$2:$2),B_MSK[[#This Row],[//]])))</f>
        <v>PCS</v>
      </c>
      <c r="M611" s="13">
        <f ca="1">IF(B_MSK[[#This Row],[//]]="","",INDEX(INDIRECT(DIR&amp;$2:$2),B_MSK[[#This Row],[//]]))</f>
        <v>5750</v>
      </c>
      <c r="N611" s="13">
        <f ca="1">IF(OR(B_MSK[[#This Row],[//]]="",),"",INDEX(INDIRECT(DIR&amp;$2:$2),B_MSK[[#This Row],[//]]))</f>
        <v>1380000</v>
      </c>
      <c r="O611" s="3" t="str">
        <f ca="1">IF(B_MSK[[#This Row],[//]]="","",IF(INDEX(INDIRECT(DIR&amp;$2:$2),B_MSK[[#This Row],[//]])=0,"",INDEX(INDIRECT(DIR&amp;$2:$2),B_MSK[[#This Row],[//]])))</f>
        <v/>
      </c>
      <c r="P611" s="3" t="str">
        <f ca="1">IF(B_MSK[[#This Row],[//]]="","",IF(INDEX(INDIRECT(DIR&amp;$2:$2),B_MSK[[#This Row],[//]])=0,"",INDEX(INDIRECT(DIR&amp;$2:$2),B_MSK[[#This Row],[//]])))</f>
        <v/>
      </c>
      <c r="Q611" s="12">
        <f ca="1">IF(B_MSK[[#This Row],[//]]="","",INDEX(INDIRECT(DIR&amp;$2:$2),B_MSK[[#This Row],[//]]))</f>
        <v>2760000</v>
      </c>
      <c r="R6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1" s="37">
        <f ca="1">IF(B_MSK[[#This Row],[//]]="","",INDEX(INDIRECT(DIR&amp;$2:$2),B_MSK[[#This Row],[//]]))</f>
        <v>0</v>
      </c>
      <c r="U611" s="38">
        <f ca="1">IF(SUMIF(B_MSK[NAMA BARANG],B_MSK[[#This Row],[NAMA BARANG]],B_MSK[JMLH BRG])=0,"",SUMIF(B_MSK[NAMA BARANG],B_MSK[[#This Row],[NAMA BARANG]],B_MSK[C]))</f>
        <v>2</v>
      </c>
      <c r="V611" s="7" t="str">
        <f ca="1">IF(B_MSK[[#This Row],[//]]="","",INDEX(INDIRECT(DIR&amp;$2:$2),B_MSK[[#This Row],[//]]))</f>
        <v>MAP ZIPPER JALA BIRU (240 PCS)</v>
      </c>
      <c r="W611" s="7" t="str">
        <f ca="1">LOWER(SUBSTITUTE(SUBSTITUTE(SUBSTITUTE(SUBSTITUTE(SUBSTITUTE(SUBSTITUTE(SUBSTITUTE(SUBSTITUTE(SUBSTITUTE(B_MSK[[#This Row],[N.B.nota]]," ",""),"-",""),"(",""),")",""),".",""),",",""),"/",""),"""",""),"+",""))</f>
        <v>mapzipperjalabiru240pcs</v>
      </c>
      <c r="X611" s="5" t="str">
        <f ca="1">IF(B_MSK[[#This Row],[N.B.nota]]="","",IF(MATCH(B_MSK[[#This Row],[concat]],[2]!db[NB NOTA_C],0)&gt;0,"ada",0))</f>
        <v>ada</v>
      </c>
      <c r="Y611" s="5" t="str">
        <f ca="1">IF(B_MSK[[#This Row],[N.B.nota]]="","",ADDRESS(ROW(B_MSK[QB]),COLUMN(B_MSK[QB]))&amp;":"&amp;ADDRESS(ROW(),COLUMN(B_MSK[QB])))</f>
        <v>$D$4:$D$611</v>
      </c>
      <c r="Z611" s="5">
        <f ca="1">IF(B_MSK[[#This Row],[concat]]="","",MATCH(B_MSK[[#This Row],[concat]],[2]!db[NB NOTA_C],0)+1)</f>
        <v>1471</v>
      </c>
      <c r="AA611" s="5" t="str">
        <f ca="1">IF(B_MSK[[#This Row],[//]]="","",HYPERLINK("[D:\kerja\BANK EXP\BARU\DB.XLSX]DB!e"&amp;B_MSK[[#This Row],[DB_ROW]],"&gt;"))</f>
        <v>&gt;</v>
      </c>
      <c r="AB611" s="30" t="str">
        <f ca="1">MID(B_MSK[[#This Row],[/ STN_1]],FIND(" ",B_MSK[[#This Row],[/ STN_1]])+1,LEN(B_MSK[[#This Row],[/ STN_1]]))</f>
        <v>PCS</v>
      </c>
      <c r="AC611" s="11">
        <f ca="1">IF(B_MSK[[#This Row],[//]]="","",IF(B_MSK[[#This Row],[ JUMLAH ]]="","",IF(B_MSK[[#This Row],[C]]="",B_MSK[[#This Row],[HARGA CTN]]/B_MSK[[#This Row],[JMLH BRG]],B_MSK[[#This Row],[HARGA CTN]]/B_MSK[[#This Row],[A_1]])))</f>
        <v>5750</v>
      </c>
      <c r="AD6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1" s="15" t="str">
        <f ca="1">IF(B_MSK[[#This Row],[HARGA_2]]="","",IF(MID(B_MSK[[#This Row],[/ STN_2]],FIND(" ",B_MSK[[#This Row],[/ STN_2]])+1,LEN(B_MSK[[#This Row],[/ STN_2]]))="LSN",B_MSK[[#This Row],[HARGA_2]]/12,""))</f>
        <v/>
      </c>
      <c r="AH611" s="7" t="str">
        <f ca="1">IF(B_MSK[[#This Row],[HARGA_3]]="","","/ "&amp;"PCS")</f>
        <v/>
      </c>
      <c r="AI611" s="15">
        <f ca="1">IF(B_MSK[[#This Row],[HARGA_3]]="",IF(B_MSK[[#This Row],[HARGA_2]]="",IF(B_MSK[[#This Row],[HARGA_1]]="","",B_MSK[[#This Row],[HARGA_1]]),B_MSK[[#This Row],[HARGA_2]]),B_MSK[[#This Row],[HARGA_3]])</f>
        <v>5750</v>
      </c>
      <c r="AJ61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11" s="5" t="str">
        <f ca="1">IF(B_MSK[[#This Row],[//]]="","",SUBSTITUTE(SUBSTITUTE(SUBSTITUTE(B_MSK[[#This Row],[QTY/ CTN]]," ","_",2),"(",""),")","")&amp;"_")</f>
        <v>240 PCS_</v>
      </c>
      <c r="AL611" s="5">
        <f ca="1">IF(B_MSK[[#This Row],[A_B]]="","",SEARCH("_",B_MSK[[#This Row],[A_B]]))</f>
        <v>8</v>
      </c>
      <c r="AM611" s="5">
        <f ca="1">IF(B_MSK[[#This Row],[A_B]]="","",LEN(B_MSK[[#This Row],[A_B]]))</f>
        <v>8</v>
      </c>
      <c r="AN611" s="5" t="str">
        <f ca="1">IF(B_MSK[[#This Row],[A_B]]="","",LEFT(B_MSK[[#This Row],[QTY/ CTN]],B_MSK[[#This Row],[A_B_1]]))</f>
        <v>240 PCS</v>
      </c>
      <c r="AO611" s="5" t="str">
        <f ca="1">IF(B_MSK[[#This Row],[A_B]]="","",LEFT(B_MSK[[#This Row],[A_]],SEARCH(" ",B_MSK[[#This Row],[A_]])-1))</f>
        <v>240</v>
      </c>
      <c r="AP611" s="5" t="str">
        <f ca="1">IF(B_MSK[[#This Row],[A_B]]="","",RIGHT(B_MSK[[#This Row],[A_]],LEN(B_MSK[[#This Row],[A_]])-SEARCH(" ",B_MSK[[#This Row],[A_]])))</f>
        <v>PCS</v>
      </c>
      <c r="AQ6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1" s="5" t="str">
        <f ca="1">IF(B_MSK[[#This Row],[B_]]="","",LEFT(B_MSK[[#This Row],[B_]],SEARCH(" ",B_MSK[[#This Row],[B_]])))</f>
        <v/>
      </c>
      <c r="AS611" s="5" t="str">
        <f ca="1">IF(B_MSK[[#This Row],[B_]]="","",RIGHT(B_MSK[[#This Row],[B_]],LEN(B_MSK[[#This Row],[B_]])-SEARCH(" ",B_MSK[[#This Row],[B_]])))</f>
        <v/>
      </c>
      <c r="AT611" s="5" t="str">
        <f ca="1">IF(B_MSK[[#This Row],[B_2]]="LSN",12,"")</f>
        <v/>
      </c>
      <c r="AU611" s="5" t="str">
        <f ca="1">IF(B_MSK[[#This Row],[C_1]]="","","PCS")</f>
        <v/>
      </c>
      <c r="AV611" s="5">
        <f ca="1">IF(B_MSK[[#This Row],[A_1]]="","",B_MSK[[#This Row],[A_1]]*IF(B_MSK[[#This Row],[B_1]]="",1,B_MSK[[#This Row],[B_1]])*IF(B_MSK[[#This Row],[C_1]]="",1,B_MSK[[#This Row],[C_1]]))</f>
        <v>240</v>
      </c>
      <c r="AW611" s="5" t="str">
        <f ca="1">IF(B_MSK[[#This Row],[C_2]]="",IF(B_MSK[[#This Row],[B_2]]="",IF(B_MSK[[#This Row],[A_2]]="","",B_MSK[[#This Row],[A_2]]),B_MSK[[#This Row],[B_2]]),B_MSK[[#This Row],[C_2]])</f>
        <v>PCS</v>
      </c>
      <c r="AX611" s="2">
        <f ca="1">IF(ISNUMBER(B_MSK[[#This Row],[TANGGAL DATANG]]),B_MSK[[#This Row],[TANGGAL DATANG]],AX610)</f>
        <v>44946</v>
      </c>
      <c r="AY611" s="5" t="e">
        <f ca="1">IF(B_MSK[[#This Row],[DB_ROW]]="","",INDEX([3]!db[JENIS],B_MSK[[#This Row],[DB_ROW]]-1))</f>
        <v>#REF!</v>
      </c>
      <c r="AZ611" s="5">
        <f ca="1">IF(B_MSK[[#This Row],[A_1]]="","",B_MSK[[#This Row],[A_1]])*1</f>
        <v>240</v>
      </c>
      <c r="BA611" s="5" t="str">
        <f ca="1">IF(B_MSK[[#This Row],[//]]="","",INDEX(INDIRECT(DIR&amp;$2:$2),B_MSK[[#This Row],[//]]))</f>
        <v>UNTANA</v>
      </c>
      <c r="BB611" s="5" t="str">
        <f ca="1">CONCATENATE(B_MSK[[#This Row],[concat]],B_MSK[[#This Row],[HARGA_X]],B_MSK[[#This Row],[SAT]])</f>
        <v>mapzipperjalabiru240pcs5750PCS</v>
      </c>
    </row>
    <row r="612" spans="1:54" x14ac:dyDescent="0.25">
      <c r="A612" s="6" t="s">
        <v>128</v>
      </c>
      <c r="B612" s="5" t="str">
        <f ca="1">IF(B_MSK[[#This Row],[N_ID]]="","",INDEX(INDIRECT(DIR&amp;$2:$2),MATCH(B_MSK[[#This Row],[N_ID]],INDIRECT(DIR&amp;"!NOTA[ID_P]"),0)))</f>
        <v/>
      </c>
      <c r="C612" s="5" t="str">
        <f ca="1">IF(B_MSK[[#This Row],[//]]="","",HYPERLINK("["&amp;SUBSTITUTE(DIR,"'","")&amp;"]NOTA!D"&amp;B_MSK[[#This Row],[//]]+2,"&gt;"))</f>
        <v>&gt;</v>
      </c>
      <c r="D612" s="5" t="str">
        <f ca="1">IF(B_MSK[[#This Row],[N_ID]]="","",COUNTIF(INDIRECT(DIR&amp;"!NOTA[ID_H]"),B_MSK[[#This Row],[ID NOTA]]))</f>
        <v/>
      </c>
      <c r="E6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609</v>
      </c>
      <c r="F6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2" s="7" t="str">
        <f ca="1">IF(B_MSK[[#This Row],[stt]]="ada",INDEX([2]!db[NB BM],B_MSK[DB_ROW]-1),"")</f>
        <v>Map Zipper Jala Hijau</v>
      </c>
      <c r="H612" s="7" t="str">
        <f ca="1">IF(B_MSK[[#This Row],[//]]="","",INDEX(INDIRECT(DIR&amp;$2:$2),B_MSK[[#This Row],[//]]))</f>
        <v>GRAFINDO</v>
      </c>
      <c r="I612" s="27" t="str">
        <f ca="1">IF(B_MSK[[#This Row],[//]]="","",INDEX(INDIRECT(DB_PATH&amp;$2:$2),B_MSK[[#This Row],[DB_ROW]]-1))</f>
        <v>240 PCS</v>
      </c>
      <c r="J612" s="5">
        <f ca="1">IF(B_MSK[[#This Row],[//]]="","",IF(INDEX(INDIRECT(DIR&amp;$2:$2),B_MSK[[#This Row],[//]])="","",INDEX(INDIRECT(DIR&amp;$2:$2),B_MSK[[#This Row],[//]])))</f>
        <v>4</v>
      </c>
      <c r="K612" s="5">
        <f ca="1">IF(B_MSK[[#This Row],[//]]="","",IF(INDEX(INDIRECT(DIR&amp;$2:$2),B_MSK[[#This Row],[//]])="","",INDEX(INDIRECT(DIR&amp;$2:$2),B_MSK[[#This Row],[//]])))</f>
        <v>960</v>
      </c>
      <c r="L612" s="5" t="str">
        <f ca="1">IF(B_MSK[[#This Row],[//]]="","",IF(INDEX(INDIRECT(DIR&amp;$2:$2),B_MSK[[#This Row],[//]])="","",INDEX(INDIRECT(DIR&amp;$2:$2),B_MSK[[#This Row],[//]])))</f>
        <v>PCS</v>
      </c>
      <c r="M612" s="13">
        <f ca="1">IF(B_MSK[[#This Row],[//]]="","",INDEX(INDIRECT(DIR&amp;$2:$2),B_MSK[[#This Row],[//]]))</f>
        <v>5750</v>
      </c>
      <c r="N612" s="13">
        <f ca="1">IF(OR(B_MSK[[#This Row],[//]]="",),"",INDEX(INDIRECT(DIR&amp;$2:$2),B_MSK[[#This Row],[//]]))</f>
        <v>1380000</v>
      </c>
      <c r="O612" s="3" t="str">
        <f ca="1">IF(B_MSK[[#This Row],[//]]="","",IF(INDEX(INDIRECT(DIR&amp;$2:$2),B_MSK[[#This Row],[//]])=0,"",INDEX(INDIRECT(DIR&amp;$2:$2),B_MSK[[#This Row],[//]])))</f>
        <v/>
      </c>
      <c r="P612" s="3" t="str">
        <f ca="1">IF(B_MSK[[#This Row],[//]]="","",IF(INDEX(INDIRECT(DIR&amp;$2:$2),B_MSK[[#This Row],[//]])=0,"",INDEX(INDIRECT(DIR&amp;$2:$2),B_MSK[[#This Row],[//]])))</f>
        <v/>
      </c>
      <c r="Q612" s="12">
        <f ca="1">IF(B_MSK[[#This Row],[//]]="","",INDEX(INDIRECT(DIR&amp;$2:$2),B_MSK[[#This Row],[//]]))</f>
        <v>5520000</v>
      </c>
      <c r="R6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2" s="37">
        <f ca="1">IF(B_MSK[[#This Row],[//]]="","",INDEX(INDIRECT(DIR&amp;$2:$2),B_MSK[[#This Row],[//]]))</f>
        <v>0</v>
      </c>
      <c r="U612" s="38">
        <f ca="1">IF(SUMIF(B_MSK[NAMA BARANG],B_MSK[[#This Row],[NAMA BARANG]],B_MSK[JMLH BRG])=0,"",SUMIF(B_MSK[NAMA BARANG],B_MSK[[#This Row],[NAMA BARANG]],B_MSK[C]))</f>
        <v>4</v>
      </c>
      <c r="V612" s="7" t="str">
        <f ca="1">IF(B_MSK[[#This Row],[//]]="","",INDEX(INDIRECT(DIR&amp;$2:$2),B_MSK[[#This Row],[//]]))</f>
        <v>MAP ZIPPER JALA HIJAU (240 PCS)</v>
      </c>
      <c r="W612" s="7" t="str">
        <f ca="1">LOWER(SUBSTITUTE(SUBSTITUTE(SUBSTITUTE(SUBSTITUTE(SUBSTITUTE(SUBSTITUTE(SUBSTITUTE(SUBSTITUTE(SUBSTITUTE(B_MSK[[#This Row],[N.B.nota]]," ",""),"-",""),"(",""),")",""),".",""),",",""),"/",""),"""",""),"+",""))</f>
        <v>mapzipperjalahijau240pcs</v>
      </c>
      <c r="X612" s="5" t="str">
        <f ca="1">IF(B_MSK[[#This Row],[N.B.nota]]="","",IF(MATCH(B_MSK[[#This Row],[concat]],[2]!db[NB NOTA_C],0)&gt;0,"ada",0))</f>
        <v>ada</v>
      </c>
      <c r="Y612" s="5" t="str">
        <f ca="1">IF(B_MSK[[#This Row],[N.B.nota]]="","",ADDRESS(ROW(B_MSK[QB]),COLUMN(B_MSK[QB]))&amp;":"&amp;ADDRESS(ROW(),COLUMN(B_MSK[QB])))</f>
        <v>$D$4:$D$612</v>
      </c>
      <c r="Z612" s="5">
        <f ca="1">IF(B_MSK[[#This Row],[concat]]="","",MATCH(B_MSK[[#This Row],[concat]],[2]!db[NB NOTA_C],0)+1)</f>
        <v>1472</v>
      </c>
      <c r="AA612" s="5" t="str">
        <f ca="1">IF(B_MSK[[#This Row],[//]]="","",HYPERLINK("[D:\kerja\BANK EXP\BARU\DB.XLSX]DB!e"&amp;B_MSK[[#This Row],[DB_ROW]],"&gt;"))</f>
        <v>&gt;</v>
      </c>
      <c r="AB612" s="30" t="str">
        <f ca="1">MID(B_MSK[[#This Row],[/ STN_1]],FIND(" ",B_MSK[[#This Row],[/ STN_1]])+1,LEN(B_MSK[[#This Row],[/ STN_1]]))</f>
        <v>PCS</v>
      </c>
      <c r="AC612" s="11">
        <f ca="1">IF(B_MSK[[#This Row],[//]]="","",IF(B_MSK[[#This Row],[ JUMLAH ]]="","",IF(B_MSK[[#This Row],[C]]="",B_MSK[[#This Row],[HARGA CTN]]/B_MSK[[#This Row],[JMLH BRG]],B_MSK[[#This Row],[HARGA CTN]]/B_MSK[[#This Row],[A_1]])))</f>
        <v>5750</v>
      </c>
      <c r="AD6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2" s="15" t="str">
        <f ca="1">IF(B_MSK[[#This Row],[HARGA_2]]="","",IF(MID(B_MSK[[#This Row],[/ STN_2]],FIND(" ",B_MSK[[#This Row],[/ STN_2]])+1,LEN(B_MSK[[#This Row],[/ STN_2]]))="LSN",B_MSK[[#This Row],[HARGA_2]]/12,""))</f>
        <v/>
      </c>
      <c r="AH612" s="7" t="str">
        <f ca="1">IF(B_MSK[[#This Row],[HARGA_3]]="","","/ "&amp;"PCS")</f>
        <v/>
      </c>
      <c r="AI612" s="15">
        <f ca="1">IF(B_MSK[[#This Row],[HARGA_3]]="",IF(B_MSK[[#This Row],[HARGA_2]]="",IF(B_MSK[[#This Row],[HARGA_1]]="","",B_MSK[[#This Row],[HARGA_1]]),B_MSK[[#This Row],[HARGA_2]]),B_MSK[[#This Row],[HARGA_3]])</f>
        <v>5750</v>
      </c>
      <c r="AJ61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12" s="5" t="str">
        <f ca="1">IF(B_MSK[[#This Row],[//]]="","",SUBSTITUTE(SUBSTITUTE(SUBSTITUTE(B_MSK[[#This Row],[QTY/ CTN]]," ","_",2),"(",""),")","")&amp;"_")</f>
        <v>240 PCS_</v>
      </c>
      <c r="AL612" s="5">
        <f ca="1">IF(B_MSK[[#This Row],[A_B]]="","",SEARCH("_",B_MSK[[#This Row],[A_B]]))</f>
        <v>8</v>
      </c>
      <c r="AM612" s="5">
        <f ca="1">IF(B_MSK[[#This Row],[A_B]]="","",LEN(B_MSK[[#This Row],[A_B]]))</f>
        <v>8</v>
      </c>
      <c r="AN612" s="5" t="str">
        <f ca="1">IF(B_MSK[[#This Row],[A_B]]="","",LEFT(B_MSK[[#This Row],[QTY/ CTN]],B_MSK[[#This Row],[A_B_1]]))</f>
        <v>240 PCS</v>
      </c>
      <c r="AO612" s="5" t="str">
        <f ca="1">IF(B_MSK[[#This Row],[A_B]]="","",LEFT(B_MSK[[#This Row],[A_]],SEARCH(" ",B_MSK[[#This Row],[A_]])-1))</f>
        <v>240</v>
      </c>
      <c r="AP612" s="5" t="str">
        <f ca="1">IF(B_MSK[[#This Row],[A_B]]="","",RIGHT(B_MSK[[#This Row],[A_]],LEN(B_MSK[[#This Row],[A_]])-SEARCH(" ",B_MSK[[#This Row],[A_]])))</f>
        <v>PCS</v>
      </c>
      <c r="AQ6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2" s="5" t="str">
        <f ca="1">IF(B_MSK[[#This Row],[B_]]="","",LEFT(B_MSK[[#This Row],[B_]],SEARCH(" ",B_MSK[[#This Row],[B_]])))</f>
        <v/>
      </c>
      <c r="AS612" s="5" t="str">
        <f ca="1">IF(B_MSK[[#This Row],[B_]]="","",RIGHT(B_MSK[[#This Row],[B_]],LEN(B_MSK[[#This Row],[B_]])-SEARCH(" ",B_MSK[[#This Row],[B_]])))</f>
        <v/>
      </c>
      <c r="AT612" s="5" t="str">
        <f ca="1">IF(B_MSK[[#This Row],[B_2]]="LSN",12,"")</f>
        <v/>
      </c>
      <c r="AU612" s="5" t="str">
        <f ca="1">IF(B_MSK[[#This Row],[C_1]]="","","PCS")</f>
        <v/>
      </c>
      <c r="AV612" s="5">
        <f ca="1">IF(B_MSK[[#This Row],[A_1]]="","",B_MSK[[#This Row],[A_1]]*IF(B_MSK[[#This Row],[B_1]]="",1,B_MSK[[#This Row],[B_1]])*IF(B_MSK[[#This Row],[C_1]]="",1,B_MSK[[#This Row],[C_1]]))</f>
        <v>240</v>
      </c>
      <c r="AW612" s="5" t="str">
        <f ca="1">IF(B_MSK[[#This Row],[C_2]]="",IF(B_MSK[[#This Row],[B_2]]="",IF(B_MSK[[#This Row],[A_2]]="","",B_MSK[[#This Row],[A_2]]),B_MSK[[#This Row],[B_2]]),B_MSK[[#This Row],[C_2]])</f>
        <v>PCS</v>
      </c>
      <c r="AX612" s="2">
        <f ca="1">IF(ISNUMBER(B_MSK[[#This Row],[TANGGAL DATANG]]),B_MSK[[#This Row],[TANGGAL DATANG]],AX611)</f>
        <v>44946</v>
      </c>
      <c r="AY612" s="5" t="e">
        <f ca="1">IF(B_MSK[[#This Row],[DB_ROW]]="","",INDEX([3]!db[JENIS],B_MSK[[#This Row],[DB_ROW]]-1))</f>
        <v>#REF!</v>
      </c>
      <c r="AZ612" s="5">
        <f ca="1">IF(B_MSK[[#This Row],[A_1]]="","",B_MSK[[#This Row],[A_1]])*1</f>
        <v>240</v>
      </c>
      <c r="BA612" s="5" t="str">
        <f ca="1">IF(B_MSK[[#This Row],[//]]="","",INDEX(INDIRECT(DIR&amp;$2:$2),B_MSK[[#This Row],[//]]))</f>
        <v>UNTANA</v>
      </c>
      <c r="BB612" s="5" t="str">
        <f ca="1">CONCATENATE(B_MSK[[#This Row],[concat]],B_MSK[[#This Row],[HARGA_X]],B_MSK[[#This Row],[SAT]])</f>
        <v>mapzipperjalahijau240pcs5750PCS</v>
      </c>
    </row>
    <row r="613" spans="1:54" x14ac:dyDescent="0.25">
      <c r="A613" s="6" t="s">
        <v>128</v>
      </c>
      <c r="B613" s="5" t="str">
        <f ca="1">IF(B_MSK[[#This Row],[N_ID]]="","",INDEX(INDIRECT(DIR&amp;$2:$2),MATCH(B_MSK[[#This Row],[N_ID]],INDIRECT(DIR&amp;"!NOTA[ID_P]"),0)))</f>
        <v/>
      </c>
      <c r="C613" s="5" t="str">
        <f ca="1">IF(B_MSK[[#This Row],[//]]="","",HYPERLINK("["&amp;SUBSTITUTE(DIR,"'","")&amp;"]NOTA!D"&amp;B_MSK[[#This Row],[//]]+2,"&gt;"))</f>
        <v>&gt;</v>
      </c>
      <c r="D613" s="5" t="str">
        <f ca="1">IF(B_MSK[[#This Row],[N_ID]]="","",COUNTIF(INDIRECT(DIR&amp;"!NOTA[ID_H]"),B_MSK[[#This Row],[ID NOTA]]))</f>
        <v/>
      </c>
      <c r="E6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610</v>
      </c>
      <c r="F6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3" s="7" t="str">
        <f ca="1">IF(B_MSK[[#This Row],[stt]]="ada",INDEX([2]!db[NB BM],B_MSK[DB_ROW]-1),"")</f>
        <v>Map Zipper Jala Merah</v>
      </c>
      <c r="H613" s="7" t="str">
        <f ca="1">IF(B_MSK[[#This Row],[//]]="","",INDEX(INDIRECT(DIR&amp;$2:$2),B_MSK[[#This Row],[//]]))</f>
        <v>GRAFINDO</v>
      </c>
      <c r="I613" s="27" t="str">
        <f ca="1">IF(B_MSK[[#This Row],[//]]="","",INDEX(INDIRECT(DB_PATH&amp;$2:$2),B_MSK[[#This Row],[DB_ROW]]-1))</f>
        <v>240 PCS</v>
      </c>
      <c r="J613" s="5">
        <f ca="1">IF(B_MSK[[#This Row],[//]]="","",IF(INDEX(INDIRECT(DIR&amp;$2:$2),B_MSK[[#This Row],[//]])="","",INDEX(INDIRECT(DIR&amp;$2:$2),B_MSK[[#This Row],[//]])))</f>
        <v>1</v>
      </c>
      <c r="K613" s="5">
        <f ca="1">IF(B_MSK[[#This Row],[//]]="","",IF(INDEX(INDIRECT(DIR&amp;$2:$2),B_MSK[[#This Row],[//]])="","",INDEX(INDIRECT(DIR&amp;$2:$2),B_MSK[[#This Row],[//]])))</f>
        <v>240</v>
      </c>
      <c r="L613" s="5" t="str">
        <f ca="1">IF(B_MSK[[#This Row],[//]]="","",IF(INDEX(INDIRECT(DIR&amp;$2:$2),B_MSK[[#This Row],[//]])="","",INDEX(INDIRECT(DIR&amp;$2:$2),B_MSK[[#This Row],[//]])))</f>
        <v>PCS</v>
      </c>
      <c r="M613" s="13">
        <f ca="1">IF(B_MSK[[#This Row],[//]]="","",INDEX(INDIRECT(DIR&amp;$2:$2),B_MSK[[#This Row],[//]]))</f>
        <v>5750</v>
      </c>
      <c r="N613" s="13">
        <f ca="1">IF(OR(B_MSK[[#This Row],[//]]="",),"",INDEX(INDIRECT(DIR&amp;$2:$2),B_MSK[[#This Row],[//]]))</f>
        <v>1380000</v>
      </c>
      <c r="O613" s="3" t="str">
        <f ca="1">IF(B_MSK[[#This Row],[//]]="","",IF(INDEX(INDIRECT(DIR&amp;$2:$2),B_MSK[[#This Row],[//]])=0,"",INDEX(INDIRECT(DIR&amp;$2:$2),B_MSK[[#This Row],[//]])))</f>
        <v/>
      </c>
      <c r="P613" s="3" t="str">
        <f ca="1">IF(B_MSK[[#This Row],[//]]="","",IF(INDEX(INDIRECT(DIR&amp;$2:$2),B_MSK[[#This Row],[//]])=0,"",INDEX(INDIRECT(DIR&amp;$2:$2),B_MSK[[#This Row],[//]])))</f>
        <v/>
      </c>
      <c r="Q613" s="12">
        <f ca="1">IF(B_MSK[[#This Row],[//]]="","",INDEX(INDIRECT(DIR&amp;$2:$2),B_MSK[[#This Row],[//]]))</f>
        <v>1380000</v>
      </c>
      <c r="R61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1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13" s="37">
        <f ca="1">IF(B_MSK[[#This Row],[//]]="","",INDEX(INDIRECT(DIR&amp;$2:$2),B_MSK[[#This Row],[//]]))</f>
        <v>0</v>
      </c>
      <c r="U613" s="38">
        <f ca="1">IF(SUMIF(B_MSK[NAMA BARANG],B_MSK[[#This Row],[NAMA BARANG]],B_MSK[JMLH BRG])=0,"",SUMIF(B_MSK[NAMA BARANG],B_MSK[[#This Row],[NAMA BARANG]],B_MSK[C]))</f>
        <v>1</v>
      </c>
      <c r="V613" s="7" t="str">
        <f ca="1">IF(B_MSK[[#This Row],[//]]="","",INDEX(INDIRECT(DIR&amp;$2:$2),B_MSK[[#This Row],[//]]))</f>
        <v>MAP ZIPPER JALA MERAH (240 PCS)</v>
      </c>
      <c r="W613" s="7" t="str">
        <f ca="1">LOWER(SUBSTITUTE(SUBSTITUTE(SUBSTITUTE(SUBSTITUTE(SUBSTITUTE(SUBSTITUTE(SUBSTITUTE(SUBSTITUTE(SUBSTITUTE(B_MSK[[#This Row],[N.B.nota]]," ",""),"-",""),"(",""),")",""),".",""),",",""),"/",""),"""",""),"+",""))</f>
        <v>mapzipperjalamerah240pcs</v>
      </c>
      <c r="X613" s="5" t="str">
        <f ca="1">IF(B_MSK[[#This Row],[N.B.nota]]="","",IF(MATCH(B_MSK[[#This Row],[concat]],[2]!db[NB NOTA_C],0)&gt;0,"ada",0))</f>
        <v>ada</v>
      </c>
      <c r="Y613" s="5" t="str">
        <f ca="1">IF(B_MSK[[#This Row],[N.B.nota]]="","",ADDRESS(ROW(B_MSK[QB]),COLUMN(B_MSK[QB]))&amp;":"&amp;ADDRESS(ROW(),COLUMN(B_MSK[QB])))</f>
        <v>$D$4:$D$613</v>
      </c>
      <c r="Z613" s="5">
        <f ca="1">IF(B_MSK[[#This Row],[concat]]="","",MATCH(B_MSK[[#This Row],[concat]],[2]!db[NB NOTA_C],0)+1)</f>
        <v>1474</v>
      </c>
      <c r="AA613" s="5" t="str">
        <f ca="1">IF(B_MSK[[#This Row],[//]]="","",HYPERLINK("[D:\kerja\BANK EXP\BARU\DB.XLSX]DB!e"&amp;B_MSK[[#This Row],[DB_ROW]],"&gt;"))</f>
        <v>&gt;</v>
      </c>
      <c r="AB613" s="30" t="str">
        <f ca="1">MID(B_MSK[[#This Row],[/ STN_1]],FIND(" ",B_MSK[[#This Row],[/ STN_1]])+1,LEN(B_MSK[[#This Row],[/ STN_1]]))</f>
        <v>PCS</v>
      </c>
      <c r="AC613" s="11">
        <f ca="1">IF(B_MSK[[#This Row],[//]]="","",IF(B_MSK[[#This Row],[ JUMLAH ]]="","",IF(B_MSK[[#This Row],[C]]="",B_MSK[[#This Row],[HARGA CTN]]/B_MSK[[#This Row],[JMLH BRG]],B_MSK[[#This Row],[HARGA CTN]]/B_MSK[[#This Row],[A_1]])))</f>
        <v>5750</v>
      </c>
      <c r="AD6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3" s="15" t="str">
        <f ca="1">IF(B_MSK[[#This Row],[HARGA_2]]="","",IF(MID(B_MSK[[#This Row],[/ STN_2]],FIND(" ",B_MSK[[#This Row],[/ STN_2]])+1,LEN(B_MSK[[#This Row],[/ STN_2]]))="LSN",B_MSK[[#This Row],[HARGA_2]]/12,""))</f>
        <v/>
      </c>
      <c r="AH613" s="7" t="str">
        <f ca="1">IF(B_MSK[[#This Row],[HARGA_3]]="","","/ "&amp;"PCS")</f>
        <v/>
      </c>
      <c r="AI613" s="15">
        <f ca="1">IF(B_MSK[[#This Row],[HARGA_3]]="",IF(B_MSK[[#This Row],[HARGA_2]]="",IF(B_MSK[[#This Row],[HARGA_1]]="","",B_MSK[[#This Row],[HARGA_1]]),B_MSK[[#This Row],[HARGA_2]]),B_MSK[[#This Row],[HARGA_3]])</f>
        <v>5750</v>
      </c>
      <c r="AJ61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13" s="5" t="str">
        <f ca="1">IF(B_MSK[[#This Row],[//]]="","",SUBSTITUTE(SUBSTITUTE(SUBSTITUTE(B_MSK[[#This Row],[QTY/ CTN]]," ","_",2),"(",""),")","")&amp;"_")</f>
        <v>240 PCS_</v>
      </c>
      <c r="AL613" s="5">
        <f ca="1">IF(B_MSK[[#This Row],[A_B]]="","",SEARCH("_",B_MSK[[#This Row],[A_B]]))</f>
        <v>8</v>
      </c>
      <c r="AM613" s="5">
        <f ca="1">IF(B_MSK[[#This Row],[A_B]]="","",LEN(B_MSK[[#This Row],[A_B]]))</f>
        <v>8</v>
      </c>
      <c r="AN613" s="5" t="str">
        <f ca="1">IF(B_MSK[[#This Row],[A_B]]="","",LEFT(B_MSK[[#This Row],[QTY/ CTN]],B_MSK[[#This Row],[A_B_1]]))</f>
        <v>240 PCS</v>
      </c>
      <c r="AO613" s="5" t="str">
        <f ca="1">IF(B_MSK[[#This Row],[A_B]]="","",LEFT(B_MSK[[#This Row],[A_]],SEARCH(" ",B_MSK[[#This Row],[A_]])-1))</f>
        <v>240</v>
      </c>
      <c r="AP613" s="5" t="str">
        <f ca="1">IF(B_MSK[[#This Row],[A_B]]="","",RIGHT(B_MSK[[#This Row],[A_]],LEN(B_MSK[[#This Row],[A_]])-SEARCH(" ",B_MSK[[#This Row],[A_]])))</f>
        <v>PCS</v>
      </c>
      <c r="AQ6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3" s="5" t="str">
        <f ca="1">IF(B_MSK[[#This Row],[B_]]="","",LEFT(B_MSK[[#This Row],[B_]],SEARCH(" ",B_MSK[[#This Row],[B_]])))</f>
        <v/>
      </c>
      <c r="AS613" s="5" t="str">
        <f ca="1">IF(B_MSK[[#This Row],[B_]]="","",RIGHT(B_MSK[[#This Row],[B_]],LEN(B_MSK[[#This Row],[B_]])-SEARCH(" ",B_MSK[[#This Row],[B_]])))</f>
        <v/>
      </c>
      <c r="AT613" s="5" t="str">
        <f ca="1">IF(B_MSK[[#This Row],[B_2]]="LSN",12,"")</f>
        <v/>
      </c>
      <c r="AU613" s="5" t="str">
        <f ca="1">IF(B_MSK[[#This Row],[C_1]]="","","PCS")</f>
        <v/>
      </c>
      <c r="AV613" s="5">
        <f ca="1">IF(B_MSK[[#This Row],[A_1]]="","",B_MSK[[#This Row],[A_1]]*IF(B_MSK[[#This Row],[B_1]]="",1,B_MSK[[#This Row],[B_1]])*IF(B_MSK[[#This Row],[C_1]]="",1,B_MSK[[#This Row],[C_1]]))</f>
        <v>240</v>
      </c>
      <c r="AW613" s="5" t="str">
        <f ca="1">IF(B_MSK[[#This Row],[C_2]]="",IF(B_MSK[[#This Row],[B_2]]="",IF(B_MSK[[#This Row],[A_2]]="","",B_MSK[[#This Row],[A_2]]),B_MSK[[#This Row],[B_2]]),B_MSK[[#This Row],[C_2]])</f>
        <v>PCS</v>
      </c>
      <c r="AX613" s="2">
        <f ca="1">IF(ISNUMBER(B_MSK[[#This Row],[TANGGAL DATANG]]),B_MSK[[#This Row],[TANGGAL DATANG]],AX612)</f>
        <v>44946</v>
      </c>
      <c r="AY613" s="5" t="e">
        <f ca="1">IF(B_MSK[[#This Row],[DB_ROW]]="","",INDEX([3]!db[JENIS],B_MSK[[#This Row],[DB_ROW]]-1))</f>
        <v>#REF!</v>
      </c>
      <c r="AZ613" s="5">
        <f ca="1">IF(B_MSK[[#This Row],[A_1]]="","",B_MSK[[#This Row],[A_1]])*1</f>
        <v>240</v>
      </c>
      <c r="BA613" s="5" t="str">
        <f ca="1">IF(B_MSK[[#This Row],[//]]="","",INDEX(INDIRECT(DIR&amp;$2:$2),B_MSK[[#This Row],[//]]))</f>
        <v>UNTANA</v>
      </c>
      <c r="BB613" s="5" t="str">
        <f ca="1">CONCATENATE(B_MSK[[#This Row],[concat]],B_MSK[[#This Row],[HARGA_X]],B_MSK[[#This Row],[SAT]])</f>
        <v>mapzipperjalamerah240pcs5750PCS</v>
      </c>
    </row>
    <row r="614" spans="1:54" x14ac:dyDescent="0.25">
      <c r="A614" s="6" t="s">
        <v>128</v>
      </c>
      <c r="B614" s="5" t="str">
        <f ca="1">IF(B_MSK[[#This Row],[N_ID]]="","",INDEX(INDIRECT(DIR&amp;$2:$2),MATCH(B_MSK[[#This Row],[N_ID]],INDIRECT(DIR&amp;"!NOTA[ID_P]"),0)))</f>
        <v/>
      </c>
      <c r="C614" s="5" t="str">
        <f ca="1">IF(B_MSK[[#This Row],[//]]="","",HYPERLINK("["&amp;SUBSTITUTE(DIR,"'","")&amp;"]NOTA!D"&amp;B_MSK[[#This Row],[//]]+2,"&gt;"))</f>
        <v/>
      </c>
      <c r="D614" s="5" t="str">
        <f ca="1">IF(B_MSK[[#This Row],[N_ID]]="","",COUNTIF(INDIRECT(DIR&amp;"!NOTA[ID_H]"),B_MSK[[#This Row],[ID NOTA]]))</f>
        <v/>
      </c>
      <c r="E6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4" s="7" t="str">
        <f ca="1">IF(B_MSK[[#This Row],[stt]]="ada",INDEX([2]!db[NB BM],B_MSK[DB_ROW]-1),"")</f>
        <v/>
      </c>
      <c r="H614" s="7" t="str">
        <f ca="1">IF(B_MSK[[#This Row],[//]]="","",INDEX(INDIRECT(DIR&amp;$2:$2),B_MSK[[#This Row],[//]]))</f>
        <v/>
      </c>
      <c r="I614" s="27" t="str">
        <f ca="1">IF(B_MSK[[#This Row],[//]]="","",INDEX(INDIRECT(DB_PATH&amp;$2:$2),B_MSK[[#This Row],[DB_ROW]]-1))</f>
        <v/>
      </c>
      <c r="J614" s="5" t="str">
        <f ca="1">IF(B_MSK[[#This Row],[//]]="","",IF(INDEX(INDIRECT(DIR&amp;$2:$2),B_MSK[[#This Row],[//]])="","",INDEX(INDIRECT(DIR&amp;$2:$2),B_MSK[[#This Row],[//]])))</f>
        <v/>
      </c>
      <c r="K614" s="5" t="str">
        <f ca="1">IF(B_MSK[[#This Row],[//]]="","",IF(INDEX(INDIRECT(DIR&amp;$2:$2),B_MSK[[#This Row],[//]])="","",INDEX(INDIRECT(DIR&amp;$2:$2),B_MSK[[#This Row],[//]])))</f>
        <v/>
      </c>
      <c r="L614" s="5" t="str">
        <f ca="1">IF(B_MSK[[#This Row],[//]]="","",IF(INDEX(INDIRECT(DIR&amp;$2:$2),B_MSK[[#This Row],[//]])="","",INDEX(INDIRECT(DIR&amp;$2:$2),B_MSK[[#This Row],[//]])))</f>
        <v/>
      </c>
      <c r="M614" s="13" t="str">
        <f ca="1">IF(B_MSK[[#This Row],[//]]="","",INDEX(INDIRECT(DIR&amp;$2:$2),B_MSK[[#This Row],[//]]))</f>
        <v/>
      </c>
      <c r="N614" s="13" t="str">
        <f ca="1">IF(OR(B_MSK[[#This Row],[//]]="",),"",INDEX(INDIRECT(DIR&amp;$2:$2),B_MSK[[#This Row],[//]]))</f>
        <v/>
      </c>
      <c r="O614" s="3" t="str">
        <f ca="1">IF(B_MSK[[#This Row],[//]]="","",IF(INDEX(INDIRECT(DIR&amp;$2:$2),B_MSK[[#This Row],[//]])=0,"",INDEX(INDIRECT(DIR&amp;$2:$2),B_MSK[[#This Row],[//]])))</f>
        <v/>
      </c>
      <c r="P614" s="3" t="str">
        <f ca="1">IF(B_MSK[[#This Row],[//]]="","",IF(INDEX(INDIRECT(DIR&amp;$2:$2),B_MSK[[#This Row],[//]])=0,"",INDEX(INDIRECT(DIR&amp;$2:$2),B_MSK[[#This Row],[//]])))</f>
        <v/>
      </c>
      <c r="Q614" s="12" t="str">
        <f ca="1">IF(B_MSK[[#This Row],[//]]="","",INDEX(INDIRECT(DIR&amp;$2:$2),B_MSK[[#This Row],[//]]))</f>
        <v/>
      </c>
      <c r="R6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4" s="37" t="str">
        <f ca="1">IF(B_MSK[[#This Row],[//]]="","",INDEX(INDIRECT(DIR&amp;$2:$2),B_MSK[[#This Row],[//]]))</f>
        <v/>
      </c>
      <c r="U614" s="38" t="str">
        <f ca="1">IF(SUMIF(B_MSK[NAMA BARANG],B_MSK[[#This Row],[NAMA BARANG]],B_MSK[JMLH BRG])=0,"",SUMIF(B_MSK[NAMA BARANG],B_MSK[[#This Row],[NAMA BARANG]],B_MSK[C]))</f>
        <v/>
      </c>
      <c r="V614" s="7" t="str">
        <f ca="1">IF(B_MSK[[#This Row],[//]]="","",INDEX(INDIRECT(DIR&amp;$2:$2),B_MSK[[#This Row],[//]]))</f>
        <v/>
      </c>
      <c r="W6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4" s="5" t="str">
        <f ca="1">IF(B_MSK[[#This Row],[N.B.nota]]="","",IF(MATCH(B_MSK[[#This Row],[concat]],[2]!db[NB NOTA_C],0)&gt;0,"ada",0))</f>
        <v/>
      </c>
      <c r="Y614" s="5" t="str">
        <f ca="1">IF(B_MSK[[#This Row],[N.B.nota]]="","",ADDRESS(ROW(B_MSK[QB]),COLUMN(B_MSK[QB]))&amp;":"&amp;ADDRESS(ROW(),COLUMN(B_MSK[QB])))</f>
        <v/>
      </c>
      <c r="Z614" s="5" t="str">
        <f ca="1">IF(B_MSK[[#This Row],[concat]]="","",MATCH(B_MSK[[#This Row],[concat]],[2]!db[NB NOTA_C],0)+1)</f>
        <v/>
      </c>
      <c r="AA614" s="5" t="str">
        <f ca="1">IF(B_MSK[[#This Row],[//]]="","",HYPERLINK("[D:\kerja\BANK EXP\BARU\DB.XLSX]DB!e"&amp;B_MSK[[#This Row],[DB_ROW]],"&gt;"))</f>
        <v/>
      </c>
      <c r="AB614" s="30" t="e">
        <f ca="1">MID(B_MSK[[#This Row],[/ STN_1]],FIND(" ",B_MSK[[#This Row],[/ STN_1]])+1,LEN(B_MSK[[#This Row],[/ STN_1]]))</f>
        <v>#VALUE!</v>
      </c>
      <c r="AC6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4" s="15" t="str">
        <f ca="1">IF(B_MSK[[#This Row],[HARGA_2]]="","",IF(MID(B_MSK[[#This Row],[/ STN_2]],FIND(" ",B_MSK[[#This Row],[/ STN_2]])+1,LEN(B_MSK[[#This Row],[/ STN_2]]))="LSN",B_MSK[[#This Row],[HARGA_2]]/12,""))</f>
        <v/>
      </c>
      <c r="AH614" s="7" t="str">
        <f ca="1">IF(B_MSK[[#This Row],[HARGA_3]]="","","/ "&amp;"PCS")</f>
        <v/>
      </c>
      <c r="AI614" s="15" t="str">
        <f ca="1">IF(B_MSK[[#This Row],[HARGA_3]]="",IF(B_MSK[[#This Row],[HARGA_2]]="",IF(B_MSK[[#This Row],[HARGA_1]]="","",B_MSK[[#This Row],[HARGA_1]]),B_MSK[[#This Row],[HARGA_2]]),B_MSK[[#This Row],[HARGA_3]])</f>
        <v/>
      </c>
      <c r="AJ614" s="15" t="str">
        <f ca="1">IF(B_MSK[[#This Row],[/ STN_3]]="",IF(B_MSK[[#This Row],[/ STN_2]]="",IF(B_MSK[[#This Row],[/ STN_1]]="","",B_MSK[[#This Row],[/ STN_1]]),B_MSK[[#This Row],[/ STN_2]]),B_MSK[[#This Row],[/ STN_3]])</f>
        <v/>
      </c>
      <c r="AK614" s="5" t="str">
        <f ca="1">IF(B_MSK[[#This Row],[//]]="","",SUBSTITUTE(SUBSTITUTE(SUBSTITUTE(B_MSK[[#This Row],[QTY/ CTN]]," ","_",2),"(",""),")","")&amp;"_")</f>
        <v/>
      </c>
      <c r="AL614" s="5" t="str">
        <f ca="1">IF(B_MSK[[#This Row],[A_B]]="","",SEARCH("_",B_MSK[[#This Row],[A_B]]))</f>
        <v/>
      </c>
      <c r="AM614" s="5" t="str">
        <f ca="1">IF(B_MSK[[#This Row],[A_B]]="","",LEN(B_MSK[[#This Row],[A_B]]))</f>
        <v/>
      </c>
      <c r="AN614" s="5" t="str">
        <f ca="1">IF(B_MSK[[#This Row],[A_B]]="","",LEFT(B_MSK[[#This Row],[QTY/ CTN]],B_MSK[[#This Row],[A_B_1]]))</f>
        <v/>
      </c>
      <c r="AO614" s="5" t="str">
        <f ca="1">IF(B_MSK[[#This Row],[A_B]]="","",LEFT(B_MSK[[#This Row],[A_]],SEARCH(" ",B_MSK[[#This Row],[A_]])-1))</f>
        <v/>
      </c>
      <c r="AP614" s="5" t="str">
        <f ca="1">IF(B_MSK[[#This Row],[A_B]]="","",RIGHT(B_MSK[[#This Row],[A_]],LEN(B_MSK[[#This Row],[A_]])-SEARCH(" ",B_MSK[[#This Row],[A_]])))</f>
        <v/>
      </c>
      <c r="AQ6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4" s="5" t="str">
        <f ca="1">IF(B_MSK[[#This Row],[B_]]="","",LEFT(B_MSK[[#This Row],[B_]],SEARCH(" ",B_MSK[[#This Row],[B_]])))</f>
        <v/>
      </c>
      <c r="AS614" s="5" t="str">
        <f ca="1">IF(B_MSK[[#This Row],[B_]]="","",RIGHT(B_MSK[[#This Row],[B_]],LEN(B_MSK[[#This Row],[B_]])-SEARCH(" ",B_MSK[[#This Row],[B_]])))</f>
        <v/>
      </c>
      <c r="AT614" s="5" t="str">
        <f ca="1">IF(B_MSK[[#This Row],[B_2]]="LSN",12,"")</f>
        <v/>
      </c>
      <c r="AU614" s="5" t="str">
        <f ca="1">IF(B_MSK[[#This Row],[C_1]]="","","PCS")</f>
        <v/>
      </c>
      <c r="AV614" s="5" t="str">
        <f ca="1">IF(B_MSK[[#This Row],[A_1]]="","",B_MSK[[#This Row],[A_1]]*IF(B_MSK[[#This Row],[B_1]]="",1,B_MSK[[#This Row],[B_1]])*IF(B_MSK[[#This Row],[C_1]]="",1,B_MSK[[#This Row],[C_1]]))</f>
        <v/>
      </c>
      <c r="AW614" s="5" t="str">
        <f ca="1">IF(B_MSK[[#This Row],[C_2]]="",IF(B_MSK[[#This Row],[B_2]]="",IF(B_MSK[[#This Row],[A_2]]="","",B_MSK[[#This Row],[A_2]]),B_MSK[[#This Row],[B_2]]),B_MSK[[#This Row],[C_2]])</f>
        <v/>
      </c>
      <c r="AX614" s="2">
        <f ca="1">IF(ISNUMBER(B_MSK[[#This Row],[TANGGAL DATANG]]),B_MSK[[#This Row],[TANGGAL DATANG]],AX613)</f>
        <v>44946</v>
      </c>
      <c r="AY614" s="5" t="str">
        <f ca="1">IF(B_MSK[[#This Row],[DB_ROW]]="","",INDEX([3]!db[JENIS],B_MSK[[#This Row],[DB_ROW]]-1))</f>
        <v/>
      </c>
      <c r="AZ614" s="5" t="e">
        <f ca="1">IF(B_MSK[[#This Row],[A_1]]="","",B_MSK[[#This Row],[A_1]])*1</f>
        <v>#VALUE!</v>
      </c>
      <c r="BA614" s="5" t="str">
        <f ca="1">IF(B_MSK[[#This Row],[//]]="","",INDEX(INDIRECT(DIR&amp;$2:$2),B_MSK[[#This Row],[//]]))</f>
        <v/>
      </c>
      <c r="BB614" s="5" t="str">
        <f ca="1">CONCATENATE(B_MSK[[#This Row],[concat]],B_MSK[[#This Row],[HARGA_X]],B_MSK[[#This Row],[SAT]])</f>
        <v/>
      </c>
    </row>
    <row r="615" spans="1:54" x14ac:dyDescent="0.25">
      <c r="A615" s="6" t="s">
        <v>328</v>
      </c>
      <c r="B615" s="5">
        <f ca="1">IF(B_MSK[[#This Row],[N_ID]]="","",INDEX(INDIRECT(DIR&amp;$2:$2),MATCH(B_MSK[[#This Row],[N_ID]],INDIRECT(DIR&amp;"!NOTA[ID_P]"),0)))</f>
        <v>116</v>
      </c>
      <c r="C615" s="5" t="str">
        <f ca="1">IF(B_MSK[[#This Row],[//]]="","",HYPERLINK("["&amp;SUBSTITUTE(DIR,"'","")&amp;"]NOTA!D"&amp;B_MSK[[#This Row],[//]]+2,"&gt;"))</f>
        <v>&gt;</v>
      </c>
      <c r="D615" s="5">
        <f ca="1">IF(B_MSK[[#This Row],[N_ID]]="","",COUNTIF(INDIRECT(DIR&amp;"!NOTA[ID_H]"),B_MSK[[#This Row],[ID NOTA]]))</f>
        <v>1</v>
      </c>
      <c r="E61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612</v>
      </c>
      <c r="F6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5" s="7" t="str">
        <f ca="1">IF(B_MSK[[#This Row],[stt]]="ada",INDEX([2]!db[NB BM],B_MSK[DB_ROW]-1),"")</f>
        <v>Agenda batik</v>
      </c>
      <c r="H615" s="7" t="str">
        <f ca="1">IF(B_MSK[[#This Row],[//]]="","",INDEX(INDIRECT(DIR&amp;$2:$2),B_MSK[[#This Row],[//]]))</f>
        <v>GLORY</v>
      </c>
      <c r="I615" s="27" t="str">
        <f ca="1">IF(B_MSK[[#This Row],[//]]="","",INDEX(INDIRECT(DB_PATH&amp;$2:$2),B_MSK[[#This Row],[DB_ROW]]-1))</f>
        <v>100 PCS</v>
      </c>
      <c r="J615" s="5" t="str">
        <f ca="1">IF(B_MSK[[#This Row],[//]]="","",IF(INDEX(INDIRECT(DIR&amp;$2:$2),B_MSK[[#This Row],[//]])="","",INDEX(INDIRECT(DIR&amp;$2:$2),B_MSK[[#This Row],[//]])))</f>
        <v/>
      </c>
      <c r="K615" s="5">
        <f ca="1">IF(B_MSK[[#This Row],[//]]="","",IF(INDEX(INDIRECT(DIR&amp;$2:$2),B_MSK[[#This Row],[//]])="","",INDEX(INDIRECT(DIR&amp;$2:$2),B_MSK[[#This Row],[//]])))</f>
        <v>100</v>
      </c>
      <c r="L615" s="5" t="str">
        <f ca="1">IF(B_MSK[[#This Row],[//]]="","",IF(INDEX(INDIRECT(DIR&amp;$2:$2),B_MSK[[#This Row],[//]])="","",INDEX(INDIRECT(DIR&amp;$2:$2),B_MSK[[#This Row],[//]])))</f>
        <v>PCS</v>
      </c>
      <c r="M615" s="13">
        <f ca="1">IF(B_MSK[[#This Row],[//]]="","",INDEX(INDIRECT(DIR&amp;$2:$2),B_MSK[[#This Row],[//]]))</f>
        <v>12800</v>
      </c>
      <c r="N615" s="13">
        <f ca="1">IF(OR(B_MSK[[#This Row],[//]]="",),"",INDEX(INDIRECT(DIR&amp;$2:$2),B_MSK[[#This Row],[//]]))</f>
        <v>1280000</v>
      </c>
      <c r="O615" s="3" t="str">
        <f ca="1">IF(B_MSK[[#This Row],[//]]="","",IF(INDEX(INDIRECT(DIR&amp;$2:$2),B_MSK[[#This Row],[//]])=0,"",INDEX(INDIRECT(DIR&amp;$2:$2),B_MSK[[#This Row],[//]])))</f>
        <v/>
      </c>
      <c r="P615" s="3" t="str">
        <f ca="1">IF(B_MSK[[#This Row],[//]]="","",IF(INDEX(INDIRECT(DIR&amp;$2:$2),B_MSK[[#This Row],[//]])=0,"",INDEX(INDIRECT(DIR&amp;$2:$2),B_MSK[[#This Row],[//]])))</f>
        <v/>
      </c>
      <c r="Q615" s="12">
        <f ca="1">IF(B_MSK[[#This Row],[//]]="","",INDEX(INDIRECT(DIR&amp;$2:$2),B_MSK[[#This Row],[//]]))</f>
        <v>1280000</v>
      </c>
      <c r="R61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1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1280000</v>
      </c>
      <c r="T615" s="37" t="str">
        <f ca="1">IF(B_MSK[[#This Row],[//]]="","",INDEX(INDIRECT(DIR&amp;$2:$2),B_MSK[[#This Row],[//]]))</f>
        <v>DISKON CASH 64000</v>
      </c>
      <c r="U615" s="38">
        <f ca="1">IF(SUMIF(B_MSK[NAMA BARANG],B_MSK[[#This Row],[NAMA BARANG]],B_MSK[JMLH BRG])=0,"",SUMIF(B_MSK[NAMA BARANG],B_MSK[[#This Row],[NAMA BARANG]],B_MSK[C]))</f>
        <v>0</v>
      </c>
      <c r="V615" s="7" t="str">
        <f ca="1">IF(B_MSK[[#This Row],[//]]="","",INDEX(INDIRECT(DIR&amp;$2:$2),B_MSK[[#This Row],[//]]))</f>
        <v>AG BATIK</v>
      </c>
      <c r="W615" s="7" t="str">
        <f ca="1">LOWER(SUBSTITUTE(SUBSTITUTE(SUBSTITUTE(SUBSTITUTE(SUBSTITUTE(SUBSTITUTE(SUBSTITUTE(SUBSTITUTE(SUBSTITUTE(B_MSK[[#This Row],[N.B.nota]]," ",""),"-",""),"(",""),")",""),".",""),",",""),"/",""),"""",""),"+",""))</f>
        <v>agbatik</v>
      </c>
      <c r="X615" s="5" t="str">
        <f ca="1">IF(B_MSK[[#This Row],[N.B.nota]]="","",IF(MATCH(B_MSK[[#This Row],[concat]],[2]!db[NB NOTA_C],0)&gt;0,"ada",0))</f>
        <v>ada</v>
      </c>
      <c r="Y615" s="5" t="str">
        <f ca="1">IF(B_MSK[[#This Row],[N.B.nota]]="","",ADDRESS(ROW(B_MSK[QB]),COLUMN(B_MSK[QB]))&amp;":"&amp;ADDRESS(ROW(),COLUMN(B_MSK[QB])))</f>
        <v>$D$4:$D$615</v>
      </c>
      <c r="Z615" s="5">
        <f ca="1">IF(B_MSK[[#This Row],[concat]]="","",MATCH(B_MSK[[#This Row],[concat]],[2]!db[NB NOTA_C],0)+1)</f>
        <v>37</v>
      </c>
      <c r="AA615" s="5" t="str">
        <f ca="1">IF(B_MSK[[#This Row],[//]]="","",HYPERLINK("[D:\kerja\BANK EXP\BARU\DB.XLSX]DB!e"&amp;B_MSK[[#This Row],[DB_ROW]],"&gt;"))</f>
        <v>&gt;</v>
      </c>
      <c r="AB615" s="30" t="str">
        <f ca="1">MID(B_MSK[[#This Row],[/ STN_1]],FIND(" ",B_MSK[[#This Row],[/ STN_1]])+1,LEN(B_MSK[[#This Row],[/ STN_1]]))</f>
        <v>PCS</v>
      </c>
      <c r="AC615" s="11">
        <f ca="1">IF(B_MSK[[#This Row],[//]]="","",IF(B_MSK[[#This Row],[ JUMLAH ]]="","",IF(B_MSK[[#This Row],[C]]="",B_MSK[[#This Row],[HARGA CTN]]/B_MSK[[#This Row],[JMLH BRG]],B_MSK[[#This Row],[HARGA CTN]]/B_MSK[[#This Row],[A_1]])))</f>
        <v>12800</v>
      </c>
      <c r="AD6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5" s="15" t="str">
        <f ca="1">IF(B_MSK[[#This Row],[HARGA_2]]="","",IF(MID(B_MSK[[#This Row],[/ STN_2]],FIND(" ",B_MSK[[#This Row],[/ STN_2]])+1,LEN(B_MSK[[#This Row],[/ STN_2]]))="LSN",B_MSK[[#This Row],[HARGA_2]]/12,""))</f>
        <v/>
      </c>
      <c r="AH615" s="7" t="str">
        <f ca="1">IF(B_MSK[[#This Row],[HARGA_3]]="","","/ "&amp;"PCS")</f>
        <v/>
      </c>
      <c r="AI615" s="15">
        <f ca="1">IF(B_MSK[[#This Row],[HARGA_3]]="",IF(B_MSK[[#This Row],[HARGA_2]]="",IF(B_MSK[[#This Row],[HARGA_1]]="","",B_MSK[[#This Row],[HARGA_1]]),B_MSK[[#This Row],[HARGA_2]]),B_MSK[[#This Row],[HARGA_3]])</f>
        <v>12800</v>
      </c>
      <c r="AJ61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15" s="5" t="str">
        <f ca="1">IF(B_MSK[[#This Row],[//]]="","",SUBSTITUTE(SUBSTITUTE(SUBSTITUTE(B_MSK[[#This Row],[QTY/ CTN]]," ","_",2),"(",""),")","")&amp;"_")</f>
        <v>100 PCS_</v>
      </c>
      <c r="AL615" s="5">
        <f ca="1">IF(B_MSK[[#This Row],[A_B]]="","",SEARCH("_",B_MSK[[#This Row],[A_B]]))</f>
        <v>8</v>
      </c>
      <c r="AM615" s="5">
        <f ca="1">IF(B_MSK[[#This Row],[A_B]]="","",LEN(B_MSK[[#This Row],[A_B]]))</f>
        <v>8</v>
      </c>
      <c r="AN615" s="5" t="str">
        <f ca="1">IF(B_MSK[[#This Row],[A_B]]="","",LEFT(B_MSK[[#This Row],[QTY/ CTN]],B_MSK[[#This Row],[A_B_1]]))</f>
        <v>100 PCS</v>
      </c>
      <c r="AO615" s="5" t="str">
        <f ca="1">IF(B_MSK[[#This Row],[A_B]]="","",LEFT(B_MSK[[#This Row],[A_]],SEARCH(" ",B_MSK[[#This Row],[A_]])-1))</f>
        <v>100</v>
      </c>
      <c r="AP615" s="5" t="str">
        <f ca="1">IF(B_MSK[[#This Row],[A_B]]="","",RIGHT(B_MSK[[#This Row],[A_]],LEN(B_MSK[[#This Row],[A_]])-SEARCH(" ",B_MSK[[#This Row],[A_]])))</f>
        <v>PCS</v>
      </c>
      <c r="AQ6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5" s="5" t="str">
        <f ca="1">IF(B_MSK[[#This Row],[B_]]="","",LEFT(B_MSK[[#This Row],[B_]],SEARCH(" ",B_MSK[[#This Row],[B_]])))</f>
        <v/>
      </c>
      <c r="AS615" s="5" t="str">
        <f ca="1">IF(B_MSK[[#This Row],[B_]]="","",RIGHT(B_MSK[[#This Row],[B_]],LEN(B_MSK[[#This Row],[B_]])-SEARCH(" ",B_MSK[[#This Row],[B_]])))</f>
        <v/>
      </c>
      <c r="AT615" s="5" t="str">
        <f ca="1">IF(B_MSK[[#This Row],[B_2]]="LSN",12,"")</f>
        <v/>
      </c>
      <c r="AU615" s="5" t="str">
        <f ca="1">IF(B_MSK[[#This Row],[C_1]]="","","PCS")</f>
        <v/>
      </c>
      <c r="AV615" s="5">
        <f ca="1">IF(B_MSK[[#This Row],[A_1]]="","",B_MSK[[#This Row],[A_1]]*IF(B_MSK[[#This Row],[B_1]]="",1,B_MSK[[#This Row],[B_1]])*IF(B_MSK[[#This Row],[C_1]]="",1,B_MSK[[#This Row],[C_1]]))</f>
        <v>100</v>
      </c>
      <c r="AW615" s="5" t="str">
        <f ca="1">IF(B_MSK[[#This Row],[C_2]]="",IF(B_MSK[[#This Row],[B_2]]="",IF(B_MSK[[#This Row],[A_2]]="","",B_MSK[[#This Row],[A_2]]),B_MSK[[#This Row],[B_2]]),B_MSK[[#This Row],[C_2]])</f>
        <v>PCS</v>
      </c>
      <c r="AX615" s="2">
        <f ca="1">IF(ISNUMBER(B_MSK[[#This Row],[TANGGAL DATANG]]),B_MSK[[#This Row],[TANGGAL DATANG]],AX614)</f>
        <v>44946</v>
      </c>
      <c r="AY615" s="5" t="e">
        <f ca="1">IF(B_MSK[[#This Row],[DB_ROW]]="","",INDEX([3]!db[JENIS],B_MSK[[#This Row],[DB_ROW]]-1))</f>
        <v>#REF!</v>
      </c>
      <c r="AZ615" s="5">
        <f ca="1">IF(B_MSK[[#This Row],[A_1]]="","",B_MSK[[#This Row],[A_1]])*1</f>
        <v>100</v>
      </c>
      <c r="BA615" s="5" t="str">
        <f ca="1">IF(B_MSK[[#This Row],[//]]="","",INDEX(INDIRECT(DIR&amp;$2:$2),B_MSK[[#This Row],[//]]))</f>
        <v>UNTANA</v>
      </c>
      <c r="BB615" s="5" t="str">
        <f ca="1">CONCATENATE(B_MSK[[#This Row],[concat]],B_MSK[[#This Row],[HARGA_X]],B_MSK[[#This Row],[SAT]])</f>
        <v>agbatik12800PCS</v>
      </c>
    </row>
    <row r="616" spans="1:54" x14ac:dyDescent="0.25">
      <c r="A616" s="6" t="s">
        <v>128</v>
      </c>
      <c r="B616" s="5" t="str">
        <f ca="1">IF(B_MSK[[#This Row],[N_ID]]="","",INDEX(INDIRECT(DIR&amp;$2:$2),MATCH(B_MSK[[#This Row],[N_ID]],INDIRECT(DIR&amp;"!NOTA[ID_P]"),0)))</f>
        <v/>
      </c>
      <c r="C616" s="5" t="str">
        <f ca="1">IF(B_MSK[[#This Row],[//]]="","",HYPERLINK("["&amp;SUBSTITUTE(DIR,"'","")&amp;"]NOTA!D"&amp;B_MSK[[#This Row],[//]]+2,"&gt;"))</f>
        <v/>
      </c>
      <c r="D616" s="5" t="str">
        <f ca="1">IF(B_MSK[[#This Row],[N_ID]]="","",COUNTIF(INDIRECT(DIR&amp;"!NOTA[ID_H]"),B_MSK[[#This Row],[ID NOTA]]))</f>
        <v/>
      </c>
      <c r="E6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6" s="7" t="str">
        <f ca="1">IF(B_MSK[[#This Row],[stt]]="ada",INDEX([2]!db[NB BM],B_MSK[DB_ROW]-1),"")</f>
        <v/>
      </c>
      <c r="H616" s="7" t="str">
        <f ca="1">IF(B_MSK[[#This Row],[//]]="","",INDEX(INDIRECT(DIR&amp;$2:$2),B_MSK[[#This Row],[//]]))</f>
        <v/>
      </c>
      <c r="I616" s="27" t="str">
        <f ca="1">IF(B_MSK[[#This Row],[//]]="","",INDEX(INDIRECT(DB_PATH&amp;$2:$2),B_MSK[[#This Row],[DB_ROW]]-1))</f>
        <v/>
      </c>
      <c r="J616" s="5" t="str">
        <f ca="1">IF(B_MSK[[#This Row],[//]]="","",IF(INDEX(INDIRECT(DIR&amp;$2:$2),B_MSK[[#This Row],[//]])="","",INDEX(INDIRECT(DIR&amp;$2:$2),B_MSK[[#This Row],[//]])))</f>
        <v/>
      </c>
      <c r="K616" s="5" t="str">
        <f ca="1">IF(B_MSK[[#This Row],[//]]="","",IF(INDEX(INDIRECT(DIR&amp;$2:$2),B_MSK[[#This Row],[//]])="","",INDEX(INDIRECT(DIR&amp;$2:$2),B_MSK[[#This Row],[//]])))</f>
        <v/>
      </c>
      <c r="L616" s="5" t="str">
        <f ca="1">IF(B_MSK[[#This Row],[//]]="","",IF(INDEX(INDIRECT(DIR&amp;$2:$2),B_MSK[[#This Row],[//]])="","",INDEX(INDIRECT(DIR&amp;$2:$2),B_MSK[[#This Row],[//]])))</f>
        <v/>
      </c>
      <c r="M616" s="13" t="str">
        <f ca="1">IF(B_MSK[[#This Row],[//]]="","",INDEX(INDIRECT(DIR&amp;$2:$2),B_MSK[[#This Row],[//]]))</f>
        <v/>
      </c>
      <c r="N616" s="13" t="str">
        <f ca="1">IF(OR(B_MSK[[#This Row],[//]]="",),"",INDEX(INDIRECT(DIR&amp;$2:$2),B_MSK[[#This Row],[//]]))</f>
        <v/>
      </c>
      <c r="O616" s="3" t="str">
        <f ca="1">IF(B_MSK[[#This Row],[//]]="","",IF(INDEX(INDIRECT(DIR&amp;$2:$2),B_MSK[[#This Row],[//]])=0,"",INDEX(INDIRECT(DIR&amp;$2:$2),B_MSK[[#This Row],[//]])))</f>
        <v/>
      </c>
      <c r="P616" s="3" t="str">
        <f ca="1">IF(B_MSK[[#This Row],[//]]="","",IF(INDEX(INDIRECT(DIR&amp;$2:$2),B_MSK[[#This Row],[//]])=0,"",INDEX(INDIRECT(DIR&amp;$2:$2),B_MSK[[#This Row],[//]])))</f>
        <v/>
      </c>
      <c r="Q616" s="12" t="str">
        <f ca="1">IF(B_MSK[[#This Row],[//]]="","",INDEX(INDIRECT(DIR&amp;$2:$2),B_MSK[[#This Row],[//]]))</f>
        <v/>
      </c>
      <c r="R6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6" s="37" t="str">
        <f ca="1">IF(B_MSK[[#This Row],[//]]="","",INDEX(INDIRECT(DIR&amp;$2:$2),B_MSK[[#This Row],[//]]))</f>
        <v/>
      </c>
      <c r="U616" s="38" t="str">
        <f ca="1">IF(SUMIF(B_MSK[NAMA BARANG],B_MSK[[#This Row],[NAMA BARANG]],B_MSK[JMLH BRG])=0,"",SUMIF(B_MSK[NAMA BARANG],B_MSK[[#This Row],[NAMA BARANG]],B_MSK[C]))</f>
        <v/>
      </c>
      <c r="V616" s="7" t="str">
        <f ca="1">IF(B_MSK[[#This Row],[//]]="","",INDEX(INDIRECT(DIR&amp;$2:$2),B_MSK[[#This Row],[//]]))</f>
        <v/>
      </c>
      <c r="W6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6" s="5" t="str">
        <f ca="1">IF(B_MSK[[#This Row],[N.B.nota]]="","",IF(MATCH(B_MSK[[#This Row],[concat]],[2]!db[NB NOTA_C],0)&gt;0,"ada",0))</f>
        <v/>
      </c>
      <c r="Y616" s="5" t="str">
        <f ca="1">IF(B_MSK[[#This Row],[N.B.nota]]="","",ADDRESS(ROW(B_MSK[QB]),COLUMN(B_MSK[QB]))&amp;":"&amp;ADDRESS(ROW(),COLUMN(B_MSK[QB])))</f>
        <v/>
      </c>
      <c r="Z616" s="5" t="str">
        <f ca="1">IF(B_MSK[[#This Row],[concat]]="","",MATCH(B_MSK[[#This Row],[concat]],[2]!db[NB NOTA_C],0)+1)</f>
        <v/>
      </c>
      <c r="AA616" s="5" t="str">
        <f ca="1">IF(B_MSK[[#This Row],[//]]="","",HYPERLINK("[D:\kerja\BANK EXP\BARU\DB.XLSX]DB!e"&amp;B_MSK[[#This Row],[DB_ROW]],"&gt;"))</f>
        <v/>
      </c>
      <c r="AB616" s="30" t="e">
        <f ca="1">MID(B_MSK[[#This Row],[/ STN_1]],FIND(" ",B_MSK[[#This Row],[/ STN_1]])+1,LEN(B_MSK[[#This Row],[/ STN_1]]))</f>
        <v>#VALUE!</v>
      </c>
      <c r="AC6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6" s="15" t="str">
        <f ca="1">IF(B_MSK[[#This Row],[HARGA_2]]="","",IF(MID(B_MSK[[#This Row],[/ STN_2]],FIND(" ",B_MSK[[#This Row],[/ STN_2]])+1,LEN(B_MSK[[#This Row],[/ STN_2]]))="LSN",B_MSK[[#This Row],[HARGA_2]]/12,""))</f>
        <v/>
      </c>
      <c r="AH616" s="7" t="str">
        <f ca="1">IF(B_MSK[[#This Row],[HARGA_3]]="","","/ "&amp;"PCS")</f>
        <v/>
      </c>
      <c r="AI616" s="15" t="str">
        <f ca="1">IF(B_MSK[[#This Row],[HARGA_3]]="",IF(B_MSK[[#This Row],[HARGA_2]]="",IF(B_MSK[[#This Row],[HARGA_1]]="","",B_MSK[[#This Row],[HARGA_1]]),B_MSK[[#This Row],[HARGA_2]]),B_MSK[[#This Row],[HARGA_3]])</f>
        <v/>
      </c>
      <c r="AJ616" s="15" t="str">
        <f ca="1">IF(B_MSK[[#This Row],[/ STN_3]]="",IF(B_MSK[[#This Row],[/ STN_2]]="",IF(B_MSK[[#This Row],[/ STN_1]]="","",B_MSK[[#This Row],[/ STN_1]]),B_MSK[[#This Row],[/ STN_2]]),B_MSK[[#This Row],[/ STN_3]])</f>
        <v/>
      </c>
      <c r="AK616" s="5" t="str">
        <f ca="1">IF(B_MSK[[#This Row],[//]]="","",SUBSTITUTE(SUBSTITUTE(SUBSTITUTE(B_MSK[[#This Row],[QTY/ CTN]]," ","_",2),"(",""),")","")&amp;"_")</f>
        <v/>
      </c>
      <c r="AL616" s="5" t="str">
        <f ca="1">IF(B_MSK[[#This Row],[A_B]]="","",SEARCH("_",B_MSK[[#This Row],[A_B]]))</f>
        <v/>
      </c>
      <c r="AM616" s="5" t="str">
        <f ca="1">IF(B_MSK[[#This Row],[A_B]]="","",LEN(B_MSK[[#This Row],[A_B]]))</f>
        <v/>
      </c>
      <c r="AN616" s="5" t="str">
        <f ca="1">IF(B_MSK[[#This Row],[A_B]]="","",LEFT(B_MSK[[#This Row],[QTY/ CTN]],B_MSK[[#This Row],[A_B_1]]))</f>
        <v/>
      </c>
      <c r="AO616" s="5" t="str">
        <f ca="1">IF(B_MSK[[#This Row],[A_B]]="","",LEFT(B_MSK[[#This Row],[A_]],SEARCH(" ",B_MSK[[#This Row],[A_]])-1))</f>
        <v/>
      </c>
      <c r="AP616" s="5" t="str">
        <f ca="1">IF(B_MSK[[#This Row],[A_B]]="","",RIGHT(B_MSK[[#This Row],[A_]],LEN(B_MSK[[#This Row],[A_]])-SEARCH(" ",B_MSK[[#This Row],[A_]])))</f>
        <v/>
      </c>
      <c r="AQ6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6" s="5" t="str">
        <f ca="1">IF(B_MSK[[#This Row],[B_]]="","",LEFT(B_MSK[[#This Row],[B_]],SEARCH(" ",B_MSK[[#This Row],[B_]])))</f>
        <v/>
      </c>
      <c r="AS616" s="5" t="str">
        <f ca="1">IF(B_MSK[[#This Row],[B_]]="","",RIGHT(B_MSK[[#This Row],[B_]],LEN(B_MSK[[#This Row],[B_]])-SEARCH(" ",B_MSK[[#This Row],[B_]])))</f>
        <v/>
      </c>
      <c r="AT616" s="5" t="str">
        <f ca="1">IF(B_MSK[[#This Row],[B_2]]="LSN",12,"")</f>
        <v/>
      </c>
      <c r="AU616" s="5" t="str">
        <f ca="1">IF(B_MSK[[#This Row],[C_1]]="","","PCS")</f>
        <v/>
      </c>
      <c r="AV616" s="5" t="str">
        <f ca="1">IF(B_MSK[[#This Row],[A_1]]="","",B_MSK[[#This Row],[A_1]]*IF(B_MSK[[#This Row],[B_1]]="",1,B_MSK[[#This Row],[B_1]])*IF(B_MSK[[#This Row],[C_1]]="",1,B_MSK[[#This Row],[C_1]]))</f>
        <v/>
      </c>
      <c r="AW616" s="5" t="str">
        <f ca="1">IF(B_MSK[[#This Row],[C_2]]="",IF(B_MSK[[#This Row],[B_2]]="",IF(B_MSK[[#This Row],[A_2]]="","",B_MSK[[#This Row],[A_2]]),B_MSK[[#This Row],[B_2]]),B_MSK[[#This Row],[C_2]])</f>
        <v/>
      </c>
      <c r="AX616" s="2">
        <f ca="1">IF(ISNUMBER(B_MSK[[#This Row],[TANGGAL DATANG]]),B_MSK[[#This Row],[TANGGAL DATANG]],AX615)</f>
        <v>44946</v>
      </c>
      <c r="AY616" s="5" t="str">
        <f ca="1">IF(B_MSK[[#This Row],[DB_ROW]]="","",INDEX([3]!db[JENIS],B_MSK[[#This Row],[DB_ROW]]-1))</f>
        <v/>
      </c>
      <c r="AZ616" s="5" t="e">
        <f ca="1">IF(B_MSK[[#This Row],[A_1]]="","",B_MSK[[#This Row],[A_1]])*1</f>
        <v>#VALUE!</v>
      </c>
      <c r="BA616" s="5" t="str">
        <f ca="1">IF(B_MSK[[#This Row],[//]]="","",INDEX(INDIRECT(DIR&amp;$2:$2),B_MSK[[#This Row],[//]]))</f>
        <v/>
      </c>
      <c r="BB616" s="5" t="str">
        <f ca="1">CONCATENATE(B_MSK[[#This Row],[concat]],B_MSK[[#This Row],[HARGA_X]],B_MSK[[#This Row],[SAT]])</f>
        <v/>
      </c>
    </row>
    <row r="617" spans="1:54" x14ac:dyDescent="0.25">
      <c r="A617" s="6" t="s">
        <v>329</v>
      </c>
      <c r="B617" s="5">
        <f ca="1">IF(B_MSK[[#This Row],[N_ID]]="","",INDEX(INDIRECT(DIR&amp;$2:$2),MATCH(B_MSK[[#This Row],[N_ID]],INDIRECT(DIR&amp;"!NOTA[ID_P]"),0)))</f>
        <v>117</v>
      </c>
      <c r="C617" s="5" t="str">
        <f ca="1">IF(B_MSK[[#This Row],[//]]="","",HYPERLINK("["&amp;SUBSTITUTE(DIR,"'","")&amp;"]NOTA!D"&amp;B_MSK[[#This Row],[//]]+2,"&gt;"))</f>
        <v>&gt;</v>
      </c>
      <c r="D617" s="5">
        <f ca="1">IF(B_MSK[[#This Row],[N_ID]]="","",COUNTIF(INDIRECT(DIR&amp;"!NOTA[ID_H]"),B_MSK[[#This Row],[ID NOTA]]))</f>
        <v>1</v>
      </c>
      <c r="E6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614</v>
      </c>
      <c r="F6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7" s="7" t="str">
        <f ca="1">IF(B_MSK[[#This Row],[stt]]="ada",INDEX([2]!db[NB BM],B_MSK[DB_ROW]-1),"")</f>
        <v>Acrylic TF-AC-003 18x16ml</v>
      </c>
      <c r="H617" s="7" t="str">
        <f ca="1">IF(B_MSK[[#This Row],[//]]="","",INDEX(INDIRECT(DIR&amp;$2:$2),B_MSK[[#This Row],[//]]))</f>
        <v>DUTA BUANA</v>
      </c>
      <c r="I617" s="27" t="str">
        <f ca="1">IF(B_MSK[[#This Row],[//]]="","",INDEX(INDIRECT(DB_PATH&amp;$2:$2),B_MSK[[#This Row],[DB_ROW]]-1))</f>
        <v>72 SET</v>
      </c>
      <c r="J617" s="5">
        <f ca="1">IF(B_MSK[[#This Row],[//]]="","",IF(INDEX(INDIRECT(DIR&amp;$2:$2),B_MSK[[#This Row],[//]])="","",INDEX(INDIRECT(DIR&amp;$2:$2),B_MSK[[#This Row],[//]])))</f>
        <v>5</v>
      </c>
      <c r="K617" s="5">
        <f ca="1">IF(B_MSK[[#This Row],[//]]="","",IF(INDEX(INDIRECT(DIR&amp;$2:$2),B_MSK[[#This Row],[//]])="","",INDEX(INDIRECT(DIR&amp;$2:$2),B_MSK[[#This Row],[//]])))</f>
        <v>360</v>
      </c>
      <c r="L617" s="5" t="str">
        <f ca="1">IF(B_MSK[[#This Row],[//]]="","",IF(INDEX(INDIRECT(DIR&amp;$2:$2),B_MSK[[#This Row],[//]])="","",INDEX(INDIRECT(DIR&amp;$2:$2),B_MSK[[#This Row],[//]])))</f>
        <v>SET</v>
      </c>
      <c r="M617" s="13">
        <f ca="1">IF(B_MSK[[#This Row],[//]]="","",INDEX(INDIRECT(DIR&amp;$2:$2),B_MSK[[#This Row],[//]]))</f>
        <v>23500</v>
      </c>
      <c r="N617" s="13">
        <f ca="1">IF(OR(B_MSK[[#This Row],[//]]="",),"",INDEX(INDIRECT(DIR&amp;$2:$2),B_MSK[[#This Row],[//]]))</f>
        <v>1692000</v>
      </c>
      <c r="O617" s="3" t="str">
        <f ca="1">IF(B_MSK[[#This Row],[//]]="","",IF(INDEX(INDIRECT(DIR&amp;$2:$2),B_MSK[[#This Row],[//]])=0,"",INDEX(INDIRECT(DIR&amp;$2:$2),B_MSK[[#This Row],[//]])))</f>
        <v/>
      </c>
      <c r="P617" s="3" t="str">
        <f ca="1">IF(B_MSK[[#This Row],[//]]="","",IF(INDEX(INDIRECT(DIR&amp;$2:$2),B_MSK[[#This Row],[//]])=0,"",INDEX(INDIRECT(DIR&amp;$2:$2),B_MSK[[#This Row],[//]])))</f>
        <v/>
      </c>
      <c r="Q617" s="12">
        <f ca="1">IF(B_MSK[[#This Row],[//]]="","",INDEX(INDIRECT(DIR&amp;$2:$2),B_MSK[[#This Row],[//]]))</f>
        <v>8460000</v>
      </c>
      <c r="R61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1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8460000</v>
      </c>
      <c r="T617" s="37">
        <f ca="1">IF(B_MSK[[#This Row],[//]]="","",INDEX(INDIRECT(DIR&amp;$2:$2),B_MSK[[#This Row],[//]]))</f>
        <v>0</v>
      </c>
      <c r="U617" s="38">
        <f ca="1">IF(SUMIF(B_MSK[NAMA BARANG],B_MSK[[#This Row],[NAMA BARANG]],B_MSK[JMLH BRG])=0,"",SUMIF(B_MSK[NAMA BARANG],B_MSK[[#This Row],[NAMA BARANG]],B_MSK[C]))</f>
        <v>8</v>
      </c>
      <c r="V617" s="7" t="str">
        <f ca="1">IF(B_MSK[[#This Row],[//]]="","",INDEX(INDIRECT(DIR&amp;$2:$2),B_MSK[[#This Row],[//]]))</f>
        <v>ACRYLIC COLOUR TF-AC-003 (18 X 6ML)</v>
      </c>
      <c r="W617" s="7" t="str">
        <f ca="1">LOWER(SUBSTITUTE(SUBSTITUTE(SUBSTITUTE(SUBSTITUTE(SUBSTITUTE(SUBSTITUTE(SUBSTITUTE(SUBSTITUTE(SUBSTITUTE(B_MSK[[#This Row],[N.B.nota]]," ",""),"-",""),"(",""),")",""),".",""),",",""),"/",""),"""",""),"+",""))</f>
        <v>acryliccolourtfac00318x6ml</v>
      </c>
      <c r="X617" s="5" t="str">
        <f ca="1">IF(B_MSK[[#This Row],[N.B.nota]]="","",IF(MATCH(B_MSK[[#This Row],[concat]],[2]!db[NB NOTA_C],0)&gt;0,"ada",0))</f>
        <v>ada</v>
      </c>
      <c r="Y617" s="5" t="str">
        <f ca="1">IF(B_MSK[[#This Row],[N.B.nota]]="","",ADDRESS(ROW(B_MSK[QB]),COLUMN(B_MSK[QB]))&amp;":"&amp;ADDRESS(ROW(),COLUMN(B_MSK[QB])))</f>
        <v>$D$4:$D$617</v>
      </c>
      <c r="Z617" s="5">
        <f ca="1">IF(B_MSK[[#This Row],[concat]]="","",MATCH(B_MSK[[#This Row],[concat]],[2]!db[NB NOTA_C],0)+1)</f>
        <v>23</v>
      </c>
      <c r="AA617" s="5" t="str">
        <f ca="1">IF(B_MSK[[#This Row],[//]]="","",HYPERLINK("[D:\kerja\BANK EXP\BARU\DB.XLSX]DB!e"&amp;B_MSK[[#This Row],[DB_ROW]],"&gt;"))</f>
        <v>&gt;</v>
      </c>
      <c r="AB617" s="30" t="str">
        <f ca="1">MID(B_MSK[[#This Row],[/ STN_1]],FIND(" ",B_MSK[[#This Row],[/ STN_1]])+1,LEN(B_MSK[[#This Row],[/ STN_1]]))</f>
        <v>SET</v>
      </c>
      <c r="AC617" s="11">
        <f ca="1">IF(B_MSK[[#This Row],[//]]="","",IF(B_MSK[[#This Row],[ JUMLAH ]]="","",IF(B_MSK[[#This Row],[C]]="",B_MSK[[#This Row],[HARGA CTN]]/B_MSK[[#This Row],[JMLH BRG]],B_MSK[[#This Row],[HARGA CTN]]/B_MSK[[#This Row],[A_1]])))</f>
        <v>23500</v>
      </c>
      <c r="AD6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6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7" s="15" t="str">
        <f ca="1">IF(B_MSK[[#This Row],[HARGA_2]]="","",IF(MID(B_MSK[[#This Row],[/ STN_2]],FIND(" ",B_MSK[[#This Row],[/ STN_2]])+1,LEN(B_MSK[[#This Row],[/ STN_2]]))="LSN",B_MSK[[#This Row],[HARGA_2]]/12,""))</f>
        <v/>
      </c>
      <c r="AH617" s="7" t="str">
        <f ca="1">IF(B_MSK[[#This Row],[HARGA_3]]="","","/ "&amp;"PCS")</f>
        <v/>
      </c>
      <c r="AI617" s="15">
        <f ca="1">IF(B_MSK[[#This Row],[HARGA_3]]="",IF(B_MSK[[#This Row],[HARGA_2]]="",IF(B_MSK[[#This Row],[HARGA_1]]="","",B_MSK[[#This Row],[HARGA_1]]),B_MSK[[#This Row],[HARGA_2]]),B_MSK[[#This Row],[HARGA_3]])</f>
        <v>23500</v>
      </c>
      <c r="AJ617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617" s="5" t="str">
        <f ca="1">IF(B_MSK[[#This Row],[//]]="","",SUBSTITUTE(SUBSTITUTE(SUBSTITUTE(B_MSK[[#This Row],[QTY/ CTN]]," ","_",2),"(",""),")","")&amp;"_")</f>
        <v>72 SET_</v>
      </c>
      <c r="AL617" s="5">
        <f ca="1">IF(B_MSK[[#This Row],[A_B]]="","",SEARCH("_",B_MSK[[#This Row],[A_B]]))</f>
        <v>7</v>
      </c>
      <c r="AM617" s="5">
        <f ca="1">IF(B_MSK[[#This Row],[A_B]]="","",LEN(B_MSK[[#This Row],[A_B]]))</f>
        <v>7</v>
      </c>
      <c r="AN617" s="5" t="str">
        <f ca="1">IF(B_MSK[[#This Row],[A_B]]="","",LEFT(B_MSK[[#This Row],[QTY/ CTN]],B_MSK[[#This Row],[A_B_1]]))</f>
        <v>72 SET</v>
      </c>
      <c r="AO617" s="5" t="str">
        <f ca="1">IF(B_MSK[[#This Row],[A_B]]="","",LEFT(B_MSK[[#This Row],[A_]],SEARCH(" ",B_MSK[[#This Row],[A_]])-1))</f>
        <v>72</v>
      </c>
      <c r="AP617" s="5" t="str">
        <f ca="1">IF(B_MSK[[#This Row],[A_B]]="","",RIGHT(B_MSK[[#This Row],[A_]],LEN(B_MSK[[#This Row],[A_]])-SEARCH(" ",B_MSK[[#This Row],[A_]])))</f>
        <v>SET</v>
      </c>
      <c r="AQ6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7" s="5" t="str">
        <f ca="1">IF(B_MSK[[#This Row],[B_]]="","",LEFT(B_MSK[[#This Row],[B_]],SEARCH(" ",B_MSK[[#This Row],[B_]])))</f>
        <v/>
      </c>
      <c r="AS617" s="5" t="str">
        <f ca="1">IF(B_MSK[[#This Row],[B_]]="","",RIGHT(B_MSK[[#This Row],[B_]],LEN(B_MSK[[#This Row],[B_]])-SEARCH(" ",B_MSK[[#This Row],[B_]])))</f>
        <v/>
      </c>
      <c r="AT617" s="5" t="str">
        <f ca="1">IF(B_MSK[[#This Row],[B_2]]="LSN",12,"")</f>
        <v/>
      </c>
      <c r="AU617" s="5" t="str">
        <f ca="1">IF(B_MSK[[#This Row],[C_1]]="","","PCS")</f>
        <v/>
      </c>
      <c r="AV617" s="5">
        <f ca="1">IF(B_MSK[[#This Row],[A_1]]="","",B_MSK[[#This Row],[A_1]]*IF(B_MSK[[#This Row],[B_1]]="",1,B_MSK[[#This Row],[B_1]])*IF(B_MSK[[#This Row],[C_1]]="",1,B_MSK[[#This Row],[C_1]]))</f>
        <v>72</v>
      </c>
      <c r="AW617" s="5" t="str">
        <f ca="1">IF(B_MSK[[#This Row],[C_2]]="",IF(B_MSK[[#This Row],[B_2]]="",IF(B_MSK[[#This Row],[A_2]]="","",B_MSK[[#This Row],[A_2]]),B_MSK[[#This Row],[B_2]]),B_MSK[[#This Row],[C_2]])</f>
        <v>SET</v>
      </c>
      <c r="AX617" s="2">
        <f ca="1">IF(ISNUMBER(B_MSK[[#This Row],[TANGGAL DATANG]]),B_MSK[[#This Row],[TANGGAL DATANG]],AX616)</f>
        <v>44946</v>
      </c>
      <c r="AY617" s="5" t="e">
        <f ca="1">IF(B_MSK[[#This Row],[DB_ROW]]="","",INDEX([3]!db[JENIS],B_MSK[[#This Row],[DB_ROW]]-1))</f>
        <v>#REF!</v>
      </c>
      <c r="AZ617" s="5">
        <f ca="1">IF(B_MSK[[#This Row],[A_1]]="","",B_MSK[[#This Row],[A_1]])*1</f>
        <v>72</v>
      </c>
      <c r="BA617" s="5" t="str">
        <f ca="1">IF(B_MSK[[#This Row],[//]]="","",INDEX(INDIRECT(DIR&amp;$2:$2),B_MSK[[#This Row],[//]]))</f>
        <v>UNTANA</v>
      </c>
      <c r="BB617" s="5" t="str">
        <f ca="1">CONCATENATE(B_MSK[[#This Row],[concat]],B_MSK[[#This Row],[HARGA_X]],B_MSK[[#This Row],[SAT]])</f>
        <v>acryliccolourtfac00318x6ml23500SET</v>
      </c>
    </row>
    <row r="618" spans="1:54" x14ac:dyDescent="0.25">
      <c r="A618" s="6" t="s">
        <v>128</v>
      </c>
      <c r="B618" s="5" t="str">
        <f ca="1">IF(B_MSK[[#This Row],[N_ID]]="","",INDEX(INDIRECT(DIR&amp;$2:$2),MATCH(B_MSK[[#This Row],[N_ID]],INDIRECT(DIR&amp;"!NOTA[ID_P]"),0)))</f>
        <v/>
      </c>
      <c r="C618" s="5" t="str">
        <f ca="1">IF(B_MSK[[#This Row],[//]]="","",HYPERLINK("["&amp;SUBSTITUTE(DIR,"'","")&amp;"]NOTA!D"&amp;B_MSK[[#This Row],[//]]+2,"&gt;"))</f>
        <v/>
      </c>
      <c r="D618" s="5" t="str">
        <f ca="1">IF(B_MSK[[#This Row],[N_ID]]="","",COUNTIF(INDIRECT(DIR&amp;"!NOTA[ID_H]"),B_MSK[[#This Row],[ID NOTA]]))</f>
        <v/>
      </c>
      <c r="E6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8" s="7" t="str">
        <f ca="1">IF(B_MSK[[#This Row],[stt]]="ada",INDEX([2]!db[NB BM],B_MSK[DB_ROW]-1),"")</f>
        <v/>
      </c>
      <c r="H618" s="7" t="str">
        <f ca="1">IF(B_MSK[[#This Row],[//]]="","",INDEX(INDIRECT(DIR&amp;$2:$2),B_MSK[[#This Row],[//]]))</f>
        <v/>
      </c>
      <c r="I618" s="27" t="str">
        <f ca="1">IF(B_MSK[[#This Row],[//]]="","",INDEX(INDIRECT(DB_PATH&amp;$2:$2),B_MSK[[#This Row],[DB_ROW]]-1))</f>
        <v/>
      </c>
      <c r="J618" s="5" t="str">
        <f ca="1">IF(B_MSK[[#This Row],[//]]="","",IF(INDEX(INDIRECT(DIR&amp;$2:$2),B_MSK[[#This Row],[//]])="","",INDEX(INDIRECT(DIR&amp;$2:$2),B_MSK[[#This Row],[//]])))</f>
        <v/>
      </c>
      <c r="K618" s="5" t="str">
        <f ca="1">IF(B_MSK[[#This Row],[//]]="","",IF(INDEX(INDIRECT(DIR&amp;$2:$2),B_MSK[[#This Row],[//]])="","",INDEX(INDIRECT(DIR&amp;$2:$2),B_MSK[[#This Row],[//]])))</f>
        <v/>
      </c>
      <c r="L618" s="5" t="str">
        <f ca="1">IF(B_MSK[[#This Row],[//]]="","",IF(INDEX(INDIRECT(DIR&amp;$2:$2),B_MSK[[#This Row],[//]])="","",INDEX(INDIRECT(DIR&amp;$2:$2),B_MSK[[#This Row],[//]])))</f>
        <v/>
      </c>
      <c r="M618" s="13" t="str">
        <f ca="1">IF(B_MSK[[#This Row],[//]]="","",INDEX(INDIRECT(DIR&amp;$2:$2),B_MSK[[#This Row],[//]]))</f>
        <v/>
      </c>
      <c r="N618" s="13" t="str">
        <f ca="1">IF(OR(B_MSK[[#This Row],[//]]="",),"",INDEX(INDIRECT(DIR&amp;$2:$2),B_MSK[[#This Row],[//]]))</f>
        <v/>
      </c>
      <c r="O618" s="3" t="str">
        <f ca="1">IF(B_MSK[[#This Row],[//]]="","",IF(INDEX(INDIRECT(DIR&amp;$2:$2),B_MSK[[#This Row],[//]])=0,"",INDEX(INDIRECT(DIR&amp;$2:$2),B_MSK[[#This Row],[//]])))</f>
        <v/>
      </c>
      <c r="P618" s="3" t="str">
        <f ca="1">IF(B_MSK[[#This Row],[//]]="","",IF(INDEX(INDIRECT(DIR&amp;$2:$2),B_MSK[[#This Row],[//]])=0,"",INDEX(INDIRECT(DIR&amp;$2:$2),B_MSK[[#This Row],[//]])))</f>
        <v/>
      </c>
      <c r="Q618" s="12" t="str">
        <f ca="1">IF(B_MSK[[#This Row],[//]]="","",INDEX(INDIRECT(DIR&amp;$2:$2),B_MSK[[#This Row],[//]]))</f>
        <v/>
      </c>
      <c r="R6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8" s="37" t="str">
        <f ca="1">IF(B_MSK[[#This Row],[//]]="","",INDEX(INDIRECT(DIR&amp;$2:$2),B_MSK[[#This Row],[//]]))</f>
        <v/>
      </c>
      <c r="U618" s="38" t="str">
        <f ca="1">IF(SUMIF(B_MSK[NAMA BARANG],B_MSK[[#This Row],[NAMA BARANG]],B_MSK[JMLH BRG])=0,"",SUMIF(B_MSK[NAMA BARANG],B_MSK[[#This Row],[NAMA BARANG]],B_MSK[C]))</f>
        <v/>
      </c>
      <c r="V618" s="7" t="str">
        <f ca="1">IF(B_MSK[[#This Row],[//]]="","",INDEX(INDIRECT(DIR&amp;$2:$2),B_MSK[[#This Row],[//]]))</f>
        <v/>
      </c>
      <c r="W6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8" s="5" t="str">
        <f ca="1">IF(B_MSK[[#This Row],[N.B.nota]]="","",IF(MATCH(B_MSK[[#This Row],[concat]],[2]!db[NB NOTA_C],0)&gt;0,"ada",0))</f>
        <v/>
      </c>
      <c r="Y618" s="5" t="str">
        <f ca="1">IF(B_MSK[[#This Row],[N.B.nota]]="","",ADDRESS(ROW(B_MSK[QB]),COLUMN(B_MSK[QB]))&amp;":"&amp;ADDRESS(ROW(),COLUMN(B_MSK[QB])))</f>
        <v/>
      </c>
      <c r="Z618" s="5" t="str">
        <f ca="1">IF(B_MSK[[#This Row],[concat]]="","",MATCH(B_MSK[[#This Row],[concat]],[2]!db[NB NOTA_C],0)+1)</f>
        <v/>
      </c>
      <c r="AA618" s="5" t="str">
        <f ca="1">IF(B_MSK[[#This Row],[//]]="","",HYPERLINK("[D:\kerja\BANK EXP\BARU\DB.XLSX]DB!e"&amp;B_MSK[[#This Row],[DB_ROW]],"&gt;"))</f>
        <v/>
      </c>
      <c r="AB618" s="30" t="e">
        <f ca="1">MID(B_MSK[[#This Row],[/ STN_1]],FIND(" ",B_MSK[[#This Row],[/ STN_1]])+1,LEN(B_MSK[[#This Row],[/ STN_1]]))</f>
        <v>#VALUE!</v>
      </c>
      <c r="AC6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8" s="15" t="str">
        <f ca="1">IF(B_MSK[[#This Row],[HARGA_2]]="","",IF(MID(B_MSK[[#This Row],[/ STN_2]],FIND(" ",B_MSK[[#This Row],[/ STN_2]])+1,LEN(B_MSK[[#This Row],[/ STN_2]]))="LSN",B_MSK[[#This Row],[HARGA_2]]/12,""))</f>
        <v/>
      </c>
      <c r="AH618" s="7" t="str">
        <f ca="1">IF(B_MSK[[#This Row],[HARGA_3]]="","","/ "&amp;"PCS")</f>
        <v/>
      </c>
      <c r="AI618" s="15" t="str">
        <f ca="1">IF(B_MSK[[#This Row],[HARGA_3]]="",IF(B_MSK[[#This Row],[HARGA_2]]="",IF(B_MSK[[#This Row],[HARGA_1]]="","",B_MSK[[#This Row],[HARGA_1]]),B_MSK[[#This Row],[HARGA_2]]),B_MSK[[#This Row],[HARGA_3]])</f>
        <v/>
      </c>
      <c r="AJ618" s="15" t="str">
        <f ca="1">IF(B_MSK[[#This Row],[/ STN_3]]="",IF(B_MSK[[#This Row],[/ STN_2]]="",IF(B_MSK[[#This Row],[/ STN_1]]="","",B_MSK[[#This Row],[/ STN_1]]),B_MSK[[#This Row],[/ STN_2]]),B_MSK[[#This Row],[/ STN_3]])</f>
        <v/>
      </c>
      <c r="AK618" s="5" t="str">
        <f ca="1">IF(B_MSK[[#This Row],[//]]="","",SUBSTITUTE(SUBSTITUTE(SUBSTITUTE(B_MSK[[#This Row],[QTY/ CTN]]," ","_",2),"(",""),")","")&amp;"_")</f>
        <v/>
      </c>
      <c r="AL618" s="5" t="str">
        <f ca="1">IF(B_MSK[[#This Row],[A_B]]="","",SEARCH("_",B_MSK[[#This Row],[A_B]]))</f>
        <v/>
      </c>
      <c r="AM618" s="5" t="str">
        <f ca="1">IF(B_MSK[[#This Row],[A_B]]="","",LEN(B_MSK[[#This Row],[A_B]]))</f>
        <v/>
      </c>
      <c r="AN618" s="5" t="str">
        <f ca="1">IF(B_MSK[[#This Row],[A_B]]="","",LEFT(B_MSK[[#This Row],[QTY/ CTN]],B_MSK[[#This Row],[A_B_1]]))</f>
        <v/>
      </c>
      <c r="AO618" s="5" t="str">
        <f ca="1">IF(B_MSK[[#This Row],[A_B]]="","",LEFT(B_MSK[[#This Row],[A_]],SEARCH(" ",B_MSK[[#This Row],[A_]])-1))</f>
        <v/>
      </c>
      <c r="AP618" s="5" t="str">
        <f ca="1">IF(B_MSK[[#This Row],[A_B]]="","",RIGHT(B_MSK[[#This Row],[A_]],LEN(B_MSK[[#This Row],[A_]])-SEARCH(" ",B_MSK[[#This Row],[A_]])))</f>
        <v/>
      </c>
      <c r="AQ6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8" s="5" t="str">
        <f ca="1">IF(B_MSK[[#This Row],[B_]]="","",LEFT(B_MSK[[#This Row],[B_]],SEARCH(" ",B_MSK[[#This Row],[B_]])))</f>
        <v/>
      </c>
      <c r="AS618" s="5" t="str">
        <f ca="1">IF(B_MSK[[#This Row],[B_]]="","",RIGHT(B_MSK[[#This Row],[B_]],LEN(B_MSK[[#This Row],[B_]])-SEARCH(" ",B_MSK[[#This Row],[B_]])))</f>
        <v/>
      </c>
      <c r="AT618" s="5" t="str">
        <f ca="1">IF(B_MSK[[#This Row],[B_2]]="LSN",12,"")</f>
        <v/>
      </c>
      <c r="AU618" s="5" t="str">
        <f ca="1">IF(B_MSK[[#This Row],[C_1]]="","","PCS")</f>
        <v/>
      </c>
      <c r="AV618" s="5" t="str">
        <f ca="1">IF(B_MSK[[#This Row],[A_1]]="","",B_MSK[[#This Row],[A_1]]*IF(B_MSK[[#This Row],[B_1]]="",1,B_MSK[[#This Row],[B_1]])*IF(B_MSK[[#This Row],[C_1]]="",1,B_MSK[[#This Row],[C_1]]))</f>
        <v/>
      </c>
      <c r="AW618" s="5" t="str">
        <f ca="1">IF(B_MSK[[#This Row],[C_2]]="",IF(B_MSK[[#This Row],[B_2]]="",IF(B_MSK[[#This Row],[A_2]]="","",B_MSK[[#This Row],[A_2]]),B_MSK[[#This Row],[B_2]]),B_MSK[[#This Row],[C_2]])</f>
        <v/>
      </c>
      <c r="AX618" s="2">
        <f ca="1">IF(ISNUMBER(B_MSK[[#This Row],[TANGGAL DATANG]]),B_MSK[[#This Row],[TANGGAL DATANG]],AX617)</f>
        <v>44946</v>
      </c>
      <c r="AY618" s="5" t="str">
        <f ca="1">IF(B_MSK[[#This Row],[DB_ROW]]="","",INDEX([3]!db[JENIS],B_MSK[[#This Row],[DB_ROW]]-1))</f>
        <v/>
      </c>
      <c r="AZ618" s="5" t="e">
        <f ca="1">IF(B_MSK[[#This Row],[A_1]]="","",B_MSK[[#This Row],[A_1]])*1</f>
        <v>#VALUE!</v>
      </c>
      <c r="BA618" s="5" t="str">
        <f ca="1">IF(B_MSK[[#This Row],[//]]="","",INDEX(INDIRECT(DIR&amp;$2:$2),B_MSK[[#This Row],[//]]))</f>
        <v/>
      </c>
      <c r="BB618" s="5" t="str">
        <f ca="1">CONCATENATE(B_MSK[[#This Row],[concat]],B_MSK[[#This Row],[HARGA_X]],B_MSK[[#This Row],[SAT]])</f>
        <v/>
      </c>
    </row>
    <row r="619" spans="1:54" x14ac:dyDescent="0.25">
      <c r="A619" s="6" t="s">
        <v>330</v>
      </c>
      <c r="B619" s="5">
        <f ca="1">IF(B_MSK[[#This Row],[N_ID]]="","",INDEX(INDIRECT(DIR&amp;$2:$2),MATCH(B_MSK[[#This Row],[N_ID]],INDIRECT(DIR&amp;"!NOTA[ID_P]"),0)))</f>
        <v>118</v>
      </c>
      <c r="C619" s="5" t="str">
        <f ca="1">IF(B_MSK[[#This Row],[//]]="","",HYPERLINK("["&amp;SUBSTITUTE(DIR,"'","")&amp;"]NOTA!D"&amp;B_MSK[[#This Row],[//]]+2,"&gt;"))</f>
        <v>&gt;</v>
      </c>
      <c r="D619" s="5">
        <f ca="1">IF(B_MSK[[#This Row],[N_ID]]="","",COUNTIF(INDIRECT(DIR&amp;"!NOTA[ID_H]"),B_MSK[[#This Row],[ID NOTA]]))</f>
        <v>3</v>
      </c>
      <c r="E6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616</v>
      </c>
      <c r="F619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44947</v>
      </c>
      <c r="G619" s="7" t="str">
        <f ca="1">IF(B_MSK[[#This Row],[stt]]="ada",INDEX([2]!db[NB BM],B_MSK[DB_ROW]-1),"")</f>
        <v>Pita Jepang Polos Mix B</v>
      </c>
      <c r="H619" s="7" t="str">
        <f ca="1">IF(B_MSK[[#This Row],[//]]="","",INDEX(INDIRECT(DIR&amp;$2:$2),B_MSK[[#This Row],[//]]))</f>
        <v>WINS SENTOSA</v>
      </c>
      <c r="I619" s="27" t="str">
        <f ca="1">IF(B_MSK[[#This Row],[//]]="","",INDEX(INDIRECT(DB_PATH&amp;$2:$2),B_MSK[[#This Row],[DB_ROW]]-1))</f>
        <v>1 CTN</v>
      </c>
      <c r="J619" s="5">
        <f ca="1">IF(B_MSK[[#This Row],[//]]="","",IF(INDEX(INDIRECT(DIR&amp;$2:$2),B_MSK[[#This Row],[//]])="","",INDEX(INDIRECT(DIR&amp;$2:$2),B_MSK[[#This Row],[//]])))</f>
        <v>10</v>
      </c>
      <c r="K619" s="5" t="str">
        <f ca="1">IF(B_MSK[[#This Row],[//]]="","",IF(INDEX(INDIRECT(DIR&amp;$2:$2),B_MSK[[#This Row],[//]])="","",INDEX(INDIRECT(DIR&amp;$2:$2),B_MSK[[#This Row],[//]])))</f>
        <v/>
      </c>
      <c r="L619" s="5" t="str">
        <f ca="1">IF(B_MSK[[#This Row],[//]]="","",IF(INDEX(INDIRECT(DIR&amp;$2:$2),B_MSK[[#This Row],[//]])="","",INDEX(INDIRECT(DIR&amp;$2:$2),B_MSK[[#This Row],[//]])))</f>
        <v/>
      </c>
      <c r="M619" s="13">
        <f ca="1">IF(B_MSK[[#This Row],[//]]="","",INDEX(INDIRECT(DIR&amp;$2:$2),B_MSK[[#This Row],[//]]))</f>
        <v>0</v>
      </c>
      <c r="N619" s="13">
        <f ca="1">IF(OR(B_MSK[[#This Row],[//]]="",),"",INDEX(INDIRECT(DIR&amp;$2:$2),B_MSK[[#This Row],[//]]))</f>
        <v>720000</v>
      </c>
      <c r="O619" s="3" t="str">
        <f ca="1">IF(B_MSK[[#This Row],[//]]="","",IF(INDEX(INDIRECT(DIR&amp;$2:$2),B_MSK[[#This Row],[//]])=0,"",INDEX(INDIRECT(DIR&amp;$2:$2),B_MSK[[#This Row],[//]])))</f>
        <v/>
      </c>
      <c r="P619" s="3" t="str">
        <f ca="1">IF(B_MSK[[#This Row],[//]]="","",IF(INDEX(INDIRECT(DIR&amp;$2:$2),B_MSK[[#This Row],[//]])=0,"",INDEX(INDIRECT(DIR&amp;$2:$2),B_MSK[[#This Row],[//]])))</f>
        <v/>
      </c>
      <c r="Q619" s="12">
        <f ca="1">IF(B_MSK[[#This Row],[//]]="","",INDEX(INDIRECT(DIR&amp;$2:$2),B_MSK[[#This Row],[//]]))</f>
        <v>7200000</v>
      </c>
      <c r="R6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9" s="37">
        <f ca="1">IF(B_MSK[[#This Row],[//]]="","",INDEX(INDIRECT(DIR&amp;$2:$2),B_MSK[[#This Row],[//]]))</f>
        <v>0</v>
      </c>
      <c r="U619" s="38" t="str">
        <f ca="1">IF(SUMIF(B_MSK[NAMA BARANG],B_MSK[[#This Row],[NAMA BARANG]],B_MSK[JMLH BRG])=0,"",SUMIF(B_MSK[NAMA BARANG],B_MSK[[#This Row],[NAMA BARANG]],B_MSK[C]))</f>
        <v/>
      </c>
      <c r="V619" s="7" t="str">
        <f ca="1">IF(B_MSK[[#This Row],[//]]="","",INDEX(INDIRECT(DIR&amp;$2:$2),B_MSK[[#This Row],[//]]))</f>
        <v>PITA JPN POLOS MIX B</v>
      </c>
      <c r="W619" s="7" t="str">
        <f ca="1">LOWER(SUBSTITUTE(SUBSTITUTE(SUBSTITUTE(SUBSTITUTE(SUBSTITUTE(SUBSTITUTE(SUBSTITUTE(SUBSTITUTE(SUBSTITUTE(B_MSK[[#This Row],[N.B.nota]]," ",""),"-",""),"(",""),")",""),".",""),",",""),"/",""),"""",""),"+",""))</f>
        <v>pitajpnpolosmixb</v>
      </c>
      <c r="X619" s="5" t="str">
        <f ca="1">IF(B_MSK[[#This Row],[N.B.nota]]="","",IF(MATCH(B_MSK[[#This Row],[concat]],[2]!db[NB NOTA_C],0)&gt;0,"ada",0))</f>
        <v>ada</v>
      </c>
      <c r="Y619" s="5" t="str">
        <f ca="1">IF(B_MSK[[#This Row],[N.B.nota]]="","",ADDRESS(ROW(B_MSK[QB]),COLUMN(B_MSK[QB]))&amp;":"&amp;ADDRESS(ROW(),COLUMN(B_MSK[QB])))</f>
        <v>$D$4:$D$619</v>
      </c>
      <c r="Z619" s="5">
        <f ca="1">IF(B_MSK[[#This Row],[concat]]="","",MATCH(B_MSK[[#This Row],[concat]],[2]!db[NB NOTA_C],0)+1)</f>
        <v>1872</v>
      </c>
      <c r="AA619" s="5" t="str">
        <f ca="1">IF(B_MSK[[#This Row],[//]]="","",HYPERLINK("[D:\kerja\BANK EXP\BARU\DB.XLSX]DB!e"&amp;B_MSK[[#This Row],[DB_ROW]],"&gt;"))</f>
        <v>&gt;</v>
      </c>
      <c r="AB619" s="30" t="str">
        <f ca="1">MID(B_MSK[[#This Row],[/ STN_1]],FIND(" ",B_MSK[[#This Row],[/ STN_1]])+1,LEN(B_MSK[[#This Row],[/ STN_1]]))</f>
        <v>CTN</v>
      </c>
      <c r="AC619" s="11">
        <f ca="1">IF(B_MSK[[#This Row],[//]]="","",IF(B_MSK[[#This Row],[ JUMLAH ]]="","",IF(B_MSK[[#This Row],[C]]="",B_MSK[[#This Row],[HARGA CTN]]/B_MSK[[#This Row],[JMLH BRG]],B_MSK[[#This Row],[HARGA CTN]]/B_MSK[[#This Row],[A_1]])))</f>
        <v>720000</v>
      </c>
      <c r="AD6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CTN</v>
      </c>
      <c r="AE6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9" s="15" t="str">
        <f ca="1">IF(B_MSK[[#This Row],[HARGA_2]]="","",IF(MID(B_MSK[[#This Row],[/ STN_2]],FIND(" ",B_MSK[[#This Row],[/ STN_2]])+1,LEN(B_MSK[[#This Row],[/ STN_2]]))="LSN",B_MSK[[#This Row],[HARGA_2]]/12,""))</f>
        <v/>
      </c>
      <c r="AH619" s="7" t="str">
        <f ca="1">IF(B_MSK[[#This Row],[HARGA_3]]="","","/ "&amp;"PCS")</f>
        <v/>
      </c>
      <c r="AI619" s="15">
        <f ca="1">IF(B_MSK[[#This Row],[HARGA_3]]="",IF(B_MSK[[#This Row],[HARGA_2]]="",IF(B_MSK[[#This Row],[HARGA_1]]="","",B_MSK[[#This Row],[HARGA_1]]),B_MSK[[#This Row],[HARGA_2]]),B_MSK[[#This Row],[HARGA_3]])</f>
        <v>720000</v>
      </c>
      <c r="AJ619" s="15" t="str">
        <f ca="1">IF(B_MSK[[#This Row],[/ STN_3]]="",IF(B_MSK[[#This Row],[/ STN_2]]="",IF(B_MSK[[#This Row],[/ STN_1]]="","",B_MSK[[#This Row],[/ STN_1]]),B_MSK[[#This Row],[/ STN_2]]),B_MSK[[#This Row],[/ STN_3]])</f>
        <v>/ CTN</v>
      </c>
      <c r="AK619" s="5" t="str">
        <f ca="1">IF(B_MSK[[#This Row],[//]]="","",SUBSTITUTE(SUBSTITUTE(SUBSTITUTE(B_MSK[[#This Row],[QTY/ CTN]]," ","_",2),"(",""),")","")&amp;"_")</f>
        <v>1 CTN_</v>
      </c>
      <c r="AL619" s="5">
        <f ca="1">IF(B_MSK[[#This Row],[A_B]]="","",SEARCH("_",B_MSK[[#This Row],[A_B]]))</f>
        <v>6</v>
      </c>
      <c r="AM619" s="5">
        <f ca="1">IF(B_MSK[[#This Row],[A_B]]="","",LEN(B_MSK[[#This Row],[A_B]]))</f>
        <v>6</v>
      </c>
      <c r="AN619" s="5" t="str">
        <f ca="1">IF(B_MSK[[#This Row],[A_B]]="","",LEFT(B_MSK[[#This Row],[QTY/ CTN]],B_MSK[[#This Row],[A_B_1]]))</f>
        <v>1 CTN</v>
      </c>
      <c r="AO619" s="5" t="str">
        <f ca="1">IF(B_MSK[[#This Row],[A_B]]="","",LEFT(B_MSK[[#This Row],[A_]],SEARCH(" ",B_MSK[[#This Row],[A_]])-1))</f>
        <v>1</v>
      </c>
      <c r="AP619" s="5" t="str">
        <f ca="1">IF(B_MSK[[#This Row],[A_B]]="","",RIGHT(B_MSK[[#This Row],[A_]],LEN(B_MSK[[#This Row],[A_]])-SEARCH(" ",B_MSK[[#This Row],[A_]])))</f>
        <v>CTN</v>
      </c>
      <c r="AQ6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9" s="5" t="str">
        <f ca="1">IF(B_MSK[[#This Row],[B_]]="","",LEFT(B_MSK[[#This Row],[B_]],SEARCH(" ",B_MSK[[#This Row],[B_]])))</f>
        <v/>
      </c>
      <c r="AS619" s="5" t="str">
        <f ca="1">IF(B_MSK[[#This Row],[B_]]="","",RIGHT(B_MSK[[#This Row],[B_]],LEN(B_MSK[[#This Row],[B_]])-SEARCH(" ",B_MSK[[#This Row],[B_]])))</f>
        <v/>
      </c>
      <c r="AT619" s="5" t="str">
        <f ca="1">IF(B_MSK[[#This Row],[B_2]]="LSN",12,"")</f>
        <v/>
      </c>
      <c r="AU619" s="5" t="str">
        <f ca="1">IF(B_MSK[[#This Row],[C_1]]="","","PCS")</f>
        <v/>
      </c>
      <c r="AV619" s="5">
        <f ca="1">IF(B_MSK[[#This Row],[A_1]]="","",B_MSK[[#This Row],[A_1]]*IF(B_MSK[[#This Row],[B_1]]="",1,B_MSK[[#This Row],[B_1]])*IF(B_MSK[[#This Row],[C_1]]="",1,B_MSK[[#This Row],[C_1]]))</f>
        <v>1</v>
      </c>
      <c r="AW619" s="5" t="str">
        <f ca="1">IF(B_MSK[[#This Row],[C_2]]="",IF(B_MSK[[#This Row],[B_2]]="",IF(B_MSK[[#This Row],[A_2]]="","",B_MSK[[#This Row],[A_2]]),B_MSK[[#This Row],[B_2]]),B_MSK[[#This Row],[C_2]])</f>
        <v>CTN</v>
      </c>
      <c r="AX619" s="2">
        <f ca="1">IF(ISNUMBER(B_MSK[[#This Row],[TANGGAL DATANG]]),B_MSK[[#This Row],[TANGGAL DATANG]],AX618)</f>
        <v>44947</v>
      </c>
      <c r="AY619" s="5" t="e">
        <f ca="1">IF(B_MSK[[#This Row],[DB_ROW]]="","",INDEX([3]!db[JENIS],B_MSK[[#This Row],[DB_ROW]]-1))</f>
        <v>#REF!</v>
      </c>
      <c r="AZ619" s="5">
        <f ca="1">IF(B_MSK[[#This Row],[A_1]]="","",B_MSK[[#This Row],[A_1]])*1</f>
        <v>1</v>
      </c>
      <c r="BA619" s="5" t="str">
        <f ca="1">IF(B_MSK[[#This Row],[//]]="","",INDEX(INDIRECT(DIR&amp;$2:$2),B_MSK[[#This Row],[//]]))</f>
        <v>UNTANA</v>
      </c>
      <c r="BB619" s="5" t="str">
        <f ca="1">CONCATENATE(B_MSK[[#This Row],[concat]],B_MSK[[#This Row],[HARGA_X]],B_MSK[[#This Row],[SAT]])</f>
        <v>pitajpnpolosmixb720000</v>
      </c>
    </row>
    <row r="620" spans="1:54" x14ac:dyDescent="0.25">
      <c r="A620" s="6" t="s">
        <v>128</v>
      </c>
      <c r="B620" s="5" t="str">
        <f ca="1">IF(B_MSK[[#This Row],[N_ID]]="","",INDEX(INDIRECT(DIR&amp;$2:$2),MATCH(B_MSK[[#This Row],[N_ID]],INDIRECT(DIR&amp;"!NOTA[ID_P]"),0)))</f>
        <v/>
      </c>
      <c r="C620" s="5" t="str">
        <f ca="1">IF(B_MSK[[#This Row],[//]]="","",HYPERLINK("["&amp;SUBSTITUTE(DIR,"'","")&amp;"]NOTA!D"&amp;B_MSK[[#This Row],[//]]+2,"&gt;"))</f>
        <v>&gt;</v>
      </c>
      <c r="D620" s="5" t="str">
        <f ca="1">IF(B_MSK[[#This Row],[N_ID]]="","",COUNTIF(INDIRECT(DIR&amp;"!NOTA[ID_H]"),B_MSK[[#This Row],[ID NOTA]]))</f>
        <v/>
      </c>
      <c r="E6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617</v>
      </c>
      <c r="F6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0" s="7" t="str">
        <f ca="1">IF(B_MSK[[#This Row],[stt]]="ada",INDEX([2]!db[NB BM],B_MSK[DB_ROW]-1),"")</f>
        <v>Pita Jepang Motif Polos Mix B</v>
      </c>
      <c r="H620" s="7" t="str">
        <f ca="1">IF(B_MSK[[#This Row],[//]]="","",INDEX(INDIRECT(DIR&amp;$2:$2),B_MSK[[#This Row],[//]]))</f>
        <v>WINS SENTOSA</v>
      </c>
      <c r="I620" s="27" t="str">
        <f ca="1">IF(B_MSK[[#This Row],[//]]="","",INDEX(INDIRECT(DB_PATH&amp;$2:$2),B_MSK[[#This Row],[DB_ROW]]-1))</f>
        <v>1 CTN</v>
      </c>
      <c r="J620" s="5">
        <f ca="1">IF(B_MSK[[#This Row],[//]]="","",IF(INDEX(INDIRECT(DIR&amp;$2:$2),B_MSK[[#This Row],[//]])="","",INDEX(INDIRECT(DIR&amp;$2:$2),B_MSK[[#This Row],[//]])))</f>
        <v>10</v>
      </c>
      <c r="K620" s="5" t="str">
        <f ca="1">IF(B_MSK[[#This Row],[//]]="","",IF(INDEX(INDIRECT(DIR&amp;$2:$2),B_MSK[[#This Row],[//]])="","",INDEX(INDIRECT(DIR&amp;$2:$2),B_MSK[[#This Row],[//]])))</f>
        <v/>
      </c>
      <c r="L620" s="5" t="str">
        <f ca="1">IF(B_MSK[[#This Row],[//]]="","",IF(INDEX(INDIRECT(DIR&amp;$2:$2),B_MSK[[#This Row],[//]])="","",INDEX(INDIRECT(DIR&amp;$2:$2),B_MSK[[#This Row],[//]])))</f>
        <v/>
      </c>
      <c r="M620" s="13">
        <f ca="1">IF(B_MSK[[#This Row],[//]]="","",INDEX(INDIRECT(DIR&amp;$2:$2),B_MSK[[#This Row],[//]]))</f>
        <v>0</v>
      </c>
      <c r="N620" s="13">
        <f ca="1">IF(OR(B_MSK[[#This Row],[//]]="",),"",INDEX(INDIRECT(DIR&amp;$2:$2),B_MSK[[#This Row],[//]]))</f>
        <v>720000</v>
      </c>
      <c r="O620" s="3" t="str">
        <f ca="1">IF(B_MSK[[#This Row],[//]]="","",IF(INDEX(INDIRECT(DIR&amp;$2:$2),B_MSK[[#This Row],[//]])=0,"",INDEX(INDIRECT(DIR&amp;$2:$2),B_MSK[[#This Row],[//]])))</f>
        <v/>
      </c>
      <c r="P620" s="3" t="str">
        <f ca="1">IF(B_MSK[[#This Row],[//]]="","",IF(INDEX(INDIRECT(DIR&amp;$2:$2),B_MSK[[#This Row],[//]])=0,"",INDEX(INDIRECT(DIR&amp;$2:$2),B_MSK[[#This Row],[//]])))</f>
        <v/>
      </c>
      <c r="Q620" s="12">
        <f ca="1">IF(B_MSK[[#This Row],[//]]="","",INDEX(INDIRECT(DIR&amp;$2:$2),B_MSK[[#This Row],[//]]))</f>
        <v>7200000</v>
      </c>
      <c r="R6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0" s="37">
        <f ca="1">IF(B_MSK[[#This Row],[//]]="","",INDEX(INDIRECT(DIR&amp;$2:$2),B_MSK[[#This Row],[//]]))</f>
        <v>0</v>
      </c>
      <c r="U620" s="38" t="str">
        <f ca="1">IF(SUMIF(B_MSK[NAMA BARANG],B_MSK[[#This Row],[NAMA BARANG]],B_MSK[JMLH BRG])=0,"",SUMIF(B_MSK[NAMA BARANG],B_MSK[[#This Row],[NAMA BARANG]],B_MSK[C]))</f>
        <v/>
      </c>
      <c r="V620" s="7" t="str">
        <f ca="1">IF(B_MSK[[#This Row],[//]]="","",INDEX(INDIRECT(DIR&amp;$2:$2),B_MSK[[#This Row],[//]]))</f>
        <v>PITA JPN MOTIF POLOS MIX B</v>
      </c>
      <c r="W620" s="7" t="str">
        <f ca="1">LOWER(SUBSTITUTE(SUBSTITUTE(SUBSTITUTE(SUBSTITUTE(SUBSTITUTE(SUBSTITUTE(SUBSTITUTE(SUBSTITUTE(SUBSTITUTE(B_MSK[[#This Row],[N.B.nota]]," ",""),"-",""),"(",""),")",""),".",""),",",""),"/",""),"""",""),"+",""))</f>
        <v>pitajpnmotifpolosmixb</v>
      </c>
      <c r="X620" s="5" t="str">
        <f ca="1">IF(B_MSK[[#This Row],[N.B.nota]]="","",IF(MATCH(B_MSK[[#This Row],[concat]],[2]!db[NB NOTA_C],0)&gt;0,"ada",0))</f>
        <v>ada</v>
      </c>
      <c r="Y620" s="5" t="str">
        <f ca="1">IF(B_MSK[[#This Row],[N.B.nota]]="","",ADDRESS(ROW(B_MSK[QB]),COLUMN(B_MSK[QB]))&amp;":"&amp;ADDRESS(ROW(),COLUMN(B_MSK[QB])))</f>
        <v>$D$4:$D$620</v>
      </c>
      <c r="Z620" s="5">
        <f ca="1">IF(B_MSK[[#This Row],[concat]]="","",MATCH(B_MSK[[#This Row],[concat]],[2]!db[NB NOTA_C],0)+1)</f>
        <v>1873</v>
      </c>
      <c r="AA620" s="5" t="str">
        <f ca="1">IF(B_MSK[[#This Row],[//]]="","",HYPERLINK("[D:\kerja\BANK EXP\BARU\DB.XLSX]DB!e"&amp;B_MSK[[#This Row],[DB_ROW]],"&gt;"))</f>
        <v>&gt;</v>
      </c>
      <c r="AB620" s="30" t="str">
        <f ca="1">MID(B_MSK[[#This Row],[/ STN_1]],FIND(" ",B_MSK[[#This Row],[/ STN_1]])+1,LEN(B_MSK[[#This Row],[/ STN_1]]))</f>
        <v>CTN</v>
      </c>
      <c r="AC620" s="11">
        <f ca="1">IF(B_MSK[[#This Row],[//]]="","",IF(B_MSK[[#This Row],[ JUMLAH ]]="","",IF(B_MSK[[#This Row],[C]]="",B_MSK[[#This Row],[HARGA CTN]]/B_MSK[[#This Row],[JMLH BRG]],B_MSK[[#This Row],[HARGA CTN]]/B_MSK[[#This Row],[A_1]])))</f>
        <v>720000</v>
      </c>
      <c r="AD6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CTN</v>
      </c>
      <c r="AE6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0" s="15" t="str">
        <f ca="1">IF(B_MSK[[#This Row],[HARGA_2]]="","",IF(MID(B_MSK[[#This Row],[/ STN_2]],FIND(" ",B_MSK[[#This Row],[/ STN_2]])+1,LEN(B_MSK[[#This Row],[/ STN_2]]))="LSN",B_MSK[[#This Row],[HARGA_2]]/12,""))</f>
        <v/>
      </c>
      <c r="AH620" s="7" t="str">
        <f ca="1">IF(B_MSK[[#This Row],[HARGA_3]]="","","/ "&amp;"PCS")</f>
        <v/>
      </c>
      <c r="AI620" s="15">
        <f ca="1">IF(B_MSK[[#This Row],[HARGA_3]]="",IF(B_MSK[[#This Row],[HARGA_2]]="",IF(B_MSK[[#This Row],[HARGA_1]]="","",B_MSK[[#This Row],[HARGA_1]]),B_MSK[[#This Row],[HARGA_2]]),B_MSK[[#This Row],[HARGA_3]])</f>
        <v>720000</v>
      </c>
      <c r="AJ620" s="15" t="str">
        <f ca="1">IF(B_MSK[[#This Row],[/ STN_3]]="",IF(B_MSK[[#This Row],[/ STN_2]]="",IF(B_MSK[[#This Row],[/ STN_1]]="","",B_MSK[[#This Row],[/ STN_1]]),B_MSK[[#This Row],[/ STN_2]]),B_MSK[[#This Row],[/ STN_3]])</f>
        <v>/ CTN</v>
      </c>
      <c r="AK620" s="5" t="str">
        <f ca="1">IF(B_MSK[[#This Row],[//]]="","",SUBSTITUTE(SUBSTITUTE(SUBSTITUTE(B_MSK[[#This Row],[QTY/ CTN]]," ","_",2),"(",""),")","")&amp;"_")</f>
        <v>1 CTN_</v>
      </c>
      <c r="AL620" s="5">
        <f ca="1">IF(B_MSK[[#This Row],[A_B]]="","",SEARCH("_",B_MSK[[#This Row],[A_B]]))</f>
        <v>6</v>
      </c>
      <c r="AM620" s="5">
        <f ca="1">IF(B_MSK[[#This Row],[A_B]]="","",LEN(B_MSK[[#This Row],[A_B]]))</f>
        <v>6</v>
      </c>
      <c r="AN620" s="5" t="str">
        <f ca="1">IF(B_MSK[[#This Row],[A_B]]="","",LEFT(B_MSK[[#This Row],[QTY/ CTN]],B_MSK[[#This Row],[A_B_1]]))</f>
        <v>1 CTN</v>
      </c>
      <c r="AO620" s="5" t="str">
        <f ca="1">IF(B_MSK[[#This Row],[A_B]]="","",LEFT(B_MSK[[#This Row],[A_]],SEARCH(" ",B_MSK[[#This Row],[A_]])-1))</f>
        <v>1</v>
      </c>
      <c r="AP620" s="5" t="str">
        <f ca="1">IF(B_MSK[[#This Row],[A_B]]="","",RIGHT(B_MSK[[#This Row],[A_]],LEN(B_MSK[[#This Row],[A_]])-SEARCH(" ",B_MSK[[#This Row],[A_]])))</f>
        <v>CTN</v>
      </c>
      <c r="AQ6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0" s="5" t="str">
        <f ca="1">IF(B_MSK[[#This Row],[B_]]="","",LEFT(B_MSK[[#This Row],[B_]],SEARCH(" ",B_MSK[[#This Row],[B_]])))</f>
        <v/>
      </c>
      <c r="AS620" s="5" t="str">
        <f ca="1">IF(B_MSK[[#This Row],[B_]]="","",RIGHT(B_MSK[[#This Row],[B_]],LEN(B_MSK[[#This Row],[B_]])-SEARCH(" ",B_MSK[[#This Row],[B_]])))</f>
        <v/>
      </c>
      <c r="AT620" s="5" t="str">
        <f ca="1">IF(B_MSK[[#This Row],[B_2]]="LSN",12,"")</f>
        <v/>
      </c>
      <c r="AU620" s="5" t="str">
        <f ca="1">IF(B_MSK[[#This Row],[C_1]]="","","PCS")</f>
        <v/>
      </c>
      <c r="AV620" s="5">
        <f ca="1">IF(B_MSK[[#This Row],[A_1]]="","",B_MSK[[#This Row],[A_1]]*IF(B_MSK[[#This Row],[B_1]]="",1,B_MSK[[#This Row],[B_1]])*IF(B_MSK[[#This Row],[C_1]]="",1,B_MSK[[#This Row],[C_1]]))</f>
        <v>1</v>
      </c>
      <c r="AW620" s="5" t="str">
        <f ca="1">IF(B_MSK[[#This Row],[C_2]]="",IF(B_MSK[[#This Row],[B_2]]="",IF(B_MSK[[#This Row],[A_2]]="","",B_MSK[[#This Row],[A_2]]),B_MSK[[#This Row],[B_2]]),B_MSK[[#This Row],[C_2]])</f>
        <v>CTN</v>
      </c>
      <c r="AX620" s="2">
        <f ca="1">IF(ISNUMBER(B_MSK[[#This Row],[TANGGAL DATANG]]),B_MSK[[#This Row],[TANGGAL DATANG]],AX619)</f>
        <v>44947</v>
      </c>
      <c r="AY620" s="5" t="e">
        <f ca="1">IF(B_MSK[[#This Row],[DB_ROW]]="","",INDEX([3]!db[JENIS],B_MSK[[#This Row],[DB_ROW]]-1))</f>
        <v>#REF!</v>
      </c>
      <c r="AZ620" s="5">
        <f ca="1">IF(B_MSK[[#This Row],[A_1]]="","",B_MSK[[#This Row],[A_1]])*1</f>
        <v>1</v>
      </c>
      <c r="BA620" s="5" t="str">
        <f ca="1">IF(B_MSK[[#This Row],[//]]="","",INDEX(INDIRECT(DIR&amp;$2:$2),B_MSK[[#This Row],[//]]))</f>
        <v>UNTANA</v>
      </c>
      <c r="BB620" s="5" t="str">
        <f ca="1">CONCATENATE(B_MSK[[#This Row],[concat]],B_MSK[[#This Row],[HARGA_X]],B_MSK[[#This Row],[SAT]])</f>
        <v>pitajpnmotifpolosmixb720000</v>
      </c>
    </row>
    <row r="621" spans="1:54" x14ac:dyDescent="0.25">
      <c r="A621" s="6" t="s">
        <v>128</v>
      </c>
      <c r="B621" s="5" t="str">
        <f ca="1">IF(B_MSK[[#This Row],[N_ID]]="","",INDEX(INDIRECT(DIR&amp;$2:$2),MATCH(B_MSK[[#This Row],[N_ID]],INDIRECT(DIR&amp;"!NOTA[ID_P]"),0)))</f>
        <v/>
      </c>
      <c r="C621" s="5" t="str">
        <f ca="1">IF(B_MSK[[#This Row],[//]]="","",HYPERLINK("["&amp;SUBSTITUTE(DIR,"'","")&amp;"]NOTA!D"&amp;B_MSK[[#This Row],[//]]+2,"&gt;"))</f>
        <v>&gt;</v>
      </c>
      <c r="D621" s="5" t="str">
        <f ca="1">IF(B_MSK[[#This Row],[N_ID]]="","",COUNTIF(INDIRECT(DIR&amp;"!NOTA[ID_H]"),B_MSK[[#This Row],[ID NOTA]]))</f>
        <v/>
      </c>
      <c r="E6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618</v>
      </c>
      <c r="F6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1" s="7" t="str">
        <f ca="1">IF(B_MSK[[#This Row],[stt]]="ada",INDEX([2]!db[NB BM],B_MSK[DB_ROW]-1),"")</f>
        <v>Pita Jepang List Gold  B 040</v>
      </c>
      <c r="H621" s="7" t="str">
        <f ca="1">IF(B_MSK[[#This Row],[//]]="","",INDEX(INDIRECT(DIR&amp;$2:$2),B_MSK[[#This Row],[//]]))</f>
        <v>WINS SENTOSA</v>
      </c>
      <c r="I621" s="27" t="str">
        <f ca="1">IF(B_MSK[[#This Row],[//]]="","",INDEX(INDIRECT(DB_PATH&amp;$2:$2),B_MSK[[#This Row],[DB_ROW]]-1))</f>
        <v>1 CTN</v>
      </c>
      <c r="J621" s="5">
        <f ca="1">IF(B_MSK[[#This Row],[//]]="","",IF(INDEX(INDIRECT(DIR&amp;$2:$2),B_MSK[[#This Row],[//]])="","",INDEX(INDIRECT(DIR&amp;$2:$2),B_MSK[[#This Row],[//]])))</f>
        <v>10</v>
      </c>
      <c r="K621" s="5" t="str">
        <f ca="1">IF(B_MSK[[#This Row],[//]]="","",IF(INDEX(INDIRECT(DIR&amp;$2:$2),B_MSK[[#This Row],[//]])="","",INDEX(INDIRECT(DIR&amp;$2:$2),B_MSK[[#This Row],[//]])))</f>
        <v/>
      </c>
      <c r="L621" s="5" t="str">
        <f ca="1">IF(B_MSK[[#This Row],[//]]="","",IF(INDEX(INDIRECT(DIR&amp;$2:$2),B_MSK[[#This Row],[//]])="","",INDEX(INDIRECT(DIR&amp;$2:$2),B_MSK[[#This Row],[//]])))</f>
        <v/>
      </c>
      <c r="M621" s="13">
        <f ca="1">IF(B_MSK[[#This Row],[//]]="","",INDEX(INDIRECT(DIR&amp;$2:$2),B_MSK[[#This Row],[//]]))</f>
        <v>0</v>
      </c>
      <c r="N621" s="13">
        <f ca="1">IF(OR(B_MSK[[#This Row],[//]]="",),"",INDEX(INDIRECT(DIR&amp;$2:$2),B_MSK[[#This Row],[//]]))</f>
        <v>720000</v>
      </c>
      <c r="O621" s="3" t="str">
        <f ca="1">IF(B_MSK[[#This Row],[//]]="","",IF(INDEX(INDIRECT(DIR&amp;$2:$2),B_MSK[[#This Row],[//]])=0,"",INDEX(INDIRECT(DIR&amp;$2:$2),B_MSK[[#This Row],[//]])))</f>
        <v/>
      </c>
      <c r="P621" s="3" t="str">
        <f ca="1">IF(B_MSK[[#This Row],[//]]="","",IF(INDEX(INDIRECT(DIR&amp;$2:$2),B_MSK[[#This Row],[//]])=0,"",INDEX(INDIRECT(DIR&amp;$2:$2),B_MSK[[#This Row],[//]])))</f>
        <v/>
      </c>
      <c r="Q621" s="12">
        <f ca="1">IF(B_MSK[[#This Row],[//]]="","",INDEX(INDIRECT(DIR&amp;$2:$2),B_MSK[[#This Row],[//]]))</f>
        <v>7200000</v>
      </c>
      <c r="R62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2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21" s="37">
        <f ca="1">IF(B_MSK[[#This Row],[//]]="","",INDEX(INDIRECT(DIR&amp;$2:$2),B_MSK[[#This Row],[//]]))</f>
        <v>0</v>
      </c>
      <c r="U621" s="38" t="str">
        <f ca="1">IF(SUMIF(B_MSK[NAMA BARANG],B_MSK[[#This Row],[NAMA BARANG]],B_MSK[JMLH BRG])=0,"",SUMIF(B_MSK[NAMA BARANG],B_MSK[[#This Row],[NAMA BARANG]],B_MSK[C]))</f>
        <v/>
      </c>
      <c r="V621" s="7" t="str">
        <f ca="1">IF(B_MSK[[#This Row],[//]]="","",INDEX(INDIRECT(DIR&amp;$2:$2),B_MSK[[#This Row],[//]]))</f>
        <v>PITA JPN LIST GOLD MIX B 040</v>
      </c>
      <c r="W621" s="7" t="str">
        <f ca="1">LOWER(SUBSTITUTE(SUBSTITUTE(SUBSTITUTE(SUBSTITUTE(SUBSTITUTE(SUBSTITUTE(SUBSTITUTE(SUBSTITUTE(SUBSTITUTE(B_MSK[[#This Row],[N.B.nota]]," ",""),"-",""),"(",""),")",""),".",""),",",""),"/",""),"""",""),"+",""))</f>
        <v>pitajpnlistgoldmixb040</v>
      </c>
      <c r="X621" s="5" t="str">
        <f ca="1">IF(B_MSK[[#This Row],[N.B.nota]]="","",IF(MATCH(B_MSK[[#This Row],[concat]],[2]!db[NB NOTA_C],0)&gt;0,"ada",0))</f>
        <v>ada</v>
      </c>
      <c r="Y621" s="5" t="str">
        <f ca="1">IF(B_MSK[[#This Row],[N.B.nota]]="","",ADDRESS(ROW(B_MSK[QB]),COLUMN(B_MSK[QB]))&amp;":"&amp;ADDRESS(ROW(),COLUMN(B_MSK[QB])))</f>
        <v>$D$4:$D$621</v>
      </c>
      <c r="Z621" s="5">
        <f ca="1">IF(B_MSK[[#This Row],[concat]]="","",MATCH(B_MSK[[#This Row],[concat]],[2]!db[NB NOTA_C],0)+1)</f>
        <v>1874</v>
      </c>
      <c r="AA621" s="5" t="str">
        <f ca="1">IF(B_MSK[[#This Row],[//]]="","",HYPERLINK("[D:\kerja\BANK EXP\BARU\DB.XLSX]DB!e"&amp;B_MSK[[#This Row],[DB_ROW]],"&gt;"))</f>
        <v>&gt;</v>
      </c>
      <c r="AB621" s="30" t="str">
        <f ca="1">MID(B_MSK[[#This Row],[/ STN_1]],FIND(" ",B_MSK[[#This Row],[/ STN_1]])+1,LEN(B_MSK[[#This Row],[/ STN_1]]))</f>
        <v>CTN</v>
      </c>
      <c r="AC621" s="11">
        <f ca="1">IF(B_MSK[[#This Row],[//]]="","",IF(B_MSK[[#This Row],[ JUMLAH ]]="","",IF(B_MSK[[#This Row],[C]]="",B_MSK[[#This Row],[HARGA CTN]]/B_MSK[[#This Row],[JMLH BRG]],B_MSK[[#This Row],[HARGA CTN]]/B_MSK[[#This Row],[A_1]])))</f>
        <v>720000</v>
      </c>
      <c r="AD6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CTN</v>
      </c>
      <c r="AE6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1" s="15" t="str">
        <f ca="1">IF(B_MSK[[#This Row],[HARGA_2]]="","",IF(MID(B_MSK[[#This Row],[/ STN_2]],FIND(" ",B_MSK[[#This Row],[/ STN_2]])+1,LEN(B_MSK[[#This Row],[/ STN_2]]))="LSN",B_MSK[[#This Row],[HARGA_2]]/12,""))</f>
        <v/>
      </c>
      <c r="AH621" s="7" t="str">
        <f ca="1">IF(B_MSK[[#This Row],[HARGA_3]]="","","/ "&amp;"PCS")</f>
        <v/>
      </c>
      <c r="AI621" s="15">
        <f ca="1">IF(B_MSK[[#This Row],[HARGA_3]]="",IF(B_MSK[[#This Row],[HARGA_2]]="",IF(B_MSK[[#This Row],[HARGA_1]]="","",B_MSK[[#This Row],[HARGA_1]]),B_MSK[[#This Row],[HARGA_2]]),B_MSK[[#This Row],[HARGA_3]])</f>
        <v>720000</v>
      </c>
      <c r="AJ621" s="15" t="str">
        <f ca="1">IF(B_MSK[[#This Row],[/ STN_3]]="",IF(B_MSK[[#This Row],[/ STN_2]]="",IF(B_MSK[[#This Row],[/ STN_1]]="","",B_MSK[[#This Row],[/ STN_1]]),B_MSK[[#This Row],[/ STN_2]]),B_MSK[[#This Row],[/ STN_3]])</f>
        <v>/ CTN</v>
      </c>
      <c r="AK621" s="5" t="str">
        <f ca="1">IF(B_MSK[[#This Row],[//]]="","",SUBSTITUTE(SUBSTITUTE(SUBSTITUTE(B_MSK[[#This Row],[QTY/ CTN]]," ","_",2),"(",""),")","")&amp;"_")</f>
        <v>1 CTN_</v>
      </c>
      <c r="AL621" s="5">
        <f ca="1">IF(B_MSK[[#This Row],[A_B]]="","",SEARCH("_",B_MSK[[#This Row],[A_B]]))</f>
        <v>6</v>
      </c>
      <c r="AM621" s="5">
        <f ca="1">IF(B_MSK[[#This Row],[A_B]]="","",LEN(B_MSK[[#This Row],[A_B]]))</f>
        <v>6</v>
      </c>
      <c r="AN621" s="5" t="str">
        <f ca="1">IF(B_MSK[[#This Row],[A_B]]="","",LEFT(B_MSK[[#This Row],[QTY/ CTN]],B_MSK[[#This Row],[A_B_1]]))</f>
        <v>1 CTN</v>
      </c>
      <c r="AO621" s="5" t="str">
        <f ca="1">IF(B_MSK[[#This Row],[A_B]]="","",LEFT(B_MSK[[#This Row],[A_]],SEARCH(" ",B_MSK[[#This Row],[A_]])-1))</f>
        <v>1</v>
      </c>
      <c r="AP621" s="5" t="str">
        <f ca="1">IF(B_MSK[[#This Row],[A_B]]="","",RIGHT(B_MSK[[#This Row],[A_]],LEN(B_MSK[[#This Row],[A_]])-SEARCH(" ",B_MSK[[#This Row],[A_]])))</f>
        <v>CTN</v>
      </c>
      <c r="AQ6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1" s="5" t="str">
        <f ca="1">IF(B_MSK[[#This Row],[B_]]="","",LEFT(B_MSK[[#This Row],[B_]],SEARCH(" ",B_MSK[[#This Row],[B_]])))</f>
        <v/>
      </c>
      <c r="AS621" s="5" t="str">
        <f ca="1">IF(B_MSK[[#This Row],[B_]]="","",RIGHT(B_MSK[[#This Row],[B_]],LEN(B_MSK[[#This Row],[B_]])-SEARCH(" ",B_MSK[[#This Row],[B_]])))</f>
        <v/>
      </c>
      <c r="AT621" s="5" t="str">
        <f ca="1">IF(B_MSK[[#This Row],[B_2]]="LSN",12,"")</f>
        <v/>
      </c>
      <c r="AU621" s="5" t="str">
        <f ca="1">IF(B_MSK[[#This Row],[C_1]]="","","PCS")</f>
        <v/>
      </c>
      <c r="AV621" s="5">
        <f ca="1">IF(B_MSK[[#This Row],[A_1]]="","",B_MSK[[#This Row],[A_1]]*IF(B_MSK[[#This Row],[B_1]]="",1,B_MSK[[#This Row],[B_1]])*IF(B_MSK[[#This Row],[C_1]]="",1,B_MSK[[#This Row],[C_1]]))</f>
        <v>1</v>
      </c>
      <c r="AW621" s="5" t="str">
        <f ca="1">IF(B_MSK[[#This Row],[C_2]]="",IF(B_MSK[[#This Row],[B_2]]="",IF(B_MSK[[#This Row],[A_2]]="","",B_MSK[[#This Row],[A_2]]),B_MSK[[#This Row],[B_2]]),B_MSK[[#This Row],[C_2]])</f>
        <v>CTN</v>
      </c>
      <c r="AX621" s="2">
        <f ca="1">IF(ISNUMBER(B_MSK[[#This Row],[TANGGAL DATANG]]),B_MSK[[#This Row],[TANGGAL DATANG]],AX620)</f>
        <v>44947</v>
      </c>
      <c r="AY621" s="5" t="e">
        <f ca="1">IF(B_MSK[[#This Row],[DB_ROW]]="","",INDEX([3]!db[JENIS],B_MSK[[#This Row],[DB_ROW]]-1))</f>
        <v>#REF!</v>
      </c>
      <c r="AZ621" s="5">
        <f ca="1">IF(B_MSK[[#This Row],[A_1]]="","",B_MSK[[#This Row],[A_1]])*1</f>
        <v>1</v>
      </c>
      <c r="BA621" s="5" t="str">
        <f ca="1">IF(B_MSK[[#This Row],[//]]="","",INDEX(INDIRECT(DIR&amp;$2:$2),B_MSK[[#This Row],[//]]))</f>
        <v>UNTANA</v>
      </c>
      <c r="BB621" s="5" t="str">
        <f ca="1">CONCATENATE(B_MSK[[#This Row],[concat]],B_MSK[[#This Row],[HARGA_X]],B_MSK[[#This Row],[SAT]])</f>
        <v>pitajpnlistgoldmixb040720000</v>
      </c>
    </row>
    <row r="622" spans="1:54" x14ac:dyDescent="0.25">
      <c r="A622" s="6" t="s">
        <v>128</v>
      </c>
      <c r="B622" s="5" t="str">
        <f ca="1">IF(B_MSK[[#This Row],[N_ID]]="","",INDEX(INDIRECT(DIR&amp;$2:$2),MATCH(B_MSK[[#This Row],[N_ID]],INDIRECT(DIR&amp;"!NOTA[ID_P]"),0)))</f>
        <v/>
      </c>
      <c r="C622" s="5" t="str">
        <f ca="1">IF(B_MSK[[#This Row],[//]]="","",HYPERLINK("["&amp;SUBSTITUTE(DIR,"'","")&amp;"]NOTA!D"&amp;B_MSK[[#This Row],[//]]+2,"&gt;"))</f>
        <v/>
      </c>
      <c r="D622" s="5" t="str">
        <f ca="1">IF(B_MSK[[#This Row],[N_ID]]="","",COUNTIF(INDIRECT(DIR&amp;"!NOTA[ID_H]"),B_MSK[[#This Row],[ID NOTA]]))</f>
        <v/>
      </c>
      <c r="E6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2" s="7" t="str">
        <f ca="1">IF(B_MSK[[#This Row],[stt]]="ada",INDEX([2]!db[NB BM],B_MSK[DB_ROW]-1),"")</f>
        <v/>
      </c>
      <c r="H622" s="7" t="str">
        <f ca="1">IF(B_MSK[[#This Row],[//]]="","",INDEX(INDIRECT(DIR&amp;$2:$2),B_MSK[[#This Row],[//]]))</f>
        <v/>
      </c>
      <c r="I622" s="27" t="str">
        <f ca="1">IF(B_MSK[[#This Row],[//]]="","",INDEX(INDIRECT(DB_PATH&amp;$2:$2),B_MSK[[#This Row],[DB_ROW]]-1))</f>
        <v/>
      </c>
      <c r="J622" s="5" t="str">
        <f ca="1">IF(B_MSK[[#This Row],[//]]="","",IF(INDEX(INDIRECT(DIR&amp;$2:$2),B_MSK[[#This Row],[//]])="","",INDEX(INDIRECT(DIR&amp;$2:$2),B_MSK[[#This Row],[//]])))</f>
        <v/>
      </c>
      <c r="K622" s="5" t="str">
        <f ca="1">IF(B_MSK[[#This Row],[//]]="","",IF(INDEX(INDIRECT(DIR&amp;$2:$2),B_MSK[[#This Row],[//]])="","",INDEX(INDIRECT(DIR&amp;$2:$2),B_MSK[[#This Row],[//]])))</f>
        <v/>
      </c>
      <c r="L622" s="5" t="str">
        <f ca="1">IF(B_MSK[[#This Row],[//]]="","",IF(INDEX(INDIRECT(DIR&amp;$2:$2),B_MSK[[#This Row],[//]])="","",INDEX(INDIRECT(DIR&amp;$2:$2),B_MSK[[#This Row],[//]])))</f>
        <v/>
      </c>
      <c r="M622" s="13" t="str">
        <f ca="1">IF(B_MSK[[#This Row],[//]]="","",INDEX(INDIRECT(DIR&amp;$2:$2),B_MSK[[#This Row],[//]]))</f>
        <v/>
      </c>
      <c r="N622" s="13" t="str">
        <f ca="1">IF(OR(B_MSK[[#This Row],[//]]="",),"",INDEX(INDIRECT(DIR&amp;$2:$2),B_MSK[[#This Row],[//]]))</f>
        <v/>
      </c>
      <c r="O622" s="3" t="str">
        <f ca="1">IF(B_MSK[[#This Row],[//]]="","",IF(INDEX(INDIRECT(DIR&amp;$2:$2),B_MSK[[#This Row],[//]])=0,"",INDEX(INDIRECT(DIR&amp;$2:$2),B_MSK[[#This Row],[//]])))</f>
        <v/>
      </c>
      <c r="P622" s="3" t="str">
        <f ca="1">IF(B_MSK[[#This Row],[//]]="","",IF(INDEX(INDIRECT(DIR&amp;$2:$2),B_MSK[[#This Row],[//]])=0,"",INDEX(INDIRECT(DIR&amp;$2:$2),B_MSK[[#This Row],[//]])))</f>
        <v/>
      </c>
      <c r="Q622" s="12" t="str">
        <f ca="1">IF(B_MSK[[#This Row],[//]]="","",INDEX(INDIRECT(DIR&amp;$2:$2),B_MSK[[#This Row],[//]]))</f>
        <v/>
      </c>
      <c r="R6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2" s="37" t="str">
        <f ca="1">IF(B_MSK[[#This Row],[//]]="","",INDEX(INDIRECT(DIR&amp;$2:$2),B_MSK[[#This Row],[//]]))</f>
        <v/>
      </c>
      <c r="U622" s="38" t="str">
        <f ca="1">IF(SUMIF(B_MSK[NAMA BARANG],B_MSK[[#This Row],[NAMA BARANG]],B_MSK[JMLH BRG])=0,"",SUMIF(B_MSK[NAMA BARANG],B_MSK[[#This Row],[NAMA BARANG]],B_MSK[C]))</f>
        <v/>
      </c>
      <c r="V622" s="7" t="str">
        <f ca="1">IF(B_MSK[[#This Row],[//]]="","",INDEX(INDIRECT(DIR&amp;$2:$2),B_MSK[[#This Row],[//]]))</f>
        <v/>
      </c>
      <c r="W6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2" s="5" t="str">
        <f ca="1">IF(B_MSK[[#This Row],[N.B.nota]]="","",IF(MATCH(B_MSK[[#This Row],[concat]],[2]!db[NB NOTA_C],0)&gt;0,"ada",0))</f>
        <v/>
      </c>
      <c r="Y622" s="5" t="str">
        <f ca="1">IF(B_MSK[[#This Row],[N.B.nota]]="","",ADDRESS(ROW(B_MSK[QB]),COLUMN(B_MSK[QB]))&amp;":"&amp;ADDRESS(ROW(),COLUMN(B_MSK[QB])))</f>
        <v/>
      </c>
      <c r="Z622" s="5" t="str">
        <f ca="1">IF(B_MSK[[#This Row],[concat]]="","",MATCH(B_MSK[[#This Row],[concat]],[2]!db[NB NOTA_C],0)+1)</f>
        <v/>
      </c>
      <c r="AA622" s="5" t="str">
        <f ca="1">IF(B_MSK[[#This Row],[//]]="","",HYPERLINK("[D:\kerja\BANK EXP\BARU\DB.XLSX]DB!e"&amp;B_MSK[[#This Row],[DB_ROW]],"&gt;"))</f>
        <v/>
      </c>
      <c r="AB622" s="30" t="e">
        <f ca="1">MID(B_MSK[[#This Row],[/ STN_1]],FIND(" ",B_MSK[[#This Row],[/ STN_1]])+1,LEN(B_MSK[[#This Row],[/ STN_1]]))</f>
        <v>#VALUE!</v>
      </c>
      <c r="AC6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2" s="15" t="str">
        <f ca="1">IF(B_MSK[[#This Row],[HARGA_2]]="","",IF(MID(B_MSK[[#This Row],[/ STN_2]],FIND(" ",B_MSK[[#This Row],[/ STN_2]])+1,LEN(B_MSK[[#This Row],[/ STN_2]]))="LSN",B_MSK[[#This Row],[HARGA_2]]/12,""))</f>
        <v/>
      </c>
      <c r="AH622" s="7" t="str">
        <f ca="1">IF(B_MSK[[#This Row],[HARGA_3]]="","","/ "&amp;"PCS")</f>
        <v/>
      </c>
      <c r="AI622" s="15" t="str">
        <f ca="1">IF(B_MSK[[#This Row],[HARGA_3]]="",IF(B_MSK[[#This Row],[HARGA_2]]="",IF(B_MSK[[#This Row],[HARGA_1]]="","",B_MSK[[#This Row],[HARGA_1]]),B_MSK[[#This Row],[HARGA_2]]),B_MSK[[#This Row],[HARGA_3]])</f>
        <v/>
      </c>
      <c r="AJ622" s="15" t="str">
        <f ca="1">IF(B_MSK[[#This Row],[/ STN_3]]="",IF(B_MSK[[#This Row],[/ STN_2]]="",IF(B_MSK[[#This Row],[/ STN_1]]="","",B_MSK[[#This Row],[/ STN_1]]),B_MSK[[#This Row],[/ STN_2]]),B_MSK[[#This Row],[/ STN_3]])</f>
        <v/>
      </c>
      <c r="AK622" s="5" t="str">
        <f ca="1">IF(B_MSK[[#This Row],[//]]="","",SUBSTITUTE(SUBSTITUTE(SUBSTITUTE(B_MSK[[#This Row],[QTY/ CTN]]," ","_",2),"(",""),")","")&amp;"_")</f>
        <v/>
      </c>
      <c r="AL622" s="5" t="str">
        <f ca="1">IF(B_MSK[[#This Row],[A_B]]="","",SEARCH("_",B_MSK[[#This Row],[A_B]]))</f>
        <v/>
      </c>
      <c r="AM622" s="5" t="str">
        <f ca="1">IF(B_MSK[[#This Row],[A_B]]="","",LEN(B_MSK[[#This Row],[A_B]]))</f>
        <v/>
      </c>
      <c r="AN622" s="5" t="str">
        <f ca="1">IF(B_MSK[[#This Row],[A_B]]="","",LEFT(B_MSK[[#This Row],[QTY/ CTN]],B_MSK[[#This Row],[A_B_1]]))</f>
        <v/>
      </c>
      <c r="AO622" s="5" t="str">
        <f ca="1">IF(B_MSK[[#This Row],[A_B]]="","",LEFT(B_MSK[[#This Row],[A_]],SEARCH(" ",B_MSK[[#This Row],[A_]])-1))</f>
        <v/>
      </c>
      <c r="AP622" s="5" t="str">
        <f ca="1">IF(B_MSK[[#This Row],[A_B]]="","",RIGHT(B_MSK[[#This Row],[A_]],LEN(B_MSK[[#This Row],[A_]])-SEARCH(" ",B_MSK[[#This Row],[A_]])))</f>
        <v/>
      </c>
      <c r="AQ6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2" s="5" t="str">
        <f ca="1">IF(B_MSK[[#This Row],[B_]]="","",LEFT(B_MSK[[#This Row],[B_]],SEARCH(" ",B_MSK[[#This Row],[B_]])))</f>
        <v/>
      </c>
      <c r="AS622" s="5" t="str">
        <f ca="1">IF(B_MSK[[#This Row],[B_]]="","",RIGHT(B_MSK[[#This Row],[B_]],LEN(B_MSK[[#This Row],[B_]])-SEARCH(" ",B_MSK[[#This Row],[B_]])))</f>
        <v/>
      </c>
      <c r="AT622" s="5" t="str">
        <f ca="1">IF(B_MSK[[#This Row],[B_2]]="LSN",12,"")</f>
        <v/>
      </c>
      <c r="AU622" s="5" t="str">
        <f ca="1">IF(B_MSK[[#This Row],[C_1]]="","","PCS")</f>
        <v/>
      </c>
      <c r="AV622" s="5" t="str">
        <f ca="1">IF(B_MSK[[#This Row],[A_1]]="","",B_MSK[[#This Row],[A_1]]*IF(B_MSK[[#This Row],[B_1]]="",1,B_MSK[[#This Row],[B_1]])*IF(B_MSK[[#This Row],[C_1]]="",1,B_MSK[[#This Row],[C_1]]))</f>
        <v/>
      </c>
      <c r="AW622" s="5" t="str">
        <f ca="1">IF(B_MSK[[#This Row],[C_2]]="",IF(B_MSK[[#This Row],[B_2]]="",IF(B_MSK[[#This Row],[A_2]]="","",B_MSK[[#This Row],[A_2]]),B_MSK[[#This Row],[B_2]]),B_MSK[[#This Row],[C_2]])</f>
        <v/>
      </c>
      <c r="AX622" s="2">
        <f ca="1">IF(ISNUMBER(B_MSK[[#This Row],[TANGGAL DATANG]]),B_MSK[[#This Row],[TANGGAL DATANG]],AX621)</f>
        <v>44947</v>
      </c>
      <c r="AY622" s="5" t="str">
        <f ca="1">IF(B_MSK[[#This Row],[DB_ROW]]="","",INDEX([3]!db[JENIS],B_MSK[[#This Row],[DB_ROW]]-1))</f>
        <v/>
      </c>
      <c r="AZ622" s="5" t="e">
        <f ca="1">IF(B_MSK[[#This Row],[A_1]]="","",B_MSK[[#This Row],[A_1]])*1</f>
        <v>#VALUE!</v>
      </c>
      <c r="BA622" s="5" t="str">
        <f ca="1">IF(B_MSK[[#This Row],[//]]="","",INDEX(INDIRECT(DIR&amp;$2:$2),B_MSK[[#This Row],[//]]))</f>
        <v/>
      </c>
      <c r="BB622" s="5" t="str">
        <f ca="1">CONCATENATE(B_MSK[[#This Row],[concat]],B_MSK[[#This Row],[HARGA_X]],B_MSK[[#This Row],[SAT]])</f>
        <v/>
      </c>
    </row>
    <row r="623" spans="1:54" x14ac:dyDescent="0.25">
      <c r="A623" s="6" t="s">
        <v>331</v>
      </c>
      <c r="B623" s="5">
        <f ca="1">IF(B_MSK[[#This Row],[N_ID]]="","",INDEX(INDIRECT(DIR&amp;$2:$2),MATCH(B_MSK[[#This Row],[N_ID]],INDIRECT(DIR&amp;"!NOTA[ID_P]"),0)))</f>
        <v>119</v>
      </c>
      <c r="C623" s="5" t="str">
        <f ca="1">IF(B_MSK[[#This Row],[//]]="","",HYPERLINK("["&amp;SUBSTITUTE(DIR,"'","")&amp;"]NOTA!D"&amp;B_MSK[[#This Row],[//]]+2,"&gt;"))</f>
        <v>&gt;</v>
      </c>
      <c r="D623" s="5">
        <f ca="1">IF(B_MSK[[#This Row],[N_ID]]="","",COUNTIF(INDIRECT(DIR&amp;"!NOTA[ID_H]"),B_MSK[[#This Row],[ID NOTA]]))</f>
        <v>1</v>
      </c>
      <c r="E62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620</v>
      </c>
      <c r="F6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3" s="7" t="str">
        <f ca="1">IF(B_MSK[[#This Row],[stt]]="ada",INDEX([2]!db[NB BM],B_MSK[DB_ROW]-1),"")</f>
        <v>Pensil Carpenter 500</v>
      </c>
      <c r="H623" s="7" t="str">
        <f ca="1">IF(B_MSK[[#This Row],[//]]="","",INDEX(INDIRECT(DIR&amp;$2:$2),B_MSK[[#This Row],[//]]))</f>
        <v>BAHAGIA TEGUH</v>
      </c>
      <c r="I623" s="27" t="str">
        <f ca="1">IF(B_MSK[[#This Row],[//]]="","",INDEX(INDIRECT(DB_PATH&amp;$2:$2),B_MSK[[#This Row],[DB_ROW]]-1))</f>
        <v>20 GRS</v>
      </c>
      <c r="J623" s="5">
        <f ca="1">IF(B_MSK[[#This Row],[//]]="","",IF(INDEX(INDIRECT(DIR&amp;$2:$2),B_MSK[[#This Row],[//]])="","",INDEX(INDIRECT(DIR&amp;$2:$2),B_MSK[[#This Row],[//]])))</f>
        <v>10</v>
      </c>
      <c r="K623" s="5">
        <f ca="1">IF(B_MSK[[#This Row],[//]]="","",IF(INDEX(INDIRECT(DIR&amp;$2:$2),B_MSK[[#This Row],[//]])="","",INDEX(INDIRECT(DIR&amp;$2:$2),B_MSK[[#This Row],[//]])))</f>
        <v>200</v>
      </c>
      <c r="L623" s="5" t="str">
        <f ca="1">IF(B_MSK[[#This Row],[//]]="","",IF(INDEX(INDIRECT(DIR&amp;$2:$2),B_MSK[[#This Row],[//]])="","",INDEX(INDIRECT(DIR&amp;$2:$2),B_MSK[[#This Row],[//]])))</f>
        <v>GRS</v>
      </c>
      <c r="M623" s="13">
        <f ca="1">IF(B_MSK[[#This Row],[//]]="","",INDEX(INDIRECT(DIR&amp;$2:$2),B_MSK[[#This Row],[//]]))</f>
        <v>155000</v>
      </c>
      <c r="N623" s="13">
        <f ca="1">IF(OR(B_MSK[[#This Row],[//]]="",),"",INDEX(INDIRECT(DIR&amp;$2:$2),B_MSK[[#This Row],[//]]))</f>
        <v>3100000</v>
      </c>
      <c r="O623" s="3" t="str">
        <f ca="1">IF(B_MSK[[#This Row],[//]]="","",IF(INDEX(INDIRECT(DIR&amp;$2:$2),B_MSK[[#This Row],[//]])=0,"",INDEX(INDIRECT(DIR&amp;$2:$2),B_MSK[[#This Row],[//]])))</f>
        <v/>
      </c>
      <c r="P623" s="3" t="str">
        <f ca="1">IF(B_MSK[[#This Row],[//]]="","",IF(INDEX(INDIRECT(DIR&amp;$2:$2),B_MSK[[#This Row],[//]])=0,"",INDEX(INDIRECT(DIR&amp;$2:$2),B_MSK[[#This Row],[//]])))</f>
        <v/>
      </c>
      <c r="Q623" s="12">
        <f ca="1">IF(B_MSK[[#This Row],[//]]="","",INDEX(INDIRECT(DIR&amp;$2:$2),B_MSK[[#This Row],[//]]))</f>
        <v>31000000</v>
      </c>
      <c r="R62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2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31000000</v>
      </c>
      <c r="T623" s="37">
        <f ca="1">IF(B_MSK[[#This Row],[//]]="","",INDEX(INDIRECT(DIR&amp;$2:$2),B_MSK[[#This Row],[//]]))</f>
        <v>0</v>
      </c>
      <c r="U623" s="38">
        <f ca="1">IF(SUMIF(B_MSK[NAMA BARANG],B_MSK[[#This Row],[NAMA BARANG]],B_MSK[JMLH BRG])=0,"",SUMIF(B_MSK[NAMA BARANG],B_MSK[[#This Row],[NAMA BARANG]],B_MSK[C]))</f>
        <v>10</v>
      </c>
      <c r="V623" s="7" t="str">
        <f ca="1">IF(B_MSK[[#This Row],[//]]="","",INDEX(INDIRECT(DIR&amp;$2:$2),B_MSK[[#This Row],[//]]))</f>
        <v>PENSIL CARPENTER 500</v>
      </c>
      <c r="W623" s="7" t="str">
        <f ca="1">LOWER(SUBSTITUTE(SUBSTITUTE(SUBSTITUTE(SUBSTITUTE(SUBSTITUTE(SUBSTITUTE(SUBSTITUTE(SUBSTITUTE(SUBSTITUTE(B_MSK[[#This Row],[N.B.nota]]," ",""),"-",""),"(",""),")",""),".",""),",",""),"/",""),"""",""),"+",""))</f>
        <v>pensilcarpenter500</v>
      </c>
      <c r="X623" s="5" t="str">
        <f ca="1">IF(B_MSK[[#This Row],[N.B.nota]]="","",IF(MATCH(B_MSK[[#This Row],[concat]],[2]!db[NB NOTA_C],0)&gt;0,"ada",0))</f>
        <v>ada</v>
      </c>
      <c r="Y623" s="5" t="str">
        <f ca="1">IF(B_MSK[[#This Row],[N.B.nota]]="","",ADDRESS(ROW(B_MSK[QB]),COLUMN(B_MSK[QB]))&amp;":"&amp;ADDRESS(ROW(),COLUMN(B_MSK[QB])))</f>
        <v>$D$4:$D$623</v>
      </c>
      <c r="Z623" s="5">
        <f ca="1">IF(B_MSK[[#This Row],[concat]]="","",MATCH(B_MSK[[#This Row],[concat]],[2]!db[NB NOTA_C],0)+1)</f>
        <v>2232</v>
      </c>
      <c r="AA623" s="5" t="str">
        <f ca="1">IF(B_MSK[[#This Row],[//]]="","",HYPERLINK("[D:\kerja\BANK EXP\BARU\DB.XLSX]DB!e"&amp;B_MSK[[#This Row],[DB_ROW]],"&gt;"))</f>
        <v>&gt;</v>
      </c>
      <c r="AB623" s="30" t="str">
        <f ca="1">MID(B_MSK[[#This Row],[/ STN_1]],FIND(" ",B_MSK[[#This Row],[/ STN_1]])+1,LEN(B_MSK[[#This Row],[/ STN_1]]))</f>
        <v>GRS</v>
      </c>
      <c r="AC623" s="11">
        <f ca="1">IF(B_MSK[[#This Row],[//]]="","",IF(B_MSK[[#This Row],[ JUMLAH ]]="","",IF(B_MSK[[#This Row],[C]]="",B_MSK[[#This Row],[HARGA CTN]]/B_MSK[[#This Row],[JMLH BRG]],B_MSK[[#This Row],[HARGA CTN]]/B_MSK[[#This Row],[A_1]])))</f>
        <v>155000</v>
      </c>
      <c r="AD6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62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12916.666666666666</v>
      </c>
      <c r="AF623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623" s="15">
        <f ca="1">IF(B_MSK[[#This Row],[HARGA_2]]="","",IF(MID(B_MSK[[#This Row],[/ STN_2]],FIND(" ",B_MSK[[#This Row],[/ STN_2]])+1,LEN(B_MSK[[#This Row],[/ STN_2]]))="LSN",B_MSK[[#This Row],[HARGA_2]]/12,""))</f>
        <v>1076.3888888888889</v>
      </c>
      <c r="AH623" s="7" t="str">
        <f ca="1">IF(B_MSK[[#This Row],[HARGA_3]]="","","/ "&amp;"PCS")</f>
        <v>/ PCS</v>
      </c>
      <c r="AI623" s="15">
        <f ca="1">IF(B_MSK[[#This Row],[HARGA_3]]="",IF(B_MSK[[#This Row],[HARGA_2]]="",IF(B_MSK[[#This Row],[HARGA_1]]="","",B_MSK[[#This Row],[HARGA_1]]),B_MSK[[#This Row],[HARGA_2]]),B_MSK[[#This Row],[HARGA_3]])</f>
        <v>1076.3888888888889</v>
      </c>
      <c r="AJ62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23" s="5" t="str">
        <f ca="1">IF(B_MSK[[#This Row],[//]]="","",SUBSTITUTE(SUBSTITUTE(SUBSTITUTE(B_MSK[[#This Row],[QTY/ CTN]]," ","_",2),"(",""),")","")&amp;"_")</f>
        <v>20 GRS_</v>
      </c>
      <c r="AL623" s="5">
        <f ca="1">IF(B_MSK[[#This Row],[A_B]]="","",SEARCH("_",B_MSK[[#This Row],[A_B]]))</f>
        <v>7</v>
      </c>
      <c r="AM623" s="5">
        <f ca="1">IF(B_MSK[[#This Row],[A_B]]="","",LEN(B_MSK[[#This Row],[A_B]]))</f>
        <v>7</v>
      </c>
      <c r="AN623" s="5" t="str">
        <f ca="1">IF(B_MSK[[#This Row],[A_B]]="","",LEFT(B_MSK[[#This Row],[QTY/ CTN]],B_MSK[[#This Row],[A_B_1]]))</f>
        <v>20 GRS</v>
      </c>
      <c r="AO623" s="5" t="str">
        <f ca="1">IF(B_MSK[[#This Row],[A_B]]="","",LEFT(B_MSK[[#This Row],[A_]],SEARCH(" ",B_MSK[[#This Row],[A_]])-1))</f>
        <v>20</v>
      </c>
      <c r="AP623" s="5" t="str">
        <f ca="1">IF(B_MSK[[#This Row],[A_B]]="","",RIGHT(B_MSK[[#This Row],[A_]],LEN(B_MSK[[#This Row],[A_]])-SEARCH(" ",B_MSK[[#This Row],[A_]])))</f>
        <v>GRS</v>
      </c>
      <c r="AQ6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623" s="5" t="str">
        <f ca="1">IF(B_MSK[[#This Row],[B_]]="","",LEFT(B_MSK[[#This Row],[B_]],SEARCH(" ",B_MSK[[#This Row],[B_]])))</f>
        <v xml:space="preserve">12 </v>
      </c>
      <c r="AS623" s="5" t="str">
        <f ca="1">IF(B_MSK[[#This Row],[B_]]="","",RIGHT(B_MSK[[#This Row],[B_]],LEN(B_MSK[[#This Row],[B_]])-SEARCH(" ",B_MSK[[#This Row],[B_]])))</f>
        <v>LSN</v>
      </c>
      <c r="AT623" s="5">
        <f ca="1">IF(B_MSK[[#This Row],[B_2]]="LSN",12,"")</f>
        <v>12</v>
      </c>
      <c r="AU623" s="5" t="str">
        <f ca="1">IF(B_MSK[[#This Row],[C_1]]="","","PCS")</f>
        <v>PCS</v>
      </c>
      <c r="AV623" s="5">
        <f ca="1">IF(B_MSK[[#This Row],[A_1]]="","",B_MSK[[#This Row],[A_1]]*IF(B_MSK[[#This Row],[B_1]]="",1,B_MSK[[#This Row],[B_1]])*IF(B_MSK[[#This Row],[C_1]]="",1,B_MSK[[#This Row],[C_1]]))</f>
        <v>2880</v>
      </c>
      <c r="AW623" s="5" t="str">
        <f ca="1">IF(B_MSK[[#This Row],[C_2]]="",IF(B_MSK[[#This Row],[B_2]]="",IF(B_MSK[[#This Row],[A_2]]="","",B_MSK[[#This Row],[A_2]]),B_MSK[[#This Row],[B_2]]),B_MSK[[#This Row],[C_2]])</f>
        <v>PCS</v>
      </c>
      <c r="AX623" s="2">
        <f ca="1">IF(ISNUMBER(B_MSK[[#This Row],[TANGGAL DATANG]]),B_MSK[[#This Row],[TANGGAL DATANG]],AX622)</f>
        <v>44947</v>
      </c>
      <c r="AY623" s="5" t="e">
        <f ca="1">IF(B_MSK[[#This Row],[DB_ROW]]="","",INDEX([3]!db[JENIS],B_MSK[[#This Row],[DB_ROW]]-1))</f>
        <v>#REF!</v>
      </c>
      <c r="AZ623" s="5">
        <f ca="1">IF(B_MSK[[#This Row],[A_1]]="","",B_MSK[[#This Row],[A_1]])*1</f>
        <v>20</v>
      </c>
      <c r="BA623" s="5" t="str">
        <f ca="1">IF(B_MSK[[#This Row],[//]]="","",INDEX(INDIRECT(DIR&amp;$2:$2),B_MSK[[#This Row],[//]]))</f>
        <v>UNTANA</v>
      </c>
      <c r="BB623" s="5" t="str">
        <f ca="1">CONCATENATE(B_MSK[[#This Row],[concat]],B_MSK[[#This Row],[HARGA_X]],B_MSK[[#This Row],[SAT]])</f>
        <v>pensilcarpenter5001076.38888888889GRS</v>
      </c>
    </row>
    <row r="624" spans="1:54" x14ac:dyDescent="0.25">
      <c r="A624" s="6" t="s">
        <v>128</v>
      </c>
      <c r="B624" s="5" t="str">
        <f ca="1">IF(B_MSK[[#This Row],[N_ID]]="","",INDEX(INDIRECT(DIR&amp;$2:$2),MATCH(B_MSK[[#This Row],[N_ID]],INDIRECT(DIR&amp;"!NOTA[ID_P]"),0)))</f>
        <v/>
      </c>
      <c r="C624" s="5" t="str">
        <f ca="1">IF(B_MSK[[#This Row],[//]]="","",HYPERLINK("["&amp;SUBSTITUTE(DIR,"'","")&amp;"]NOTA!D"&amp;B_MSK[[#This Row],[//]]+2,"&gt;"))</f>
        <v/>
      </c>
      <c r="D624" s="5" t="str">
        <f ca="1">IF(B_MSK[[#This Row],[N_ID]]="","",COUNTIF(INDIRECT(DIR&amp;"!NOTA[ID_H]"),B_MSK[[#This Row],[ID NOTA]]))</f>
        <v/>
      </c>
      <c r="E6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4" s="7" t="str">
        <f ca="1">IF(B_MSK[[#This Row],[stt]]="ada",INDEX([2]!db[NB BM],B_MSK[DB_ROW]-1),"")</f>
        <v/>
      </c>
      <c r="H624" s="7" t="str">
        <f ca="1">IF(B_MSK[[#This Row],[//]]="","",INDEX(INDIRECT(DIR&amp;$2:$2),B_MSK[[#This Row],[//]]))</f>
        <v/>
      </c>
      <c r="I624" s="27" t="str">
        <f ca="1">IF(B_MSK[[#This Row],[//]]="","",INDEX(INDIRECT(DB_PATH&amp;$2:$2),B_MSK[[#This Row],[DB_ROW]]-1))</f>
        <v/>
      </c>
      <c r="J624" s="5" t="str">
        <f ca="1">IF(B_MSK[[#This Row],[//]]="","",IF(INDEX(INDIRECT(DIR&amp;$2:$2),B_MSK[[#This Row],[//]])="","",INDEX(INDIRECT(DIR&amp;$2:$2),B_MSK[[#This Row],[//]])))</f>
        <v/>
      </c>
      <c r="K624" s="5" t="str">
        <f ca="1">IF(B_MSK[[#This Row],[//]]="","",IF(INDEX(INDIRECT(DIR&amp;$2:$2),B_MSK[[#This Row],[//]])="","",INDEX(INDIRECT(DIR&amp;$2:$2),B_MSK[[#This Row],[//]])))</f>
        <v/>
      </c>
      <c r="L624" s="5" t="str">
        <f ca="1">IF(B_MSK[[#This Row],[//]]="","",IF(INDEX(INDIRECT(DIR&amp;$2:$2),B_MSK[[#This Row],[//]])="","",INDEX(INDIRECT(DIR&amp;$2:$2),B_MSK[[#This Row],[//]])))</f>
        <v/>
      </c>
      <c r="M624" s="13" t="str">
        <f ca="1">IF(B_MSK[[#This Row],[//]]="","",INDEX(INDIRECT(DIR&amp;$2:$2),B_MSK[[#This Row],[//]]))</f>
        <v/>
      </c>
      <c r="N624" s="13" t="str">
        <f ca="1">IF(OR(B_MSK[[#This Row],[//]]="",),"",INDEX(INDIRECT(DIR&amp;$2:$2),B_MSK[[#This Row],[//]]))</f>
        <v/>
      </c>
      <c r="O624" s="3" t="str">
        <f ca="1">IF(B_MSK[[#This Row],[//]]="","",IF(INDEX(INDIRECT(DIR&amp;$2:$2),B_MSK[[#This Row],[//]])=0,"",INDEX(INDIRECT(DIR&amp;$2:$2),B_MSK[[#This Row],[//]])))</f>
        <v/>
      </c>
      <c r="P624" s="3" t="str">
        <f ca="1">IF(B_MSK[[#This Row],[//]]="","",IF(INDEX(INDIRECT(DIR&amp;$2:$2),B_MSK[[#This Row],[//]])=0,"",INDEX(INDIRECT(DIR&amp;$2:$2),B_MSK[[#This Row],[//]])))</f>
        <v/>
      </c>
      <c r="Q624" s="12" t="str">
        <f ca="1">IF(B_MSK[[#This Row],[//]]="","",INDEX(INDIRECT(DIR&amp;$2:$2),B_MSK[[#This Row],[//]]))</f>
        <v/>
      </c>
      <c r="R6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4" s="37" t="str">
        <f ca="1">IF(B_MSK[[#This Row],[//]]="","",INDEX(INDIRECT(DIR&amp;$2:$2),B_MSK[[#This Row],[//]]))</f>
        <v/>
      </c>
      <c r="U624" s="38" t="str">
        <f ca="1">IF(SUMIF(B_MSK[NAMA BARANG],B_MSK[[#This Row],[NAMA BARANG]],B_MSK[JMLH BRG])=0,"",SUMIF(B_MSK[NAMA BARANG],B_MSK[[#This Row],[NAMA BARANG]],B_MSK[C]))</f>
        <v/>
      </c>
      <c r="V624" s="7" t="str">
        <f ca="1">IF(B_MSK[[#This Row],[//]]="","",INDEX(INDIRECT(DIR&amp;$2:$2),B_MSK[[#This Row],[//]]))</f>
        <v/>
      </c>
      <c r="W6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4" s="5" t="str">
        <f ca="1">IF(B_MSK[[#This Row],[N.B.nota]]="","",IF(MATCH(B_MSK[[#This Row],[concat]],[2]!db[NB NOTA_C],0)&gt;0,"ada",0))</f>
        <v/>
      </c>
      <c r="Y624" s="5" t="str">
        <f ca="1">IF(B_MSK[[#This Row],[N.B.nota]]="","",ADDRESS(ROW(B_MSK[QB]),COLUMN(B_MSK[QB]))&amp;":"&amp;ADDRESS(ROW(),COLUMN(B_MSK[QB])))</f>
        <v/>
      </c>
      <c r="Z624" s="5" t="str">
        <f ca="1">IF(B_MSK[[#This Row],[concat]]="","",MATCH(B_MSK[[#This Row],[concat]],[2]!db[NB NOTA_C],0)+1)</f>
        <v/>
      </c>
      <c r="AA624" s="5" t="str">
        <f ca="1">IF(B_MSK[[#This Row],[//]]="","",HYPERLINK("[D:\kerja\BANK EXP\BARU\DB.XLSX]DB!e"&amp;B_MSK[[#This Row],[DB_ROW]],"&gt;"))</f>
        <v/>
      </c>
      <c r="AB624" s="30" t="e">
        <f ca="1">MID(B_MSK[[#This Row],[/ STN_1]],FIND(" ",B_MSK[[#This Row],[/ STN_1]])+1,LEN(B_MSK[[#This Row],[/ STN_1]]))</f>
        <v>#VALUE!</v>
      </c>
      <c r="AC6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4" s="15" t="str">
        <f ca="1">IF(B_MSK[[#This Row],[HARGA_2]]="","",IF(MID(B_MSK[[#This Row],[/ STN_2]],FIND(" ",B_MSK[[#This Row],[/ STN_2]])+1,LEN(B_MSK[[#This Row],[/ STN_2]]))="LSN",B_MSK[[#This Row],[HARGA_2]]/12,""))</f>
        <v/>
      </c>
      <c r="AH624" s="7" t="str">
        <f ca="1">IF(B_MSK[[#This Row],[HARGA_3]]="","","/ "&amp;"PCS")</f>
        <v/>
      </c>
      <c r="AI624" s="15" t="str">
        <f ca="1">IF(B_MSK[[#This Row],[HARGA_3]]="",IF(B_MSK[[#This Row],[HARGA_2]]="",IF(B_MSK[[#This Row],[HARGA_1]]="","",B_MSK[[#This Row],[HARGA_1]]),B_MSK[[#This Row],[HARGA_2]]),B_MSK[[#This Row],[HARGA_3]])</f>
        <v/>
      </c>
      <c r="AJ624" s="15" t="str">
        <f ca="1">IF(B_MSK[[#This Row],[/ STN_3]]="",IF(B_MSK[[#This Row],[/ STN_2]]="",IF(B_MSK[[#This Row],[/ STN_1]]="","",B_MSK[[#This Row],[/ STN_1]]),B_MSK[[#This Row],[/ STN_2]]),B_MSK[[#This Row],[/ STN_3]])</f>
        <v/>
      </c>
      <c r="AK624" s="5" t="str">
        <f ca="1">IF(B_MSK[[#This Row],[//]]="","",SUBSTITUTE(SUBSTITUTE(SUBSTITUTE(B_MSK[[#This Row],[QTY/ CTN]]," ","_",2),"(",""),")","")&amp;"_")</f>
        <v/>
      </c>
      <c r="AL624" s="5" t="str">
        <f ca="1">IF(B_MSK[[#This Row],[A_B]]="","",SEARCH("_",B_MSK[[#This Row],[A_B]]))</f>
        <v/>
      </c>
      <c r="AM624" s="5" t="str">
        <f ca="1">IF(B_MSK[[#This Row],[A_B]]="","",LEN(B_MSK[[#This Row],[A_B]]))</f>
        <v/>
      </c>
      <c r="AN624" s="5" t="str">
        <f ca="1">IF(B_MSK[[#This Row],[A_B]]="","",LEFT(B_MSK[[#This Row],[QTY/ CTN]],B_MSK[[#This Row],[A_B_1]]))</f>
        <v/>
      </c>
      <c r="AO624" s="5" t="str">
        <f ca="1">IF(B_MSK[[#This Row],[A_B]]="","",LEFT(B_MSK[[#This Row],[A_]],SEARCH(" ",B_MSK[[#This Row],[A_]])-1))</f>
        <v/>
      </c>
      <c r="AP624" s="5" t="str">
        <f ca="1">IF(B_MSK[[#This Row],[A_B]]="","",RIGHT(B_MSK[[#This Row],[A_]],LEN(B_MSK[[#This Row],[A_]])-SEARCH(" ",B_MSK[[#This Row],[A_]])))</f>
        <v/>
      </c>
      <c r="AQ6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4" s="5" t="str">
        <f ca="1">IF(B_MSK[[#This Row],[B_]]="","",LEFT(B_MSK[[#This Row],[B_]],SEARCH(" ",B_MSK[[#This Row],[B_]])))</f>
        <v/>
      </c>
      <c r="AS624" s="5" t="str">
        <f ca="1">IF(B_MSK[[#This Row],[B_]]="","",RIGHT(B_MSK[[#This Row],[B_]],LEN(B_MSK[[#This Row],[B_]])-SEARCH(" ",B_MSK[[#This Row],[B_]])))</f>
        <v/>
      </c>
      <c r="AT624" s="5" t="str">
        <f ca="1">IF(B_MSK[[#This Row],[B_2]]="LSN",12,"")</f>
        <v/>
      </c>
      <c r="AU624" s="5" t="str">
        <f ca="1">IF(B_MSK[[#This Row],[C_1]]="","","PCS")</f>
        <v/>
      </c>
      <c r="AV624" s="5" t="str">
        <f ca="1">IF(B_MSK[[#This Row],[A_1]]="","",B_MSK[[#This Row],[A_1]]*IF(B_MSK[[#This Row],[B_1]]="",1,B_MSK[[#This Row],[B_1]])*IF(B_MSK[[#This Row],[C_1]]="",1,B_MSK[[#This Row],[C_1]]))</f>
        <v/>
      </c>
      <c r="AW624" s="5" t="str">
        <f ca="1">IF(B_MSK[[#This Row],[C_2]]="",IF(B_MSK[[#This Row],[B_2]]="",IF(B_MSK[[#This Row],[A_2]]="","",B_MSK[[#This Row],[A_2]]),B_MSK[[#This Row],[B_2]]),B_MSK[[#This Row],[C_2]])</f>
        <v/>
      </c>
      <c r="AX624" s="2">
        <f ca="1">IF(ISNUMBER(B_MSK[[#This Row],[TANGGAL DATANG]]),B_MSK[[#This Row],[TANGGAL DATANG]],AX623)</f>
        <v>44947</v>
      </c>
      <c r="AY624" s="5" t="str">
        <f ca="1">IF(B_MSK[[#This Row],[DB_ROW]]="","",INDEX([3]!db[JENIS],B_MSK[[#This Row],[DB_ROW]]-1))</f>
        <v/>
      </c>
      <c r="AZ624" s="5" t="e">
        <f ca="1">IF(B_MSK[[#This Row],[A_1]]="","",B_MSK[[#This Row],[A_1]])*1</f>
        <v>#VALUE!</v>
      </c>
      <c r="BA624" s="5" t="str">
        <f ca="1">IF(B_MSK[[#This Row],[//]]="","",INDEX(INDIRECT(DIR&amp;$2:$2),B_MSK[[#This Row],[//]]))</f>
        <v/>
      </c>
      <c r="BB624" s="5" t="str">
        <f ca="1">CONCATENATE(B_MSK[[#This Row],[concat]],B_MSK[[#This Row],[HARGA_X]],B_MSK[[#This Row],[SAT]])</f>
        <v/>
      </c>
    </row>
    <row r="625" spans="1:54" x14ac:dyDescent="0.25">
      <c r="A625" s="6" t="s">
        <v>332</v>
      </c>
      <c r="B625" s="5">
        <f ca="1">IF(B_MSK[[#This Row],[N_ID]]="","",INDEX(INDIRECT(DIR&amp;$2:$2),MATCH(B_MSK[[#This Row],[N_ID]],INDIRECT(DIR&amp;"!NOTA[ID_P]"),0)))</f>
        <v>120</v>
      </c>
      <c r="C625" s="5" t="str">
        <f ca="1">IF(B_MSK[[#This Row],[//]]="","",HYPERLINK("["&amp;SUBSTITUTE(DIR,"'","")&amp;"]NOTA!D"&amp;B_MSK[[#This Row],[//]]+2,"&gt;"))</f>
        <v>&gt;</v>
      </c>
      <c r="D625" s="5">
        <f ca="1">IF(B_MSK[[#This Row],[N_ID]]="","",COUNTIF(INDIRECT(DIR&amp;"!NOTA[ID_H]"),B_MSK[[#This Row],[ID NOTA]]))</f>
        <v>1</v>
      </c>
      <c r="E6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622</v>
      </c>
      <c r="F6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5" s="7" t="str">
        <f ca="1">IF(B_MSK[[#This Row],[stt]]="ada",INDEX([2]!db[NB BM],B_MSK[DB_ROW]-1),"")</f>
        <v>Pensil Zhong Hua 69 2B</v>
      </c>
      <c r="H625" s="7" t="str">
        <f ca="1">IF(B_MSK[[#This Row],[//]]="","",INDEX(INDIRECT(DIR&amp;$2:$2),B_MSK[[#This Row],[//]]))</f>
        <v>BAHAGIA TEGUH</v>
      </c>
      <c r="I625" s="27" t="str">
        <f ca="1">IF(B_MSK[[#This Row],[//]]="","",INDEX(INDIRECT(DB_PATH&amp;$2:$2),B_MSK[[#This Row],[DB_ROW]]-1))</f>
        <v>10 BOX</v>
      </c>
      <c r="J625" s="5">
        <f ca="1">IF(B_MSK[[#This Row],[//]]="","",IF(INDEX(INDIRECT(DIR&amp;$2:$2),B_MSK[[#This Row],[//]])="","",INDEX(INDIRECT(DIR&amp;$2:$2),B_MSK[[#This Row],[//]])))</f>
        <v>10</v>
      </c>
      <c r="K625" s="5">
        <f ca="1">IF(B_MSK[[#This Row],[//]]="","",IF(INDEX(INDIRECT(DIR&amp;$2:$2),B_MSK[[#This Row],[//]])="","",INDEX(INDIRECT(DIR&amp;$2:$2),B_MSK[[#This Row],[//]])))</f>
        <v>100</v>
      </c>
      <c r="L625" s="5" t="str">
        <f ca="1">IF(B_MSK[[#This Row],[//]]="","",IF(INDEX(INDIRECT(DIR&amp;$2:$2),B_MSK[[#This Row],[//]])="","",INDEX(INDIRECT(DIR&amp;$2:$2),B_MSK[[#This Row],[//]])))</f>
        <v>BOX</v>
      </c>
      <c r="M625" s="13">
        <f ca="1">IF(B_MSK[[#This Row],[//]]="","",INDEX(INDIRECT(DIR&amp;$2:$2),B_MSK[[#This Row],[//]]))</f>
        <v>330000</v>
      </c>
      <c r="N625" s="13">
        <f ca="1">IF(OR(B_MSK[[#This Row],[//]]="",),"",INDEX(INDIRECT(DIR&amp;$2:$2),B_MSK[[#This Row],[//]]))</f>
        <v>3300000</v>
      </c>
      <c r="O625" s="3">
        <f ca="1">IF(B_MSK[[#This Row],[//]]="","",IF(INDEX(INDIRECT(DIR&amp;$2:$2),B_MSK[[#This Row],[//]])=0,"",INDEX(INDIRECT(DIR&amp;$2:$2),B_MSK[[#This Row],[//]])))</f>
        <v>0.22500000000000001</v>
      </c>
      <c r="P625" s="3" t="str">
        <f ca="1">IF(B_MSK[[#This Row],[//]]="","",IF(INDEX(INDIRECT(DIR&amp;$2:$2),B_MSK[[#This Row],[//]])=0,"",INDEX(INDIRECT(DIR&amp;$2:$2),B_MSK[[#This Row],[//]])))</f>
        <v/>
      </c>
      <c r="Q625" s="12">
        <f ca="1">IF(B_MSK[[#This Row],[//]]="","",INDEX(INDIRECT(DIR&amp;$2:$2),B_MSK[[#This Row],[//]]))</f>
        <v>25575000</v>
      </c>
      <c r="R62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7425000</v>
      </c>
      <c r="S62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18150000</v>
      </c>
      <c r="T625" s="37">
        <f ca="1">IF(B_MSK[[#This Row],[//]]="","",INDEX(INDIRECT(DIR&amp;$2:$2),B_MSK[[#This Row],[//]]))</f>
        <v>0</v>
      </c>
      <c r="U625" s="38">
        <f ca="1">IF(SUMIF(B_MSK[NAMA BARANG],B_MSK[[#This Row],[NAMA BARANG]],B_MSK[JMLH BRG])=0,"",SUMIF(B_MSK[NAMA BARANG],B_MSK[[#This Row],[NAMA BARANG]],B_MSK[C]))</f>
        <v>10</v>
      </c>
      <c r="V625" s="7" t="str">
        <f ca="1">IF(B_MSK[[#This Row],[//]]="","",INDEX(INDIRECT(DIR&amp;$2:$2),B_MSK[[#This Row],[//]]))</f>
        <v>PENSIL ZHONG HUA 69 2B</v>
      </c>
      <c r="W625" s="7" t="str">
        <f ca="1">LOWER(SUBSTITUTE(SUBSTITUTE(SUBSTITUTE(SUBSTITUTE(SUBSTITUTE(SUBSTITUTE(SUBSTITUTE(SUBSTITUTE(SUBSTITUTE(B_MSK[[#This Row],[N.B.nota]]," ",""),"-",""),"(",""),")",""),".",""),",",""),"/",""),"""",""),"+",""))</f>
        <v>pensilzhonghua692b</v>
      </c>
      <c r="X625" s="5" t="str">
        <f ca="1">IF(B_MSK[[#This Row],[N.B.nota]]="","",IF(MATCH(B_MSK[[#This Row],[concat]],[2]!db[NB NOTA_C],0)&gt;0,"ada",0))</f>
        <v>ada</v>
      </c>
      <c r="Y625" s="5" t="str">
        <f ca="1">IF(B_MSK[[#This Row],[N.B.nota]]="","",ADDRESS(ROW(B_MSK[QB]),COLUMN(B_MSK[QB]))&amp;":"&amp;ADDRESS(ROW(),COLUMN(B_MSK[QB])))</f>
        <v>$D$4:$D$625</v>
      </c>
      <c r="Z625" s="5">
        <f ca="1">IF(B_MSK[[#This Row],[concat]]="","",MATCH(B_MSK[[#This Row],[concat]],[2]!db[NB NOTA_C],0)+1)</f>
        <v>1831</v>
      </c>
      <c r="AA625" s="5" t="str">
        <f ca="1">IF(B_MSK[[#This Row],[//]]="","",HYPERLINK("[D:\kerja\BANK EXP\BARU\DB.XLSX]DB!e"&amp;B_MSK[[#This Row],[DB_ROW]],"&gt;"))</f>
        <v>&gt;</v>
      </c>
      <c r="AB625" s="30" t="str">
        <f ca="1">MID(B_MSK[[#This Row],[/ STN_1]],FIND(" ",B_MSK[[#This Row],[/ STN_1]])+1,LEN(B_MSK[[#This Row],[/ STN_1]]))</f>
        <v>BOX</v>
      </c>
      <c r="AC625" s="11">
        <f ca="1">IF(B_MSK[[#This Row],[//]]="","",IF(B_MSK[[#This Row],[ JUMLAH ]]="","",IF(B_MSK[[#This Row],[C]]="",B_MSK[[#This Row],[HARGA CTN]]/B_MSK[[#This Row],[JMLH BRG]],B_MSK[[#This Row],[HARGA CTN]]/B_MSK[[#This Row],[A_1]])))</f>
        <v>330000</v>
      </c>
      <c r="AD6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6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5" s="15" t="str">
        <f ca="1">IF(B_MSK[[#This Row],[HARGA_2]]="","",IF(MID(B_MSK[[#This Row],[/ STN_2]],FIND(" ",B_MSK[[#This Row],[/ STN_2]])+1,LEN(B_MSK[[#This Row],[/ STN_2]]))="LSN",B_MSK[[#This Row],[HARGA_2]]/12,""))</f>
        <v/>
      </c>
      <c r="AH625" s="7" t="str">
        <f ca="1">IF(B_MSK[[#This Row],[HARGA_3]]="","","/ "&amp;"PCS")</f>
        <v/>
      </c>
      <c r="AI625" s="15">
        <f ca="1">IF(B_MSK[[#This Row],[HARGA_3]]="",IF(B_MSK[[#This Row],[HARGA_2]]="",IF(B_MSK[[#This Row],[HARGA_1]]="","",B_MSK[[#This Row],[HARGA_1]]),B_MSK[[#This Row],[HARGA_2]]),B_MSK[[#This Row],[HARGA_3]])</f>
        <v>330000</v>
      </c>
      <c r="AJ625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625" s="5" t="str">
        <f ca="1">IF(B_MSK[[#This Row],[//]]="","",SUBSTITUTE(SUBSTITUTE(SUBSTITUTE(B_MSK[[#This Row],[QTY/ CTN]]," ","_",2),"(",""),")","")&amp;"_")</f>
        <v>10 BOX_</v>
      </c>
      <c r="AL625" s="5">
        <f ca="1">IF(B_MSK[[#This Row],[A_B]]="","",SEARCH("_",B_MSK[[#This Row],[A_B]]))</f>
        <v>7</v>
      </c>
      <c r="AM625" s="5">
        <f ca="1">IF(B_MSK[[#This Row],[A_B]]="","",LEN(B_MSK[[#This Row],[A_B]]))</f>
        <v>7</v>
      </c>
      <c r="AN625" s="5" t="str">
        <f ca="1">IF(B_MSK[[#This Row],[A_B]]="","",LEFT(B_MSK[[#This Row],[QTY/ CTN]],B_MSK[[#This Row],[A_B_1]]))</f>
        <v>10 BOX</v>
      </c>
      <c r="AO625" s="5" t="str">
        <f ca="1">IF(B_MSK[[#This Row],[A_B]]="","",LEFT(B_MSK[[#This Row],[A_]],SEARCH(" ",B_MSK[[#This Row],[A_]])-1))</f>
        <v>10</v>
      </c>
      <c r="AP625" s="5" t="str">
        <f ca="1">IF(B_MSK[[#This Row],[A_B]]="","",RIGHT(B_MSK[[#This Row],[A_]],LEN(B_MSK[[#This Row],[A_]])-SEARCH(" ",B_MSK[[#This Row],[A_]])))</f>
        <v>BOX</v>
      </c>
      <c r="AQ6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5" s="5" t="str">
        <f ca="1">IF(B_MSK[[#This Row],[B_]]="","",LEFT(B_MSK[[#This Row],[B_]],SEARCH(" ",B_MSK[[#This Row],[B_]])))</f>
        <v/>
      </c>
      <c r="AS625" s="5" t="str">
        <f ca="1">IF(B_MSK[[#This Row],[B_]]="","",RIGHT(B_MSK[[#This Row],[B_]],LEN(B_MSK[[#This Row],[B_]])-SEARCH(" ",B_MSK[[#This Row],[B_]])))</f>
        <v/>
      </c>
      <c r="AT625" s="5" t="str">
        <f ca="1">IF(B_MSK[[#This Row],[B_2]]="LSN",12,"")</f>
        <v/>
      </c>
      <c r="AU625" s="5" t="str">
        <f ca="1">IF(B_MSK[[#This Row],[C_1]]="","","PCS")</f>
        <v/>
      </c>
      <c r="AV625" s="5">
        <f ca="1">IF(B_MSK[[#This Row],[A_1]]="","",B_MSK[[#This Row],[A_1]]*IF(B_MSK[[#This Row],[B_1]]="",1,B_MSK[[#This Row],[B_1]])*IF(B_MSK[[#This Row],[C_1]]="",1,B_MSK[[#This Row],[C_1]]))</f>
        <v>10</v>
      </c>
      <c r="AW625" s="5" t="str">
        <f ca="1">IF(B_MSK[[#This Row],[C_2]]="",IF(B_MSK[[#This Row],[B_2]]="",IF(B_MSK[[#This Row],[A_2]]="","",B_MSK[[#This Row],[A_2]]),B_MSK[[#This Row],[B_2]]),B_MSK[[#This Row],[C_2]])</f>
        <v>BOX</v>
      </c>
      <c r="AX625" s="2">
        <f ca="1">IF(ISNUMBER(B_MSK[[#This Row],[TANGGAL DATANG]]),B_MSK[[#This Row],[TANGGAL DATANG]],AX624)</f>
        <v>44947</v>
      </c>
      <c r="AY625" s="5" t="e">
        <f ca="1">IF(B_MSK[[#This Row],[DB_ROW]]="","",INDEX([3]!db[JENIS],B_MSK[[#This Row],[DB_ROW]]-1))</f>
        <v>#REF!</v>
      </c>
      <c r="AZ625" s="5">
        <f ca="1">IF(B_MSK[[#This Row],[A_1]]="","",B_MSK[[#This Row],[A_1]])*1</f>
        <v>10</v>
      </c>
      <c r="BA625" s="5" t="str">
        <f ca="1">IF(B_MSK[[#This Row],[//]]="","",INDEX(INDIRECT(DIR&amp;$2:$2),B_MSK[[#This Row],[//]]))</f>
        <v>UNTANA</v>
      </c>
      <c r="BB625" s="5" t="str">
        <f ca="1">CONCATENATE(B_MSK[[#This Row],[concat]],B_MSK[[#This Row],[HARGA_X]],B_MSK[[#This Row],[SAT]])</f>
        <v>pensilzhonghua692b330000BOX</v>
      </c>
    </row>
    <row r="626" spans="1:54" x14ac:dyDescent="0.25">
      <c r="A626" s="6" t="s">
        <v>128</v>
      </c>
      <c r="B626" s="5" t="str">
        <f ca="1">IF(B_MSK[[#This Row],[N_ID]]="","",INDEX(INDIRECT(DIR&amp;$2:$2),MATCH(B_MSK[[#This Row],[N_ID]],INDIRECT(DIR&amp;"!NOTA[ID_P]"),0)))</f>
        <v/>
      </c>
      <c r="C626" s="5" t="str">
        <f ca="1">IF(B_MSK[[#This Row],[//]]="","",HYPERLINK("["&amp;SUBSTITUTE(DIR,"'","")&amp;"]NOTA!D"&amp;B_MSK[[#This Row],[//]]+2,"&gt;"))</f>
        <v/>
      </c>
      <c r="D626" s="5" t="str">
        <f ca="1">IF(B_MSK[[#This Row],[N_ID]]="","",COUNTIF(INDIRECT(DIR&amp;"!NOTA[ID_H]"),B_MSK[[#This Row],[ID NOTA]]))</f>
        <v/>
      </c>
      <c r="E6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6" s="7" t="str">
        <f ca="1">IF(B_MSK[[#This Row],[stt]]="ada",INDEX([2]!db[NB BM],B_MSK[DB_ROW]-1),"")</f>
        <v/>
      </c>
      <c r="H626" s="7" t="str">
        <f ca="1">IF(B_MSK[[#This Row],[//]]="","",INDEX(INDIRECT(DIR&amp;$2:$2),B_MSK[[#This Row],[//]]))</f>
        <v/>
      </c>
      <c r="I626" s="27" t="str">
        <f ca="1">IF(B_MSK[[#This Row],[//]]="","",INDEX(INDIRECT(DB_PATH&amp;$2:$2),B_MSK[[#This Row],[DB_ROW]]-1))</f>
        <v/>
      </c>
      <c r="J626" s="5" t="str">
        <f ca="1">IF(B_MSK[[#This Row],[//]]="","",IF(INDEX(INDIRECT(DIR&amp;$2:$2),B_MSK[[#This Row],[//]])="","",INDEX(INDIRECT(DIR&amp;$2:$2),B_MSK[[#This Row],[//]])))</f>
        <v/>
      </c>
      <c r="K626" s="5" t="str">
        <f ca="1">IF(B_MSK[[#This Row],[//]]="","",IF(INDEX(INDIRECT(DIR&amp;$2:$2),B_MSK[[#This Row],[//]])="","",INDEX(INDIRECT(DIR&amp;$2:$2),B_MSK[[#This Row],[//]])))</f>
        <v/>
      </c>
      <c r="L626" s="5" t="str">
        <f ca="1">IF(B_MSK[[#This Row],[//]]="","",IF(INDEX(INDIRECT(DIR&amp;$2:$2),B_MSK[[#This Row],[//]])="","",INDEX(INDIRECT(DIR&amp;$2:$2),B_MSK[[#This Row],[//]])))</f>
        <v/>
      </c>
      <c r="M626" s="13" t="str">
        <f ca="1">IF(B_MSK[[#This Row],[//]]="","",INDEX(INDIRECT(DIR&amp;$2:$2),B_MSK[[#This Row],[//]]))</f>
        <v/>
      </c>
      <c r="N626" s="13" t="str">
        <f ca="1">IF(OR(B_MSK[[#This Row],[//]]="",),"",INDEX(INDIRECT(DIR&amp;$2:$2),B_MSK[[#This Row],[//]]))</f>
        <v/>
      </c>
      <c r="O626" s="3" t="str">
        <f ca="1">IF(B_MSK[[#This Row],[//]]="","",IF(INDEX(INDIRECT(DIR&amp;$2:$2),B_MSK[[#This Row],[//]])=0,"",INDEX(INDIRECT(DIR&amp;$2:$2),B_MSK[[#This Row],[//]])))</f>
        <v/>
      </c>
      <c r="P626" s="3" t="str">
        <f ca="1">IF(B_MSK[[#This Row],[//]]="","",IF(INDEX(INDIRECT(DIR&amp;$2:$2),B_MSK[[#This Row],[//]])=0,"",INDEX(INDIRECT(DIR&amp;$2:$2),B_MSK[[#This Row],[//]])))</f>
        <v/>
      </c>
      <c r="Q626" s="12" t="str">
        <f ca="1">IF(B_MSK[[#This Row],[//]]="","",INDEX(INDIRECT(DIR&amp;$2:$2),B_MSK[[#This Row],[//]]))</f>
        <v/>
      </c>
      <c r="R6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6" s="37" t="str">
        <f ca="1">IF(B_MSK[[#This Row],[//]]="","",INDEX(INDIRECT(DIR&amp;$2:$2),B_MSK[[#This Row],[//]]))</f>
        <v/>
      </c>
      <c r="U626" s="38" t="str">
        <f ca="1">IF(SUMIF(B_MSK[NAMA BARANG],B_MSK[[#This Row],[NAMA BARANG]],B_MSK[JMLH BRG])=0,"",SUMIF(B_MSK[NAMA BARANG],B_MSK[[#This Row],[NAMA BARANG]],B_MSK[C]))</f>
        <v/>
      </c>
      <c r="V626" s="7" t="str">
        <f ca="1">IF(B_MSK[[#This Row],[//]]="","",INDEX(INDIRECT(DIR&amp;$2:$2),B_MSK[[#This Row],[//]]))</f>
        <v/>
      </c>
      <c r="W6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6" s="5" t="str">
        <f ca="1">IF(B_MSK[[#This Row],[N.B.nota]]="","",IF(MATCH(B_MSK[[#This Row],[concat]],[2]!db[NB NOTA_C],0)&gt;0,"ada",0))</f>
        <v/>
      </c>
      <c r="Y626" s="5" t="str">
        <f ca="1">IF(B_MSK[[#This Row],[N.B.nota]]="","",ADDRESS(ROW(B_MSK[QB]),COLUMN(B_MSK[QB]))&amp;":"&amp;ADDRESS(ROW(),COLUMN(B_MSK[QB])))</f>
        <v/>
      </c>
      <c r="Z626" s="5" t="str">
        <f ca="1">IF(B_MSK[[#This Row],[concat]]="","",MATCH(B_MSK[[#This Row],[concat]],[2]!db[NB NOTA_C],0)+1)</f>
        <v/>
      </c>
      <c r="AA626" s="5" t="str">
        <f ca="1">IF(B_MSK[[#This Row],[//]]="","",HYPERLINK("[D:\kerja\BANK EXP\BARU\DB.XLSX]DB!e"&amp;B_MSK[[#This Row],[DB_ROW]],"&gt;"))</f>
        <v/>
      </c>
      <c r="AB626" s="30" t="e">
        <f ca="1">MID(B_MSK[[#This Row],[/ STN_1]],FIND(" ",B_MSK[[#This Row],[/ STN_1]])+1,LEN(B_MSK[[#This Row],[/ STN_1]]))</f>
        <v>#VALUE!</v>
      </c>
      <c r="AC6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6" s="15" t="str">
        <f ca="1">IF(B_MSK[[#This Row],[HARGA_2]]="","",IF(MID(B_MSK[[#This Row],[/ STN_2]],FIND(" ",B_MSK[[#This Row],[/ STN_2]])+1,LEN(B_MSK[[#This Row],[/ STN_2]]))="LSN",B_MSK[[#This Row],[HARGA_2]]/12,""))</f>
        <v/>
      </c>
      <c r="AH626" s="7" t="str">
        <f ca="1">IF(B_MSK[[#This Row],[HARGA_3]]="","","/ "&amp;"PCS")</f>
        <v/>
      </c>
      <c r="AI626" s="15" t="str">
        <f ca="1">IF(B_MSK[[#This Row],[HARGA_3]]="",IF(B_MSK[[#This Row],[HARGA_2]]="",IF(B_MSK[[#This Row],[HARGA_1]]="","",B_MSK[[#This Row],[HARGA_1]]),B_MSK[[#This Row],[HARGA_2]]),B_MSK[[#This Row],[HARGA_3]])</f>
        <v/>
      </c>
      <c r="AJ626" s="15" t="str">
        <f ca="1">IF(B_MSK[[#This Row],[/ STN_3]]="",IF(B_MSK[[#This Row],[/ STN_2]]="",IF(B_MSK[[#This Row],[/ STN_1]]="","",B_MSK[[#This Row],[/ STN_1]]),B_MSK[[#This Row],[/ STN_2]]),B_MSK[[#This Row],[/ STN_3]])</f>
        <v/>
      </c>
      <c r="AK626" s="5" t="str">
        <f ca="1">IF(B_MSK[[#This Row],[//]]="","",SUBSTITUTE(SUBSTITUTE(SUBSTITUTE(B_MSK[[#This Row],[QTY/ CTN]]," ","_",2),"(",""),")","")&amp;"_")</f>
        <v/>
      </c>
      <c r="AL626" s="5" t="str">
        <f ca="1">IF(B_MSK[[#This Row],[A_B]]="","",SEARCH("_",B_MSK[[#This Row],[A_B]]))</f>
        <v/>
      </c>
      <c r="AM626" s="5" t="str">
        <f ca="1">IF(B_MSK[[#This Row],[A_B]]="","",LEN(B_MSK[[#This Row],[A_B]]))</f>
        <v/>
      </c>
      <c r="AN626" s="5" t="str">
        <f ca="1">IF(B_MSK[[#This Row],[A_B]]="","",LEFT(B_MSK[[#This Row],[QTY/ CTN]],B_MSK[[#This Row],[A_B_1]]))</f>
        <v/>
      </c>
      <c r="AO626" s="5" t="str">
        <f ca="1">IF(B_MSK[[#This Row],[A_B]]="","",LEFT(B_MSK[[#This Row],[A_]],SEARCH(" ",B_MSK[[#This Row],[A_]])-1))</f>
        <v/>
      </c>
      <c r="AP626" s="5" t="str">
        <f ca="1">IF(B_MSK[[#This Row],[A_B]]="","",RIGHT(B_MSK[[#This Row],[A_]],LEN(B_MSK[[#This Row],[A_]])-SEARCH(" ",B_MSK[[#This Row],[A_]])))</f>
        <v/>
      </c>
      <c r="AQ6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6" s="5" t="str">
        <f ca="1">IF(B_MSK[[#This Row],[B_]]="","",LEFT(B_MSK[[#This Row],[B_]],SEARCH(" ",B_MSK[[#This Row],[B_]])))</f>
        <v/>
      </c>
      <c r="AS626" s="5" t="str">
        <f ca="1">IF(B_MSK[[#This Row],[B_]]="","",RIGHT(B_MSK[[#This Row],[B_]],LEN(B_MSK[[#This Row],[B_]])-SEARCH(" ",B_MSK[[#This Row],[B_]])))</f>
        <v/>
      </c>
      <c r="AT626" s="5" t="str">
        <f ca="1">IF(B_MSK[[#This Row],[B_2]]="LSN",12,"")</f>
        <v/>
      </c>
      <c r="AU626" s="5" t="str">
        <f ca="1">IF(B_MSK[[#This Row],[C_1]]="","","PCS")</f>
        <v/>
      </c>
      <c r="AV626" s="5" t="str">
        <f ca="1">IF(B_MSK[[#This Row],[A_1]]="","",B_MSK[[#This Row],[A_1]]*IF(B_MSK[[#This Row],[B_1]]="",1,B_MSK[[#This Row],[B_1]])*IF(B_MSK[[#This Row],[C_1]]="",1,B_MSK[[#This Row],[C_1]]))</f>
        <v/>
      </c>
      <c r="AW626" s="5" t="str">
        <f ca="1">IF(B_MSK[[#This Row],[C_2]]="",IF(B_MSK[[#This Row],[B_2]]="",IF(B_MSK[[#This Row],[A_2]]="","",B_MSK[[#This Row],[A_2]]),B_MSK[[#This Row],[B_2]]),B_MSK[[#This Row],[C_2]])</f>
        <v/>
      </c>
      <c r="AX626" s="2">
        <f ca="1">IF(ISNUMBER(B_MSK[[#This Row],[TANGGAL DATANG]]),B_MSK[[#This Row],[TANGGAL DATANG]],AX625)</f>
        <v>44947</v>
      </c>
      <c r="AY626" s="5" t="str">
        <f ca="1">IF(B_MSK[[#This Row],[DB_ROW]]="","",INDEX([3]!db[JENIS],B_MSK[[#This Row],[DB_ROW]]-1))</f>
        <v/>
      </c>
      <c r="AZ626" s="5" t="e">
        <f ca="1">IF(B_MSK[[#This Row],[A_1]]="","",B_MSK[[#This Row],[A_1]])*1</f>
        <v>#VALUE!</v>
      </c>
      <c r="BA626" s="5" t="str">
        <f ca="1">IF(B_MSK[[#This Row],[//]]="","",INDEX(INDIRECT(DIR&amp;$2:$2),B_MSK[[#This Row],[//]]))</f>
        <v/>
      </c>
      <c r="BB626" s="5" t="str">
        <f ca="1">CONCATENATE(B_MSK[[#This Row],[concat]],B_MSK[[#This Row],[HARGA_X]],B_MSK[[#This Row],[SAT]])</f>
        <v/>
      </c>
    </row>
    <row r="627" spans="1:54" x14ac:dyDescent="0.25">
      <c r="A627" s="6" t="s">
        <v>333</v>
      </c>
      <c r="B627" s="5">
        <f ca="1">IF(B_MSK[[#This Row],[N_ID]]="","",INDEX(INDIRECT(DIR&amp;$2:$2),MATCH(B_MSK[[#This Row],[N_ID]],INDIRECT(DIR&amp;"!NOTA[ID_P]"),0)))</f>
        <v>121</v>
      </c>
      <c r="C627" s="5" t="str">
        <f ca="1">IF(B_MSK[[#This Row],[//]]="","",HYPERLINK("["&amp;SUBSTITUTE(DIR,"'","")&amp;"]NOTA!D"&amp;B_MSK[[#This Row],[//]]+2,"&gt;"))</f>
        <v>&gt;</v>
      </c>
      <c r="D627" s="5">
        <f ca="1">IF(B_MSK[[#This Row],[N_ID]]="","",COUNTIF(INDIRECT(DIR&amp;"!NOTA[ID_H]"),B_MSK[[#This Row],[ID NOTA]]))</f>
        <v>3</v>
      </c>
      <c r="E6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624</v>
      </c>
      <c r="F6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7" s="7" t="str">
        <f ca="1">IF(B_MSK[[#This Row],[stt]]="ada",INDEX([2]!db[NB BM],B_MSK[DB_ROW]-1),"")</f>
        <v>Map Sika kcg AC-05 biru</v>
      </c>
      <c r="H627" s="7" t="str">
        <f ca="1">IF(B_MSK[[#This Row],[//]]="","",INDEX(INDIRECT(DIR&amp;$2:$2),B_MSK[[#This Row],[//]]))</f>
        <v>GRAFINDO</v>
      </c>
      <c r="I627" s="27" t="str">
        <f ca="1">IF(B_MSK[[#This Row],[//]]="","",INDEX(INDIRECT(DB_PATH&amp;$2:$2),B_MSK[[#This Row],[DB_ROW]]-1))</f>
        <v>50 LSN</v>
      </c>
      <c r="J627" s="5">
        <f ca="1">IF(B_MSK[[#This Row],[//]]="","",IF(INDEX(INDIRECT(DIR&amp;$2:$2),B_MSK[[#This Row],[//]])="","",INDEX(INDIRECT(DIR&amp;$2:$2),B_MSK[[#This Row],[//]])))</f>
        <v>5</v>
      </c>
      <c r="K627" s="5">
        <f ca="1">IF(B_MSK[[#This Row],[//]]="","",IF(INDEX(INDIRECT(DIR&amp;$2:$2),B_MSK[[#This Row],[//]])="","",INDEX(INDIRECT(DIR&amp;$2:$2),B_MSK[[#This Row],[//]])))</f>
        <v>250</v>
      </c>
      <c r="L627" s="5" t="str">
        <f ca="1">IF(B_MSK[[#This Row],[//]]="","",IF(INDEX(INDIRECT(DIR&amp;$2:$2),B_MSK[[#This Row],[//]])="","",INDEX(INDIRECT(DIR&amp;$2:$2),B_MSK[[#This Row],[//]])))</f>
        <v>LSN</v>
      </c>
      <c r="M627" s="13">
        <f ca="1">IF(B_MSK[[#This Row],[//]]="","",INDEX(INDIRECT(DIR&amp;$2:$2),B_MSK[[#This Row],[//]]))</f>
        <v>17400</v>
      </c>
      <c r="N627" s="13">
        <f ca="1">IF(OR(B_MSK[[#This Row],[//]]="",),"",INDEX(INDIRECT(DIR&amp;$2:$2),B_MSK[[#This Row],[//]]))</f>
        <v>870000</v>
      </c>
      <c r="O627" s="3" t="str">
        <f ca="1">IF(B_MSK[[#This Row],[//]]="","",IF(INDEX(INDIRECT(DIR&amp;$2:$2),B_MSK[[#This Row],[//]])=0,"",INDEX(INDIRECT(DIR&amp;$2:$2),B_MSK[[#This Row],[//]])))</f>
        <v/>
      </c>
      <c r="P627" s="3" t="str">
        <f ca="1">IF(B_MSK[[#This Row],[//]]="","",IF(INDEX(INDIRECT(DIR&amp;$2:$2),B_MSK[[#This Row],[//]])=0,"",INDEX(INDIRECT(DIR&amp;$2:$2),B_MSK[[#This Row],[//]])))</f>
        <v/>
      </c>
      <c r="Q627" s="12">
        <f ca="1">IF(B_MSK[[#This Row],[//]]="","",INDEX(INDIRECT(DIR&amp;$2:$2),B_MSK[[#This Row],[//]]))</f>
        <v>4350000</v>
      </c>
      <c r="R6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7" s="37">
        <f ca="1">IF(B_MSK[[#This Row],[//]]="","",INDEX(INDIRECT(DIR&amp;$2:$2),B_MSK[[#This Row],[//]]))</f>
        <v>0</v>
      </c>
      <c r="U627" s="38">
        <f ca="1">IF(SUMIF(B_MSK[NAMA BARANG],B_MSK[[#This Row],[NAMA BARANG]],B_MSK[JMLH BRG])=0,"",SUMIF(B_MSK[NAMA BARANG],B_MSK[[#This Row],[NAMA BARANG]],B_MSK[C]))</f>
        <v>5</v>
      </c>
      <c r="V627" s="7" t="str">
        <f ca="1">IF(B_MSK[[#This Row],[//]]="","",INDEX(INDIRECT(DIR&amp;$2:$2),B_MSK[[#This Row],[//]]))</f>
        <v>MAP KANCING SIKA AC-05 BIRU</v>
      </c>
      <c r="W627" s="7" t="str">
        <f ca="1">LOWER(SUBSTITUTE(SUBSTITUTE(SUBSTITUTE(SUBSTITUTE(SUBSTITUTE(SUBSTITUTE(SUBSTITUTE(SUBSTITUTE(SUBSTITUTE(B_MSK[[#This Row],[N.B.nota]]," ",""),"-",""),"(",""),")",""),".",""),",",""),"/",""),"""",""),"+",""))</f>
        <v>mapkancingsikaac05biru</v>
      </c>
      <c r="X627" s="5" t="str">
        <f ca="1">IF(B_MSK[[#This Row],[N.B.nota]]="","",IF(MATCH(B_MSK[[#This Row],[concat]],[2]!db[NB NOTA_C],0)&gt;0,"ada",0))</f>
        <v>ada</v>
      </c>
      <c r="Y627" s="5" t="str">
        <f ca="1">IF(B_MSK[[#This Row],[N.B.nota]]="","",ADDRESS(ROW(B_MSK[QB]),COLUMN(B_MSK[QB]))&amp;":"&amp;ADDRESS(ROW(),COLUMN(B_MSK[QB])))</f>
        <v>$D$4:$D$627</v>
      </c>
      <c r="Z627" s="5">
        <f ca="1">IF(B_MSK[[#This Row],[concat]]="","",MATCH(B_MSK[[#This Row],[concat]],[2]!db[NB NOTA_C],0)+1)</f>
        <v>1445</v>
      </c>
      <c r="AA627" s="5" t="str">
        <f ca="1">IF(B_MSK[[#This Row],[//]]="","",HYPERLINK("[D:\kerja\BANK EXP\BARU\DB.XLSX]DB!e"&amp;B_MSK[[#This Row],[DB_ROW]],"&gt;"))</f>
        <v>&gt;</v>
      </c>
      <c r="AB627" s="30" t="str">
        <f ca="1">MID(B_MSK[[#This Row],[/ STN_1]],FIND(" ",B_MSK[[#This Row],[/ STN_1]])+1,LEN(B_MSK[[#This Row],[/ STN_1]]))</f>
        <v>LSN</v>
      </c>
      <c r="AC627" s="11">
        <f ca="1">IF(B_MSK[[#This Row],[//]]="","",IF(B_MSK[[#This Row],[ JUMLAH ]]="","",IF(B_MSK[[#This Row],[C]]="",B_MSK[[#This Row],[HARGA CTN]]/B_MSK[[#This Row],[JMLH BRG]],B_MSK[[#This Row],[HARGA CTN]]/B_MSK[[#This Row],[A_1]])))</f>
        <v>17400</v>
      </c>
      <c r="AD6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2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1450</v>
      </c>
      <c r="AF62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27" s="15" t="str">
        <f ca="1">IF(B_MSK[[#This Row],[HARGA_2]]="","",IF(MID(B_MSK[[#This Row],[/ STN_2]],FIND(" ",B_MSK[[#This Row],[/ STN_2]])+1,LEN(B_MSK[[#This Row],[/ STN_2]]))="LSN",B_MSK[[#This Row],[HARGA_2]]/12,""))</f>
        <v/>
      </c>
      <c r="AH627" s="7" t="str">
        <f ca="1">IF(B_MSK[[#This Row],[HARGA_3]]="","","/ "&amp;"PCS")</f>
        <v/>
      </c>
      <c r="AI627" s="15">
        <f ca="1">IF(B_MSK[[#This Row],[HARGA_3]]="",IF(B_MSK[[#This Row],[HARGA_2]]="",IF(B_MSK[[#This Row],[HARGA_1]]="","",B_MSK[[#This Row],[HARGA_1]]),B_MSK[[#This Row],[HARGA_2]]),B_MSK[[#This Row],[HARGA_3]])</f>
        <v>1450</v>
      </c>
      <c r="AJ62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27" s="5" t="str">
        <f ca="1">IF(B_MSK[[#This Row],[//]]="","",SUBSTITUTE(SUBSTITUTE(SUBSTITUTE(B_MSK[[#This Row],[QTY/ CTN]]," ","_",2),"(",""),")","")&amp;"_")</f>
        <v>50 LSN_</v>
      </c>
      <c r="AL627" s="5">
        <f ca="1">IF(B_MSK[[#This Row],[A_B]]="","",SEARCH("_",B_MSK[[#This Row],[A_B]]))</f>
        <v>7</v>
      </c>
      <c r="AM627" s="5">
        <f ca="1">IF(B_MSK[[#This Row],[A_B]]="","",LEN(B_MSK[[#This Row],[A_B]]))</f>
        <v>7</v>
      </c>
      <c r="AN627" s="5" t="str">
        <f ca="1">IF(B_MSK[[#This Row],[A_B]]="","",LEFT(B_MSK[[#This Row],[QTY/ CTN]],B_MSK[[#This Row],[A_B_1]]))</f>
        <v>50 LSN</v>
      </c>
      <c r="AO627" s="5" t="str">
        <f ca="1">IF(B_MSK[[#This Row],[A_B]]="","",LEFT(B_MSK[[#This Row],[A_]],SEARCH(" ",B_MSK[[#This Row],[A_]])-1))</f>
        <v>50</v>
      </c>
      <c r="AP627" s="5" t="str">
        <f ca="1">IF(B_MSK[[#This Row],[A_B]]="","",RIGHT(B_MSK[[#This Row],[A_]],LEN(B_MSK[[#This Row],[A_]])-SEARCH(" ",B_MSK[[#This Row],[A_]])))</f>
        <v>LSN</v>
      </c>
      <c r="AQ6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27" s="5" t="str">
        <f ca="1">IF(B_MSK[[#This Row],[B_]]="","",LEFT(B_MSK[[#This Row],[B_]],SEARCH(" ",B_MSK[[#This Row],[B_]])))</f>
        <v xml:space="preserve">12 </v>
      </c>
      <c r="AS627" s="5" t="str">
        <f ca="1">IF(B_MSK[[#This Row],[B_]]="","",RIGHT(B_MSK[[#This Row],[B_]],LEN(B_MSK[[#This Row],[B_]])-SEARCH(" ",B_MSK[[#This Row],[B_]])))</f>
        <v>PCS</v>
      </c>
      <c r="AT627" s="5" t="str">
        <f ca="1">IF(B_MSK[[#This Row],[B_2]]="LSN",12,"")</f>
        <v/>
      </c>
      <c r="AU627" s="5" t="str">
        <f ca="1">IF(B_MSK[[#This Row],[C_1]]="","","PCS")</f>
        <v/>
      </c>
      <c r="AV627" s="5">
        <f ca="1">IF(B_MSK[[#This Row],[A_1]]="","",B_MSK[[#This Row],[A_1]]*IF(B_MSK[[#This Row],[B_1]]="",1,B_MSK[[#This Row],[B_1]])*IF(B_MSK[[#This Row],[C_1]]="",1,B_MSK[[#This Row],[C_1]]))</f>
        <v>600</v>
      </c>
      <c r="AW627" s="5" t="str">
        <f ca="1">IF(B_MSK[[#This Row],[C_2]]="",IF(B_MSK[[#This Row],[B_2]]="",IF(B_MSK[[#This Row],[A_2]]="","",B_MSK[[#This Row],[A_2]]),B_MSK[[#This Row],[B_2]]),B_MSK[[#This Row],[C_2]])</f>
        <v>PCS</v>
      </c>
      <c r="AX627" s="2">
        <f ca="1">IF(ISNUMBER(B_MSK[[#This Row],[TANGGAL DATANG]]),B_MSK[[#This Row],[TANGGAL DATANG]],AX626)</f>
        <v>44947</v>
      </c>
      <c r="AY627" s="5" t="e">
        <f ca="1">IF(B_MSK[[#This Row],[DB_ROW]]="","",INDEX([3]!db[JENIS],B_MSK[[#This Row],[DB_ROW]]-1))</f>
        <v>#REF!</v>
      </c>
      <c r="AZ627" s="5">
        <f ca="1">IF(B_MSK[[#This Row],[A_1]]="","",B_MSK[[#This Row],[A_1]])*1</f>
        <v>50</v>
      </c>
      <c r="BA627" s="5" t="str">
        <f ca="1">IF(B_MSK[[#This Row],[//]]="","",INDEX(INDIRECT(DIR&amp;$2:$2),B_MSK[[#This Row],[//]]))</f>
        <v>UNTANA</v>
      </c>
      <c r="BB627" s="5" t="str">
        <f ca="1">CONCATENATE(B_MSK[[#This Row],[concat]],B_MSK[[#This Row],[HARGA_X]],B_MSK[[#This Row],[SAT]])</f>
        <v>mapkancingsikaac05biru1450LSN</v>
      </c>
    </row>
    <row r="628" spans="1:54" x14ac:dyDescent="0.25">
      <c r="A628" s="6" t="s">
        <v>128</v>
      </c>
      <c r="B628" s="5" t="str">
        <f ca="1">IF(B_MSK[[#This Row],[N_ID]]="","",INDEX(INDIRECT(DIR&amp;$2:$2),MATCH(B_MSK[[#This Row],[N_ID]],INDIRECT(DIR&amp;"!NOTA[ID_P]"),0)))</f>
        <v/>
      </c>
      <c r="C628" s="5" t="str">
        <f ca="1">IF(B_MSK[[#This Row],[//]]="","",HYPERLINK("["&amp;SUBSTITUTE(DIR,"'","")&amp;"]NOTA!D"&amp;B_MSK[[#This Row],[//]]+2,"&gt;"))</f>
        <v>&gt;</v>
      </c>
      <c r="D628" s="5" t="str">
        <f ca="1">IF(B_MSK[[#This Row],[N_ID]]="","",COUNTIF(INDIRECT(DIR&amp;"!NOTA[ID_H]"),B_MSK[[#This Row],[ID NOTA]]))</f>
        <v/>
      </c>
      <c r="E6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625</v>
      </c>
      <c r="F6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8" s="7" t="str">
        <f ca="1">IF(B_MSK[[#This Row],[stt]]="ada",INDEX([2]!db[NB BM],B_MSK[DB_ROW]-1),"")</f>
        <v>Map Sika kcg AC-05 merah</v>
      </c>
      <c r="H628" s="7" t="str">
        <f ca="1">IF(B_MSK[[#This Row],[//]]="","",INDEX(INDIRECT(DIR&amp;$2:$2),B_MSK[[#This Row],[//]]))</f>
        <v>GRAFINDO</v>
      </c>
      <c r="I628" s="27" t="str">
        <f ca="1">IF(B_MSK[[#This Row],[//]]="","",INDEX(INDIRECT(DB_PATH&amp;$2:$2),B_MSK[[#This Row],[DB_ROW]]-1))</f>
        <v>50 LSN</v>
      </c>
      <c r="J628" s="5">
        <f ca="1">IF(B_MSK[[#This Row],[//]]="","",IF(INDEX(INDIRECT(DIR&amp;$2:$2),B_MSK[[#This Row],[//]])="","",INDEX(INDIRECT(DIR&amp;$2:$2),B_MSK[[#This Row],[//]])))</f>
        <v>12</v>
      </c>
      <c r="K628" s="5">
        <f ca="1">IF(B_MSK[[#This Row],[//]]="","",IF(INDEX(INDIRECT(DIR&amp;$2:$2),B_MSK[[#This Row],[//]])="","",INDEX(INDIRECT(DIR&amp;$2:$2),B_MSK[[#This Row],[//]])))</f>
        <v>600</v>
      </c>
      <c r="L628" s="5" t="str">
        <f ca="1">IF(B_MSK[[#This Row],[//]]="","",IF(INDEX(INDIRECT(DIR&amp;$2:$2),B_MSK[[#This Row],[//]])="","",INDEX(INDIRECT(DIR&amp;$2:$2),B_MSK[[#This Row],[//]])))</f>
        <v>LSN</v>
      </c>
      <c r="M628" s="13">
        <f ca="1">IF(B_MSK[[#This Row],[//]]="","",INDEX(INDIRECT(DIR&amp;$2:$2),B_MSK[[#This Row],[//]]))</f>
        <v>17400</v>
      </c>
      <c r="N628" s="13">
        <f ca="1">IF(OR(B_MSK[[#This Row],[//]]="",),"",INDEX(INDIRECT(DIR&amp;$2:$2),B_MSK[[#This Row],[//]]))</f>
        <v>870000</v>
      </c>
      <c r="O628" s="3" t="str">
        <f ca="1">IF(B_MSK[[#This Row],[//]]="","",IF(INDEX(INDIRECT(DIR&amp;$2:$2),B_MSK[[#This Row],[//]])=0,"",INDEX(INDIRECT(DIR&amp;$2:$2),B_MSK[[#This Row],[//]])))</f>
        <v/>
      </c>
      <c r="P628" s="3" t="str">
        <f ca="1">IF(B_MSK[[#This Row],[//]]="","",IF(INDEX(INDIRECT(DIR&amp;$2:$2),B_MSK[[#This Row],[//]])=0,"",INDEX(INDIRECT(DIR&amp;$2:$2),B_MSK[[#This Row],[//]])))</f>
        <v/>
      </c>
      <c r="Q628" s="12">
        <f ca="1">IF(B_MSK[[#This Row],[//]]="","",INDEX(INDIRECT(DIR&amp;$2:$2),B_MSK[[#This Row],[//]]))</f>
        <v>10440000</v>
      </c>
      <c r="R6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8" s="37">
        <f ca="1">IF(B_MSK[[#This Row],[//]]="","",INDEX(INDIRECT(DIR&amp;$2:$2),B_MSK[[#This Row],[//]]))</f>
        <v>0</v>
      </c>
      <c r="U628" s="38">
        <f ca="1">IF(SUMIF(B_MSK[NAMA BARANG],B_MSK[[#This Row],[NAMA BARANG]],B_MSK[JMLH BRG])=0,"",SUMIF(B_MSK[NAMA BARANG],B_MSK[[#This Row],[NAMA BARANG]],B_MSK[C]))</f>
        <v>12</v>
      </c>
      <c r="V628" s="7" t="str">
        <f ca="1">IF(B_MSK[[#This Row],[//]]="","",INDEX(INDIRECT(DIR&amp;$2:$2),B_MSK[[#This Row],[//]]))</f>
        <v>MAP KANCING SIKA AC-05 MERAH</v>
      </c>
      <c r="W628" s="7" t="str">
        <f ca="1">LOWER(SUBSTITUTE(SUBSTITUTE(SUBSTITUTE(SUBSTITUTE(SUBSTITUTE(SUBSTITUTE(SUBSTITUTE(SUBSTITUTE(SUBSTITUTE(B_MSK[[#This Row],[N.B.nota]]," ",""),"-",""),"(",""),")",""),".",""),",",""),"/",""),"""",""),"+",""))</f>
        <v>mapkancingsikaac05merah</v>
      </c>
      <c r="X628" s="5" t="str">
        <f ca="1">IF(B_MSK[[#This Row],[N.B.nota]]="","",IF(MATCH(B_MSK[[#This Row],[concat]],[2]!db[NB NOTA_C],0)&gt;0,"ada",0))</f>
        <v>ada</v>
      </c>
      <c r="Y628" s="5" t="str">
        <f ca="1">IF(B_MSK[[#This Row],[N.B.nota]]="","",ADDRESS(ROW(B_MSK[QB]),COLUMN(B_MSK[QB]))&amp;":"&amp;ADDRESS(ROW(),COLUMN(B_MSK[QB])))</f>
        <v>$D$4:$D$628</v>
      </c>
      <c r="Z628" s="5">
        <f ca="1">IF(B_MSK[[#This Row],[concat]]="","",MATCH(B_MSK[[#This Row],[concat]],[2]!db[NB NOTA_C],0)+1)</f>
        <v>1450</v>
      </c>
      <c r="AA628" s="5" t="str">
        <f ca="1">IF(B_MSK[[#This Row],[//]]="","",HYPERLINK("[D:\kerja\BANK EXP\BARU\DB.XLSX]DB!e"&amp;B_MSK[[#This Row],[DB_ROW]],"&gt;"))</f>
        <v>&gt;</v>
      </c>
      <c r="AB628" s="30" t="str">
        <f ca="1">MID(B_MSK[[#This Row],[/ STN_1]],FIND(" ",B_MSK[[#This Row],[/ STN_1]])+1,LEN(B_MSK[[#This Row],[/ STN_1]]))</f>
        <v>LSN</v>
      </c>
      <c r="AC628" s="11">
        <f ca="1">IF(B_MSK[[#This Row],[//]]="","",IF(B_MSK[[#This Row],[ JUMLAH ]]="","",IF(B_MSK[[#This Row],[C]]="",B_MSK[[#This Row],[HARGA CTN]]/B_MSK[[#This Row],[JMLH BRG]],B_MSK[[#This Row],[HARGA CTN]]/B_MSK[[#This Row],[A_1]])))</f>
        <v>17400</v>
      </c>
      <c r="AD6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2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1450</v>
      </c>
      <c r="AF62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28" s="15" t="str">
        <f ca="1">IF(B_MSK[[#This Row],[HARGA_2]]="","",IF(MID(B_MSK[[#This Row],[/ STN_2]],FIND(" ",B_MSK[[#This Row],[/ STN_2]])+1,LEN(B_MSK[[#This Row],[/ STN_2]]))="LSN",B_MSK[[#This Row],[HARGA_2]]/12,""))</f>
        <v/>
      </c>
      <c r="AH628" s="7" t="str">
        <f ca="1">IF(B_MSK[[#This Row],[HARGA_3]]="","","/ "&amp;"PCS")</f>
        <v/>
      </c>
      <c r="AI628" s="15">
        <f ca="1">IF(B_MSK[[#This Row],[HARGA_3]]="",IF(B_MSK[[#This Row],[HARGA_2]]="",IF(B_MSK[[#This Row],[HARGA_1]]="","",B_MSK[[#This Row],[HARGA_1]]),B_MSK[[#This Row],[HARGA_2]]),B_MSK[[#This Row],[HARGA_3]])</f>
        <v>1450</v>
      </c>
      <c r="AJ62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28" s="5" t="str">
        <f ca="1">IF(B_MSK[[#This Row],[//]]="","",SUBSTITUTE(SUBSTITUTE(SUBSTITUTE(B_MSK[[#This Row],[QTY/ CTN]]," ","_",2),"(",""),")","")&amp;"_")</f>
        <v>50 LSN_</v>
      </c>
      <c r="AL628" s="5">
        <f ca="1">IF(B_MSK[[#This Row],[A_B]]="","",SEARCH("_",B_MSK[[#This Row],[A_B]]))</f>
        <v>7</v>
      </c>
      <c r="AM628" s="5">
        <f ca="1">IF(B_MSK[[#This Row],[A_B]]="","",LEN(B_MSK[[#This Row],[A_B]]))</f>
        <v>7</v>
      </c>
      <c r="AN628" s="5" t="str">
        <f ca="1">IF(B_MSK[[#This Row],[A_B]]="","",LEFT(B_MSK[[#This Row],[QTY/ CTN]],B_MSK[[#This Row],[A_B_1]]))</f>
        <v>50 LSN</v>
      </c>
      <c r="AO628" s="5" t="str">
        <f ca="1">IF(B_MSK[[#This Row],[A_B]]="","",LEFT(B_MSK[[#This Row],[A_]],SEARCH(" ",B_MSK[[#This Row],[A_]])-1))</f>
        <v>50</v>
      </c>
      <c r="AP628" s="5" t="str">
        <f ca="1">IF(B_MSK[[#This Row],[A_B]]="","",RIGHT(B_MSK[[#This Row],[A_]],LEN(B_MSK[[#This Row],[A_]])-SEARCH(" ",B_MSK[[#This Row],[A_]])))</f>
        <v>LSN</v>
      </c>
      <c r="AQ6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28" s="5" t="str">
        <f ca="1">IF(B_MSK[[#This Row],[B_]]="","",LEFT(B_MSK[[#This Row],[B_]],SEARCH(" ",B_MSK[[#This Row],[B_]])))</f>
        <v xml:space="preserve">12 </v>
      </c>
      <c r="AS628" s="5" t="str">
        <f ca="1">IF(B_MSK[[#This Row],[B_]]="","",RIGHT(B_MSK[[#This Row],[B_]],LEN(B_MSK[[#This Row],[B_]])-SEARCH(" ",B_MSK[[#This Row],[B_]])))</f>
        <v>PCS</v>
      </c>
      <c r="AT628" s="5" t="str">
        <f ca="1">IF(B_MSK[[#This Row],[B_2]]="LSN",12,"")</f>
        <v/>
      </c>
      <c r="AU628" s="5" t="str">
        <f ca="1">IF(B_MSK[[#This Row],[C_1]]="","","PCS")</f>
        <v/>
      </c>
      <c r="AV628" s="5">
        <f ca="1">IF(B_MSK[[#This Row],[A_1]]="","",B_MSK[[#This Row],[A_1]]*IF(B_MSK[[#This Row],[B_1]]="",1,B_MSK[[#This Row],[B_1]])*IF(B_MSK[[#This Row],[C_1]]="",1,B_MSK[[#This Row],[C_1]]))</f>
        <v>600</v>
      </c>
      <c r="AW628" s="5" t="str">
        <f ca="1">IF(B_MSK[[#This Row],[C_2]]="",IF(B_MSK[[#This Row],[B_2]]="",IF(B_MSK[[#This Row],[A_2]]="","",B_MSK[[#This Row],[A_2]]),B_MSK[[#This Row],[B_2]]),B_MSK[[#This Row],[C_2]])</f>
        <v>PCS</v>
      </c>
      <c r="AX628" s="2">
        <f ca="1">IF(ISNUMBER(B_MSK[[#This Row],[TANGGAL DATANG]]),B_MSK[[#This Row],[TANGGAL DATANG]],AX627)</f>
        <v>44947</v>
      </c>
      <c r="AY628" s="5" t="e">
        <f ca="1">IF(B_MSK[[#This Row],[DB_ROW]]="","",INDEX([3]!db[JENIS],B_MSK[[#This Row],[DB_ROW]]-1))</f>
        <v>#REF!</v>
      </c>
      <c r="AZ628" s="5">
        <f ca="1">IF(B_MSK[[#This Row],[A_1]]="","",B_MSK[[#This Row],[A_1]])*1</f>
        <v>50</v>
      </c>
      <c r="BA628" s="5" t="str">
        <f ca="1">IF(B_MSK[[#This Row],[//]]="","",INDEX(INDIRECT(DIR&amp;$2:$2),B_MSK[[#This Row],[//]]))</f>
        <v>UNTANA</v>
      </c>
      <c r="BB628" s="5" t="str">
        <f ca="1">CONCATENATE(B_MSK[[#This Row],[concat]],B_MSK[[#This Row],[HARGA_X]],B_MSK[[#This Row],[SAT]])</f>
        <v>mapkancingsikaac05merah1450LSN</v>
      </c>
    </row>
    <row r="629" spans="1:54" x14ac:dyDescent="0.25">
      <c r="A629" s="6" t="s">
        <v>128</v>
      </c>
      <c r="B629" s="5" t="str">
        <f ca="1">IF(B_MSK[[#This Row],[N_ID]]="","",INDEX(INDIRECT(DIR&amp;$2:$2),MATCH(B_MSK[[#This Row],[N_ID]],INDIRECT(DIR&amp;"!NOTA[ID_P]"),0)))</f>
        <v/>
      </c>
      <c r="C629" s="5" t="str">
        <f ca="1">IF(B_MSK[[#This Row],[//]]="","",HYPERLINK("["&amp;SUBSTITUTE(DIR,"'","")&amp;"]NOTA!D"&amp;B_MSK[[#This Row],[//]]+2,"&gt;"))</f>
        <v>&gt;</v>
      </c>
      <c r="D629" s="5" t="str">
        <f ca="1">IF(B_MSK[[#This Row],[N_ID]]="","",COUNTIF(INDIRECT(DIR&amp;"!NOTA[ID_H]"),B_MSK[[#This Row],[ID NOTA]]))</f>
        <v/>
      </c>
      <c r="E6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626</v>
      </c>
      <c r="F6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9" s="7" t="str">
        <f ca="1">IF(B_MSK[[#This Row],[stt]]="ada",INDEX([2]!db[NB BM],B_MSK[DB_ROW]-1),"")</f>
        <v>Map Sika kcg AC-05 kuning</v>
      </c>
      <c r="H629" s="7" t="str">
        <f ca="1">IF(B_MSK[[#This Row],[//]]="","",INDEX(INDIRECT(DIR&amp;$2:$2),B_MSK[[#This Row],[//]]))</f>
        <v>GRAFINDO</v>
      </c>
      <c r="I629" s="27" t="str">
        <f ca="1">IF(B_MSK[[#This Row],[//]]="","",INDEX(INDIRECT(DB_PATH&amp;$2:$2),B_MSK[[#This Row],[DB_ROW]]-1))</f>
        <v>50 LSN</v>
      </c>
      <c r="J629" s="5">
        <f ca="1">IF(B_MSK[[#This Row],[//]]="","",IF(INDEX(INDIRECT(DIR&amp;$2:$2),B_MSK[[#This Row],[//]])="","",INDEX(INDIRECT(DIR&amp;$2:$2),B_MSK[[#This Row],[//]])))</f>
        <v>5</v>
      </c>
      <c r="K629" s="5">
        <f ca="1">IF(B_MSK[[#This Row],[//]]="","",IF(INDEX(INDIRECT(DIR&amp;$2:$2),B_MSK[[#This Row],[//]])="","",INDEX(INDIRECT(DIR&amp;$2:$2),B_MSK[[#This Row],[//]])))</f>
        <v>250</v>
      </c>
      <c r="L629" s="5" t="str">
        <f ca="1">IF(B_MSK[[#This Row],[//]]="","",IF(INDEX(INDIRECT(DIR&amp;$2:$2),B_MSK[[#This Row],[//]])="","",INDEX(INDIRECT(DIR&amp;$2:$2),B_MSK[[#This Row],[//]])))</f>
        <v>LSN</v>
      </c>
      <c r="M629" s="13">
        <f ca="1">IF(B_MSK[[#This Row],[//]]="","",INDEX(INDIRECT(DIR&amp;$2:$2),B_MSK[[#This Row],[//]]))</f>
        <v>17400</v>
      </c>
      <c r="N629" s="13">
        <f ca="1">IF(OR(B_MSK[[#This Row],[//]]="",),"",INDEX(INDIRECT(DIR&amp;$2:$2),B_MSK[[#This Row],[//]]))</f>
        <v>870000</v>
      </c>
      <c r="O629" s="3" t="str">
        <f ca="1">IF(B_MSK[[#This Row],[//]]="","",IF(INDEX(INDIRECT(DIR&amp;$2:$2),B_MSK[[#This Row],[//]])=0,"",INDEX(INDIRECT(DIR&amp;$2:$2),B_MSK[[#This Row],[//]])))</f>
        <v/>
      </c>
      <c r="P629" s="3" t="str">
        <f ca="1">IF(B_MSK[[#This Row],[//]]="","",IF(INDEX(INDIRECT(DIR&amp;$2:$2),B_MSK[[#This Row],[//]])=0,"",INDEX(INDIRECT(DIR&amp;$2:$2),B_MSK[[#This Row],[//]])))</f>
        <v/>
      </c>
      <c r="Q629" s="12">
        <f ca="1">IF(B_MSK[[#This Row],[//]]="","",INDEX(INDIRECT(DIR&amp;$2:$2),B_MSK[[#This Row],[//]]))</f>
        <v>4350000</v>
      </c>
      <c r="R62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2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29" s="37">
        <f ca="1">IF(B_MSK[[#This Row],[//]]="","",INDEX(INDIRECT(DIR&amp;$2:$2),B_MSK[[#This Row],[//]]))</f>
        <v>0</v>
      </c>
      <c r="U629" s="38">
        <f ca="1">IF(SUMIF(B_MSK[NAMA BARANG],B_MSK[[#This Row],[NAMA BARANG]],B_MSK[JMLH BRG])=0,"",SUMIF(B_MSK[NAMA BARANG],B_MSK[[#This Row],[NAMA BARANG]],B_MSK[C]))</f>
        <v>8</v>
      </c>
      <c r="V629" s="7" t="str">
        <f ca="1">IF(B_MSK[[#This Row],[//]]="","",INDEX(INDIRECT(DIR&amp;$2:$2),B_MSK[[#This Row],[//]]))</f>
        <v>MAP KANCING SIKA AC-05 KUNING</v>
      </c>
      <c r="W629" s="7" t="str">
        <f ca="1">LOWER(SUBSTITUTE(SUBSTITUTE(SUBSTITUTE(SUBSTITUTE(SUBSTITUTE(SUBSTITUTE(SUBSTITUTE(SUBSTITUTE(SUBSTITUTE(B_MSK[[#This Row],[N.B.nota]]," ",""),"-",""),"(",""),")",""),".",""),",",""),"/",""),"""",""),"+",""))</f>
        <v>mapkancingsikaac05kuning</v>
      </c>
      <c r="X629" s="5" t="str">
        <f ca="1">IF(B_MSK[[#This Row],[N.B.nota]]="","",IF(MATCH(B_MSK[[#This Row],[concat]],[2]!db[NB NOTA_C],0)&gt;0,"ada",0))</f>
        <v>ada</v>
      </c>
      <c r="Y629" s="5" t="str">
        <f ca="1">IF(B_MSK[[#This Row],[N.B.nota]]="","",ADDRESS(ROW(B_MSK[QB]),COLUMN(B_MSK[QB]))&amp;":"&amp;ADDRESS(ROW(),COLUMN(B_MSK[QB])))</f>
        <v>$D$4:$D$629</v>
      </c>
      <c r="Z629" s="5">
        <f ca="1">IF(B_MSK[[#This Row],[concat]]="","",MATCH(B_MSK[[#This Row],[concat]],[2]!db[NB NOTA_C],0)+1)</f>
        <v>1448</v>
      </c>
      <c r="AA629" s="5" t="str">
        <f ca="1">IF(B_MSK[[#This Row],[//]]="","",HYPERLINK("[D:\kerja\BANK EXP\BARU\DB.XLSX]DB!e"&amp;B_MSK[[#This Row],[DB_ROW]],"&gt;"))</f>
        <v>&gt;</v>
      </c>
      <c r="AB629" s="30" t="str">
        <f ca="1">MID(B_MSK[[#This Row],[/ STN_1]],FIND(" ",B_MSK[[#This Row],[/ STN_1]])+1,LEN(B_MSK[[#This Row],[/ STN_1]]))</f>
        <v>LSN</v>
      </c>
      <c r="AC629" s="11">
        <f ca="1">IF(B_MSK[[#This Row],[//]]="","",IF(B_MSK[[#This Row],[ JUMLAH ]]="","",IF(B_MSK[[#This Row],[C]]="",B_MSK[[#This Row],[HARGA CTN]]/B_MSK[[#This Row],[JMLH BRG]],B_MSK[[#This Row],[HARGA CTN]]/B_MSK[[#This Row],[A_1]])))</f>
        <v>17400</v>
      </c>
      <c r="AD6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2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1450</v>
      </c>
      <c r="AF62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29" s="15" t="str">
        <f ca="1">IF(B_MSK[[#This Row],[HARGA_2]]="","",IF(MID(B_MSK[[#This Row],[/ STN_2]],FIND(" ",B_MSK[[#This Row],[/ STN_2]])+1,LEN(B_MSK[[#This Row],[/ STN_2]]))="LSN",B_MSK[[#This Row],[HARGA_2]]/12,""))</f>
        <v/>
      </c>
      <c r="AH629" s="7" t="str">
        <f ca="1">IF(B_MSK[[#This Row],[HARGA_3]]="","","/ "&amp;"PCS")</f>
        <v/>
      </c>
      <c r="AI629" s="15">
        <f ca="1">IF(B_MSK[[#This Row],[HARGA_3]]="",IF(B_MSK[[#This Row],[HARGA_2]]="",IF(B_MSK[[#This Row],[HARGA_1]]="","",B_MSK[[#This Row],[HARGA_1]]),B_MSK[[#This Row],[HARGA_2]]),B_MSK[[#This Row],[HARGA_3]])</f>
        <v>1450</v>
      </c>
      <c r="AJ6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29" s="5" t="str">
        <f ca="1">IF(B_MSK[[#This Row],[//]]="","",SUBSTITUTE(SUBSTITUTE(SUBSTITUTE(B_MSK[[#This Row],[QTY/ CTN]]," ","_",2),"(",""),")","")&amp;"_")</f>
        <v>50 LSN_</v>
      </c>
      <c r="AL629" s="5">
        <f ca="1">IF(B_MSK[[#This Row],[A_B]]="","",SEARCH("_",B_MSK[[#This Row],[A_B]]))</f>
        <v>7</v>
      </c>
      <c r="AM629" s="5">
        <f ca="1">IF(B_MSK[[#This Row],[A_B]]="","",LEN(B_MSK[[#This Row],[A_B]]))</f>
        <v>7</v>
      </c>
      <c r="AN629" s="5" t="str">
        <f ca="1">IF(B_MSK[[#This Row],[A_B]]="","",LEFT(B_MSK[[#This Row],[QTY/ CTN]],B_MSK[[#This Row],[A_B_1]]))</f>
        <v>50 LSN</v>
      </c>
      <c r="AO629" s="5" t="str">
        <f ca="1">IF(B_MSK[[#This Row],[A_B]]="","",LEFT(B_MSK[[#This Row],[A_]],SEARCH(" ",B_MSK[[#This Row],[A_]])-1))</f>
        <v>50</v>
      </c>
      <c r="AP629" s="5" t="str">
        <f ca="1">IF(B_MSK[[#This Row],[A_B]]="","",RIGHT(B_MSK[[#This Row],[A_]],LEN(B_MSK[[#This Row],[A_]])-SEARCH(" ",B_MSK[[#This Row],[A_]])))</f>
        <v>LSN</v>
      </c>
      <c r="AQ6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29" s="5" t="str">
        <f ca="1">IF(B_MSK[[#This Row],[B_]]="","",LEFT(B_MSK[[#This Row],[B_]],SEARCH(" ",B_MSK[[#This Row],[B_]])))</f>
        <v xml:space="preserve">12 </v>
      </c>
      <c r="AS629" s="5" t="str">
        <f ca="1">IF(B_MSK[[#This Row],[B_]]="","",RIGHT(B_MSK[[#This Row],[B_]],LEN(B_MSK[[#This Row],[B_]])-SEARCH(" ",B_MSK[[#This Row],[B_]])))</f>
        <v>PCS</v>
      </c>
      <c r="AT629" s="5" t="str">
        <f ca="1">IF(B_MSK[[#This Row],[B_2]]="LSN",12,"")</f>
        <v/>
      </c>
      <c r="AU629" s="5" t="str">
        <f ca="1">IF(B_MSK[[#This Row],[C_1]]="","","PCS")</f>
        <v/>
      </c>
      <c r="AV629" s="5">
        <f ca="1">IF(B_MSK[[#This Row],[A_1]]="","",B_MSK[[#This Row],[A_1]]*IF(B_MSK[[#This Row],[B_1]]="",1,B_MSK[[#This Row],[B_1]])*IF(B_MSK[[#This Row],[C_1]]="",1,B_MSK[[#This Row],[C_1]]))</f>
        <v>600</v>
      </c>
      <c r="AW629" s="5" t="str">
        <f ca="1">IF(B_MSK[[#This Row],[C_2]]="",IF(B_MSK[[#This Row],[B_2]]="",IF(B_MSK[[#This Row],[A_2]]="","",B_MSK[[#This Row],[A_2]]),B_MSK[[#This Row],[B_2]]),B_MSK[[#This Row],[C_2]])</f>
        <v>PCS</v>
      </c>
      <c r="AX629" s="2">
        <f ca="1">IF(ISNUMBER(B_MSK[[#This Row],[TANGGAL DATANG]]),B_MSK[[#This Row],[TANGGAL DATANG]],AX628)</f>
        <v>44947</v>
      </c>
      <c r="AY629" s="5" t="e">
        <f ca="1">IF(B_MSK[[#This Row],[DB_ROW]]="","",INDEX([3]!db[JENIS],B_MSK[[#This Row],[DB_ROW]]-1))</f>
        <v>#REF!</v>
      </c>
      <c r="AZ629" s="5">
        <f ca="1">IF(B_MSK[[#This Row],[A_1]]="","",B_MSK[[#This Row],[A_1]])*1</f>
        <v>50</v>
      </c>
      <c r="BA629" s="5" t="str">
        <f ca="1">IF(B_MSK[[#This Row],[//]]="","",INDEX(INDIRECT(DIR&amp;$2:$2),B_MSK[[#This Row],[//]]))</f>
        <v>UNTANA</v>
      </c>
      <c r="BB629" s="5" t="str">
        <f ca="1">CONCATENATE(B_MSK[[#This Row],[concat]],B_MSK[[#This Row],[HARGA_X]],B_MSK[[#This Row],[SAT]])</f>
        <v>mapkancingsikaac05kuning1450LSN</v>
      </c>
    </row>
    <row r="630" spans="1:54" x14ac:dyDescent="0.25">
      <c r="A630" s="6" t="s">
        <v>128</v>
      </c>
      <c r="B630" s="5" t="str">
        <f ca="1">IF(B_MSK[[#This Row],[N_ID]]="","",INDEX(INDIRECT(DIR&amp;$2:$2),MATCH(B_MSK[[#This Row],[N_ID]],INDIRECT(DIR&amp;"!NOTA[ID_P]"),0)))</f>
        <v/>
      </c>
      <c r="C630" s="5" t="str">
        <f ca="1">IF(B_MSK[[#This Row],[//]]="","",HYPERLINK("["&amp;SUBSTITUTE(DIR,"'","")&amp;"]NOTA!D"&amp;B_MSK[[#This Row],[//]]+2,"&gt;"))</f>
        <v/>
      </c>
      <c r="D630" s="5" t="str">
        <f ca="1">IF(B_MSK[[#This Row],[N_ID]]="","",COUNTIF(INDIRECT(DIR&amp;"!NOTA[ID_H]"),B_MSK[[#This Row],[ID NOTA]]))</f>
        <v/>
      </c>
      <c r="E6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0" s="7" t="str">
        <f ca="1">IF(B_MSK[[#This Row],[stt]]="ada",INDEX([2]!db[NB BM],B_MSK[DB_ROW]-1),"")</f>
        <v/>
      </c>
      <c r="H630" s="7" t="str">
        <f ca="1">IF(B_MSK[[#This Row],[//]]="","",INDEX(INDIRECT(DIR&amp;$2:$2),B_MSK[[#This Row],[//]]))</f>
        <v/>
      </c>
      <c r="I630" s="27" t="str">
        <f ca="1">IF(B_MSK[[#This Row],[//]]="","",INDEX(INDIRECT(DB_PATH&amp;$2:$2),B_MSK[[#This Row],[DB_ROW]]-1))</f>
        <v/>
      </c>
      <c r="J630" s="5" t="str">
        <f ca="1">IF(B_MSK[[#This Row],[//]]="","",IF(INDEX(INDIRECT(DIR&amp;$2:$2),B_MSK[[#This Row],[//]])="","",INDEX(INDIRECT(DIR&amp;$2:$2),B_MSK[[#This Row],[//]])))</f>
        <v/>
      </c>
      <c r="K630" s="5" t="str">
        <f ca="1">IF(B_MSK[[#This Row],[//]]="","",IF(INDEX(INDIRECT(DIR&amp;$2:$2),B_MSK[[#This Row],[//]])="","",INDEX(INDIRECT(DIR&amp;$2:$2),B_MSK[[#This Row],[//]])))</f>
        <v/>
      </c>
      <c r="L630" s="5" t="str">
        <f ca="1">IF(B_MSK[[#This Row],[//]]="","",IF(INDEX(INDIRECT(DIR&amp;$2:$2),B_MSK[[#This Row],[//]])="","",INDEX(INDIRECT(DIR&amp;$2:$2),B_MSK[[#This Row],[//]])))</f>
        <v/>
      </c>
      <c r="M630" s="13" t="str">
        <f ca="1">IF(B_MSK[[#This Row],[//]]="","",INDEX(INDIRECT(DIR&amp;$2:$2),B_MSK[[#This Row],[//]]))</f>
        <v/>
      </c>
      <c r="N630" s="13" t="str">
        <f ca="1">IF(OR(B_MSK[[#This Row],[//]]="",),"",INDEX(INDIRECT(DIR&amp;$2:$2),B_MSK[[#This Row],[//]]))</f>
        <v/>
      </c>
      <c r="O630" s="3" t="str">
        <f ca="1">IF(B_MSK[[#This Row],[//]]="","",IF(INDEX(INDIRECT(DIR&amp;$2:$2),B_MSK[[#This Row],[//]])=0,"",INDEX(INDIRECT(DIR&amp;$2:$2),B_MSK[[#This Row],[//]])))</f>
        <v/>
      </c>
      <c r="P630" s="3" t="str">
        <f ca="1">IF(B_MSK[[#This Row],[//]]="","",IF(INDEX(INDIRECT(DIR&amp;$2:$2),B_MSK[[#This Row],[//]])=0,"",INDEX(INDIRECT(DIR&amp;$2:$2),B_MSK[[#This Row],[//]])))</f>
        <v/>
      </c>
      <c r="Q630" s="12" t="str">
        <f ca="1">IF(B_MSK[[#This Row],[//]]="","",INDEX(INDIRECT(DIR&amp;$2:$2),B_MSK[[#This Row],[//]]))</f>
        <v/>
      </c>
      <c r="R6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0" s="37" t="str">
        <f ca="1">IF(B_MSK[[#This Row],[//]]="","",INDEX(INDIRECT(DIR&amp;$2:$2),B_MSK[[#This Row],[//]]))</f>
        <v/>
      </c>
      <c r="U630" s="38" t="str">
        <f ca="1">IF(SUMIF(B_MSK[NAMA BARANG],B_MSK[[#This Row],[NAMA BARANG]],B_MSK[JMLH BRG])=0,"",SUMIF(B_MSK[NAMA BARANG],B_MSK[[#This Row],[NAMA BARANG]],B_MSK[C]))</f>
        <v/>
      </c>
      <c r="V630" s="7" t="str">
        <f ca="1">IF(B_MSK[[#This Row],[//]]="","",INDEX(INDIRECT(DIR&amp;$2:$2),B_MSK[[#This Row],[//]]))</f>
        <v/>
      </c>
      <c r="W6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0" s="5" t="str">
        <f ca="1">IF(B_MSK[[#This Row],[N.B.nota]]="","",IF(MATCH(B_MSK[[#This Row],[concat]],[2]!db[NB NOTA_C],0)&gt;0,"ada",0))</f>
        <v/>
      </c>
      <c r="Y630" s="5" t="str">
        <f ca="1">IF(B_MSK[[#This Row],[N.B.nota]]="","",ADDRESS(ROW(B_MSK[QB]),COLUMN(B_MSK[QB]))&amp;":"&amp;ADDRESS(ROW(),COLUMN(B_MSK[QB])))</f>
        <v/>
      </c>
      <c r="Z630" s="5" t="str">
        <f ca="1">IF(B_MSK[[#This Row],[concat]]="","",MATCH(B_MSK[[#This Row],[concat]],[2]!db[NB NOTA_C],0)+1)</f>
        <v/>
      </c>
      <c r="AA630" s="5" t="str">
        <f ca="1">IF(B_MSK[[#This Row],[//]]="","",HYPERLINK("[D:\kerja\BANK EXP\BARU\DB.XLSX]DB!e"&amp;B_MSK[[#This Row],[DB_ROW]],"&gt;"))</f>
        <v/>
      </c>
      <c r="AB630" s="30" t="e">
        <f ca="1">MID(B_MSK[[#This Row],[/ STN_1]],FIND(" ",B_MSK[[#This Row],[/ STN_1]])+1,LEN(B_MSK[[#This Row],[/ STN_1]]))</f>
        <v>#VALUE!</v>
      </c>
      <c r="AC6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0" s="15" t="str">
        <f ca="1">IF(B_MSK[[#This Row],[HARGA_2]]="","",IF(MID(B_MSK[[#This Row],[/ STN_2]],FIND(" ",B_MSK[[#This Row],[/ STN_2]])+1,LEN(B_MSK[[#This Row],[/ STN_2]]))="LSN",B_MSK[[#This Row],[HARGA_2]]/12,""))</f>
        <v/>
      </c>
      <c r="AH630" s="7" t="str">
        <f ca="1">IF(B_MSK[[#This Row],[HARGA_3]]="","","/ "&amp;"PCS")</f>
        <v/>
      </c>
      <c r="AI630" s="15" t="str">
        <f ca="1">IF(B_MSK[[#This Row],[HARGA_3]]="",IF(B_MSK[[#This Row],[HARGA_2]]="",IF(B_MSK[[#This Row],[HARGA_1]]="","",B_MSK[[#This Row],[HARGA_1]]),B_MSK[[#This Row],[HARGA_2]]),B_MSK[[#This Row],[HARGA_3]])</f>
        <v/>
      </c>
      <c r="AJ630" s="15" t="str">
        <f ca="1">IF(B_MSK[[#This Row],[/ STN_3]]="",IF(B_MSK[[#This Row],[/ STN_2]]="",IF(B_MSK[[#This Row],[/ STN_1]]="","",B_MSK[[#This Row],[/ STN_1]]),B_MSK[[#This Row],[/ STN_2]]),B_MSK[[#This Row],[/ STN_3]])</f>
        <v/>
      </c>
      <c r="AK630" s="5" t="str">
        <f ca="1">IF(B_MSK[[#This Row],[//]]="","",SUBSTITUTE(SUBSTITUTE(SUBSTITUTE(B_MSK[[#This Row],[QTY/ CTN]]," ","_",2),"(",""),")","")&amp;"_")</f>
        <v/>
      </c>
      <c r="AL630" s="5" t="str">
        <f ca="1">IF(B_MSK[[#This Row],[A_B]]="","",SEARCH("_",B_MSK[[#This Row],[A_B]]))</f>
        <v/>
      </c>
      <c r="AM630" s="5" t="str">
        <f ca="1">IF(B_MSK[[#This Row],[A_B]]="","",LEN(B_MSK[[#This Row],[A_B]]))</f>
        <v/>
      </c>
      <c r="AN630" s="5" t="str">
        <f ca="1">IF(B_MSK[[#This Row],[A_B]]="","",LEFT(B_MSK[[#This Row],[QTY/ CTN]],B_MSK[[#This Row],[A_B_1]]))</f>
        <v/>
      </c>
      <c r="AO630" s="5" t="str">
        <f ca="1">IF(B_MSK[[#This Row],[A_B]]="","",LEFT(B_MSK[[#This Row],[A_]],SEARCH(" ",B_MSK[[#This Row],[A_]])-1))</f>
        <v/>
      </c>
      <c r="AP630" s="5" t="str">
        <f ca="1">IF(B_MSK[[#This Row],[A_B]]="","",RIGHT(B_MSK[[#This Row],[A_]],LEN(B_MSK[[#This Row],[A_]])-SEARCH(" ",B_MSK[[#This Row],[A_]])))</f>
        <v/>
      </c>
      <c r="AQ6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0" s="5" t="str">
        <f ca="1">IF(B_MSK[[#This Row],[B_]]="","",LEFT(B_MSK[[#This Row],[B_]],SEARCH(" ",B_MSK[[#This Row],[B_]])))</f>
        <v/>
      </c>
      <c r="AS630" s="5" t="str">
        <f ca="1">IF(B_MSK[[#This Row],[B_]]="","",RIGHT(B_MSK[[#This Row],[B_]],LEN(B_MSK[[#This Row],[B_]])-SEARCH(" ",B_MSK[[#This Row],[B_]])))</f>
        <v/>
      </c>
      <c r="AT630" s="5" t="str">
        <f ca="1">IF(B_MSK[[#This Row],[B_2]]="LSN",12,"")</f>
        <v/>
      </c>
      <c r="AU630" s="5" t="str">
        <f ca="1">IF(B_MSK[[#This Row],[C_1]]="","","PCS")</f>
        <v/>
      </c>
      <c r="AV630" s="5" t="str">
        <f ca="1">IF(B_MSK[[#This Row],[A_1]]="","",B_MSK[[#This Row],[A_1]]*IF(B_MSK[[#This Row],[B_1]]="",1,B_MSK[[#This Row],[B_1]])*IF(B_MSK[[#This Row],[C_1]]="",1,B_MSK[[#This Row],[C_1]]))</f>
        <v/>
      </c>
      <c r="AW630" s="5" t="str">
        <f ca="1">IF(B_MSK[[#This Row],[C_2]]="",IF(B_MSK[[#This Row],[B_2]]="",IF(B_MSK[[#This Row],[A_2]]="","",B_MSK[[#This Row],[A_2]]),B_MSK[[#This Row],[B_2]]),B_MSK[[#This Row],[C_2]])</f>
        <v/>
      </c>
      <c r="AX630" s="2">
        <f ca="1">IF(ISNUMBER(B_MSK[[#This Row],[TANGGAL DATANG]]),B_MSK[[#This Row],[TANGGAL DATANG]],AX629)</f>
        <v>44947</v>
      </c>
      <c r="AY630" s="5" t="str">
        <f ca="1">IF(B_MSK[[#This Row],[DB_ROW]]="","",INDEX([3]!db[JENIS],B_MSK[[#This Row],[DB_ROW]]-1))</f>
        <v/>
      </c>
      <c r="AZ630" s="5" t="e">
        <f ca="1">IF(B_MSK[[#This Row],[A_1]]="","",B_MSK[[#This Row],[A_1]])*1</f>
        <v>#VALUE!</v>
      </c>
      <c r="BA630" s="5" t="str">
        <f ca="1">IF(B_MSK[[#This Row],[//]]="","",INDEX(INDIRECT(DIR&amp;$2:$2),B_MSK[[#This Row],[//]]))</f>
        <v/>
      </c>
      <c r="BB630" s="5" t="str">
        <f ca="1">CONCATENATE(B_MSK[[#This Row],[concat]],B_MSK[[#This Row],[HARGA_X]],B_MSK[[#This Row],[SAT]])</f>
        <v/>
      </c>
    </row>
    <row r="631" spans="1:54" x14ac:dyDescent="0.25">
      <c r="A631" s="6" t="s">
        <v>334</v>
      </c>
      <c r="B631" s="5">
        <f ca="1">IF(B_MSK[[#This Row],[N_ID]]="","",INDEX(INDIRECT(DIR&amp;$2:$2),MATCH(B_MSK[[#This Row],[N_ID]],INDIRECT(DIR&amp;"!NOTA[ID_P]"),0)))</f>
        <v>122</v>
      </c>
      <c r="C631" s="5" t="str">
        <f ca="1">IF(B_MSK[[#This Row],[//]]="","",HYPERLINK("["&amp;SUBSTITUTE(DIR,"'","")&amp;"]NOTA!D"&amp;B_MSK[[#This Row],[//]]+2,"&gt;"))</f>
        <v>&gt;</v>
      </c>
      <c r="D631" s="5">
        <f ca="1">IF(B_MSK[[#This Row],[N_ID]]="","",COUNTIF(INDIRECT(DIR&amp;"!NOTA[ID_H]"),B_MSK[[#This Row],[ID NOTA]]))</f>
        <v>1</v>
      </c>
      <c r="E63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628</v>
      </c>
      <c r="F6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1" s="7" t="str">
        <f ca="1">IF(B_MSK[[#This Row],[stt]]="ada",INDEX([2]!db[NB BM],B_MSK[DB_ROW]-1),"")</f>
        <v>Isi Stapler (Staples) SDI 1204 No.3</v>
      </c>
      <c r="H631" s="7" t="str">
        <f ca="1">IF(B_MSK[[#This Row],[//]]="","",INDEX(INDIRECT(DIR&amp;$2:$2),B_MSK[[#This Row],[//]]))</f>
        <v>SDI</v>
      </c>
      <c r="I631" s="27" t="str">
        <f ca="1">IF(B_MSK[[#This Row],[//]]="","",INDEX(INDIRECT(DB_PATH&amp;$2:$2),B_MSK[[#This Row],[DB_ROW]]-1))</f>
        <v>500 BOX</v>
      </c>
      <c r="J631" s="5">
        <f ca="1">IF(B_MSK[[#This Row],[//]]="","",IF(INDEX(INDIRECT(DIR&amp;$2:$2),B_MSK[[#This Row],[//]])="","",INDEX(INDIRECT(DIR&amp;$2:$2),B_MSK[[#This Row],[//]])))</f>
        <v>3</v>
      </c>
      <c r="K631" s="5">
        <f ca="1">IF(B_MSK[[#This Row],[//]]="","",IF(INDEX(INDIRECT(DIR&amp;$2:$2),B_MSK[[#This Row],[//]])="","",INDEX(INDIRECT(DIR&amp;$2:$2),B_MSK[[#This Row],[//]])))</f>
        <v>1500</v>
      </c>
      <c r="L631" s="5" t="str">
        <f ca="1">IF(B_MSK[[#This Row],[//]]="","",IF(INDEX(INDIRECT(DIR&amp;$2:$2),B_MSK[[#This Row],[//]])="","",INDEX(INDIRECT(DIR&amp;$2:$2),B_MSK[[#This Row],[//]])))</f>
        <v>BOX</v>
      </c>
      <c r="M631" s="13">
        <f ca="1">IF(B_MSK[[#This Row],[//]]="","",INDEX(INDIRECT(DIR&amp;$2:$2),B_MSK[[#This Row],[//]]))</f>
        <v>3036.04</v>
      </c>
      <c r="N631" s="13">
        <f ca="1">IF(OR(B_MSK[[#This Row],[//]]="",),"",INDEX(INDIRECT(DIR&amp;$2:$2),B_MSK[[#This Row],[//]]))</f>
        <v>1518020</v>
      </c>
      <c r="O631" s="3">
        <f ca="1">IF(B_MSK[[#This Row],[//]]="","",IF(INDEX(INDIRECT(DIR&amp;$2:$2),B_MSK[[#This Row],[//]])=0,"",INDEX(INDIRECT(DIR&amp;$2:$2),B_MSK[[#This Row],[//]])))</f>
        <v>0.17499999999999999</v>
      </c>
      <c r="P631" s="3" t="str">
        <f ca="1">IF(B_MSK[[#This Row],[//]]="","",IF(INDEX(INDIRECT(DIR&amp;$2:$2),B_MSK[[#This Row],[//]])=0,"",INDEX(INDIRECT(DIR&amp;$2:$2),B_MSK[[#This Row],[//]])))</f>
        <v/>
      </c>
      <c r="Q631" s="12">
        <f ca="1">IF(B_MSK[[#This Row],[//]]="","",INDEX(INDIRECT(DIR&amp;$2:$2),B_MSK[[#This Row],[//]]))</f>
        <v>3757099.5</v>
      </c>
      <c r="R63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796960.5</v>
      </c>
      <c r="S63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2960139</v>
      </c>
      <c r="T631" s="37">
        <f ca="1">IF(B_MSK[[#This Row],[//]]="","",INDEX(INDIRECT(DIR&amp;$2:$2),B_MSK[[#This Row],[//]]))</f>
        <v>0</v>
      </c>
      <c r="U631" s="38">
        <f ca="1">IF(SUMIF(B_MSK[NAMA BARANG],B_MSK[[#This Row],[NAMA BARANG]],B_MSK[JMLH BRG])=0,"",SUMIF(B_MSK[NAMA BARANG],B_MSK[[#This Row],[NAMA BARANG]],B_MSK[C]))</f>
        <v>3</v>
      </c>
      <c r="V631" s="7" t="str">
        <f ca="1">IF(B_MSK[[#This Row],[//]]="","",INDEX(INDIRECT(DIR&amp;$2:$2),B_MSK[[#This Row],[//]]))</f>
        <v>SDI STAPLES 1204 NO 3</v>
      </c>
      <c r="W631" s="7" t="str">
        <f ca="1">LOWER(SUBSTITUTE(SUBSTITUTE(SUBSTITUTE(SUBSTITUTE(SUBSTITUTE(SUBSTITUTE(SUBSTITUTE(SUBSTITUTE(SUBSTITUTE(B_MSK[[#This Row],[N.B.nota]]," ",""),"-",""),"(",""),")",""),".",""),",",""),"/",""),"""",""),"+",""))</f>
        <v>sdistaples1204no3</v>
      </c>
      <c r="X631" s="5" t="str">
        <f ca="1">IF(B_MSK[[#This Row],[N.B.nota]]="","",IF(MATCH(B_MSK[[#This Row],[concat]],[2]!db[NB NOTA_C],0)&gt;0,"ada",0))</f>
        <v>ada</v>
      </c>
      <c r="Y631" s="5" t="str">
        <f ca="1">IF(B_MSK[[#This Row],[N.B.nota]]="","",ADDRESS(ROW(B_MSK[QB]),COLUMN(B_MSK[QB]))&amp;":"&amp;ADDRESS(ROW(),COLUMN(B_MSK[QB])))</f>
        <v>$D$4:$D$631</v>
      </c>
      <c r="Z631" s="5">
        <f ca="1">IF(B_MSK[[#This Row],[concat]]="","",MATCH(B_MSK[[#This Row],[concat]],[2]!db[NB NOTA_C],0)+1)</f>
        <v>1933</v>
      </c>
      <c r="AA631" s="5" t="str">
        <f ca="1">IF(B_MSK[[#This Row],[//]]="","",HYPERLINK("[D:\kerja\BANK EXP\BARU\DB.XLSX]DB!e"&amp;B_MSK[[#This Row],[DB_ROW]],"&gt;"))</f>
        <v>&gt;</v>
      </c>
      <c r="AB631" s="30" t="str">
        <f ca="1">MID(B_MSK[[#This Row],[/ STN_1]],FIND(" ",B_MSK[[#This Row],[/ STN_1]])+1,LEN(B_MSK[[#This Row],[/ STN_1]]))</f>
        <v>BOX</v>
      </c>
      <c r="AC631" s="11">
        <f ca="1">IF(B_MSK[[#This Row],[//]]="","",IF(B_MSK[[#This Row],[ JUMLAH ]]="","",IF(B_MSK[[#This Row],[C]]="",B_MSK[[#This Row],[HARGA CTN]]/B_MSK[[#This Row],[JMLH BRG]],B_MSK[[#This Row],[HARGA CTN]]/B_MSK[[#This Row],[A_1]])))</f>
        <v>3036.04</v>
      </c>
      <c r="AD6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6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1" s="15" t="str">
        <f ca="1">IF(B_MSK[[#This Row],[HARGA_2]]="","",IF(MID(B_MSK[[#This Row],[/ STN_2]],FIND(" ",B_MSK[[#This Row],[/ STN_2]])+1,LEN(B_MSK[[#This Row],[/ STN_2]]))="LSN",B_MSK[[#This Row],[HARGA_2]]/12,""))</f>
        <v/>
      </c>
      <c r="AH631" s="7" t="str">
        <f ca="1">IF(B_MSK[[#This Row],[HARGA_3]]="","","/ "&amp;"PCS")</f>
        <v/>
      </c>
      <c r="AI631" s="15">
        <f ca="1">IF(B_MSK[[#This Row],[HARGA_3]]="",IF(B_MSK[[#This Row],[HARGA_2]]="",IF(B_MSK[[#This Row],[HARGA_1]]="","",B_MSK[[#This Row],[HARGA_1]]),B_MSK[[#This Row],[HARGA_2]]),B_MSK[[#This Row],[HARGA_3]])</f>
        <v>3036.04</v>
      </c>
      <c r="AJ631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631" s="5" t="str">
        <f ca="1">IF(B_MSK[[#This Row],[//]]="","",SUBSTITUTE(SUBSTITUTE(SUBSTITUTE(B_MSK[[#This Row],[QTY/ CTN]]," ","_",2),"(",""),")","")&amp;"_")</f>
        <v>500 BOX_</v>
      </c>
      <c r="AL631" s="5">
        <f ca="1">IF(B_MSK[[#This Row],[A_B]]="","",SEARCH("_",B_MSK[[#This Row],[A_B]]))</f>
        <v>8</v>
      </c>
      <c r="AM631" s="5">
        <f ca="1">IF(B_MSK[[#This Row],[A_B]]="","",LEN(B_MSK[[#This Row],[A_B]]))</f>
        <v>8</v>
      </c>
      <c r="AN631" s="5" t="str">
        <f ca="1">IF(B_MSK[[#This Row],[A_B]]="","",LEFT(B_MSK[[#This Row],[QTY/ CTN]],B_MSK[[#This Row],[A_B_1]]))</f>
        <v>500 BOX</v>
      </c>
      <c r="AO631" s="5" t="str">
        <f ca="1">IF(B_MSK[[#This Row],[A_B]]="","",LEFT(B_MSK[[#This Row],[A_]],SEARCH(" ",B_MSK[[#This Row],[A_]])-1))</f>
        <v>500</v>
      </c>
      <c r="AP631" s="5" t="str">
        <f ca="1">IF(B_MSK[[#This Row],[A_B]]="","",RIGHT(B_MSK[[#This Row],[A_]],LEN(B_MSK[[#This Row],[A_]])-SEARCH(" ",B_MSK[[#This Row],[A_]])))</f>
        <v>BOX</v>
      </c>
      <c r="AQ6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1" s="5" t="str">
        <f ca="1">IF(B_MSK[[#This Row],[B_]]="","",LEFT(B_MSK[[#This Row],[B_]],SEARCH(" ",B_MSK[[#This Row],[B_]])))</f>
        <v/>
      </c>
      <c r="AS631" s="5" t="str">
        <f ca="1">IF(B_MSK[[#This Row],[B_]]="","",RIGHT(B_MSK[[#This Row],[B_]],LEN(B_MSK[[#This Row],[B_]])-SEARCH(" ",B_MSK[[#This Row],[B_]])))</f>
        <v/>
      </c>
      <c r="AT631" s="5" t="str">
        <f ca="1">IF(B_MSK[[#This Row],[B_2]]="LSN",12,"")</f>
        <v/>
      </c>
      <c r="AU631" s="5" t="str">
        <f ca="1">IF(B_MSK[[#This Row],[C_1]]="","","PCS")</f>
        <v/>
      </c>
      <c r="AV631" s="5">
        <f ca="1">IF(B_MSK[[#This Row],[A_1]]="","",B_MSK[[#This Row],[A_1]]*IF(B_MSK[[#This Row],[B_1]]="",1,B_MSK[[#This Row],[B_1]])*IF(B_MSK[[#This Row],[C_1]]="",1,B_MSK[[#This Row],[C_1]]))</f>
        <v>500</v>
      </c>
      <c r="AW631" s="5" t="str">
        <f ca="1">IF(B_MSK[[#This Row],[C_2]]="",IF(B_MSK[[#This Row],[B_2]]="",IF(B_MSK[[#This Row],[A_2]]="","",B_MSK[[#This Row],[A_2]]),B_MSK[[#This Row],[B_2]]),B_MSK[[#This Row],[C_2]])</f>
        <v>BOX</v>
      </c>
      <c r="AX631" s="2">
        <f ca="1">IF(ISNUMBER(B_MSK[[#This Row],[TANGGAL DATANG]]),B_MSK[[#This Row],[TANGGAL DATANG]],AX630)</f>
        <v>44947</v>
      </c>
      <c r="AY631" s="5" t="e">
        <f ca="1">IF(B_MSK[[#This Row],[DB_ROW]]="","",INDEX([3]!db[JENIS],B_MSK[[#This Row],[DB_ROW]]-1))</f>
        <v>#REF!</v>
      </c>
      <c r="AZ631" s="5">
        <f ca="1">IF(B_MSK[[#This Row],[A_1]]="","",B_MSK[[#This Row],[A_1]])*1</f>
        <v>500</v>
      </c>
      <c r="BA631" s="5" t="str">
        <f ca="1">IF(B_MSK[[#This Row],[//]]="","",INDEX(INDIRECT(DIR&amp;$2:$2),B_MSK[[#This Row],[//]]))</f>
        <v>ARTO MORO</v>
      </c>
      <c r="BB631" s="5" t="str">
        <f ca="1">CONCATENATE(B_MSK[[#This Row],[concat]],B_MSK[[#This Row],[HARGA_X]],B_MSK[[#This Row],[SAT]])</f>
        <v>sdistaples1204no33036.04BOX</v>
      </c>
    </row>
    <row r="632" spans="1:54" x14ac:dyDescent="0.25">
      <c r="A632" s="6" t="s">
        <v>128</v>
      </c>
      <c r="B632" s="5" t="str">
        <f ca="1">IF(B_MSK[[#This Row],[N_ID]]="","",INDEX(INDIRECT(DIR&amp;$2:$2),MATCH(B_MSK[[#This Row],[N_ID]],INDIRECT(DIR&amp;"!NOTA[ID_P]"),0)))</f>
        <v/>
      </c>
      <c r="C632" s="5" t="str">
        <f ca="1">IF(B_MSK[[#This Row],[//]]="","",HYPERLINK("["&amp;SUBSTITUTE(DIR,"'","")&amp;"]NOTA!D"&amp;B_MSK[[#This Row],[//]]+2,"&gt;"))</f>
        <v/>
      </c>
      <c r="D632" s="5" t="str">
        <f ca="1">IF(B_MSK[[#This Row],[N_ID]]="","",COUNTIF(INDIRECT(DIR&amp;"!NOTA[ID_H]"),B_MSK[[#This Row],[ID NOTA]]))</f>
        <v/>
      </c>
      <c r="E6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2" s="7" t="str">
        <f ca="1">IF(B_MSK[[#This Row],[stt]]="ada",INDEX([2]!db[NB BM],B_MSK[DB_ROW]-1),"")</f>
        <v/>
      </c>
      <c r="H632" s="7" t="str">
        <f ca="1">IF(B_MSK[[#This Row],[//]]="","",INDEX(INDIRECT(DIR&amp;$2:$2),B_MSK[[#This Row],[//]]))</f>
        <v/>
      </c>
      <c r="I632" s="27" t="str">
        <f ca="1">IF(B_MSK[[#This Row],[//]]="","",INDEX(INDIRECT(DB_PATH&amp;$2:$2),B_MSK[[#This Row],[DB_ROW]]-1))</f>
        <v/>
      </c>
      <c r="J632" s="5" t="str">
        <f ca="1">IF(B_MSK[[#This Row],[//]]="","",IF(INDEX(INDIRECT(DIR&amp;$2:$2),B_MSK[[#This Row],[//]])="","",INDEX(INDIRECT(DIR&amp;$2:$2),B_MSK[[#This Row],[//]])))</f>
        <v/>
      </c>
      <c r="K632" s="5" t="str">
        <f ca="1">IF(B_MSK[[#This Row],[//]]="","",IF(INDEX(INDIRECT(DIR&amp;$2:$2),B_MSK[[#This Row],[//]])="","",INDEX(INDIRECT(DIR&amp;$2:$2),B_MSK[[#This Row],[//]])))</f>
        <v/>
      </c>
      <c r="L632" s="5" t="str">
        <f ca="1">IF(B_MSK[[#This Row],[//]]="","",IF(INDEX(INDIRECT(DIR&amp;$2:$2),B_MSK[[#This Row],[//]])="","",INDEX(INDIRECT(DIR&amp;$2:$2),B_MSK[[#This Row],[//]])))</f>
        <v/>
      </c>
      <c r="M632" s="13" t="str">
        <f ca="1">IF(B_MSK[[#This Row],[//]]="","",INDEX(INDIRECT(DIR&amp;$2:$2),B_MSK[[#This Row],[//]]))</f>
        <v/>
      </c>
      <c r="N632" s="13" t="str">
        <f ca="1">IF(OR(B_MSK[[#This Row],[//]]="",),"",INDEX(INDIRECT(DIR&amp;$2:$2),B_MSK[[#This Row],[//]]))</f>
        <v/>
      </c>
      <c r="O632" s="3" t="str">
        <f ca="1">IF(B_MSK[[#This Row],[//]]="","",IF(INDEX(INDIRECT(DIR&amp;$2:$2),B_MSK[[#This Row],[//]])=0,"",INDEX(INDIRECT(DIR&amp;$2:$2),B_MSK[[#This Row],[//]])))</f>
        <v/>
      </c>
      <c r="P632" s="3" t="str">
        <f ca="1">IF(B_MSK[[#This Row],[//]]="","",IF(INDEX(INDIRECT(DIR&amp;$2:$2),B_MSK[[#This Row],[//]])=0,"",INDEX(INDIRECT(DIR&amp;$2:$2),B_MSK[[#This Row],[//]])))</f>
        <v/>
      </c>
      <c r="Q632" s="12" t="str">
        <f ca="1">IF(B_MSK[[#This Row],[//]]="","",INDEX(INDIRECT(DIR&amp;$2:$2),B_MSK[[#This Row],[//]]))</f>
        <v/>
      </c>
      <c r="R6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2" s="37" t="str">
        <f ca="1">IF(B_MSK[[#This Row],[//]]="","",INDEX(INDIRECT(DIR&amp;$2:$2),B_MSK[[#This Row],[//]]))</f>
        <v/>
      </c>
      <c r="U632" s="38" t="str">
        <f ca="1">IF(SUMIF(B_MSK[NAMA BARANG],B_MSK[[#This Row],[NAMA BARANG]],B_MSK[JMLH BRG])=0,"",SUMIF(B_MSK[NAMA BARANG],B_MSK[[#This Row],[NAMA BARANG]],B_MSK[C]))</f>
        <v/>
      </c>
      <c r="V632" s="7" t="str">
        <f ca="1">IF(B_MSK[[#This Row],[//]]="","",INDEX(INDIRECT(DIR&amp;$2:$2),B_MSK[[#This Row],[//]]))</f>
        <v/>
      </c>
      <c r="W6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2" s="5" t="str">
        <f ca="1">IF(B_MSK[[#This Row],[N.B.nota]]="","",IF(MATCH(B_MSK[[#This Row],[concat]],[2]!db[NB NOTA_C],0)&gt;0,"ada",0))</f>
        <v/>
      </c>
      <c r="Y632" s="5" t="str">
        <f ca="1">IF(B_MSK[[#This Row],[N.B.nota]]="","",ADDRESS(ROW(B_MSK[QB]),COLUMN(B_MSK[QB]))&amp;":"&amp;ADDRESS(ROW(),COLUMN(B_MSK[QB])))</f>
        <v/>
      </c>
      <c r="Z632" s="5" t="str">
        <f ca="1">IF(B_MSK[[#This Row],[concat]]="","",MATCH(B_MSK[[#This Row],[concat]],[2]!db[NB NOTA_C],0)+1)</f>
        <v/>
      </c>
      <c r="AA632" s="5" t="str">
        <f ca="1">IF(B_MSK[[#This Row],[//]]="","",HYPERLINK("[D:\kerja\BANK EXP\BARU\DB.XLSX]DB!e"&amp;B_MSK[[#This Row],[DB_ROW]],"&gt;"))</f>
        <v/>
      </c>
      <c r="AB632" s="30" t="e">
        <f ca="1">MID(B_MSK[[#This Row],[/ STN_1]],FIND(" ",B_MSK[[#This Row],[/ STN_1]])+1,LEN(B_MSK[[#This Row],[/ STN_1]]))</f>
        <v>#VALUE!</v>
      </c>
      <c r="AC6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2" s="15" t="str">
        <f ca="1">IF(B_MSK[[#This Row],[HARGA_2]]="","",IF(MID(B_MSK[[#This Row],[/ STN_2]],FIND(" ",B_MSK[[#This Row],[/ STN_2]])+1,LEN(B_MSK[[#This Row],[/ STN_2]]))="LSN",B_MSK[[#This Row],[HARGA_2]]/12,""))</f>
        <v/>
      </c>
      <c r="AH632" s="7" t="str">
        <f ca="1">IF(B_MSK[[#This Row],[HARGA_3]]="","","/ "&amp;"PCS")</f>
        <v/>
      </c>
      <c r="AI632" s="15" t="str">
        <f ca="1">IF(B_MSK[[#This Row],[HARGA_3]]="",IF(B_MSK[[#This Row],[HARGA_2]]="",IF(B_MSK[[#This Row],[HARGA_1]]="","",B_MSK[[#This Row],[HARGA_1]]),B_MSK[[#This Row],[HARGA_2]]),B_MSK[[#This Row],[HARGA_3]])</f>
        <v/>
      </c>
      <c r="AJ632" s="15" t="str">
        <f ca="1">IF(B_MSK[[#This Row],[/ STN_3]]="",IF(B_MSK[[#This Row],[/ STN_2]]="",IF(B_MSK[[#This Row],[/ STN_1]]="","",B_MSK[[#This Row],[/ STN_1]]),B_MSK[[#This Row],[/ STN_2]]),B_MSK[[#This Row],[/ STN_3]])</f>
        <v/>
      </c>
      <c r="AK632" s="5" t="str">
        <f ca="1">IF(B_MSK[[#This Row],[//]]="","",SUBSTITUTE(SUBSTITUTE(SUBSTITUTE(B_MSK[[#This Row],[QTY/ CTN]]," ","_",2),"(",""),")","")&amp;"_")</f>
        <v/>
      </c>
      <c r="AL632" s="5" t="str">
        <f ca="1">IF(B_MSK[[#This Row],[A_B]]="","",SEARCH("_",B_MSK[[#This Row],[A_B]]))</f>
        <v/>
      </c>
      <c r="AM632" s="5" t="str">
        <f ca="1">IF(B_MSK[[#This Row],[A_B]]="","",LEN(B_MSK[[#This Row],[A_B]]))</f>
        <v/>
      </c>
      <c r="AN632" s="5" t="str">
        <f ca="1">IF(B_MSK[[#This Row],[A_B]]="","",LEFT(B_MSK[[#This Row],[QTY/ CTN]],B_MSK[[#This Row],[A_B_1]]))</f>
        <v/>
      </c>
      <c r="AO632" s="5" t="str">
        <f ca="1">IF(B_MSK[[#This Row],[A_B]]="","",LEFT(B_MSK[[#This Row],[A_]],SEARCH(" ",B_MSK[[#This Row],[A_]])-1))</f>
        <v/>
      </c>
      <c r="AP632" s="5" t="str">
        <f ca="1">IF(B_MSK[[#This Row],[A_B]]="","",RIGHT(B_MSK[[#This Row],[A_]],LEN(B_MSK[[#This Row],[A_]])-SEARCH(" ",B_MSK[[#This Row],[A_]])))</f>
        <v/>
      </c>
      <c r="AQ6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2" s="5" t="str">
        <f ca="1">IF(B_MSK[[#This Row],[B_]]="","",LEFT(B_MSK[[#This Row],[B_]],SEARCH(" ",B_MSK[[#This Row],[B_]])))</f>
        <v/>
      </c>
      <c r="AS632" s="5" t="str">
        <f ca="1">IF(B_MSK[[#This Row],[B_]]="","",RIGHT(B_MSK[[#This Row],[B_]],LEN(B_MSK[[#This Row],[B_]])-SEARCH(" ",B_MSK[[#This Row],[B_]])))</f>
        <v/>
      </c>
      <c r="AT632" s="5" t="str">
        <f ca="1">IF(B_MSK[[#This Row],[B_2]]="LSN",12,"")</f>
        <v/>
      </c>
      <c r="AU632" s="5" t="str">
        <f ca="1">IF(B_MSK[[#This Row],[C_1]]="","","PCS")</f>
        <v/>
      </c>
      <c r="AV632" s="5" t="str">
        <f ca="1">IF(B_MSK[[#This Row],[A_1]]="","",B_MSK[[#This Row],[A_1]]*IF(B_MSK[[#This Row],[B_1]]="",1,B_MSK[[#This Row],[B_1]])*IF(B_MSK[[#This Row],[C_1]]="",1,B_MSK[[#This Row],[C_1]]))</f>
        <v/>
      </c>
      <c r="AW632" s="5" t="str">
        <f ca="1">IF(B_MSK[[#This Row],[C_2]]="",IF(B_MSK[[#This Row],[B_2]]="",IF(B_MSK[[#This Row],[A_2]]="","",B_MSK[[#This Row],[A_2]]),B_MSK[[#This Row],[B_2]]),B_MSK[[#This Row],[C_2]])</f>
        <v/>
      </c>
      <c r="AX632" s="2">
        <f ca="1">IF(ISNUMBER(B_MSK[[#This Row],[TANGGAL DATANG]]),B_MSK[[#This Row],[TANGGAL DATANG]],AX631)</f>
        <v>44947</v>
      </c>
      <c r="AY632" s="5" t="str">
        <f ca="1">IF(B_MSK[[#This Row],[DB_ROW]]="","",INDEX([3]!db[JENIS],B_MSK[[#This Row],[DB_ROW]]-1))</f>
        <v/>
      </c>
      <c r="AZ632" s="5" t="e">
        <f ca="1">IF(B_MSK[[#This Row],[A_1]]="","",B_MSK[[#This Row],[A_1]])*1</f>
        <v>#VALUE!</v>
      </c>
      <c r="BA632" s="5" t="str">
        <f ca="1">IF(B_MSK[[#This Row],[//]]="","",INDEX(INDIRECT(DIR&amp;$2:$2),B_MSK[[#This Row],[//]]))</f>
        <v/>
      </c>
      <c r="BB632" s="5" t="str">
        <f ca="1">CONCATENATE(B_MSK[[#This Row],[concat]],B_MSK[[#This Row],[HARGA_X]],B_MSK[[#This Row],[SAT]])</f>
        <v/>
      </c>
    </row>
    <row r="633" spans="1:54" x14ac:dyDescent="0.25">
      <c r="A633" s="6" t="s">
        <v>335</v>
      </c>
      <c r="B633" s="5">
        <f ca="1">IF(B_MSK[[#This Row],[N_ID]]="","",INDEX(INDIRECT(DIR&amp;$2:$2),MATCH(B_MSK[[#This Row],[N_ID]],INDIRECT(DIR&amp;"!NOTA[ID_P]"),0)))</f>
        <v>123</v>
      </c>
      <c r="C633" s="5" t="str">
        <f ca="1">IF(B_MSK[[#This Row],[//]]="","",HYPERLINK("["&amp;SUBSTITUTE(DIR,"'","")&amp;"]NOTA!D"&amp;B_MSK[[#This Row],[//]]+2,"&gt;"))</f>
        <v>&gt;</v>
      </c>
      <c r="D633" s="5">
        <f ca="1">IF(B_MSK[[#This Row],[N_ID]]="","",COUNTIF(INDIRECT(DIR&amp;"!NOTA[ID_H]"),B_MSK[[#This Row],[ID NOTA]]))</f>
        <v>8</v>
      </c>
      <c r="E6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630</v>
      </c>
      <c r="F6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3" s="7" t="str">
        <f ca="1">IF(B_MSK[[#This Row],[stt]]="ada",INDEX([2]!db[NB BM],B_MSK[DB_ROW]-1),"")</f>
        <v>PW JK 12W CP-12 PB panjang</v>
      </c>
      <c r="H633" s="7" t="str">
        <f ca="1">IF(B_MSK[[#This Row],[//]]="","",INDEX(INDIRECT(DIR&amp;$2:$2),B_MSK[[#This Row],[//]]))</f>
        <v>ATALI MAKMUR</v>
      </c>
      <c r="I633" s="27" t="str">
        <f ca="1">IF(B_MSK[[#This Row],[//]]="","",INDEX(INDIRECT(DB_PATH&amp;$2:$2),B_MSK[[#This Row],[DB_ROW]]-1))</f>
        <v>12 LSN</v>
      </c>
      <c r="J633" s="5">
        <f ca="1">IF(B_MSK[[#This Row],[//]]="","",IF(INDEX(INDIRECT(DIR&amp;$2:$2),B_MSK[[#This Row],[//]])="","",INDEX(INDIRECT(DIR&amp;$2:$2),B_MSK[[#This Row],[//]])))</f>
        <v>1</v>
      </c>
      <c r="K633" s="5">
        <f ca="1">IF(B_MSK[[#This Row],[//]]="","",IF(INDEX(INDIRECT(DIR&amp;$2:$2),B_MSK[[#This Row],[//]])="","",INDEX(INDIRECT(DIR&amp;$2:$2),B_MSK[[#This Row],[//]])))</f>
        <v>144</v>
      </c>
      <c r="L633" s="5" t="str">
        <f ca="1">IF(B_MSK[[#This Row],[//]]="","",IF(INDEX(INDIRECT(DIR&amp;$2:$2),B_MSK[[#This Row],[//]])="","",INDEX(INDIRECT(DIR&amp;$2:$2),B_MSK[[#This Row],[//]])))</f>
        <v>SET</v>
      </c>
      <c r="M633" s="13">
        <f ca="1">IF(B_MSK[[#This Row],[//]]="","",INDEX(INDIRECT(DIR&amp;$2:$2),B_MSK[[#This Row],[//]]))</f>
        <v>10600</v>
      </c>
      <c r="N633" s="13">
        <f ca="1">IF(OR(B_MSK[[#This Row],[//]]="",),"",INDEX(INDIRECT(DIR&amp;$2:$2),B_MSK[[#This Row],[//]]))</f>
        <v>1526400</v>
      </c>
      <c r="O633" s="3">
        <f ca="1">IF(B_MSK[[#This Row],[//]]="","",IF(INDEX(INDIRECT(DIR&amp;$2:$2),B_MSK[[#This Row],[//]])=0,"",INDEX(INDIRECT(DIR&amp;$2:$2),B_MSK[[#This Row],[//]])))</f>
        <v>0.125</v>
      </c>
      <c r="P633" s="3">
        <f ca="1">IF(B_MSK[[#This Row],[//]]="","",IF(INDEX(INDIRECT(DIR&amp;$2:$2),B_MSK[[#This Row],[//]])=0,"",INDEX(INDIRECT(DIR&amp;$2:$2),B_MSK[[#This Row],[//]])))</f>
        <v>0.05</v>
      </c>
      <c r="Q633" s="12">
        <f ca="1">IF(B_MSK[[#This Row],[//]]="","",INDEX(INDIRECT(DIR&amp;$2:$2),B_MSK[[#This Row],[//]]))</f>
        <v>1268820</v>
      </c>
      <c r="R6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3" s="37">
        <f ca="1">IF(B_MSK[[#This Row],[//]]="","",INDEX(INDIRECT(DIR&amp;$2:$2),B_MSK[[#This Row],[//]]))</f>
        <v>0</v>
      </c>
      <c r="U633" s="38">
        <f ca="1">IF(SUMIF(B_MSK[NAMA BARANG],B_MSK[[#This Row],[NAMA BARANG]],B_MSK[JMLH BRG])=0,"",SUMIF(B_MSK[NAMA BARANG],B_MSK[[#This Row],[NAMA BARANG]],B_MSK[C]))</f>
        <v>6</v>
      </c>
      <c r="V633" s="7" t="str">
        <f ca="1">IF(B_MSK[[#This Row],[//]]="","",INDEX(INDIRECT(DIR&amp;$2:$2),B_MSK[[#This Row],[//]]))</f>
        <v>COLOR PENCIL CP 12 PB JK</v>
      </c>
      <c r="W633" s="7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X633" s="5" t="str">
        <f ca="1">IF(B_MSK[[#This Row],[N.B.nota]]="","",IF(MATCH(B_MSK[[#This Row],[concat]],[2]!db[NB NOTA_C],0)&gt;0,"ada",0))</f>
        <v>ada</v>
      </c>
      <c r="Y633" s="5" t="str">
        <f ca="1">IF(B_MSK[[#This Row],[N.B.nota]]="","",ADDRESS(ROW(B_MSK[QB]),COLUMN(B_MSK[QB]))&amp;":"&amp;ADDRESS(ROW(),COLUMN(B_MSK[QB])))</f>
        <v>$D$4:$D$633</v>
      </c>
      <c r="Z633" s="5">
        <f ca="1">IF(B_MSK[[#This Row],[concat]]="","",MATCH(B_MSK[[#This Row],[concat]],[2]!db[NB NOTA_C],0)+1)</f>
        <v>488</v>
      </c>
      <c r="AA633" s="5" t="str">
        <f ca="1">IF(B_MSK[[#This Row],[//]]="","",HYPERLINK("[D:\kerja\BANK EXP\BARU\DB.XLSX]DB!e"&amp;B_MSK[[#This Row],[DB_ROW]],"&gt;"))</f>
        <v>&gt;</v>
      </c>
      <c r="AB633" s="30" t="str">
        <f ca="1">MID(B_MSK[[#This Row],[/ STN_1]],FIND(" ",B_MSK[[#This Row],[/ STN_1]])+1,LEN(B_MSK[[#This Row],[/ STN_1]]))</f>
        <v>LSN</v>
      </c>
      <c r="AC633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6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3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10600</v>
      </c>
      <c r="AF63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33" s="15" t="str">
        <f ca="1">IF(B_MSK[[#This Row],[HARGA_2]]="","",IF(MID(B_MSK[[#This Row],[/ STN_2]],FIND(" ",B_MSK[[#This Row],[/ STN_2]])+1,LEN(B_MSK[[#This Row],[/ STN_2]]))="LSN",B_MSK[[#This Row],[HARGA_2]]/12,""))</f>
        <v/>
      </c>
      <c r="AH633" s="7" t="str">
        <f ca="1">IF(B_MSK[[#This Row],[HARGA_3]]="","","/ "&amp;"PCS")</f>
        <v/>
      </c>
      <c r="AI633" s="15">
        <f ca="1">IF(B_MSK[[#This Row],[HARGA_3]]="",IF(B_MSK[[#This Row],[HARGA_2]]="",IF(B_MSK[[#This Row],[HARGA_1]]="","",B_MSK[[#This Row],[HARGA_1]]),B_MSK[[#This Row],[HARGA_2]]),B_MSK[[#This Row],[HARGA_3]])</f>
        <v>10600</v>
      </c>
      <c r="AJ63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33" s="5" t="str">
        <f ca="1">IF(B_MSK[[#This Row],[//]]="","",SUBSTITUTE(SUBSTITUTE(SUBSTITUTE(B_MSK[[#This Row],[QTY/ CTN]]," ","_",2),"(",""),")","")&amp;"_")</f>
        <v>12 LSN_</v>
      </c>
      <c r="AL633" s="5">
        <f ca="1">IF(B_MSK[[#This Row],[A_B]]="","",SEARCH("_",B_MSK[[#This Row],[A_B]]))</f>
        <v>7</v>
      </c>
      <c r="AM633" s="5">
        <f ca="1">IF(B_MSK[[#This Row],[A_B]]="","",LEN(B_MSK[[#This Row],[A_B]]))</f>
        <v>7</v>
      </c>
      <c r="AN633" s="5" t="str">
        <f ca="1">IF(B_MSK[[#This Row],[A_B]]="","",LEFT(B_MSK[[#This Row],[QTY/ CTN]],B_MSK[[#This Row],[A_B_1]]))</f>
        <v>12 LSN</v>
      </c>
      <c r="AO633" s="5" t="str">
        <f ca="1">IF(B_MSK[[#This Row],[A_B]]="","",LEFT(B_MSK[[#This Row],[A_]],SEARCH(" ",B_MSK[[#This Row],[A_]])-1))</f>
        <v>12</v>
      </c>
      <c r="AP633" s="5" t="str">
        <f ca="1">IF(B_MSK[[#This Row],[A_B]]="","",RIGHT(B_MSK[[#This Row],[A_]],LEN(B_MSK[[#This Row],[A_]])-SEARCH(" ",B_MSK[[#This Row],[A_]])))</f>
        <v>LSN</v>
      </c>
      <c r="AQ6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33" s="5" t="str">
        <f ca="1">IF(B_MSK[[#This Row],[B_]]="","",LEFT(B_MSK[[#This Row],[B_]],SEARCH(" ",B_MSK[[#This Row],[B_]])))</f>
        <v xml:space="preserve">12 </v>
      </c>
      <c r="AS633" s="5" t="str">
        <f ca="1">IF(B_MSK[[#This Row],[B_]]="","",RIGHT(B_MSK[[#This Row],[B_]],LEN(B_MSK[[#This Row],[B_]])-SEARCH(" ",B_MSK[[#This Row],[B_]])))</f>
        <v>PCS</v>
      </c>
      <c r="AT633" s="5" t="str">
        <f ca="1">IF(B_MSK[[#This Row],[B_2]]="LSN",12,"")</f>
        <v/>
      </c>
      <c r="AU633" s="5" t="str">
        <f ca="1">IF(B_MSK[[#This Row],[C_1]]="","","PCS")</f>
        <v/>
      </c>
      <c r="AV633" s="5">
        <f ca="1">IF(B_MSK[[#This Row],[A_1]]="","",B_MSK[[#This Row],[A_1]]*IF(B_MSK[[#This Row],[B_1]]="",1,B_MSK[[#This Row],[B_1]])*IF(B_MSK[[#This Row],[C_1]]="",1,B_MSK[[#This Row],[C_1]]))</f>
        <v>144</v>
      </c>
      <c r="AW633" s="5" t="str">
        <f ca="1">IF(B_MSK[[#This Row],[C_2]]="",IF(B_MSK[[#This Row],[B_2]]="",IF(B_MSK[[#This Row],[A_2]]="","",B_MSK[[#This Row],[A_2]]),B_MSK[[#This Row],[B_2]]),B_MSK[[#This Row],[C_2]])</f>
        <v>PCS</v>
      </c>
      <c r="AX633" s="2">
        <f ca="1">IF(ISNUMBER(B_MSK[[#This Row],[TANGGAL DATANG]]),B_MSK[[#This Row],[TANGGAL DATANG]],AX632)</f>
        <v>44947</v>
      </c>
      <c r="AY633" s="5" t="e">
        <f ca="1">IF(B_MSK[[#This Row],[DB_ROW]]="","",INDEX([3]!db[JENIS],B_MSK[[#This Row],[DB_ROW]]-1))</f>
        <v>#REF!</v>
      </c>
      <c r="AZ633" s="5">
        <f ca="1">IF(B_MSK[[#This Row],[A_1]]="","",B_MSK[[#This Row],[A_1]])*1</f>
        <v>12</v>
      </c>
      <c r="BA633" s="5" t="str">
        <f ca="1">IF(B_MSK[[#This Row],[//]]="","",INDEX(INDIRECT(DIR&amp;$2:$2),B_MSK[[#This Row],[//]]))</f>
        <v>ARTO MORO</v>
      </c>
      <c r="BB633" s="5" t="str">
        <f ca="1">CONCATENATE(B_MSK[[#This Row],[concat]],B_MSK[[#This Row],[HARGA_X]],B_MSK[[#This Row],[SAT]])</f>
        <v>colorpencilcp12pbjk10600SET</v>
      </c>
    </row>
    <row r="634" spans="1:54" x14ac:dyDescent="0.25">
      <c r="A634" s="6" t="s">
        <v>128</v>
      </c>
      <c r="B634" s="5" t="str">
        <f ca="1">IF(B_MSK[[#This Row],[N_ID]]="","",INDEX(INDIRECT(DIR&amp;$2:$2),MATCH(B_MSK[[#This Row],[N_ID]],INDIRECT(DIR&amp;"!NOTA[ID_P]"),0)))</f>
        <v/>
      </c>
      <c r="C634" s="5" t="str">
        <f ca="1">IF(B_MSK[[#This Row],[//]]="","",HYPERLINK("["&amp;SUBSTITUTE(DIR,"'","")&amp;"]NOTA!D"&amp;B_MSK[[#This Row],[//]]+2,"&gt;"))</f>
        <v>&gt;</v>
      </c>
      <c r="D634" s="5" t="str">
        <f ca="1">IF(B_MSK[[#This Row],[N_ID]]="","",COUNTIF(INDIRECT(DIR&amp;"!NOTA[ID_H]"),B_MSK[[#This Row],[ID NOTA]]))</f>
        <v/>
      </c>
      <c r="E6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631</v>
      </c>
      <c r="F6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4" s="7" t="str">
        <f ca="1">IF(B_MSK[[#This Row],[stt]]="ada",INDEX([2]!db[NB BM],B_MSK[DB_ROW]-1),"")</f>
        <v>Crayon putar JK TWCR-12 S</v>
      </c>
      <c r="H634" s="7" t="str">
        <f ca="1">IF(B_MSK[[#This Row],[//]]="","",INDEX(INDIRECT(DIR&amp;$2:$2),B_MSK[[#This Row],[//]]))</f>
        <v>ATALI MAKMUR</v>
      </c>
      <c r="I634" s="27" t="str">
        <f ca="1">IF(B_MSK[[#This Row],[//]]="","",INDEX(INDIRECT(DB_PATH&amp;$2:$2),B_MSK[[#This Row],[DB_ROW]]-1))</f>
        <v>12 LSN</v>
      </c>
      <c r="J634" s="5">
        <f ca="1">IF(B_MSK[[#This Row],[//]]="","",IF(INDEX(INDIRECT(DIR&amp;$2:$2),B_MSK[[#This Row],[//]])="","",INDEX(INDIRECT(DIR&amp;$2:$2),B_MSK[[#This Row],[//]])))</f>
        <v>2</v>
      </c>
      <c r="K634" s="5">
        <f ca="1">IF(B_MSK[[#This Row],[//]]="","",IF(INDEX(INDIRECT(DIR&amp;$2:$2),B_MSK[[#This Row],[//]])="","",INDEX(INDIRECT(DIR&amp;$2:$2),B_MSK[[#This Row],[//]])))</f>
        <v>288</v>
      </c>
      <c r="L634" s="5" t="str">
        <f ca="1">IF(B_MSK[[#This Row],[//]]="","",IF(INDEX(INDIRECT(DIR&amp;$2:$2),B_MSK[[#This Row],[//]])="","",INDEX(INDIRECT(DIR&amp;$2:$2),B_MSK[[#This Row],[//]])))</f>
        <v>SET</v>
      </c>
      <c r="M634" s="13">
        <f ca="1">IF(B_MSK[[#This Row],[//]]="","",INDEX(INDIRECT(DIR&amp;$2:$2),B_MSK[[#This Row],[//]]))</f>
        <v>23900</v>
      </c>
      <c r="N634" s="13">
        <f ca="1">IF(OR(B_MSK[[#This Row],[//]]="",),"",INDEX(INDIRECT(DIR&amp;$2:$2),B_MSK[[#This Row],[//]]))</f>
        <v>3441600</v>
      </c>
      <c r="O634" s="3">
        <f ca="1">IF(B_MSK[[#This Row],[//]]="","",IF(INDEX(INDIRECT(DIR&amp;$2:$2),B_MSK[[#This Row],[//]])=0,"",INDEX(INDIRECT(DIR&amp;$2:$2),B_MSK[[#This Row],[//]])))</f>
        <v>0.125</v>
      </c>
      <c r="P634" s="3">
        <f ca="1">IF(B_MSK[[#This Row],[//]]="","",IF(INDEX(INDIRECT(DIR&amp;$2:$2),B_MSK[[#This Row],[//]])=0,"",INDEX(INDIRECT(DIR&amp;$2:$2),B_MSK[[#This Row],[//]])))</f>
        <v>0.05</v>
      </c>
      <c r="Q634" s="12">
        <f ca="1">IF(B_MSK[[#This Row],[//]]="","",INDEX(INDIRECT(DIR&amp;$2:$2),B_MSK[[#This Row],[//]]))</f>
        <v>5721660</v>
      </c>
      <c r="R6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4" s="37">
        <f ca="1">IF(B_MSK[[#This Row],[//]]="","",INDEX(INDIRECT(DIR&amp;$2:$2),B_MSK[[#This Row],[//]]))</f>
        <v>0</v>
      </c>
      <c r="U634" s="38">
        <f ca="1">IF(SUMIF(B_MSK[NAMA BARANG],B_MSK[[#This Row],[NAMA BARANG]],B_MSK[JMLH BRG])=0,"",SUMIF(B_MSK[NAMA BARANG],B_MSK[[#This Row],[NAMA BARANG]],B_MSK[C]))</f>
        <v>8</v>
      </c>
      <c r="V634" s="7" t="str">
        <f ca="1">IF(B_MSK[[#This Row],[//]]="","",INDEX(INDIRECT(DIR&amp;$2:$2),B_MSK[[#This Row],[//]]))</f>
        <v>CRAYON PUTAR TWCR-12S JK</v>
      </c>
      <c r="W634" s="7" t="str">
        <f ca="1">LOWER(SUBSTITUTE(SUBSTITUTE(SUBSTITUTE(SUBSTITUTE(SUBSTITUTE(SUBSTITUTE(SUBSTITUTE(SUBSTITUTE(SUBSTITUTE(B_MSK[[#This Row],[N.B.nota]]," ",""),"-",""),"(",""),")",""),".",""),",",""),"/",""),"""",""),"+",""))</f>
        <v>crayonputartwcr12sjk</v>
      </c>
      <c r="X634" s="5" t="str">
        <f ca="1">IF(B_MSK[[#This Row],[N.B.nota]]="","",IF(MATCH(B_MSK[[#This Row],[concat]],[2]!db[NB NOTA_C],0)&gt;0,"ada",0))</f>
        <v>ada</v>
      </c>
      <c r="Y634" s="5" t="str">
        <f ca="1">IF(B_MSK[[#This Row],[N.B.nota]]="","",ADDRESS(ROW(B_MSK[QB]),COLUMN(B_MSK[QB]))&amp;":"&amp;ADDRESS(ROW(),COLUMN(B_MSK[QB])))</f>
        <v>$D$4:$D$634</v>
      </c>
      <c r="Z634" s="5">
        <f ca="1">IF(B_MSK[[#This Row],[concat]]="","",MATCH(B_MSK[[#This Row],[concat]],[2]!db[NB NOTA_C],0)+1)</f>
        <v>553</v>
      </c>
      <c r="AA634" s="5" t="str">
        <f ca="1">IF(B_MSK[[#This Row],[//]]="","",HYPERLINK("[D:\kerja\BANK EXP\BARU\DB.XLSX]DB!e"&amp;B_MSK[[#This Row],[DB_ROW]],"&gt;"))</f>
        <v>&gt;</v>
      </c>
      <c r="AB634" s="30" t="str">
        <f ca="1">MID(B_MSK[[#This Row],[/ STN_1]],FIND(" ",B_MSK[[#This Row],[/ STN_1]])+1,LEN(B_MSK[[#This Row],[/ STN_1]]))</f>
        <v>LSN</v>
      </c>
      <c r="AC634" s="11">
        <f ca="1">IF(B_MSK[[#This Row],[//]]="","",IF(B_MSK[[#This Row],[ JUMLAH ]]="","",IF(B_MSK[[#This Row],[C]]="",B_MSK[[#This Row],[HARGA CTN]]/B_MSK[[#This Row],[JMLH BRG]],B_MSK[[#This Row],[HARGA CTN]]/B_MSK[[#This Row],[A_1]])))</f>
        <v>286800</v>
      </c>
      <c r="AD6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3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23900</v>
      </c>
      <c r="AF63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34" s="15" t="str">
        <f ca="1">IF(B_MSK[[#This Row],[HARGA_2]]="","",IF(MID(B_MSK[[#This Row],[/ STN_2]],FIND(" ",B_MSK[[#This Row],[/ STN_2]])+1,LEN(B_MSK[[#This Row],[/ STN_2]]))="LSN",B_MSK[[#This Row],[HARGA_2]]/12,""))</f>
        <v/>
      </c>
      <c r="AH634" s="7" t="str">
        <f ca="1">IF(B_MSK[[#This Row],[HARGA_3]]="","","/ "&amp;"PCS")</f>
        <v/>
      </c>
      <c r="AI634" s="15">
        <f ca="1">IF(B_MSK[[#This Row],[HARGA_3]]="",IF(B_MSK[[#This Row],[HARGA_2]]="",IF(B_MSK[[#This Row],[HARGA_1]]="","",B_MSK[[#This Row],[HARGA_1]]),B_MSK[[#This Row],[HARGA_2]]),B_MSK[[#This Row],[HARGA_3]])</f>
        <v>23900</v>
      </c>
      <c r="AJ63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34" s="5" t="str">
        <f ca="1">IF(B_MSK[[#This Row],[//]]="","",SUBSTITUTE(SUBSTITUTE(SUBSTITUTE(B_MSK[[#This Row],[QTY/ CTN]]," ","_",2),"(",""),")","")&amp;"_")</f>
        <v>12 LSN_</v>
      </c>
      <c r="AL634" s="5">
        <f ca="1">IF(B_MSK[[#This Row],[A_B]]="","",SEARCH("_",B_MSK[[#This Row],[A_B]]))</f>
        <v>7</v>
      </c>
      <c r="AM634" s="5">
        <f ca="1">IF(B_MSK[[#This Row],[A_B]]="","",LEN(B_MSK[[#This Row],[A_B]]))</f>
        <v>7</v>
      </c>
      <c r="AN634" s="5" t="str">
        <f ca="1">IF(B_MSK[[#This Row],[A_B]]="","",LEFT(B_MSK[[#This Row],[QTY/ CTN]],B_MSK[[#This Row],[A_B_1]]))</f>
        <v>12 LSN</v>
      </c>
      <c r="AO634" s="5" t="str">
        <f ca="1">IF(B_MSK[[#This Row],[A_B]]="","",LEFT(B_MSK[[#This Row],[A_]],SEARCH(" ",B_MSK[[#This Row],[A_]])-1))</f>
        <v>12</v>
      </c>
      <c r="AP634" s="5" t="str">
        <f ca="1">IF(B_MSK[[#This Row],[A_B]]="","",RIGHT(B_MSK[[#This Row],[A_]],LEN(B_MSK[[#This Row],[A_]])-SEARCH(" ",B_MSK[[#This Row],[A_]])))</f>
        <v>LSN</v>
      </c>
      <c r="AQ6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34" s="5" t="str">
        <f ca="1">IF(B_MSK[[#This Row],[B_]]="","",LEFT(B_MSK[[#This Row],[B_]],SEARCH(" ",B_MSK[[#This Row],[B_]])))</f>
        <v xml:space="preserve">12 </v>
      </c>
      <c r="AS634" s="5" t="str">
        <f ca="1">IF(B_MSK[[#This Row],[B_]]="","",RIGHT(B_MSK[[#This Row],[B_]],LEN(B_MSK[[#This Row],[B_]])-SEARCH(" ",B_MSK[[#This Row],[B_]])))</f>
        <v>PCS</v>
      </c>
      <c r="AT634" s="5" t="str">
        <f ca="1">IF(B_MSK[[#This Row],[B_2]]="LSN",12,"")</f>
        <v/>
      </c>
      <c r="AU634" s="5" t="str">
        <f ca="1">IF(B_MSK[[#This Row],[C_1]]="","","PCS")</f>
        <v/>
      </c>
      <c r="AV634" s="5">
        <f ca="1">IF(B_MSK[[#This Row],[A_1]]="","",B_MSK[[#This Row],[A_1]]*IF(B_MSK[[#This Row],[B_1]]="",1,B_MSK[[#This Row],[B_1]])*IF(B_MSK[[#This Row],[C_1]]="",1,B_MSK[[#This Row],[C_1]]))</f>
        <v>144</v>
      </c>
      <c r="AW634" s="5" t="str">
        <f ca="1">IF(B_MSK[[#This Row],[C_2]]="",IF(B_MSK[[#This Row],[B_2]]="",IF(B_MSK[[#This Row],[A_2]]="","",B_MSK[[#This Row],[A_2]]),B_MSK[[#This Row],[B_2]]),B_MSK[[#This Row],[C_2]])</f>
        <v>PCS</v>
      </c>
      <c r="AX634" s="2">
        <f ca="1">IF(ISNUMBER(B_MSK[[#This Row],[TANGGAL DATANG]]),B_MSK[[#This Row],[TANGGAL DATANG]],AX633)</f>
        <v>44947</v>
      </c>
      <c r="AY634" s="5" t="e">
        <f ca="1">IF(B_MSK[[#This Row],[DB_ROW]]="","",INDEX([3]!db[JENIS],B_MSK[[#This Row],[DB_ROW]]-1))</f>
        <v>#REF!</v>
      </c>
      <c r="AZ634" s="5">
        <f ca="1">IF(B_MSK[[#This Row],[A_1]]="","",B_MSK[[#This Row],[A_1]])*1</f>
        <v>12</v>
      </c>
      <c r="BA634" s="5" t="str">
        <f ca="1">IF(B_MSK[[#This Row],[//]]="","",INDEX(INDIRECT(DIR&amp;$2:$2),B_MSK[[#This Row],[//]]))</f>
        <v>ARTO MORO</v>
      </c>
      <c r="BB634" s="5" t="str">
        <f ca="1">CONCATENATE(B_MSK[[#This Row],[concat]],B_MSK[[#This Row],[HARGA_X]],B_MSK[[#This Row],[SAT]])</f>
        <v>crayonputartwcr12sjk23900SET</v>
      </c>
    </row>
    <row r="635" spans="1:54" x14ac:dyDescent="0.25">
      <c r="A635" s="6" t="s">
        <v>128</v>
      </c>
      <c r="B635" s="5" t="str">
        <f ca="1">IF(B_MSK[[#This Row],[N_ID]]="","",INDEX(INDIRECT(DIR&amp;$2:$2),MATCH(B_MSK[[#This Row],[N_ID]],INDIRECT(DIR&amp;"!NOTA[ID_P]"),0)))</f>
        <v/>
      </c>
      <c r="C635" s="5" t="str">
        <f ca="1">IF(B_MSK[[#This Row],[//]]="","",HYPERLINK("["&amp;SUBSTITUTE(DIR,"'","")&amp;"]NOTA!D"&amp;B_MSK[[#This Row],[//]]+2,"&gt;"))</f>
        <v>&gt;</v>
      </c>
      <c r="D635" s="5" t="str">
        <f ca="1">IF(B_MSK[[#This Row],[N_ID]]="","",COUNTIF(INDIRECT(DIR&amp;"!NOTA[ID_H]"),B_MSK[[#This Row],[ID NOTA]]))</f>
        <v/>
      </c>
      <c r="E6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632</v>
      </c>
      <c r="F6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5" s="7" t="str">
        <f ca="1">IF(B_MSK[[#This Row],[stt]]="ada",INDEX([2]!db[NB BM],B_MSK[DB_ROW]-1),"")</f>
        <v>Crayon putar JK TWCR-12 mini</v>
      </c>
      <c r="H635" s="7" t="str">
        <f ca="1">IF(B_MSK[[#This Row],[//]]="","",INDEX(INDIRECT(DIR&amp;$2:$2),B_MSK[[#This Row],[//]]))</f>
        <v>ATALI MAKMUR</v>
      </c>
      <c r="I635" s="27" t="str">
        <f ca="1">IF(B_MSK[[#This Row],[//]]="","",INDEX(INDIRECT(DB_PATH&amp;$2:$2),B_MSK[[#This Row],[DB_ROW]]-1))</f>
        <v>12 LSN</v>
      </c>
      <c r="J635" s="5">
        <f ca="1">IF(B_MSK[[#This Row],[//]]="","",IF(INDEX(INDIRECT(DIR&amp;$2:$2),B_MSK[[#This Row],[//]])="","",INDEX(INDIRECT(DIR&amp;$2:$2),B_MSK[[#This Row],[//]])))</f>
        <v>1</v>
      </c>
      <c r="K635" s="5">
        <f ca="1">IF(B_MSK[[#This Row],[//]]="","",IF(INDEX(INDIRECT(DIR&amp;$2:$2),B_MSK[[#This Row],[//]])="","",INDEX(INDIRECT(DIR&amp;$2:$2),B_MSK[[#This Row],[//]])))</f>
        <v>144</v>
      </c>
      <c r="L635" s="5" t="str">
        <f ca="1">IF(B_MSK[[#This Row],[//]]="","",IF(INDEX(INDIRECT(DIR&amp;$2:$2),B_MSK[[#This Row],[//]])="","",INDEX(INDIRECT(DIR&amp;$2:$2),B_MSK[[#This Row],[//]])))</f>
        <v>SET</v>
      </c>
      <c r="M635" s="13">
        <f ca="1">IF(B_MSK[[#This Row],[//]]="","",INDEX(INDIRECT(DIR&amp;$2:$2),B_MSK[[#This Row],[//]]))</f>
        <v>18600</v>
      </c>
      <c r="N635" s="13">
        <f ca="1">IF(OR(B_MSK[[#This Row],[//]]="",),"",INDEX(INDIRECT(DIR&amp;$2:$2),B_MSK[[#This Row],[//]]))</f>
        <v>2678400</v>
      </c>
      <c r="O635" s="3">
        <f ca="1">IF(B_MSK[[#This Row],[//]]="","",IF(INDEX(INDIRECT(DIR&amp;$2:$2),B_MSK[[#This Row],[//]])=0,"",INDEX(INDIRECT(DIR&amp;$2:$2),B_MSK[[#This Row],[//]])))</f>
        <v>0.125</v>
      </c>
      <c r="P635" s="3">
        <f ca="1">IF(B_MSK[[#This Row],[//]]="","",IF(INDEX(INDIRECT(DIR&amp;$2:$2),B_MSK[[#This Row],[//]])=0,"",INDEX(INDIRECT(DIR&amp;$2:$2),B_MSK[[#This Row],[//]])))</f>
        <v>0.05</v>
      </c>
      <c r="Q635" s="12">
        <f ca="1">IF(B_MSK[[#This Row],[//]]="","",INDEX(INDIRECT(DIR&amp;$2:$2),B_MSK[[#This Row],[//]]))</f>
        <v>2226420</v>
      </c>
      <c r="R6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5" s="37">
        <f ca="1">IF(B_MSK[[#This Row],[//]]="","",INDEX(INDIRECT(DIR&amp;$2:$2),B_MSK[[#This Row],[//]]))</f>
        <v>0</v>
      </c>
      <c r="U635" s="38">
        <f ca="1">IF(SUMIF(B_MSK[NAMA BARANG],B_MSK[[#This Row],[NAMA BARANG]],B_MSK[JMLH BRG])=0,"",SUMIF(B_MSK[NAMA BARANG],B_MSK[[#This Row],[NAMA BARANG]],B_MSK[C]))</f>
        <v>5</v>
      </c>
      <c r="V635" s="7" t="str">
        <f ca="1">IF(B_MSK[[#This Row],[//]]="","",INDEX(INDIRECT(DIR&amp;$2:$2),B_MSK[[#This Row],[//]]))</f>
        <v>CRAYON PUTAR TWCR-12 MINI JK</v>
      </c>
      <c r="W635" s="7" t="str">
        <f ca="1">LOWER(SUBSTITUTE(SUBSTITUTE(SUBSTITUTE(SUBSTITUTE(SUBSTITUTE(SUBSTITUTE(SUBSTITUTE(SUBSTITUTE(SUBSTITUTE(B_MSK[[#This Row],[N.B.nota]]," ",""),"-",""),"(",""),")",""),".",""),",",""),"/",""),"""",""),"+",""))</f>
        <v>crayonputartwcr12minijk</v>
      </c>
      <c r="X635" s="5" t="str">
        <f ca="1">IF(B_MSK[[#This Row],[N.B.nota]]="","",IF(MATCH(B_MSK[[#This Row],[concat]],[2]!db[NB NOTA_C],0)&gt;0,"ada",0))</f>
        <v>ada</v>
      </c>
      <c r="Y635" s="5" t="str">
        <f ca="1">IF(B_MSK[[#This Row],[N.B.nota]]="","",ADDRESS(ROW(B_MSK[QB]),COLUMN(B_MSK[QB]))&amp;":"&amp;ADDRESS(ROW(),COLUMN(B_MSK[QB])))</f>
        <v>$D$4:$D$635</v>
      </c>
      <c r="Z635" s="5">
        <f ca="1">IF(B_MSK[[#This Row],[concat]]="","",MATCH(B_MSK[[#This Row],[concat]],[2]!db[NB NOTA_C],0)+1)</f>
        <v>552</v>
      </c>
      <c r="AA635" s="5" t="str">
        <f ca="1">IF(B_MSK[[#This Row],[//]]="","",HYPERLINK("[D:\kerja\BANK EXP\BARU\DB.XLSX]DB!e"&amp;B_MSK[[#This Row],[DB_ROW]],"&gt;"))</f>
        <v>&gt;</v>
      </c>
      <c r="AB635" s="30" t="str">
        <f ca="1">MID(B_MSK[[#This Row],[/ STN_1]],FIND(" ",B_MSK[[#This Row],[/ STN_1]])+1,LEN(B_MSK[[#This Row],[/ STN_1]]))</f>
        <v>LSN</v>
      </c>
      <c r="AC635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6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3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18600</v>
      </c>
      <c r="AF63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35" s="15" t="str">
        <f ca="1">IF(B_MSK[[#This Row],[HARGA_2]]="","",IF(MID(B_MSK[[#This Row],[/ STN_2]],FIND(" ",B_MSK[[#This Row],[/ STN_2]])+1,LEN(B_MSK[[#This Row],[/ STN_2]]))="LSN",B_MSK[[#This Row],[HARGA_2]]/12,""))</f>
        <v/>
      </c>
      <c r="AH635" s="7" t="str">
        <f ca="1">IF(B_MSK[[#This Row],[HARGA_3]]="","","/ "&amp;"PCS")</f>
        <v/>
      </c>
      <c r="AI635" s="15">
        <f ca="1">IF(B_MSK[[#This Row],[HARGA_3]]="",IF(B_MSK[[#This Row],[HARGA_2]]="",IF(B_MSK[[#This Row],[HARGA_1]]="","",B_MSK[[#This Row],[HARGA_1]]),B_MSK[[#This Row],[HARGA_2]]),B_MSK[[#This Row],[HARGA_3]])</f>
        <v>18600</v>
      </c>
      <c r="AJ63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35" s="5" t="str">
        <f ca="1">IF(B_MSK[[#This Row],[//]]="","",SUBSTITUTE(SUBSTITUTE(SUBSTITUTE(B_MSK[[#This Row],[QTY/ CTN]]," ","_",2),"(",""),")","")&amp;"_")</f>
        <v>12 LSN_</v>
      </c>
      <c r="AL635" s="5">
        <f ca="1">IF(B_MSK[[#This Row],[A_B]]="","",SEARCH("_",B_MSK[[#This Row],[A_B]]))</f>
        <v>7</v>
      </c>
      <c r="AM635" s="5">
        <f ca="1">IF(B_MSK[[#This Row],[A_B]]="","",LEN(B_MSK[[#This Row],[A_B]]))</f>
        <v>7</v>
      </c>
      <c r="AN635" s="5" t="str">
        <f ca="1">IF(B_MSK[[#This Row],[A_B]]="","",LEFT(B_MSK[[#This Row],[QTY/ CTN]],B_MSK[[#This Row],[A_B_1]]))</f>
        <v>12 LSN</v>
      </c>
      <c r="AO635" s="5" t="str">
        <f ca="1">IF(B_MSK[[#This Row],[A_B]]="","",LEFT(B_MSK[[#This Row],[A_]],SEARCH(" ",B_MSK[[#This Row],[A_]])-1))</f>
        <v>12</v>
      </c>
      <c r="AP635" s="5" t="str">
        <f ca="1">IF(B_MSK[[#This Row],[A_B]]="","",RIGHT(B_MSK[[#This Row],[A_]],LEN(B_MSK[[#This Row],[A_]])-SEARCH(" ",B_MSK[[#This Row],[A_]])))</f>
        <v>LSN</v>
      </c>
      <c r="AQ6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35" s="5" t="str">
        <f ca="1">IF(B_MSK[[#This Row],[B_]]="","",LEFT(B_MSK[[#This Row],[B_]],SEARCH(" ",B_MSK[[#This Row],[B_]])))</f>
        <v xml:space="preserve">12 </v>
      </c>
      <c r="AS635" s="5" t="str">
        <f ca="1">IF(B_MSK[[#This Row],[B_]]="","",RIGHT(B_MSK[[#This Row],[B_]],LEN(B_MSK[[#This Row],[B_]])-SEARCH(" ",B_MSK[[#This Row],[B_]])))</f>
        <v>PCS</v>
      </c>
      <c r="AT635" s="5" t="str">
        <f ca="1">IF(B_MSK[[#This Row],[B_2]]="LSN",12,"")</f>
        <v/>
      </c>
      <c r="AU635" s="5" t="str">
        <f ca="1">IF(B_MSK[[#This Row],[C_1]]="","","PCS")</f>
        <v/>
      </c>
      <c r="AV635" s="5">
        <f ca="1">IF(B_MSK[[#This Row],[A_1]]="","",B_MSK[[#This Row],[A_1]]*IF(B_MSK[[#This Row],[B_1]]="",1,B_MSK[[#This Row],[B_1]])*IF(B_MSK[[#This Row],[C_1]]="",1,B_MSK[[#This Row],[C_1]]))</f>
        <v>144</v>
      </c>
      <c r="AW635" s="5" t="str">
        <f ca="1">IF(B_MSK[[#This Row],[C_2]]="",IF(B_MSK[[#This Row],[B_2]]="",IF(B_MSK[[#This Row],[A_2]]="","",B_MSK[[#This Row],[A_2]]),B_MSK[[#This Row],[B_2]]),B_MSK[[#This Row],[C_2]])</f>
        <v>PCS</v>
      </c>
      <c r="AX635" s="2">
        <f ca="1">IF(ISNUMBER(B_MSK[[#This Row],[TANGGAL DATANG]]),B_MSK[[#This Row],[TANGGAL DATANG]],AX634)</f>
        <v>44947</v>
      </c>
      <c r="AY635" s="5" t="e">
        <f ca="1">IF(B_MSK[[#This Row],[DB_ROW]]="","",INDEX([3]!db[JENIS],B_MSK[[#This Row],[DB_ROW]]-1))</f>
        <v>#REF!</v>
      </c>
      <c r="AZ635" s="5">
        <f ca="1">IF(B_MSK[[#This Row],[A_1]]="","",B_MSK[[#This Row],[A_1]])*1</f>
        <v>12</v>
      </c>
      <c r="BA635" s="5" t="str">
        <f ca="1">IF(B_MSK[[#This Row],[//]]="","",INDEX(INDIRECT(DIR&amp;$2:$2),B_MSK[[#This Row],[//]]))</f>
        <v>ARTO MORO</v>
      </c>
      <c r="BB635" s="5" t="str">
        <f ca="1">CONCATENATE(B_MSK[[#This Row],[concat]],B_MSK[[#This Row],[HARGA_X]],B_MSK[[#This Row],[SAT]])</f>
        <v>crayonputartwcr12minijk18600SET</v>
      </c>
    </row>
    <row r="636" spans="1:54" x14ac:dyDescent="0.25">
      <c r="A636" s="6" t="s">
        <v>128</v>
      </c>
      <c r="B636" s="5" t="str">
        <f ca="1">IF(B_MSK[[#This Row],[N_ID]]="","",INDEX(INDIRECT(DIR&amp;$2:$2),MATCH(B_MSK[[#This Row],[N_ID]],INDIRECT(DIR&amp;"!NOTA[ID_P]"),0)))</f>
        <v/>
      </c>
      <c r="C636" s="5" t="str">
        <f ca="1">IF(B_MSK[[#This Row],[//]]="","",HYPERLINK("["&amp;SUBSTITUTE(DIR,"'","")&amp;"]NOTA!D"&amp;B_MSK[[#This Row],[//]]+2,"&gt;"))</f>
        <v>&gt;</v>
      </c>
      <c r="D636" s="5" t="str">
        <f ca="1">IF(B_MSK[[#This Row],[N_ID]]="","",COUNTIF(INDIRECT(DIR&amp;"!NOTA[ID_H]"),B_MSK[[#This Row],[ID NOTA]]))</f>
        <v/>
      </c>
      <c r="E63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633</v>
      </c>
      <c r="F6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6" s="7" t="str">
        <f ca="1">IF(B_MSK[[#This Row],[stt]]="ada",INDEX([2]!db[NB BM],B_MSK[DB_ROW]-1),"")</f>
        <v>O pastel JK 12W OP-12 S</v>
      </c>
      <c r="H636" s="7" t="str">
        <f ca="1">IF(B_MSK[[#This Row],[//]]="","",INDEX(INDIRECT(DIR&amp;$2:$2),B_MSK[[#This Row],[//]]))</f>
        <v>ATALI MAKMUR</v>
      </c>
      <c r="I636" s="27" t="str">
        <f ca="1">IF(B_MSK[[#This Row],[//]]="","",INDEX(INDIRECT(DB_PATH&amp;$2:$2),B_MSK[[#This Row],[DB_ROW]]-1))</f>
        <v>12 LSN</v>
      </c>
      <c r="J636" s="5">
        <f ca="1">IF(B_MSK[[#This Row],[//]]="","",IF(INDEX(INDIRECT(DIR&amp;$2:$2),B_MSK[[#This Row],[//]])="","",INDEX(INDIRECT(DIR&amp;$2:$2),B_MSK[[#This Row],[//]])))</f>
        <v>10</v>
      </c>
      <c r="K636" s="5">
        <f ca="1">IF(B_MSK[[#This Row],[//]]="","",IF(INDEX(INDIRECT(DIR&amp;$2:$2),B_MSK[[#This Row],[//]])="","",INDEX(INDIRECT(DIR&amp;$2:$2),B_MSK[[#This Row],[//]])))</f>
        <v>1440</v>
      </c>
      <c r="L636" s="5" t="str">
        <f ca="1">IF(B_MSK[[#This Row],[//]]="","",IF(INDEX(INDIRECT(DIR&amp;$2:$2),B_MSK[[#This Row],[//]])="","",INDEX(INDIRECT(DIR&amp;$2:$2),B_MSK[[#This Row],[//]])))</f>
        <v>SET</v>
      </c>
      <c r="M636" s="13">
        <f ca="1">IF(B_MSK[[#This Row],[//]]="","",INDEX(INDIRECT(DIR&amp;$2:$2),B_MSK[[#This Row],[//]]))</f>
        <v>11900</v>
      </c>
      <c r="N636" s="13">
        <f ca="1">IF(OR(B_MSK[[#This Row],[//]]="",),"",INDEX(INDIRECT(DIR&amp;$2:$2),B_MSK[[#This Row],[//]]))</f>
        <v>1713600</v>
      </c>
      <c r="O636" s="3">
        <f ca="1">IF(B_MSK[[#This Row],[//]]="","",IF(INDEX(INDIRECT(DIR&amp;$2:$2),B_MSK[[#This Row],[//]])=0,"",INDEX(INDIRECT(DIR&amp;$2:$2),B_MSK[[#This Row],[//]])))</f>
        <v>0.125</v>
      </c>
      <c r="P636" s="3">
        <f ca="1">IF(B_MSK[[#This Row],[//]]="","",IF(INDEX(INDIRECT(DIR&amp;$2:$2),B_MSK[[#This Row],[//]])=0,"",INDEX(INDIRECT(DIR&amp;$2:$2),B_MSK[[#This Row],[//]])))</f>
        <v>0.05</v>
      </c>
      <c r="Q636" s="12">
        <f ca="1">IF(B_MSK[[#This Row],[//]]="","",INDEX(INDIRECT(DIR&amp;$2:$2),B_MSK[[#This Row],[//]]))</f>
        <v>14244300</v>
      </c>
      <c r="R6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6" s="37">
        <f ca="1">IF(B_MSK[[#This Row],[//]]="","",INDEX(INDIRECT(DIR&amp;$2:$2),B_MSK[[#This Row],[//]]))</f>
        <v>0</v>
      </c>
      <c r="U636" s="38">
        <f ca="1">IF(SUMIF(B_MSK[NAMA BARANG],B_MSK[[#This Row],[NAMA BARANG]],B_MSK[JMLH BRG])=0,"",SUMIF(B_MSK[NAMA BARANG],B_MSK[[#This Row],[NAMA BARANG]],B_MSK[C]))</f>
        <v>22</v>
      </c>
      <c r="V636" s="7" t="str">
        <f ca="1">IF(B_MSK[[#This Row],[//]]="","",INDEX(INDIRECT(DIR&amp;$2:$2),B_MSK[[#This Row],[//]]))</f>
        <v>OIL PASTEL OP-12S PP CASE SEA WORLD JK</v>
      </c>
      <c r="W636" s="7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X636" s="5" t="str">
        <f ca="1">IF(B_MSK[[#This Row],[N.B.nota]]="","",IF(MATCH(B_MSK[[#This Row],[concat]],[2]!db[NB NOTA_C],0)&gt;0,"ada",0))</f>
        <v>ada</v>
      </c>
      <c r="Y636" s="5" t="str">
        <f ca="1">IF(B_MSK[[#This Row],[N.B.nota]]="","",ADDRESS(ROW(B_MSK[QB]),COLUMN(B_MSK[QB]))&amp;":"&amp;ADDRESS(ROW(),COLUMN(B_MSK[QB])))</f>
        <v>$D$4:$D$636</v>
      </c>
      <c r="Z636" s="5">
        <f ca="1">IF(B_MSK[[#This Row],[concat]]="","",MATCH(B_MSK[[#This Row],[concat]],[2]!db[NB NOTA_C],0)+1)</f>
        <v>1559</v>
      </c>
      <c r="AA636" s="5" t="str">
        <f ca="1">IF(B_MSK[[#This Row],[//]]="","",HYPERLINK("[D:\kerja\BANK EXP\BARU\DB.XLSX]DB!e"&amp;B_MSK[[#This Row],[DB_ROW]],"&gt;"))</f>
        <v>&gt;</v>
      </c>
      <c r="AB636" s="30" t="str">
        <f ca="1">MID(B_MSK[[#This Row],[/ STN_1]],FIND(" ",B_MSK[[#This Row],[/ STN_1]])+1,LEN(B_MSK[[#This Row],[/ STN_1]]))</f>
        <v>LSN</v>
      </c>
      <c r="AC636" s="11">
        <f ca="1">IF(B_MSK[[#This Row],[//]]="","",IF(B_MSK[[#This Row],[ JUMLAH ]]="","",IF(B_MSK[[#This Row],[C]]="",B_MSK[[#This Row],[HARGA CTN]]/B_MSK[[#This Row],[JMLH BRG]],B_MSK[[#This Row],[HARGA CTN]]/B_MSK[[#This Row],[A_1]])))</f>
        <v>142800</v>
      </c>
      <c r="AD6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3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11900</v>
      </c>
      <c r="AF63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36" s="15" t="str">
        <f ca="1">IF(B_MSK[[#This Row],[HARGA_2]]="","",IF(MID(B_MSK[[#This Row],[/ STN_2]],FIND(" ",B_MSK[[#This Row],[/ STN_2]])+1,LEN(B_MSK[[#This Row],[/ STN_2]]))="LSN",B_MSK[[#This Row],[HARGA_2]]/12,""))</f>
        <v/>
      </c>
      <c r="AH636" s="7" t="str">
        <f ca="1">IF(B_MSK[[#This Row],[HARGA_3]]="","","/ "&amp;"PCS")</f>
        <v/>
      </c>
      <c r="AI636" s="15">
        <f ca="1">IF(B_MSK[[#This Row],[HARGA_3]]="",IF(B_MSK[[#This Row],[HARGA_2]]="",IF(B_MSK[[#This Row],[HARGA_1]]="","",B_MSK[[#This Row],[HARGA_1]]),B_MSK[[#This Row],[HARGA_2]]),B_MSK[[#This Row],[HARGA_3]])</f>
        <v>11900</v>
      </c>
      <c r="AJ63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36" s="5" t="str">
        <f ca="1">IF(B_MSK[[#This Row],[//]]="","",SUBSTITUTE(SUBSTITUTE(SUBSTITUTE(B_MSK[[#This Row],[QTY/ CTN]]," ","_",2),"(",""),")","")&amp;"_")</f>
        <v>12 LSN_</v>
      </c>
      <c r="AL636" s="5">
        <f ca="1">IF(B_MSK[[#This Row],[A_B]]="","",SEARCH("_",B_MSK[[#This Row],[A_B]]))</f>
        <v>7</v>
      </c>
      <c r="AM636" s="5">
        <f ca="1">IF(B_MSK[[#This Row],[A_B]]="","",LEN(B_MSK[[#This Row],[A_B]]))</f>
        <v>7</v>
      </c>
      <c r="AN636" s="5" t="str">
        <f ca="1">IF(B_MSK[[#This Row],[A_B]]="","",LEFT(B_MSK[[#This Row],[QTY/ CTN]],B_MSK[[#This Row],[A_B_1]]))</f>
        <v>12 LSN</v>
      </c>
      <c r="AO636" s="5" t="str">
        <f ca="1">IF(B_MSK[[#This Row],[A_B]]="","",LEFT(B_MSK[[#This Row],[A_]],SEARCH(" ",B_MSK[[#This Row],[A_]])-1))</f>
        <v>12</v>
      </c>
      <c r="AP636" s="5" t="str">
        <f ca="1">IF(B_MSK[[#This Row],[A_B]]="","",RIGHT(B_MSK[[#This Row],[A_]],LEN(B_MSK[[#This Row],[A_]])-SEARCH(" ",B_MSK[[#This Row],[A_]])))</f>
        <v>LSN</v>
      </c>
      <c r="AQ6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36" s="5" t="str">
        <f ca="1">IF(B_MSK[[#This Row],[B_]]="","",LEFT(B_MSK[[#This Row],[B_]],SEARCH(" ",B_MSK[[#This Row],[B_]])))</f>
        <v xml:space="preserve">12 </v>
      </c>
      <c r="AS636" s="5" t="str">
        <f ca="1">IF(B_MSK[[#This Row],[B_]]="","",RIGHT(B_MSK[[#This Row],[B_]],LEN(B_MSK[[#This Row],[B_]])-SEARCH(" ",B_MSK[[#This Row],[B_]])))</f>
        <v>PCS</v>
      </c>
      <c r="AT636" s="5" t="str">
        <f ca="1">IF(B_MSK[[#This Row],[B_2]]="LSN",12,"")</f>
        <v/>
      </c>
      <c r="AU636" s="5" t="str">
        <f ca="1">IF(B_MSK[[#This Row],[C_1]]="","","PCS")</f>
        <v/>
      </c>
      <c r="AV636" s="5">
        <f ca="1">IF(B_MSK[[#This Row],[A_1]]="","",B_MSK[[#This Row],[A_1]]*IF(B_MSK[[#This Row],[B_1]]="",1,B_MSK[[#This Row],[B_1]])*IF(B_MSK[[#This Row],[C_1]]="",1,B_MSK[[#This Row],[C_1]]))</f>
        <v>144</v>
      </c>
      <c r="AW636" s="5" t="str">
        <f ca="1">IF(B_MSK[[#This Row],[C_2]]="",IF(B_MSK[[#This Row],[B_2]]="",IF(B_MSK[[#This Row],[A_2]]="","",B_MSK[[#This Row],[A_2]]),B_MSK[[#This Row],[B_2]]),B_MSK[[#This Row],[C_2]])</f>
        <v>PCS</v>
      </c>
      <c r="AX636" s="2">
        <f ca="1">IF(ISNUMBER(B_MSK[[#This Row],[TANGGAL DATANG]]),B_MSK[[#This Row],[TANGGAL DATANG]],AX635)</f>
        <v>44947</v>
      </c>
      <c r="AY636" s="5" t="e">
        <f ca="1">IF(B_MSK[[#This Row],[DB_ROW]]="","",INDEX([3]!db[JENIS],B_MSK[[#This Row],[DB_ROW]]-1))</f>
        <v>#REF!</v>
      </c>
      <c r="AZ636" s="5">
        <f ca="1">IF(B_MSK[[#This Row],[A_1]]="","",B_MSK[[#This Row],[A_1]])*1</f>
        <v>12</v>
      </c>
      <c r="BA636" s="5" t="str">
        <f ca="1">IF(B_MSK[[#This Row],[//]]="","",INDEX(INDIRECT(DIR&amp;$2:$2),B_MSK[[#This Row],[//]]))</f>
        <v>ARTO MORO</v>
      </c>
      <c r="BB636" s="5" t="str">
        <f ca="1">CONCATENATE(B_MSK[[#This Row],[concat]],B_MSK[[#This Row],[HARGA_X]],B_MSK[[#This Row],[SAT]])</f>
        <v>oilpastelop12sppcaseseaworldjk11900SET</v>
      </c>
    </row>
    <row r="637" spans="1:54" x14ac:dyDescent="0.25">
      <c r="A637" s="6" t="s">
        <v>128</v>
      </c>
      <c r="B637" s="5" t="str">
        <f ca="1">IF(B_MSK[[#This Row],[N_ID]]="","",INDEX(INDIRECT(DIR&amp;$2:$2),MATCH(B_MSK[[#This Row],[N_ID]],INDIRECT(DIR&amp;"!NOTA[ID_P]"),0)))</f>
        <v/>
      </c>
      <c r="C637" s="5" t="str">
        <f ca="1">IF(B_MSK[[#This Row],[//]]="","",HYPERLINK("["&amp;SUBSTITUTE(DIR,"'","")&amp;"]NOTA!D"&amp;B_MSK[[#This Row],[//]]+2,"&gt;"))</f>
        <v>&gt;</v>
      </c>
      <c r="D637" s="5" t="str">
        <f ca="1">IF(B_MSK[[#This Row],[N_ID]]="","",COUNTIF(INDIRECT(DIR&amp;"!NOTA[ID_H]"),B_MSK[[#This Row],[ID NOTA]]))</f>
        <v/>
      </c>
      <c r="E6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634</v>
      </c>
      <c r="F6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7" s="7" t="str">
        <f ca="1">IF(B_MSK[[#This Row],[stt]]="ada",INDEX([2]!db[NB BM],B_MSK[DB_ROW]-1),"")</f>
        <v>O pastel JK 18W OP-18 S</v>
      </c>
      <c r="H637" s="7" t="str">
        <f ca="1">IF(B_MSK[[#This Row],[//]]="","",INDEX(INDIRECT(DIR&amp;$2:$2),B_MSK[[#This Row],[//]]))</f>
        <v>ATALI MAKMUR</v>
      </c>
      <c r="I637" s="27" t="str">
        <f ca="1">IF(B_MSK[[#This Row],[//]]="","",INDEX(INDIRECT(DB_PATH&amp;$2:$2),B_MSK[[#This Row],[DB_ROW]]-1))</f>
        <v>6 LSN</v>
      </c>
      <c r="J637" s="5">
        <f ca="1">IF(B_MSK[[#This Row],[//]]="","",IF(INDEX(INDIRECT(DIR&amp;$2:$2),B_MSK[[#This Row],[//]])="","",INDEX(INDIRECT(DIR&amp;$2:$2),B_MSK[[#This Row],[//]])))</f>
        <v>5</v>
      </c>
      <c r="K637" s="5">
        <f ca="1">IF(B_MSK[[#This Row],[//]]="","",IF(INDEX(INDIRECT(DIR&amp;$2:$2),B_MSK[[#This Row],[//]])="","",INDEX(INDIRECT(DIR&amp;$2:$2),B_MSK[[#This Row],[//]])))</f>
        <v>360</v>
      </c>
      <c r="L637" s="5" t="str">
        <f ca="1">IF(B_MSK[[#This Row],[//]]="","",IF(INDEX(INDIRECT(DIR&amp;$2:$2),B_MSK[[#This Row],[//]])="","",INDEX(INDIRECT(DIR&amp;$2:$2),B_MSK[[#This Row],[//]])))</f>
        <v>SET</v>
      </c>
      <c r="M637" s="13">
        <f ca="1">IF(B_MSK[[#This Row],[//]]="","",INDEX(INDIRECT(DIR&amp;$2:$2),B_MSK[[#This Row],[//]]))</f>
        <v>23000</v>
      </c>
      <c r="N637" s="13">
        <f ca="1">IF(OR(B_MSK[[#This Row],[//]]="",),"",INDEX(INDIRECT(DIR&amp;$2:$2),B_MSK[[#This Row],[//]]))</f>
        <v>1656000</v>
      </c>
      <c r="O637" s="3">
        <f ca="1">IF(B_MSK[[#This Row],[//]]="","",IF(INDEX(INDIRECT(DIR&amp;$2:$2),B_MSK[[#This Row],[//]])=0,"",INDEX(INDIRECT(DIR&amp;$2:$2),B_MSK[[#This Row],[//]])))</f>
        <v>0.125</v>
      </c>
      <c r="P637" s="3">
        <f ca="1">IF(B_MSK[[#This Row],[//]]="","",IF(INDEX(INDIRECT(DIR&amp;$2:$2),B_MSK[[#This Row],[//]])=0,"",INDEX(INDIRECT(DIR&amp;$2:$2),B_MSK[[#This Row],[//]])))</f>
        <v>0.05</v>
      </c>
      <c r="Q637" s="12">
        <f ca="1">IF(B_MSK[[#This Row],[//]]="","",INDEX(INDIRECT(DIR&amp;$2:$2),B_MSK[[#This Row],[//]]))</f>
        <v>6882750</v>
      </c>
      <c r="R6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7" s="37">
        <f ca="1">IF(B_MSK[[#This Row],[//]]="","",INDEX(INDIRECT(DIR&amp;$2:$2),B_MSK[[#This Row],[//]]))</f>
        <v>0</v>
      </c>
      <c r="U637" s="38">
        <f ca="1">IF(SUMIF(B_MSK[NAMA BARANG],B_MSK[[#This Row],[NAMA BARANG]],B_MSK[JMLH BRG])=0,"",SUMIF(B_MSK[NAMA BARANG],B_MSK[[#This Row],[NAMA BARANG]],B_MSK[C]))</f>
        <v>7</v>
      </c>
      <c r="V637" s="7" t="str">
        <f ca="1">IF(B_MSK[[#This Row],[//]]="","",INDEX(INDIRECT(DIR&amp;$2:$2),B_MSK[[#This Row],[//]]))</f>
        <v>OIL PASTEL OP-18S PP CASE SEA WORLD JK</v>
      </c>
      <c r="W637" s="7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X637" s="5" t="str">
        <f ca="1">IF(B_MSK[[#This Row],[N.B.nota]]="","",IF(MATCH(B_MSK[[#This Row],[concat]],[2]!db[NB NOTA_C],0)&gt;0,"ada",0))</f>
        <v>ada</v>
      </c>
      <c r="Y637" s="5" t="str">
        <f ca="1">IF(B_MSK[[#This Row],[N.B.nota]]="","",ADDRESS(ROW(B_MSK[QB]),COLUMN(B_MSK[QB]))&amp;":"&amp;ADDRESS(ROW(),COLUMN(B_MSK[QB])))</f>
        <v>$D$4:$D$637</v>
      </c>
      <c r="Z637" s="5">
        <f ca="1">IF(B_MSK[[#This Row],[concat]]="","",MATCH(B_MSK[[#This Row],[concat]],[2]!db[NB NOTA_C],0)+1)</f>
        <v>1560</v>
      </c>
      <c r="AA637" s="5" t="str">
        <f ca="1">IF(B_MSK[[#This Row],[//]]="","",HYPERLINK("[D:\kerja\BANK EXP\BARU\DB.XLSX]DB!e"&amp;B_MSK[[#This Row],[DB_ROW]],"&gt;"))</f>
        <v>&gt;</v>
      </c>
      <c r="AB637" s="30" t="str">
        <f ca="1">MID(B_MSK[[#This Row],[/ STN_1]],FIND(" ",B_MSK[[#This Row],[/ STN_1]])+1,LEN(B_MSK[[#This Row],[/ STN_1]]))</f>
        <v>LSN</v>
      </c>
      <c r="AC637" s="11">
        <f ca="1">IF(B_MSK[[#This Row],[//]]="","",IF(B_MSK[[#This Row],[ JUMLAH ]]="","",IF(B_MSK[[#This Row],[C]]="",B_MSK[[#This Row],[HARGA CTN]]/B_MSK[[#This Row],[JMLH BRG]],B_MSK[[#This Row],[HARGA CTN]]/B_MSK[[#This Row],[A_1]])))</f>
        <v>276000</v>
      </c>
      <c r="AD6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3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23000</v>
      </c>
      <c r="AF63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37" s="15" t="str">
        <f ca="1">IF(B_MSK[[#This Row],[HARGA_2]]="","",IF(MID(B_MSK[[#This Row],[/ STN_2]],FIND(" ",B_MSK[[#This Row],[/ STN_2]])+1,LEN(B_MSK[[#This Row],[/ STN_2]]))="LSN",B_MSK[[#This Row],[HARGA_2]]/12,""))</f>
        <v/>
      </c>
      <c r="AH637" s="7" t="str">
        <f ca="1">IF(B_MSK[[#This Row],[HARGA_3]]="","","/ "&amp;"PCS")</f>
        <v/>
      </c>
      <c r="AI637" s="15">
        <f ca="1">IF(B_MSK[[#This Row],[HARGA_3]]="",IF(B_MSK[[#This Row],[HARGA_2]]="",IF(B_MSK[[#This Row],[HARGA_1]]="","",B_MSK[[#This Row],[HARGA_1]]),B_MSK[[#This Row],[HARGA_2]]),B_MSK[[#This Row],[HARGA_3]])</f>
        <v>23000</v>
      </c>
      <c r="AJ6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37" s="5" t="str">
        <f ca="1">IF(B_MSK[[#This Row],[//]]="","",SUBSTITUTE(SUBSTITUTE(SUBSTITUTE(B_MSK[[#This Row],[QTY/ CTN]]," ","_",2),"(",""),")","")&amp;"_")</f>
        <v>6 LSN_</v>
      </c>
      <c r="AL637" s="5">
        <f ca="1">IF(B_MSK[[#This Row],[A_B]]="","",SEARCH("_",B_MSK[[#This Row],[A_B]]))</f>
        <v>6</v>
      </c>
      <c r="AM637" s="5">
        <f ca="1">IF(B_MSK[[#This Row],[A_B]]="","",LEN(B_MSK[[#This Row],[A_B]]))</f>
        <v>6</v>
      </c>
      <c r="AN637" s="5" t="str">
        <f ca="1">IF(B_MSK[[#This Row],[A_B]]="","",LEFT(B_MSK[[#This Row],[QTY/ CTN]],B_MSK[[#This Row],[A_B_1]]))</f>
        <v>6 LSN</v>
      </c>
      <c r="AO637" s="5" t="str">
        <f ca="1">IF(B_MSK[[#This Row],[A_B]]="","",LEFT(B_MSK[[#This Row],[A_]],SEARCH(" ",B_MSK[[#This Row],[A_]])-1))</f>
        <v>6</v>
      </c>
      <c r="AP637" s="5" t="str">
        <f ca="1">IF(B_MSK[[#This Row],[A_B]]="","",RIGHT(B_MSK[[#This Row],[A_]],LEN(B_MSK[[#This Row],[A_]])-SEARCH(" ",B_MSK[[#This Row],[A_]])))</f>
        <v>LSN</v>
      </c>
      <c r="AQ6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37" s="5" t="str">
        <f ca="1">IF(B_MSK[[#This Row],[B_]]="","",LEFT(B_MSK[[#This Row],[B_]],SEARCH(" ",B_MSK[[#This Row],[B_]])))</f>
        <v xml:space="preserve">12 </v>
      </c>
      <c r="AS637" s="5" t="str">
        <f ca="1">IF(B_MSK[[#This Row],[B_]]="","",RIGHT(B_MSK[[#This Row],[B_]],LEN(B_MSK[[#This Row],[B_]])-SEARCH(" ",B_MSK[[#This Row],[B_]])))</f>
        <v>PCS</v>
      </c>
      <c r="AT637" s="5" t="str">
        <f ca="1">IF(B_MSK[[#This Row],[B_2]]="LSN",12,"")</f>
        <v/>
      </c>
      <c r="AU637" s="5" t="str">
        <f ca="1">IF(B_MSK[[#This Row],[C_1]]="","","PCS")</f>
        <v/>
      </c>
      <c r="AV637" s="5">
        <f ca="1">IF(B_MSK[[#This Row],[A_1]]="","",B_MSK[[#This Row],[A_1]]*IF(B_MSK[[#This Row],[B_1]]="",1,B_MSK[[#This Row],[B_1]])*IF(B_MSK[[#This Row],[C_1]]="",1,B_MSK[[#This Row],[C_1]]))</f>
        <v>72</v>
      </c>
      <c r="AW637" s="5" t="str">
        <f ca="1">IF(B_MSK[[#This Row],[C_2]]="",IF(B_MSK[[#This Row],[B_2]]="",IF(B_MSK[[#This Row],[A_2]]="","",B_MSK[[#This Row],[A_2]]),B_MSK[[#This Row],[B_2]]),B_MSK[[#This Row],[C_2]])</f>
        <v>PCS</v>
      </c>
      <c r="AX637" s="2">
        <f ca="1">IF(ISNUMBER(B_MSK[[#This Row],[TANGGAL DATANG]]),B_MSK[[#This Row],[TANGGAL DATANG]],AX636)</f>
        <v>44947</v>
      </c>
      <c r="AY637" s="5" t="e">
        <f ca="1">IF(B_MSK[[#This Row],[DB_ROW]]="","",INDEX([3]!db[JENIS],B_MSK[[#This Row],[DB_ROW]]-1))</f>
        <v>#REF!</v>
      </c>
      <c r="AZ637" s="5">
        <f ca="1">IF(B_MSK[[#This Row],[A_1]]="","",B_MSK[[#This Row],[A_1]])*1</f>
        <v>6</v>
      </c>
      <c r="BA637" s="5" t="str">
        <f ca="1">IF(B_MSK[[#This Row],[//]]="","",INDEX(INDIRECT(DIR&amp;$2:$2),B_MSK[[#This Row],[//]]))</f>
        <v>ARTO MORO</v>
      </c>
      <c r="BB637" s="5" t="str">
        <f ca="1">CONCATENATE(B_MSK[[#This Row],[concat]],B_MSK[[#This Row],[HARGA_X]],B_MSK[[#This Row],[SAT]])</f>
        <v>oilpastelop18sppcaseseaworldjk23000SET</v>
      </c>
    </row>
    <row r="638" spans="1:54" x14ac:dyDescent="0.25">
      <c r="A638" s="6" t="s">
        <v>128</v>
      </c>
      <c r="B638" s="5" t="str">
        <f ca="1">IF(B_MSK[[#This Row],[N_ID]]="","",INDEX(INDIRECT(DIR&amp;$2:$2),MATCH(B_MSK[[#This Row],[N_ID]],INDIRECT(DIR&amp;"!NOTA[ID_P]"),0)))</f>
        <v/>
      </c>
      <c r="C638" s="5" t="str">
        <f ca="1">IF(B_MSK[[#This Row],[//]]="","",HYPERLINK("["&amp;SUBSTITUTE(DIR,"'","")&amp;"]NOTA!D"&amp;B_MSK[[#This Row],[//]]+2,"&gt;"))</f>
        <v>&gt;</v>
      </c>
      <c r="D638" s="5" t="str">
        <f ca="1">IF(B_MSK[[#This Row],[N_ID]]="","",COUNTIF(INDIRECT(DIR&amp;"!NOTA[ID_H]"),B_MSK[[#This Row],[ID NOTA]]))</f>
        <v/>
      </c>
      <c r="E6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635</v>
      </c>
      <c r="F6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8" s="7" t="str">
        <f ca="1">IF(B_MSK[[#This Row],[stt]]="ada",INDEX([2]!db[NB BM],B_MSK[DB_ROW]-1),"")</f>
        <v>O pastel JK 24W OP-24 S</v>
      </c>
      <c r="H638" s="7" t="str">
        <f ca="1">IF(B_MSK[[#This Row],[//]]="","",INDEX(INDIRECT(DIR&amp;$2:$2),B_MSK[[#This Row],[//]]))</f>
        <v>ATALI MAKMUR</v>
      </c>
      <c r="I638" s="27" t="str">
        <f ca="1">IF(B_MSK[[#This Row],[//]]="","",INDEX(INDIRECT(DB_PATH&amp;$2:$2),B_MSK[[#This Row],[DB_ROW]]-1))</f>
        <v>8 BOX (6 SET)</v>
      </c>
      <c r="J638" s="5">
        <f ca="1">IF(B_MSK[[#This Row],[//]]="","",IF(INDEX(INDIRECT(DIR&amp;$2:$2),B_MSK[[#This Row],[//]])="","",INDEX(INDIRECT(DIR&amp;$2:$2),B_MSK[[#This Row],[//]])))</f>
        <v>2</v>
      </c>
      <c r="K638" s="5">
        <f ca="1">IF(B_MSK[[#This Row],[//]]="","",IF(INDEX(INDIRECT(DIR&amp;$2:$2),B_MSK[[#This Row],[//]])="","",INDEX(INDIRECT(DIR&amp;$2:$2),B_MSK[[#This Row],[//]])))</f>
        <v>96</v>
      </c>
      <c r="L638" s="5" t="str">
        <f ca="1">IF(B_MSK[[#This Row],[//]]="","",IF(INDEX(INDIRECT(DIR&amp;$2:$2),B_MSK[[#This Row],[//]])="","",INDEX(INDIRECT(DIR&amp;$2:$2),B_MSK[[#This Row],[//]])))</f>
        <v>SET</v>
      </c>
      <c r="M638" s="13">
        <f ca="1">IF(B_MSK[[#This Row],[//]]="","",INDEX(INDIRECT(DIR&amp;$2:$2),B_MSK[[#This Row],[//]]))</f>
        <v>29600</v>
      </c>
      <c r="N638" s="13">
        <f ca="1">IF(OR(B_MSK[[#This Row],[//]]="",),"",INDEX(INDIRECT(DIR&amp;$2:$2),B_MSK[[#This Row],[//]]))</f>
        <v>1420800</v>
      </c>
      <c r="O638" s="3">
        <f ca="1">IF(B_MSK[[#This Row],[//]]="","",IF(INDEX(INDIRECT(DIR&amp;$2:$2),B_MSK[[#This Row],[//]])=0,"",INDEX(INDIRECT(DIR&amp;$2:$2),B_MSK[[#This Row],[//]])))</f>
        <v>0.125</v>
      </c>
      <c r="P638" s="3">
        <f ca="1">IF(B_MSK[[#This Row],[//]]="","",IF(INDEX(INDIRECT(DIR&amp;$2:$2),B_MSK[[#This Row],[//]])=0,"",INDEX(INDIRECT(DIR&amp;$2:$2),B_MSK[[#This Row],[//]])))</f>
        <v>0.05</v>
      </c>
      <c r="Q638" s="12">
        <f ca="1">IF(B_MSK[[#This Row],[//]]="","",INDEX(INDIRECT(DIR&amp;$2:$2),B_MSK[[#This Row],[//]]))</f>
        <v>2362080</v>
      </c>
      <c r="R6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8" s="37">
        <f ca="1">IF(B_MSK[[#This Row],[//]]="","",INDEX(INDIRECT(DIR&amp;$2:$2),B_MSK[[#This Row],[//]]))</f>
        <v>0</v>
      </c>
      <c r="U638" s="38">
        <f ca="1">IF(SUMIF(B_MSK[NAMA BARANG],B_MSK[[#This Row],[NAMA BARANG]],B_MSK[JMLH BRG])=0,"",SUMIF(B_MSK[NAMA BARANG],B_MSK[[#This Row],[NAMA BARANG]],B_MSK[C]))</f>
        <v>5</v>
      </c>
      <c r="V638" s="7" t="str">
        <f ca="1">IF(B_MSK[[#This Row],[//]]="","",INDEX(INDIRECT(DIR&amp;$2:$2),B_MSK[[#This Row],[//]]))</f>
        <v>OIL PASTEL OP-24S PP CASE SEA WORLD JK</v>
      </c>
      <c r="W638" s="7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X638" s="5" t="str">
        <f ca="1">IF(B_MSK[[#This Row],[N.B.nota]]="","",IF(MATCH(B_MSK[[#This Row],[concat]],[2]!db[NB NOTA_C],0)&gt;0,"ada",0))</f>
        <v>ada</v>
      </c>
      <c r="Y638" s="5" t="str">
        <f ca="1">IF(B_MSK[[#This Row],[N.B.nota]]="","",ADDRESS(ROW(B_MSK[QB]),COLUMN(B_MSK[QB]))&amp;":"&amp;ADDRESS(ROW(),COLUMN(B_MSK[QB])))</f>
        <v>$D$4:$D$638</v>
      </c>
      <c r="Z638" s="5">
        <f ca="1">IF(B_MSK[[#This Row],[concat]]="","",MATCH(B_MSK[[#This Row],[concat]],[2]!db[NB NOTA_C],0)+1)</f>
        <v>1561</v>
      </c>
      <c r="AA638" s="5" t="str">
        <f ca="1">IF(B_MSK[[#This Row],[//]]="","",HYPERLINK("[D:\kerja\BANK EXP\BARU\DB.XLSX]DB!e"&amp;B_MSK[[#This Row],[DB_ROW]],"&gt;"))</f>
        <v>&gt;</v>
      </c>
      <c r="AB638" s="30" t="str">
        <f ca="1">MID(B_MSK[[#This Row],[/ STN_1]],FIND(" ",B_MSK[[#This Row],[/ STN_1]])+1,LEN(B_MSK[[#This Row],[/ STN_1]]))</f>
        <v xml:space="preserve">BOX </v>
      </c>
      <c r="AC638" s="11">
        <f ca="1">IF(B_MSK[[#This Row],[//]]="","",IF(B_MSK[[#This Row],[ JUMLAH ]]="","",IF(B_MSK[[#This Row],[C]]="",B_MSK[[#This Row],[HARGA CTN]]/B_MSK[[#This Row],[JMLH BRG]],B_MSK[[#This Row],[HARGA CTN]]/B_MSK[[#This Row],[A_1]])))</f>
        <v>177600</v>
      </c>
      <c r="AD6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63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29600</v>
      </c>
      <c r="AF638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638" s="15" t="str">
        <f ca="1">IF(B_MSK[[#This Row],[HARGA_2]]="","",IF(MID(B_MSK[[#This Row],[/ STN_2]],FIND(" ",B_MSK[[#This Row],[/ STN_2]])+1,LEN(B_MSK[[#This Row],[/ STN_2]]))="LSN",B_MSK[[#This Row],[HARGA_2]]/12,""))</f>
        <v/>
      </c>
      <c r="AH638" s="7" t="str">
        <f ca="1">IF(B_MSK[[#This Row],[HARGA_3]]="","","/ "&amp;"PCS")</f>
        <v/>
      </c>
      <c r="AI638" s="15">
        <f ca="1">IF(B_MSK[[#This Row],[HARGA_3]]="",IF(B_MSK[[#This Row],[HARGA_2]]="",IF(B_MSK[[#This Row],[HARGA_1]]="","",B_MSK[[#This Row],[HARGA_1]]),B_MSK[[#This Row],[HARGA_2]]),B_MSK[[#This Row],[HARGA_3]])</f>
        <v>29600</v>
      </c>
      <c r="AJ638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638" s="5" t="str">
        <f ca="1">IF(B_MSK[[#This Row],[//]]="","",SUBSTITUTE(SUBSTITUTE(SUBSTITUTE(B_MSK[[#This Row],[QTY/ CTN]]," ","_",2),"(",""),")","")&amp;"_")</f>
        <v>8 BOX_6 SET_</v>
      </c>
      <c r="AL638" s="5">
        <f ca="1">IF(B_MSK[[#This Row],[A_B]]="","",SEARCH("_",B_MSK[[#This Row],[A_B]]))</f>
        <v>6</v>
      </c>
      <c r="AM638" s="5">
        <f ca="1">IF(B_MSK[[#This Row],[A_B]]="","",LEN(B_MSK[[#This Row],[A_B]]))</f>
        <v>12</v>
      </c>
      <c r="AN638" s="5" t="str">
        <f ca="1">IF(B_MSK[[#This Row],[A_B]]="","",LEFT(B_MSK[[#This Row],[QTY/ CTN]],B_MSK[[#This Row],[A_B_1]]))</f>
        <v xml:space="preserve">8 BOX </v>
      </c>
      <c r="AO638" s="5" t="str">
        <f ca="1">IF(B_MSK[[#This Row],[A_B]]="","",LEFT(B_MSK[[#This Row],[A_]],SEARCH(" ",B_MSK[[#This Row],[A_]])-1))</f>
        <v>8</v>
      </c>
      <c r="AP638" s="5" t="str">
        <f ca="1">IF(B_MSK[[#This Row],[A_B]]="","",RIGHT(B_MSK[[#This Row],[A_]],LEN(B_MSK[[#This Row],[A_]])-SEARCH(" ",B_MSK[[#This Row],[A_]])))</f>
        <v xml:space="preserve">BOX </v>
      </c>
      <c r="AQ6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638" s="5" t="str">
        <f ca="1">IF(B_MSK[[#This Row],[B_]]="","",LEFT(B_MSK[[#This Row],[B_]],SEARCH(" ",B_MSK[[#This Row],[B_]])))</f>
        <v xml:space="preserve">6 </v>
      </c>
      <c r="AS638" s="5" t="str">
        <f ca="1">IF(B_MSK[[#This Row],[B_]]="","",RIGHT(B_MSK[[#This Row],[B_]],LEN(B_MSK[[#This Row],[B_]])-SEARCH(" ",B_MSK[[#This Row],[B_]])))</f>
        <v>SET</v>
      </c>
      <c r="AT638" s="5" t="str">
        <f ca="1">IF(B_MSK[[#This Row],[B_2]]="LSN",12,"")</f>
        <v/>
      </c>
      <c r="AU638" s="5" t="str">
        <f ca="1">IF(B_MSK[[#This Row],[C_1]]="","","PCS")</f>
        <v/>
      </c>
      <c r="AV638" s="5">
        <f ca="1">IF(B_MSK[[#This Row],[A_1]]="","",B_MSK[[#This Row],[A_1]]*IF(B_MSK[[#This Row],[B_1]]="",1,B_MSK[[#This Row],[B_1]])*IF(B_MSK[[#This Row],[C_1]]="",1,B_MSK[[#This Row],[C_1]]))</f>
        <v>48</v>
      </c>
      <c r="AW638" s="5" t="str">
        <f ca="1">IF(B_MSK[[#This Row],[C_2]]="",IF(B_MSK[[#This Row],[B_2]]="",IF(B_MSK[[#This Row],[A_2]]="","",B_MSK[[#This Row],[A_2]]),B_MSK[[#This Row],[B_2]]),B_MSK[[#This Row],[C_2]])</f>
        <v>SET</v>
      </c>
      <c r="AX638" s="2">
        <f ca="1">IF(ISNUMBER(B_MSK[[#This Row],[TANGGAL DATANG]]),B_MSK[[#This Row],[TANGGAL DATANG]],AX637)</f>
        <v>44947</v>
      </c>
      <c r="AY638" s="5" t="e">
        <f ca="1">IF(B_MSK[[#This Row],[DB_ROW]]="","",INDEX([3]!db[JENIS],B_MSK[[#This Row],[DB_ROW]]-1))</f>
        <v>#REF!</v>
      </c>
      <c r="AZ638" s="5">
        <f ca="1">IF(B_MSK[[#This Row],[A_1]]="","",B_MSK[[#This Row],[A_1]])*1</f>
        <v>8</v>
      </c>
      <c r="BA638" s="5" t="str">
        <f ca="1">IF(B_MSK[[#This Row],[//]]="","",INDEX(INDIRECT(DIR&amp;$2:$2),B_MSK[[#This Row],[//]]))</f>
        <v>ARTO MORO</v>
      </c>
      <c r="BB638" s="5" t="str">
        <f ca="1">CONCATENATE(B_MSK[[#This Row],[concat]],B_MSK[[#This Row],[HARGA_X]],B_MSK[[#This Row],[SAT]])</f>
        <v>oilpastelop24sppcaseseaworldjk29600SET</v>
      </c>
    </row>
    <row r="639" spans="1:54" x14ac:dyDescent="0.25">
      <c r="A639" s="6" t="s">
        <v>128</v>
      </c>
      <c r="B639" s="5" t="str">
        <f ca="1">IF(B_MSK[[#This Row],[N_ID]]="","",INDEX(INDIRECT(DIR&amp;$2:$2),MATCH(B_MSK[[#This Row],[N_ID]],INDIRECT(DIR&amp;"!NOTA[ID_P]"),0)))</f>
        <v/>
      </c>
      <c r="C639" s="5" t="str">
        <f ca="1">IF(B_MSK[[#This Row],[//]]="","",HYPERLINK("["&amp;SUBSTITUTE(DIR,"'","")&amp;"]NOTA!D"&amp;B_MSK[[#This Row],[//]]+2,"&gt;"))</f>
        <v>&gt;</v>
      </c>
      <c r="D639" s="5" t="str">
        <f ca="1">IF(B_MSK[[#This Row],[N_ID]]="","",COUNTIF(INDIRECT(DIR&amp;"!NOTA[ID_H]"),B_MSK[[#This Row],[ID NOTA]]))</f>
        <v/>
      </c>
      <c r="E6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636</v>
      </c>
      <c r="F6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9" s="7" t="str">
        <f ca="1">IF(B_MSK[[#This Row],[stt]]="ada",INDEX([2]!db[NB BM],B_MSK[DB_ROW]-1),"")</f>
        <v>O pastel JK 36W OP-36 S</v>
      </c>
      <c r="H639" s="7" t="str">
        <f ca="1">IF(B_MSK[[#This Row],[//]]="","",INDEX(INDIRECT(DIR&amp;$2:$2),B_MSK[[#This Row],[//]]))</f>
        <v>ATALI MAKMUR</v>
      </c>
      <c r="I639" s="27" t="str">
        <f ca="1">IF(B_MSK[[#This Row],[//]]="","",INDEX(INDIRECT(DB_PATH&amp;$2:$2),B_MSK[[#This Row],[DB_ROW]]-1))</f>
        <v>6 BOX (6 SET)</v>
      </c>
      <c r="J639" s="5">
        <f ca="1">IF(B_MSK[[#This Row],[//]]="","",IF(INDEX(INDIRECT(DIR&amp;$2:$2),B_MSK[[#This Row],[//]])="","",INDEX(INDIRECT(DIR&amp;$2:$2),B_MSK[[#This Row],[//]])))</f>
        <v>2</v>
      </c>
      <c r="K639" s="5">
        <f ca="1">IF(B_MSK[[#This Row],[//]]="","",IF(INDEX(INDIRECT(DIR&amp;$2:$2),B_MSK[[#This Row],[//]])="","",INDEX(INDIRECT(DIR&amp;$2:$2),B_MSK[[#This Row],[//]])))</f>
        <v>72</v>
      </c>
      <c r="L639" s="5" t="str">
        <f ca="1">IF(B_MSK[[#This Row],[//]]="","",IF(INDEX(INDIRECT(DIR&amp;$2:$2),B_MSK[[#This Row],[//]])="","",INDEX(INDIRECT(DIR&amp;$2:$2),B_MSK[[#This Row],[//]])))</f>
        <v>SET</v>
      </c>
      <c r="M639" s="13">
        <f ca="1">IF(B_MSK[[#This Row],[//]]="","",INDEX(INDIRECT(DIR&amp;$2:$2),B_MSK[[#This Row],[//]]))</f>
        <v>41500</v>
      </c>
      <c r="N639" s="13">
        <f ca="1">IF(OR(B_MSK[[#This Row],[//]]="",),"",INDEX(INDIRECT(DIR&amp;$2:$2),B_MSK[[#This Row],[//]]))</f>
        <v>1494000</v>
      </c>
      <c r="O639" s="3">
        <f ca="1">IF(B_MSK[[#This Row],[//]]="","",IF(INDEX(INDIRECT(DIR&amp;$2:$2),B_MSK[[#This Row],[//]])=0,"",INDEX(INDIRECT(DIR&amp;$2:$2),B_MSK[[#This Row],[//]])))</f>
        <v>0.125</v>
      </c>
      <c r="P639" s="3">
        <f ca="1">IF(B_MSK[[#This Row],[//]]="","",IF(INDEX(INDIRECT(DIR&amp;$2:$2),B_MSK[[#This Row],[//]])=0,"",INDEX(INDIRECT(DIR&amp;$2:$2),B_MSK[[#This Row],[//]])))</f>
        <v>0.05</v>
      </c>
      <c r="Q639" s="12">
        <f ca="1">IF(B_MSK[[#This Row],[//]]="","",INDEX(INDIRECT(DIR&amp;$2:$2),B_MSK[[#This Row],[//]]))</f>
        <v>2483775</v>
      </c>
      <c r="R6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9" s="37">
        <f ca="1">IF(B_MSK[[#This Row],[//]]="","",INDEX(INDIRECT(DIR&amp;$2:$2),B_MSK[[#This Row],[//]]))</f>
        <v>0</v>
      </c>
      <c r="U639" s="38">
        <f ca="1">IF(SUMIF(B_MSK[NAMA BARANG],B_MSK[[#This Row],[NAMA BARANG]],B_MSK[JMLH BRG])=0,"",SUMIF(B_MSK[NAMA BARANG],B_MSK[[#This Row],[NAMA BARANG]],B_MSK[C]))</f>
        <v>6</v>
      </c>
      <c r="V639" s="7" t="str">
        <f ca="1">IF(B_MSK[[#This Row],[//]]="","",INDEX(INDIRECT(DIR&amp;$2:$2),B_MSK[[#This Row],[//]]))</f>
        <v>OIL PASTEL OP-36S PP CASE SEA WORLD JK</v>
      </c>
      <c r="W639" s="7" t="str">
        <f ca="1">LOWER(SUBSTITUTE(SUBSTITUTE(SUBSTITUTE(SUBSTITUTE(SUBSTITUTE(SUBSTITUTE(SUBSTITUTE(SUBSTITUTE(SUBSTITUTE(B_MSK[[#This Row],[N.B.nota]]," ",""),"-",""),"(",""),")",""),".",""),",",""),"/",""),"""",""),"+",""))</f>
        <v>oilpastelop36sppcaseseaworldjk</v>
      </c>
      <c r="X639" s="5" t="str">
        <f ca="1">IF(B_MSK[[#This Row],[N.B.nota]]="","",IF(MATCH(B_MSK[[#This Row],[concat]],[2]!db[NB NOTA_C],0)&gt;0,"ada",0))</f>
        <v>ada</v>
      </c>
      <c r="Y639" s="5" t="str">
        <f ca="1">IF(B_MSK[[#This Row],[N.B.nota]]="","",ADDRESS(ROW(B_MSK[QB]),COLUMN(B_MSK[QB]))&amp;":"&amp;ADDRESS(ROW(),COLUMN(B_MSK[QB])))</f>
        <v>$D$4:$D$639</v>
      </c>
      <c r="Z639" s="5">
        <f ca="1">IF(B_MSK[[#This Row],[concat]]="","",MATCH(B_MSK[[#This Row],[concat]],[2]!db[NB NOTA_C],0)+1)</f>
        <v>1562</v>
      </c>
      <c r="AA639" s="5" t="str">
        <f ca="1">IF(B_MSK[[#This Row],[//]]="","",HYPERLINK("[D:\kerja\BANK EXP\BARU\DB.XLSX]DB!e"&amp;B_MSK[[#This Row],[DB_ROW]],"&gt;"))</f>
        <v>&gt;</v>
      </c>
      <c r="AB639" s="30" t="str">
        <f ca="1">MID(B_MSK[[#This Row],[/ STN_1]],FIND(" ",B_MSK[[#This Row],[/ STN_1]])+1,LEN(B_MSK[[#This Row],[/ STN_1]]))</f>
        <v xml:space="preserve">BOX </v>
      </c>
      <c r="AC639" s="11">
        <f ca="1">IF(B_MSK[[#This Row],[//]]="","",IF(B_MSK[[#This Row],[ JUMLAH ]]="","",IF(B_MSK[[#This Row],[C]]="",B_MSK[[#This Row],[HARGA CTN]]/B_MSK[[#This Row],[JMLH BRG]],B_MSK[[#This Row],[HARGA CTN]]/B_MSK[[#This Row],[A_1]])))</f>
        <v>249000</v>
      </c>
      <c r="AD6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63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41500</v>
      </c>
      <c r="AF639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639" s="15" t="str">
        <f ca="1">IF(B_MSK[[#This Row],[HARGA_2]]="","",IF(MID(B_MSK[[#This Row],[/ STN_2]],FIND(" ",B_MSK[[#This Row],[/ STN_2]])+1,LEN(B_MSK[[#This Row],[/ STN_2]]))="LSN",B_MSK[[#This Row],[HARGA_2]]/12,""))</f>
        <v/>
      </c>
      <c r="AH639" s="7" t="str">
        <f ca="1">IF(B_MSK[[#This Row],[HARGA_3]]="","","/ "&amp;"PCS")</f>
        <v/>
      </c>
      <c r="AI639" s="15">
        <f ca="1">IF(B_MSK[[#This Row],[HARGA_3]]="",IF(B_MSK[[#This Row],[HARGA_2]]="",IF(B_MSK[[#This Row],[HARGA_1]]="","",B_MSK[[#This Row],[HARGA_1]]),B_MSK[[#This Row],[HARGA_2]]),B_MSK[[#This Row],[HARGA_3]])</f>
        <v>41500</v>
      </c>
      <c r="AJ639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639" s="5" t="str">
        <f ca="1">IF(B_MSK[[#This Row],[//]]="","",SUBSTITUTE(SUBSTITUTE(SUBSTITUTE(B_MSK[[#This Row],[QTY/ CTN]]," ","_",2),"(",""),")","")&amp;"_")</f>
        <v>6 BOX_6 SET_</v>
      </c>
      <c r="AL639" s="5">
        <f ca="1">IF(B_MSK[[#This Row],[A_B]]="","",SEARCH("_",B_MSK[[#This Row],[A_B]]))</f>
        <v>6</v>
      </c>
      <c r="AM639" s="5">
        <f ca="1">IF(B_MSK[[#This Row],[A_B]]="","",LEN(B_MSK[[#This Row],[A_B]]))</f>
        <v>12</v>
      </c>
      <c r="AN639" s="5" t="str">
        <f ca="1">IF(B_MSK[[#This Row],[A_B]]="","",LEFT(B_MSK[[#This Row],[QTY/ CTN]],B_MSK[[#This Row],[A_B_1]]))</f>
        <v xml:space="preserve">6 BOX </v>
      </c>
      <c r="AO639" s="5" t="str">
        <f ca="1">IF(B_MSK[[#This Row],[A_B]]="","",LEFT(B_MSK[[#This Row],[A_]],SEARCH(" ",B_MSK[[#This Row],[A_]])-1))</f>
        <v>6</v>
      </c>
      <c r="AP639" s="5" t="str">
        <f ca="1">IF(B_MSK[[#This Row],[A_B]]="","",RIGHT(B_MSK[[#This Row],[A_]],LEN(B_MSK[[#This Row],[A_]])-SEARCH(" ",B_MSK[[#This Row],[A_]])))</f>
        <v xml:space="preserve">BOX </v>
      </c>
      <c r="AQ6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639" s="5" t="str">
        <f ca="1">IF(B_MSK[[#This Row],[B_]]="","",LEFT(B_MSK[[#This Row],[B_]],SEARCH(" ",B_MSK[[#This Row],[B_]])))</f>
        <v xml:space="preserve">6 </v>
      </c>
      <c r="AS639" s="5" t="str">
        <f ca="1">IF(B_MSK[[#This Row],[B_]]="","",RIGHT(B_MSK[[#This Row],[B_]],LEN(B_MSK[[#This Row],[B_]])-SEARCH(" ",B_MSK[[#This Row],[B_]])))</f>
        <v>SET</v>
      </c>
      <c r="AT639" s="5" t="str">
        <f ca="1">IF(B_MSK[[#This Row],[B_2]]="LSN",12,"")</f>
        <v/>
      </c>
      <c r="AU639" s="5" t="str">
        <f ca="1">IF(B_MSK[[#This Row],[C_1]]="","","PCS")</f>
        <v/>
      </c>
      <c r="AV639" s="5">
        <f ca="1">IF(B_MSK[[#This Row],[A_1]]="","",B_MSK[[#This Row],[A_1]]*IF(B_MSK[[#This Row],[B_1]]="",1,B_MSK[[#This Row],[B_1]])*IF(B_MSK[[#This Row],[C_1]]="",1,B_MSK[[#This Row],[C_1]]))</f>
        <v>36</v>
      </c>
      <c r="AW639" s="5" t="str">
        <f ca="1">IF(B_MSK[[#This Row],[C_2]]="",IF(B_MSK[[#This Row],[B_2]]="",IF(B_MSK[[#This Row],[A_2]]="","",B_MSK[[#This Row],[A_2]]),B_MSK[[#This Row],[B_2]]),B_MSK[[#This Row],[C_2]])</f>
        <v>SET</v>
      </c>
      <c r="AX639" s="2">
        <f ca="1">IF(ISNUMBER(B_MSK[[#This Row],[TANGGAL DATANG]]),B_MSK[[#This Row],[TANGGAL DATANG]],AX638)</f>
        <v>44947</v>
      </c>
      <c r="AY639" s="5" t="e">
        <f ca="1">IF(B_MSK[[#This Row],[DB_ROW]]="","",INDEX([3]!db[JENIS],B_MSK[[#This Row],[DB_ROW]]-1))</f>
        <v>#REF!</v>
      </c>
      <c r="AZ639" s="5">
        <f ca="1">IF(B_MSK[[#This Row],[A_1]]="","",B_MSK[[#This Row],[A_1]])*1</f>
        <v>6</v>
      </c>
      <c r="BA639" s="5" t="str">
        <f ca="1">IF(B_MSK[[#This Row],[//]]="","",INDEX(INDIRECT(DIR&amp;$2:$2),B_MSK[[#This Row],[//]]))</f>
        <v>ARTO MORO</v>
      </c>
      <c r="BB639" s="5" t="str">
        <f ca="1">CONCATENATE(B_MSK[[#This Row],[concat]],B_MSK[[#This Row],[HARGA_X]],B_MSK[[#This Row],[SAT]])</f>
        <v>oilpastelop36sppcaseseaworldjk41500SET</v>
      </c>
    </row>
    <row r="640" spans="1:54" x14ac:dyDescent="0.25">
      <c r="A640" s="6" t="s">
        <v>128</v>
      </c>
      <c r="B640" s="5" t="str">
        <f ca="1">IF(B_MSK[[#This Row],[N_ID]]="","",INDEX(INDIRECT(DIR&amp;$2:$2),MATCH(B_MSK[[#This Row],[N_ID]],INDIRECT(DIR&amp;"!NOTA[ID_P]"),0)))</f>
        <v/>
      </c>
      <c r="C640" s="5" t="str">
        <f ca="1">IF(B_MSK[[#This Row],[//]]="","",HYPERLINK("["&amp;SUBSTITUTE(DIR,"'","")&amp;"]NOTA!D"&amp;B_MSK[[#This Row],[//]]+2,"&gt;"))</f>
        <v>&gt;</v>
      </c>
      <c r="D640" s="5" t="str">
        <f ca="1">IF(B_MSK[[#This Row],[N_ID]]="","",COUNTIF(INDIRECT(DIR&amp;"!NOTA[ID_H]"),B_MSK[[#This Row],[ID NOTA]]))</f>
        <v/>
      </c>
      <c r="E6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637</v>
      </c>
      <c r="F6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0" s="7" t="str">
        <f ca="1">IF(B_MSK[[#This Row],[stt]]="ada",INDEX([2]!db[NB BM],B_MSK[DB_ROW]-1),"")</f>
        <v>Marker Permanen JK PM-34 Hitam</v>
      </c>
      <c r="H640" s="7" t="str">
        <f ca="1">IF(B_MSK[[#This Row],[//]]="","",INDEX(INDIRECT(DIR&amp;$2:$2),B_MSK[[#This Row],[//]]))</f>
        <v>ATALI MAKMUR</v>
      </c>
      <c r="I640" s="27" t="str">
        <f ca="1">IF(B_MSK[[#This Row],[//]]="","",INDEX(INDIRECT(DB_PATH&amp;$2:$2),B_MSK[[#This Row],[DB_ROW]]-1))</f>
        <v>48 LSN</v>
      </c>
      <c r="J640" s="5" t="str">
        <f ca="1">IF(B_MSK[[#This Row],[//]]="","",IF(INDEX(INDIRECT(DIR&amp;$2:$2),B_MSK[[#This Row],[//]])="","",INDEX(INDIRECT(DIR&amp;$2:$2),B_MSK[[#This Row],[//]])))</f>
        <v/>
      </c>
      <c r="K640" s="5">
        <f ca="1">IF(B_MSK[[#This Row],[//]]="","",IF(INDEX(INDIRECT(DIR&amp;$2:$2),B_MSK[[#This Row],[//]])="","",INDEX(INDIRECT(DIR&amp;$2:$2),B_MSK[[#This Row],[//]])))</f>
        <v>228</v>
      </c>
      <c r="L640" s="5" t="str">
        <f ca="1">IF(B_MSK[[#This Row],[//]]="","",IF(INDEX(INDIRECT(DIR&amp;$2:$2),B_MSK[[#This Row],[//]])="","",INDEX(INDIRECT(DIR&amp;$2:$2),B_MSK[[#This Row],[//]])))</f>
        <v>PCS</v>
      </c>
      <c r="M640" s="13">
        <f ca="1">IF(B_MSK[[#This Row],[//]]="","",INDEX(INDIRECT(DIR&amp;$2:$2),B_MSK[[#This Row],[//]]))</f>
        <v>2350</v>
      </c>
      <c r="N640" s="13">
        <f ca="1">IF(OR(B_MSK[[#This Row],[//]]="",),"",INDEX(INDIRECT(DIR&amp;$2:$2),B_MSK[[#This Row],[//]]))</f>
        <v>535800</v>
      </c>
      <c r="O640" s="3">
        <f ca="1">IF(B_MSK[[#This Row],[//]]="","",IF(INDEX(INDIRECT(DIR&amp;$2:$2),B_MSK[[#This Row],[//]])=0,"",INDEX(INDIRECT(DIR&amp;$2:$2),B_MSK[[#This Row],[//]])))</f>
        <v>0.1</v>
      </c>
      <c r="P640" s="3">
        <f ca="1">IF(B_MSK[[#This Row],[//]]="","",IF(INDEX(INDIRECT(DIR&amp;$2:$2),B_MSK[[#This Row],[//]])=0,"",INDEX(INDIRECT(DIR&amp;$2:$2),B_MSK[[#This Row],[//]])))</f>
        <v>0.05</v>
      </c>
      <c r="Q640" s="12">
        <f ca="1">IF(B_MSK[[#This Row],[//]]="","",INDEX(INDIRECT(DIR&amp;$2:$2),B_MSK[[#This Row],[//]]))</f>
        <v>458109</v>
      </c>
      <c r="R64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4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40" s="37" t="str">
        <f ca="1">IF(B_MSK[[#This Row],[//]]="","",INDEX(INDIRECT(DIR&amp;$2:$2),B_MSK[[#This Row],[//]]))</f>
        <v>BONUS OIL PASTEL JK</v>
      </c>
      <c r="U640" s="38">
        <f ca="1">IF(SUMIF(B_MSK[NAMA BARANG],B_MSK[[#This Row],[NAMA BARANG]],B_MSK[JMLH BRG])=0,"",SUMIF(B_MSK[NAMA BARANG],B_MSK[[#This Row],[NAMA BARANG]],B_MSK[C]))</f>
        <v>0</v>
      </c>
      <c r="V640" s="7" t="str">
        <f ca="1">IF(B_MSK[[#This Row],[//]]="","",INDEX(INDIRECT(DIR&amp;$2:$2),B_MSK[[#This Row],[//]]))</f>
        <v>PERMANENT MARKER PM-34 BLACK JK</v>
      </c>
      <c r="W640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640" s="5" t="str">
        <f ca="1">IF(B_MSK[[#This Row],[N.B.nota]]="","",IF(MATCH(B_MSK[[#This Row],[concat]],[2]!db[NB NOTA_C],0)&gt;0,"ada",0))</f>
        <v>ada</v>
      </c>
      <c r="Y640" s="5" t="str">
        <f ca="1">IF(B_MSK[[#This Row],[N.B.nota]]="","",ADDRESS(ROW(B_MSK[QB]),COLUMN(B_MSK[QB]))&amp;":"&amp;ADDRESS(ROW(),COLUMN(B_MSK[QB])))</f>
        <v>$D$4:$D$640</v>
      </c>
      <c r="Z640" s="5">
        <f ca="1">IF(B_MSK[[#This Row],[concat]]="","",MATCH(B_MSK[[#This Row],[concat]],[2]!db[NB NOTA_C],0)+1)</f>
        <v>1834</v>
      </c>
      <c r="AA640" s="5" t="str">
        <f ca="1">IF(B_MSK[[#This Row],[//]]="","",HYPERLINK("[D:\kerja\BANK EXP\BARU\DB.XLSX]DB!e"&amp;B_MSK[[#This Row],[DB_ROW]],"&gt;"))</f>
        <v>&gt;</v>
      </c>
      <c r="AB640" s="30" t="str">
        <f ca="1">MID(B_MSK[[#This Row],[/ STN_1]],FIND(" ",B_MSK[[#This Row],[/ STN_1]])+1,LEN(B_MSK[[#This Row],[/ STN_1]]))</f>
        <v>PCS</v>
      </c>
      <c r="AC640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6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0" s="15" t="str">
        <f ca="1">IF(B_MSK[[#This Row],[HARGA_2]]="","",IF(MID(B_MSK[[#This Row],[/ STN_2]],FIND(" ",B_MSK[[#This Row],[/ STN_2]])+1,LEN(B_MSK[[#This Row],[/ STN_2]]))="LSN",B_MSK[[#This Row],[HARGA_2]]/12,""))</f>
        <v/>
      </c>
      <c r="AH640" s="7" t="str">
        <f ca="1">IF(B_MSK[[#This Row],[HARGA_3]]="","","/ "&amp;"PCS")</f>
        <v/>
      </c>
      <c r="AI640" s="15">
        <f ca="1">IF(B_MSK[[#This Row],[HARGA_3]]="",IF(B_MSK[[#This Row],[HARGA_2]]="",IF(B_MSK[[#This Row],[HARGA_1]]="","",B_MSK[[#This Row],[HARGA_1]]),B_MSK[[#This Row],[HARGA_2]]),B_MSK[[#This Row],[HARGA_3]])</f>
        <v>2350</v>
      </c>
      <c r="AJ64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40" s="5" t="str">
        <f ca="1">IF(B_MSK[[#This Row],[//]]="","",SUBSTITUTE(SUBSTITUTE(SUBSTITUTE(B_MSK[[#This Row],[QTY/ CTN]]," ","_",2),"(",""),")","")&amp;"_")</f>
        <v>48 LSN_</v>
      </c>
      <c r="AL640" s="5">
        <f ca="1">IF(B_MSK[[#This Row],[A_B]]="","",SEARCH("_",B_MSK[[#This Row],[A_B]]))</f>
        <v>7</v>
      </c>
      <c r="AM640" s="5">
        <f ca="1">IF(B_MSK[[#This Row],[A_B]]="","",LEN(B_MSK[[#This Row],[A_B]]))</f>
        <v>7</v>
      </c>
      <c r="AN640" s="5" t="str">
        <f ca="1">IF(B_MSK[[#This Row],[A_B]]="","",LEFT(B_MSK[[#This Row],[QTY/ CTN]],B_MSK[[#This Row],[A_B_1]]))</f>
        <v>48 LSN</v>
      </c>
      <c r="AO640" s="5" t="str">
        <f ca="1">IF(B_MSK[[#This Row],[A_B]]="","",LEFT(B_MSK[[#This Row],[A_]],SEARCH(" ",B_MSK[[#This Row],[A_]])-1))</f>
        <v>48</v>
      </c>
      <c r="AP640" s="5" t="str">
        <f ca="1">IF(B_MSK[[#This Row],[A_B]]="","",RIGHT(B_MSK[[#This Row],[A_]],LEN(B_MSK[[#This Row],[A_]])-SEARCH(" ",B_MSK[[#This Row],[A_]])))</f>
        <v>LSN</v>
      </c>
      <c r="AQ6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40" s="5" t="str">
        <f ca="1">IF(B_MSK[[#This Row],[B_]]="","",LEFT(B_MSK[[#This Row],[B_]],SEARCH(" ",B_MSK[[#This Row],[B_]])))</f>
        <v xml:space="preserve">12 </v>
      </c>
      <c r="AS640" s="5" t="str">
        <f ca="1">IF(B_MSK[[#This Row],[B_]]="","",RIGHT(B_MSK[[#This Row],[B_]],LEN(B_MSK[[#This Row],[B_]])-SEARCH(" ",B_MSK[[#This Row],[B_]])))</f>
        <v>PCS</v>
      </c>
      <c r="AT640" s="5" t="str">
        <f ca="1">IF(B_MSK[[#This Row],[B_2]]="LSN",12,"")</f>
        <v/>
      </c>
      <c r="AU640" s="5" t="str">
        <f ca="1">IF(B_MSK[[#This Row],[C_1]]="","","PCS")</f>
        <v/>
      </c>
      <c r="AV640" s="5">
        <f ca="1">IF(B_MSK[[#This Row],[A_1]]="","",B_MSK[[#This Row],[A_1]]*IF(B_MSK[[#This Row],[B_1]]="",1,B_MSK[[#This Row],[B_1]])*IF(B_MSK[[#This Row],[C_1]]="",1,B_MSK[[#This Row],[C_1]]))</f>
        <v>576</v>
      </c>
      <c r="AW640" s="5" t="str">
        <f ca="1">IF(B_MSK[[#This Row],[C_2]]="",IF(B_MSK[[#This Row],[B_2]]="",IF(B_MSK[[#This Row],[A_2]]="","",B_MSK[[#This Row],[A_2]]),B_MSK[[#This Row],[B_2]]),B_MSK[[#This Row],[C_2]])</f>
        <v>PCS</v>
      </c>
      <c r="AX640" s="2">
        <f ca="1">IF(ISNUMBER(B_MSK[[#This Row],[TANGGAL DATANG]]),B_MSK[[#This Row],[TANGGAL DATANG]],AX639)</f>
        <v>44947</v>
      </c>
      <c r="AY640" s="5" t="e">
        <f ca="1">IF(B_MSK[[#This Row],[DB_ROW]]="","",INDEX([3]!db[JENIS],B_MSK[[#This Row],[DB_ROW]]-1))</f>
        <v>#REF!</v>
      </c>
      <c r="AZ640" s="5">
        <f ca="1">IF(B_MSK[[#This Row],[A_1]]="","",B_MSK[[#This Row],[A_1]])*1</f>
        <v>48</v>
      </c>
      <c r="BA640" s="5" t="str">
        <f ca="1">IF(B_MSK[[#This Row],[//]]="","",INDEX(INDIRECT(DIR&amp;$2:$2),B_MSK[[#This Row],[//]]))</f>
        <v>ARTO MORO</v>
      </c>
      <c r="BB640" s="5" t="str">
        <f ca="1">CONCATENATE(B_MSK[[#This Row],[concat]],B_MSK[[#This Row],[HARGA_X]],B_MSK[[#This Row],[SAT]])</f>
        <v>permanentmarkerpm34blackjk2350PCS</v>
      </c>
    </row>
    <row r="641" spans="1:54" x14ac:dyDescent="0.25">
      <c r="A641" s="6" t="s">
        <v>128</v>
      </c>
      <c r="B641" s="5" t="str">
        <f ca="1">IF(B_MSK[[#This Row],[N_ID]]="","",INDEX(INDIRECT(DIR&amp;$2:$2),MATCH(B_MSK[[#This Row],[N_ID]],INDIRECT(DIR&amp;"!NOTA[ID_P]"),0)))</f>
        <v/>
      </c>
      <c r="C641" s="5" t="str">
        <f ca="1">IF(B_MSK[[#This Row],[//]]="","",HYPERLINK("["&amp;SUBSTITUTE(DIR,"'","")&amp;"]NOTA!D"&amp;B_MSK[[#This Row],[//]]+2,"&gt;"))</f>
        <v/>
      </c>
      <c r="D641" s="5" t="str">
        <f ca="1">IF(B_MSK[[#This Row],[N_ID]]="","",COUNTIF(INDIRECT(DIR&amp;"!NOTA[ID_H]"),B_MSK[[#This Row],[ID NOTA]]))</f>
        <v/>
      </c>
      <c r="E6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1" s="7" t="str">
        <f ca="1">IF(B_MSK[[#This Row],[stt]]="ada",INDEX([2]!db[NB BM],B_MSK[DB_ROW]-1),"")</f>
        <v/>
      </c>
      <c r="H641" s="7" t="str">
        <f ca="1">IF(B_MSK[[#This Row],[//]]="","",INDEX(INDIRECT(DIR&amp;$2:$2),B_MSK[[#This Row],[//]]))</f>
        <v/>
      </c>
      <c r="I641" s="27" t="str">
        <f ca="1">IF(B_MSK[[#This Row],[//]]="","",INDEX(INDIRECT(DB_PATH&amp;$2:$2),B_MSK[[#This Row],[DB_ROW]]-1))</f>
        <v/>
      </c>
      <c r="J641" s="5" t="str">
        <f ca="1">IF(B_MSK[[#This Row],[//]]="","",IF(INDEX(INDIRECT(DIR&amp;$2:$2),B_MSK[[#This Row],[//]])="","",INDEX(INDIRECT(DIR&amp;$2:$2),B_MSK[[#This Row],[//]])))</f>
        <v/>
      </c>
      <c r="K641" s="5" t="str">
        <f ca="1">IF(B_MSK[[#This Row],[//]]="","",IF(INDEX(INDIRECT(DIR&amp;$2:$2),B_MSK[[#This Row],[//]])="","",INDEX(INDIRECT(DIR&amp;$2:$2),B_MSK[[#This Row],[//]])))</f>
        <v/>
      </c>
      <c r="L641" s="5" t="str">
        <f ca="1">IF(B_MSK[[#This Row],[//]]="","",IF(INDEX(INDIRECT(DIR&amp;$2:$2),B_MSK[[#This Row],[//]])="","",INDEX(INDIRECT(DIR&amp;$2:$2),B_MSK[[#This Row],[//]])))</f>
        <v/>
      </c>
      <c r="M641" s="13" t="str">
        <f ca="1">IF(B_MSK[[#This Row],[//]]="","",INDEX(INDIRECT(DIR&amp;$2:$2),B_MSK[[#This Row],[//]]))</f>
        <v/>
      </c>
      <c r="N641" s="13" t="str">
        <f ca="1">IF(OR(B_MSK[[#This Row],[//]]="",),"",INDEX(INDIRECT(DIR&amp;$2:$2),B_MSK[[#This Row],[//]]))</f>
        <v/>
      </c>
      <c r="O641" s="3" t="str">
        <f ca="1">IF(B_MSK[[#This Row],[//]]="","",IF(INDEX(INDIRECT(DIR&amp;$2:$2),B_MSK[[#This Row],[//]])=0,"",INDEX(INDIRECT(DIR&amp;$2:$2),B_MSK[[#This Row],[//]])))</f>
        <v/>
      </c>
      <c r="P641" s="3" t="str">
        <f ca="1">IF(B_MSK[[#This Row],[//]]="","",IF(INDEX(INDIRECT(DIR&amp;$2:$2),B_MSK[[#This Row],[//]])=0,"",INDEX(INDIRECT(DIR&amp;$2:$2),B_MSK[[#This Row],[//]])))</f>
        <v/>
      </c>
      <c r="Q641" s="12" t="str">
        <f ca="1">IF(B_MSK[[#This Row],[//]]="","",INDEX(INDIRECT(DIR&amp;$2:$2),B_MSK[[#This Row],[//]]))</f>
        <v/>
      </c>
      <c r="R6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1" s="37" t="str">
        <f ca="1">IF(B_MSK[[#This Row],[//]]="","",INDEX(INDIRECT(DIR&amp;$2:$2),B_MSK[[#This Row],[//]]))</f>
        <v/>
      </c>
      <c r="U641" s="38" t="str">
        <f ca="1">IF(SUMIF(B_MSK[NAMA BARANG],B_MSK[[#This Row],[NAMA BARANG]],B_MSK[JMLH BRG])=0,"",SUMIF(B_MSK[NAMA BARANG],B_MSK[[#This Row],[NAMA BARANG]],B_MSK[C]))</f>
        <v/>
      </c>
      <c r="V641" s="7" t="str">
        <f ca="1">IF(B_MSK[[#This Row],[//]]="","",INDEX(INDIRECT(DIR&amp;$2:$2),B_MSK[[#This Row],[//]]))</f>
        <v/>
      </c>
      <c r="W6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1" s="5" t="str">
        <f ca="1">IF(B_MSK[[#This Row],[N.B.nota]]="","",IF(MATCH(B_MSK[[#This Row],[concat]],[2]!db[NB NOTA_C],0)&gt;0,"ada",0))</f>
        <v/>
      </c>
      <c r="Y641" s="5" t="str">
        <f ca="1">IF(B_MSK[[#This Row],[N.B.nota]]="","",ADDRESS(ROW(B_MSK[QB]),COLUMN(B_MSK[QB]))&amp;":"&amp;ADDRESS(ROW(),COLUMN(B_MSK[QB])))</f>
        <v/>
      </c>
      <c r="Z641" s="5" t="str">
        <f ca="1">IF(B_MSK[[#This Row],[concat]]="","",MATCH(B_MSK[[#This Row],[concat]],[2]!db[NB NOTA_C],0)+1)</f>
        <v/>
      </c>
      <c r="AA641" s="5" t="str">
        <f ca="1">IF(B_MSK[[#This Row],[//]]="","",HYPERLINK("[D:\kerja\BANK EXP\BARU\DB.XLSX]DB!e"&amp;B_MSK[[#This Row],[DB_ROW]],"&gt;"))</f>
        <v/>
      </c>
      <c r="AB641" s="30" t="e">
        <f ca="1">MID(B_MSK[[#This Row],[/ STN_1]],FIND(" ",B_MSK[[#This Row],[/ STN_1]])+1,LEN(B_MSK[[#This Row],[/ STN_1]]))</f>
        <v>#VALUE!</v>
      </c>
      <c r="AC6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1" s="15" t="str">
        <f ca="1">IF(B_MSK[[#This Row],[HARGA_2]]="","",IF(MID(B_MSK[[#This Row],[/ STN_2]],FIND(" ",B_MSK[[#This Row],[/ STN_2]])+1,LEN(B_MSK[[#This Row],[/ STN_2]]))="LSN",B_MSK[[#This Row],[HARGA_2]]/12,""))</f>
        <v/>
      </c>
      <c r="AH641" s="7" t="str">
        <f ca="1">IF(B_MSK[[#This Row],[HARGA_3]]="","","/ "&amp;"PCS")</f>
        <v/>
      </c>
      <c r="AI641" s="15" t="str">
        <f ca="1">IF(B_MSK[[#This Row],[HARGA_3]]="",IF(B_MSK[[#This Row],[HARGA_2]]="",IF(B_MSK[[#This Row],[HARGA_1]]="","",B_MSK[[#This Row],[HARGA_1]]),B_MSK[[#This Row],[HARGA_2]]),B_MSK[[#This Row],[HARGA_3]])</f>
        <v/>
      </c>
      <c r="AJ641" s="15" t="str">
        <f ca="1">IF(B_MSK[[#This Row],[/ STN_3]]="",IF(B_MSK[[#This Row],[/ STN_2]]="",IF(B_MSK[[#This Row],[/ STN_1]]="","",B_MSK[[#This Row],[/ STN_1]]),B_MSK[[#This Row],[/ STN_2]]),B_MSK[[#This Row],[/ STN_3]])</f>
        <v/>
      </c>
      <c r="AK641" s="5" t="str">
        <f ca="1">IF(B_MSK[[#This Row],[//]]="","",SUBSTITUTE(SUBSTITUTE(SUBSTITUTE(B_MSK[[#This Row],[QTY/ CTN]]," ","_",2),"(",""),")","")&amp;"_")</f>
        <v/>
      </c>
      <c r="AL641" s="5" t="str">
        <f ca="1">IF(B_MSK[[#This Row],[A_B]]="","",SEARCH("_",B_MSK[[#This Row],[A_B]]))</f>
        <v/>
      </c>
      <c r="AM641" s="5" t="str">
        <f ca="1">IF(B_MSK[[#This Row],[A_B]]="","",LEN(B_MSK[[#This Row],[A_B]]))</f>
        <v/>
      </c>
      <c r="AN641" s="5" t="str">
        <f ca="1">IF(B_MSK[[#This Row],[A_B]]="","",LEFT(B_MSK[[#This Row],[QTY/ CTN]],B_MSK[[#This Row],[A_B_1]]))</f>
        <v/>
      </c>
      <c r="AO641" s="5" t="str">
        <f ca="1">IF(B_MSK[[#This Row],[A_B]]="","",LEFT(B_MSK[[#This Row],[A_]],SEARCH(" ",B_MSK[[#This Row],[A_]])-1))</f>
        <v/>
      </c>
      <c r="AP641" s="5" t="str">
        <f ca="1">IF(B_MSK[[#This Row],[A_B]]="","",RIGHT(B_MSK[[#This Row],[A_]],LEN(B_MSK[[#This Row],[A_]])-SEARCH(" ",B_MSK[[#This Row],[A_]])))</f>
        <v/>
      </c>
      <c r="AQ6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1" s="5" t="str">
        <f ca="1">IF(B_MSK[[#This Row],[B_]]="","",LEFT(B_MSK[[#This Row],[B_]],SEARCH(" ",B_MSK[[#This Row],[B_]])))</f>
        <v/>
      </c>
      <c r="AS641" s="5" t="str">
        <f ca="1">IF(B_MSK[[#This Row],[B_]]="","",RIGHT(B_MSK[[#This Row],[B_]],LEN(B_MSK[[#This Row],[B_]])-SEARCH(" ",B_MSK[[#This Row],[B_]])))</f>
        <v/>
      </c>
      <c r="AT641" s="5" t="str">
        <f ca="1">IF(B_MSK[[#This Row],[B_2]]="LSN",12,"")</f>
        <v/>
      </c>
      <c r="AU641" s="5" t="str">
        <f ca="1">IF(B_MSK[[#This Row],[C_1]]="","","PCS")</f>
        <v/>
      </c>
      <c r="AV641" s="5" t="str">
        <f ca="1">IF(B_MSK[[#This Row],[A_1]]="","",B_MSK[[#This Row],[A_1]]*IF(B_MSK[[#This Row],[B_1]]="",1,B_MSK[[#This Row],[B_1]])*IF(B_MSK[[#This Row],[C_1]]="",1,B_MSK[[#This Row],[C_1]]))</f>
        <v/>
      </c>
      <c r="AW641" s="5" t="str">
        <f ca="1">IF(B_MSK[[#This Row],[C_2]]="",IF(B_MSK[[#This Row],[B_2]]="",IF(B_MSK[[#This Row],[A_2]]="","",B_MSK[[#This Row],[A_2]]),B_MSK[[#This Row],[B_2]]),B_MSK[[#This Row],[C_2]])</f>
        <v/>
      </c>
      <c r="AX641" s="2">
        <f ca="1">IF(ISNUMBER(B_MSK[[#This Row],[TANGGAL DATANG]]),B_MSK[[#This Row],[TANGGAL DATANG]],AX640)</f>
        <v>44947</v>
      </c>
      <c r="AY641" s="5" t="str">
        <f ca="1">IF(B_MSK[[#This Row],[DB_ROW]]="","",INDEX([3]!db[JENIS],B_MSK[[#This Row],[DB_ROW]]-1))</f>
        <v/>
      </c>
      <c r="AZ641" s="5" t="e">
        <f ca="1">IF(B_MSK[[#This Row],[A_1]]="","",B_MSK[[#This Row],[A_1]])*1</f>
        <v>#VALUE!</v>
      </c>
      <c r="BA641" s="5" t="str">
        <f ca="1">IF(B_MSK[[#This Row],[//]]="","",INDEX(INDIRECT(DIR&amp;$2:$2),B_MSK[[#This Row],[//]]))</f>
        <v/>
      </c>
      <c r="BB641" s="5" t="str">
        <f ca="1">CONCATENATE(B_MSK[[#This Row],[concat]],B_MSK[[#This Row],[HARGA_X]],B_MSK[[#This Row],[SAT]])</f>
        <v/>
      </c>
    </row>
    <row r="642" spans="1:54" x14ac:dyDescent="0.25">
      <c r="A642" s="6" t="s">
        <v>336</v>
      </c>
      <c r="B642" s="5">
        <f ca="1">IF(B_MSK[[#This Row],[N_ID]]="","",INDEX(INDIRECT(DIR&amp;$2:$2),MATCH(B_MSK[[#This Row],[N_ID]],INDIRECT(DIR&amp;"!NOTA[ID_P]"),0)))</f>
        <v>124</v>
      </c>
      <c r="C642" s="5" t="str">
        <f ca="1">IF(B_MSK[[#This Row],[//]]="","",HYPERLINK("["&amp;SUBSTITUTE(DIR,"'","")&amp;"]NOTA!D"&amp;B_MSK[[#This Row],[//]]+2,"&gt;"))</f>
        <v>&gt;</v>
      </c>
      <c r="D642" s="5">
        <f ca="1">IF(B_MSK[[#This Row],[N_ID]]="","",COUNTIF(INDIRECT(DIR&amp;"!NOTA[ID_H]"),B_MSK[[#This Row],[ID NOTA]]))</f>
        <v>5</v>
      </c>
      <c r="E64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639</v>
      </c>
      <c r="F642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44950</v>
      </c>
      <c r="G642" s="7" t="str">
        <f ca="1">IF(B_MSK[[#This Row],[stt]]="ada",INDEX([2]!db[NB BM],B_MSK[DB_ROW]-1),"")</f>
        <v>Pensil JK P-88 2B</v>
      </c>
      <c r="H642" s="7" t="str">
        <f ca="1">IF(B_MSK[[#This Row],[//]]="","",INDEX(INDIRECT(DIR&amp;$2:$2),B_MSK[[#This Row],[//]]))</f>
        <v>ATALI MAKMUR</v>
      </c>
      <c r="I642" s="27" t="str">
        <f ca="1">IF(B_MSK[[#This Row],[//]]="","",INDEX(INDIRECT(DB_PATH&amp;$2:$2),B_MSK[[#This Row],[DB_ROW]]-1))</f>
        <v>30 GRS</v>
      </c>
      <c r="J642" s="5">
        <f ca="1">IF(B_MSK[[#This Row],[//]]="","",IF(INDEX(INDIRECT(DIR&amp;$2:$2),B_MSK[[#This Row],[//]])="","",INDEX(INDIRECT(DIR&amp;$2:$2),B_MSK[[#This Row],[//]])))</f>
        <v>2</v>
      </c>
      <c r="K642" s="5">
        <f ca="1">IF(B_MSK[[#This Row],[//]]="","",IF(INDEX(INDIRECT(DIR&amp;$2:$2),B_MSK[[#This Row],[//]])="","",INDEX(INDIRECT(DIR&amp;$2:$2),B_MSK[[#This Row],[//]])))</f>
        <v>60</v>
      </c>
      <c r="L642" s="5" t="str">
        <f ca="1">IF(B_MSK[[#This Row],[//]]="","",IF(INDEX(INDIRECT(DIR&amp;$2:$2),B_MSK[[#This Row],[//]])="","",INDEX(INDIRECT(DIR&amp;$2:$2),B_MSK[[#This Row],[//]])))</f>
        <v>GRS</v>
      </c>
      <c r="M642" s="13">
        <f ca="1">IF(B_MSK[[#This Row],[//]]="","",INDEX(INDIRECT(DIR&amp;$2:$2),B_MSK[[#This Row],[//]]))</f>
        <v>104400</v>
      </c>
      <c r="N642" s="13">
        <f ca="1">IF(OR(B_MSK[[#This Row],[//]]="",),"",INDEX(INDIRECT(DIR&amp;$2:$2),B_MSK[[#This Row],[//]]))</f>
        <v>3132000</v>
      </c>
      <c r="O642" s="3">
        <f ca="1">IF(B_MSK[[#This Row],[//]]="","",IF(INDEX(INDIRECT(DIR&amp;$2:$2),B_MSK[[#This Row],[//]])=0,"",INDEX(INDIRECT(DIR&amp;$2:$2),B_MSK[[#This Row],[//]])))</f>
        <v>0.125</v>
      </c>
      <c r="P642" s="3">
        <f ca="1">IF(B_MSK[[#This Row],[//]]="","",IF(INDEX(INDIRECT(DIR&amp;$2:$2),B_MSK[[#This Row],[//]])=0,"",INDEX(INDIRECT(DIR&amp;$2:$2),B_MSK[[#This Row],[//]])))</f>
        <v>0.05</v>
      </c>
      <c r="Q642" s="12">
        <f ca="1">IF(B_MSK[[#This Row],[//]]="","",INDEX(INDIRECT(DIR&amp;$2:$2),B_MSK[[#This Row],[//]]))</f>
        <v>5206950</v>
      </c>
      <c r="R6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2" s="37">
        <f ca="1">IF(B_MSK[[#This Row],[//]]="","",INDEX(INDIRECT(DIR&amp;$2:$2),B_MSK[[#This Row],[//]]))</f>
        <v>0</v>
      </c>
      <c r="U642" s="38">
        <f ca="1">IF(SUMIF(B_MSK[NAMA BARANG],B_MSK[[#This Row],[NAMA BARANG]],B_MSK[JMLH BRG])=0,"",SUMIF(B_MSK[NAMA BARANG],B_MSK[[#This Row],[NAMA BARANG]],B_MSK[C]))</f>
        <v>24</v>
      </c>
      <c r="V642" s="7" t="str">
        <f ca="1">IF(B_MSK[[#This Row],[//]]="","",INDEX(INDIRECT(DIR&amp;$2:$2),B_MSK[[#This Row],[//]]))</f>
        <v>PENCIL P-88 2B JK</v>
      </c>
      <c r="W642" s="7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X642" s="5" t="str">
        <f ca="1">IF(B_MSK[[#This Row],[N.B.nota]]="","",IF(MATCH(B_MSK[[#This Row],[concat]],[2]!db[NB NOTA_C],0)&gt;0,"ada",0))</f>
        <v>ada</v>
      </c>
      <c r="Y642" s="5" t="str">
        <f ca="1">IF(B_MSK[[#This Row],[N.B.nota]]="","",ADDRESS(ROW(B_MSK[QB]),COLUMN(B_MSK[QB]))&amp;":"&amp;ADDRESS(ROW(),COLUMN(B_MSK[QB])))</f>
        <v>$D$4:$D$642</v>
      </c>
      <c r="Z642" s="5">
        <f ca="1">IF(B_MSK[[#This Row],[concat]]="","",MATCH(B_MSK[[#This Row],[concat]],[2]!db[NB NOTA_C],0)+1)</f>
        <v>1765</v>
      </c>
      <c r="AA642" s="5" t="str">
        <f ca="1">IF(B_MSK[[#This Row],[//]]="","",HYPERLINK("[D:\kerja\BANK EXP\BARU\DB.XLSX]DB!e"&amp;B_MSK[[#This Row],[DB_ROW]],"&gt;"))</f>
        <v>&gt;</v>
      </c>
      <c r="AB642" s="30" t="str">
        <f ca="1">MID(B_MSK[[#This Row],[/ STN_1]],FIND(" ",B_MSK[[#This Row],[/ STN_1]])+1,LEN(B_MSK[[#This Row],[/ STN_1]]))</f>
        <v>GRS</v>
      </c>
      <c r="AC642" s="11">
        <f ca="1">IF(B_MSK[[#This Row],[//]]="","",IF(B_MSK[[#This Row],[ JUMLAH ]]="","",IF(B_MSK[[#This Row],[C]]="",B_MSK[[#This Row],[HARGA CTN]]/B_MSK[[#This Row],[JMLH BRG]],B_MSK[[#This Row],[HARGA CTN]]/B_MSK[[#This Row],[A_1]])))</f>
        <v>104400</v>
      </c>
      <c r="AD6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64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8700</v>
      </c>
      <c r="AF642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642" s="15">
        <f ca="1">IF(B_MSK[[#This Row],[HARGA_2]]="","",IF(MID(B_MSK[[#This Row],[/ STN_2]],FIND(" ",B_MSK[[#This Row],[/ STN_2]])+1,LEN(B_MSK[[#This Row],[/ STN_2]]))="LSN",B_MSK[[#This Row],[HARGA_2]]/12,""))</f>
        <v>725</v>
      </c>
      <c r="AH642" s="7" t="str">
        <f ca="1">IF(B_MSK[[#This Row],[HARGA_3]]="","","/ "&amp;"PCS")</f>
        <v>/ PCS</v>
      </c>
      <c r="AI642" s="15">
        <f ca="1">IF(B_MSK[[#This Row],[HARGA_3]]="",IF(B_MSK[[#This Row],[HARGA_2]]="",IF(B_MSK[[#This Row],[HARGA_1]]="","",B_MSK[[#This Row],[HARGA_1]]),B_MSK[[#This Row],[HARGA_2]]),B_MSK[[#This Row],[HARGA_3]])</f>
        <v>725</v>
      </c>
      <c r="AJ64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42" s="5" t="str">
        <f ca="1">IF(B_MSK[[#This Row],[//]]="","",SUBSTITUTE(SUBSTITUTE(SUBSTITUTE(B_MSK[[#This Row],[QTY/ CTN]]," ","_",2),"(",""),")","")&amp;"_")</f>
        <v>30 GRS_</v>
      </c>
      <c r="AL642" s="5">
        <f ca="1">IF(B_MSK[[#This Row],[A_B]]="","",SEARCH("_",B_MSK[[#This Row],[A_B]]))</f>
        <v>7</v>
      </c>
      <c r="AM642" s="5">
        <f ca="1">IF(B_MSK[[#This Row],[A_B]]="","",LEN(B_MSK[[#This Row],[A_B]]))</f>
        <v>7</v>
      </c>
      <c r="AN642" s="5" t="str">
        <f ca="1">IF(B_MSK[[#This Row],[A_B]]="","",LEFT(B_MSK[[#This Row],[QTY/ CTN]],B_MSK[[#This Row],[A_B_1]]))</f>
        <v>30 GRS</v>
      </c>
      <c r="AO642" s="5" t="str">
        <f ca="1">IF(B_MSK[[#This Row],[A_B]]="","",LEFT(B_MSK[[#This Row],[A_]],SEARCH(" ",B_MSK[[#This Row],[A_]])-1))</f>
        <v>30</v>
      </c>
      <c r="AP642" s="5" t="str">
        <f ca="1">IF(B_MSK[[#This Row],[A_B]]="","",RIGHT(B_MSK[[#This Row],[A_]],LEN(B_MSK[[#This Row],[A_]])-SEARCH(" ",B_MSK[[#This Row],[A_]])))</f>
        <v>GRS</v>
      </c>
      <c r="AQ6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642" s="5" t="str">
        <f ca="1">IF(B_MSK[[#This Row],[B_]]="","",LEFT(B_MSK[[#This Row],[B_]],SEARCH(" ",B_MSK[[#This Row],[B_]])))</f>
        <v xml:space="preserve">12 </v>
      </c>
      <c r="AS642" s="5" t="str">
        <f ca="1">IF(B_MSK[[#This Row],[B_]]="","",RIGHT(B_MSK[[#This Row],[B_]],LEN(B_MSK[[#This Row],[B_]])-SEARCH(" ",B_MSK[[#This Row],[B_]])))</f>
        <v>LSN</v>
      </c>
      <c r="AT642" s="5">
        <f ca="1">IF(B_MSK[[#This Row],[B_2]]="LSN",12,"")</f>
        <v>12</v>
      </c>
      <c r="AU642" s="5" t="str">
        <f ca="1">IF(B_MSK[[#This Row],[C_1]]="","","PCS")</f>
        <v>PCS</v>
      </c>
      <c r="AV642" s="5">
        <f ca="1">IF(B_MSK[[#This Row],[A_1]]="","",B_MSK[[#This Row],[A_1]]*IF(B_MSK[[#This Row],[B_1]]="",1,B_MSK[[#This Row],[B_1]])*IF(B_MSK[[#This Row],[C_1]]="",1,B_MSK[[#This Row],[C_1]]))</f>
        <v>4320</v>
      </c>
      <c r="AW642" s="5" t="str">
        <f ca="1">IF(B_MSK[[#This Row],[C_2]]="",IF(B_MSK[[#This Row],[B_2]]="",IF(B_MSK[[#This Row],[A_2]]="","",B_MSK[[#This Row],[A_2]]),B_MSK[[#This Row],[B_2]]),B_MSK[[#This Row],[C_2]])</f>
        <v>PCS</v>
      </c>
      <c r="AX642" s="2">
        <f ca="1">IF(ISNUMBER(B_MSK[[#This Row],[TANGGAL DATANG]]),B_MSK[[#This Row],[TANGGAL DATANG]],AX641)</f>
        <v>44950</v>
      </c>
      <c r="AY642" s="5" t="e">
        <f ca="1">IF(B_MSK[[#This Row],[DB_ROW]]="","",INDEX([3]!db[JENIS],B_MSK[[#This Row],[DB_ROW]]-1))</f>
        <v>#REF!</v>
      </c>
      <c r="AZ642" s="5">
        <f ca="1">IF(B_MSK[[#This Row],[A_1]]="","",B_MSK[[#This Row],[A_1]])*1</f>
        <v>30</v>
      </c>
      <c r="BA642" s="5" t="str">
        <f ca="1">IF(B_MSK[[#This Row],[//]]="","",INDEX(INDIRECT(DIR&amp;$2:$2),B_MSK[[#This Row],[//]]))</f>
        <v>ARTO MORO</v>
      </c>
      <c r="BB642" s="5" t="str">
        <f ca="1">CONCATENATE(B_MSK[[#This Row],[concat]],B_MSK[[#This Row],[HARGA_X]],B_MSK[[#This Row],[SAT]])</f>
        <v>pencilp882bjk725GRS</v>
      </c>
    </row>
    <row r="643" spans="1:54" x14ac:dyDescent="0.25">
      <c r="A643" s="6" t="s">
        <v>128</v>
      </c>
      <c r="B643" s="5" t="str">
        <f ca="1">IF(B_MSK[[#This Row],[N_ID]]="","",INDEX(INDIRECT(DIR&amp;$2:$2),MATCH(B_MSK[[#This Row],[N_ID]],INDIRECT(DIR&amp;"!NOTA[ID_P]"),0)))</f>
        <v/>
      </c>
      <c r="C643" s="5" t="str">
        <f ca="1">IF(B_MSK[[#This Row],[//]]="","",HYPERLINK("["&amp;SUBSTITUTE(DIR,"'","")&amp;"]NOTA!D"&amp;B_MSK[[#This Row],[//]]+2,"&gt;"))</f>
        <v>&gt;</v>
      </c>
      <c r="D643" s="5" t="str">
        <f ca="1">IF(B_MSK[[#This Row],[N_ID]]="","",COUNTIF(INDIRECT(DIR&amp;"!NOTA[ID_H]"),B_MSK[[#This Row],[ID NOTA]]))</f>
        <v/>
      </c>
      <c r="E6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640</v>
      </c>
      <c r="F6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3" s="7" t="str">
        <f ca="1">IF(B_MSK[[#This Row],[stt]]="ada",INDEX([2]!db[NB BM],B_MSK[DB_ROW]-1),"")</f>
        <v>Cutter JK L-500</v>
      </c>
      <c r="H643" s="7" t="str">
        <f ca="1">IF(B_MSK[[#This Row],[//]]="","",INDEX(INDIRECT(DIR&amp;$2:$2),B_MSK[[#This Row],[//]]))</f>
        <v>ATALI MAKMUR</v>
      </c>
      <c r="I643" s="27" t="str">
        <f ca="1">IF(B_MSK[[#This Row],[//]]="","",INDEX(INDIRECT(DB_PATH&amp;$2:$2),B_MSK[[#This Row],[DB_ROW]]-1))</f>
        <v>24 LSN</v>
      </c>
      <c r="J643" s="5">
        <f ca="1">IF(B_MSK[[#This Row],[//]]="","",IF(INDEX(INDIRECT(DIR&amp;$2:$2),B_MSK[[#This Row],[//]])="","",INDEX(INDIRECT(DIR&amp;$2:$2),B_MSK[[#This Row],[//]])))</f>
        <v>2</v>
      </c>
      <c r="K643" s="5">
        <f ca="1">IF(B_MSK[[#This Row],[//]]="","",IF(INDEX(INDIRECT(DIR&amp;$2:$2),B_MSK[[#This Row],[//]])="","",INDEX(INDIRECT(DIR&amp;$2:$2),B_MSK[[#This Row],[//]])))</f>
        <v>48</v>
      </c>
      <c r="L643" s="5" t="str">
        <f ca="1">IF(B_MSK[[#This Row],[//]]="","",IF(INDEX(INDIRECT(DIR&amp;$2:$2),B_MSK[[#This Row],[//]])="","",INDEX(INDIRECT(DIR&amp;$2:$2),B_MSK[[#This Row],[//]])))</f>
        <v>DZ</v>
      </c>
      <c r="M643" s="13">
        <f ca="1">IF(B_MSK[[#This Row],[//]]="","",INDEX(INDIRECT(DIR&amp;$2:$2),B_MSK[[#This Row],[//]]))</f>
        <v>162000</v>
      </c>
      <c r="N643" s="13">
        <f ca="1">IF(OR(B_MSK[[#This Row],[//]]="",),"",INDEX(INDIRECT(DIR&amp;$2:$2),B_MSK[[#This Row],[//]]))</f>
        <v>3888000</v>
      </c>
      <c r="O643" s="3">
        <f ca="1">IF(B_MSK[[#This Row],[//]]="","",IF(INDEX(INDIRECT(DIR&amp;$2:$2),B_MSK[[#This Row],[//]])=0,"",INDEX(INDIRECT(DIR&amp;$2:$2),B_MSK[[#This Row],[//]])))</f>
        <v>0.125</v>
      </c>
      <c r="P643" s="3">
        <f ca="1">IF(B_MSK[[#This Row],[//]]="","",IF(INDEX(INDIRECT(DIR&amp;$2:$2),B_MSK[[#This Row],[//]])=0,"",INDEX(INDIRECT(DIR&amp;$2:$2),B_MSK[[#This Row],[//]])))</f>
        <v>0.05</v>
      </c>
      <c r="Q643" s="12">
        <f ca="1">IF(B_MSK[[#This Row],[//]]="","",INDEX(INDIRECT(DIR&amp;$2:$2),B_MSK[[#This Row],[//]]))</f>
        <v>6463800</v>
      </c>
      <c r="R6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3" s="37">
        <f ca="1">IF(B_MSK[[#This Row],[//]]="","",INDEX(INDIRECT(DIR&amp;$2:$2),B_MSK[[#This Row],[//]]))</f>
        <v>0</v>
      </c>
      <c r="U643" s="38">
        <f ca="1">IF(SUMIF(B_MSK[NAMA BARANG],B_MSK[[#This Row],[NAMA BARANG]],B_MSK[JMLH BRG])=0,"",SUMIF(B_MSK[NAMA BARANG],B_MSK[[#This Row],[NAMA BARANG]],B_MSK[C]))</f>
        <v>6</v>
      </c>
      <c r="V643" s="7" t="str">
        <f ca="1">IF(B_MSK[[#This Row],[//]]="","",INDEX(INDIRECT(DIR&amp;$2:$2),B_MSK[[#This Row],[//]]))</f>
        <v>CUTTER L-500 JK</v>
      </c>
      <c r="W643" s="7" t="str">
        <f ca="1">LOWER(SUBSTITUTE(SUBSTITUTE(SUBSTITUTE(SUBSTITUTE(SUBSTITUTE(SUBSTITUTE(SUBSTITUTE(SUBSTITUTE(SUBSTITUTE(B_MSK[[#This Row],[N.B.nota]]," ",""),"-",""),"(",""),")",""),".",""),",",""),"/",""),"""",""),"+",""))</f>
        <v>cutterl500jk</v>
      </c>
      <c r="X643" s="5" t="str">
        <f ca="1">IF(B_MSK[[#This Row],[N.B.nota]]="","",IF(MATCH(B_MSK[[#This Row],[concat]],[2]!db[NB NOTA_C],0)&gt;0,"ada",0))</f>
        <v>ada</v>
      </c>
      <c r="Y643" s="5" t="str">
        <f ca="1">IF(B_MSK[[#This Row],[N.B.nota]]="","",ADDRESS(ROW(B_MSK[QB]),COLUMN(B_MSK[QB]))&amp;":"&amp;ADDRESS(ROW(),COLUMN(B_MSK[QB])))</f>
        <v>$D$4:$D$643</v>
      </c>
      <c r="Z643" s="5">
        <f ca="1">IF(B_MSK[[#This Row],[concat]]="","",MATCH(B_MSK[[#This Row],[concat]],[2]!db[NB NOTA_C],0)+1)</f>
        <v>571</v>
      </c>
      <c r="AA643" s="5" t="str">
        <f ca="1">IF(B_MSK[[#This Row],[//]]="","",HYPERLINK("[D:\kerja\BANK EXP\BARU\DB.XLSX]DB!e"&amp;B_MSK[[#This Row],[DB_ROW]],"&gt;"))</f>
        <v>&gt;</v>
      </c>
      <c r="AB643" s="30" t="str">
        <f ca="1">MID(B_MSK[[#This Row],[/ STN_1]],FIND(" ",B_MSK[[#This Row],[/ STN_1]])+1,LEN(B_MSK[[#This Row],[/ STN_1]]))</f>
        <v>LSN</v>
      </c>
      <c r="AC643" s="11">
        <f ca="1">IF(B_MSK[[#This Row],[//]]="","",IF(B_MSK[[#This Row],[ JUMLAH ]]="","",IF(B_MSK[[#This Row],[C]]="",B_MSK[[#This Row],[HARGA CTN]]/B_MSK[[#This Row],[JMLH BRG]],B_MSK[[#This Row],[HARGA CTN]]/B_MSK[[#This Row],[A_1]])))</f>
        <v>162000</v>
      </c>
      <c r="AD6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4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13500</v>
      </c>
      <c r="AF64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43" s="15" t="str">
        <f ca="1">IF(B_MSK[[#This Row],[HARGA_2]]="","",IF(MID(B_MSK[[#This Row],[/ STN_2]],FIND(" ",B_MSK[[#This Row],[/ STN_2]])+1,LEN(B_MSK[[#This Row],[/ STN_2]]))="LSN",B_MSK[[#This Row],[HARGA_2]]/12,""))</f>
        <v/>
      </c>
      <c r="AH643" s="7" t="str">
        <f ca="1">IF(B_MSK[[#This Row],[HARGA_3]]="","","/ "&amp;"PCS")</f>
        <v/>
      </c>
      <c r="AI643" s="15">
        <f ca="1">IF(B_MSK[[#This Row],[HARGA_3]]="",IF(B_MSK[[#This Row],[HARGA_2]]="",IF(B_MSK[[#This Row],[HARGA_1]]="","",B_MSK[[#This Row],[HARGA_1]]),B_MSK[[#This Row],[HARGA_2]]),B_MSK[[#This Row],[HARGA_3]])</f>
        <v>13500</v>
      </c>
      <c r="AJ64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43" s="5" t="str">
        <f ca="1">IF(B_MSK[[#This Row],[//]]="","",SUBSTITUTE(SUBSTITUTE(SUBSTITUTE(B_MSK[[#This Row],[QTY/ CTN]]," ","_",2),"(",""),")","")&amp;"_")</f>
        <v>24 LSN_</v>
      </c>
      <c r="AL643" s="5">
        <f ca="1">IF(B_MSK[[#This Row],[A_B]]="","",SEARCH("_",B_MSK[[#This Row],[A_B]]))</f>
        <v>7</v>
      </c>
      <c r="AM643" s="5">
        <f ca="1">IF(B_MSK[[#This Row],[A_B]]="","",LEN(B_MSK[[#This Row],[A_B]]))</f>
        <v>7</v>
      </c>
      <c r="AN643" s="5" t="str">
        <f ca="1">IF(B_MSK[[#This Row],[A_B]]="","",LEFT(B_MSK[[#This Row],[QTY/ CTN]],B_MSK[[#This Row],[A_B_1]]))</f>
        <v>24 LSN</v>
      </c>
      <c r="AO643" s="5" t="str">
        <f ca="1">IF(B_MSK[[#This Row],[A_B]]="","",LEFT(B_MSK[[#This Row],[A_]],SEARCH(" ",B_MSK[[#This Row],[A_]])-1))</f>
        <v>24</v>
      </c>
      <c r="AP643" s="5" t="str">
        <f ca="1">IF(B_MSK[[#This Row],[A_B]]="","",RIGHT(B_MSK[[#This Row],[A_]],LEN(B_MSK[[#This Row],[A_]])-SEARCH(" ",B_MSK[[#This Row],[A_]])))</f>
        <v>LSN</v>
      </c>
      <c r="AQ6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43" s="5" t="str">
        <f ca="1">IF(B_MSK[[#This Row],[B_]]="","",LEFT(B_MSK[[#This Row],[B_]],SEARCH(" ",B_MSK[[#This Row],[B_]])))</f>
        <v xml:space="preserve">12 </v>
      </c>
      <c r="AS643" s="5" t="str">
        <f ca="1">IF(B_MSK[[#This Row],[B_]]="","",RIGHT(B_MSK[[#This Row],[B_]],LEN(B_MSK[[#This Row],[B_]])-SEARCH(" ",B_MSK[[#This Row],[B_]])))</f>
        <v>PCS</v>
      </c>
      <c r="AT643" s="5" t="str">
        <f ca="1">IF(B_MSK[[#This Row],[B_2]]="LSN",12,"")</f>
        <v/>
      </c>
      <c r="AU643" s="5" t="str">
        <f ca="1">IF(B_MSK[[#This Row],[C_1]]="","","PCS")</f>
        <v/>
      </c>
      <c r="AV643" s="5">
        <f ca="1">IF(B_MSK[[#This Row],[A_1]]="","",B_MSK[[#This Row],[A_1]]*IF(B_MSK[[#This Row],[B_1]]="",1,B_MSK[[#This Row],[B_1]])*IF(B_MSK[[#This Row],[C_1]]="",1,B_MSK[[#This Row],[C_1]]))</f>
        <v>288</v>
      </c>
      <c r="AW643" s="5" t="str">
        <f ca="1">IF(B_MSK[[#This Row],[C_2]]="",IF(B_MSK[[#This Row],[B_2]]="",IF(B_MSK[[#This Row],[A_2]]="","",B_MSK[[#This Row],[A_2]]),B_MSK[[#This Row],[B_2]]),B_MSK[[#This Row],[C_2]])</f>
        <v>PCS</v>
      </c>
      <c r="AX643" s="2">
        <f ca="1">IF(ISNUMBER(B_MSK[[#This Row],[TANGGAL DATANG]]),B_MSK[[#This Row],[TANGGAL DATANG]],AX642)</f>
        <v>44950</v>
      </c>
      <c r="AY643" s="5" t="e">
        <f ca="1">IF(B_MSK[[#This Row],[DB_ROW]]="","",INDEX([3]!db[JENIS],B_MSK[[#This Row],[DB_ROW]]-1))</f>
        <v>#REF!</v>
      </c>
      <c r="AZ643" s="5">
        <f ca="1">IF(B_MSK[[#This Row],[A_1]]="","",B_MSK[[#This Row],[A_1]])*1</f>
        <v>24</v>
      </c>
      <c r="BA643" s="5" t="str">
        <f ca="1">IF(B_MSK[[#This Row],[//]]="","",INDEX(INDIRECT(DIR&amp;$2:$2),B_MSK[[#This Row],[//]]))</f>
        <v>ARTO MORO</v>
      </c>
      <c r="BB643" s="5" t="str">
        <f ca="1">CONCATENATE(B_MSK[[#This Row],[concat]],B_MSK[[#This Row],[HARGA_X]],B_MSK[[#This Row],[SAT]])</f>
        <v>cutterl500jk13500DZ</v>
      </c>
    </row>
    <row r="644" spans="1:54" x14ac:dyDescent="0.25">
      <c r="A644" s="6" t="s">
        <v>128</v>
      </c>
      <c r="B644" s="5" t="str">
        <f ca="1">IF(B_MSK[[#This Row],[N_ID]]="","",INDEX(INDIRECT(DIR&amp;$2:$2),MATCH(B_MSK[[#This Row],[N_ID]],INDIRECT(DIR&amp;"!NOTA[ID_P]"),0)))</f>
        <v/>
      </c>
      <c r="C644" s="5" t="str">
        <f ca="1">IF(B_MSK[[#This Row],[//]]="","",HYPERLINK("["&amp;SUBSTITUTE(DIR,"'","")&amp;"]NOTA!D"&amp;B_MSK[[#This Row],[//]]+2,"&gt;"))</f>
        <v>&gt;</v>
      </c>
      <c r="D644" s="5" t="str">
        <f ca="1">IF(B_MSK[[#This Row],[N_ID]]="","",COUNTIF(INDIRECT(DIR&amp;"!NOTA[ID_H]"),B_MSK[[#This Row],[ID NOTA]]))</f>
        <v/>
      </c>
      <c r="E6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641</v>
      </c>
      <c r="F6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4" s="7" t="str">
        <f ca="1">IF(B_MSK[[#This Row],[stt]]="ada",INDEX([2]!db[NB BM],B_MSK[DB_ROW]-1),"")</f>
        <v>Isi cutter JK L-150</v>
      </c>
      <c r="H644" s="7" t="str">
        <f ca="1">IF(B_MSK[[#This Row],[//]]="","",INDEX(INDIRECT(DIR&amp;$2:$2),B_MSK[[#This Row],[//]]))</f>
        <v>ATALI MAKMUR</v>
      </c>
      <c r="I644" s="27" t="str">
        <f ca="1">IF(B_MSK[[#This Row],[//]]="","",INDEX(INDIRECT(DB_PATH&amp;$2:$2),B_MSK[[#This Row],[DB_ROW]]-1))</f>
        <v>40 LSN</v>
      </c>
      <c r="J644" s="5" t="str">
        <f ca="1">IF(B_MSK[[#This Row],[//]]="","",IF(INDEX(INDIRECT(DIR&amp;$2:$2),B_MSK[[#This Row],[//]])="","",INDEX(INDIRECT(DIR&amp;$2:$2),B_MSK[[#This Row],[//]])))</f>
        <v/>
      </c>
      <c r="K644" s="5">
        <f ca="1">IF(B_MSK[[#This Row],[//]]="","",IF(INDEX(INDIRECT(DIR&amp;$2:$2),B_MSK[[#This Row],[//]])="","",INDEX(INDIRECT(DIR&amp;$2:$2),B_MSK[[#This Row],[//]])))</f>
        <v>48</v>
      </c>
      <c r="L644" s="5" t="str">
        <f ca="1">IF(B_MSK[[#This Row],[//]]="","",IF(INDEX(INDIRECT(DIR&amp;$2:$2),B_MSK[[#This Row],[//]])="","",INDEX(INDIRECT(DIR&amp;$2:$2),B_MSK[[#This Row],[//]])))</f>
        <v>DZ</v>
      </c>
      <c r="M644" s="13">
        <f ca="1">IF(B_MSK[[#This Row],[//]]="","",INDEX(INDIRECT(DIR&amp;$2:$2),B_MSK[[#This Row],[//]]))</f>
        <v>0</v>
      </c>
      <c r="N644" s="13">
        <f ca="1">IF(OR(B_MSK[[#This Row],[//]]="",),"",INDEX(INDIRECT(DIR&amp;$2:$2),B_MSK[[#This Row],[//]]))</f>
        <v>0</v>
      </c>
      <c r="O644" s="3" t="str">
        <f ca="1">IF(B_MSK[[#This Row],[//]]="","",IF(INDEX(INDIRECT(DIR&amp;$2:$2),B_MSK[[#This Row],[//]])=0,"",INDEX(INDIRECT(DIR&amp;$2:$2),B_MSK[[#This Row],[//]])))</f>
        <v/>
      </c>
      <c r="P644" s="3" t="str">
        <f ca="1">IF(B_MSK[[#This Row],[//]]="","",IF(INDEX(INDIRECT(DIR&amp;$2:$2),B_MSK[[#This Row],[//]])=0,"",INDEX(INDIRECT(DIR&amp;$2:$2),B_MSK[[#This Row],[//]])))</f>
        <v/>
      </c>
      <c r="Q644" s="12" t="str">
        <f ca="1">IF(B_MSK[[#This Row],[//]]="","",INDEX(INDIRECT(DIR&amp;$2:$2),B_MSK[[#This Row],[//]]))</f>
        <v/>
      </c>
      <c r="R6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4" s="37" t="str">
        <f ca="1">IF(B_MSK[[#This Row],[//]]="","",INDEX(INDIRECT(DIR&amp;$2:$2),B_MSK[[#This Row],[//]]))</f>
        <v>BONUS CUTTER L-500 JK</v>
      </c>
      <c r="U644" s="38">
        <f ca="1">IF(SUMIF(B_MSK[NAMA BARANG],B_MSK[[#This Row],[NAMA BARANG]],B_MSK[JMLH BRG])=0,"",SUMIF(B_MSK[NAMA BARANG],B_MSK[[#This Row],[NAMA BARANG]],B_MSK[C]))</f>
        <v>0</v>
      </c>
      <c r="V644" s="7" t="str">
        <f ca="1">IF(B_MSK[[#This Row],[//]]="","",INDEX(INDIRECT(DIR&amp;$2:$2),B_MSK[[#This Row],[//]]))</f>
        <v>CUTTER BLADE L-150 AM (L) JK</v>
      </c>
      <c r="W644" s="7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X644" s="5" t="str">
        <f ca="1">IF(B_MSK[[#This Row],[N.B.nota]]="","",IF(MATCH(B_MSK[[#This Row],[concat]],[2]!db[NB NOTA_C],0)&gt;0,"ada",0))</f>
        <v>ada</v>
      </c>
      <c r="Y644" s="5" t="str">
        <f ca="1">IF(B_MSK[[#This Row],[N.B.nota]]="","",ADDRESS(ROW(B_MSK[QB]),COLUMN(B_MSK[QB]))&amp;":"&amp;ADDRESS(ROW(),COLUMN(B_MSK[QB])))</f>
        <v>$D$4:$D$644</v>
      </c>
      <c r="Z644" s="5">
        <f ca="1">IF(B_MSK[[#This Row],[concat]]="","",MATCH(B_MSK[[#This Row],[concat]],[2]!db[NB NOTA_C],0)+1)</f>
        <v>563</v>
      </c>
      <c r="AA644" s="5" t="str">
        <f ca="1">IF(B_MSK[[#This Row],[//]]="","",HYPERLINK("[D:\kerja\BANK EXP\BARU\DB.XLSX]DB!e"&amp;B_MSK[[#This Row],[DB_ROW]],"&gt;"))</f>
        <v>&gt;</v>
      </c>
      <c r="AB644" s="30" t="e">
        <f ca="1">MID(B_MSK[[#This Row],[/ STN_1]],FIND(" ",B_MSK[[#This Row],[/ STN_1]])+1,LEN(B_MSK[[#This Row],[/ STN_1]]))</f>
        <v>#VALUE!</v>
      </c>
      <c r="AC6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4" s="15" t="str">
        <f ca="1">IF(B_MSK[[#This Row],[HARGA_2]]="","",IF(MID(B_MSK[[#This Row],[/ STN_2]],FIND(" ",B_MSK[[#This Row],[/ STN_2]])+1,LEN(B_MSK[[#This Row],[/ STN_2]]))="LSN",B_MSK[[#This Row],[HARGA_2]]/12,""))</f>
        <v/>
      </c>
      <c r="AH644" s="7" t="str">
        <f ca="1">IF(B_MSK[[#This Row],[HARGA_3]]="","","/ "&amp;"PCS")</f>
        <v/>
      </c>
      <c r="AI644" s="15" t="str">
        <f ca="1">IF(B_MSK[[#This Row],[HARGA_3]]="",IF(B_MSK[[#This Row],[HARGA_2]]="",IF(B_MSK[[#This Row],[HARGA_1]]="","",B_MSK[[#This Row],[HARGA_1]]),B_MSK[[#This Row],[HARGA_2]]),B_MSK[[#This Row],[HARGA_3]])</f>
        <v/>
      </c>
      <c r="AJ644" s="15" t="str">
        <f ca="1">IF(B_MSK[[#This Row],[/ STN_3]]="",IF(B_MSK[[#This Row],[/ STN_2]]="",IF(B_MSK[[#This Row],[/ STN_1]]="","",B_MSK[[#This Row],[/ STN_1]]),B_MSK[[#This Row],[/ STN_2]]),B_MSK[[#This Row],[/ STN_3]])</f>
        <v/>
      </c>
      <c r="AK644" s="5" t="str">
        <f ca="1">IF(B_MSK[[#This Row],[//]]="","",SUBSTITUTE(SUBSTITUTE(SUBSTITUTE(B_MSK[[#This Row],[QTY/ CTN]]," ","_",2),"(",""),")","")&amp;"_")</f>
        <v>40 LSN_</v>
      </c>
      <c r="AL644" s="5">
        <f ca="1">IF(B_MSK[[#This Row],[A_B]]="","",SEARCH("_",B_MSK[[#This Row],[A_B]]))</f>
        <v>7</v>
      </c>
      <c r="AM644" s="5">
        <f ca="1">IF(B_MSK[[#This Row],[A_B]]="","",LEN(B_MSK[[#This Row],[A_B]]))</f>
        <v>7</v>
      </c>
      <c r="AN644" s="5" t="str">
        <f ca="1">IF(B_MSK[[#This Row],[A_B]]="","",LEFT(B_MSK[[#This Row],[QTY/ CTN]],B_MSK[[#This Row],[A_B_1]]))</f>
        <v>40 LSN</v>
      </c>
      <c r="AO644" s="5" t="str">
        <f ca="1">IF(B_MSK[[#This Row],[A_B]]="","",LEFT(B_MSK[[#This Row],[A_]],SEARCH(" ",B_MSK[[#This Row],[A_]])-1))</f>
        <v>40</v>
      </c>
      <c r="AP644" s="5" t="str">
        <f ca="1">IF(B_MSK[[#This Row],[A_B]]="","",RIGHT(B_MSK[[#This Row],[A_]],LEN(B_MSK[[#This Row],[A_]])-SEARCH(" ",B_MSK[[#This Row],[A_]])))</f>
        <v>LSN</v>
      </c>
      <c r="AQ6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44" s="5" t="str">
        <f ca="1">IF(B_MSK[[#This Row],[B_]]="","",LEFT(B_MSK[[#This Row],[B_]],SEARCH(" ",B_MSK[[#This Row],[B_]])))</f>
        <v xml:space="preserve">12 </v>
      </c>
      <c r="AS644" s="5" t="str">
        <f ca="1">IF(B_MSK[[#This Row],[B_]]="","",RIGHT(B_MSK[[#This Row],[B_]],LEN(B_MSK[[#This Row],[B_]])-SEARCH(" ",B_MSK[[#This Row],[B_]])))</f>
        <v>PCS</v>
      </c>
      <c r="AT644" s="5" t="str">
        <f ca="1">IF(B_MSK[[#This Row],[B_2]]="LSN",12,"")</f>
        <v/>
      </c>
      <c r="AU644" s="5" t="str">
        <f ca="1">IF(B_MSK[[#This Row],[C_1]]="","","PCS")</f>
        <v/>
      </c>
      <c r="AV644" s="5">
        <f ca="1">IF(B_MSK[[#This Row],[A_1]]="","",B_MSK[[#This Row],[A_1]]*IF(B_MSK[[#This Row],[B_1]]="",1,B_MSK[[#This Row],[B_1]])*IF(B_MSK[[#This Row],[C_1]]="",1,B_MSK[[#This Row],[C_1]]))</f>
        <v>480</v>
      </c>
      <c r="AW644" s="5" t="str">
        <f ca="1">IF(B_MSK[[#This Row],[C_2]]="",IF(B_MSK[[#This Row],[B_2]]="",IF(B_MSK[[#This Row],[A_2]]="","",B_MSK[[#This Row],[A_2]]),B_MSK[[#This Row],[B_2]]),B_MSK[[#This Row],[C_2]])</f>
        <v>PCS</v>
      </c>
      <c r="AX644" s="2">
        <f ca="1">IF(ISNUMBER(B_MSK[[#This Row],[TANGGAL DATANG]]),B_MSK[[#This Row],[TANGGAL DATANG]],AX643)</f>
        <v>44950</v>
      </c>
      <c r="AY644" s="5" t="e">
        <f ca="1">IF(B_MSK[[#This Row],[DB_ROW]]="","",INDEX([3]!db[JENIS],B_MSK[[#This Row],[DB_ROW]]-1))</f>
        <v>#REF!</v>
      </c>
      <c r="AZ644" s="5">
        <f ca="1">IF(B_MSK[[#This Row],[A_1]]="","",B_MSK[[#This Row],[A_1]])*1</f>
        <v>40</v>
      </c>
      <c r="BA644" s="5" t="str">
        <f ca="1">IF(B_MSK[[#This Row],[//]]="","",INDEX(INDIRECT(DIR&amp;$2:$2),B_MSK[[#This Row],[//]]))</f>
        <v>ARTO MORO</v>
      </c>
      <c r="BB644" s="5" t="str">
        <f ca="1">CONCATENATE(B_MSK[[#This Row],[concat]],B_MSK[[#This Row],[HARGA_X]],B_MSK[[#This Row],[SAT]])</f>
        <v>cutterbladel150amljkDZ</v>
      </c>
    </row>
    <row r="645" spans="1:54" x14ac:dyDescent="0.25">
      <c r="A645" s="6" t="s">
        <v>128</v>
      </c>
      <c r="B645" s="5" t="str">
        <f ca="1">IF(B_MSK[[#This Row],[N_ID]]="","",INDEX(INDIRECT(DIR&amp;$2:$2),MATCH(B_MSK[[#This Row],[N_ID]],INDIRECT(DIR&amp;"!NOTA[ID_P]"),0)))</f>
        <v/>
      </c>
      <c r="C645" s="5" t="str">
        <f ca="1">IF(B_MSK[[#This Row],[//]]="","",HYPERLINK("["&amp;SUBSTITUTE(DIR,"'","")&amp;"]NOTA!D"&amp;B_MSK[[#This Row],[//]]+2,"&gt;"))</f>
        <v>&gt;</v>
      </c>
      <c r="D645" s="5" t="str">
        <f ca="1">IF(B_MSK[[#This Row],[N_ID]]="","",COUNTIF(INDIRECT(DIR&amp;"!NOTA[ID_H]"),B_MSK[[#This Row],[ID NOTA]]))</f>
        <v/>
      </c>
      <c r="E64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642</v>
      </c>
      <c r="F6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5" s="7" t="str">
        <f ca="1">IF(B_MSK[[#This Row],[stt]]="ada",INDEX([2]!db[NB BM],B_MSK[DB_ROW]-1),"")</f>
        <v>Tipe-ex JK-101</v>
      </c>
      <c r="H645" s="7" t="str">
        <f ca="1">IF(B_MSK[[#This Row],[//]]="","",INDEX(INDIRECT(DIR&amp;$2:$2),B_MSK[[#This Row],[//]]))</f>
        <v>ATALI MAKMUR</v>
      </c>
      <c r="I645" s="27" t="str">
        <f ca="1">IF(B_MSK[[#This Row],[//]]="","",INDEX(INDIRECT(DB_PATH&amp;$2:$2),B_MSK[[#This Row],[DB_ROW]]-1))</f>
        <v>48 LSN</v>
      </c>
      <c r="J645" s="5">
        <f ca="1">IF(B_MSK[[#This Row],[//]]="","",IF(INDEX(INDIRECT(DIR&amp;$2:$2),B_MSK[[#This Row],[//]])="","",INDEX(INDIRECT(DIR&amp;$2:$2),B_MSK[[#This Row],[//]])))</f>
        <v>2</v>
      </c>
      <c r="K645" s="5">
        <f ca="1">IF(B_MSK[[#This Row],[//]]="","",IF(INDEX(INDIRECT(DIR&amp;$2:$2),B_MSK[[#This Row],[//]])="","",INDEX(INDIRECT(DIR&amp;$2:$2),B_MSK[[#This Row],[//]])))</f>
        <v>96</v>
      </c>
      <c r="L645" s="5" t="str">
        <f ca="1">IF(B_MSK[[#This Row],[//]]="","",IF(INDEX(INDIRECT(DIR&amp;$2:$2),B_MSK[[#This Row],[//]])="","",INDEX(INDIRECT(DIR&amp;$2:$2),B_MSK[[#This Row],[//]])))</f>
        <v>DZ</v>
      </c>
      <c r="M645" s="13">
        <f ca="1">IF(B_MSK[[#This Row],[//]]="","",INDEX(INDIRECT(DIR&amp;$2:$2),B_MSK[[#This Row],[//]]))</f>
        <v>36000</v>
      </c>
      <c r="N645" s="13">
        <f ca="1">IF(OR(B_MSK[[#This Row],[//]]="",),"",INDEX(INDIRECT(DIR&amp;$2:$2),B_MSK[[#This Row],[//]]))</f>
        <v>1728000</v>
      </c>
      <c r="O645" s="3">
        <f ca="1">IF(B_MSK[[#This Row],[//]]="","",IF(INDEX(INDIRECT(DIR&amp;$2:$2),B_MSK[[#This Row],[//]])=0,"",INDEX(INDIRECT(DIR&amp;$2:$2),B_MSK[[#This Row],[//]])))</f>
        <v>0.125</v>
      </c>
      <c r="P645" s="3">
        <f ca="1">IF(B_MSK[[#This Row],[//]]="","",IF(INDEX(INDIRECT(DIR&amp;$2:$2),B_MSK[[#This Row],[//]])=0,"",INDEX(INDIRECT(DIR&amp;$2:$2),B_MSK[[#This Row],[//]])))</f>
        <v>0.05</v>
      </c>
      <c r="Q645" s="12">
        <f ca="1">IF(B_MSK[[#This Row],[//]]="","",INDEX(INDIRECT(DIR&amp;$2:$2),B_MSK[[#This Row],[//]]))</f>
        <v>2872800</v>
      </c>
      <c r="R6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5" s="37">
        <f ca="1">IF(B_MSK[[#This Row],[//]]="","",INDEX(INDIRECT(DIR&amp;$2:$2),B_MSK[[#This Row],[//]]))</f>
        <v>0</v>
      </c>
      <c r="U645" s="38">
        <f ca="1">IF(SUMIF(B_MSK[NAMA BARANG],B_MSK[[#This Row],[NAMA BARANG]],B_MSK[JMLH BRG])=0,"",SUMIF(B_MSK[NAMA BARANG],B_MSK[[#This Row],[NAMA BARANG]],B_MSK[C]))</f>
        <v>5</v>
      </c>
      <c r="V645" s="7" t="str">
        <f ca="1">IF(B_MSK[[#This Row],[//]]="","",INDEX(INDIRECT(DIR&amp;$2:$2),B_MSK[[#This Row],[//]]))</f>
        <v>CORRECTION FLUID JK-101 JK</v>
      </c>
      <c r="W645" s="7" t="str">
        <f ca="1">LOWER(SUBSTITUTE(SUBSTITUTE(SUBSTITUTE(SUBSTITUTE(SUBSTITUTE(SUBSTITUTE(SUBSTITUTE(SUBSTITUTE(SUBSTITUTE(B_MSK[[#This Row],[N.B.nota]]," ",""),"-",""),"(",""),")",""),".",""),",",""),"/",""),"""",""),"+",""))</f>
        <v>correctionfluidjk101jk</v>
      </c>
      <c r="X645" s="5" t="str">
        <f ca="1">IF(B_MSK[[#This Row],[N.B.nota]]="","",IF(MATCH(B_MSK[[#This Row],[concat]],[2]!db[NB NOTA_C],0)&gt;0,"ada",0))</f>
        <v>ada</v>
      </c>
      <c r="Y645" s="5" t="str">
        <f ca="1">IF(B_MSK[[#This Row],[N.B.nota]]="","",ADDRESS(ROW(B_MSK[QB]),COLUMN(B_MSK[QB]))&amp;":"&amp;ADDRESS(ROW(),COLUMN(B_MSK[QB])))</f>
        <v>$D$4:$D$645</v>
      </c>
      <c r="Z645" s="5">
        <f ca="1">IF(B_MSK[[#This Row],[concat]]="","",MATCH(B_MSK[[#This Row],[concat]],[2]!db[NB NOTA_C],0)+1)</f>
        <v>514</v>
      </c>
      <c r="AA645" s="5" t="str">
        <f ca="1">IF(B_MSK[[#This Row],[//]]="","",HYPERLINK("[D:\kerja\BANK EXP\BARU\DB.XLSX]DB!e"&amp;B_MSK[[#This Row],[DB_ROW]],"&gt;"))</f>
        <v>&gt;</v>
      </c>
      <c r="AB645" s="30" t="str">
        <f ca="1">MID(B_MSK[[#This Row],[/ STN_1]],FIND(" ",B_MSK[[#This Row],[/ STN_1]])+1,LEN(B_MSK[[#This Row],[/ STN_1]]))</f>
        <v>LSN</v>
      </c>
      <c r="AC645" s="11">
        <f ca="1">IF(B_MSK[[#This Row],[//]]="","",IF(B_MSK[[#This Row],[ JUMLAH ]]="","",IF(B_MSK[[#This Row],[C]]="",B_MSK[[#This Row],[HARGA CTN]]/B_MSK[[#This Row],[JMLH BRG]],B_MSK[[#This Row],[HARGA CTN]]/B_MSK[[#This Row],[A_1]])))</f>
        <v>36000</v>
      </c>
      <c r="AD6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4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3000</v>
      </c>
      <c r="AF64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45" s="15" t="str">
        <f ca="1">IF(B_MSK[[#This Row],[HARGA_2]]="","",IF(MID(B_MSK[[#This Row],[/ STN_2]],FIND(" ",B_MSK[[#This Row],[/ STN_2]])+1,LEN(B_MSK[[#This Row],[/ STN_2]]))="LSN",B_MSK[[#This Row],[HARGA_2]]/12,""))</f>
        <v/>
      </c>
      <c r="AH645" s="7" t="str">
        <f ca="1">IF(B_MSK[[#This Row],[HARGA_3]]="","","/ "&amp;"PCS")</f>
        <v/>
      </c>
      <c r="AI645" s="15">
        <f ca="1">IF(B_MSK[[#This Row],[HARGA_3]]="",IF(B_MSK[[#This Row],[HARGA_2]]="",IF(B_MSK[[#This Row],[HARGA_1]]="","",B_MSK[[#This Row],[HARGA_1]]),B_MSK[[#This Row],[HARGA_2]]),B_MSK[[#This Row],[HARGA_3]])</f>
        <v>3000</v>
      </c>
      <c r="AJ64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45" s="5" t="str">
        <f ca="1">IF(B_MSK[[#This Row],[//]]="","",SUBSTITUTE(SUBSTITUTE(SUBSTITUTE(B_MSK[[#This Row],[QTY/ CTN]]," ","_",2),"(",""),")","")&amp;"_")</f>
        <v>48 LSN_</v>
      </c>
      <c r="AL645" s="5">
        <f ca="1">IF(B_MSK[[#This Row],[A_B]]="","",SEARCH("_",B_MSK[[#This Row],[A_B]]))</f>
        <v>7</v>
      </c>
      <c r="AM645" s="5">
        <f ca="1">IF(B_MSK[[#This Row],[A_B]]="","",LEN(B_MSK[[#This Row],[A_B]]))</f>
        <v>7</v>
      </c>
      <c r="AN645" s="5" t="str">
        <f ca="1">IF(B_MSK[[#This Row],[A_B]]="","",LEFT(B_MSK[[#This Row],[QTY/ CTN]],B_MSK[[#This Row],[A_B_1]]))</f>
        <v>48 LSN</v>
      </c>
      <c r="AO645" s="5" t="str">
        <f ca="1">IF(B_MSK[[#This Row],[A_B]]="","",LEFT(B_MSK[[#This Row],[A_]],SEARCH(" ",B_MSK[[#This Row],[A_]])-1))</f>
        <v>48</v>
      </c>
      <c r="AP645" s="5" t="str">
        <f ca="1">IF(B_MSK[[#This Row],[A_B]]="","",RIGHT(B_MSK[[#This Row],[A_]],LEN(B_MSK[[#This Row],[A_]])-SEARCH(" ",B_MSK[[#This Row],[A_]])))</f>
        <v>LSN</v>
      </c>
      <c r="AQ6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45" s="5" t="str">
        <f ca="1">IF(B_MSK[[#This Row],[B_]]="","",LEFT(B_MSK[[#This Row],[B_]],SEARCH(" ",B_MSK[[#This Row],[B_]])))</f>
        <v xml:space="preserve">12 </v>
      </c>
      <c r="AS645" s="5" t="str">
        <f ca="1">IF(B_MSK[[#This Row],[B_]]="","",RIGHT(B_MSK[[#This Row],[B_]],LEN(B_MSK[[#This Row],[B_]])-SEARCH(" ",B_MSK[[#This Row],[B_]])))</f>
        <v>PCS</v>
      </c>
      <c r="AT645" s="5" t="str">
        <f ca="1">IF(B_MSK[[#This Row],[B_2]]="LSN",12,"")</f>
        <v/>
      </c>
      <c r="AU645" s="5" t="str">
        <f ca="1">IF(B_MSK[[#This Row],[C_1]]="","","PCS")</f>
        <v/>
      </c>
      <c r="AV645" s="5">
        <f ca="1">IF(B_MSK[[#This Row],[A_1]]="","",B_MSK[[#This Row],[A_1]]*IF(B_MSK[[#This Row],[B_1]]="",1,B_MSK[[#This Row],[B_1]])*IF(B_MSK[[#This Row],[C_1]]="",1,B_MSK[[#This Row],[C_1]]))</f>
        <v>576</v>
      </c>
      <c r="AW645" s="5" t="str">
        <f ca="1">IF(B_MSK[[#This Row],[C_2]]="",IF(B_MSK[[#This Row],[B_2]]="",IF(B_MSK[[#This Row],[A_2]]="","",B_MSK[[#This Row],[A_2]]),B_MSK[[#This Row],[B_2]]),B_MSK[[#This Row],[C_2]])</f>
        <v>PCS</v>
      </c>
      <c r="AX645" s="2">
        <f ca="1">IF(ISNUMBER(B_MSK[[#This Row],[TANGGAL DATANG]]),B_MSK[[#This Row],[TANGGAL DATANG]],AX644)</f>
        <v>44950</v>
      </c>
      <c r="AY645" s="5" t="e">
        <f ca="1">IF(B_MSK[[#This Row],[DB_ROW]]="","",INDEX([3]!db[JENIS],B_MSK[[#This Row],[DB_ROW]]-1))</f>
        <v>#REF!</v>
      </c>
      <c r="AZ645" s="5">
        <f ca="1">IF(B_MSK[[#This Row],[A_1]]="","",B_MSK[[#This Row],[A_1]])*1</f>
        <v>48</v>
      </c>
      <c r="BA645" s="5" t="str">
        <f ca="1">IF(B_MSK[[#This Row],[//]]="","",INDEX(INDIRECT(DIR&amp;$2:$2),B_MSK[[#This Row],[//]]))</f>
        <v>ARTO MORO</v>
      </c>
      <c r="BB645" s="5" t="str">
        <f ca="1">CONCATENATE(B_MSK[[#This Row],[concat]],B_MSK[[#This Row],[HARGA_X]],B_MSK[[#This Row],[SAT]])</f>
        <v>correctionfluidjk101jk3000DZ</v>
      </c>
    </row>
    <row r="646" spans="1:54" x14ac:dyDescent="0.25">
      <c r="A646" s="6" t="s">
        <v>128</v>
      </c>
      <c r="B646" s="5" t="str">
        <f ca="1">IF(B_MSK[[#This Row],[N_ID]]="","",INDEX(INDIRECT(DIR&amp;$2:$2),MATCH(B_MSK[[#This Row],[N_ID]],INDIRECT(DIR&amp;"!NOTA[ID_P]"),0)))</f>
        <v/>
      </c>
      <c r="C646" s="5" t="str">
        <f ca="1">IF(B_MSK[[#This Row],[//]]="","",HYPERLINK("["&amp;SUBSTITUTE(DIR,"'","")&amp;"]NOTA!D"&amp;B_MSK[[#This Row],[//]]+2,"&gt;"))</f>
        <v>&gt;</v>
      </c>
      <c r="D646" s="5" t="str">
        <f ca="1">IF(B_MSK[[#This Row],[N_ID]]="","",COUNTIF(INDIRECT(DIR&amp;"!NOTA[ID_H]"),B_MSK[[#This Row],[ID NOTA]]))</f>
        <v/>
      </c>
      <c r="E64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643</v>
      </c>
      <c r="F6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6" s="7" t="str">
        <f ca="1">IF(B_MSK[[#This Row],[stt]]="ada",INDEX([2]!db[NB BM],B_MSK[DB_ROW]-1),"")</f>
        <v>Marker Permanen JK PM-34 Hitam</v>
      </c>
      <c r="H646" s="7" t="str">
        <f ca="1">IF(B_MSK[[#This Row],[//]]="","",INDEX(INDIRECT(DIR&amp;$2:$2),B_MSK[[#This Row],[//]]))</f>
        <v>ATALI MAKMUR</v>
      </c>
      <c r="I646" s="27" t="str">
        <f ca="1">IF(B_MSK[[#This Row],[//]]="","",INDEX(INDIRECT(DB_PATH&amp;$2:$2),B_MSK[[#This Row],[DB_ROW]]-1))</f>
        <v>48 LSN</v>
      </c>
      <c r="J646" s="5" t="str">
        <f ca="1">IF(B_MSK[[#This Row],[//]]="","",IF(INDEX(INDIRECT(DIR&amp;$2:$2),B_MSK[[#This Row],[//]])="","",INDEX(INDIRECT(DIR&amp;$2:$2),B_MSK[[#This Row],[//]])))</f>
        <v/>
      </c>
      <c r="K646" s="5">
        <f ca="1">IF(B_MSK[[#This Row],[//]]="","",IF(INDEX(INDIRECT(DIR&amp;$2:$2),B_MSK[[#This Row],[//]])="","",INDEX(INDIRECT(DIR&amp;$2:$2),B_MSK[[#This Row],[//]])))</f>
        <v>24</v>
      </c>
      <c r="L646" s="5" t="str">
        <f ca="1">IF(B_MSK[[#This Row],[//]]="","",IF(INDEX(INDIRECT(DIR&amp;$2:$2),B_MSK[[#This Row],[//]])="","",INDEX(INDIRECT(DIR&amp;$2:$2),B_MSK[[#This Row],[//]])))</f>
        <v>PCS</v>
      </c>
      <c r="M646" s="13">
        <f ca="1">IF(B_MSK[[#This Row],[//]]="","",INDEX(INDIRECT(DIR&amp;$2:$2),B_MSK[[#This Row],[//]]))</f>
        <v>2350</v>
      </c>
      <c r="N646" s="13">
        <f ca="1">IF(OR(B_MSK[[#This Row],[//]]="",),"",INDEX(INDIRECT(DIR&amp;$2:$2),B_MSK[[#This Row],[//]]))</f>
        <v>56400</v>
      </c>
      <c r="O646" s="3">
        <f ca="1">IF(B_MSK[[#This Row],[//]]="","",IF(INDEX(INDIRECT(DIR&amp;$2:$2),B_MSK[[#This Row],[//]])=0,"",INDEX(INDIRECT(DIR&amp;$2:$2),B_MSK[[#This Row],[//]])))</f>
        <v>0.1</v>
      </c>
      <c r="P646" s="3">
        <f ca="1">IF(B_MSK[[#This Row],[//]]="","",IF(INDEX(INDIRECT(DIR&amp;$2:$2),B_MSK[[#This Row],[//]])=0,"",INDEX(INDIRECT(DIR&amp;$2:$2),B_MSK[[#This Row],[//]])))</f>
        <v>0.05</v>
      </c>
      <c r="Q646" s="12">
        <f ca="1">IF(B_MSK[[#This Row],[//]]="","",INDEX(INDIRECT(DIR&amp;$2:$2),B_MSK[[#This Row],[//]]))</f>
        <v>48222</v>
      </c>
      <c r="R64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4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46" s="37" t="str">
        <f ca="1">IF(B_MSK[[#This Row],[//]]="","",INDEX(INDIRECT(DIR&amp;$2:$2),B_MSK[[#This Row],[//]]))</f>
        <v>BONUS CORR FLUID JK-101</v>
      </c>
      <c r="U646" s="38">
        <f ca="1">IF(SUMIF(B_MSK[NAMA BARANG],B_MSK[[#This Row],[NAMA BARANG]],B_MSK[JMLH BRG])=0,"",SUMIF(B_MSK[NAMA BARANG],B_MSK[[#This Row],[NAMA BARANG]],B_MSK[C]))</f>
        <v>0</v>
      </c>
      <c r="V646" s="7" t="str">
        <f ca="1">IF(B_MSK[[#This Row],[//]]="","",INDEX(INDIRECT(DIR&amp;$2:$2),B_MSK[[#This Row],[//]]))</f>
        <v>PERMANENT MARKER PM-34 BLACK JK</v>
      </c>
      <c r="W646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646" s="5" t="str">
        <f ca="1">IF(B_MSK[[#This Row],[N.B.nota]]="","",IF(MATCH(B_MSK[[#This Row],[concat]],[2]!db[NB NOTA_C],0)&gt;0,"ada",0))</f>
        <v>ada</v>
      </c>
      <c r="Y646" s="5" t="str">
        <f ca="1">IF(B_MSK[[#This Row],[N.B.nota]]="","",ADDRESS(ROW(B_MSK[QB]),COLUMN(B_MSK[QB]))&amp;":"&amp;ADDRESS(ROW(),COLUMN(B_MSK[QB])))</f>
        <v>$D$4:$D$646</v>
      </c>
      <c r="Z646" s="5">
        <f ca="1">IF(B_MSK[[#This Row],[concat]]="","",MATCH(B_MSK[[#This Row],[concat]],[2]!db[NB NOTA_C],0)+1)</f>
        <v>1834</v>
      </c>
      <c r="AA646" s="5" t="str">
        <f ca="1">IF(B_MSK[[#This Row],[//]]="","",HYPERLINK("[D:\kerja\BANK EXP\BARU\DB.XLSX]DB!e"&amp;B_MSK[[#This Row],[DB_ROW]],"&gt;"))</f>
        <v>&gt;</v>
      </c>
      <c r="AB646" s="30" t="str">
        <f ca="1">MID(B_MSK[[#This Row],[/ STN_1]],FIND(" ",B_MSK[[#This Row],[/ STN_1]])+1,LEN(B_MSK[[#This Row],[/ STN_1]]))</f>
        <v>PCS</v>
      </c>
      <c r="AC646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6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6" s="15" t="str">
        <f ca="1">IF(B_MSK[[#This Row],[HARGA_2]]="","",IF(MID(B_MSK[[#This Row],[/ STN_2]],FIND(" ",B_MSK[[#This Row],[/ STN_2]])+1,LEN(B_MSK[[#This Row],[/ STN_2]]))="LSN",B_MSK[[#This Row],[HARGA_2]]/12,""))</f>
        <v/>
      </c>
      <c r="AH646" s="7" t="str">
        <f ca="1">IF(B_MSK[[#This Row],[HARGA_3]]="","","/ "&amp;"PCS")</f>
        <v/>
      </c>
      <c r="AI646" s="15">
        <f ca="1">IF(B_MSK[[#This Row],[HARGA_3]]="",IF(B_MSK[[#This Row],[HARGA_2]]="",IF(B_MSK[[#This Row],[HARGA_1]]="","",B_MSK[[#This Row],[HARGA_1]]),B_MSK[[#This Row],[HARGA_2]]),B_MSK[[#This Row],[HARGA_3]])</f>
        <v>2350</v>
      </c>
      <c r="AJ64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46" s="5" t="str">
        <f ca="1">IF(B_MSK[[#This Row],[//]]="","",SUBSTITUTE(SUBSTITUTE(SUBSTITUTE(B_MSK[[#This Row],[QTY/ CTN]]," ","_",2),"(",""),")","")&amp;"_")</f>
        <v>48 LSN_</v>
      </c>
      <c r="AL646" s="5">
        <f ca="1">IF(B_MSK[[#This Row],[A_B]]="","",SEARCH("_",B_MSK[[#This Row],[A_B]]))</f>
        <v>7</v>
      </c>
      <c r="AM646" s="5">
        <f ca="1">IF(B_MSK[[#This Row],[A_B]]="","",LEN(B_MSK[[#This Row],[A_B]]))</f>
        <v>7</v>
      </c>
      <c r="AN646" s="5" t="str">
        <f ca="1">IF(B_MSK[[#This Row],[A_B]]="","",LEFT(B_MSK[[#This Row],[QTY/ CTN]],B_MSK[[#This Row],[A_B_1]]))</f>
        <v>48 LSN</v>
      </c>
      <c r="AO646" s="5" t="str">
        <f ca="1">IF(B_MSK[[#This Row],[A_B]]="","",LEFT(B_MSK[[#This Row],[A_]],SEARCH(" ",B_MSK[[#This Row],[A_]])-1))</f>
        <v>48</v>
      </c>
      <c r="AP646" s="5" t="str">
        <f ca="1">IF(B_MSK[[#This Row],[A_B]]="","",RIGHT(B_MSK[[#This Row],[A_]],LEN(B_MSK[[#This Row],[A_]])-SEARCH(" ",B_MSK[[#This Row],[A_]])))</f>
        <v>LSN</v>
      </c>
      <c r="AQ6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46" s="5" t="str">
        <f ca="1">IF(B_MSK[[#This Row],[B_]]="","",LEFT(B_MSK[[#This Row],[B_]],SEARCH(" ",B_MSK[[#This Row],[B_]])))</f>
        <v xml:space="preserve">12 </v>
      </c>
      <c r="AS646" s="5" t="str">
        <f ca="1">IF(B_MSK[[#This Row],[B_]]="","",RIGHT(B_MSK[[#This Row],[B_]],LEN(B_MSK[[#This Row],[B_]])-SEARCH(" ",B_MSK[[#This Row],[B_]])))</f>
        <v>PCS</v>
      </c>
      <c r="AT646" s="5" t="str">
        <f ca="1">IF(B_MSK[[#This Row],[B_2]]="LSN",12,"")</f>
        <v/>
      </c>
      <c r="AU646" s="5" t="str">
        <f ca="1">IF(B_MSK[[#This Row],[C_1]]="","","PCS")</f>
        <v/>
      </c>
      <c r="AV646" s="5">
        <f ca="1">IF(B_MSK[[#This Row],[A_1]]="","",B_MSK[[#This Row],[A_1]]*IF(B_MSK[[#This Row],[B_1]]="",1,B_MSK[[#This Row],[B_1]])*IF(B_MSK[[#This Row],[C_1]]="",1,B_MSK[[#This Row],[C_1]]))</f>
        <v>576</v>
      </c>
      <c r="AW646" s="5" t="str">
        <f ca="1">IF(B_MSK[[#This Row],[C_2]]="",IF(B_MSK[[#This Row],[B_2]]="",IF(B_MSK[[#This Row],[A_2]]="","",B_MSK[[#This Row],[A_2]]),B_MSK[[#This Row],[B_2]]),B_MSK[[#This Row],[C_2]])</f>
        <v>PCS</v>
      </c>
      <c r="AX646" s="2">
        <f ca="1">IF(ISNUMBER(B_MSK[[#This Row],[TANGGAL DATANG]]),B_MSK[[#This Row],[TANGGAL DATANG]],AX645)</f>
        <v>44950</v>
      </c>
      <c r="AY646" s="5" t="e">
        <f ca="1">IF(B_MSK[[#This Row],[DB_ROW]]="","",INDEX([3]!db[JENIS],B_MSK[[#This Row],[DB_ROW]]-1))</f>
        <v>#REF!</v>
      </c>
      <c r="AZ646" s="5">
        <f ca="1">IF(B_MSK[[#This Row],[A_1]]="","",B_MSK[[#This Row],[A_1]])*1</f>
        <v>48</v>
      </c>
      <c r="BA646" s="5" t="str">
        <f ca="1">IF(B_MSK[[#This Row],[//]]="","",INDEX(INDIRECT(DIR&amp;$2:$2),B_MSK[[#This Row],[//]]))</f>
        <v>ARTO MORO</v>
      </c>
      <c r="BB646" s="5" t="str">
        <f ca="1">CONCATENATE(B_MSK[[#This Row],[concat]],B_MSK[[#This Row],[HARGA_X]],B_MSK[[#This Row],[SAT]])</f>
        <v>permanentmarkerpm34blackjk2350PCS</v>
      </c>
    </row>
    <row r="647" spans="1:54" x14ac:dyDescent="0.25">
      <c r="A647" s="6" t="s">
        <v>128</v>
      </c>
      <c r="B647" s="5" t="str">
        <f ca="1">IF(B_MSK[[#This Row],[N_ID]]="","",INDEX(INDIRECT(DIR&amp;$2:$2),MATCH(B_MSK[[#This Row],[N_ID]],INDIRECT(DIR&amp;"!NOTA[ID_P]"),0)))</f>
        <v/>
      </c>
      <c r="C647" s="5" t="str">
        <f ca="1">IF(B_MSK[[#This Row],[//]]="","",HYPERLINK("["&amp;SUBSTITUTE(DIR,"'","")&amp;"]NOTA!D"&amp;B_MSK[[#This Row],[//]]+2,"&gt;"))</f>
        <v/>
      </c>
      <c r="D647" s="5" t="str">
        <f ca="1">IF(B_MSK[[#This Row],[N_ID]]="","",COUNTIF(INDIRECT(DIR&amp;"!NOTA[ID_H]"),B_MSK[[#This Row],[ID NOTA]]))</f>
        <v/>
      </c>
      <c r="E6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7" s="7" t="str">
        <f ca="1">IF(B_MSK[[#This Row],[stt]]="ada",INDEX([2]!db[NB BM],B_MSK[DB_ROW]-1),"")</f>
        <v/>
      </c>
      <c r="H647" s="7" t="str">
        <f ca="1">IF(B_MSK[[#This Row],[//]]="","",INDEX(INDIRECT(DIR&amp;$2:$2),B_MSK[[#This Row],[//]]))</f>
        <v/>
      </c>
      <c r="I647" s="27" t="str">
        <f ca="1">IF(B_MSK[[#This Row],[//]]="","",INDEX(INDIRECT(DB_PATH&amp;$2:$2),B_MSK[[#This Row],[DB_ROW]]-1))</f>
        <v/>
      </c>
      <c r="J647" s="5" t="str">
        <f ca="1">IF(B_MSK[[#This Row],[//]]="","",IF(INDEX(INDIRECT(DIR&amp;$2:$2),B_MSK[[#This Row],[//]])="","",INDEX(INDIRECT(DIR&amp;$2:$2),B_MSK[[#This Row],[//]])))</f>
        <v/>
      </c>
      <c r="K647" s="5" t="str">
        <f ca="1">IF(B_MSK[[#This Row],[//]]="","",IF(INDEX(INDIRECT(DIR&amp;$2:$2),B_MSK[[#This Row],[//]])="","",INDEX(INDIRECT(DIR&amp;$2:$2),B_MSK[[#This Row],[//]])))</f>
        <v/>
      </c>
      <c r="L647" s="5" t="str">
        <f ca="1">IF(B_MSK[[#This Row],[//]]="","",IF(INDEX(INDIRECT(DIR&amp;$2:$2),B_MSK[[#This Row],[//]])="","",INDEX(INDIRECT(DIR&amp;$2:$2),B_MSK[[#This Row],[//]])))</f>
        <v/>
      </c>
      <c r="M647" s="13" t="str">
        <f ca="1">IF(B_MSK[[#This Row],[//]]="","",INDEX(INDIRECT(DIR&amp;$2:$2),B_MSK[[#This Row],[//]]))</f>
        <v/>
      </c>
      <c r="N647" s="13" t="str">
        <f ca="1">IF(OR(B_MSK[[#This Row],[//]]="",),"",INDEX(INDIRECT(DIR&amp;$2:$2),B_MSK[[#This Row],[//]]))</f>
        <v/>
      </c>
      <c r="O647" s="3" t="str">
        <f ca="1">IF(B_MSK[[#This Row],[//]]="","",IF(INDEX(INDIRECT(DIR&amp;$2:$2),B_MSK[[#This Row],[//]])=0,"",INDEX(INDIRECT(DIR&amp;$2:$2),B_MSK[[#This Row],[//]])))</f>
        <v/>
      </c>
      <c r="P647" s="3" t="str">
        <f ca="1">IF(B_MSK[[#This Row],[//]]="","",IF(INDEX(INDIRECT(DIR&amp;$2:$2),B_MSK[[#This Row],[//]])=0,"",INDEX(INDIRECT(DIR&amp;$2:$2),B_MSK[[#This Row],[//]])))</f>
        <v/>
      </c>
      <c r="Q647" s="12" t="str">
        <f ca="1">IF(B_MSK[[#This Row],[//]]="","",INDEX(INDIRECT(DIR&amp;$2:$2),B_MSK[[#This Row],[//]]))</f>
        <v/>
      </c>
      <c r="R6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7" s="37" t="str">
        <f ca="1">IF(B_MSK[[#This Row],[//]]="","",INDEX(INDIRECT(DIR&amp;$2:$2),B_MSK[[#This Row],[//]]))</f>
        <v/>
      </c>
      <c r="U647" s="38" t="str">
        <f ca="1">IF(SUMIF(B_MSK[NAMA BARANG],B_MSK[[#This Row],[NAMA BARANG]],B_MSK[JMLH BRG])=0,"",SUMIF(B_MSK[NAMA BARANG],B_MSK[[#This Row],[NAMA BARANG]],B_MSK[C]))</f>
        <v/>
      </c>
      <c r="V647" s="7" t="str">
        <f ca="1">IF(B_MSK[[#This Row],[//]]="","",INDEX(INDIRECT(DIR&amp;$2:$2),B_MSK[[#This Row],[//]]))</f>
        <v/>
      </c>
      <c r="W6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7" s="5" t="str">
        <f ca="1">IF(B_MSK[[#This Row],[N.B.nota]]="","",IF(MATCH(B_MSK[[#This Row],[concat]],[2]!db[NB NOTA_C],0)&gt;0,"ada",0))</f>
        <v/>
      </c>
      <c r="Y647" s="5" t="str">
        <f ca="1">IF(B_MSK[[#This Row],[N.B.nota]]="","",ADDRESS(ROW(B_MSK[QB]),COLUMN(B_MSK[QB]))&amp;":"&amp;ADDRESS(ROW(),COLUMN(B_MSK[QB])))</f>
        <v/>
      </c>
      <c r="Z647" s="5" t="str">
        <f ca="1">IF(B_MSK[[#This Row],[concat]]="","",MATCH(B_MSK[[#This Row],[concat]],[2]!db[NB NOTA_C],0)+1)</f>
        <v/>
      </c>
      <c r="AA647" s="5" t="str">
        <f ca="1">IF(B_MSK[[#This Row],[//]]="","",HYPERLINK("[D:\kerja\BANK EXP\BARU\DB.XLSX]DB!e"&amp;B_MSK[[#This Row],[DB_ROW]],"&gt;"))</f>
        <v/>
      </c>
      <c r="AB647" s="30" t="e">
        <f ca="1">MID(B_MSK[[#This Row],[/ STN_1]],FIND(" ",B_MSK[[#This Row],[/ STN_1]])+1,LEN(B_MSK[[#This Row],[/ STN_1]]))</f>
        <v>#VALUE!</v>
      </c>
      <c r="AC6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7" s="15" t="str">
        <f ca="1">IF(B_MSK[[#This Row],[HARGA_2]]="","",IF(MID(B_MSK[[#This Row],[/ STN_2]],FIND(" ",B_MSK[[#This Row],[/ STN_2]])+1,LEN(B_MSK[[#This Row],[/ STN_2]]))="LSN",B_MSK[[#This Row],[HARGA_2]]/12,""))</f>
        <v/>
      </c>
      <c r="AH647" s="7" t="str">
        <f ca="1">IF(B_MSK[[#This Row],[HARGA_3]]="","","/ "&amp;"PCS")</f>
        <v/>
      </c>
      <c r="AI647" s="15" t="str">
        <f ca="1">IF(B_MSK[[#This Row],[HARGA_3]]="",IF(B_MSK[[#This Row],[HARGA_2]]="",IF(B_MSK[[#This Row],[HARGA_1]]="","",B_MSK[[#This Row],[HARGA_1]]),B_MSK[[#This Row],[HARGA_2]]),B_MSK[[#This Row],[HARGA_3]])</f>
        <v/>
      </c>
      <c r="AJ647" s="15" t="str">
        <f ca="1">IF(B_MSK[[#This Row],[/ STN_3]]="",IF(B_MSK[[#This Row],[/ STN_2]]="",IF(B_MSK[[#This Row],[/ STN_1]]="","",B_MSK[[#This Row],[/ STN_1]]),B_MSK[[#This Row],[/ STN_2]]),B_MSK[[#This Row],[/ STN_3]])</f>
        <v/>
      </c>
      <c r="AK647" s="5" t="str">
        <f ca="1">IF(B_MSK[[#This Row],[//]]="","",SUBSTITUTE(SUBSTITUTE(SUBSTITUTE(B_MSK[[#This Row],[QTY/ CTN]]," ","_",2),"(",""),")","")&amp;"_")</f>
        <v/>
      </c>
      <c r="AL647" s="5" t="str">
        <f ca="1">IF(B_MSK[[#This Row],[A_B]]="","",SEARCH("_",B_MSK[[#This Row],[A_B]]))</f>
        <v/>
      </c>
      <c r="AM647" s="5" t="str">
        <f ca="1">IF(B_MSK[[#This Row],[A_B]]="","",LEN(B_MSK[[#This Row],[A_B]]))</f>
        <v/>
      </c>
      <c r="AN647" s="5" t="str">
        <f ca="1">IF(B_MSK[[#This Row],[A_B]]="","",LEFT(B_MSK[[#This Row],[QTY/ CTN]],B_MSK[[#This Row],[A_B_1]]))</f>
        <v/>
      </c>
      <c r="AO647" s="5" t="str">
        <f ca="1">IF(B_MSK[[#This Row],[A_B]]="","",LEFT(B_MSK[[#This Row],[A_]],SEARCH(" ",B_MSK[[#This Row],[A_]])-1))</f>
        <v/>
      </c>
      <c r="AP647" s="5" t="str">
        <f ca="1">IF(B_MSK[[#This Row],[A_B]]="","",RIGHT(B_MSK[[#This Row],[A_]],LEN(B_MSK[[#This Row],[A_]])-SEARCH(" ",B_MSK[[#This Row],[A_]])))</f>
        <v/>
      </c>
      <c r="AQ6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7" s="5" t="str">
        <f ca="1">IF(B_MSK[[#This Row],[B_]]="","",LEFT(B_MSK[[#This Row],[B_]],SEARCH(" ",B_MSK[[#This Row],[B_]])))</f>
        <v/>
      </c>
      <c r="AS647" s="5" t="str">
        <f ca="1">IF(B_MSK[[#This Row],[B_]]="","",RIGHT(B_MSK[[#This Row],[B_]],LEN(B_MSK[[#This Row],[B_]])-SEARCH(" ",B_MSK[[#This Row],[B_]])))</f>
        <v/>
      </c>
      <c r="AT647" s="5" t="str">
        <f ca="1">IF(B_MSK[[#This Row],[B_2]]="LSN",12,"")</f>
        <v/>
      </c>
      <c r="AU647" s="5" t="str">
        <f ca="1">IF(B_MSK[[#This Row],[C_1]]="","","PCS")</f>
        <v/>
      </c>
      <c r="AV647" s="5" t="str">
        <f ca="1">IF(B_MSK[[#This Row],[A_1]]="","",B_MSK[[#This Row],[A_1]]*IF(B_MSK[[#This Row],[B_1]]="",1,B_MSK[[#This Row],[B_1]])*IF(B_MSK[[#This Row],[C_1]]="",1,B_MSK[[#This Row],[C_1]]))</f>
        <v/>
      </c>
      <c r="AW647" s="5" t="str">
        <f ca="1">IF(B_MSK[[#This Row],[C_2]]="",IF(B_MSK[[#This Row],[B_2]]="",IF(B_MSK[[#This Row],[A_2]]="","",B_MSK[[#This Row],[A_2]]),B_MSK[[#This Row],[B_2]]),B_MSK[[#This Row],[C_2]])</f>
        <v/>
      </c>
      <c r="AX647" s="2">
        <f ca="1">IF(ISNUMBER(B_MSK[[#This Row],[TANGGAL DATANG]]),B_MSK[[#This Row],[TANGGAL DATANG]],AX646)</f>
        <v>44950</v>
      </c>
      <c r="AY647" s="5" t="str">
        <f ca="1">IF(B_MSK[[#This Row],[DB_ROW]]="","",INDEX([3]!db[JENIS],B_MSK[[#This Row],[DB_ROW]]-1))</f>
        <v/>
      </c>
      <c r="AZ647" s="5" t="e">
        <f ca="1">IF(B_MSK[[#This Row],[A_1]]="","",B_MSK[[#This Row],[A_1]])*1</f>
        <v>#VALUE!</v>
      </c>
      <c r="BA647" s="5" t="str">
        <f ca="1">IF(B_MSK[[#This Row],[//]]="","",INDEX(INDIRECT(DIR&amp;$2:$2),B_MSK[[#This Row],[//]]))</f>
        <v/>
      </c>
      <c r="BB647" s="5" t="str">
        <f ca="1">CONCATENATE(B_MSK[[#This Row],[concat]],B_MSK[[#This Row],[HARGA_X]],B_MSK[[#This Row],[SAT]])</f>
        <v/>
      </c>
    </row>
    <row r="648" spans="1:54" x14ac:dyDescent="0.25">
      <c r="A648" s="6" t="s">
        <v>337</v>
      </c>
      <c r="B648" s="5">
        <f ca="1">IF(B_MSK[[#This Row],[N_ID]]="","",INDEX(INDIRECT(DIR&amp;$2:$2),MATCH(B_MSK[[#This Row],[N_ID]],INDIRECT(DIR&amp;"!NOTA[ID_P]"),0)))</f>
        <v>125</v>
      </c>
      <c r="C648" s="5" t="str">
        <f ca="1">IF(B_MSK[[#This Row],[//]]="","",HYPERLINK("["&amp;SUBSTITUTE(DIR,"'","")&amp;"]NOTA!D"&amp;B_MSK[[#This Row],[//]]+2,"&gt;"))</f>
        <v>&gt;</v>
      </c>
      <c r="D648" s="5">
        <f ca="1">IF(B_MSK[[#This Row],[N_ID]]="","",COUNTIF(INDIRECT(DIR&amp;"!NOTA[ID_H]"),B_MSK[[#This Row],[ID NOTA]]))</f>
        <v>6</v>
      </c>
      <c r="E6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645</v>
      </c>
      <c r="F6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8" s="7" t="str">
        <f ca="1">IF(B_MSK[[#This Row],[stt]]="ada",INDEX([2]!db[NB BM],B_MSK[DB_ROW]-1),"")</f>
        <v>Pensil JK P-88 2B</v>
      </c>
      <c r="H648" s="7" t="str">
        <f ca="1">IF(B_MSK[[#This Row],[//]]="","",INDEX(INDIRECT(DIR&amp;$2:$2),B_MSK[[#This Row],[//]]))</f>
        <v>ATALI MAKMUR</v>
      </c>
      <c r="I648" s="27" t="str">
        <f ca="1">IF(B_MSK[[#This Row],[//]]="","",INDEX(INDIRECT(DB_PATH&amp;$2:$2),B_MSK[[#This Row],[DB_ROW]]-1))</f>
        <v>30 GRS</v>
      </c>
      <c r="J648" s="5">
        <f ca="1">IF(B_MSK[[#This Row],[//]]="","",IF(INDEX(INDIRECT(DIR&amp;$2:$2),B_MSK[[#This Row],[//]])="","",INDEX(INDIRECT(DIR&amp;$2:$2),B_MSK[[#This Row],[//]])))</f>
        <v>2</v>
      </c>
      <c r="K648" s="5">
        <f ca="1">IF(B_MSK[[#This Row],[//]]="","",IF(INDEX(INDIRECT(DIR&amp;$2:$2),B_MSK[[#This Row],[//]])="","",INDEX(INDIRECT(DIR&amp;$2:$2),B_MSK[[#This Row],[//]])))</f>
        <v>60</v>
      </c>
      <c r="L648" s="5" t="str">
        <f ca="1">IF(B_MSK[[#This Row],[//]]="","",IF(INDEX(INDIRECT(DIR&amp;$2:$2),B_MSK[[#This Row],[//]])="","",INDEX(INDIRECT(DIR&amp;$2:$2),B_MSK[[#This Row],[//]])))</f>
        <v>GRS</v>
      </c>
      <c r="M648" s="13">
        <f ca="1">IF(B_MSK[[#This Row],[//]]="","",INDEX(INDIRECT(DIR&amp;$2:$2),B_MSK[[#This Row],[//]]))</f>
        <v>104400</v>
      </c>
      <c r="N648" s="13">
        <f ca="1">IF(OR(B_MSK[[#This Row],[//]]="",),"",INDEX(INDIRECT(DIR&amp;$2:$2),B_MSK[[#This Row],[//]]))</f>
        <v>3132000</v>
      </c>
      <c r="O648" s="3">
        <f ca="1">IF(B_MSK[[#This Row],[//]]="","",IF(INDEX(INDIRECT(DIR&amp;$2:$2),B_MSK[[#This Row],[//]])=0,"",INDEX(INDIRECT(DIR&amp;$2:$2),B_MSK[[#This Row],[//]])))</f>
        <v>0.125</v>
      </c>
      <c r="P648" s="3">
        <f ca="1">IF(B_MSK[[#This Row],[//]]="","",IF(INDEX(INDIRECT(DIR&amp;$2:$2),B_MSK[[#This Row],[//]])=0,"",INDEX(INDIRECT(DIR&amp;$2:$2),B_MSK[[#This Row],[//]])))</f>
        <v>0.05</v>
      </c>
      <c r="Q648" s="12">
        <f ca="1">IF(B_MSK[[#This Row],[//]]="","",INDEX(INDIRECT(DIR&amp;$2:$2),B_MSK[[#This Row],[//]]))</f>
        <v>5206950</v>
      </c>
      <c r="R6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8" s="37">
        <f ca="1">IF(B_MSK[[#This Row],[//]]="","",INDEX(INDIRECT(DIR&amp;$2:$2),B_MSK[[#This Row],[//]]))</f>
        <v>0</v>
      </c>
      <c r="U648" s="38">
        <f ca="1">IF(SUMIF(B_MSK[NAMA BARANG],B_MSK[[#This Row],[NAMA BARANG]],B_MSK[JMLH BRG])=0,"",SUMIF(B_MSK[NAMA BARANG],B_MSK[[#This Row],[NAMA BARANG]],B_MSK[C]))</f>
        <v>24</v>
      </c>
      <c r="V648" s="7" t="str">
        <f ca="1">IF(B_MSK[[#This Row],[//]]="","",INDEX(INDIRECT(DIR&amp;$2:$2),B_MSK[[#This Row],[//]]))</f>
        <v>PENCIL P-88 2B JK</v>
      </c>
      <c r="W648" s="7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X648" s="5" t="str">
        <f ca="1">IF(B_MSK[[#This Row],[N.B.nota]]="","",IF(MATCH(B_MSK[[#This Row],[concat]],[2]!db[NB NOTA_C],0)&gt;0,"ada",0))</f>
        <v>ada</v>
      </c>
      <c r="Y648" s="5" t="str">
        <f ca="1">IF(B_MSK[[#This Row],[N.B.nota]]="","",ADDRESS(ROW(B_MSK[QB]),COLUMN(B_MSK[QB]))&amp;":"&amp;ADDRESS(ROW(),COLUMN(B_MSK[QB])))</f>
        <v>$D$4:$D$648</v>
      </c>
      <c r="Z648" s="5">
        <f ca="1">IF(B_MSK[[#This Row],[concat]]="","",MATCH(B_MSK[[#This Row],[concat]],[2]!db[NB NOTA_C],0)+1)</f>
        <v>1765</v>
      </c>
      <c r="AA648" s="5" t="str">
        <f ca="1">IF(B_MSK[[#This Row],[//]]="","",HYPERLINK("[D:\kerja\BANK EXP\BARU\DB.XLSX]DB!e"&amp;B_MSK[[#This Row],[DB_ROW]],"&gt;"))</f>
        <v>&gt;</v>
      </c>
      <c r="AB648" s="30" t="str">
        <f ca="1">MID(B_MSK[[#This Row],[/ STN_1]],FIND(" ",B_MSK[[#This Row],[/ STN_1]])+1,LEN(B_MSK[[#This Row],[/ STN_1]]))</f>
        <v>GRS</v>
      </c>
      <c r="AC648" s="11">
        <f ca="1">IF(B_MSK[[#This Row],[//]]="","",IF(B_MSK[[#This Row],[ JUMLAH ]]="","",IF(B_MSK[[#This Row],[C]]="",B_MSK[[#This Row],[HARGA CTN]]/B_MSK[[#This Row],[JMLH BRG]],B_MSK[[#This Row],[HARGA CTN]]/B_MSK[[#This Row],[A_1]])))</f>
        <v>104400</v>
      </c>
      <c r="AD6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64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8700</v>
      </c>
      <c r="AF64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648" s="15">
        <f ca="1">IF(B_MSK[[#This Row],[HARGA_2]]="","",IF(MID(B_MSK[[#This Row],[/ STN_2]],FIND(" ",B_MSK[[#This Row],[/ STN_2]])+1,LEN(B_MSK[[#This Row],[/ STN_2]]))="LSN",B_MSK[[#This Row],[HARGA_2]]/12,""))</f>
        <v>725</v>
      </c>
      <c r="AH648" s="7" t="str">
        <f ca="1">IF(B_MSK[[#This Row],[HARGA_3]]="","","/ "&amp;"PCS")</f>
        <v>/ PCS</v>
      </c>
      <c r="AI648" s="15">
        <f ca="1">IF(B_MSK[[#This Row],[HARGA_3]]="",IF(B_MSK[[#This Row],[HARGA_2]]="",IF(B_MSK[[#This Row],[HARGA_1]]="","",B_MSK[[#This Row],[HARGA_1]]),B_MSK[[#This Row],[HARGA_2]]),B_MSK[[#This Row],[HARGA_3]])</f>
        <v>725</v>
      </c>
      <c r="AJ64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48" s="5" t="str">
        <f ca="1">IF(B_MSK[[#This Row],[//]]="","",SUBSTITUTE(SUBSTITUTE(SUBSTITUTE(B_MSK[[#This Row],[QTY/ CTN]]," ","_",2),"(",""),")","")&amp;"_")</f>
        <v>30 GRS_</v>
      </c>
      <c r="AL648" s="5">
        <f ca="1">IF(B_MSK[[#This Row],[A_B]]="","",SEARCH("_",B_MSK[[#This Row],[A_B]]))</f>
        <v>7</v>
      </c>
      <c r="AM648" s="5">
        <f ca="1">IF(B_MSK[[#This Row],[A_B]]="","",LEN(B_MSK[[#This Row],[A_B]]))</f>
        <v>7</v>
      </c>
      <c r="AN648" s="5" t="str">
        <f ca="1">IF(B_MSK[[#This Row],[A_B]]="","",LEFT(B_MSK[[#This Row],[QTY/ CTN]],B_MSK[[#This Row],[A_B_1]]))</f>
        <v>30 GRS</v>
      </c>
      <c r="AO648" s="5" t="str">
        <f ca="1">IF(B_MSK[[#This Row],[A_B]]="","",LEFT(B_MSK[[#This Row],[A_]],SEARCH(" ",B_MSK[[#This Row],[A_]])-1))</f>
        <v>30</v>
      </c>
      <c r="AP648" s="5" t="str">
        <f ca="1">IF(B_MSK[[#This Row],[A_B]]="","",RIGHT(B_MSK[[#This Row],[A_]],LEN(B_MSK[[#This Row],[A_]])-SEARCH(" ",B_MSK[[#This Row],[A_]])))</f>
        <v>GRS</v>
      </c>
      <c r="AQ6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648" s="5" t="str">
        <f ca="1">IF(B_MSK[[#This Row],[B_]]="","",LEFT(B_MSK[[#This Row],[B_]],SEARCH(" ",B_MSK[[#This Row],[B_]])))</f>
        <v xml:space="preserve">12 </v>
      </c>
      <c r="AS648" s="5" t="str">
        <f ca="1">IF(B_MSK[[#This Row],[B_]]="","",RIGHT(B_MSK[[#This Row],[B_]],LEN(B_MSK[[#This Row],[B_]])-SEARCH(" ",B_MSK[[#This Row],[B_]])))</f>
        <v>LSN</v>
      </c>
      <c r="AT648" s="5">
        <f ca="1">IF(B_MSK[[#This Row],[B_2]]="LSN",12,"")</f>
        <v>12</v>
      </c>
      <c r="AU648" s="5" t="str">
        <f ca="1">IF(B_MSK[[#This Row],[C_1]]="","","PCS")</f>
        <v>PCS</v>
      </c>
      <c r="AV648" s="5">
        <f ca="1">IF(B_MSK[[#This Row],[A_1]]="","",B_MSK[[#This Row],[A_1]]*IF(B_MSK[[#This Row],[B_1]]="",1,B_MSK[[#This Row],[B_1]])*IF(B_MSK[[#This Row],[C_1]]="",1,B_MSK[[#This Row],[C_1]]))</f>
        <v>4320</v>
      </c>
      <c r="AW648" s="5" t="str">
        <f ca="1">IF(B_MSK[[#This Row],[C_2]]="",IF(B_MSK[[#This Row],[B_2]]="",IF(B_MSK[[#This Row],[A_2]]="","",B_MSK[[#This Row],[A_2]]),B_MSK[[#This Row],[B_2]]),B_MSK[[#This Row],[C_2]])</f>
        <v>PCS</v>
      </c>
      <c r="AX648" s="2">
        <f ca="1">IF(ISNUMBER(B_MSK[[#This Row],[TANGGAL DATANG]]),B_MSK[[#This Row],[TANGGAL DATANG]],AX647)</f>
        <v>44950</v>
      </c>
      <c r="AY648" s="5" t="e">
        <f ca="1">IF(B_MSK[[#This Row],[DB_ROW]]="","",INDEX([3]!db[JENIS],B_MSK[[#This Row],[DB_ROW]]-1))</f>
        <v>#REF!</v>
      </c>
      <c r="AZ648" s="5">
        <f ca="1">IF(B_MSK[[#This Row],[A_1]]="","",B_MSK[[#This Row],[A_1]])*1</f>
        <v>30</v>
      </c>
      <c r="BA648" s="5" t="str">
        <f ca="1">IF(B_MSK[[#This Row],[//]]="","",INDEX(INDIRECT(DIR&amp;$2:$2),B_MSK[[#This Row],[//]]))</f>
        <v>ARTO MORO</v>
      </c>
      <c r="BB648" s="5" t="str">
        <f ca="1">CONCATENATE(B_MSK[[#This Row],[concat]],B_MSK[[#This Row],[HARGA_X]],B_MSK[[#This Row],[SAT]])</f>
        <v>pencilp882bjk725GRS</v>
      </c>
    </row>
    <row r="649" spans="1:54" x14ac:dyDescent="0.25">
      <c r="A649" s="6" t="s">
        <v>128</v>
      </c>
      <c r="B649" s="5" t="str">
        <f ca="1">IF(B_MSK[[#This Row],[N_ID]]="","",INDEX(INDIRECT(DIR&amp;$2:$2),MATCH(B_MSK[[#This Row],[N_ID]],INDIRECT(DIR&amp;"!NOTA[ID_P]"),0)))</f>
        <v/>
      </c>
      <c r="C649" s="5" t="str">
        <f ca="1">IF(B_MSK[[#This Row],[//]]="","",HYPERLINK("["&amp;SUBSTITUTE(DIR,"'","")&amp;"]NOTA!D"&amp;B_MSK[[#This Row],[//]]+2,"&gt;"))</f>
        <v>&gt;</v>
      </c>
      <c r="D649" s="5" t="str">
        <f ca="1">IF(B_MSK[[#This Row],[N_ID]]="","",COUNTIF(INDIRECT(DIR&amp;"!NOTA[ID_H]"),B_MSK[[#This Row],[ID NOTA]]))</f>
        <v/>
      </c>
      <c r="E64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646</v>
      </c>
      <c r="F6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9" s="7" t="str">
        <f ca="1">IF(B_MSK[[#This Row],[stt]]="ada",INDEX([2]!db[NB BM],B_MSK[DB_ROW]-1),"")</f>
        <v>B note A5 JK M478 Imagination</v>
      </c>
      <c r="H649" s="7" t="str">
        <f ca="1">IF(B_MSK[[#This Row],[//]]="","",INDEX(INDIRECT(DIR&amp;$2:$2),B_MSK[[#This Row],[//]]))</f>
        <v>ATALI MAKMUR</v>
      </c>
      <c r="I649" s="27" t="str">
        <f ca="1">IF(B_MSK[[#This Row],[//]]="","",INDEX(INDIRECT(DB_PATH&amp;$2:$2),B_MSK[[#This Row],[DB_ROW]]-1))</f>
        <v>72 PCS</v>
      </c>
      <c r="J649" s="5">
        <f ca="1">IF(B_MSK[[#This Row],[//]]="","",IF(INDEX(INDIRECT(DIR&amp;$2:$2),B_MSK[[#This Row],[//]])="","",INDEX(INDIRECT(DIR&amp;$2:$2),B_MSK[[#This Row],[//]])))</f>
        <v>1</v>
      </c>
      <c r="K649" s="5">
        <f ca="1">IF(B_MSK[[#This Row],[//]]="","",IF(INDEX(INDIRECT(DIR&amp;$2:$2),B_MSK[[#This Row],[//]])="","",INDEX(INDIRECT(DIR&amp;$2:$2),B_MSK[[#This Row],[//]])))</f>
        <v>72</v>
      </c>
      <c r="L649" s="5" t="str">
        <f ca="1">IF(B_MSK[[#This Row],[//]]="","",IF(INDEX(INDIRECT(DIR&amp;$2:$2),B_MSK[[#This Row],[//]])="","",INDEX(INDIRECT(DIR&amp;$2:$2),B_MSK[[#This Row],[//]])))</f>
        <v>PCS</v>
      </c>
      <c r="M649" s="13">
        <f ca="1">IF(B_MSK[[#This Row],[//]]="","",INDEX(INDIRECT(DIR&amp;$2:$2),B_MSK[[#This Row],[//]]))</f>
        <v>15800</v>
      </c>
      <c r="N649" s="13">
        <f ca="1">IF(OR(B_MSK[[#This Row],[//]]="",),"",INDEX(INDIRECT(DIR&amp;$2:$2),B_MSK[[#This Row],[//]]))</f>
        <v>1137600</v>
      </c>
      <c r="O649" s="3">
        <f ca="1">IF(B_MSK[[#This Row],[//]]="","",IF(INDEX(INDIRECT(DIR&amp;$2:$2),B_MSK[[#This Row],[//]])=0,"",INDEX(INDIRECT(DIR&amp;$2:$2),B_MSK[[#This Row],[//]])))</f>
        <v>0.125</v>
      </c>
      <c r="P649" s="3">
        <f ca="1">IF(B_MSK[[#This Row],[//]]="","",IF(INDEX(INDIRECT(DIR&amp;$2:$2),B_MSK[[#This Row],[//]])=0,"",INDEX(INDIRECT(DIR&amp;$2:$2),B_MSK[[#This Row],[//]])))</f>
        <v>0.05</v>
      </c>
      <c r="Q649" s="12">
        <f ca="1">IF(B_MSK[[#This Row],[//]]="","",INDEX(INDIRECT(DIR&amp;$2:$2),B_MSK[[#This Row],[//]]))</f>
        <v>945630</v>
      </c>
      <c r="R6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9" s="37">
        <f ca="1">IF(B_MSK[[#This Row],[//]]="","",INDEX(INDIRECT(DIR&amp;$2:$2),B_MSK[[#This Row],[//]]))</f>
        <v>0</v>
      </c>
      <c r="U649" s="38">
        <f ca="1">IF(SUMIF(B_MSK[NAMA BARANG],B_MSK[[#This Row],[NAMA BARANG]],B_MSK[JMLH BRG])=0,"",SUMIF(B_MSK[NAMA BARANG],B_MSK[[#This Row],[NAMA BARANG]],B_MSK[C]))</f>
        <v>1</v>
      </c>
      <c r="V649" s="7" t="str">
        <f ca="1">IF(B_MSK[[#This Row],[//]]="","",INDEX(INDIRECT(DIR&amp;$2:$2),B_MSK[[#This Row],[//]]))</f>
        <v>BINDER A5-TSIM-M478 (IMAGINTN) JK - U</v>
      </c>
      <c r="W649" s="7" t="str">
        <f ca="1">LOWER(SUBSTITUTE(SUBSTITUTE(SUBSTITUTE(SUBSTITUTE(SUBSTITUTE(SUBSTITUTE(SUBSTITUTE(SUBSTITUTE(SUBSTITUTE(B_MSK[[#This Row],[N.B.nota]]," ",""),"-",""),"(",""),")",""),".",""),",",""),"/",""),"""",""),"+",""))</f>
        <v>bindera5tsimm478imagintnjku</v>
      </c>
      <c r="X649" s="5" t="str">
        <f ca="1">IF(B_MSK[[#This Row],[N.B.nota]]="","",IF(MATCH(B_MSK[[#This Row],[concat]],[2]!db[NB NOTA_C],0)&gt;0,"ada",0))</f>
        <v>ada</v>
      </c>
      <c r="Y649" s="5" t="str">
        <f ca="1">IF(B_MSK[[#This Row],[N.B.nota]]="","",ADDRESS(ROW(B_MSK[QB]),COLUMN(B_MSK[QB]))&amp;":"&amp;ADDRESS(ROW(),COLUMN(B_MSK[QB])))</f>
        <v>$D$4:$D$649</v>
      </c>
      <c r="Z649" s="5">
        <f ca="1">IF(B_MSK[[#This Row],[concat]]="","",MATCH(B_MSK[[#This Row],[concat]],[2]!db[NB NOTA_C],0)+1)</f>
        <v>157</v>
      </c>
      <c r="AA649" s="5" t="str">
        <f ca="1">IF(B_MSK[[#This Row],[//]]="","",HYPERLINK("[D:\kerja\BANK EXP\BARU\DB.XLSX]DB!e"&amp;B_MSK[[#This Row],[DB_ROW]],"&gt;"))</f>
        <v>&gt;</v>
      </c>
      <c r="AB649" s="30" t="str">
        <f ca="1">MID(B_MSK[[#This Row],[/ STN_1]],FIND(" ",B_MSK[[#This Row],[/ STN_1]])+1,LEN(B_MSK[[#This Row],[/ STN_1]]))</f>
        <v>PCS</v>
      </c>
      <c r="AC649" s="11">
        <f ca="1">IF(B_MSK[[#This Row],[//]]="","",IF(B_MSK[[#This Row],[ JUMLAH ]]="","",IF(B_MSK[[#This Row],[C]]="",B_MSK[[#This Row],[HARGA CTN]]/B_MSK[[#This Row],[JMLH BRG]],B_MSK[[#This Row],[HARGA CTN]]/B_MSK[[#This Row],[A_1]])))</f>
        <v>15800</v>
      </c>
      <c r="AD6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9" s="15" t="str">
        <f ca="1">IF(B_MSK[[#This Row],[HARGA_2]]="","",IF(MID(B_MSK[[#This Row],[/ STN_2]],FIND(" ",B_MSK[[#This Row],[/ STN_2]])+1,LEN(B_MSK[[#This Row],[/ STN_2]]))="LSN",B_MSK[[#This Row],[HARGA_2]]/12,""))</f>
        <v/>
      </c>
      <c r="AH649" s="7" t="str">
        <f ca="1">IF(B_MSK[[#This Row],[HARGA_3]]="","","/ "&amp;"PCS")</f>
        <v/>
      </c>
      <c r="AI649" s="15">
        <f ca="1">IF(B_MSK[[#This Row],[HARGA_3]]="",IF(B_MSK[[#This Row],[HARGA_2]]="",IF(B_MSK[[#This Row],[HARGA_1]]="","",B_MSK[[#This Row],[HARGA_1]]),B_MSK[[#This Row],[HARGA_2]]),B_MSK[[#This Row],[HARGA_3]])</f>
        <v>15800</v>
      </c>
      <c r="AJ64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49" s="5" t="str">
        <f ca="1">IF(B_MSK[[#This Row],[//]]="","",SUBSTITUTE(SUBSTITUTE(SUBSTITUTE(B_MSK[[#This Row],[QTY/ CTN]]," ","_",2),"(",""),")","")&amp;"_")</f>
        <v>72 PCS_</v>
      </c>
      <c r="AL649" s="5">
        <f ca="1">IF(B_MSK[[#This Row],[A_B]]="","",SEARCH("_",B_MSK[[#This Row],[A_B]]))</f>
        <v>7</v>
      </c>
      <c r="AM649" s="5">
        <f ca="1">IF(B_MSK[[#This Row],[A_B]]="","",LEN(B_MSK[[#This Row],[A_B]]))</f>
        <v>7</v>
      </c>
      <c r="AN649" s="5" t="str">
        <f ca="1">IF(B_MSK[[#This Row],[A_B]]="","",LEFT(B_MSK[[#This Row],[QTY/ CTN]],B_MSK[[#This Row],[A_B_1]]))</f>
        <v>72 PCS</v>
      </c>
      <c r="AO649" s="5" t="str">
        <f ca="1">IF(B_MSK[[#This Row],[A_B]]="","",LEFT(B_MSK[[#This Row],[A_]],SEARCH(" ",B_MSK[[#This Row],[A_]])-1))</f>
        <v>72</v>
      </c>
      <c r="AP649" s="5" t="str">
        <f ca="1">IF(B_MSK[[#This Row],[A_B]]="","",RIGHT(B_MSK[[#This Row],[A_]],LEN(B_MSK[[#This Row],[A_]])-SEARCH(" ",B_MSK[[#This Row],[A_]])))</f>
        <v>PCS</v>
      </c>
      <c r="AQ6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9" s="5" t="str">
        <f ca="1">IF(B_MSK[[#This Row],[B_]]="","",LEFT(B_MSK[[#This Row],[B_]],SEARCH(" ",B_MSK[[#This Row],[B_]])))</f>
        <v/>
      </c>
      <c r="AS649" s="5" t="str">
        <f ca="1">IF(B_MSK[[#This Row],[B_]]="","",RIGHT(B_MSK[[#This Row],[B_]],LEN(B_MSK[[#This Row],[B_]])-SEARCH(" ",B_MSK[[#This Row],[B_]])))</f>
        <v/>
      </c>
      <c r="AT649" s="5" t="str">
        <f ca="1">IF(B_MSK[[#This Row],[B_2]]="LSN",12,"")</f>
        <v/>
      </c>
      <c r="AU649" s="5" t="str">
        <f ca="1">IF(B_MSK[[#This Row],[C_1]]="","","PCS")</f>
        <v/>
      </c>
      <c r="AV649" s="5">
        <f ca="1">IF(B_MSK[[#This Row],[A_1]]="","",B_MSK[[#This Row],[A_1]]*IF(B_MSK[[#This Row],[B_1]]="",1,B_MSK[[#This Row],[B_1]])*IF(B_MSK[[#This Row],[C_1]]="",1,B_MSK[[#This Row],[C_1]]))</f>
        <v>72</v>
      </c>
      <c r="AW649" s="5" t="str">
        <f ca="1">IF(B_MSK[[#This Row],[C_2]]="",IF(B_MSK[[#This Row],[B_2]]="",IF(B_MSK[[#This Row],[A_2]]="","",B_MSK[[#This Row],[A_2]]),B_MSK[[#This Row],[B_2]]),B_MSK[[#This Row],[C_2]])</f>
        <v>PCS</v>
      </c>
      <c r="AX649" s="2">
        <f ca="1">IF(ISNUMBER(B_MSK[[#This Row],[TANGGAL DATANG]]),B_MSK[[#This Row],[TANGGAL DATANG]],AX648)</f>
        <v>44950</v>
      </c>
      <c r="AY649" s="5" t="e">
        <f ca="1">IF(B_MSK[[#This Row],[DB_ROW]]="","",INDEX([3]!db[JENIS],B_MSK[[#This Row],[DB_ROW]]-1))</f>
        <v>#REF!</v>
      </c>
      <c r="AZ649" s="5">
        <f ca="1">IF(B_MSK[[#This Row],[A_1]]="","",B_MSK[[#This Row],[A_1]])*1</f>
        <v>72</v>
      </c>
      <c r="BA649" s="5" t="str">
        <f ca="1">IF(B_MSK[[#This Row],[//]]="","",INDEX(INDIRECT(DIR&amp;$2:$2),B_MSK[[#This Row],[//]]))</f>
        <v>ARTO MORO</v>
      </c>
      <c r="BB649" s="5" t="str">
        <f ca="1">CONCATENATE(B_MSK[[#This Row],[concat]],B_MSK[[#This Row],[HARGA_X]],B_MSK[[#This Row],[SAT]])</f>
        <v>bindera5tsimm478imagintnjku15800PCS</v>
      </c>
    </row>
    <row r="650" spans="1:54" x14ac:dyDescent="0.25">
      <c r="A650" s="6" t="s">
        <v>128</v>
      </c>
      <c r="B650" s="5" t="str">
        <f ca="1">IF(B_MSK[[#This Row],[N_ID]]="","",INDEX(INDIRECT(DIR&amp;$2:$2),MATCH(B_MSK[[#This Row],[N_ID]],INDIRECT(DIR&amp;"!NOTA[ID_P]"),0)))</f>
        <v/>
      </c>
      <c r="C650" s="5" t="str">
        <f ca="1">IF(B_MSK[[#This Row],[//]]="","",HYPERLINK("["&amp;SUBSTITUTE(DIR,"'","")&amp;"]NOTA!D"&amp;B_MSK[[#This Row],[//]]+2,"&gt;"))</f>
        <v>&gt;</v>
      </c>
      <c r="D650" s="5" t="str">
        <f ca="1">IF(B_MSK[[#This Row],[N_ID]]="","",COUNTIF(INDIRECT(DIR&amp;"!NOTA[ID_H]"),B_MSK[[#This Row],[ID NOTA]]))</f>
        <v/>
      </c>
      <c r="E65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647</v>
      </c>
      <c r="F6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0" s="7" t="str">
        <f ca="1">IF(B_MSK[[#This Row],[stt]]="ada",INDEX([2]!db[NB BM],B_MSK[DB_ROW]-1),"")</f>
        <v>B note A5 JK M480 Faculty</v>
      </c>
      <c r="H650" s="7" t="str">
        <f ca="1">IF(B_MSK[[#This Row],[//]]="","",INDEX(INDIRECT(DIR&amp;$2:$2),B_MSK[[#This Row],[//]]))</f>
        <v>ATALI MAKMUR</v>
      </c>
      <c r="I650" s="27" t="str">
        <f ca="1">IF(B_MSK[[#This Row],[//]]="","",INDEX(INDIRECT(DB_PATH&amp;$2:$2),B_MSK[[#This Row],[DB_ROW]]-1))</f>
        <v>72 PCS</v>
      </c>
      <c r="J650" s="5">
        <f ca="1">IF(B_MSK[[#This Row],[//]]="","",IF(INDEX(INDIRECT(DIR&amp;$2:$2),B_MSK[[#This Row],[//]])="","",INDEX(INDIRECT(DIR&amp;$2:$2),B_MSK[[#This Row],[//]])))</f>
        <v>1</v>
      </c>
      <c r="K650" s="5">
        <f ca="1">IF(B_MSK[[#This Row],[//]]="","",IF(INDEX(INDIRECT(DIR&amp;$2:$2),B_MSK[[#This Row],[//]])="","",INDEX(INDIRECT(DIR&amp;$2:$2),B_MSK[[#This Row],[//]])))</f>
        <v>72</v>
      </c>
      <c r="L650" s="5" t="str">
        <f ca="1">IF(B_MSK[[#This Row],[//]]="","",IF(INDEX(INDIRECT(DIR&amp;$2:$2),B_MSK[[#This Row],[//]])="","",INDEX(INDIRECT(DIR&amp;$2:$2),B_MSK[[#This Row],[//]])))</f>
        <v>PCS</v>
      </c>
      <c r="M650" s="13">
        <f ca="1">IF(B_MSK[[#This Row],[//]]="","",INDEX(INDIRECT(DIR&amp;$2:$2),B_MSK[[#This Row],[//]]))</f>
        <v>15800</v>
      </c>
      <c r="N650" s="13">
        <f ca="1">IF(OR(B_MSK[[#This Row],[//]]="",),"",INDEX(INDIRECT(DIR&amp;$2:$2),B_MSK[[#This Row],[//]]))</f>
        <v>1137600</v>
      </c>
      <c r="O650" s="3">
        <f ca="1">IF(B_MSK[[#This Row],[//]]="","",IF(INDEX(INDIRECT(DIR&amp;$2:$2),B_MSK[[#This Row],[//]])=0,"",INDEX(INDIRECT(DIR&amp;$2:$2),B_MSK[[#This Row],[//]])))</f>
        <v>0.125</v>
      </c>
      <c r="P650" s="3">
        <f ca="1">IF(B_MSK[[#This Row],[//]]="","",IF(INDEX(INDIRECT(DIR&amp;$2:$2),B_MSK[[#This Row],[//]])=0,"",INDEX(INDIRECT(DIR&amp;$2:$2),B_MSK[[#This Row],[//]])))</f>
        <v>0.05</v>
      </c>
      <c r="Q650" s="12">
        <f ca="1">IF(B_MSK[[#This Row],[//]]="","",INDEX(INDIRECT(DIR&amp;$2:$2),B_MSK[[#This Row],[//]]))</f>
        <v>945630</v>
      </c>
      <c r="R6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0" s="37">
        <f ca="1">IF(B_MSK[[#This Row],[//]]="","",INDEX(INDIRECT(DIR&amp;$2:$2),B_MSK[[#This Row],[//]]))</f>
        <v>0</v>
      </c>
      <c r="U650" s="38">
        <f ca="1">IF(SUMIF(B_MSK[NAMA BARANG],B_MSK[[#This Row],[NAMA BARANG]],B_MSK[JMLH BRG])=0,"",SUMIF(B_MSK[NAMA BARANG],B_MSK[[#This Row],[NAMA BARANG]],B_MSK[C]))</f>
        <v>1</v>
      </c>
      <c r="V650" s="7" t="str">
        <f ca="1">IF(B_MSK[[#This Row],[//]]="","",INDEX(INDIRECT(DIR&amp;$2:$2),B_MSK[[#This Row],[//]]))</f>
        <v>BINDER A5-TSFC-M480 (FACULTY) JK - U</v>
      </c>
      <c r="W650" s="7" t="str">
        <f ca="1">LOWER(SUBSTITUTE(SUBSTITUTE(SUBSTITUTE(SUBSTITUTE(SUBSTITUTE(SUBSTITUTE(SUBSTITUTE(SUBSTITUTE(SUBSTITUTE(B_MSK[[#This Row],[N.B.nota]]," ",""),"-",""),"(",""),")",""),".",""),",",""),"/",""),"""",""),"+",""))</f>
        <v>bindera5tsfcm480facultyjku</v>
      </c>
      <c r="X650" s="5" t="str">
        <f ca="1">IF(B_MSK[[#This Row],[N.B.nota]]="","",IF(MATCH(B_MSK[[#This Row],[concat]],[2]!db[NB NOTA_C],0)&gt;0,"ada",0))</f>
        <v>ada</v>
      </c>
      <c r="Y650" s="5" t="str">
        <f ca="1">IF(B_MSK[[#This Row],[N.B.nota]]="","",ADDRESS(ROW(B_MSK[QB]),COLUMN(B_MSK[QB]))&amp;":"&amp;ADDRESS(ROW(),COLUMN(B_MSK[QB])))</f>
        <v>$D$4:$D$650</v>
      </c>
      <c r="Z650" s="5">
        <f ca="1">IF(B_MSK[[#This Row],[concat]]="","",MATCH(B_MSK[[#This Row],[concat]],[2]!db[NB NOTA_C],0)+1)</f>
        <v>151</v>
      </c>
      <c r="AA650" s="5" t="str">
        <f ca="1">IF(B_MSK[[#This Row],[//]]="","",HYPERLINK("[D:\kerja\BANK EXP\BARU\DB.XLSX]DB!e"&amp;B_MSK[[#This Row],[DB_ROW]],"&gt;"))</f>
        <v>&gt;</v>
      </c>
      <c r="AB650" s="30" t="str">
        <f ca="1">MID(B_MSK[[#This Row],[/ STN_1]],FIND(" ",B_MSK[[#This Row],[/ STN_1]])+1,LEN(B_MSK[[#This Row],[/ STN_1]]))</f>
        <v>PCS</v>
      </c>
      <c r="AC650" s="11">
        <f ca="1">IF(B_MSK[[#This Row],[//]]="","",IF(B_MSK[[#This Row],[ JUMLAH ]]="","",IF(B_MSK[[#This Row],[C]]="",B_MSK[[#This Row],[HARGA CTN]]/B_MSK[[#This Row],[JMLH BRG]],B_MSK[[#This Row],[HARGA CTN]]/B_MSK[[#This Row],[A_1]])))</f>
        <v>15800</v>
      </c>
      <c r="AD6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0" s="15" t="str">
        <f ca="1">IF(B_MSK[[#This Row],[HARGA_2]]="","",IF(MID(B_MSK[[#This Row],[/ STN_2]],FIND(" ",B_MSK[[#This Row],[/ STN_2]])+1,LEN(B_MSK[[#This Row],[/ STN_2]]))="LSN",B_MSK[[#This Row],[HARGA_2]]/12,""))</f>
        <v/>
      </c>
      <c r="AH650" s="7" t="str">
        <f ca="1">IF(B_MSK[[#This Row],[HARGA_3]]="","","/ "&amp;"PCS")</f>
        <v/>
      </c>
      <c r="AI650" s="15">
        <f ca="1">IF(B_MSK[[#This Row],[HARGA_3]]="",IF(B_MSK[[#This Row],[HARGA_2]]="",IF(B_MSK[[#This Row],[HARGA_1]]="","",B_MSK[[#This Row],[HARGA_1]]),B_MSK[[#This Row],[HARGA_2]]),B_MSK[[#This Row],[HARGA_3]])</f>
        <v>15800</v>
      </c>
      <c r="AJ65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50" s="5" t="str">
        <f ca="1">IF(B_MSK[[#This Row],[//]]="","",SUBSTITUTE(SUBSTITUTE(SUBSTITUTE(B_MSK[[#This Row],[QTY/ CTN]]," ","_",2),"(",""),")","")&amp;"_")</f>
        <v>72 PCS_</v>
      </c>
      <c r="AL650" s="5">
        <f ca="1">IF(B_MSK[[#This Row],[A_B]]="","",SEARCH("_",B_MSK[[#This Row],[A_B]]))</f>
        <v>7</v>
      </c>
      <c r="AM650" s="5">
        <f ca="1">IF(B_MSK[[#This Row],[A_B]]="","",LEN(B_MSK[[#This Row],[A_B]]))</f>
        <v>7</v>
      </c>
      <c r="AN650" s="5" t="str">
        <f ca="1">IF(B_MSK[[#This Row],[A_B]]="","",LEFT(B_MSK[[#This Row],[QTY/ CTN]],B_MSK[[#This Row],[A_B_1]]))</f>
        <v>72 PCS</v>
      </c>
      <c r="AO650" s="5" t="str">
        <f ca="1">IF(B_MSK[[#This Row],[A_B]]="","",LEFT(B_MSK[[#This Row],[A_]],SEARCH(" ",B_MSK[[#This Row],[A_]])-1))</f>
        <v>72</v>
      </c>
      <c r="AP650" s="5" t="str">
        <f ca="1">IF(B_MSK[[#This Row],[A_B]]="","",RIGHT(B_MSK[[#This Row],[A_]],LEN(B_MSK[[#This Row],[A_]])-SEARCH(" ",B_MSK[[#This Row],[A_]])))</f>
        <v>PCS</v>
      </c>
      <c r="AQ6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0" s="5" t="str">
        <f ca="1">IF(B_MSK[[#This Row],[B_]]="","",LEFT(B_MSK[[#This Row],[B_]],SEARCH(" ",B_MSK[[#This Row],[B_]])))</f>
        <v/>
      </c>
      <c r="AS650" s="5" t="str">
        <f ca="1">IF(B_MSK[[#This Row],[B_]]="","",RIGHT(B_MSK[[#This Row],[B_]],LEN(B_MSK[[#This Row],[B_]])-SEARCH(" ",B_MSK[[#This Row],[B_]])))</f>
        <v/>
      </c>
      <c r="AT650" s="5" t="str">
        <f ca="1">IF(B_MSK[[#This Row],[B_2]]="LSN",12,"")</f>
        <v/>
      </c>
      <c r="AU650" s="5" t="str">
        <f ca="1">IF(B_MSK[[#This Row],[C_1]]="","","PCS")</f>
        <v/>
      </c>
      <c r="AV650" s="5">
        <f ca="1">IF(B_MSK[[#This Row],[A_1]]="","",B_MSK[[#This Row],[A_1]]*IF(B_MSK[[#This Row],[B_1]]="",1,B_MSK[[#This Row],[B_1]])*IF(B_MSK[[#This Row],[C_1]]="",1,B_MSK[[#This Row],[C_1]]))</f>
        <v>72</v>
      </c>
      <c r="AW650" s="5" t="str">
        <f ca="1">IF(B_MSK[[#This Row],[C_2]]="",IF(B_MSK[[#This Row],[B_2]]="",IF(B_MSK[[#This Row],[A_2]]="","",B_MSK[[#This Row],[A_2]]),B_MSK[[#This Row],[B_2]]),B_MSK[[#This Row],[C_2]])</f>
        <v>PCS</v>
      </c>
      <c r="AX650" s="2">
        <f ca="1">IF(ISNUMBER(B_MSK[[#This Row],[TANGGAL DATANG]]),B_MSK[[#This Row],[TANGGAL DATANG]],AX649)</f>
        <v>44950</v>
      </c>
      <c r="AY650" s="5" t="e">
        <f ca="1">IF(B_MSK[[#This Row],[DB_ROW]]="","",INDEX([3]!db[JENIS],B_MSK[[#This Row],[DB_ROW]]-1))</f>
        <v>#REF!</v>
      </c>
      <c r="AZ650" s="5">
        <f ca="1">IF(B_MSK[[#This Row],[A_1]]="","",B_MSK[[#This Row],[A_1]])*1</f>
        <v>72</v>
      </c>
      <c r="BA650" s="5" t="str">
        <f ca="1">IF(B_MSK[[#This Row],[//]]="","",INDEX(INDIRECT(DIR&amp;$2:$2),B_MSK[[#This Row],[//]]))</f>
        <v>ARTO MORO</v>
      </c>
      <c r="BB650" s="5" t="str">
        <f ca="1">CONCATENATE(B_MSK[[#This Row],[concat]],B_MSK[[#This Row],[HARGA_X]],B_MSK[[#This Row],[SAT]])</f>
        <v>bindera5tsfcm480facultyjku15800PCS</v>
      </c>
    </row>
    <row r="651" spans="1:54" x14ac:dyDescent="0.25">
      <c r="A651" s="6" t="s">
        <v>128</v>
      </c>
      <c r="B651" s="5" t="str">
        <f ca="1">IF(B_MSK[[#This Row],[N_ID]]="","",INDEX(INDIRECT(DIR&amp;$2:$2),MATCH(B_MSK[[#This Row],[N_ID]],INDIRECT(DIR&amp;"!NOTA[ID_P]"),0)))</f>
        <v/>
      </c>
      <c r="C651" s="5" t="str">
        <f ca="1">IF(B_MSK[[#This Row],[//]]="","",HYPERLINK("["&amp;SUBSTITUTE(DIR,"'","")&amp;"]NOTA!D"&amp;B_MSK[[#This Row],[//]]+2,"&gt;"))</f>
        <v>&gt;</v>
      </c>
      <c r="D651" s="5" t="str">
        <f ca="1">IF(B_MSK[[#This Row],[N_ID]]="","",COUNTIF(INDIRECT(DIR&amp;"!NOTA[ID_H]"),B_MSK[[#This Row],[ID NOTA]]))</f>
        <v/>
      </c>
      <c r="E6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648</v>
      </c>
      <c r="F6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1" s="7" t="str">
        <f ca="1">IF(B_MSK[[#This Row],[stt]]="ada",INDEX([2]!db[NB BM],B_MSK[DB_ROW]-1),"")</f>
        <v>B note JK A5-TSFS-514 Friendship</v>
      </c>
      <c r="H651" s="7" t="str">
        <f ca="1">IF(B_MSK[[#This Row],[//]]="","",INDEX(INDIRECT(DIR&amp;$2:$2),B_MSK[[#This Row],[//]]))</f>
        <v>ATALI MAKMUR</v>
      </c>
      <c r="I651" s="27" t="str">
        <f ca="1">IF(B_MSK[[#This Row],[//]]="","",INDEX(INDIRECT(DB_PATH&amp;$2:$2),B_MSK[[#This Row],[DB_ROW]]-1))</f>
        <v>72 PCS</v>
      </c>
      <c r="J651" s="5">
        <f ca="1">IF(B_MSK[[#This Row],[//]]="","",IF(INDEX(INDIRECT(DIR&amp;$2:$2),B_MSK[[#This Row],[//]])="","",INDEX(INDIRECT(DIR&amp;$2:$2),B_MSK[[#This Row],[//]])))</f>
        <v>1</v>
      </c>
      <c r="K651" s="5">
        <f ca="1">IF(B_MSK[[#This Row],[//]]="","",IF(INDEX(INDIRECT(DIR&amp;$2:$2),B_MSK[[#This Row],[//]])="","",INDEX(INDIRECT(DIR&amp;$2:$2),B_MSK[[#This Row],[//]])))</f>
        <v>72</v>
      </c>
      <c r="L651" s="5" t="str">
        <f ca="1">IF(B_MSK[[#This Row],[//]]="","",IF(INDEX(INDIRECT(DIR&amp;$2:$2),B_MSK[[#This Row],[//]])="","",INDEX(INDIRECT(DIR&amp;$2:$2),B_MSK[[#This Row],[//]])))</f>
        <v>PCS</v>
      </c>
      <c r="M651" s="13">
        <f ca="1">IF(B_MSK[[#This Row],[//]]="","",INDEX(INDIRECT(DIR&amp;$2:$2),B_MSK[[#This Row],[//]]))</f>
        <v>15800</v>
      </c>
      <c r="N651" s="13">
        <f ca="1">IF(OR(B_MSK[[#This Row],[//]]="",),"",INDEX(INDIRECT(DIR&amp;$2:$2),B_MSK[[#This Row],[//]]))</f>
        <v>1137600</v>
      </c>
      <c r="O651" s="3">
        <f ca="1">IF(B_MSK[[#This Row],[//]]="","",IF(INDEX(INDIRECT(DIR&amp;$2:$2),B_MSK[[#This Row],[//]])=0,"",INDEX(INDIRECT(DIR&amp;$2:$2),B_MSK[[#This Row],[//]])))</f>
        <v>0.125</v>
      </c>
      <c r="P651" s="3">
        <f ca="1">IF(B_MSK[[#This Row],[//]]="","",IF(INDEX(INDIRECT(DIR&amp;$2:$2),B_MSK[[#This Row],[//]])=0,"",INDEX(INDIRECT(DIR&amp;$2:$2),B_MSK[[#This Row],[//]])))</f>
        <v>0.05</v>
      </c>
      <c r="Q651" s="12">
        <f ca="1">IF(B_MSK[[#This Row],[//]]="","",INDEX(INDIRECT(DIR&amp;$2:$2),B_MSK[[#This Row],[//]]))</f>
        <v>945630</v>
      </c>
      <c r="R6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1" s="37">
        <f ca="1">IF(B_MSK[[#This Row],[//]]="","",INDEX(INDIRECT(DIR&amp;$2:$2),B_MSK[[#This Row],[//]]))</f>
        <v>0</v>
      </c>
      <c r="U651" s="38">
        <f ca="1">IF(SUMIF(B_MSK[NAMA BARANG],B_MSK[[#This Row],[NAMA BARANG]],B_MSK[JMLH BRG])=0,"",SUMIF(B_MSK[NAMA BARANG],B_MSK[[#This Row],[NAMA BARANG]],B_MSK[C]))</f>
        <v>1</v>
      </c>
      <c r="V651" s="7" t="str">
        <f ca="1">IF(B_MSK[[#This Row],[//]]="","",INDEX(INDIRECT(DIR&amp;$2:$2),B_MSK[[#This Row],[//]]))</f>
        <v>BINDER A5-TSFS-514 (FRIENDSHIP) JK - U</v>
      </c>
      <c r="W651" s="7" t="str">
        <f ca="1">LOWER(SUBSTITUTE(SUBSTITUTE(SUBSTITUTE(SUBSTITUTE(SUBSTITUTE(SUBSTITUTE(SUBSTITUTE(SUBSTITUTE(SUBSTITUTE(B_MSK[[#This Row],[N.B.nota]]," ",""),"-",""),"(",""),")",""),".",""),",",""),"/",""),"""",""),"+",""))</f>
        <v>bindera5tsfs514friendshipjku</v>
      </c>
      <c r="X651" s="5" t="str">
        <f ca="1">IF(B_MSK[[#This Row],[N.B.nota]]="","",IF(MATCH(B_MSK[[#This Row],[concat]],[2]!db[NB NOTA_C],0)&gt;0,"ada",0))</f>
        <v>ada</v>
      </c>
      <c r="Y651" s="5" t="str">
        <f ca="1">IF(B_MSK[[#This Row],[N.B.nota]]="","",ADDRESS(ROW(B_MSK[QB]),COLUMN(B_MSK[QB]))&amp;":"&amp;ADDRESS(ROW(),COLUMN(B_MSK[QB])))</f>
        <v>$D$4:$D$651</v>
      </c>
      <c r="Z651" s="5">
        <f ca="1">IF(B_MSK[[#This Row],[concat]]="","",MATCH(B_MSK[[#This Row],[concat]],[2]!db[NB NOTA_C],0)+1)</f>
        <v>153</v>
      </c>
      <c r="AA651" s="5" t="str">
        <f ca="1">IF(B_MSK[[#This Row],[//]]="","",HYPERLINK("[D:\kerja\BANK EXP\BARU\DB.XLSX]DB!e"&amp;B_MSK[[#This Row],[DB_ROW]],"&gt;"))</f>
        <v>&gt;</v>
      </c>
      <c r="AB651" s="30" t="str">
        <f ca="1">MID(B_MSK[[#This Row],[/ STN_1]],FIND(" ",B_MSK[[#This Row],[/ STN_1]])+1,LEN(B_MSK[[#This Row],[/ STN_1]]))</f>
        <v>PCS</v>
      </c>
      <c r="AC651" s="11">
        <f ca="1">IF(B_MSK[[#This Row],[//]]="","",IF(B_MSK[[#This Row],[ JUMLAH ]]="","",IF(B_MSK[[#This Row],[C]]="",B_MSK[[#This Row],[HARGA CTN]]/B_MSK[[#This Row],[JMLH BRG]],B_MSK[[#This Row],[HARGA CTN]]/B_MSK[[#This Row],[A_1]])))</f>
        <v>15800</v>
      </c>
      <c r="AD6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1" s="15" t="str">
        <f ca="1">IF(B_MSK[[#This Row],[HARGA_2]]="","",IF(MID(B_MSK[[#This Row],[/ STN_2]],FIND(" ",B_MSK[[#This Row],[/ STN_2]])+1,LEN(B_MSK[[#This Row],[/ STN_2]]))="LSN",B_MSK[[#This Row],[HARGA_2]]/12,""))</f>
        <v/>
      </c>
      <c r="AH651" s="7" t="str">
        <f ca="1">IF(B_MSK[[#This Row],[HARGA_3]]="","","/ "&amp;"PCS")</f>
        <v/>
      </c>
      <c r="AI651" s="15">
        <f ca="1">IF(B_MSK[[#This Row],[HARGA_3]]="",IF(B_MSK[[#This Row],[HARGA_2]]="",IF(B_MSK[[#This Row],[HARGA_1]]="","",B_MSK[[#This Row],[HARGA_1]]),B_MSK[[#This Row],[HARGA_2]]),B_MSK[[#This Row],[HARGA_3]])</f>
        <v>15800</v>
      </c>
      <c r="AJ65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51" s="5" t="str">
        <f ca="1">IF(B_MSK[[#This Row],[//]]="","",SUBSTITUTE(SUBSTITUTE(SUBSTITUTE(B_MSK[[#This Row],[QTY/ CTN]]," ","_",2),"(",""),")","")&amp;"_")</f>
        <v>72 PCS_</v>
      </c>
      <c r="AL651" s="5">
        <f ca="1">IF(B_MSK[[#This Row],[A_B]]="","",SEARCH("_",B_MSK[[#This Row],[A_B]]))</f>
        <v>7</v>
      </c>
      <c r="AM651" s="5">
        <f ca="1">IF(B_MSK[[#This Row],[A_B]]="","",LEN(B_MSK[[#This Row],[A_B]]))</f>
        <v>7</v>
      </c>
      <c r="AN651" s="5" t="str">
        <f ca="1">IF(B_MSK[[#This Row],[A_B]]="","",LEFT(B_MSK[[#This Row],[QTY/ CTN]],B_MSK[[#This Row],[A_B_1]]))</f>
        <v>72 PCS</v>
      </c>
      <c r="AO651" s="5" t="str">
        <f ca="1">IF(B_MSK[[#This Row],[A_B]]="","",LEFT(B_MSK[[#This Row],[A_]],SEARCH(" ",B_MSK[[#This Row],[A_]])-1))</f>
        <v>72</v>
      </c>
      <c r="AP651" s="5" t="str">
        <f ca="1">IF(B_MSK[[#This Row],[A_B]]="","",RIGHT(B_MSK[[#This Row],[A_]],LEN(B_MSK[[#This Row],[A_]])-SEARCH(" ",B_MSK[[#This Row],[A_]])))</f>
        <v>PCS</v>
      </c>
      <c r="AQ6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1" s="5" t="str">
        <f ca="1">IF(B_MSK[[#This Row],[B_]]="","",LEFT(B_MSK[[#This Row],[B_]],SEARCH(" ",B_MSK[[#This Row],[B_]])))</f>
        <v/>
      </c>
      <c r="AS651" s="5" t="str">
        <f ca="1">IF(B_MSK[[#This Row],[B_]]="","",RIGHT(B_MSK[[#This Row],[B_]],LEN(B_MSK[[#This Row],[B_]])-SEARCH(" ",B_MSK[[#This Row],[B_]])))</f>
        <v/>
      </c>
      <c r="AT651" s="5" t="str">
        <f ca="1">IF(B_MSK[[#This Row],[B_2]]="LSN",12,"")</f>
        <v/>
      </c>
      <c r="AU651" s="5" t="str">
        <f ca="1">IF(B_MSK[[#This Row],[C_1]]="","","PCS")</f>
        <v/>
      </c>
      <c r="AV651" s="5">
        <f ca="1">IF(B_MSK[[#This Row],[A_1]]="","",B_MSK[[#This Row],[A_1]]*IF(B_MSK[[#This Row],[B_1]]="",1,B_MSK[[#This Row],[B_1]])*IF(B_MSK[[#This Row],[C_1]]="",1,B_MSK[[#This Row],[C_1]]))</f>
        <v>72</v>
      </c>
      <c r="AW651" s="5" t="str">
        <f ca="1">IF(B_MSK[[#This Row],[C_2]]="",IF(B_MSK[[#This Row],[B_2]]="",IF(B_MSK[[#This Row],[A_2]]="","",B_MSK[[#This Row],[A_2]]),B_MSK[[#This Row],[B_2]]),B_MSK[[#This Row],[C_2]])</f>
        <v>PCS</v>
      </c>
      <c r="AX651" s="2">
        <f ca="1">IF(ISNUMBER(B_MSK[[#This Row],[TANGGAL DATANG]]),B_MSK[[#This Row],[TANGGAL DATANG]],AX650)</f>
        <v>44950</v>
      </c>
      <c r="AY651" s="5" t="e">
        <f ca="1">IF(B_MSK[[#This Row],[DB_ROW]]="","",INDEX([3]!db[JENIS],B_MSK[[#This Row],[DB_ROW]]-1))</f>
        <v>#REF!</v>
      </c>
      <c r="AZ651" s="5">
        <f ca="1">IF(B_MSK[[#This Row],[A_1]]="","",B_MSK[[#This Row],[A_1]])*1</f>
        <v>72</v>
      </c>
      <c r="BA651" s="5" t="str">
        <f ca="1">IF(B_MSK[[#This Row],[//]]="","",INDEX(INDIRECT(DIR&amp;$2:$2),B_MSK[[#This Row],[//]]))</f>
        <v>ARTO MORO</v>
      </c>
      <c r="BB651" s="5" t="str">
        <f ca="1">CONCATENATE(B_MSK[[#This Row],[concat]],B_MSK[[#This Row],[HARGA_X]],B_MSK[[#This Row],[SAT]])</f>
        <v>bindera5tsfs514friendshipjku15800PCS</v>
      </c>
    </row>
    <row r="652" spans="1:54" x14ac:dyDescent="0.25">
      <c r="A652" s="6" t="s">
        <v>128</v>
      </c>
      <c r="B652" s="5" t="str">
        <f ca="1">IF(B_MSK[[#This Row],[N_ID]]="","",INDEX(INDIRECT(DIR&amp;$2:$2),MATCH(B_MSK[[#This Row],[N_ID]],INDIRECT(DIR&amp;"!NOTA[ID_P]"),0)))</f>
        <v/>
      </c>
      <c r="C652" s="5" t="str">
        <f ca="1">IF(B_MSK[[#This Row],[//]]="","",HYPERLINK("["&amp;SUBSTITUTE(DIR,"'","")&amp;"]NOTA!D"&amp;B_MSK[[#This Row],[//]]+2,"&gt;"))</f>
        <v>&gt;</v>
      </c>
      <c r="D652" s="5" t="str">
        <f ca="1">IF(B_MSK[[#This Row],[N_ID]]="","",COUNTIF(INDIRECT(DIR&amp;"!NOTA[ID_H]"),B_MSK[[#This Row],[ID NOTA]]))</f>
        <v/>
      </c>
      <c r="E6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649</v>
      </c>
      <c r="F6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2" s="7" t="str">
        <f ca="1">IF(B_MSK[[#This Row],[stt]]="ada",INDEX([2]!db[NB BM],B_MSK[DB_ROW]-1),"")</f>
        <v>B note A5 JK M503 Education</v>
      </c>
      <c r="H652" s="7" t="str">
        <f ca="1">IF(B_MSK[[#This Row],[//]]="","",INDEX(INDIRECT(DIR&amp;$2:$2),B_MSK[[#This Row],[//]]))</f>
        <v>ATALI MAKMUR</v>
      </c>
      <c r="I652" s="27" t="str">
        <f ca="1">IF(B_MSK[[#This Row],[//]]="","",INDEX(INDIRECT(DB_PATH&amp;$2:$2),B_MSK[[#This Row],[DB_ROW]]-1))</f>
        <v>72 PCS</v>
      </c>
      <c r="J652" s="5">
        <f ca="1">IF(B_MSK[[#This Row],[//]]="","",IF(INDEX(INDIRECT(DIR&amp;$2:$2),B_MSK[[#This Row],[//]])="","",INDEX(INDIRECT(DIR&amp;$2:$2),B_MSK[[#This Row],[//]])))</f>
        <v>1</v>
      </c>
      <c r="K652" s="5">
        <f ca="1">IF(B_MSK[[#This Row],[//]]="","",IF(INDEX(INDIRECT(DIR&amp;$2:$2),B_MSK[[#This Row],[//]])="","",INDEX(INDIRECT(DIR&amp;$2:$2),B_MSK[[#This Row],[//]])))</f>
        <v>72</v>
      </c>
      <c r="L652" s="5" t="str">
        <f ca="1">IF(B_MSK[[#This Row],[//]]="","",IF(INDEX(INDIRECT(DIR&amp;$2:$2),B_MSK[[#This Row],[//]])="","",INDEX(INDIRECT(DIR&amp;$2:$2),B_MSK[[#This Row],[//]])))</f>
        <v>PCS</v>
      </c>
      <c r="M652" s="13">
        <f ca="1">IF(B_MSK[[#This Row],[//]]="","",INDEX(INDIRECT(DIR&amp;$2:$2),B_MSK[[#This Row],[//]]))</f>
        <v>15800</v>
      </c>
      <c r="N652" s="13">
        <f ca="1">IF(OR(B_MSK[[#This Row],[//]]="",),"",INDEX(INDIRECT(DIR&amp;$2:$2),B_MSK[[#This Row],[//]]))</f>
        <v>1137600</v>
      </c>
      <c r="O652" s="3">
        <f ca="1">IF(B_MSK[[#This Row],[//]]="","",IF(INDEX(INDIRECT(DIR&amp;$2:$2),B_MSK[[#This Row],[//]])=0,"",INDEX(INDIRECT(DIR&amp;$2:$2),B_MSK[[#This Row],[//]])))</f>
        <v>0.125</v>
      </c>
      <c r="P652" s="3">
        <f ca="1">IF(B_MSK[[#This Row],[//]]="","",IF(INDEX(INDIRECT(DIR&amp;$2:$2),B_MSK[[#This Row],[//]])=0,"",INDEX(INDIRECT(DIR&amp;$2:$2),B_MSK[[#This Row],[//]])))</f>
        <v>0.05</v>
      </c>
      <c r="Q652" s="12">
        <f ca="1">IF(B_MSK[[#This Row],[//]]="","",INDEX(INDIRECT(DIR&amp;$2:$2),B_MSK[[#This Row],[//]]))</f>
        <v>945630</v>
      </c>
      <c r="R6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2" s="37">
        <f ca="1">IF(B_MSK[[#This Row],[//]]="","",INDEX(INDIRECT(DIR&amp;$2:$2),B_MSK[[#This Row],[//]]))</f>
        <v>0</v>
      </c>
      <c r="U652" s="38">
        <f ca="1">IF(SUMIF(B_MSK[NAMA BARANG],B_MSK[[#This Row],[NAMA BARANG]],B_MSK[JMLH BRG])=0,"",SUMIF(B_MSK[NAMA BARANG],B_MSK[[#This Row],[NAMA BARANG]],B_MSK[C]))</f>
        <v>1</v>
      </c>
      <c r="V652" s="7" t="str">
        <f ca="1">IF(B_MSK[[#This Row],[//]]="","",INDEX(INDIRECT(DIR&amp;$2:$2),B_MSK[[#This Row],[//]]))</f>
        <v>BINDER A5-TSED-M503 (EDUCATION) JK - U</v>
      </c>
      <c r="W652" s="7" t="str">
        <f ca="1">LOWER(SUBSTITUTE(SUBSTITUTE(SUBSTITUTE(SUBSTITUTE(SUBSTITUTE(SUBSTITUTE(SUBSTITUTE(SUBSTITUTE(SUBSTITUTE(B_MSK[[#This Row],[N.B.nota]]," ",""),"-",""),"(",""),")",""),".",""),",",""),"/",""),"""",""),"+",""))</f>
        <v>bindera5tsedm503educationjku</v>
      </c>
      <c r="X652" s="5" t="str">
        <f ca="1">IF(B_MSK[[#This Row],[N.B.nota]]="","",IF(MATCH(B_MSK[[#This Row],[concat]],[2]!db[NB NOTA_C],0)&gt;0,"ada",0))</f>
        <v>ada</v>
      </c>
      <c r="Y652" s="5" t="str">
        <f ca="1">IF(B_MSK[[#This Row],[N.B.nota]]="","",ADDRESS(ROW(B_MSK[QB]),COLUMN(B_MSK[QB]))&amp;":"&amp;ADDRESS(ROW(),COLUMN(B_MSK[QB])))</f>
        <v>$D$4:$D$652</v>
      </c>
      <c r="Z652" s="5">
        <f ca="1">IF(B_MSK[[#This Row],[concat]]="","",MATCH(B_MSK[[#This Row],[concat]],[2]!db[NB NOTA_C],0)+1)</f>
        <v>150</v>
      </c>
      <c r="AA652" s="5" t="str">
        <f ca="1">IF(B_MSK[[#This Row],[//]]="","",HYPERLINK("[D:\kerja\BANK EXP\BARU\DB.XLSX]DB!e"&amp;B_MSK[[#This Row],[DB_ROW]],"&gt;"))</f>
        <v>&gt;</v>
      </c>
      <c r="AB652" s="30" t="str">
        <f ca="1">MID(B_MSK[[#This Row],[/ STN_1]],FIND(" ",B_MSK[[#This Row],[/ STN_1]])+1,LEN(B_MSK[[#This Row],[/ STN_1]]))</f>
        <v>PCS</v>
      </c>
      <c r="AC652" s="11">
        <f ca="1">IF(B_MSK[[#This Row],[//]]="","",IF(B_MSK[[#This Row],[ JUMLAH ]]="","",IF(B_MSK[[#This Row],[C]]="",B_MSK[[#This Row],[HARGA CTN]]/B_MSK[[#This Row],[JMLH BRG]],B_MSK[[#This Row],[HARGA CTN]]/B_MSK[[#This Row],[A_1]])))</f>
        <v>15800</v>
      </c>
      <c r="AD6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2" s="15" t="str">
        <f ca="1">IF(B_MSK[[#This Row],[HARGA_2]]="","",IF(MID(B_MSK[[#This Row],[/ STN_2]],FIND(" ",B_MSK[[#This Row],[/ STN_2]])+1,LEN(B_MSK[[#This Row],[/ STN_2]]))="LSN",B_MSK[[#This Row],[HARGA_2]]/12,""))</f>
        <v/>
      </c>
      <c r="AH652" s="7" t="str">
        <f ca="1">IF(B_MSK[[#This Row],[HARGA_3]]="","","/ "&amp;"PCS")</f>
        <v/>
      </c>
      <c r="AI652" s="15">
        <f ca="1">IF(B_MSK[[#This Row],[HARGA_3]]="",IF(B_MSK[[#This Row],[HARGA_2]]="",IF(B_MSK[[#This Row],[HARGA_1]]="","",B_MSK[[#This Row],[HARGA_1]]),B_MSK[[#This Row],[HARGA_2]]),B_MSK[[#This Row],[HARGA_3]])</f>
        <v>15800</v>
      </c>
      <c r="AJ65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52" s="5" t="str">
        <f ca="1">IF(B_MSK[[#This Row],[//]]="","",SUBSTITUTE(SUBSTITUTE(SUBSTITUTE(B_MSK[[#This Row],[QTY/ CTN]]," ","_",2),"(",""),")","")&amp;"_")</f>
        <v>72 PCS_</v>
      </c>
      <c r="AL652" s="5">
        <f ca="1">IF(B_MSK[[#This Row],[A_B]]="","",SEARCH("_",B_MSK[[#This Row],[A_B]]))</f>
        <v>7</v>
      </c>
      <c r="AM652" s="5">
        <f ca="1">IF(B_MSK[[#This Row],[A_B]]="","",LEN(B_MSK[[#This Row],[A_B]]))</f>
        <v>7</v>
      </c>
      <c r="AN652" s="5" t="str">
        <f ca="1">IF(B_MSK[[#This Row],[A_B]]="","",LEFT(B_MSK[[#This Row],[QTY/ CTN]],B_MSK[[#This Row],[A_B_1]]))</f>
        <v>72 PCS</v>
      </c>
      <c r="AO652" s="5" t="str">
        <f ca="1">IF(B_MSK[[#This Row],[A_B]]="","",LEFT(B_MSK[[#This Row],[A_]],SEARCH(" ",B_MSK[[#This Row],[A_]])-1))</f>
        <v>72</v>
      </c>
      <c r="AP652" s="5" t="str">
        <f ca="1">IF(B_MSK[[#This Row],[A_B]]="","",RIGHT(B_MSK[[#This Row],[A_]],LEN(B_MSK[[#This Row],[A_]])-SEARCH(" ",B_MSK[[#This Row],[A_]])))</f>
        <v>PCS</v>
      </c>
      <c r="AQ6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2" s="5" t="str">
        <f ca="1">IF(B_MSK[[#This Row],[B_]]="","",LEFT(B_MSK[[#This Row],[B_]],SEARCH(" ",B_MSK[[#This Row],[B_]])))</f>
        <v/>
      </c>
      <c r="AS652" s="5" t="str">
        <f ca="1">IF(B_MSK[[#This Row],[B_]]="","",RIGHT(B_MSK[[#This Row],[B_]],LEN(B_MSK[[#This Row],[B_]])-SEARCH(" ",B_MSK[[#This Row],[B_]])))</f>
        <v/>
      </c>
      <c r="AT652" s="5" t="str">
        <f ca="1">IF(B_MSK[[#This Row],[B_2]]="LSN",12,"")</f>
        <v/>
      </c>
      <c r="AU652" s="5" t="str">
        <f ca="1">IF(B_MSK[[#This Row],[C_1]]="","","PCS")</f>
        <v/>
      </c>
      <c r="AV652" s="5">
        <f ca="1">IF(B_MSK[[#This Row],[A_1]]="","",B_MSK[[#This Row],[A_1]]*IF(B_MSK[[#This Row],[B_1]]="",1,B_MSK[[#This Row],[B_1]])*IF(B_MSK[[#This Row],[C_1]]="",1,B_MSK[[#This Row],[C_1]]))</f>
        <v>72</v>
      </c>
      <c r="AW652" s="5" t="str">
        <f ca="1">IF(B_MSK[[#This Row],[C_2]]="",IF(B_MSK[[#This Row],[B_2]]="",IF(B_MSK[[#This Row],[A_2]]="","",B_MSK[[#This Row],[A_2]]),B_MSK[[#This Row],[B_2]]),B_MSK[[#This Row],[C_2]])</f>
        <v>PCS</v>
      </c>
      <c r="AX652" s="2">
        <f ca="1">IF(ISNUMBER(B_MSK[[#This Row],[TANGGAL DATANG]]),B_MSK[[#This Row],[TANGGAL DATANG]],AX651)</f>
        <v>44950</v>
      </c>
      <c r="AY652" s="5" t="e">
        <f ca="1">IF(B_MSK[[#This Row],[DB_ROW]]="","",INDEX([3]!db[JENIS],B_MSK[[#This Row],[DB_ROW]]-1))</f>
        <v>#REF!</v>
      </c>
      <c r="AZ652" s="5">
        <f ca="1">IF(B_MSK[[#This Row],[A_1]]="","",B_MSK[[#This Row],[A_1]])*1</f>
        <v>72</v>
      </c>
      <c r="BA652" s="5" t="str">
        <f ca="1">IF(B_MSK[[#This Row],[//]]="","",INDEX(INDIRECT(DIR&amp;$2:$2),B_MSK[[#This Row],[//]]))</f>
        <v>ARTO MORO</v>
      </c>
      <c r="BB652" s="5" t="str">
        <f ca="1">CONCATENATE(B_MSK[[#This Row],[concat]],B_MSK[[#This Row],[HARGA_X]],B_MSK[[#This Row],[SAT]])</f>
        <v>bindera5tsedm503educationjku15800PCS</v>
      </c>
    </row>
    <row r="653" spans="1:54" x14ac:dyDescent="0.25">
      <c r="A653" s="6" t="s">
        <v>128</v>
      </c>
      <c r="B653" s="5" t="str">
        <f ca="1">IF(B_MSK[[#This Row],[N_ID]]="","",INDEX(INDIRECT(DIR&amp;$2:$2),MATCH(B_MSK[[#This Row],[N_ID]],INDIRECT(DIR&amp;"!NOTA[ID_P]"),0)))</f>
        <v/>
      </c>
      <c r="C653" s="5" t="str">
        <f ca="1">IF(B_MSK[[#This Row],[//]]="","",HYPERLINK("["&amp;SUBSTITUTE(DIR,"'","")&amp;"]NOTA!D"&amp;B_MSK[[#This Row],[//]]+2,"&gt;"))</f>
        <v>&gt;</v>
      </c>
      <c r="D653" s="5" t="str">
        <f ca="1">IF(B_MSK[[#This Row],[N_ID]]="","",COUNTIF(INDIRECT(DIR&amp;"!NOTA[ID_H]"),B_MSK[[#This Row],[ID NOTA]]))</f>
        <v/>
      </c>
      <c r="E6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650</v>
      </c>
      <c r="F6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3" s="7" t="str">
        <f ca="1">IF(B_MSK[[#This Row],[stt]]="ada",INDEX([2]!db[NB BM],B_MSK[DB_ROW]-1),"")</f>
        <v>B note A5 JK M401 College</v>
      </c>
      <c r="H653" s="7" t="str">
        <f ca="1">IF(B_MSK[[#This Row],[//]]="","",INDEX(INDIRECT(DIR&amp;$2:$2),B_MSK[[#This Row],[//]]))</f>
        <v>ATALI MAKMUR</v>
      </c>
      <c r="I653" s="27" t="str">
        <f ca="1">IF(B_MSK[[#This Row],[//]]="","",INDEX(INDIRECT(DB_PATH&amp;$2:$2),B_MSK[[#This Row],[DB_ROW]]-1))</f>
        <v>72 PCS</v>
      </c>
      <c r="J653" s="5">
        <f ca="1">IF(B_MSK[[#This Row],[//]]="","",IF(INDEX(INDIRECT(DIR&amp;$2:$2),B_MSK[[#This Row],[//]])="","",INDEX(INDIRECT(DIR&amp;$2:$2),B_MSK[[#This Row],[//]])))</f>
        <v>1</v>
      </c>
      <c r="K653" s="5">
        <f ca="1">IF(B_MSK[[#This Row],[//]]="","",IF(INDEX(INDIRECT(DIR&amp;$2:$2),B_MSK[[#This Row],[//]])="","",INDEX(INDIRECT(DIR&amp;$2:$2),B_MSK[[#This Row],[//]])))</f>
        <v>72</v>
      </c>
      <c r="L653" s="5" t="str">
        <f ca="1">IF(B_MSK[[#This Row],[//]]="","",IF(INDEX(INDIRECT(DIR&amp;$2:$2),B_MSK[[#This Row],[//]])="","",INDEX(INDIRECT(DIR&amp;$2:$2),B_MSK[[#This Row],[//]])))</f>
        <v>PCS</v>
      </c>
      <c r="M653" s="13">
        <f ca="1">IF(B_MSK[[#This Row],[//]]="","",INDEX(INDIRECT(DIR&amp;$2:$2),B_MSK[[#This Row],[//]]))</f>
        <v>15800</v>
      </c>
      <c r="N653" s="13">
        <f ca="1">IF(OR(B_MSK[[#This Row],[//]]="",),"",INDEX(INDIRECT(DIR&amp;$2:$2),B_MSK[[#This Row],[//]]))</f>
        <v>1137600</v>
      </c>
      <c r="O653" s="3">
        <f ca="1">IF(B_MSK[[#This Row],[//]]="","",IF(INDEX(INDIRECT(DIR&amp;$2:$2),B_MSK[[#This Row],[//]])=0,"",INDEX(INDIRECT(DIR&amp;$2:$2),B_MSK[[#This Row],[//]])))</f>
        <v>0.125</v>
      </c>
      <c r="P653" s="3">
        <f ca="1">IF(B_MSK[[#This Row],[//]]="","",IF(INDEX(INDIRECT(DIR&amp;$2:$2),B_MSK[[#This Row],[//]])=0,"",INDEX(INDIRECT(DIR&amp;$2:$2),B_MSK[[#This Row],[//]])))</f>
        <v>0.05</v>
      </c>
      <c r="Q653" s="12">
        <f ca="1">IF(B_MSK[[#This Row],[//]]="","",INDEX(INDIRECT(DIR&amp;$2:$2),B_MSK[[#This Row],[//]]))</f>
        <v>945630</v>
      </c>
      <c r="R65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5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53" s="37">
        <f ca="1">IF(B_MSK[[#This Row],[//]]="","",INDEX(INDIRECT(DIR&amp;$2:$2),B_MSK[[#This Row],[//]]))</f>
        <v>0</v>
      </c>
      <c r="U653" s="38">
        <f ca="1">IF(SUMIF(B_MSK[NAMA BARANG],B_MSK[[#This Row],[NAMA BARANG]],B_MSK[JMLH BRG])=0,"",SUMIF(B_MSK[NAMA BARANG],B_MSK[[#This Row],[NAMA BARANG]],B_MSK[C]))</f>
        <v>1</v>
      </c>
      <c r="V653" s="7" t="str">
        <f ca="1">IF(B_MSK[[#This Row],[//]]="","",INDEX(INDIRECT(DIR&amp;$2:$2),B_MSK[[#This Row],[//]]))</f>
        <v>BINDER A5-TSCL-M401 (COLLEGE) JK - U</v>
      </c>
      <c r="W653" s="7" t="str">
        <f ca="1">LOWER(SUBSTITUTE(SUBSTITUTE(SUBSTITUTE(SUBSTITUTE(SUBSTITUTE(SUBSTITUTE(SUBSTITUTE(SUBSTITUTE(SUBSTITUTE(B_MSK[[#This Row],[N.B.nota]]," ",""),"-",""),"(",""),")",""),".",""),",",""),"/",""),"""",""),"+",""))</f>
        <v>bindera5tsclm401collegejku</v>
      </c>
      <c r="X653" s="5" t="str">
        <f ca="1">IF(B_MSK[[#This Row],[N.B.nota]]="","",IF(MATCH(B_MSK[[#This Row],[concat]],[2]!db[NB NOTA_C],0)&gt;0,"ada",0))</f>
        <v>ada</v>
      </c>
      <c r="Y653" s="5" t="str">
        <f ca="1">IF(B_MSK[[#This Row],[N.B.nota]]="","",ADDRESS(ROW(B_MSK[QB]),COLUMN(B_MSK[QB]))&amp;":"&amp;ADDRESS(ROW(),COLUMN(B_MSK[QB])))</f>
        <v>$D$4:$D$653</v>
      </c>
      <c r="Z653" s="5">
        <f ca="1">IF(B_MSK[[#This Row],[concat]]="","",MATCH(B_MSK[[#This Row],[concat]],[2]!db[NB NOTA_C],0)+1)</f>
        <v>142</v>
      </c>
      <c r="AA653" s="5" t="str">
        <f ca="1">IF(B_MSK[[#This Row],[//]]="","",HYPERLINK("[D:\kerja\BANK EXP\BARU\DB.XLSX]DB!e"&amp;B_MSK[[#This Row],[DB_ROW]],"&gt;"))</f>
        <v>&gt;</v>
      </c>
      <c r="AB653" s="30" t="str">
        <f ca="1">MID(B_MSK[[#This Row],[/ STN_1]],FIND(" ",B_MSK[[#This Row],[/ STN_1]])+1,LEN(B_MSK[[#This Row],[/ STN_1]]))</f>
        <v>PCS</v>
      </c>
      <c r="AC653" s="11">
        <f ca="1">IF(B_MSK[[#This Row],[//]]="","",IF(B_MSK[[#This Row],[ JUMLAH ]]="","",IF(B_MSK[[#This Row],[C]]="",B_MSK[[#This Row],[HARGA CTN]]/B_MSK[[#This Row],[JMLH BRG]],B_MSK[[#This Row],[HARGA CTN]]/B_MSK[[#This Row],[A_1]])))</f>
        <v>15800</v>
      </c>
      <c r="AD6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3" s="15" t="str">
        <f ca="1">IF(B_MSK[[#This Row],[HARGA_2]]="","",IF(MID(B_MSK[[#This Row],[/ STN_2]],FIND(" ",B_MSK[[#This Row],[/ STN_2]])+1,LEN(B_MSK[[#This Row],[/ STN_2]]))="LSN",B_MSK[[#This Row],[HARGA_2]]/12,""))</f>
        <v/>
      </c>
      <c r="AH653" s="7" t="str">
        <f ca="1">IF(B_MSK[[#This Row],[HARGA_3]]="","","/ "&amp;"PCS")</f>
        <v/>
      </c>
      <c r="AI653" s="15">
        <f ca="1">IF(B_MSK[[#This Row],[HARGA_3]]="",IF(B_MSK[[#This Row],[HARGA_2]]="",IF(B_MSK[[#This Row],[HARGA_1]]="","",B_MSK[[#This Row],[HARGA_1]]),B_MSK[[#This Row],[HARGA_2]]),B_MSK[[#This Row],[HARGA_3]])</f>
        <v>15800</v>
      </c>
      <c r="AJ65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53" s="5" t="str">
        <f ca="1">IF(B_MSK[[#This Row],[//]]="","",SUBSTITUTE(SUBSTITUTE(SUBSTITUTE(B_MSK[[#This Row],[QTY/ CTN]]," ","_",2),"(",""),")","")&amp;"_")</f>
        <v>72 PCS_</v>
      </c>
      <c r="AL653" s="5">
        <f ca="1">IF(B_MSK[[#This Row],[A_B]]="","",SEARCH("_",B_MSK[[#This Row],[A_B]]))</f>
        <v>7</v>
      </c>
      <c r="AM653" s="5">
        <f ca="1">IF(B_MSK[[#This Row],[A_B]]="","",LEN(B_MSK[[#This Row],[A_B]]))</f>
        <v>7</v>
      </c>
      <c r="AN653" s="5" t="str">
        <f ca="1">IF(B_MSK[[#This Row],[A_B]]="","",LEFT(B_MSK[[#This Row],[QTY/ CTN]],B_MSK[[#This Row],[A_B_1]]))</f>
        <v>72 PCS</v>
      </c>
      <c r="AO653" s="5" t="str">
        <f ca="1">IF(B_MSK[[#This Row],[A_B]]="","",LEFT(B_MSK[[#This Row],[A_]],SEARCH(" ",B_MSK[[#This Row],[A_]])-1))</f>
        <v>72</v>
      </c>
      <c r="AP653" s="5" t="str">
        <f ca="1">IF(B_MSK[[#This Row],[A_B]]="","",RIGHT(B_MSK[[#This Row],[A_]],LEN(B_MSK[[#This Row],[A_]])-SEARCH(" ",B_MSK[[#This Row],[A_]])))</f>
        <v>PCS</v>
      </c>
      <c r="AQ6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3" s="5" t="str">
        <f ca="1">IF(B_MSK[[#This Row],[B_]]="","",LEFT(B_MSK[[#This Row],[B_]],SEARCH(" ",B_MSK[[#This Row],[B_]])))</f>
        <v/>
      </c>
      <c r="AS653" s="5" t="str">
        <f ca="1">IF(B_MSK[[#This Row],[B_]]="","",RIGHT(B_MSK[[#This Row],[B_]],LEN(B_MSK[[#This Row],[B_]])-SEARCH(" ",B_MSK[[#This Row],[B_]])))</f>
        <v/>
      </c>
      <c r="AT653" s="5" t="str">
        <f ca="1">IF(B_MSK[[#This Row],[B_2]]="LSN",12,"")</f>
        <v/>
      </c>
      <c r="AU653" s="5" t="str">
        <f ca="1">IF(B_MSK[[#This Row],[C_1]]="","","PCS")</f>
        <v/>
      </c>
      <c r="AV653" s="5">
        <f ca="1">IF(B_MSK[[#This Row],[A_1]]="","",B_MSK[[#This Row],[A_1]]*IF(B_MSK[[#This Row],[B_1]]="",1,B_MSK[[#This Row],[B_1]])*IF(B_MSK[[#This Row],[C_1]]="",1,B_MSK[[#This Row],[C_1]]))</f>
        <v>72</v>
      </c>
      <c r="AW653" s="5" t="str">
        <f ca="1">IF(B_MSK[[#This Row],[C_2]]="",IF(B_MSK[[#This Row],[B_2]]="",IF(B_MSK[[#This Row],[A_2]]="","",B_MSK[[#This Row],[A_2]]),B_MSK[[#This Row],[B_2]]),B_MSK[[#This Row],[C_2]])</f>
        <v>PCS</v>
      </c>
      <c r="AX653" s="2">
        <f ca="1">IF(ISNUMBER(B_MSK[[#This Row],[TANGGAL DATANG]]),B_MSK[[#This Row],[TANGGAL DATANG]],AX652)</f>
        <v>44950</v>
      </c>
      <c r="AY653" s="5" t="e">
        <f ca="1">IF(B_MSK[[#This Row],[DB_ROW]]="","",INDEX([3]!db[JENIS],B_MSK[[#This Row],[DB_ROW]]-1))</f>
        <v>#REF!</v>
      </c>
      <c r="AZ653" s="5">
        <f ca="1">IF(B_MSK[[#This Row],[A_1]]="","",B_MSK[[#This Row],[A_1]])*1</f>
        <v>72</v>
      </c>
      <c r="BA653" s="5" t="str">
        <f ca="1">IF(B_MSK[[#This Row],[//]]="","",INDEX(INDIRECT(DIR&amp;$2:$2),B_MSK[[#This Row],[//]]))</f>
        <v>ARTO MORO</v>
      </c>
      <c r="BB653" s="5" t="str">
        <f ca="1">CONCATENATE(B_MSK[[#This Row],[concat]],B_MSK[[#This Row],[HARGA_X]],B_MSK[[#This Row],[SAT]])</f>
        <v>bindera5tsclm401collegejku15800PCS</v>
      </c>
    </row>
    <row r="654" spans="1:54" x14ac:dyDescent="0.25">
      <c r="A654" s="6" t="s">
        <v>128</v>
      </c>
      <c r="B654" s="5" t="str">
        <f ca="1">IF(B_MSK[[#This Row],[N_ID]]="","",INDEX(INDIRECT(DIR&amp;$2:$2),MATCH(B_MSK[[#This Row],[N_ID]],INDIRECT(DIR&amp;"!NOTA[ID_P]"),0)))</f>
        <v/>
      </c>
      <c r="C654" s="5" t="str">
        <f ca="1">IF(B_MSK[[#This Row],[//]]="","",HYPERLINK("["&amp;SUBSTITUTE(DIR,"'","")&amp;"]NOTA!D"&amp;B_MSK[[#This Row],[//]]+2,"&gt;"))</f>
        <v/>
      </c>
      <c r="D654" s="5" t="str">
        <f ca="1">IF(B_MSK[[#This Row],[N_ID]]="","",COUNTIF(INDIRECT(DIR&amp;"!NOTA[ID_H]"),B_MSK[[#This Row],[ID NOTA]]))</f>
        <v/>
      </c>
      <c r="E6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4" s="7" t="str">
        <f ca="1">IF(B_MSK[[#This Row],[stt]]="ada",INDEX([2]!db[NB BM],B_MSK[DB_ROW]-1),"")</f>
        <v/>
      </c>
      <c r="H654" s="7" t="str">
        <f ca="1">IF(B_MSK[[#This Row],[//]]="","",INDEX(INDIRECT(DIR&amp;$2:$2),B_MSK[[#This Row],[//]]))</f>
        <v/>
      </c>
      <c r="I654" s="27" t="str">
        <f ca="1">IF(B_MSK[[#This Row],[//]]="","",INDEX(INDIRECT(DB_PATH&amp;$2:$2),B_MSK[[#This Row],[DB_ROW]]-1))</f>
        <v/>
      </c>
      <c r="J654" s="5" t="str">
        <f ca="1">IF(B_MSK[[#This Row],[//]]="","",IF(INDEX(INDIRECT(DIR&amp;$2:$2),B_MSK[[#This Row],[//]])="","",INDEX(INDIRECT(DIR&amp;$2:$2),B_MSK[[#This Row],[//]])))</f>
        <v/>
      </c>
      <c r="K654" s="5" t="str">
        <f ca="1">IF(B_MSK[[#This Row],[//]]="","",IF(INDEX(INDIRECT(DIR&amp;$2:$2),B_MSK[[#This Row],[//]])="","",INDEX(INDIRECT(DIR&amp;$2:$2),B_MSK[[#This Row],[//]])))</f>
        <v/>
      </c>
      <c r="L654" s="5" t="str">
        <f ca="1">IF(B_MSK[[#This Row],[//]]="","",IF(INDEX(INDIRECT(DIR&amp;$2:$2),B_MSK[[#This Row],[//]])="","",INDEX(INDIRECT(DIR&amp;$2:$2),B_MSK[[#This Row],[//]])))</f>
        <v/>
      </c>
      <c r="M654" s="13" t="str">
        <f ca="1">IF(B_MSK[[#This Row],[//]]="","",INDEX(INDIRECT(DIR&amp;$2:$2),B_MSK[[#This Row],[//]]))</f>
        <v/>
      </c>
      <c r="N654" s="13" t="str">
        <f ca="1">IF(OR(B_MSK[[#This Row],[//]]="",),"",INDEX(INDIRECT(DIR&amp;$2:$2),B_MSK[[#This Row],[//]]))</f>
        <v/>
      </c>
      <c r="O654" s="3" t="str">
        <f ca="1">IF(B_MSK[[#This Row],[//]]="","",IF(INDEX(INDIRECT(DIR&amp;$2:$2),B_MSK[[#This Row],[//]])=0,"",INDEX(INDIRECT(DIR&amp;$2:$2),B_MSK[[#This Row],[//]])))</f>
        <v/>
      </c>
      <c r="P654" s="3" t="str">
        <f ca="1">IF(B_MSK[[#This Row],[//]]="","",IF(INDEX(INDIRECT(DIR&amp;$2:$2),B_MSK[[#This Row],[//]])=0,"",INDEX(INDIRECT(DIR&amp;$2:$2),B_MSK[[#This Row],[//]])))</f>
        <v/>
      </c>
      <c r="Q654" s="12" t="str">
        <f ca="1">IF(B_MSK[[#This Row],[//]]="","",INDEX(INDIRECT(DIR&amp;$2:$2),B_MSK[[#This Row],[//]]))</f>
        <v/>
      </c>
      <c r="R6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4" s="37" t="str">
        <f ca="1">IF(B_MSK[[#This Row],[//]]="","",INDEX(INDIRECT(DIR&amp;$2:$2),B_MSK[[#This Row],[//]]))</f>
        <v/>
      </c>
      <c r="U654" s="38" t="str">
        <f ca="1">IF(SUMIF(B_MSK[NAMA BARANG],B_MSK[[#This Row],[NAMA BARANG]],B_MSK[JMLH BRG])=0,"",SUMIF(B_MSK[NAMA BARANG],B_MSK[[#This Row],[NAMA BARANG]],B_MSK[C]))</f>
        <v/>
      </c>
      <c r="V654" s="7" t="str">
        <f ca="1">IF(B_MSK[[#This Row],[//]]="","",INDEX(INDIRECT(DIR&amp;$2:$2),B_MSK[[#This Row],[//]]))</f>
        <v/>
      </c>
      <c r="W6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4" s="5" t="str">
        <f ca="1">IF(B_MSK[[#This Row],[N.B.nota]]="","",IF(MATCH(B_MSK[[#This Row],[concat]],[2]!db[NB NOTA_C],0)&gt;0,"ada",0))</f>
        <v/>
      </c>
      <c r="Y654" s="5" t="str">
        <f ca="1">IF(B_MSK[[#This Row],[N.B.nota]]="","",ADDRESS(ROW(B_MSK[QB]),COLUMN(B_MSK[QB]))&amp;":"&amp;ADDRESS(ROW(),COLUMN(B_MSK[QB])))</f>
        <v/>
      </c>
      <c r="Z654" s="5" t="str">
        <f ca="1">IF(B_MSK[[#This Row],[concat]]="","",MATCH(B_MSK[[#This Row],[concat]],[2]!db[NB NOTA_C],0)+1)</f>
        <v/>
      </c>
      <c r="AA654" s="5" t="str">
        <f ca="1">IF(B_MSK[[#This Row],[//]]="","",HYPERLINK("[D:\kerja\BANK EXP\BARU\DB.XLSX]DB!e"&amp;B_MSK[[#This Row],[DB_ROW]],"&gt;"))</f>
        <v/>
      </c>
      <c r="AB654" s="30" t="e">
        <f ca="1">MID(B_MSK[[#This Row],[/ STN_1]],FIND(" ",B_MSK[[#This Row],[/ STN_1]])+1,LEN(B_MSK[[#This Row],[/ STN_1]]))</f>
        <v>#VALUE!</v>
      </c>
      <c r="AC6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4" s="15" t="str">
        <f ca="1">IF(B_MSK[[#This Row],[HARGA_2]]="","",IF(MID(B_MSK[[#This Row],[/ STN_2]],FIND(" ",B_MSK[[#This Row],[/ STN_2]])+1,LEN(B_MSK[[#This Row],[/ STN_2]]))="LSN",B_MSK[[#This Row],[HARGA_2]]/12,""))</f>
        <v/>
      </c>
      <c r="AH654" s="7" t="str">
        <f ca="1">IF(B_MSK[[#This Row],[HARGA_3]]="","","/ "&amp;"PCS")</f>
        <v/>
      </c>
      <c r="AI654" s="15" t="str">
        <f ca="1">IF(B_MSK[[#This Row],[HARGA_3]]="",IF(B_MSK[[#This Row],[HARGA_2]]="",IF(B_MSK[[#This Row],[HARGA_1]]="","",B_MSK[[#This Row],[HARGA_1]]),B_MSK[[#This Row],[HARGA_2]]),B_MSK[[#This Row],[HARGA_3]])</f>
        <v/>
      </c>
      <c r="AJ654" s="15" t="str">
        <f ca="1">IF(B_MSK[[#This Row],[/ STN_3]]="",IF(B_MSK[[#This Row],[/ STN_2]]="",IF(B_MSK[[#This Row],[/ STN_1]]="","",B_MSK[[#This Row],[/ STN_1]]),B_MSK[[#This Row],[/ STN_2]]),B_MSK[[#This Row],[/ STN_3]])</f>
        <v/>
      </c>
      <c r="AK654" s="5" t="str">
        <f ca="1">IF(B_MSK[[#This Row],[//]]="","",SUBSTITUTE(SUBSTITUTE(SUBSTITUTE(B_MSK[[#This Row],[QTY/ CTN]]," ","_",2),"(",""),")","")&amp;"_")</f>
        <v/>
      </c>
      <c r="AL654" s="5" t="str">
        <f ca="1">IF(B_MSK[[#This Row],[A_B]]="","",SEARCH("_",B_MSK[[#This Row],[A_B]]))</f>
        <v/>
      </c>
      <c r="AM654" s="5" t="str">
        <f ca="1">IF(B_MSK[[#This Row],[A_B]]="","",LEN(B_MSK[[#This Row],[A_B]]))</f>
        <v/>
      </c>
      <c r="AN654" s="5" t="str">
        <f ca="1">IF(B_MSK[[#This Row],[A_B]]="","",LEFT(B_MSK[[#This Row],[QTY/ CTN]],B_MSK[[#This Row],[A_B_1]]))</f>
        <v/>
      </c>
      <c r="AO654" s="5" t="str">
        <f ca="1">IF(B_MSK[[#This Row],[A_B]]="","",LEFT(B_MSK[[#This Row],[A_]],SEARCH(" ",B_MSK[[#This Row],[A_]])-1))</f>
        <v/>
      </c>
      <c r="AP654" s="5" t="str">
        <f ca="1">IF(B_MSK[[#This Row],[A_B]]="","",RIGHT(B_MSK[[#This Row],[A_]],LEN(B_MSK[[#This Row],[A_]])-SEARCH(" ",B_MSK[[#This Row],[A_]])))</f>
        <v/>
      </c>
      <c r="AQ6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4" s="5" t="str">
        <f ca="1">IF(B_MSK[[#This Row],[B_]]="","",LEFT(B_MSK[[#This Row],[B_]],SEARCH(" ",B_MSK[[#This Row],[B_]])))</f>
        <v/>
      </c>
      <c r="AS654" s="5" t="str">
        <f ca="1">IF(B_MSK[[#This Row],[B_]]="","",RIGHT(B_MSK[[#This Row],[B_]],LEN(B_MSK[[#This Row],[B_]])-SEARCH(" ",B_MSK[[#This Row],[B_]])))</f>
        <v/>
      </c>
      <c r="AT654" s="5" t="str">
        <f ca="1">IF(B_MSK[[#This Row],[B_2]]="LSN",12,"")</f>
        <v/>
      </c>
      <c r="AU654" s="5" t="str">
        <f ca="1">IF(B_MSK[[#This Row],[C_1]]="","","PCS")</f>
        <v/>
      </c>
      <c r="AV654" s="5" t="str">
        <f ca="1">IF(B_MSK[[#This Row],[A_1]]="","",B_MSK[[#This Row],[A_1]]*IF(B_MSK[[#This Row],[B_1]]="",1,B_MSK[[#This Row],[B_1]])*IF(B_MSK[[#This Row],[C_1]]="",1,B_MSK[[#This Row],[C_1]]))</f>
        <v/>
      </c>
      <c r="AW654" s="5" t="str">
        <f ca="1">IF(B_MSK[[#This Row],[C_2]]="",IF(B_MSK[[#This Row],[B_2]]="",IF(B_MSK[[#This Row],[A_2]]="","",B_MSK[[#This Row],[A_2]]),B_MSK[[#This Row],[B_2]]),B_MSK[[#This Row],[C_2]])</f>
        <v/>
      </c>
      <c r="AX654" s="2">
        <f ca="1">IF(ISNUMBER(B_MSK[[#This Row],[TANGGAL DATANG]]),B_MSK[[#This Row],[TANGGAL DATANG]],AX653)</f>
        <v>44950</v>
      </c>
      <c r="AY654" s="5" t="str">
        <f ca="1">IF(B_MSK[[#This Row],[DB_ROW]]="","",INDEX([3]!db[JENIS],B_MSK[[#This Row],[DB_ROW]]-1))</f>
        <v/>
      </c>
      <c r="AZ654" s="5" t="e">
        <f ca="1">IF(B_MSK[[#This Row],[A_1]]="","",B_MSK[[#This Row],[A_1]])*1</f>
        <v>#VALUE!</v>
      </c>
      <c r="BA654" s="5" t="str">
        <f ca="1">IF(B_MSK[[#This Row],[//]]="","",INDEX(INDIRECT(DIR&amp;$2:$2),B_MSK[[#This Row],[//]]))</f>
        <v/>
      </c>
      <c r="BB654" s="5" t="str">
        <f ca="1">CONCATENATE(B_MSK[[#This Row],[concat]],B_MSK[[#This Row],[HARGA_X]],B_MSK[[#This Row],[SAT]])</f>
        <v/>
      </c>
    </row>
    <row r="655" spans="1:54" x14ac:dyDescent="0.25">
      <c r="A655" s="6" t="s">
        <v>338</v>
      </c>
      <c r="B655" s="5">
        <f ca="1">IF(B_MSK[[#This Row],[N_ID]]="","",INDEX(INDIRECT(DIR&amp;$2:$2),MATCH(B_MSK[[#This Row],[N_ID]],INDIRECT(DIR&amp;"!NOTA[ID_P]"),0)))</f>
        <v>126</v>
      </c>
      <c r="C655" s="5" t="str">
        <f ca="1">IF(B_MSK[[#This Row],[//]]="","",HYPERLINK("["&amp;SUBSTITUTE(DIR,"'","")&amp;"]NOTA!D"&amp;B_MSK[[#This Row],[//]]+2,"&gt;"))</f>
        <v>&gt;</v>
      </c>
      <c r="D655" s="5">
        <f ca="1">IF(B_MSK[[#This Row],[N_ID]]="","",COUNTIF(INDIRECT(DIR&amp;"!NOTA[ID_H]"),B_MSK[[#This Row],[ID NOTA]]))</f>
        <v>11</v>
      </c>
      <c r="E6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652</v>
      </c>
      <c r="F6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5" s="7" t="str">
        <f ca="1">IF(B_MSK[[#This Row],[stt]]="ada",INDEX([2]!db[NB BM],B_MSK[DB_ROW]-1),"")</f>
        <v>Tipe-ex kertas JK CT-533</v>
      </c>
      <c r="H655" s="7" t="str">
        <f ca="1">IF(B_MSK[[#This Row],[//]]="","",INDEX(INDIRECT(DIR&amp;$2:$2),B_MSK[[#This Row],[//]]))</f>
        <v>ATALI MAKMUR</v>
      </c>
      <c r="I655" s="27" t="str">
        <f ca="1">IF(B_MSK[[#This Row],[//]]="","",INDEX(INDIRECT(DB_PATH&amp;$2:$2),B_MSK[[#This Row],[DB_ROW]]-1))</f>
        <v>40 LSN</v>
      </c>
      <c r="J655" s="5">
        <f ca="1">IF(B_MSK[[#This Row],[//]]="","",IF(INDEX(INDIRECT(DIR&amp;$2:$2),B_MSK[[#This Row],[//]])="","",INDEX(INDIRECT(DIR&amp;$2:$2),B_MSK[[#This Row],[//]])))</f>
        <v>1</v>
      </c>
      <c r="K655" s="5">
        <f ca="1">IF(B_MSK[[#This Row],[//]]="","",IF(INDEX(INDIRECT(DIR&amp;$2:$2),B_MSK[[#This Row],[//]])="","",INDEX(INDIRECT(DIR&amp;$2:$2),B_MSK[[#This Row],[//]])))</f>
        <v>480</v>
      </c>
      <c r="L655" s="5" t="str">
        <f ca="1">IF(B_MSK[[#This Row],[//]]="","",IF(INDEX(INDIRECT(DIR&amp;$2:$2),B_MSK[[#This Row],[//]])="","",INDEX(INDIRECT(DIR&amp;$2:$2),B_MSK[[#This Row],[//]])))</f>
        <v>PCS</v>
      </c>
      <c r="M655" s="13">
        <f ca="1">IF(B_MSK[[#This Row],[//]]="","",INDEX(INDIRECT(DIR&amp;$2:$2),B_MSK[[#This Row],[//]]))</f>
        <v>8500</v>
      </c>
      <c r="N655" s="13">
        <f ca="1">IF(OR(B_MSK[[#This Row],[//]]="",),"",INDEX(INDIRECT(DIR&amp;$2:$2),B_MSK[[#This Row],[//]]))</f>
        <v>4080000</v>
      </c>
      <c r="O655" s="3">
        <f ca="1">IF(B_MSK[[#This Row],[//]]="","",IF(INDEX(INDIRECT(DIR&amp;$2:$2),B_MSK[[#This Row],[//]])=0,"",INDEX(INDIRECT(DIR&amp;$2:$2),B_MSK[[#This Row],[//]])))</f>
        <v>0.125</v>
      </c>
      <c r="P655" s="3">
        <f ca="1">IF(B_MSK[[#This Row],[//]]="","",IF(INDEX(INDIRECT(DIR&amp;$2:$2),B_MSK[[#This Row],[//]])=0,"",INDEX(INDIRECT(DIR&amp;$2:$2),B_MSK[[#This Row],[//]])))</f>
        <v>0.05</v>
      </c>
      <c r="Q655" s="12">
        <f ca="1">IF(B_MSK[[#This Row],[//]]="","",INDEX(INDIRECT(DIR&amp;$2:$2),B_MSK[[#This Row],[//]]))</f>
        <v>3391500</v>
      </c>
      <c r="R6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5" s="37">
        <f ca="1">IF(B_MSK[[#This Row],[//]]="","",INDEX(INDIRECT(DIR&amp;$2:$2),B_MSK[[#This Row],[//]]))</f>
        <v>0</v>
      </c>
      <c r="U655" s="38">
        <f ca="1">IF(SUMIF(B_MSK[NAMA BARANG],B_MSK[[#This Row],[NAMA BARANG]],B_MSK[JMLH BRG])=0,"",SUMIF(B_MSK[NAMA BARANG],B_MSK[[#This Row],[NAMA BARANG]],B_MSK[C]))</f>
        <v>2</v>
      </c>
      <c r="V655" s="7" t="str">
        <f ca="1">IF(B_MSK[[#This Row],[//]]="","",INDEX(INDIRECT(DIR&amp;$2:$2),B_MSK[[#This Row],[//]]))</f>
        <v>CORRECTION TAPE CT-533 JK</v>
      </c>
      <c r="W655" s="7" t="str">
        <f ca="1">LOWER(SUBSTITUTE(SUBSTITUTE(SUBSTITUTE(SUBSTITUTE(SUBSTITUTE(SUBSTITUTE(SUBSTITUTE(SUBSTITUTE(SUBSTITUTE(B_MSK[[#This Row],[N.B.nota]]," ",""),"-",""),"(",""),")",""),".",""),",",""),"/",""),"""",""),"+",""))</f>
        <v>correctiontapect533jk</v>
      </c>
      <c r="X655" s="5" t="str">
        <f ca="1">IF(B_MSK[[#This Row],[N.B.nota]]="","",IF(MATCH(B_MSK[[#This Row],[concat]],[2]!db[NB NOTA_C],0)&gt;0,"ada",0))</f>
        <v>ada</v>
      </c>
      <c r="Y655" s="5" t="str">
        <f ca="1">IF(B_MSK[[#This Row],[N.B.nota]]="","",ADDRESS(ROW(B_MSK[QB]),COLUMN(B_MSK[QB]))&amp;":"&amp;ADDRESS(ROW(),COLUMN(B_MSK[QB])))</f>
        <v>$D$4:$D$655</v>
      </c>
      <c r="Z655" s="5">
        <f ca="1">IF(B_MSK[[#This Row],[concat]]="","",MATCH(B_MSK[[#This Row],[concat]],[2]!db[NB NOTA_C],0)+1)</f>
        <v>524</v>
      </c>
      <c r="AA655" s="5" t="str">
        <f ca="1">IF(B_MSK[[#This Row],[//]]="","",HYPERLINK("[D:\kerja\BANK EXP\BARU\DB.XLSX]DB!e"&amp;B_MSK[[#This Row],[DB_ROW]],"&gt;"))</f>
        <v>&gt;</v>
      </c>
      <c r="AB655" s="30" t="str">
        <f ca="1">MID(B_MSK[[#This Row],[/ STN_1]],FIND(" ",B_MSK[[#This Row],[/ STN_1]])+1,LEN(B_MSK[[#This Row],[/ STN_1]]))</f>
        <v>LSN</v>
      </c>
      <c r="AC655" s="11">
        <f ca="1">IF(B_MSK[[#This Row],[//]]="","",IF(B_MSK[[#This Row],[ JUMLAH ]]="","",IF(B_MSK[[#This Row],[C]]="",B_MSK[[#This Row],[HARGA CTN]]/B_MSK[[#This Row],[JMLH BRG]],B_MSK[[#This Row],[HARGA CTN]]/B_MSK[[#This Row],[A_1]])))</f>
        <v>102000</v>
      </c>
      <c r="AD6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5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8500</v>
      </c>
      <c r="AF65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55" s="15" t="str">
        <f ca="1">IF(B_MSK[[#This Row],[HARGA_2]]="","",IF(MID(B_MSK[[#This Row],[/ STN_2]],FIND(" ",B_MSK[[#This Row],[/ STN_2]])+1,LEN(B_MSK[[#This Row],[/ STN_2]]))="LSN",B_MSK[[#This Row],[HARGA_2]]/12,""))</f>
        <v/>
      </c>
      <c r="AH655" s="7" t="str">
        <f ca="1">IF(B_MSK[[#This Row],[HARGA_3]]="","","/ "&amp;"PCS")</f>
        <v/>
      </c>
      <c r="AI655" s="15">
        <f ca="1">IF(B_MSK[[#This Row],[HARGA_3]]="",IF(B_MSK[[#This Row],[HARGA_2]]="",IF(B_MSK[[#This Row],[HARGA_1]]="","",B_MSK[[#This Row],[HARGA_1]]),B_MSK[[#This Row],[HARGA_2]]),B_MSK[[#This Row],[HARGA_3]])</f>
        <v>8500</v>
      </c>
      <c r="AJ65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55" s="5" t="str">
        <f ca="1">IF(B_MSK[[#This Row],[//]]="","",SUBSTITUTE(SUBSTITUTE(SUBSTITUTE(B_MSK[[#This Row],[QTY/ CTN]]," ","_",2),"(",""),")","")&amp;"_")</f>
        <v>40 LSN_</v>
      </c>
      <c r="AL655" s="5">
        <f ca="1">IF(B_MSK[[#This Row],[A_B]]="","",SEARCH("_",B_MSK[[#This Row],[A_B]]))</f>
        <v>7</v>
      </c>
      <c r="AM655" s="5">
        <f ca="1">IF(B_MSK[[#This Row],[A_B]]="","",LEN(B_MSK[[#This Row],[A_B]]))</f>
        <v>7</v>
      </c>
      <c r="AN655" s="5" t="str">
        <f ca="1">IF(B_MSK[[#This Row],[A_B]]="","",LEFT(B_MSK[[#This Row],[QTY/ CTN]],B_MSK[[#This Row],[A_B_1]]))</f>
        <v>40 LSN</v>
      </c>
      <c r="AO655" s="5" t="str">
        <f ca="1">IF(B_MSK[[#This Row],[A_B]]="","",LEFT(B_MSK[[#This Row],[A_]],SEARCH(" ",B_MSK[[#This Row],[A_]])-1))</f>
        <v>40</v>
      </c>
      <c r="AP655" s="5" t="str">
        <f ca="1">IF(B_MSK[[#This Row],[A_B]]="","",RIGHT(B_MSK[[#This Row],[A_]],LEN(B_MSK[[#This Row],[A_]])-SEARCH(" ",B_MSK[[#This Row],[A_]])))</f>
        <v>LSN</v>
      </c>
      <c r="AQ6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55" s="5" t="str">
        <f ca="1">IF(B_MSK[[#This Row],[B_]]="","",LEFT(B_MSK[[#This Row],[B_]],SEARCH(" ",B_MSK[[#This Row],[B_]])))</f>
        <v xml:space="preserve">12 </v>
      </c>
      <c r="AS655" s="5" t="str">
        <f ca="1">IF(B_MSK[[#This Row],[B_]]="","",RIGHT(B_MSK[[#This Row],[B_]],LEN(B_MSK[[#This Row],[B_]])-SEARCH(" ",B_MSK[[#This Row],[B_]])))</f>
        <v>PCS</v>
      </c>
      <c r="AT655" s="5" t="str">
        <f ca="1">IF(B_MSK[[#This Row],[B_2]]="LSN",12,"")</f>
        <v/>
      </c>
      <c r="AU655" s="5" t="str">
        <f ca="1">IF(B_MSK[[#This Row],[C_1]]="","","PCS")</f>
        <v/>
      </c>
      <c r="AV655" s="5">
        <f ca="1">IF(B_MSK[[#This Row],[A_1]]="","",B_MSK[[#This Row],[A_1]]*IF(B_MSK[[#This Row],[B_1]]="",1,B_MSK[[#This Row],[B_1]])*IF(B_MSK[[#This Row],[C_1]]="",1,B_MSK[[#This Row],[C_1]]))</f>
        <v>480</v>
      </c>
      <c r="AW655" s="5" t="str">
        <f ca="1">IF(B_MSK[[#This Row],[C_2]]="",IF(B_MSK[[#This Row],[B_2]]="",IF(B_MSK[[#This Row],[A_2]]="","",B_MSK[[#This Row],[A_2]]),B_MSK[[#This Row],[B_2]]),B_MSK[[#This Row],[C_2]])</f>
        <v>PCS</v>
      </c>
      <c r="AX655" s="2">
        <f ca="1">IF(ISNUMBER(B_MSK[[#This Row],[TANGGAL DATANG]]),B_MSK[[#This Row],[TANGGAL DATANG]],AX654)</f>
        <v>44950</v>
      </c>
      <c r="AY655" s="5" t="e">
        <f ca="1">IF(B_MSK[[#This Row],[DB_ROW]]="","",INDEX([3]!db[JENIS],B_MSK[[#This Row],[DB_ROW]]-1))</f>
        <v>#REF!</v>
      </c>
      <c r="AZ655" s="5">
        <f ca="1">IF(B_MSK[[#This Row],[A_1]]="","",B_MSK[[#This Row],[A_1]])*1</f>
        <v>40</v>
      </c>
      <c r="BA655" s="5" t="str">
        <f ca="1">IF(B_MSK[[#This Row],[//]]="","",INDEX(INDIRECT(DIR&amp;$2:$2),B_MSK[[#This Row],[//]]))</f>
        <v>ARTO MORO</v>
      </c>
      <c r="BB655" s="5" t="str">
        <f ca="1">CONCATENATE(B_MSK[[#This Row],[concat]],B_MSK[[#This Row],[HARGA_X]],B_MSK[[#This Row],[SAT]])</f>
        <v>correctiontapect533jk8500PCS</v>
      </c>
    </row>
    <row r="656" spans="1:54" x14ac:dyDescent="0.25">
      <c r="A656" s="6" t="s">
        <v>128</v>
      </c>
      <c r="B656" s="5" t="str">
        <f ca="1">IF(B_MSK[[#This Row],[N_ID]]="","",INDEX(INDIRECT(DIR&amp;$2:$2),MATCH(B_MSK[[#This Row],[N_ID]],INDIRECT(DIR&amp;"!NOTA[ID_P]"),0)))</f>
        <v/>
      </c>
      <c r="C656" s="5" t="str">
        <f ca="1">IF(B_MSK[[#This Row],[//]]="","",HYPERLINK("["&amp;SUBSTITUTE(DIR,"'","")&amp;"]NOTA!D"&amp;B_MSK[[#This Row],[//]]+2,"&gt;"))</f>
        <v>&gt;</v>
      </c>
      <c r="D656" s="5" t="str">
        <f ca="1">IF(B_MSK[[#This Row],[N_ID]]="","",COUNTIF(INDIRECT(DIR&amp;"!NOTA[ID_H]"),B_MSK[[#This Row],[ID NOTA]]))</f>
        <v/>
      </c>
      <c r="E65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653</v>
      </c>
      <c r="F6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6" s="7" t="str">
        <f ca="1">IF(B_MSK[[#This Row],[stt]]="ada",INDEX([2]!db[NB BM],B_MSK[DB_ROW]-1),"")</f>
        <v>Lem stick JK GS-104</v>
      </c>
      <c r="H656" s="7" t="str">
        <f ca="1">IF(B_MSK[[#This Row],[//]]="","",INDEX(INDIRECT(DIR&amp;$2:$2),B_MSK[[#This Row],[//]]))</f>
        <v>ATALI MAKMUR</v>
      </c>
      <c r="I656" s="27" t="str">
        <f ca="1">IF(B_MSK[[#This Row],[//]]="","",INDEX(INDIRECT(DB_PATH&amp;$2:$2),B_MSK[[#This Row],[DB_ROW]]-1))</f>
        <v>36 BOX (24 PCS)</v>
      </c>
      <c r="J656" s="5">
        <f ca="1">IF(B_MSK[[#This Row],[//]]="","",IF(INDEX(INDIRECT(DIR&amp;$2:$2),B_MSK[[#This Row],[//]])="","",INDEX(INDIRECT(DIR&amp;$2:$2),B_MSK[[#This Row],[//]])))</f>
        <v>4</v>
      </c>
      <c r="K656" s="5">
        <f ca="1">IF(B_MSK[[#This Row],[//]]="","",IF(INDEX(INDIRECT(DIR&amp;$2:$2),B_MSK[[#This Row],[//]])="","",INDEX(INDIRECT(DIR&amp;$2:$2),B_MSK[[#This Row],[//]])))</f>
        <v>3456</v>
      </c>
      <c r="L656" s="5" t="str">
        <f ca="1">IF(B_MSK[[#This Row],[//]]="","",IF(INDEX(INDIRECT(DIR&amp;$2:$2),B_MSK[[#This Row],[//]])="","",INDEX(INDIRECT(DIR&amp;$2:$2),B_MSK[[#This Row],[//]])))</f>
        <v>PCS</v>
      </c>
      <c r="M656" s="13">
        <f ca="1">IF(B_MSK[[#This Row],[//]]="","",INDEX(INDIRECT(DIR&amp;$2:$2),B_MSK[[#This Row],[//]]))</f>
        <v>2450</v>
      </c>
      <c r="N656" s="13">
        <f ca="1">IF(OR(B_MSK[[#This Row],[//]]="",),"",INDEX(INDIRECT(DIR&amp;$2:$2),B_MSK[[#This Row],[//]]))</f>
        <v>2116800</v>
      </c>
      <c r="O656" s="3">
        <f ca="1">IF(B_MSK[[#This Row],[//]]="","",IF(INDEX(INDIRECT(DIR&amp;$2:$2),B_MSK[[#This Row],[//]])=0,"",INDEX(INDIRECT(DIR&amp;$2:$2),B_MSK[[#This Row],[//]])))</f>
        <v>0.125</v>
      </c>
      <c r="P656" s="3">
        <f ca="1">IF(B_MSK[[#This Row],[//]]="","",IF(INDEX(INDIRECT(DIR&amp;$2:$2),B_MSK[[#This Row],[//]])=0,"",INDEX(INDIRECT(DIR&amp;$2:$2),B_MSK[[#This Row],[//]])))</f>
        <v>0.05</v>
      </c>
      <c r="Q656" s="12">
        <f ca="1">IF(B_MSK[[#This Row],[//]]="","",INDEX(INDIRECT(DIR&amp;$2:$2),B_MSK[[#This Row],[//]]))</f>
        <v>7038360</v>
      </c>
      <c r="R6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6" s="37">
        <f ca="1">IF(B_MSK[[#This Row],[//]]="","",INDEX(INDIRECT(DIR&amp;$2:$2),B_MSK[[#This Row],[//]]))</f>
        <v>0</v>
      </c>
      <c r="U656" s="38">
        <f ca="1">IF(SUMIF(B_MSK[NAMA BARANG],B_MSK[[#This Row],[NAMA BARANG]],B_MSK[JMLH BRG])=0,"",SUMIF(B_MSK[NAMA BARANG],B_MSK[[#This Row],[NAMA BARANG]],B_MSK[C]))</f>
        <v>4</v>
      </c>
      <c r="V656" s="7" t="str">
        <f ca="1">IF(B_MSK[[#This Row],[//]]="","",INDEX(INDIRECT(DIR&amp;$2:$2),B_MSK[[#This Row],[//]]))</f>
        <v>GLUE STICK GS-104 (ANIMAL KINGDOM) JK</v>
      </c>
      <c r="W656" s="7" t="str">
        <f ca="1">LOWER(SUBSTITUTE(SUBSTITUTE(SUBSTITUTE(SUBSTITUTE(SUBSTITUTE(SUBSTITUTE(SUBSTITUTE(SUBSTITUTE(SUBSTITUTE(B_MSK[[#This Row],[N.B.nota]]," ",""),"-",""),"(",""),")",""),".",""),",",""),"/",""),"""",""),"+",""))</f>
        <v>gluestickgs104animalkingdomjk</v>
      </c>
      <c r="X656" s="5" t="str">
        <f ca="1">IF(B_MSK[[#This Row],[N.B.nota]]="","",IF(MATCH(B_MSK[[#This Row],[concat]],[2]!db[NB NOTA_C],0)&gt;0,"ada",0))</f>
        <v>ada</v>
      </c>
      <c r="Y656" s="5" t="str">
        <f ca="1">IF(B_MSK[[#This Row],[N.B.nota]]="","",ADDRESS(ROW(B_MSK[QB]),COLUMN(B_MSK[QB]))&amp;":"&amp;ADDRESS(ROW(),COLUMN(B_MSK[QB])))</f>
        <v>$D$4:$D$656</v>
      </c>
      <c r="Z656" s="5">
        <f ca="1">IF(B_MSK[[#This Row],[concat]]="","",MATCH(B_MSK[[#This Row],[concat]],[2]!db[NB NOTA_C],0)+1)</f>
        <v>931</v>
      </c>
      <c r="AA656" s="5" t="str">
        <f ca="1">IF(B_MSK[[#This Row],[//]]="","",HYPERLINK("[D:\kerja\BANK EXP\BARU\DB.XLSX]DB!e"&amp;B_MSK[[#This Row],[DB_ROW]],"&gt;"))</f>
        <v>&gt;</v>
      </c>
      <c r="AB656" s="30" t="str">
        <f ca="1">MID(B_MSK[[#This Row],[/ STN_1]],FIND(" ",B_MSK[[#This Row],[/ STN_1]])+1,LEN(B_MSK[[#This Row],[/ STN_1]]))</f>
        <v xml:space="preserve">BOX </v>
      </c>
      <c r="AC656" s="11">
        <f ca="1">IF(B_MSK[[#This Row],[//]]="","",IF(B_MSK[[#This Row],[ JUMLAH ]]="","",IF(B_MSK[[#This Row],[C]]="",B_MSK[[#This Row],[HARGA CTN]]/B_MSK[[#This Row],[JMLH BRG]],B_MSK[[#This Row],[HARGA CTN]]/B_MSK[[#This Row],[A_1]])))</f>
        <v>58800</v>
      </c>
      <c r="AD6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65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2450</v>
      </c>
      <c r="AF65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56" s="15" t="str">
        <f ca="1">IF(B_MSK[[#This Row],[HARGA_2]]="","",IF(MID(B_MSK[[#This Row],[/ STN_2]],FIND(" ",B_MSK[[#This Row],[/ STN_2]])+1,LEN(B_MSK[[#This Row],[/ STN_2]]))="LSN",B_MSK[[#This Row],[HARGA_2]]/12,""))</f>
        <v/>
      </c>
      <c r="AH656" s="7" t="str">
        <f ca="1">IF(B_MSK[[#This Row],[HARGA_3]]="","","/ "&amp;"PCS")</f>
        <v/>
      </c>
      <c r="AI656" s="15">
        <f ca="1">IF(B_MSK[[#This Row],[HARGA_3]]="",IF(B_MSK[[#This Row],[HARGA_2]]="",IF(B_MSK[[#This Row],[HARGA_1]]="","",B_MSK[[#This Row],[HARGA_1]]),B_MSK[[#This Row],[HARGA_2]]),B_MSK[[#This Row],[HARGA_3]])</f>
        <v>2450</v>
      </c>
      <c r="AJ65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56" s="5" t="str">
        <f ca="1">IF(B_MSK[[#This Row],[//]]="","",SUBSTITUTE(SUBSTITUTE(SUBSTITUTE(B_MSK[[#This Row],[QTY/ CTN]]," ","_",2),"(",""),")","")&amp;"_")</f>
        <v>36 BOX_24 PCS_</v>
      </c>
      <c r="AL656" s="5">
        <f ca="1">IF(B_MSK[[#This Row],[A_B]]="","",SEARCH("_",B_MSK[[#This Row],[A_B]]))</f>
        <v>7</v>
      </c>
      <c r="AM656" s="5">
        <f ca="1">IF(B_MSK[[#This Row],[A_B]]="","",LEN(B_MSK[[#This Row],[A_B]]))</f>
        <v>14</v>
      </c>
      <c r="AN656" s="5" t="str">
        <f ca="1">IF(B_MSK[[#This Row],[A_B]]="","",LEFT(B_MSK[[#This Row],[QTY/ CTN]],B_MSK[[#This Row],[A_B_1]]))</f>
        <v xml:space="preserve">36 BOX </v>
      </c>
      <c r="AO656" s="5" t="str">
        <f ca="1">IF(B_MSK[[#This Row],[A_B]]="","",LEFT(B_MSK[[#This Row],[A_]],SEARCH(" ",B_MSK[[#This Row],[A_]])-1))</f>
        <v>36</v>
      </c>
      <c r="AP656" s="5" t="str">
        <f ca="1">IF(B_MSK[[#This Row],[A_B]]="","",RIGHT(B_MSK[[#This Row],[A_]],LEN(B_MSK[[#This Row],[A_]])-SEARCH(" ",B_MSK[[#This Row],[A_]])))</f>
        <v xml:space="preserve">BOX </v>
      </c>
      <c r="AQ6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656" s="5" t="str">
        <f ca="1">IF(B_MSK[[#This Row],[B_]]="","",LEFT(B_MSK[[#This Row],[B_]],SEARCH(" ",B_MSK[[#This Row],[B_]])))</f>
        <v xml:space="preserve">24 </v>
      </c>
      <c r="AS656" s="5" t="str">
        <f ca="1">IF(B_MSK[[#This Row],[B_]]="","",RIGHT(B_MSK[[#This Row],[B_]],LEN(B_MSK[[#This Row],[B_]])-SEARCH(" ",B_MSK[[#This Row],[B_]])))</f>
        <v>PCS</v>
      </c>
      <c r="AT656" s="5" t="str">
        <f ca="1">IF(B_MSK[[#This Row],[B_2]]="LSN",12,"")</f>
        <v/>
      </c>
      <c r="AU656" s="5" t="str">
        <f ca="1">IF(B_MSK[[#This Row],[C_1]]="","","PCS")</f>
        <v/>
      </c>
      <c r="AV656" s="5">
        <f ca="1">IF(B_MSK[[#This Row],[A_1]]="","",B_MSK[[#This Row],[A_1]]*IF(B_MSK[[#This Row],[B_1]]="",1,B_MSK[[#This Row],[B_1]])*IF(B_MSK[[#This Row],[C_1]]="",1,B_MSK[[#This Row],[C_1]]))</f>
        <v>864</v>
      </c>
      <c r="AW656" s="5" t="str">
        <f ca="1">IF(B_MSK[[#This Row],[C_2]]="",IF(B_MSK[[#This Row],[B_2]]="",IF(B_MSK[[#This Row],[A_2]]="","",B_MSK[[#This Row],[A_2]]),B_MSK[[#This Row],[B_2]]),B_MSK[[#This Row],[C_2]])</f>
        <v>PCS</v>
      </c>
      <c r="AX656" s="2">
        <f ca="1">IF(ISNUMBER(B_MSK[[#This Row],[TANGGAL DATANG]]),B_MSK[[#This Row],[TANGGAL DATANG]],AX655)</f>
        <v>44950</v>
      </c>
      <c r="AY656" s="5" t="e">
        <f ca="1">IF(B_MSK[[#This Row],[DB_ROW]]="","",INDEX([3]!db[JENIS],B_MSK[[#This Row],[DB_ROW]]-1))</f>
        <v>#REF!</v>
      </c>
      <c r="AZ656" s="5">
        <f ca="1">IF(B_MSK[[#This Row],[A_1]]="","",B_MSK[[#This Row],[A_1]])*1</f>
        <v>36</v>
      </c>
      <c r="BA656" s="5" t="str">
        <f ca="1">IF(B_MSK[[#This Row],[//]]="","",INDEX(INDIRECT(DIR&amp;$2:$2),B_MSK[[#This Row],[//]]))</f>
        <v>ARTO MORO</v>
      </c>
      <c r="BB656" s="5" t="str">
        <f ca="1">CONCATENATE(B_MSK[[#This Row],[concat]],B_MSK[[#This Row],[HARGA_X]],B_MSK[[#This Row],[SAT]])</f>
        <v>gluestickgs104animalkingdomjk2450PCS</v>
      </c>
    </row>
    <row r="657" spans="1:54" x14ac:dyDescent="0.25">
      <c r="A657" s="6" t="s">
        <v>128</v>
      </c>
      <c r="B657" s="5" t="str">
        <f ca="1">IF(B_MSK[[#This Row],[N_ID]]="","",INDEX(INDIRECT(DIR&amp;$2:$2),MATCH(B_MSK[[#This Row],[N_ID]],INDIRECT(DIR&amp;"!NOTA[ID_P]"),0)))</f>
        <v/>
      </c>
      <c r="C657" s="5" t="str">
        <f ca="1">IF(B_MSK[[#This Row],[//]]="","",HYPERLINK("["&amp;SUBSTITUTE(DIR,"'","")&amp;"]NOTA!D"&amp;B_MSK[[#This Row],[//]]+2,"&gt;"))</f>
        <v>&gt;</v>
      </c>
      <c r="D657" s="5" t="str">
        <f ca="1">IF(B_MSK[[#This Row],[N_ID]]="","",COUNTIF(INDIRECT(DIR&amp;"!NOTA[ID_H]"),B_MSK[[#This Row],[ID NOTA]]))</f>
        <v/>
      </c>
      <c r="E6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654</v>
      </c>
      <c r="F6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7" s="7" t="str">
        <f ca="1">IF(B_MSK[[#This Row],[stt]]="ada",INDEX([2]!db[NB BM],B_MSK[DB_ROW]-1),"")</f>
        <v>Tape cutter JK TC-106</v>
      </c>
      <c r="H657" s="7" t="str">
        <f ca="1">IF(B_MSK[[#This Row],[//]]="","",INDEX(INDIRECT(DIR&amp;$2:$2),B_MSK[[#This Row],[//]]))</f>
        <v>ATALI MAKMUR</v>
      </c>
      <c r="I657" s="27" t="str">
        <f ca="1">IF(B_MSK[[#This Row],[//]]="","",INDEX(INDIRECT(DB_PATH&amp;$2:$2),B_MSK[[#This Row],[DB_ROW]]-1))</f>
        <v>12 PCS</v>
      </c>
      <c r="J657" s="5">
        <f ca="1">IF(B_MSK[[#This Row],[//]]="","",IF(INDEX(INDIRECT(DIR&amp;$2:$2),B_MSK[[#This Row],[//]])="","",INDEX(INDIRECT(DIR&amp;$2:$2),B_MSK[[#This Row],[//]])))</f>
        <v>1</v>
      </c>
      <c r="K657" s="5">
        <f ca="1">IF(B_MSK[[#This Row],[//]]="","",IF(INDEX(INDIRECT(DIR&amp;$2:$2),B_MSK[[#This Row],[//]])="","",INDEX(INDIRECT(DIR&amp;$2:$2),B_MSK[[#This Row],[//]])))</f>
        <v>12</v>
      </c>
      <c r="L657" s="5" t="str">
        <f ca="1">IF(B_MSK[[#This Row],[//]]="","",IF(INDEX(INDIRECT(DIR&amp;$2:$2),B_MSK[[#This Row],[//]])="","",INDEX(INDIRECT(DIR&amp;$2:$2),B_MSK[[#This Row],[//]])))</f>
        <v>PCS</v>
      </c>
      <c r="M657" s="13">
        <f ca="1">IF(B_MSK[[#This Row],[//]]="","",INDEX(INDIRECT(DIR&amp;$2:$2),B_MSK[[#This Row],[//]]))</f>
        <v>31000</v>
      </c>
      <c r="N657" s="13">
        <f ca="1">IF(OR(B_MSK[[#This Row],[//]]="",),"",INDEX(INDIRECT(DIR&amp;$2:$2),B_MSK[[#This Row],[//]]))</f>
        <v>372000</v>
      </c>
      <c r="O657" s="3">
        <f ca="1">IF(B_MSK[[#This Row],[//]]="","",IF(INDEX(INDIRECT(DIR&amp;$2:$2),B_MSK[[#This Row],[//]])=0,"",INDEX(INDIRECT(DIR&amp;$2:$2),B_MSK[[#This Row],[//]])))</f>
        <v>0.125</v>
      </c>
      <c r="P657" s="3">
        <f ca="1">IF(B_MSK[[#This Row],[//]]="","",IF(INDEX(INDIRECT(DIR&amp;$2:$2),B_MSK[[#This Row],[//]])=0,"",INDEX(INDIRECT(DIR&amp;$2:$2),B_MSK[[#This Row],[//]])))</f>
        <v>0.05</v>
      </c>
      <c r="Q657" s="12">
        <f ca="1">IF(B_MSK[[#This Row],[//]]="","",INDEX(INDIRECT(DIR&amp;$2:$2),B_MSK[[#This Row],[//]]))</f>
        <v>309225</v>
      </c>
      <c r="R6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7" s="37">
        <f ca="1">IF(B_MSK[[#This Row],[//]]="","",INDEX(INDIRECT(DIR&amp;$2:$2),B_MSK[[#This Row],[//]]))</f>
        <v>0</v>
      </c>
      <c r="U657" s="38">
        <f ca="1">IF(SUMIF(B_MSK[NAMA BARANG],B_MSK[[#This Row],[NAMA BARANG]],B_MSK[JMLH BRG])=0,"",SUMIF(B_MSK[NAMA BARANG],B_MSK[[#This Row],[NAMA BARANG]],B_MSK[C]))</f>
        <v>1</v>
      </c>
      <c r="V657" s="7" t="str">
        <f ca="1">IF(B_MSK[[#This Row],[//]]="","",INDEX(INDIRECT(DIR&amp;$2:$2),B_MSK[[#This Row],[//]]))</f>
        <v>TAPE CUTTER TC-106 JK</v>
      </c>
      <c r="W657" s="7" t="str">
        <f ca="1">LOWER(SUBSTITUTE(SUBSTITUTE(SUBSTITUTE(SUBSTITUTE(SUBSTITUTE(SUBSTITUTE(SUBSTITUTE(SUBSTITUTE(SUBSTITUTE(B_MSK[[#This Row],[N.B.nota]]," ",""),"-",""),"(",""),")",""),".",""),",",""),"/",""),"""",""),"+",""))</f>
        <v>tapecuttertc106jk</v>
      </c>
      <c r="X657" s="5" t="str">
        <f ca="1">IF(B_MSK[[#This Row],[N.B.nota]]="","",IF(MATCH(B_MSK[[#This Row],[concat]],[2]!db[NB NOTA_C],0)&gt;0,"ada",0))</f>
        <v>ada</v>
      </c>
      <c r="Y657" s="5" t="str">
        <f ca="1">IF(B_MSK[[#This Row],[N.B.nota]]="","",ADDRESS(ROW(B_MSK[QB]),COLUMN(B_MSK[QB]))&amp;":"&amp;ADDRESS(ROW(),COLUMN(B_MSK[QB])))</f>
        <v>$D$4:$D$657</v>
      </c>
      <c r="Z657" s="5">
        <f ca="1">IF(B_MSK[[#This Row],[concat]]="","",MATCH(B_MSK[[#This Row],[concat]],[2]!db[NB NOTA_C],0)+1)</f>
        <v>2018</v>
      </c>
      <c r="AA657" s="5" t="str">
        <f ca="1">IF(B_MSK[[#This Row],[//]]="","",HYPERLINK("[D:\kerja\BANK EXP\BARU\DB.XLSX]DB!e"&amp;B_MSK[[#This Row],[DB_ROW]],"&gt;"))</f>
        <v>&gt;</v>
      </c>
      <c r="AB657" s="30" t="str">
        <f ca="1">MID(B_MSK[[#This Row],[/ STN_1]],FIND(" ",B_MSK[[#This Row],[/ STN_1]])+1,LEN(B_MSK[[#This Row],[/ STN_1]]))</f>
        <v>PCS</v>
      </c>
      <c r="AC657" s="11">
        <f ca="1">IF(B_MSK[[#This Row],[//]]="","",IF(B_MSK[[#This Row],[ JUMLAH ]]="","",IF(B_MSK[[#This Row],[C]]="",B_MSK[[#This Row],[HARGA CTN]]/B_MSK[[#This Row],[JMLH BRG]],B_MSK[[#This Row],[HARGA CTN]]/B_MSK[[#This Row],[A_1]])))</f>
        <v>31000</v>
      </c>
      <c r="AD6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7" s="15" t="str">
        <f ca="1">IF(B_MSK[[#This Row],[HARGA_2]]="","",IF(MID(B_MSK[[#This Row],[/ STN_2]],FIND(" ",B_MSK[[#This Row],[/ STN_2]])+1,LEN(B_MSK[[#This Row],[/ STN_2]]))="LSN",B_MSK[[#This Row],[HARGA_2]]/12,""))</f>
        <v/>
      </c>
      <c r="AH657" s="7" t="str">
        <f ca="1">IF(B_MSK[[#This Row],[HARGA_3]]="","","/ "&amp;"PCS")</f>
        <v/>
      </c>
      <c r="AI657" s="15">
        <f ca="1">IF(B_MSK[[#This Row],[HARGA_3]]="",IF(B_MSK[[#This Row],[HARGA_2]]="",IF(B_MSK[[#This Row],[HARGA_1]]="","",B_MSK[[#This Row],[HARGA_1]]),B_MSK[[#This Row],[HARGA_2]]),B_MSK[[#This Row],[HARGA_3]])</f>
        <v>31000</v>
      </c>
      <c r="AJ65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57" s="5" t="str">
        <f ca="1">IF(B_MSK[[#This Row],[//]]="","",SUBSTITUTE(SUBSTITUTE(SUBSTITUTE(B_MSK[[#This Row],[QTY/ CTN]]," ","_",2),"(",""),")","")&amp;"_")</f>
        <v>12 PCS_</v>
      </c>
      <c r="AL657" s="5">
        <f ca="1">IF(B_MSK[[#This Row],[A_B]]="","",SEARCH("_",B_MSK[[#This Row],[A_B]]))</f>
        <v>7</v>
      </c>
      <c r="AM657" s="5">
        <f ca="1">IF(B_MSK[[#This Row],[A_B]]="","",LEN(B_MSK[[#This Row],[A_B]]))</f>
        <v>7</v>
      </c>
      <c r="AN657" s="5" t="str">
        <f ca="1">IF(B_MSK[[#This Row],[A_B]]="","",LEFT(B_MSK[[#This Row],[QTY/ CTN]],B_MSK[[#This Row],[A_B_1]]))</f>
        <v>12 PCS</v>
      </c>
      <c r="AO657" s="5" t="str">
        <f ca="1">IF(B_MSK[[#This Row],[A_B]]="","",LEFT(B_MSK[[#This Row],[A_]],SEARCH(" ",B_MSK[[#This Row],[A_]])-1))</f>
        <v>12</v>
      </c>
      <c r="AP657" s="5" t="str">
        <f ca="1">IF(B_MSK[[#This Row],[A_B]]="","",RIGHT(B_MSK[[#This Row],[A_]],LEN(B_MSK[[#This Row],[A_]])-SEARCH(" ",B_MSK[[#This Row],[A_]])))</f>
        <v>PCS</v>
      </c>
      <c r="AQ6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7" s="5" t="str">
        <f ca="1">IF(B_MSK[[#This Row],[B_]]="","",LEFT(B_MSK[[#This Row],[B_]],SEARCH(" ",B_MSK[[#This Row],[B_]])))</f>
        <v/>
      </c>
      <c r="AS657" s="5" t="str">
        <f ca="1">IF(B_MSK[[#This Row],[B_]]="","",RIGHT(B_MSK[[#This Row],[B_]],LEN(B_MSK[[#This Row],[B_]])-SEARCH(" ",B_MSK[[#This Row],[B_]])))</f>
        <v/>
      </c>
      <c r="AT657" s="5" t="str">
        <f ca="1">IF(B_MSK[[#This Row],[B_2]]="LSN",12,"")</f>
        <v/>
      </c>
      <c r="AU657" s="5" t="str">
        <f ca="1">IF(B_MSK[[#This Row],[C_1]]="","","PCS")</f>
        <v/>
      </c>
      <c r="AV657" s="5">
        <f ca="1">IF(B_MSK[[#This Row],[A_1]]="","",B_MSK[[#This Row],[A_1]]*IF(B_MSK[[#This Row],[B_1]]="",1,B_MSK[[#This Row],[B_1]])*IF(B_MSK[[#This Row],[C_1]]="",1,B_MSK[[#This Row],[C_1]]))</f>
        <v>12</v>
      </c>
      <c r="AW657" s="5" t="str">
        <f ca="1">IF(B_MSK[[#This Row],[C_2]]="",IF(B_MSK[[#This Row],[B_2]]="",IF(B_MSK[[#This Row],[A_2]]="","",B_MSK[[#This Row],[A_2]]),B_MSK[[#This Row],[B_2]]),B_MSK[[#This Row],[C_2]])</f>
        <v>PCS</v>
      </c>
      <c r="AX657" s="2">
        <f ca="1">IF(ISNUMBER(B_MSK[[#This Row],[TANGGAL DATANG]]),B_MSK[[#This Row],[TANGGAL DATANG]],AX656)</f>
        <v>44950</v>
      </c>
      <c r="AY657" s="5" t="e">
        <f ca="1">IF(B_MSK[[#This Row],[DB_ROW]]="","",INDEX([3]!db[JENIS],B_MSK[[#This Row],[DB_ROW]]-1))</f>
        <v>#REF!</v>
      </c>
      <c r="AZ657" s="5">
        <f ca="1">IF(B_MSK[[#This Row],[A_1]]="","",B_MSK[[#This Row],[A_1]])*1</f>
        <v>12</v>
      </c>
      <c r="BA657" s="5" t="str">
        <f ca="1">IF(B_MSK[[#This Row],[//]]="","",INDEX(INDIRECT(DIR&amp;$2:$2),B_MSK[[#This Row],[//]]))</f>
        <v>ARTO MORO</v>
      </c>
      <c r="BB657" s="5" t="str">
        <f ca="1">CONCATENATE(B_MSK[[#This Row],[concat]],B_MSK[[#This Row],[HARGA_X]],B_MSK[[#This Row],[SAT]])</f>
        <v>tapecuttertc106jk31000PCS</v>
      </c>
    </row>
    <row r="658" spans="1:54" x14ac:dyDescent="0.25">
      <c r="A658" s="6" t="s">
        <v>128</v>
      </c>
      <c r="B658" s="5" t="str">
        <f ca="1">IF(B_MSK[[#This Row],[N_ID]]="","",INDEX(INDIRECT(DIR&amp;$2:$2),MATCH(B_MSK[[#This Row],[N_ID]],INDIRECT(DIR&amp;"!NOTA[ID_P]"),0)))</f>
        <v/>
      </c>
      <c r="C658" s="5" t="str">
        <f ca="1">IF(B_MSK[[#This Row],[//]]="","",HYPERLINK("["&amp;SUBSTITUTE(DIR,"'","")&amp;"]NOTA!D"&amp;B_MSK[[#This Row],[//]]+2,"&gt;"))</f>
        <v>&gt;</v>
      </c>
      <c r="D658" s="5" t="str">
        <f ca="1">IF(B_MSK[[#This Row],[N_ID]]="","",COUNTIF(INDIRECT(DIR&amp;"!NOTA[ID_H]"),B_MSK[[#This Row],[ID NOTA]]))</f>
        <v/>
      </c>
      <c r="E65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655</v>
      </c>
      <c r="F6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8" s="7" t="str">
        <f ca="1">IF(B_MSK[[#This Row],[stt]]="ada",INDEX([2]!db[NB BM],B_MSK[DB_ROW]-1),"")</f>
        <v>Tape cutter JK TD-101</v>
      </c>
      <c r="H658" s="7" t="str">
        <f ca="1">IF(B_MSK[[#This Row],[//]]="","",INDEX(INDIRECT(DIR&amp;$2:$2),B_MSK[[#This Row],[//]]))</f>
        <v>ATALI MAKMUR</v>
      </c>
      <c r="I658" s="27" t="str">
        <f ca="1">IF(B_MSK[[#This Row],[//]]="","",INDEX(INDIRECT(DB_PATH&amp;$2:$2),B_MSK[[#This Row],[DB_ROW]]-1))</f>
        <v>24 PCS</v>
      </c>
      <c r="J658" s="5">
        <f ca="1">IF(B_MSK[[#This Row],[//]]="","",IF(INDEX(INDIRECT(DIR&amp;$2:$2),B_MSK[[#This Row],[//]])="","",INDEX(INDIRECT(DIR&amp;$2:$2),B_MSK[[#This Row],[//]])))</f>
        <v>1</v>
      </c>
      <c r="K658" s="5">
        <f ca="1">IF(B_MSK[[#This Row],[//]]="","",IF(INDEX(INDIRECT(DIR&amp;$2:$2),B_MSK[[#This Row],[//]])="","",INDEX(INDIRECT(DIR&amp;$2:$2),B_MSK[[#This Row],[//]])))</f>
        <v>24</v>
      </c>
      <c r="L658" s="5" t="str">
        <f ca="1">IF(B_MSK[[#This Row],[//]]="","",IF(INDEX(INDIRECT(DIR&amp;$2:$2),B_MSK[[#This Row],[//]])="","",INDEX(INDIRECT(DIR&amp;$2:$2),B_MSK[[#This Row],[//]])))</f>
        <v>PCS</v>
      </c>
      <c r="M658" s="13">
        <f ca="1">IF(B_MSK[[#This Row],[//]]="","",INDEX(INDIRECT(DIR&amp;$2:$2),B_MSK[[#This Row],[//]]))</f>
        <v>24300</v>
      </c>
      <c r="N658" s="13">
        <f ca="1">IF(OR(B_MSK[[#This Row],[//]]="",),"",INDEX(INDIRECT(DIR&amp;$2:$2),B_MSK[[#This Row],[//]]))</f>
        <v>583200</v>
      </c>
      <c r="O658" s="3">
        <f ca="1">IF(B_MSK[[#This Row],[//]]="","",IF(INDEX(INDIRECT(DIR&amp;$2:$2),B_MSK[[#This Row],[//]])=0,"",INDEX(INDIRECT(DIR&amp;$2:$2),B_MSK[[#This Row],[//]])))</f>
        <v>0.125</v>
      </c>
      <c r="P658" s="3">
        <f ca="1">IF(B_MSK[[#This Row],[//]]="","",IF(INDEX(INDIRECT(DIR&amp;$2:$2),B_MSK[[#This Row],[//]])=0,"",INDEX(INDIRECT(DIR&amp;$2:$2),B_MSK[[#This Row],[//]])))</f>
        <v>0.05</v>
      </c>
      <c r="Q658" s="12">
        <f ca="1">IF(B_MSK[[#This Row],[//]]="","",INDEX(INDIRECT(DIR&amp;$2:$2),B_MSK[[#This Row],[//]]))</f>
        <v>484785</v>
      </c>
      <c r="R6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8" s="37">
        <f ca="1">IF(B_MSK[[#This Row],[//]]="","",INDEX(INDIRECT(DIR&amp;$2:$2),B_MSK[[#This Row],[//]]))</f>
        <v>0</v>
      </c>
      <c r="U658" s="38">
        <f ca="1">IF(SUMIF(B_MSK[NAMA BARANG],B_MSK[[#This Row],[NAMA BARANG]],B_MSK[JMLH BRG])=0,"",SUMIF(B_MSK[NAMA BARANG],B_MSK[[#This Row],[NAMA BARANG]],B_MSK[C]))</f>
        <v>1</v>
      </c>
      <c r="V658" s="7" t="str">
        <f ca="1">IF(B_MSK[[#This Row],[//]]="","",INDEX(INDIRECT(DIR&amp;$2:$2),B_MSK[[#This Row],[//]]))</f>
        <v>TAPE CUTTER TD-101 JK</v>
      </c>
      <c r="W658" s="7" t="str">
        <f ca="1">LOWER(SUBSTITUTE(SUBSTITUTE(SUBSTITUTE(SUBSTITUTE(SUBSTITUTE(SUBSTITUTE(SUBSTITUTE(SUBSTITUTE(SUBSTITUTE(B_MSK[[#This Row],[N.B.nota]]," ",""),"-",""),"(",""),")",""),".",""),",",""),"/",""),"""",""),"+",""))</f>
        <v>tapecuttertd101jk</v>
      </c>
      <c r="X658" s="5" t="str">
        <f ca="1">IF(B_MSK[[#This Row],[N.B.nota]]="","",IF(MATCH(B_MSK[[#This Row],[concat]],[2]!db[NB NOTA_C],0)&gt;0,"ada",0))</f>
        <v>ada</v>
      </c>
      <c r="Y658" s="5" t="str">
        <f ca="1">IF(B_MSK[[#This Row],[N.B.nota]]="","",ADDRESS(ROW(B_MSK[QB]),COLUMN(B_MSK[QB]))&amp;":"&amp;ADDRESS(ROW(),COLUMN(B_MSK[QB])))</f>
        <v>$D$4:$D$658</v>
      </c>
      <c r="Z658" s="5">
        <f ca="1">IF(B_MSK[[#This Row],[concat]]="","",MATCH(B_MSK[[#This Row],[concat]],[2]!db[NB NOTA_C],0)+1)</f>
        <v>2024</v>
      </c>
      <c r="AA658" s="5" t="str">
        <f ca="1">IF(B_MSK[[#This Row],[//]]="","",HYPERLINK("[D:\kerja\BANK EXP\BARU\DB.XLSX]DB!e"&amp;B_MSK[[#This Row],[DB_ROW]],"&gt;"))</f>
        <v>&gt;</v>
      </c>
      <c r="AB658" s="30" t="str">
        <f ca="1">MID(B_MSK[[#This Row],[/ STN_1]],FIND(" ",B_MSK[[#This Row],[/ STN_1]])+1,LEN(B_MSK[[#This Row],[/ STN_1]]))</f>
        <v>PCS</v>
      </c>
      <c r="AC658" s="11">
        <f ca="1">IF(B_MSK[[#This Row],[//]]="","",IF(B_MSK[[#This Row],[ JUMLAH ]]="","",IF(B_MSK[[#This Row],[C]]="",B_MSK[[#This Row],[HARGA CTN]]/B_MSK[[#This Row],[JMLH BRG]],B_MSK[[#This Row],[HARGA CTN]]/B_MSK[[#This Row],[A_1]])))</f>
        <v>24300</v>
      </c>
      <c r="AD6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8" s="15" t="str">
        <f ca="1">IF(B_MSK[[#This Row],[HARGA_2]]="","",IF(MID(B_MSK[[#This Row],[/ STN_2]],FIND(" ",B_MSK[[#This Row],[/ STN_2]])+1,LEN(B_MSK[[#This Row],[/ STN_2]]))="LSN",B_MSK[[#This Row],[HARGA_2]]/12,""))</f>
        <v/>
      </c>
      <c r="AH658" s="7" t="str">
        <f ca="1">IF(B_MSK[[#This Row],[HARGA_3]]="","","/ "&amp;"PCS")</f>
        <v/>
      </c>
      <c r="AI658" s="15">
        <f ca="1">IF(B_MSK[[#This Row],[HARGA_3]]="",IF(B_MSK[[#This Row],[HARGA_2]]="",IF(B_MSK[[#This Row],[HARGA_1]]="","",B_MSK[[#This Row],[HARGA_1]]),B_MSK[[#This Row],[HARGA_2]]),B_MSK[[#This Row],[HARGA_3]])</f>
        <v>24300</v>
      </c>
      <c r="AJ65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58" s="5" t="str">
        <f ca="1">IF(B_MSK[[#This Row],[//]]="","",SUBSTITUTE(SUBSTITUTE(SUBSTITUTE(B_MSK[[#This Row],[QTY/ CTN]]," ","_",2),"(",""),")","")&amp;"_")</f>
        <v>24 PCS_</v>
      </c>
      <c r="AL658" s="5">
        <f ca="1">IF(B_MSK[[#This Row],[A_B]]="","",SEARCH("_",B_MSK[[#This Row],[A_B]]))</f>
        <v>7</v>
      </c>
      <c r="AM658" s="5">
        <f ca="1">IF(B_MSK[[#This Row],[A_B]]="","",LEN(B_MSK[[#This Row],[A_B]]))</f>
        <v>7</v>
      </c>
      <c r="AN658" s="5" t="str">
        <f ca="1">IF(B_MSK[[#This Row],[A_B]]="","",LEFT(B_MSK[[#This Row],[QTY/ CTN]],B_MSK[[#This Row],[A_B_1]]))</f>
        <v>24 PCS</v>
      </c>
      <c r="AO658" s="5" t="str">
        <f ca="1">IF(B_MSK[[#This Row],[A_B]]="","",LEFT(B_MSK[[#This Row],[A_]],SEARCH(" ",B_MSK[[#This Row],[A_]])-1))</f>
        <v>24</v>
      </c>
      <c r="AP658" s="5" t="str">
        <f ca="1">IF(B_MSK[[#This Row],[A_B]]="","",RIGHT(B_MSK[[#This Row],[A_]],LEN(B_MSK[[#This Row],[A_]])-SEARCH(" ",B_MSK[[#This Row],[A_]])))</f>
        <v>PCS</v>
      </c>
      <c r="AQ6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8" s="5" t="str">
        <f ca="1">IF(B_MSK[[#This Row],[B_]]="","",LEFT(B_MSK[[#This Row],[B_]],SEARCH(" ",B_MSK[[#This Row],[B_]])))</f>
        <v/>
      </c>
      <c r="AS658" s="5" t="str">
        <f ca="1">IF(B_MSK[[#This Row],[B_]]="","",RIGHT(B_MSK[[#This Row],[B_]],LEN(B_MSK[[#This Row],[B_]])-SEARCH(" ",B_MSK[[#This Row],[B_]])))</f>
        <v/>
      </c>
      <c r="AT658" s="5" t="str">
        <f ca="1">IF(B_MSK[[#This Row],[B_2]]="LSN",12,"")</f>
        <v/>
      </c>
      <c r="AU658" s="5" t="str">
        <f ca="1">IF(B_MSK[[#This Row],[C_1]]="","","PCS")</f>
        <v/>
      </c>
      <c r="AV658" s="5">
        <f ca="1">IF(B_MSK[[#This Row],[A_1]]="","",B_MSK[[#This Row],[A_1]]*IF(B_MSK[[#This Row],[B_1]]="",1,B_MSK[[#This Row],[B_1]])*IF(B_MSK[[#This Row],[C_1]]="",1,B_MSK[[#This Row],[C_1]]))</f>
        <v>24</v>
      </c>
      <c r="AW658" s="5" t="str">
        <f ca="1">IF(B_MSK[[#This Row],[C_2]]="",IF(B_MSK[[#This Row],[B_2]]="",IF(B_MSK[[#This Row],[A_2]]="","",B_MSK[[#This Row],[A_2]]),B_MSK[[#This Row],[B_2]]),B_MSK[[#This Row],[C_2]])</f>
        <v>PCS</v>
      </c>
      <c r="AX658" s="2">
        <f ca="1">IF(ISNUMBER(B_MSK[[#This Row],[TANGGAL DATANG]]),B_MSK[[#This Row],[TANGGAL DATANG]],AX657)</f>
        <v>44950</v>
      </c>
      <c r="AY658" s="5" t="e">
        <f ca="1">IF(B_MSK[[#This Row],[DB_ROW]]="","",INDEX([3]!db[JENIS],B_MSK[[#This Row],[DB_ROW]]-1))</f>
        <v>#REF!</v>
      </c>
      <c r="AZ658" s="5">
        <f ca="1">IF(B_MSK[[#This Row],[A_1]]="","",B_MSK[[#This Row],[A_1]])*1</f>
        <v>24</v>
      </c>
      <c r="BA658" s="5" t="str">
        <f ca="1">IF(B_MSK[[#This Row],[//]]="","",INDEX(INDIRECT(DIR&amp;$2:$2),B_MSK[[#This Row],[//]]))</f>
        <v>ARTO MORO</v>
      </c>
      <c r="BB658" s="5" t="str">
        <f ca="1">CONCATENATE(B_MSK[[#This Row],[concat]],B_MSK[[#This Row],[HARGA_X]],B_MSK[[#This Row],[SAT]])</f>
        <v>tapecuttertd101jk24300PCS</v>
      </c>
    </row>
    <row r="659" spans="1:54" x14ac:dyDescent="0.25">
      <c r="A659" s="6" t="s">
        <v>128</v>
      </c>
      <c r="B659" s="5" t="str">
        <f ca="1">IF(B_MSK[[#This Row],[N_ID]]="","",INDEX(INDIRECT(DIR&amp;$2:$2),MATCH(B_MSK[[#This Row],[N_ID]],INDIRECT(DIR&amp;"!NOTA[ID_P]"),0)))</f>
        <v/>
      </c>
      <c r="C659" s="5" t="str">
        <f ca="1">IF(B_MSK[[#This Row],[//]]="","",HYPERLINK("["&amp;SUBSTITUTE(DIR,"'","")&amp;"]NOTA!D"&amp;B_MSK[[#This Row],[//]]+2,"&gt;"))</f>
        <v>&gt;</v>
      </c>
      <c r="D659" s="5" t="str">
        <f ca="1">IF(B_MSK[[#This Row],[N_ID]]="","",COUNTIF(INDIRECT(DIR&amp;"!NOTA[ID_H]"),B_MSK[[#This Row],[ID NOTA]]))</f>
        <v/>
      </c>
      <c r="E6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656</v>
      </c>
      <c r="F6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9" s="7" t="str">
        <f ca="1">IF(B_MSK[[#This Row],[stt]]="ada",INDEX([2]!db[NB BM],B_MSK[DB_ROW]-1),"")</f>
        <v>Tape cutter JK TD-103</v>
      </c>
      <c r="H659" s="7" t="str">
        <f ca="1">IF(B_MSK[[#This Row],[//]]="","",INDEX(INDIRECT(DIR&amp;$2:$2),B_MSK[[#This Row],[//]]))</f>
        <v>ATALI MAKMUR</v>
      </c>
      <c r="I659" s="27" t="str">
        <f ca="1">IF(B_MSK[[#This Row],[//]]="","",INDEX(INDIRECT(DB_PATH&amp;$2:$2),B_MSK[[#This Row],[DB_ROW]]-1))</f>
        <v>24 PCS</v>
      </c>
      <c r="J659" s="5">
        <f ca="1">IF(B_MSK[[#This Row],[//]]="","",IF(INDEX(INDIRECT(DIR&amp;$2:$2),B_MSK[[#This Row],[//]])="","",INDEX(INDIRECT(DIR&amp;$2:$2),B_MSK[[#This Row],[//]])))</f>
        <v>2</v>
      </c>
      <c r="K659" s="5">
        <f ca="1">IF(B_MSK[[#This Row],[//]]="","",IF(INDEX(INDIRECT(DIR&amp;$2:$2),B_MSK[[#This Row],[//]])="","",INDEX(INDIRECT(DIR&amp;$2:$2),B_MSK[[#This Row],[//]])))</f>
        <v>48</v>
      </c>
      <c r="L659" s="5" t="str">
        <f ca="1">IF(B_MSK[[#This Row],[//]]="","",IF(INDEX(INDIRECT(DIR&amp;$2:$2),B_MSK[[#This Row],[//]])="","",INDEX(INDIRECT(DIR&amp;$2:$2),B_MSK[[#This Row],[//]])))</f>
        <v>PCS</v>
      </c>
      <c r="M659" s="13">
        <f ca="1">IF(B_MSK[[#This Row],[//]]="","",INDEX(INDIRECT(DIR&amp;$2:$2),B_MSK[[#This Row],[//]]))</f>
        <v>19000</v>
      </c>
      <c r="N659" s="13">
        <f ca="1">IF(OR(B_MSK[[#This Row],[//]]="",),"",INDEX(INDIRECT(DIR&amp;$2:$2),B_MSK[[#This Row],[//]]))</f>
        <v>456000</v>
      </c>
      <c r="O659" s="3">
        <f ca="1">IF(B_MSK[[#This Row],[//]]="","",IF(INDEX(INDIRECT(DIR&amp;$2:$2),B_MSK[[#This Row],[//]])=0,"",INDEX(INDIRECT(DIR&amp;$2:$2),B_MSK[[#This Row],[//]])))</f>
        <v>0.125</v>
      </c>
      <c r="P659" s="3">
        <f ca="1">IF(B_MSK[[#This Row],[//]]="","",IF(INDEX(INDIRECT(DIR&amp;$2:$2),B_MSK[[#This Row],[//]])=0,"",INDEX(INDIRECT(DIR&amp;$2:$2),B_MSK[[#This Row],[//]])))</f>
        <v>0.05</v>
      </c>
      <c r="Q659" s="12">
        <f ca="1">IF(B_MSK[[#This Row],[//]]="","",INDEX(INDIRECT(DIR&amp;$2:$2),B_MSK[[#This Row],[//]]))</f>
        <v>758100</v>
      </c>
      <c r="R6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9" s="37">
        <f ca="1">IF(B_MSK[[#This Row],[//]]="","",INDEX(INDIRECT(DIR&amp;$2:$2),B_MSK[[#This Row],[//]]))</f>
        <v>0</v>
      </c>
      <c r="U659" s="38">
        <f ca="1">IF(SUMIF(B_MSK[NAMA BARANG],B_MSK[[#This Row],[NAMA BARANG]],B_MSK[JMLH BRG])=0,"",SUMIF(B_MSK[NAMA BARANG],B_MSK[[#This Row],[NAMA BARANG]],B_MSK[C]))</f>
        <v>6</v>
      </c>
      <c r="V659" s="7" t="str">
        <f ca="1">IF(B_MSK[[#This Row],[//]]="","",INDEX(INDIRECT(DIR&amp;$2:$2),B_MSK[[#This Row],[//]]))</f>
        <v>TAPE CUTTER TD-103 JK</v>
      </c>
      <c r="W659" s="7" t="str">
        <f ca="1">LOWER(SUBSTITUTE(SUBSTITUTE(SUBSTITUTE(SUBSTITUTE(SUBSTITUTE(SUBSTITUTE(SUBSTITUTE(SUBSTITUTE(SUBSTITUTE(B_MSK[[#This Row],[N.B.nota]]," ",""),"-",""),"(",""),")",""),".",""),",",""),"/",""),"""",""),"+",""))</f>
        <v>tapecuttertd103jk</v>
      </c>
      <c r="X659" s="5" t="str">
        <f ca="1">IF(B_MSK[[#This Row],[N.B.nota]]="","",IF(MATCH(B_MSK[[#This Row],[concat]],[2]!db[NB NOTA_C],0)&gt;0,"ada",0))</f>
        <v>ada</v>
      </c>
      <c r="Y659" s="5" t="str">
        <f ca="1">IF(B_MSK[[#This Row],[N.B.nota]]="","",ADDRESS(ROW(B_MSK[QB]),COLUMN(B_MSK[QB]))&amp;":"&amp;ADDRESS(ROW(),COLUMN(B_MSK[QB])))</f>
        <v>$D$4:$D$659</v>
      </c>
      <c r="Z659" s="5">
        <f ca="1">IF(B_MSK[[#This Row],[concat]]="","",MATCH(B_MSK[[#This Row],[concat]],[2]!db[NB NOTA_C],0)+1)</f>
        <v>2026</v>
      </c>
      <c r="AA659" s="5" t="str">
        <f ca="1">IF(B_MSK[[#This Row],[//]]="","",HYPERLINK("[D:\kerja\BANK EXP\BARU\DB.XLSX]DB!e"&amp;B_MSK[[#This Row],[DB_ROW]],"&gt;"))</f>
        <v>&gt;</v>
      </c>
      <c r="AB659" s="30" t="str">
        <f ca="1">MID(B_MSK[[#This Row],[/ STN_1]],FIND(" ",B_MSK[[#This Row],[/ STN_1]])+1,LEN(B_MSK[[#This Row],[/ STN_1]]))</f>
        <v>PCS</v>
      </c>
      <c r="AC659" s="11">
        <f ca="1">IF(B_MSK[[#This Row],[//]]="","",IF(B_MSK[[#This Row],[ JUMLAH ]]="","",IF(B_MSK[[#This Row],[C]]="",B_MSK[[#This Row],[HARGA CTN]]/B_MSK[[#This Row],[JMLH BRG]],B_MSK[[#This Row],[HARGA CTN]]/B_MSK[[#This Row],[A_1]])))</f>
        <v>19000</v>
      </c>
      <c r="AD6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9" s="15" t="str">
        <f ca="1">IF(B_MSK[[#This Row],[HARGA_2]]="","",IF(MID(B_MSK[[#This Row],[/ STN_2]],FIND(" ",B_MSK[[#This Row],[/ STN_2]])+1,LEN(B_MSK[[#This Row],[/ STN_2]]))="LSN",B_MSK[[#This Row],[HARGA_2]]/12,""))</f>
        <v/>
      </c>
      <c r="AH659" s="7" t="str">
        <f ca="1">IF(B_MSK[[#This Row],[HARGA_3]]="","","/ "&amp;"PCS")</f>
        <v/>
      </c>
      <c r="AI659" s="15">
        <f ca="1">IF(B_MSK[[#This Row],[HARGA_3]]="",IF(B_MSK[[#This Row],[HARGA_2]]="",IF(B_MSK[[#This Row],[HARGA_1]]="","",B_MSK[[#This Row],[HARGA_1]]),B_MSK[[#This Row],[HARGA_2]]),B_MSK[[#This Row],[HARGA_3]])</f>
        <v>19000</v>
      </c>
      <c r="AJ65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59" s="5" t="str">
        <f ca="1">IF(B_MSK[[#This Row],[//]]="","",SUBSTITUTE(SUBSTITUTE(SUBSTITUTE(B_MSK[[#This Row],[QTY/ CTN]]," ","_",2),"(",""),")","")&amp;"_")</f>
        <v>24 PCS_</v>
      </c>
      <c r="AL659" s="5">
        <f ca="1">IF(B_MSK[[#This Row],[A_B]]="","",SEARCH("_",B_MSK[[#This Row],[A_B]]))</f>
        <v>7</v>
      </c>
      <c r="AM659" s="5">
        <f ca="1">IF(B_MSK[[#This Row],[A_B]]="","",LEN(B_MSK[[#This Row],[A_B]]))</f>
        <v>7</v>
      </c>
      <c r="AN659" s="5" t="str">
        <f ca="1">IF(B_MSK[[#This Row],[A_B]]="","",LEFT(B_MSK[[#This Row],[QTY/ CTN]],B_MSK[[#This Row],[A_B_1]]))</f>
        <v>24 PCS</v>
      </c>
      <c r="AO659" s="5" t="str">
        <f ca="1">IF(B_MSK[[#This Row],[A_B]]="","",LEFT(B_MSK[[#This Row],[A_]],SEARCH(" ",B_MSK[[#This Row],[A_]])-1))</f>
        <v>24</v>
      </c>
      <c r="AP659" s="5" t="str">
        <f ca="1">IF(B_MSK[[#This Row],[A_B]]="","",RIGHT(B_MSK[[#This Row],[A_]],LEN(B_MSK[[#This Row],[A_]])-SEARCH(" ",B_MSK[[#This Row],[A_]])))</f>
        <v>PCS</v>
      </c>
      <c r="AQ6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9" s="5" t="str">
        <f ca="1">IF(B_MSK[[#This Row],[B_]]="","",LEFT(B_MSK[[#This Row],[B_]],SEARCH(" ",B_MSK[[#This Row],[B_]])))</f>
        <v/>
      </c>
      <c r="AS659" s="5" t="str">
        <f ca="1">IF(B_MSK[[#This Row],[B_]]="","",RIGHT(B_MSK[[#This Row],[B_]],LEN(B_MSK[[#This Row],[B_]])-SEARCH(" ",B_MSK[[#This Row],[B_]])))</f>
        <v/>
      </c>
      <c r="AT659" s="5" t="str">
        <f ca="1">IF(B_MSK[[#This Row],[B_2]]="LSN",12,"")</f>
        <v/>
      </c>
      <c r="AU659" s="5" t="str">
        <f ca="1">IF(B_MSK[[#This Row],[C_1]]="","","PCS")</f>
        <v/>
      </c>
      <c r="AV659" s="5">
        <f ca="1">IF(B_MSK[[#This Row],[A_1]]="","",B_MSK[[#This Row],[A_1]]*IF(B_MSK[[#This Row],[B_1]]="",1,B_MSK[[#This Row],[B_1]])*IF(B_MSK[[#This Row],[C_1]]="",1,B_MSK[[#This Row],[C_1]]))</f>
        <v>24</v>
      </c>
      <c r="AW659" s="5" t="str">
        <f ca="1">IF(B_MSK[[#This Row],[C_2]]="",IF(B_MSK[[#This Row],[B_2]]="",IF(B_MSK[[#This Row],[A_2]]="","",B_MSK[[#This Row],[A_2]]),B_MSK[[#This Row],[B_2]]),B_MSK[[#This Row],[C_2]])</f>
        <v>PCS</v>
      </c>
      <c r="AX659" s="2">
        <f ca="1">IF(ISNUMBER(B_MSK[[#This Row],[TANGGAL DATANG]]),B_MSK[[#This Row],[TANGGAL DATANG]],AX658)</f>
        <v>44950</v>
      </c>
      <c r="AY659" s="5" t="e">
        <f ca="1">IF(B_MSK[[#This Row],[DB_ROW]]="","",INDEX([3]!db[JENIS],B_MSK[[#This Row],[DB_ROW]]-1))</f>
        <v>#REF!</v>
      </c>
      <c r="AZ659" s="5">
        <f ca="1">IF(B_MSK[[#This Row],[A_1]]="","",B_MSK[[#This Row],[A_1]])*1</f>
        <v>24</v>
      </c>
      <c r="BA659" s="5" t="str">
        <f ca="1">IF(B_MSK[[#This Row],[//]]="","",INDEX(INDIRECT(DIR&amp;$2:$2),B_MSK[[#This Row],[//]]))</f>
        <v>ARTO MORO</v>
      </c>
      <c r="BB659" s="5" t="str">
        <f ca="1">CONCATENATE(B_MSK[[#This Row],[concat]],B_MSK[[#This Row],[HARGA_X]],B_MSK[[#This Row],[SAT]])</f>
        <v>tapecuttertd103jk19000PCS</v>
      </c>
    </row>
    <row r="660" spans="1:54" x14ac:dyDescent="0.25">
      <c r="A660" s="6" t="s">
        <v>128</v>
      </c>
      <c r="B660" s="5" t="str">
        <f ca="1">IF(B_MSK[[#This Row],[N_ID]]="","",INDEX(INDIRECT(DIR&amp;$2:$2),MATCH(B_MSK[[#This Row],[N_ID]],INDIRECT(DIR&amp;"!NOTA[ID_P]"),0)))</f>
        <v/>
      </c>
      <c r="C660" s="5" t="str">
        <f ca="1">IF(B_MSK[[#This Row],[//]]="","",HYPERLINK("["&amp;SUBSTITUTE(DIR,"'","")&amp;"]NOTA!D"&amp;B_MSK[[#This Row],[//]]+2,"&gt;"))</f>
        <v>&gt;</v>
      </c>
      <c r="D660" s="5" t="str">
        <f ca="1">IF(B_MSK[[#This Row],[N_ID]]="","",COUNTIF(INDIRECT(DIR&amp;"!NOTA[ID_H]"),B_MSK[[#This Row],[ID NOTA]]))</f>
        <v/>
      </c>
      <c r="E66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657</v>
      </c>
      <c r="F6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0" s="7" t="str">
        <f ca="1">IF(B_MSK[[#This Row],[stt]]="ada",INDEX([2]!db[NB BM],B_MSK[DB_ROW]-1),"")</f>
        <v>Pencil lead JK PL-10</v>
      </c>
      <c r="H660" s="7" t="str">
        <f ca="1">IF(B_MSK[[#This Row],[//]]="","",INDEX(INDIRECT(DIR&amp;$2:$2),B_MSK[[#This Row],[//]]))</f>
        <v>ATALI MAKMUR</v>
      </c>
      <c r="I660" s="27" t="str">
        <f ca="1">IF(B_MSK[[#This Row],[//]]="","",INDEX(INDIRECT(DB_PATH&amp;$2:$2),B_MSK[[#This Row],[DB_ROW]]-1))</f>
        <v>12 GRS</v>
      </c>
      <c r="J660" s="5">
        <f ca="1">IF(B_MSK[[#This Row],[//]]="","",IF(INDEX(INDIRECT(DIR&amp;$2:$2),B_MSK[[#This Row],[//]])="","",INDEX(INDIRECT(DIR&amp;$2:$2),B_MSK[[#This Row],[//]])))</f>
        <v>1</v>
      </c>
      <c r="K660" s="5">
        <f ca="1">IF(B_MSK[[#This Row],[//]]="","",IF(INDEX(INDIRECT(DIR&amp;$2:$2),B_MSK[[#This Row],[//]])="","",INDEX(INDIRECT(DIR&amp;$2:$2),B_MSK[[#This Row],[//]])))</f>
        <v>144</v>
      </c>
      <c r="L660" s="5" t="str">
        <f ca="1">IF(B_MSK[[#This Row],[//]]="","",IF(INDEX(INDIRECT(DIR&amp;$2:$2),B_MSK[[#This Row],[//]])="","",INDEX(INDIRECT(DIR&amp;$2:$2),B_MSK[[#This Row],[//]])))</f>
        <v>DZ</v>
      </c>
      <c r="M660" s="13">
        <f ca="1">IF(B_MSK[[#This Row],[//]]="","",INDEX(INDIRECT(DIR&amp;$2:$2),B_MSK[[#This Row],[//]]))</f>
        <v>19800</v>
      </c>
      <c r="N660" s="13">
        <f ca="1">IF(OR(B_MSK[[#This Row],[//]]="",),"",INDEX(INDIRECT(DIR&amp;$2:$2),B_MSK[[#This Row],[//]]))</f>
        <v>2851200</v>
      </c>
      <c r="O660" s="3">
        <f ca="1">IF(B_MSK[[#This Row],[//]]="","",IF(INDEX(INDIRECT(DIR&amp;$2:$2),B_MSK[[#This Row],[//]])=0,"",INDEX(INDIRECT(DIR&amp;$2:$2),B_MSK[[#This Row],[//]])))</f>
        <v>0.125</v>
      </c>
      <c r="P660" s="3">
        <f ca="1">IF(B_MSK[[#This Row],[//]]="","",IF(INDEX(INDIRECT(DIR&amp;$2:$2),B_MSK[[#This Row],[//]])=0,"",INDEX(INDIRECT(DIR&amp;$2:$2),B_MSK[[#This Row],[//]])))</f>
        <v>0.05</v>
      </c>
      <c r="Q660" s="12">
        <f ca="1">IF(B_MSK[[#This Row],[//]]="","",INDEX(INDIRECT(DIR&amp;$2:$2),B_MSK[[#This Row],[//]]))</f>
        <v>2370060</v>
      </c>
      <c r="R6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0" s="37">
        <f ca="1">IF(B_MSK[[#This Row],[//]]="","",INDEX(INDIRECT(DIR&amp;$2:$2),B_MSK[[#This Row],[//]]))</f>
        <v>0</v>
      </c>
      <c r="U660" s="38">
        <f ca="1">IF(SUMIF(B_MSK[NAMA BARANG],B_MSK[[#This Row],[NAMA BARANG]],B_MSK[JMLH BRG])=0,"",SUMIF(B_MSK[NAMA BARANG],B_MSK[[#This Row],[NAMA BARANG]],B_MSK[C]))</f>
        <v>4</v>
      </c>
      <c r="V660" s="7" t="str">
        <f ca="1">IF(B_MSK[[#This Row],[//]]="","",INDEX(INDIRECT(DIR&amp;$2:$2),B_MSK[[#This Row],[//]]))</f>
        <v>PENCIL LEAD PL-10 2.0 2B JK</v>
      </c>
      <c r="W660" s="7" t="str">
        <f ca="1">LOWER(SUBSTITUTE(SUBSTITUTE(SUBSTITUTE(SUBSTITUTE(SUBSTITUTE(SUBSTITUTE(SUBSTITUTE(SUBSTITUTE(SUBSTITUTE(B_MSK[[#This Row],[N.B.nota]]," ",""),"-",""),"(",""),")",""),".",""),",",""),"/",""),"""",""),"+",""))</f>
        <v>pencilleadpl10202bjk</v>
      </c>
      <c r="X660" s="5" t="str">
        <f ca="1">IF(B_MSK[[#This Row],[N.B.nota]]="","",IF(MATCH(B_MSK[[#This Row],[concat]],[2]!db[NB NOTA_C],0)&gt;0,"ada",0))</f>
        <v>ada</v>
      </c>
      <c r="Y660" s="5" t="str">
        <f ca="1">IF(B_MSK[[#This Row],[N.B.nota]]="","",ADDRESS(ROW(B_MSK[QB]),COLUMN(B_MSK[QB]))&amp;":"&amp;ADDRESS(ROW(),COLUMN(B_MSK[QB])))</f>
        <v>$D$4:$D$660</v>
      </c>
      <c r="Z660" s="5">
        <f ca="1">IF(B_MSK[[#This Row],[concat]]="","",MATCH(B_MSK[[#This Row],[concat]],[2]!db[NB NOTA_C],0)+1)</f>
        <v>1761</v>
      </c>
      <c r="AA660" s="5" t="str">
        <f ca="1">IF(B_MSK[[#This Row],[//]]="","",HYPERLINK("[D:\kerja\BANK EXP\BARU\DB.XLSX]DB!e"&amp;B_MSK[[#This Row],[DB_ROW]],"&gt;"))</f>
        <v>&gt;</v>
      </c>
      <c r="AB660" s="30" t="str">
        <f ca="1">MID(B_MSK[[#This Row],[/ STN_1]],FIND(" ",B_MSK[[#This Row],[/ STN_1]])+1,LEN(B_MSK[[#This Row],[/ STN_1]]))</f>
        <v>GRS</v>
      </c>
      <c r="AC660" s="11">
        <f ca="1">IF(B_MSK[[#This Row],[//]]="","",IF(B_MSK[[#This Row],[ JUMLAH ]]="","",IF(B_MSK[[#This Row],[C]]="",B_MSK[[#This Row],[HARGA CTN]]/B_MSK[[#This Row],[JMLH BRG]],B_MSK[[#This Row],[HARGA CTN]]/B_MSK[[#This Row],[A_1]])))</f>
        <v>237600</v>
      </c>
      <c r="AD6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66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19800</v>
      </c>
      <c r="AF660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660" s="15">
        <f ca="1">IF(B_MSK[[#This Row],[HARGA_2]]="","",IF(MID(B_MSK[[#This Row],[/ STN_2]],FIND(" ",B_MSK[[#This Row],[/ STN_2]])+1,LEN(B_MSK[[#This Row],[/ STN_2]]))="LSN",B_MSK[[#This Row],[HARGA_2]]/12,""))</f>
        <v>1650</v>
      </c>
      <c r="AH660" s="7" t="str">
        <f ca="1">IF(B_MSK[[#This Row],[HARGA_3]]="","","/ "&amp;"PCS")</f>
        <v>/ PCS</v>
      </c>
      <c r="AI660" s="15">
        <f ca="1">IF(B_MSK[[#This Row],[HARGA_3]]="",IF(B_MSK[[#This Row],[HARGA_2]]="",IF(B_MSK[[#This Row],[HARGA_1]]="","",B_MSK[[#This Row],[HARGA_1]]),B_MSK[[#This Row],[HARGA_2]]),B_MSK[[#This Row],[HARGA_3]])</f>
        <v>1650</v>
      </c>
      <c r="AJ66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60" s="5" t="str">
        <f ca="1">IF(B_MSK[[#This Row],[//]]="","",SUBSTITUTE(SUBSTITUTE(SUBSTITUTE(B_MSK[[#This Row],[QTY/ CTN]]," ","_",2),"(",""),")","")&amp;"_")</f>
        <v>12 GRS_</v>
      </c>
      <c r="AL660" s="5">
        <f ca="1">IF(B_MSK[[#This Row],[A_B]]="","",SEARCH("_",B_MSK[[#This Row],[A_B]]))</f>
        <v>7</v>
      </c>
      <c r="AM660" s="5">
        <f ca="1">IF(B_MSK[[#This Row],[A_B]]="","",LEN(B_MSK[[#This Row],[A_B]]))</f>
        <v>7</v>
      </c>
      <c r="AN660" s="5" t="str">
        <f ca="1">IF(B_MSK[[#This Row],[A_B]]="","",LEFT(B_MSK[[#This Row],[QTY/ CTN]],B_MSK[[#This Row],[A_B_1]]))</f>
        <v>12 GRS</v>
      </c>
      <c r="AO660" s="5" t="str">
        <f ca="1">IF(B_MSK[[#This Row],[A_B]]="","",LEFT(B_MSK[[#This Row],[A_]],SEARCH(" ",B_MSK[[#This Row],[A_]])-1))</f>
        <v>12</v>
      </c>
      <c r="AP660" s="5" t="str">
        <f ca="1">IF(B_MSK[[#This Row],[A_B]]="","",RIGHT(B_MSK[[#This Row],[A_]],LEN(B_MSK[[#This Row],[A_]])-SEARCH(" ",B_MSK[[#This Row],[A_]])))</f>
        <v>GRS</v>
      </c>
      <c r="AQ6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660" s="5" t="str">
        <f ca="1">IF(B_MSK[[#This Row],[B_]]="","",LEFT(B_MSK[[#This Row],[B_]],SEARCH(" ",B_MSK[[#This Row],[B_]])))</f>
        <v xml:space="preserve">12 </v>
      </c>
      <c r="AS660" s="5" t="str">
        <f ca="1">IF(B_MSK[[#This Row],[B_]]="","",RIGHT(B_MSK[[#This Row],[B_]],LEN(B_MSK[[#This Row],[B_]])-SEARCH(" ",B_MSK[[#This Row],[B_]])))</f>
        <v>LSN</v>
      </c>
      <c r="AT660" s="5">
        <f ca="1">IF(B_MSK[[#This Row],[B_2]]="LSN",12,"")</f>
        <v>12</v>
      </c>
      <c r="AU660" s="5" t="str">
        <f ca="1">IF(B_MSK[[#This Row],[C_1]]="","","PCS")</f>
        <v>PCS</v>
      </c>
      <c r="AV660" s="5">
        <f ca="1">IF(B_MSK[[#This Row],[A_1]]="","",B_MSK[[#This Row],[A_1]]*IF(B_MSK[[#This Row],[B_1]]="",1,B_MSK[[#This Row],[B_1]])*IF(B_MSK[[#This Row],[C_1]]="",1,B_MSK[[#This Row],[C_1]]))</f>
        <v>1728</v>
      </c>
      <c r="AW660" s="5" t="str">
        <f ca="1">IF(B_MSK[[#This Row],[C_2]]="",IF(B_MSK[[#This Row],[B_2]]="",IF(B_MSK[[#This Row],[A_2]]="","",B_MSK[[#This Row],[A_2]]),B_MSK[[#This Row],[B_2]]),B_MSK[[#This Row],[C_2]])</f>
        <v>PCS</v>
      </c>
      <c r="AX660" s="2">
        <f ca="1">IF(ISNUMBER(B_MSK[[#This Row],[TANGGAL DATANG]]),B_MSK[[#This Row],[TANGGAL DATANG]],AX659)</f>
        <v>44950</v>
      </c>
      <c r="AY660" s="5" t="e">
        <f ca="1">IF(B_MSK[[#This Row],[DB_ROW]]="","",INDEX([3]!db[JENIS],B_MSK[[#This Row],[DB_ROW]]-1))</f>
        <v>#REF!</v>
      </c>
      <c r="AZ660" s="5">
        <f ca="1">IF(B_MSK[[#This Row],[A_1]]="","",B_MSK[[#This Row],[A_1]])*1</f>
        <v>12</v>
      </c>
      <c r="BA660" s="5" t="str">
        <f ca="1">IF(B_MSK[[#This Row],[//]]="","",INDEX(INDIRECT(DIR&amp;$2:$2),B_MSK[[#This Row],[//]]))</f>
        <v>ARTO MORO</v>
      </c>
      <c r="BB660" s="5" t="str">
        <f ca="1">CONCATENATE(B_MSK[[#This Row],[concat]],B_MSK[[#This Row],[HARGA_X]],B_MSK[[#This Row],[SAT]])</f>
        <v>pencilleadpl10202bjk1650DZ</v>
      </c>
    </row>
    <row r="661" spans="1:54" x14ac:dyDescent="0.25">
      <c r="A661" s="6" t="s">
        <v>128</v>
      </c>
      <c r="B661" s="5" t="str">
        <f ca="1">IF(B_MSK[[#This Row],[N_ID]]="","",INDEX(INDIRECT(DIR&amp;$2:$2),MATCH(B_MSK[[#This Row],[N_ID]],INDIRECT(DIR&amp;"!NOTA[ID_P]"),0)))</f>
        <v/>
      </c>
      <c r="C661" s="5" t="str">
        <f ca="1">IF(B_MSK[[#This Row],[//]]="","",HYPERLINK("["&amp;SUBSTITUTE(DIR,"'","")&amp;"]NOTA!D"&amp;B_MSK[[#This Row],[//]]+2,"&gt;"))</f>
        <v>&gt;</v>
      </c>
      <c r="D661" s="5" t="str">
        <f ca="1">IF(B_MSK[[#This Row],[N_ID]]="","",COUNTIF(INDIRECT(DIR&amp;"!NOTA[ID_H]"),B_MSK[[#This Row],[ID NOTA]]))</f>
        <v/>
      </c>
      <c r="E66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658</v>
      </c>
      <c r="F6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1" s="7" t="str">
        <f ca="1">IF(B_MSK[[#This Row],[stt]]="ada",INDEX([2]!db[NB BM],B_MSK[DB_ROW]-1),"")</f>
        <v>Pencil lead JK PL-11</v>
      </c>
      <c r="H661" s="7" t="str">
        <f ca="1">IF(B_MSK[[#This Row],[//]]="","",INDEX(INDIRECT(DIR&amp;$2:$2),B_MSK[[#This Row],[//]]))</f>
        <v>ATALI MAKMUR</v>
      </c>
      <c r="I661" s="27" t="str">
        <f ca="1">IF(B_MSK[[#This Row],[//]]="","",INDEX(INDIRECT(DB_PATH&amp;$2:$2),B_MSK[[#This Row],[DB_ROW]]-1))</f>
        <v>12 BOX (72 PCS)</v>
      </c>
      <c r="J661" s="5">
        <f ca="1">IF(B_MSK[[#This Row],[//]]="","",IF(INDEX(INDIRECT(DIR&amp;$2:$2),B_MSK[[#This Row],[//]])="","",INDEX(INDIRECT(DIR&amp;$2:$2),B_MSK[[#This Row],[//]])))</f>
        <v>1</v>
      </c>
      <c r="K661" s="5">
        <f ca="1">IF(B_MSK[[#This Row],[//]]="","",IF(INDEX(INDIRECT(DIR&amp;$2:$2),B_MSK[[#This Row],[//]])="","",INDEX(INDIRECT(DIR&amp;$2:$2),B_MSK[[#This Row],[//]])))</f>
        <v>72</v>
      </c>
      <c r="L661" s="5" t="str">
        <f ca="1">IF(B_MSK[[#This Row],[//]]="","",IF(INDEX(INDIRECT(DIR&amp;$2:$2),B_MSK[[#This Row],[//]])="","",INDEX(INDIRECT(DIR&amp;$2:$2),B_MSK[[#This Row],[//]])))</f>
        <v>DZ</v>
      </c>
      <c r="M661" s="13">
        <f ca="1">IF(B_MSK[[#This Row],[//]]="","",INDEX(INDIRECT(DIR&amp;$2:$2),B_MSK[[#This Row],[//]]))</f>
        <v>37200</v>
      </c>
      <c r="N661" s="13">
        <f ca="1">IF(OR(B_MSK[[#This Row],[//]]="",),"",INDEX(INDIRECT(DIR&amp;$2:$2),B_MSK[[#This Row],[//]]))</f>
        <v>2678400</v>
      </c>
      <c r="O661" s="3">
        <f ca="1">IF(B_MSK[[#This Row],[//]]="","",IF(INDEX(INDIRECT(DIR&amp;$2:$2),B_MSK[[#This Row],[//]])=0,"",INDEX(INDIRECT(DIR&amp;$2:$2),B_MSK[[#This Row],[//]])))</f>
        <v>0.125</v>
      </c>
      <c r="P661" s="3">
        <f ca="1">IF(B_MSK[[#This Row],[//]]="","",IF(INDEX(INDIRECT(DIR&amp;$2:$2),B_MSK[[#This Row],[//]])=0,"",INDEX(INDIRECT(DIR&amp;$2:$2),B_MSK[[#This Row],[//]])))</f>
        <v>0.05</v>
      </c>
      <c r="Q661" s="12">
        <f ca="1">IF(B_MSK[[#This Row],[//]]="","",INDEX(INDIRECT(DIR&amp;$2:$2),B_MSK[[#This Row],[//]]))</f>
        <v>2226420</v>
      </c>
      <c r="R6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1" s="37">
        <f ca="1">IF(B_MSK[[#This Row],[//]]="","",INDEX(INDIRECT(DIR&amp;$2:$2),B_MSK[[#This Row],[//]]))</f>
        <v>0</v>
      </c>
      <c r="U661" s="38">
        <f ca="1">IF(SUMIF(B_MSK[NAMA BARANG],B_MSK[[#This Row],[NAMA BARANG]],B_MSK[JMLH BRG])=0,"",SUMIF(B_MSK[NAMA BARANG],B_MSK[[#This Row],[NAMA BARANG]],B_MSK[C]))</f>
        <v>9</v>
      </c>
      <c r="V661" s="7" t="str">
        <f ca="1">IF(B_MSK[[#This Row],[//]]="","",INDEX(INDIRECT(DIR&amp;$2:$2),B_MSK[[#This Row],[//]]))</f>
        <v>PENCIL LEAD PL-11 (2.0) JK</v>
      </c>
      <c r="W661" s="7" t="str">
        <f ca="1">LOWER(SUBSTITUTE(SUBSTITUTE(SUBSTITUTE(SUBSTITUTE(SUBSTITUTE(SUBSTITUTE(SUBSTITUTE(SUBSTITUTE(SUBSTITUTE(B_MSK[[#This Row],[N.B.nota]]," ",""),"-",""),"(",""),")",""),".",""),",",""),"/",""),"""",""),"+",""))</f>
        <v>pencilleadpl1120jk</v>
      </c>
      <c r="X661" s="5" t="str">
        <f ca="1">IF(B_MSK[[#This Row],[N.B.nota]]="","",IF(MATCH(B_MSK[[#This Row],[concat]],[2]!db[NB NOTA_C],0)&gt;0,"ada",0))</f>
        <v>ada</v>
      </c>
      <c r="Y661" s="5" t="str">
        <f ca="1">IF(B_MSK[[#This Row],[N.B.nota]]="","",ADDRESS(ROW(B_MSK[QB]),COLUMN(B_MSK[QB]))&amp;":"&amp;ADDRESS(ROW(),COLUMN(B_MSK[QB])))</f>
        <v>$D$4:$D$661</v>
      </c>
      <c r="Z661" s="5">
        <f ca="1">IF(B_MSK[[#This Row],[concat]]="","",MATCH(B_MSK[[#This Row],[concat]],[2]!db[NB NOTA_C],0)+1)</f>
        <v>1762</v>
      </c>
      <c r="AA661" s="5" t="str">
        <f ca="1">IF(B_MSK[[#This Row],[//]]="","",HYPERLINK("[D:\kerja\BANK EXP\BARU\DB.XLSX]DB!e"&amp;B_MSK[[#This Row],[DB_ROW]],"&gt;"))</f>
        <v>&gt;</v>
      </c>
      <c r="AB661" s="30" t="str">
        <f ca="1">MID(B_MSK[[#This Row],[/ STN_1]],FIND(" ",B_MSK[[#This Row],[/ STN_1]])+1,LEN(B_MSK[[#This Row],[/ STN_1]]))</f>
        <v xml:space="preserve">BOX </v>
      </c>
      <c r="AC661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6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66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3100</v>
      </c>
      <c r="AF66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61" s="15" t="str">
        <f ca="1">IF(B_MSK[[#This Row],[HARGA_2]]="","",IF(MID(B_MSK[[#This Row],[/ STN_2]],FIND(" ",B_MSK[[#This Row],[/ STN_2]])+1,LEN(B_MSK[[#This Row],[/ STN_2]]))="LSN",B_MSK[[#This Row],[HARGA_2]]/12,""))</f>
        <v/>
      </c>
      <c r="AH661" s="7" t="str">
        <f ca="1">IF(B_MSK[[#This Row],[HARGA_3]]="","","/ "&amp;"PCS")</f>
        <v/>
      </c>
      <c r="AI661" s="15">
        <f ca="1">IF(B_MSK[[#This Row],[HARGA_3]]="",IF(B_MSK[[#This Row],[HARGA_2]]="",IF(B_MSK[[#This Row],[HARGA_1]]="","",B_MSK[[#This Row],[HARGA_1]]),B_MSK[[#This Row],[HARGA_2]]),B_MSK[[#This Row],[HARGA_3]])</f>
        <v>3100</v>
      </c>
      <c r="AJ66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61" s="5" t="str">
        <f ca="1">IF(B_MSK[[#This Row],[//]]="","",SUBSTITUTE(SUBSTITUTE(SUBSTITUTE(B_MSK[[#This Row],[QTY/ CTN]]," ","_",2),"(",""),")","")&amp;"_")</f>
        <v>12 BOX_72 PCS_</v>
      </c>
      <c r="AL661" s="5">
        <f ca="1">IF(B_MSK[[#This Row],[A_B]]="","",SEARCH("_",B_MSK[[#This Row],[A_B]]))</f>
        <v>7</v>
      </c>
      <c r="AM661" s="5">
        <f ca="1">IF(B_MSK[[#This Row],[A_B]]="","",LEN(B_MSK[[#This Row],[A_B]]))</f>
        <v>14</v>
      </c>
      <c r="AN661" s="5" t="str">
        <f ca="1">IF(B_MSK[[#This Row],[A_B]]="","",LEFT(B_MSK[[#This Row],[QTY/ CTN]],B_MSK[[#This Row],[A_B_1]]))</f>
        <v xml:space="preserve">12 BOX </v>
      </c>
      <c r="AO661" s="5" t="str">
        <f ca="1">IF(B_MSK[[#This Row],[A_B]]="","",LEFT(B_MSK[[#This Row],[A_]],SEARCH(" ",B_MSK[[#This Row],[A_]])-1))</f>
        <v>12</v>
      </c>
      <c r="AP661" s="5" t="str">
        <f ca="1">IF(B_MSK[[#This Row],[A_B]]="","",RIGHT(B_MSK[[#This Row],[A_]],LEN(B_MSK[[#This Row],[A_]])-SEARCH(" ",B_MSK[[#This Row],[A_]])))</f>
        <v xml:space="preserve">BOX </v>
      </c>
      <c r="AQ6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72 PCS</v>
      </c>
      <c r="AR661" s="5" t="str">
        <f ca="1">IF(B_MSK[[#This Row],[B_]]="","",LEFT(B_MSK[[#This Row],[B_]],SEARCH(" ",B_MSK[[#This Row],[B_]])))</f>
        <v xml:space="preserve">72 </v>
      </c>
      <c r="AS661" s="5" t="str">
        <f ca="1">IF(B_MSK[[#This Row],[B_]]="","",RIGHT(B_MSK[[#This Row],[B_]],LEN(B_MSK[[#This Row],[B_]])-SEARCH(" ",B_MSK[[#This Row],[B_]])))</f>
        <v>PCS</v>
      </c>
      <c r="AT661" s="5" t="str">
        <f ca="1">IF(B_MSK[[#This Row],[B_2]]="LSN",12,"")</f>
        <v/>
      </c>
      <c r="AU661" s="5" t="str">
        <f ca="1">IF(B_MSK[[#This Row],[C_1]]="","","PCS")</f>
        <v/>
      </c>
      <c r="AV661" s="5">
        <f ca="1">IF(B_MSK[[#This Row],[A_1]]="","",B_MSK[[#This Row],[A_1]]*IF(B_MSK[[#This Row],[B_1]]="",1,B_MSK[[#This Row],[B_1]])*IF(B_MSK[[#This Row],[C_1]]="",1,B_MSK[[#This Row],[C_1]]))</f>
        <v>864</v>
      </c>
      <c r="AW661" s="5" t="str">
        <f ca="1">IF(B_MSK[[#This Row],[C_2]]="",IF(B_MSK[[#This Row],[B_2]]="",IF(B_MSK[[#This Row],[A_2]]="","",B_MSK[[#This Row],[A_2]]),B_MSK[[#This Row],[B_2]]),B_MSK[[#This Row],[C_2]])</f>
        <v>PCS</v>
      </c>
      <c r="AX661" s="2">
        <f ca="1">IF(ISNUMBER(B_MSK[[#This Row],[TANGGAL DATANG]]),B_MSK[[#This Row],[TANGGAL DATANG]],AX660)</f>
        <v>44950</v>
      </c>
      <c r="AY661" s="5" t="e">
        <f ca="1">IF(B_MSK[[#This Row],[DB_ROW]]="","",INDEX([3]!db[JENIS],B_MSK[[#This Row],[DB_ROW]]-1))</f>
        <v>#REF!</v>
      </c>
      <c r="AZ661" s="5">
        <f ca="1">IF(B_MSK[[#This Row],[A_1]]="","",B_MSK[[#This Row],[A_1]])*1</f>
        <v>12</v>
      </c>
      <c r="BA661" s="5" t="str">
        <f ca="1">IF(B_MSK[[#This Row],[//]]="","",INDEX(INDIRECT(DIR&amp;$2:$2),B_MSK[[#This Row],[//]]))</f>
        <v>ARTO MORO</v>
      </c>
      <c r="BB661" s="5" t="str">
        <f ca="1">CONCATENATE(B_MSK[[#This Row],[concat]],B_MSK[[#This Row],[HARGA_X]],B_MSK[[#This Row],[SAT]])</f>
        <v>pencilleadpl1120jk3100DZ</v>
      </c>
    </row>
    <row r="662" spans="1:54" x14ac:dyDescent="0.25">
      <c r="A662" s="6" t="s">
        <v>128</v>
      </c>
      <c r="B662" s="5" t="str">
        <f ca="1">IF(B_MSK[[#This Row],[N_ID]]="","",INDEX(INDIRECT(DIR&amp;$2:$2),MATCH(B_MSK[[#This Row],[N_ID]],INDIRECT(DIR&amp;"!NOTA[ID_P]"),0)))</f>
        <v/>
      </c>
      <c r="C662" s="5" t="str">
        <f ca="1">IF(B_MSK[[#This Row],[//]]="","",HYPERLINK("["&amp;SUBSTITUTE(DIR,"'","")&amp;"]NOTA!D"&amp;B_MSK[[#This Row],[//]]+2,"&gt;"))</f>
        <v>&gt;</v>
      </c>
      <c r="D662" s="5" t="str">
        <f ca="1">IF(B_MSK[[#This Row],[N_ID]]="","",COUNTIF(INDIRECT(DIR&amp;"!NOTA[ID_H]"),B_MSK[[#This Row],[ID NOTA]]))</f>
        <v/>
      </c>
      <c r="E66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659</v>
      </c>
      <c r="F6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2" s="7" t="str">
        <f ca="1">IF(B_MSK[[#This Row],[stt]]="ada",INDEX([2]!db[NB BM],B_MSK[DB_ROW]-1),"")</f>
        <v>Isi Mechpen 2.0 JK 2B PL-17</v>
      </c>
      <c r="H662" s="7" t="str">
        <f ca="1">IF(B_MSK[[#This Row],[//]]="","",INDEX(INDIRECT(DIR&amp;$2:$2),B_MSK[[#This Row],[//]]))</f>
        <v>ATALI MAKMUR</v>
      </c>
      <c r="I662" s="27" t="str">
        <f ca="1">IF(B_MSK[[#This Row],[//]]="","",INDEX(INDIRECT(DB_PATH&amp;$2:$2),B_MSK[[#This Row],[DB_ROW]]-1))</f>
        <v>72 LSN</v>
      </c>
      <c r="J662" s="5">
        <f ca="1">IF(B_MSK[[#This Row],[//]]="","",IF(INDEX(INDIRECT(DIR&amp;$2:$2),B_MSK[[#This Row],[//]])="","",INDEX(INDIRECT(DIR&amp;$2:$2),B_MSK[[#This Row],[//]])))</f>
        <v>1</v>
      </c>
      <c r="K662" s="5">
        <f ca="1">IF(B_MSK[[#This Row],[//]]="","",IF(INDEX(INDIRECT(DIR&amp;$2:$2),B_MSK[[#This Row],[//]])="","",INDEX(INDIRECT(DIR&amp;$2:$2),B_MSK[[#This Row],[//]])))</f>
        <v>72</v>
      </c>
      <c r="L662" s="5" t="str">
        <f ca="1">IF(B_MSK[[#This Row],[//]]="","",IF(INDEX(INDIRECT(DIR&amp;$2:$2),B_MSK[[#This Row],[//]])="","",INDEX(INDIRECT(DIR&amp;$2:$2),B_MSK[[#This Row],[//]])))</f>
        <v>DZ</v>
      </c>
      <c r="M662" s="13">
        <f ca="1">IF(B_MSK[[#This Row],[//]]="","",INDEX(INDIRECT(DIR&amp;$2:$2),B_MSK[[#This Row],[//]]))</f>
        <v>39600</v>
      </c>
      <c r="N662" s="13">
        <f ca="1">IF(OR(B_MSK[[#This Row],[//]]="",),"",INDEX(INDIRECT(DIR&amp;$2:$2),B_MSK[[#This Row],[//]]))</f>
        <v>2851200</v>
      </c>
      <c r="O662" s="3">
        <f ca="1">IF(B_MSK[[#This Row],[//]]="","",IF(INDEX(INDIRECT(DIR&amp;$2:$2),B_MSK[[#This Row],[//]])=0,"",INDEX(INDIRECT(DIR&amp;$2:$2),B_MSK[[#This Row],[//]])))</f>
        <v>0.125</v>
      </c>
      <c r="P662" s="3">
        <f ca="1">IF(B_MSK[[#This Row],[//]]="","",IF(INDEX(INDIRECT(DIR&amp;$2:$2),B_MSK[[#This Row],[//]])=0,"",INDEX(INDIRECT(DIR&amp;$2:$2),B_MSK[[#This Row],[//]])))</f>
        <v>0.05</v>
      </c>
      <c r="Q662" s="12">
        <f ca="1">IF(B_MSK[[#This Row],[//]]="","",INDEX(INDIRECT(DIR&amp;$2:$2),B_MSK[[#This Row],[//]]))</f>
        <v>2370060</v>
      </c>
      <c r="R6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2" s="37">
        <f ca="1">IF(B_MSK[[#This Row],[//]]="","",INDEX(INDIRECT(DIR&amp;$2:$2),B_MSK[[#This Row],[//]]))</f>
        <v>0</v>
      </c>
      <c r="U662" s="38">
        <f ca="1">IF(SUMIF(B_MSK[NAMA BARANG],B_MSK[[#This Row],[NAMA BARANG]],B_MSK[JMLH BRG])=0,"",SUMIF(B_MSK[NAMA BARANG],B_MSK[[#This Row],[NAMA BARANG]],B_MSK[C]))</f>
        <v>1</v>
      </c>
      <c r="V662" s="7" t="str">
        <f ca="1">IF(B_MSK[[#This Row],[//]]="","",INDEX(INDIRECT(DIR&amp;$2:$2),B_MSK[[#This Row],[//]]))</f>
        <v>PENCIL LEAD  PL-17 (2.0) 2B JK</v>
      </c>
      <c r="W662" s="7" t="str">
        <f ca="1">LOWER(SUBSTITUTE(SUBSTITUTE(SUBSTITUTE(SUBSTITUTE(SUBSTITUTE(SUBSTITUTE(SUBSTITUTE(SUBSTITUTE(SUBSTITUTE(B_MSK[[#This Row],[N.B.nota]]," ",""),"-",""),"(",""),")",""),".",""),",",""),"/",""),"""",""),"+",""))</f>
        <v>pencilleadpl17202bjk</v>
      </c>
      <c r="X662" s="5" t="str">
        <f ca="1">IF(B_MSK[[#This Row],[N.B.nota]]="","",IF(MATCH(B_MSK[[#This Row],[concat]],[2]!db[NB NOTA_C],0)&gt;0,"ada",0))</f>
        <v>ada</v>
      </c>
      <c r="Y662" s="5" t="str">
        <f ca="1">IF(B_MSK[[#This Row],[N.B.nota]]="","",ADDRESS(ROW(B_MSK[QB]),COLUMN(B_MSK[QB]))&amp;":"&amp;ADDRESS(ROW(),COLUMN(B_MSK[QB])))</f>
        <v>$D$4:$D$662</v>
      </c>
      <c r="Z662" s="5">
        <f ca="1">IF(B_MSK[[#This Row],[concat]]="","",MATCH(B_MSK[[#This Row],[concat]],[2]!db[NB NOTA_C],0)+1)</f>
        <v>1759</v>
      </c>
      <c r="AA662" s="5" t="str">
        <f ca="1">IF(B_MSK[[#This Row],[//]]="","",HYPERLINK("[D:\kerja\BANK EXP\BARU\DB.XLSX]DB!e"&amp;B_MSK[[#This Row],[DB_ROW]],"&gt;"))</f>
        <v>&gt;</v>
      </c>
      <c r="AB662" s="30" t="str">
        <f ca="1">MID(B_MSK[[#This Row],[/ STN_1]],FIND(" ",B_MSK[[#This Row],[/ STN_1]])+1,LEN(B_MSK[[#This Row],[/ STN_1]]))</f>
        <v>LSN</v>
      </c>
      <c r="AC662" s="11">
        <f ca="1">IF(B_MSK[[#This Row],[//]]="","",IF(B_MSK[[#This Row],[ JUMLAH ]]="","",IF(B_MSK[[#This Row],[C]]="",B_MSK[[#This Row],[HARGA CTN]]/B_MSK[[#This Row],[JMLH BRG]],B_MSK[[#This Row],[HARGA CTN]]/B_MSK[[#This Row],[A_1]])))</f>
        <v>39600</v>
      </c>
      <c r="AD6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6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3300</v>
      </c>
      <c r="AF66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62" s="15" t="str">
        <f ca="1">IF(B_MSK[[#This Row],[HARGA_2]]="","",IF(MID(B_MSK[[#This Row],[/ STN_2]],FIND(" ",B_MSK[[#This Row],[/ STN_2]])+1,LEN(B_MSK[[#This Row],[/ STN_2]]))="LSN",B_MSK[[#This Row],[HARGA_2]]/12,""))</f>
        <v/>
      </c>
      <c r="AH662" s="7" t="str">
        <f ca="1">IF(B_MSK[[#This Row],[HARGA_3]]="","","/ "&amp;"PCS")</f>
        <v/>
      </c>
      <c r="AI662" s="15">
        <f ca="1">IF(B_MSK[[#This Row],[HARGA_3]]="",IF(B_MSK[[#This Row],[HARGA_2]]="",IF(B_MSK[[#This Row],[HARGA_1]]="","",B_MSK[[#This Row],[HARGA_1]]),B_MSK[[#This Row],[HARGA_2]]),B_MSK[[#This Row],[HARGA_3]])</f>
        <v>3300</v>
      </c>
      <c r="AJ66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62" s="5" t="str">
        <f ca="1">IF(B_MSK[[#This Row],[//]]="","",SUBSTITUTE(SUBSTITUTE(SUBSTITUTE(B_MSK[[#This Row],[QTY/ CTN]]," ","_",2),"(",""),")","")&amp;"_")</f>
        <v>72 LSN_</v>
      </c>
      <c r="AL662" s="5">
        <f ca="1">IF(B_MSK[[#This Row],[A_B]]="","",SEARCH("_",B_MSK[[#This Row],[A_B]]))</f>
        <v>7</v>
      </c>
      <c r="AM662" s="5">
        <f ca="1">IF(B_MSK[[#This Row],[A_B]]="","",LEN(B_MSK[[#This Row],[A_B]]))</f>
        <v>7</v>
      </c>
      <c r="AN662" s="5" t="str">
        <f ca="1">IF(B_MSK[[#This Row],[A_B]]="","",LEFT(B_MSK[[#This Row],[QTY/ CTN]],B_MSK[[#This Row],[A_B_1]]))</f>
        <v>72 LSN</v>
      </c>
      <c r="AO662" s="5" t="str">
        <f ca="1">IF(B_MSK[[#This Row],[A_B]]="","",LEFT(B_MSK[[#This Row],[A_]],SEARCH(" ",B_MSK[[#This Row],[A_]])-1))</f>
        <v>72</v>
      </c>
      <c r="AP662" s="5" t="str">
        <f ca="1">IF(B_MSK[[#This Row],[A_B]]="","",RIGHT(B_MSK[[#This Row],[A_]],LEN(B_MSK[[#This Row],[A_]])-SEARCH(" ",B_MSK[[#This Row],[A_]])))</f>
        <v>LSN</v>
      </c>
      <c r="AQ6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62" s="5" t="str">
        <f ca="1">IF(B_MSK[[#This Row],[B_]]="","",LEFT(B_MSK[[#This Row],[B_]],SEARCH(" ",B_MSK[[#This Row],[B_]])))</f>
        <v xml:space="preserve">12 </v>
      </c>
      <c r="AS662" s="5" t="str">
        <f ca="1">IF(B_MSK[[#This Row],[B_]]="","",RIGHT(B_MSK[[#This Row],[B_]],LEN(B_MSK[[#This Row],[B_]])-SEARCH(" ",B_MSK[[#This Row],[B_]])))</f>
        <v>PCS</v>
      </c>
      <c r="AT662" s="5" t="str">
        <f ca="1">IF(B_MSK[[#This Row],[B_2]]="LSN",12,"")</f>
        <v/>
      </c>
      <c r="AU662" s="5" t="str">
        <f ca="1">IF(B_MSK[[#This Row],[C_1]]="","","PCS")</f>
        <v/>
      </c>
      <c r="AV662" s="5">
        <f ca="1">IF(B_MSK[[#This Row],[A_1]]="","",B_MSK[[#This Row],[A_1]]*IF(B_MSK[[#This Row],[B_1]]="",1,B_MSK[[#This Row],[B_1]])*IF(B_MSK[[#This Row],[C_1]]="",1,B_MSK[[#This Row],[C_1]]))</f>
        <v>864</v>
      </c>
      <c r="AW662" s="5" t="str">
        <f ca="1">IF(B_MSK[[#This Row],[C_2]]="",IF(B_MSK[[#This Row],[B_2]]="",IF(B_MSK[[#This Row],[A_2]]="","",B_MSK[[#This Row],[A_2]]),B_MSK[[#This Row],[B_2]]),B_MSK[[#This Row],[C_2]])</f>
        <v>PCS</v>
      </c>
      <c r="AX662" s="2">
        <f ca="1">IF(ISNUMBER(B_MSK[[#This Row],[TANGGAL DATANG]]),B_MSK[[#This Row],[TANGGAL DATANG]],AX661)</f>
        <v>44950</v>
      </c>
      <c r="AY662" s="5" t="e">
        <f ca="1">IF(B_MSK[[#This Row],[DB_ROW]]="","",INDEX([3]!db[JENIS],B_MSK[[#This Row],[DB_ROW]]-1))</f>
        <v>#REF!</v>
      </c>
      <c r="AZ662" s="5">
        <f ca="1">IF(B_MSK[[#This Row],[A_1]]="","",B_MSK[[#This Row],[A_1]])*1</f>
        <v>72</v>
      </c>
      <c r="BA662" s="5" t="str">
        <f ca="1">IF(B_MSK[[#This Row],[//]]="","",INDEX(INDIRECT(DIR&amp;$2:$2),B_MSK[[#This Row],[//]]))</f>
        <v>ARTO MORO</v>
      </c>
      <c r="BB662" s="5" t="str">
        <f ca="1">CONCATENATE(B_MSK[[#This Row],[concat]],B_MSK[[#This Row],[HARGA_X]],B_MSK[[#This Row],[SAT]])</f>
        <v>pencilleadpl17202bjk3300DZ</v>
      </c>
    </row>
    <row r="663" spans="1:54" x14ac:dyDescent="0.25">
      <c r="A663" s="6" t="s">
        <v>128</v>
      </c>
      <c r="B663" s="5" t="str">
        <f ca="1">IF(B_MSK[[#This Row],[N_ID]]="","",INDEX(INDIRECT(DIR&amp;$2:$2),MATCH(B_MSK[[#This Row],[N_ID]],INDIRECT(DIR&amp;"!NOTA[ID_P]"),0)))</f>
        <v/>
      </c>
      <c r="C663" s="5" t="str">
        <f ca="1">IF(B_MSK[[#This Row],[//]]="","",HYPERLINK("["&amp;SUBSTITUTE(DIR,"'","")&amp;"]NOTA!D"&amp;B_MSK[[#This Row],[//]]+2,"&gt;"))</f>
        <v>&gt;</v>
      </c>
      <c r="D663" s="5" t="str">
        <f ca="1">IF(B_MSK[[#This Row],[N_ID]]="","",COUNTIF(INDIRECT(DIR&amp;"!NOTA[ID_H]"),B_MSK[[#This Row],[ID NOTA]]))</f>
        <v/>
      </c>
      <c r="E6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660</v>
      </c>
      <c r="F6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3" s="7" t="str">
        <f ca="1">IF(B_MSK[[#This Row],[stt]]="ada",INDEX([2]!db[NB BM],B_MSK[DB_ROW]-1),"")</f>
        <v>Pencil lead JK PL-16</v>
      </c>
      <c r="H663" s="7" t="str">
        <f ca="1">IF(B_MSK[[#This Row],[//]]="","",INDEX(INDIRECT(DIR&amp;$2:$2),B_MSK[[#This Row],[//]]))</f>
        <v>ATALI MAKMUR</v>
      </c>
      <c r="I663" s="27" t="str">
        <f ca="1">IF(B_MSK[[#This Row],[//]]="","",INDEX(INDIRECT(DB_PATH&amp;$2:$2),B_MSK[[#This Row],[DB_ROW]]-1))</f>
        <v>12 GRS</v>
      </c>
      <c r="J663" s="5">
        <f ca="1">IF(B_MSK[[#This Row],[//]]="","",IF(INDEX(INDIRECT(DIR&amp;$2:$2),B_MSK[[#This Row],[//]])="","",INDEX(INDIRECT(DIR&amp;$2:$2),B_MSK[[#This Row],[//]])))</f>
        <v>1</v>
      </c>
      <c r="K663" s="5">
        <f ca="1">IF(B_MSK[[#This Row],[//]]="","",IF(INDEX(INDIRECT(DIR&amp;$2:$2),B_MSK[[#This Row],[//]])="","",INDEX(INDIRECT(DIR&amp;$2:$2),B_MSK[[#This Row],[//]])))</f>
        <v>12</v>
      </c>
      <c r="L663" s="5" t="str">
        <f ca="1">IF(B_MSK[[#This Row],[//]]="","",IF(INDEX(INDIRECT(DIR&amp;$2:$2),B_MSK[[#This Row],[//]])="","",INDEX(INDIRECT(DIR&amp;$2:$2),B_MSK[[#This Row],[//]])))</f>
        <v>GRS</v>
      </c>
      <c r="M663" s="13">
        <f ca="1">IF(B_MSK[[#This Row],[//]]="","",INDEX(INDIRECT(DIR&amp;$2:$2),B_MSK[[#This Row],[//]]))</f>
        <v>198000</v>
      </c>
      <c r="N663" s="13">
        <f ca="1">IF(OR(B_MSK[[#This Row],[//]]="",),"",INDEX(INDIRECT(DIR&amp;$2:$2),B_MSK[[#This Row],[//]]))</f>
        <v>2376000</v>
      </c>
      <c r="O663" s="3">
        <f ca="1">IF(B_MSK[[#This Row],[//]]="","",IF(INDEX(INDIRECT(DIR&amp;$2:$2),B_MSK[[#This Row],[//]])=0,"",INDEX(INDIRECT(DIR&amp;$2:$2),B_MSK[[#This Row],[//]])))</f>
        <v>0.125</v>
      </c>
      <c r="P663" s="3">
        <f ca="1">IF(B_MSK[[#This Row],[//]]="","",IF(INDEX(INDIRECT(DIR&amp;$2:$2),B_MSK[[#This Row],[//]])=0,"",INDEX(INDIRECT(DIR&amp;$2:$2),B_MSK[[#This Row],[//]])))</f>
        <v>0.05</v>
      </c>
      <c r="Q663" s="12">
        <f ca="1">IF(B_MSK[[#This Row],[//]]="","",INDEX(INDIRECT(DIR&amp;$2:$2),B_MSK[[#This Row],[//]]))</f>
        <v>1975050</v>
      </c>
      <c r="R6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3" s="37">
        <f ca="1">IF(B_MSK[[#This Row],[//]]="","",INDEX(INDIRECT(DIR&amp;$2:$2),B_MSK[[#This Row],[//]]))</f>
        <v>0</v>
      </c>
      <c r="U663" s="38">
        <f ca="1">IF(SUMIF(B_MSK[NAMA BARANG],B_MSK[[#This Row],[NAMA BARANG]],B_MSK[JMLH BRG])=0,"",SUMIF(B_MSK[NAMA BARANG],B_MSK[[#This Row],[NAMA BARANG]],B_MSK[C]))</f>
        <v>1</v>
      </c>
      <c r="V663" s="7" t="str">
        <f ca="1">IF(B_MSK[[#This Row],[//]]="","",INDEX(INDIRECT(DIR&amp;$2:$2),B_MSK[[#This Row],[//]]))</f>
        <v>PENCIL LEAD PL-16 (2.0) JK</v>
      </c>
      <c r="W663" s="7" t="str">
        <f ca="1">LOWER(SUBSTITUTE(SUBSTITUTE(SUBSTITUTE(SUBSTITUTE(SUBSTITUTE(SUBSTITUTE(SUBSTITUTE(SUBSTITUTE(SUBSTITUTE(B_MSK[[#This Row],[N.B.nota]]," ",""),"-",""),"(",""),")",""),".",""),",",""),"/",""),"""",""),"+",""))</f>
        <v>pencilleadpl1620jk</v>
      </c>
      <c r="X663" s="5" t="str">
        <f ca="1">IF(B_MSK[[#This Row],[N.B.nota]]="","",IF(MATCH(B_MSK[[#This Row],[concat]],[2]!db[NB NOTA_C],0)&gt;0,"ada",0))</f>
        <v>ada</v>
      </c>
      <c r="Y663" s="5" t="str">
        <f ca="1">IF(B_MSK[[#This Row],[N.B.nota]]="","",ADDRESS(ROW(B_MSK[QB]),COLUMN(B_MSK[QB]))&amp;":"&amp;ADDRESS(ROW(),COLUMN(B_MSK[QB])))</f>
        <v>$D$4:$D$663</v>
      </c>
      <c r="Z663" s="5">
        <f ca="1">IF(B_MSK[[#This Row],[concat]]="","",MATCH(B_MSK[[#This Row],[concat]],[2]!db[NB NOTA_C],0)+1)</f>
        <v>1763</v>
      </c>
      <c r="AA663" s="5" t="str">
        <f ca="1">IF(B_MSK[[#This Row],[//]]="","",HYPERLINK("[D:\kerja\BANK EXP\BARU\DB.XLSX]DB!e"&amp;B_MSK[[#This Row],[DB_ROW]],"&gt;"))</f>
        <v>&gt;</v>
      </c>
      <c r="AB663" s="30" t="str">
        <f ca="1">MID(B_MSK[[#This Row],[/ STN_1]],FIND(" ",B_MSK[[#This Row],[/ STN_1]])+1,LEN(B_MSK[[#This Row],[/ STN_1]]))</f>
        <v>GRS</v>
      </c>
      <c r="AC663" s="11">
        <f ca="1">IF(B_MSK[[#This Row],[//]]="","",IF(B_MSK[[#This Row],[ JUMLAH ]]="","",IF(B_MSK[[#This Row],[C]]="",B_MSK[[#This Row],[HARGA CTN]]/B_MSK[[#This Row],[JMLH BRG]],B_MSK[[#This Row],[HARGA CTN]]/B_MSK[[#This Row],[A_1]])))</f>
        <v>198000</v>
      </c>
      <c r="AD6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66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16500</v>
      </c>
      <c r="AF663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663" s="15">
        <f ca="1">IF(B_MSK[[#This Row],[HARGA_2]]="","",IF(MID(B_MSK[[#This Row],[/ STN_2]],FIND(" ",B_MSK[[#This Row],[/ STN_2]])+1,LEN(B_MSK[[#This Row],[/ STN_2]]))="LSN",B_MSK[[#This Row],[HARGA_2]]/12,""))</f>
        <v>1375</v>
      </c>
      <c r="AH663" s="7" t="str">
        <f ca="1">IF(B_MSK[[#This Row],[HARGA_3]]="","","/ "&amp;"PCS")</f>
        <v>/ PCS</v>
      </c>
      <c r="AI663" s="15">
        <f ca="1">IF(B_MSK[[#This Row],[HARGA_3]]="",IF(B_MSK[[#This Row],[HARGA_2]]="",IF(B_MSK[[#This Row],[HARGA_1]]="","",B_MSK[[#This Row],[HARGA_1]]),B_MSK[[#This Row],[HARGA_2]]),B_MSK[[#This Row],[HARGA_3]])</f>
        <v>1375</v>
      </c>
      <c r="AJ66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63" s="5" t="str">
        <f ca="1">IF(B_MSK[[#This Row],[//]]="","",SUBSTITUTE(SUBSTITUTE(SUBSTITUTE(B_MSK[[#This Row],[QTY/ CTN]]," ","_",2),"(",""),")","")&amp;"_")</f>
        <v>12 GRS_</v>
      </c>
      <c r="AL663" s="5">
        <f ca="1">IF(B_MSK[[#This Row],[A_B]]="","",SEARCH("_",B_MSK[[#This Row],[A_B]]))</f>
        <v>7</v>
      </c>
      <c r="AM663" s="5">
        <f ca="1">IF(B_MSK[[#This Row],[A_B]]="","",LEN(B_MSK[[#This Row],[A_B]]))</f>
        <v>7</v>
      </c>
      <c r="AN663" s="5" t="str">
        <f ca="1">IF(B_MSK[[#This Row],[A_B]]="","",LEFT(B_MSK[[#This Row],[QTY/ CTN]],B_MSK[[#This Row],[A_B_1]]))</f>
        <v>12 GRS</v>
      </c>
      <c r="AO663" s="5" t="str">
        <f ca="1">IF(B_MSK[[#This Row],[A_B]]="","",LEFT(B_MSK[[#This Row],[A_]],SEARCH(" ",B_MSK[[#This Row],[A_]])-1))</f>
        <v>12</v>
      </c>
      <c r="AP663" s="5" t="str">
        <f ca="1">IF(B_MSK[[#This Row],[A_B]]="","",RIGHT(B_MSK[[#This Row],[A_]],LEN(B_MSK[[#This Row],[A_]])-SEARCH(" ",B_MSK[[#This Row],[A_]])))</f>
        <v>GRS</v>
      </c>
      <c r="AQ6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663" s="5" t="str">
        <f ca="1">IF(B_MSK[[#This Row],[B_]]="","",LEFT(B_MSK[[#This Row],[B_]],SEARCH(" ",B_MSK[[#This Row],[B_]])))</f>
        <v xml:space="preserve">12 </v>
      </c>
      <c r="AS663" s="5" t="str">
        <f ca="1">IF(B_MSK[[#This Row],[B_]]="","",RIGHT(B_MSK[[#This Row],[B_]],LEN(B_MSK[[#This Row],[B_]])-SEARCH(" ",B_MSK[[#This Row],[B_]])))</f>
        <v>LSN</v>
      </c>
      <c r="AT663" s="5">
        <f ca="1">IF(B_MSK[[#This Row],[B_2]]="LSN",12,"")</f>
        <v>12</v>
      </c>
      <c r="AU663" s="5" t="str">
        <f ca="1">IF(B_MSK[[#This Row],[C_1]]="","","PCS")</f>
        <v>PCS</v>
      </c>
      <c r="AV663" s="5">
        <f ca="1">IF(B_MSK[[#This Row],[A_1]]="","",B_MSK[[#This Row],[A_1]]*IF(B_MSK[[#This Row],[B_1]]="",1,B_MSK[[#This Row],[B_1]])*IF(B_MSK[[#This Row],[C_1]]="",1,B_MSK[[#This Row],[C_1]]))</f>
        <v>1728</v>
      </c>
      <c r="AW663" s="5" t="str">
        <f ca="1">IF(B_MSK[[#This Row],[C_2]]="",IF(B_MSK[[#This Row],[B_2]]="",IF(B_MSK[[#This Row],[A_2]]="","",B_MSK[[#This Row],[A_2]]),B_MSK[[#This Row],[B_2]]),B_MSK[[#This Row],[C_2]])</f>
        <v>PCS</v>
      </c>
      <c r="AX663" s="2">
        <f ca="1">IF(ISNUMBER(B_MSK[[#This Row],[TANGGAL DATANG]]),B_MSK[[#This Row],[TANGGAL DATANG]],AX662)</f>
        <v>44950</v>
      </c>
      <c r="AY663" s="5" t="e">
        <f ca="1">IF(B_MSK[[#This Row],[DB_ROW]]="","",INDEX([3]!db[JENIS],B_MSK[[#This Row],[DB_ROW]]-1))</f>
        <v>#REF!</v>
      </c>
      <c r="AZ663" s="5">
        <f ca="1">IF(B_MSK[[#This Row],[A_1]]="","",B_MSK[[#This Row],[A_1]])*1</f>
        <v>12</v>
      </c>
      <c r="BA663" s="5" t="str">
        <f ca="1">IF(B_MSK[[#This Row],[//]]="","",INDEX(INDIRECT(DIR&amp;$2:$2),B_MSK[[#This Row],[//]]))</f>
        <v>ARTO MORO</v>
      </c>
      <c r="BB663" s="5" t="str">
        <f ca="1">CONCATENATE(B_MSK[[#This Row],[concat]],B_MSK[[#This Row],[HARGA_X]],B_MSK[[#This Row],[SAT]])</f>
        <v>pencilleadpl1620jk1375GRS</v>
      </c>
    </row>
    <row r="664" spans="1:54" x14ac:dyDescent="0.25">
      <c r="A664" s="6" t="s">
        <v>128</v>
      </c>
      <c r="B664" s="5" t="str">
        <f ca="1">IF(B_MSK[[#This Row],[N_ID]]="","",INDEX(INDIRECT(DIR&amp;$2:$2),MATCH(B_MSK[[#This Row],[N_ID]],INDIRECT(DIR&amp;"!NOTA[ID_P]"),0)))</f>
        <v/>
      </c>
      <c r="C664" s="5" t="str">
        <f ca="1">IF(B_MSK[[#This Row],[//]]="","",HYPERLINK("["&amp;SUBSTITUTE(DIR,"'","")&amp;"]NOTA!D"&amp;B_MSK[[#This Row],[//]]+2,"&gt;"))</f>
        <v>&gt;</v>
      </c>
      <c r="D664" s="5" t="str">
        <f ca="1">IF(B_MSK[[#This Row],[N_ID]]="","",COUNTIF(INDIRECT(DIR&amp;"!NOTA[ID_H]"),B_MSK[[#This Row],[ID NOTA]]))</f>
        <v/>
      </c>
      <c r="E66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661</v>
      </c>
      <c r="F6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4" s="7" t="str">
        <f ca="1">IF(B_MSK[[#This Row],[stt]]="ada",INDEX([2]!db[NB BM],B_MSK[DB_ROW]-1),"")</f>
        <v>Coinbank/ Cash Box JK CB-21 A</v>
      </c>
      <c r="H664" s="7" t="str">
        <f ca="1">IF(B_MSK[[#This Row],[//]]="","",INDEX(INDIRECT(DIR&amp;$2:$2),B_MSK[[#This Row],[//]]))</f>
        <v>ATALI MAKMUR</v>
      </c>
      <c r="I664" s="27" t="str">
        <f ca="1">IF(B_MSK[[#This Row],[//]]="","",INDEX(INDIRECT(DB_PATH&amp;$2:$2),B_MSK[[#This Row],[DB_ROW]]-1))</f>
        <v>20 PCS</v>
      </c>
      <c r="J664" s="5">
        <f ca="1">IF(B_MSK[[#This Row],[//]]="","",IF(INDEX(INDIRECT(DIR&amp;$2:$2),B_MSK[[#This Row],[//]])="","",INDEX(INDIRECT(DIR&amp;$2:$2),B_MSK[[#This Row],[//]])))</f>
        <v>1</v>
      </c>
      <c r="K664" s="5">
        <f ca="1">IF(B_MSK[[#This Row],[//]]="","",IF(INDEX(INDIRECT(DIR&amp;$2:$2),B_MSK[[#This Row],[//]])="","",INDEX(INDIRECT(DIR&amp;$2:$2),B_MSK[[#This Row],[//]])))</f>
        <v>20</v>
      </c>
      <c r="L664" s="5" t="str">
        <f ca="1">IF(B_MSK[[#This Row],[//]]="","",IF(INDEX(INDIRECT(DIR&amp;$2:$2),B_MSK[[#This Row],[//]])="","",INDEX(INDIRECT(DIR&amp;$2:$2),B_MSK[[#This Row],[//]])))</f>
        <v>PCS</v>
      </c>
      <c r="M664" s="13">
        <f ca="1">IF(B_MSK[[#This Row],[//]]="","",INDEX(INDIRECT(DIR&amp;$2:$2),B_MSK[[#This Row],[//]]))</f>
        <v>160000</v>
      </c>
      <c r="N664" s="13">
        <f ca="1">IF(OR(B_MSK[[#This Row],[//]]="",),"",INDEX(INDIRECT(DIR&amp;$2:$2),B_MSK[[#This Row],[//]]))</f>
        <v>3200000</v>
      </c>
      <c r="O664" s="3">
        <f ca="1">IF(B_MSK[[#This Row],[//]]="","",IF(INDEX(INDIRECT(DIR&amp;$2:$2),B_MSK[[#This Row],[//]])=0,"",INDEX(INDIRECT(DIR&amp;$2:$2),B_MSK[[#This Row],[//]])))</f>
        <v>0.125</v>
      </c>
      <c r="P664" s="3">
        <f ca="1">IF(B_MSK[[#This Row],[//]]="","",IF(INDEX(INDIRECT(DIR&amp;$2:$2),B_MSK[[#This Row],[//]])=0,"",INDEX(INDIRECT(DIR&amp;$2:$2),B_MSK[[#This Row],[//]])))</f>
        <v>0.05</v>
      </c>
      <c r="Q664" s="12">
        <f ca="1">IF(B_MSK[[#This Row],[//]]="","",INDEX(INDIRECT(DIR&amp;$2:$2),B_MSK[[#This Row],[//]]))</f>
        <v>2660000</v>
      </c>
      <c r="R6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4" s="37">
        <f ca="1">IF(B_MSK[[#This Row],[//]]="","",INDEX(INDIRECT(DIR&amp;$2:$2),B_MSK[[#This Row],[//]]))</f>
        <v>0</v>
      </c>
      <c r="U664" s="38">
        <f ca="1">IF(SUMIF(B_MSK[NAMA BARANG],B_MSK[[#This Row],[NAMA BARANG]],B_MSK[JMLH BRG])=0,"",SUMIF(B_MSK[NAMA BARANG],B_MSK[[#This Row],[NAMA BARANG]],B_MSK[C]))</f>
        <v>1</v>
      </c>
      <c r="V664" s="7" t="str">
        <f ca="1">IF(B_MSK[[#This Row],[//]]="","",INDEX(INDIRECT(DIR&amp;$2:$2),B_MSK[[#This Row],[//]]))</f>
        <v>CASH BOX CB-21A JK</v>
      </c>
      <c r="W664" s="7" t="str">
        <f ca="1">LOWER(SUBSTITUTE(SUBSTITUTE(SUBSTITUTE(SUBSTITUTE(SUBSTITUTE(SUBSTITUTE(SUBSTITUTE(SUBSTITUTE(SUBSTITUTE(B_MSK[[#This Row],[N.B.nota]]," ",""),"-",""),"(",""),")",""),".",""),",",""),"/",""),"""",""),"+",""))</f>
        <v>cashboxcb21ajk</v>
      </c>
      <c r="X664" s="5" t="str">
        <f ca="1">IF(B_MSK[[#This Row],[N.B.nota]]="","",IF(MATCH(B_MSK[[#This Row],[concat]],[2]!db[NB NOTA_C],0)&gt;0,"ada",0))</f>
        <v>ada</v>
      </c>
      <c r="Y664" s="5" t="str">
        <f ca="1">IF(B_MSK[[#This Row],[N.B.nota]]="","",ADDRESS(ROW(B_MSK[QB]),COLUMN(B_MSK[QB]))&amp;":"&amp;ADDRESS(ROW(),COLUMN(B_MSK[QB])))</f>
        <v>$D$4:$D$664</v>
      </c>
      <c r="Z664" s="5">
        <f ca="1">IF(B_MSK[[#This Row],[concat]]="","",MATCH(B_MSK[[#This Row],[concat]],[2]!db[NB NOTA_C],0)+1)</f>
        <v>441</v>
      </c>
      <c r="AA664" s="5" t="str">
        <f ca="1">IF(B_MSK[[#This Row],[//]]="","",HYPERLINK("[D:\kerja\BANK EXP\BARU\DB.XLSX]DB!e"&amp;B_MSK[[#This Row],[DB_ROW]],"&gt;"))</f>
        <v>&gt;</v>
      </c>
      <c r="AB664" s="30" t="str">
        <f ca="1">MID(B_MSK[[#This Row],[/ STN_1]],FIND(" ",B_MSK[[#This Row],[/ STN_1]])+1,LEN(B_MSK[[#This Row],[/ STN_1]]))</f>
        <v>PCS</v>
      </c>
      <c r="AC664" s="11">
        <f ca="1">IF(B_MSK[[#This Row],[//]]="","",IF(B_MSK[[#This Row],[ JUMLAH ]]="","",IF(B_MSK[[#This Row],[C]]="",B_MSK[[#This Row],[HARGA CTN]]/B_MSK[[#This Row],[JMLH BRG]],B_MSK[[#This Row],[HARGA CTN]]/B_MSK[[#This Row],[A_1]])))</f>
        <v>160000</v>
      </c>
      <c r="AD6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4" s="15" t="str">
        <f ca="1">IF(B_MSK[[#This Row],[HARGA_2]]="","",IF(MID(B_MSK[[#This Row],[/ STN_2]],FIND(" ",B_MSK[[#This Row],[/ STN_2]])+1,LEN(B_MSK[[#This Row],[/ STN_2]]))="LSN",B_MSK[[#This Row],[HARGA_2]]/12,""))</f>
        <v/>
      </c>
      <c r="AH664" s="7" t="str">
        <f ca="1">IF(B_MSK[[#This Row],[HARGA_3]]="","","/ "&amp;"PCS")</f>
        <v/>
      </c>
      <c r="AI664" s="15">
        <f ca="1">IF(B_MSK[[#This Row],[HARGA_3]]="",IF(B_MSK[[#This Row],[HARGA_2]]="",IF(B_MSK[[#This Row],[HARGA_1]]="","",B_MSK[[#This Row],[HARGA_1]]),B_MSK[[#This Row],[HARGA_2]]),B_MSK[[#This Row],[HARGA_3]])</f>
        <v>160000</v>
      </c>
      <c r="AJ66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64" s="5" t="str">
        <f ca="1">IF(B_MSK[[#This Row],[//]]="","",SUBSTITUTE(SUBSTITUTE(SUBSTITUTE(B_MSK[[#This Row],[QTY/ CTN]]," ","_",2),"(",""),")","")&amp;"_")</f>
        <v>20 PCS_</v>
      </c>
      <c r="AL664" s="5">
        <f ca="1">IF(B_MSK[[#This Row],[A_B]]="","",SEARCH("_",B_MSK[[#This Row],[A_B]]))</f>
        <v>7</v>
      </c>
      <c r="AM664" s="5">
        <f ca="1">IF(B_MSK[[#This Row],[A_B]]="","",LEN(B_MSK[[#This Row],[A_B]]))</f>
        <v>7</v>
      </c>
      <c r="AN664" s="5" t="str">
        <f ca="1">IF(B_MSK[[#This Row],[A_B]]="","",LEFT(B_MSK[[#This Row],[QTY/ CTN]],B_MSK[[#This Row],[A_B_1]]))</f>
        <v>20 PCS</v>
      </c>
      <c r="AO664" s="5" t="str">
        <f ca="1">IF(B_MSK[[#This Row],[A_B]]="","",LEFT(B_MSK[[#This Row],[A_]],SEARCH(" ",B_MSK[[#This Row],[A_]])-1))</f>
        <v>20</v>
      </c>
      <c r="AP664" s="5" t="str">
        <f ca="1">IF(B_MSK[[#This Row],[A_B]]="","",RIGHT(B_MSK[[#This Row],[A_]],LEN(B_MSK[[#This Row],[A_]])-SEARCH(" ",B_MSK[[#This Row],[A_]])))</f>
        <v>PCS</v>
      </c>
      <c r="AQ6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4" s="5" t="str">
        <f ca="1">IF(B_MSK[[#This Row],[B_]]="","",LEFT(B_MSK[[#This Row],[B_]],SEARCH(" ",B_MSK[[#This Row],[B_]])))</f>
        <v/>
      </c>
      <c r="AS664" s="5" t="str">
        <f ca="1">IF(B_MSK[[#This Row],[B_]]="","",RIGHT(B_MSK[[#This Row],[B_]],LEN(B_MSK[[#This Row],[B_]])-SEARCH(" ",B_MSK[[#This Row],[B_]])))</f>
        <v/>
      </c>
      <c r="AT664" s="5" t="str">
        <f ca="1">IF(B_MSK[[#This Row],[B_2]]="LSN",12,"")</f>
        <v/>
      </c>
      <c r="AU664" s="5" t="str">
        <f ca="1">IF(B_MSK[[#This Row],[C_1]]="","","PCS")</f>
        <v/>
      </c>
      <c r="AV664" s="5">
        <f ca="1">IF(B_MSK[[#This Row],[A_1]]="","",B_MSK[[#This Row],[A_1]]*IF(B_MSK[[#This Row],[B_1]]="",1,B_MSK[[#This Row],[B_1]])*IF(B_MSK[[#This Row],[C_1]]="",1,B_MSK[[#This Row],[C_1]]))</f>
        <v>20</v>
      </c>
      <c r="AW664" s="5" t="str">
        <f ca="1">IF(B_MSK[[#This Row],[C_2]]="",IF(B_MSK[[#This Row],[B_2]]="",IF(B_MSK[[#This Row],[A_2]]="","",B_MSK[[#This Row],[A_2]]),B_MSK[[#This Row],[B_2]]),B_MSK[[#This Row],[C_2]])</f>
        <v>PCS</v>
      </c>
      <c r="AX664" s="2">
        <f ca="1">IF(ISNUMBER(B_MSK[[#This Row],[TANGGAL DATANG]]),B_MSK[[#This Row],[TANGGAL DATANG]],AX663)</f>
        <v>44950</v>
      </c>
      <c r="AY664" s="5" t="e">
        <f ca="1">IF(B_MSK[[#This Row],[DB_ROW]]="","",INDEX([3]!db[JENIS],B_MSK[[#This Row],[DB_ROW]]-1))</f>
        <v>#REF!</v>
      </c>
      <c r="AZ664" s="5">
        <f ca="1">IF(B_MSK[[#This Row],[A_1]]="","",B_MSK[[#This Row],[A_1]])*1</f>
        <v>20</v>
      </c>
      <c r="BA664" s="5" t="str">
        <f ca="1">IF(B_MSK[[#This Row],[//]]="","",INDEX(INDIRECT(DIR&amp;$2:$2),B_MSK[[#This Row],[//]]))</f>
        <v>ARTO MORO</v>
      </c>
      <c r="BB664" s="5" t="str">
        <f ca="1">CONCATENATE(B_MSK[[#This Row],[concat]],B_MSK[[#This Row],[HARGA_X]],B_MSK[[#This Row],[SAT]])</f>
        <v>cashboxcb21ajk160000PCS</v>
      </c>
    </row>
    <row r="665" spans="1:54" x14ac:dyDescent="0.25">
      <c r="A665" s="6" t="s">
        <v>128</v>
      </c>
      <c r="B665" s="5" t="str">
        <f ca="1">IF(B_MSK[[#This Row],[N_ID]]="","",INDEX(INDIRECT(DIR&amp;$2:$2),MATCH(B_MSK[[#This Row],[N_ID]],INDIRECT(DIR&amp;"!NOTA[ID_P]"),0)))</f>
        <v/>
      </c>
      <c r="C665" s="5" t="str">
        <f ca="1">IF(B_MSK[[#This Row],[//]]="","",HYPERLINK("["&amp;SUBSTITUTE(DIR,"'","")&amp;"]NOTA!D"&amp;B_MSK[[#This Row],[//]]+2,"&gt;"))</f>
        <v>&gt;</v>
      </c>
      <c r="D665" s="5" t="str">
        <f ca="1">IF(B_MSK[[#This Row],[N_ID]]="","",COUNTIF(INDIRECT(DIR&amp;"!NOTA[ID_H]"),B_MSK[[#This Row],[ID NOTA]]))</f>
        <v/>
      </c>
      <c r="E66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662</v>
      </c>
      <c r="F6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5" s="7" t="str">
        <f ca="1">IF(B_MSK[[#This Row],[stt]]="ada",INDEX([2]!db[NB BM],B_MSK[DB_ROW]-1),"")</f>
        <v>Coinbank/ Cash Box JK CB-26 A</v>
      </c>
      <c r="H665" s="7" t="str">
        <f ca="1">IF(B_MSK[[#This Row],[//]]="","",INDEX(INDIRECT(DIR&amp;$2:$2),B_MSK[[#This Row],[//]]))</f>
        <v>ATALI MAKMUR</v>
      </c>
      <c r="I665" s="27" t="str">
        <f ca="1">IF(B_MSK[[#This Row],[//]]="","",INDEX(INDIRECT(DB_PATH&amp;$2:$2),B_MSK[[#This Row],[DB_ROW]]-1))</f>
        <v>16 PCS</v>
      </c>
      <c r="J665" s="5">
        <f ca="1">IF(B_MSK[[#This Row],[//]]="","",IF(INDEX(INDIRECT(DIR&amp;$2:$2),B_MSK[[#This Row],[//]])="","",INDEX(INDIRECT(DIR&amp;$2:$2),B_MSK[[#This Row],[//]])))</f>
        <v>1</v>
      </c>
      <c r="K665" s="5">
        <f ca="1">IF(B_MSK[[#This Row],[//]]="","",IF(INDEX(INDIRECT(DIR&amp;$2:$2),B_MSK[[#This Row],[//]])="","",INDEX(INDIRECT(DIR&amp;$2:$2),B_MSK[[#This Row],[//]])))</f>
        <v>16</v>
      </c>
      <c r="L665" s="5" t="str">
        <f ca="1">IF(B_MSK[[#This Row],[//]]="","",IF(INDEX(INDIRECT(DIR&amp;$2:$2),B_MSK[[#This Row],[//]])="","",INDEX(INDIRECT(DIR&amp;$2:$2),B_MSK[[#This Row],[//]])))</f>
        <v>PCS</v>
      </c>
      <c r="M665" s="13">
        <f ca="1">IF(B_MSK[[#This Row],[//]]="","",INDEX(INDIRECT(DIR&amp;$2:$2),B_MSK[[#This Row],[//]]))</f>
        <v>187000</v>
      </c>
      <c r="N665" s="13">
        <f ca="1">IF(OR(B_MSK[[#This Row],[//]]="",),"",INDEX(INDIRECT(DIR&amp;$2:$2),B_MSK[[#This Row],[//]]))</f>
        <v>2992000</v>
      </c>
      <c r="O665" s="3">
        <f ca="1">IF(B_MSK[[#This Row],[//]]="","",IF(INDEX(INDIRECT(DIR&amp;$2:$2),B_MSK[[#This Row],[//]])=0,"",INDEX(INDIRECT(DIR&amp;$2:$2),B_MSK[[#This Row],[//]])))</f>
        <v>0.125</v>
      </c>
      <c r="P665" s="3">
        <f ca="1">IF(B_MSK[[#This Row],[//]]="","",IF(INDEX(INDIRECT(DIR&amp;$2:$2),B_MSK[[#This Row],[//]])=0,"",INDEX(INDIRECT(DIR&amp;$2:$2),B_MSK[[#This Row],[//]])))</f>
        <v>0.05</v>
      </c>
      <c r="Q665" s="12">
        <f ca="1">IF(B_MSK[[#This Row],[//]]="","",INDEX(INDIRECT(DIR&amp;$2:$2),B_MSK[[#This Row],[//]]))</f>
        <v>2487100</v>
      </c>
      <c r="R66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6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65" s="37">
        <f ca="1">IF(B_MSK[[#This Row],[//]]="","",INDEX(INDIRECT(DIR&amp;$2:$2),B_MSK[[#This Row],[//]]))</f>
        <v>0</v>
      </c>
      <c r="U665" s="38">
        <f ca="1">IF(SUMIF(B_MSK[NAMA BARANG],B_MSK[[#This Row],[NAMA BARANG]],B_MSK[JMLH BRG])=0,"",SUMIF(B_MSK[NAMA BARANG],B_MSK[[#This Row],[NAMA BARANG]],B_MSK[C]))</f>
        <v>1</v>
      </c>
      <c r="V665" s="7" t="str">
        <f ca="1">IF(B_MSK[[#This Row],[//]]="","",INDEX(INDIRECT(DIR&amp;$2:$2),B_MSK[[#This Row],[//]]))</f>
        <v>CASH BOX CB-26A JK</v>
      </c>
      <c r="W665" s="7" t="str">
        <f ca="1">LOWER(SUBSTITUTE(SUBSTITUTE(SUBSTITUTE(SUBSTITUTE(SUBSTITUTE(SUBSTITUTE(SUBSTITUTE(SUBSTITUTE(SUBSTITUTE(B_MSK[[#This Row],[N.B.nota]]," ",""),"-",""),"(",""),")",""),".",""),",",""),"/",""),"""",""),"+",""))</f>
        <v>cashboxcb26ajk</v>
      </c>
      <c r="X665" s="5" t="str">
        <f ca="1">IF(B_MSK[[#This Row],[N.B.nota]]="","",IF(MATCH(B_MSK[[#This Row],[concat]],[2]!db[NB NOTA_C],0)&gt;0,"ada",0))</f>
        <v>ada</v>
      </c>
      <c r="Y665" s="5" t="str">
        <f ca="1">IF(B_MSK[[#This Row],[N.B.nota]]="","",ADDRESS(ROW(B_MSK[QB]),COLUMN(B_MSK[QB]))&amp;":"&amp;ADDRESS(ROW(),COLUMN(B_MSK[QB])))</f>
        <v>$D$4:$D$665</v>
      </c>
      <c r="Z665" s="5">
        <f ca="1">IF(B_MSK[[#This Row],[concat]]="","",MATCH(B_MSK[[#This Row],[concat]],[2]!db[NB NOTA_C],0)+1)</f>
        <v>442</v>
      </c>
      <c r="AA665" s="5" t="str">
        <f ca="1">IF(B_MSK[[#This Row],[//]]="","",HYPERLINK("[D:\kerja\BANK EXP\BARU\DB.XLSX]DB!e"&amp;B_MSK[[#This Row],[DB_ROW]],"&gt;"))</f>
        <v>&gt;</v>
      </c>
      <c r="AB665" s="30" t="str">
        <f ca="1">MID(B_MSK[[#This Row],[/ STN_1]],FIND(" ",B_MSK[[#This Row],[/ STN_1]])+1,LEN(B_MSK[[#This Row],[/ STN_1]]))</f>
        <v>PCS</v>
      </c>
      <c r="AC665" s="11">
        <f ca="1">IF(B_MSK[[#This Row],[//]]="","",IF(B_MSK[[#This Row],[ JUMLAH ]]="","",IF(B_MSK[[#This Row],[C]]="",B_MSK[[#This Row],[HARGA CTN]]/B_MSK[[#This Row],[JMLH BRG]],B_MSK[[#This Row],[HARGA CTN]]/B_MSK[[#This Row],[A_1]])))</f>
        <v>187000</v>
      </c>
      <c r="AD6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5" s="15" t="str">
        <f ca="1">IF(B_MSK[[#This Row],[HARGA_2]]="","",IF(MID(B_MSK[[#This Row],[/ STN_2]],FIND(" ",B_MSK[[#This Row],[/ STN_2]])+1,LEN(B_MSK[[#This Row],[/ STN_2]]))="LSN",B_MSK[[#This Row],[HARGA_2]]/12,""))</f>
        <v/>
      </c>
      <c r="AH665" s="7" t="str">
        <f ca="1">IF(B_MSK[[#This Row],[HARGA_3]]="","","/ "&amp;"PCS")</f>
        <v/>
      </c>
      <c r="AI665" s="15">
        <f ca="1">IF(B_MSK[[#This Row],[HARGA_3]]="",IF(B_MSK[[#This Row],[HARGA_2]]="",IF(B_MSK[[#This Row],[HARGA_1]]="","",B_MSK[[#This Row],[HARGA_1]]),B_MSK[[#This Row],[HARGA_2]]),B_MSK[[#This Row],[HARGA_3]])</f>
        <v>187000</v>
      </c>
      <c r="AJ66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65" s="5" t="str">
        <f ca="1">IF(B_MSK[[#This Row],[//]]="","",SUBSTITUTE(SUBSTITUTE(SUBSTITUTE(B_MSK[[#This Row],[QTY/ CTN]]," ","_",2),"(",""),")","")&amp;"_")</f>
        <v>16 PCS_</v>
      </c>
      <c r="AL665" s="5">
        <f ca="1">IF(B_MSK[[#This Row],[A_B]]="","",SEARCH("_",B_MSK[[#This Row],[A_B]]))</f>
        <v>7</v>
      </c>
      <c r="AM665" s="5">
        <f ca="1">IF(B_MSK[[#This Row],[A_B]]="","",LEN(B_MSK[[#This Row],[A_B]]))</f>
        <v>7</v>
      </c>
      <c r="AN665" s="5" t="str">
        <f ca="1">IF(B_MSK[[#This Row],[A_B]]="","",LEFT(B_MSK[[#This Row],[QTY/ CTN]],B_MSK[[#This Row],[A_B_1]]))</f>
        <v>16 PCS</v>
      </c>
      <c r="AO665" s="5" t="str">
        <f ca="1">IF(B_MSK[[#This Row],[A_B]]="","",LEFT(B_MSK[[#This Row],[A_]],SEARCH(" ",B_MSK[[#This Row],[A_]])-1))</f>
        <v>16</v>
      </c>
      <c r="AP665" s="5" t="str">
        <f ca="1">IF(B_MSK[[#This Row],[A_B]]="","",RIGHT(B_MSK[[#This Row],[A_]],LEN(B_MSK[[#This Row],[A_]])-SEARCH(" ",B_MSK[[#This Row],[A_]])))</f>
        <v>PCS</v>
      </c>
      <c r="AQ6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5" s="5" t="str">
        <f ca="1">IF(B_MSK[[#This Row],[B_]]="","",LEFT(B_MSK[[#This Row],[B_]],SEARCH(" ",B_MSK[[#This Row],[B_]])))</f>
        <v/>
      </c>
      <c r="AS665" s="5" t="str">
        <f ca="1">IF(B_MSK[[#This Row],[B_]]="","",RIGHT(B_MSK[[#This Row],[B_]],LEN(B_MSK[[#This Row],[B_]])-SEARCH(" ",B_MSK[[#This Row],[B_]])))</f>
        <v/>
      </c>
      <c r="AT665" s="5" t="str">
        <f ca="1">IF(B_MSK[[#This Row],[B_2]]="LSN",12,"")</f>
        <v/>
      </c>
      <c r="AU665" s="5" t="str">
        <f ca="1">IF(B_MSK[[#This Row],[C_1]]="","","PCS")</f>
        <v/>
      </c>
      <c r="AV665" s="5">
        <f ca="1">IF(B_MSK[[#This Row],[A_1]]="","",B_MSK[[#This Row],[A_1]]*IF(B_MSK[[#This Row],[B_1]]="",1,B_MSK[[#This Row],[B_1]])*IF(B_MSK[[#This Row],[C_1]]="",1,B_MSK[[#This Row],[C_1]]))</f>
        <v>16</v>
      </c>
      <c r="AW665" s="5" t="str">
        <f ca="1">IF(B_MSK[[#This Row],[C_2]]="",IF(B_MSK[[#This Row],[B_2]]="",IF(B_MSK[[#This Row],[A_2]]="","",B_MSK[[#This Row],[A_2]]),B_MSK[[#This Row],[B_2]]),B_MSK[[#This Row],[C_2]])</f>
        <v>PCS</v>
      </c>
      <c r="AX665" s="2">
        <f ca="1">IF(ISNUMBER(B_MSK[[#This Row],[TANGGAL DATANG]]),B_MSK[[#This Row],[TANGGAL DATANG]],AX664)</f>
        <v>44950</v>
      </c>
      <c r="AY665" s="5" t="e">
        <f ca="1">IF(B_MSK[[#This Row],[DB_ROW]]="","",INDEX([3]!db[JENIS],B_MSK[[#This Row],[DB_ROW]]-1))</f>
        <v>#REF!</v>
      </c>
      <c r="AZ665" s="5">
        <f ca="1">IF(B_MSK[[#This Row],[A_1]]="","",B_MSK[[#This Row],[A_1]])*1</f>
        <v>16</v>
      </c>
      <c r="BA665" s="5" t="str">
        <f ca="1">IF(B_MSK[[#This Row],[//]]="","",INDEX(INDIRECT(DIR&amp;$2:$2),B_MSK[[#This Row],[//]]))</f>
        <v>ARTO MORO</v>
      </c>
      <c r="BB665" s="5" t="str">
        <f ca="1">CONCATENATE(B_MSK[[#This Row],[concat]],B_MSK[[#This Row],[HARGA_X]],B_MSK[[#This Row],[SAT]])</f>
        <v>cashboxcb26ajk187000PCS</v>
      </c>
    </row>
    <row r="666" spans="1:54" x14ac:dyDescent="0.25">
      <c r="A666" s="6" t="s">
        <v>128</v>
      </c>
      <c r="B666" s="5" t="str">
        <f ca="1">IF(B_MSK[[#This Row],[N_ID]]="","",INDEX(INDIRECT(DIR&amp;$2:$2),MATCH(B_MSK[[#This Row],[N_ID]],INDIRECT(DIR&amp;"!NOTA[ID_P]"),0)))</f>
        <v/>
      </c>
      <c r="C666" s="5" t="str">
        <f ca="1">IF(B_MSK[[#This Row],[//]]="","",HYPERLINK("["&amp;SUBSTITUTE(DIR,"'","")&amp;"]NOTA!D"&amp;B_MSK[[#This Row],[//]]+2,"&gt;"))</f>
        <v/>
      </c>
      <c r="D666" s="5" t="str">
        <f ca="1">IF(B_MSK[[#This Row],[N_ID]]="","",COUNTIF(INDIRECT(DIR&amp;"!NOTA[ID_H]"),B_MSK[[#This Row],[ID NOTA]]))</f>
        <v/>
      </c>
      <c r="E6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6" s="7" t="str">
        <f ca="1">IF(B_MSK[[#This Row],[stt]]="ada",INDEX([2]!db[NB BM],B_MSK[DB_ROW]-1),"")</f>
        <v/>
      </c>
      <c r="H666" s="7" t="str">
        <f ca="1">IF(B_MSK[[#This Row],[//]]="","",INDEX(INDIRECT(DIR&amp;$2:$2),B_MSK[[#This Row],[//]]))</f>
        <v/>
      </c>
      <c r="I666" s="27" t="str">
        <f ca="1">IF(B_MSK[[#This Row],[//]]="","",INDEX(INDIRECT(DB_PATH&amp;$2:$2),B_MSK[[#This Row],[DB_ROW]]-1))</f>
        <v/>
      </c>
      <c r="J666" s="5" t="str">
        <f ca="1">IF(B_MSK[[#This Row],[//]]="","",IF(INDEX(INDIRECT(DIR&amp;$2:$2),B_MSK[[#This Row],[//]])="","",INDEX(INDIRECT(DIR&amp;$2:$2),B_MSK[[#This Row],[//]])))</f>
        <v/>
      </c>
      <c r="K666" s="5" t="str">
        <f ca="1">IF(B_MSK[[#This Row],[//]]="","",IF(INDEX(INDIRECT(DIR&amp;$2:$2),B_MSK[[#This Row],[//]])="","",INDEX(INDIRECT(DIR&amp;$2:$2),B_MSK[[#This Row],[//]])))</f>
        <v/>
      </c>
      <c r="L666" s="5" t="str">
        <f ca="1">IF(B_MSK[[#This Row],[//]]="","",IF(INDEX(INDIRECT(DIR&amp;$2:$2),B_MSK[[#This Row],[//]])="","",INDEX(INDIRECT(DIR&amp;$2:$2),B_MSK[[#This Row],[//]])))</f>
        <v/>
      </c>
      <c r="M666" s="13" t="str">
        <f ca="1">IF(B_MSK[[#This Row],[//]]="","",INDEX(INDIRECT(DIR&amp;$2:$2),B_MSK[[#This Row],[//]]))</f>
        <v/>
      </c>
      <c r="N666" s="13" t="str">
        <f ca="1">IF(OR(B_MSK[[#This Row],[//]]="",),"",INDEX(INDIRECT(DIR&amp;$2:$2),B_MSK[[#This Row],[//]]))</f>
        <v/>
      </c>
      <c r="O666" s="3" t="str">
        <f ca="1">IF(B_MSK[[#This Row],[//]]="","",IF(INDEX(INDIRECT(DIR&amp;$2:$2),B_MSK[[#This Row],[//]])=0,"",INDEX(INDIRECT(DIR&amp;$2:$2),B_MSK[[#This Row],[//]])))</f>
        <v/>
      </c>
      <c r="P666" s="3" t="str">
        <f ca="1">IF(B_MSK[[#This Row],[//]]="","",IF(INDEX(INDIRECT(DIR&amp;$2:$2),B_MSK[[#This Row],[//]])=0,"",INDEX(INDIRECT(DIR&amp;$2:$2),B_MSK[[#This Row],[//]])))</f>
        <v/>
      </c>
      <c r="Q666" s="12" t="str">
        <f ca="1">IF(B_MSK[[#This Row],[//]]="","",INDEX(INDIRECT(DIR&amp;$2:$2),B_MSK[[#This Row],[//]]))</f>
        <v/>
      </c>
      <c r="R6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6" s="37" t="str">
        <f ca="1">IF(B_MSK[[#This Row],[//]]="","",INDEX(INDIRECT(DIR&amp;$2:$2),B_MSK[[#This Row],[//]]))</f>
        <v/>
      </c>
      <c r="U666" s="38" t="str">
        <f ca="1">IF(SUMIF(B_MSK[NAMA BARANG],B_MSK[[#This Row],[NAMA BARANG]],B_MSK[JMLH BRG])=0,"",SUMIF(B_MSK[NAMA BARANG],B_MSK[[#This Row],[NAMA BARANG]],B_MSK[C]))</f>
        <v/>
      </c>
      <c r="V666" s="7" t="str">
        <f ca="1">IF(B_MSK[[#This Row],[//]]="","",INDEX(INDIRECT(DIR&amp;$2:$2),B_MSK[[#This Row],[//]]))</f>
        <v/>
      </c>
      <c r="W6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6" s="5" t="str">
        <f ca="1">IF(B_MSK[[#This Row],[N.B.nota]]="","",IF(MATCH(B_MSK[[#This Row],[concat]],[2]!db[NB NOTA_C],0)&gt;0,"ada",0))</f>
        <v/>
      </c>
      <c r="Y666" s="5" t="str">
        <f ca="1">IF(B_MSK[[#This Row],[N.B.nota]]="","",ADDRESS(ROW(B_MSK[QB]),COLUMN(B_MSK[QB]))&amp;":"&amp;ADDRESS(ROW(),COLUMN(B_MSK[QB])))</f>
        <v/>
      </c>
      <c r="Z666" s="5" t="str">
        <f ca="1">IF(B_MSK[[#This Row],[concat]]="","",MATCH(B_MSK[[#This Row],[concat]],[2]!db[NB NOTA_C],0)+1)</f>
        <v/>
      </c>
      <c r="AA666" s="5" t="str">
        <f ca="1">IF(B_MSK[[#This Row],[//]]="","",HYPERLINK("[D:\kerja\BANK EXP\BARU\DB.XLSX]DB!e"&amp;B_MSK[[#This Row],[DB_ROW]],"&gt;"))</f>
        <v/>
      </c>
      <c r="AB666" s="30" t="e">
        <f ca="1">MID(B_MSK[[#This Row],[/ STN_1]],FIND(" ",B_MSK[[#This Row],[/ STN_1]])+1,LEN(B_MSK[[#This Row],[/ STN_1]]))</f>
        <v>#VALUE!</v>
      </c>
      <c r="AC6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6" s="15" t="str">
        <f ca="1">IF(B_MSK[[#This Row],[HARGA_2]]="","",IF(MID(B_MSK[[#This Row],[/ STN_2]],FIND(" ",B_MSK[[#This Row],[/ STN_2]])+1,LEN(B_MSK[[#This Row],[/ STN_2]]))="LSN",B_MSK[[#This Row],[HARGA_2]]/12,""))</f>
        <v/>
      </c>
      <c r="AH666" s="7" t="str">
        <f ca="1">IF(B_MSK[[#This Row],[HARGA_3]]="","","/ "&amp;"PCS")</f>
        <v/>
      </c>
      <c r="AI666" s="15" t="str">
        <f ca="1">IF(B_MSK[[#This Row],[HARGA_3]]="",IF(B_MSK[[#This Row],[HARGA_2]]="",IF(B_MSK[[#This Row],[HARGA_1]]="","",B_MSK[[#This Row],[HARGA_1]]),B_MSK[[#This Row],[HARGA_2]]),B_MSK[[#This Row],[HARGA_3]])</f>
        <v/>
      </c>
      <c r="AJ666" s="15" t="str">
        <f ca="1">IF(B_MSK[[#This Row],[/ STN_3]]="",IF(B_MSK[[#This Row],[/ STN_2]]="",IF(B_MSK[[#This Row],[/ STN_1]]="","",B_MSK[[#This Row],[/ STN_1]]),B_MSK[[#This Row],[/ STN_2]]),B_MSK[[#This Row],[/ STN_3]])</f>
        <v/>
      </c>
      <c r="AK666" s="5" t="str">
        <f ca="1">IF(B_MSK[[#This Row],[//]]="","",SUBSTITUTE(SUBSTITUTE(SUBSTITUTE(B_MSK[[#This Row],[QTY/ CTN]]," ","_",2),"(",""),")","")&amp;"_")</f>
        <v/>
      </c>
      <c r="AL666" s="5" t="str">
        <f ca="1">IF(B_MSK[[#This Row],[A_B]]="","",SEARCH("_",B_MSK[[#This Row],[A_B]]))</f>
        <v/>
      </c>
      <c r="AM666" s="5" t="str">
        <f ca="1">IF(B_MSK[[#This Row],[A_B]]="","",LEN(B_MSK[[#This Row],[A_B]]))</f>
        <v/>
      </c>
      <c r="AN666" s="5" t="str">
        <f ca="1">IF(B_MSK[[#This Row],[A_B]]="","",LEFT(B_MSK[[#This Row],[QTY/ CTN]],B_MSK[[#This Row],[A_B_1]]))</f>
        <v/>
      </c>
      <c r="AO666" s="5" t="str">
        <f ca="1">IF(B_MSK[[#This Row],[A_B]]="","",LEFT(B_MSK[[#This Row],[A_]],SEARCH(" ",B_MSK[[#This Row],[A_]])-1))</f>
        <v/>
      </c>
      <c r="AP666" s="5" t="str">
        <f ca="1">IF(B_MSK[[#This Row],[A_B]]="","",RIGHT(B_MSK[[#This Row],[A_]],LEN(B_MSK[[#This Row],[A_]])-SEARCH(" ",B_MSK[[#This Row],[A_]])))</f>
        <v/>
      </c>
      <c r="AQ6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6" s="5" t="str">
        <f ca="1">IF(B_MSK[[#This Row],[B_]]="","",LEFT(B_MSK[[#This Row],[B_]],SEARCH(" ",B_MSK[[#This Row],[B_]])))</f>
        <v/>
      </c>
      <c r="AS666" s="5" t="str">
        <f ca="1">IF(B_MSK[[#This Row],[B_]]="","",RIGHT(B_MSK[[#This Row],[B_]],LEN(B_MSK[[#This Row],[B_]])-SEARCH(" ",B_MSK[[#This Row],[B_]])))</f>
        <v/>
      </c>
      <c r="AT666" s="5" t="str">
        <f ca="1">IF(B_MSK[[#This Row],[B_2]]="LSN",12,"")</f>
        <v/>
      </c>
      <c r="AU666" s="5" t="str">
        <f ca="1">IF(B_MSK[[#This Row],[C_1]]="","","PCS")</f>
        <v/>
      </c>
      <c r="AV666" s="5" t="str">
        <f ca="1">IF(B_MSK[[#This Row],[A_1]]="","",B_MSK[[#This Row],[A_1]]*IF(B_MSK[[#This Row],[B_1]]="",1,B_MSK[[#This Row],[B_1]])*IF(B_MSK[[#This Row],[C_1]]="",1,B_MSK[[#This Row],[C_1]]))</f>
        <v/>
      </c>
      <c r="AW666" s="5" t="str">
        <f ca="1">IF(B_MSK[[#This Row],[C_2]]="",IF(B_MSK[[#This Row],[B_2]]="",IF(B_MSK[[#This Row],[A_2]]="","",B_MSK[[#This Row],[A_2]]),B_MSK[[#This Row],[B_2]]),B_MSK[[#This Row],[C_2]])</f>
        <v/>
      </c>
      <c r="AX666" s="2">
        <f ca="1">IF(ISNUMBER(B_MSK[[#This Row],[TANGGAL DATANG]]),B_MSK[[#This Row],[TANGGAL DATANG]],AX665)</f>
        <v>44950</v>
      </c>
      <c r="AY666" s="5" t="str">
        <f ca="1">IF(B_MSK[[#This Row],[DB_ROW]]="","",INDEX([3]!db[JENIS],B_MSK[[#This Row],[DB_ROW]]-1))</f>
        <v/>
      </c>
      <c r="AZ666" s="5" t="e">
        <f ca="1">IF(B_MSK[[#This Row],[A_1]]="","",B_MSK[[#This Row],[A_1]])*1</f>
        <v>#VALUE!</v>
      </c>
      <c r="BA666" s="5" t="str">
        <f ca="1">IF(B_MSK[[#This Row],[//]]="","",INDEX(INDIRECT(DIR&amp;$2:$2),B_MSK[[#This Row],[//]]))</f>
        <v/>
      </c>
      <c r="BB666" s="5" t="str">
        <f ca="1">CONCATENATE(B_MSK[[#This Row],[concat]],B_MSK[[#This Row],[HARGA_X]],B_MSK[[#This Row],[SAT]])</f>
        <v/>
      </c>
    </row>
    <row r="667" spans="1:54" x14ac:dyDescent="0.25">
      <c r="A667" s="6" t="s">
        <v>339</v>
      </c>
      <c r="B667" s="5">
        <f ca="1">IF(B_MSK[[#This Row],[N_ID]]="","",INDEX(INDIRECT(DIR&amp;$2:$2),MATCH(B_MSK[[#This Row],[N_ID]],INDIRECT(DIR&amp;"!NOTA[ID_P]"),0)))</f>
        <v>127</v>
      </c>
      <c r="C667" s="5" t="str">
        <f ca="1">IF(B_MSK[[#This Row],[//]]="","",HYPERLINK("["&amp;SUBSTITUTE(DIR,"'","")&amp;"]NOTA!D"&amp;B_MSK[[#This Row],[//]]+2,"&gt;"))</f>
        <v>&gt;</v>
      </c>
      <c r="D667" s="5">
        <f ca="1">IF(B_MSK[[#This Row],[N_ID]]="","",COUNTIF(INDIRECT(DIR&amp;"!NOTA[ID_H]"),B_MSK[[#This Row],[ID NOTA]]))</f>
        <v>10</v>
      </c>
      <c r="E66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664</v>
      </c>
      <c r="F667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44950</v>
      </c>
      <c r="G667" s="7" t="str">
        <f ca="1">IF(B_MSK[[#This Row],[stt]]="ada",INDEX([2]!db[NB BM],B_MSK[DB_ROW]-1),"")</f>
        <v>Lem Stick 7 x 30</v>
      </c>
      <c r="H667" s="7" t="str">
        <f ca="1">IF(B_MSK[[#This Row],[//]]="","",INDEX(INDIRECT(DIR&amp;$2:$2),B_MSK[[#This Row],[//]]))</f>
        <v>WINS SENTOSA</v>
      </c>
      <c r="I667" s="27" t="str">
        <f ca="1">IF(B_MSK[[#This Row],[//]]="","",INDEX(INDIRECT(DB_PATH&amp;$2:$2),B_MSK[[#This Row],[DB_ROW]]-1))</f>
        <v>25 PCS</v>
      </c>
      <c r="J667" s="5">
        <f ca="1">IF(B_MSK[[#This Row],[//]]="","",IF(INDEX(INDIRECT(DIR&amp;$2:$2),B_MSK[[#This Row],[//]])="","",INDEX(INDIRECT(DIR&amp;$2:$2),B_MSK[[#This Row],[//]])))</f>
        <v>50</v>
      </c>
      <c r="K667" s="5" t="str">
        <f ca="1">IF(B_MSK[[#This Row],[//]]="","",IF(INDEX(INDIRECT(DIR&amp;$2:$2),B_MSK[[#This Row],[//]])="","",INDEX(INDIRECT(DIR&amp;$2:$2),B_MSK[[#This Row],[//]])))</f>
        <v/>
      </c>
      <c r="L667" s="5" t="str">
        <f ca="1">IF(B_MSK[[#This Row],[//]]="","",IF(INDEX(INDIRECT(DIR&amp;$2:$2),B_MSK[[#This Row],[//]])="","",INDEX(INDIRECT(DIR&amp;$2:$2),B_MSK[[#This Row],[//]])))</f>
        <v/>
      </c>
      <c r="M667" s="13">
        <f ca="1">IF(B_MSK[[#This Row],[//]]="","",INDEX(INDIRECT(DIR&amp;$2:$2),B_MSK[[#This Row],[//]]))</f>
        <v>0</v>
      </c>
      <c r="N667" s="13">
        <f ca="1">IF(OR(B_MSK[[#This Row],[//]]="",),"",INDEX(INDIRECT(DIR&amp;$2:$2),B_MSK[[#This Row],[//]]))</f>
        <v>1250000</v>
      </c>
      <c r="O667" s="3" t="str">
        <f ca="1">IF(B_MSK[[#This Row],[//]]="","",IF(INDEX(INDIRECT(DIR&amp;$2:$2),B_MSK[[#This Row],[//]])=0,"",INDEX(INDIRECT(DIR&amp;$2:$2),B_MSK[[#This Row],[//]])))</f>
        <v/>
      </c>
      <c r="P667" s="3" t="str">
        <f ca="1">IF(B_MSK[[#This Row],[//]]="","",IF(INDEX(INDIRECT(DIR&amp;$2:$2),B_MSK[[#This Row],[//]])=0,"",INDEX(INDIRECT(DIR&amp;$2:$2),B_MSK[[#This Row],[//]])))</f>
        <v/>
      </c>
      <c r="Q667" s="12">
        <f ca="1">IF(B_MSK[[#This Row],[//]]="","",INDEX(INDIRECT(DIR&amp;$2:$2),B_MSK[[#This Row],[//]]))</f>
        <v>62500000</v>
      </c>
      <c r="R6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7" s="37">
        <f ca="1">IF(B_MSK[[#This Row],[//]]="","",INDEX(INDIRECT(DIR&amp;$2:$2),B_MSK[[#This Row],[//]]))</f>
        <v>0</v>
      </c>
      <c r="U667" s="38" t="str">
        <f ca="1">IF(SUMIF(B_MSK[NAMA BARANG],B_MSK[[#This Row],[NAMA BARANG]],B_MSK[JMLH BRG])=0,"",SUMIF(B_MSK[NAMA BARANG],B_MSK[[#This Row],[NAMA BARANG]],B_MSK[C]))</f>
        <v/>
      </c>
      <c r="V667" s="7" t="str">
        <f ca="1">IF(B_MSK[[#This Row],[//]]="","",INDEX(INDIRECT(DIR&amp;$2:$2),B_MSK[[#This Row],[//]]))</f>
        <v>GLUE STICK 7 X 30</v>
      </c>
      <c r="W667" s="7" t="str">
        <f ca="1">LOWER(SUBSTITUTE(SUBSTITUTE(SUBSTITUTE(SUBSTITUTE(SUBSTITUTE(SUBSTITUTE(SUBSTITUTE(SUBSTITUTE(SUBSTITUTE(B_MSK[[#This Row],[N.B.nota]]," ",""),"-",""),"(",""),")",""),".",""),",",""),"/",""),"""",""),"+",""))</f>
        <v>gluestick7x30</v>
      </c>
      <c r="X667" s="5" t="str">
        <f ca="1">IF(B_MSK[[#This Row],[N.B.nota]]="","",IF(MATCH(B_MSK[[#This Row],[concat]],[2]!db[NB NOTA_C],0)&gt;0,"ada",0))</f>
        <v>ada</v>
      </c>
      <c r="Y667" s="5" t="str">
        <f ca="1">IF(B_MSK[[#This Row],[N.B.nota]]="","",ADDRESS(ROW(B_MSK[QB]),COLUMN(B_MSK[QB]))&amp;":"&amp;ADDRESS(ROW(),COLUMN(B_MSK[QB])))</f>
        <v>$D$4:$D$667</v>
      </c>
      <c r="Z667" s="5">
        <f ca="1">IF(B_MSK[[#This Row],[concat]]="","",MATCH(B_MSK[[#This Row],[concat]],[2]!db[NB NOTA_C],0)+1)</f>
        <v>925</v>
      </c>
      <c r="AA667" s="5" t="str">
        <f ca="1">IF(B_MSK[[#This Row],[//]]="","",HYPERLINK("[D:\kerja\BANK EXP\BARU\DB.XLSX]DB!e"&amp;B_MSK[[#This Row],[DB_ROW]],"&gt;"))</f>
        <v>&gt;</v>
      </c>
      <c r="AB667" s="30" t="str">
        <f ca="1">MID(B_MSK[[#This Row],[/ STN_1]],FIND(" ",B_MSK[[#This Row],[/ STN_1]])+1,LEN(B_MSK[[#This Row],[/ STN_1]]))</f>
        <v>PCS</v>
      </c>
      <c r="AC667" s="11">
        <f ca="1">IF(B_MSK[[#This Row],[//]]="","",IF(B_MSK[[#This Row],[ JUMLAH ]]="","",IF(B_MSK[[#This Row],[C]]="",B_MSK[[#This Row],[HARGA CTN]]/B_MSK[[#This Row],[JMLH BRG]],B_MSK[[#This Row],[HARGA CTN]]/B_MSK[[#This Row],[A_1]])))</f>
        <v>50000</v>
      </c>
      <c r="AD6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7" s="15" t="str">
        <f ca="1">IF(B_MSK[[#This Row],[HARGA_2]]="","",IF(MID(B_MSK[[#This Row],[/ STN_2]],FIND(" ",B_MSK[[#This Row],[/ STN_2]])+1,LEN(B_MSK[[#This Row],[/ STN_2]]))="LSN",B_MSK[[#This Row],[HARGA_2]]/12,""))</f>
        <v/>
      </c>
      <c r="AH667" s="7" t="str">
        <f ca="1">IF(B_MSK[[#This Row],[HARGA_3]]="","","/ "&amp;"PCS")</f>
        <v/>
      </c>
      <c r="AI667" s="15">
        <f ca="1">IF(B_MSK[[#This Row],[HARGA_3]]="",IF(B_MSK[[#This Row],[HARGA_2]]="",IF(B_MSK[[#This Row],[HARGA_1]]="","",B_MSK[[#This Row],[HARGA_1]]),B_MSK[[#This Row],[HARGA_2]]),B_MSK[[#This Row],[HARGA_3]])</f>
        <v>50000</v>
      </c>
      <c r="AJ66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67" s="5" t="str">
        <f ca="1">IF(B_MSK[[#This Row],[//]]="","",SUBSTITUTE(SUBSTITUTE(SUBSTITUTE(B_MSK[[#This Row],[QTY/ CTN]]," ","_",2),"(",""),")","")&amp;"_")</f>
        <v>25 PCS_</v>
      </c>
      <c r="AL667" s="5">
        <f ca="1">IF(B_MSK[[#This Row],[A_B]]="","",SEARCH("_",B_MSK[[#This Row],[A_B]]))</f>
        <v>7</v>
      </c>
      <c r="AM667" s="5">
        <f ca="1">IF(B_MSK[[#This Row],[A_B]]="","",LEN(B_MSK[[#This Row],[A_B]]))</f>
        <v>7</v>
      </c>
      <c r="AN667" s="5" t="str">
        <f ca="1">IF(B_MSK[[#This Row],[A_B]]="","",LEFT(B_MSK[[#This Row],[QTY/ CTN]],B_MSK[[#This Row],[A_B_1]]))</f>
        <v>25 PCS</v>
      </c>
      <c r="AO667" s="5" t="str">
        <f ca="1">IF(B_MSK[[#This Row],[A_B]]="","",LEFT(B_MSK[[#This Row],[A_]],SEARCH(" ",B_MSK[[#This Row],[A_]])-1))</f>
        <v>25</v>
      </c>
      <c r="AP667" s="5" t="str">
        <f ca="1">IF(B_MSK[[#This Row],[A_B]]="","",RIGHT(B_MSK[[#This Row],[A_]],LEN(B_MSK[[#This Row],[A_]])-SEARCH(" ",B_MSK[[#This Row],[A_]])))</f>
        <v>PCS</v>
      </c>
      <c r="AQ6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7" s="5" t="str">
        <f ca="1">IF(B_MSK[[#This Row],[B_]]="","",LEFT(B_MSK[[#This Row],[B_]],SEARCH(" ",B_MSK[[#This Row],[B_]])))</f>
        <v/>
      </c>
      <c r="AS667" s="5" t="str">
        <f ca="1">IF(B_MSK[[#This Row],[B_]]="","",RIGHT(B_MSK[[#This Row],[B_]],LEN(B_MSK[[#This Row],[B_]])-SEARCH(" ",B_MSK[[#This Row],[B_]])))</f>
        <v/>
      </c>
      <c r="AT667" s="5" t="str">
        <f ca="1">IF(B_MSK[[#This Row],[B_2]]="LSN",12,"")</f>
        <v/>
      </c>
      <c r="AU667" s="5" t="str">
        <f ca="1">IF(B_MSK[[#This Row],[C_1]]="","","PCS")</f>
        <v/>
      </c>
      <c r="AV667" s="5">
        <f ca="1">IF(B_MSK[[#This Row],[A_1]]="","",B_MSK[[#This Row],[A_1]]*IF(B_MSK[[#This Row],[B_1]]="",1,B_MSK[[#This Row],[B_1]])*IF(B_MSK[[#This Row],[C_1]]="",1,B_MSK[[#This Row],[C_1]]))</f>
        <v>25</v>
      </c>
      <c r="AW667" s="5" t="str">
        <f ca="1">IF(B_MSK[[#This Row],[C_2]]="",IF(B_MSK[[#This Row],[B_2]]="",IF(B_MSK[[#This Row],[A_2]]="","",B_MSK[[#This Row],[A_2]]),B_MSK[[#This Row],[B_2]]),B_MSK[[#This Row],[C_2]])</f>
        <v>PCS</v>
      </c>
      <c r="AX667" s="2">
        <f ca="1">IF(ISNUMBER(B_MSK[[#This Row],[TANGGAL DATANG]]),B_MSK[[#This Row],[TANGGAL DATANG]],AX666)</f>
        <v>44950</v>
      </c>
      <c r="AY667" s="5" t="e">
        <f ca="1">IF(B_MSK[[#This Row],[DB_ROW]]="","",INDEX([3]!db[JENIS],B_MSK[[#This Row],[DB_ROW]]-1))</f>
        <v>#REF!</v>
      </c>
      <c r="AZ667" s="5">
        <f ca="1">IF(B_MSK[[#This Row],[A_1]]="","",B_MSK[[#This Row],[A_1]])*1</f>
        <v>25</v>
      </c>
      <c r="BA667" s="5" t="str">
        <f ca="1">IF(B_MSK[[#This Row],[//]]="","",INDEX(INDIRECT(DIR&amp;$2:$2),B_MSK[[#This Row],[//]]))</f>
        <v>UNTANA</v>
      </c>
      <c r="BB667" s="5" t="str">
        <f ca="1">CONCATENATE(B_MSK[[#This Row],[concat]],B_MSK[[#This Row],[HARGA_X]],B_MSK[[#This Row],[SAT]])</f>
        <v>gluestick7x3050000</v>
      </c>
    </row>
    <row r="668" spans="1:54" x14ac:dyDescent="0.25">
      <c r="A668" s="6" t="s">
        <v>128</v>
      </c>
      <c r="B668" s="5" t="str">
        <f ca="1">IF(B_MSK[[#This Row],[N_ID]]="","",INDEX(INDIRECT(DIR&amp;$2:$2),MATCH(B_MSK[[#This Row],[N_ID]],INDIRECT(DIR&amp;"!NOTA[ID_P]"),0)))</f>
        <v/>
      </c>
      <c r="C668" s="5" t="str">
        <f ca="1">IF(B_MSK[[#This Row],[//]]="","",HYPERLINK("["&amp;SUBSTITUTE(DIR,"'","")&amp;"]NOTA!D"&amp;B_MSK[[#This Row],[//]]+2,"&gt;"))</f>
        <v>&gt;</v>
      </c>
      <c r="D668" s="5" t="str">
        <f ca="1">IF(B_MSK[[#This Row],[N_ID]]="","",COUNTIF(INDIRECT(DIR&amp;"!NOTA[ID_H]"),B_MSK[[#This Row],[ID NOTA]]))</f>
        <v/>
      </c>
      <c r="E6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665</v>
      </c>
      <c r="F6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8" s="7" t="str">
        <f ca="1">IF(B_MSK[[#This Row],[stt]]="ada",INDEX([2]!db[NB BM],B_MSK[DB_ROW]-1),"")</f>
        <v>Lem Stick 11 x 29</v>
      </c>
      <c r="H668" s="7" t="str">
        <f ca="1">IF(B_MSK[[#This Row],[//]]="","",INDEX(INDIRECT(DIR&amp;$2:$2),B_MSK[[#This Row],[//]]))</f>
        <v>WINS SENTOSA</v>
      </c>
      <c r="I668" s="27" t="str">
        <f ca="1">IF(B_MSK[[#This Row],[//]]="","",INDEX(INDIRECT(DB_PATH&amp;$2:$2),B_MSK[[#This Row],[DB_ROW]]-1))</f>
        <v>25 PCS</v>
      </c>
      <c r="J668" s="5">
        <f ca="1">IF(B_MSK[[#This Row],[//]]="","",IF(INDEX(INDIRECT(DIR&amp;$2:$2),B_MSK[[#This Row],[//]])="","",INDEX(INDIRECT(DIR&amp;$2:$2),B_MSK[[#This Row],[//]])))</f>
        <v>10</v>
      </c>
      <c r="K668" s="5" t="str">
        <f ca="1">IF(B_MSK[[#This Row],[//]]="","",IF(INDEX(INDIRECT(DIR&amp;$2:$2),B_MSK[[#This Row],[//]])="","",INDEX(INDIRECT(DIR&amp;$2:$2),B_MSK[[#This Row],[//]])))</f>
        <v/>
      </c>
      <c r="L668" s="5" t="str">
        <f ca="1">IF(B_MSK[[#This Row],[//]]="","",IF(INDEX(INDIRECT(DIR&amp;$2:$2),B_MSK[[#This Row],[//]])="","",INDEX(INDIRECT(DIR&amp;$2:$2),B_MSK[[#This Row],[//]])))</f>
        <v/>
      </c>
      <c r="M668" s="13">
        <f ca="1">IF(B_MSK[[#This Row],[//]]="","",INDEX(INDIRECT(DIR&amp;$2:$2),B_MSK[[#This Row],[//]]))</f>
        <v>0</v>
      </c>
      <c r="N668" s="13">
        <f ca="1">IF(OR(B_MSK[[#This Row],[//]]="",),"",INDEX(INDIRECT(DIR&amp;$2:$2),B_MSK[[#This Row],[//]]))</f>
        <v>1250000</v>
      </c>
      <c r="O668" s="3" t="str">
        <f ca="1">IF(B_MSK[[#This Row],[//]]="","",IF(INDEX(INDIRECT(DIR&amp;$2:$2),B_MSK[[#This Row],[//]])=0,"",INDEX(INDIRECT(DIR&amp;$2:$2),B_MSK[[#This Row],[//]])))</f>
        <v/>
      </c>
      <c r="P668" s="3" t="str">
        <f ca="1">IF(B_MSK[[#This Row],[//]]="","",IF(INDEX(INDIRECT(DIR&amp;$2:$2),B_MSK[[#This Row],[//]])=0,"",INDEX(INDIRECT(DIR&amp;$2:$2),B_MSK[[#This Row],[//]])))</f>
        <v/>
      </c>
      <c r="Q668" s="12">
        <f ca="1">IF(B_MSK[[#This Row],[//]]="","",INDEX(INDIRECT(DIR&amp;$2:$2),B_MSK[[#This Row],[//]]))</f>
        <v>12500000</v>
      </c>
      <c r="R6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8" s="37">
        <f ca="1">IF(B_MSK[[#This Row],[//]]="","",INDEX(INDIRECT(DIR&amp;$2:$2),B_MSK[[#This Row],[//]]))</f>
        <v>0</v>
      </c>
      <c r="U668" s="38" t="str">
        <f ca="1">IF(SUMIF(B_MSK[NAMA BARANG],B_MSK[[#This Row],[NAMA BARANG]],B_MSK[JMLH BRG])=0,"",SUMIF(B_MSK[NAMA BARANG],B_MSK[[#This Row],[NAMA BARANG]],B_MSK[C]))</f>
        <v/>
      </c>
      <c r="V668" s="7" t="str">
        <f ca="1">IF(B_MSK[[#This Row],[//]]="","",INDEX(INDIRECT(DIR&amp;$2:$2),B_MSK[[#This Row],[//]]))</f>
        <v>GLUE STICK 11 X 29</v>
      </c>
      <c r="W668" s="7" t="str">
        <f ca="1">LOWER(SUBSTITUTE(SUBSTITUTE(SUBSTITUTE(SUBSTITUTE(SUBSTITUTE(SUBSTITUTE(SUBSTITUTE(SUBSTITUTE(SUBSTITUTE(B_MSK[[#This Row],[N.B.nota]]," ",""),"-",""),"(",""),")",""),".",""),",",""),"/",""),"""",""),"+",""))</f>
        <v>gluestick11x29</v>
      </c>
      <c r="X668" s="5" t="str">
        <f ca="1">IF(B_MSK[[#This Row],[N.B.nota]]="","",IF(MATCH(B_MSK[[#This Row],[concat]],[2]!db[NB NOTA_C],0)&gt;0,"ada",0))</f>
        <v>ada</v>
      </c>
      <c r="Y668" s="5" t="str">
        <f ca="1">IF(B_MSK[[#This Row],[N.B.nota]]="","",ADDRESS(ROW(B_MSK[QB]),COLUMN(B_MSK[QB]))&amp;":"&amp;ADDRESS(ROW(),COLUMN(B_MSK[QB])))</f>
        <v>$D$4:$D$668</v>
      </c>
      <c r="Z668" s="5">
        <f ca="1">IF(B_MSK[[#This Row],[concat]]="","",MATCH(B_MSK[[#This Row],[concat]],[2]!db[NB NOTA_C],0)+1)</f>
        <v>924</v>
      </c>
      <c r="AA668" s="5" t="str">
        <f ca="1">IF(B_MSK[[#This Row],[//]]="","",HYPERLINK("[D:\kerja\BANK EXP\BARU\DB.XLSX]DB!e"&amp;B_MSK[[#This Row],[DB_ROW]],"&gt;"))</f>
        <v>&gt;</v>
      </c>
      <c r="AB668" s="30" t="str">
        <f ca="1">MID(B_MSK[[#This Row],[/ STN_1]],FIND(" ",B_MSK[[#This Row],[/ STN_1]])+1,LEN(B_MSK[[#This Row],[/ STN_1]]))</f>
        <v>PCS</v>
      </c>
      <c r="AC668" s="11">
        <f ca="1">IF(B_MSK[[#This Row],[//]]="","",IF(B_MSK[[#This Row],[ JUMLAH ]]="","",IF(B_MSK[[#This Row],[C]]="",B_MSK[[#This Row],[HARGA CTN]]/B_MSK[[#This Row],[JMLH BRG]],B_MSK[[#This Row],[HARGA CTN]]/B_MSK[[#This Row],[A_1]])))</f>
        <v>50000</v>
      </c>
      <c r="AD6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8" s="15" t="str">
        <f ca="1">IF(B_MSK[[#This Row],[HARGA_2]]="","",IF(MID(B_MSK[[#This Row],[/ STN_2]],FIND(" ",B_MSK[[#This Row],[/ STN_2]])+1,LEN(B_MSK[[#This Row],[/ STN_2]]))="LSN",B_MSK[[#This Row],[HARGA_2]]/12,""))</f>
        <v/>
      </c>
      <c r="AH668" s="7" t="str">
        <f ca="1">IF(B_MSK[[#This Row],[HARGA_3]]="","","/ "&amp;"PCS")</f>
        <v/>
      </c>
      <c r="AI668" s="15">
        <f ca="1">IF(B_MSK[[#This Row],[HARGA_3]]="",IF(B_MSK[[#This Row],[HARGA_2]]="",IF(B_MSK[[#This Row],[HARGA_1]]="","",B_MSK[[#This Row],[HARGA_1]]),B_MSK[[#This Row],[HARGA_2]]),B_MSK[[#This Row],[HARGA_3]])</f>
        <v>50000</v>
      </c>
      <c r="AJ66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68" s="5" t="str">
        <f ca="1">IF(B_MSK[[#This Row],[//]]="","",SUBSTITUTE(SUBSTITUTE(SUBSTITUTE(B_MSK[[#This Row],[QTY/ CTN]]," ","_",2),"(",""),")","")&amp;"_")</f>
        <v>25 PCS_</v>
      </c>
      <c r="AL668" s="5">
        <f ca="1">IF(B_MSK[[#This Row],[A_B]]="","",SEARCH("_",B_MSK[[#This Row],[A_B]]))</f>
        <v>7</v>
      </c>
      <c r="AM668" s="5">
        <f ca="1">IF(B_MSK[[#This Row],[A_B]]="","",LEN(B_MSK[[#This Row],[A_B]]))</f>
        <v>7</v>
      </c>
      <c r="AN668" s="5" t="str">
        <f ca="1">IF(B_MSK[[#This Row],[A_B]]="","",LEFT(B_MSK[[#This Row],[QTY/ CTN]],B_MSK[[#This Row],[A_B_1]]))</f>
        <v>25 PCS</v>
      </c>
      <c r="AO668" s="5" t="str">
        <f ca="1">IF(B_MSK[[#This Row],[A_B]]="","",LEFT(B_MSK[[#This Row],[A_]],SEARCH(" ",B_MSK[[#This Row],[A_]])-1))</f>
        <v>25</v>
      </c>
      <c r="AP668" s="5" t="str">
        <f ca="1">IF(B_MSK[[#This Row],[A_B]]="","",RIGHT(B_MSK[[#This Row],[A_]],LEN(B_MSK[[#This Row],[A_]])-SEARCH(" ",B_MSK[[#This Row],[A_]])))</f>
        <v>PCS</v>
      </c>
      <c r="AQ6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8" s="5" t="str">
        <f ca="1">IF(B_MSK[[#This Row],[B_]]="","",LEFT(B_MSK[[#This Row],[B_]],SEARCH(" ",B_MSK[[#This Row],[B_]])))</f>
        <v/>
      </c>
      <c r="AS668" s="5" t="str">
        <f ca="1">IF(B_MSK[[#This Row],[B_]]="","",RIGHT(B_MSK[[#This Row],[B_]],LEN(B_MSK[[#This Row],[B_]])-SEARCH(" ",B_MSK[[#This Row],[B_]])))</f>
        <v/>
      </c>
      <c r="AT668" s="5" t="str">
        <f ca="1">IF(B_MSK[[#This Row],[B_2]]="LSN",12,"")</f>
        <v/>
      </c>
      <c r="AU668" s="5" t="str">
        <f ca="1">IF(B_MSK[[#This Row],[C_1]]="","","PCS")</f>
        <v/>
      </c>
      <c r="AV668" s="5">
        <f ca="1">IF(B_MSK[[#This Row],[A_1]]="","",B_MSK[[#This Row],[A_1]]*IF(B_MSK[[#This Row],[B_1]]="",1,B_MSK[[#This Row],[B_1]])*IF(B_MSK[[#This Row],[C_1]]="",1,B_MSK[[#This Row],[C_1]]))</f>
        <v>25</v>
      </c>
      <c r="AW668" s="5" t="str">
        <f ca="1">IF(B_MSK[[#This Row],[C_2]]="",IF(B_MSK[[#This Row],[B_2]]="",IF(B_MSK[[#This Row],[A_2]]="","",B_MSK[[#This Row],[A_2]]),B_MSK[[#This Row],[B_2]]),B_MSK[[#This Row],[C_2]])</f>
        <v>PCS</v>
      </c>
      <c r="AX668" s="2">
        <f ca="1">IF(ISNUMBER(B_MSK[[#This Row],[TANGGAL DATANG]]),B_MSK[[#This Row],[TANGGAL DATANG]],AX667)</f>
        <v>44950</v>
      </c>
      <c r="AY668" s="5" t="e">
        <f ca="1">IF(B_MSK[[#This Row],[DB_ROW]]="","",INDEX([3]!db[JENIS],B_MSK[[#This Row],[DB_ROW]]-1))</f>
        <v>#REF!</v>
      </c>
      <c r="AZ668" s="5">
        <f ca="1">IF(B_MSK[[#This Row],[A_1]]="","",B_MSK[[#This Row],[A_1]])*1</f>
        <v>25</v>
      </c>
      <c r="BA668" s="5" t="str">
        <f ca="1">IF(B_MSK[[#This Row],[//]]="","",INDEX(INDIRECT(DIR&amp;$2:$2),B_MSK[[#This Row],[//]]))</f>
        <v>UNTANA</v>
      </c>
      <c r="BB668" s="5" t="str">
        <f ca="1">CONCATENATE(B_MSK[[#This Row],[concat]],B_MSK[[#This Row],[HARGA_X]],B_MSK[[#This Row],[SAT]])</f>
        <v>gluestick11x2950000</v>
      </c>
    </row>
    <row r="669" spans="1:54" x14ac:dyDescent="0.25">
      <c r="A669" s="6" t="s">
        <v>128</v>
      </c>
      <c r="B669" s="5" t="str">
        <f ca="1">IF(B_MSK[[#This Row],[N_ID]]="","",INDEX(INDIRECT(DIR&amp;$2:$2),MATCH(B_MSK[[#This Row],[N_ID]],INDIRECT(DIR&amp;"!NOTA[ID_P]"),0)))</f>
        <v/>
      </c>
      <c r="C669" s="5" t="str">
        <f ca="1">IF(B_MSK[[#This Row],[//]]="","",HYPERLINK("["&amp;SUBSTITUTE(DIR,"'","")&amp;"]NOTA!D"&amp;B_MSK[[#This Row],[//]]+2,"&gt;"))</f>
        <v>&gt;</v>
      </c>
      <c r="D669" s="5" t="str">
        <f ca="1">IF(B_MSK[[#This Row],[N_ID]]="","",COUNTIF(INDIRECT(DIR&amp;"!NOTA[ID_H]"),B_MSK[[#This Row],[ID NOTA]]))</f>
        <v/>
      </c>
      <c r="E6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666</v>
      </c>
      <c r="F6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9" s="7" t="str">
        <f ca="1">IF(B_MSK[[#This Row],[stt]]="ada",INDEX([2]!db[NB BM],B_MSK[DB_ROW]-1),"")</f>
        <v>Crayon 1012-12W MIX WOMY</v>
      </c>
      <c r="H669" s="7" t="str">
        <f ca="1">IF(B_MSK[[#This Row],[//]]="","",INDEX(INDIRECT(DIR&amp;$2:$2),B_MSK[[#This Row],[//]]))</f>
        <v>WINS SENTOSA</v>
      </c>
      <c r="I669" s="27" t="str">
        <f ca="1">IF(B_MSK[[#This Row],[//]]="","",INDEX(INDIRECT(DB_PATH&amp;$2:$2),B_MSK[[#This Row],[DB_ROW]]-1))</f>
        <v>192 PCS</v>
      </c>
      <c r="J669" s="5">
        <f ca="1">IF(B_MSK[[#This Row],[//]]="","",IF(INDEX(INDIRECT(DIR&amp;$2:$2),B_MSK[[#This Row],[//]])="","",INDEX(INDIRECT(DIR&amp;$2:$2),B_MSK[[#This Row],[//]])))</f>
        <v>9</v>
      </c>
      <c r="K669" s="5" t="str">
        <f ca="1">IF(B_MSK[[#This Row],[//]]="","",IF(INDEX(INDIRECT(DIR&amp;$2:$2),B_MSK[[#This Row],[//]])="","",INDEX(INDIRECT(DIR&amp;$2:$2),B_MSK[[#This Row],[//]])))</f>
        <v/>
      </c>
      <c r="L669" s="5" t="str">
        <f ca="1">IF(B_MSK[[#This Row],[//]]="","",IF(INDEX(INDIRECT(DIR&amp;$2:$2),B_MSK[[#This Row],[//]])="","",INDEX(INDIRECT(DIR&amp;$2:$2),B_MSK[[#This Row],[//]])))</f>
        <v/>
      </c>
      <c r="M669" s="13">
        <f ca="1">IF(B_MSK[[#This Row],[//]]="","",INDEX(INDIRECT(DIR&amp;$2:$2),B_MSK[[#This Row],[//]]))</f>
        <v>0</v>
      </c>
      <c r="N669" s="13">
        <f ca="1">IF(OR(B_MSK[[#This Row],[//]]="",),"",INDEX(INDIRECT(DIR&amp;$2:$2),B_MSK[[#This Row],[//]]))</f>
        <v>2448000</v>
      </c>
      <c r="O669" s="3" t="str">
        <f ca="1">IF(B_MSK[[#This Row],[//]]="","",IF(INDEX(INDIRECT(DIR&amp;$2:$2),B_MSK[[#This Row],[//]])=0,"",INDEX(INDIRECT(DIR&amp;$2:$2),B_MSK[[#This Row],[//]])))</f>
        <v/>
      </c>
      <c r="P669" s="3" t="str">
        <f ca="1">IF(B_MSK[[#This Row],[//]]="","",IF(INDEX(INDIRECT(DIR&amp;$2:$2),B_MSK[[#This Row],[//]])=0,"",INDEX(INDIRECT(DIR&amp;$2:$2),B_MSK[[#This Row],[//]])))</f>
        <v/>
      </c>
      <c r="Q669" s="12">
        <f ca="1">IF(B_MSK[[#This Row],[//]]="","",INDEX(INDIRECT(DIR&amp;$2:$2),B_MSK[[#This Row],[//]]))</f>
        <v>22032000</v>
      </c>
      <c r="R6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9" s="37">
        <f ca="1">IF(B_MSK[[#This Row],[//]]="","",INDEX(INDIRECT(DIR&amp;$2:$2),B_MSK[[#This Row],[//]]))</f>
        <v>0</v>
      </c>
      <c r="U669" s="38" t="str">
        <f ca="1">IF(SUMIF(B_MSK[NAMA BARANG],B_MSK[[#This Row],[NAMA BARANG]],B_MSK[JMLH BRG])=0,"",SUMIF(B_MSK[NAMA BARANG],B_MSK[[#This Row],[NAMA BARANG]],B_MSK[C]))</f>
        <v/>
      </c>
      <c r="V669" s="7" t="str">
        <f ca="1">IF(B_MSK[[#This Row],[//]]="","",INDEX(INDIRECT(DIR&amp;$2:$2),B_MSK[[#This Row],[//]]))</f>
        <v>CRAYON 1012-12 WRN MIX WOMY</v>
      </c>
      <c r="W669" s="7" t="str">
        <f ca="1">LOWER(SUBSTITUTE(SUBSTITUTE(SUBSTITUTE(SUBSTITUTE(SUBSTITUTE(SUBSTITUTE(SUBSTITUTE(SUBSTITUTE(SUBSTITUTE(B_MSK[[#This Row],[N.B.nota]]," ",""),"-",""),"(",""),")",""),".",""),",",""),"/",""),"""",""),"+",""))</f>
        <v>crayon101212wrnmixwomy</v>
      </c>
      <c r="X669" s="5" t="str">
        <f ca="1">IF(B_MSK[[#This Row],[N.B.nota]]="","",IF(MATCH(B_MSK[[#This Row],[concat]],[2]!db[NB NOTA_C],0)&gt;0,"ada",0))</f>
        <v>ada</v>
      </c>
      <c r="Y669" s="5" t="str">
        <f ca="1">IF(B_MSK[[#This Row],[N.B.nota]]="","",ADDRESS(ROW(B_MSK[QB]),COLUMN(B_MSK[QB]))&amp;":"&amp;ADDRESS(ROW(),COLUMN(B_MSK[QB])))</f>
        <v>$D$4:$D$669</v>
      </c>
      <c r="Z669" s="5">
        <f ca="1">IF(B_MSK[[#This Row],[concat]]="","",MATCH(B_MSK[[#This Row],[concat]],[2]!db[NB NOTA_C],0)+1)</f>
        <v>546</v>
      </c>
      <c r="AA669" s="5" t="str">
        <f ca="1">IF(B_MSK[[#This Row],[//]]="","",HYPERLINK("[D:\kerja\BANK EXP\BARU\DB.XLSX]DB!e"&amp;B_MSK[[#This Row],[DB_ROW]],"&gt;"))</f>
        <v>&gt;</v>
      </c>
      <c r="AB669" s="30" t="str">
        <f ca="1">MID(B_MSK[[#This Row],[/ STN_1]],FIND(" ",B_MSK[[#This Row],[/ STN_1]])+1,LEN(B_MSK[[#This Row],[/ STN_1]]))</f>
        <v>PCS</v>
      </c>
      <c r="AC669" s="11">
        <f ca="1">IF(B_MSK[[#This Row],[//]]="","",IF(B_MSK[[#This Row],[ JUMLAH ]]="","",IF(B_MSK[[#This Row],[C]]="",B_MSK[[#This Row],[HARGA CTN]]/B_MSK[[#This Row],[JMLH BRG]],B_MSK[[#This Row],[HARGA CTN]]/B_MSK[[#This Row],[A_1]])))</f>
        <v>12750</v>
      </c>
      <c r="AD6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9" s="15" t="str">
        <f ca="1">IF(B_MSK[[#This Row],[HARGA_2]]="","",IF(MID(B_MSK[[#This Row],[/ STN_2]],FIND(" ",B_MSK[[#This Row],[/ STN_2]])+1,LEN(B_MSK[[#This Row],[/ STN_2]]))="LSN",B_MSK[[#This Row],[HARGA_2]]/12,""))</f>
        <v/>
      </c>
      <c r="AH669" s="7" t="str">
        <f ca="1">IF(B_MSK[[#This Row],[HARGA_3]]="","","/ "&amp;"PCS")</f>
        <v/>
      </c>
      <c r="AI669" s="15">
        <f ca="1">IF(B_MSK[[#This Row],[HARGA_3]]="",IF(B_MSK[[#This Row],[HARGA_2]]="",IF(B_MSK[[#This Row],[HARGA_1]]="","",B_MSK[[#This Row],[HARGA_1]]),B_MSK[[#This Row],[HARGA_2]]),B_MSK[[#This Row],[HARGA_3]])</f>
        <v>12750</v>
      </c>
      <c r="AJ66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69" s="5" t="str">
        <f ca="1">IF(B_MSK[[#This Row],[//]]="","",SUBSTITUTE(SUBSTITUTE(SUBSTITUTE(B_MSK[[#This Row],[QTY/ CTN]]," ","_",2),"(",""),")","")&amp;"_")</f>
        <v>192 PCS_</v>
      </c>
      <c r="AL669" s="5">
        <f ca="1">IF(B_MSK[[#This Row],[A_B]]="","",SEARCH("_",B_MSK[[#This Row],[A_B]]))</f>
        <v>8</v>
      </c>
      <c r="AM669" s="5">
        <f ca="1">IF(B_MSK[[#This Row],[A_B]]="","",LEN(B_MSK[[#This Row],[A_B]]))</f>
        <v>8</v>
      </c>
      <c r="AN669" s="5" t="str">
        <f ca="1">IF(B_MSK[[#This Row],[A_B]]="","",LEFT(B_MSK[[#This Row],[QTY/ CTN]],B_MSK[[#This Row],[A_B_1]]))</f>
        <v>192 PCS</v>
      </c>
      <c r="AO669" s="5" t="str">
        <f ca="1">IF(B_MSK[[#This Row],[A_B]]="","",LEFT(B_MSK[[#This Row],[A_]],SEARCH(" ",B_MSK[[#This Row],[A_]])-1))</f>
        <v>192</v>
      </c>
      <c r="AP669" s="5" t="str">
        <f ca="1">IF(B_MSK[[#This Row],[A_B]]="","",RIGHT(B_MSK[[#This Row],[A_]],LEN(B_MSK[[#This Row],[A_]])-SEARCH(" ",B_MSK[[#This Row],[A_]])))</f>
        <v>PCS</v>
      </c>
      <c r="AQ6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9" s="5" t="str">
        <f ca="1">IF(B_MSK[[#This Row],[B_]]="","",LEFT(B_MSK[[#This Row],[B_]],SEARCH(" ",B_MSK[[#This Row],[B_]])))</f>
        <v/>
      </c>
      <c r="AS669" s="5" t="str">
        <f ca="1">IF(B_MSK[[#This Row],[B_]]="","",RIGHT(B_MSK[[#This Row],[B_]],LEN(B_MSK[[#This Row],[B_]])-SEARCH(" ",B_MSK[[#This Row],[B_]])))</f>
        <v/>
      </c>
      <c r="AT669" s="5" t="str">
        <f ca="1">IF(B_MSK[[#This Row],[B_2]]="LSN",12,"")</f>
        <v/>
      </c>
      <c r="AU669" s="5" t="str">
        <f ca="1">IF(B_MSK[[#This Row],[C_1]]="","","PCS")</f>
        <v/>
      </c>
      <c r="AV669" s="5">
        <f ca="1">IF(B_MSK[[#This Row],[A_1]]="","",B_MSK[[#This Row],[A_1]]*IF(B_MSK[[#This Row],[B_1]]="",1,B_MSK[[#This Row],[B_1]])*IF(B_MSK[[#This Row],[C_1]]="",1,B_MSK[[#This Row],[C_1]]))</f>
        <v>192</v>
      </c>
      <c r="AW669" s="5" t="str">
        <f ca="1">IF(B_MSK[[#This Row],[C_2]]="",IF(B_MSK[[#This Row],[B_2]]="",IF(B_MSK[[#This Row],[A_2]]="","",B_MSK[[#This Row],[A_2]]),B_MSK[[#This Row],[B_2]]),B_MSK[[#This Row],[C_2]])</f>
        <v>PCS</v>
      </c>
      <c r="AX669" s="2">
        <f ca="1">IF(ISNUMBER(B_MSK[[#This Row],[TANGGAL DATANG]]),B_MSK[[#This Row],[TANGGAL DATANG]],AX668)</f>
        <v>44950</v>
      </c>
      <c r="AY669" s="5" t="e">
        <f ca="1">IF(B_MSK[[#This Row],[DB_ROW]]="","",INDEX([3]!db[JENIS],B_MSK[[#This Row],[DB_ROW]]-1))</f>
        <v>#REF!</v>
      </c>
      <c r="AZ669" s="5">
        <f ca="1">IF(B_MSK[[#This Row],[A_1]]="","",B_MSK[[#This Row],[A_1]])*1</f>
        <v>192</v>
      </c>
      <c r="BA669" s="5" t="str">
        <f ca="1">IF(B_MSK[[#This Row],[//]]="","",INDEX(INDIRECT(DIR&amp;$2:$2),B_MSK[[#This Row],[//]]))</f>
        <v>UNTANA</v>
      </c>
      <c r="BB669" s="5" t="str">
        <f ca="1">CONCATENATE(B_MSK[[#This Row],[concat]],B_MSK[[#This Row],[HARGA_X]],B_MSK[[#This Row],[SAT]])</f>
        <v>crayon101212wrnmixwomy12750</v>
      </c>
    </row>
    <row r="670" spans="1:54" x14ac:dyDescent="0.25">
      <c r="A670" s="6" t="s">
        <v>128</v>
      </c>
      <c r="B670" s="5" t="str">
        <f ca="1">IF(B_MSK[[#This Row],[N_ID]]="","",INDEX(INDIRECT(DIR&amp;$2:$2),MATCH(B_MSK[[#This Row],[N_ID]],INDIRECT(DIR&amp;"!NOTA[ID_P]"),0)))</f>
        <v/>
      </c>
      <c r="C670" s="5" t="str">
        <f ca="1">IF(B_MSK[[#This Row],[//]]="","",HYPERLINK("["&amp;SUBSTITUTE(DIR,"'","")&amp;"]NOTA!D"&amp;B_MSK[[#This Row],[//]]+2,"&gt;"))</f>
        <v>&gt;</v>
      </c>
      <c r="D670" s="5" t="str">
        <f ca="1">IF(B_MSK[[#This Row],[N_ID]]="","",COUNTIF(INDIRECT(DIR&amp;"!NOTA[ID_H]"),B_MSK[[#This Row],[ID NOTA]]))</f>
        <v/>
      </c>
      <c r="E67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667</v>
      </c>
      <c r="F6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0" s="7" t="str">
        <f ca="1">IF(B_MSK[[#This Row],[stt]]="ada",INDEX([2]!db[NB BM],B_MSK[DB_ROW]-1),"")</f>
        <v>Kantong OPP 18x36</v>
      </c>
      <c r="H670" s="7" t="str">
        <f ca="1">IF(B_MSK[[#This Row],[//]]="","",INDEX(INDIRECT(DIR&amp;$2:$2),B_MSK[[#This Row],[//]]))</f>
        <v>WINS SENTOSA</v>
      </c>
      <c r="I670" s="27" t="str">
        <f ca="1">IF(B_MSK[[#This Row],[//]]="","",INDEX(INDIRECT(DB_PATH&amp;$2:$2),B_MSK[[#This Row],[DB_ROW]]-1))</f>
        <v>700 PCS</v>
      </c>
      <c r="J670" s="5">
        <f ca="1">IF(B_MSK[[#This Row],[//]]="","",IF(INDEX(INDIRECT(DIR&amp;$2:$2),B_MSK[[#This Row],[//]])="","",INDEX(INDIRECT(DIR&amp;$2:$2),B_MSK[[#This Row],[//]])))</f>
        <v>5</v>
      </c>
      <c r="K670" s="5" t="str">
        <f ca="1">IF(B_MSK[[#This Row],[//]]="","",IF(INDEX(INDIRECT(DIR&amp;$2:$2),B_MSK[[#This Row],[//]])="","",INDEX(INDIRECT(DIR&amp;$2:$2),B_MSK[[#This Row],[//]])))</f>
        <v/>
      </c>
      <c r="L670" s="5" t="str">
        <f ca="1">IF(B_MSK[[#This Row],[//]]="","",IF(INDEX(INDIRECT(DIR&amp;$2:$2),B_MSK[[#This Row],[//]])="","",INDEX(INDIRECT(DIR&amp;$2:$2),B_MSK[[#This Row],[//]])))</f>
        <v/>
      </c>
      <c r="M670" s="13">
        <f ca="1">IF(B_MSK[[#This Row],[//]]="","",INDEX(INDIRECT(DIR&amp;$2:$2),B_MSK[[#This Row],[//]]))</f>
        <v>0</v>
      </c>
      <c r="N670" s="13">
        <f ca="1">IF(OR(B_MSK[[#This Row],[//]]="",),"",INDEX(INDIRECT(DIR&amp;$2:$2),B_MSK[[#This Row],[//]]))</f>
        <v>2100000</v>
      </c>
      <c r="O670" s="3" t="str">
        <f ca="1">IF(B_MSK[[#This Row],[//]]="","",IF(INDEX(INDIRECT(DIR&amp;$2:$2),B_MSK[[#This Row],[//]])=0,"",INDEX(INDIRECT(DIR&amp;$2:$2),B_MSK[[#This Row],[//]])))</f>
        <v/>
      </c>
      <c r="P670" s="3" t="str">
        <f ca="1">IF(B_MSK[[#This Row],[//]]="","",IF(INDEX(INDIRECT(DIR&amp;$2:$2),B_MSK[[#This Row],[//]])=0,"",INDEX(INDIRECT(DIR&amp;$2:$2),B_MSK[[#This Row],[//]])))</f>
        <v/>
      </c>
      <c r="Q670" s="12">
        <f ca="1">IF(B_MSK[[#This Row],[//]]="","",INDEX(INDIRECT(DIR&amp;$2:$2),B_MSK[[#This Row],[//]]))</f>
        <v>10500000</v>
      </c>
      <c r="R6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0" s="37">
        <f ca="1">IF(B_MSK[[#This Row],[//]]="","",INDEX(INDIRECT(DIR&amp;$2:$2),B_MSK[[#This Row],[//]]))</f>
        <v>0</v>
      </c>
      <c r="U670" s="38" t="str">
        <f ca="1">IF(SUMIF(B_MSK[NAMA BARANG],B_MSK[[#This Row],[NAMA BARANG]],B_MSK[JMLH BRG])=0,"",SUMIF(B_MSK[NAMA BARANG],B_MSK[[#This Row],[NAMA BARANG]],B_MSK[C]))</f>
        <v/>
      </c>
      <c r="V670" s="7" t="str">
        <f ca="1">IF(B_MSK[[#This Row],[//]]="","",INDEX(INDIRECT(DIR&amp;$2:$2),B_MSK[[#This Row],[//]]))</f>
        <v>OPP 18 X 36</v>
      </c>
      <c r="W670" s="7" t="str">
        <f ca="1">LOWER(SUBSTITUTE(SUBSTITUTE(SUBSTITUTE(SUBSTITUTE(SUBSTITUTE(SUBSTITUTE(SUBSTITUTE(SUBSTITUTE(SUBSTITUTE(B_MSK[[#This Row],[N.B.nota]]," ",""),"-",""),"(",""),")",""),".",""),",",""),"/",""),"""",""),"+",""))</f>
        <v>opp18x36</v>
      </c>
      <c r="X670" s="5" t="str">
        <f ca="1">IF(B_MSK[[#This Row],[N.B.nota]]="","",IF(MATCH(B_MSK[[#This Row],[concat]],[2]!db[NB NOTA_C],0)&gt;0,"ada",0))</f>
        <v>ada</v>
      </c>
      <c r="Y670" s="5" t="str">
        <f ca="1">IF(B_MSK[[#This Row],[N.B.nota]]="","",ADDRESS(ROW(B_MSK[QB]),COLUMN(B_MSK[QB]))&amp;":"&amp;ADDRESS(ROW(),COLUMN(B_MSK[QB])))</f>
        <v>$D$4:$D$670</v>
      </c>
      <c r="Z670" s="5">
        <f ca="1">IF(B_MSK[[#This Row],[concat]]="","",MATCH(B_MSK[[#This Row],[concat]],[2]!db[NB NOTA_C],0)+1)</f>
        <v>1570</v>
      </c>
      <c r="AA670" s="5" t="str">
        <f ca="1">IF(B_MSK[[#This Row],[//]]="","",HYPERLINK("[D:\kerja\BANK EXP\BARU\DB.XLSX]DB!e"&amp;B_MSK[[#This Row],[DB_ROW]],"&gt;"))</f>
        <v>&gt;</v>
      </c>
      <c r="AB670" s="30" t="str">
        <f ca="1">MID(B_MSK[[#This Row],[/ STN_1]],FIND(" ",B_MSK[[#This Row],[/ STN_1]])+1,LEN(B_MSK[[#This Row],[/ STN_1]]))</f>
        <v>PCS</v>
      </c>
      <c r="AC670" s="11">
        <f ca="1">IF(B_MSK[[#This Row],[//]]="","",IF(B_MSK[[#This Row],[ JUMLAH ]]="","",IF(B_MSK[[#This Row],[C]]="",B_MSK[[#This Row],[HARGA CTN]]/B_MSK[[#This Row],[JMLH BRG]],B_MSK[[#This Row],[HARGA CTN]]/B_MSK[[#This Row],[A_1]])))</f>
        <v>3000</v>
      </c>
      <c r="AD6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0" s="15" t="str">
        <f ca="1">IF(B_MSK[[#This Row],[HARGA_2]]="","",IF(MID(B_MSK[[#This Row],[/ STN_2]],FIND(" ",B_MSK[[#This Row],[/ STN_2]])+1,LEN(B_MSK[[#This Row],[/ STN_2]]))="LSN",B_MSK[[#This Row],[HARGA_2]]/12,""))</f>
        <v/>
      </c>
      <c r="AH670" s="7" t="str">
        <f ca="1">IF(B_MSK[[#This Row],[HARGA_3]]="","","/ "&amp;"PCS")</f>
        <v/>
      </c>
      <c r="AI670" s="15">
        <f ca="1">IF(B_MSK[[#This Row],[HARGA_3]]="",IF(B_MSK[[#This Row],[HARGA_2]]="",IF(B_MSK[[#This Row],[HARGA_1]]="","",B_MSK[[#This Row],[HARGA_1]]),B_MSK[[#This Row],[HARGA_2]]),B_MSK[[#This Row],[HARGA_3]])</f>
        <v>3000</v>
      </c>
      <c r="AJ67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70" s="5" t="str">
        <f ca="1">IF(B_MSK[[#This Row],[//]]="","",SUBSTITUTE(SUBSTITUTE(SUBSTITUTE(B_MSK[[#This Row],[QTY/ CTN]]," ","_",2),"(",""),")","")&amp;"_")</f>
        <v>700 PCS_</v>
      </c>
      <c r="AL670" s="5">
        <f ca="1">IF(B_MSK[[#This Row],[A_B]]="","",SEARCH("_",B_MSK[[#This Row],[A_B]]))</f>
        <v>8</v>
      </c>
      <c r="AM670" s="5">
        <f ca="1">IF(B_MSK[[#This Row],[A_B]]="","",LEN(B_MSK[[#This Row],[A_B]]))</f>
        <v>8</v>
      </c>
      <c r="AN670" s="5" t="str">
        <f ca="1">IF(B_MSK[[#This Row],[A_B]]="","",LEFT(B_MSK[[#This Row],[QTY/ CTN]],B_MSK[[#This Row],[A_B_1]]))</f>
        <v>700 PCS</v>
      </c>
      <c r="AO670" s="5" t="str">
        <f ca="1">IF(B_MSK[[#This Row],[A_B]]="","",LEFT(B_MSK[[#This Row],[A_]],SEARCH(" ",B_MSK[[#This Row],[A_]])-1))</f>
        <v>700</v>
      </c>
      <c r="AP670" s="5" t="str">
        <f ca="1">IF(B_MSK[[#This Row],[A_B]]="","",RIGHT(B_MSK[[#This Row],[A_]],LEN(B_MSK[[#This Row],[A_]])-SEARCH(" ",B_MSK[[#This Row],[A_]])))</f>
        <v>PCS</v>
      </c>
      <c r="AQ6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0" s="5" t="str">
        <f ca="1">IF(B_MSK[[#This Row],[B_]]="","",LEFT(B_MSK[[#This Row],[B_]],SEARCH(" ",B_MSK[[#This Row],[B_]])))</f>
        <v/>
      </c>
      <c r="AS670" s="5" t="str">
        <f ca="1">IF(B_MSK[[#This Row],[B_]]="","",RIGHT(B_MSK[[#This Row],[B_]],LEN(B_MSK[[#This Row],[B_]])-SEARCH(" ",B_MSK[[#This Row],[B_]])))</f>
        <v/>
      </c>
      <c r="AT670" s="5" t="str">
        <f ca="1">IF(B_MSK[[#This Row],[B_2]]="LSN",12,"")</f>
        <v/>
      </c>
      <c r="AU670" s="5" t="str">
        <f ca="1">IF(B_MSK[[#This Row],[C_1]]="","","PCS")</f>
        <v/>
      </c>
      <c r="AV670" s="5">
        <f ca="1">IF(B_MSK[[#This Row],[A_1]]="","",B_MSK[[#This Row],[A_1]]*IF(B_MSK[[#This Row],[B_1]]="",1,B_MSK[[#This Row],[B_1]])*IF(B_MSK[[#This Row],[C_1]]="",1,B_MSK[[#This Row],[C_1]]))</f>
        <v>700</v>
      </c>
      <c r="AW670" s="5" t="str">
        <f ca="1">IF(B_MSK[[#This Row],[C_2]]="",IF(B_MSK[[#This Row],[B_2]]="",IF(B_MSK[[#This Row],[A_2]]="","",B_MSK[[#This Row],[A_2]]),B_MSK[[#This Row],[B_2]]),B_MSK[[#This Row],[C_2]])</f>
        <v>PCS</v>
      </c>
      <c r="AX670" s="2">
        <f ca="1">IF(ISNUMBER(B_MSK[[#This Row],[TANGGAL DATANG]]),B_MSK[[#This Row],[TANGGAL DATANG]],AX669)</f>
        <v>44950</v>
      </c>
      <c r="AY670" s="5" t="e">
        <f ca="1">IF(B_MSK[[#This Row],[DB_ROW]]="","",INDEX([3]!db[JENIS],B_MSK[[#This Row],[DB_ROW]]-1))</f>
        <v>#REF!</v>
      </c>
      <c r="AZ670" s="5">
        <f ca="1">IF(B_MSK[[#This Row],[A_1]]="","",B_MSK[[#This Row],[A_1]])*1</f>
        <v>700</v>
      </c>
      <c r="BA670" s="5" t="str">
        <f ca="1">IF(B_MSK[[#This Row],[//]]="","",INDEX(INDIRECT(DIR&amp;$2:$2),B_MSK[[#This Row],[//]]))</f>
        <v>UNTANA</v>
      </c>
      <c r="BB670" s="5" t="str">
        <f ca="1">CONCATENATE(B_MSK[[#This Row],[concat]],B_MSK[[#This Row],[HARGA_X]],B_MSK[[#This Row],[SAT]])</f>
        <v>opp18x363000</v>
      </c>
    </row>
    <row r="671" spans="1:54" x14ac:dyDescent="0.25">
      <c r="A671" s="6" t="s">
        <v>128</v>
      </c>
      <c r="B671" s="5" t="str">
        <f ca="1">IF(B_MSK[[#This Row],[N_ID]]="","",INDEX(INDIRECT(DIR&amp;$2:$2),MATCH(B_MSK[[#This Row],[N_ID]],INDIRECT(DIR&amp;"!NOTA[ID_P]"),0)))</f>
        <v/>
      </c>
      <c r="C671" s="5" t="str">
        <f ca="1">IF(B_MSK[[#This Row],[//]]="","",HYPERLINK("["&amp;SUBSTITUTE(DIR,"'","")&amp;"]NOTA!D"&amp;B_MSK[[#This Row],[//]]+2,"&gt;"))</f>
        <v>&gt;</v>
      </c>
      <c r="D671" s="5" t="str">
        <f ca="1">IF(B_MSK[[#This Row],[N_ID]]="","",COUNTIF(INDIRECT(DIR&amp;"!NOTA[ID_H]"),B_MSK[[#This Row],[ID NOTA]]))</f>
        <v/>
      </c>
      <c r="E67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668</v>
      </c>
      <c r="F6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1" s="7" t="str">
        <f ca="1">IF(B_MSK[[#This Row],[stt]]="ada",INDEX([2]!db[NB BM],B_MSK[DB_ROW]-1),"")</f>
        <v>Tas karung 70 x 70</v>
      </c>
      <c r="H671" s="7" t="str">
        <f ca="1">IF(B_MSK[[#This Row],[//]]="","",INDEX(INDIRECT(DIR&amp;$2:$2),B_MSK[[#This Row],[//]]))</f>
        <v>WINS SENTOSA</v>
      </c>
      <c r="I671" s="27" t="str">
        <f ca="1">IF(B_MSK[[#This Row],[//]]="","",INDEX(INDIRECT(DB_PATH&amp;$2:$2),B_MSK[[#This Row],[DB_ROW]]-1))</f>
        <v>120 PCS</v>
      </c>
      <c r="J671" s="5">
        <f ca="1">IF(B_MSK[[#This Row],[//]]="","",IF(INDEX(INDIRECT(DIR&amp;$2:$2),B_MSK[[#This Row],[//]])="","",INDEX(INDIRECT(DIR&amp;$2:$2),B_MSK[[#This Row],[//]])))</f>
        <v>5</v>
      </c>
      <c r="K671" s="5" t="str">
        <f ca="1">IF(B_MSK[[#This Row],[//]]="","",IF(INDEX(INDIRECT(DIR&amp;$2:$2),B_MSK[[#This Row],[//]])="","",INDEX(INDIRECT(DIR&amp;$2:$2),B_MSK[[#This Row],[//]])))</f>
        <v/>
      </c>
      <c r="L671" s="5" t="str">
        <f ca="1">IF(B_MSK[[#This Row],[//]]="","",IF(INDEX(INDIRECT(DIR&amp;$2:$2),B_MSK[[#This Row],[//]])="","",INDEX(INDIRECT(DIR&amp;$2:$2),B_MSK[[#This Row],[//]])))</f>
        <v/>
      </c>
      <c r="M671" s="13">
        <f ca="1">IF(B_MSK[[#This Row],[//]]="","",INDEX(INDIRECT(DIR&amp;$2:$2),B_MSK[[#This Row],[//]]))</f>
        <v>0</v>
      </c>
      <c r="N671" s="13">
        <f ca="1">IF(OR(B_MSK[[#This Row],[//]]="",),"",INDEX(INDIRECT(DIR&amp;$2:$2),B_MSK[[#This Row],[//]]))</f>
        <v>2250000</v>
      </c>
      <c r="O671" s="3" t="str">
        <f ca="1">IF(B_MSK[[#This Row],[//]]="","",IF(INDEX(INDIRECT(DIR&amp;$2:$2),B_MSK[[#This Row],[//]])=0,"",INDEX(INDIRECT(DIR&amp;$2:$2),B_MSK[[#This Row],[//]])))</f>
        <v/>
      </c>
      <c r="P671" s="3" t="str">
        <f ca="1">IF(B_MSK[[#This Row],[//]]="","",IF(INDEX(INDIRECT(DIR&amp;$2:$2),B_MSK[[#This Row],[//]])=0,"",INDEX(INDIRECT(DIR&amp;$2:$2),B_MSK[[#This Row],[//]])))</f>
        <v/>
      </c>
      <c r="Q671" s="12">
        <f ca="1">IF(B_MSK[[#This Row],[//]]="","",INDEX(INDIRECT(DIR&amp;$2:$2),B_MSK[[#This Row],[//]]))</f>
        <v>11250000</v>
      </c>
      <c r="R6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1" s="37">
        <f ca="1">IF(B_MSK[[#This Row],[//]]="","",INDEX(INDIRECT(DIR&amp;$2:$2),B_MSK[[#This Row],[//]]))</f>
        <v>0</v>
      </c>
      <c r="U671" s="38" t="str">
        <f ca="1">IF(SUMIF(B_MSK[NAMA BARANG],B_MSK[[#This Row],[NAMA BARANG]],B_MSK[JMLH BRG])=0,"",SUMIF(B_MSK[NAMA BARANG],B_MSK[[#This Row],[NAMA BARANG]],B_MSK[C]))</f>
        <v/>
      </c>
      <c r="V671" s="7" t="str">
        <f ca="1">IF(B_MSK[[#This Row],[//]]="","",INDEX(INDIRECT(DIR&amp;$2:$2),B_MSK[[#This Row],[//]]))</f>
        <v>TAS KARUNG 70 X 70</v>
      </c>
      <c r="W671" s="7" t="str">
        <f ca="1">LOWER(SUBSTITUTE(SUBSTITUTE(SUBSTITUTE(SUBSTITUTE(SUBSTITUTE(SUBSTITUTE(SUBSTITUTE(SUBSTITUTE(SUBSTITUTE(B_MSK[[#This Row],[N.B.nota]]," ",""),"-",""),"(",""),")",""),".",""),",",""),"/",""),"""",""),"+",""))</f>
        <v>taskarung70x70</v>
      </c>
      <c r="X671" s="5" t="str">
        <f ca="1">IF(B_MSK[[#This Row],[N.B.nota]]="","",IF(MATCH(B_MSK[[#This Row],[concat]],[2]!db[NB NOTA_C],0)&gt;0,"ada",0))</f>
        <v>ada</v>
      </c>
      <c r="Y671" s="5" t="str">
        <f ca="1">IF(B_MSK[[#This Row],[N.B.nota]]="","",ADDRESS(ROW(B_MSK[QB]),COLUMN(B_MSK[QB]))&amp;":"&amp;ADDRESS(ROW(),COLUMN(B_MSK[QB])))</f>
        <v>$D$4:$D$671</v>
      </c>
      <c r="Z671" s="5">
        <f ca="1">IF(B_MSK[[#This Row],[concat]]="","",MATCH(B_MSK[[#This Row],[concat]],[2]!db[NB NOTA_C],0)+1)</f>
        <v>2048</v>
      </c>
      <c r="AA671" s="5" t="str">
        <f ca="1">IF(B_MSK[[#This Row],[//]]="","",HYPERLINK("[D:\kerja\BANK EXP\BARU\DB.XLSX]DB!e"&amp;B_MSK[[#This Row],[DB_ROW]],"&gt;"))</f>
        <v>&gt;</v>
      </c>
      <c r="AB671" s="30" t="str">
        <f ca="1">MID(B_MSK[[#This Row],[/ STN_1]],FIND(" ",B_MSK[[#This Row],[/ STN_1]])+1,LEN(B_MSK[[#This Row],[/ STN_1]]))</f>
        <v>PCS</v>
      </c>
      <c r="AC671" s="11">
        <f ca="1">IF(B_MSK[[#This Row],[//]]="","",IF(B_MSK[[#This Row],[ JUMLAH ]]="","",IF(B_MSK[[#This Row],[C]]="",B_MSK[[#This Row],[HARGA CTN]]/B_MSK[[#This Row],[JMLH BRG]],B_MSK[[#This Row],[HARGA CTN]]/B_MSK[[#This Row],[A_1]])))</f>
        <v>18750</v>
      </c>
      <c r="AD6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1" s="15" t="str">
        <f ca="1">IF(B_MSK[[#This Row],[HARGA_2]]="","",IF(MID(B_MSK[[#This Row],[/ STN_2]],FIND(" ",B_MSK[[#This Row],[/ STN_2]])+1,LEN(B_MSK[[#This Row],[/ STN_2]]))="LSN",B_MSK[[#This Row],[HARGA_2]]/12,""))</f>
        <v/>
      </c>
      <c r="AH671" s="7" t="str">
        <f ca="1">IF(B_MSK[[#This Row],[HARGA_3]]="","","/ "&amp;"PCS")</f>
        <v/>
      </c>
      <c r="AI671" s="15">
        <f ca="1">IF(B_MSK[[#This Row],[HARGA_3]]="",IF(B_MSK[[#This Row],[HARGA_2]]="",IF(B_MSK[[#This Row],[HARGA_1]]="","",B_MSK[[#This Row],[HARGA_1]]),B_MSK[[#This Row],[HARGA_2]]),B_MSK[[#This Row],[HARGA_3]])</f>
        <v>18750</v>
      </c>
      <c r="AJ67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71" s="5" t="str">
        <f ca="1">IF(B_MSK[[#This Row],[//]]="","",SUBSTITUTE(SUBSTITUTE(SUBSTITUTE(B_MSK[[#This Row],[QTY/ CTN]]," ","_",2),"(",""),")","")&amp;"_")</f>
        <v>120 PCS_</v>
      </c>
      <c r="AL671" s="5">
        <f ca="1">IF(B_MSK[[#This Row],[A_B]]="","",SEARCH("_",B_MSK[[#This Row],[A_B]]))</f>
        <v>8</v>
      </c>
      <c r="AM671" s="5">
        <f ca="1">IF(B_MSK[[#This Row],[A_B]]="","",LEN(B_MSK[[#This Row],[A_B]]))</f>
        <v>8</v>
      </c>
      <c r="AN671" s="5" t="str">
        <f ca="1">IF(B_MSK[[#This Row],[A_B]]="","",LEFT(B_MSK[[#This Row],[QTY/ CTN]],B_MSK[[#This Row],[A_B_1]]))</f>
        <v>120 PCS</v>
      </c>
      <c r="AO671" s="5" t="str">
        <f ca="1">IF(B_MSK[[#This Row],[A_B]]="","",LEFT(B_MSK[[#This Row],[A_]],SEARCH(" ",B_MSK[[#This Row],[A_]])-1))</f>
        <v>120</v>
      </c>
      <c r="AP671" s="5" t="str">
        <f ca="1">IF(B_MSK[[#This Row],[A_B]]="","",RIGHT(B_MSK[[#This Row],[A_]],LEN(B_MSK[[#This Row],[A_]])-SEARCH(" ",B_MSK[[#This Row],[A_]])))</f>
        <v>PCS</v>
      </c>
      <c r="AQ6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1" s="5" t="str">
        <f ca="1">IF(B_MSK[[#This Row],[B_]]="","",LEFT(B_MSK[[#This Row],[B_]],SEARCH(" ",B_MSK[[#This Row],[B_]])))</f>
        <v/>
      </c>
      <c r="AS671" s="5" t="str">
        <f ca="1">IF(B_MSK[[#This Row],[B_]]="","",RIGHT(B_MSK[[#This Row],[B_]],LEN(B_MSK[[#This Row],[B_]])-SEARCH(" ",B_MSK[[#This Row],[B_]])))</f>
        <v/>
      </c>
      <c r="AT671" s="5" t="str">
        <f ca="1">IF(B_MSK[[#This Row],[B_2]]="LSN",12,"")</f>
        <v/>
      </c>
      <c r="AU671" s="5" t="str">
        <f ca="1">IF(B_MSK[[#This Row],[C_1]]="","","PCS")</f>
        <v/>
      </c>
      <c r="AV671" s="5">
        <f ca="1">IF(B_MSK[[#This Row],[A_1]]="","",B_MSK[[#This Row],[A_1]]*IF(B_MSK[[#This Row],[B_1]]="",1,B_MSK[[#This Row],[B_1]])*IF(B_MSK[[#This Row],[C_1]]="",1,B_MSK[[#This Row],[C_1]]))</f>
        <v>120</v>
      </c>
      <c r="AW671" s="5" t="str">
        <f ca="1">IF(B_MSK[[#This Row],[C_2]]="",IF(B_MSK[[#This Row],[B_2]]="",IF(B_MSK[[#This Row],[A_2]]="","",B_MSK[[#This Row],[A_2]]),B_MSK[[#This Row],[B_2]]),B_MSK[[#This Row],[C_2]])</f>
        <v>PCS</v>
      </c>
      <c r="AX671" s="2">
        <f ca="1">IF(ISNUMBER(B_MSK[[#This Row],[TANGGAL DATANG]]),B_MSK[[#This Row],[TANGGAL DATANG]],AX670)</f>
        <v>44950</v>
      </c>
      <c r="AY671" s="5" t="e">
        <f ca="1">IF(B_MSK[[#This Row],[DB_ROW]]="","",INDEX([3]!db[JENIS],B_MSK[[#This Row],[DB_ROW]]-1))</f>
        <v>#REF!</v>
      </c>
      <c r="AZ671" s="5">
        <f ca="1">IF(B_MSK[[#This Row],[A_1]]="","",B_MSK[[#This Row],[A_1]])*1</f>
        <v>120</v>
      </c>
      <c r="BA671" s="5" t="str">
        <f ca="1">IF(B_MSK[[#This Row],[//]]="","",INDEX(INDIRECT(DIR&amp;$2:$2),B_MSK[[#This Row],[//]]))</f>
        <v>UNTANA</v>
      </c>
      <c r="BB671" s="5" t="str">
        <f ca="1">CONCATENATE(B_MSK[[#This Row],[concat]],B_MSK[[#This Row],[HARGA_X]],B_MSK[[#This Row],[SAT]])</f>
        <v>taskarung70x7018750</v>
      </c>
    </row>
    <row r="672" spans="1:54" x14ac:dyDescent="0.25">
      <c r="A672" s="6" t="s">
        <v>128</v>
      </c>
      <c r="B672" s="5" t="str">
        <f ca="1">IF(B_MSK[[#This Row],[N_ID]]="","",INDEX(INDIRECT(DIR&amp;$2:$2),MATCH(B_MSK[[#This Row],[N_ID]],INDIRECT(DIR&amp;"!NOTA[ID_P]"),0)))</f>
        <v/>
      </c>
      <c r="C672" s="5" t="str">
        <f ca="1">IF(B_MSK[[#This Row],[//]]="","",HYPERLINK("["&amp;SUBSTITUTE(DIR,"'","")&amp;"]NOTA!D"&amp;B_MSK[[#This Row],[//]]+2,"&gt;"))</f>
        <v>&gt;</v>
      </c>
      <c r="D672" s="5" t="str">
        <f ca="1">IF(B_MSK[[#This Row],[N_ID]]="","",COUNTIF(INDIRECT(DIR&amp;"!NOTA[ID_H]"),B_MSK[[#This Row],[ID NOTA]]))</f>
        <v/>
      </c>
      <c r="E67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669</v>
      </c>
      <c r="F6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2" s="7" t="str">
        <f ca="1">IF(B_MSK[[#This Row],[stt]]="ada",INDEX([2]!db[NB BM],B_MSK[DB_ROW]-1),"")</f>
        <v>Tas karung 55 x 65 x 25</v>
      </c>
      <c r="H672" s="7" t="str">
        <f ca="1">IF(B_MSK[[#This Row],[//]]="","",INDEX(INDIRECT(DIR&amp;$2:$2),B_MSK[[#This Row],[//]]))</f>
        <v>WINS SENTOSA</v>
      </c>
      <c r="I672" s="27" t="str">
        <f ca="1">IF(B_MSK[[#This Row],[//]]="","",INDEX(INDIRECT(DB_PATH&amp;$2:$2),B_MSK[[#This Row],[DB_ROW]]-1))</f>
        <v>120 PCS</v>
      </c>
      <c r="J672" s="5">
        <f ca="1">IF(B_MSK[[#This Row],[//]]="","",IF(INDEX(INDIRECT(DIR&amp;$2:$2),B_MSK[[#This Row],[//]])="","",INDEX(INDIRECT(DIR&amp;$2:$2),B_MSK[[#This Row],[//]])))</f>
        <v>6</v>
      </c>
      <c r="K672" s="5" t="str">
        <f ca="1">IF(B_MSK[[#This Row],[//]]="","",IF(INDEX(INDIRECT(DIR&amp;$2:$2),B_MSK[[#This Row],[//]])="","",INDEX(INDIRECT(DIR&amp;$2:$2),B_MSK[[#This Row],[//]])))</f>
        <v/>
      </c>
      <c r="L672" s="5" t="str">
        <f ca="1">IF(B_MSK[[#This Row],[//]]="","",IF(INDEX(INDIRECT(DIR&amp;$2:$2),B_MSK[[#This Row],[//]])="","",INDEX(INDIRECT(DIR&amp;$2:$2),B_MSK[[#This Row],[//]])))</f>
        <v/>
      </c>
      <c r="M672" s="13">
        <f ca="1">IF(B_MSK[[#This Row],[//]]="","",INDEX(INDIRECT(DIR&amp;$2:$2),B_MSK[[#This Row],[//]]))</f>
        <v>0</v>
      </c>
      <c r="N672" s="13">
        <f ca="1">IF(OR(B_MSK[[#This Row],[//]]="",),"",INDEX(INDIRECT(DIR&amp;$2:$2),B_MSK[[#This Row],[//]]))</f>
        <v>2050000</v>
      </c>
      <c r="O672" s="3" t="str">
        <f ca="1">IF(B_MSK[[#This Row],[//]]="","",IF(INDEX(INDIRECT(DIR&amp;$2:$2),B_MSK[[#This Row],[//]])=0,"",INDEX(INDIRECT(DIR&amp;$2:$2),B_MSK[[#This Row],[//]])))</f>
        <v/>
      </c>
      <c r="P672" s="3" t="str">
        <f ca="1">IF(B_MSK[[#This Row],[//]]="","",IF(INDEX(INDIRECT(DIR&amp;$2:$2),B_MSK[[#This Row],[//]])=0,"",INDEX(INDIRECT(DIR&amp;$2:$2),B_MSK[[#This Row],[//]])))</f>
        <v/>
      </c>
      <c r="Q672" s="12">
        <f ca="1">IF(B_MSK[[#This Row],[//]]="","",INDEX(INDIRECT(DIR&amp;$2:$2),B_MSK[[#This Row],[//]]))</f>
        <v>12300000</v>
      </c>
      <c r="R6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2" s="37">
        <f ca="1">IF(B_MSK[[#This Row],[//]]="","",INDEX(INDIRECT(DIR&amp;$2:$2),B_MSK[[#This Row],[//]]))</f>
        <v>0</v>
      </c>
      <c r="U672" s="38" t="str">
        <f ca="1">IF(SUMIF(B_MSK[NAMA BARANG],B_MSK[[#This Row],[NAMA BARANG]],B_MSK[JMLH BRG])=0,"",SUMIF(B_MSK[NAMA BARANG],B_MSK[[#This Row],[NAMA BARANG]],B_MSK[C]))</f>
        <v/>
      </c>
      <c r="V672" s="7" t="str">
        <f ca="1">IF(B_MSK[[#This Row],[//]]="","",INDEX(INDIRECT(DIR&amp;$2:$2),B_MSK[[#This Row],[//]]))</f>
        <v>TAS KARUNG 55 X 65 X 25</v>
      </c>
      <c r="W672" s="7" t="str">
        <f ca="1">LOWER(SUBSTITUTE(SUBSTITUTE(SUBSTITUTE(SUBSTITUTE(SUBSTITUTE(SUBSTITUTE(SUBSTITUTE(SUBSTITUTE(SUBSTITUTE(B_MSK[[#This Row],[N.B.nota]]," ",""),"-",""),"(",""),")",""),".",""),",",""),"/",""),"""",""),"+",""))</f>
        <v>taskarung55x65x25</v>
      </c>
      <c r="X672" s="5" t="str">
        <f ca="1">IF(B_MSK[[#This Row],[N.B.nota]]="","",IF(MATCH(B_MSK[[#This Row],[concat]],[2]!db[NB NOTA_C],0)&gt;0,"ada",0))</f>
        <v>ada</v>
      </c>
      <c r="Y672" s="5" t="str">
        <f ca="1">IF(B_MSK[[#This Row],[N.B.nota]]="","",ADDRESS(ROW(B_MSK[QB]),COLUMN(B_MSK[QB]))&amp;":"&amp;ADDRESS(ROW(),COLUMN(B_MSK[QB])))</f>
        <v>$D$4:$D$672</v>
      </c>
      <c r="Z672" s="5">
        <f ca="1">IF(B_MSK[[#This Row],[concat]]="","",MATCH(B_MSK[[#This Row],[concat]],[2]!db[NB NOTA_C],0)+1)</f>
        <v>2047</v>
      </c>
      <c r="AA672" s="5" t="str">
        <f ca="1">IF(B_MSK[[#This Row],[//]]="","",HYPERLINK("[D:\kerja\BANK EXP\BARU\DB.XLSX]DB!e"&amp;B_MSK[[#This Row],[DB_ROW]],"&gt;"))</f>
        <v>&gt;</v>
      </c>
      <c r="AB672" s="30" t="str">
        <f ca="1">MID(B_MSK[[#This Row],[/ STN_1]],FIND(" ",B_MSK[[#This Row],[/ STN_1]])+1,LEN(B_MSK[[#This Row],[/ STN_1]]))</f>
        <v>PCS</v>
      </c>
      <c r="AC672" s="11">
        <f ca="1">IF(B_MSK[[#This Row],[//]]="","",IF(B_MSK[[#This Row],[ JUMLAH ]]="","",IF(B_MSK[[#This Row],[C]]="",B_MSK[[#This Row],[HARGA CTN]]/B_MSK[[#This Row],[JMLH BRG]],B_MSK[[#This Row],[HARGA CTN]]/B_MSK[[#This Row],[A_1]])))</f>
        <v>17083.333333333332</v>
      </c>
      <c r="AD6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2" s="15" t="str">
        <f ca="1">IF(B_MSK[[#This Row],[HARGA_2]]="","",IF(MID(B_MSK[[#This Row],[/ STN_2]],FIND(" ",B_MSK[[#This Row],[/ STN_2]])+1,LEN(B_MSK[[#This Row],[/ STN_2]]))="LSN",B_MSK[[#This Row],[HARGA_2]]/12,""))</f>
        <v/>
      </c>
      <c r="AH672" s="7" t="str">
        <f ca="1">IF(B_MSK[[#This Row],[HARGA_3]]="","","/ "&amp;"PCS")</f>
        <v/>
      </c>
      <c r="AI672" s="15">
        <f ca="1">IF(B_MSK[[#This Row],[HARGA_3]]="",IF(B_MSK[[#This Row],[HARGA_2]]="",IF(B_MSK[[#This Row],[HARGA_1]]="","",B_MSK[[#This Row],[HARGA_1]]),B_MSK[[#This Row],[HARGA_2]]),B_MSK[[#This Row],[HARGA_3]])</f>
        <v>17083.333333333332</v>
      </c>
      <c r="AJ67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72" s="5" t="str">
        <f ca="1">IF(B_MSK[[#This Row],[//]]="","",SUBSTITUTE(SUBSTITUTE(SUBSTITUTE(B_MSK[[#This Row],[QTY/ CTN]]," ","_",2),"(",""),")","")&amp;"_")</f>
        <v>120 PCS_</v>
      </c>
      <c r="AL672" s="5">
        <f ca="1">IF(B_MSK[[#This Row],[A_B]]="","",SEARCH("_",B_MSK[[#This Row],[A_B]]))</f>
        <v>8</v>
      </c>
      <c r="AM672" s="5">
        <f ca="1">IF(B_MSK[[#This Row],[A_B]]="","",LEN(B_MSK[[#This Row],[A_B]]))</f>
        <v>8</v>
      </c>
      <c r="AN672" s="5" t="str">
        <f ca="1">IF(B_MSK[[#This Row],[A_B]]="","",LEFT(B_MSK[[#This Row],[QTY/ CTN]],B_MSK[[#This Row],[A_B_1]]))</f>
        <v>120 PCS</v>
      </c>
      <c r="AO672" s="5" t="str">
        <f ca="1">IF(B_MSK[[#This Row],[A_B]]="","",LEFT(B_MSK[[#This Row],[A_]],SEARCH(" ",B_MSK[[#This Row],[A_]])-1))</f>
        <v>120</v>
      </c>
      <c r="AP672" s="5" t="str">
        <f ca="1">IF(B_MSK[[#This Row],[A_B]]="","",RIGHT(B_MSK[[#This Row],[A_]],LEN(B_MSK[[#This Row],[A_]])-SEARCH(" ",B_MSK[[#This Row],[A_]])))</f>
        <v>PCS</v>
      </c>
      <c r="AQ6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2" s="5" t="str">
        <f ca="1">IF(B_MSK[[#This Row],[B_]]="","",LEFT(B_MSK[[#This Row],[B_]],SEARCH(" ",B_MSK[[#This Row],[B_]])))</f>
        <v/>
      </c>
      <c r="AS672" s="5" t="str">
        <f ca="1">IF(B_MSK[[#This Row],[B_]]="","",RIGHT(B_MSK[[#This Row],[B_]],LEN(B_MSK[[#This Row],[B_]])-SEARCH(" ",B_MSK[[#This Row],[B_]])))</f>
        <v/>
      </c>
      <c r="AT672" s="5" t="str">
        <f ca="1">IF(B_MSK[[#This Row],[B_2]]="LSN",12,"")</f>
        <v/>
      </c>
      <c r="AU672" s="5" t="str">
        <f ca="1">IF(B_MSK[[#This Row],[C_1]]="","","PCS")</f>
        <v/>
      </c>
      <c r="AV672" s="5">
        <f ca="1">IF(B_MSK[[#This Row],[A_1]]="","",B_MSK[[#This Row],[A_1]]*IF(B_MSK[[#This Row],[B_1]]="",1,B_MSK[[#This Row],[B_1]])*IF(B_MSK[[#This Row],[C_1]]="",1,B_MSK[[#This Row],[C_1]]))</f>
        <v>120</v>
      </c>
      <c r="AW672" s="5" t="str">
        <f ca="1">IF(B_MSK[[#This Row],[C_2]]="",IF(B_MSK[[#This Row],[B_2]]="",IF(B_MSK[[#This Row],[A_2]]="","",B_MSK[[#This Row],[A_2]]),B_MSK[[#This Row],[B_2]]),B_MSK[[#This Row],[C_2]])</f>
        <v>PCS</v>
      </c>
      <c r="AX672" s="2">
        <f ca="1">IF(ISNUMBER(B_MSK[[#This Row],[TANGGAL DATANG]]),B_MSK[[#This Row],[TANGGAL DATANG]],AX671)</f>
        <v>44950</v>
      </c>
      <c r="AY672" s="5" t="e">
        <f ca="1">IF(B_MSK[[#This Row],[DB_ROW]]="","",INDEX([3]!db[JENIS],B_MSK[[#This Row],[DB_ROW]]-1))</f>
        <v>#REF!</v>
      </c>
      <c r="AZ672" s="5">
        <f ca="1">IF(B_MSK[[#This Row],[A_1]]="","",B_MSK[[#This Row],[A_1]])*1</f>
        <v>120</v>
      </c>
      <c r="BA672" s="5" t="str">
        <f ca="1">IF(B_MSK[[#This Row],[//]]="","",INDEX(INDIRECT(DIR&amp;$2:$2),B_MSK[[#This Row],[//]]))</f>
        <v>UNTANA</v>
      </c>
      <c r="BB672" s="5" t="str">
        <f ca="1">CONCATENATE(B_MSK[[#This Row],[concat]],B_MSK[[#This Row],[HARGA_X]],B_MSK[[#This Row],[SAT]])</f>
        <v>taskarung55x65x2517083.3333333333</v>
      </c>
    </row>
    <row r="673" spans="1:54" x14ac:dyDescent="0.25">
      <c r="A673" s="6" t="s">
        <v>128</v>
      </c>
      <c r="B673" s="5" t="str">
        <f ca="1">IF(B_MSK[[#This Row],[N_ID]]="","",INDEX(INDIRECT(DIR&amp;$2:$2),MATCH(B_MSK[[#This Row],[N_ID]],INDIRECT(DIR&amp;"!NOTA[ID_P]"),0)))</f>
        <v/>
      </c>
      <c r="C673" s="5" t="str">
        <f ca="1">IF(B_MSK[[#This Row],[//]]="","",HYPERLINK("["&amp;SUBSTITUTE(DIR,"'","")&amp;"]NOTA!D"&amp;B_MSK[[#This Row],[//]]+2,"&gt;"))</f>
        <v>&gt;</v>
      </c>
      <c r="D673" s="5" t="str">
        <f ca="1">IF(B_MSK[[#This Row],[N_ID]]="","",COUNTIF(INDIRECT(DIR&amp;"!NOTA[ID_H]"),B_MSK[[#This Row],[ID NOTA]]))</f>
        <v/>
      </c>
      <c r="E67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670</v>
      </c>
      <c r="F6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3" s="7" t="str">
        <f ca="1">IF(B_MSK[[#This Row],[stt]]="ada",INDEX([2]!db[NB BM],B_MSK[DB_ROW]-1),"")</f>
        <v>Tas karung 55 x 65 x 25</v>
      </c>
      <c r="H673" s="7" t="str">
        <f ca="1">IF(B_MSK[[#This Row],[//]]="","",INDEX(INDIRECT(DIR&amp;$2:$2),B_MSK[[#This Row],[//]]))</f>
        <v>WINS SENTOSA</v>
      </c>
      <c r="I673" s="27" t="str">
        <f ca="1">IF(B_MSK[[#This Row],[//]]="","",INDEX(INDIRECT(DB_PATH&amp;$2:$2),B_MSK[[#This Row],[DB_ROW]]-1))</f>
        <v>120 PCS</v>
      </c>
      <c r="J673" s="5">
        <f ca="1">IF(B_MSK[[#This Row],[//]]="","",IF(INDEX(INDIRECT(DIR&amp;$2:$2),B_MSK[[#This Row],[//]])="","",INDEX(INDIRECT(DIR&amp;$2:$2),B_MSK[[#This Row],[//]])))</f>
        <v>5</v>
      </c>
      <c r="K673" s="5" t="str">
        <f ca="1">IF(B_MSK[[#This Row],[//]]="","",IF(INDEX(INDIRECT(DIR&amp;$2:$2),B_MSK[[#This Row],[//]])="","",INDEX(INDIRECT(DIR&amp;$2:$2),B_MSK[[#This Row],[//]])))</f>
        <v/>
      </c>
      <c r="L673" s="5" t="str">
        <f ca="1">IF(B_MSK[[#This Row],[//]]="","",IF(INDEX(INDIRECT(DIR&amp;$2:$2),B_MSK[[#This Row],[//]])="","",INDEX(INDIRECT(DIR&amp;$2:$2),B_MSK[[#This Row],[//]])))</f>
        <v/>
      </c>
      <c r="M673" s="13">
        <f ca="1">IF(B_MSK[[#This Row],[//]]="","",INDEX(INDIRECT(DIR&amp;$2:$2),B_MSK[[#This Row],[//]]))</f>
        <v>0</v>
      </c>
      <c r="N673" s="13">
        <f ca="1">IF(OR(B_MSK[[#This Row],[//]]="",),"",INDEX(INDIRECT(DIR&amp;$2:$2),B_MSK[[#This Row],[//]]))</f>
        <v>2050000</v>
      </c>
      <c r="O673" s="3" t="str">
        <f ca="1">IF(B_MSK[[#This Row],[//]]="","",IF(INDEX(INDIRECT(DIR&amp;$2:$2),B_MSK[[#This Row],[//]])=0,"",INDEX(INDIRECT(DIR&amp;$2:$2),B_MSK[[#This Row],[//]])))</f>
        <v/>
      </c>
      <c r="P673" s="3" t="str">
        <f ca="1">IF(B_MSK[[#This Row],[//]]="","",IF(INDEX(INDIRECT(DIR&amp;$2:$2),B_MSK[[#This Row],[//]])=0,"",INDEX(INDIRECT(DIR&amp;$2:$2),B_MSK[[#This Row],[//]])))</f>
        <v/>
      </c>
      <c r="Q673" s="12">
        <f ca="1">IF(B_MSK[[#This Row],[//]]="","",INDEX(INDIRECT(DIR&amp;$2:$2),B_MSK[[#This Row],[//]]))</f>
        <v>10250000</v>
      </c>
      <c r="R6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3" s="37">
        <f ca="1">IF(B_MSK[[#This Row],[//]]="","",INDEX(INDIRECT(DIR&amp;$2:$2),B_MSK[[#This Row],[//]]))</f>
        <v>0</v>
      </c>
      <c r="U673" s="38" t="str">
        <f ca="1">IF(SUMIF(B_MSK[NAMA BARANG],B_MSK[[#This Row],[NAMA BARANG]],B_MSK[JMLH BRG])=0,"",SUMIF(B_MSK[NAMA BARANG],B_MSK[[#This Row],[NAMA BARANG]],B_MSK[C]))</f>
        <v/>
      </c>
      <c r="V673" s="7" t="str">
        <f ca="1">IF(B_MSK[[#This Row],[//]]="","",INDEX(INDIRECT(DIR&amp;$2:$2),B_MSK[[#This Row],[//]]))</f>
        <v>TAS KARUNG 55 X 65 X 25</v>
      </c>
      <c r="W673" s="7" t="str">
        <f ca="1">LOWER(SUBSTITUTE(SUBSTITUTE(SUBSTITUTE(SUBSTITUTE(SUBSTITUTE(SUBSTITUTE(SUBSTITUTE(SUBSTITUTE(SUBSTITUTE(B_MSK[[#This Row],[N.B.nota]]," ",""),"-",""),"(",""),")",""),".",""),",",""),"/",""),"""",""),"+",""))</f>
        <v>taskarung55x65x25</v>
      </c>
      <c r="X673" s="5" t="str">
        <f ca="1">IF(B_MSK[[#This Row],[N.B.nota]]="","",IF(MATCH(B_MSK[[#This Row],[concat]],[2]!db[NB NOTA_C],0)&gt;0,"ada",0))</f>
        <v>ada</v>
      </c>
      <c r="Y673" s="5" t="str">
        <f ca="1">IF(B_MSK[[#This Row],[N.B.nota]]="","",ADDRESS(ROW(B_MSK[QB]),COLUMN(B_MSK[QB]))&amp;":"&amp;ADDRESS(ROW(),COLUMN(B_MSK[QB])))</f>
        <v>$D$4:$D$673</v>
      </c>
      <c r="Z673" s="5">
        <f ca="1">IF(B_MSK[[#This Row],[concat]]="","",MATCH(B_MSK[[#This Row],[concat]],[2]!db[NB NOTA_C],0)+1)</f>
        <v>2047</v>
      </c>
      <c r="AA673" s="5" t="str">
        <f ca="1">IF(B_MSK[[#This Row],[//]]="","",HYPERLINK("[D:\kerja\BANK EXP\BARU\DB.XLSX]DB!e"&amp;B_MSK[[#This Row],[DB_ROW]],"&gt;"))</f>
        <v>&gt;</v>
      </c>
      <c r="AB673" s="30" t="str">
        <f ca="1">MID(B_MSK[[#This Row],[/ STN_1]],FIND(" ",B_MSK[[#This Row],[/ STN_1]])+1,LEN(B_MSK[[#This Row],[/ STN_1]]))</f>
        <v>PCS</v>
      </c>
      <c r="AC673" s="11">
        <f ca="1">IF(B_MSK[[#This Row],[//]]="","",IF(B_MSK[[#This Row],[ JUMLAH ]]="","",IF(B_MSK[[#This Row],[C]]="",B_MSK[[#This Row],[HARGA CTN]]/B_MSK[[#This Row],[JMLH BRG]],B_MSK[[#This Row],[HARGA CTN]]/B_MSK[[#This Row],[A_1]])))</f>
        <v>17083.333333333332</v>
      </c>
      <c r="AD6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3" s="15" t="str">
        <f ca="1">IF(B_MSK[[#This Row],[HARGA_2]]="","",IF(MID(B_MSK[[#This Row],[/ STN_2]],FIND(" ",B_MSK[[#This Row],[/ STN_2]])+1,LEN(B_MSK[[#This Row],[/ STN_2]]))="LSN",B_MSK[[#This Row],[HARGA_2]]/12,""))</f>
        <v/>
      </c>
      <c r="AH673" s="7" t="str">
        <f ca="1">IF(B_MSK[[#This Row],[HARGA_3]]="","","/ "&amp;"PCS")</f>
        <v/>
      </c>
      <c r="AI673" s="15">
        <f ca="1">IF(B_MSK[[#This Row],[HARGA_3]]="",IF(B_MSK[[#This Row],[HARGA_2]]="",IF(B_MSK[[#This Row],[HARGA_1]]="","",B_MSK[[#This Row],[HARGA_1]]),B_MSK[[#This Row],[HARGA_2]]),B_MSK[[#This Row],[HARGA_3]])</f>
        <v>17083.333333333332</v>
      </c>
      <c r="AJ67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73" s="5" t="str">
        <f ca="1">IF(B_MSK[[#This Row],[//]]="","",SUBSTITUTE(SUBSTITUTE(SUBSTITUTE(B_MSK[[#This Row],[QTY/ CTN]]," ","_",2),"(",""),")","")&amp;"_")</f>
        <v>120 PCS_</v>
      </c>
      <c r="AL673" s="5">
        <f ca="1">IF(B_MSK[[#This Row],[A_B]]="","",SEARCH("_",B_MSK[[#This Row],[A_B]]))</f>
        <v>8</v>
      </c>
      <c r="AM673" s="5">
        <f ca="1">IF(B_MSK[[#This Row],[A_B]]="","",LEN(B_MSK[[#This Row],[A_B]]))</f>
        <v>8</v>
      </c>
      <c r="AN673" s="5" t="str">
        <f ca="1">IF(B_MSK[[#This Row],[A_B]]="","",LEFT(B_MSK[[#This Row],[QTY/ CTN]],B_MSK[[#This Row],[A_B_1]]))</f>
        <v>120 PCS</v>
      </c>
      <c r="AO673" s="5" t="str">
        <f ca="1">IF(B_MSK[[#This Row],[A_B]]="","",LEFT(B_MSK[[#This Row],[A_]],SEARCH(" ",B_MSK[[#This Row],[A_]])-1))</f>
        <v>120</v>
      </c>
      <c r="AP673" s="5" t="str">
        <f ca="1">IF(B_MSK[[#This Row],[A_B]]="","",RIGHT(B_MSK[[#This Row],[A_]],LEN(B_MSK[[#This Row],[A_]])-SEARCH(" ",B_MSK[[#This Row],[A_]])))</f>
        <v>PCS</v>
      </c>
      <c r="AQ6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3" s="5" t="str">
        <f ca="1">IF(B_MSK[[#This Row],[B_]]="","",LEFT(B_MSK[[#This Row],[B_]],SEARCH(" ",B_MSK[[#This Row],[B_]])))</f>
        <v/>
      </c>
      <c r="AS673" s="5" t="str">
        <f ca="1">IF(B_MSK[[#This Row],[B_]]="","",RIGHT(B_MSK[[#This Row],[B_]],LEN(B_MSK[[#This Row],[B_]])-SEARCH(" ",B_MSK[[#This Row],[B_]])))</f>
        <v/>
      </c>
      <c r="AT673" s="5" t="str">
        <f ca="1">IF(B_MSK[[#This Row],[B_2]]="LSN",12,"")</f>
        <v/>
      </c>
      <c r="AU673" s="5" t="str">
        <f ca="1">IF(B_MSK[[#This Row],[C_1]]="","","PCS")</f>
        <v/>
      </c>
      <c r="AV673" s="5">
        <f ca="1">IF(B_MSK[[#This Row],[A_1]]="","",B_MSK[[#This Row],[A_1]]*IF(B_MSK[[#This Row],[B_1]]="",1,B_MSK[[#This Row],[B_1]])*IF(B_MSK[[#This Row],[C_1]]="",1,B_MSK[[#This Row],[C_1]]))</f>
        <v>120</v>
      </c>
      <c r="AW673" s="5" t="str">
        <f ca="1">IF(B_MSK[[#This Row],[C_2]]="",IF(B_MSK[[#This Row],[B_2]]="",IF(B_MSK[[#This Row],[A_2]]="","",B_MSK[[#This Row],[A_2]]),B_MSK[[#This Row],[B_2]]),B_MSK[[#This Row],[C_2]])</f>
        <v>PCS</v>
      </c>
      <c r="AX673" s="2">
        <f ca="1">IF(ISNUMBER(B_MSK[[#This Row],[TANGGAL DATANG]]),B_MSK[[#This Row],[TANGGAL DATANG]],AX672)</f>
        <v>44950</v>
      </c>
      <c r="AY673" s="5" t="e">
        <f ca="1">IF(B_MSK[[#This Row],[DB_ROW]]="","",INDEX([3]!db[JENIS],B_MSK[[#This Row],[DB_ROW]]-1))</f>
        <v>#REF!</v>
      </c>
      <c r="AZ673" s="5">
        <f ca="1">IF(B_MSK[[#This Row],[A_1]]="","",B_MSK[[#This Row],[A_1]])*1</f>
        <v>120</v>
      </c>
      <c r="BA673" s="5" t="str">
        <f ca="1">IF(B_MSK[[#This Row],[//]]="","",INDEX(INDIRECT(DIR&amp;$2:$2),B_MSK[[#This Row],[//]]))</f>
        <v>UNTANA</v>
      </c>
      <c r="BB673" s="5" t="str">
        <f ca="1">CONCATENATE(B_MSK[[#This Row],[concat]],B_MSK[[#This Row],[HARGA_X]],B_MSK[[#This Row],[SAT]])</f>
        <v>taskarung55x65x2517083.3333333333</v>
      </c>
    </row>
    <row r="674" spans="1:54" x14ac:dyDescent="0.25">
      <c r="A674" s="6" t="s">
        <v>128</v>
      </c>
      <c r="B674" s="5" t="str">
        <f ca="1">IF(B_MSK[[#This Row],[N_ID]]="","",INDEX(INDIRECT(DIR&amp;$2:$2),MATCH(B_MSK[[#This Row],[N_ID]],INDIRECT(DIR&amp;"!NOTA[ID_P]"),0)))</f>
        <v/>
      </c>
      <c r="C674" s="5" t="str">
        <f ca="1">IF(B_MSK[[#This Row],[//]]="","",HYPERLINK("["&amp;SUBSTITUTE(DIR,"'","")&amp;"]NOTA!D"&amp;B_MSK[[#This Row],[//]]+2,"&gt;"))</f>
        <v>&gt;</v>
      </c>
      <c r="D674" s="5" t="str">
        <f ca="1">IF(B_MSK[[#This Row],[N_ID]]="","",COUNTIF(INDIRECT(DIR&amp;"!NOTA[ID_H]"),B_MSK[[#This Row],[ID NOTA]]))</f>
        <v/>
      </c>
      <c r="E67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671</v>
      </c>
      <c r="F6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4" s="7" t="str">
        <f ca="1">IF(B_MSK[[#This Row],[stt]]="ada",INDEX([2]!db[NB BM],B_MSK[DB_ROW]-1),"")</f>
        <v>Tas karung 50 x 55</v>
      </c>
      <c r="H674" s="7" t="str">
        <f ca="1">IF(B_MSK[[#This Row],[//]]="","",INDEX(INDIRECT(DIR&amp;$2:$2),B_MSK[[#This Row],[//]]))</f>
        <v>WINS SENTOSA</v>
      </c>
      <c r="I674" s="27" t="str">
        <f ca="1">IF(B_MSK[[#This Row],[//]]="","",INDEX(INDIRECT(DB_PATH&amp;$2:$2),B_MSK[[#This Row],[DB_ROW]]-1))</f>
        <v>120 PCS</v>
      </c>
      <c r="J674" s="5">
        <f ca="1">IF(B_MSK[[#This Row],[//]]="","",IF(INDEX(INDIRECT(DIR&amp;$2:$2),B_MSK[[#This Row],[//]])="","",INDEX(INDIRECT(DIR&amp;$2:$2),B_MSK[[#This Row],[//]])))</f>
        <v>10</v>
      </c>
      <c r="K674" s="5" t="str">
        <f ca="1">IF(B_MSK[[#This Row],[//]]="","",IF(INDEX(INDIRECT(DIR&amp;$2:$2),B_MSK[[#This Row],[//]])="","",INDEX(INDIRECT(DIR&amp;$2:$2),B_MSK[[#This Row],[//]])))</f>
        <v/>
      </c>
      <c r="L674" s="5" t="str">
        <f ca="1">IF(B_MSK[[#This Row],[//]]="","",IF(INDEX(INDIRECT(DIR&amp;$2:$2),B_MSK[[#This Row],[//]])="","",INDEX(INDIRECT(DIR&amp;$2:$2),B_MSK[[#This Row],[//]])))</f>
        <v/>
      </c>
      <c r="M674" s="13">
        <f ca="1">IF(B_MSK[[#This Row],[//]]="","",INDEX(INDIRECT(DIR&amp;$2:$2),B_MSK[[#This Row],[//]]))</f>
        <v>0</v>
      </c>
      <c r="N674" s="13">
        <f ca="1">IF(OR(B_MSK[[#This Row],[//]]="",),"",INDEX(INDIRECT(DIR&amp;$2:$2),B_MSK[[#This Row],[//]]))</f>
        <v>1700000</v>
      </c>
      <c r="O674" s="3" t="str">
        <f ca="1">IF(B_MSK[[#This Row],[//]]="","",IF(INDEX(INDIRECT(DIR&amp;$2:$2),B_MSK[[#This Row],[//]])=0,"",INDEX(INDIRECT(DIR&amp;$2:$2),B_MSK[[#This Row],[//]])))</f>
        <v/>
      </c>
      <c r="P674" s="3" t="str">
        <f ca="1">IF(B_MSK[[#This Row],[//]]="","",IF(INDEX(INDIRECT(DIR&amp;$2:$2),B_MSK[[#This Row],[//]])=0,"",INDEX(INDIRECT(DIR&amp;$2:$2),B_MSK[[#This Row],[//]])))</f>
        <v/>
      </c>
      <c r="Q674" s="12">
        <f ca="1">IF(B_MSK[[#This Row],[//]]="","",INDEX(INDIRECT(DIR&amp;$2:$2),B_MSK[[#This Row],[//]]))</f>
        <v>17000000</v>
      </c>
      <c r="R6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4" s="37">
        <f ca="1">IF(B_MSK[[#This Row],[//]]="","",INDEX(INDIRECT(DIR&amp;$2:$2),B_MSK[[#This Row],[//]]))</f>
        <v>0</v>
      </c>
      <c r="U674" s="38" t="str">
        <f ca="1">IF(SUMIF(B_MSK[NAMA BARANG],B_MSK[[#This Row],[NAMA BARANG]],B_MSK[JMLH BRG])=0,"",SUMIF(B_MSK[NAMA BARANG],B_MSK[[#This Row],[NAMA BARANG]],B_MSK[C]))</f>
        <v/>
      </c>
      <c r="V674" s="7" t="str">
        <f ca="1">IF(B_MSK[[#This Row],[//]]="","",INDEX(INDIRECT(DIR&amp;$2:$2),B_MSK[[#This Row],[//]]))</f>
        <v>TAS KARUNG 50 X 55</v>
      </c>
      <c r="W674" s="7" t="str">
        <f ca="1">LOWER(SUBSTITUTE(SUBSTITUTE(SUBSTITUTE(SUBSTITUTE(SUBSTITUTE(SUBSTITUTE(SUBSTITUTE(SUBSTITUTE(SUBSTITUTE(B_MSK[[#This Row],[N.B.nota]]," ",""),"-",""),"(",""),")",""),".",""),",",""),"/",""),"""",""),"+",""))</f>
        <v>taskarung50x55</v>
      </c>
      <c r="X674" s="5" t="str">
        <f ca="1">IF(B_MSK[[#This Row],[N.B.nota]]="","",IF(MATCH(B_MSK[[#This Row],[concat]],[2]!db[NB NOTA_C],0)&gt;0,"ada",0))</f>
        <v>ada</v>
      </c>
      <c r="Y674" s="5" t="str">
        <f ca="1">IF(B_MSK[[#This Row],[N.B.nota]]="","",ADDRESS(ROW(B_MSK[QB]),COLUMN(B_MSK[QB]))&amp;":"&amp;ADDRESS(ROW(),COLUMN(B_MSK[QB])))</f>
        <v>$D$4:$D$674</v>
      </c>
      <c r="Z674" s="5">
        <f ca="1">IF(B_MSK[[#This Row],[concat]]="","",MATCH(B_MSK[[#This Row],[concat]],[2]!db[NB NOTA_C],0)+1)</f>
        <v>2046</v>
      </c>
      <c r="AA674" s="5" t="str">
        <f ca="1">IF(B_MSK[[#This Row],[//]]="","",HYPERLINK("[D:\kerja\BANK EXP\BARU\DB.XLSX]DB!e"&amp;B_MSK[[#This Row],[DB_ROW]],"&gt;"))</f>
        <v>&gt;</v>
      </c>
      <c r="AB674" s="30" t="str">
        <f ca="1">MID(B_MSK[[#This Row],[/ STN_1]],FIND(" ",B_MSK[[#This Row],[/ STN_1]])+1,LEN(B_MSK[[#This Row],[/ STN_1]]))</f>
        <v>PCS</v>
      </c>
      <c r="AC674" s="11">
        <f ca="1">IF(B_MSK[[#This Row],[//]]="","",IF(B_MSK[[#This Row],[ JUMLAH ]]="","",IF(B_MSK[[#This Row],[C]]="",B_MSK[[#This Row],[HARGA CTN]]/B_MSK[[#This Row],[JMLH BRG]],B_MSK[[#This Row],[HARGA CTN]]/B_MSK[[#This Row],[A_1]])))</f>
        <v>14166.666666666666</v>
      </c>
      <c r="AD6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4" s="15" t="str">
        <f ca="1">IF(B_MSK[[#This Row],[HARGA_2]]="","",IF(MID(B_MSK[[#This Row],[/ STN_2]],FIND(" ",B_MSK[[#This Row],[/ STN_2]])+1,LEN(B_MSK[[#This Row],[/ STN_2]]))="LSN",B_MSK[[#This Row],[HARGA_2]]/12,""))</f>
        <v/>
      </c>
      <c r="AH674" s="7" t="str">
        <f ca="1">IF(B_MSK[[#This Row],[HARGA_3]]="","","/ "&amp;"PCS")</f>
        <v/>
      </c>
      <c r="AI674" s="15">
        <f ca="1">IF(B_MSK[[#This Row],[HARGA_3]]="",IF(B_MSK[[#This Row],[HARGA_2]]="",IF(B_MSK[[#This Row],[HARGA_1]]="","",B_MSK[[#This Row],[HARGA_1]]),B_MSK[[#This Row],[HARGA_2]]),B_MSK[[#This Row],[HARGA_3]])</f>
        <v>14166.666666666666</v>
      </c>
      <c r="AJ67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74" s="5" t="str">
        <f ca="1">IF(B_MSK[[#This Row],[//]]="","",SUBSTITUTE(SUBSTITUTE(SUBSTITUTE(B_MSK[[#This Row],[QTY/ CTN]]," ","_",2),"(",""),")","")&amp;"_")</f>
        <v>120 PCS_</v>
      </c>
      <c r="AL674" s="5">
        <f ca="1">IF(B_MSK[[#This Row],[A_B]]="","",SEARCH("_",B_MSK[[#This Row],[A_B]]))</f>
        <v>8</v>
      </c>
      <c r="AM674" s="5">
        <f ca="1">IF(B_MSK[[#This Row],[A_B]]="","",LEN(B_MSK[[#This Row],[A_B]]))</f>
        <v>8</v>
      </c>
      <c r="AN674" s="5" t="str">
        <f ca="1">IF(B_MSK[[#This Row],[A_B]]="","",LEFT(B_MSK[[#This Row],[QTY/ CTN]],B_MSK[[#This Row],[A_B_1]]))</f>
        <v>120 PCS</v>
      </c>
      <c r="AO674" s="5" t="str">
        <f ca="1">IF(B_MSK[[#This Row],[A_B]]="","",LEFT(B_MSK[[#This Row],[A_]],SEARCH(" ",B_MSK[[#This Row],[A_]])-1))</f>
        <v>120</v>
      </c>
      <c r="AP674" s="5" t="str">
        <f ca="1">IF(B_MSK[[#This Row],[A_B]]="","",RIGHT(B_MSK[[#This Row],[A_]],LEN(B_MSK[[#This Row],[A_]])-SEARCH(" ",B_MSK[[#This Row],[A_]])))</f>
        <v>PCS</v>
      </c>
      <c r="AQ6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4" s="5" t="str">
        <f ca="1">IF(B_MSK[[#This Row],[B_]]="","",LEFT(B_MSK[[#This Row],[B_]],SEARCH(" ",B_MSK[[#This Row],[B_]])))</f>
        <v/>
      </c>
      <c r="AS674" s="5" t="str">
        <f ca="1">IF(B_MSK[[#This Row],[B_]]="","",RIGHT(B_MSK[[#This Row],[B_]],LEN(B_MSK[[#This Row],[B_]])-SEARCH(" ",B_MSK[[#This Row],[B_]])))</f>
        <v/>
      </c>
      <c r="AT674" s="5" t="str">
        <f ca="1">IF(B_MSK[[#This Row],[B_2]]="LSN",12,"")</f>
        <v/>
      </c>
      <c r="AU674" s="5" t="str">
        <f ca="1">IF(B_MSK[[#This Row],[C_1]]="","","PCS")</f>
        <v/>
      </c>
      <c r="AV674" s="5">
        <f ca="1">IF(B_MSK[[#This Row],[A_1]]="","",B_MSK[[#This Row],[A_1]]*IF(B_MSK[[#This Row],[B_1]]="",1,B_MSK[[#This Row],[B_1]])*IF(B_MSK[[#This Row],[C_1]]="",1,B_MSK[[#This Row],[C_1]]))</f>
        <v>120</v>
      </c>
      <c r="AW674" s="5" t="str">
        <f ca="1">IF(B_MSK[[#This Row],[C_2]]="",IF(B_MSK[[#This Row],[B_2]]="",IF(B_MSK[[#This Row],[A_2]]="","",B_MSK[[#This Row],[A_2]]),B_MSK[[#This Row],[B_2]]),B_MSK[[#This Row],[C_2]])</f>
        <v>PCS</v>
      </c>
      <c r="AX674" s="2">
        <f ca="1">IF(ISNUMBER(B_MSK[[#This Row],[TANGGAL DATANG]]),B_MSK[[#This Row],[TANGGAL DATANG]],AX673)</f>
        <v>44950</v>
      </c>
      <c r="AY674" s="5" t="e">
        <f ca="1">IF(B_MSK[[#This Row],[DB_ROW]]="","",INDEX([3]!db[JENIS],B_MSK[[#This Row],[DB_ROW]]-1))</f>
        <v>#REF!</v>
      </c>
      <c r="AZ674" s="5">
        <f ca="1">IF(B_MSK[[#This Row],[A_1]]="","",B_MSK[[#This Row],[A_1]])*1</f>
        <v>120</v>
      </c>
      <c r="BA674" s="5" t="str">
        <f ca="1">IF(B_MSK[[#This Row],[//]]="","",INDEX(INDIRECT(DIR&amp;$2:$2),B_MSK[[#This Row],[//]]))</f>
        <v>UNTANA</v>
      </c>
      <c r="BB674" s="5" t="str">
        <f ca="1">CONCATENATE(B_MSK[[#This Row],[concat]],B_MSK[[#This Row],[HARGA_X]],B_MSK[[#This Row],[SAT]])</f>
        <v>taskarung50x5514166.6666666667</v>
      </c>
    </row>
    <row r="675" spans="1:54" x14ac:dyDescent="0.25">
      <c r="A675" s="6" t="s">
        <v>128</v>
      </c>
      <c r="B675" s="5" t="str">
        <f ca="1">IF(B_MSK[[#This Row],[N_ID]]="","",INDEX(INDIRECT(DIR&amp;$2:$2),MATCH(B_MSK[[#This Row],[N_ID]],INDIRECT(DIR&amp;"!NOTA[ID_P]"),0)))</f>
        <v/>
      </c>
      <c r="C675" s="5" t="str">
        <f ca="1">IF(B_MSK[[#This Row],[//]]="","",HYPERLINK("["&amp;SUBSTITUTE(DIR,"'","")&amp;"]NOTA!D"&amp;B_MSK[[#This Row],[//]]+2,"&gt;"))</f>
        <v>&gt;</v>
      </c>
      <c r="D675" s="5" t="str">
        <f ca="1">IF(B_MSK[[#This Row],[N_ID]]="","",COUNTIF(INDIRECT(DIR&amp;"!NOTA[ID_H]"),B_MSK[[#This Row],[ID NOTA]]))</f>
        <v/>
      </c>
      <c r="E67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672</v>
      </c>
      <c r="F6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5" s="7" t="str">
        <f ca="1">IF(B_MSK[[#This Row],[stt]]="ada",INDEX([2]!db[NB BM],B_MSK[DB_ROW]-1),"")</f>
        <v>Tas karung 45 x 50</v>
      </c>
      <c r="H675" s="7" t="str">
        <f ca="1">IF(B_MSK[[#This Row],[//]]="","",INDEX(INDIRECT(DIR&amp;$2:$2),B_MSK[[#This Row],[//]]))</f>
        <v>WINS SENTOSA</v>
      </c>
      <c r="I675" s="27" t="str">
        <f ca="1">IF(B_MSK[[#This Row],[//]]="","",INDEX(INDIRECT(DB_PATH&amp;$2:$2),B_MSK[[#This Row],[DB_ROW]]-1))</f>
        <v>120 PCS</v>
      </c>
      <c r="J675" s="5">
        <f ca="1">IF(B_MSK[[#This Row],[//]]="","",IF(INDEX(INDIRECT(DIR&amp;$2:$2),B_MSK[[#This Row],[//]])="","",INDEX(INDIRECT(DIR&amp;$2:$2),B_MSK[[#This Row],[//]])))</f>
        <v>9</v>
      </c>
      <c r="K675" s="5" t="str">
        <f ca="1">IF(B_MSK[[#This Row],[//]]="","",IF(INDEX(INDIRECT(DIR&amp;$2:$2),B_MSK[[#This Row],[//]])="","",INDEX(INDIRECT(DIR&amp;$2:$2),B_MSK[[#This Row],[//]])))</f>
        <v/>
      </c>
      <c r="L675" s="5" t="str">
        <f ca="1">IF(B_MSK[[#This Row],[//]]="","",IF(INDEX(INDIRECT(DIR&amp;$2:$2),B_MSK[[#This Row],[//]])="","",INDEX(INDIRECT(DIR&amp;$2:$2),B_MSK[[#This Row],[//]])))</f>
        <v/>
      </c>
      <c r="M675" s="13">
        <f ca="1">IF(B_MSK[[#This Row],[//]]="","",INDEX(INDIRECT(DIR&amp;$2:$2),B_MSK[[#This Row],[//]]))</f>
        <v>0</v>
      </c>
      <c r="N675" s="13">
        <f ca="1">IF(OR(B_MSK[[#This Row],[//]]="",),"",INDEX(INDIRECT(DIR&amp;$2:$2),B_MSK[[#This Row],[//]]))</f>
        <v>1450000</v>
      </c>
      <c r="O675" s="3" t="str">
        <f ca="1">IF(B_MSK[[#This Row],[//]]="","",IF(INDEX(INDIRECT(DIR&amp;$2:$2),B_MSK[[#This Row],[//]])=0,"",INDEX(INDIRECT(DIR&amp;$2:$2),B_MSK[[#This Row],[//]])))</f>
        <v/>
      </c>
      <c r="P675" s="3" t="str">
        <f ca="1">IF(B_MSK[[#This Row],[//]]="","",IF(INDEX(INDIRECT(DIR&amp;$2:$2),B_MSK[[#This Row],[//]])=0,"",INDEX(INDIRECT(DIR&amp;$2:$2),B_MSK[[#This Row],[//]])))</f>
        <v/>
      </c>
      <c r="Q675" s="12">
        <f ca="1">IF(B_MSK[[#This Row],[//]]="","",INDEX(INDIRECT(DIR&amp;$2:$2),B_MSK[[#This Row],[//]]))</f>
        <v>13050000</v>
      </c>
      <c r="R6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5" s="37">
        <f ca="1">IF(B_MSK[[#This Row],[//]]="","",INDEX(INDIRECT(DIR&amp;$2:$2),B_MSK[[#This Row],[//]]))</f>
        <v>0</v>
      </c>
      <c r="U675" s="38" t="str">
        <f ca="1">IF(SUMIF(B_MSK[NAMA BARANG],B_MSK[[#This Row],[NAMA BARANG]],B_MSK[JMLH BRG])=0,"",SUMIF(B_MSK[NAMA BARANG],B_MSK[[#This Row],[NAMA BARANG]],B_MSK[C]))</f>
        <v/>
      </c>
      <c r="V675" s="7" t="str">
        <f ca="1">IF(B_MSK[[#This Row],[//]]="","",INDEX(INDIRECT(DIR&amp;$2:$2),B_MSK[[#This Row],[//]]))</f>
        <v>TAS KARUNG 45 X 50</v>
      </c>
      <c r="W675" s="7" t="str">
        <f ca="1">LOWER(SUBSTITUTE(SUBSTITUTE(SUBSTITUTE(SUBSTITUTE(SUBSTITUTE(SUBSTITUTE(SUBSTITUTE(SUBSTITUTE(SUBSTITUTE(B_MSK[[#This Row],[N.B.nota]]," ",""),"-",""),"(",""),")",""),".",""),",",""),"/",""),"""",""),"+",""))</f>
        <v>taskarung45x50</v>
      </c>
      <c r="X675" s="5" t="str">
        <f ca="1">IF(B_MSK[[#This Row],[N.B.nota]]="","",IF(MATCH(B_MSK[[#This Row],[concat]],[2]!db[NB NOTA_C],0)&gt;0,"ada",0))</f>
        <v>ada</v>
      </c>
      <c r="Y675" s="5" t="str">
        <f ca="1">IF(B_MSK[[#This Row],[N.B.nota]]="","",ADDRESS(ROW(B_MSK[QB]),COLUMN(B_MSK[QB]))&amp;":"&amp;ADDRESS(ROW(),COLUMN(B_MSK[QB])))</f>
        <v>$D$4:$D$675</v>
      </c>
      <c r="Z675" s="5">
        <f ca="1">IF(B_MSK[[#This Row],[concat]]="","",MATCH(B_MSK[[#This Row],[concat]],[2]!db[NB NOTA_C],0)+1)</f>
        <v>2045</v>
      </c>
      <c r="AA675" s="5" t="str">
        <f ca="1">IF(B_MSK[[#This Row],[//]]="","",HYPERLINK("[D:\kerja\BANK EXP\BARU\DB.XLSX]DB!e"&amp;B_MSK[[#This Row],[DB_ROW]],"&gt;"))</f>
        <v>&gt;</v>
      </c>
      <c r="AB675" s="30" t="str">
        <f ca="1">MID(B_MSK[[#This Row],[/ STN_1]],FIND(" ",B_MSK[[#This Row],[/ STN_1]])+1,LEN(B_MSK[[#This Row],[/ STN_1]]))</f>
        <v>PCS</v>
      </c>
      <c r="AC675" s="11">
        <f ca="1">IF(B_MSK[[#This Row],[//]]="","",IF(B_MSK[[#This Row],[ JUMLAH ]]="","",IF(B_MSK[[#This Row],[C]]="",B_MSK[[#This Row],[HARGA CTN]]/B_MSK[[#This Row],[JMLH BRG]],B_MSK[[#This Row],[HARGA CTN]]/B_MSK[[#This Row],[A_1]])))</f>
        <v>12083.333333333334</v>
      </c>
      <c r="AD6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5" s="15" t="str">
        <f ca="1">IF(B_MSK[[#This Row],[HARGA_2]]="","",IF(MID(B_MSK[[#This Row],[/ STN_2]],FIND(" ",B_MSK[[#This Row],[/ STN_2]])+1,LEN(B_MSK[[#This Row],[/ STN_2]]))="LSN",B_MSK[[#This Row],[HARGA_2]]/12,""))</f>
        <v/>
      </c>
      <c r="AH675" s="7" t="str">
        <f ca="1">IF(B_MSK[[#This Row],[HARGA_3]]="","","/ "&amp;"PCS")</f>
        <v/>
      </c>
      <c r="AI675" s="15">
        <f ca="1">IF(B_MSK[[#This Row],[HARGA_3]]="",IF(B_MSK[[#This Row],[HARGA_2]]="",IF(B_MSK[[#This Row],[HARGA_1]]="","",B_MSK[[#This Row],[HARGA_1]]),B_MSK[[#This Row],[HARGA_2]]),B_MSK[[#This Row],[HARGA_3]])</f>
        <v>12083.333333333334</v>
      </c>
      <c r="AJ67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75" s="5" t="str">
        <f ca="1">IF(B_MSK[[#This Row],[//]]="","",SUBSTITUTE(SUBSTITUTE(SUBSTITUTE(B_MSK[[#This Row],[QTY/ CTN]]," ","_",2),"(",""),")","")&amp;"_")</f>
        <v>120 PCS_</v>
      </c>
      <c r="AL675" s="5">
        <f ca="1">IF(B_MSK[[#This Row],[A_B]]="","",SEARCH("_",B_MSK[[#This Row],[A_B]]))</f>
        <v>8</v>
      </c>
      <c r="AM675" s="5">
        <f ca="1">IF(B_MSK[[#This Row],[A_B]]="","",LEN(B_MSK[[#This Row],[A_B]]))</f>
        <v>8</v>
      </c>
      <c r="AN675" s="5" t="str">
        <f ca="1">IF(B_MSK[[#This Row],[A_B]]="","",LEFT(B_MSK[[#This Row],[QTY/ CTN]],B_MSK[[#This Row],[A_B_1]]))</f>
        <v>120 PCS</v>
      </c>
      <c r="AO675" s="5" t="str">
        <f ca="1">IF(B_MSK[[#This Row],[A_B]]="","",LEFT(B_MSK[[#This Row],[A_]],SEARCH(" ",B_MSK[[#This Row],[A_]])-1))</f>
        <v>120</v>
      </c>
      <c r="AP675" s="5" t="str">
        <f ca="1">IF(B_MSK[[#This Row],[A_B]]="","",RIGHT(B_MSK[[#This Row],[A_]],LEN(B_MSK[[#This Row],[A_]])-SEARCH(" ",B_MSK[[#This Row],[A_]])))</f>
        <v>PCS</v>
      </c>
      <c r="AQ6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5" s="5" t="str">
        <f ca="1">IF(B_MSK[[#This Row],[B_]]="","",LEFT(B_MSK[[#This Row],[B_]],SEARCH(" ",B_MSK[[#This Row],[B_]])))</f>
        <v/>
      </c>
      <c r="AS675" s="5" t="str">
        <f ca="1">IF(B_MSK[[#This Row],[B_]]="","",RIGHT(B_MSK[[#This Row],[B_]],LEN(B_MSK[[#This Row],[B_]])-SEARCH(" ",B_MSK[[#This Row],[B_]])))</f>
        <v/>
      </c>
      <c r="AT675" s="5" t="str">
        <f ca="1">IF(B_MSK[[#This Row],[B_2]]="LSN",12,"")</f>
        <v/>
      </c>
      <c r="AU675" s="5" t="str">
        <f ca="1">IF(B_MSK[[#This Row],[C_1]]="","","PCS")</f>
        <v/>
      </c>
      <c r="AV675" s="5">
        <f ca="1">IF(B_MSK[[#This Row],[A_1]]="","",B_MSK[[#This Row],[A_1]]*IF(B_MSK[[#This Row],[B_1]]="",1,B_MSK[[#This Row],[B_1]])*IF(B_MSK[[#This Row],[C_1]]="",1,B_MSK[[#This Row],[C_1]]))</f>
        <v>120</v>
      </c>
      <c r="AW675" s="5" t="str">
        <f ca="1">IF(B_MSK[[#This Row],[C_2]]="",IF(B_MSK[[#This Row],[B_2]]="",IF(B_MSK[[#This Row],[A_2]]="","",B_MSK[[#This Row],[A_2]]),B_MSK[[#This Row],[B_2]]),B_MSK[[#This Row],[C_2]])</f>
        <v>PCS</v>
      </c>
      <c r="AX675" s="2">
        <f ca="1">IF(ISNUMBER(B_MSK[[#This Row],[TANGGAL DATANG]]),B_MSK[[#This Row],[TANGGAL DATANG]],AX674)</f>
        <v>44950</v>
      </c>
      <c r="AY675" s="5" t="e">
        <f ca="1">IF(B_MSK[[#This Row],[DB_ROW]]="","",INDEX([3]!db[JENIS],B_MSK[[#This Row],[DB_ROW]]-1))</f>
        <v>#REF!</v>
      </c>
      <c r="AZ675" s="5">
        <f ca="1">IF(B_MSK[[#This Row],[A_1]]="","",B_MSK[[#This Row],[A_1]])*1</f>
        <v>120</v>
      </c>
      <c r="BA675" s="5" t="str">
        <f ca="1">IF(B_MSK[[#This Row],[//]]="","",INDEX(INDIRECT(DIR&amp;$2:$2),B_MSK[[#This Row],[//]]))</f>
        <v>UNTANA</v>
      </c>
      <c r="BB675" s="5" t="str">
        <f ca="1">CONCATENATE(B_MSK[[#This Row],[concat]],B_MSK[[#This Row],[HARGA_X]],B_MSK[[#This Row],[SAT]])</f>
        <v>taskarung45x5012083.3333333333</v>
      </c>
    </row>
    <row r="676" spans="1:54" x14ac:dyDescent="0.25">
      <c r="A676" s="6" t="s">
        <v>128</v>
      </c>
      <c r="B676" s="5" t="str">
        <f ca="1">IF(B_MSK[[#This Row],[N_ID]]="","",INDEX(INDIRECT(DIR&amp;$2:$2),MATCH(B_MSK[[#This Row],[N_ID]],INDIRECT(DIR&amp;"!NOTA[ID_P]"),0)))</f>
        <v/>
      </c>
      <c r="C676" s="5" t="str">
        <f ca="1">IF(B_MSK[[#This Row],[//]]="","",HYPERLINK("["&amp;SUBSTITUTE(DIR,"'","")&amp;"]NOTA!D"&amp;B_MSK[[#This Row],[//]]+2,"&gt;"))</f>
        <v>&gt;</v>
      </c>
      <c r="D676" s="5" t="str">
        <f ca="1">IF(B_MSK[[#This Row],[N_ID]]="","",COUNTIF(INDIRECT(DIR&amp;"!NOTA[ID_H]"),B_MSK[[#This Row],[ID NOTA]]))</f>
        <v/>
      </c>
      <c r="E67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673</v>
      </c>
      <c r="F6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6" s="7" t="str">
        <f ca="1">IF(B_MSK[[#This Row],[stt]]="ada",INDEX([2]!db[NB BM],B_MSK[DB_ROW]-1),"")</f>
        <v>Tas karung 40 x 45</v>
      </c>
      <c r="H676" s="7" t="str">
        <f ca="1">IF(B_MSK[[#This Row],[//]]="","",INDEX(INDIRECT(DIR&amp;$2:$2),B_MSK[[#This Row],[//]]))</f>
        <v>WINS SENTOSA</v>
      </c>
      <c r="I676" s="27" t="str">
        <f ca="1">IF(B_MSK[[#This Row],[//]]="","",INDEX(INDIRECT(DB_PATH&amp;$2:$2),B_MSK[[#This Row],[DB_ROW]]-1))</f>
        <v>120 PCS</v>
      </c>
      <c r="J676" s="5">
        <f ca="1">IF(B_MSK[[#This Row],[//]]="","",IF(INDEX(INDIRECT(DIR&amp;$2:$2),B_MSK[[#This Row],[//]])="","",INDEX(INDIRECT(DIR&amp;$2:$2),B_MSK[[#This Row],[//]])))</f>
        <v>18</v>
      </c>
      <c r="K676" s="5" t="str">
        <f ca="1">IF(B_MSK[[#This Row],[//]]="","",IF(INDEX(INDIRECT(DIR&amp;$2:$2),B_MSK[[#This Row],[//]])="","",INDEX(INDIRECT(DIR&amp;$2:$2),B_MSK[[#This Row],[//]])))</f>
        <v/>
      </c>
      <c r="L676" s="5" t="str">
        <f ca="1">IF(B_MSK[[#This Row],[//]]="","",IF(INDEX(INDIRECT(DIR&amp;$2:$2),B_MSK[[#This Row],[//]])="","",INDEX(INDIRECT(DIR&amp;$2:$2),B_MSK[[#This Row],[//]])))</f>
        <v/>
      </c>
      <c r="M676" s="13">
        <f ca="1">IF(B_MSK[[#This Row],[//]]="","",INDEX(INDIRECT(DIR&amp;$2:$2),B_MSK[[#This Row],[//]]))</f>
        <v>0</v>
      </c>
      <c r="N676" s="13">
        <f ca="1">IF(OR(B_MSK[[#This Row],[//]]="",),"",INDEX(INDIRECT(DIR&amp;$2:$2),B_MSK[[#This Row],[//]]))</f>
        <v>1275000</v>
      </c>
      <c r="O676" s="3" t="str">
        <f ca="1">IF(B_MSK[[#This Row],[//]]="","",IF(INDEX(INDIRECT(DIR&amp;$2:$2),B_MSK[[#This Row],[//]])=0,"",INDEX(INDIRECT(DIR&amp;$2:$2),B_MSK[[#This Row],[//]])))</f>
        <v/>
      </c>
      <c r="P676" s="3" t="str">
        <f ca="1">IF(B_MSK[[#This Row],[//]]="","",IF(INDEX(INDIRECT(DIR&amp;$2:$2),B_MSK[[#This Row],[//]])=0,"",INDEX(INDIRECT(DIR&amp;$2:$2),B_MSK[[#This Row],[//]])))</f>
        <v/>
      </c>
      <c r="Q676" s="12">
        <f ca="1">IF(B_MSK[[#This Row],[//]]="","",INDEX(INDIRECT(DIR&amp;$2:$2),B_MSK[[#This Row],[//]]))</f>
        <v>22950000</v>
      </c>
      <c r="R67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7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76" s="37">
        <f ca="1">IF(B_MSK[[#This Row],[//]]="","",INDEX(INDIRECT(DIR&amp;$2:$2),B_MSK[[#This Row],[//]]))</f>
        <v>0</v>
      </c>
      <c r="U676" s="38" t="str">
        <f ca="1">IF(SUMIF(B_MSK[NAMA BARANG],B_MSK[[#This Row],[NAMA BARANG]],B_MSK[JMLH BRG])=0,"",SUMIF(B_MSK[NAMA BARANG],B_MSK[[#This Row],[NAMA BARANG]],B_MSK[C]))</f>
        <v/>
      </c>
      <c r="V676" s="7" t="str">
        <f ca="1">IF(B_MSK[[#This Row],[//]]="","",INDEX(INDIRECT(DIR&amp;$2:$2),B_MSK[[#This Row],[//]]))</f>
        <v>TAS KARUNG 40 X 45</v>
      </c>
      <c r="W676" s="7" t="str">
        <f ca="1">LOWER(SUBSTITUTE(SUBSTITUTE(SUBSTITUTE(SUBSTITUTE(SUBSTITUTE(SUBSTITUTE(SUBSTITUTE(SUBSTITUTE(SUBSTITUTE(B_MSK[[#This Row],[N.B.nota]]," ",""),"-",""),"(",""),")",""),".",""),",",""),"/",""),"""",""),"+",""))</f>
        <v>taskarung40x45</v>
      </c>
      <c r="X676" s="5" t="str">
        <f ca="1">IF(B_MSK[[#This Row],[N.B.nota]]="","",IF(MATCH(B_MSK[[#This Row],[concat]],[2]!db[NB NOTA_C],0)&gt;0,"ada",0))</f>
        <v>ada</v>
      </c>
      <c r="Y676" s="5" t="str">
        <f ca="1">IF(B_MSK[[#This Row],[N.B.nota]]="","",ADDRESS(ROW(B_MSK[QB]),COLUMN(B_MSK[QB]))&amp;":"&amp;ADDRESS(ROW(),COLUMN(B_MSK[QB])))</f>
        <v>$D$4:$D$676</v>
      </c>
      <c r="Z676" s="5">
        <f ca="1">IF(B_MSK[[#This Row],[concat]]="","",MATCH(B_MSK[[#This Row],[concat]],[2]!db[NB NOTA_C],0)+1)</f>
        <v>2044</v>
      </c>
      <c r="AA676" s="5" t="str">
        <f ca="1">IF(B_MSK[[#This Row],[//]]="","",HYPERLINK("[D:\kerja\BANK EXP\BARU\DB.XLSX]DB!e"&amp;B_MSK[[#This Row],[DB_ROW]],"&gt;"))</f>
        <v>&gt;</v>
      </c>
      <c r="AB676" s="30" t="str">
        <f ca="1">MID(B_MSK[[#This Row],[/ STN_1]],FIND(" ",B_MSK[[#This Row],[/ STN_1]])+1,LEN(B_MSK[[#This Row],[/ STN_1]]))</f>
        <v>PCS</v>
      </c>
      <c r="AC676" s="11">
        <f ca="1">IF(B_MSK[[#This Row],[//]]="","",IF(B_MSK[[#This Row],[ JUMLAH ]]="","",IF(B_MSK[[#This Row],[C]]="",B_MSK[[#This Row],[HARGA CTN]]/B_MSK[[#This Row],[JMLH BRG]],B_MSK[[#This Row],[HARGA CTN]]/B_MSK[[#This Row],[A_1]])))</f>
        <v>10625</v>
      </c>
      <c r="AD6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6" s="15" t="str">
        <f ca="1">IF(B_MSK[[#This Row],[HARGA_2]]="","",IF(MID(B_MSK[[#This Row],[/ STN_2]],FIND(" ",B_MSK[[#This Row],[/ STN_2]])+1,LEN(B_MSK[[#This Row],[/ STN_2]]))="LSN",B_MSK[[#This Row],[HARGA_2]]/12,""))</f>
        <v/>
      </c>
      <c r="AH676" s="7" t="str">
        <f ca="1">IF(B_MSK[[#This Row],[HARGA_3]]="","","/ "&amp;"PCS")</f>
        <v/>
      </c>
      <c r="AI676" s="15">
        <f ca="1">IF(B_MSK[[#This Row],[HARGA_3]]="",IF(B_MSK[[#This Row],[HARGA_2]]="",IF(B_MSK[[#This Row],[HARGA_1]]="","",B_MSK[[#This Row],[HARGA_1]]),B_MSK[[#This Row],[HARGA_2]]),B_MSK[[#This Row],[HARGA_3]])</f>
        <v>10625</v>
      </c>
      <c r="AJ67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76" s="5" t="str">
        <f ca="1">IF(B_MSK[[#This Row],[//]]="","",SUBSTITUTE(SUBSTITUTE(SUBSTITUTE(B_MSK[[#This Row],[QTY/ CTN]]," ","_",2),"(",""),")","")&amp;"_")</f>
        <v>120 PCS_</v>
      </c>
      <c r="AL676" s="5">
        <f ca="1">IF(B_MSK[[#This Row],[A_B]]="","",SEARCH("_",B_MSK[[#This Row],[A_B]]))</f>
        <v>8</v>
      </c>
      <c r="AM676" s="5">
        <f ca="1">IF(B_MSK[[#This Row],[A_B]]="","",LEN(B_MSK[[#This Row],[A_B]]))</f>
        <v>8</v>
      </c>
      <c r="AN676" s="5" t="str">
        <f ca="1">IF(B_MSK[[#This Row],[A_B]]="","",LEFT(B_MSK[[#This Row],[QTY/ CTN]],B_MSK[[#This Row],[A_B_1]]))</f>
        <v>120 PCS</v>
      </c>
      <c r="AO676" s="5" t="str">
        <f ca="1">IF(B_MSK[[#This Row],[A_B]]="","",LEFT(B_MSK[[#This Row],[A_]],SEARCH(" ",B_MSK[[#This Row],[A_]])-1))</f>
        <v>120</v>
      </c>
      <c r="AP676" s="5" t="str">
        <f ca="1">IF(B_MSK[[#This Row],[A_B]]="","",RIGHT(B_MSK[[#This Row],[A_]],LEN(B_MSK[[#This Row],[A_]])-SEARCH(" ",B_MSK[[#This Row],[A_]])))</f>
        <v>PCS</v>
      </c>
      <c r="AQ6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6" s="5" t="str">
        <f ca="1">IF(B_MSK[[#This Row],[B_]]="","",LEFT(B_MSK[[#This Row],[B_]],SEARCH(" ",B_MSK[[#This Row],[B_]])))</f>
        <v/>
      </c>
      <c r="AS676" s="5" t="str">
        <f ca="1">IF(B_MSK[[#This Row],[B_]]="","",RIGHT(B_MSK[[#This Row],[B_]],LEN(B_MSK[[#This Row],[B_]])-SEARCH(" ",B_MSK[[#This Row],[B_]])))</f>
        <v/>
      </c>
      <c r="AT676" s="5" t="str">
        <f ca="1">IF(B_MSK[[#This Row],[B_2]]="LSN",12,"")</f>
        <v/>
      </c>
      <c r="AU676" s="5" t="str">
        <f ca="1">IF(B_MSK[[#This Row],[C_1]]="","","PCS")</f>
        <v/>
      </c>
      <c r="AV676" s="5">
        <f ca="1">IF(B_MSK[[#This Row],[A_1]]="","",B_MSK[[#This Row],[A_1]]*IF(B_MSK[[#This Row],[B_1]]="",1,B_MSK[[#This Row],[B_1]])*IF(B_MSK[[#This Row],[C_1]]="",1,B_MSK[[#This Row],[C_1]]))</f>
        <v>120</v>
      </c>
      <c r="AW676" s="5" t="str">
        <f ca="1">IF(B_MSK[[#This Row],[C_2]]="",IF(B_MSK[[#This Row],[B_2]]="",IF(B_MSK[[#This Row],[A_2]]="","",B_MSK[[#This Row],[A_2]]),B_MSK[[#This Row],[B_2]]),B_MSK[[#This Row],[C_2]])</f>
        <v>PCS</v>
      </c>
      <c r="AX676" s="2">
        <f ca="1">IF(ISNUMBER(B_MSK[[#This Row],[TANGGAL DATANG]]),B_MSK[[#This Row],[TANGGAL DATANG]],AX675)</f>
        <v>44950</v>
      </c>
      <c r="AY676" s="5" t="e">
        <f ca="1">IF(B_MSK[[#This Row],[DB_ROW]]="","",INDEX([3]!db[JENIS],B_MSK[[#This Row],[DB_ROW]]-1))</f>
        <v>#REF!</v>
      </c>
      <c r="AZ676" s="5">
        <f ca="1">IF(B_MSK[[#This Row],[A_1]]="","",B_MSK[[#This Row],[A_1]])*1</f>
        <v>120</v>
      </c>
      <c r="BA676" s="5" t="str">
        <f ca="1">IF(B_MSK[[#This Row],[//]]="","",INDEX(INDIRECT(DIR&amp;$2:$2),B_MSK[[#This Row],[//]]))</f>
        <v>UNTANA</v>
      </c>
      <c r="BB676" s="5" t="str">
        <f ca="1">CONCATENATE(B_MSK[[#This Row],[concat]],B_MSK[[#This Row],[HARGA_X]],B_MSK[[#This Row],[SAT]])</f>
        <v>taskarung40x4510625</v>
      </c>
    </row>
    <row r="677" spans="1:54" x14ac:dyDescent="0.25">
      <c r="A677" s="6" t="s">
        <v>128</v>
      </c>
      <c r="B677" s="5" t="str">
        <f ca="1">IF(B_MSK[[#This Row],[N_ID]]="","",INDEX(INDIRECT(DIR&amp;$2:$2),MATCH(B_MSK[[#This Row],[N_ID]],INDIRECT(DIR&amp;"!NOTA[ID_P]"),0)))</f>
        <v/>
      </c>
      <c r="C677" s="5" t="str">
        <f ca="1">IF(B_MSK[[#This Row],[//]]="","",HYPERLINK("["&amp;SUBSTITUTE(DIR,"'","")&amp;"]NOTA!D"&amp;B_MSK[[#This Row],[//]]+2,"&gt;"))</f>
        <v/>
      </c>
      <c r="D677" s="5" t="str">
        <f ca="1">IF(B_MSK[[#This Row],[N_ID]]="","",COUNTIF(INDIRECT(DIR&amp;"!NOTA[ID_H]"),B_MSK[[#This Row],[ID NOTA]]))</f>
        <v/>
      </c>
      <c r="E6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7" s="7" t="str">
        <f ca="1">IF(B_MSK[[#This Row],[stt]]="ada",INDEX([2]!db[NB BM],B_MSK[DB_ROW]-1),"")</f>
        <v/>
      </c>
      <c r="H677" s="7" t="str">
        <f ca="1">IF(B_MSK[[#This Row],[//]]="","",INDEX(INDIRECT(DIR&amp;$2:$2),B_MSK[[#This Row],[//]]))</f>
        <v/>
      </c>
      <c r="I677" s="27" t="str">
        <f ca="1">IF(B_MSK[[#This Row],[//]]="","",INDEX(INDIRECT(DB_PATH&amp;$2:$2),B_MSK[[#This Row],[DB_ROW]]-1))</f>
        <v/>
      </c>
      <c r="J677" s="5" t="str">
        <f ca="1">IF(B_MSK[[#This Row],[//]]="","",IF(INDEX(INDIRECT(DIR&amp;$2:$2),B_MSK[[#This Row],[//]])="","",INDEX(INDIRECT(DIR&amp;$2:$2),B_MSK[[#This Row],[//]])))</f>
        <v/>
      </c>
      <c r="K677" s="5" t="str">
        <f ca="1">IF(B_MSK[[#This Row],[//]]="","",IF(INDEX(INDIRECT(DIR&amp;$2:$2),B_MSK[[#This Row],[//]])="","",INDEX(INDIRECT(DIR&amp;$2:$2),B_MSK[[#This Row],[//]])))</f>
        <v/>
      </c>
      <c r="L677" s="5" t="str">
        <f ca="1">IF(B_MSK[[#This Row],[//]]="","",IF(INDEX(INDIRECT(DIR&amp;$2:$2),B_MSK[[#This Row],[//]])="","",INDEX(INDIRECT(DIR&amp;$2:$2),B_MSK[[#This Row],[//]])))</f>
        <v/>
      </c>
      <c r="M677" s="13" t="str">
        <f ca="1">IF(B_MSK[[#This Row],[//]]="","",INDEX(INDIRECT(DIR&amp;$2:$2),B_MSK[[#This Row],[//]]))</f>
        <v/>
      </c>
      <c r="N677" s="13" t="str">
        <f ca="1">IF(OR(B_MSK[[#This Row],[//]]="",),"",INDEX(INDIRECT(DIR&amp;$2:$2),B_MSK[[#This Row],[//]]))</f>
        <v/>
      </c>
      <c r="O677" s="3" t="str">
        <f ca="1">IF(B_MSK[[#This Row],[//]]="","",IF(INDEX(INDIRECT(DIR&amp;$2:$2),B_MSK[[#This Row],[//]])=0,"",INDEX(INDIRECT(DIR&amp;$2:$2),B_MSK[[#This Row],[//]])))</f>
        <v/>
      </c>
      <c r="P677" s="3" t="str">
        <f ca="1">IF(B_MSK[[#This Row],[//]]="","",IF(INDEX(INDIRECT(DIR&amp;$2:$2),B_MSK[[#This Row],[//]])=0,"",INDEX(INDIRECT(DIR&amp;$2:$2),B_MSK[[#This Row],[//]])))</f>
        <v/>
      </c>
      <c r="Q677" s="12" t="str">
        <f ca="1">IF(B_MSK[[#This Row],[//]]="","",INDEX(INDIRECT(DIR&amp;$2:$2),B_MSK[[#This Row],[//]]))</f>
        <v/>
      </c>
      <c r="R6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7" s="37" t="str">
        <f ca="1">IF(B_MSK[[#This Row],[//]]="","",INDEX(INDIRECT(DIR&amp;$2:$2),B_MSK[[#This Row],[//]]))</f>
        <v/>
      </c>
      <c r="U677" s="38" t="str">
        <f ca="1">IF(SUMIF(B_MSK[NAMA BARANG],B_MSK[[#This Row],[NAMA BARANG]],B_MSK[JMLH BRG])=0,"",SUMIF(B_MSK[NAMA BARANG],B_MSK[[#This Row],[NAMA BARANG]],B_MSK[C]))</f>
        <v/>
      </c>
      <c r="V677" s="7" t="str">
        <f ca="1">IF(B_MSK[[#This Row],[//]]="","",INDEX(INDIRECT(DIR&amp;$2:$2),B_MSK[[#This Row],[//]]))</f>
        <v/>
      </c>
      <c r="W6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7" s="5" t="str">
        <f ca="1">IF(B_MSK[[#This Row],[N.B.nota]]="","",IF(MATCH(B_MSK[[#This Row],[concat]],[2]!db[NB NOTA_C],0)&gt;0,"ada",0))</f>
        <v/>
      </c>
      <c r="Y677" s="5" t="str">
        <f ca="1">IF(B_MSK[[#This Row],[N.B.nota]]="","",ADDRESS(ROW(B_MSK[QB]),COLUMN(B_MSK[QB]))&amp;":"&amp;ADDRESS(ROW(),COLUMN(B_MSK[QB])))</f>
        <v/>
      </c>
      <c r="Z677" s="5" t="str">
        <f ca="1">IF(B_MSK[[#This Row],[concat]]="","",MATCH(B_MSK[[#This Row],[concat]],[2]!db[NB NOTA_C],0)+1)</f>
        <v/>
      </c>
      <c r="AA677" s="5" t="str">
        <f ca="1">IF(B_MSK[[#This Row],[//]]="","",HYPERLINK("[D:\kerja\BANK EXP\BARU\DB.XLSX]DB!e"&amp;B_MSK[[#This Row],[DB_ROW]],"&gt;"))</f>
        <v/>
      </c>
      <c r="AB677" s="30" t="e">
        <f ca="1">MID(B_MSK[[#This Row],[/ STN_1]],FIND(" ",B_MSK[[#This Row],[/ STN_1]])+1,LEN(B_MSK[[#This Row],[/ STN_1]]))</f>
        <v>#VALUE!</v>
      </c>
      <c r="AC6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7" s="15" t="str">
        <f ca="1">IF(B_MSK[[#This Row],[HARGA_2]]="","",IF(MID(B_MSK[[#This Row],[/ STN_2]],FIND(" ",B_MSK[[#This Row],[/ STN_2]])+1,LEN(B_MSK[[#This Row],[/ STN_2]]))="LSN",B_MSK[[#This Row],[HARGA_2]]/12,""))</f>
        <v/>
      </c>
      <c r="AH677" s="7" t="str">
        <f ca="1">IF(B_MSK[[#This Row],[HARGA_3]]="","","/ "&amp;"PCS")</f>
        <v/>
      </c>
      <c r="AI677" s="15" t="str">
        <f ca="1">IF(B_MSK[[#This Row],[HARGA_3]]="",IF(B_MSK[[#This Row],[HARGA_2]]="",IF(B_MSK[[#This Row],[HARGA_1]]="","",B_MSK[[#This Row],[HARGA_1]]),B_MSK[[#This Row],[HARGA_2]]),B_MSK[[#This Row],[HARGA_3]])</f>
        <v/>
      </c>
      <c r="AJ677" s="15" t="str">
        <f ca="1">IF(B_MSK[[#This Row],[/ STN_3]]="",IF(B_MSK[[#This Row],[/ STN_2]]="",IF(B_MSK[[#This Row],[/ STN_1]]="","",B_MSK[[#This Row],[/ STN_1]]),B_MSK[[#This Row],[/ STN_2]]),B_MSK[[#This Row],[/ STN_3]])</f>
        <v/>
      </c>
      <c r="AK677" s="5" t="str">
        <f ca="1">IF(B_MSK[[#This Row],[//]]="","",SUBSTITUTE(SUBSTITUTE(SUBSTITUTE(B_MSK[[#This Row],[QTY/ CTN]]," ","_",2),"(",""),")","")&amp;"_")</f>
        <v/>
      </c>
      <c r="AL677" s="5" t="str">
        <f ca="1">IF(B_MSK[[#This Row],[A_B]]="","",SEARCH("_",B_MSK[[#This Row],[A_B]]))</f>
        <v/>
      </c>
      <c r="AM677" s="5" t="str">
        <f ca="1">IF(B_MSK[[#This Row],[A_B]]="","",LEN(B_MSK[[#This Row],[A_B]]))</f>
        <v/>
      </c>
      <c r="AN677" s="5" t="str">
        <f ca="1">IF(B_MSK[[#This Row],[A_B]]="","",LEFT(B_MSK[[#This Row],[QTY/ CTN]],B_MSK[[#This Row],[A_B_1]]))</f>
        <v/>
      </c>
      <c r="AO677" s="5" t="str">
        <f ca="1">IF(B_MSK[[#This Row],[A_B]]="","",LEFT(B_MSK[[#This Row],[A_]],SEARCH(" ",B_MSK[[#This Row],[A_]])-1))</f>
        <v/>
      </c>
      <c r="AP677" s="5" t="str">
        <f ca="1">IF(B_MSK[[#This Row],[A_B]]="","",RIGHT(B_MSK[[#This Row],[A_]],LEN(B_MSK[[#This Row],[A_]])-SEARCH(" ",B_MSK[[#This Row],[A_]])))</f>
        <v/>
      </c>
      <c r="AQ6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7" s="5" t="str">
        <f ca="1">IF(B_MSK[[#This Row],[B_]]="","",LEFT(B_MSK[[#This Row],[B_]],SEARCH(" ",B_MSK[[#This Row],[B_]])))</f>
        <v/>
      </c>
      <c r="AS677" s="5" t="str">
        <f ca="1">IF(B_MSK[[#This Row],[B_]]="","",RIGHT(B_MSK[[#This Row],[B_]],LEN(B_MSK[[#This Row],[B_]])-SEARCH(" ",B_MSK[[#This Row],[B_]])))</f>
        <v/>
      </c>
      <c r="AT677" s="5" t="str">
        <f ca="1">IF(B_MSK[[#This Row],[B_2]]="LSN",12,"")</f>
        <v/>
      </c>
      <c r="AU677" s="5" t="str">
        <f ca="1">IF(B_MSK[[#This Row],[C_1]]="","","PCS")</f>
        <v/>
      </c>
      <c r="AV677" s="5" t="str">
        <f ca="1">IF(B_MSK[[#This Row],[A_1]]="","",B_MSK[[#This Row],[A_1]]*IF(B_MSK[[#This Row],[B_1]]="",1,B_MSK[[#This Row],[B_1]])*IF(B_MSK[[#This Row],[C_1]]="",1,B_MSK[[#This Row],[C_1]]))</f>
        <v/>
      </c>
      <c r="AW677" s="5" t="str">
        <f ca="1">IF(B_MSK[[#This Row],[C_2]]="",IF(B_MSK[[#This Row],[B_2]]="",IF(B_MSK[[#This Row],[A_2]]="","",B_MSK[[#This Row],[A_2]]),B_MSK[[#This Row],[B_2]]),B_MSK[[#This Row],[C_2]])</f>
        <v/>
      </c>
      <c r="AX677" s="2">
        <f ca="1">IF(ISNUMBER(B_MSK[[#This Row],[TANGGAL DATANG]]),B_MSK[[#This Row],[TANGGAL DATANG]],AX676)</f>
        <v>44950</v>
      </c>
      <c r="AY677" s="5" t="str">
        <f ca="1">IF(B_MSK[[#This Row],[DB_ROW]]="","",INDEX([3]!db[JENIS],B_MSK[[#This Row],[DB_ROW]]-1))</f>
        <v/>
      </c>
      <c r="AZ677" s="5" t="e">
        <f ca="1">IF(B_MSK[[#This Row],[A_1]]="","",B_MSK[[#This Row],[A_1]])*1</f>
        <v>#VALUE!</v>
      </c>
      <c r="BA677" s="5" t="str">
        <f ca="1">IF(B_MSK[[#This Row],[//]]="","",INDEX(INDIRECT(DIR&amp;$2:$2),B_MSK[[#This Row],[//]]))</f>
        <v/>
      </c>
      <c r="BB677" s="5" t="str">
        <f ca="1">CONCATENATE(B_MSK[[#This Row],[concat]],B_MSK[[#This Row],[HARGA_X]],B_MSK[[#This Row],[SAT]])</f>
        <v/>
      </c>
    </row>
    <row r="678" spans="1:54" x14ac:dyDescent="0.25">
      <c r="A678" s="6" t="s">
        <v>340</v>
      </c>
      <c r="B678" s="5">
        <f ca="1">IF(B_MSK[[#This Row],[N_ID]]="","",INDEX(INDIRECT(DIR&amp;$2:$2),MATCH(B_MSK[[#This Row],[N_ID]],INDIRECT(DIR&amp;"!NOTA[ID_P]"),0)))</f>
        <v>128</v>
      </c>
      <c r="C678" s="5" t="str">
        <f ca="1">IF(B_MSK[[#This Row],[//]]="","",HYPERLINK("["&amp;SUBSTITUTE(DIR,"'","")&amp;"]NOTA!D"&amp;B_MSK[[#This Row],[//]]+2,"&gt;"))</f>
        <v>&gt;</v>
      </c>
      <c r="D678" s="5">
        <f ca="1">IF(B_MSK[[#This Row],[N_ID]]="","",COUNTIF(INDIRECT(DIR&amp;"!NOTA[ID_H]"),B_MSK[[#This Row],[ID NOTA]]))</f>
        <v>5</v>
      </c>
      <c r="E6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675</v>
      </c>
      <c r="F6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8" s="7" t="str">
        <f ca="1">IF(B_MSK[[#This Row],[stt]]="ada",INDEX([2]!db[NB BM],B_MSK[DB_ROW]-1),"")</f>
        <v>P case magnit GP-65071/ 8x22.5/ PUA/ UGLT/ D</v>
      </c>
      <c r="H678" s="7" t="str">
        <f ca="1">IF(B_MSK[[#This Row],[//]]="","",INDEX(INDIRECT(DIR&amp;$2:$2),B_MSK[[#This Row],[//]]))</f>
        <v>SBS</v>
      </c>
      <c r="I678" s="27" t="str">
        <f ca="1">IF(B_MSK[[#This Row],[//]]="","",INDEX(INDIRECT(DB_PATH&amp;$2:$2),B_MSK[[#This Row],[DB_ROW]]-1))</f>
        <v>144 PCS</v>
      </c>
      <c r="J678" s="5">
        <f ca="1">IF(B_MSK[[#This Row],[//]]="","",IF(INDEX(INDIRECT(DIR&amp;$2:$2),B_MSK[[#This Row],[//]])="","",INDEX(INDIRECT(DIR&amp;$2:$2),B_MSK[[#This Row],[//]])))</f>
        <v>5</v>
      </c>
      <c r="K678" s="5">
        <f ca="1">IF(B_MSK[[#This Row],[//]]="","",IF(INDEX(INDIRECT(DIR&amp;$2:$2),B_MSK[[#This Row],[//]])="","",INDEX(INDIRECT(DIR&amp;$2:$2),B_MSK[[#This Row],[//]])))</f>
        <v>720</v>
      </c>
      <c r="L678" s="5" t="str">
        <f ca="1">IF(B_MSK[[#This Row],[//]]="","",IF(INDEX(INDIRECT(DIR&amp;$2:$2),B_MSK[[#This Row],[//]])="","",INDEX(INDIRECT(DIR&amp;$2:$2),B_MSK[[#This Row],[//]])))</f>
        <v>PCS</v>
      </c>
      <c r="M678" s="13">
        <f ca="1">IF(B_MSK[[#This Row],[//]]="","",INDEX(INDIRECT(DIR&amp;$2:$2),B_MSK[[#This Row],[//]]))</f>
        <v>11575</v>
      </c>
      <c r="N678" s="13">
        <f ca="1">IF(OR(B_MSK[[#This Row],[//]]="",),"",INDEX(INDIRECT(DIR&amp;$2:$2),B_MSK[[#This Row],[//]]))</f>
        <v>1666800</v>
      </c>
      <c r="O678" s="3" t="str">
        <f ca="1">IF(B_MSK[[#This Row],[//]]="","",IF(INDEX(INDIRECT(DIR&amp;$2:$2),B_MSK[[#This Row],[//]])=0,"",INDEX(INDIRECT(DIR&amp;$2:$2),B_MSK[[#This Row],[//]])))</f>
        <v/>
      </c>
      <c r="P678" s="3" t="str">
        <f ca="1">IF(B_MSK[[#This Row],[//]]="","",IF(INDEX(INDIRECT(DIR&amp;$2:$2),B_MSK[[#This Row],[//]])=0,"",INDEX(INDIRECT(DIR&amp;$2:$2),B_MSK[[#This Row],[//]])))</f>
        <v/>
      </c>
      <c r="Q678" s="12">
        <f ca="1">IF(B_MSK[[#This Row],[//]]="","",INDEX(INDIRECT(DIR&amp;$2:$2),B_MSK[[#This Row],[//]]))</f>
        <v>8334000</v>
      </c>
      <c r="R6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8" s="37">
        <f ca="1">IF(B_MSK[[#This Row],[//]]="","",INDEX(INDIRECT(DIR&amp;$2:$2),B_MSK[[#This Row],[//]]))</f>
        <v>0</v>
      </c>
      <c r="U678" s="38">
        <f ca="1">IF(SUMIF(B_MSK[NAMA BARANG],B_MSK[[#This Row],[NAMA BARANG]],B_MSK[JMLH BRG])=0,"",SUMIF(B_MSK[NAMA BARANG],B_MSK[[#This Row],[NAMA BARANG]],B_MSK[C]))</f>
        <v>5</v>
      </c>
      <c r="V678" s="7" t="str">
        <f ca="1">IF(B_MSK[[#This Row],[//]]="","",INDEX(INDIRECT(DIR&amp;$2:$2),B_MSK[[#This Row],[//]]))</f>
        <v>PCM GP-65071/ 8X22.5/ PUA/ UGLT/ D</v>
      </c>
      <c r="W678" s="7" t="str">
        <f ca="1">LOWER(SUBSTITUTE(SUBSTITUTE(SUBSTITUTE(SUBSTITUTE(SUBSTITUTE(SUBSTITUTE(SUBSTITUTE(SUBSTITUTE(SUBSTITUTE(B_MSK[[#This Row],[N.B.nota]]," ",""),"-",""),"(",""),")",""),".",""),",",""),"/",""),"""",""),"+",""))</f>
        <v>pcmgp650718x225puaugltd</v>
      </c>
      <c r="X678" s="5" t="str">
        <f ca="1">IF(B_MSK[[#This Row],[N.B.nota]]="","",IF(MATCH(B_MSK[[#This Row],[concat]],[2]!db[NB NOTA_C],0)&gt;0,"ada",0))</f>
        <v>ada</v>
      </c>
      <c r="Y678" s="5" t="str">
        <f ca="1">IF(B_MSK[[#This Row],[N.B.nota]]="","",ADDRESS(ROW(B_MSK[QB]),COLUMN(B_MSK[QB]))&amp;":"&amp;ADDRESS(ROW(),COLUMN(B_MSK[QB])))</f>
        <v>$D$4:$D$678</v>
      </c>
      <c r="Z678" s="5">
        <f ca="1">IF(B_MSK[[#This Row],[concat]]="","",MATCH(B_MSK[[#This Row],[concat]],[2]!db[NB NOTA_C],0)+1)</f>
        <v>1700</v>
      </c>
      <c r="AA678" s="5" t="str">
        <f ca="1">IF(B_MSK[[#This Row],[//]]="","",HYPERLINK("[D:\kerja\BANK EXP\BARU\DB.XLSX]DB!e"&amp;B_MSK[[#This Row],[DB_ROW]],"&gt;"))</f>
        <v>&gt;</v>
      </c>
      <c r="AB678" s="30" t="str">
        <f ca="1">MID(B_MSK[[#This Row],[/ STN_1]],FIND(" ",B_MSK[[#This Row],[/ STN_1]])+1,LEN(B_MSK[[#This Row],[/ STN_1]]))</f>
        <v>PCS</v>
      </c>
      <c r="AC678" s="11">
        <f ca="1">IF(B_MSK[[#This Row],[//]]="","",IF(B_MSK[[#This Row],[ JUMLAH ]]="","",IF(B_MSK[[#This Row],[C]]="",B_MSK[[#This Row],[HARGA CTN]]/B_MSK[[#This Row],[JMLH BRG]],B_MSK[[#This Row],[HARGA CTN]]/B_MSK[[#This Row],[A_1]])))</f>
        <v>11575</v>
      </c>
      <c r="AD6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8" s="15" t="str">
        <f ca="1">IF(B_MSK[[#This Row],[HARGA_2]]="","",IF(MID(B_MSK[[#This Row],[/ STN_2]],FIND(" ",B_MSK[[#This Row],[/ STN_2]])+1,LEN(B_MSK[[#This Row],[/ STN_2]]))="LSN",B_MSK[[#This Row],[HARGA_2]]/12,""))</f>
        <v/>
      </c>
      <c r="AH678" s="7" t="str">
        <f ca="1">IF(B_MSK[[#This Row],[HARGA_3]]="","","/ "&amp;"PCS")</f>
        <v/>
      </c>
      <c r="AI678" s="15">
        <f ca="1">IF(B_MSK[[#This Row],[HARGA_3]]="",IF(B_MSK[[#This Row],[HARGA_2]]="",IF(B_MSK[[#This Row],[HARGA_1]]="","",B_MSK[[#This Row],[HARGA_1]]),B_MSK[[#This Row],[HARGA_2]]),B_MSK[[#This Row],[HARGA_3]])</f>
        <v>11575</v>
      </c>
      <c r="AJ67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78" s="5" t="str">
        <f ca="1">IF(B_MSK[[#This Row],[//]]="","",SUBSTITUTE(SUBSTITUTE(SUBSTITUTE(B_MSK[[#This Row],[QTY/ CTN]]," ","_",2),"(",""),")","")&amp;"_")</f>
        <v>144 PCS_</v>
      </c>
      <c r="AL678" s="5">
        <f ca="1">IF(B_MSK[[#This Row],[A_B]]="","",SEARCH("_",B_MSK[[#This Row],[A_B]]))</f>
        <v>8</v>
      </c>
      <c r="AM678" s="5">
        <f ca="1">IF(B_MSK[[#This Row],[A_B]]="","",LEN(B_MSK[[#This Row],[A_B]]))</f>
        <v>8</v>
      </c>
      <c r="AN678" s="5" t="str">
        <f ca="1">IF(B_MSK[[#This Row],[A_B]]="","",LEFT(B_MSK[[#This Row],[QTY/ CTN]],B_MSK[[#This Row],[A_B_1]]))</f>
        <v>144 PCS</v>
      </c>
      <c r="AO678" s="5" t="str">
        <f ca="1">IF(B_MSK[[#This Row],[A_B]]="","",LEFT(B_MSK[[#This Row],[A_]],SEARCH(" ",B_MSK[[#This Row],[A_]])-1))</f>
        <v>144</v>
      </c>
      <c r="AP678" s="5" t="str">
        <f ca="1">IF(B_MSK[[#This Row],[A_B]]="","",RIGHT(B_MSK[[#This Row],[A_]],LEN(B_MSK[[#This Row],[A_]])-SEARCH(" ",B_MSK[[#This Row],[A_]])))</f>
        <v>PCS</v>
      </c>
      <c r="AQ6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8" s="5" t="str">
        <f ca="1">IF(B_MSK[[#This Row],[B_]]="","",LEFT(B_MSK[[#This Row],[B_]],SEARCH(" ",B_MSK[[#This Row],[B_]])))</f>
        <v/>
      </c>
      <c r="AS678" s="5" t="str">
        <f ca="1">IF(B_MSK[[#This Row],[B_]]="","",RIGHT(B_MSK[[#This Row],[B_]],LEN(B_MSK[[#This Row],[B_]])-SEARCH(" ",B_MSK[[#This Row],[B_]])))</f>
        <v/>
      </c>
      <c r="AT678" s="5" t="str">
        <f ca="1">IF(B_MSK[[#This Row],[B_2]]="LSN",12,"")</f>
        <v/>
      </c>
      <c r="AU678" s="5" t="str">
        <f ca="1">IF(B_MSK[[#This Row],[C_1]]="","","PCS")</f>
        <v/>
      </c>
      <c r="AV678" s="5">
        <f ca="1">IF(B_MSK[[#This Row],[A_1]]="","",B_MSK[[#This Row],[A_1]]*IF(B_MSK[[#This Row],[B_1]]="",1,B_MSK[[#This Row],[B_1]])*IF(B_MSK[[#This Row],[C_1]]="",1,B_MSK[[#This Row],[C_1]]))</f>
        <v>144</v>
      </c>
      <c r="AW678" s="5" t="str">
        <f ca="1">IF(B_MSK[[#This Row],[C_2]]="",IF(B_MSK[[#This Row],[B_2]]="",IF(B_MSK[[#This Row],[A_2]]="","",B_MSK[[#This Row],[A_2]]),B_MSK[[#This Row],[B_2]]),B_MSK[[#This Row],[C_2]])</f>
        <v>PCS</v>
      </c>
      <c r="AX678" s="2">
        <f ca="1">IF(ISNUMBER(B_MSK[[#This Row],[TANGGAL DATANG]]),B_MSK[[#This Row],[TANGGAL DATANG]],AX677)</f>
        <v>44950</v>
      </c>
      <c r="AY678" s="5" t="e">
        <f ca="1">IF(B_MSK[[#This Row],[DB_ROW]]="","",INDEX([3]!db[JENIS],B_MSK[[#This Row],[DB_ROW]]-1))</f>
        <v>#REF!</v>
      </c>
      <c r="AZ678" s="5">
        <f ca="1">IF(B_MSK[[#This Row],[A_1]]="","",B_MSK[[#This Row],[A_1]])*1</f>
        <v>144</v>
      </c>
      <c r="BA678" s="5" t="str">
        <f ca="1">IF(B_MSK[[#This Row],[//]]="","",INDEX(INDIRECT(DIR&amp;$2:$2),B_MSK[[#This Row],[//]]))</f>
        <v>UNTANA</v>
      </c>
      <c r="BB678" s="5" t="str">
        <f ca="1">CONCATENATE(B_MSK[[#This Row],[concat]],B_MSK[[#This Row],[HARGA_X]],B_MSK[[#This Row],[SAT]])</f>
        <v>pcmgp650718x225puaugltd11575PCS</v>
      </c>
    </row>
    <row r="679" spans="1:54" x14ac:dyDescent="0.25">
      <c r="A679" s="6" t="s">
        <v>128</v>
      </c>
      <c r="B679" s="5" t="str">
        <f ca="1">IF(B_MSK[[#This Row],[N_ID]]="","",INDEX(INDIRECT(DIR&amp;$2:$2),MATCH(B_MSK[[#This Row],[N_ID]],INDIRECT(DIR&amp;"!NOTA[ID_P]"),0)))</f>
        <v/>
      </c>
      <c r="C679" s="5" t="str">
        <f ca="1">IF(B_MSK[[#This Row],[//]]="","",HYPERLINK("["&amp;SUBSTITUTE(DIR,"'","")&amp;"]NOTA!D"&amp;B_MSK[[#This Row],[//]]+2,"&gt;"))</f>
        <v>&gt;</v>
      </c>
      <c r="D679" s="5" t="str">
        <f ca="1">IF(B_MSK[[#This Row],[N_ID]]="","",COUNTIF(INDIRECT(DIR&amp;"!NOTA[ID_H]"),B_MSK[[#This Row],[ID NOTA]]))</f>
        <v/>
      </c>
      <c r="E6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676</v>
      </c>
      <c r="F6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9" s="7" t="str">
        <f ca="1">IF(B_MSK[[#This Row],[stt]]="ada",INDEX([2]!db[NB BM],B_MSK[DB_ROW]-1),"")</f>
        <v>P case magnit GP-9363/ 8x22/ PUA/ Bentuk/ D</v>
      </c>
      <c r="H679" s="7" t="str">
        <f ca="1">IF(B_MSK[[#This Row],[//]]="","",INDEX(INDIRECT(DIR&amp;$2:$2),B_MSK[[#This Row],[//]]))</f>
        <v>SBS</v>
      </c>
      <c r="I679" s="27" t="str">
        <f ca="1">IF(B_MSK[[#This Row],[//]]="","",INDEX(INDIRECT(DB_PATH&amp;$2:$2),B_MSK[[#This Row],[DB_ROW]]-1))</f>
        <v>192 PCS</v>
      </c>
      <c r="J679" s="5">
        <f ca="1">IF(B_MSK[[#This Row],[//]]="","",IF(INDEX(INDIRECT(DIR&amp;$2:$2),B_MSK[[#This Row],[//]])="","",INDEX(INDIRECT(DIR&amp;$2:$2),B_MSK[[#This Row],[//]])))</f>
        <v>5</v>
      </c>
      <c r="K679" s="5">
        <f ca="1">IF(B_MSK[[#This Row],[//]]="","",IF(INDEX(INDIRECT(DIR&amp;$2:$2),B_MSK[[#This Row],[//]])="","",INDEX(INDIRECT(DIR&amp;$2:$2),B_MSK[[#This Row],[//]])))</f>
        <v>960</v>
      </c>
      <c r="L679" s="5" t="str">
        <f ca="1">IF(B_MSK[[#This Row],[//]]="","",IF(INDEX(INDIRECT(DIR&amp;$2:$2),B_MSK[[#This Row],[//]])="","",INDEX(INDIRECT(DIR&amp;$2:$2),B_MSK[[#This Row],[//]])))</f>
        <v>PCS</v>
      </c>
      <c r="M679" s="13">
        <f ca="1">IF(B_MSK[[#This Row],[//]]="","",INDEX(INDIRECT(DIR&amp;$2:$2),B_MSK[[#This Row],[//]]))</f>
        <v>10000</v>
      </c>
      <c r="N679" s="13">
        <f ca="1">IF(OR(B_MSK[[#This Row],[//]]="",),"",INDEX(INDIRECT(DIR&amp;$2:$2),B_MSK[[#This Row],[//]]))</f>
        <v>1920000</v>
      </c>
      <c r="O679" s="3" t="str">
        <f ca="1">IF(B_MSK[[#This Row],[//]]="","",IF(INDEX(INDIRECT(DIR&amp;$2:$2),B_MSK[[#This Row],[//]])=0,"",INDEX(INDIRECT(DIR&amp;$2:$2),B_MSK[[#This Row],[//]])))</f>
        <v/>
      </c>
      <c r="P679" s="3" t="str">
        <f ca="1">IF(B_MSK[[#This Row],[//]]="","",IF(INDEX(INDIRECT(DIR&amp;$2:$2),B_MSK[[#This Row],[//]])=0,"",INDEX(INDIRECT(DIR&amp;$2:$2),B_MSK[[#This Row],[//]])))</f>
        <v/>
      </c>
      <c r="Q679" s="12">
        <f ca="1">IF(B_MSK[[#This Row],[//]]="","",INDEX(INDIRECT(DIR&amp;$2:$2),B_MSK[[#This Row],[//]]))</f>
        <v>9600000</v>
      </c>
      <c r="R6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9" s="37">
        <f ca="1">IF(B_MSK[[#This Row],[//]]="","",INDEX(INDIRECT(DIR&amp;$2:$2),B_MSK[[#This Row],[//]]))</f>
        <v>0</v>
      </c>
      <c r="U679" s="38">
        <f ca="1">IF(SUMIF(B_MSK[NAMA BARANG],B_MSK[[#This Row],[NAMA BARANG]],B_MSK[JMLH BRG])=0,"",SUMIF(B_MSK[NAMA BARANG],B_MSK[[#This Row],[NAMA BARANG]],B_MSK[C]))</f>
        <v>5</v>
      </c>
      <c r="V679" s="7" t="str">
        <f ca="1">IF(B_MSK[[#This Row],[//]]="","",INDEX(INDIRECT(DIR&amp;$2:$2),B_MSK[[#This Row],[//]]))</f>
        <v>PCM GP-9363/ 8X22/ PUA/ BENTUK/ D</v>
      </c>
      <c r="W679" s="7" t="str">
        <f ca="1">LOWER(SUBSTITUTE(SUBSTITUTE(SUBSTITUTE(SUBSTITUTE(SUBSTITUTE(SUBSTITUTE(SUBSTITUTE(SUBSTITUTE(SUBSTITUTE(B_MSK[[#This Row],[N.B.nota]]," ",""),"-",""),"(",""),")",""),".",""),",",""),"/",""),"""",""),"+",""))</f>
        <v>pcmgp93638x22puabentukd</v>
      </c>
      <c r="X679" s="5" t="str">
        <f ca="1">IF(B_MSK[[#This Row],[N.B.nota]]="","",IF(MATCH(B_MSK[[#This Row],[concat]],[2]!db[NB NOTA_C],0)&gt;0,"ada",0))</f>
        <v>ada</v>
      </c>
      <c r="Y679" s="5" t="str">
        <f ca="1">IF(B_MSK[[#This Row],[N.B.nota]]="","",ADDRESS(ROW(B_MSK[QB]),COLUMN(B_MSK[QB]))&amp;":"&amp;ADDRESS(ROW(),COLUMN(B_MSK[QB])))</f>
        <v>$D$4:$D$679</v>
      </c>
      <c r="Z679" s="5">
        <f ca="1">IF(B_MSK[[#This Row],[concat]]="","",MATCH(B_MSK[[#This Row],[concat]],[2]!db[NB NOTA_C],0)+1)</f>
        <v>1705</v>
      </c>
      <c r="AA679" s="5" t="str">
        <f ca="1">IF(B_MSK[[#This Row],[//]]="","",HYPERLINK("[D:\kerja\BANK EXP\BARU\DB.XLSX]DB!e"&amp;B_MSK[[#This Row],[DB_ROW]],"&gt;"))</f>
        <v>&gt;</v>
      </c>
      <c r="AB679" s="30" t="str">
        <f ca="1">MID(B_MSK[[#This Row],[/ STN_1]],FIND(" ",B_MSK[[#This Row],[/ STN_1]])+1,LEN(B_MSK[[#This Row],[/ STN_1]]))</f>
        <v>PCS</v>
      </c>
      <c r="AC679" s="11">
        <f ca="1">IF(B_MSK[[#This Row],[//]]="","",IF(B_MSK[[#This Row],[ JUMLAH ]]="","",IF(B_MSK[[#This Row],[C]]="",B_MSK[[#This Row],[HARGA CTN]]/B_MSK[[#This Row],[JMLH BRG]],B_MSK[[#This Row],[HARGA CTN]]/B_MSK[[#This Row],[A_1]])))</f>
        <v>10000</v>
      </c>
      <c r="AD6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9" s="15" t="str">
        <f ca="1">IF(B_MSK[[#This Row],[HARGA_2]]="","",IF(MID(B_MSK[[#This Row],[/ STN_2]],FIND(" ",B_MSK[[#This Row],[/ STN_2]])+1,LEN(B_MSK[[#This Row],[/ STN_2]]))="LSN",B_MSK[[#This Row],[HARGA_2]]/12,""))</f>
        <v/>
      </c>
      <c r="AH679" s="7" t="str">
        <f ca="1">IF(B_MSK[[#This Row],[HARGA_3]]="","","/ "&amp;"PCS")</f>
        <v/>
      </c>
      <c r="AI679" s="15">
        <f ca="1">IF(B_MSK[[#This Row],[HARGA_3]]="",IF(B_MSK[[#This Row],[HARGA_2]]="",IF(B_MSK[[#This Row],[HARGA_1]]="","",B_MSK[[#This Row],[HARGA_1]]),B_MSK[[#This Row],[HARGA_2]]),B_MSK[[#This Row],[HARGA_3]])</f>
        <v>10000</v>
      </c>
      <c r="AJ67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79" s="5" t="str">
        <f ca="1">IF(B_MSK[[#This Row],[//]]="","",SUBSTITUTE(SUBSTITUTE(SUBSTITUTE(B_MSK[[#This Row],[QTY/ CTN]]," ","_",2),"(",""),")","")&amp;"_")</f>
        <v>192 PCS_</v>
      </c>
      <c r="AL679" s="5">
        <f ca="1">IF(B_MSK[[#This Row],[A_B]]="","",SEARCH("_",B_MSK[[#This Row],[A_B]]))</f>
        <v>8</v>
      </c>
      <c r="AM679" s="5">
        <f ca="1">IF(B_MSK[[#This Row],[A_B]]="","",LEN(B_MSK[[#This Row],[A_B]]))</f>
        <v>8</v>
      </c>
      <c r="AN679" s="5" t="str">
        <f ca="1">IF(B_MSK[[#This Row],[A_B]]="","",LEFT(B_MSK[[#This Row],[QTY/ CTN]],B_MSK[[#This Row],[A_B_1]]))</f>
        <v>192 PCS</v>
      </c>
      <c r="AO679" s="5" t="str">
        <f ca="1">IF(B_MSK[[#This Row],[A_B]]="","",LEFT(B_MSK[[#This Row],[A_]],SEARCH(" ",B_MSK[[#This Row],[A_]])-1))</f>
        <v>192</v>
      </c>
      <c r="AP679" s="5" t="str">
        <f ca="1">IF(B_MSK[[#This Row],[A_B]]="","",RIGHT(B_MSK[[#This Row],[A_]],LEN(B_MSK[[#This Row],[A_]])-SEARCH(" ",B_MSK[[#This Row],[A_]])))</f>
        <v>PCS</v>
      </c>
      <c r="AQ6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9" s="5" t="str">
        <f ca="1">IF(B_MSK[[#This Row],[B_]]="","",LEFT(B_MSK[[#This Row],[B_]],SEARCH(" ",B_MSK[[#This Row],[B_]])))</f>
        <v/>
      </c>
      <c r="AS679" s="5" t="str">
        <f ca="1">IF(B_MSK[[#This Row],[B_]]="","",RIGHT(B_MSK[[#This Row],[B_]],LEN(B_MSK[[#This Row],[B_]])-SEARCH(" ",B_MSK[[#This Row],[B_]])))</f>
        <v/>
      </c>
      <c r="AT679" s="5" t="str">
        <f ca="1">IF(B_MSK[[#This Row],[B_2]]="LSN",12,"")</f>
        <v/>
      </c>
      <c r="AU679" s="5" t="str">
        <f ca="1">IF(B_MSK[[#This Row],[C_1]]="","","PCS")</f>
        <v/>
      </c>
      <c r="AV679" s="5">
        <f ca="1">IF(B_MSK[[#This Row],[A_1]]="","",B_MSK[[#This Row],[A_1]]*IF(B_MSK[[#This Row],[B_1]]="",1,B_MSK[[#This Row],[B_1]])*IF(B_MSK[[#This Row],[C_1]]="",1,B_MSK[[#This Row],[C_1]]))</f>
        <v>192</v>
      </c>
      <c r="AW679" s="5" t="str">
        <f ca="1">IF(B_MSK[[#This Row],[C_2]]="",IF(B_MSK[[#This Row],[B_2]]="",IF(B_MSK[[#This Row],[A_2]]="","",B_MSK[[#This Row],[A_2]]),B_MSK[[#This Row],[B_2]]),B_MSK[[#This Row],[C_2]])</f>
        <v>PCS</v>
      </c>
      <c r="AX679" s="2">
        <f ca="1">IF(ISNUMBER(B_MSK[[#This Row],[TANGGAL DATANG]]),B_MSK[[#This Row],[TANGGAL DATANG]],AX678)</f>
        <v>44950</v>
      </c>
      <c r="AY679" s="5" t="e">
        <f ca="1">IF(B_MSK[[#This Row],[DB_ROW]]="","",INDEX([3]!db[JENIS],B_MSK[[#This Row],[DB_ROW]]-1))</f>
        <v>#REF!</v>
      </c>
      <c r="AZ679" s="5">
        <f ca="1">IF(B_MSK[[#This Row],[A_1]]="","",B_MSK[[#This Row],[A_1]])*1</f>
        <v>192</v>
      </c>
      <c r="BA679" s="5" t="str">
        <f ca="1">IF(B_MSK[[#This Row],[//]]="","",INDEX(INDIRECT(DIR&amp;$2:$2),B_MSK[[#This Row],[//]]))</f>
        <v>UNTANA</v>
      </c>
      <c r="BB679" s="5" t="str">
        <f ca="1">CONCATENATE(B_MSK[[#This Row],[concat]],B_MSK[[#This Row],[HARGA_X]],B_MSK[[#This Row],[SAT]])</f>
        <v>pcmgp93638x22puabentukd10000PCS</v>
      </c>
    </row>
    <row r="680" spans="1:54" x14ac:dyDescent="0.25">
      <c r="A680" s="6" t="s">
        <v>128</v>
      </c>
      <c r="B680" s="5" t="str">
        <f ca="1">IF(B_MSK[[#This Row],[N_ID]]="","",INDEX(INDIRECT(DIR&amp;$2:$2),MATCH(B_MSK[[#This Row],[N_ID]],INDIRECT(DIR&amp;"!NOTA[ID_P]"),0)))</f>
        <v/>
      </c>
      <c r="C680" s="5" t="str">
        <f ca="1">IF(B_MSK[[#This Row],[//]]="","",HYPERLINK("["&amp;SUBSTITUTE(DIR,"'","")&amp;"]NOTA!D"&amp;B_MSK[[#This Row],[//]]+2,"&gt;"))</f>
        <v>&gt;</v>
      </c>
      <c r="D680" s="5" t="str">
        <f ca="1">IF(B_MSK[[#This Row],[N_ID]]="","",COUNTIF(INDIRECT(DIR&amp;"!NOTA[ID_H]"),B_MSK[[#This Row],[ID NOTA]]))</f>
        <v/>
      </c>
      <c r="E6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677</v>
      </c>
      <c r="F6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0" s="7" t="str">
        <f ca="1">IF(B_MSK[[#This Row],[stt]]="ada",INDEX([2]!db[NB BM],B_MSK[DB_ROW]-1),"")</f>
        <v>P case magnit KT-111/ 8x23.5/ PUA/ GLT/ BT21</v>
      </c>
      <c r="H680" s="7" t="str">
        <f ca="1">IF(B_MSK[[#This Row],[//]]="","",INDEX(INDIRECT(DIR&amp;$2:$2),B_MSK[[#This Row],[//]]))</f>
        <v>SBS</v>
      </c>
      <c r="I680" s="27" t="str">
        <f ca="1">IF(B_MSK[[#This Row],[//]]="","",INDEX(INDIRECT(DB_PATH&amp;$2:$2),B_MSK[[#This Row],[DB_ROW]]-1))</f>
        <v>144 PCS</v>
      </c>
      <c r="J680" s="5">
        <f ca="1">IF(B_MSK[[#This Row],[//]]="","",IF(INDEX(INDIRECT(DIR&amp;$2:$2),B_MSK[[#This Row],[//]])="","",INDEX(INDIRECT(DIR&amp;$2:$2),B_MSK[[#This Row],[//]])))</f>
        <v>5</v>
      </c>
      <c r="K680" s="5">
        <f ca="1">IF(B_MSK[[#This Row],[//]]="","",IF(INDEX(INDIRECT(DIR&amp;$2:$2),B_MSK[[#This Row],[//]])="","",INDEX(INDIRECT(DIR&amp;$2:$2),B_MSK[[#This Row],[//]])))</f>
        <v>720</v>
      </c>
      <c r="L680" s="5" t="str">
        <f ca="1">IF(B_MSK[[#This Row],[//]]="","",IF(INDEX(INDIRECT(DIR&amp;$2:$2),B_MSK[[#This Row],[//]])="","",INDEX(INDIRECT(DIR&amp;$2:$2),B_MSK[[#This Row],[//]])))</f>
        <v>PCS</v>
      </c>
      <c r="M680" s="13">
        <f ca="1">IF(B_MSK[[#This Row],[//]]="","",INDEX(INDIRECT(DIR&amp;$2:$2),B_MSK[[#This Row],[//]]))</f>
        <v>11575</v>
      </c>
      <c r="N680" s="13">
        <f ca="1">IF(OR(B_MSK[[#This Row],[//]]="",),"",INDEX(INDIRECT(DIR&amp;$2:$2),B_MSK[[#This Row],[//]]))</f>
        <v>1666800</v>
      </c>
      <c r="O680" s="3" t="str">
        <f ca="1">IF(B_MSK[[#This Row],[//]]="","",IF(INDEX(INDIRECT(DIR&amp;$2:$2),B_MSK[[#This Row],[//]])=0,"",INDEX(INDIRECT(DIR&amp;$2:$2),B_MSK[[#This Row],[//]])))</f>
        <v/>
      </c>
      <c r="P680" s="3" t="str">
        <f ca="1">IF(B_MSK[[#This Row],[//]]="","",IF(INDEX(INDIRECT(DIR&amp;$2:$2),B_MSK[[#This Row],[//]])=0,"",INDEX(INDIRECT(DIR&amp;$2:$2),B_MSK[[#This Row],[//]])))</f>
        <v/>
      </c>
      <c r="Q680" s="12">
        <f ca="1">IF(B_MSK[[#This Row],[//]]="","",INDEX(INDIRECT(DIR&amp;$2:$2),B_MSK[[#This Row],[//]]))</f>
        <v>8334000</v>
      </c>
      <c r="R6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0" s="37">
        <f ca="1">IF(B_MSK[[#This Row],[//]]="","",INDEX(INDIRECT(DIR&amp;$2:$2),B_MSK[[#This Row],[//]]))</f>
        <v>0</v>
      </c>
      <c r="U680" s="38">
        <f ca="1">IF(SUMIF(B_MSK[NAMA BARANG],B_MSK[[#This Row],[NAMA BARANG]],B_MSK[JMLH BRG])=0,"",SUMIF(B_MSK[NAMA BARANG],B_MSK[[#This Row],[NAMA BARANG]],B_MSK[C]))</f>
        <v>5</v>
      </c>
      <c r="V680" s="7" t="str">
        <f ca="1">IF(B_MSK[[#This Row],[//]]="","",INDEX(INDIRECT(DIR&amp;$2:$2),B_MSK[[#This Row],[//]]))</f>
        <v>PCM KT-111/ 8X23.5/ PUA/ GLT/ BT21</v>
      </c>
      <c r="W680" s="7" t="str">
        <f ca="1">LOWER(SUBSTITUTE(SUBSTITUTE(SUBSTITUTE(SUBSTITUTE(SUBSTITUTE(SUBSTITUTE(SUBSTITUTE(SUBSTITUTE(SUBSTITUTE(B_MSK[[#This Row],[N.B.nota]]," ",""),"-",""),"(",""),")",""),".",""),",",""),"/",""),"""",""),"+",""))</f>
        <v>pcmkt1118x235puagltbt21</v>
      </c>
      <c r="X680" s="5" t="str">
        <f ca="1">IF(B_MSK[[#This Row],[N.B.nota]]="","",IF(MATCH(B_MSK[[#This Row],[concat]],[2]!db[NB NOTA_C],0)&gt;0,"ada",0))</f>
        <v>ada</v>
      </c>
      <c r="Y680" s="5" t="str">
        <f ca="1">IF(B_MSK[[#This Row],[N.B.nota]]="","",ADDRESS(ROW(B_MSK[QB]),COLUMN(B_MSK[QB]))&amp;":"&amp;ADDRESS(ROW(),COLUMN(B_MSK[QB])))</f>
        <v>$D$4:$D$680</v>
      </c>
      <c r="Z680" s="5">
        <f ca="1">IF(B_MSK[[#This Row],[concat]]="","",MATCH(B_MSK[[#This Row],[concat]],[2]!db[NB NOTA_C],0)+1)</f>
        <v>1708</v>
      </c>
      <c r="AA680" s="5" t="str">
        <f ca="1">IF(B_MSK[[#This Row],[//]]="","",HYPERLINK("[D:\kerja\BANK EXP\BARU\DB.XLSX]DB!e"&amp;B_MSK[[#This Row],[DB_ROW]],"&gt;"))</f>
        <v>&gt;</v>
      </c>
      <c r="AB680" s="30" t="str">
        <f ca="1">MID(B_MSK[[#This Row],[/ STN_1]],FIND(" ",B_MSK[[#This Row],[/ STN_1]])+1,LEN(B_MSK[[#This Row],[/ STN_1]]))</f>
        <v>PCS</v>
      </c>
      <c r="AC680" s="11">
        <f ca="1">IF(B_MSK[[#This Row],[//]]="","",IF(B_MSK[[#This Row],[ JUMLAH ]]="","",IF(B_MSK[[#This Row],[C]]="",B_MSK[[#This Row],[HARGA CTN]]/B_MSK[[#This Row],[JMLH BRG]],B_MSK[[#This Row],[HARGA CTN]]/B_MSK[[#This Row],[A_1]])))</f>
        <v>11575</v>
      </c>
      <c r="AD6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0" s="15" t="str">
        <f ca="1">IF(B_MSK[[#This Row],[HARGA_2]]="","",IF(MID(B_MSK[[#This Row],[/ STN_2]],FIND(" ",B_MSK[[#This Row],[/ STN_2]])+1,LEN(B_MSK[[#This Row],[/ STN_2]]))="LSN",B_MSK[[#This Row],[HARGA_2]]/12,""))</f>
        <v/>
      </c>
      <c r="AH680" s="7" t="str">
        <f ca="1">IF(B_MSK[[#This Row],[HARGA_3]]="","","/ "&amp;"PCS")</f>
        <v/>
      </c>
      <c r="AI680" s="15">
        <f ca="1">IF(B_MSK[[#This Row],[HARGA_3]]="",IF(B_MSK[[#This Row],[HARGA_2]]="",IF(B_MSK[[#This Row],[HARGA_1]]="","",B_MSK[[#This Row],[HARGA_1]]),B_MSK[[#This Row],[HARGA_2]]),B_MSK[[#This Row],[HARGA_3]])</f>
        <v>11575</v>
      </c>
      <c r="AJ68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80" s="5" t="str">
        <f ca="1">IF(B_MSK[[#This Row],[//]]="","",SUBSTITUTE(SUBSTITUTE(SUBSTITUTE(B_MSK[[#This Row],[QTY/ CTN]]," ","_",2),"(",""),")","")&amp;"_")</f>
        <v>144 PCS_</v>
      </c>
      <c r="AL680" s="5">
        <f ca="1">IF(B_MSK[[#This Row],[A_B]]="","",SEARCH("_",B_MSK[[#This Row],[A_B]]))</f>
        <v>8</v>
      </c>
      <c r="AM680" s="5">
        <f ca="1">IF(B_MSK[[#This Row],[A_B]]="","",LEN(B_MSK[[#This Row],[A_B]]))</f>
        <v>8</v>
      </c>
      <c r="AN680" s="5" t="str">
        <f ca="1">IF(B_MSK[[#This Row],[A_B]]="","",LEFT(B_MSK[[#This Row],[QTY/ CTN]],B_MSK[[#This Row],[A_B_1]]))</f>
        <v>144 PCS</v>
      </c>
      <c r="AO680" s="5" t="str">
        <f ca="1">IF(B_MSK[[#This Row],[A_B]]="","",LEFT(B_MSK[[#This Row],[A_]],SEARCH(" ",B_MSK[[#This Row],[A_]])-1))</f>
        <v>144</v>
      </c>
      <c r="AP680" s="5" t="str">
        <f ca="1">IF(B_MSK[[#This Row],[A_B]]="","",RIGHT(B_MSK[[#This Row],[A_]],LEN(B_MSK[[#This Row],[A_]])-SEARCH(" ",B_MSK[[#This Row],[A_]])))</f>
        <v>PCS</v>
      </c>
      <c r="AQ6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0" s="5" t="str">
        <f ca="1">IF(B_MSK[[#This Row],[B_]]="","",LEFT(B_MSK[[#This Row],[B_]],SEARCH(" ",B_MSK[[#This Row],[B_]])))</f>
        <v/>
      </c>
      <c r="AS680" s="5" t="str">
        <f ca="1">IF(B_MSK[[#This Row],[B_]]="","",RIGHT(B_MSK[[#This Row],[B_]],LEN(B_MSK[[#This Row],[B_]])-SEARCH(" ",B_MSK[[#This Row],[B_]])))</f>
        <v/>
      </c>
      <c r="AT680" s="5" t="str">
        <f ca="1">IF(B_MSK[[#This Row],[B_2]]="LSN",12,"")</f>
        <v/>
      </c>
      <c r="AU680" s="5" t="str">
        <f ca="1">IF(B_MSK[[#This Row],[C_1]]="","","PCS")</f>
        <v/>
      </c>
      <c r="AV680" s="5">
        <f ca="1">IF(B_MSK[[#This Row],[A_1]]="","",B_MSK[[#This Row],[A_1]]*IF(B_MSK[[#This Row],[B_1]]="",1,B_MSK[[#This Row],[B_1]])*IF(B_MSK[[#This Row],[C_1]]="",1,B_MSK[[#This Row],[C_1]]))</f>
        <v>144</v>
      </c>
      <c r="AW680" s="5" t="str">
        <f ca="1">IF(B_MSK[[#This Row],[C_2]]="",IF(B_MSK[[#This Row],[B_2]]="",IF(B_MSK[[#This Row],[A_2]]="","",B_MSK[[#This Row],[A_2]]),B_MSK[[#This Row],[B_2]]),B_MSK[[#This Row],[C_2]])</f>
        <v>PCS</v>
      </c>
      <c r="AX680" s="2">
        <f ca="1">IF(ISNUMBER(B_MSK[[#This Row],[TANGGAL DATANG]]),B_MSK[[#This Row],[TANGGAL DATANG]],AX679)</f>
        <v>44950</v>
      </c>
      <c r="AY680" s="5" t="e">
        <f ca="1">IF(B_MSK[[#This Row],[DB_ROW]]="","",INDEX([3]!db[JENIS],B_MSK[[#This Row],[DB_ROW]]-1))</f>
        <v>#REF!</v>
      </c>
      <c r="AZ680" s="5">
        <f ca="1">IF(B_MSK[[#This Row],[A_1]]="","",B_MSK[[#This Row],[A_1]])*1</f>
        <v>144</v>
      </c>
      <c r="BA680" s="5" t="str">
        <f ca="1">IF(B_MSK[[#This Row],[//]]="","",INDEX(INDIRECT(DIR&amp;$2:$2),B_MSK[[#This Row],[//]]))</f>
        <v>UNTANA</v>
      </c>
      <c r="BB680" s="5" t="str">
        <f ca="1">CONCATENATE(B_MSK[[#This Row],[concat]],B_MSK[[#This Row],[HARGA_X]],B_MSK[[#This Row],[SAT]])</f>
        <v>pcmkt1118x235puagltbt2111575PCS</v>
      </c>
    </row>
    <row r="681" spans="1:54" x14ac:dyDescent="0.25">
      <c r="A681" s="6" t="s">
        <v>128</v>
      </c>
      <c r="B681" s="5" t="str">
        <f ca="1">IF(B_MSK[[#This Row],[N_ID]]="","",INDEX(INDIRECT(DIR&amp;$2:$2),MATCH(B_MSK[[#This Row],[N_ID]],INDIRECT(DIR&amp;"!NOTA[ID_P]"),0)))</f>
        <v/>
      </c>
      <c r="C681" s="5" t="str">
        <f ca="1">IF(B_MSK[[#This Row],[//]]="","",HYPERLINK("["&amp;SUBSTITUTE(DIR,"'","")&amp;"]NOTA!D"&amp;B_MSK[[#This Row],[//]]+2,"&gt;"))</f>
        <v>&gt;</v>
      </c>
      <c r="D681" s="5" t="str">
        <f ca="1">IF(B_MSK[[#This Row],[N_ID]]="","",COUNTIF(INDIRECT(DIR&amp;"!NOTA[ID_H]"),B_MSK[[#This Row],[ID NOTA]]))</f>
        <v/>
      </c>
      <c r="E6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678</v>
      </c>
      <c r="F6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1" s="7" t="str">
        <f ca="1">IF(B_MSK[[#This Row],[stt]]="ada",INDEX([2]!db[NB BM],B_MSK[DB_ROW]-1),"")</f>
        <v>P case magnit KT-387/ 8x22.5/ PUA/ GLT/ Girl</v>
      </c>
      <c r="H681" s="7" t="str">
        <f ca="1">IF(B_MSK[[#This Row],[//]]="","",INDEX(INDIRECT(DIR&amp;$2:$2),B_MSK[[#This Row],[//]]))</f>
        <v>SBS</v>
      </c>
      <c r="I681" s="27" t="str">
        <f ca="1">IF(B_MSK[[#This Row],[//]]="","",INDEX(INDIRECT(DB_PATH&amp;$2:$2),B_MSK[[#This Row],[DB_ROW]]-1))</f>
        <v>144 PCS</v>
      </c>
      <c r="J681" s="5">
        <f ca="1">IF(B_MSK[[#This Row],[//]]="","",IF(INDEX(INDIRECT(DIR&amp;$2:$2),B_MSK[[#This Row],[//]])="","",INDEX(INDIRECT(DIR&amp;$2:$2),B_MSK[[#This Row],[//]])))</f>
        <v>5</v>
      </c>
      <c r="K681" s="5">
        <f ca="1">IF(B_MSK[[#This Row],[//]]="","",IF(INDEX(INDIRECT(DIR&amp;$2:$2),B_MSK[[#This Row],[//]])="","",INDEX(INDIRECT(DIR&amp;$2:$2),B_MSK[[#This Row],[//]])))</f>
        <v>720</v>
      </c>
      <c r="L681" s="5" t="str">
        <f ca="1">IF(B_MSK[[#This Row],[//]]="","",IF(INDEX(INDIRECT(DIR&amp;$2:$2),B_MSK[[#This Row],[//]])="","",INDEX(INDIRECT(DIR&amp;$2:$2),B_MSK[[#This Row],[//]])))</f>
        <v>PCS</v>
      </c>
      <c r="M681" s="13">
        <f ca="1">IF(B_MSK[[#This Row],[//]]="","",INDEX(INDIRECT(DIR&amp;$2:$2),B_MSK[[#This Row],[//]]))</f>
        <v>11575</v>
      </c>
      <c r="N681" s="13">
        <f ca="1">IF(OR(B_MSK[[#This Row],[//]]="",),"",INDEX(INDIRECT(DIR&amp;$2:$2),B_MSK[[#This Row],[//]]))</f>
        <v>1666800</v>
      </c>
      <c r="O681" s="3" t="str">
        <f ca="1">IF(B_MSK[[#This Row],[//]]="","",IF(INDEX(INDIRECT(DIR&amp;$2:$2),B_MSK[[#This Row],[//]])=0,"",INDEX(INDIRECT(DIR&amp;$2:$2),B_MSK[[#This Row],[//]])))</f>
        <v/>
      </c>
      <c r="P681" s="3" t="str">
        <f ca="1">IF(B_MSK[[#This Row],[//]]="","",IF(INDEX(INDIRECT(DIR&amp;$2:$2),B_MSK[[#This Row],[//]])=0,"",INDEX(INDIRECT(DIR&amp;$2:$2),B_MSK[[#This Row],[//]])))</f>
        <v/>
      </c>
      <c r="Q681" s="12">
        <f ca="1">IF(B_MSK[[#This Row],[//]]="","",INDEX(INDIRECT(DIR&amp;$2:$2),B_MSK[[#This Row],[//]]))</f>
        <v>8334000</v>
      </c>
      <c r="R6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1" s="37">
        <f ca="1">IF(B_MSK[[#This Row],[//]]="","",INDEX(INDIRECT(DIR&amp;$2:$2),B_MSK[[#This Row],[//]]))</f>
        <v>0</v>
      </c>
      <c r="U681" s="38">
        <f ca="1">IF(SUMIF(B_MSK[NAMA BARANG],B_MSK[[#This Row],[NAMA BARANG]],B_MSK[JMLH BRG])=0,"",SUMIF(B_MSK[NAMA BARANG],B_MSK[[#This Row],[NAMA BARANG]],B_MSK[C]))</f>
        <v>5</v>
      </c>
      <c r="V681" s="7" t="str">
        <f ca="1">IF(B_MSK[[#This Row],[//]]="","",INDEX(INDIRECT(DIR&amp;$2:$2),B_MSK[[#This Row],[//]]))</f>
        <v>PCM KT-387/ 8X22.5/ PUA/ GLT/ GIRL</v>
      </c>
      <c r="W681" s="7" t="str">
        <f ca="1">LOWER(SUBSTITUTE(SUBSTITUTE(SUBSTITUTE(SUBSTITUTE(SUBSTITUTE(SUBSTITUTE(SUBSTITUTE(SUBSTITUTE(SUBSTITUTE(B_MSK[[#This Row],[N.B.nota]]," ",""),"-",""),"(",""),")",""),".",""),",",""),"/",""),"""",""),"+",""))</f>
        <v>pcmkt3878x225puagltgirl</v>
      </c>
      <c r="X681" s="5" t="str">
        <f ca="1">IF(B_MSK[[#This Row],[N.B.nota]]="","",IF(MATCH(B_MSK[[#This Row],[concat]],[2]!db[NB NOTA_C],0)&gt;0,"ada",0))</f>
        <v>ada</v>
      </c>
      <c r="Y681" s="5" t="str">
        <f ca="1">IF(B_MSK[[#This Row],[N.B.nota]]="","",ADDRESS(ROW(B_MSK[QB]),COLUMN(B_MSK[QB]))&amp;":"&amp;ADDRESS(ROW(),COLUMN(B_MSK[QB])))</f>
        <v>$D$4:$D$681</v>
      </c>
      <c r="Z681" s="5">
        <f ca="1">IF(B_MSK[[#This Row],[concat]]="","",MATCH(B_MSK[[#This Row],[concat]],[2]!db[NB NOTA_C],0)+1)</f>
        <v>1710</v>
      </c>
      <c r="AA681" s="5" t="str">
        <f ca="1">IF(B_MSK[[#This Row],[//]]="","",HYPERLINK("[D:\kerja\BANK EXP\BARU\DB.XLSX]DB!e"&amp;B_MSK[[#This Row],[DB_ROW]],"&gt;"))</f>
        <v>&gt;</v>
      </c>
      <c r="AB681" s="30" t="str">
        <f ca="1">MID(B_MSK[[#This Row],[/ STN_1]],FIND(" ",B_MSK[[#This Row],[/ STN_1]])+1,LEN(B_MSK[[#This Row],[/ STN_1]]))</f>
        <v>PCS</v>
      </c>
      <c r="AC681" s="11">
        <f ca="1">IF(B_MSK[[#This Row],[//]]="","",IF(B_MSK[[#This Row],[ JUMLAH ]]="","",IF(B_MSK[[#This Row],[C]]="",B_MSK[[#This Row],[HARGA CTN]]/B_MSK[[#This Row],[JMLH BRG]],B_MSK[[#This Row],[HARGA CTN]]/B_MSK[[#This Row],[A_1]])))</f>
        <v>11575</v>
      </c>
      <c r="AD6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1" s="15" t="str">
        <f ca="1">IF(B_MSK[[#This Row],[HARGA_2]]="","",IF(MID(B_MSK[[#This Row],[/ STN_2]],FIND(" ",B_MSK[[#This Row],[/ STN_2]])+1,LEN(B_MSK[[#This Row],[/ STN_2]]))="LSN",B_MSK[[#This Row],[HARGA_2]]/12,""))</f>
        <v/>
      </c>
      <c r="AH681" s="7" t="str">
        <f ca="1">IF(B_MSK[[#This Row],[HARGA_3]]="","","/ "&amp;"PCS")</f>
        <v/>
      </c>
      <c r="AI681" s="15">
        <f ca="1">IF(B_MSK[[#This Row],[HARGA_3]]="",IF(B_MSK[[#This Row],[HARGA_2]]="",IF(B_MSK[[#This Row],[HARGA_1]]="","",B_MSK[[#This Row],[HARGA_1]]),B_MSK[[#This Row],[HARGA_2]]),B_MSK[[#This Row],[HARGA_3]])</f>
        <v>11575</v>
      </c>
      <c r="AJ68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81" s="5" t="str">
        <f ca="1">IF(B_MSK[[#This Row],[//]]="","",SUBSTITUTE(SUBSTITUTE(SUBSTITUTE(B_MSK[[#This Row],[QTY/ CTN]]," ","_",2),"(",""),")","")&amp;"_")</f>
        <v>144 PCS_</v>
      </c>
      <c r="AL681" s="5">
        <f ca="1">IF(B_MSK[[#This Row],[A_B]]="","",SEARCH("_",B_MSK[[#This Row],[A_B]]))</f>
        <v>8</v>
      </c>
      <c r="AM681" s="5">
        <f ca="1">IF(B_MSK[[#This Row],[A_B]]="","",LEN(B_MSK[[#This Row],[A_B]]))</f>
        <v>8</v>
      </c>
      <c r="AN681" s="5" t="str">
        <f ca="1">IF(B_MSK[[#This Row],[A_B]]="","",LEFT(B_MSK[[#This Row],[QTY/ CTN]],B_MSK[[#This Row],[A_B_1]]))</f>
        <v>144 PCS</v>
      </c>
      <c r="AO681" s="5" t="str">
        <f ca="1">IF(B_MSK[[#This Row],[A_B]]="","",LEFT(B_MSK[[#This Row],[A_]],SEARCH(" ",B_MSK[[#This Row],[A_]])-1))</f>
        <v>144</v>
      </c>
      <c r="AP681" s="5" t="str">
        <f ca="1">IF(B_MSK[[#This Row],[A_B]]="","",RIGHT(B_MSK[[#This Row],[A_]],LEN(B_MSK[[#This Row],[A_]])-SEARCH(" ",B_MSK[[#This Row],[A_]])))</f>
        <v>PCS</v>
      </c>
      <c r="AQ6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1" s="5" t="str">
        <f ca="1">IF(B_MSK[[#This Row],[B_]]="","",LEFT(B_MSK[[#This Row],[B_]],SEARCH(" ",B_MSK[[#This Row],[B_]])))</f>
        <v/>
      </c>
      <c r="AS681" s="5" t="str">
        <f ca="1">IF(B_MSK[[#This Row],[B_]]="","",RIGHT(B_MSK[[#This Row],[B_]],LEN(B_MSK[[#This Row],[B_]])-SEARCH(" ",B_MSK[[#This Row],[B_]])))</f>
        <v/>
      </c>
      <c r="AT681" s="5" t="str">
        <f ca="1">IF(B_MSK[[#This Row],[B_2]]="LSN",12,"")</f>
        <v/>
      </c>
      <c r="AU681" s="5" t="str">
        <f ca="1">IF(B_MSK[[#This Row],[C_1]]="","","PCS")</f>
        <v/>
      </c>
      <c r="AV681" s="5">
        <f ca="1">IF(B_MSK[[#This Row],[A_1]]="","",B_MSK[[#This Row],[A_1]]*IF(B_MSK[[#This Row],[B_1]]="",1,B_MSK[[#This Row],[B_1]])*IF(B_MSK[[#This Row],[C_1]]="",1,B_MSK[[#This Row],[C_1]]))</f>
        <v>144</v>
      </c>
      <c r="AW681" s="5" t="str">
        <f ca="1">IF(B_MSK[[#This Row],[C_2]]="",IF(B_MSK[[#This Row],[B_2]]="",IF(B_MSK[[#This Row],[A_2]]="","",B_MSK[[#This Row],[A_2]]),B_MSK[[#This Row],[B_2]]),B_MSK[[#This Row],[C_2]])</f>
        <v>PCS</v>
      </c>
      <c r="AX681" s="2">
        <f ca="1">IF(ISNUMBER(B_MSK[[#This Row],[TANGGAL DATANG]]),B_MSK[[#This Row],[TANGGAL DATANG]],AX680)</f>
        <v>44950</v>
      </c>
      <c r="AY681" s="5" t="e">
        <f ca="1">IF(B_MSK[[#This Row],[DB_ROW]]="","",INDEX([3]!db[JENIS],B_MSK[[#This Row],[DB_ROW]]-1))</f>
        <v>#REF!</v>
      </c>
      <c r="AZ681" s="5">
        <f ca="1">IF(B_MSK[[#This Row],[A_1]]="","",B_MSK[[#This Row],[A_1]])*1</f>
        <v>144</v>
      </c>
      <c r="BA681" s="5" t="str">
        <f ca="1">IF(B_MSK[[#This Row],[//]]="","",INDEX(INDIRECT(DIR&amp;$2:$2),B_MSK[[#This Row],[//]]))</f>
        <v>UNTANA</v>
      </c>
      <c r="BB681" s="5" t="str">
        <f ca="1">CONCATENATE(B_MSK[[#This Row],[concat]],B_MSK[[#This Row],[HARGA_X]],B_MSK[[#This Row],[SAT]])</f>
        <v>pcmkt3878x225puagltgirl11575PCS</v>
      </c>
    </row>
    <row r="682" spans="1:54" x14ac:dyDescent="0.25">
      <c r="A682" s="6" t="s">
        <v>128</v>
      </c>
      <c r="B682" s="5" t="str">
        <f ca="1">IF(B_MSK[[#This Row],[N_ID]]="","",INDEX(INDIRECT(DIR&amp;$2:$2),MATCH(B_MSK[[#This Row],[N_ID]],INDIRECT(DIR&amp;"!NOTA[ID_P]"),0)))</f>
        <v/>
      </c>
      <c r="C682" s="5" t="str">
        <f ca="1">IF(B_MSK[[#This Row],[//]]="","",HYPERLINK("["&amp;SUBSTITUTE(DIR,"'","")&amp;"]NOTA!D"&amp;B_MSK[[#This Row],[//]]+2,"&gt;"))</f>
        <v>&gt;</v>
      </c>
      <c r="D682" s="5" t="str">
        <f ca="1">IF(B_MSK[[#This Row],[N_ID]]="","",COUNTIF(INDIRECT(DIR&amp;"!NOTA[ID_H]"),B_MSK[[#This Row],[ID NOTA]]))</f>
        <v/>
      </c>
      <c r="E68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679</v>
      </c>
      <c r="F6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2" s="7" t="str">
        <f ca="1">IF(B_MSK[[#This Row],[stt]]="ada",INDEX([2]!db[NB BM],B_MSK[DB_ROW]-1),"")</f>
        <v>P case magnit XU-0080/ 12x22/ +PU/ DNY</v>
      </c>
      <c r="H682" s="7" t="str">
        <f ca="1">IF(B_MSK[[#This Row],[//]]="","",INDEX(INDIRECT(DIR&amp;$2:$2),B_MSK[[#This Row],[//]]))</f>
        <v>SBS</v>
      </c>
      <c r="I682" s="27" t="str">
        <f ca="1">IF(B_MSK[[#This Row],[//]]="","",INDEX(INDIRECT(DB_PATH&amp;$2:$2),B_MSK[[#This Row],[DB_ROW]]-1))</f>
        <v>120 PCS</v>
      </c>
      <c r="J682" s="5">
        <f ca="1">IF(B_MSK[[#This Row],[//]]="","",IF(INDEX(INDIRECT(DIR&amp;$2:$2),B_MSK[[#This Row],[//]])="","",INDEX(INDIRECT(DIR&amp;$2:$2),B_MSK[[#This Row],[//]])))</f>
        <v>5</v>
      </c>
      <c r="K682" s="5">
        <f ca="1">IF(B_MSK[[#This Row],[//]]="","",IF(INDEX(INDIRECT(DIR&amp;$2:$2),B_MSK[[#This Row],[//]])="","",INDEX(INDIRECT(DIR&amp;$2:$2),B_MSK[[#This Row],[//]])))</f>
        <v>600</v>
      </c>
      <c r="L682" s="5" t="str">
        <f ca="1">IF(B_MSK[[#This Row],[//]]="","",IF(INDEX(INDIRECT(DIR&amp;$2:$2),B_MSK[[#This Row],[//]])="","",INDEX(INDIRECT(DIR&amp;$2:$2),B_MSK[[#This Row],[//]])))</f>
        <v>PCS</v>
      </c>
      <c r="M682" s="13">
        <f ca="1">IF(B_MSK[[#This Row],[//]]="","",INDEX(INDIRECT(DIR&amp;$2:$2),B_MSK[[#This Row],[//]]))</f>
        <v>14475</v>
      </c>
      <c r="N682" s="13">
        <f ca="1">IF(OR(B_MSK[[#This Row],[//]]="",),"",INDEX(INDIRECT(DIR&amp;$2:$2),B_MSK[[#This Row],[//]]))</f>
        <v>1737000</v>
      </c>
      <c r="O682" s="3" t="str">
        <f ca="1">IF(B_MSK[[#This Row],[//]]="","",IF(INDEX(INDIRECT(DIR&amp;$2:$2),B_MSK[[#This Row],[//]])=0,"",INDEX(INDIRECT(DIR&amp;$2:$2),B_MSK[[#This Row],[//]])))</f>
        <v/>
      </c>
      <c r="P682" s="3" t="str">
        <f ca="1">IF(B_MSK[[#This Row],[//]]="","",IF(INDEX(INDIRECT(DIR&amp;$2:$2),B_MSK[[#This Row],[//]])=0,"",INDEX(INDIRECT(DIR&amp;$2:$2),B_MSK[[#This Row],[//]])))</f>
        <v/>
      </c>
      <c r="Q682" s="12">
        <f ca="1">IF(B_MSK[[#This Row],[//]]="","",INDEX(INDIRECT(DIR&amp;$2:$2),B_MSK[[#This Row],[//]]))</f>
        <v>8685000</v>
      </c>
      <c r="R68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8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82" s="37">
        <f ca="1">IF(B_MSK[[#This Row],[//]]="","",INDEX(INDIRECT(DIR&amp;$2:$2),B_MSK[[#This Row],[//]]))</f>
        <v>0</v>
      </c>
      <c r="U682" s="38">
        <f ca="1">IF(SUMIF(B_MSK[NAMA BARANG],B_MSK[[#This Row],[NAMA BARANG]],B_MSK[JMLH BRG])=0,"",SUMIF(B_MSK[NAMA BARANG],B_MSK[[#This Row],[NAMA BARANG]],B_MSK[C]))</f>
        <v>5</v>
      </c>
      <c r="V682" s="7" t="str">
        <f ca="1">IF(B_MSK[[#This Row],[//]]="","",INDEX(INDIRECT(DIR&amp;$2:$2),B_MSK[[#This Row],[//]]))</f>
        <v>PCM XU-0080/ 12X22/ +PU/ DNY</v>
      </c>
      <c r="W682" s="7" t="str">
        <f ca="1">LOWER(SUBSTITUTE(SUBSTITUTE(SUBSTITUTE(SUBSTITUTE(SUBSTITUTE(SUBSTITUTE(SUBSTITUTE(SUBSTITUTE(SUBSTITUTE(B_MSK[[#This Row],[N.B.nota]]," ",""),"-",""),"(",""),")",""),".",""),",",""),"/",""),"""",""),"+",""))</f>
        <v>pcmxu008012x22pudny</v>
      </c>
      <c r="X682" s="5" t="str">
        <f ca="1">IF(B_MSK[[#This Row],[N.B.nota]]="","",IF(MATCH(B_MSK[[#This Row],[concat]],[2]!db[NB NOTA_C],0)&gt;0,"ada",0))</f>
        <v>ada</v>
      </c>
      <c r="Y682" s="5" t="str">
        <f ca="1">IF(B_MSK[[#This Row],[N.B.nota]]="","",ADDRESS(ROW(B_MSK[QB]),COLUMN(B_MSK[QB]))&amp;":"&amp;ADDRESS(ROW(),COLUMN(B_MSK[QB])))</f>
        <v>$D$4:$D$682</v>
      </c>
      <c r="Z682" s="5">
        <f ca="1">IF(B_MSK[[#This Row],[concat]]="","",MATCH(B_MSK[[#This Row],[concat]],[2]!db[NB NOTA_C],0)+1)</f>
        <v>1717</v>
      </c>
      <c r="AA682" s="5" t="str">
        <f ca="1">IF(B_MSK[[#This Row],[//]]="","",HYPERLINK("[D:\kerja\BANK EXP\BARU\DB.XLSX]DB!e"&amp;B_MSK[[#This Row],[DB_ROW]],"&gt;"))</f>
        <v>&gt;</v>
      </c>
      <c r="AB682" s="30" t="str">
        <f ca="1">MID(B_MSK[[#This Row],[/ STN_1]],FIND(" ",B_MSK[[#This Row],[/ STN_1]])+1,LEN(B_MSK[[#This Row],[/ STN_1]]))</f>
        <v>PCS</v>
      </c>
      <c r="AC682" s="11">
        <f ca="1">IF(B_MSK[[#This Row],[//]]="","",IF(B_MSK[[#This Row],[ JUMLAH ]]="","",IF(B_MSK[[#This Row],[C]]="",B_MSK[[#This Row],[HARGA CTN]]/B_MSK[[#This Row],[JMLH BRG]],B_MSK[[#This Row],[HARGA CTN]]/B_MSK[[#This Row],[A_1]])))</f>
        <v>14475</v>
      </c>
      <c r="AD6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2" s="15" t="str">
        <f ca="1">IF(B_MSK[[#This Row],[HARGA_2]]="","",IF(MID(B_MSK[[#This Row],[/ STN_2]],FIND(" ",B_MSK[[#This Row],[/ STN_2]])+1,LEN(B_MSK[[#This Row],[/ STN_2]]))="LSN",B_MSK[[#This Row],[HARGA_2]]/12,""))</f>
        <v/>
      </c>
      <c r="AH682" s="7" t="str">
        <f ca="1">IF(B_MSK[[#This Row],[HARGA_3]]="","","/ "&amp;"PCS")</f>
        <v/>
      </c>
      <c r="AI682" s="15">
        <f ca="1">IF(B_MSK[[#This Row],[HARGA_3]]="",IF(B_MSK[[#This Row],[HARGA_2]]="",IF(B_MSK[[#This Row],[HARGA_1]]="","",B_MSK[[#This Row],[HARGA_1]]),B_MSK[[#This Row],[HARGA_2]]),B_MSK[[#This Row],[HARGA_3]])</f>
        <v>14475</v>
      </c>
      <c r="AJ68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82" s="5" t="str">
        <f ca="1">IF(B_MSK[[#This Row],[//]]="","",SUBSTITUTE(SUBSTITUTE(SUBSTITUTE(B_MSK[[#This Row],[QTY/ CTN]]," ","_",2),"(",""),")","")&amp;"_")</f>
        <v>120 PCS_</v>
      </c>
      <c r="AL682" s="5">
        <f ca="1">IF(B_MSK[[#This Row],[A_B]]="","",SEARCH("_",B_MSK[[#This Row],[A_B]]))</f>
        <v>8</v>
      </c>
      <c r="AM682" s="5">
        <f ca="1">IF(B_MSK[[#This Row],[A_B]]="","",LEN(B_MSK[[#This Row],[A_B]]))</f>
        <v>8</v>
      </c>
      <c r="AN682" s="5" t="str">
        <f ca="1">IF(B_MSK[[#This Row],[A_B]]="","",LEFT(B_MSK[[#This Row],[QTY/ CTN]],B_MSK[[#This Row],[A_B_1]]))</f>
        <v>120 PCS</v>
      </c>
      <c r="AO682" s="5" t="str">
        <f ca="1">IF(B_MSK[[#This Row],[A_B]]="","",LEFT(B_MSK[[#This Row],[A_]],SEARCH(" ",B_MSK[[#This Row],[A_]])-1))</f>
        <v>120</v>
      </c>
      <c r="AP682" s="5" t="str">
        <f ca="1">IF(B_MSK[[#This Row],[A_B]]="","",RIGHT(B_MSK[[#This Row],[A_]],LEN(B_MSK[[#This Row],[A_]])-SEARCH(" ",B_MSK[[#This Row],[A_]])))</f>
        <v>PCS</v>
      </c>
      <c r="AQ6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2" s="5" t="str">
        <f ca="1">IF(B_MSK[[#This Row],[B_]]="","",LEFT(B_MSK[[#This Row],[B_]],SEARCH(" ",B_MSK[[#This Row],[B_]])))</f>
        <v/>
      </c>
      <c r="AS682" s="5" t="str">
        <f ca="1">IF(B_MSK[[#This Row],[B_]]="","",RIGHT(B_MSK[[#This Row],[B_]],LEN(B_MSK[[#This Row],[B_]])-SEARCH(" ",B_MSK[[#This Row],[B_]])))</f>
        <v/>
      </c>
      <c r="AT682" s="5" t="str">
        <f ca="1">IF(B_MSK[[#This Row],[B_2]]="LSN",12,"")</f>
        <v/>
      </c>
      <c r="AU682" s="5" t="str">
        <f ca="1">IF(B_MSK[[#This Row],[C_1]]="","","PCS")</f>
        <v/>
      </c>
      <c r="AV682" s="5">
        <f ca="1">IF(B_MSK[[#This Row],[A_1]]="","",B_MSK[[#This Row],[A_1]]*IF(B_MSK[[#This Row],[B_1]]="",1,B_MSK[[#This Row],[B_1]])*IF(B_MSK[[#This Row],[C_1]]="",1,B_MSK[[#This Row],[C_1]]))</f>
        <v>120</v>
      </c>
      <c r="AW682" s="5" t="str">
        <f ca="1">IF(B_MSK[[#This Row],[C_2]]="",IF(B_MSK[[#This Row],[B_2]]="",IF(B_MSK[[#This Row],[A_2]]="","",B_MSK[[#This Row],[A_2]]),B_MSK[[#This Row],[B_2]]),B_MSK[[#This Row],[C_2]])</f>
        <v>PCS</v>
      </c>
      <c r="AX682" s="2">
        <f ca="1">IF(ISNUMBER(B_MSK[[#This Row],[TANGGAL DATANG]]),B_MSK[[#This Row],[TANGGAL DATANG]],AX681)</f>
        <v>44950</v>
      </c>
      <c r="AY682" s="5" t="e">
        <f ca="1">IF(B_MSK[[#This Row],[DB_ROW]]="","",INDEX([3]!db[JENIS],B_MSK[[#This Row],[DB_ROW]]-1))</f>
        <v>#REF!</v>
      </c>
      <c r="AZ682" s="5">
        <f ca="1">IF(B_MSK[[#This Row],[A_1]]="","",B_MSK[[#This Row],[A_1]])*1</f>
        <v>120</v>
      </c>
      <c r="BA682" s="5" t="str">
        <f ca="1">IF(B_MSK[[#This Row],[//]]="","",INDEX(INDIRECT(DIR&amp;$2:$2),B_MSK[[#This Row],[//]]))</f>
        <v>UNTANA</v>
      </c>
      <c r="BB682" s="5" t="str">
        <f ca="1">CONCATENATE(B_MSK[[#This Row],[concat]],B_MSK[[#This Row],[HARGA_X]],B_MSK[[#This Row],[SAT]])</f>
        <v>pcmxu008012x22pudny14475PCS</v>
      </c>
    </row>
    <row r="683" spans="1:54" x14ac:dyDescent="0.25">
      <c r="A683" s="6" t="s">
        <v>128</v>
      </c>
      <c r="B683" s="5" t="str">
        <f ca="1">IF(B_MSK[[#This Row],[N_ID]]="","",INDEX(INDIRECT(DIR&amp;$2:$2),MATCH(B_MSK[[#This Row],[N_ID]],INDIRECT(DIR&amp;"!NOTA[ID_P]"),0)))</f>
        <v/>
      </c>
      <c r="C683" s="5" t="str">
        <f ca="1">IF(B_MSK[[#This Row],[//]]="","",HYPERLINK("["&amp;SUBSTITUTE(DIR,"'","")&amp;"]NOTA!D"&amp;B_MSK[[#This Row],[//]]+2,"&gt;"))</f>
        <v/>
      </c>
      <c r="D683" s="5" t="str">
        <f ca="1">IF(B_MSK[[#This Row],[N_ID]]="","",COUNTIF(INDIRECT(DIR&amp;"!NOTA[ID_H]"),B_MSK[[#This Row],[ID NOTA]]))</f>
        <v/>
      </c>
      <c r="E6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3" s="7" t="str">
        <f ca="1">IF(B_MSK[[#This Row],[stt]]="ada",INDEX([2]!db[NB BM],B_MSK[DB_ROW]-1),"")</f>
        <v/>
      </c>
      <c r="H683" s="7" t="str">
        <f ca="1">IF(B_MSK[[#This Row],[//]]="","",INDEX(INDIRECT(DIR&amp;$2:$2),B_MSK[[#This Row],[//]]))</f>
        <v/>
      </c>
      <c r="I683" s="27" t="str">
        <f ca="1">IF(B_MSK[[#This Row],[//]]="","",INDEX(INDIRECT(DB_PATH&amp;$2:$2),B_MSK[[#This Row],[DB_ROW]]-1))</f>
        <v/>
      </c>
      <c r="J683" s="5" t="str">
        <f ca="1">IF(B_MSK[[#This Row],[//]]="","",IF(INDEX(INDIRECT(DIR&amp;$2:$2),B_MSK[[#This Row],[//]])="","",INDEX(INDIRECT(DIR&amp;$2:$2),B_MSK[[#This Row],[//]])))</f>
        <v/>
      </c>
      <c r="K683" s="5" t="str">
        <f ca="1">IF(B_MSK[[#This Row],[//]]="","",IF(INDEX(INDIRECT(DIR&amp;$2:$2),B_MSK[[#This Row],[//]])="","",INDEX(INDIRECT(DIR&amp;$2:$2),B_MSK[[#This Row],[//]])))</f>
        <v/>
      </c>
      <c r="L683" s="5" t="str">
        <f ca="1">IF(B_MSK[[#This Row],[//]]="","",IF(INDEX(INDIRECT(DIR&amp;$2:$2),B_MSK[[#This Row],[//]])="","",INDEX(INDIRECT(DIR&amp;$2:$2),B_MSK[[#This Row],[//]])))</f>
        <v/>
      </c>
      <c r="M683" s="13" t="str">
        <f ca="1">IF(B_MSK[[#This Row],[//]]="","",INDEX(INDIRECT(DIR&amp;$2:$2),B_MSK[[#This Row],[//]]))</f>
        <v/>
      </c>
      <c r="N683" s="13" t="str">
        <f ca="1">IF(OR(B_MSK[[#This Row],[//]]="",),"",INDEX(INDIRECT(DIR&amp;$2:$2),B_MSK[[#This Row],[//]]))</f>
        <v/>
      </c>
      <c r="O683" s="3" t="str">
        <f ca="1">IF(B_MSK[[#This Row],[//]]="","",IF(INDEX(INDIRECT(DIR&amp;$2:$2),B_MSK[[#This Row],[//]])=0,"",INDEX(INDIRECT(DIR&amp;$2:$2),B_MSK[[#This Row],[//]])))</f>
        <v/>
      </c>
      <c r="P683" s="3" t="str">
        <f ca="1">IF(B_MSK[[#This Row],[//]]="","",IF(INDEX(INDIRECT(DIR&amp;$2:$2),B_MSK[[#This Row],[//]])=0,"",INDEX(INDIRECT(DIR&amp;$2:$2),B_MSK[[#This Row],[//]])))</f>
        <v/>
      </c>
      <c r="Q683" s="12" t="str">
        <f ca="1">IF(B_MSK[[#This Row],[//]]="","",INDEX(INDIRECT(DIR&amp;$2:$2),B_MSK[[#This Row],[//]]))</f>
        <v/>
      </c>
      <c r="R6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3" s="37" t="str">
        <f ca="1">IF(B_MSK[[#This Row],[//]]="","",INDEX(INDIRECT(DIR&amp;$2:$2),B_MSK[[#This Row],[//]]))</f>
        <v/>
      </c>
      <c r="U683" s="38" t="str">
        <f ca="1">IF(SUMIF(B_MSK[NAMA BARANG],B_MSK[[#This Row],[NAMA BARANG]],B_MSK[JMLH BRG])=0,"",SUMIF(B_MSK[NAMA BARANG],B_MSK[[#This Row],[NAMA BARANG]],B_MSK[C]))</f>
        <v/>
      </c>
      <c r="V683" s="7" t="str">
        <f ca="1">IF(B_MSK[[#This Row],[//]]="","",INDEX(INDIRECT(DIR&amp;$2:$2),B_MSK[[#This Row],[//]]))</f>
        <v/>
      </c>
      <c r="W6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3" s="5" t="str">
        <f ca="1">IF(B_MSK[[#This Row],[N.B.nota]]="","",IF(MATCH(B_MSK[[#This Row],[concat]],[2]!db[NB NOTA_C],0)&gt;0,"ada",0))</f>
        <v/>
      </c>
      <c r="Y683" s="5" t="str">
        <f ca="1">IF(B_MSK[[#This Row],[N.B.nota]]="","",ADDRESS(ROW(B_MSK[QB]),COLUMN(B_MSK[QB]))&amp;":"&amp;ADDRESS(ROW(),COLUMN(B_MSK[QB])))</f>
        <v/>
      </c>
      <c r="Z683" s="5" t="str">
        <f ca="1">IF(B_MSK[[#This Row],[concat]]="","",MATCH(B_MSK[[#This Row],[concat]],[2]!db[NB NOTA_C],0)+1)</f>
        <v/>
      </c>
      <c r="AA683" s="5" t="str">
        <f ca="1">IF(B_MSK[[#This Row],[//]]="","",HYPERLINK("[D:\kerja\BANK EXP\BARU\DB.XLSX]DB!e"&amp;B_MSK[[#This Row],[DB_ROW]],"&gt;"))</f>
        <v/>
      </c>
      <c r="AB683" s="30" t="e">
        <f ca="1">MID(B_MSK[[#This Row],[/ STN_1]],FIND(" ",B_MSK[[#This Row],[/ STN_1]])+1,LEN(B_MSK[[#This Row],[/ STN_1]]))</f>
        <v>#VALUE!</v>
      </c>
      <c r="AC6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3" s="15" t="str">
        <f ca="1">IF(B_MSK[[#This Row],[HARGA_2]]="","",IF(MID(B_MSK[[#This Row],[/ STN_2]],FIND(" ",B_MSK[[#This Row],[/ STN_2]])+1,LEN(B_MSK[[#This Row],[/ STN_2]]))="LSN",B_MSK[[#This Row],[HARGA_2]]/12,""))</f>
        <v/>
      </c>
      <c r="AH683" s="7" t="str">
        <f ca="1">IF(B_MSK[[#This Row],[HARGA_3]]="","","/ "&amp;"PCS")</f>
        <v/>
      </c>
      <c r="AI683" s="15" t="str">
        <f ca="1">IF(B_MSK[[#This Row],[HARGA_3]]="",IF(B_MSK[[#This Row],[HARGA_2]]="",IF(B_MSK[[#This Row],[HARGA_1]]="","",B_MSK[[#This Row],[HARGA_1]]),B_MSK[[#This Row],[HARGA_2]]),B_MSK[[#This Row],[HARGA_3]])</f>
        <v/>
      </c>
      <c r="AJ683" s="15" t="str">
        <f ca="1">IF(B_MSK[[#This Row],[/ STN_3]]="",IF(B_MSK[[#This Row],[/ STN_2]]="",IF(B_MSK[[#This Row],[/ STN_1]]="","",B_MSK[[#This Row],[/ STN_1]]),B_MSK[[#This Row],[/ STN_2]]),B_MSK[[#This Row],[/ STN_3]])</f>
        <v/>
      </c>
      <c r="AK683" s="5" t="str">
        <f ca="1">IF(B_MSK[[#This Row],[//]]="","",SUBSTITUTE(SUBSTITUTE(SUBSTITUTE(B_MSK[[#This Row],[QTY/ CTN]]," ","_",2),"(",""),")","")&amp;"_")</f>
        <v/>
      </c>
      <c r="AL683" s="5" t="str">
        <f ca="1">IF(B_MSK[[#This Row],[A_B]]="","",SEARCH("_",B_MSK[[#This Row],[A_B]]))</f>
        <v/>
      </c>
      <c r="AM683" s="5" t="str">
        <f ca="1">IF(B_MSK[[#This Row],[A_B]]="","",LEN(B_MSK[[#This Row],[A_B]]))</f>
        <v/>
      </c>
      <c r="AN683" s="5" t="str">
        <f ca="1">IF(B_MSK[[#This Row],[A_B]]="","",LEFT(B_MSK[[#This Row],[QTY/ CTN]],B_MSK[[#This Row],[A_B_1]]))</f>
        <v/>
      </c>
      <c r="AO683" s="5" t="str">
        <f ca="1">IF(B_MSK[[#This Row],[A_B]]="","",LEFT(B_MSK[[#This Row],[A_]],SEARCH(" ",B_MSK[[#This Row],[A_]])-1))</f>
        <v/>
      </c>
      <c r="AP683" s="5" t="str">
        <f ca="1">IF(B_MSK[[#This Row],[A_B]]="","",RIGHT(B_MSK[[#This Row],[A_]],LEN(B_MSK[[#This Row],[A_]])-SEARCH(" ",B_MSK[[#This Row],[A_]])))</f>
        <v/>
      </c>
      <c r="AQ6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3" s="5" t="str">
        <f ca="1">IF(B_MSK[[#This Row],[B_]]="","",LEFT(B_MSK[[#This Row],[B_]],SEARCH(" ",B_MSK[[#This Row],[B_]])))</f>
        <v/>
      </c>
      <c r="AS683" s="5" t="str">
        <f ca="1">IF(B_MSK[[#This Row],[B_]]="","",RIGHT(B_MSK[[#This Row],[B_]],LEN(B_MSK[[#This Row],[B_]])-SEARCH(" ",B_MSK[[#This Row],[B_]])))</f>
        <v/>
      </c>
      <c r="AT683" s="5" t="str">
        <f ca="1">IF(B_MSK[[#This Row],[B_2]]="LSN",12,"")</f>
        <v/>
      </c>
      <c r="AU683" s="5" t="str">
        <f ca="1">IF(B_MSK[[#This Row],[C_1]]="","","PCS")</f>
        <v/>
      </c>
      <c r="AV683" s="5" t="str">
        <f ca="1">IF(B_MSK[[#This Row],[A_1]]="","",B_MSK[[#This Row],[A_1]]*IF(B_MSK[[#This Row],[B_1]]="",1,B_MSK[[#This Row],[B_1]])*IF(B_MSK[[#This Row],[C_1]]="",1,B_MSK[[#This Row],[C_1]]))</f>
        <v/>
      </c>
      <c r="AW683" s="5" t="str">
        <f ca="1">IF(B_MSK[[#This Row],[C_2]]="",IF(B_MSK[[#This Row],[B_2]]="",IF(B_MSK[[#This Row],[A_2]]="","",B_MSK[[#This Row],[A_2]]),B_MSK[[#This Row],[B_2]]),B_MSK[[#This Row],[C_2]])</f>
        <v/>
      </c>
      <c r="AX683" s="2">
        <f ca="1">IF(ISNUMBER(B_MSK[[#This Row],[TANGGAL DATANG]]),B_MSK[[#This Row],[TANGGAL DATANG]],AX682)</f>
        <v>44950</v>
      </c>
      <c r="AY683" s="5" t="str">
        <f ca="1">IF(B_MSK[[#This Row],[DB_ROW]]="","",INDEX([3]!db[JENIS],B_MSK[[#This Row],[DB_ROW]]-1))</f>
        <v/>
      </c>
      <c r="AZ683" s="5" t="e">
        <f ca="1">IF(B_MSK[[#This Row],[A_1]]="","",B_MSK[[#This Row],[A_1]])*1</f>
        <v>#VALUE!</v>
      </c>
      <c r="BA683" s="5" t="str">
        <f ca="1">IF(B_MSK[[#This Row],[//]]="","",INDEX(INDIRECT(DIR&amp;$2:$2),B_MSK[[#This Row],[//]]))</f>
        <v/>
      </c>
      <c r="BB683" s="5" t="str">
        <f ca="1">CONCATENATE(B_MSK[[#This Row],[concat]],B_MSK[[#This Row],[HARGA_X]],B_MSK[[#This Row],[SAT]])</f>
        <v/>
      </c>
    </row>
    <row r="684" spans="1:54" x14ac:dyDescent="0.25">
      <c r="A684" s="6" t="s">
        <v>341</v>
      </c>
      <c r="B684" s="5">
        <f ca="1">IF(B_MSK[[#This Row],[N_ID]]="","",INDEX(INDIRECT(DIR&amp;$2:$2),MATCH(B_MSK[[#This Row],[N_ID]],INDIRECT(DIR&amp;"!NOTA[ID_P]"),0)))</f>
        <v>129</v>
      </c>
      <c r="C684" s="5" t="str">
        <f ca="1">IF(B_MSK[[#This Row],[//]]="","",HYPERLINK("["&amp;SUBSTITUTE(DIR,"'","")&amp;"]NOTA!D"&amp;B_MSK[[#This Row],[//]]+2,"&gt;"))</f>
        <v>&gt;</v>
      </c>
      <c r="D684" s="5">
        <f ca="1">IF(B_MSK[[#This Row],[N_ID]]="","",COUNTIF(INDIRECT(DIR&amp;"!NOTA[ID_H]"),B_MSK[[#This Row],[ID NOTA]]))</f>
        <v>7</v>
      </c>
      <c r="E68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681</v>
      </c>
      <c r="F6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4" s="7" t="str">
        <f ca="1">IF(B_MSK[[#This Row],[stt]]="ada",INDEX([2]!db[NB BM],B_MSK[DB_ROW]-1),"")</f>
        <v>Tas H Bag Lux MY 02 A</v>
      </c>
      <c r="H684" s="7" t="str">
        <f ca="1">IF(B_MSK[[#This Row],[//]]="","",INDEX(INDIRECT(DIR&amp;$2:$2),B_MSK[[#This Row],[//]]))</f>
        <v>SBS</v>
      </c>
      <c r="I684" s="27" t="str">
        <f ca="1">IF(B_MSK[[#This Row],[//]]="","",INDEX(INDIRECT(DB_PATH&amp;$2:$2),B_MSK[[#This Row],[DB_ROW]]-1))</f>
        <v>1 CTN</v>
      </c>
      <c r="J684" s="5">
        <f ca="1">IF(B_MSK[[#This Row],[//]]="","",IF(INDEX(INDIRECT(DIR&amp;$2:$2),B_MSK[[#This Row],[//]])="","",INDEX(INDIRECT(DIR&amp;$2:$2),B_MSK[[#This Row],[//]])))</f>
        <v>3</v>
      </c>
      <c r="K684" s="5" t="str">
        <f ca="1">IF(B_MSK[[#This Row],[//]]="","",IF(INDEX(INDIRECT(DIR&amp;$2:$2),B_MSK[[#This Row],[//]])="","",INDEX(INDIRECT(DIR&amp;$2:$2),B_MSK[[#This Row],[//]])))</f>
        <v/>
      </c>
      <c r="L684" s="5" t="str">
        <f ca="1">IF(B_MSK[[#This Row],[//]]="","",IF(INDEX(INDIRECT(DIR&amp;$2:$2),B_MSK[[#This Row],[//]])="","",INDEX(INDIRECT(DIR&amp;$2:$2),B_MSK[[#This Row],[//]])))</f>
        <v/>
      </c>
      <c r="M684" s="13">
        <f ca="1">IF(B_MSK[[#This Row],[//]]="","",INDEX(INDIRECT(DIR&amp;$2:$2),B_MSK[[#This Row],[//]]))</f>
        <v>0</v>
      </c>
      <c r="N684" s="13">
        <f ca="1">IF(OR(B_MSK[[#This Row],[//]]="",),"",INDEX(INDIRECT(DIR&amp;$2:$2),B_MSK[[#This Row],[//]]))</f>
        <v>0</v>
      </c>
      <c r="O684" s="3" t="str">
        <f ca="1">IF(B_MSK[[#This Row],[//]]="","",IF(INDEX(INDIRECT(DIR&amp;$2:$2),B_MSK[[#This Row],[//]])=0,"",INDEX(INDIRECT(DIR&amp;$2:$2),B_MSK[[#This Row],[//]])))</f>
        <v/>
      </c>
      <c r="P684" s="3" t="str">
        <f ca="1">IF(B_MSK[[#This Row],[//]]="","",IF(INDEX(INDIRECT(DIR&amp;$2:$2),B_MSK[[#This Row],[//]])=0,"",INDEX(INDIRECT(DIR&amp;$2:$2),B_MSK[[#This Row],[//]])))</f>
        <v/>
      </c>
      <c r="Q684" s="12" t="str">
        <f ca="1">IF(B_MSK[[#This Row],[//]]="","",INDEX(INDIRECT(DIR&amp;$2:$2),B_MSK[[#This Row],[//]]))</f>
        <v/>
      </c>
      <c r="R6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4" s="37" t="str">
        <f ca="1">IF(B_MSK[[#This Row],[//]]="","",INDEX(INDIRECT(DIR&amp;$2:$2),B_MSK[[#This Row],[//]]))</f>
        <v>SURAT JALAN</v>
      </c>
      <c r="U684" s="38" t="str">
        <f ca="1">IF(SUMIF(B_MSK[NAMA BARANG],B_MSK[[#This Row],[NAMA BARANG]],B_MSK[JMLH BRG])=0,"",SUMIF(B_MSK[NAMA BARANG],B_MSK[[#This Row],[NAMA BARANG]],B_MSK[C]))</f>
        <v/>
      </c>
      <c r="V684" s="7" t="str">
        <f ca="1">IF(B_MSK[[#This Row],[//]]="","",INDEX(INDIRECT(DIR&amp;$2:$2),B_MSK[[#This Row],[//]]))</f>
        <v>HBAG LUX MY 02A</v>
      </c>
      <c r="W684" s="7" t="str">
        <f ca="1">LOWER(SUBSTITUTE(SUBSTITUTE(SUBSTITUTE(SUBSTITUTE(SUBSTITUTE(SUBSTITUTE(SUBSTITUTE(SUBSTITUTE(SUBSTITUTE(B_MSK[[#This Row],[N.B.nota]]," ",""),"-",""),"(",""),")",""),".",""),",",""),"/",""),"""",""),"+",""))</f>
        <v>hbagluxmy02a</v>
      </c>
      <c r="X684" s="5" t="str">
        <f ca="1">IF(B_MSK[[#This Row],[N.B.nota]]="","",IF(MATCH(B_MSK[[#This Row],[concat]],[2]!db[NB NOTA_C],0)&gt;0,"ada",0))</f>
        <v>ada</v>
      </c>
      <c r="Y684" s="5" t="str">
        <f ca="1">IF(B_MSK[[#This Row],[N.B.nota]]="","",ADDRESS(ROW(B_MSK[QB]),COLUMN(B_MSK[QB]))&amp;":"&amp;ADDRESS(ROW(),COLUMN(B_MSK[QB])))</f>
        <v>$D$4:$D$684</v>
      </c>
      <c r="Z684" s="5">
        <f ca="1">IF(B_MSK[[#This Row],[concat]]="","",MATCH(B_MSK[[#This Row],[concat]],[2]!db[NB NOTA_C],0)+1)</f>
        <v>968</v>
      </c>
      <c r="AA684" s="5" t="str">
        <f ca="1">IF(B_MSK[[#This Row],[//]]="","",HYPERLINK("[D:\kerja\BANK EXP\BARU\DB.XLSX]DB!e"&amp;B_MSK[[#This Row],[DB_ROW]],"&gt;"))</f>
        <v>&gt;</v>
      </c>
      <c r="AB684" s="30" t="e">
        <f ca="1">MID(B_MSK[[#This Row],[/ STN_1]],FIND(" ",B_MSK[[#This Row],[/ STN_1]])+1,LEN(B_MSK[[#This Row],[/ STN_1]]))</f>
        <v>#VALUE!</v>
      </c>
      <c r="AC6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4" s="15" t="str">
        <f ca="1">IF(B_MSK[[#This Row],[HARGA_2]]="","",IF(MID(B_MSK[[#This Row],[/ STN_2]],FIND(" ",B_MSK[[#This Row],[/ STN_2]])+1,LEN(B_MSK[[#This Row],[/ STN_2]]))="LSN",B_MSK[[#This Row],[HARGA_2]]/12,""))</f>
        <v/>
      </c>
      <c r="AH684" s="7" t="str">
        <f ca="1">IF(B_MSK[[#This Row],[HARGA_3]]="","","/ "&amp;"PCS")</f>
        <v/>
      </c>
      <c r="AI684" s="15" t="str">
        <f ca="1">IF(B_MSK[[#This Row],[HARGA_3]]="",IF(B_MSK[[#This Row],[HARGA_2]]="",IF(B_MSK[[#This Row],[HARGA_1]]="","",B_MSK[[#This Row],[HARGA_1]]),B_MSK[[#This Row],[HARGA_2]]),B_MSK[[#This Row],[HARGA_3]])</f>
        <v/>
      </c>
      <c r="AJ684" s="15" t="str">
        <f ca="1">IF(B_MSK[[#This Row],[/ STN_3]]="",IF(B_MSK[[#This Row],[/ STN_2]]="",IF(B_MSK[[#This Row],[/ STN_1]]="","",B_MSK[[#This Row],[/ STN_1]]),B_MSK[[#This Row],[/ STN_2]]),B_MSK[[#This Row],[/ STN_3]])</f>
        <v/>
      </c>
      <c r="AK684" s="5" t="str">
        <f ca="1">IF(B_MSK[[#This Row],[//]]="","",SUBSTITUTE(SUBSTITUTE(SUBSTITUTE(B_MSK[[#This Row],[QTY/ CTN]]," ","_",2),"(",""),")","")&amp;"_")</f>
        <v>1 CTN_</v>
      </c>
      <c r="AL684" s="5">
        <f ca="1">IF(B_MSK[[#This Row],[A_B]]="","",SEARCH("_",B_MSK[[#This Row],[A_B]]))</f>
        <v>6</v>
      </c>
      <c r="AM684" s="5">
        <f ca="1">IF(B_MSK[[#This Row],[A_B]]="","",LEN(B_MSK[[#This Row],[A_B]]))</f>
        <v>6</v>
      </c>
      <c r="AN684" s="5" t="str">
        <f ca="1">IF(B_MSK[[#This Row],[A_B]]="","",LEFT(B_MSK[[#This Row],[QTY/ CTN]],B_MSK[[#This Row],[A_B_1]]))</f>
        <v>1 CTN</v>
      </c>
      <c r="AO684" s="5" t="str">
        <f ca="1">IF(B_MSK[[#This Row],[A_B]]="","",LEFT(B_MSK[[#This Row],[A_]],SEARCH(" ",B_MSK[[#This Row],[A_]])-1))</f>
        <v>1</v>
      </c>
      <c r="AP684" s="5" t="str">
        <f ca="1">IF(B_MSK[[#This Row],[A_B]]="","",RIGHT(B_MSK[[#This Row],[A_]],LEN(B_MSK[[#This Row],[A_]])-SEARCH(" ",B_MSK[[#This Row],[A_]])))</f>
        <v>CTN</v>
      </c>
      <c r="AQ6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4" s="5" t="str">
        <f ca="1">IF(B_MSK[[#This Row],[B_]]="","",LEFT(B_MSK[[#This Row],[B_]],SEARCH(" ",B_MSK[[#This Row],[B_]])))</f>
        <v/>
      </c>
      <c r="AS684" s="5" t="str">
        <f ca="1">IF(B_MSK[[#This Row],[B_]]="","",RIGHT(B_MSK[[#This Row],[B_]],LEN(B_MSK[[#This Row],[B_]])-SEARCH(" ",B_MSK[[#This Row],[B_]])))</f>
        <v/>
      </c>
      <c r="AT684" s="5" t="str">
        <f ca="1">IF(B_MSK[[#This Row],[B_2]]="LSN",12,"")</f>
        <v/>
      </c>
      <c r="AU684" s="5" t="str">
        <f ca="1">IF(B_MSK[[#This Row],[C_1]]="","","PCS")</f>
        <v/>
      </c>
      <c r="AV684" s="5">
        <f ca="1">IF(B_MSK[[#This Row],[A_1]]="","",B_MSK[[#This Row],[A_1]]*IF(B_MSK[[#This Row],[B_1]]="",1,B_MSK[[#This Row],[B_1]])*IF(B_MSK[[#This Row],[C_1]]="",1,B_MSK[[#This Row],[C_1]]))</f>
        <v>1</v>
      </c>
      <c r="AW684" s="5" t="str">
        <f ca="1">IF(B_MSK[[#This Row],[C_2]]="",IF(B_MSK[[#This Row],[B_2]]="",IF(B_MSK[[#This Row],[A_2]]="","",B_MSK[[#This Row],[A_2]]),B_MSK[[#This Row],[B_2]]),B_MSK[[#This Row],[C_2]])</f>
        <v>CTN</v>
      </c>
      <c r="AX684" s="2">
        <f ca="1">IF(ISNUMBER(B_MSK[[#This Row],[TANGGAL DATANG]]),B_MSK[[#This Row],[TANGGAL DATANG]],AX683)</f>
        <v>44950</v>
      </c>
      <c r="AY684" s="5" t="e">
        <f ca="1">IF(B_MSK[[#This Row],[DB_ROW]]="","",INDEX([3]!db[JENIS],B_MSK[[#This Row],[DB_ROW]]-1))</f>
        <v>#REF!</v>
      </c>
      <c r="AZ684" s="5">
        <f ca="1">IF(B_MSK[[#This Row],[A_1]]="","",B_MSK[[#This Row],[A_1]])*1</f>
        <v>1</v>
      </c>
      <c r="BA684" s="5" t="str">
        <f ca="1">IF(B_MSK[[#This Row],[//]]="","",INDEX(INDIRECT(DIR&amp;$2:$2),B_MSK[[#This Row],[//]]))</f>
        <v>UNTANA</v>
      </c>
      <c r="BB684" s="5" t="str">
        <f ca="1">CONCATENATE(B_MSK[[#This Row],[concat]],B_MSK[[#This Row],[HARGA_X]],B_MSK[[#This Row],[SAT]])</f>
        <v>hbagluxmy02a</v>
      </c>
    </row>
    <row r="685" spans="1:54" x14ac:dyDescent="0.25">
      <c r="A685" s="6" t="s">
        <v>128</v>
      </c>
      <c r="B685" s="5" t="str">
        <f ca="1">IF(B_MSK[[#This Row],[N_ID]]="","",INDEX(INDIRECT(DIR&amp;$2:$2),MATCH(B_MSK[[#This Row],[N_ID]],INDIRECT(DIR&amp;"!NOTA[ID_P]"),0)))</f>
        <v/>
      </c>
      <c r="C685" s="5" t="str">
        <f ca="1">IF(B_MSK[[#This Row],[//]]="","",HYPERLINK("["&amp;SUBSTITUTE(DIR,"'","")&amp;"]NOTA!D"&amp;B_MSK[[#This Row],[//]]+2,"&gt;"))</f>
        <v>&gt;</v>
      </c>
      <c r="D685" s="5" t="str">
        <f ca="1">IF(B_MSK[[#This Row],[N_ID]]="","",COUNTIF(INDIRECT(DIR&amp;"!NOTA[ID_H]"),B_MSK[[#This Row],[ID NOTA]]))</f>
        <v/>
      </c>
      <c r="E68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682</v>
      </c>
      <c r="F6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5" s="7" t="str">
        <f ca="1">IF(B_MSK[[#This Row],[stt]]="ada",INDEX([2]!db[NB BM],B_MSK[DB_ROW]-1),"")</f>
        <v>Map School Bag Hijau Muda</v>
      </c>
      <c r="H685" s="7" t="str">
        <f ca="1">IF(B_MSK[[#This Row],[//]]="","",INDEX(INDIRECT(DIR&amp;$2:$2),B_MSK[[#This Row],[//]]))</f>
        <v>SBS</v>
      </c>
      <c r="I685" s="27" t="str">
        <f ca="1">IF(B_MSK[[#This Row],[//]]="","",INDEX(INDIRECT(DB_PATH&amp;$2:$2),B_MSK[[#This Row],[DB_ROW]]-1))</f>
        <v>1 CTN</v>
      </c>
      <c r="J685" s="5">
        <f ca="1">IF(B_MSK[[#This Row],[//]]="","",IF(INDEX(INDIRECT(DIR&amp;$2:$2),B_MSK[[#This Row],[//]])="","",INDEX(INDIRECT(DIR&amp;$2:$2),B_MSK[[#This Row],[//]])))</f>
        <v>1</v>
      </c>
      <c r="K685" s="5" t="str">
        <f ca="1">IF(B_MSK[[#This Row],[//]]="","",IF(INDEX(INDIRECT(DIR&amp;$2:$2),B_MSK[[#This Row],[//]])="","",INDEX(INDIRECT(DIR&amp;$2:$2),B_MSK[[#This Row],[//]])))</f>
        <v/>
      </c>
      <c r="L685" s="5" t="str">
        <f ca="1">IF(B_MSK[[#This Row],[//]]="","",IF(INDEX(INDIRECT(DIR&amp;$2:$2),B_MSK[[#This Row],[//]])="","",INDEX(INDIRECT(DIR&amp;$2:$2),B_MSK[[#This Row],[//]])))</f>
        <v/>
      </c>
      <c r="M685" s="13">
        <f ca="1">IF(B_MSK[[#This Row],[//]]="","",INDEX(INDIRECT(DIR&amp;$2:$2),B_MSK[[#This Row],[//]]))</f>
        <v>0</v>
      </c>
      <c r="N685" s="13">
        <f ca="1">IF(OR(B_MSK[[#This Row],[//]]="",),"",INDEX(INDIRECT(DIR&amp;$2:$2),B_MSK[[#This Row],[//]]))</f>
        <v>0</v>
      </c>
      <c r="O685" s="3" t="str">
        <f ca="1">IF(B_MSK[[#This Row],[//]]="","",IF(INDEX(INDIRECT(DIR&amp;$2:$2),B_MSK[[#This Row],[//]])=0,"",INDEX(INDIRECT(DIR&amp;$2:$2),B_MSK[[#This Row],[//]])))</f>
        <v/>
      </c>
      <c r="P685" s="3" t="str">
        <f ca="1">IF(B_MSK[[#This Row],[//]]="","",IF(INDEX(INDIRECT(DIR&amp;$2:$2),B_MSK[[#This Row],[//]])=0,"",INDEX(INDIRECT(DIR&amp;$2:$2),B_MSK[[#This Row],[//]])))</f>
        <v/>
      </c>
      <c r="Q685" s="12" t="str">
        <f ca="1">IF(B_MSK[[#This Row],[//]]="","",INDEX(INDIRECT(DIR&amp;$2:$2),B_MSK[[#This Row],[//]]))</f>
        <v/>
      </c>
      <c r="R6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5" s="37" t="str">
        <f ca="1">IF(B_MSK[[#This Row],[//]]="","",INDEX(INDIRECT(DIR&amp;$2:$2),B_MSK[[#This Row],[//]]))</f>
        <v>SURAT JALAN</v>
      </c>
      <c r="U685" s="38" t="str">
        <f ca="1">IF(SUMIF(B_MSK[NAMA BARANG],B_MSK[[#This Row],[NAMA BARANG]],B_MSK[JMLH BRG])=0,"",SUMIF(B_MSK[NAMA BARANG],B_MSK[[#This Row],[NAMA BARANG]],B_MSK[C]))</f>
        <v/>
      </c>
      <c r="V685" s="7" t="str">
        <f ca="1">IF(B_MSK[[#This Row],[//]]="","",INDEX(INDIRECT(DIR&amp;$2:$2),B_MSK[[#This Row],[//]]))</f>
        <v>MAP SCHOOL BAG KOTAK HIJAU MUDA</v>
      </c>
      <c r="W685" s="7" t="str">
        <f ca="1">LOWER(SUBSTITUTE(SUBSTITUTE(SUBSTITUTE(SUBSTITUTE(SUBSTITUTE(SUBSTITUTE(SUBSTITUTE(SUBSTITUTE(SUBSTITUTE(B_MSK[[#This Row],[N.B.nota]]," ",""),"-",""),"(",""),")",""),".",""),",",""),"/",""),"""",""),"+",""))</f>
        <v>mapschoolbagkotakhijaumuda</v>
      </c>
      <c r="X685" s="5" t="str">
        <f ca="1">IF(B_MSK[[#This Row],[N.B.nota]]="","",IF(MATCH(B_MSK[[#This Row],[concat]],[2]!db[NB NOTA_C],0)&gt;0,"ada",0))</f>
        <v>ada</v>
      </c>
      <c r="Y685" s="5" t="str">
        <f ca="1">IF(B_MSK[[#This Row],[N.B.nota]]="","",ADDRESS(ROW(B_MSK[QB]),COLUMN(B_MSK[QB]))&amp;":"&amp;ADDRESS(ROW(),COLUMN(B_MSK[QB])))</f>
        <v>$D$4:$D$685</v>
      </c>
      <c r="Z685" s="5">
        <f ca="1">IF(B_MSK[[#This Row],[concat]]="","",MATCH(B_MSK[[#This Row],[concat]],[2]!db[NB NOTA_C],0)+1)</f>
        <v>1462</v>
      </c>
      <c r="AA685" s="5" t="str">
        <f ca="1">IF(B_MSK[[#This Row],[//]]="","",HYPERLINK("[D:\kerja\BANK EXP\BARU\DB.XLSX]DB!e"&amp;B_MSK[[#This Row],[DB_ROW]],"&gt;"))</f>
        <v>&gt;</v>
      </c>
      <c r="AB685" s="30" t="e">
        <f ca="1">MID(B_MSK[[#This Row],[/ STN_1]],FIND(" ",B_MSK[[#This Row],[/ STN_1]])+1,LEN(B_MSK[[#This Row],[/ STN_1]]))</f>
        <v>#VALUE!</v>
      </c>
      <c r="AC6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5" s="15" t="str">
        <f ca="1">IF(B_MSK[[#This Row],[HARGA_2]]="","",IF(MID(B_MSK[[#This Row],[/ STN_2]],FIND(" ",B_MSK[[#This Row],[/ STN_2]])+1,LEN(B_MSK[[#This Row],[/ STN_2]]))="LSN",B_MSK[[#This Row],[HARGA_2]]/12,""))</f>
        <v/>
      </c>
      <c r="AH685" s="7" t="str">
        <f ca="1">IF(B_MSK[[#This Row],[HARGA_3]]="","","/ "&amp;"PCS")</f>
        <v/>
      </c>
      <c r="AI685" s="15" t="str">
        <f ca="1">IF(B_MSK[[#This Row],[HARGA_3]]="",IF(B_MSK[[#This Row],[HARGA_2]]="",IF(B_MSK[[#This Row],[HARGA_1]]="","",B_MSK[[#This Row],[HARGA_1]]),B_MSK[[#This Row],[HARGA_2]]),B_MSK[[#This Row],[HARGA_3]])</f>
        <v/>
      </c>
      <c r="AJ685" s="15" t="str">
        <f ca="1">IF(B_MSK[[#This Row],[/ STN_3]]="",IF(B_MSK[[#This Row],[/ STN_2]]="",IF(B_MSK[[#This Row],[/ STN_1]]="","",B_MSK[[#This Row],[/ STN_1]]),B_MSK[[#This Row],[/ STN_2]]),B_MSK[[#This Row],[/ STN_3]])</f>
        <v/>
      </c>
      <c r="AK685" s="5" t="str">
        <f ca="1">IF(B_MSK[[#This Row],[//]]="","",SUBSTITUTE(SUBSTITUTE(SUBSTITUTE(B_MSK[[#This Row],[QTY/ CTN]]," ","_",2),"(",""),")","")&amp;"_")</f>
        <v>1 CTN_</v>
      </c>
      <c r="AL685" s="5">
        <f ca="1">IF(B_MSK[[#This Row],[A_B]]="","",SEARCH("_",B_MSK[[#This Row],[A_B]]))</f>
        <v>6</v>
      </c>
      <c r="AM685" s="5">
        <f ca="1">IF(B_MSK[[#This Row],[A_B]]="","",LEN(B_MSK[[#This Row],[A_B]]))</f>
        <v>6</v>
      </c>
      <c r="AN685" s="5" t="str">
        <f ca="1">IF(B_MSK[[#This Row],[A_B]]="","",LEFT(B_MSK[[#This Row],[QTY/ CTN]],B_MSK[[#This Row],[A_B_1]]))</f>
        <v>1 CTN</v>
      </c>
      <c r="AO685" s="5" t="str">
        <f ca="1">IF(B_MSK[[#This Row],[A_B]]="","",LEFT(B_MSK[[#This Row],[A_]],SEARCH(" ",B_MSK[[#This Row],[A_]])-1))</f>
        <v>1</v>
      </c>
      <c r="AP685" s="5" t="str">
        <f ca="1">IF(B_MSK[[#This Row],[A_B]]="","",RIGHT(B_MSK[[#This Row],[A_]],LEN(B_MSK[[#This Row],[A_]])-SEARCH(" ",B_MSK[[#This Row],[A_]])))</f>
        <v>CTN</v>
      </c>
      <c r="AQ6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5" s="5" t="str">
        <f ca="1">IF(B_MSK[[#This Row],[B_]]="","",LEFT(B_MSK[[#This Row],[B_]],SEARCH(" ",B_MSK[[#This Row],[B_]])))</f>
        <v/>
      </c>
      <c r="AS685" s="5" t="str">
        <f ca="1">IF(B_MSK[[#This Row],[B_]]="","",RIGHT(B_MSK[[#This Row],[B_]],LEN(B_MSK[[#This Row],[B_]])-SEARCH(" ",B_MSK[[#This Row],[B_]])))</f>
        <v/>
      </c>
      <c r="AT685" s="5" t="str">
        <f ca="1">IF(B_MSK[[#This Row],[B_2]]="LSN",12,"")</f>
        <v/>
      </c>
      <c r="AU685" s="5" t="str">
        <f ca="1">IF(B_MSK[[#This Row],[C_1]]="","","PCS")</f>
        <v/>
      </c>
      <c r="AV685" s="5">
        <f ca="1">IF(B_MSK[[#This Row],[A_1]]="","",B_MSK[[#This Row],[A_1]]*IF(B_MSK[[#This Row],[B_1]]="",1,B_MSK[[#This Row],[B_1]])*IF(B_MSK[[#This Row],[C_1]]="",1,B_MSK[[#This Row],[C_1]]))</f>
        <v>1</v>
      </c>
      <c r="AW685" s="5" t="str">
        <f ca="1">IF(B_MSK[[#This Row],[C_2]]="",IF(B_MSK[[#This Row],[B_2]]="",IF(B_MSK[[#This Row],[A_2]]="","",B_MSK[[#This Row],[A_2]]),B_MSK[[#This Row],[B_2]]),B_MSK[[#This Row],[C_2]])</f>
        <v>CTN</v>
      </c>
      <c r="AX685" s="2">
        <f ca="1">IF(ISNUMBER(B_MSK[[#This Row],[TANGGAL DATANG]]),B_MSK[[#This Row],[TANGGAL DATANG]],AX684)</f>
        <v>44950</v>
      </c>
      <c r="AY685" s="5" t="e">
        <f ca="1">IF(B_MSK[[#This Row],[DB_ROW]]="","",INDEX([3]!db[JENIS],B_MSK[[#This Row],[DB_ROW]]-1))</f>
        <v>#REF!</v>
      </c>
      <c r="AZ685" s="5">
        <f ca="1">IF(B_MSK[[#This Row],[A_1]]="","",B_MSK[[#This Row],[A_1]])*1</f>
        <v>1</v>
      </c>
      <c r="BA685" s="5" t="str">
        <f ca="1">IF(B_MSK[[#This Row],[//]]="","",INDEX(INDIRECT(DIR&amp;$2:$2),B_MSK[[#This Row],[//]]))</f>
        <v>UNTANA</v>
      </c>
      <c r="BB685" s="5" t="str">
        <f ca="1">CONCATENATE(B_MSK[[#This Row],[concat]],B_MSK[[#This Row],[HARGA_X]],B_MSK[[#This Row],[SAT]])</f>
        <v>mapschoolbagkotakhijaumuda</v>
      </c>
    </row>
    <row r="686" spans="1:54" x14ac:dyDescent="0.25">
      <c r="A686" s="6" t="s">
        <v>128</v>
      </c>
      <c r="B686" s="5" t="str">
        <f ca="1">IF(B_MSK[[#This Row],[N_ID]]="","",INDEX(INDIRECT(DIR&amp;$2:$2),MATCH(B_MSK[[#This Row],[N_ID]],INDIRECT(DIR&amp;"!NOTA[ID_P]"),0)))</f>
        <v/>
      </c>
      <c r="C686" s="5" t="str">
        <f ca="1">IF(B_MSK[[#This Row],[//]]="","",HYPERLINK("["&amp;SUBSTITUTE(DIR,"'","")&amp;"]NOTA!D"&amp;B_MSK[[#This Row],[//]]+2,"&gt;"))</f>
        <v>&gt;</v>
      </c>
      <c r="D686" s="5" t="str">
        <f ca="1">IF(B_MSK[[#This Row],[N_ID]]="","",COUNTIF(INDIRECT(DIR&amp;"!NOTA[ID_H]"),B_MSK[[#This Row],[ID NOTA]]))</f>
        <v/>
      </c>
      <c r="E68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683</v>
      </c>
      <c r="F6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6" s="7" t="str">
        <f ca="1">IF(B_MSK[[#This Row],[stt]]="ada",INDEX([2]!db[NB BM],B_MSK[DB_ROW]-1),"")</f>
        <v>P case Imitasi 385</v>
      </c>
      <c r="H686" s="7" t="str">
        <f ca="1">IF(B_MSK[[#This Row],[//]]="","",INDEX(INDIRECT(DIR&amp;$2:$2),B_MSK[[#This Row],[//]]))</f>
        <v>SBS</v>
      </c>
      <c r="I686" s="27" t="str">
        <f ca="1">IF(B_MSK[[#This Row],[//]]="","",INDEX(INDIRECT(DB_PATH&amp;$2:$2),B_MSK[[#This Row],[DB_ROW]]-1))</f>
        <v>27 LSN</v>
      </c>
      <c r="J686" s="5">
        <f ca="1">IF(B_MSK[[#This Row],[//]]="","",IF(INDEX(INDIRECT(DIR&amp;$2:$2),B_MSK[[#This Row],[//]])="","",INDEX(INDIRECT(DIR&amp;$2:$2),B_MSK[[#This Row],[//]])))</f>
        <v>2</v>
      </c>
      <c r="K686" s="5" t="str">
        <f ca="1">IF(B_MSK[[#This Row],[//]]="","",IF(INDEX(INDIRECT(DIR&amp;$2:$2),B_MSK[[#This Row],[//]])="","",INDEX(INDIRECT(DIR&amp;$2:$2),B_MSK[[#This Row],[//]])))</f>
        <v/>
      </c>
      <c r="L686" s="5" t="str">
        <f ca="1">IF(B_MSK[[#This Row],[//]]="","",IF(INDEX(INDIRECT(DIR&amp;$2:$2),B_MSK[[#This Row],[//]])="","",INDEX(INDIRECT(DIR&amp;$2:$2),B_MSK[[#This Row],[//]])))</f>
        <v/>
      </c>
      <c r="M686" s="13">
        <f ca="1">IF(B_MSK[[#This Row],[//]]="","",INDEX(INDIRECT(DIR&amp;$2:$2),B_MSK[[#This Row],[//]]))</f>
        <v>0</v>
      </c>
      <c r="N686" s="13">
        <f ca="1">IF(OR(B_MSK[[#This Row],[//]]="",),"",INDEX(INDIRECT(DIR&amp;$2:$2),B_MSK[[#This Row],[//]]))</f>
        <v>0</v>
      </c>
      <c r="O686" s="3" t="str">
        <f ca="1">IF(B_MSK[[#This Row],[//]]="","",IF(INDEX(INDIRECT(DIR&amp;$2:$2),B_MSK[[#This Row],[//]])=0,"",INDEX(INDIRECT(DIR&amp;$2:$2),B_MSK[[#This Row],[//]])))</f>
        <v/>
      </c>
      <c r="P686" s="3" t="str">
        <f ca="1">IF(B_MSK[[#This Row],[//]]="","",IF(INDEX(INDIRECT(DIR&amp;$2:$2),B_MSK[[#This Row],[//]])=0,"",INDEX(INDIRECT(DIR&amp;$2:$2),B_MSK[[#This Row],[//]])))</f>
        <v/>
      </c>
      <c r="Q686" s="12" t="str">
        <f ca="1">IF(B_MSK[[#This Row],[//]]="","",INDEX(INDIRECT(DIR&amp;$2:$2),B_MSK[[#This Row],[//]]))</f>
        <v/>
      </c>
      <c r="R6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6" s="37" t="str">
        <f ca="1">IF(B_MSK[[#This Row],[//]]="","",INDEX(INDIRECT(DIR&amp;$2:$2),B_MSK[[#This Row],[//]]))</f>
        <v>SURAT JALAN</v>
      </c>
      <c r="U686" s="38" t="str">
        <f ca="1">IF(SUMIF(B_MSK[NAMA BARANG],B_MSK[[#This Row],[NAMA BARANG]],B_MSK[JMLH BRG])=0,"",SUMIF(B_MSK[NAMA BARANG],B_MSK[[#This Row],[NAMA BARANG]],B_MSK[C]))</f>
        <v/>
      </c>
      <c r="V686" s="7" t="str">
        <f ca="1">IF(B_MSK[[#This Row],[//]]="","",INDEX(INDIRECT(DIR&amp;$2:$2),B_MSK[[#This Row],[//]]))</f>
        <v>PC IMITASI 385</v>
      </c>
      <c r="W686" s="7" t="str">
        <f ca="1">LOWER(SUBSTITUTE(SUBSTITUTE(SUBSTITUTE(SUBSTITUTE(SUBSTITUTE(SUBSTITUTE(SUBSTITUTE(SUBSTITUTE(SUBSTITUTE(B_MSK[[#This Row],[N.B.nota]]," ",""),"-",""),"(",""),")",""),".",""),",",""),"/",""),"""",""),"+",""))</f>
        <v>pcimitasi385</v>
      </c>
      <c r="X686" s="5" t="str">
        <f ca="1">IF(B_MSK[[#This Row],[N.B.nota]]="","",IF(MATCH(B_MSK[[#This Row],[concat]],[2]!db[NB NOTA_C],0)&gt;0,"ada",0))</f>
        <v>ada</v>
      </c>
      <c r="Y686" s="5" t="str">
        <f ca="1">IF(B_MSK[[#This Row],[N.B.nota]]="","",ADDRESS(ROW(B_MSK[QB]),COLUMN(B_MSK[QB]))&amp;":"&amp;ADDRESS(ROW(),COLUMN(B_MSK[QB])))</f>
        <v>$D$4:$D$686</v>
      </c>
      <c r="Z686" s="5">
        <f ca="1">IF(B_MSK[[#This Row],[concat]]="","",MATCH(B_MSK[[#This Row],[concat]],[2]!db[NB NOTA_C],0)+1)</f>
        <v>1645</v>
      </c>
      <c r="AA686" s="5" t="str">
        <f ca="1">IF(B_MSK[[#This Row],[//]]="","",HYPERLINK("[D:\kerja\BANK EXP\BARU\DB.XLSX]DB!e"&amp;B_MSK[[#This Row],[DB_ROW]],"&gt;"))</f>
        <v>&gt;</v>
      </c>
      <c r="AB686" s="30" t="e">
        <f ca="1">MID(B_MSK[[#This Row],[/ STN_1]],FIND(" ",B_MSK[[#This Row],[/ STN_1]])+1,LEN(B_MSK[[#This Row],[/ STN_1]]))</f>
        <v>#VALUE!</v>
      </c>
      <c r="AC6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6" s="15" t="str">
        <f ca="1">IF(B_MSK[[#This Row],[HARGA_2]]="","",IF(MID(B_MSK[[#This Row],[/ STN_2]],FIND(" ",B_MSK[[#This Row],[/ STN_2]])+1,LEN(B_MSK[[#This Row],[/ STN_2]]))="LSN",B_MSK[[#This Row],[HARGA_2]]/12,""))</f>
        <v/>
      </c>
      <c r="AH686" s="7" t="str">
        <f ca="1">IF(B_MSK[[#This Row],[HARGA_3]]="","","/ "&amp;"PCS")</f>
        <v/>
      </c>
      <c r="AI686" s="15" t="str">
        <f ca="1">IF(B_MSK[[#This Row],[HARGA_3]]="",IF(B_MSK[[#This Row],[HARGA_2]]="",IF(B_MSK[[#This Row],[HARGA_1]]="","",B_MSK[[#This Row],[HARGA_1]]),B_MSK[[#This Row],[HARGA_2]]),B_MSK[[#This Row],[HARGA_3]])</f>
        <v/>
      </c>
      <c r="AJ686" s="15" t="str">
        <f ca="1">IF(B_MSK[[#This Row],[/ STN_3]]="",IF(B_MSK[[#This Row],[/ STN_2]]="",IF(B_MSK[[#This Row],[/ STN_1]]="","",B_MSK[[#This Row],[/ STN_1]]),B_MSK[[#This Row],[/ STN_2]]),B_MSK[[#This Row],[/ STN_3]])</f>
        <v/>
      </c>
      <c r="AK686" s="5" t="str">
        <f ca="1">IF(B_MSK[[#This Row],[//]]="","",SUBSTITUTE(SUBSTITUTE(SUBSTITUTE(B_MSK[[#This Row],[QTY/ CTN]]," ","_",2),"(",""),")","")&amp;"_")</f>
        <v>27 LSN_</v>
      </c>
      <c r="AL686" s="5">
        <f ca="1">IF(B_MSK[[#This Row],[A_B]]="","",SEARCH("_",B_MSK[[#This Row],[A_B]]))</f>
        <v>7</v>
      </c>
      <c r="AM686" s="5">
        <f ca="1">IF(B_MSK[[#This Row],[A_B]]="","",LEN(B_MSK[[#This Row],[A_B]]))</f>
        <v>7</v>
      </c>
      <c r="AN686" s="5" t="str">
        <f ca="1">IF(B_MSK[[#This Row],[A_B]]="","",LEFT(B_MSK[[#This Row],[QTY/ CTN]],B_MSK[[#This Row],[A_B_1]]))</f>
        <v>27 LSN</v>
      </c>
      <c r="AO686" s="5" t="str">
        <f ca="1">IF(B_MSK[[#This Row],[A_B]]="","",LEFT(B_MSK[[#This Row],[A_]],SEARCH(" ",B_MSK[[#This Row],[A_]])-1))</f>
        <v>27</v>
      </c>
      <c r="AP686" s="5" t="str">
        <f ca="1">IF(B_MSK[[#This Row],[A_B]]="","",RIGHT(B_MSK[[#This Row],[A_]],LEN(B_MSK[[#This Row],[A_]])-SEARCH(" ",B_MSK[[#This Row],[A_]])))</f>
        <v>LSN</v>
      </c>
      <c r="AQ6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86" s="5" t="str">
        <f ca="1">IF(B_MSK[[#This Row],[B_]]="","",LEFT(B_MSK[[#This Row],[B_]],SEARCH(" ",B_MSK[[#This Row],[B_]])))</f>
        <v xml:space="preserve">12 </v>
      </c>
      <c r="AS686" s="5" t="str">
        <f ca="1">IF(B_MSK[[#This Row],[B_]]="","",RIGHT(B_MSK[[#This Row],[B_]],LEN(B_MSK[[#This Row],[B_]])-SEARCH(" ",B_MSK[[#This Row],[B_]])))</f>
        <v>PCS</v>
      </c>
      <c r="AT686" s="5" t="str">
        <f ca="1">IF(B_MSK[[#This Row],[B_2]]="LSN",12,"")</f>
        <v/>
      </c>
      <c r="AU686" s="5" t="str">
        <f ca="1">IF(B_MSK[[#This Row],[C_1]]="","","PCS")</f>
        <v/>
      </c>
      <c r="AV686" s="5">
        <f ca="1">IF(B_MSK[[#This Row],[A_1]]="","",B_MSK[[#This Row],[A_1]]*IF(B_MSK[[#This Row],[B_1]]="",1,B_MSK[[#This Row],[B_1]])*IF(B_MSK[[#This Row],[C_1]]="",1,B_MSK[[#This Row],[C_1]]))</f>
        <v>324</v>
      </c>
      <c r="AW686" s="5" t="str">
        <f ca="1">IF(B_MSK[[#This Row],[C_2]]="",IF(B_MSK[[#This Row],[B_2]]="",IF(B_MSK[[#This Row],[A_2]]="","",B_MSK[[#This Row],[A_2]]),B_MSK[[#This Row],[B_2]]),B_MSK[[#This Row],[C_2]])</f>
        <v>PCS</v>
      </c>
      <c r="AX686" s="2">
        <f ca="1">IF(ISNUMBER(B_MSK[[#This Row],[TANGGAL DATANG]]),B_MSK[[#This Row],[TANGGAL DATANG]],AX685)</f>
        <v>44950</v>
      </c>
      <c r="AY686" s="5" t="e">
        <f ca="1">IF(B_MSK[[#This Row],[DB_ROW]]="","",INDEX([3]!db[JENIS],B_MSK[[#This Row],[DB_ROW]]-1))</f>
        <v>#REF!</v>
      </c>
      <c r="AZ686" s="5">
        <f ca="1">IF(B_MSK[[#This Row],[A_1]]="","",B_MSK[[#This Row],[A_1]])*1</f>
        <v>27</v>
      </c>
      <c r="BA686" s="5" t="str">
        <f ca="1">IF(B_MSK[[#This Row],[//]]="","",INDEX(INDIRECT(DIR&amp;$2:$2),B_MSK[[#This Row],[//]]))</f>
        <v>UNTANA</v>
      </c>
      <c r="BB686" s="5" t="str">
        <f ca="1">CONCATENATE(B_MSK[[#This Row],[concat]],B_MSK[[#This Row],[HARGA_X]],B_MSK[[#This Row],[SAT]])</f>
        <v>pcimitasi385</v>
      </c>
    </row>
    <row r="687" spans="1:54" x14ac:dyDescent="0.25">
      <c r="A687" s="6" t="s">
        <v>128</v>
      </c>
      <c r="B687" s="5" t="str">
        <f ca="1">IF(B_MSK[[#This Row],[N_ID]]="","",INDEX(INDIRECT(DIR&amp;$2:$2),MATCH(B_MSK[[#This Row],[N_ID]],INDIRECT(DIR&amp;"!NOTA[ID_P]"),0)))</f>
        <v/>
      </c>
      <c r="C687" s="5" t="str">
        <f ca="1">IF(B_MSK[[#This Row],[//]]="","",HYPERLINK("["&amp;SUBSTITUTE(DIR,"'","")&amp;"]NOTA!D"&amp;B_MSK[[#This Row],[//]]+2,"&gt;"))</f>
        <v>&gt;</v>
      </c>
      <c r="D687" s="5" t="str">
        <f ca="1">IF(B_MSK[[#This Row],[N_ID]]="","",COUNTIF(INDIRECT(DIR&amp;"!NOTA[ID_H]"),B_MSK[[#This Row],[ID NOTA]]))</f>
        <v/>
      </c>
      <c r="E68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684</v>
      </c>
      <c r="F6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7" s="7" t="str">
        <f ca="1">IF(B_MSK[[#This Row],[stt]]="ada",INDEX([2]!db[NB BM],B_MSK[DB_ROW]-1),"")</f>
        <v>Penggaris Gasta 0733</v>
      </c>
      <c r="H687" s="7" t="str">
        <f ca="1">IF(B_MSK[[#This Row],[//]]="","",INDEX(INDIRECT(DIR&amp;$2:$2),B_MSK[[#This Row],[//]]))</f>
        <v>SBS</v>
      </c>
      <c r="I687" s="27" t="str">
        <f ca="1">IF(B_MSK[[#This Row],[//]]="","",INDEX(INDIRECT(DB_PATH&amp;$2:$2),B_MSK[[#This Row],[DB_ROW]]-1))</f>
        <v>1 CTN</v>
      </c>
      <c r="J687" s="5">
        <f ca="1">IF(B_MSK[[#This Row],[//]]="","",IF(INDEX(INDIRECT(DIR&amp;$2:$2),B_MSK[[#This Row],[//]])="","",INDEX(INDIRECT(DIR&amp;$2:$2),B_MSK[[#This Row],[//]])))</f>
        <v>3</v>
      </c>
      <c r="K687" s="5" t="str">
        <f ca="1">IF(B_MSK[[#This Row],[//]]="","",IF(INDEX(INDIRECT(DIR&amp;$2:$2),B_MSK[[#This Row],[//]])="","",INDEX(INDIRECT(DIR&amp;$2:$2),B_MSK[[#This Row],[//]])))</f>
        <v/>
      </c>
      <c r="L687" s="5" t="str">
        <f ca="1">IF(B_MSK[[#This Row],[//]]="","",IF(INDEX(INDIRECT(DIR&amp;$2:$2),B_MSK[[#This Row],[//]])="","",INDEX(INDIRECT(DIR&amp;$2:$2),B_MSK[[#This Row],[//]])))</f>
        <v/>
      </c>
      <c r="M687" s="13">
        <f ca="1">IF(B_MSK[[#This Row],[//]]="","",INDEX(INDIRECT(DIR&amp;$2:$2),B_MSK[[#This Row],[//]]))</f>
        <v>0</v>
      </c>
      <c r="N687" s="13">
        <f ca="1">IF(OR(B_MSK[[#This Row],[//]]="",),"",INDEX(INDIRECT(DIR&amp;$2:$2),B_MSK[[#This Row],[//]]))</f>
        <v>0</v>
      </c>
      <c r="O687" s="3" t="str">
        <f ca="1">IF(B_MSK[[#This Row],[//]]="","",IF(INDEX(INDIRECT(DIR&amp;$2:$2),B_MSK[[#This Row],[//]])=0,"",INDEX(INDIRECT(DIR&amp;$2:$2),B_MSK[[#This Row],[//]])))</f>
        <v/>
      </c>
      <c r="P687" s="3" t="str">
        <f ca="1">IF(B_MSK[[#This Row],[//]]="","",IF(INDEX(INDIRECT(DIR&amp;$2:$2),B_MSK[[#This Row],[//]])=0,"",INDEX(INDIRECT(DIR&amp;$2:$2),B_MSK[[#This Row],[//]])))</f>
        <v/>
      </c>
      <c r="Q687" s="12" t="str">
        <f ca="1">IF(B_MSK[[#This Row],[//]]="","",INDEX(INDIRECT(DIR&amp;$2:$2),B_MSK[[#This Row],[//]]))</f>
        <v/>
      </c>
      <c r="R6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7" s="37" t="str">
        <f ca="1">IF(B_MSK[[#This Row],[//]]="","",INDEX(INDIRECT(DIR&amp;$2:$2),B_MSK[[#This Row],[//]]))</f>
        <v>SURAT JALAN</v>
      </c>
      <c r="U687" s="38" t="str">
        <f ca="1">IF(SUMIF(B_MSK[NAMA BARANG],B_MSK[[#This Row],[NAMA BARANG]],B_MSK[JMLH BRG])=0,"",SUMIF(B_MSK[NAMA BARANG],B_MSK[[#This Row],[NAMA BARANG]],B_MSK[C]))</f>
        <v/>
      </c>
      <c r="V687" s="7" t="str">
        <f ca="1">IF(B_MSK[[#This Row],[//]]="","",INDEX(INDIRECT(DIR&amp;$2:$2),B_MSK[[#This Row],[//]]))</f>
        <v>PENGGARIS GASTA 0733</v>
      </c>
      <c r="W687" s="7" t="str">
        <f ca="1">LOWER(SUBSTITUTE(SUBSTITUTE(SUBSTITUTE(SUBSTITUTE(SUBSTITUTE(SUBSTITUTE(SUBSTITUTE(SUBSTITUTE(SUBSTITUTE(B_MSK[[#This Row],[N.B.nota]]," ",""),"-",""),"(",""),")",""),".",""),",",""),"/",""),"""",""),"+",""))</f>
        <v>penggarisgasta0733</v>
      </c>
      <c r="X687" s="5" t="str">
        <f ca="1">IF(B_MSK[[#This Row],[N.B.nota]]="","",IF(MATCH(B_MSK[[#This Row],[concat]],[2]!db[NB NOTA_C],0)&gt;0,"ada",0))</f>
        <v>ada</v>
      </c>
      <c r="Y687" s="5" t="str">
        <f ca="1">IF(B_MSK[[#This Row],[N.B.nota]]="","",ADDRESS(ROW(B_MSK[QB]),COLUMN(B_MSK[QB]))&amp;":"&amp;ADDRESS(ROW(),COLUMN(B_MSK[QB])))</f>
        <v>$D$4:$D$687</v>
      </c>
      <c r="Z687" s="5">
        <f ca="1">IF(B_MSK[[#This Row],[concat]]="","",MATCH(B_MSK[[#This Row],[concat]],[2]!db[NB NOTA_C],0)+1)</f>
        <v>1788</v>
      </c>
      <c r="AA687" s="5" t="str">
        <f ca="1">IF(B_MSK[[#This Row],[//]]="","",HYPERLINK("[D:\kerja\BANK EXP\BARU\DB.XLSX]DB!e"&amp;B_MSK[[#This Row],[DB_ROW]],"&gt;"))</f>
        <v>&gt;</v>
      </c>
      <c r="AB687" s="30" t="e">
        <f ca="1">MID(B_MSK[[#This Row],[/ STN_1]],FIND(" ",B_MSK[[#This Row],[/ STN_1]])+1,LEN(B_MSK[[#This Row],[/ STN_1]]))</f>
        <v>#VALUE!</v>
      </c>
      <c r="AC6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7" s="15" t="str">
        <f ca="1">IF(B_MSK[[#This Row],[HARGA_2]]="","",IF(MID(B_MSK[[#This Row],[/ STN_2]],FIND(" ",B_MSK[[#This Row],[/ STN_2]])+1,LEN(B_MSK[[#This Row],[/ STN_2]]))="LSN",B_MSK[[#This Row],[HARGA_2]]/12,""))</f>
        <v/>
      </c>
      <c r="AH687" s="7" t="str">
        <f ca="1">IF(B_MSK[[#This Row],[HARGA_3]]="","","/ "&amp;"PCS")</f>
        <v/>
      </c>
      <c r="AI687" s="15" t="str">
        <f ca="1">IF(B_MSK[[#This Row],[HARGA_3]]="",IF(B_MSK[[#This Row],[HARGA_2]]="",IF(B_MSK[[#This Row],[HARGA_1]]="","",B_MSK[[#This Row],[HARGA_1]]),B_MSK[[#This Row],[HARGA_2]]),B_MSK[[#This Row],[HARGA_3]])</f>
        <v/>
      </c>
      <c r="AJ687" s="15" t="str">
        <f ca="1">IF(B_MSK[[#This Row],[/ STN_3]]="",IF(B_MSK[[#This Row],[/ STN_2]]="",IF(B_MSK[[#This Row],[/ STN_1]]="","",B_MSK[[#This Row],[/ STN_1]]),B_MSK[[#This Row],[/ STN_2]]),B_MSK[[#This Row],[/ STN_3]])</f>
        <v/>
      </c>
      <c r="AK687" s="5" t="str">
        <f ca="1">IF(B_MSK[[#This Row],[//]]="","",SUBSTITUTE(SUBSTITUTE(SUBSTITUTE(B_MSK[[#This Row],[QTY/ CTN]]," ","_",2),"(",""),")","")&amp;"_")</f>
        <v>1 CTN_</v>
      </c>
      <c r="AL687" s="5">
        <f ca="1">IF(B_MSK[[#This Row],[A_B]]="","",SEARCH("_",B_MSK[[#This Row],[A_B]]))</f>
        <v>6</v>
      </c>
      <c r="AM687" s="5">
        <f ca="1">IF(B_MSK[[#This Row],[A_B]]="","",LEN(B_MSK[[#This Row],[A_B]]))</f>
        <v>6</v>
      </c>
      <c r="AN687" s="5" t="str">
        <f ca="1">IF(B_MSK[[#This Row],[A_B]]="","",LEFT(B_MSK[[#This Row],[QTY/ CTN]],B_MSK[[#This Row],[A_B_1]]))</f>
        <v>1 CTN</v>
      </c>
      <c r="AO687" s="5" t="str">
        <f ca="1">IF(B_MSK[[#This Row],[A_B]]="","",LEFT(B_MSK[[#This Row],[A_]],SEARCH(" ",B_MSK[[#This Row],[A_]])-1))</f>
        <v>1</v>
      </c>
      <c r="AP687" s="5" t="str">
        <f ca="1">IF(B_MSK[[#This Row],[A_B]]="","",RIGHT(B_MSK[[#This Row],[A_]],LEN(B_MSK[[#This Row],[A_]])-SEARCH(" ",B_MSK[[#This Row],[A_]])))</f>
        <v>CTN</v>
      </c>
      <c r="AQ6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7" s="5" t="str">
        <f ca="1">IF(B_MSK[[#This Row],[B_]]="","",LEFT(B_MSK[[#This Row],[B_]],SEARCH(" ",B_MSK[[#This Row],[B_]])))</f>
        <v/>
      </c>
      <c r="AS687" s="5" t="str">
        <f ca="1">IF(B_MSK[[#This Row],[B_]]="","",RIGHT(B_MSK[[#This Row],[B_]],LEN(B_MSK[[#This Row],[B_]])-SEARCH(" ",B_MSK[[#This Row],[B_]])))</f>
        <v/>
      </c>
      <c r="AT687" s="5" t="str">
        <f ca="1">IF(B_MSK[[#This Row],[B_2]]="LSN",12,"")</f>
        <v/>
      </c>
      <c r="AU687" s="5" t="str">
        <f ca="1">IF(B_MSK[[#This Row],[C_1]]="","","PCS")</f>
        <v/>
      </c>
      <c r="AV687" s="5">
        <f ca="1">IF(B_MSK[[#This Row],[A_1]]="","",B_MSK[[#This Row],[A_1]]*IF(B_MSK[[#This Row],[B_1]]="",1,B_MSK[[#This Row],[B_1]])*IF(B_MSK[[#This Row],[C_1]]="",1,B_MSK[[#This Row],[C_1]]))</f>
        <v>1</v>
      </c>
      <c r="AW687" s="5" t="str">
        <f ca="1">IF(B_MSK[[#This Row],[C_2]]="",IF(B_MSK[[#This Row],[B_2]]="",IF(B_MSK[[#This Row],[A_2]]="","",B_MSK[[#This Row],[A_2]]),B_MSK[[#This Row],[B_2]]),B_MSK[[#This Row],[C_2]])</f>
        <v>CTN</v>
      </c>
      <c r="AX687" s="2">
        <f ca="1">IF(ISNUMBER(B_MSK[[#This Row],[TANGGAL DATANG]]),B_MSK[[#This Row],[TANGGAL DATANG]],AX686)</f>
        <v>44950</v>
      </c>
      <c r="AY687" s="5" t="e">
        <f ca="1">IF(B_MSK[[#This Row],[DB_ROW]]="","",INDEX([3]!db[JENIS],B_MSK[[#This Row],[DB_ROW]]-1))</f>
        <v>#REF!</v>
      </c>
      <c r="AZ687" s="5">
        <f ca="1">IF(B_MSK[[#This Row],[A_1]]="","",B_MSK[[#This Row],[A_1]])*1</f>
        <v>1</v>
      </c>
      <c r="BA687" s="5" t="str">
        <f ca="1">IF(B_MSK[[#This Row],[//]]="","",INDEX(INDIRECT(DIR&amp;$2:$2),B_MSK[[#This Row],[//]]))</f>
        <v>UNTANA</v>
      </c>
      <c r="BB687" s="5" t="str">
        <f ca="1">CONCATENATE(B_MSK[[#This Row],[concat]],B_MSK[[#This Row],[HARGA_X]],B_MSK[[#This Row],[SAT]])</f>
        <v>penggarisgasta0733</v>
      </c>
    </row>
    <row r="688" spans="1:54" x14ac:dyDescent="0.25">
      <c r="A688" s="6" t="s">
        <v>128</v>
      </c>
      <c r="B688" s="5" t="str">
        <f ca="1">IF(B_MSK[[#This Row],[N_ID]]="","",INDEX(INDIRECT(DIR&amp;$2:$2),MATCH(B_MSK[[#This Row],[N_ID]],INDIRECT(DIR&amp;"!NOTA[ID_P]"),0)))</f>
        <v/>
      </c>
      <c r="C688" s="5" t="str">
        <f ca="1">IF(B_MSK[[#This Row],[//]]="","",HYPERLINK("["&amp;SUBSTITUTE(DIR,"'","")&amp;"]NOTA!D"&amp;B_MSK[[#This Row],[//]]+2,"&gt;"))</f>
        <v>&gt;</v>
      </c>
      <c r="D688" s="5" t="str">
        <f ca="1">IF(B_MSK[[#This Row],[N_ID]]="","",COUNTIF(INDIRECT(DIR&amp;"!NOTA[ID_H]"),B_MSK[[#This Row],[ID NOTA]]))</f>
        <v/>
      </c>
      <c r="E6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685</v>
      </c>
      <c r="F6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8" s="7" t="str">
        <f ca="1">IF(B_MSK[[#This Row],[stt]]="ada",INDEX([2]!db[NB BM],B_MSK[DB_ROW]-1),"")</f>
        <v>Stip ER 1318</v>
      </c>
      <c r="H688" s="7" t="str">
        <f ca="1">IF(B_MSK[[#This Row],[//]]="","",INDEX(INDIRECT(DIR&amp;$2:$2),B_MSK[[#This Row],[//]]))</f>
        <v>SBS</v>
      </c>
      <c r="I688" s="27" t="str">
        <f ca="1">IF(B_MSK[[#This Row],[//]]="","",INDEX(INDIRECT(DB_PATH&amp;$2:$2),B_MSK[[#This Row],[DB_ROW]]-1))</f>
        <v>1 CTN</v>
      </c>
      <c r="J688" s="5">
        <f ca="1">IF(B_MSK[[#This Row],[//]]="","",IF(INDEX(INDIRECT(DIR&amp;$2:$2),B_MSK[[#This Row],[//]])="","",INDEX(INDIRECT(DIR&amp;$2:$2),B_MSK[[#This Row],[//]])))</f>
        <v>3</v>
      </c>
      <c r="K688" s="5" t="str">
        <f ca="1">IF(B_MSK[[#This Row],[//]]="","",IF(INDEX(INDIRECT(DIR&amp;$2:$2),B_MSK[[#This Row],[//]])="","",INDEX(INDIRECT(DIR&amp;$2:$2),B_MSK[[#This Row],[//]])))</f>
        <v/>
      </c>
      <c r="L688" s="5" t="str">
        <f ca="1">IF(B_MSK[[#This Row],[//]]="","",IF(INDEX(INDIRECT(DIR&amp;$2:$2),B_MSK[[#This Row],[//]])="","",INDEX(INDIRECT(DIR&amp;$2:$2),B_MSK[[#This Row],[//]])))</f>
        <v/>
      </c>
      <c r="M688" s="13">
        <f ca="1">IF(B_MSK[[#This Row],[//]]="","",INDEX(INDIRECT(DIR&amp;$2:$2),B_MSK[[#This Row],[//]]))</f>
        <v>0</v>
      </c>
      <c r="N688" s="13">
        <f ca="1">IF(OR(B_MSK[[#This Row],[//]]="",),"",INDEX(INDIRECT(DIR&amp;$2:$2),B_MSK[[#This Row],[//]]))</f>
        <v>0</v>
      </c>
      <c r="O688" s="3" t="str">
        <f ca="1">IF(B_MSK[[#This Row],[//]]="","",IF(INDEX(INDIRECT(DIR&amp;$2:$2),B_MSK[[#This Row],[//]])=0,"",INDEX(INDIRECT(DIR&amp;$2:$2),B_MSK[[#This Row],[//]])))</f>
        <v/>
      </c>
      <c r="P688" s="3" t="str">
        <f ca="1">IF(B_MSK[[#This Row],[//]]="","",IF(INDEX(INDIRECT(DIR&amp;$2:$2),B_MSK[[#This Row],[//]])=0,"",INDEX(INDIRECT(DIR&amp;$2:$2),B_MSK[[#This Row],[//]])))</f>
        <v/>
      </c>
      <c r="Q688" s="12" t="str">
        <f ca="1">IF(B_MSK[[#This Row],[//]]="","",INDEX(INDIRECT(DIR&amp;$2:$2),B_MSK[[#This Row],[//]]))</f>
        <v/>
      </c>
      <c r="R6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8" s="37" t="str">
        <f ca="1">IF(B_MSK[[#This Row],[//]]="","",INDEX(INDIRECT(DIR&amp;$2:$2),B_MSK[[#This Row],[//]]))</f>
        <v>SURAT JALAN</v>
      </c>
      <c r="U688" s="38" t="str">
        <f ca="1">IF(SUMIF(B_MSK[NAMA BARANG],B_MSK[[#This Row],[NAMA BARANG]],B_MSK[JMLH BRG])=0,"",SUMIF(B_MSK[NAMA BARANG],B_MSK[[#This Row],[NAMA BARANG]],B_MSK[C]))</f>
        <v/>
      </c>
      <c r="V688" s="7" t="str">
        <f ca="1">IF(B_MSK[[#This Row],[//]]="","",INDEX(INDIRECT(DIR&amp;$2:$2),B_MSK[[#This Row],[//]]))</f>
        <v>PENGHAPUS ER 1318</v>
      </c>
      <c r="W688" s="7" t="str">
        <f ca="1">LOWER(SUBSTITUTE(SUBSTITUTE(SUBSTITUTE(SUBSTITUTE(SUBSTITUTE(SUBSTITUTE(SUBSTITUTE(SUBSTITUTE(SUBSTITUTE(B_MSK[[#This Row],[N.B.nota]]," ",""),"-",""),"(",""),")",""),".",""),",",""),"/",""),"""",""),"+",""))</f>
        <v>penghapuser1318</v>
      </c>
      <c r="X688" s="5" t="str">
        <f ca="1">IF(B_MSK[[#This Row],[N.B.nota]]="","",IF(MATCH(B_MSK[[#This Row],[concat]],[2]!db[NB NOTA_C],0)&gt;0,"ada",0))</f>
        <v>ada</v>
      </c>
      <c r="Y688" s="5" t="str">
        <f ca="1">IF(B_MSK[[#This Row],[N.B.nota]]="","",ADDRESS(ROW(B_MSK[QB]),COLUMN(B_MSK[QB]))&amp;":"&amp;ADDRESS(ROW(),COLUMN(B_MSK[QB])))</f>
        <v>$D$4:$D$688</v>
      </c>
      <c r="Z688" s="5">
        <f ca="1">IF(B_MSK[[#This Row],[concat]]="","",MATCH(B_MSK[[#This Row],[concat]],[2]!db[NB NOTA_C],0)+1)</f>
        <v>1792</v>
      </c>
      <c r="AA688" s="5" t="str">
        <f ca="1">IF(B_MSK[[#This Row],[//]]="","",HYPERLINK("[D:\kerja\BANK EXP\BARU\DB.XLSX]DB!e"&amp;B_MSK[[#This Row],[DB_ROW]],"&gt;"))</f>
        <v>&gt;</v>
      </c>
      <c r="AB688" s="30" t="e">
        <f ca="1">MID(B_MSK[[#This Row],[/ STN_1]],FIND(" ",B_MSK[[#This Row],[/ STN_1]])+1,LEN(B_MSK[[#This Row],[/ STN_1]]))</f>
        <v>#VALUE!</v>
      </c>
      <c r="AC6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8" s="15" t="str">
        <f ca="1">IF(B_MSK[[#This Row],[HARGA_2]]="","",IF(MID(B_MSK[[#This Row],[/ STN_2]],FIND(" ",B_MSK[[#This Row],[/ STN_2]])+1,LEN(B_MSK[[#This Row],[/ STN_2]]))="LSN",B_MSK[[#This Row],[HARGA_2]]/12,""))</f>
        <v/>
      </c>
      <c r="AH688" s="7" t="str">
        <f ca="1">IF(B_MSK[[#This Row],[HARGA_3]]="","","/ "&amp;"PCS")</f>
        <v/>
      </c>
      <c r="AI688" s="15" t="str">
        <f ca="1">IF(B_MSK[[#This Row],[HARGA_3]]="",IF(B_MSK[[#This Row],[HARGA_2]]="",IF(B_MSK[[#This Row],[HARGA_1]]="","",B_MSK[[#This Row],[HARGA_1]]),B_MSK[[#This Row],[HARGA_2]]),B_MSK[[#This Row],[HARGA_3]])</f>
        <v/>
      </c>
      <c r="AJ688" s="15" t="str">
        <f ca="1">IF(B_MSK[[#This Row],[/ STN_3]]="",IF(B_MSK[[#This Row],[/ STN_2]]="",IF(B_MSK[[#This Row],[/ STN_1]]="","",B_MSK[[#This Row],[/ STN_1]]),B_MSK[[#This Row],[/ STN_2]]),B_MSK[[#This Row],[/ STN_3]])</f>
        <v/>
      </c>
      <c r="AK688" s="5" t="str">
        <f ca="1">IF(B_MSK[[#This Row],[//]]="","",SUBSTITUTE(SUBSTITUTE(SUBSTITUTE(B_MSK[[#This Row],[QTY/ CTN]]," ","_",2),"(",""),")","")&amp;"_")</f>
        <v>1 CTN_</v>
      </c>
      <c r="AL688" s="5">
        <f ca="1">IF(B_MSK[[#This Row],[A_B]]="","",SEARCH("_",B_MSK[[#This Row],[A_B]]))</f>
        <v>6</v>
      </c>
      <c r="AM688" s="5">
        <f ca="1">IF(B_MSK[[#This Row],[A_B]]="","",LEN(B_MSK[[#This Row],[A_B]]))</f>
        <v>6</v>
      </c>
      <c r="AN688" s="5" t="str">
        <f ca="1">IF(B_MSK[[#This Row],[A_B]]="","",LEFT(B_MSK[[#This Row],[QTY/ CTN]],B_MSK[[#This Row],[A_B_1]]))</f>
        <v>1 CTN</v>
      </c>
      <c r="AO688" s="5" t="str">
        <f ca="1">IF(B_MSK[[#This Row],[A_B]]="","",LEFT(B_MSK[[#This Row],[A_]],SEARCH(" ",B_MSK[[#This Row],[A_]])-1))</f>
        <v>1</v>
      </c>
      <c r="AP688" s="5" t="str">
        <f ca="1">IF(B_MSK[[#This Row],[A_B]]="","",RIGHT(B_MSK[[#This Row],[A_]],LEN(B_MSK[[#This Row],[A_]])-SEARCH(" ",B_MSK[[#This Row],[A_]])))</f>
        <v>CTN</v>
      </c>
      <c r="AQ6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8" s="5" t="str">
        <f ca="1">IF(B_MSK[[#This Row],[B_]]="","",LEFT(B_MSK[[#This Row],[B_]],SEARCH(" ",B_MSK[[#This Row],[B_]])))</f>
        <v/>
      </c>
      <c r="AS688" s="5" t="str">
        <f ca="1">IF(B_MSK[[#This Row],[B_]]="","",RIGHT(B_MSK[[#This Row],[B_]],LEN(B_MSK[[#This Row],[B_]])-SEARCH(" ",B_MSK[[#This Row],[B_]])))</f>
        <v/>
      </c>
      <c r="AT688" s="5" t="str">
        <f ca="1">IF(B_MSK[[#This Row],[B_2]]="LSN",12,"")</f>
        <v/>
      </c>
      <c r="AU688" s="5" t="str">
        <f ca="1">IF(B_MSK[[#This Row],[C_1]]="","","PCS")</f>
        <v/>
      </c>
      <c r="AV688" s="5">
        <f ca="1">IF(B_MSK[[#This Row],[A_1]]="","",B_MSK[[#This Row],[A_1]]*IF(B_MSK[[#This Row],[B_1]]="",1,B_MSK[[#This Row],[B_1]])*IF(B_MSK[[#This Row],[C_1]]="",1,B_MSK[[#This Row],[C_1]]))</f>
        <v>1</v>
      </c>
      <c r="AW688" s="5" t="str">
        <f ca="1">IF(B_MSK[[#This Row],[C_2]]="",IF(B_MSK[[#This Row],[B_2]]="",IF(B_MSK[[#This Row],[A_2]]="","",B_MSK[[#This Row],[A_2]]),B_MSK[[#This Row],[B_2]]),B_MSK[[#This Row],[C_2]])</f>
        <v>CTN</v>
      </c>
      <c r="AX688" s="2">
        <f ca="1">IF(ISNUMBER(B_MSK[[#This Row],[TANGGAL DATANG]]),B_MSK[[#This Row],[TANGGAL DATANG]],AX687)</f>
        <v>44950</v>
      </c>
      <c r="AY688" s="5" t="e">
        <f ca="1">IF(B_MSK[[#This Row],[DB_ROW]]="","",INDEX([3]!db[JENIS],B_MSK[[#This Row],[DB_ROW]]-1))</f>
        <v>#REF!</v>
      </c>
      <c r="AZ688" s="5">
        <f ca="1">IF(B_MSK[[#This Row],[A_1]]="","",B_MSK[[#This Row],[A_1]])*1</f>
        <v>1</v>
      </c>
      <c r="BA688" s="5" t="str">
        <f ca="1">IF(B_MSK[[#This Row],[//]]="","",INDEX(INDIRECT(DIR&amp;$2:$2),B_MSK[[#This Row],[//]]))</f>
        <v>UNTANA</v>
      </c>
      <c r="BB688" s="5" t="str">
        <f ca="1">CONCATENATE(B_MSK[[#This Row],[concat]],B_MSK[[#This Row],[HARGA_X]],B_MSK[[#This Row],[SAT]])</f>
        <v>penghapuser1318</v>
      </c>
    </row>
    <row r="689" spans="1:54" x14ac:dyDescent="0.25">
      <c r="A689" s="6" t="s">
        <v>128</v>
      </c>
      <c r="B689" s="5" t="str">
        <f ca="1">IF(B_MSK[[#This Row],[N_ID]]="","",INDEX(INDIRECT(DIR&amp;$2:$2),MATCH(B_MSK[[#This Row],[N_ID]],INDIRECT(DIR&amp;"!NOTA[ID_P]"),0)))</f>
        <v/>
      </c>
      <c r="C689" s="5" t="str">
        <f ca="1">IF(B_MSK[[#This Row],[//]]="","",HYPERLINK("["&amp;SUBSTITUTE(DIR,"'","")&amp;"]NOTA!D"&amp;B_MSK[[#This Row],[//]]+2,"&gt;"))</f>
        <v>&gt;</v>
      </c>
      <c r="D689" s="5" t="str">
        <f ca="1">IF(B_MSK[[#This Row],[N_ID]]="","",COUNTIF(INDIRECT(DIR&amp;"!NOTA[ID_H]"),B_MSK[[#This Row],[ID NOTA]]))</f>
        <v/>
      </c>
      <c r="E68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686</v>
      </c>
      <c r="F6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9" s="7" t="str">
        <f ca="1">IF(B_MSK[[#This Row],[stt]]="ada",INDEX([2]!db[NB BM],B_MSK[DB_ROW]-1),"")</f>
        <v>Letter TraY Besi No.3</v>
      </c>
      <c r="H689" s="7" t="str">
        <f ca="1">IF(B_MSK[[#This Row],[//]]="","",INDEX(INDIRECT(DIR&amp;$2:$2),B_MSK[[#This Row],[//]]))</f>
        <v>SBS</v>
      </c>
      <c r="I689" s="27" t="str">
        <f ca="1">IF(B_MSK[[#This Row],[//]]="","",INDEX(INDIRECT(DB_PATH&amp;$2:$2),B_MSK[[#This Row],[DB_ROW]]-1))</f>
        <v>1 CTN</v>
      </c>
      <c r="J689" s="5">
        <f ca="1">IF(B_MSK[[#This Row],[//]]="","",IF(INDEX(INDIRECT(DIR&amp;$2:$2),B_MSK[[#This Row],[//]])="","",INDEX(INDIRECT(DIR&amp;$2:$2),B_MSK[[#This Row],[//]])))</f>
        <v>5</v>
      </c>
      <c r="K689" s="5" t="str">
        <f ca="1">IF(B_MSK[[#This Row],[//]]="","",IF(INDEX(INDIRECT(DIR&amp;$2:$2),B_MSK[[#This Row],[//]])="","",INDEX(INDIRECT(DIR&amp;$2:$2),B_MSK[[#This Row],[//]])))</f>
        <v/>
      </c>
      <c r="L689" s="5" t="str">
        <f ca="1">IF(B_MSK[[#This Row],[//]]="","",IF(INDEX(INDIRECT(DIR&amp;$2:$2),B_MSK[[#This Row],[//]])="","",INDEX(INDIRECT(DIR&amp;$2:$2),B_MSK[[#This Row],[//]])))</f>
        <v/>
      </c>
      <c r="M689" s="13">
        <f ca="1">IF(B_MSK[[#This Row],[//]]="","",INDEX(INDIRECT(DIR&amp;$2:$2),B_MSK[[#This Row],[//]]))</f>
        <v>0</v>
      </c>
      <c r="N689" s="13">
        <f ca="1">IF(OR(B_MSK[[#This Row],[//]]="",),"",INDEX(INDIRECT(DIR&amp;$2:$2),B_MSK[[#This Row],[//]]))</f>
        <v>0</v>
      </c>
      <c r="O689" s="3" t="str">
        <f ca="1">IF(B_MSK[[#This Row],[//]]="","",IF(INDEX(INDIRECT(DIR&amp;$2:$2),B_MSK[[#This Row],[//]])=0,"",INDEX(INDIRECT(DIR&amp;$2:$2),B_MSK[[#This Row],[//]])))</f>
        <v/>
      </c>
      <c r="P689" s="3" t="str">
        <f ca="1">IF(B_MSK[[#This Row],[//]]="","",IF(INDEX(INDIRECT(DIR&amp;$2:$2),B_MSK[[#This Row],[//]])=0,"",INDEX(INDIRECT(DIR&amp;$2:$2),B_MSK[[#This Row],[//]])))</f>
        <v/>
      </c>
      <c r="Q689" s="12" t="str">
        <f ca="1">IF(B_MSK[[#This Row],[//]]="","",INDEX(INDIRECT(DIR&amp;$2:$2),B_MSK[[#This Row],[//]]))</f>
        <v/>
      </c>
      <c r="R6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9" s="37" t="str">
        <f ca="1">IF(B_MSK[[#This Row],[//]]="","",INDEX(INDIRECT(DIR&amp;$2:$2),B_MSK[[#This Row],[//]]))</f>
        <v>SURAT JALAN</v>
      </c>
      <c r="U689" s="38" t="str">
        <f ca="1">IF(SUMIF(B_MSK[NAMA BARANG],B_MSK[[#This Row],[NAMA BARANG]],B_MSK[JMLH BRG])=0,"",SUMIF(B_MSK[NAMA BARANG],B_MSK[[#This Row],[NAMA BARANG]],B_MSK[C]))</f>
        <v/>
      </c>
      <c r="V689" s="7" t="str">
        <f ca="1">IF(B_MSK[[#This Row],[//]]="","",INDEX(INDIRECT(DIR&amp;$2:$2),B_MSK[[#This Row],[//]]))</f>
        <v>LETTER TRAY BESI MT NO-3</v>
      </c>
      <c r="W689" s="7" t="str">
        <f ca="1">LOWER(SUBSTITUTE(SUBSTITUTE(SUBSTITUTE(SUBSTITUTE(SUBSTITUTE(SUBSTITUTE(SUBSTITUTE(SUBSTITUTE(SUBSTITUTE(B_MSK[[#This Row],[N.B.nota]]," ",""),"-",""),"(",""),")",""),".",""),",",""),"/",""),"""",""),"+",""))</f>
        <v>lettertraybesimtno3</v>
      </c>
      <c r="X689" s="5" t="str">
        <f ca="1">IF(B_MSK[[#This Row],[N.B.nota]]="","",IF(MATCH(B_MSK[[#This Row],[concat]],[2]!db[NB NOTA_C],0)&gt;0,"ada",0))</f>
        <v>ada</v>
      </c>
      <c r="Y689" s="5" t="str">
        <f ca="1">IF(B_MSK[[#This Row],[N.B.nota]]="","",ADDRESS(ROW(B_MSK[QB]),COLUMN(B_MSK[QB]))&amp;":"&amp;ADDRESS(ROW(),COLUMN(B_MSK[QB])))</f>
        <v>$D$4:$D$689</v>
      </c>
      <c r="Z689" s="5">
        <f ca="1">IF(B_MSK[[#This Row],[concat]]="","",MATCH(B_MSK[[#This Row],[concat]],[2]!db[NB NOTA_C],0)+1)</f>
        <v>1372</v>
      </c>
      <c r="AA689" s="5" t="str">
        <f ca="1">IF(B_MSK[[#This Row],[//]]="","",HYPERLINK("[D:\kerja\BANK EXP\BARU\DB.XLSX]DB!e"&amp;B_MSK[[#This Row],[DB_ROW]],"&gt;"))</f>
        <v>&gt;</v>
      </c>
      <c r="AB689" s="30" t="e">
        <f ca="1">MID(B_MSK[[#This Row],[/ STN_1]],FIND(" ",B_MSK[[#This Row],[/ STN_1]])+1,LEN(B_MSK[[#This Row],[/ STN_1]]))</f>
        <v>#VALUE!</v>
      </c>
      <c r="AC6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9" s="15" t="str">
        <f ca="1">IF(B_MSK[[#This Row],[HARGA_2]]="","",IF(MID(B_MSK[[#This Row],[/ STN_2]],FIND(" ",B_MSK[[#This Row],[/ STN_2]])+1,LEN(B_MSK[[#This Row],[/ STN_2]]))="LSN",B_MSK[[#This Row],[HARGA_2]]/12,""))</f>
        <v/>
      </c>
      <c r="AH689" s="7" t="str">
        <f ca="1">IF(B_MSK[[#This Row],[HARGA_3]]="","","/ "&amp;"PCS")</f>
        <v/>
      </c>
      <c r="AI689" s="15" t="str">
        <f ca="1">IF(B_MSK[[#This Row],[HARGA_3]]="",IF(B_MSK[[#This Row],[HARGA_2]]="",IF(B_MSK[[#This Row],[HARGA_1]]="","",B_MSK[[#This Row],[HARGA_1]]),B_MSK[[#This Row],[HARGA_2]]),B_MSK[[#This Row],[HARGA_3]])</f>
        <v/>
      </c>
      <c r="AJ689" s="15" t="str">
        <f ca="1">IF(B_MSK[[#This Row],[/ STN_3]]="",IF(B_MSK[[#This Row],[/ STN_2]]="",IF(B_MSK[[#This Row],[/ STN_1]]="","",B_MSK[[#This Row],[/ STN_1]]),B_MSK[[#This Row],[/ STN_2]]),B_MSK[[#This Row],[/ STN_3]])</f>
        <v/>
      </c>
      <c r="AK689" s="5" t="str">
        <f ca="1">IF(B_MSK[[#This Row],[//]]="","",SUBSTITUTE(SUBSTITUTE(SUBSTITUTE(B_MSK[[#This Row],[QTY/ CTN]]," ","_",2),"(",""),")","")&amp;"_")</f>
        <v>1 CTN_</v>
      </c>
      <c r="AL689" s="5">
        <f ca="1">IF(B_MSK[[#This Row],[A_B]]="","",SEARCH("_",B_MSK[[#This Row],[A_B]]))</f>
        <v>6</v>
      </c>
      <c r="AM689" s="5">
        <f ca="1">IF(B_MSK[[#This Row],[A_B]]="","",LEN(B_MSK[[#This Row],[A_B]]))</f>
        <v>6</v>
      </c>
      <c r="AN689" s="5" t="str">
        <f ca="1">IF(B_MSK[[#This Row],[A_B]]="","",LEFT(B_MSK[[#This Row],[QTY/ CTN]],B_MSK[[#This Row],[A_B_1]]))</f>
        <v>1 CTN</v>
      </c>
      <c r="AO689" s="5" t="str">
        <f ca="1">IF(B_MSK[[#This Row],[A_B]]="","",LEFT(B_MSK[[#This Row],[A_]],SEARCH(" ",B_MSK[[#This Row],[A_]])-1))</f>
        <v>1</v>
      </c>
      <c r="AP689" s="5" t="str">
        <f ca="1">IF(B_MSK[[#This Row],[A_B]]="","",RIGHT(B_MSK[[#This Row],[A_]],LEN(B_MSK[[#This Row],[A_]])-SEARCH(" ",B_MSK[[#This Row],[A_]])))</f>
        <v>CTN</v>
      </c>
      <c r="AQ6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9" s="5" t="str">
        <f ca="1">IF(B_MSK[[#This Row],[B_]]="","",LEFT(B_MSK[[#This Row],[B_]],SEARCH(" ",B_MSK[[#This Row],[B_]])))</f>
        <v/>
      </c>
      <c r="AS689" s="5" t="str">
        <f ca="1">IF(B_MSK[[#This Row],[B_]]="","",RIGHT(B_MSK[[#This Row],[B_]],LEN(B_MSK[[#This Row],[B_]])-SEARCH(" ",B_MSK[[#This Row],[B_]])))</f>
        <v/>
      </c>
      <c r="AT689" s="5" t="str">
        <f ca="1">IF(B_MSK[[#This Row],[B_2]]="LSN",12,"")</f>
        <v/>
      </c>
      <c r="AU689" s="5" t="str">
        <f ca="1">IF(B_MSK[[#This Row],[C_1]]="","","PCS")</f>
        <v/>
      </c>
      <c r="AV689" s="5">
        <f ca="1">IF(B_MSK[[#This Row],[A_1]]="","",B_MSK[[#This Row],[A_1]]*IF(B_MSK[[#This Row],[B_1]]="",1,B_MSK[[#This Row],[B_1]])*IF(B_MSK[[#This Row],[C_1]]="",1,B_MSK[[#This Row],[C_1]]))</f>
        <v>1</v>
      </c>
      <c r="AW689" s="5" t="str">
        <f ca="1">IF(B_MSK[[#This Row],[C_2]]="",IF(B_MSK[[#This Row],[B_2]]="",IF(B_MSK[[#This Row],[A_2]]="","",B_MSK[[#This Row],[A_2]]),B_MSK[[#This Row],[B_2]]),B_MSK[[#This Row],[C_2]])</f>
        <v>CTN</v>
      </c>
      <c r="AX689" s="2">
        <f ca="1">IF(ISNUMBER(B_MSK[[#This Row],[TANGGAL DATANG]]),B_MSK[[#This Row],[TANGGAL DATANG]],AX688)</f>
        <v>44950</v>
      </c>
      <c r="AY689" s="5" t="e">
        <f ca="1">IF(B_MSK[[#This Row],[DB_ROW]]="","",INDEX([3]!db[JENIS],B_MSK[[#This Row],[DB_ROW]]-1))</f>
        <v>#REF!</v>
      </c>
      <c r="AZ689" s="5">
        <f ca="1">IF(B_MSK[[#This Row],[A_1]]="","",B_MSK[[#This Row],[A_1]])*1</f>
        <v>1</v>
      </c>
      <c r="BA689" s="5" t="str">
        <f ca="1">IF(B_MSK[[#This Row],[//]]="","",INDEX(INDIRECT(DIR&amp;$2:$2),B_MSK[[#This Row],[//]]))</f>
        <v>UNTANA</v>
      </c>
      <c r="BB689" s="5" t="str">
        <f ca="1">CONCATENATE(B_MSK[[#This Row],[concat]],B_MSK[[#This Row],[HARGA_X]],B_MSK[[#This Row],[SAT]])</f>
        <v>lettertraybesimtno3</v>
      </c>
    </row>
    <row r="690" spans="1:54" x14ac:dyDescent="0.25">
      <c r="A690" s="6" t="s">
        <v>128</v>
      </c>
      <c r="B690" s="5" t="str">
        <f ca="1">IF(B_MSK[[#This Row],[N_ID]]="","",INDEX(INDIRECT(DIR&amp;$2:$2),MATCH(B_MSK[[#This Row],[N_ID]],INDIRECT(DIR&amp;"!NOTA[ID_P]"),0)))</f>
        <v/>
      </c>
      <c r="C690" s="5" t="str">
        <f ca="1">IF(B_MSK[[#This Row],[//]]="","",HYPERLINK("["&amp;SUBSTITUTE(DIR,"'","")&amp;"]NOTA!D"&amp;B_MSK[[#This Row],[//]]+2,"&gt;"))</f>
        <v>&gt;</v>
      </c>
      <c r="D690" s="5" t="str">
        <f ca="1">IF(B_MSK[[#This Row],[N_ID]]="","",COUNTIF(INDIRECT(DIR&amp;"!NOTA[ID_H]"),B_MSK[[#This Row],[ID NOTA]]))</f>
        <v/>
      </c>
      <c r="E6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687</v>
      </c>
      <c r="F6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0" s="7" t="str">
        <f ca="1">IF(B_MSK[[#This Row],[stt]]="ada",INDEX([2]!db[NB BM],B_MSK[DB_ROW]-1),"")</f>
        <v>P case klg 195</v>
      </c>
      <c r="H690" s="7" t="str">
        <f ca="1">IF(B_MSK[[#This Row],[//]]="","",INDEX(INDIRECT(DIR&amp;$2:$2),B_MSK[[#This Row],[//]]))</f>
        <v>SBS</v>
      </c>
      <c r="I690" s="27" t="str">
        <f ca="1">IF(B_MSK[[#This Row],[//]]="","",INDEX(INDIRECT(DB_PATH&amp;$2:$2),B_MSK[[#This Row],[DB_ROW]]-1))</f>
        <v>1 CTN</v>
      </c>
      <c r="J690" s="5">
        <f ca="1">IF(B_MSK[[#This Row],[//]]="","",IF(INDEX(INDIRECT(DIR&amp;$2:$2),B_MSK[[#This Row],[//]])="","",INDEX(INDIRECT(DIR&amp;$2:$2),B_MSK[[#This Row],[//]])))</f>
        <v>5</v>
      </c>
      <c r="K690" s="5" t="str">
        <f ca="1">IF(B_MSK[[#This Row],[//]]="","",IF(INDEX(INDIRECT(DIR&amp;$2:$2),B_MSK[[#This Row],[//]])="","",INDEX(INDIRECT(DIR&amp;$2:$2),B_MSK[[#This Row],[//]])))</f>
        <v/>
      </c>
      <c r="L690" s="5" t="str">
        <f ca="1">IF(B_MSK[[#This Row],[//]]="","",IF(INDEX(INDIRECT(DIR&amp;$2:$2),B_MSK[[#This Row],[//]])="","",INDEX(INDIRECT(DIR&amp;$2:$2),B_MSK[[#This Row],[//]])))</f>
        <v/>
      </c>
      <c r="M690" s="13">
        <f ca="1">IF(B_MSK[[#This Row],[//]]="","",INDEX(INDIRECT(DIR&amp;$2:$2),B_MSK[[#This Row],[//]]))</f>
        <v>0</v>
      </c>
      <c r="N690" s="13">
        <f ca="1">IF(OR(B_MSK[[#This Row],[//]]="",),"",INDEX(INDIRECT(DIR&amp;$2:$2),B_MSK[[#This Row],[//]]))</f>
        <v>0</v>
      </c>
      <c r="O690" s="3" t="str">
        <f ca="1">IF(B_MSK[[#This Row],[//]]="","",IF(INDEX(INDIRECT(DIR&amp;$2:$2),B_MSK[[#This Row],[//]])=0,"",INDEX(INDIRECT(DIR&amp;$2:$2),B_MSK[[#This Row],[//]])))</f>
        <v/>
      </c>
      <c r="P690" s="3" t="str">
        <f ca="1">IF(B_MSK[[#This Row],[//]]="","",IF(INDEX(INDIRECT(DIR&amp;$2:$2),B_MSK[[#This Row],[//]])=0,"",INDEX(INDIRECT(DIR&amp;$2:$2),B_MSK[[#This Row],[//]])))</f>
        <v/>
      </c>
      <c r="Q690" s="12" t="str">
        <f ca="1">IF(B_MSK[[#This Row],[//]]="","",INDEX(INDIRECT(DIR&amp;$2:$2),B_MSK[[#This Row],[//]]))</f>
        <v/>
      </c>
      <c r="R69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9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90" s="37" t="str">
        <f ca="1">IF(B_MSK[[#This Row],[//]]="","",INDEX(INDIRECT(DIR&amp;$2:$2),B_MSK[[#This Row],[//]]))</f>
        <v>SURAT JALAN</v>
      </c>
      <c r="U690" s="38" t="str">
        <f ca="1">IF(SUMIF(B_MSK[NAMA BARANG],B_MSK[[#This Row],[NAMA BARANG]],B_MSK[JMLH BRG])=0,"",SUMIF(B_MSK[NAMA BARANG],B_MSK[[#This Row],[NAMA BARANG]],B_MSK[C]))</f>
        <v/>
      </c>
      <c r="V690" s="7" t="str">
        <f ca="1">IF(B_MSK[[#This Row],[//]]="","",INDEX(INDIRECT(DIR&amp;$2:$2),B_MSK[[#This Row],[//]]))</f>
        <v>PCK 195</v>
      </c>
      <c r="W690" s="7" t="str">
        <f ca="1">LOWER(SUBSTITUTE(SUBSTITUTE(SUBSTITUTE(SUBSTITUTE(SUBSTITUTE(SUBSTITUTE(SUBSTITUTE(SUBSTITUTE(SUBSTITUTE(B_MSK[[#This Row],[N.B.nota]]," ",""),"-",""),"(",""),")",""),".",""),",",""),"/",""),"""",""),"+",""))</f>
        <v>pck195</v>
      </c>
      <c r="X690" s="5" t="str">
        <f ca="1">IF(B_MSK[[#This Row],[N.B.nota]]="","",IF(MATCH(B_MSK[[#This Row],[concat]],[2]!db[NB NOTA_C],0)&gt;0,"ada",0))</f>
        <v>ada</v>
      </c>
      <c r="Y690" s="5" t="str">
        <f ca="1">IF(B_MSK[[#This Row],[N.B.nota]]="","",ADDRESS(ROW(B_MSK[QB]),COLUMN(B_MSK[QB]))&amp;":"&amp;ADDRESS(ROW(),COLUMN(B_MSK[QB])))</f>
        <v>$D$4:$D$690</v>
      </c>
      <c r="Z690" s="5">
        <f ca="1">IF(B_MSK[[#This Row],[concat]]="","",MATCH(B_MSK[[#This Row],[concat]],[2]!db[NB NOTA_C],0)+1)</f>
        <v>1654</v>
      </c>
      <c r="AA690" s="5" t="str">
        <f ca="1">IF(B_MSK[[#This Row],[//]]="","",HYPERLINK("[D:\kerja\BANK EXP\BARU\DB.XLSX]DB!e"&amp;B_MSK[[#This Row],[DB_ROW]],"&gt;"))</f>
        <v>&gt;</v>
      </c>
      <c r="AB690" s="30" t="e">
        <f ca="1">MID(B_MSK[[#This Row],[/ STN_1]],FIND(" ",B_MSK[[#This Row],[/ STN_1]])+1,LEN(B_MSK[[#This Row],[/ STN_1]]))</f>
        <v>#VALUE!</v>
      </c>
      <c r="AC6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0" s="15" t="str">
        <f ca="1">IF(B_MSK[[#This Row],[HARGA_2]]="","",IF(MID(B_MSK[[#This Row],[/ STN_2]],FIND(" ",B_MSK[[#This Row],[/ STN_2]])+1,LEN(B_MSK[[#This Row],[/ STN_2]]))="LSN",B_MSK[[#This Row],[HARGA_2]]/12,""))</f>
        <v/>
      </c>
      <c r="AH690" s="7" t="str">
        <f ca="1">IF(B_MSK[[#This Row],[HARGA_3]]="","","/ "&amp;"PCS")</f>
        <v/>
      </c>
      <c r="AI690" s="15" t="str">
        <f ca="1">IF(B_MSK[[#This Row],[HARGA_3]]="",IF(B_MSK[[#This Row],[HARGA_2]]="",IF(B_MSK[[#This Row],[HARGA_1]]="","",B_MSK[[#This Row],[HARGA_1]]),B_MSK[[#This Row],[HARGA_2]]),B_MSK[[#This Row],[HARGA_3]])</f>
        <v/>
      </c>
      <c r="AJ690" s="15" t="str">
        <f ca="1">IF(B_MSK[[#This Row],[/ STN_3]]="",IF(B_MSK[[#This Row],[/ STN_2]]="",IF(B_MSK[[#This Row],[/ STN_1]]="","",B_MSK[[#This Row],[/ STN_1]]),B_MSK[[#This Row],[/ STN_2]]),B_MSK[[#This Row],[/ STN_3]])</f>
        <v/>
      </c>
      <c r="AK690" s="5" t="str">
        <f ca="1">IF(B_MSK[[#This Row],[//]]="","",SUBSTITUTE(SUBSTITUTE(SUBSTITUTE(B_MSK[[#This Row],[QTY/ CTN]]," ","_",2),"(",""),")","")&amp;"_")</f>
        <v>1 CTN_</v>
      </c>
      <c r="AL690" s="5">
        <f ca="1">IF(B_MSK[[#This Row],[A_B]]="","",SEARCH("_",B_MSK[[#This Row],[A_B]]))</f>
        <v>6</v>
      </c>
      <c r="AM690" s="5">
        <f ca="1">IF(B_MSK[[#This Row],[A_B]]="","",LEN(B_MSK[[#This Row],[A_B]]))</f>
        <v>6</v>
      </c>
      <c r="AN690" s="5" t="str">
        <f ca="1">IF(B_MSK[[#This Row],[A_B]]="","",LEFT(B_MSK[[#This Row],[QTY/ CTN]],B_MSK[[#This Row],[A_B_1]]))</f>
        <v>1 CTN</v>
      </c>
      <c r="AO690" s="5" t="str">
        <f ca="1">IF(B_MSK[[#This Row],[A_B]]="","",LEFT(B_MSK[[#This Row],[A_]],SEARCH(" ",B_MSK[[#This Row],[A_]])-1))</f>
        <v>1</v>
      </c>
      <c r="AP690" s="5" t="str">
        <f ca="1">IF(B_MSK[[#This Row],[A_B]]="","",RIGHT(B_MSK[[#This Row],[A_]],LEN(B_MSK[[#This Row],[A_]])-SEARCH(" ",B_MSK[[#This Row],[A_]])))</f>
        <v>CTN</v>
      </c>
      <c r="AQ6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0" s="5" t="str">
        <f ca="1">IF(B_MSK[[#This Row],[B_]]="","",LEFT(B_MSK[[#This Row],[B_]],SEARCH(" ",B_MSK[[#This Row],[B_]])))</f>
        <v/>
      </c>
      <c r="AS690" s="5" t="str">
        <f ca="1">IF(B_MSK[[#This Row],[B_]]="","",RIGHT(B_MSK[[#This Row],[B_]],LEN(B_MSK[[#This Row],[B_]])-SEARCH(" ",B_MSK[[#This Row],[B_]])))</f>
        <v/>
      </c>
      <c r="AT690" s="5" t="str">
        <f ca="1">IF(B_MSK[[#This Row],[B_2]]="LSN",12,"")</f>
        <v/>
      </c>
      <c r="AU690" s="5" t="str">
        <f ca="1">IF(B_MSK[[#This Row],[C_1]]="","","PCS")</f>
        <v/>
      </c>
      <c r="AV690" s="5">
        <f ca="1">IF(B_MSK[[#This Row],[A_1]]="","",B_MSK[[#This Row],[A_1]]*IF(B_MSK[[#This Row],[B_1]]="",1,B_MSK[[#This Row],[B_1]])*IF(B_MSK[[#This Row],[C_1]]="",1,B_MSK[[#This Row],[C_1]]))</f>
        <v>1</v>
      </c>
      <c r="AW690" s="5" t="str">
        <f ca="1">IF(B_MSK[[#This Row],[C_2]]="",IF(B_MSK[[#This Row],[B_2]]="",IF(B_MSK[[#This Row],[A_2]]="","",B_MSK[[#This Row],[A_2]]),B_MSK[[#This Row],[B_2]]),B_MSK[[#This Row],[C_2]])</f>
        <v>CTN</v>
      </c>
      <c r="AX690" s="2">
        <f ca="1">IF(ISNUMBER(B_MSK[[#This Row],[TANGGAL DATANG]]),B_MSK[[#This Row],[TANGGAL DATANG]],AX689)</f>
        <v>44950</v>
      </c>
      <c r="AY690" s="5" t="e">
        <f ca="1">IF(B_MSK[[#This Row],[DB_ROW]]="","",INDEX([3]!db[JENIS],B_MSK[[#This Row],[DB_ROW]]-1))</f>
        <v>#REF!</v>
      </c>
      <c r="AZ690" s="5">
        <f ca="1">IF(B_MSK[[#This Row],[A_1]]="","",B_MSK[[#This Row],[A_1]])*1</f>
        <v>1</v>
      </c>
      <c r="BA690" s="5" t="str">
        <f ca="1">IF(B_MSK[[#This Row],[//]]="","",INDEX(INDIRECT(DIR&amp;$2:$2),B_MSK[[#This Row],[//]]))</f>
        <v>UNTANA</v>
      </c>
      <c r="BB690" s="5" t="str">
        <f ca="1">CONCATENATE(B_MSK[[#This Row],[concat]],B_MSK[[#This Row],[HARGA_X]],B_MSK[[#This Row],[SAT]])</f>
        <v>pck195</v>
      </c>
    </row>
    <row r="691" spans="1:54" x14ac:dyDescent="0.25">
      <c r="A691" s="6" t="s">
        <v>128</v>
      </c>
      <c r="B691" s="5" t="str">
        <f ca="1">IF(B_MSK[[#This Row],[N_ID]]="","",INDEX(INDIRECT(DIR&amp;$2:$2),MATCH(B_MSK[[#This Row],[N_ID]],INDIRECT(DIR&amp;"!NOTA[ID_P]"),0)))</f>
        <v/>
      </c>
      <c r="C691" s="5" t="str">
        <f ca="1">IF(B_MSK[[#This Row],[//]]="","",HYPERLINK("["&amp;SUBSTITUTE(DIR,"'","")&amp;"]NOTA!D"&amp;B_MSK[[#This Row],[//]]+2,"&gt;"))</f>
        <v/>
      </c>
      <c r="D691" s="5" t="str">
        <f ca="1">IF(B_MSK[[#This Row],[N_ID]]="","",COUNTIF(INDIRECT(DIR&amp;"!NOTA[ID_H]"),B_MSK[[#This Row],[ID NOTA]]))</f>
        <v/>
      </c>
      <c r="E6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1" s="7" t="str">
        <f ca="1">IF(B_MSK[[#This Row],[stt]]="ada",INDEX([2]!db[NB BM],B_MSK[DB_ROW]-1),"")</f>
        <v/>
      </c>
      <c r="H691" s="7" t="str">
        <f ca="1">IF(B_MSK[[#This Row],[//]]="","",INDEX(INDIRECT(DIR&amp;$2:$2),B_MSK[[#This Row],[//]]))</f>
        <v/>
      </c>
      <c r="I691" s="27" t="str">
        <f ca="1">IF(B_MSK[[#This Row],[//]]="","",INDEX(INDIRECT(DB_PATH&amp;$2:$2),B_MSK[[#This Row],[DB_ROW]]-1))</f>
        <v/>
      </c>
      <c r="J691" s="5" t="str">
        <f ca="1">IF(B_MSK[[#This Row],[//]]="","",IF(INDEX(INDIRECT(DIR&amp;$2:$2),B_MSK[[#This Row],[//]])="","",INDEX(INDIRECT(DIR&amp;$2:$2),B_MSK[[#This Row],[//]])))</f>
        <v/>
      </c>
      <c r="K691" s="5" t="str">
        <f ca="1">IF(B_MSK[[#This Row],[//]]="","",IF(INDEX(INDIRECT(DIR&amp;$2:$2),B_MSK[[#This Row],[//]])="","",INDEX(INDIRECT(DIR&amp;$2:$2),B_MSK[[#This Row],[//]])))</f>
        <v/>
      </c>
      <c r="L691" s="5" t="str">
        <f ca="1">IF(B_MSK[[#This Row],[//]]="","",IF(INDEX(INDIRECT(DIR&amp;$2:$2),B_MSK[[#This Row],[//]])="","",INDEX(INDIRECT(DIR&amp;$2:$2),B_MSK[[#This Row],[//]])))</f>
        <v/>
      </c>
      <c r="M691" s="13" t="str">
        <f ca="1">IF(B_MSK[[#This Row],[//]]="","",INDEX(INDIRECT(DIR&amp;$2:$2),B_MSK[[#This Row],[//]]))</f>
        <v/>
      </c>
      <c r="N691" s="13" t="str">
        <f ca="1">IF(OR(B_MSK[[#This Row],[//]]="",),"",INDEX(INDIRECT(DIR&amp;$2:$2),B_MSK[[#This Row],[//]]))</f>
        <v/>
      </c>
      <c r="O691" s="3" t="str">
        <f ca="1">IF(B_MSK[[#This Row],[//]]="","",IF(INDEX(INDIRECT(DIR&amp;$2:$2),B_MSK[[#This Row],[//]])=0,"",INDEX(INDIRECT(DIR&amp;$2:$2),B_MSK[[#This Row],[//]])))</f>
        <v/>
      </c>
      <c r="P691" s="3" t="str">
        <f ca="1">IF(B_MSK[[#This Row],[//]]="","",IF(INDEX(INDIRECT(DIR&amp;$2:$2),B_MSK[[#This Row],[//]])=0,"",INDEX(INDIRECT(DIR&amp;$2:$2),B_MSK[[#This Row],[//]])))</f>
        <v/>
      </c>
      <c r="Q691" s="12" t="str">
        <f ca="1">IF(B_MSK[[#This Row],[//]]="","",INDEX(INDIRECT(DIR&amp;$2:$2),B_MSK[[#This Row],[//]]))</f>
        <v/>
      </c>
      <c r="R6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1" s="37" t="str">
        <f ca="1">IF(B_MSK[[#This Row],[//]]="","",INDEX(INDIRECT(DIR&amp;$2:$2),B_MSK[[#This Row],[//]]))</f>
        <v/>
      </c>
      <c r="U691" s="38" t="str">
        <f ca="1">IF(SUMIF(B_MSK[NAMA BARANG],B_MSK[[#This Row],[NAMA BARANG]],B_MSK[JMLH BRG])=0,"",SUMIF(B_MSK[NAMA BARANG],B_MSK[[#This Row],[NAMA BARANG]],B_MSK[C]))</f>
        <v/>
      </c>
      <c r="V691" s="7" t="str">
        <f ca="1">IF(B_MSK[[#This Row],[//]]="","",INDEX(INDIRECT(DIR&amp;$2:$2),B_MSK[[#This Row],[//]]))</f>
        <v/>
      </c>
      <c r="W6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1" s="5" t="str">
        <f ca="1">IF(B_MSK[[#This Row],[N.B.nota]]="","",IF(MATCH(B_MSK[[#This Row],[concat]],[2]!db[NB NOTA_C],0)&gt;0,"ada",0))</f>
        <v/>
      </c>
      <c r="Y691" s="5" t="str">
        <f ca="1">IF(B_MSK[[#This Row],[N.B.nota]]="","",ADDRESS(ROW(B_MSK[QB]),COLUMN(B_MSK[QB]))&amp;":"&amp;ADDRESS(ROW(),COLUMN(B_MSK[QB])))</f>
        <v/>
      </c>
      <c r="Z691" s="5" t="str">
        <f ca="1">IF(B_MSK[[#This Row],[concat]]="","",MATCH(B_MSK[[#This Row],[concat]],[2]!db[NB NOTA_C],0)+1)</f>
        <v/>
      </c>
      <c r="AA691" s="5" t="str">
        <f ca="1">IF(B_MSK[[#This Row],[//]]="","",HYPERLINK("[D:\kerja\BANK EXP\BARU\DB.XLSX]DB!e"&amp;B_MSK[[#This Row],[DB_ROW]],"&gt;"))</f>
        <v/>
      </c>
      <c r="AB691" s="30" t="e">
        <f ca="1">MID(B_MSK[[#This Row],[/ STN_1]],FIND(" ",B_MSK[[#This Row],[/ STN_1]])+1,LEN(B_MSK[[#This Row],[/ STN_1]]))</f>
        <v>#VALUE!</v>
      </c>
      <c r="AC6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1" s="15" t="str">
        <f ca="1">IF(B_MSK[[#This Row],[HARGA_2]]="","",IF(MID(B_MSK[[#This Row],[/ STN_2]],FIND(" ",B_MSK[[#This Row],[/ STN_2]])+1,LEN(B_MSK[[#This Row],[/ STN_2]]))="LSN",B_MSK[[#This Row],[HARGA_2]]/12,""))</f>
        <v/>
      </c>
      <c r="AH691" s="7" t="str">
        <f ca="1">IF(B_MSK[[#This Row],[HARGA_3]]="","","/ "&amp;"PCS")</f>
        <v/>
      </c>
      <c r="AI691" s="15" t="str">
        <f ca="1">IF(B_MSK[[#This Row],[HARGA_3]]="",IF(B_MSK[[#This Row],[HARGA_2]]="",IF(B_MSK[[#This Row],[HARGA_1]]="","",B_MSK[[#This Row],[HARGA_1]]),B_MSK[[#This Row],[HARGA_2]]),B_MSK[[#This Row],[HARGA_3]])</f>
        <v/>
      </c>
      <c r="AJ691" s="15" t="str">
        <f ca="1">IF(B_MSK[[#This Row],[/ STN_3]]="",IF(B_MSK[[#This Row],[/ STN_2]]="",IF(B_MSK[[#This Row],[/ STN_1]]="","",B_MSK[[#This Row],[/ STN_1]]),B_MSK[[#This Row],[/ STN_2]]),B_MSK[[#This Row],[/ STN_3]])</f>
        <v/>
      </c>
      <c r="AK691" s="5" t="str">
        <f ca="1">IF(B_MSK[[#This Row],[//]]="","",SUBSTITUTE(SUBSTITUTE(SUBSTITUTE(B_MSK[[#This Row],[QTY/ CTN]]," ","_",2),"(",""),")","")&amp;"_")</f>
        <v/>
      </c>
      <c r="AL691" s="5" t="str">
        <f ca="1">IF(B_MSK[[#This Row],[A_B]]="","",SEARCH("_",B_MSK[[#This Row],[A_B]]))</f>
        <v/>
      </c>
      <c r="AM691" s="5" t="str">
        <f ca="1">IF(B_MSK[[#This Row],[A_B]]="","",LEN(B_MSK[[#This Row],[A_B]]))</f>
        <v/>
      </c>
      <c r="AN691" s="5" t="str">
        <f ca="1">IF(B_MSK[[#This Row],[A_B]]="","",LEFT(B_MSK[[#This Row],[QTY/ CTN]],B_MSK[[#This Row],[A_B_1]]))</f>
        <v/>
      </c>
      <c r="AO691" s="5" t="str">
        <f ca="1">IF(B_MSK[[#This Row],[A_B]]="","",LEFT(B_MSK[[#This Row],[A_]],SEARCH(" ",B_MSK[[#This Row],[A_]])-1))</f>
        <v/>
      </c>
      <c r="AP691" s="5" t="str">
        <f ca="1">IF(B_MSK[[#This Row],[A_B]]="","",RIGHT(B_MSK[[#This Row],[A_]],LEN(B_MSK[[#This Row],[A_]])-SEARCH(" ",B_MSK[[#This Row],[A_]])))</f>
        <v/>
      </c>
      <c r="AQ6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1" s="5" t="str">
        <f ca="1">IF(B_MSK[[#This Row],[B_]]="","",LEFT(B_MSK[[#This Row],[B_]],SEARCH(" ",B_MSK[[#This Row],[B_]])))</f>
        <v/>
      </c>
      <c r="AS691" s="5" t="str">
        <f ca="1">IF(B_MSK[[#This Row],[B_]]="","",RIGHT(B_MSK[[#This Row],[B_]],LEN(B_MSK[[#This Row],[B_]])-SEARCH(" ",B_MSK[[#This Row],[B_]])))</f>
        <v/>
      </c>
      <c r="AT691" s="5" t="str">
        <f ca="1">IF(B_MSK[[#This Row],[B_2]]="LSN",12,"")</f>
        <v/>
      </c>
      <c r="AU691" s="5" t="str">
        <f ca="1">IF(B_MSK[[#This Row],[C_1]]="","","PCS")</f>
        <v/>
      </c>
      <c r="AV691" s="5" t="str">
        <f ca="1">IF(B_MSK[[#This Row],[A_1]]="","",B_MSK[[#This Row],[A_1]]*IF(B_MSK[[#This Row],[B_1]]="",1,B_MSK[[#This Row],[B_1]])*IF(B_MSK[[#This Row],[C_1]]="",1,B_MSK[[#This Row],[C_1]]))</f>
        <v/>
      </c>
      <c r="AW691" s="5" t="str">
        <f ca="1">IF(B_MSK[[#This Row],[C_2]]="",IF(B_MSK[[#This Row],[B_2]]="",IF(B_MSK[[#This Row],[A_2]]="","",B_MSK[[#This Row],[A_2]]),B_MSK[[#This Row],[B_2]]),B_MSK[[#This Row],[C_2]])</f>
        <v/>
      </c>
      <c r="AX691" s="2">
        <f ca="1">IF(ISNUMBER(B_MSK[[#This Row],[TANGGAL DATANG]]),B_MSK[[#This Row],[TANGGAL DATANG]],AX690)</f>
        <v>44950</v>
      </c>
      <c r="AY691" s="5" t="str">
        <f ca="1">IF(B_MSK[[#This Row],[DB_ROW]]="","",INDEX([3]!db[JENIS],B_MSK[[#This Row],[DB_ROW]]-1))</f>
        <v/>
      </c>
      <c r="AZ691" s="5" t="e">
        <f ca="1">IF(B_MSK[[#This Row],[A_1]]="","",B_MSK[[#This Row],[A_1]])*1</f>
        <v>#VALUE!</v>
      </c>
      <c r="BA691" s="5" t="str">
        <f ca="1">IF(B_MSK[[#This Row],[//]]="","",INDEX(INDIRECT(DIR&amp;$2:$2),B_MSK[[#This Row],[//]]))</f>
        <v/>
      </c>
      <c r="BB691" s="5" t="str">
        <f ca="1">CONCATENATE(B_MSK[[#This Row],[concat]],B_MSK[[#This Row],[HARGA_X]],B_MSK[[#This Row],[SAT]])</f>
        <v/>
      </c>
    </row>
    <row r="692" spans="1:54" x14ac:dyDescent="0.25">
      <c r="A692" s="6" t="s">
        <v>554</v>
      </c>
      <c r="B692" s="5">
        <f ca="1">IF(B_MSK[[#This Row],[N_ID]]="","",INDEX(INDIRECT(DIR&amp;$2:$2),MATCH(B_MSK[[#This Row],[N_ID]],INDIRECT(DIR&amp;"!NOTA[ID_P]"),0)))</f>
        <v>130</v>
      </c>
      <c r="C692" s="5" t="str">
        <f ca="1">IF(B_MSK[[#This Row],[//]]="","",HYPERLINK("["&amp;SUBSTITUTE(DIR,"'","")&amp;"]NOTA!D"&amp;B_MSK[[#This Row],[//]]+2,"&gt;"))</f>
        <v>&gt;</v>
      </c>
      <c r="D692" s="5">
        <f ca="1">IF(B_MSK[[#This Row],[N_ID]]="","",COUNTIF(INDIRECT(DIR&amp;"!NOTA[ID_H]"),B_MSK[[#This Row],[ID NOTA]]))</f>
        <v>5</v>
      </c>
      <c r="E6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689</v>
      </c>
      <c r="F6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2" s="7" t="str">
        <f ca="1">IF(B_MSK[[#This Row],[stt]]="ada",INDEX([2]!db[NB BM],B_MSK[DB_ROW]-1),"")</f>
        <v>P case A 838</v>
      </c>
      <c r="H692" s="7" t="str">
        <f ca="1">IF(B_MSK[[#This Row],[//]]="","",INDEX(INDIRECT(DIR&amp;$2:$2),B_MSK[[#This Row],[//]]))</f>
        <v>HONGSIAN</v>
      </c>
      <c r="I692" s="27" t="str">
        <f ca="1">IF(B_MSK[[#This Row],[//]]="","",INDEX(INDIRECT(DB_PATH&amp;$2:$2),B_MSK[[#This Row],[DB_ROW]]-1))</f>
        <v>36 LSN</v>
      </c>
      <c r="J692" s="5">
        <f ca="1">IF(B_MSK[[#This Row],[//]]="","",IF(INDEX(INDIRECT(DIR&amp;$2:$2),B_MSK[[#This Row],[//]])="","",INDEX(INDIRECT(DIR&amp;$2:$2),B_MSK[[#This Row],[//]])))</f>
        <v>1</v>
      </c>
      <c r="K692" s="5">
        <f ca="1">IF(B_MSK[[#This Row],[//]]="","",IF(INDEX(INDIRECT(DIR&amp;$2:$2),B_MSK[[#This Row],[//]])="","",INDEX(INDIRECT(DIR&amp;$2:$2),B_MSK[[#This Row],[//]])))</f>
        <v>36</v>
      </c>
      <c r="L692" s="5" t="str">
        <f ca="1">IF(B_MSK[[#This Row],[//]]="","",IF(INDEX(INDIRECT(DIR&amp;$2:$2),B_MSK[[#This Row],[//]])="","",INDEX(INDIRECT(DIR&amp;$2:$2),B_MSK[[#This Row],[//]])))</f>
        <v>LSN</v>
      </c>
      <c r="M692" s="13">
        <f ca="1">IF(B_MSK[[#This Row],[//]]="","",INDEX(INDIRECT(DIR&amp;$2:$2),B_MSK[[#This Row],[//]]))</f>
        <v>66000</v>
      </c>
      <c r="N692" s="13">
        <f ca="1">IF(OR(B_MSK[[#This Row],[//]]="",),"",INDEX(INDIRECT(DIR&amp;$2:$2),B_MSK[[#This Row],[//]]))</f>
        <v>2376000</v>
      </c>
      <c r="O692" s="3" t="str">
        <f ca="1">IF(B_MSK[[#This Row],[//]]="","",IF(INDEX(INDIRECT(DIR&amp;$2:$2),B_MSK[[#This Row],[//]])=0,"",INDEX(INDIRECT(DIR&amp;$2:$2),B_MSK[[#This Row],[//]])))</f>
        <v/>
      </c>
      <c r="P692" s="3" t="str">
        <f ca="1">IF(B_MSK[[#This Row],[//]]="","",IF(INDEX(INDIRECT(DIR&amp;$2:$2),B_MSK[[#This Row],[//]])=0,"",INDEX(INDIRECT(DIR&amp;$2:$2),B_MSK[[#This Row],[//]])))</f>
        <v/>
      </c>
      <c r="Q692" s="12">
        <f ca="1">IF(B_MSK[[#This Row],[//]]="","",INDEX(INDIRECT(DIR&amp;$2:$2),B_MSK[[#This Row],[//]]))</f>
        <v>2376000</v>
      </c>
      <c r="R6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2" s="37">
        <f ca="1">IF(B_MSK[[#This Row],[//]]="","",INDEX(INDIRECT(DIR&amp;$2:$2),B_MSK[[#This Row],[//]]))</f>
        <v>0</v>
      </c>
      <c r="U692" s="38">
        <f ca="1">IF(SUMIF(B_MSK[NAMA BARANG],B_MSK[[#This Row],[NAMA BARANG]],B_MSK[JMLH BRG])=0,"",SUMIF(B_MSK[NAMA BARANG],B_MSK[[#This Row],[NAMA BARANG]],B_MSK[C]))</f>
        <v>1</v>
      </c>
      <c r="V692" s="7" t="str">
        <f ca="1">IF(B_MSK[[#This Row],[//]]="","",INDEX(INDIRECT(DIR&amp;$2:$2),B_MSK[[#This Row],[//]]))</f>
        <v>PC A838</v>
      </c>
      <c r="W692" s="7" t="str">
        <f ca="1">LOWER(SUBSTITUTE(SUBSTITUTE(SUBSTITUTE(SUBSTITUTE(SUBSTITUTE(SUBSTITUTE(SUBSTITUTE(SUBSTITUTE(SUBSTITUTE(B_MSK[[#This Row],[N.B.nota]]," ",""),"-",""),"(",""),")",""),".",""),",",""),"/",""),"""",""),"+",""))</f>
        <v>pca838</v>
      </c>
      <c r="X692" s="5" t="str">
        <f ca="1">IF(B_MSK[[#This Row],[N.B.nota]]="","",IF(MATCH(B_MSK[[#This Row],[concat]],[2]!db[NB NOTA_C],0)&gt;0,"ada",0))</f>
        <v>ada</v>
      </c>
      <c r="Y692" s="5" t="str">
        <f ca="1">IF(B_MSK[[#This Row],[N.B.nota]]="","",ADDRESS(ROW(B_MSK[QB]),COLUMN(B_MSK[QB]))&amp;":"&amp;ADDRESS(ROW(),COLUMN(B_MSK[QB])))</f>
        <v>$D$4:$D$692</v>
      </c>
      <c r="Z692" s="5">
        <f ca="1">IF(B_MSK[[#This Row],[concat]]="","",MATCH(B_MSK[[#This Row],[concat]],[2]!db[NB NOTA_C],0)+1)</f>
        <v>1637</v>
      </c>
      <c r="AA692" s="5" t="str">
        <f ca="1">IF(B_MSK[[#This Row],[//]]="","",HYPERLINK("[D:\kerja\BANK EXP\BARU\DB.XLSX]DB!e"&amp;B_MSK[[#This Row],[DB_ROW]],"&gt;"))</f>
        <v>&gt;</v>
      </c>
      <c r="AB692" s="30" t="str">
        <f ca="1">MID(B_MSK[[#This Row],[/ STN_1]],FIND(" ",B_MSK[[#This Row],[/ STN_1]])+1,LEN(B_MSK[[#This Row],[/ STN_1]]))</f>
        <v>LSN</v>
      </c>
      <c r="AC692" s="11">
        <f ca="1">IF(B_MSK[[#This Row],[//]]="","",IF(B_MSK[[#This Row],[ JUMLAH ]]="","",IF(B_MSK[[#This Row],[C]]="",B_MSK[[#This Row],[HARGA CTN]]/B_MSK[[#This Row],[JMLH BRG]],B_MSK[[#This Row],[HARGA CTN]]/B_MSK[[#This Row],[A_1]])))</f>
        <v>66000</v>
      </c>
      <c r="AD6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9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5500</v>
      </c>
      <c r="AF69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92" s="15" t="str">
        <f ca="1">IF(B_MSK[[#This Row],[HARGA_2]]="","",IF(MID(B_MSK[[#This Row],[/ STN_2]],FIND(" ",B_MSK[[#This Row],[/ STN_2]])+1,LEN(B_MSK[[#This Row],[/ STN_2]]))="LSN",B_MSK[[#This Row],[HARGA_2]]/12,""))</f>
        <v/>
      </c>
      <c r="AH692" s="7" t="str">
        <f ca="1">IF(B_MSK[[#This Row],[HARGA_3]]="","","/ "&amp;"PCS")</f>
        <v/>
      </c>
      <c r="AI692" s="15">
        <f ca="1">IF(B_MSK[[#This Row],[HARGA_3]]="",IF(B_MSK[[#This Row],[HARGA_2]]="",IF(B_MSK[[#This Row],[HARGA_1]]="","",B_MSK[[#This Row],[HARGA_1]]),B_MSK[[#This Row],[HARGA_2]]),B_MSK[[#This Row],[HARGA_3]])</f>
        <v>5500</v>
      </c>
      <c r="AJ69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92" s="5" t="str">
        <f ca="1">IF(B_MSK[[#This Row],[//]]="","",SUBSTITUTE(SUBSTITUTE(SUBSTITUTE(B_MSK[[#This Row],[QTY/ CTN]]," ","_",2),"(",""),")","")&amp;"_")</f>
        <v>36 LSN_</v>
      </c>
      <c r="AL692" s="5">
        <f ca="1">IF(B_MSK[[#This Row],[A_B]]="","",SEARCH("_",B_MSK[[#This Row],[A_B]]))</f>
        <v>7</v>
      </c>
      <c r="AM692" s="5">
        <f ca="1">IF(B_MSK[[#This Row],[A_B]]="","",LEN(B_MSK[[#This Row],[A_B]]))</f>
        <v>7</v>
      </c>
      <c r="AN692" s="5" t="str">
        <f ca="1">IF(B_MSK[[#This Row],[A_B]]="","",LEFT(B_MSK[[#This Row],[QTY/ CTN]],B_MSK[[#This Row],[A_B_1]]))</f>
        <v>36 LSN</v>
      </c>
      <c r="AO692" s="5" t="str">
        <f ca="1">IF(B_MSK[[#This Row],[A_B]]="","",LEFT(B_MSK[[#This Row],[A_]],SEARCH(" ",B_MSK[[#This Row],[A_]])-1))</f>
        <v>36</v>
      </c>
      <c r="AP692" s="5" t="str">
        <f ca="1">IF(B_MSK[[#This Row],[A_B]]="","",RIGHT(B_MSK[[#This Row],[A_]],LEN(B_MSK[[#This Row],[A_]])-SEARCH(" ",B_MSK[[#This Row],[A_]])))</f>
        <v>LSN</v>
      </c>
      <c r="AQ6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92" s="5" t="str">
        <f ca="1">IF(B_MSK[[#This Row],[B_]]="","",LEFT(B_MSK[[#This Row],[B_]],SEARCH(" ",B_MSK[[#This Row],[B_]])))</f>
        <v xml:space="preserve">12 </v>
      </c>
      <c r="AS692" s="5" t="str">
        <f ca="1">IF(B_MSK[[#This Row],[B_]]="","",RIGHT(B_MSK[[#This Row],[B_]],LEN(B_MSK[[#This Row],[B_]])-SEARCH(" ",B_MSK[[#This Row],[B_]])))</f>
        <v>PCS</v>
      </c>
      <c r="AT692" s="5" t="str">
        <f ca="1">IF(B_MSK[[#This Row],[B_2]]="LSN",12,"")</f>
        <v/>
      </c>
      <c r="AU692" s="5" t="str">
        <f ca="1">IF(B_MSK[[#This Row],[C_1]]="","","PCS")</f>
        <v/>
      </c>
      <c r="AV692" s="5">
        <f ca="1">IF(B_MSK[[#This Row],[A_1]]="","",B_MSK[[#This Row],[A_1]]*IF(B_MSK[[#This Row],[B_1]]="",1,B_MSK[[#This Row],[B_1]])*IF(B_MSK[[#This Row],[C_1]]="",1,B_MSK[[#This Row],[C_1]]))</f>
        <v>432</v>
      </c>
      <c r="AW692" s="5" t="str">
        <f ca="1">IF(B_MSK[[#This Row],[C_2]]="",IF(B_MSK[[#This Row],[B_2]]="",IF(B_MSK[[#This Row],[A_2]]="","",B_MSK[[#This Row],[A_2]]),B_MSK[[#This Row],[B_2]]),B_MSK[[#This Row],[C_2]])</f>
        <v>PCS</v>
      </c>
      <c r="AX692" s="2">
        <f ca="1">IF(ISNUMBER(B_MSK[[#This Row],[TANGGAL DATANG]]),B_MSK[[#This Row],[TANGGAL DATANG]],AX691)</f>
        <v>44950</v>
      </c>
      <c r="AY692" s="5" t="e">
        <f ca="1">IF(B_MSK[[#This Row],[DB_ROW]]="","",INDEX([3]!db[JENIS],B_MSK[[#This Row],[DB_ROW]]-1))</f>
        <v>#REF!</v>
      </c>
      <c r="AZ692" s="5">
        <f ca="1">IF(B_MSK[[#This Row],[A_1]]="","",B_MSK[[#This Row],[A_1]])*1</f>
        <v>36</v>
      </c>
      <c r="BA692" s="5" t="str">
        <f ca="1">IF(B_MSK[[#This Row],[//]]="","",INDEX(INDIRECT(DIR&amp;$2:$2),B_MSK[[#This Row],[//]]))</f>
        <v>UNTANA</v>
      </c>
      <c r="BB692" s="5" t="str">
        <f ca="1">CONCATENATE(B_MSK[[#This Row],[concat]],B_MSK[[#This Row],[HARGA_X]],B_MSK[[#This Row],[SAT]])</f>
        <v>pca8385500LSN</v>
      </c>
    </row>
    <row r="693" spans="1:54" x14ac:dyDescent="0.25">
      <c r="A693" s="6" t="s">
        <v>128</v>
      </c>
      <c r="B693" s="5" t="str">
        <f ca="1">IF(B_MSK[[#This Row],[N_ID]]="","",INDEX(INDIRECT(DIR&amp;$2:$2),MATCH(B_MSK[[#This Row],[N_ID]],INDIRECT(DIR&amp;"!NOTA[ID_P]"),0)))</f>
        <v/>
      </c>
      <c r="C693" s="5" t="str">
        <f ca="1">IF(B_MSK[[#This Row],[//]]="","",HYPERLINK("["&amp;SUBSTITUTE(DIR,"'","")&amp;"]NOTA!D"&amp;B_MSK[[#This Row],[//]]+2,"&gt;"))</f>
        <v>&gt;</v>
      </c>
      <c r="D693" s="5" t="str">
        <f ca="1">IF(B_MSK[[#This Row],[N_ID]]="","",COUNTIF(INDIRECT(DIR&amp;"!NOTA[ID_H]"),B_MSK[[#This Row],[ID NOTA]]))</f>
        <v/>
      </c>
      <c r="E6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690</v>
      </c>
      <c r="F6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3" s="7" t="str">
        <f ca="1">IF(B_MSK[[#This Row],[stt]]="ada",INDEX([2]!db[NB BM],B_MSK[DB_ROW]-1),"")</f>
        <v>P case A 792</v>
      </c>
      <c r="H693" s="7" t="str">
        <f ca="1">IF(B_MSK[[#This Row],[//]]="","",INDEX(INDIRECT(DIR&amp;$2:$2),B_MSK[[#This Row],[//]]))</f>
        <v>HONGSIAN</v>
      </c>
      <c r="I693" s="27" t="str">
        <f ca="1">IF(B_MSK[[#This Row],[//]]="","",INDEX(INDIRECT(DB_PATH&amp;$2:$2),B_MSK[[#This Row],[DB_ROW]]-1))</f>
        <v>36 LSN</v>
      </c>
      <c r="J693" s="5">
        <f ca="1">IF(B_MSK[[#This Row],[//]]="","",IF(INDEX(INDIRECT(DIR&amp;$2:$2),B_MSK[[#This Row],[//]])="","",INDEX(INDIRECT(DIR&amp;$2:$2),B_MSK[[#This Row],[//]])))</f>
        <v>1</v>
      </c>
      <c r="K693" s="5">
        <f ca="1">IF(B_MSK[[#This Row],[//]]="","",IF(INDEX(INDIRECT(DIR&amp;$2:$2),B_MSK[[#This Row],[//]])="","",INDEX(INDIRECT(DIR&amp;$2:$2),B_MSK[[#This Row],[//]])))</f>
        <v>36</v>
      </c>
      <c r="L693" s="5" t="str">
        <f ca="1">IF(B_MSK[[#This Row],[//]]="","",IF(INDEX(INDIRECT(DIR&amp;$2:$2),B_MSK[[#This Row],[//]])="","",INDEX(INDIRECT(DIR&amp;$2:$2),B_MSK[[#This Row],[//]])))</f>
        <v>LSN</v>
      </c>
      <c r="M693" s="13">
        <f ca="1">IF(B_MSK[[#This Row],[//]]="","",INDEX(INDIRECT(DIR&amp;$2:$2),B_MSK[[#This Row],[//]]))</f>
        <v>62000</v>
      </c>
      <c r="N693" s="13">
        <f ca="1">IF(OR(B_MSK[[#This Row],[//]]="",),"",INDEX(INDIRECT(DIR&amp;$2:$2),B_MSK[[#This Row],[//]]))</f>
        <v>2232000</v>
      </c>
      <c r="O693" s="3" t="str">
        <f ca="1">IF(B_MSK[[#This Row],[//]]="","",IF(INDEX(INDIRECT(DIR&amp;$2:$2),B_MSK[[#This Row],[//]])=0,"",INDEX(INDIRECT(DIR&amp;$2:$2),B_MSK[[#This Row],[//]])))</f>
        <v/>
      </c>
      <c r="P693" s="3" t="str">
        <f ca="1">IF(B_MSK[[#This Row],[//]]="","",IF(INDEX(INDIRECT(DIR&amp;$2:$2),B_MSK[[#This Row],[//]])=0,"",INDEX(INDIRECT(DIR&amp;$2:$2),B_MSK[[#This Row],[//]])))</f>
        <v/>
      </c>
      <c r="Q693" s="12">
        <f ca="1">IF(B_MSK[[#This Row],[//]]="","",INDEX(INDIRECT(DIR&amp;$2:$2),B_MSK[[#This Row],[//]]))</f>
        <v>2232000</v>
      </c>
      <c r="R6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3" s="37">
        <f ca="1">IF(B_MSK[[#This Row],[//]]="","",INDEX(INDIRECT(DIR&amp;$2:$2),B_MSK[[#This Row],[//]]))</f>
        <v>0</v>
      </c>
      <c r="U693" s="38">
        <f ca="1">IF(SUMIF(B_MSK[NAMA BARANG],B_MSK[[#This Row],[NAMA BARANG]],B_MSK[JMLH BRG])=0,"",SUMIF(B_MSK[NAMA BARANG],B_MSK[[#This Row],[NAMA BARANG]],B_MSK[C]))</f>
        <v>1</v>
      </c>
      <c r="V693" s="7" t="str">
        <f ca="1">IF(B_MSK[[#This Row],[//]]="","",INDEX(INDIRECT(DIR&amp;$2:$2),B_MSK[[#This Row],[//]]))</f>
        <v>PC A 792</v>
      </c>
      <c r="W693" s="7" t="str">
        <f ca="1">LOWER(SUBSTITUTE(SUBSTITUTE(SUBSTITUTE(SUBSTITUTE(SUBSTITUTE(SUBSTITUTE(SUBSTITUTE(SUBSTITUTE(SUBSTITUTE(B_MSK[[#This Row],[N.B.nota]]," ",""),"-",""),"(",""),")",""),".",""),",",""),"/",""),"""",""),"+",""))</f>
        <v>pca792</v>
      </c>
      <c r="X693" s="5" t="str">
        <f ca="1">IF(B_MSK[[#This Row],[N.B.nota]]="","",IF(MATCH(B_MSK[[#This Row],[concat]],[2]!db[NB NOTA_C],0)&gt;0,"ada",0))</f>
        <v>ada</v>
      </c>
      <c r="Y693" s="5" t="str">
        <f ca="1">IF(B_MSK[[#This Row],[N.B.nota]]="","",ADDRESS(ROW(B_MSK[QB]),COLUMN(B_MSK[QB]))&amp;":"&amp;ADDRESS(ROW(),COLUMN(B_MSK[QB])))</f>
        <v>$D$4:$D$693</v>
      </c>
      <c r="Z693" s="5">
        <f ca="1">IF(B_MSK[[#This Row],[concat]]="","",MATCH(B_MSK[[#This Row],[concat]],[2]!db[NB NOTA_C],0)+1)</f>
        <v>1634</v>
      </c>
      <c r="AA693" s="5" t="str">
        <f ca="1">IF(B_MSK[[#This Row],[//]]="","",HYPERLINK("[D:\kerja\BANK EXP\BARU\DB.XLSX]DB!e"&amp;B_MSK[[#This Row],[DB_ROW]],"&gt;"))</f>
        <v>&gt;</v>
      </c>
      <c r="AB693" s="30" t="str">
        <f ca="1">MID(B_MSK[[#This Row],[/ STN_1]],FIND(" ",B_MSK[[#This Row],[/ STN_1]])+1,LEN(B_MSK[[#This Row],[/ STN_1]]))</f>
        <v>LSN</v>
      </c>
      <c r="AC693" s="11">
        <f ca="1">IF(B_MSK[[#This Row],[//]]="","",IF(B_MSK[[#This Row],[ JUMLAH ]]="","",IF(B_MSK[[#This Row],[C]]="",B_MSK[[#This Row],[HARGA CTN]]/B_MSK[[#This Row],[JMLH BRG]],B_MSK[[#This Row],[HARGA CTN]]/B_MSK[[#This Row],[A_1]])))</f>
        <v>62000</v>
      </c>
      <c r="AD6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9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5166.666666666667</v>
      </c>
      <c r="AF69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93" s="15" t="str">
        <f ca="1">IF(B_MSK[[#This Row],[HARGA_2]]="","",IF(MID(B_MSK[[#This Row],[/ STN_2]],FIND(" ",B_MSK[[#This Row],[/ STN_2]])+1,LEN(B_MSK[[#This Row],[/ STN_2]]))="LSN",B_MSK[[#This Row],[HARGA_2]]/12,""))</f>
        <v/>
      </c>
      <c r="AH693" s="7" t="str">
        <f ca="1">IF(B_MSK[[#This Row],[HARGA_3]]="","","/ "&amp;"PCS")</f>
        <v/>
      </c>
      <c r="AI693" s="15">
        <f ca="1">IF(B_MSK[[#This Row],[HARGA_3]]="",IF(B_MSK[[#This Row],[HARGA_2]]="",IF(B_MSK[[#This Row],[HARGA_1]]="","",B_MSK[[#This Row],[HARGA_1]]),B_MSK[[#This Row],[HARGA_2]]),B_MSK[[#This Row],[HARGA_3]])</f>
        <v>5166.666666666667</v>
      </c>
      <c r="AJ69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93" s="5" t="str">
        <f ca="1">IF(B_MSK[[#This Row],[//]]="","",SUBSTITUTE(SUBSTITUTE(SUBSTITUTE(B_MSK[[#This Row],[QTY/ CTN]]," ","_",2),"(",""),")","")&amp;"_")</f>
        <v>36 LSN_</v>
      </c>
      <c r="AL693" s="5">
        <f ca="1">IF(B_MSK[[#This Row],[A_B]]="","",SEARCH("_",B_MSK[[#This Row],[A_B]]))</f>
        <v>7</v>
      </c>
      <c r="AM693" s="5">
        <f ca="1">IF(B_MSK[[#This Row],[A_B]]="","",LEN(B_MSK[[#This Row],[A_B]]))</f>
        <v>7</v>
      </c>
      <c r="AN693" s="5" t="str">
        <f ca="1">IF(B_MSK[[#This Row],[A_B]]="","",LEFT(B_MSK[[#This Row],[QTY/ CTN]],B_MSK[[#This Row],[A_B_1]]))</f>
        <v>36 LSN</v>
      </c>
      <c r="AO693" s="5" t="str">
        <f ca="1">IF(B_MSK[[#This Row],[A_B]]="","",LEFT(B_MSK[[#This Row],[A_]],SEARCH(" ",B_MSK[[#This Row],[A_]])-1))</f>
        <v>36</v>
      </c>
      <c r="AP693" s="5" t="str">
        <f ca="1">IF(B_MSK[[#This Row],[A_B]]="","",RIGHT(B_MSK[[#This Row],[A_]],LEN(B_MSK[[#This Row],[A_]])-SEARCH(" ",B_MSK[[#This Row],[A_]])))</f>
        <v>LSN</v>
      </c>
      <c r="AQ6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93" s="5" t="str">
        <f ca="1">IF(B_MSK[[#This Row],[B_]]="","",LEFT(B_MSK[[#This Row],[B_]],SEARCH(" ",B_MSK[[#This Row],[B_]])))</f>
        <v xml:space="preserve">12 </v>
      </c>
      <c r="AS693" s="5" t="str">
        <f ca="1">IF(B_MSK[[#This Row],[B_]]="","",RIGHT(B_MSK[[#This Row],[B_]],LEN(B_MSK[[#This Row],[B_]])-SEARCH(" ",B_MSK[[#This Row],[B_]])))</f>
        <v>PCS</v>
      </c>
      <c r="AT693" s="5" t="str">
        <f ca="1">IF(B_MSK[[#This Row],[B_2]]="LSN",12,"")</f>
        <v/>
      </c>
      <c r="AU693" s="5" t="str">
        <f ca="1">IF(B_MSK[[#This Row],[C_1]]="","","PCS")</f>
        <v/>
      </c>
      <c r="AV693" s="5">
        <f ca="1">IF(B_MSK[[#This Row],[A_1]]="","",B_MSK[[#This Row],[A_1]]*IF(B_MSK[[#This Row],[B_1]]="",1,B_MSK[[#This Row],[B_1]])*IF(B_MSK[[#This Row],[C_1]]="",1,B_MSK[[#This Row],[C_1]]))</f>
        <v>432</v>
      </c>
      <c r="AW693" s="5" t="str">
        <f ca="1">IF(B_MSK[[#This Row],[C_2]]="",IF(B_MSK[[#This Row],[B_2]]="",IF(B_MSK[[#This Row],[A_2]]="","",B_MSK[[#This Row],[A_2]]),B_MSK[[#This Row],[B_2]]),B_MSK[[#This Row],[C_2]])</f>
        <v>PCS</v>
      </c>
      <c r="AX693" s="2">
        <f ca="1">IF(ISNUMBER(B_MSK[[#This Row],[TANGGAL DATANG]]),B_MSK[[#This Row],[TANGGAL DATANG]],AX692)</f>
        <v>44950</v>
      </c>
      <c r="AY693" s="5" t="e">
        <f ca="1">IF(B_MSK[[#This Row],[DB_ROW]]="","",INDEX([3]!db[JENIS],B_MSK[[#This Row],[DB_ROW]]-1))</f>
        <v>#REF!</v>
      </c>
      <c r="AZ693" s="5">
        <f ca="1">IF(B_MSK[[#This Row],[A_1]]="","",B_MSK[[#This Row],[A_1]])*1</f>
        <v>36</v>
      </c>
      <c r="BA693" s="5" t="str">
        <f ca="1">IF(B_MSK[[#This Row],[//]]="","",INDEX(INDIRECT(DIR&amp;$2:$2),B_MSK[[#This Row],[//]]))</f>
        <v>UNTANA</v>
      </c>
      <c r="BB693" s="5" t="str">
        <f ca="1">CONCATENATE(B_MSK[[#This Row],[concat]],B_MSK[[#This Row],[HARGA_X]],B_MSK[[#This Row],[SAT]])</f>
        <v>pca7925166.66666666667LSN</v>
      </c>
    </row>
    <row r="694" spans="1:54" x14ac:dyDescent="0.25">
      <c r="A694" s="6" t="s">
        <v>128</v>
      </c>
      <c r="B694" s="5" t="str">
        <f ca="1">IF(B_MSK[[#This Row],[N_ID]]="","",INDEX(INDIRECT(DIR&amp;$2:$2),MATCH(B_MSK[[#This Row],[N_ID]],INDIRECT(DIR&amp;"!NOTA[ID_P]"),0)))</f>
        <v/>
      </c>
      <c r="C694" s="5" t="str">
        <f ca="1">IF(B_MSK[[#This Row],[//]]="","",HYPERLINK("["&amp;SUBSTITUTE(DIR,"'","")&amp;"]NOTA!D"&amp;B_MSK[[#This Row],[//]]+2,"&gt;"))</f>
        <v>&gt;</v>
      </c>
      <c r="D694" s="5" t="str">
        <f ca="1">IF(B_MSK[[#This Row],[N_ID]]="","",COUNTIF(INDIRECT(DIR&amp;"!NOTA[ID_H]"),B_MSK[[#This Row],[ID NOTA]]))</f>
        <v/>
      </c>
      <c r="E6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691</v>
      </c>
      <c r="F6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4" s="7" t="str">
        <f ca="1">IF(B_MSK[[#This Row],[stt]]="ada",INDEX([2]!db[NB BM],B_MSK[DB_ROW]-1),"")</f>
        <v>P case H 837</v>
      </c>
      <c r="H694" s="7" t="str">
        <f ca="1">IF(B_MSK[[#This Row],[//]]="","",INDEX(INDIRECT(DIR&amp;$2:$2),B_MSK[[#This Row],[//]]))</f>
        <v>HONGSIAN</v>
      </c>
      <c r="I694" s="27" t="str">
        <f ca="1">IF(B_MSK[[#This Row],[//]]="","",INDEX(INDIRECT(DB_PATH&amp;$2:$2),B_MSK[[#This Row],[DB_ROW]]-1))</f>
        <v>36 LSN</v>
      </c>
      <c r="J694" s="5">
        <f ca="1">IF(B_MSK[[#This Row],[//]]="","",IF(INDEX(INDIRECT(DIR&amp;$2:$2),B_MSK[[#This Row],[//]])="","",INDEX(INDIRECT(DIR&amp;$2:$2),B_MSK[[#This Row],[//]])))</f>
        <v>1</v>
      </c>
      <c r="K694" s="5">
        <f ca="1">IF(B_MSK[[#This Row],[//]]="","",IF(INDEX(INDIRECT(DIR&amp;$2:$2),B_MSK[[#This Row],[//]])="","",INDEX(INDIRECT(DIR&amp;$2:$2),B_MSK[[#This Row],[//]])))</f>
        <v>36</v>
      </c>
      <c r="L694" s="5" t="str">
        <f ca="1">IF(B_MSK[[#This Row],[//]]="","",IF(INDEX(INDIRECT(DIR&amp;$2:$2),B_MSK[[#This Row],[//]])="","",INDEX(INDIRECT(DIR&amp;$2:$2),B_MSK[[#This Row],[//]])))</f>
        <v>LSN</v>
      </c>
      <c r="M694" s="13">
        <f ca="1">IF(B_MSK[[#This Row],[//]]="","",INDEX(INDIRECT(DIR&amp;$2:$2),B_MSK[[#This Row],[//]]))</f>
        <v>52000</v>
      </c>
      <c r="N694" s="13">
        <f ca="1">IF(OR(B_MSK[[#This Row],[//]]="",),"",INDEX(INDIRECT(DIR&amp;$2:$2),B_MSK[[#This Row],[//]]))</f>
        <v>1872000</v>
      </c>
      <c r="O694" s="3" t="str">
        <f ca="1">IF(B_MSK[[#This Row],[//]]="","",IF(INDEX(INDIRECT(DIR&amp;$2:$2),B_MSK[[#This Row],[//]])=0,"",INDEX(INDIRECT(DIR&amp;$2:$2),B_MSK[[#This Row],[//]])))</f>
        <v/>
      </c>
      <c r="P694" s="3" t="str">
        <f ca="1">IF(B_MSK[[#This Row],[//]]="","",IF(INDEX(INDIRECT(DIR&amp;$2:$2),B_MSK[[#This Row],[//]])=0,"",INDEX(INDIRECT(DIR&amp;$2:$2),B_MSK[[#This Row],[//]])))</f>
        <v/>
      </c>
      <c r="Q694" s="12">
        <f ca="1">IF(B_MSK[[#This Row],[//]]="","",INDEX(INDIRECT(DIR&amp;$2:$2),B_MSK[[#This Row],[//]]))</f>
        <v>1872000</v>
      </c>
      <c r="R6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4" s="37">
        <f ca="1">IF(B_MSK[[#This Row],[//]]="","",INDEX(INDIRECT(DIR&amp;$2:$2),B_MSK[[#This Row],[//]]))</f>
        <v>0</v>
      </c>
      <c r="U694" s="38">
        <f ca="1">IF(SUMIF(B_MSK[NAMA BARANG],B_MSK[[#This Row],[NAMA BARANG]],B_MSK[JMLH BRG])=0,"",SUMIF(B_MSK[NAMA BARANG],B_MSK[[#This Row],[NAMA BARANG]],B_MSK[C]))</f>
        <v>1</v>
      </c>
      <c r="V694" s="7" t="str">
        <f ca="1">IF(B_MSK[[#This Row],[//]]="","",INDEX(INDIRECT(DIR&amp;$2:$2),B_MSK[[#This Row],[//]]))</f>
        <v>PC H 837</v>
      </c>
      <c r="W694" s="7" t="str">
        <f ca="1">LOWER(SUBSTITUTE(SUBSTITUTE(SUBSTITUTE(SUBSTITUTE(SUBSTITUTE(SUBSTITUTE(SUBSTITUTE(SUBSTITUTE(SUBSTITUTE(B_MSK[[#This Row],[N.B.nota]]," ",""),"-",""),"(",""),")",""),".",""),",",""),"/",""),"""",""),"+",""))</f>
        <v>pch837</v>
      </c>
      <c r="X694" s="5" t="str">
        <f ca="1">IF(B_MSK[[#This Row],[N.B.nota]]="","",IF(MATCH(B_MSK[[#This Row],[concat]],[2]!db[NB NOTA_C],0)&gt;0,"ada",0))</f>
        <v>ada</v>
      </c>
      <c r="Y694" s="5" t="str">
        <f ca="1">IF(B_MSK[[#This Row],[N.B.nota]]="","",ADDRESS(ROW(B_MSK[QB]),COLUMN(B_MSK[QB]))&amp;":"&amp;ADDRESS(ROW(),COLUMN(B_MSK[QB])))</f>
        <v>$D$4:$D$694</v>
      </c>
      <c r="Z694" s="5">
        <f ca="1">IF(B_MSK[[#This Row],[concat]]="","",MATCH(B_MSK[[#This Row],[concat]],[2]!db[NB NOTA_C],0)+1)</f>
        <v>1644</v>
      </c>
      <c r="AA694" s="5" t="str">
        <f ca="1">IF(B_MSK[[#This Row],[//]]="","",HYPERLINK("[D:\kerja\BANK EXP\BARU\DB.XLSX]DB!e"&amp;B_MSK[[#This Row],[DB_ROW]],"&gt;"))</f>
        <v>&gt;</v>
      </c>
      <c r="AB694" s="30" t="str">
        <f ca="1">MID(B_MSK[[#This Row],[/ STN_1]],FIND(" ",B_MSK[[#This Row],[/ STN_1]])+1,LEN(B_MSK[[#This Row],[/ STN_1]]))</f>
        <v>LSN</v>
      </c>
      <c r="AC694" s="11">
        <f ca="1">IF(B_MSK[[#This Row],[//]]="","",IF(B_MSK[[#This Row],[ JUMLAH ]]="","",IF(B_MSK[[#This Row],[C]]="",B_MSK[[#This Row],[HARGA CTN]]/B_MSK[[#This Row],[JMLH BRG]],B_MSK[[#This Row],[HARGA CTN]]/B_MSK[[#This Row],[A_1]])))</f>
        <v>52000</v>
      </c>
      <c r="AD6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9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4333.333333333333</v>
      </c>
      <c r="AF69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94" s="15" t="str">
        <f ca="1">IF(B_MSK[[#This Row],[HARGA_2]]="","",IF(MID(B_MSK[[#This Row],[/ STN_2]],FIND(" ",B_MSK[[#This Row],[/ STN_2]])+1,LEN(B_MSK[[#This Row],[/ STN_2]]))="LSN",B_MSK[[#This Row],[HARGA_2]]/12,""))</f>
        <v/>
      </c>
      <c r="AH694" s="7" t="str">
        <f ca="1">IF(B_MSK[[#This Row],[HARGA_3]]="","","/ "&amp;"PCS")</f>
        <v/>
      </c>
      <c r="AI694" s="15">
        <f ca="1">IF(B_MSK[[#This Row],[HARGA_3]]="",IF(B_MSK[[#This Row],[HARGA_2]]="",IF(B_MSK[[#This Row],[HARGA_1]]="","",B_MSK[[#This Row],[HARGA_1]]),B_MSK[[#This Row],[HARGA_2]]),B_MSK[[#This Row],[HARGA_3]])</f>
        <v>4333.333333333333</v>
      </c>
      <c r="AJ69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94" s="5" t="str">
        <f ca="1">IF(B_MSK[[#This Row],[//]]="","",SUBSTITUTE(SUBSTITUTE(SUBSTITUTE(B_MSK[[#This Row],[QTY/ CTN]]," ","_",2),"(",""),")","")&amp;"_")</f>
        <v>36 LSN_</v>
      </c>
      <c r="AL694" s="5">
        <f ca="1">IF(B_MSK[[#This Row],[A_B]]="","",SEARCH("_",B_MSK[[#This Row],[A_B]]))</f>
        <v>7</v>
      </c>
      <c r="AM694" s="5">
        <f ca="1">IF(B_MSK[[#This Row],[A_B]]="","",LEN(B_MSK[[#This Row],[A_B]]))</f>
        <v>7</v>
      </c>
      <c r="AN694" s="5" t="str">
        <f ca="1">IF(B_MSK[[#This Row],[A_B]]="","",LEFT(B_MSK[[#This Row],[QTY/ CTN]],B_MSK[[#This Row],[A_B_1]]))</f>
        <v>36 LSN</v>
      </c>
      <c r="AO694" s="5" t="str">
        <f ca="1">IF(B_MSK[[#This Row],[A_B]]="","",LEFT(B_MSK[[#This Row],[A_]],SEARCH(" ",B_MSK[[#This Row],[A_]])-1))</f>
        <v>36</v>
      </c>
      <c r="AP694" s="5" t="str">
        <f ca="1">IF(B_MSK[[#This Row],[A_B]]="","",RIGHT(B_MSK[[#This Row],[A_]],LEN(B_MSK[[#This Row],[A_]])-SEARCH(" ",B_MSK[[#This Row],[A_]])))</f>
        <v>LSN</v>
      </c>
      <c r="AQ6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94" s="5" t="str">
        <f ca="1">IF(B_MSK[[#This Row],[B_]]="","",LEFT(B_MSK[[#This Row],[B_]],SEARCH(" ",B_MSK[[#This Row],[B_]])))</f>
        <v xml:space="preserve">12 </v>
      </c>
      <c r="AS694" s="5" t="str">
        <f ca="1">IF(B_MSK[[#This Row],[B_]]="","",RIGHT(B_MSK[[#This Row],[B_]],LEN(B_MSK[[#This Row],[B_]])-SEARCH(" ",B_MSK[[#This Row],[B_]])))</f>
        <v>PCS</v>
      </c>
      <c r="AT694" s="5" t="str">
        <f ca="1">IF(B_MSK[[#This Row],[B_2]]="LSN",12,"")</f>
        <v/>
      </c>
      <c r="AU694" s="5" t="str">
        <f ca="1">IF(B_MSK[[#This Row],[C_1]]="","","PCS")</f>
        <v/>
      </c>
      <c r="AV694" s="5">
        <f ca="1">IF(B_MSK[[#This Row],[A_1]]="","",B_MSK[[#This Row],[A_1]]*IF(B_MSK[[#This Row],[B_1]]="",1,B_MSK[[#This Row],[B_1]])*IF(B_MSK[[#This Row],[C_1]]="",1,B_MSK[[#This Row],[C_1]]))</f>
        <v>432</v>
      </c>
      <c r="AW694" s="5" t="str">
        <f ca="1">IF(B_MSK[[#This Row],[C_2]]="",IF(B_MSK[[#This Row],[B_2]]="",IF(B_MSK[[#This Row],[A_2]]="","",B_MSK[[#This Row],[A_2]]),B_MSK[[#This Row],[B_2]]),B_MSK[[#This Row],[C_2]])</f>
        <v>PCS</v>
      </c>
      <c r="AX694" s="2">
        <f ca="1">IF(ISNUMBER(B_MSK[[#This Row],[TANGGAL DATANG]]),B_MSK[[#This Row],[TANGGAL DATANG]],AX693)</f>
        <v>44950</v>
      </c>
      <c r="AY694" s="5" t="e">
        <f ca="1">IF(B_MSK[[#This Row],[DB_ROW]]="","",INDEX([3]!db[JENIS],B_MSK[[#This Row],[DB_ROW]]-1))</f>
        <v>#REF!</v>
      </c>
      <c r="AZ694" s="5">
        <f ca="1">IF(B_MSK[[#This Row],[A_1]]="","",B_MSK[[#This Row],[A_1]])*1</f>
        <v>36</v>
      </c>
      <c r="BA694" s="5" t="str">
        <f ca="1">IF(B_MSK[[#This Row],[//]]="","",INDEX(INDIRECT(DIR&amp;$2:$2),B_MSK[[#This Row],[//]]))</f>
        <v>UNTANA</v>
      </c>
      <c r="BB694" s="5" t="str">
        <f ca="1">CONCATENATE(B_MSK[[#This Row],[concat]],B_MSK[[#This Row],[HARGA_X]],B_MSK[[#This Row],[SAT]])</f>
        <v>pch8374333.33333333333LSN</v>
      </c>
    </row>
    <row r="695" spans="1:54" x14ac:dyDescent="0.25">
      <c r="A695" s="6" t="s">
        <v>128</v>
      </c>
      <c r="B695" s="5" t="str">
        <f ca="1">IF(B_MSK[[#This Row],[N_ID]]="","",INDEX(INDIRECT(DIR&amp;$2:$2),MATCH(B_MSK[[#This Row],[N_ID]],INDIRECT(DIR&amp;"!NOTA[ID_P]"),0)))</f>
        <v/>
      </c>
      <c r="C695" s="5" t="str">
        <f ca="1">IF(B_MSK[[#This Row],[//]]="","",HYPERLINK("["&amp;SUBSTITUTE(DIR,"'","")&amp;"]NOTA!D"&amp;B_MSK[[#This Row],[//]]+2,"&gt;"))</f>
        <v>&gt;</v>
      </c>
      <c r="D695" s="5" t="str">
        <f ca="1">IF(B_MSK[[#This Row],[N_ID]]="","",COUNTIF(INDIRECT(DIR&amp;"!NOTA[ID_H]"),B_MSK[[#This Row],[ID NOTA]]))</f>
        <v/>
      </c>
      <c r="E69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692</v>
      </c>
      <c r="F6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5" s="7" t="str">
        <f ca="1">IF(B_MSK[[#This Row],[stt]]="ada",INDEX([2]!db[NB BM],B_MSK[DB_ROW]-1),"")</f>
        <v>P case H 797</v>
      </c>
      <c r="H695" s="7" t="str">
        <f ca="1">IF(B_MSK[[#This Row],[//]]="","",INDEX(INDIRECT(DIR&amp;$2:$2),B_MSK[[#This Row],[//]]))</f>
        <v>HONGSIAN</v>
      </c>
      <c r="I695" s="27" t="str">
        <f ca="1">IF(B_MSK[[#This Row],[//]]="","",INDEX(INDIRECT(DB_PATH&amp;$2:$2),B_MSK[[#This Row],[DB_ROW]]-1))</f>
        <v>36 LSN</v>
      </c>
      <c r="J695" s="5">
        <f ca="1">IF(B_MSK[[#This Row],[//]]="","",IF(INDEX(INDIRECT(DIR&amp;$2:$2),B_MSK[[#This Row],[//]])="","",INDEX(INDIRECT(DIR&amp;$2:$2),B_MSK[[#This Row],[//]])))</f>
        <v>1</v>
      </c>
      <c r="K695" s="5">
        <f ca="1">IF(B_MSK[[#This Row],[//]]="","",IF(INDEX(INDIRECT(DIR&amp;$2:$2),B_MSK[[#This Row],[//]])="","",INDEX(INDIRECT(DIR&amp;$2:$2),B_MSK[[#This Row],[//]])))</f>
        <v>36</v>
      </c>
      <c r="L695" s="5" t="str">
        <f ca="1">IF(B_MSK[[#This Row],[//]]="","",IF(INDEX(INDIRECT(DIR&amp;$2:$2),B_MSK[[#This Row],[//]])="","",INDEX(INDIRECT(DIR&amp;$2:$2),B_MSK[[#This Row],[//]])))</f>
        <v>LSN</v>
      </c>
      <c r="M695" s="13">
        <f ca="1">IF(B_MSK[[#This Row],[//]]="","",INDEX(INDIRECT(DIR&amp;$2:$2),B_MSK[[#This Row],[//]]))</f>
        <v>82000</v>
      </c>
      <c r="N695" s="13">
        <f ca="1">IF(OR(B_MSK[[#This Row],[//]]="",),"",INDEX(INDIRECT(DIR&amp;$2:$2),B_MSK[[#This Row],[//]]))</f>
        <v>2952000</v>
      </c>
      <c r="O695" s="3" t="str">
        <f ca="1">IF(B_MSK[[#This Row],[//]]="","",IF(INDEX(INDIRECT(DIR&amp;$2:$2),B_MSK[[#This Row],[//]])=0,"",INDEX(INDIRECT(DIR&amp;$2:$2),B_MSK[[#This Row],[//]])))</f>
        <v/>
      </c>
      <c r="P695" s="3" t="str">
        <f ca="1">IF(B_MSK[[#This Row],[//]]="","",IF(INDEX(INDIRECT(DIR&amp;$2:$2),B_MSK[[#This Row],[//]])=0,"",INDEX(INDIRECT(DIR&amp;$2:$2),B_MSK[[#This Row],[//]])))</f>
        <v/>
      </c>
      <c r="Q695" s="12">
        <f ca="1">IF(B_MSK[[#This Row],[//]]="","",INDEX(INDIRECT(DIR&amp;$2:$2),B_MSK[[#This Row],[//]]))</f>
        <v>2952000</v>
      </c>
      <c r="R6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5" s="37">
        <f ca="1">IF(B_MSK[[#This Row],[//]]="","",INDEX(INDIRECT(DIR&amp;$2:$2),B_MSK[[#This Row],[//]]))</f>
        <v>0</v>
      </c>
      <c r="U695" s="38">
        <f ca="1">IF(SUMIF(B_MSK[NAMA BARANG],B_MSK[[#This Row],[NAMA BARANG]],B_MSK[JMLH BRG])=0,"",SUMIF(B_MSK[NAMA BARANG],B_MSK[[#This Row],[NAMA BARANG]],B_MSK[C]))</f>
        <v>1</v>
      </c>
      <c r="V695" s="7" t="str">
        <f ca="1">IF(B_MSK[[#This Row],[//]]="","",INDEX(INDIRECT(DIR&amp;$2:$2),B_MSK[[#This Row],[//]]))</f>
        <v>PC H 797</v>
      </c>
      <c r="W695" s="7" t="str">
        <f ca="1">LOWER(SUBSTITUTE(SUBSTITUTE(SUBSTITUTE(SUBSTITUTE(SUBSTITUTE(SUBSTITUTE(SUBSTITUTE(SUBSTITUTE(SUBSTITUTE(B_MSK[[#This Row],[N.B.nota]]," ",""),"-",""),"(",""),")",""),".",""),",",""),"/",""),"""",""),"+",""))</f>
        <v>pch797</v>
      </c>
      <c r="X695" s="5" t="str">
        <f ca="1">IF(B_MSK[[#This Row],[N.B.nota]]="","",IF(MATCH(B_MSK[[#This Row],[concat]],[2]!db[NB NOTA_C],0)&gt;0,"ada",0))</f>
        <v>ada</v>
      </c>
      <c r="Y695" s="5" t="str">
        <f ca="1">IF(B_MSK[[#This Row],[N.B.nota]]="","",ADDRESS(ROW(B_MSK[QB]),COLUMN(B_MSK[QB]))&amp;":"&amp;ADDRESS(ROW(),COLUMN(B_MSK[QB])))</f>
        <v>$D$4:$D$695</v>
      </c>
      <c r="Z695" s="5">
        <f ca="1">IF(B_MSK[[#This Row],[concat]]="","",MATCH(B_MSK[[#This Row],[concat]],[2]!db[NB NOTA_C],0)+1)</f>
        <v>1640</v>
      </c>
      <c r="AA695" s="5" t="str">
        <f ca="1">IF(B_MSK[[#This Row],[//]]="","",HYPERLINK("[D:\kerja\BANK EXP\BARU\DB.XLSX]DB!e"&amp;B_MSK[[#This Row],[DB_ROW]],"&gt;"))</f>
        <v>&gt;</v>
      </c>
      <c r="AB695" s="30" t="str">
        <f ca="1">MID(B_MSK[[#This Row],[/ STN_1]],FIND(" ",B_MSK[[#This Row],[/ STN_1]])+1,LEN(B_MSK[[#This Row],[/ STN_1]]))</f>
        <v>LSN</v>
      </c>
      <c r="AC695" s="11">
        <f ca="1">IF(B_MSK[[#This Row],[//]]="","",IF(B_MSK[[#This Row],[ JUMLAH ]]="","",IF(B_MSK[[#This Row],[C]]="",B_MSK[[#This Row],[HARGA CTN]]/B_MSK[[#This Row],[JMLH BRG]],B_MSK[[#This Row],[HARGA CTN]]/B_MSK[[#This Row],[A_1]])))</f>
        <v>82000</v>
      </c>
      <c r="AD6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9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6833.333333333333</v>
      </c>
      <c r="AF69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95" s="15" t="str">
        <f ca="1">IF(B_MSK[[#This Row],[HARGA_2]]="","",IF(MID(B_MSK[[#This Row],[/ STN_2]],FIND(" ",B_MSK[[#This Row],[/ STN_2]])+1,LEN(B_MSK[[#This Row],[/ STN_2]]))="LSN",B_MSK[[#This Row],[HARGA_2]]/12,""))</f>
        <v/>
      </c>
      <c r="AH695" s="7" t="str">
        <f ca="1">IF(B_MSK[[#This Row],[HARGA_3]]="","","/ "&amp;"PCS")</f>
        <v/>
      </c>
      <c r="AI695" s="15">
        <f ca="1">IF(B_MSK[[#This Row],[HARGA_3]]="",IF(B_MSK[[#This Row],[HARGA_2]]="",IF(B_MSK[[#This Row],[HARGA_1]]="","",B_MSK[[#This Row],[HARGA_1]]),B_MSK[[#This Row],[HARGA_2]]),B_MSK[[#This Row],[HARGA_3]])</f>
        <v>6833.333333333333</v>
      </c>
      <c r="AJ69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95" s="5" t="str">
        <f ca="1">IF(B_MSK[[#This Row],[//]]="","",SUBSTITUTE(SUBSTITUTE(SUBSTITUTE(B_MSK[[#This Row],[QTY/ CTN]]," ","_",2),"(",""),")","")&amp;"_")</f>
        <v>36 LSN_</v>
      </c>
      <c r="AL695" s="5">
        <f ca="1">IF(B_MSK[[#This Row],[A_B]]="","",SEARCH("_",B_MSK[[#This Row],[A_B]]))</f>
        <v>7</v>
      </c>
      <c r="AM695" s="5">
        <f ca="1">IF(B_MSK[[#This Row],[A_B]]="","",LEN(B_MSK[[#This Row],[A_B]]))</f>
        <v>7</v>
      </c>
      <c r="AN695" s="5" t="str">
        <f ca="1">IF(B_MSK[[#This Row],[A_B]]="","",LEFT(B_MSK[[#This Row],[QTY/ CTN]],B_MSK[[#This Row],[A_B_1]]))</f>
        <v>36 LSN</v>
      </c>
      <c r="AO695" s="5" t="str">
        <f ca="1">IF(B_MSK[[#This Row],[A_B]]="","",LEFT(B_MSK[[#This Row],[A_]],SEARCH(" ",B_MSK[[#This Row],[A_]])-1))</f>
        <v>36</v>
      </c>
      <c r="AP695" s="5" t="str">
        <f ca="1">IF(B_MSK[[#This Row],[A_B]]="","",RIGHT(B_MSK[[#This Row],[A_]],LEN(B_MSK[[#This Row],[A_]])-SEARCH(" ",B_MSK[[#This Row],[A_]])))</f>
        <v>LSN</v>
      </c>
      <c r="AQ6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95" s="5" t="str">
        <f ca="1">IF(B_MSK[[#This Row],[B_]]="","",LEFT(B_MSK[[#This Row],[B_]],SEARCH(" ",B_MSK[[#This Row],[B_]])))</f>
        <v xml:space="preserve">12 </v>
      </c>
      <c r="AS695" s="5" t="str">
        <f ca="1">IF(B_MSK[[#This Row],[B_]]="","",RIGHT(B_MSK[[#This Row],[B_]],LEN(B_MSK[[#This Row],[B_]])-SEARCH(" ",B_MSK[[#This Row],[B_]])))</f>
        <v>PCS</v>
      </c>
      <c r="AT695" s="5" t="str">
        <f ca="1">IF(B_MSK[[#This Row],[B_2]]="LSN",12,"")</f>
        <v/>
      </c>
      <c r="AU695" s="5" t="str">
        <f ca="1">IF(B_MSK[[#This Row],[C_1]]="","","PCS")</f>
        <v/>
      </c>
      <c r="AV695" s="5">
        <f ca="1">IF(B_MSK[[#This Row],[A_1]]="","",B_MSK[[#This Row],[A_1]]*IF(B_MSK[[#This Row],[B_1]]="",1,B_MSK[[#This Row],[B_1]])*IF(B_MSK[[#This Row],[C_1]]="",1,B_MSK[[#This Row],[C_1]]))</f>
        <v>432</v>
      </c>
      <c r="AW695" s="5" t="str">
        <f ca="1">IF(B_MSK[[#This Row],[C_2]]="",IF(B_MSK[[#This Row],[B_2]]="",IF(B_MSK[[#This Row],[A_2]]="","",B_MSK[[#This Row],[A_2]]),B_MSK[[#This Row],[B_2]]),B_MSK[[#This Row],[C_2]])</f>
        <v>PCS</v>
      </c>
      <c r="AX695" s="2">
        <f ca="1">IF(ISNUMBER(B_MSK[[#This Row],[TANGGAL DATANG]]),B_MSK[[#This Row],[TANGGAL DATANG]],AX694)</f>
        <v>44950</v>
      </c>
      <c r="AY695" s="5" t="e">
        <f ca="1">IF(B_MSK[[#This Row],[DB_ROW]]="","",INDEX([3]!db[JENIS],B_MSK[[#This Row],[DB_ROW]]-1))</f>
        <v>#REF!</v>
      </c>
      <c r="AZ695" s="5">
        <f ca="1">IF(B_MSK[[#This Row],[A_1]]="","",B_MSK[[#This Row],[A_1]])*1</f>
        <v>36</v>
      </c>
      <c r="BA695" s="5" t="str">
        <f ca="1">IF(B_MSK[[#This Row],[//]]="","",INDEX(INDIRECT(DIR&amp;$2:$2),B_MSK[[#This Row],[//]]))</f>
        <v>UNTANA</v>
      </c>
      <c r="BB695" s="5" t="str">
        <f ca="1">CONCATENATE(B_MSK[[#This Row],[concat]],B_MSK[[#This Row],[HARGA_X]],B_MSK[[#This Row],[SAT]])</f>
        <v>pch7976833.33333333333LSN</v>
      </c>
    </row>
    <row r="696" spans="1:54" x14ac:dyDescent="0.25">
      <c r="A696" s="6" t="s">
        <v>128</v>
      </c>
      <c r="B696" s="5" t="str">
        <f ca="1">IF(B_MSK[[#This Row],[N_ID]]="","",INDEX(INDIRECT(DIR&amp;$2:$2),MATCH(B_MSK[[#This Row],[N_ID]],INDIRECT(DIR&amp;"!NOTA[ID_P]"),0)))</f>
        <v/>
      </c>
      <c r="C696" s="5" t="str">
        <f ca="1">IF(B_MSK[[#This Row],[//]]="","",HYPERLINK("["&amp;SUBSTITUTE(DIR,"'","")&amp;"]NOTA!D"&amp;B_MSK[[#This Row],[//]]+2,"&gt;"))</f>
        <v>&gt;</v>
      </c>
      <c r="D696" s="5" t="str">
        <f ca="1">IF(B_MSK[[#This Row],[N_ID]]="","",COUNTIF(INDIRECT(DIR&amp;"!NOTA[ID_H]"),B_MSK[[#This Row],[ID NOTA]]))</f>
        <v/>
      </c>
      <c r="E6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693</v>
      </c>
      <c r="F6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6" s="7" t="str">
        <f ca="1">IF(B_MSK[[#This Row],[stt]]="ada",INDEX([2]!db[NB BM],B_MSK[DB_ROW]-1),"")</f>
        <v>P case 823</v>
      </c>
      <c r="H696" s="7" t="str">
        <f ca="1">IF(B_MSK[[#This Row],[//]]="","",INDEX(INDIRECT(DIR&amp;$2:$2),B_MSK[[#This Row],[//]]))</f>
        <v>HONGSIAN</v>
      </c>
      <c r="I696" s="27" t="str">
        <f ca="1">IF(B_MSK[[#This Row],[//]]="","",INDEX(INDIRECT(DB_PATH&amp;$2:$2),B_MSK[[#This Row],[DB_ROW]]-1))</f>
        <v>32 LSN</v>
      </c>
      <c r="J696" s="5">
        <f ca="1">IF(B_MSK[[#This Row],[//]]="","",IF(INDEX(INDIRECT(DIR&amp;$2:$2),B_MSK[[#This Row],[//]])="","",INDEX(INDIRECT(DIR&amp;$2:$2),B_MSK[[#This Row],[//]])))</f>
        <v>1</v>
      </c>
      <c r="K696" s="5">
        <f ca="1">IF(B_MSK[[#This Row],[//]]="","",IF(INDEX(INDIRECT(DIR&amp;$2:$2),B_MSK[[#This Row],[//]])="","",INDEX(INDIRECT(DIR&amp;$2:$2),B_MSK[[#This Row],[//]])))</f>
        <v>32</v>
      </c>
      <c r="L696" s="5" t="str">
        <f ca="1">IF(B_MSK[[#This Row],[//]]="","",IF(INDEX(INDIRECT(DIR&amp;$2:$2),B_MSK[[#This Row],[//]])="","",INDEX(INDIRECT(DIR&amp;$2:$2),B_MSK[[#This Row],[//]])))</f>
        <v>LSN</v>
      </c>
      <c r="M696" s="13">
        <f ca="1">IF(B_MSK[[#This Row],[//]]="","",INDEX(INDIRECT(DIR&amp;$2:$2),B_MSK[[#This Row],[//]]))</f>
        <v>75000</v>
      </c>
      <c r="N696" s="13">
        <f ca="1">IF(OR(B_MSK[[#This Row],[//]]="",),"",INDEX(INDIRECT(DIR&amp;$2:$2),B_MSK[[#This Row],[//]]))</f>
        <v>2400000</v>
      </c>
      <c r="O696" s="3" t="str">
        <f ca="1">IF(B_MSK[[#This Row],[//]]="","",IF(INDEX(INDIRECT(DIR&amp;$2:$2),B_MSK[[#This Row],[//]])=0,"",INDEX(INDIRECT(DIR&amp;$2:$2),B_MSK[[#This Row],[//]])))</f>
        <v/>
      </c>
      <c r="P696" s="3" t="str">
        <f ca="1">IF(B_MSK[[#This Row],[//]]="","",IF(INDEX(INDIRECT(DIR&amp;$2:$2),B_MSK[[#This Row],[//]])=0,"",INDEX(INDIRECT(DIR&amp;$2:$2),B_MSK[[#This Row],[//]])))</f>
        <v/>
      </c>
      <c r="Q696" s="12">
        <f ca="1">IF(B_MSK[[#This Row],[//]]="","",INDEX(INDIRECT(DIR&amp;$2:$2),B_MSK[[#This Row],[//]]))</f>
        <v>2400000</v>
      </c>
      <c r="R69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9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96" s="37">
        <f ca="1">IF(B_MSK[[#This Row],[//]]="","",INDEX(INDIRECT(DIR&amp;$2:$2),B_MSK[[#This Row],[//]]))</f>
        <v>0</v>
      </c>
      <c r="U696" s="38">
        <f ca="1">IF(SUMIF(B_MSK[NAMA BARANG],B_MSK[[#This Row],[NAMA BARANG]],B_MSK[JMLH BRG])=0,"",SUMIF(B_MSK[NAMA BARANG],B_MSK[[#This Row],[NAMA BARANG]],B_MSK[C]))</f>
        <v>1</v>
      </c>
      <c r="V696" s="7" t="str">
        <f ca="1">IF(B_MSK[[#This Row],[//]]="","",INDEX(INDIRECT(DIR&amp;$2:$2),B_MSK[[#This Row],[//]]))</f>
        <v>PC 823</v>
      </c>
      <c r="W696" s="7" t="str">
        <f ca="1">LOWER(SUBSTITUTE(SUBSTITUTE(SUBSTITUTE(SUBSTITUTE(SUBSTITUTE(SUBSTITUTE(SUBSTITUTE(SUBSTITUTE(SUBSTITUTE(B_MSK[[#This Row],[N.B.nota]]," ",""),"-",""),"(",""),")",""),".",""),",",""),"/",""),"""",""),"+",""))</f>
        <v>pc823</v>
      </c>
      <c r="X696" s="5" t="str">
        <f ca="1">IF(B_MSK[[#This Row],[N.B.nota]]="","",IF(MATCH(B_MSK[[#This Row],[concat]],[2]!db[NB NOTA_C],0)&gt;0,"ada",0))</f>
        <v>ada</v>
      </c>
      <c r="Y696" s="5" t="str">
        <f ca="1">IF(B_MSK[[#This Row],[N.B.nota]]="","",ADDRESS(ROW(B_MSK[QB]),COLUMN(B_MSK[QB]))&amp;":"&amp;ADDRESS(ROW(),COLUMN(B_MSK[QB])))</f>
        <v>$D$4:$D$696</v>
      </c>
      <c r="Z696" s="5">
        <f ca="1">IF(B_MSK[[#This Row],[concat]]="","",MATCH(B_MSK[[#This Row],[concat]],[2]!db[NB NOTA_C],0)+1)</f>
        <v>1633</v>
      </c>
      <c r="AA696" s="5" t="str">
        <f ca="1">IF(B_MSK[[#This Row],[//]]="","",HYPERLINK("[D:\kerja\BANK EXP\BARU\DB.XLSX]DB!e"&amp;B_MSK[[#This Row],[DB_ROW]],"&gt;"))</f>
        <v>&gt;</v>
      </c>
      <c r="AB696" s="30" t="str">
        <f ca="1">MID(B_MSK[[#This Row],[/ STN_1]],FIND(" ",B_MSK[[#This Row],[/ STN_1]])+1,LEN(B_MSK[[#This Row],[/ STN_1]]))</f>
        <v>LSN</v>
      </c>
      <c r="AC696" s="11">
        <f ca="1">IF(B_MSK[[#This Row],[//]]="","",IF(B_MSK[[#This Row],[ JUMLAH ]]="","",IF(B_MSK[[#This Row],[C]]="",B_MSK[[#This Row],[HARGA CTN]]/B_MSK[[#This Row],[JMLH BRG]],B_MSK[[#This Row],[HARGA CTN]]/B_MSK[[#This Row],[A_1]])))</f>
        <v>75000</v>
      </c>
      <c r="AD6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9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6250</v>
      </c>
      <c r="AF69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96" s="15" t="str">
        <f ca="1">IF(B_MSK[[#This Row],[HARGA_2]]="","",IF(MID(B_MSK[[#This Row],[/ STN_2]],FIND(" ",B_MSK[[#This Row],[/ STN_2]])+1,LEN(B_MSK[[#This Row],[/ STN_2]]))="LSN",B_MSK[[#This Row],[HARGA_2]]/12,""))</f>
        <v/>
      </c>
      <c r="AH696" s="7" t="str">
        <f ca="1">IF(B_MSK[[#This Row],[HARGA_3]]="","","/ "&amp;"PCS")</f>
        <v/>
      </c>
      <c r="AI696" s="15">
        <f ca="1">IF(B_MSK[[#This Row],[HARGA_3]]="",IF(B_MSK[[#This Row],[HARGA_2]]="",IF(B_MSK[[#This Row],[HARGA_1]]="","",B_MSK[[#This Row],[HARGA_1]]),B_MSK[[#This Row],[HARGA_2]]),B_MSK[[#This Row],[HARGA_3]])</f>
        <v>6250</v>
      </c>
      <c r="AJ69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96" s="5" t="str">
        <f ca="1">IF(B_MSK[[#This Row],[//]]="","",SUBSTITUTE(SUBSTITUTE(SUBSTITUTE(B_MSK[[#This Row],[QTY/ CTN]]," ","_",2),"(",""),")","")&amp;"_")</f>
        <v>32 LSN_</v>
      </c>
      <c r="AL696" s="5">
        <f ca="1">IF(B_MSK[[#This Row],[A_B]]="","",SEARCH("_",B_MSK[[#This Row],[A_B]]))</f>
        <v>7</v>
      </c>
      <c r="AM696" s="5">
        <f ca="1">IF(B_MSK[[#This Row],[A_B]]="","",LEN(B_MSK[[#This Row],[A_B]]))</f>
        <v>7</v>
      </c>
      <c r="AN696" s="5" t="str">
        <f ca="1">IF(B_MSK[[#This Row],[A_B]]="","",LEFT(B_MSK[[#This Row],[QTY/ CTN]],B_MSK[[#This Row],[A_B_1]]))</f>
        <v>32 LSN</v>
      </c>
      <c r="AO696" s="5" t="str">
        <f ca="1">IF(B_MSK[[#This Row],[A_B]]="","",LEFT(B_MSK[[#This Row],[A_]],SEARCH(" ",B_MSK[[#This Row],[A_]])-1))</f>
        <v>32</v>
      </c>
      <c r="AP696" s="5" t="str">
        <f ca="1">IF(B_MSK[[#This Row],[A_B]]="","",RIGHT(B_MSK[[#This Row],[A_]],LEN(B_MSK[[#This Row],[A_]])-SEARCH(" ",B_MSK[[#This Row],[A_]])))</f>
        <v>LSN</v>
      </c>
      <c r="AQ6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96" s="5" t="str">
        <f ca="1">IF(B_MSK[[#This Row],[B_]]="","",LEFT(B_MSK[[#This Row],[B_]],SEARCH(" ",B_MSK[[#This Row],[B_]])))</f>
        <v xml:space="preserve">12 </v>
      </c>
      <c r="AS696" s="5" t="str">
        <f ca="1">IF(B_MSK[[#This Row],[B_]]="","",RIGHT(B_MSK[[#This Row],[B_]],LEN(B_MSK[[#This Row],[B_]])-SEARCH(" ",B_MSK[[#This Row],[B_]])))</f>
        <v>PCS</v>
      </c>
      <c r="AT696" s="5" t="str">
        <f ca="1">IF(B_MSK[[#This Row],[B_2]]="LSN",12,"")</f>
        <v/>
      </c>
      <c r="AU696" s="5" t="str">
        <f ca="1">IF(B_MSK[[#This Row],[C_1]]="","","PCS")</f>
        <v/>
      </c>
      <c r="AV696" s="5">
        <f ca="1">IF(B_MSK[[#This Row],[A_1]]="","",B_MSK[[#This Row],[A_1]]*IF(B_MSK[[#This Row],[B_1]]="",1,B_MSK[[#This Row],[B_1]])*IF(B_MSK[[#This Row],[C_1]]="",1,B_MSK[[#This Row],[C_1]]))</f>
        <v>384</v>
      </c>
      <c r="AW696" s="5" t="str">
        <f ca="1">IF(B_MSK[[#This Row],[C_2]]="",IF(B_MSK[[#This Row],[B_2]]="",IF(B_MSK[[#This Row],[A_2]]="","",B_MSK[[#This Row],[A_2]]),B_MSK[[#This Row],[B_2]]),B_MSK[[#This Row],[C_2]])</f>
        <v>PCS</v>
      </c>
      <c r="AX696" s="2">
        <f ca="1">IF(ISNUMBER(B_MSK[[#This Row],[TANGGAL DATANG]]),B_MSK[[#This Row],[TANGGAL DATANG]],AX695)</f>
        <v>44950</v>
      </c>
      <c r="AY696" s="5" t="e">
        <f ca="1">IF(B_MSK[[#This Row],[DB_ROW]]="","",INDEX([3]!db[JENIS],B_MSK[[#This Row],[DB_ROW]]-1))</f>
        <v>#REF!</v>
      </c>
      <c r="AZ696" s="5">
        <f ca="1">IF(B_MSK[[#This Row],[A_1]]="","",B_MSK[[#This Row],[A_1]])*1</f>
        <v>32</v>
      </c>
      <c r="BA696" s="5" t="str">
        <f ca="1">IF(B_MSK[[#This Row],[//]]="","",INDEX(INDIRECT(DIR&amp;$2:$2),B_MSK[[#This Row],[//]]))</f>
        <v>UNTANA</v>
      </c>
      <c r="BB696" s="5" t="str">
        <f ca="1">CONCATENATE(B_MSK[[#This Row],[concat]],B_MSK[[#This Row],[HARGA_X]],B_MSK[[#This Row],[SAT]])</f>
        <v>pc8236250LSN</v>
      </c>
    </row>
    <row r="697" spans="1:54" x14ac:dyDescent="0.25">
      <c r="A697" s="6" t="s">
        <v>128</v>
      </c>
      <c r="B697" s="5" t="str">
        <f ca="1">IF(B_MSK[[#This Row],[N_ID]]="","",INDEX(INDIRECT(DIR&amp;$2:$2),MATCH(B_MSK[[#This Row],[N_ID]],INDIRECT(DIR&amp;"!NOTA[ID_P]"),0)))</f>
        <v/>
      </c>
      <c r="C697" s="5" t="str">
        <f ca="1">IF(B_MSK[[#This Row],[//]]="","",HYPERLINK("["&amp;SUBSTITUTE(DIR,"'","")&amp;"]NOTA!D"&amp;B_MSK[[#This Row],[//]]+2,"&gt;"))</f>
        <v/>
      </c>
      <c r="D697" s="5" t="str">
        <f ca="1">IF(B_MSK[[#This Row],[N_ID]]="","",COUNTIF(INDIRECT(DIR&amp;"!NOTA[ID_H]"),B_MSK[[#This Row],[ID NOTA]]))</f>
        <v/>
      </c>
      <c r="E6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7" s="7" t="str">
        <f ca="1">IF(B_MSK[[#This Row],[stt]]="ada",INDEX([2]!db[NB BM],B_MSK[DB_ROW]-1),"")</f>
        <v/>
      </c>
      <c r="H697" s="7" t="str">
        <f ca="1">IF(B_MSK[[#This Row],[//]]="","",INDEX(INDIRECT(DIR&amp;$2:$2),B_MSK[[#This Row],[//]]))</f>
        <v/>
      </c>
      <c r="I697" s="27" t="str">
        <f ca="1">IF(B_MSK[[#This Row],[//]]="","",INDEX(INDIRECT(DB_PATH&amp;$2:$2),B_MSK[[#This Row],[DB_ROW]]-1))</f>
        <v/>
      </c>
      <c r="J697" s="5" t="str">
        <f ca="1">IF(B_MSK[[#This Row],[//]]="","",IF(INDEX(INDIRECT(DIR&amp;$2:$2),B_MSK[[#This Row],[//]])="","",INDEX(INDIRECT(DIR&amp;$2:$2),B_MSK[[#This Row],[//]])))</f>
        <v/>
      </c>
      <c r="K697" s="5" t="str">
        <f ca="1">IF(B_MSK[[#This Row],[//]]="","",IF(INDEX(INDIRECT(DIR&amp;$2:$2),B_MSK[[#This Row],[//]])="","",INDEX(INDIRECT(DIR&amp;$2:$2),B_MSK[[#This Row],[//]])))</f>
        <v/>
      </c>
      <c r="L697" s="5" t="str">
        <f ca="1">IF(B_MSK[[#This Row],[//]]="","",IF(INDEX(INDIRECT(DIR&amp;$2:$2),B_MSK[[#This Row],[//]])="","",INDEX(INDIRECT(DIR&amp;$2:$2),B_MSK[[#This Row],[//]])))</f>
        <v/>
      </c>
      <c r="M697" s="13" t="str">
        <f ca="1">IF(B_MSK[[#This Row],[//]]="","",INDEX(INDIRECT(DIR&amp;$2:$2),B_MSK[[#This Row],[//]]))</f>
        <v/>
      </c>
      <c r="N697" s="13" t="str">
        <f ca="1">IF(OR(B_MSK[[#This Row],[//]]="",),"",INDEX(INDIRECT(DIR&amp;$2:$2),B_MSK[[#This Row],[//]]))</f>
        <v/>
      </c>
      <c r="O697" s="3" t="str">
        <f ca="1">IF(B_MSK[[#This Row],[//]]="","",IF(INDEX(INDIRECT(DIR&amp;$2:$2),B_MSK[[#This Row],[//]])=0,"",INDEX(INDIRECT(DIR&amp;$2:$2),B_MSK[[#This Row],[//]])))</f>
        <v/>
      </c>
      <c r="P697" s="3" t="str">
        <f ca="1">IF(B_MSK[[#This Row],[//]]="","",IF(INDEX(INDIRECT(DIR&amp;$2:$2),B_MSK[[#This Row],[//]])=0,"",INDEX(INDIRECT(DIR&amp;$2:$2),B_MSK[[#This Row],[//]])))</f>
        <v/>
      </c>
      <c r="Q697" s="12" t="str">
        <f ca="1">IF(B_MSK[[#This Row],[//]]="","",INDEX(INDIRECT(DIR&amp;$2:$2),B_MSK[[#This Row],[//]]))</f>
        <v/>
      </c>
      <c r="R6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7" s="37" t="str">
        <f ca="1">IF(B_MSK[[#This Row],[//]]="","",INDEX(INDIRECT(DIR&amp;$2:$2),B_MSK[[#This Row],[//]]))</f>
        <v/>
      </c>
      <c r="U697" s="38" t="str">
        <f ca="1">IF(SUMIF(B_MSK[NAMA BARANG],B_MSK[[#This Row],[NAMA BARANG]],B_MSK[JMLH BRG])=0,"",SUMIF(B_MSK[NAMA BARANG],B_MSK[[#This Row],[NAMA BARANG]],B_MSK[C]))</f>
        <v/>
      </c>
      <c r="V697" s="7" t="str">
        <f ca="1">IF(B_MSK[[#This Row],[//]]="","",INDEX(INDIRECT(DIR&amp;$2:$2),B_MSK[[#This Row],[//]]))</f>
        <v/>
      </c>
      <c r="W6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7" s="5" t="str">
        <f ca="1">IF(B_MSK[[#This Row],[N.B.nota]]="","",IF(MATCH(B_MSK[[#This Row],[concat]],[2]!db[NB NOTA_C],0)&gt;0,"ada",0))</f>
        <v/>
      </c>
      <c r="Y697" s="5" t="str">
        <f ca="1">IF(B_MSK[[#This Row],[N.B.nota]]="","",ADDRESS(ROW(B_MSK[QB]),COLUMN(B_MSK[QB]))&amp;":"&amp;ADDRESS(ROW(),COLUMN(B_MSK[QB])))</f>
        <v/>
      </c>
      <c r="Z697" s="5" t="str">
        <f ca="1">IF(B_MSK[[#This Row],[concat]]="","",MATCH(B_MSK[[#This Row],[concat]],[2]!db[NB NOTA_C],0)+1)</f>
        <v/>
      </c>
      <c r="AA697" s="5" t="str">
        <f ca="1">IF(B_MSK[[#This Row],[//]]="","",HYPERLINK("[D:\kerja\BANK EXP\BARU\DB.XLSX]DB!e"&amp;B_MSK[[#This Row],[DB_ROW]],"&gt;"))</f>
        <v/>
      </c>
      <c r="AB697" s="30" t="e">
        <f ca="1">MID(B_MSK[[#This Row],[/ STN_1]],FIND(" ",B_MSK[[#This Row],[/ STN_1]])+1,LEN(B_MSK[[#This Row],[/ STN_1]]))</f>
        <v>#VALUE!</v>
      </c>
      <c r="AC6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7" s="15" t="str">
        <f ca="1">IF(B_MSK[[#This Row],[HARGA_2]]="","",IF(MID(B_MSK[[#This Row],[/ STN_2]],FIND(" ",B_MSK[[#This Row],[/ STN_2]])+1,LEN(B_MSK[[#This Row],[/ STN_2]]))="LSN",B_MSK[[#This Row],[HARGA_2]]/12,""))</f>
        <v/>
      </c>
      <c r="AH697" s="7" t="str">
        <f ca="1">IF(B_MSK[[#This Row],[HARGA_3]]="","","/ "&amp;"PCS")</f>
        <v/>
      </c>
      <c r="AI697" s="15" t="str">
        <f ca="1">IF(B_MSK[[#This Row],[HARGA_3]]="",IF(B_MSK[[#This Row],[HARGA_2]]="",IF(B_MSK[[#This Row],[HARGA_1]]="","",B_MSK[[#This Row],[HARGA_1]]),B_MSK[[#This Row],[HARGA_2]]),B_MSK[[#This Row],[HARGA_3]])</f>
        <v/>
      </c>
      <c r="AJ697" s="15" t="str">
        <f ca="1">IF(B_MSK[[#This Row],[/ STN_3]]="",IF(B_MSK[[#This Row],[/ STN_2]]="",IF(B_MSK[[#This Row],[/ STN_1]]="","",B_MSK[[#This Row],[/ STN_1]]),B_MSK[[#This Row],[/ STN_2]]),B_MSK[[#This Row],[/ STN_3]])</f>
        <v/>
      </c>
      <c r="AK697" s="5" t="str">
        <f ca="1">IF(B_MSK[[#This Row],[//]]="","",SUBSTITUTE(SUBSTITUTE(SUBSTITUTE(B_MSK[[#This Row],[QTY/ CTN]]," ","_",2),"(",""),")","")&amp;"_")</f>
        <v/>
      </c>
      <c r="AL697" s="5" t="str">
        <f ca="1">IF(B_MSK[[#This Row],[A_B]]="","",SEARCH("_",B_MSK[[#This Row],[A_B]]))</f>
        <v/>
      </c>
      <c r="AM697" s="5" t="str">
        <f ca="1">IF(B_MSK[[#This Row],[A_B]]="","",LEN(B_MSK[[#This Row],[A_B]]))</f>
        <v/>
      </c>
      <c r="AN697" s="5" t="str">
        <f ca="1">IF(B_MSK[[#This Row],[A_B]]="","",LEFT(B_MSK[[#This Row],[QTY/ CTN]],B_MSK[[#This Row],[A_B_1]]))</f>
        <v/>
      </c>
      <c r="AO697" s="5" t="str">
        <f ca="1">IF(B_MSK[[#This Row],[A_B]]="","",LEFT(B_MSK[[#This Row],[A_]],SEARCH(" ",B_MSK[[#This Row],[A_]])-1))</f>
        <v/>
      </c>
      <c r="AP697" s="5" t="str">
        <f ca="1">IF(B_MSK[[#This Row],[A_B]]="","",RIGHT(B_MSK[[#This Row],[A_]],LEN(B_MSK[[#This Row],[A_]])-SEARCH(" ",B_MSK[[#This Row],[A_]])))</f>
        <v/>
      </c>
      <c r="AQ6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7" s="5" t="str">
        <f ca="1">IF(B_MSK[[#This Row],[B_]]="","",LEFT(B_MSK[[#This Row],[B_]],SEARCH(" ",B_MSK[[#This Row],[B_]])))</f>
        <v/>
      </c>
      <c r="AS697" s="5" t="str">
        <f ca="1">IF(B_MSK[[#This Row],[B_]]="","",RIGHT(B_MSK[[#This Row],[B_]],LEN(B_MSK[[#This Row],[B_]])-SEARCH(" ",B_MSK[[#This Row],[B_]])))</f>
        <v/>
      </c>
      <c r="AT697" s="5" t="str">
        <f ca="1">IF(B_MSK[[#This Row],[B_2]]="LSN",12,"")</f>
        <v/>
      </c>
      <c r="AU697" s="5" t="str">
        <f ca="1">IF(B_MSK[[#This Row],[C_1]]="","","PCS")</f>
        <v/>
      </c>
      <c r="AV697" s="5" t="str">
        <f ca="1">IF(B_MSK[[#This Row],[A_1]]="","",B_MSK[[#This Row],[A_1]]*IF(B_MSK[[#This Row],[B_1]]="",1,B_MSK[[#This Row],[B_1]])*IF(B_MSK[[#This Row],[C_1]]="",1,B_MSK[[#This Row],[C_1]]))</f>
        <v/>
      </c>
      <c r="AW697" s="5" t="str">
        <f ca="1">IF(B_MSK[[#This Row],[C_2]]="",IF(B_MSK[[#This Row],[B_2]]="",IF(B_MSK[[#This Row],[A_2]]="","",B_MSK[[#This Row],[A_2]]),B_MSK[[#This Row],[B_2]]),B_MSK[[#This Row],[C_2]])</f>
        <v/>
      </c>
      <c r="AX697" s="2">
        <f ca="1">IF(ISNUMBER(B_MSK[[#This Row],[TANGGAL DATANG]]),B_MSK[[#This Row],[TANGGAL DATANG]],AX696)</f>
        <v>44950</v>
      </c>
      <c r="AY697" s="5" t="str">
        <f ca="1">IF(B_MSK[[#This Row],[DB_ROW]]="","",INDEX([3]!db[JENIS],B_MSK[[#This Row],[DB_ROW]]-1))</f>
        <v/>
      </c>
      <c r="AZ697" s="5" t="e">
        <f ca="1">IF(B_MSK[[#This Row],[A_1]]="","",B_MSK[[#This Row],[A_1]])*1</f>
        <v>#VALUE!</v>
      </c>
      <c r="BA697" s="5" t="str">
        <f ca="1">IF(B_MSK[[#This Row],[//]]="","",INDEX(INDIRECT(DIR&amp;$2:$2),B_MSK[[#This Row],[//]]))</f>
        <v/>
      </c>
      <c r="BB697" s="5" t="str">
        <f ca="1">CONCATENATE(B_MSK[[#This Row],[concat]],B_MSK[[#This Row],[HARGA_X]],B_MSK[[#This Row],[SAT]])</f>
        <v/>
      </c>
    </row>
    <row r="698" spans="1:54" x14ac:dyDescent="0.25">
      <c r="A698" s="6" t="s">
        <v>342</v>
      </c>
      <c r="B698" s="5">
        <f ca="1">IF(B_MSK[[#This Row],[N_ID]]="","",INDEX(INDIRECT(DIR&amp;$2:$2),MATCH(B_MSK[[#This Row],[N_ID]],INDIRECT(DIR&amp;"!NOTA[ID_P]"),0)))</f>
        <v>131</v>
      </c>
      <c r="C698" s="5" t="str">
        <f ca="1">IF(B_MSK[[#This Row],[//]]="","",HYPERLINK("["&amp;SUBSTITUTE(DIR,"'","")&amp;"]NOTA!D"&amp;B_MSK[[#This Row],[//]]+2,"&gt;"))</f>
        <v>&gt;</v>
      </c>
      <c r="D698" s="5">
        <f ca="1">IF(B_MSK[[#This Row],[N_ID]]="","",COUNTIF(INDIRECT(DIR&amp;"!NOTA[ID_H]"),B_MSK[[#This Row],[ID NOTA]]))</f>
        <v>6</v>
      </c>
      <c r="E6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695</v>
      </c>
      <c r="F6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8" s="7" t="str">
        <f ca="1">IF(B_MSK[[#This Row],[stt]]="ada",INDEX([2]!db[NB BM],B_MSK[DB_ROW]-1),"")</f>
        <v>Isi gel Fancy VRG-2015 Princess</v>
      </c>
      <c r="H698" s="7" t="str">
        <f ca="1">IF(B_MSK[[#This Row],[//]]="","",INDEX(INDIRECT(DIR&amp;$2:$2),B_MSK[[#This Row],[//]]))</f>
        <v>SURYA PRATAMA</v>
      </c>
      <c r="I698" s="27" t="str">
        <f ca="1">IF(B_MSK[[#This Row],[//]]="","",INDEX(INDIRECT(DB_PATH&amp;$2:$2),B_MSK[[#This Row],[DB_ROW]]-1))</f>
        <v>240 BOX</v>
      </c>
      <c r="J698" s="5">
        <f ca="1">IF(B_MSK[[#This Row],[//]]="","",IF(INDEX(INDIRECT(DIR&amp;$2:$2),B_MSK[[#This Row],[//]])="","",INDEX(INDIRECT(DIR&amp;$2:$2),B_MSK[[#This Row],[//]])))</f>
        <v>5</v>
      </c>
      <c r="K698" s="5">
        <f ca="1">IF(B_MSK[[#This Row],[//]]="","",IF(INDEX(INDIRECT(DIR&amp;$2:$2),B_MSK[[#This Row],[//]])="","",INDEX(INDIRECT(DIR&amp;$2:$2),B_MSK[[#This Row],[//]])))</f>
        <v>1200</v>
      </c>
      <c r="L698" s="5" t="str">
        <f ca="1">IF(B_MSK[[#This Row],[//]]="","",IF(INDEX(INDIRECT(DIR&amp;$2:$2),B_MSK[[#This Row],[//]])="","",INDEX(INDIRECT(DIR&amp;$2:$2),B_MSK[[#This Row],[//]])))</f>
        <v>BOX</v>
      </c>
      <c r="M698" s="13">
        <f ca="1">IF(B_MSK[[#This Row],[//]]="","",INDEX(INDIRECT(DIR&amp;$2:$2),B_MSK[[#This Row],[//]]))</f>
        <v>6000</v>
      </c>
      <c r="N698" s="13">
        <f ca="1">IF(OR(B_MSK[[#This Row],[//]]="",),"",INDEX(INDIRECT(DIR&amp;$2:$2),B_MSK[[#This Row],[//]]))</f>
        <v>1440000</v>
      </c>
      <c r="O698" s="3" t="str">
        <f ca="1">IF(B_MSK[[#This Row],[//]]="","",IF(INDEX(INDIRECT(DIR&amp;$2:$2),B_MSK[[#This Row],[//]])=0,"",INDEX(INDIRECT(DIR&amp;$2:$2),B_MSK[[#This Row],[//]])))</f>
        <v/>
      </c>
      <c r="P698" s="3" t="str">
        <f ca="1">IF(B_MSK[[#This Row],[//]]="","",IF(INDEX(INDIRECT(DIR&amp;$2:$2),B_MSK[[#This Row],[//]])=0,"",INDEX(INDIRECT(DIR&amp;$2:$2),B_MSK[[#This Row],[//]])))</f>
        <v/>
      </c>
      <c r="Q698" s="12">
        <f ca="1">IF(B_MSK[[#This Row],[//]]="","",INDEX(INDIRECT(DIR&amp;$2:$2),B_MSK[[#This Row],[//]]))</f>
        <v>7200000</v>
      </c>
      <c r="R6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8" s="37">
        <f ca="1">IF(B_MSK[[#This Row],[//]]="","",INDEX(INDIRECT(DIR&amp;$2:$2),B_MSK[[#This Row],[//]]))</f>
        <v>0</v>
      </c>
      <c r="U698" s="38">
        <f ca="1">IF(SUMIF(B_MSK[NAMA BARANG],B_MSK[[#This Row],[NAMA BARANG]],B_MSK[JMLH BRG])=0,"",SUMIF(B_MSK[NAMA BARANG],B_MSK[[#This Row],[NAMA BARANG]],B_MSK[C]))</f>
        <v>5</v>
      </c>
      <c r="V698" s="7" t="str">
        <f ca="1">IF(B_MSK[[#This Row],[//]]="","",INDEX(INDIRECT(DIR&amp;$2:$2),B_MSK[[#This Row],[//]]))</f>
        <v>REFILL GEL FANCY VRG-2015 (PRINCESS)</v>
      </c>
      <c r="W698" s="7" t="str">
        <f ca="1">LOWER(SUBSTITUTE(SUBSTITUTE(SUBSTITUTE(SUBSTITUTE(SUBSTITUTE(SUBSTITUTE(SUBSTITUTE(SUBSTITUTE(SUBSTITUTE(B_MSK[[#This Row],[N.B.nota]]," ",""),"-",""),"(",""),")",""),".",""),",",""),"/",""),"""",""),"+",""))</f>
        <v>refillgelfancyvrg2015princess</v>
      </c>
      <c r="X698" s="5" t="str">
        <f ca="1">IF(B_MSK[[#This Row],[N.B.nota]]="","",IF(MATCH(B_MSK[[#This Row],[concat]],[2]!db[NB NOTA_C],0)&gt;0,"ada",0))</f>
        <v>ada</v>
      </c>
      <c r="Y698" s="5" t="str">
        <f ca="1">IF(B_MSK[[#This Row],[N.B.nota]]="","",ADDRESS(ROW(B_MSK[QB]),COLUMN(B_MSK[QB]))&amp;":"&amp;ADDRESS(ROW(),COLUMN(B_MSK[QB])))</f>
        <v>$D$4:$D$698</v>
      </c>
      <c r="Z698" s="5">
        <f ca="1">IF(B_MSK[[#This Row],[concat]]="","",MATCH(B_MSK[[#This Row],[concat]],[2]!db[NB NOTA_C],0)+1)</f>
        <v>1898</v>
      </c>
      <c r="AA698" s="5" t="str">
        <f ca="1">IF(B_MSK[[#This Row],[//]]="","",HYPERLINK("[D:\kerja\BANK EXP\BARU\DB.XLSX]DB!e"&amp;B_MSK[[#This Row],[DB_ROW]],"&gt;"))</f>
        <v>&gt;</v>
      </c>
      <c r="AB698" s="30" t="str">
        <f ca="1">MID(B_MSK[[#This Row],[/ STN_1]],FIND(" ",B_MSK[[#This Row],[/ STN_1]])+1,LEN(B_MSK[[#This Row],[/ STN_1]]))</f>
        <v>BOX</v>
      </c>
      <c r="AC698" s="11">
        <f ca="1">IF(B_MSK[[#This Row],[//]]="","",IF(B_MSK[[#This Row],[ JUMLAH ]]="","",IF(B_MSK[[#This Row],[C]]="",B_MSK[[#This Row],[HARGA CTN]]/B_MSK[[#This Row],[JMLH BRG]],B_MSK[[#This Row],[HARGA CTN]]/B_MSK[[#This Row],[A_1]])))</f>
        <v>6000</v>
      </c>
      <c r="AD6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6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8" s="15" t="str">
        <f ca="1">IF(B_MSK[[#This Row],[HARGA_2]]="","",IF(MID(B_MSK[[#This Row],[/ STN_2]],FIND(" ",B_MSK[[#This Row],[/ STN_2]])+1,LEN(B_MSK[[#This Row],[/ STN_2]]))="LSN",B_MSK[[#This Row],[HARGA_2]]/12,""))</f>
        <v/>
      </c>
      <c r="AH698" s="7" t="str">
        <f ca="1">IF(B_MSK[[#This Row],[HARGA_3]]="","","/ "&amp;"PCS")</f>
        <v/>
      </c>
      <c r="AI698" s="15">
        <f ca="1">IF(B_MSK[[#This Row],[HARGA_3]]="",IF(B_MSK[[#This Row],[HARGA_2]]="",IF(B_MSK[[#This Row],[HARGA_1]]="","",B_MSK[[#This Row],[HARGA_1]]),B_MSK[[#This Row],[HARGA_2]]),B_MSK[[#This Row],[HARGA_3]])</f>
        <v>6000</v>
      </c>
      <c r="AJ698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698" s="5" t="str">
        <f ca="1">IF(B_MSK[[#This Row],[//]]="","",SUBSTITUTE(SUBSTITUTE(SUBSTITUTE(B_MSK[[#This Row],[QTY/ CTN]]," ","_",2),"(",""),")","")&amp;"_")</f>
        <v>240 BOX_</v>
      </c>
      <c r="AL698" s="5">
        <f ca="1">IF(B_MSK[[#This Row],[A_B]]="","",SEARCH("_",B_MSK[[#This Row],[A_B]]))</f>
        <v>8</v>
      </c>
      <c r="AM698" s="5">
        <f ca="1">IF(B_MSK[[#This Row],[A_B]]="","",LEN(B_MSK[[#This Row],[A_B]]))</f>
        <v>8</v>
      </c>
      <c r="AN698" s="5" t="str">
        <f ca="1">IF(B_MSK[[#This Row],[A_B]]="","",LEFT(B_MSK[[#This Row],[QTY/ CTN]],B_MSK[[#This Row],[A_B_1]]))</f>
        <v>240 BOX</v>
      </c>
      <c r="AO698" s="5" t="str">
        <f ca="1">IF(B_MSK[[#This Row],[A_B]]="","",LEFT(B_MSK[[#This Row],[A_]],SEARCH(" ",B_MSK[[#This Row],[A_]])-1))</f>
        <v>240</v>
      </c>
      <c r="AP698" s="5" t="str">
        <f ca="1">IF(B_MSK[[#This Row],[A_B]]="","",RIGHT(B_MSK[[#This Row],[A_]],LEN(B_MSK[[#This Row],[A_]])-SEARCH(" ",B_MSK[[#This Row],[A_]])))</f>
        <v>BOX</v>
      </c>
      <c r="AQ6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8" s="5" t="str">
        <f ca="1">IF(B_MSK[[#This Row],[B_]]="","",LEFT(B_MSK[[#This Row],[B_]],SEARCH(" ",B_MSK[[#This Row],[B_]])))</f>
        <v/>
      </c>
      <c r="AS698" s="5" t="str">
        <f ca="1">IF(B_MSK[[#This Row],[B_]]="","",RIGHT(B_MSK[[#This Row],[B_]],LEN(B_MSK[[#This Row],[B_]])-SEARCH(" ",B_MSK[[#This Row],[B_]])))</f>
        <v/>
      </c>
      <c r="AT698" s="5" t="str">
        <f ca="1">IF(B_MSK[[#This Row],[B_2]]="LSN",12,"")</f>
        <v/>
      </c>
      <c r="AU698" s="5" t="str">
        <f ca="1">IF(B_MSK[[#This Row],[C_1]]="","","PCS")</f>
        <v/>
      </c>
      <c r="AV698" s="5">
        <f ca="1">IF(B_MSK[[#This Row],[A_1]]="","",B_MSK[[#This Row],[A_1]]*IF(B_MSK[[#This Row],[B_1]]="",1,B_MSK[[#This Row],[B_1]])*IF(B_MSK[[#This Row],[C_1]]="",1,B_MSK[[#This Row],[C_1]]))</f>
        <v>240</v>
      </c>
      <c r="AW698" s="5" t="str">
        <f ca="1">IF(B_MSK[[#This Row],[C_2]]="",IF(B_MSK[[#This Row],[B_2]]="",IF(B_MSK[[#This Row],[A_2]]="","",B_MSK[[#This Row],[A_2]]),B_MSK[[#This Row],[B_2]]),B_MSK[[#This Row],[C_2]])</f>
        <v>BOX</v>
      </c>
      <c r="AX698" s="2">
        <f ca="1">IF(ISNUMBER(B_MSK[[#This Row],[TANGGAL DATANG]]),B_MSK[[#This Row],[TANGGAL DATANG]],AX697)</f>
        <v>44950</v>
      </c>
      <c r="AY698" s="5" t="e">
        <f ca="1">IF(B_MSK[[#This Row],[DB_ROW]]="","",INDEX([3]!db[JENIS],B_MSK[[#This Row],[DB_ROW]]-1))</f>
        <v>#REF!</v>
      </c>
      <c r="AZ698" s="5">
        <f ca="1">IF(B_MSK[[#This Row],[A_1]]="","",B_MSK[[#This Row],[A_1]])*1</f>
        <v>240</v>
      </c>
      <c r="BA698" s="5" t="str">
        <f ca="1">IF(B_MSK[[#This Row],[//]]="","",INDEX(INDIRECT(DIR&amp;$2:$2),B_MSK[[#This Row],[//]]))</f>
        <v>UNTANA</v>
      </c>
      <c r="BB698" s="5" t="str">
        <f ca="1">CONCATENATE(B_MSK[[#This Row],[concat]],B_MSK[[#This Row],[HARGA_X]],B_MSK[[#This Row],[SAT]])</f>
        <v>refillgelfancyvrg2015princess6000BOX</v>
      </c>
    </row>
    <row r="699" spans="1:54" x14ac:dyDescent="0.25">
      <c r="A699" s="6" t="s">
        <v>128</v>
      </c>
      <c r="B699" s="5" t="str">
        <f ca="1">IF(B_MSK[[#This Row],[N_ID]]="","",INDEX(INDIRECT(DIR&amp;$2:$2),MATCH(B_MSK[[#This Row],[N_ID]],INDIRECT(DIR&amp;"!NOTA[ID_P]"),0)))</f>
        <v/>
      </c>
      <c r="C699" s="5" t="str">
        <f ca="1">IF(B_MSK[[#This Row],[//]]="","",HYPERLINK("["&amp;SUBSTITUTE(DIR,"'","")&amp;"]NOTA!D"&amp;B_MSK[[#This Row],[//]]+2,"&gt;"))</f>
        <v>&gt;</v>
      </c>
      <c r="D699" s="5" t="str">
        <f ca="1">IF(B_MSK[[#This Row],[N_ID]]="","",COUNTIF(INDIRECT(DIR&amp;"!NOTA[ID_H]"),B_MSK[[#This Row],[ID NOTA]]))</f>
        <v/>
      </c>
      <c r="E69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696</v>
      </c>
      <c r="F6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9" s="7" t="str">
        <f ca="1">IF(B_MSK[[#This Row],[stt]]="ada",INDEX([2]!db[NB BM],B_MSK[DB_ROW]-1),"")</f>
        <v>Isi gel Fancy VRG-2016 Animal Carnival</v>
      </c>
      <c r="H699" s="7" t="str">
        <f ca="1">IF(B_MSK[[#This Row],[//]]="","",INDEX(INDIRECT(DIR&amp;$2:$2),B_MSK[[#This Row],[//]]))</f>
        <v>SURYA PRATAMA</v>
      </c>
      <c r="I699" s="27" t="str">
        <f ca="1">IF(B_MSK[[#This Row],[//]]="","",INDEX(INDIRECT(DB_PATH&amp;$2:$2),B_MSK[[#This Row],[DB_ROW]]-1))</f>
        <v>240 BOX</v>
      </c>
      <c r="J699" s="5">
        <f ca="1">IF(B_MSK[[#This Row],[//]]="","",IF(INDEX(INDIRECT(DIR&amp;$2:$2),B_MSK[[#This Row],[//]])="","",INDEX(INDIRECT(DIR&amp;$2:$2),B_MSK[[#This Row],[//]])))</f>
        <v>5</v>
      </c>
      <c r="K699" s="5">
        <f ca="1">IF(B_MSK[[#This Row],[//]]="","",IF(INDEX(INDIRECT(DIR&amp;$2:$2),B_MSK[[#This Row],[//]])="","",INDEX(INDIRECT(DIR&amp;$2:$2),B_MSK[[#This Row],[//]])))</f>
        <v>1200</v>
      </c>
      <c r="L699" s="5" t="str">
        <f ca="1">IF(B_MSK[[#This Row],[//]]="","",IF(INDEX(INDIRECT(DIR&amp;$2:$2),B_MSK[[#This Row],[//]])="","",INDEX(INDIRECT(DIR&amp;$2:$2),B_MSK[[#This Row],[//]])))</f>
        <v>BOX</v>
      </c>
      <c r="M699" s="13">
        <f ca="1">IF(B_MSK[[#This Row],[//]]="","",INDEX(INDIRECT(DIR&amp;$2:$2),B_MSK[[#This Row],[//]]))</f>
        <v>6000</v>
      </c>
      <c r="N699" s="13">
        <f ca="1">IF(OR(B_MSK[[#This Row],[//]]="",),"",INDEX(INDIRECT(DIR&amp;$2:$2),B_MSK[[#This Row],[//]]))</f>
        <v>1440000</v>
      </c>
      <c r="O699" s="3" t="str">
        <f ca="1">IF(B_MSK[[#This Row],[//]]="","",IF(INDEX(INDIRECT(DIR&amp;$2:$2),B_MSK[[#This Row],[//]])=0,"",INDEX(INDIRECT(DIR&amp;$2:$2),B_MSK[[#This Row],[//]])))</f>
        <v/>
      </c>
      <c r="P699" s="3" t="str">
        <f ca="1">IF(B_MSK[[#This Row],[//]]="","",IF(INDEX(INDIRECT(DIR&amp;$2:$2),B_MSK[[#This Row],[//]])=0,"",INDEX(INDIRECT(DIR&amp;$2:$2),B_MSK[[#This Row],[//]])))</f>
        <v/>
      </c>
      <c r="Q699" s="12">
        <f ca="1">IF(B_MSK[[#This Row],[//]]="","",INDEX(INDIRECT(DIR&amp;$2:$2),B_MSK[[#This Row],[//]]))</f>
        <v>7200000</v>
      </c>
      <c r="R6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9" s="37">
        <f ca="1">IF(B_MSK[[#This Row],[//]]="","",INDEX(INDIRECT(DIR&amp;$2:$2),B_MSK[[#This Row],[//]]))</f>
        <v>0</v>
      </c>
      <c r="U699" s="38">
        <f ca="1">IF(SUMIF(B_MSK[NAMA BARANG],B_MSK[[#This Row],[NAMA BARANG]],B_MSK[JMLH BRG])=0,"",SUMIF(B_MSK[NAMA BARANG],B_MSK[[#This Row],[NAMA BARANG]],B_MSK[C]))</f>
        <v>5</v>
      </c>
      <c r="V699" s="7" t="str">
        <f ca="1">IF(B_MSK[[#This Row],[//]]="","",INDEX(INDIRECT(DIR&amp;$2:$2),B_MSK[[#This Row],[//]]))</f>
        <v>REFILL GEL FANCY VRG-2016 (ANIMAL CARNIVAL)</v>
      </c>
      <c r="W699" s="7" t="str">
        <f ca="1">LOWER(SUBSTITUTE(SUBSTITUTE(SUBSTITUTE(SUBSTITUTE(SUBSTITUTE(SUBSTITUTE(SUBSTITUTE(SUBSTITUTE(SUBSTITUTE(B_MSK[[#This Row],[N.B.nota]]," ",""),"-",""),"(",""),")",""),".",""),",",""),"/",""),"""",""),"+",""))</f>
        <v>refillgelfancyvrg2016animalcarnival</v>
      </c>
      <c r="X699" s="5" t="str">
        <f ca="1">IF(B_MSK[[#This Row],[N.B.nota]]="","",IF(MATCH(B_MSK[[#This Row],[concat]],[2]!db[NB NOTA_C],0)&gt;0,"ada",0))</f>
        <v>ada</v>
      </c>
      <c r="Y699" s="5" t="str">
        <f ca="1">IF(B_MSK[[#This Row],[N.B.nota]]="","",ADDRESS(ROW(B_MSK[QB]),COLUMN(B_MSK[QB]))&amp;":"&amp;ADDRESS(ROW(),COLUMN(B_MSK[QB])))</f>
        <v>$D$4:$D$699</v>
      </c>
      <c r="Z699" s="5">
        <f ca="1">IF(B_MSK[[#This Row],[concat]]="","",MATCH(B_MSK[[#This Row],[concat]],[2]!db[NB NOTA_C],0)+1)</f>
        <v>1899</v>
      </c>
      <c r="AA699" s="5" t="str">
        <f ca="1">IF(B_MSK[[#This Row],[//]]="","",HYPERLINK("[D:\kerja\BANK EXP\BARU\DB.XLSX]DB!e"&amp;B_MSK[[#This Row],[DB_ROW]],"&gt;"))</f>
        <v>&gt;</v>
      </c>
      <c r="AB699" s="30" t="str">
        <f ca="1">MID(B_MSK[[#This Row],[/ STN_1]],FIND(" ",B_MSK[[#This Row],[/ STN_1]])+1,LEN(B_MSK[[#This Row],[/ STN_1]]))</f>
        <v>BOX</v>
      </c>
      <c r="AC699" s="11">
        <f ca="1">IF(B_MSK[[#This Row],[//]]="","",IF(B_MSK[[#This Row],[ JUMLAH ]]="","",IF(B_MSK[[#This Row],[C]]="",B_MSK[[#This Row],[HARGA CTN]]/B_MSK[[#This Row],[JMLH BRG]],B_MSK[[#This Row],[HARGA CTN]]/B_MSK[[#This Row],[A_1]])))</f>
        <v>6000</v>
      </c>
      <c r="AD6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6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9" s="15" t="str">
        <f ca="1">IF(B_MSK[[#This Row],[HARGA_2]]="","",IF(MID(B_MSK[[#This Row],[/ STN_2]],FIND(" ",B_MSK[[#This Row],[/ STN_2]])+1,LEN(B_MSK[[#This Row],[/ STN_2]]))="LSN",B_MSK[[#This Row],[HARGA_2]]/12,""))</f>
        <v/>
      </c>
      <c r="AH699" s="7" t="str">
        <f ca="1">IF(B_MSK[[#This Row],[HARGA_3]]="","","/ "&amp;"PCS")</f>
        <v/>
      </c>
      <c r="AI699" s="15">
        <f ca="1">IF(B_MSK[[#This Row],[HARGA_3]]="",IF(B_MSK[[#This Row],[HARGA_2]]="",IF(B_MSK[[#This Row],[HARGA_1]]="","",B_MSK[[#This Row],[HARGA_1]]),B_MSK[[#This Row],[HARGA_2]]),B_MSK[[#This Row],[HARGA_3]])</f>
        <v>6000</v>
      </c>
      <c r="AJ699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699" s="5" t="str">
        <f ca="1">IF(B_MSK[[#This Row],[//]]="","",SUBSTITUTE(SUBSTITUTE(SUBSTITUTE(B_MSK[[#This Row],[QTY/ CTN]]," ","_",2),"(",""),")","")&amp;"_")</f>
        <v>240 BOX_</v>
      </c>
      <c r="AL699" s="5">
        <f ca="1">IF(B_MSK[[#This Row],[A_B]]="","",SEARCH("_",B_MSK[[#This Row],[A_B]]))</f>
        <v>8</v>
      </c>
      <c r="AM699" s="5">
        <f ca="1">IF(B_MSK[[#This Row],[A_B]]="","",LEN(B_MSK[[#This Row],[A_B]]))</f>
        <v>8</v>
      </c>
      <c r="AN699" s="5" t="str">
        <f ca="1">IF(B_MSK[[#This Row],[A_B]]="","",LEFT(B_MSK[[#This Row],[QTY/ CTN]],B_MSK[[#This Row],[A_B_1]]))</f>
        <v>240 BOX</v>
      </c>
      <c r="AO699" s="5" t="str">
        <f ca="1">IF(B_MSK[[#This Row],[A_B]]="","",LEFT(B_MSK[[#This Row],[A_]],SEARCH(" ",B_MSK[[#This Row],[A_]])-1))</f>
        <v>240</v>
      </c>
      <c r="AP699" s="5" t="str">
        <f ca="1">IF(B_MSK[[#This Row],[A_B]]="","",RIGHT(B_MSK[[#This Row],[A_]],LEN(B_MSK[[#This Row],[A_]])-SEARCH(" ",B_MSK[[#This Row],[A_]])))</f>
        <v>BOX</v>
      </c>
      <c r="AQ6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9" s="5" t="str">
        <f ca="1">IF(B_MSK[[#This Row],[B_]]="","",LEFT(B_MSK[[#This Row],[B_]],SEARCH(" ",B_MSK[[#This Row],[B_]])))</f>
        <v/>
      </c>
      <c r="AS699" s="5" t="str">
        <f ca="1">IF(B_MSK[[#This Row],[B_]]="","",RIGHT(B_MSK[[#This Row],[B_]],LEN(B_MSK[[#This Row],[B_]])-SEARCH(" ",B_MSK[[#This Row],[B_]])))</f>
        <v/>
      </c>
      <c r="AT699" s="5" t="str">
        <f ca="1">IF(B_MSK[[#This Row],[B_2]]="LSN",12,"")</f>
        <v/>
      </c>
      <c r="AU699" s="5" t="str">
        <f ca="1">IF(B_MSK[[#This Row],[C_1]]="","","PCS")</f>
        <v/>
      </c>
      <c r="AV699" s="5">
        <f ca="1">IF(B_MSK[[#This Row],[A_1]]="","",B_MSK[[#This Row],[A_1]]*IF(B_MSK[[#This Row],[B_1]]="",1,B_MSK[[#This Row],[B_1]])*IF(B_MSK[[#This Row],[C_1]]="",1,B_MSK[[#This Row],[C_1]]))</f>
        <v>240</v>
      </c>
      <c r="AW699" s="5" t="str">
        <f ca="1">IF(B_MSK[[#This Row],[C_2]]="",IF(B_MSK[[#This Row],[B_2]]="",IF(B_MSK[[#This Row],[A_2]]="","",B_MSK[[#This Row],[A_2]]),B_MSK[[#This Row],[B_2]]),B_MSK[[#This Row],[C_2]])</f>
        <v>BOX</v>
      </c>
      <c r="AX699" s="2">
        <f ca="1">IF(ISNUMBER(B_MSK[[#This Row],[TANGGAL DATANG]]),B_MSK[[#This Row],[TANGGAL DATANG]],AX698)</f>
        <v>44950</v>
      </c>
      <c r="AY699" s="5" t="e">
        <f ca="1">IF(B_MSK[[#This Row],[DB_ROW]]="","",INDEX([3]!db[JENIS],B_MSK[[#This Row],[DB_ROW]]-1))</f>
        <v>#REF!</v>
      </c>
      <c r="AZ699" s="5">
        <f ca="1">IF(B_MSK[[#This Row],[A_1]]="","",B_MSK[[#This Row],[A_1]])*1</f>
        <v>240</v>
      </c>
      <c r="BA699" s="5" t="str">
        <f ca="1">IF(B_MSK[[#This Row],[//]]="","",INDEX(INDIRECT(DIR&amp;$2:$2),B_MSK[[#This Row],[//]]))</f>
        <v>UNTANA</v>
      </c>
      <c r="BB699" s="5" t="str">
        <f ca="1">CONCATENATE(B_MSK[[#This Row],[concat]],B_MSK[[#This Row],[HARGA_X]],B_MSK[[#This Row],[SAT]])</f>
        <v>refillgelfancyvrg2016animalcarnival6000BOX</v>
      </c>
    </row>
    <row r="700" spans="1:54" x14ac:dyDescent="0.25">
      <c r="A700" s="6" t="s">
        <v>128</v>
      </c>
      <c r="B700" s="5" t="str">
        <f ca="1">IF(B_MSK[[#This Row],[N_ID]]="","",INDEX(INDIRECT(DIR&amp;$2:$2),MATCH(B_MSK[[#This Row],[N_ID]],INDIRECT(DIR&amp;"!NOTA[ID_P]"),0)))</f>
        <v/>
      </c>
      <c r="C700" s="5" t="str">
        <f ca="1">IF(B_MSK[[#This Row],[//]]="","",HYPERLINK("["&amp;SUBSTITUTE(DIR,"'","")&amp;"]NOTA!D"&amp;B_MSK[[#This Row],[//]]+2,"&gt;"))</f>
        <v>&gt;</v>
      </c>
      <c r="D700" s="5" t="str">
        <f ca="1">IF(B_MSK[[#This Row],[N_ID]]="","",COUNTIF(INDIRECT(DIR&amp;"!NOTA[ID_H]"),B_MSK[[#This Row],[ID NOTA]]))</f>
        <v/>
      </c>
      <c r="E7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697</v>
      </c>
      <c r="F7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0" s="7" t="str">
        <f ca="1">IF(B_MSK[[#This Row],[stt]]="ada",INDEX([2]!db[NB BM],B_MSK[DB_ROW]-1),"")</f>
        <v>Isi gel Fancy VRG-2017 (Superhero)</v>
      </c>
      <c r="H700" s="7" t="str">
        <f ca="1">IF(B_MSK[[#This Row],[//]]="","",INDEX(INDIRECT(DIR&amp;$2:$2),B_MSK[[#This Row],[//]]))</f>
        <v>SURYA PRATAMA</v>
      </c>
      <c r="I700" s="27" t="str">
        <f ca="1">IF(B_MSK[[#This Row],[//]]="","",INDEX(INDIRECT(DB_PATH&amp;$2:$2),B_MSK[[#This Row],[DB_ROW]]-1))</f>
        <v>240 BOX</v>
      </c>
      <c r="J700" s="5">
        <f ca="1">IF(B_MSK[[#This Row],[//]]="","",IF(INDEX(INDIRECT(DIR&amp;$2:$2),B_MSK[[#This Row],[//]])="","",INDEX(INDIRECT(DIR&amp;$2:$2),B_MSK[[#This Row],[//]])))</f>
        <v>5</v>
      </c>
      <c r="K700" s="5">
        <f ca="1">IF(B_MSK[[#This Row],[//]]="","",IF(INDEX(INDIRECT(DIR&amp;$2:$2),B_MSK[[#This Row],[//]])="","",INDEX(INDIRECT(DIR&amp;$2:$2),B_MSK[[#This Row],[//]])))</f>
        <v>1200</v>
      </c>
      <c r="L700" s="5" t="str">
        <f ca="1">IF(B_MSK[[#This Row],[//]]="","",IF(INDEX(INDIRECT(DIR&amp;$2:$2),B_MSK[[#This Row],[//]])="","",INDEX(INDIRECT(DIR&amp;$2:$2),B_MSK[[#This Row],[//]])))</f>
        <v>BOX</v>
      </c>
      <c r="M700" s="13">
        <f ca="1">IF(B_MSK[[#This Row],[//]]="","",INDEX(INDIRECT(DIR&amp;$2:$2),B_MSK[[#This Row],[//]]))</f>
        <v>6000</v>
      </c>
      <c r="N700" s="13">
        <f ca="1">IF(OR(B_MSK[[#This Row],[//]]="",),"",INDEX(INDIRECT(DIR&amp;$2:$2),B_MSK[[#This Row],[//]]))</f>
        <v>1440000</v>
      </c>
      <c r="O700" s="3" t="str">
        <f ca="1">IF(B_MSK[[#This Row],[//]]="","",IF(INDEX(INDIRECT(DIR&amp;$2:$2),B_MSK[[#This Row],[//]])=0,"",INDEX(INDIRECT(DIR&amp;$2:$2),B_MSK[[#This Row],[//]])))</f>
        <v/>
      </c>
      <c r="P700" s="3" t="str">
        <f ca="1">IF(B_MSK[[#This Row],[//]]="","",IF(INDEX(INDIRECT(DIR&amp;$2:$2),B_MSK[[#This Row],[//]])=0,"",INDEX(INDIRECT(DIR&amp;$2:$2),B_MSK[[#This Row],[//]])))</f>
        <v/>
      </c>
      <c r="Q700" s="12">
        <f ca="1">IF(B_MSK[[#This Row],[//]]="","",INDEX(INDIRECT(DIR&amp;$2:$2),B_MSK[[#This Row],[//]]))</f>
        <v>7200000</v>
      </c>
      <c r="R7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0" s="37">
        <f ca="1">IF(B_MSK[[#This Row],[//]]="","",INDEX(INDIRECT(DIR&amp;$2:$2),B_MSK[[#This Row],[//]]))</f>
        <v>0</v>
      </c>
      <c r="U700" s="38">
        <f ca="1">IF(SUMIF(B_MSK[NAMA BARANG],B_MSK[[#This Row],[NAMA BARANG]],B_MSK[JMLH BRG])=0,"",SUMIF(B_MSK[NAMA BARANG],B_MSK[[#This Row],[NAMA BARANG]],B_MSK[C]))</f>
        <v>5</v>
      </c>
      <c r="V700" s="7" t="str">
        <f ca="1">IF(B_MSK[[#This Row],[//]]="","",INDEX(INDIRECT(DIR&amp;$2:$2),B_MSK[[#This Row],[//]]))</f>
        <v>REFILL GEL FANCY VRG-2017 (SUPERHERO)</v>
      </c>
      <c r="W700" s="7" t="str">
        <f ca="1">LOWER(SUBSTITUTE(SUBSTITUTE(SUBSTITUTE(SUBSTITUTE(SUBSTITUTE(SUBSTITUTE(SUBSTITUTE(SUBSTITUTE(SUBSTITUTE(B_MSK[[#This Row],[N.B.nota]]," ",""),"-",""),"(",""),")",""),".",""),",",""),"/",""),"""",""),"+",""))</f>
        <v>refillgelfancyvrg2017superhero</v>
      </c>
      <c r="X700" s="5" t="str">
        <f ca="1">IF(B_MSK[[#This Row],[N.B.nota]]="","",IF(MATCH(B_MSK[[#This Row],[concat]],[2]!db[NB NOTA_C],0)&gt;0,"ada",0))</f>
        <v>ada</v>
      </c>
      <c r="Y700" s="5" t="str">
        <f ca="1">IF(B_MSK[[#This Row],[N.B.nota]]="","",ADDRESS(ROW(B_MSK[QB]),COLUMN(B_MSK[QB]))&amp;":"&amp;ADDRESS(ROW(),COLUMN(B_MSK[QB])))</f>
        <v>$D$4:$D$700</v>
      </c>
      <c r="Z700" s="5">
        <f ca="1">IF(B_MSK[[#This Row],[concat]]="","",MATCH(B_MSK[[#This Row],[concat]],[2]!db[NB NOTA_C],0)+1)</f>
        <v>1900</v>
      </c>
      <c r="AA700" s="5" t="str">
        <f ca="1">IF(B_MSK[[#This Row],[//]]="","",HYPERLINK("[D:\kerja\BANK EXP\BARU\DB.XLSX]DB!e"&amp;B_MSK[[#This Row],[DB_ROW]],"&gt;"))</f>
        <v>&gt;</v>
      </c>
      <c r="AB700" s="30" t="str">
        <f ca="1">MID(B_MSK[[#This Row],[/ STN_1]],FIND(" ",B_MSK[[#This Row],[/ STN_1]])+1,LEN(B_MSK[[#This Row],[/ STN_1]]))</f>
        <v>BOX</v>
      </c>
      <c r="AC700" s="11">
        <f ca="1">IF(B_MSK[[#This Row],[//]]="","",IF(B_MSK[[#This Row],[ JUMLAH ]]="","",IF(B_MSK[[#This Row],[C]]="",B_MSK[[#This Row],[HARGA CTN]]/B_MSK[[#This Row],[JMLH BRG]],B_MSK[[#This Row],[HARGA CTN]]/B_MSK[[#This Row],[A_1]])))</f>
        <v>6000</v>
      </c>
      <c r="AD7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7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0" s="15" t="str">
        <f ca="1">IF(B_MSK[[#This Row],[HARGA_2]]="","",IF(MID(B_MSK[[#This Row],[/ STN_2]],FIND(" ",B_MSK[[#This Row],[/ STN_2]])+1,LEN(B_MSK[[#This Row],[/ STN_2]]))="LSN",B_MSK[[#This Row],[HARGA_2]]/12,""))</f>
        <v/>
      </c>
      <c r="AH700" s="7" t="str">
        <f ca="1">IF(B_MSK[[#This Row],[HARGA_3]]="","","/ "&amp;"PCS")</f>
        <v/>
      </c>
      <c r="AI700" s="15">
        <f ca="1">IF(B_MSK[[#This Row],[HARGA_3]]="",IF(B_MSK[[#This Row],[HARGA_2]]="",IF(B_MSK[[#This Row],[HARGA_1]]="","",B_MSK[[#This Row],[HARGA_1]]),B_MSK[[#This Row],[HARGA_2]]),B_MSK[[#This Row],[HARGA_3]])</f>
        <v>6000</v>
      </c>
      <c r="AJ700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700" s="5" t="str">
        <f ca="1">IF(B_MSK[[#This Row],[//]]="","",SUBSTITUTE(SUBSTITUTE(SUBSTITUTE(B_MSK[[#This Row],[QTY/ CTN]]," ","_",2),"(",""),")","")&amp;"_")</f>
        <v>240 BOX_</v>
      </c>
      <c r="AL700" s="5">
        <f ca="1">IF(B_MSK[[#This Row],[A_B]]="","",SEARCH("_",B_MSK[[#This Row],[A_B]]))</f>
        <v>8</v>
      </c>
      <c r="AM700" s="5">
        <f ca="1">IF(B_MSK[[#This Row],[A_B]]="","",LEN(B_MSK[[#This Row],[A_B]]))</f>
        <v>8</v>
      </c>
      <c r="AN700" s="5" t="str">
        <f ca="1">IF(B_MSK[[#This Row],[A_B]]="","",LEFT(B_MSK[[#This Row],[QTY/ CTN]],B_MSK[[#This Row],[A_B_1]]))</f>
        <v>240 BOX</v>
      </c>
      <c r="AO700" s="5" t="str">
        <f ca="1">IF(B_MSK[[#This Row],[A_B]]="","",LEFT(B_MSK[[#This Row],[A_]],SEARCH(" ",B_MSK[[#This Row],[A_]])-1))</f>
        <v>240</v>
      </c>
      <c r="AP700" s="5" t="str">
        <f ca="1">IF(B_MSK[[#This Row],[A_B]]="","",RIGHT(B_MSK[[#This Row],[A_]],LEN(B_MSK[[#This Row],[A_]])-SEARCH(" ",B_MSK[[#This Row],[A_]])))</f>
        <v>BOX</v>
      </c>
      <c r="AQ7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0" s="5" t="str">
        <f ca="1">IF(B_MSK[[#This Row],[B_]]="","",LEFT(B_MSK[[#This Row],[B_]],SEARCH(" ",B_MSK[[#This Row],[B_]])))</f>
        <v/>
      </c>
      <c r="AS700" s="5" t="str">
        <f ca="1">IF(B_MSK[[#This Row],[B_]]="","",RIGHT(B_MSK[[#This Row],[B_]],LEN(B_MSK[[#This Row],[B_]])-SEARCH(" ",B_MSK[[#This Row],[B_]])))</f>
        <v/>
      </c>
      <c r="AT700" s="5" t="str">
        <f ca="1">IF(B_MSK[[#This Row],[B_2]]="LSN",12,"")</f>
        <v/>
      </c>
      <c r="AU700" s="5" t="str">
        <f ca="1">IF(B_MSK[[#This Row],[C_1]]="","","PCS")</f>
        <v/>
      </c>
      <c r="AV700" s="5">
        <f ca="1">IF(B_MSK[[#This Row],[A_1]]="","",B_MSK[[#This Row],[A_1]]*IF(B_MSK[[#This Row],[B_1]]="",1,B_MSK[[#This Row],[B_1]])*IF(B_MSK[[#This Row],[C_1]]="",1,B_MSK[[#This Row],[C_1]]))</f>
        <v>240</v>
      </c>
      <c r="AW700" s="5" t="str">
        <f ca="1">IF(B_MSK[[#This Row],[C_2]]="",IF(B_MSK[[#This Row],[B_2]]="",IF(B_MSK[[#This Row],[A_2]]="","",B_MSK[[#This Row],[A_2]]),B_MSK[[#This Row],[B_2]]),B_MSK[[#This Row],[C_2]])</f>
        <v>BOX</v>
      </c>
      <c r="AX700" s="2">
        <f ca="1">IF(ISNUMBER(B_MSK[[#This Row],[TANGGAL DATANG]]),B_MSK[[#This Row],[TANGGAL DATANG]],AX699)</f>
        <v>44950</v>
      </c>
      <c r="AY700" s="5" t="e">
        <f ca="1">IF(B_MSK[[#This Row],[DB_ROW]]="","",INDEX([3]!db[JENIS],B_MSK[[#This Row],[DB_ROW]]-1))</f>
        <v>#REF!</v>
      </c>
      <c r="AZ700" s="5">
        <f ca="1">IF(B_MSK[[#This Row],[A_1]]="","",B_MSK[[#This Row],[A_1]])*1</f>
        <v>240</v>
      </c>
      <c r="BA700" s="5" t="str">
        <f ca="1">IF(B_MSK[[#This Row],[//]]="","",INDEX(INDIRECT(DIR&amp;$2:$2),B_MSK[[#This Row],[//]]))</f>
        <v>UNTANA</v>
      </c>
      <c r="BB700" s="5" t="str">
        <f ca="1">CONCATENATE(B_MSK[[#This Row],[concat]],B_MSK[[#This Row],[HARGA_X]],B_MSK[[#This Row],[SAT]])</f>
        <v>refillgelfancyvrg2017superhero6000BOX</v>
      </c>
    </row>
    <row r="701" spans="1:54" x14ac:dyDescent="0.25">
      <c r="A701" s="6" t="s">
        <v>128</v>
      </c>
      <c r="B701" s="5" t="str">
        <f ca="1">IF(B_MSK[[#This Row],[N_ID]]="","",INDEX(INDIRECT(DIR&amp;$2:$2),MATCH(B_MSK[[#This Row],[N_ID]],INDIRECT(DIR&amp;"!NOTA[ID_P]"),0)))</f>
        <v/>
      </c>
      <c r="C701" s="5" t="str">
        <f ca="1">IF(B_MSK[[#This Row],[//]]="","",HYPERLINK("["&amp;SUBSTITUTE(DIR,"'","")&amp;"]NOTA!D"&amp;B_MSK[[#This Row],[//]]+2,"&gt;"))</f>
        <v>&gt;</v>
      </c>
      <c r="D701" s="5" t="str">
        <f ca="1">IF(B_MSK[[#This Row],[N_ID]]="","",COUNTIF(INDIRECT(DIR&amp;"!NOTA[ID_H]"),B_MSK[[#This Row],[ID NOTA]]))</f>
        <v/>
      </c>
      <c r="E70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698</v>
      </c>
      <c r="F7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1" s="7" t="str">
        <f ca="1">IF(B_MSK[[#This Row],[stt]]="ada",INDEX([2]!db[NB BM],B_MSK[DB_ROW]-1),"")</f>
        <v>Isi gel Fancy VRG-2018 (Tsum-Tsum)</v>
      </c>
      <c r="H701" s="7" t="str">
        <f ca="1">IF(B_MSK[[#This Row],[//]]="","",INDEX(INDIRECT(DIR&amp;$2:$2),B_MSK[[#This Row],[//]]))</f>
        <v>SURYA PRATAMA</v>
      </c>
      <c r="I701" s="27" t="str">
        <f ca="1">IF(B_MSK[[#This Row],[//]]="","",INDEX(INDIRECT(DB_PATH&amp;$2:$2),B_MSK[[#This Row],[DB_ROW]]-1))</f>
        <v>240 BOX</v>
      </c>
      <c r="J701" s="5">
        <f ca="1">IF(B_MSK[[#This Row],[//]]="","",IF(INDEX(INDIRECT(DIR&amp;$2:$2),B_MSK[[#This Row],[//]])="","",INDEX(INDIRECT(DIR&amp;$2:$2),B_MSK[[#This Row],[//]])))</f>
        <v>5</v>
      </c>
      <c r="K701" s="5">
        <f ca="1">IF(B_MSK[[#This Row],[//]]="","",IF(INDEX(INDIRECT(DIR&amp;$2:$2),B_MSK[[#This Row],[//]])="","",INDEX(INDIRECT(DIR&amp;$2:$2),B_MSK[[#This Row],[//]])))</f>
        <v>1200</v>
      </c>
      <c r="L701" s="5" t="str">
        <f ca="1">IF(B_MSK[[#This Row],[//]]="","",IF(INDEX(INDIRECT(DIR&amp;$2:$2),B_MSK[[#This Row],[//]])="","",INDEX(INDIRECT(DIR&amp;$2:$2),B_MSK[[#This Row],[//]])))</f>
        <v>BOX</v>
      </c>
      <c r="M701" s="13">
        <f ca="1">IF(B_MSK[[#This Row],[//]]="","",INDEX(INDIRECT(DIR&amp;$2:$2),B_MSK[[#This Row],[//]]))</f>
        <v>6000</v>
      </c>
      <c r="N701" s="13">
        <f ca="1">IF(OR(B_MSK[[#This Row],[//]]="",),"",INDEX(INDIRECT(DIR&amp;$2:$2),B_MSK[[#This Row],[//]]))</f>
        <v>1440000</v>
      </c>
      <c r="O701" s="3" t="str">
        <f ca="1">IF(B_MSK[[#This Row],[//]]="","",IF(INDEX(INDIRECT(DIR&amp;$2:$2),B_MSK[[#This Row],[//]])=0,"",INDEX(INDIRECT(DIR&amp;$2:$2),B_MSK[[#This Row],[//]])))</f>
        <v/>
      </c>
      <c r="P701" s="3" t="str">
        <f ca="1">IF(B_MSK[[#This Row],[//]]="","",IF(INDEX(INDIRECT(DIR&amp;$2:$2),B_MSK[[#This Row],[//]])=0,"",INDEX(INDIRECT(DIR&amp;$2:$2),B_MSK[[#This Row],[//]])))</f>
        <v/>
      </c>
      <c r="Q701" s="12">
        <f ca="1">IF(B_MSK[[#This Row],[//]]="","",INDEX(INDIRECT(DIR&amp;$2:$2),B_MSK[[#This Row],[//]]))</f>
        <v>7200000</v>
      </c>
      <c r="R7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1" s="37">
        <f ca="1">IF(B_MSK[[#This Row],[//]]="","",INDEX(INDIRECT(DIR&amp;$2:$2),B_MSK[[#This Row],[//]]))</f>
        <v>0</v>
      </c>
      <c r="U701" s="38">
        <f ca="1">IF(SUMIF(B_MSK[NAMA BARANG],B_MSK[[#This Row],[NAMA BARANG]],B_MSK[JMLH BRG])=0,"",SUMIF(B_MSK[NAMA BARANG],B_MSK[[#This Row],[NAMA BARANG]],B_MSK[C]))</f>
        <v>5</v>
      </c>
      <c r="V701" s="7" t="str">
        <f ca="1">IF(B_MSK[[#This Row],[//]]="","",INDEX(INDIRECT(DIR&amp;$2:$2),B_MSK[[#This Row],[//]]))</f>
        <v>REFILL GEL FANCY VRG-2018 (TSUM-TSUM)</v>
      </c>
      <c r="W701" s="7" t="str">
        <f ca="1">LOWER(SUBSTITUTE(SUBSTITUTE(SUBSTITUTE(SUBSTITUTE(SUBSTITUTE(SUBSTITUTE(SUBSTITUTE(SUBSTITUTE(SUBSTITUTE(B_MSK[[#This Row],[N.B.nota]]," ",""),"-",""),"(",""),")",""),".",""),",",""),"/",""),"""",""),"+",""))</f>
        <v>refillgelfancyvrg2018tsumtsum</v>
      </c>
      <c r="X701" s="5" t="str">
        <f ca="1">IF(B_MSK[[#This Row],[N.B.nota]]="","",IF(MATCH(B_MSK[[#This Row],[concat]],[2]!db[NB NOTA_C],0)&gt;0,"ada",0))</f>
        <v>ada</v>
      </c>
      <c r="Y701" s="5" t="str">
        <f ca="1">IF(B_MSK[[#This Row],[N.B.nota]]="","",ADDRESS(ROW(B_MSK[QB]),COLUMN(B_MSK[QB]))&amp;":"&amp;ADDRESS(ROW(),COLUMN(B_MSK[QB])))</f>
        <v>$D$4:$D$701</v>
      </c>
      <c r="Z701" s="5">
        <f ca="1">IF(B_MSK[[#This Row],[concat]]="","",MATCH(B_MSK[[#This Row],[concat]],[2]!db[NB NOTA_C],0)+1)</f>
        <v>1901</v>
      </c>
      <c r="AA701" s="5" t="str">
        <f ca="1">IF(B_MSK[[#This Row],[//]]="","",HYPERLINK("[D:\kerja\BANK EXP\BARU\DB.XLSX]DB!e"&amp;B_MSK[[#This Row],[DB_ROW]],"&gt;"))</f>
        <v>&gt;</v>
      </c>
      <c r="AB701" s="30" t="str">
        <f ca="1">MID(B_MSK[[#This Row],[/ STN_1]],FIND(" ",B_MSK[[#This Row],[/ STN_1]])+1,LEN(B_MSK[[#This Row],[/ STN_1]]))</f>
        <v>BOX</v>
      </c>
      <c r="AC701" s="11">
        <f ca="1">IF(B_MSK[[#This Row],[//]]="","",IF(B_MSK[[#This Row],[ JUMLAH ]]="","",IF(B_MSK[[#This Row],[C]]="",B_MSK[[#This Row],[HARGA CTN]]/B_MSK[[#This Row],[JMLH BRG]],B_MSK[[#This Row],[HARGA CTN]]/B_MSK[[#This Row],[A_1]])))</f>
        <v>6000</v>
      </c>
      <c r="AD7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7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1" s="15" t="str">
        <f ca="1">IF(B_MSK[[#This Row],[HARGA_2]]="","",IF(MID(B_MSK[[#This Row],[/ STN_2]],FIND(" ",B_MSK[[#This Row],[/ STN_2]])+1,LEN(B_MSK[[#This Row],[/ STN_2]]))="LSN",B_MSK[[#This Row],[HARGA_2]]/12,""))</f>
        <v/>
      </c>
      <c r="AH701" s="7" t="str">
        <f ca="1">IF(B_MSK[[#This Row],[HARGA_3]]="","","/ "&amp;"PCS")</f>
        <v/>
      </c>
      <c r="AI701" s="15">
        <f ca="1">IF(B_MSK[[#This Row],[HARGA_3]]="",IF(B_MSK[[#This Row],[HARGA_2]]="",IF(B_MSK[[#This Row],[HARGA_1]]="","",B_MSK[[#This Row],[HARGA_1]]),B_MSK[[#This Row],[HARGA_2]]),B_MSK[[#This Row],[HARGA_3]])</f>
        <v>6000</v>
      </c>
      <c r="AJ701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701" s="5" t="str">
        <f ca="1">IF(B_MSK[[#This Row],[//]]="","",SUBSTITUTE(SUBSTITUTE(SUBSTITUTE(B_MSK[[#This Row],[QTY/ CTN]]," ","_",2),"(",""),")","")&amp;"_")</f>
        <v>240 BOX_</v>
      </c>
      <c r="AL701" s="5">
        <f ca="1">IF(B_MSK[[#This Row],[A_B]]="","",SEARCH("_",B_MSK[[#This Row],[A_B]]))</f>
        <v>8</v>
      </c>
      <c r="AM701" s="5">
        <f ca="1">IF(B_MSK[[#This Row],[A_B]]="","",LEN(B_MSK[[#This Row],[A_B]]))</f>
        <v>8</v>
      </c>
      <c r="AN701" s="5" t="str">
        <f ca="1">IF(B_MSK[[#This Row],[A_B]]="","",LEFT(B_MSK[[#This Row],[QTY/ CTN]],B_MSK[[#This Row],[A_B_1]]))</f>
        <v>240 BOX</v>
      </c>
      <c r="AO701" s="5" t="str">
        <f ca="1">IF(B_MSK[[#This Row],[A_B]]="","",LEFT(B_MSK[[#This Row],[A_]],SEARCH(" ",B_MSK[[#This Row],[A_]])-1))</f>
        <v>240</v>
      </c>
      <c r="AP701" s="5" t="str">
        <f ca="1">IF(B_MSK[[#This Row],[A_B]]="","",RIGHT(B_MSK[[#This Row],[A_]],LEN(B_MSK[[#This Row],[A_]])-SEARCH(" ",B_MSK[[#This Row],[A_]])))</f>
        <v>BOX</v>
      </c>
      <c r="AQ7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1" s="5" t="str">
        <f ca="1">IF(B_MSK[[#This Row],[B_]]="","",LEFT(B_MSK[[#This Row],[B_]],SEARCH(" ",B_MSK[[#This Row],[B_]])))</f>
        <v/>
      </c>
      <c r="AS701" s="5" t="str">
        <f ca="1">IF(B_MSK[[#This Row],[B_]]="","",RIGHT(B_MSK[[#This Row],[B_]],LEN(B_MSK[[#This Row],[B_]])-SEARCH(" ",B_MSK[[#This Row],[B_]])))</f>
        <v/>
      </c>
      <c r="AT701" s="5" t="str">
        <f ca="1">IF(B_MSK[[#This Row],[B_2]]="LSN",12,"")</f>
        <v/>
      </c>
      <c r="AU701" s="5" t="str">
        <f ca="1">IF(B_MSK[[#This Row],[C_1]]="","","PCS")</f>
        <v/>
      </c>
      <c r="AV701" s="5">
        <f ca="1">IF(B_MSK[[#This Row],[A_1]]="","",B_MSK[[#This Row],[A_1]]*IF(B_MSK[[#This Row],[B_1]]="",1,B_MSK[[#This Row],[B_1]])*IF(B_MSK[[#This Row],[C_1]]="",1,B_MSK[[#This Row],[C_1]]))</f>
        <v>240</v>
      </c>
      <c r="AW701" s="5" t="str">
        <f ca="1">IF(B_MSK[[#This Row],[C_2]]="",IF(B_MSK[[#This Row],[B_2]]="",IF(B_MSK[[#This Row],[A_2]]="","",B_MSK[[#This Row],[A_2]]),B_MSK[[#This Row],[B_2]]),B_MSK[[#This Row],[C_2]])</f>
        <v>BOX</v>
      </c>
      <c r="AX701" s="2">
        <f ca="1">IF(ISNUMBER(B_MSK[[#This Row],[TANGGAL DATANG]]),B_MSK[[#This Row],[TANGGAL DATANG]],AX700)</f>
        <v>44950</v>
      </c>
      <c r="AY701" s="5" t="e">
        <f ca="1">IF(B_MSK[[#This Row],[DB_ROW]]="","",INDEX([3]!db[JENIS],B_MSK[[#This Row],[DB_ROW]]-1))</f>
        <v>#REF!</v>
      </c>
      <c r="AZ701" s="5">
        <f ca="1">IF(B_MSK[[#This Row],[A_1]]="","",B_MSK[[#This Row],[A_1]])*1</f>
        <v>240</v>
      </c>
      <c r="BA701" s="5" t="str">
        <f ca="1">IF(B_MSK[[#This Row],[//]]="","",INDEX(INDIRECT(DIR&amp;$2:$2),B_MSK[[#This Row],[//]]))</f>
        <v>UNTANA</v>
      </c>
      <c r="BB701" s="5" t="str">
        <f ca="1">CONCATENATE(B_MSK[[#This Row],[concat]],B_MSK[[#This Row],[HARGA_X]],B_MSK[[#This Row],[SAT]])</f>
        <v>refillgelfancyvrg2018tsumtsum6000BOX</v>
      </c>
    </row>
    <row r="702" spans="1:54" x14ac:dyDescent="0.25">
      <c r="A702" s="6" t="s">
        <v>128</v>
      </c>
      <c r="B702" s="5" t="str">
        <f ca="1">IF(B_MSK[[#This Row],[N_ID]]="","",INDEX(INDIRECT(DIR&amp;$2:$2),MATCH(B_MSK[[#This Row],[N_ID]],INDIRECT(DIR&amp;"!NOTA[ID_P]"),0)))</f>
        <v/>
      </c>
      <c r="C702" s="5" t="str">
        <f ca="1">IF(B_MSK[[#This Row],[//]]="","",HYPERLINK("["&amp;SUBSTITUTE(DIR,"'","")&amp;"]NOTA!D"&amp;B_MSK[[#This Row],[//]]+2,"&gt;"))</f>
        <v>&gt;</v>
      </c>
      <c r="D702" s="5" t="str">
        <f ca="1">IF(B_MSK[[#This Row],[N_ID]]="","",COUNTIF(INDIRECT(DIR&amp;"!NOTA[ID_H]"),B_MSK[[#This Row],[ID NOTA]]))</f>
        <v/>
      </c>
      <c r="E70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699</v>
      </c>
      <c r="F7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2" s="7" t="str">
        <f ca="1">IF(B_MSK[[#This Row],[stt]]="ada",INDEX([2]!db[NB BM],B_MSK[DB_ROW]-1),"")</f>
        <v>Isi gel Fancy VRG-2019 (Hello Doraemon)</v>
      </c>
      <c r="H702" s="7" t="str">
        <f ca="1">IF(B_MSK[[#This Row],[//]]="","",INDEX(INDIRECT(DIR&amp;$2:$2),B_MSK[[#This Row],[//]]))</f>
        <v>SURYA PRATAMA</v>
      </c>
      <c r="I702" s="27" t="str">
        <f ca="1">IF(B_MSK[[#This Row],[//]]="","",INDEX(INDIRECT(DB_PATH&amp;$2:$2),B_MSK[[#This Row],[DB_ROW]]-1))</f>
        <v>240 BOX</v>
      </c>
      <c r="J702" s="5">
        <f ca="1">IF(B_MSK[[#This Row],[//]]="","",IF(INDEX(INDIRECT(DIR&amp;$2:$2),B_MSK[[#This Row],[//]])="","",INDEX(INDIRECT(DIR&amp;$2:$2),B_MSK[[#This Row],[//]])))</f>
        <v>5</v>
      </c>
      <c r="K702" s="5">
        <f ca="1">IF(B_MSK[[#This Row],[//]]="","",IF(INDEX(INDIRECT(DIR&amp;$2:$2),B_MSK[[#This Row],[//]])="","",INDEX(INDIRECT(DIR&amp;$2:$2),B_MSK[[#This Row],[//]])))</f>
        <v>1200</v>
      </c>
      <c r="L702" s="5" t="str">
        <f ca="1">IF(B_MSK[[#This Row],[//]]="","",IF(INDEX(INDIRECT(DIR&amp;$2:$2),B_MSK[[#This Row],[//]])="","",INDEX(INDIRECT(DIR&amp;$2:$2),B_MSK[[#This Row],[//]])))</f>
        <v>BOX</v>
      </c>
      <c r="M702" s="13">
        <f ca="1">IF(B_MSK[[#This Row],[//]]="","",INDEX(INDIRECT(DIR&amp;$2:$2),B_MSK[[#This Row],[//]]))</f>
        <v>6000</v>
      </c>
      <c r="N702" s="13">
        <f ca="1">IF(OR(B_MSK[[#This Row],[//]]="",),"",INDEX(INDIRECT(DIR&amp;$2:$2),B_MSK[[#This Row],[//]]))</f>
        <v>1440000</v>
      </c>
      <c r="O702" s="3" t="str">
        <f ca="1">IF(B_MSK[[#This Row],[//]]="","",IF(INDEX(INDIRECT(DIR&amp;$2:$2),B_MSK[[#This Row],[//]])=0,"",INDEX(INDIRECT(DIR&amp;$2:$2),B_MSK[[#This Row],[//]])))</f>
        <v/>
      </c>
      <c r="P702" s="3" t="str">
        <f ca="1">IF(B_MSK[[#This Row],[//]]="","",IF(INDEX(INDIRECT(DIR&amp;$2:$2),B_MSK[[#This Row],[//]])=0,"",INDEX(INDIRECT(DIR&amp;$2:$2),B_MSK[[#This Row],[//]])))</f>
        <v/>
      </c>
      <c r="Q702" s="12">
        <f ca="1">IF(B_MSK[[#This Row],[//]]="","",INDEX(INDIRECT(DIR&amp;$2:$2),B_MSK[[#This Row],[//]]))</f>
        <v>7200000</v>
      </c>
      <c r="R7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2" s="37">
        <f ca="1">IF(B_MSK[[#This Row],[//]]="","",INDEX(INDIRECT(DIR&amp;$2:$2),B_MSK[[#This Row],[//]]))</f>
        <v>0</v>
      </c>
      <c r="U702" s="38">
        <f ca="1">IF(SUMIF(B_MSK[NAMA BARANG],B_MSK[[#This Row],[NAMA BARANG]],B_MSK[JMLH BRG])=0,"",SUMIF(B_MSK[NAMA BARANG],B_MSK[[#This Row],[NAMA BARANG]],B_MSK[C]))</f>
        <v>5</v>
      </c>
      <c r="V702" s="7" t="str">
        <f ca="1">IF(B_MSK[[#This Row],[//]]="","",INDEX(INDIRECT(DIR&amp;$2:$2),B_MSK[[#This Row],[//]]))</f>
        <v>REFILL GEL FANCY VRG-2019 (HELLO DORAEMON)</v>
      </c>
      <c r="W702" s="7" t="str">
        <f ca="1">LOWER(SUBSTITUTE(SUBSTITUTE(SUBSTITUTE(SUBSTITUTE(SUBSTITUTE(SUBSTITUTE(SUBSTITUTE(SUBSTITUTE(SUBSTITUTE(B_MSK[[#This Row],[N.B.nota]]," ",""),"-",""),"(",""),")",""),".",""),",",""),"/",""),"""",""),"+",""))</f>
        <v>refillgelfancyvrg2019hellodoraemon</v>
      </c>
      <c r="X702" s="5" t="str">
        <f ca="1">IF(B_MSK[[#This Row],[N.B.nota]]="","",IF(MATCH(B_MSK[[#This Row],[concat]],[2]!db[NB NOTA_C],0)&gt;0,"ada",0))</f>
        <v>ada</v>
      </c>
      <c r="Y702" s="5" t="str">
        <f ca="1">IF(B_MSK[[#This Row],[N.B.nota]]="","",ADDRESS(ROW(B_MSK[QB]),COLUMN(B_MSK[QB]))&amp;":"&amp;ADDRESS(ROW(),COLUMN(B_MSK[QB])))</f>
        <v>$D$4:$D$702</v>
      </c>
      <c r="Z702" s="5">
        <f ca="1">IF(B_MSK[[#This Row],[concat]]="","",MATCH(B_MSK[[#This Row],[concat]],[2]!db[NB NOTA_C],0)+1)</f>
        <v>1902</v>
      </c>
      <c r="AA702" s="5" t="str">
        <f ca="1">IF(B_MSK[[#This Row],[//]]="","",HYPERLINK("[D:\kerja\BANK EXP\BARU\DB.XLSX]DB!e"&amp;B_MSK[[#This Row],[DB_ROW]],"&gt;"))</f>
        <v>&gt;</v>
      </c>
      <c r="AB702" s="30" t="str">
        <f ca="1">MID(B_MSK[[#This Row],[/ STN_1]],FIND(" ",B_MSK[[#This Row],[/ STN_1]])+1,LEN(B_MSK[[#This Row],[/ STN_1]]))</f>
        <v>BOX</v>
      </c>
      <c r="AC702" s="11">
        <f ca="1">IF(B_MSK[[#This Row],[//]]="","",IF(B_MSK[[#This Row],[ JUMLAH ]]="","",IF(B_MSK[[#This Row],[C]]="",B_MSK[[#This Row],[HARGA CTN]]/B_MSK[[#This Row],[JMLH BRG]],B_MSK[[#This Row],[HARGA CTN]]/B_MSK[[#This Row],[A_1]])))</f>
        <v>6000</v>
      </c>
      <c r="AD7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7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2" s="15" t="str">
        <f ca="1">IF(B_MSK[[#This Row],[HARGA_2]]="","",IF(MID(B_MSK[[#This Row],[/ STN_2]],FIND(" ",B_MSK[[#This Row],[/ STN_2]])+1,LEN(B_MSK[[#This Row],[/ STN_2]]))="LSN",B_MSK[[#This Row],[HARGA_2]]/12,""))</f>
        <v/>
      </c>
      <c r="AH702" s="7" t="str">
        <f ca="1">IF(B_MSK[[#This Row],[HARGA_3]]="","","/ "&amp;"PCS")</f>
        <v/>
      </c>
      <c r="AI702" s="15">
        <f ca="1">IF(B_MSK[[#This Row],[HARGA_3]]="",IF(B_MSK[[#This Row],[HARGA_2]]="",IF(B_MSK[[#This Row],[HARGA_1]]="","",B_MSK[[#This Row],[HARGA_1]]),B_MSK[[#This Row],[HARGA_2]]),B_MSK[[#This Row],[HARGA_3]])</f>
        <v>6000</v>
      </c>
      <c r="AJ702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702" s="5" t="str">
        <f ca="1">IF(B_MSK[[#This Row],[//]]="","",SUBSTITUTE(SUBSTITUTE(SUBSTITUTE(B_MSK[[#This Row],[QTY/ CTN]]," ","_",2),"(",""),")","")&amp;"_")</f>
        <v>240 BOX_</v>
      </c>
      <c r="AL702" s="5">
        <f ca="1">IF(B_MSK[[#This Row],[A_B]]="","",SEARCH("_",B_MSK[[#This Row],[A_B]]))</f>
        <v>8</v>
      </c>
      <c r="AM702" s="5">
        <f ca="1">IF(B_MSK[[#This Row],[A_B]]="","",LEN(B_MSK[[#This Row],[A_B]]))</f>
        <v>8</v>
      </c>
      <c r="AN702" s="5" t="str">
        <f ca="1">IF(B_MSK[[#This Row],[A_B]]="","",LEFT(B_MSK[[#This Row],[QTY/ CTN]],B_MSK[[#This Row],[A_B_1]]))</f>
        <v>240 BOX</v>
      </c>
      <c r="AO702" s="5" t="str">
        <f ca="1">IF(B_MSK[[#This Row],[A_B]]="","",LEFT(B_MSK[[#This Row],[A_]],SEARCH(" ",B_MSK[[#This Row],[A_]])-1))</f>
        <v>240</v>
      </c>
      <c r="AP702" s="5" t="str">
        <f ca="1">IF(B_MSK[[#This Row],[A_B]]="","",RIGHT(B_MSK[[#This Row],[A_]],LEN(B_MSK[[#This Row],[A_]])-SEARCH(" ",B_MSK[[#This Row],[A_]])))</f>
        <v>BOX</v>
      </c>
      <c r="AQ7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2" s="5" t="str">
        <f ca="1">IF(B_MSK[[#This Row],[B_]]="","",LEFT(B_MSK[[#This Row],[B_]],SEARCH(" ",B_MSK[[#This Row],[B_]])))</f>
        <v/>
      </c>
      <c r="AS702" s="5" t="str">
        <f ca="1">IF(B_MSK[[#This Row],[B_]]="","",RIGHT(B_MSK[[#This Row],[B_]],LEN(B_MSK[[#This Row],[B_]])-SEARCH(" ",B_MSK[[#This Row],[B_]])))</f>
        <v/>
      </c>
      <c r="AT702" s="5" t="str">
        <f ca="1">IF(B_MSK[[#This Row],[B_2]]="LSN",12,"")</f>
        <v/>
      </c>
      <c r="AU702" s="5" t="str">
        <f ca="1">IF(B_MSK[[#This Row],[C_1]]="","","PCS")</f>
        <v/>
      </c>
      <c r="AV702" s="5">
        <f ca="1">IF(B_MSK[[#This Row],[A_1]]="","",B_MSK[[#This Row],[A_1]]*IF(B_MSK[[#This Row],[B_1]]="",1,B_MSK[[#This Row],[B_1]])*IF(B_MSK[[#This Row],[C_1]]="",1,B_MSK[[#This Row],[C_1]]))</f>
        <v>240</v>
      </c>
      <c r="AW702" s="5" t="str">
        <f ca="1">IF(B_MSK[[#This Row],[C_2]]="",IF(B_MSK[[#This Row],[B_2]]="",IF(B_MSK[[#This Row],[A_2]]="","",B_MSK[[#This Row],[A_2]]),B_MSK[[#This Row],[B_2]]),B_MSK[[#This Row],[C_2]])</f>
        <v>BOX</v>
      </c>
      <c r="AX702" s="2">
        <f ca="1">IF(ISNUMBER(B_MSK[[#This Row],[TANGGAL DATANG]]),B_MSK[[#This Row],[TANGGAL DATANG]],AX701)</f>
        <v>44950</v>
      </c>
      <c r="AY702" s="5" t="e">
        <f ca="1">IF(B_MSK[[#This Row],[DB_ROW]]="","",INDEX([3]!db[JENIS],B_MSK[[#This Row],[DB_ROW]]-1))</f>
        <v>#REF!</v>
      </c>
      <c r="AZ702" s="5">
        <f ca="1">IF(B_MSK[[#This Row],[A_1]]="","",B_MSK[[#This Row],[A_1]])*1</f>
        <v>240</v>
      </c>
      <c r="BA702" s="5" t="str">
        <f ca="1">IF(B_MSK[[#This Row],[//]]="","",INDEX(INDIRECT(DIR&amp;$2:$2),B_MSK[[#This Row],[//]]))</f>
        <v>UNTANA</v>
      </c>
      <c r="BB702" s="5" t="str">
        <f ca="1">CONCATENATE(B_MSK[[#This Row],[concat]],B_MSK[[#This Row],[HARGA_X]],B_MSK[[#This Row],[SAT]])</f>
        <v>refillgelfancyvrg2019hellodoraemon6000BOX</v>
      </c>
    </row>
    <row r="703" spans="1:54" x14ac:dyDescent="0.25">
      <c r="A703" s="6" t="s">
        <v>128</v>
      </c>
      <c r="B703" s="5" t="str">
        <f ca="1">IF(B_MSK[[#This Row],[N_ID]]="","",INDEX(INDIRECT(DIR&amp;$2:$2),MATCH(B_MSK[[#This Row],[N_ID]],INDIRECT(DIR&amp;"!NOTA[ID_P]"),0)))</f>
        <v/>
      </c>
      <c r="C703" s="5" t="str">
        <f ca="1">IF(B_MSK[[#This Row],[//]]="","",HYPERLINK("["&amp;SUBSTITUTE(DIR,"'","")&amp;"]NOTA!D"&amp;B_MSK[[#This Row],[//]]+2,"&gt;"))</f>
        <v>&gt;</v>
      </c>
      <c r="D703" s="5" t="str">
        <f ca="1">IF(B_MSK[[#This Row],[N_ID]]="","",COUNTIF(INDIRECT(DIR&amp;"!NOTA[ID_H]"),B_MSK[[#This Row],[ID NOTA]]))</f>
        <v/>
      </c>
      <c r="E70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700</v>
      </c>
      <c r="F7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3" s="7" t="str">
        <f ca="1">IF(B_MSK[[#This Row],[stt]]="ada",INDEX([2]!db[NB BM],B_MSK[DB_ROW]-1),"")</f>
        <v>Isi gel Fancy VRG-2020 (Hijab Love)</v>
      </c>
      <c r="H703" s="7" t="str">
        <f ca="1">IF(B_MSK[[#This Row],[//]]="","",INDEX(INDIRECT(DIR&amp;$2:$2),B_MSK[[#This Row],[//]]))</f>
        <v>SURYA PRATAMA</v>
      </c>
      <c r="I703" s="27" t="str">
        <f ca="1">IF(B_MSK[[#This Row],[//]]="","",INDEX(INDIRECT(DB_PATH&amp;$2:$2),B_MSK[[#This Row],[DB_ROW]]-1))</f>
        <v>240 BOX</v>
      </c>
      <c r="J703" s="5">
        <f ca="1">IF(B_MSK[[#This Row],[//]]="","",IF(INDEX(INDIRECT(DIR&amp;$2:$2),B_MSK[[#This Row],[//]])="","",INDEX(INDIRECT(DIR&amp;$2:$2),B_MSK[[#This Row],[//]])))</f>
        <v>5</v>
      </c>
      <c r="K703" s="5">
        <f ca="1">IF(B_MSK[[#This Row],[//]]="","",IF(INDEX(INDIRECT(DIR&amp;$2:$2),B_MSK[[#This Row],[//]])="","",INDEX(INDIRECT(DIR&amp;$2:$2),B_MSK[[#This Row],[//]])))</f>
        <v>1200</v>
      </c>
      <c r="L703" s="5" t="str">
        <f ca="1">IF(B_MSK[[#This Row],[//]]="","",IF(INDEX(INDIRECT(DIR&amp;$2:$2),B_MSK[[#This Row],[//]])="","",INDEX(INDIRECT(DIR&amp;$2:$2),B_MSK[[#This Row],[//]])))</f>
        <v>BOX</v>
      </c>
      <c r="M703" s="13">
        <f ca="1">IF(B_MSK[[#This Row],[//]]="","",INDEX(INDIRECT(DIR&amp;$2:$2),B_MSK[[#This Row],[//]]))</f>
        <v>6000</v>
      </c>
      <c r="N703" s="13">
        <f ca="1">IF(OR(B_MSK[[#This Row],[//]]="",),"",INDEX(INDIRECT(DIR&amp;$2:$2),B_MSK[[#This Row],[//]]))</f>
        <v>1440000</v>
      </c>
      <c r="O703" s="3" t="str">
        <f ca="1">IF(B_MSK[[#This Row],[//]]="","",IF(INDEX(INDIRECT(DIR&amp;$2:$2),B_MSK[[#This Row],[//]])=0,"",INDEX(INDIRECT(DIR&amp;$2:$2),B_MSK[[#This Row],[//]])))</f>
        <v/>
      </c>
      <c r="P703" s="3" t="str">
        <f ca="1">IF(B_MSK[[#This Row],[//]]="","",IF(INDEX(INDIRECT(DIR&amp;$2:$2),B_MSK[[#This Row],[//]])=0,"",INDEX(INDIRECT(DIR&amp;$2:$2),B_MSK[[#This Row],[//]])))</f>
        <v/>
      </c>
      <c r="Q703" s="12">
        <f ca="1">IF(B_MSK[[#This Row],[//]]="","",INDEX(INDIRECT(DIR&amp;$2:$2),B_MSK[[#This Row],[//]]))</f>
        <v>7200000</v>
      </c>
      <c r="R70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0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03" s="37">
        <f ca="1">IF(B_MSK[[#This Row],[//]]="","",INDEX(INDIRECT(DIR&amp;$2:$2),B_MSK[[#This Row],[//]]))</f>
        <v>0</v>
      </c>
      <c r="U703" s="38">
        <f ca="1">IF(SUMIF(B_MSK[NAMA BARANG],B_MSK[[#This Row],[NAMA BARANG]],B_MSK[JMLH BRG])=0,"",SUMIF(B_MSK[NAMA BARANG],B_MSK[[#This Row],[NAMA BARANG]],B_MSK[C]))</f>
        <v>5</v>
      </c>
      <c r="V703" s="7" t="str">
        <f ca="1">IF(B_MSK[[#This Row],[//]]="","",INDEX(INDIRECT(DIR&amp;$2:$2),B_MSK[[#This Row],[//]]))</f>
        <v>REFILL GEL FANCY VRG-2020 (HIJAB LOVE)</v>
      </c>
      <c r="W703" s="7" t="str">
        <f ca="1">LOWER(SUBSTITUTE(SUBSTITUTE(SUBSTITUTE(SUBSTITUTE(SUBSTITUTE(SUBSTITUTE(SUBSTITUTE(SUBSTITUTE(SUBSTITUTE(B_MSK[[#This Row],[N.B.nota]]," ",""),"-",""),"(",""),")",""),".",""),",",""),"/",""),"""",""),"+",""))</f>
        <v>refillgelfancyvrg2020hijablove</v>
      </c>
      <c r="X703" s="5" t="str">
        <f ca="1">IF(B_MSK[[#This Row],[N.B.nota]]="","",IF(MATCH(B_MSK[[#This Row],[concat]],[2]!db[NB NOTA_C],0)&gt;0,"ada",0))</f>
        <v>ada</v>
      </c>
      <c r="Y703" s="5" t="str">
        <f ca="1">IF(B_MSK[[#This Row],[N.B.nota]]="","",ADDRESS(ROW(B_MSK[QB]),COLUMN(B_MSK[QB]))&amp;":"&amp;ADDRESS(ROW(),COLUMN(B_MSK[QB])))</f>
        <v>$D$4:$D$703</v>
      </c>
      <c r="Z703" s="5">
        <f ca="1">IF(B_MSK[[#This Row],[concat]]="","",MATCH(B_MSK[[#This Row],[concat]],[2]!db[NB NOTA_C],0)+1)</f>
        <v>1903</v>
      </c>
      <c r="AA703" s="5" t="str">
        <f ca="1">IF(B_MSK[[#This Row],[//]]="","",HYPERLINK("[D:\kerja\BANK EXP\BARU\DB.XLSX]DB!e"&amp;B_MSK[[#This Row],[DB_ROW]],"&gt;"))</f>
        <v>&gt;</v>
      </c>
      <c r="AB703" s="30" t="str">
        <f ca="1">MID(B_MSK[[#This Row],[/ STN_1]],FIND(" ",B_MSK[[#This Row],[/ STN_1]])+1,LEN(B_MSK[[#This Row],[/ STN_1]]))</f>
        <v>BOX</v>
      </c>
      <c r="AC703" s="11">
        <f ca="1">IF(B_MSK[[#This Row],[//]]="","",IF(B_MSK[[#This Row],[ JUMLAH ]]="","",IF(B_MSK[[#This Row],[C]]="",B_MSK[[#This Row],[HARGA CTN]]/B_MSK[[#This Row],[JMLH BRG]],B_MSK[[#This Row],[HARGA CTN]]/B_MSK[[#This Row],[A_1]])))</f>
        <v>6000</v>
      </c>
      <c r="AD7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7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3" s="15" t="str">
        <f ca="1">IF(B_MSK[[#This Row],[HARGA_2]]="","",IF(MID(B_MSK[[#This Row],[/ STN_2]],FIND(" ",B_MSK[[#This Row],[/ STN_2]])+1,LEN(B_MSK[[#This Row],[/ STN_2]]))="LSN",B_MSK[[#This Row],[HARGA_2]]/12,""))</f>
        <v/>
      </c>
      <c r="AH703" s="7" t="str">
        <f ca="1">IF(B_MSK[[#This Row],[HARGA_3]]="","","/ "&amp;"PCS")</f>
        <v/>
      </c>
      <c r="AI703" s="15">
        <f ca="1">IF(B_MSK[[#This Row],[HARGA_3]]="",IF(B_MSK[[#This Row],[HARGA_2]]="",IF(B_MSK[[#This Row],[HARGA_1]]="","",B_MSK[[#This Row],[HARGA_1]]),B_MSK[[#This Row],[HARGA_2]]),B_MSK[[#This Row],[HARGA_3]])</f>
        <v>6000</v>
      </c>
      <c r="AJ703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703" s="5" t="str">
        <f ca="1">IF(B_MSK[[#This Row],[//]]="","",SUBSTITUTE(SUBSTITUTE(SUBSTITUTE(B_MSK[[#This Row],[QTY/ CTN]]," ","_",2),"(",""),")","")&amp;"_")</f>
        <v>240 BOX_</v>
      </c>
      <c r="AL703" s="5">
        <f ca="1">IF(B_MSK[[#This Row],[A_B]]="","",SEARCH("_",B_MSK[[#This Row],[A_B]]))</f>
        <v>8</v>
      </c>
      <c r="AM703" s="5">
        <f ca="1">IF(B_MSK[[#This Row],[A_B]]="","",LEN(B_MSK[[#This Row],[A_B]]))</f>
        <v>8</v>
      </c>
      <c r="AN703" s="5" t="str">
        <f ca="1">IF(B_MSK[[#This Row],[A_B]]="","",LEFT(B_MSK[[#This Row],[QTY/ CTN]],B_MSK[[#This Row],[A_B_1]]))</f>
        <v>240 BOX</v>
      </c>
      <c r="AO703" s="5" t="str">
        <f ca="1">IF(B_MSK[[#This Row],[A_B]]="","",LEFT(B_MSK[[#This Row],[A_]],SEARCH(" ",B_MSK[[#This Row],[A_]])-1))</f>
        <v>240</v>
      </c>
      <c r="AP703" s="5" t="str">
        <f ca="1">IF(B_MSK[[#This Row],[A_B]]="","",RIGHT(B_MSK[[#This Row],[A_]],LEN(B_MSK[[#This Row],[A_]])-SEARCH(" ",B_MSK[[#This Row],[A_]])))</f>
        <v>BOX</v>
      </c>
      <c r="AQ7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3" s="5" t="str">
        <f ca="1">IF(B_MSK[[#This Row],[B_]]="","",LEFT(B_MSK[[#This Row],[B_]],SEARCH(" ",B_MSK[[#This Row],[B_]])))</f>
        <v/>
      </c>
      <c r="AS703" s="5" t="str">
        <f ca="1">IF(B_MSK[[#This Row],[B_]]="","",RIGHT(B_MSK[[#This Row],[B_]],LEN(B_MSK[[#This Row],[B_]])-SEARCH(" ",B_MSK[[#This Row],[B_]])))</f>
        <v/>
      </c>
      <c r="AT703" s="5" t="str">
        <f ca="1">IF(B_MSK[[#This Row],[B_2]]="LSN",12,"")</f>
        <v/>
      </c>
      <c r="AU703" s="5" t="str">
        <f ca="1">IF(B_MSK[[#This Row],[C_1]]="","","PCS")</f>
        <v/>
      </c>
      <c r="AV703" s="5">
        <f ca="1">IF(B_MSK[[#This Row],[A_1]]="","",B_MSK[[#This Row],[A_1]]*IF(B_MSK[[#This Row],[B_1]]="",1,B_MSK[[#This Row],[B_1]])*IF(B_MSK[[#This Row],[C_1]]="",1,B_MSK[[#This Row],[C_1]]))</f>
        <v>240</v>
      </c>
      <c r="AW703" s="5" t="str">
        <f ca="1">IF(B_MSK[[#This Row],[C_2]]="",IF(B_MSK[[#This Row],[B_2]]="",IF(B_MSK[[#This Row],[A_2]]="","",B_MSK[[#This Row],[A_2]]),B_MSK[[#This Row],[B_2]]),B_MSK[[#This Row],[C_2]])</f>
        <v>BOX</v>
      </c>
      <c r="AX703" s="2">
        <f ca="1">IF(ISNUMBER(B_MSK[[#This Row],[TANGGAL DATANG]]),B_MSK[[#This Row],[TANGGAL DATANG]],AX702)</f>
        <v>44950</v>
      </c>
      <c r="AY703" s="5" t="e">
        <f ca="1">IF(B_MSK[[#This Row],[DB_ROW]]="","",INDEX([3]!db[JENIS],B_MSK[[#This Row],[DB_ROW]]-1))</f>
        <v>#REF!</v>
      </c>
      <c r="AZ703" s="5">
        <f ca="1">IF(B_MSK[[#This Row],[A_1]]="","",B_MSK[[#This Row],[A_1]])*1</f>
        <v>240</v>
      </c>
      <c r="BA703" s="5" t="str">
        <f ca="1">IF(B_MSK[[#This Row],[//]]="","",INDEX(INDIRECT(DIR&amp;$2:$2),B_MSK[[#This Row],[//]]))</f>
        <v>UNTANA</v>
      </c>
      <c r="BB703" s="5" t="str">
        <f ca="1">CONCATENATE(B_MSK[[#This Row],[concat]],B_MSK[[#This Row],[HARGA_X]],B_MSK[[#This Row],[SAT]])</f>
        <v>refillgelfancyvrg2020hijablove6000BOX</v>
      </c>
    </row>
    <row r="704" spans="1:54" x14ac:dyDescent="0.25">
      <c r="A704" s="6" t="s">
        <v>128</v>
      </c>
      <c r="B704" s="5" t="str">
        <f ca="1">IF(B_MSK[[#This Row],[N_ID]]="","",INDEX(INDIRECT(DIR&amp;$2:$2),MATCH(B_MSK[[#This Row],[N_ID]],INDIRECT(DIR&amp;"!NOTA[ID_P]"),0)))</f>
        <v/>
      </c>
      <c r="C704" s="5" t="str">
        <f ca="1">IF(B_MSK[[#This Row],[//]]="","",HYPERLINK("["&amp;SUBSTITUTE(DIR,"'","")&amp;"]NOTA!D"&amp;B_MSK[[#This Row],[//]]+2,"&gt;"))</f>
        <v/>
      </c>
      <c r="D704" s="5" t="str">
        <f ca="1">IF(B_MSK[[#This Row],[N_ID]]="","",COUNTIF(INDIRECT(DIR&amp;"!NOTA[ID_H]"),B_MSK[[#This Row],[ID NOTA]]))</f>
        <v/>
      </c>
      <c r="E7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4" s="7" t="str">
        <f ca="1">IF(B_MSK[[#This Row],[stt]]="ada",INDEX([2]!db[NB BM],B_MSK[DB_ROW]-1),"")</f>
        <v/>
      </c>
      <c r="H704" s="7" t="str">
        <f ca="1">IF(B_MSK[[#This Row],[//]]="","",INDEX(INDIRECT(DIR&amp;$2:$2),B_MSK[[#This Row],[//]]))</f>
        <v/>
      </c>
      <c r="I704" s="27" t="str">
        <f ca="1">IF(B_MSK[[#This Row],[//]]="","",INDEX(INDIRECT(DB_PATH&amp;$2:$2),B_MSK[[#This Row],[DB_ROW]]-1))</f>
        <v/>
      </c>
      <c r="J704" s="5" t="str">
        <f ca="1">IF(B_MSK[[#This Row],[//]]="","",IF(INDEX(INDIRECT(DIR&amp;$2:$2),B_MSK[[#This Row],[//]])="","",INDEX(INDIRECT(DIR&amp;$2:$2),B_MSK[[#This Row],[//]])))</f>
        <v/>
      </c>
      <c r="K704" s="5" t="str">
        <f ca="1">IF(B_MSK[[#This Row],[//]]="","",IF(INDEX(INDIRECT(DIR&amp;$2:$2),B_MSK[[#This Row],[//]])="","",INDEX(INDIRECT(DIR&amp;$2:$2),B_MSK[[#This Row],[//]])))</f>
        <v/>
      </c>
      <c r="L704" s="5" t="str">
        <f ca="1">IF(B_MSK[[#This Row],[//]]="","",IF(INDEX(INDIRECT(DIR&amp;$2:$2),B_MSK[[#This Row],[//]])="","",INDEX(INDIRECT(DIR&amp;$2:$2),B_MSK[[#This Row],[//]])))</f>
        <v/>
      </c>
      <c r="M704" s="13" t="str">
        <f ca="1">IF(B_MSK[[#This Row],[//]]="","",INDEX(INDIRECT(DIR&amp;$2:$2),B_MSK[[#This Row],[//]]))</f>
        <v/>
      </c>
      <c r="N704" s="13" t="str">
        <f ca="1">IF(OR(B_MSK[[#This Row],[//]]="",),"",INDEX(INDIRECT(DIR&amp;$2:$2),B_MSK[[#This Row],[//]]))</f>
        <v/>
      </c>
      <c r="O704" s="3" t="str">
        <f ca="1">IF(B_MSK[[#This Row],[//]]="","",IF(INDEX(INDIRECT(DIR&amp;$2:$2),B_MSK[[#This Row],[//]])=0,"",INDEX(INDIRECT(DIR&amp;$2:$2),B_MSK[[#This Row],[//]])))</f>
        <v/>
      </c>
      <c r="P704" s="3" t="str">
        <f ca="1">IF(B_MSK[[#This Row],[//]]="","",IF(INDEX(INDIRECT(DIR&amp;$2:$2),B_MSK[[#This Row],[//]])=0,"",INDEX(INDIRECT(DIR&amp;$2:$2),B_MSK[[#This Row],[//]])))</f>
        <v/>
      </c>
      <c r="Q704" s="12" t="str">
        <f ca="1">IF(B_MSK[[#This Row],[//]]="","",INDEX(INDIRECT(DIR&amp;$2:$2),B_MSK[[#This Row],[//]]))</f>
        <v/>
      </c>
      <c r="R7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4" s="37" t="str">
        <f ca="1">IF(B_MSK[[#This Row],[//]]="","",INDEX(INDIRECT(DIR&amp;$2:$2),B_MSK[[#This Row],[//]]))</f>
        <v/>
      </c>
      <c r="U704" s="38" t="str">
        <f ca="1">IF(SUMIF(B_MSK[NAMA BARANG],B_MSK[[#This Row],[NAMA BARANG]],B_MSK[JMLH BRG])=0,"",SUMIF(B_MSK[NAMA BARANG],B_MSK[[#This Row],[NAMA BARANG]],B_MSK[C]))</f>
        <v/>
      </c>
      <c r="V704" s="7" t="str">
        <f ca="1">IF(B_MSK[[#This Row],[//]]="","",INDEX(INDIRECT(DIR&amp;$2:$2),B_MSK[[#This Row],[//]]))</f>
        <v/>
      </c>
      <c r="W7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4" s="5" t="str">
        <f ca="1">IF(B_MSK[[#This Row],[N.B.nota]]="","",IF(MATCH(B_MSK[[#This Row],[concat]],[2]!db[NB NOTA_C],0)&gt;0,"ada",0))</f>
        <v/>
      </c>
      <c r="Y704" s="5" t="str">
        <f ca="1">IF(B_MSK[[#This Row],[N.B.nota]]="","",ADDRESS(ROW(B_MSK[QB]),COLUMN(B_MSK[QB]))&amp;":"&amp;ADDRESS(ROW(),COLUMN(B_MSK[QB])))</f>
        <v/>
      </c>
      <c r="Z704" s="5" t="str">
        <f ca="1">IF(B_MSK[[#This Row],[concat]]="","",MATCH(B_MSK[[#This Row],[concat]],[2]!db[NB NOTA_C],0)+1)</f>
        <v/>
      </c>
      <c r="AA704" s="5" t="str">
        <f ca="1">IF(B_MSK[[#This Row],[//]]="","",HYPERLINK("[D:\kerja\BANK EXP\BARU\DB.XLSX]DB!e"&amp;B_MSK[[#This Row],[DB_ROW]],"&gt;"))</f>
        <v/>
      </c>
      <c r="AB704" s="30" t="e">
        <f ca="1">MID(B_MSK[[#This Row],[/ STN_1]],FIND(" ",B_MSK[[#This Row],[/ STN_1]])+1,LEN(B_MSK[[#This Row],[/ STN_1]]))</f>
        <v>#VALUE!</v>
      </c>
      <c r="AC7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4" s="15" t="str">
        <f ca="1">IF(B_MSK[[#This Row],[HARGA_2]]="","",IF(MID(B_MSK[[#This Row],[/ STN_2]],FIND(" ",B_MSK[[#This Row],[/ STN_2]])+1,LEN(B_MSK[[#This Row],[/ STN_2]]))="LSN",B_MSK[[#This Row],[HARGA_2]]/12,""))</f>
        <v/>
      </c>
      <c r="AH704" s="7" t="str">
        <f ca="1">IF(B_MSK[[#This Row],[HARGA_3]]="","","/ "&amp;"PCS")</f>
        <v/>
      </c>
      <c r="AI704" s="15" t="str">
        <f ca="1">IF(B_MSK[[#This Row],[HARGA_3]]="",IF(B_MSK[[#This Row],[HARGA_2]]="",IF(B_MSK[[#This Row],[HARGA_1]]="","",B_MSK[[#This Row],[HARGA_1]]),B_MSK[[#This Row],[HARGA_2]]),B_MSK[[#This Row],[HARGA_3]])</f>
        <v/>
      </c>
      <c r="AJ704" s="15" t="str">
        <f ca="1">IF(B_MSK[[#This Row],[/ STN_3]]="",IF(B_MSK[[#This Row],[/ STN_2]]="",IF(B_MSK[[#This Row],[/ STN_1]]="","",B_MSK[[#This Row],[/ STN_1]]),B_MSK[[#This Row],[/ STN_2]]),B_MSK[[#This Row],[/ STN_3]])</f>
        <v/>
      </c>
      <c r="AK704" s="5" t="str">
        <f ca="1">IF(B_MSK[[#This Row],[//]]="","",SUBSTITUTE(SUBSTITUTE(SUBSTITUTE(B_MSK[[#This Row],[QTY/ CTN]]," ","_",2),"(",""),")","")&amp;"_")</f>
        <v/>
      </c>
      <c r="AL704" s="5" t="str">
        <f ca="1">IF(B_MSK[[#This Row],[A_B]]="","",SEARCH("_",B_MSK[[#This Row],[A_B]]))</f>
        <v/>
      </c>
      <c r="AM704" s="5" t="str">
        <f ca="1">IF(B_MSK[[#This Row],[A_B]]="","",LEN(B_MSK[[#This Row],[A_B]]))</f>
        <v/>
      </c>
      <c r="AN704" s="5" t="str">
        <f ca="1">IF(B_MSK[[#This Row],[A_B]]="","",LEFT(B_MSK[[#This Row],[QTY/ CTN]],B_MSK[[#This Row],[A_B_1]]))</f>
        <v/>
      </c>
      <c r="AO704" s="5" t="str">
        <f ca="1">IF(B_MSK[[#This Row],[A_B]]="","",LEFT(B_MSK[[#This Row],[A_]],SEARCH(" ",B_MSK[[#This Row],[A_]])-1))</f>
        <v/>
      </c>
      <c r="AP704" s="5" t="str">
        <f ca="1">IF(B_MSK[[#This Row],[A_B]]="","",RIGHT(B_MSK[[#This Row],[A_]],LEN(B_MSK[[#This Row],[A_]])-SEARCH(" ",B_MSK[[#This Row],[A_]])))</f>
        <v/>
      </c>
      <c r="AQ7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4" s="5" t="str">
        <f ca="1">IF(B_MSK[[#This Row],[B_]]="","",LEFT(B_MSK[[#This Row],[B_]],SEARCH(" ",B_MSK[[#This Row],[B_]])))</f>
        <v/>
      </c>
      <c r="AS704" s="5" t="str">
        <f ca="1">IF(B_MSK[[#This Row],[B_]]="","",RIGHT(B_MSK[[#This Row],[B_]],LEN(B_MSK[[#This Row],[B_]])-SEARCH(" ",B_MSK[[#This Row],[B_]])))</f>
        <v/>
      </c>
      <c r="AT704" s="5" t="str">
        <f ca="1">IF(B_MSK[[#This Row],[B_2]]="LSN",12,"")</f>
        <v/>
      </c>
      <c r="AU704" s="5" t="str">
        <f ca="1">IF(B_MSK[[#This Row],[C_1]]="","","PCS")</f>
        <v/>
      </c>
      <c r="AV704" s="5" t="str">
        <f ca="1">IF(B_MSK[[#This Row],[A_1]]="","",B_MSK[[#This Row],[A_1]]*IF(B_MSK[[#This Row],[B_1]]="",1,B_MSK[[#This Row],[B_1]])*IF(B_MSK[[#This Row],[C_1]]="",1,B_MSK[[#This Row],[C_1]]))</f>
        <v/>
      </c>
      <c r="AW704" s="5" t="str">
        <f ca="1">IF(B_MSK[[#This Row],[C_2]]="",IF(B_MSK[[#This Row],[B_2]]="",IF(B_MSK[[#This Row],[A_2]]="","",B_MSK[[#This Row],[A_2]]),B_MSK[[#This Row],[B_2]]),B_MSK[[#This Row],[C_2]])</f>
        <v/>
      </c>
      <c r="AX704" s="2">
        <f ca="1">IF(ISNUMBER(B_MSK[[#This Row],[TANGGAL DATANG]]),B_MSK[[#This Row],[TANGGAL DATANG]],AX703)</f>
        <v>44950</v>
      </c>
      <c r="AY704" s="5" t="str">
        <f ca="1">IF(B_MSK[[#This Row],[DB_ROW]]="","",INDEX([3]!db[JENIS],B_MSK[[#This Row],[DB_ROW]]-1))</f>
        <v/>
      </c>
      <c r="AZ704" s="5" t="e">
        <f ca="1">IF(B_MSK[[#This Row],[A_1]]="","",B_MSK[[#This Row],[A_1]])*1</f>
        <v>#VALUE!</v>
      </c>
      <c r="BA704" s="5" t="str">
        <f ca="1">IF(B_MSK[[#This Row],[//]]="","",INDEX(INDIRECT(DIR&amp;$2:$2),B_MSK[[#This Row],[//]]))</f>
        <v/>
      </c>
      <c r="BB704" s="5" t="str">
        <f ca="1">CONCATENATE(B_MSK[[#This Row],[concat]],B_MSK[[#This Row],[HARGA_X]],B_MSK[[#This Row],[SAT]])</f>
        <v/>
      </c>
    </row>
    <row r="705" spans="1:54" x14ac:dyDescent="0.25">
      <c r="A705" s="6" t="s">
        <v>343</v>
      </c>
      <c r="B705" s="5">
        <f ca="1">IF(B_MSK[[#This Row],[N_ID]]="","",INDEX(INDIRECT(DIR&amp;$2:$2),MATCH(B_MSK[[#This Row],[N_ID]],INDIRECT(DIR&amp;"!NOTA[ID_P]"),0)))</f>
        <v>132</v>
      </c>
      <c r="C705" s="5" t="str">
        <f ca="1">IF(B_MSK[[#This Row],[//]]="","",HYPERLINK("["&amp;SUBSTITUTE(DIR,"'","")&amp;"]NOTA!D"&amp;B_MSK[[#This Row],[//]]+2,"&gt;"))</f>
        <v>&gt;</v>
      </c>
      <c r="D705" s="5">
        <f ca="1">IF(B_MSK[[#This Row],[N_ID]]="","",COUNTIF(INDIRECT(DIR&amp;"!NOTA[ID_H]"),B_MSK[[#This Row],[ID NOTA]]))</f>
        <v>1</v>
      </c>
      <c r="E70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702</v>
      </c>
      <c r="F7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5" s="7" t="str">
        <f ca="1">IF(B_MSK[[#This Row],[stt]]="ada",INDEX([2]!db[NB BM],B_MSK[DB_ROW]-1),"")</f>
        <v>Crayon putar panjang  CP-SQ12L</v>
      </c>
      <c r="H705" s="7" t="str">
        <f ca="1">IF(B_MSK[[#This Row],[//]]="","",INDEX(INDIRECT(DIR&amp;$2:$2),B_MSK[[#This Row],[//]]))</f>
        <v>BINTANG JAYA</v>
      </c>
      <c r="I705" s="27" t="str">
        <f ca="1">IF(B_MSK[[#This Row],[//]]="","",INDEX(INDIRECT(DB_PATH&amp;$2:$2),B_MSK[[#This Row],[DB_ROW]]-1))</f>
        <v>192 PCS</v>
      </c>
      <c r="J705" s="5">
        <f ca="1">IF(B_MSK[[#This Row],[//]]="","",IF(INDEX(INDIRECT(DIR&amp;$2:$2),B_MSK[[#This Row],[//]])="","",INDEX(INDIRECT(DIR&amp;$2:$2),B_MSK[[#This Row],[//]])))</f>
        <v>50</v>
      </c>
      <c r="K705" s="5">
        <f ca="1">IF(B_MSK[[#This Row],[//]]="","",IF(INDEX(INDIRECT(DIR&amp;$2:$2),B_MSK[[#This Row],[//]])="","",INDEX(INDIRECT(DIR&amp;$2:$2),B_MSK[[#This Row],[//]])))</f>
        <v>9600</v>
      </c>
      <c r="L705" s="5" t="str">
        <f ca="1">IF(B_MSK[[#This Row],[//]]="","",IF(INDEX(INDIRECT(DIR&amp;$2:$2),B_MSK[[#This Row],[//]])="","",INDEX(INDIRECT(DIR&amp;$2:$2),B_MSK[[#This Row],[//]])))</f>
        <v>PCS</v>
      </c>
      <c r="M705" s="13">
        <f ca="1">IF(B_MSK[[#This Row],[//]]="","",INDEX(INDIRECT(DIR&amp;$2:$2),B_MSK[[#This Row],[//]]))</f>
        <v>17500</v>
      </c>
      <c r="N705" s="13">
        <f ca="1">IF(OR(B_MSK[[#This Row],[//]]="",),"",INDEX(INDIRECT(DIR&amp;$2:$2),B_MSK[[#This Row],[//]]))</f>
        <v>3360000</v>
      </c>
      <c r="O705" s="3" t="str">
        <f ca="1">IF(B_MSK[[#This Row],[//]]="","",IF(INDEX(INDIRECT(DIR&amp;$2:$2),B_MSK[[#This Row],[//]])=0,"",INDEX(INDIRECT(DIR&amp;$2:$2),B_MSK[[#This Row],[//]])))</f>
        <v/>
      </c>
      <c r="P705" s="3" t="str">
        <f ca="1">IF(B_MSK[[#This Row],[//]]="","",IF(INDEX(INDIRECT(DIR&amp;$2:$2),B_MSK[[#This Row],[//]])=0,"",INDEX(INDIRECT(DIR&amp;$2:$2),B_MSK[[#This Row],[//]])))</f>
        <v/>
      </c>
      <c r="Q705" s="12">
        <f ca="1">IF(B_MSK[[#This Row],[//]]="","",INDEX(INDIRECT(DIR&amp;$2:$2),B_MSK[[#This Row],[//]]))</f>
        <v>120000000</v>
      </c>
      <c r="R70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0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120000000</v>
      </c>
      <c r="T705" s="37">
        <f ca="1">IF(B_MSK[[#This Row],[//]]="","",INDEX(INDIRECT(DIR&amp;$2:$2),B_MSK[[#This Row],[//]]))</f>
        <v>0</v>
      </c>
      <c r="U705" s="38">
        <f ca="1">IF(SUMIF(B_MSK[NAMA BARANG],B_MSK[[#This Row],[NAMA BARANG]],B_MSK[JMLH BRG])=0,"",SUMIF(B_MSK[NAMA BARANG],B_MSK[[#This Row],[NAMA BARANG]],B_MSK[C]))</f>
        <v>50</v>
      </c>
      <c r="V705" s="7" t="str">
        <f ca="1">IF(B_MSK[[#This Row],[//]]="","",INDEX(INDIRECT(DIR&amp;$2:$2),B_MSK[[#This Row],[//]]))</f>
        <v>CP-SQ12L CRAYON PUTAR PANJANG</v>
      </c>
      <c r="W705" s="7" t="str">
        <f ca="1">LOWER(SUBSTITUTE(SUBSTITUTE(SUBSTITUTE(SUBSTITUTE(SUBSTITUTE(SUBSTITUTE(SUBSTITUTE(SUBSTITUTE(SUBSTITUTE(B_MSK[[#This Row],[N.B.nota]]," ",""),"-",""),"(",""),")",""),".",""),",",""),"/",""),"""",""),"+",""))</f>
        <v>cpsq12lcrayonputarpanjang</v>
      </c>
      <c r="X705" s="5" t="str">
        <f ca="1">IF(B_MSK[[#This Row],[N.B.nota]]="","",IF(MATCH(B_MSK[[#This Row],[concat]],[2]!db[NB NOTA_C],0)&gt;0,"ada",0))</f>
        <v>ada</v>
      </c>
      <c r="Y705" s="5" t="str">
        <f ca="1">IF(B_MSK[[#This Row],[N.B.nota]]="","",ADDRESS(ROW(B_MSK[QB]),COLUMN(B_MSK[QB]))&amp;":"&amp;ADDRESS(ROW(),COLUMN(B_MSK[QB])))</f>
        <v>$D$4:$D$705</v>
      </c>
      <c r="Z705" s="5">
        <f ca="1">IF(B_MSK[[#This Row],[concat]]="","",MATCH(B_MSK[[#This Row],[concat]],[2]!db[NB NOTA_C],0)+1)</f>
        <v>545</v>
      </c>
      <c r="AA705" s="5" t="str">
        <f ca="1">IF(B_MSK[[#This Row],[//]]="","",HYPERLINK("[D:\kerja\BANK EXP\BARU\DB.XLSX]DB!e"&amp;B_MSK[[#This Row],[DB_ROW]],"&gt;"))</f>
        <v>&gt;</v>
      </c>
      <c r="AB705" s="30" t="str">
        <f ca="1">MID(B_MSK[[#This Row],[/ STN_1]],FIND(" ",B_MSK[[#This Row],[/ STN_1]])+1,LEN(B_MSK[[#This Row],[/ STN_1]]))</f>
        <v>PCS</v>
      </c>
      <c r="AC705" s="11">
        <f ca="1">IF(B_MSK[[#This Row],[//]]="","",IF(B_MSK[[#This Row],[ JUMLAH ]]="","",IF(B_MSK[[#This Row],[C]]="",B_MSK[[#This Row],[HARGA CTN]]/B_MSK[[#This Row],[JMLH BRG]],B_MSK[[#This Row],[HARGA CTN]]/B_MSK[[#This Row],[A_1]])))</f>
        <v>17500</v>
      </c>
      <c r="AD7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5" s="15" t="str">
        <f ca="1">IF(B_MSK[[#This Row],[HARGA_2]]="","",IF(MID(B_MSK[[#This Row],[/ STN_2]],FIND(" ",B_MSK[[#This Row],[/ STN_2]])+1,LEN(B_MSK[[#This Row],[/ STN_2]]))="LSN",B_MSK[[#This Row],[HARGA_2]]/12,""))</f>
        <v/>
      </c>
      <c r="AH705" s="7" t="str">
        <f ca="1">IF(B_MSK[[#This Row],[HARGA_3]]="","","/ "&amp;"PCS")</f>
        <v/>
      </c>
      <c r="AI705" s="15">
        <f ca="1">IF(B_MSK[[#This Row],[HARGA_3]]="",IF(B_MSK[[#This Row],[HARGA_2]]="",IF(B_MSK[[#This Row],[HARGA_1]]="","",B_MSK[[#This Row],[HARGA_1]]),B_MSK[[#This Row],[HARGA_2]]),B_MSK[[#This Row],[HARGA_3]])</f>
        <v>17500</v>
      </c>
      <c r="AJ70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05" s="5" t="str">
        <f ca="1">IF(B_MSK[[#This Row],[//]]="","",SUBSTITUTE(SUBSTITUTE(SUBSTITUTE(B_MSK[[#This Row],[QTY/ CTN]]," ","_",2),"(",""),")","")&amp;"_")</f>
        <v>192 PCS_</v>
      </c>
      <c r="AL705" s="5">
        <f ca="1">IF(B_MSK[[#This Row],[A_B]]="","",SEARCH("_",B_MSK[[#This Row],[A_B]]))</f>
        <v>8</v>
      </c>
      <c r="AM705" s="5">
        <f ca="1">IF(B_MSK[[#This Row],[A_B]]="","",LEN(B_MSK[[#This Row],[A_B]]))</f>
        <v>8</v>
      </c>
      <c r="AN705" s="5" t="str">
        <f ca="1">IF(B_MSK[[#This Row],[A_B]]="","",LEFT(B_MSK[[#This Row],[QTY/ CTN]],B_MSK[[#This Row],[A_B_1]]))</f>
        <v>192 PCS</v>
      </c>
      <c r="AO705" s="5" t="str">
        <f ca="1">IF(B_MSK[[#This Row],[A_B]]="","",LEFT(B_MSK[[#This Row],[A_]],SEARCH(" ",B_MSK[[#This Row],[A_]])-1))</f>
        <v>192</v>
      </c>
      <c r="AP705" s="5" t="str">
        <f ca="1">IF(B_MSK[[#This Row],[A_B]]="","",RIGHT(B_MSK[[#This Row],[A_]],LEN(B_MSK[[#This Row],[A_]])-SEARCH(" ",B_MSK[[#This Row],[A_]])))</f>
        <v>PCS</v>
      </c>
      <c r="AQ7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5" s="5" t="str">
        <f ca="1">IF(B_MSK[[#This Row],[B_]]="","",LEFT(B_MSK[[#This Row],[B_]],SEARCH(" ",B_MSK[[#This Row],[B_]])))</f>
        <v/>
      </c>
      <c r="AS705" s="5" t="str">
        <f ca="1">IF(B_MSK[[#This Row],[B_]]="","",RIGHT(B_MSK[[#This Row],[B_]],LEN(B_MSK[[#This Row],[B_]])-SEARCH(" ",B_MSK[[#This Row],[B_]])))</f>
        <v/>
      </c>
      <c r="AT705" s="5" t="str">
        <f ca="1">IF(B_MSK[[#This Row],[B_2]]="LSN",12,"")</f>
        <v/>
      </c>
      <c r="AU705" s="5" t="str">
        <f ca="1">IF(B_MSK[[#This Row],[C_1]]="","","PCS")</f>
        <v/>
      </c>
      <c r="AV705" s="5">
        <f ca="1">IF(B_MSK[[#This Row],[A_1]]="","",B_MSK[[#This Row],[A_1]]*IF(B_MSK[[#This Row],[B_1]]="",1,B_MSK[[#This Row],[B_1]])*IF(B_MSK[[#This Row],[C_1]]="",1,B_MSK[[#This Row],[C_1]]))</f>
        <v>192</v>
      </c>
      <c r="AW705" s="5" t="str">
        <f ca="1">IF(B_MSK[[#This Row],[C_2]]="",IF(B_MSK[[#This Row],[B_2]]="",IF(B_MSK[[#This Row],[A_2]]="","",B_MSK[[#This Row],[A_2]]),B_MSK[[#This Row],[B_2]]),B_MSK[[#This Row],[C_2]])</f>
        <v>PCS</v>
      </c>
      <c r="AX705" s="2">
        <f ca="1">IF(ISNUMBER(B_MSK[[#This Row],[TANGGAL DATANG]]),B_MSK[[#This Row],[TANGGAL DATANG]],AX704)</f>
        <v>44950</v>
      </c>
      <c r="AY705" s="5" t="e">
        <f ca="1">IF(B_MSK[[#This Row],[DB_ROW]]="","",INDEX([3]!db[JENIS],B_MSK[[#This Row],[DB_ROW]]-1))</f>
        <v>#REF!</v>
      </c>
      <c r="AZ705" s="5">
        <f ca="1">IF(B_MSK[[#This Row],[A_1]]="","",B_MSK[[#This Row],[A_1]])*1</f>
        <v>192</v>
      </c>
      <c r="BA705" s="5" t="str">
        <f ca="1">IF(B_MSK[[#This Row],[//]]="","",INDEX(INDIRECT(DIR&amp;$2:$2),B_MSK[[#This Row],[//]]))</f>
        <v>UNTANA</v>
      </c>
      <c r="BB705" s="5" t="str">
        <f ca="1">CONCATENATE(B_MSK[[#This Row],[concat]],B_MSK[[#This Row],[HARGA_X]],B_MSK[[#This Row],[SAT]])</f>
        <v>cpsq12lcrayonputarpanjang17500PCS</v>
      </c>
    </row>
    <row r="706" spans="1:54" x14ac:dyDescent="0.25">
      <c r="A706" s="6" t="s">
        <v>128</v>
      </c>
      <c r="B706" s="5" t="str">
        <f ca="1">IF(B_MSK[[#This Row],[N_ID]]="","",INDEX(INDIRECT(DIR&amp;$2:$2),MATCH(B_MSK[[#This Row],[N_ID]],INDIRECT(DIR&amp;"!NOTA[ID_P]"),0)))</f>
        <v/>
      </c>
      <c r="C706" s="5" t="str">
        <f ca="1">IF(B_MSK[[#This Row],[//]]="","",HYPERLINK("["&amp;SUBSTITUTE(DIR,"'","")&amp;"]NOTA!D"&amp;B_MSK[[#This Row],[//]]+2,"&gt;"))</f>
        <v/>
      </c>
      <c r="D706" s="5" t="str">
        <f ca="1">IF(B_MSK[[#This Row],[N_ID]]="","",COUNTIF(INDIRECT(DIR&amp;"!NOTA[ID_H]"),B_MSK[[#This Row],[ID NOTA]]))</f>
        <v/>
      </c>
      <c r="E7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6" s="7" t="str">
        <f ca="1">IF(B_MSK[[#This Row],[stt]]="ada",INDEX([2]!db[NB BM],B_MSK[DB_ROW]-1),"")</f>
        <v/>
      </c>
      <c r="H706" s="7" t="str">
        <f ca="1">IF(B_MSK[[#This Row],[//]]="","",INDEX(INDIRECT(DIR&amp;$2:$2),B_MSK[[#This Row],[//]]))</f>
        <v/>
      </c>
      <c r="I706" s="27" t="str">
        <f ca="1">IF(B_MSK[[#This Row],[//]]="","",INDEX(INDIRECT(DB_PATH&amp;$2:$2),B_MSK[[#This Row],[DB_ROW]]-1))</f>
        <v/>
      </c>
      <c r="J706" s="5" t="str">
        <f ca="1">IF(B_MSK[[#This Row],[//]]="","",IF(INDEX(INDIRECT(DIR&amp;$2:$2),B_MSK[[#This Row],[//]])="","",INDEX(INDIRECT(DIR&amp;$2:$2),B_MSK[[#This Row],[//]])))</f>
        <v/>
      </c>
      <c r="K706" s="5" t="str">
        <f ca="1">IF(B_MSK[[#This Row],[//]]="","",IF(INDEX(INDIRECT(DIR&amp;$2:$2),B_MSK[[#This Row],[//]])="","",INDEX(INDIRECT(DIR&amp;$2:$2),B_MSK[[#This Row],[//]])))</f>
        <v/>
      </c>
      <c r="L706" s="5" t="str">
        <f ca="1">IF(B_MSK[[#This Row],[//]]="","",IF(INDEX(INDIRECT(DIR&amp;$2:$2),B_MSK[[#This Row],[//]])="","",INDEX(INDIRECT(DIR&amp;$2:$2),B_MSK[[#This Row],[//]])))</f>
        <v/>
      </c>
      <c r="M706" s="13" t="str">
        <f ca="1">IF(B_MSK[[#This Row],[//]]="","",INDEX(INDIRECT(DIR&amp;$2:$2),B_MSK[[#This Row],[//]]))</f>
        <v/>
      </c>
      <c r="N706" s="13" t="str">
        <f ca="1">IF(OR(B_MSK[[#This Row],[//]]="",),"",INDEX(INDIRECT(DIR&amp;$2:$2),B_MSK[[#This Row],[//]]))</f>
        <v/>
      </c>
      <c r="O706" s="3" t="str">
        <f ca="1">IF(B_MSK[[#This Row],[//]]="","",IF(INDEX(INDIRECT(DIR&amp;$2:$2),B_MSK[[#This Row],[//]])=0,"",INDEX(INDIRECT(DIR&amp;$2:$2),B_MSK[[#This Row],[//]])))</f>
        <v/>
      </c>
      <c r="P706" s="3" t="str">
        <f ca="1">IF(B_MSK[[#This Row],[//]]="","",IF(INDEX(INDIRECT(DIR&amp;$2:$2),B_MSK[[#This Row],[//]])=0,"",INDEX(INDIRECT(DIR&amp;$2:$2),B_MSK[[#This Row],[//]])))</f>
        <v/>
      </c>
      <c r="Q706" s="12" t="str">
        <f ca="1">IF(B_MSK[[#This Row],[//]]="","",INDEX(INDIRECT(DIR&amp;$2:$2),B_MSK[[#This Row],[//]]))</f>
        <v/>
      </c>
      <c r="R7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6" s="37" t="str">
        <f ca="1">IF(B_MSK[[#This Row],[//]]="","",INDEX(INDIRECT(DIR&amp;$2:$2),B_MSK[[#This Row],[//]]))</f>
        <v/>
      </c>
      <c r="U706" s="38" t="str">
        <f ca="1">IF(SUMIF(B_MSK[NAMA BARANG],B_MSK[[#This Row],[NAMA BARANG]],B_MSK[JMLH BRG])=0,"",SUMIF(B_MSK[NAMA BARANG],B_MSK[[#This Row],[NAMA BARANG]],B_MSK[C]))</f>
        <v/>
      </c>
      <c r="V706" s="7" t="str">
        <f ca="1">IF(B_MSK[[#This Row],[//]]="","",INDEX(INDIRECT(DIR&amp;$2:$2),B_MSK[[#This Row],[//]]))</f>
        <v/>
      </c>
      <c r="W7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6" s="5" t="str">
        <f ca="1">IF(B_MSK[[#This Row],[N.B.nota]]="","",IF(MATCH(B_MSK[[#This Row],[concat]],[2]!db[NB NOTA_C],0)&gt;0,"ada",0))</f>
        <v/>
      </c>
      <c r="Y706" s="5" t="str">
        <f ca="1">IF(B_MSK[[#This Row],[N.B.nota]]="","",ADDRESS(ROW(B_MSK[QB]),COLUMN(B_MSK[QB]))&amp;":"&amp;ADDRESS(ROW(),COLUMN(B_MSK[QB])))</f>
        <v/>
      </c>
      <c r="Z706" s="5" t="str">
        <f ca="1">IF(B_MSK[[#This Row],[concat]]="","",MATCH(B_MSK[[#This Row],[concat]],[2]!db[NB NOTA_C],0)+1)</f>
        <v/>
      </c>
      <c r="AA706" s="5" t="str">
        <f ca="1">IF(B_MSK[[#This Row],[//]]="","",HYPERLINK("[D:\kerja\BANK EXP\BARU\DB.XLSX]DB!e"&amp;B_MSK[[#This Row],[DB_ROW]],"&gt;"))</f>
        <v/>
      </c>
      <c r="AB706" s="30" t="e">
        <f ca="1">MID(B_MSK[[#This Row],[/ STN_1]],FIND(" ",B_MSK[[#This Row],[/ STN_1]])+1,LEN(B_MSK[[#This Row],[/ STN_1]]))</f>
        <v>#VALUE!</v>
      </c>
      <c r="AC7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6" s="15" t="str">
        <f ca="1">IF(B_MSK[[#This Row],[HARGA_2]]="","",IF(MID(B_MSK[[#This Row],[/ STN_2]],FIND(" ",B_MSK[[#This Row],[/ STN_2]])+1,LEN(B_MSK[[#This Row],[/ STN_2]]))="LSN",B_MSK[[#This Row],[HARGA_2]]/12,""))</f>
        <v/>
      </c>
      <c r="AH706" s="7" t="str">
        <f ca="1">IF(B_MSK[[#This Row],[HARGA_3]]="","","/ "&amp;"PCS")</f>
        <v/>
      </c>
      <c r="AI706" s="15" t="str">
        <f ca="1">IF(B_MSK[[#This Row],[HARGA_3]]="",IF(B_MSK[[#This Row],[HARGA_2]]="",IF(B_MSK[[#This Row],[HARGA_1]]="","",B_MSK[[#This Row],[HARGA_1]]),B_MSK[[#This Row],[HARGA_2]]),B_MSK[[#This Row],[HARGA_3]])</f>
        <v/>
      </c>
      <c r="AJ706" s="15" t="str">
        <f ca="1">IF(B_MSK[[#This Row],[/ STN_3]]="",IF(B_MSK[[#This Row],[/ STN_2]]="",IF(B_MSK[[#This Row],[/ STN_1]]="","",B_MSK[[#This Row],[/ STN_1]]),B_MSK[[#This Row],[/ STN_2]]),B_MSK[[#This Row],[/ STN_3]])</f>
        <v/>
      </c>
      <c r="AK706" s="5" t="str">
        <f ca="1">IF(B_MSK[[#This Row],[//]]="","",SUBSTITUTE(SUBSTITUTE(SUBSTITUTE(B_MSK[[#This Row],[QTY/ CTN]]," ","_",2),"(",""),")","")&amp;"_")</f>
        <v/>
      </c>
      <c r="AL706" s="5" t="str">
        <f ca="1">IF(B_MSK[[#This Row],[A_B]]="","",SEARCH("_",B_MSK[[#This Row],[A_B]]))</f>
        <v/>
      </c>
      <c r="AM706" s="5" t="str">
        <f ca="1">IF(B_MSK[[#This Row],[A_B]]="","",LEN(B_MSK[[#This Row],[A_B]]))</f>
        <v/>
      </c>
      <c r="AN706" s="5" t="str">
        <f ca="1">IF(B_MSK[[#This Row],[A_B]]="","",LEFT(B_MSK[[#This Row],[QTY/ CTN]],B_MSK[[#This Row],[A_B_1]]))</f>
        <v/>
      </c>
      <c r="AO706" s="5" t="str">
        <f ca="1">IF(B_MSK[[#This Row],[A_B]]="","",LEFT(B_MSK[[#This Row],[A_]],SEARCH(" ",B_MSK[[#This Row],[A_]])-1))</f>
        <v/>
      </c>
      <c r="AP706" s="5" t="str">
        <f ca="1">IF(B_MSK[[#This Row],[A_B]]="","",RIGHT(B_MSK[[#This Row],[A_]],LEN(B_MSK[[#This Row],[A_]])-SEARCH(" ",B_MSK[[#This Row],[A_]])))</f>
        <v/>
      </c>
      <c r="AQ7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6" s="5" t="str">
        <f ca="1">IF(B_MSK[[#This Row],[B_]]="","",LEFT(B_MSK[[#This Row],[B_]],SEARCH(" ",B_MSK[[#This Row],[B_]])))</f>
        <v/>
      </c>
      <c r="AS706" s="5" t="str">
        <f ca="1">IF(B_MSK[[#This Row],[B_]]="","",RIGHT(B_MSK[[#This Row],[B_]],LEN(B_MSK[[#This Row],[B_]])-SEARCH(" ",B_MSK[[#This Row],[B_]])))</f>
        <v/>
      </c>
      <c r="AT706" s="5" t="str">
        <f ca="1">IF(B_MSK[[#This Row],[B_2]]="LSN",12,"")</f>
        <v/>
      </c>
      <c r="AU706" s="5" t="str">
        <f ca="1">IF(B_MSK[[#This Row],[C_1]]="","","PCS")</f>
        <v/>
      </c>
      <c r="AV706" s="5" t="str">
        <f ca="1">IF(B_MSK[[#This Row],[A_1]]="","",B_MSK[[#This Row],[A_1]]*IF(B_MSK[[#This Row],[B_1]]="",1,B_MSK[[#This Row],[B_1]])*IF(B_MSK[[#This Row],[C_1]]="",1,B_MSK[[#This Row],[C_1]]))</f>
        <v/>
      </c>
      <c r="AW706" s="5" t="str">
        <f ca="1">IF(B_MSK[[#This Row],[C_2]]="",IF(B_MSK[[#This Row],[B_2]]="",IF(B_MSK[[#This Row],[A_2]]="","",B_MSK[[#This Row],[A_2]]),B_MSK[[#This Row],[B_2]]),B_MSK[[#This Row],[C_2]])</f>
        <v/>
      </c>
      <c r="AX706" s="2">
        <f ca="1">IF(ISNUMBER(B_MSK[[#This Row],[TANGGAL DATANG]]),B_MSK[[#This Row],[TANGGAL DATANG]],AX705)</f>
        <v>44950</v>
      </c>
      <c r="AY706" s="5" t="str">
        <f ca="1">IF(B_MSK[[#This Row],[DB_ROW]]="","",INDEX([3]!db[JENIS],B_MSK[[#This Row],[DB_ROW]]-1))</f>
        <v/>
      </c>
      <c r="AZ706" s="5" t="e">
        <f ca="1">IF(B_MSK[[#This Row],[A_1]]="","",B_MSK[[#This Row],[A_1]])*1</f>
        <v>#VALUE!</v>
      </c>
      <c r="BA706" s="5" t="str">
        <f ca="1">IF(B_MSK[[#This Row],[//]]="","",INDEX(INDIRECT(DIR&amp;$2:$2),B_MSK[[#This Row],[//]]))</f>
        <v/>
      </c>
      <c r="BB706" s="5" t="str">
        <f ca="1">CONCATENATE(B_MSK[[#This Row],[concat]],B_MSK[[#This Row],[HARGA_X]],B_MSK[[#This Row],[SAT]])</f>
        <v/>
      </c>
    </row>
    <row r="707" spans="1:54" x14ac:dyDescent="0.25">
      <c r="A707" s="6" t="s">
        <v>344</v>
      </c>
      <c r="B707" s="5">
        <f ca="1">IF(B_MSK[[#This Row],[N_ID]]="","",INDEX(INDIRECT(DIR&amp;$2:$2),MATCH(B_MSK[[#This Row],[N_ID]],INDIRECT(DIR&amp;"!NOTA[ID_P]"),0)))</f>
        <v>133</v>
      </c>
      <c r="C707" s="5" t="str">
        <f ca="1">IF(B_MSK[[#This Row],[//]]="","",HYPERLINK("["&amp;SUBSTITUTE(DIR,"'","")&amp;"]NOTA!D"&amp;B_MSK[[#This Row],[//]]+2,"&gt;"))</f>
        <v>&gt;</v>
      </c>
      <c r="D707" s="5">
        <f ca="1">IF(B_MSK[[#This Row],[N_ID]]="","",COUNTIF(INDIRECT(DIR&amp;"!NOTA[ID_H]"),B_MSK[[#This Row],[ID NOTA]]))</f>
        <v>1</v>
      </c>
      <c r="E70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704</v>
      </c>
      <c r="F707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44951</v>
      </c>
      <c r="G707" s="7" t="str">
        <f ca="1">IF(B_MSK[[#This Row],[stt]]="ada",INDEX([2]!db[NB BM],B_MSK[DB_ROW]-1),"")</f>
        <v>Buku tamu batik kain</v>
      </c>
      <c r="H707" s="7" t="str">
        <f ca="1">IF(B_MSK[[#This Row],[//]]="","",INDEX(INDIRECT(DIR&amp;$2:$2),B_MSK[[#This Row],[//]]))</f>
        <v>GLORY</v>
      </c>
      <c r="I707" s="27" t="str">
        <f ca="1">IF(B_MSK[[#This Row],[//]]="","",INDEX(INDIRECT(DB_PATH&amp;$2:$2),B_MSK[[#This Row],[DB_ROW]]-1))</f>
        <v>7 LSN</v>
      </c>
      <c r="J707" s="5" t="str">
        <f ca="1">IF(B_MSK[[#This Row],[//]]="","",IF(INDEX(INDIRECT(DIR&amp;$2:$2),B_MSK[[#This Row],[//]])="","",INDEX(INDIRECT(DIR&amp;$2:$2),B_MSK[[#This Row],[//]])))</f>
        <v/>
      </c>
      <c r="K707" s="5">
        <f ca="1">IF(B_MSK[[#This Row],[//]]="","",IF(INDEX(INDIRECT(DIR&amp;$2:$2),B_MSK[[#This Row],[//]])="","",INDEX(INDIRECT(DIR&amp;$2:$2),B_MSK[[#This Row],[//]])))</f>
        <v>7</v>
      </c>
      <c r="L707" s="5" t="str">
        <f ca="1">IF(B_MSK[[#This Row],[//]]="","",IF(INDEX(INDIRECT(DIR&amp;$2:$2),B_MSK[[#This Row],[//]])="","",INDEX(INDIRECT(DIR&amp;$2:$2),B_MSK[[#This Row],[//]])))</f>
        <v>LSN</v>
      </c>
      <c r="M707" s="13">
        <f ca="1">IF(B_MSK[[#This Row],[//]]="","",INDEX(INDIRECT(DIR&amp;$2:$2),B_MSK[[#This Row],[//]]))</f>
        <v>161000</v>
      </c>
      <c r="N707" s="13">
        <f ca="1">IF(OR(B_MSK[[#This Row],[//]]="",),"",INDEX(INDIRECT(DIR&amp;$2:$2),B_MSK[[#This Row],[//]]))</f>
        <v>1127000</v>
      </c>
      <c r="O707" s="3" t="str">
        <f ca="1">IF(B_MSK[[#This Row],[//]]="","",IF(INDEX(INDIRECT(DIR&amp;$2:$2),B_MSK[[#This Row],[//]])=0,"",INDEX(INDIRECT(DIR&amp;$2:$2),B_MSK[[#This Row],[//]])))</f>
        <v/>
      </c>
      <c r="P707" s="3" t="str">
        <f ca="1">IF(B_MSK[[#This Row],[//]]="","",IF(INDEX(INDIRECT(DIR&amp;$2:$2),B_MSK[[#This Row],[//]])=0,"",INDEX(INDIRECT(DIR&amp;$2:$2),B_MSK[[#This Row],[//]])))</f>
        <v/>
      </c>
      <c r="Q707" s="12">
        <f ca="1">IF(B_MSK[[#This Row],[//]]="","",INDEX(INDIRECT(DIR&amp;$2:$2),B_MSK[[#This Row],[//]]))</f>
        <v>1127000</v>
      </c>
      <c r="R70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0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1127000</v>
      </c>
      <c r="T707" s="37" t="str">
        <f ca="1">IF(B_MSK[[#This Row],[//]]="","",INDEX(INDIRECT(DIR&amp;$2:$2),B_MSK[[#This Row],[//]]))</f>
        <v>DISKON CASH 57000</v>
      </c>
      <c r="U707" s="38">
        <f ca="1">IF(SUMIF(B_MSK[NAMA BARANG],B_MSK[[#This Row],[NAMA BARANG]],B_MSK[JMLH BRG])=0,"",SUMIF(B_MSK[NAMA BARANG],B_MSK[[#This Row],[NAMA BARANG]],B_MSK[C]))</f>
        <v>0</v>
      </c>
      <c r="V707" s="7" t="str">
        <f ca="1">IF(B_MSK[[#This Row],[//]]="","",INDEX(INDIRECT(DIR&amp;$2:$2),B_MSK[[#This Row],[//]]))</f>
        <v>BT BATIK</v>
      </c>
      <c r="W707" s="7" t="str">
        <f ca="1">LOWER(SUBSTITUTE(SUBSTITUTE(SUBSTITUTE(SUBSTITUTE(SUBSTITUTE(SUBSTITUTE(SUBSTITUTE(SUBSTITUTE(SUBSTITUTE(B_MSK[[#This Row],[N.B.nota]]," ",""),"-",""),"(",""),")",""),".",""),",",""),"/",""),"""",""),"+",""))</f>
        <v>btbatik</v>
      </c>
      <c r="X707" s="5" t="str">
        <f ca="1">IF(B_MSK[[#This Row],[N.B.nota]]="","",IF(MATCH(B_MSK[[#This Row],[concat]],[2]!db[NB NOTA_C],0)&gt;0,"ada",0))</f>
        <v>ada</v>
      </c>
      <c r="Y707" s="5" t="str">
        <f ca="1">IF(B_MSK[[#This Row],[N.B.nota]]="","",ADDRESS(ROW(B_MSK[QB]),COLUMN(B_MSK[QB]))&amp;":"&amp;ADDRESS(ROW(),COLUMN(B_MSK[QB])))</f>
        <v>$D$4:$D$707</v>
      </c>
      <c r="Z707" s="5">
        <f ca="1">IF(B_MSK[[#This Row],[concat]]="","",MATCH(B_MSK[[#This Row],[concat]],[2]!db[NB NOTA_C],0)+1)</f>
        <v>334</v>
      </c>
      <c r="AA707" s="5" t="str">
        <f ca="1">IF(B_MSK[[#This Row],[//]]="","",HYPERLINK("[D:\kerja\BANK EXP\BARU\DB.XLSX]DB!e"&amp;B_MSK[[#This Row],[DB_ROW]],"&gt;"))</f>
        <v>&gt;</v>
      </c>
      <c r="AB707" s="30" t="str">
        <f ca="1">MID(B_MSK[[#This Row],[/ STN_1]],FIND(" ",B_MSK[[#This Row],[/ STN_1]])+1,LEN(B_MSK[[#This Row],[/ STN_1]]))</f>
        <v>LSN</v>
      </c>
      <c r="AC707" s="11">
        <f ca="1">IF(B_MSK[[#This Row],[//]]="","",IF(B_MSK[[#This Row],[ JUMLAH ]]="","",IF(B_MSK[[#This Row],[C]]="",B_MSK[[#This Row],[HARGA CTN]]/B_MSK[[#This Row],[JMLH BRG]],B_MSK[[#This Row],[HARGA CTN]]/B_MSK[[#This Row],[A_1]])))</f>
        <v>161000</v>
      </c>
      <c r="AD7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0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13416.666666666666</v>
      </c>
      <c r="AF70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07" s="15" t="str">
        <f ca="1">IF(B_MSK[[#This Row],[HARGA_2]]="","",IF(MID(B_MSK[[#This Row],[/ STN_2]],FIND(" ",B_MSK[[#This Row],[/ STN_2]])+1,LEN(B_MSK[[#This Row],[/ STN_2]]))="LSN",B_MSK[[#This Row],[HARGA_2]]/12,""))</f>
        <v/>
      </c>
      <c r="AH707" s="7" t="str">
        <f ca="1">IF(B_MSK[[#This Row],[HARGA_3]]="","","/ "&amp;"PCS")</f>
        <v/>
      </c>
      <c r="AI707" s="15">
        <f ca="1">IF(B_MSK[[#This Row],[HARGA_3]]="",IF(B_MSK[[#This Row],[HARGA_2]]="",IF(B_MSK[[#This Row],[HARGA_1]]="","",B_MSK[[#This Row],[HARGA_1]]),B_MSK[[#This Row],[HARGA_2]]),B_MSK[[#This Row],[HARGA_3]])</f>
        <v>13416.666666666666</v>
      </c>
      <c r="AJ70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07" s="5" t="str">
        <f ca="1">IF(B_MSK[[#This Row],[//]]="","",SUBSTITUTE(SUBSTITUTE(SUBSTITUTE(B_MSK[[#This Row],[QTY/ CTN]]," ","_",2),"(",""),")","")&amp;"_")</f>
        <v>7 LSN_</v>
      </c>
      <c r="AL707" s="5">
        <f ca="1">IF(B_MSK[[#This Row],[A_B]]="","",SEARCH("_",B_MSK[[#This Row],[A_B]]))</f>
        <v>6</v>
      </c>
      <c r="AM707" s="5">
        <f ca="1">IF(B_MSK[[#This Row],[A_B]]="","",LEN(B_MSK[[#This Row],[A_B]]))</f>
        <v>6</v>
      </c>
      <c r="AN707" s="5" t="str">
        <f ca="1">IF(B_MSK[[#This Row],[A_B]]="","",LEFT(B_MSK[[#This Row],[QTY/ CTN]],B_MSK[[#This Row],[A_B_1]]))</f>
        <v>7 LSN</v>
      </c>
      <c r="AO707" s="5" t="str">
        <f ca="1">IF(B_MSK[[#This Row],[A_B]]="","",LEFT(B_MSK[[#This Row],[A_]],SEARCH(" ",B_MSK[[#This Row],[A_]])-1))</f>
        <v>7</v>
      </c>
      <c r="AP707" s="5" t="str">
        <f ca="1">IF(B_MSK[[#This Row],[A_B]]="","",RIGHT(B_MSK[[#This Row],[A_]],LEN(B_MSK[[#This Row],[A_]])-SEARCH(" ",B_MSK[[#This Row],[A_]])))</f>
        <v>LSN</v>
      </c>
      <c r="AQ7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07" s="5" t="str">
        <f ca="1">IF(B_MSK[[#This Row],[B_]]="","",LEFT(B_MSK[[#This Row],[B_]],SEARCH(" ",B_MSK[[#This Row],[B_]])))</f>
        <v xml:space="preserve">12 </v>
      </c>
      <c r="AS707" s="5" t="str">
        <f ca="1">IF(B_MSK[[#This Row],[B_]]="","",RIGHT(B_MSK[[#This Row],[B_]],LEN(B_MSK[[#This Row],[B_]])-SEARCH(" ",B_MSK[[#This Row],[B_]])))</f>
        <v>PCS</v>
      </c>
      <c r="AT707" s="5" t="str">
        <f ca="1">IF(B_MSK[[#This Row],[B_2]]="LSN",12,"")</f>
        <v/>
      </c>
      <c r="AU707" s="5" t="str">
        <f ca="1">IF(B_MSK[[#This Row],[C_1]]="","","PCS")</f>
        <v/>
      </c>
      <c r="AV707" s="5">
        <f ca="1">IF(B_MSK[[#This Row],[A_1]]="","",B_MSK[[#This Row],[A_1]]*IF(B_MSK[[#This Row],[B_1]]="",1,B_MSK[[#This Row],[B_1]])*IF(B_MSK[[#This Row],[C_1]]="",1,B_MSK[[#This Row],[C_1]]))</f>
        <v>84</v>
      </c>
      <c r="AW707" s="5" t="str">
        <f ca="1">IF(B_MSK[[#This Row],[C_2]]="",IF(B_MSK[[#This Row],[B_2]]="",IF(B_MSK[[#This Row],[A_2]]="","",B_MSK[[#This Row],[A_2]]),B_MSK[[#This Row],[B_2]]),B_MSK[[#This Row],[C_2]])</f>
        <v>PCS</v>
      </c>
      <c r="AX707" s="2">
        <f ca="1">IF(ISNUMBER(B_MSK[[#This Row],[TANGGAL DATANG]]),B_MSK[[#This Row],[TANGGAL DATANG]],AX706)</f>
        <v>44951</v>
      </c>
      <c r="AY707" s="5" t="e">
        <f ca="1">IF(B_MSK[[#This Row],[DB_ROW]]="","",INDEX([3]!db[JENIS],B_MSK[[#This Row],[DB_ROW]]-1))</f>
        <v>#REF!</v>
      </c>
      <c r="AZ707" s="5">
        <f ca="1">IF(B_MSK[[#This Row],[A_1]]="","",B_MSK[[#This Row],[A_1]])*1</f>
        <v>7</v>
      </c>
      <c r="BA707" s="5" t="str">
        <f ca="1">IF(B_MSK[[#This Row],[//]]="","",INDEX(INDIRECT(DIR&amp;$2:$2),B_MSK[[#This Row],[//]]))</f>
        <v>UNTANA</v>
      </c>
      <c r="BB707" s="5" t="str">
        <f ca="1">CONCATENATE(B_MSK[[#This Row],[concat]],B_MSK[[#This Row],[HARGA_X]],B_MSK[[#This Row],[SAT]])</f>
        <v>btbatik13416.6666666667LSN</v>
      </c>
    </row>
    <row r="708" spans="1:54" x14ac:dyDescent="0.25">
      <c r="A708" s="6" t="s">
        <v>128</v>
      </c>
      <c r="B708" s="5" t="str">
        <f ca="1">IF(B_MSK[[#This Row],[N_ID]]="","",INDEX(INDIRECT(DIR&amp;$2:$2),MATCH(B_MSK[[#This Row],[N_ID]],INDIRECT(DIR&amp;"!NOTA[ID_P]"),0)))</f>
        <v/>
      </c>
      <c r="C708" s="5" t="str">
        <f ca="1">IF(B_MSK[[#This Row],[//]]="","",HYPERLINK("["&amp;SUBSTITUTE(DIR,"'","")&amp;"]NOTA!D"&amp;B_MSK[[#This Row],[//]]+2,"&gt;"))</f>
        <v/>
      </c>
      <c r="D708" s="5" t="str">
        <f ca="1">IF(B_MSK[[#This Row],[N_ID]]="","",COUNTIF(INDIRECT(DIR&amp;"!NOTA[ID_H]"),B_MSK[[#This Row],[ID NOTA]]))</f>
        <v/>
      </c>
      <c r="E7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8" s="7" t="str">
        <f ca="1">IF(B_MSK[[#This Row],[stt]]="ada",INDEX([2]!db[NB BM],B_MSK[DB_ROW]-1),"")</f>
        <v/>
      </c>
      <c r="H708" s="7" t="str">
        <f ca="1">IF(B_MSK[[#This Row],[//]]="","",INDEX(INDIRECT(DIR&amp;$2:$2),B_MSK[[#This Row],[//]]))</f>
        <v/>
      </c>
      <c r="I708" s="27" t="str">
        <f ca="1">IF(B_MSK[[#This Row],[//]]="","",INDEX(INDIRECT(DB_PATH&amp;$2:$2),B_MSK[[#This Row],[DB_ROW]]-1))</f>
        <v/>
      </c>
      <c r="J708" s="5" t="str">
        <f ca="1">IF(B_MSK[[#This Row],[//]]="","",IF(INDEX(INDIRECT(DIR&amp;$2:$2),B_MSK[[#This Row],[//]])="","",INDEX(INDIRECT(DIR&amp;$2:$2),B_MSK[[#This Row],[//]])))</f>
        <v/>
      </c>
      <c r="K708" s="5" t="str">
        <f ca="1">IF(B_MSK[[#This Row],[//]]="","",IF(INDEX(INDIRECT(DIR&amp;$2:$2),B_MSK[[#This Row],[//]])="","",INDEX(INDIRECT(DIR&amp;$2:$2),B_MSK[[#This Row],[//]])))</f>
        <v/>
      </c>
      <c r="L708" s="5" t="str">
        <f ca="1">IF(B_MSK[[#This Row],[//]]="","",IF(INDEX(INDIRECT(DIR&amp;$2:$2),B_MSK[[#This Row],[//]])="","",INDEX(INDIRECT(DIR&amp;$2:$2),B_MSK[[#This Row],[//]])))</f>
        <v/>
      </c>
      <c r="M708" s="13" t="str">
        <f ca="1">IF(B_MSK[[#This Row],[//]]="","",INDEX(INDIRECT(DIR&amp;$2:$2),B_MSK[[#This Row],[//]]))</f>
        <v/>
      </c>
      <c r="N708" s="13" t="str">
        <f ca="1">IF(OR(B_MSK[[#This Row],[//]]="",),"",INDEX(INDIRECT(DIR&amp;$2:$2),B_MSK[[#This Row],[//]]))</f>
        <v/>
      </c>
      <c r="O708" s="3" t="str">
        <f ca="1">IF(B_MSK[[#This Row],[//]]="","",IF(INDEX(INDIRECT(DIR&amp;$2:$2),B_MSK[[#This Row],[//]])=0,"",INDEX(INDIRECT(DIR&amp;$2:$2),B_MSK[[#This Row],[//]])))</f>
        <v/>
      </c>
      <c r="P708" s="3" t="str">
        <f ca="1">IF(B_MSK[[#This Row],[//]]="","",IF(INDEX(INDIRECT(DIR&amp;$2:$2),B_MSK[[#This Row],[//]])=0,"",INDEX(INDIRECT(DIR&amp;$2:$2),B_MSK[[#This Row],[//]])))</f>
        <v/>
      </c>
      <c r="Q708" s="12" t="str">
        <f ca="1">IF(B_MSK[[#This Row],[//]]="","",INDEX(INDIRECT(DIR&amp;$2:$2),B_MSK[[#This Row],[//]]))</f>
        <v/>
      </c>
      <c r="R7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8" s="37" t="str">
        <f ca="1">IF(B_MSK[[#This Row],[//]]="","",INDEX(INDIRECT(DIR&amp;$2:$2),B_MSK[[#This Row],[//]]))</f>
        <v/>
      </c>
      <c r="U708" s="38" t="str">
        <f ca="1">IF(SUMIF(B_MSK[NAMA BARANG],B_MSK[[#This Row],[NAMA BARANG]],B_MSK[JMLH BRG])=0,"",SUMIF(B_MSK[NAMA BARANG],B_MSK[[#This Row],[NAMA BARANG]],B_MSK[C]))</f>
        <v/>
      </c>
      <c r="V708" s="7" t="str">
        <f ca="1">IF(B_MSK[[#This Row],[//]]="","",INDEX(INDIRECT(DIR&amp;$2:$2),B_MSK[[#This Row],[//]]))</f>
        <v/>
      </c>
      <c r="W7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8" s="5" t="str">
        <f ca="1">IF(B_MSK[[#This Row],[N.B.nota]]="","",IF(MATCH(B_MSK[[#This Row],[concat]],[2]!db[NB NOTA_C],0)&gt;0,"ada",0))</f>
        <v/>
      </c>
      <c r="Y708" s="5" t="str">
        <f ca="1">IF(B_MSK[[#This Row],[N.B.nota]]="","",ADDRESS(ROW(B_MSK[QB]),COLUMN(B_MSK[QB]))&amp;":"&amp;ADDRESS(ROW(),COLUMN(B_MSK[QB])))</f>
        <v/>
      </c>
      <c r="Z708" s="5" t="str">
        <f ca="1">IF(B_MSK[[#This Row],[concat]]="","",MATCH(B_MSK[[#This Row],[concat]],[2]!db[NB NOTA_C],0)+1)</f>
        <v/>
      </c>
      <c r="AA708" s="5" t="str">
        <f ca="1">IF(B_MSK[[#This Row],[//]]="","",HYPERLINK("[D:\kerja\BANK EXP\BARU\DB.XLSX]DB!e"&amp;B_MSK[[#This Row],[DB_ROW]],"&gt;"))</f>
        <v/>
      </c>
      <c r="AB708" s="30" t="e">
        <f ca="1">MID(B_MSK[[#This Row],[/ STN_1]],FIND(" ",B_MSK[[#This Row],[/ STN_1]])+1,LEN(B_MSK[[#This Row],[/ STN_1]]))</f>
        <v>#VALUE!</v>
      </c>
      <c r="AC7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8" s="15" t="str">
        <f ca="1">IF(B_MSK[[#This Row],[HARGA_2]]="","",IF(MID(B_MSK[[#This Row],[/ STN_2]],FIND(" ",B_MSK[[#This Row],[/ STN_2]])+1,LEN(B_MSK[[#This Row],[/ STN_2]]))="LSN",B_MSK[[#This Row],[HARGA_2]]/12,""))</f>
        <v/>
      </c>
      <c r="AH708" s="7" t="str">
        <f ca="1">IF(B_MSK[[#This Row],[HARGA_3]]="","","/ "&amp;"PCS")</f>
        <v/>
      </c>
      <c r="AI708" s="15" t="str">
        <f ca="1">IF(B_MSK[[#This Row],[HARGA_3]]="",IF(B_MSK[[#This Row],[HARGA_2]]="",IF(B_MSK[[#This Row],[HARGA_1]]="","",B_MSK[[#This Row],[HARGA_1]]),B_MSK[[#This Row],[HARGA_2]]),B_MSK[[#This Row],[HARGA_3]])</f>
        <v/>
      </c>
      <c r="AJ708" s="15" t="str">
        <f ca="1">IF(B_MSK[[#This Row],[/ STN_3]]="",IF(B_MSK[[#This Row],[/ STN_2]]="",IF(B_MSK[[#This Row],[/ STN_1]]="","",B_MSK[[#This Row],[/ STN_1]]),B_MSK[[#This Row],[/ STN_2]]),B_MSK[[#This Row],[/ STN_3]])</f>
        <v/>
      </c>
      <c r="AK708" s="5" t="str">
        <f ca="1">IF(B_MSK[[#This Row],[//]]="","",SUBSTITUTE(SUBSTITUTE(SUBSTITUTE(B_MSK[[#This Row],[QTY/ CTN]]," ","_",2),"(",""),")","")&amp;"_")</f>
        <v/>
      </c>
      <c r="AL708" s="5" t="str">
        <f ca="1">IF(B_MSK[[#This Row],[A_B]]="","",SEARCH("_",B_MSK[[#This Row],[A_B]]))</f>
        <v/>
      </c>
      <c r="AM708" s="5" t="str">
        <f ca="1">IF(B_MSK[[#This Row],[A_B]]="","",LEN(B_MSK[[#This Row],[A_B]]))</f>
        <v/>
      </c>
      <c r="AN708" s="5" t="str">
        <f ca="1">IF(B_MSK[[#This Row],[A_B]]="","",LEFT(B_MSK[[#This Row],[QTY/ CTN]],B_MSK[[#This Row],[A_B_1]]))</f>
        <v/>
      </c>
      <c r="AO708" s="5" t="str">
        <f ca="1">IF(B_MSK[[#This Row],[A_B]]="","",LEFT(B_MSK[[#This Row],[A_]],SEARCH(" ",B_MSK[[#This Row],[A_]])-1))</f>
        <v/>
      </c>
      <c r="AP708" s="5" t="str">
        <f ca="1">IF(B_MSK[[#This Row],[A_B]]="","",RIGHT(B_MSK[[#This Row],[A_]],LEN(B_MSK[[#This Row],[A_]])-SEARCH(" ",B_MSK[[#This Row],[A_]])))</f>
        <v/>
      </c>
      <c r="AQ7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8" s="5" t="str">
        <f ca="1">IF(B_MSK[[#This Row],[B_]]="","",LEFT(B_MSK[[#This Row],[B_]],SEARCH(" ",B_MSK[[#This Row],[B_]])))</f>
        <v/>
      </c>
      <c r="AS708" s="5" t="str">
        <f ca="1">IF(B_MSK[[#This Row],[B_]]="","",RIGHT(B_MSK[[#This Row],[B_]],LEN(B_MSK[[#This Row],[B_]])-SEARCH(" ",B_MSK[[#This Row],[B_]])))</f>
        <v/>
      </c>
      <c r="AT708" s="5" t="str">
        <f ca="1">IF(B_MSK[[#This Row],[B_2]]="LSN",12,"")</f>
        <v/>
      </c>
      <c r="AU708" s="5" t="str">
        <f ca="1">IF(B_MSK[[#This Row],[C_1]]="","","PCS")</f>
        <v/>
      </c>
      <c r="AV708" s="5" t="str">
        <f ca="1">IF(B_MSK[[#This Row],[A_1]]="","",B_MSK[[#This Row],[A_1]]*IF(B_MSK[[#This Row],[B_1]]="",1,B_MSK[[#This Row],[B_1]])*IF(B_MSK[[#This Row],[C_1]]="",1,B_MSK[[#This Row],[C_1]]))</f>
        <v/>
      </c>
      <c r="AW708" s="5" t="str">
        <f ca="1">IF(B_MSK[[#This Row],[C_2]]="",IF(B_MSK[[#This Row],[B_2]]="",IF(B_MSK[[#This Row],[A_2]]="","",B_MSK[[#This Row],[A_2]]),B_MSK[[#This Row],[B_2]]),B_MSK[[#This Row],[C_2]])</f>
        <v/>
      </c>
      <c r="AX708" s="2">
        <f ca="1">IF(ISNUMBER(B_MSK[[#This Row],[TANGGAL DATANG]]),B_MSK[[#This Row],[TANGGAL DATANG]],AX707)</f>
        <v>44951</v>
      </c>
      <c r="AY708" s="5" t="str">
        <f ca="1">IF(B_MSK[[#This Row],[DB_ROW]]="","",INDEX([3]!db[JENIS],B_MSK[[#This Row],[DB_ROW]]-1))</f>
        <v/>
      </c>
      <c r="AZ708" s="5" t="e">
        <f ca="1">IF(B_MSK[[#This Row],[A_1]]="","",B_MSK[[#This Row],[A_1]])*1</f>
        <v>#VALUE!</v>
      </c>
      <c r="BA708" s="5" t="str">
        <f ca="1">IF(B_MSK[[#This Row],[//]]="","",INDEX(INDIRECT(DIR&amp;$2:$2),B_MSK[[#This Row],[//]]))</f>
        <v/>
      </c>
      <c r="BB708" s="5" t="str">
        <f ca="1">CONCATENATE(B_MSK[[#This Row],[concat]],B_MSK[[#This Row],[HARGA_X]],B_MSK[[#This Row],[SAT]])</f>
        <v/>
      </c>
    </row>
    <row r="709" spans="1:54" x14ac:dyDescent="0.25">
      <c r="A709" s="6" t="s">
        <v>345</v>
      </c>
      <c r="B709" s="5">
        <f ca="1">IF(B_MSK[[#This Row],[N_ID]]="","",INDEX(INDIRECT(DIR&amp;$2:$2),MATCH(B_MSK[[#This Row],[N_ID]],INDIRECT(DIR&amp;"!NOTA[ID_P]"),0)))</f>
        <v>134</v>
      </c>
      <c r="C709" s="5" t="str">
        <f ca="1">IF(B_MSK[[#This Row],[//]]="","",HYPERLINK("["&amp;SUBSTITUTE(DIR,"'","")&amp;"]NOTA!D"&amp;B_MSK[[#This Row],[//]]+2,"&gt;"))</f>
        <v>&gt;</v>
      </c>
      <c r="D709" s="5">
        <f ca="1">IF(B_MSK[[#This Row],[N_ID]]="","",COUNTIF(INDIRECT(DIR&amp;"!NOTA[ID_H]"),B_MSK[[#This Row],[ID NOTA]]))</f>
        <v>2</v>
      </c>
      <c r="E70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706</v>
      </c>
      <c r="F709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44952</v>
      </c>
      <c r="G709" s="7" t="str">
        <f ca="1">IF(B_MSK[[#This Row],[stt]]="ada",INDEX([2]!db[NB BM],B_MSK[DB_ROW]-1),"")</f>
        <v>Agenda Calvin Klein polos</v>
      </c>
      <c r="H709" s="7" t="str">
        <f ca="1">IF(B_MSK[[#This Row],[//]]="","",INDEX(INDIRECT(DIR&amp;$2:$2),B_MSK[[#This Row],[//]]))</f>
        <v>GLORY</v>
      </c>
      <c r="I709" s="27" t="str">
        <f ca="1">IF(B_MSK[[#This Row],[//]]="","",INDEX(INDIRECT(DB_PATH&amp;$2:$2),B_MSK[[#This Row],[DB_ROW]]-1))</f>
        <v>120 PCS</v>
      </c>
      <c r="J709" s="5" t="str">
        <f ca="1">IF(B_MSK[[#This Row],[//]]="","",IF(INDEX(INDIRECT(DIR&amp;$2:$2),B_MSK[[#This Row],[//]])="","",INDEX(INDIRECT(DIR&amp;$2:$2),B_MSK[[#This Row],[//]])))</f>
        <v/>
      </c>
      <c r="K709" s="5">
        <f ca="1">IF(B_MSK[[#This Row],[//]]="","",IF(INDEX(INDIRECT(DIR&amp;$2:$2),B_MSK[[#This Row],[//]])="","",INDEX(INDIRECT(DIR&amp;$2:$2),B_MSK[[#This Row],[//]])))</f>
        <v>120</v>
      </c>
      <c r="L709" s="5" t="str">
        <f ca="1">IF(B_MSK[[#This Row],[//]]="","",IF(INDEX(INDIRECT(DIR&amp;$2:$2),B_MSK[[#This Row],[//]])="","",INDEX(INDIRECT(DIR&amp;$2:$2),B_MSK[[#This Row],[//]])))</f>
        <v>PCS</v>
      </c>
      <c r="M709" s="13">
        <f ca="1">IF(B_MSK[[#This Row],[//]]="","",INDEX(INDIRECT(DIR&amp;$2:$2),B_MSK[[#This Row],[//]]))</f>
        <v>13000</v>
      </c>
      <c r="N709" s="13">
        <f ca="1">IF(OR(B_MSK[[#This Row],[//]]="",),"",INDEX(INDIRECT(DIR&amp;$2:$2),B_MSK[[#This Row],[//]]))</f>
        <v>1560000</v>
      </c>
      <c r="O709" s="3" t="str">
        <f ca="1">IF(B_MSK[[#This Row],[//]]="","",IF(INDEX(INDIRECT(DIR&amp;$2:$2),B_MSK[[#This Row],[//]])=0,"",INDEX(INDIRECT(DIR&amp;$2:$2),B_MSK[[#This Row],[//]])))</f>
        <v/>
      </c>
      <c r="P709" s="3" t="str">
        <f ca="1">IF(B_MSK[[#This Row],[//]]="","",IF(INDEX(INDIRECT(DIR&amp;$2:$2),B_MSK[[#This Row],[//]])=0,"",INDEX(INDIRECT(DIR&amp;$2:$2),B_MSK[[#This Row],[//]])))</f>
        <v/>
      </c>
      <c r="Q709" s="12">
        <f ca="1">IF(B_MSK[[#This Row],[//]]="","",INDEX(INDIRECT(DIR&amp;$2:$2),B_MSK[[#This Row],[//]]))</f>
        <v>1560000</v>
      </c>
      <c r="R7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9" s="37">
        <f ca="1">IF(B_MSK[[#This Row],[//]]="","",INDEX(INDIRECT(DIR&amp;$2:$2),B_MSK[[#This Row],[//]]))</f>
        <v>0</v>
      </c>
      <c r="U709" s="38">
        <f ca="1">IF(SUMIF(B_MSK[NAMA BARANG],B_MSK[[#This Row],[NAMA BARANG]],B_MSK[JMLH BRG])=0,"",SUMIF(B_MSK[NAMA BARANG],B_MSK[[#This Row],[NAMA BARANG]],B_MSK[C]))</f>
        <v>0</v>
      </c>
      <c r="V709" s="7" t="str">
        <f ca="1">IF(B_MSK[[#This Row],[//]]="","",INDEX(INDIRECT(DIR&amp;$2:$2),B_MSK[[#This Row],[//]]))</f>
        <v>AG CK POLOS</v>
      </c>
      <c r="W709" s="7" t="str">
        <f ca="1">LOWER(SUBSTITUTE(SUBSTITUTE(SUBSTITUTE(SUBSTITUTE(SUBSTITUTE(SUBSTITUTE(SUBSTITUTE(SUBSTITUTE(SUBSTITUTE(B_MSK[[#This Row],[N.B.nota]]," ",""),"-",""),"(",""),")",""),".",""),",",""),"/",""),"""",""),"+",""))</f>
        <v>agckpolos</v>
      </c>
      <c r="X709" s="5" t="str">
        <f ca="1">IF(B_MSK[[#This Row],[N.B.nota]]="","",IF(MATCH(B_MSK[[#This Row],[concat]],[2]!db[NB NOTA_C],0)&gt;0,"ada",0))</f>
        <v>ada</v>
      </c>
      <c r="Y709" s="5" t="str">
        <f ca="1">IF(B_MSK[[#This Row],[N.B.nota]]="","",ADDRESS(ROW(B_MSK[QB]),COLUMN(B_MSK[QB]))&amp;":"&amp;ADDRESS(ROW(),COLUMN(B_MSK[QB])))</f>
        <v>$D$4:$D$709</v>
      </c>
      <c r="Z709" s="5">
        <f ca="1">IF(B_MSK[[#This Row],[concat]]="","",MATCH(B_MSK[[#This Row],[concat]],[2]!db[NB NOTA_C],0)+1)</f>
        <v>39</v>
      </c>
      <c r="AA709" s="5" t="str">
        <f ca="1">IF(B_MSK[[#This Row],[//]]="","",HYPERLINK("[D:\kerja\BANK EXP\BARU\DB.XLSX]DB!e"&amp;B_MSK[[#This Row],[DB_ROW]],"&gt;"))</f>
        <v>&gt;</v>
      </c>
      <c r="AB709" s="30" t="str">
        <f ca="1">MID(B_MSK[[#This Row],[/ STN_1]],FIND(" ",B_MSK[[#This Row],[/ STN_1]])+1,LEN(B_MSK[[#This Row],[/ STN_1]]))</f>
        <v>PCS</v>
      </c>
      <c r="AC709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7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9" s="15" t="str">
        <f ca="1">IF(B_MSK[[#This Row],[HARGA_2]]="","",IF(MID(B_MSK[[#This Row],[/ STN_2]],FIND(" ",B_MSK[[#This Row],[/ STN_2]])+1,LEN(B_MSK[[#This Row],[/ STN_2]]))="LSN",B_MSK[[#This Row],[HARGA_2]]/12,""))</f>
        <v/>
      </c>
      <c r="AH709" s="7" t="str">
        <f ca="1">IF(B_MSK[[#This Row],[HARGA_3]]="","","/ "&amp;"PCS")</f>
        <v/>
      </c>
      <c r="AI709" s="15">
        <f ca="1">IF(B_MSK[[#This Row],[HARGA_3]]="",IF(B_MSK[[#This Row],[HARGA_2]]="",IF(B_MSK[[#This Row],[HARGA_1]]="","",B_MSK[[#This Row],[HARGA_1]]),B_MSK[[#This Row],[HARGA_2]]),B_MSK[[#This Row],[HARGA_3]])</f>
        <v>13000</v>
      </c>
      <c r="AJ70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09" s="5" t="str">
        <f ca="1">IF(B_MSK[[#This Row],[//]]="","",SUBSTITUTE(SUBSTITUTE(SUBSTITUTE(B_MSK[[#This Row],[QTY/ CTN]]," ","_",2),"(",""),")","")&amp;"_")</f>
        <v>120 PCS_</v>
      </c>
      <c r="AL709" s="5">
        <f ca="1">IF(B_MSK[[#This Row],[A_B]]="","",SEARCH("_",B_MSK[[#This Row],[A_B]]))</f>
        <v>8</v>
      </c>
      <c r="AM709" s="5">
        <f ca="1">IF(B_MSK[[#This Row],[A_B]]="","",LEN(B_MSK[[#This Row],[A_B]]))</f>
        <v>8</v>
      </c>
      <c r="AN709" s="5" t="str">
        <f ca="1">IF(B_MSK[[#This Row],[A_B]]="","",LEFT(B_MSK[[#This Row],[QTY/ CTN]],B_MSK[[#This Row],[A_B_1]]))</f>
        <v>120 PCS</v>
      </c>
      <c r="AO709" s="5" t="str">
        <f ca="1">IF(B_MSK[[#This Row],[A_B]]="","",LEFT(B_MSK[[#This Row],[A_]],SEARCH(" ",B_MSK[[#This Row],[A_]])-1))</f>
        <v>120</v>
      </c>
      <c r="AP709" s="5" t="str">
        <f ca="1">IF(B_MSK[[#This Row],[A_B]]="","",RIGHT(B_MSK[[#This Row],[A_]],LEN(B_MSK[[#This Row],[A_]])-SEARCH(" ",B_MSK[[#This Row],[A_]])))</f>
        <v>PCS</v>
      </c>
      <c r="AQ7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9" s="5" t="str">
        <f ca="1">IF(B_MSK[[#This Row],[B_]]="","",LEFT(B_MSK[[#This Row],[B_]],SEARCH(" ",B_MSK[[#This Row],[B_]])))</f>
        <v/>
      </c>
      <c r="AS709" s="5" t="str">
        <f ca="1">IF(B_MSK[[#This Row],[B_]]="","",RIGHT(B_MSK[[#This Row],[B_]],LEN(B_MSK[[#This Row],[B_]])-SEARCH(" ",B_MSK[[#This Row],[B_]])))</f>
        <v/>
      </c>
      <c r="AT709" s="5" t="str">
        <f ca="1">IF(B_MSK[[#This Row],[B_2]]="LSN",12,"")</f>
        <v/>
      </c>
      <c r="AU709" s="5" t="str">
        <f ca="1">IF(B_MSK[[#This Row],[C_1]]="","","PCS")</f>
        <v/>
      </c>
      <c r="AV709" s="5">
        <f ca="1">IF(B_MSK[[#This Row],[A_1]]="","",B_MSK[[#This Row],[A_1]]*IF(B_MSK[[#This Row],[B_1]]="",1,B_MSK[[#This Row],[B_1]])*IF(B_MSK[[#This Row],[C_1]]="",1,B_MSK[[#This Row],[C_1]]))</f>
        <v>120</v>
      </c>
      <c r="AW709" s="5" t="str">
        <f ca="1">IF(B_MSK[[#This Row],[C_2]]="",IF(B_MSK[[#This Row],[B_2]]="",IF(B_MSK[[#This Row],[A_2]]="","",B_MSK[[#This Row],[A_2]]),B_MSK[[#This Row],[B_2]]),B_MSK[[#This Row],[C_2]])</f>
        <v>PCS</v>
      </c>
      <c r="AX709" s="2">
        <f ca="1">IF(ISNUMBER(B_MSK[[#This Row],[TANGGAL DATANG]]),B_MSK[[#This Row],[TANGGAL DATANG]],AX708)</f>
        <v>44952</v>
      </c>
      <c r="AY709" s="5" t="e">
        <f ca="1">IF(B_MSK[[#This Row],[DB_ROW]]="","",INDEX([3]!db[JENIS],B_MSK[[#This Row],[DB_ROW]]-1))</f>
        <v>#REF!</v>
      </c>
      <c r="AZ709" s="5">
        <f ca="1">IF(B_MSK[[#This Row],[A_1]]="","",B_MSK[[#This Row],[A_1]])*1</f>
        <v>120</v>
      </c>
      <c r="BA709" s="5" t="str">
        <f ca="1">IF(B_MSK[[#This Row],[//]]="","",INDEX(INDIRECT(DIR&amp;$2:$2),B_MSK[[#This Row],[//]]))</f>
        <v>UNTANA</v>
      </c>
      <c r="BB709" s="5" t="str">
        <f ca="1">CONCATENATE(B_MSK[[#This Row],[concat]],B_MSK[[#This Row],[HARGA_X]],B_MSK[[#This Row],[SAT]])</f>
        <v>agckpolos13000PCS</v>
      </c>
    </row>
    <row r="710" spans="1:54" x14ac:dyDescent="0.25">
      <c r="A710" s="6" t="s">
        <v>128</v>
      </c>
      <c r="B710" s="5" t="str">
        <f ca="1">IF(B_MSK[[#This Row],[N_ID]]="","",INDEX(INDIRECT(DIR&amp;$2:$2),MATCH(B_MSK[[#This Row],[N_ID]],INDIRECT(DIR&amp;"!NOTA[ID_P]"),0)))</f>
        <v/>
      </c>
      <c r="C710" s="5" t="str">
        <f ca="1">IF(B_MSK[[#This Row],[//]]="","",HYPERLINK("["&amp;SUBSTITUTE(DIR,"'","")&amp;"]NOTA!D"&amp;B_MSK[[#This Row],[//]]+2,"&gt;"))</f>
        <v>&gt;</v>
      </c>
      <c r="D710" s="5" t="str">
        <f ca="1">IF(B_MSK[[#This Row],[N_ID]]="","",COUNTIF(INDIRECT(DIR&amp;"!NOTA[ID_H]"),B_MSK[[#This Row],[ID NOTA]]))</f>
        <v/>
      </c>
      <c r="E71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707</v>
      </c>
      <c r="F7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0" s="7" t="str">
        <f ca="1">IF(B_MSK[[#This Row],[stt]]="ada",INDEX([2]!db[NB BM],B_MSK[DB_ROW]-1),"")</f>
        <v>Buku tamu batik kain</v>
      </c>
      <c r="H710" s="7" t="str">
        <f ca="1">IF(B_MSK[[#This Row],[//]]="","",INDEX(INDIRECT(DIR&amp;$2:$2),B_MSK[[#This Row],[//]]))</f>
        <v>GLORY</v>
      </c>
      <c r="I710" s="27" t="str">
        <f ca="1">IF(B_MSK[[#This Row],[//]]="","",INDEX(INDIRECT(DB_PATH&amp;$2:$2),B_MSK[[#This Row],[DB_ROW]]-1))</f>
        <v>7 LSN</v>
      </c>
      <c r="J710" s="5" t="str">
        <f ca="1">IF(B_MSK[[#This Row],[//]]="","",IF(INDEX(INDIRECT(DIR&amp;$2:$2),B_MSK[[#This Row],[//]])="","",INDEX(INDIRECT(DIR&amp;$2:$2),B_MSK[[#This Row],[//]])))</f>
        <v/>
      </c>
      <c r="K710" s="5">
        <f ca="1">IF(B_MSK[[#This Row],[//]]="","",IF(INDEX(INDIRECT(DIR&amp;$2:$2),B_MSK[[#This Row],[//]])="","",INDEX(INDIRECT(DIR&amp;$2:$2),B_MSK[[#This Row],[//]])))</f>
        <v>7</v>
      </c>
      <c r="L710" s="5" t="str">
        <f ca="1">IF(B_MSK[[#This Row],[//]]="","",IF(INDEX(INDIRECT(DIR&amp;$2:$2),B_MSK[[#This Row],[//]])="","",INDEX(INDIRECT(DIR&amp;$2:$2),B_MSK[[#This Row],[//]])))</f>
        <v>LSN</v>
      </c>
      <c r="M710" s="13">
        <f ca="1">IF(B_MSK[[#This Row],[//]]="","",INDEX(INDIRECT(DIR&amp;$2:$2),B_MSK[[#This Row],[//]]))</f>
        <v>161000</v>
      </c>
      <c r="N710" s="13">
        <f ca="1">IF(OR(B_MSK[[#This Row],[//]]="",),"",INDEX(INDIRECT(DIR&amp;$2:$2),B_MSK[[#This Row],[//]]))</f>
        <v>1127000</v>
      </c>
      <c r="O710" s="3" t="str">
        <f ca="1">IF(B_MSK[[#This Row],[//]]="","",IF(INDEX(INDIRECT(DIR&amp;$2:$2),B_MSK[[#This Row],[//]])=0,"",INDEX(INDIRECT(DIR&amp;$2:$2),B_MSK[[#This Row],[//]])))</f>
        <v/>
      </c>
      <c r="P710" s="3" t="str">
        <f ca="1">IF(B_MSK[[#This Row],[//]]="","",IF(INDEX(INDIRECT(DIR&amp;$2:$2),B_MSK[[#This Row],[//]])=0,"",INDEX(INDIRECT(DIR&amp;$2:$2),B_MSK[[#This Row],[//]])))</f>
        <v/>
      </c>
      <c r="Q710" s="12">
        <f ca="1">IF(B_MSK[[#This Row],[//]]="","",INDEX(INDIRECT(DIR&amp;$2:$2),B_MSK[[#This Row],[//]]))</f>
        <v>1127000</v>
      </c>
      <c r="R71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1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10" s="37" t="str">
        <f ca="1">IF(B_MSK[[#This Row],[//]]="","",INDEX(INDIRECT(DIR&amp;$2:$2),B_MSK[[#This Row],[//]]))</f>
        <v>DISKON CASH 134500</v>
      </c>
      <c r="U710" s="38">
        <f ca="1">IF(SUMIF(B_MSK[NAMA BARANG],B_MSK[[#This Row],[NAMA BARANG]],B_MSK[JMLH BRG])=0,"",SUMIF(B_MSK[NAMA BARANG],B_MSK[[#This Row],[NAMA BARANG]],B_MSK[C]))</f>
        <v>0</v>
      </c>
      <c r="V710" s="7" t="str">
        <f ca="1">IF(B_MSK[[#This Row],[//]]="","",INDEX(INDIRECT(DIR&amp;$2:$2),B_MSK[[#This Row],[//]]))</f>
        <v>BT BATIK</v>
      </c>
      <c r="W710" s="7" t="str">
        <f ca="1">LOWER(SUBSTITUTE(SUBSTITUTE(SUBSTITUTE(SUBSTITUTE(SUBSTITUTE(SUBSTITUTE(SUBSTITUTE(SUBSTITUTE(SUBSTITUTE(B_MSK[[#This Row],[N.B.nota]]," ",""),"-",""),"(",""),")",""),".",""),",",""),"/",""),"""",""),"+",""))</f>
        <v>btbatik</v>
      </c>
      <c r="X710" s="5" t="str">
        <f ca="1">IF(B_MSK[[#This Row],[N.B.nota]]="","",IF(MATCH(B_MSK[[#This Row],[concat]],[2]!db[NB NOTA_C],0)&gt;0,"ada",0))</f>
        <v>ada</v>
      </c>
      <c r="Y710" s="5" t="str">
        <f ca="1">IF(B_MSK[[#This Row],[N.B.nota]]="","",ADDRESS(ROW(B_MSK[QB]),COLUMN(B_MSK[QB]))&amp;":"&amp;ADDRESS(ROW(),COLUMN(B_MSK[QB])))</f>
        <v>$D$4:$D$710</v>
      </c>
      <c r="Z710" s="5">
        <f ca="1">IF(B_MSK[[#This Row],[concat]]="","",MATCH(B_MSK[[#This Row],[concat]],[2]!db[NB NOTA_C],0)+1)</f>
        <v>334</v>
      </c>
      <c r="AA710" s="5" t="str">
        <f ca="1">IF(B_MSK[[#This Row],[//]]="","",HYPERLINK("[D:\kerja\BANK EXP\BARU\DB.XLSX]DB!e"&amp;B_MSK[[#This Row],[DB_ROW]],"&gt;"))</f>
        <v>&gt;</v>
      </c>
      <c r="AB710" s="30" t="str">
        <f ca="1">MID(B_MSK[[#This Row],[/ STN_1]],FIND(" ",B_MSK[[#This Row],[/ STN_1]])+1,LEN(B_MSK[[#This Row],[/ STN_1]]))</f>
        <v>LSN</v>
      </c>
      <c r="AC710" s="11">
        <f ca="1">IF(B_MSK[[#This Row],[//]]="","",IF(B_MSK[[#This Row],[ JUMLAH ]]="","",IF(B_MSK[[#This Row],[C]]="",B_MSK[[#This Row],[HARGA CTN]]/B_MSK[[#This Row],[JMLH BRG]],B_MSK[[#This Row],[HARGA CTN]]/B_MSK[[#This Row],[A_1]])))</f>
        <v>161000</v>
      </c>
      <c r="AD7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1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13416.666666666666</v>
      </c>
      <c r="AF71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10" s="15" t="str">
        <f ca="1">IF(B_MSK[[#This Row],[HARGA_2]]="","",IF(MID(B_MSK[[#This Row],[/ STN_2]],FIND(" ",B_MSK[[#This Row],[/ STN_2]])+1,LEN(B_MSK[[#This Row],[/ STN_2]]))="LSN",B_MSK[[#This Row],[HARGA_2]]/12,""))</f>
        <v/>
      </c>
      <c r="AH710" s="7" t="str">
        <f ca="1">IF(B_MSK[[#This Row],[HARGA_3]]="","","/ "&amp;"PCS")</f>
        <v/>
      </c>
      <c r="AI710" s="15">
        <f ca="1">IF(B_MSK[[#This Row],[HARGA_3]]="",IF(B_MSK[[#This Row],[HARGA_2]]="",IF(B_MSK[[#This Row],[HARGA_1]]="","",B_MSK[[#This Row],[HARGA_1]]),B_MSK[[#This Row],[HARGA_2]]),B_MSK[[#This Row],[HARGA_3]])</f>
        <v>13416.666666666666</v>
      </c>
      <c r="AJ71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10" s="5" t="str">
        <f ca="1">IF(B_MSK[[#This Row],[//]]="","",SUBSTITUTE(SUBSTITUTE(SUBSTITUTE(B_MSK[[#This Row],[QTY/ CTN]]," ","_",2),"(",""),")","")&amp;"_")</f>
        <v>7 LSN_</v>
      </c>
      <c r="AL710" s="5">
        <f ca="1">IF(B_MSK[[#This Row],[A_B]]="","",SEARCH("_",B_MSK[[#This Row],[A_B]]))</f>
        <v>6</v>
      </c>
      <c r="AM710" s="5">
        <f ca="1">IF(B_MSK[[#This Row],[A_B]]="","",LEN(B_MSK[[#This Row],[A_B]]))</f>
        <v>6</v>
      </c>
      <c r="AN710" s="5" t="str">
        <f ca="1">IF(B_MSK[[#This Row],[A_B]]="","",LEFT(B_MSK[[#This Row],[QTY/ CTN]],B_MSK[[#This Row],[A_B_1]]))</f>
        <v>7 LSN</v>
      </c>
      <c r="AO710" s="5" t="str">
        <f ca="1">IF(B_MSK[[#This Row],[A_B]]="","",LEFT(B_MSK[[#This Row],[A_]],SEARCH(" ",B_MSK[[#This Row],[A_]])-1))</f>
        <v>7</v>
      </c>
      <c r="AP710" s="5" t="str">
        <f ca="1">IF(B_MSK[[#This Row],[A_B]]="","",RIGHT(B_MSK[[#This Row],[A_]],LEN(B_MSK[[#This Row],[A_]])-SEARCH(" ",B_MSK[[#This Row],[A_]])))</f>
        <v>LSN</v>
      </c>
      <c r="AQ7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10" s="5" t="str">
        <f ca="1">IF(B_MSK[[#This Row],[B_]]="","",LEFT(B_MSK[[#This Row],[B_]],SEARCH(" ",B_MSK[[#This Row],[B_]])))</f>
        <v xml:space="preserve">12 </v>
      </c>
      <c r="AS710" s="5" t="str">
        <f ca="1">IF(B_MSK[[#This Row],[B_]]="","",RIGHT(B_MSK[[#This Row],[B_]],LEN(B_MSK[[#This Row],[B_]])-SEARCH(" ",B_MSK[[#This Row],[B_]])))</f>
        <v>PCS</v>
      </c>
      <c r="AT710" s="5" t="str">
        <f ca="1">IF(B_MSK[[#This Row],[B_2]]="LSN",12,"")</f>
        <v/>
      </c>
      <c r="AU710" s="5" t="str">
        <f ca="1">IF(B_MSK[[#This Row],[C_1]]="","","PCS")</f>
        <v/>
      </c>
      <c r="AV710" s="5">
        <f ca="1">IF(B_MSK[[#This Row],[A_1]]="","",B_MSK[[#This Row],[A_1]]*IF(B_MSK[[#This Row],[B_1]]="",1,B_MSK[[#This Row],[B_1]])*IF(B_MSK[[#This Row],[C_1]]="",1,B_MSK[[#This Row],[C_1]]))</f>
        <v>84</v>
      </c>
      <c r="AW710" s="5" t="str">
        <f ca="1">IF(B_MSK[[#This Row],[C_2]]="",IF(B_MSK[[#This Row],[B_2]]="",IF(B_MSK[[#This Row],[A_2]]="","",B_MSK[[#This Row],[A_2]]),B_MSK[[#This Row],[B_2]]),B_MSK[[#This Row],[C_2]])</f>
        <v>PCS</v>
      </c>
      <c r="AX710" s="2">
        <f ca="1">IF(ISNUMBER(B_MSK[[#This Row],[TANGGAL DATANG]]),B_MSK[[#This Row],[TANGGAL DATANG]],AX709)</f>
        <v>44952</v>
      </c>
      <c r="AY710" s="5" t="e">
        <f ca="1">IF(B_MSK[[#This Row],[DB_ROW]]="","",INDEX([3]!db[JENIS],B_MSK[[#This Row],[DB_ROW]]-1))</f>
        <v>#REF!</v>
      </c>
      <c r="AZ710" s="5">
        <f ca="1">IF(B_MSK[[#This Row],[A_1]]="","",B_MSK[[#This Row],[A_1]])*1</f>
        <v>7</v>
      </c>
      <c r="BA710" s="5" t="str">
        <f ca="1">IF(B_MSK[[#This Row],[//]]="","",INDEX(INDIRECT(DIR&amp;$2:$2),B_MSK[[#This Row],[//]]))</f>
        <v>UNTANA</v>
      </c>
      <c r="BB710" s="5" t="str">
        <f ca="1">CONCATENATE(B_MSK[[#This Row],[concat]],B_MSK[[#This Row],[HARGA_X]],B_MSK[[#This Row],[SAT]])</f>
        <v>btbatik13416.6666666667LSN</v>
      </c>
    </row>
    <row r="711" spans="1:54" x14ac:dyDescent="0.25">
      <c r="A711" s="6" t="s">
        <v>128</v>
      </c>
      <c r="B711" s="5" t="str">
        <f ca="1">IF(B_MSK[[#This Row],[N_ID]]="","",INDEX(INDIRECT(DIR&amp;$2:$2),MATCH(B_MSK[[#This Row],[N_ID]],INDIRECT(DIR&amp;"!NOTA[ID_P]"),0)))</f>
        <v/>
      </c>
      <c r="C711" s="5" t="str">
        <f ca="1">IF(B_MSK[[#This Row],[//]]="","",HYPERLINK("["&amp;SUBSTITUTE(DIR,"'","")&amp;"]NOTA!D"&amp;B_MSK[[#This Row],[//]]+2,"&gt;"))</f>
        <v/>
      </c>
      <c r="D711" s="5" t="str">
        <f ca="1">IF(B_MSK[[#This Row],[N_ID]]="","",COUNTIF(INDIRECT(DIR&amp;"!NOTA[ID_H]"),B_MSK[[#This Row],[ID NOTA]]))</f>
        <v/>
      </c>
      <c r="E7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1" s="7" t="str">
        <f ca="1">IF(B_MSK[[#This Row],[stt]]="ada",INDEX([2]!db[NB BM],B_MSK[DB_ROW]-1),"")</f>
        <v/>
      </c>
      <c r="H711" s="7" t="str">
        <f ca="1">IF(B_MSK[[#This Row],[//]]="","",INDEX(INDIRECT(DIR&amp;$2:$2),B_MSK[[#This Row],[//]]))</f>
        <v/>
      </c>
      <c r="I711" s="27" t="str">
        <f ca="1">IF(B_MSK[[#This Row],[//]]="","",INDEX(INDIRECT(DB_PATH&amp;$2:$2),B_MSK[[#This Row],[DB_ROW]]-1))</f>
        <v/>
      </c>
      <c r="J711" s="5" t="str">
        <f ca="1">IF(B_MSK[[#This Row],[//]]="","",IF(INDEX(INDIRECT(DIR&amp;$2:$2),B_MSK[[#This Row],[//]])="","",INDEX(INDIRECT(DIR&amp;$2:$2),B_MSK[[#This Row],[//]])))</f>
        <v/>
      </c>
      <c r="K711" s="5" t="str">
        <f ca="1">IF(B_MSK[[#This Row],[//]]="","",IF(INDEX(INDIRECT(DIR&amp;$2:$2),B_MSK[[#This Row],[//]])="","",INDEX(INDIRECT(DIR&amp;$2:$2),B_MSK[[#This Row],[//]])))</f>
        <v/>
      </c>
      <c r="L711" s="5" t="str">
        <f ca="1">IF(B_MSK[[#This Row],[//]]="","",IF(INDEX(INDIRECT(DIR&amp;$2:$2),B_MSK[[#This Row],[//]])="","",INDEX(INDIRECT(DIR&amp;$2:$2),B_MSK[[#This Row],[//]])))</f>
        <v/>
      </c>
      <c r="M711" s="13" t="str">
        <f ca="1">IF(B_MSK[[#This Row],[//]]="","",INDEX(INDIRECT(DIR&amp;$2:$2),B_MSK[[#This Row],[//]]))</f>
        <v/>
      </c>
      <c r="N711" s="13" t="str">
        <f ca="1">IF(OR(B_MSK[[#This Row],[//]]="",),"",INDEX(INDIRECT(DIR&amp;$2:$2),B_MSK[[#This Row],[//]]))</f>
        <v/>
      </c>
      <c r="O711" s="3" t="str">
        <f ca="1">IF(B_MSK[[#This Row],[//]]="","",IF(INDEX(INDIRECT(DIR&amp;$2:$2),B_MSK[[#This Row],[//]])=0,"",INDEX(INDIRECT(DIR&amp;$2:$2),B_MSK[[#This Row],[//]])))</f>
        <v/>
      </c>
      <c r="P711" s="3" t="str">
        <f ca="1">IF(B_MSK[[#This Row],[//]]="","",IF(INDEX(INDIRECT(DIR&amp;$2:$2),B_MSK[[#This Row],[//]])=0,"",INDEX(INDIRECT(DIR&amp;$2:$2),B_MSK[[#This Row],[//]])))</f>
        <v/>
      </c>
      <c r="Q711" s="12" t="str">
        <f ca="1">IF(B_MSK[[#This Row],[//]]="","",INDEX(INDIRECT(DIR&amp;$2:$2),B_MSK[[#This Row],[//]]))</f>
        <v/>
      </c>
      <c r="R7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1" s="37" t="str">
        <f ca="1">IF(B_MSK[[#This Row],[//]]="","",INDEX(INDIRECT(DIR&amp;$2:$2),B_MSK[[#This Row],[//]]))</f>
        <v/>
      </c>
      <c r="U711" s="38" t="str">
        <f ca="1">IF(SUMIF(B_MSK[NAMA BARANG],B_MSK[[#This Row],[NAMA BARANG]],B_MSK[JMLH BRG])=0,"",SUMIF(B_MSK[NAMA BARANG],B_MSK[[#This Row],[NAMA BARANG]],B_MSK[C]))</f>
        <v/>
      </c>
      <c r="V711" s="7" t="str">
        <f ca="1">IF(B_MSK[[#This Row],[//]]="","",INDEX(INDIRECT(DIR&amp;$2:$2),B_MSK[[#This Row],[//]]))</f>
        <v/>
      </c>
      <c r="W7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1" s="5" t="str">
        <f ca="1">IF(B_MSK[[#This Row],[N.B.nota]]="","",IF(MATCH(B_MSK[[#This Row],[concat]],[2]!db[NB NOTA_C],0)&gt;0,"ada",0))</f>
        <v/>
      </c>
      <c r="Y711" s="5" t="str">
        <f ca="1">IF(B_MSK[[#This Row],[N.B.nota]]="","",ADDRESS(ROW(B_MSK[QB]),COLUMN(B_MSK[QB]))&amp;":"&amp;ADDRESS(ROW(),COLUMN(B_MSK[QB])))</f>
        <v/>
      </c>
      <c r="Z711" s="5" t="str">
        <f ca="1">IF(B_MSK[[#This Row],[concat]]="","",MATCH(B_MSK[[#This Row],[concat]],[2]!db[NB NOTA_C],0)+1)</f>
        <v/>
      </c>
      <c r="AA711" s="5" t="str">
        <f ca="1">IF(B_MSK[[#This Row],[//]]="","",HYPERLINK("[D:\kerja\BANK EXP\BARU\DB.XLSX]DB!e"&amp;B_MSK[[#This Row],[DB_ROW]],"&gt;"))</f>
        <v/>
      </c>
      <c r="AB711" s="30" t="e">
        <f ca="1">MID(B_MSK[[#This Row],[/ STN_1]],FIND(" ",B_MSK[[#This Row],[/ STN_1]])+1,LEN(B_MSK[[#This Row],[/ STN_1]]))</f>
        <v>#VALUE!</v>
      </c>
      <c r="AC7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1" s="15" t="str">
        <f ca="1">IF(B_MSK[[#This Row],[HARGA_2]]="","",IF(MID(B_MSK[[#This Row],[/ STN_2]],FIND(" ",B_MSK[[#This Row],[/ STN_2]])+1,LEN(B_MSK[[#This Row],[/ STN_2]]))="LSN",B_MSK[[#This Row],[HARGA_2]]/12,""))</f>
        <v/>
      </c>
      <c r="AH711" s="7" t="str">
        <f ca="1">IF(B_MSK[[#This Row],[HARGA_3]]="","","/ "&amp;"PCS")</f>
        <v/>
      </c>
      <c r="AI711" s="15" t="str">
        <f ca="1">IF(B_MSK[[#This Row],[HARGA_3]]="",IF(B_MSK[[#This Row],[HARGA_2]]="",IF(B_MSK[[#This Row],[HARGA_1]]="","",B_MSK[[#This Row],[HARGA_1]]),B_MSK[[#This Row],[HARGA_2]]),B_MSK[[#This Row],[HARGA_3]])</f>
        <v/>
      </c>
      <c r="AJ711" s="15" t="str">
        <f ca="1">IF(B_MSK[[#This Row],[/ STN_3]]="",IF(B_MSK[[#This Row],[/ STN_2]]="",IF(B_MSK[[#This Row],[/ STN_1]]="","",B_MSK[[#This Row],[/ STN_1]]),B_MSK[[#This Row],[/ STN_2]]),B_MSK[[#This Row],[/ STN_3]])</f>
        <v/>
      </c>
      <c r="AK711" s="5" t="str">
        <f ca="1">IF(B_MSK[[#This Row],[//]]="","",SUBSTITUTE(SUBSTITUTE(SUBSTITUTE(B_MSK[[#This Row],[QTY/ CTN]]," ","_",2),"(",""),")","")&amp;"_")</f>
        <v/>
      </c>
      <c r="AL711" s="5" t="str">
        <f ca="1">IF(B_MSK[[#This Row],[A_B]]="","",SEARCH("_",B_MSK[[#This Row],[A_B]]))</f>
        <v/>
      </c>
      <c r="AM711" s="5" t="str">
        <f ca="1">IF(B_MSK[[#This Row],[A_B]]="","",LEN(B_MSK[[#This Row],[A_B]]))</f>
        <v/>
      </c>
      <c r="AN711" s="5" t="str">
        <f ca="1">IF(B_MSK[[#This Row],[A_B]]="","",LEFT(B_MSK[[#This Row],[QTY/ CTN]],B_MSK[[#This Row],[A_B_1]]))</f>
        <v/>
      </c>
      <c r="AO711" s="5" t="str">
        <f ca="1">IF(B_MSK[[#This Row],[A_B]]="","",LEFT(B_MSK[[#This Row],[A_]],SEARCH(" ",B_MSK[[#This Row],[A_]])-1))</f>
        <v/>
      </c>
      <c r="AP711" s="5" t="str">
        <f ca="1">IF(B_MSK[[#This Row],[A_B]]="","",RIGHT(B_MSK[[#This Row],[A_]],LEN(B_MSK[[#This Row],[A_]])-SEARCH(" ",B_MSK[[#This Row],[A_]])))</f>
        <v/>
      </c>
      <c r="AQ7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1" s="5" t="str">
        <f ca="1">IF(B_MSK[[#This Row],[B_]]="","",LEFT(B_MSK[[#This Row],[B_]],SEARCH(" ",B_MSK[[#This Row],[B_]])))</f>
        <v/>
      </c>
      <c r="AS711" s="5" t="str">
        <f ca="1">IF(B_MSK[[#This Row],[B_]]="","",RIGHT(B_MSK[[#This Row],[B_]],LEN(B_MSK[[#This Row],[B_]])-SEARCH(" ",B_MSK[[#This Row],[B_]])))</f>
        <v/>
      </c>
      <c r="AT711" s="5" t="str">
        <f ca="1">IF(B_MSK[[#This Row],[B_2]]="LSN",12,"")</f>
        <v/>
      </c>
      <c r="AU711" s="5" t="str">
        <f ca="1">IF(B_MSK[[#This Row],[C_1]]="","","PCS")</f>
        <v/>
      </c>
      <c r="AV711" s="5" t="str">
        <f ca="1">IF(B_MSK[[#This Row],[A_1]]="","",B_MSK[[#This Row],[A_1]]*IF(B_MSK[[#This Row],[B_1]]="",1,B_MSK[[#This Row],[B_1]])*IF(B_MSK[[#This Row],[C_1]]="",1,B_MSK[[#This Row],[C_1]]))</f>
        <v/>
      </c>
      <c r="AW711" s="5" t="str">
        <f ca="1">IF(B_MSK[[#This Row],[C_2]]="",IF(B_MSK[[#This Row],[B_2]]="",IF(B_MSK[[#This Row],[A_2]]="","",B_MSK[[#This Row],[A_2]]),B_MSK[[#This Row],[B_2]]),B_MSK[[#This Row],[C_2]])</f>
        <v/>
      </c>
      <c r="AX711" s="2">
        <f ca="1">IF(ISNUMBER(B_MSK[[#This Row],[TANGGAL DATANG]]),B_MSK[[#This Row],[TANGGAL DATANG]],AX710)</f>
        <v>44952</v>
      </c>
      <c r="AY711" s="5" t="str">
        <f ca="1">IF(B_MSK[[#This Row],[DB_ROW]]="","",INDEX([3]!db[JENIS],B_MSK[[#This Row],[DB_ROW]]-1))</f>
        <v/>
      </c>
      <c r="AZ711" s="5" t="e">
        <f ca="1">IF(B_MSK[[#This Row],[A_1]]="","",B_MSK[[#This Row],[A_1]])*1</f>
        <v>#VALUE!</v>
      </c>
      <c r="BA711" s="5" t="str">
        <f ca="1">IF(B_MSK[[#This Row],[//]]="","",INDEX(INDIRECT(DIR&amp;$2:$2),B_MSK[[#This Row],[//]]))</f>
        <v/>
      </c>
      <c r="BB711" s="5" t="str">
        <f ca="1">CONCATENATE(B_MSK[[#This Row],[concat]],B_MSK[[#This Row],[HARGA_X]],B_MSK[[#This Row],[SAT]])</f>
        <v/>
      </c>
    </row>
    <row r="712" spans="1:54" x14ac:dyDescent="0.25">
      <c r="A712" s="6" t="s">
        <v>354</v>
      </c>
      <c r="B712" s="5">
        <f ca="1">IF(B_MSK[[#This Row],[N_ID]]="","",INDEX(INDIRECT(DIR&amp;$2:$2),MATCH(B_MSK[[#This Row],[N_ID]],INDIRECT(DIR&amp;"!NOTA[ID_P]"),0)))</f>
        <v>135</v>
      </c>
      <c r="C712" s="5" t="str">
        <f ca="1">IF(B_MSK[[#This Row],[//]]="","",HYPERLINK("["&amp;SUBSTITUTE(DIR,"'","")&amp;"]NOTA!D"&amp;B_MSK[[#This Row],[//]]+2,"&gt;"))</f>
        <v>&gt;</v>
      </c>
      <c r="D712" s="5">
        <f ca="1">IF(B_MSK[[#This Row],[N_ID]]="","",COUNTIF(INDIRECT(DIR&amp;"!NOTA[ID_H]"),B_MSK[[#This Row],[ID NOTA]]))</f>
        <v>3</v>
      </c>
      <c r="E7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709</v>
      </c>
      <c r="F7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2" s="7" t="str">
        <f ca="1">IF(B_MSK[[#This Row],[stt]]="ada",INDEX([2]!db[NB BM],B_MSK[DB_ROW]-1),"")</f>
        <v>Map kcg Atos Giru</v>
      </c>
      <c r="H712" s="7" t="str">
        <f ca="1">IF(B_MSK[[#This Row],[//]]="","",INDEX(INDIRECT(DIR&amp;$2:$2),B_MSK[[#This Row],[//]]))</f>
        <v>GRAFINDO</v>
      </c>
      <c r="I712" s="27" t="str">
        <f ca="1">IF(B_MSK[[#This Row],[//]]="","",INDEX(INDIRECT(DB_PATH&amp;$2:$2),B_MSK[[#This Row],[DB_ROW]]-1))</f>
        <v>50 LSN</v>
      </c>
      <c r="J712" s="5">
        <f ca="1">IF(B_MSK[[#This Row],[//]]="","",IF(INDEX(INDIRECT(DIR&amp;$2:$2),B_MSK[[#This Row],[//]])="","",INDEX(INDIRECT(DIR&amp;$2:$2),B_MSK[[#This Row],[//]])))</f>
        <v>20</v>
      </c>
      <c r="K712" s="5">
        <f ca="1">IF(B_MSK[[#This Row],[//]]="","",IF(INDEX(INDIRECT(DIR&amp;$2:$2),B_MSK[[#This Row],[//]])="","",INDEX(INDIRECT(DIR&amp;$2:$2),B_MSK[[#This Row],[//]])))</f>
        <v>1000</v>
      </c>
      <c r="L712" s="5" t="str">
        <f ca="1">IF(B_MSK[[#This Row],[//]]="","",IF(INDEX(INDIRECT(DIR&amp;$2:$2),B_MSK[[#This Row],[//]])="","",INDEX(INDIRECT(DIR&amp;$2:$2),B_MSK[[#This Row],[//]])))</f>
        <v>LSN</v>
      </c>
      <c r="M712" s="13">
        <f ca="1">IF(B_MSK[[#This Row],[//]]="","",INDEX(INDIRECT(DIR&amp;$2:$2),B_MSK[[#This Row],[//]]))</f>
        <v>17400</v>
      </c>
      <c r="N712" s="13">
        <f ca="1">IF(OR(B_MSK[[#This Row],[//]]="",),"",INDEX(INDIRECT(DIR&amp;$2:$2),B_MSK[[#This Row],[//]]))</f>
        <v>870000</v>
      </c>
      <c r="O712" s="3" t="str">
        <f ca="1">IF(B_MSK[[#This Row],[//]]="","",IF(INDEX(INDIRECT(DIR&amp;$2:$2),B_MSK[[#This Row],[//]])=0,"",INDEX(INDIRECT(DIR&amp;$2:$2),B_MSK[[#This Row],[//]])))</f>
        <v/>
      </c>
      <c r="P712" s="3" t="str">
        <f ca="1">IF(B_MSK[[#This Row],[//]]="","",IF(INDEX(INDIRECT(DIR&amp;$2:$2),B_MSK[[#This Row],[//]])=0,"",INDEX(INDIRECT(DIR&amp;$2:$2),B_MSK[[#This Row],[//]])))</f>
        <v/>
      </c>
      <c r="Q712" s="12">
        <f ca="1">IF(B_MSK[[#This Row],[//]]="","",INDEX(INDIRECT(DIR&amp;$2:$2),B_MSK[[#This Row],[//]]))</f>
        <v>17400000</v>
      </c>
      <c r="R7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2" s="37">
        <f ca="1">IF(B_MSK[[#This Row],[//]]="","",INDEX(INDIRECT(DIR&amp;$2:$2),B_MSK[[#This Row],[//]]))</f>
        <v>0</v>
      </c>
      <c r="U712" s="38">
        <f ca="1">IF(SUMIF(B_MSK[NAMA BARANG],B_MSK[[#This Row],[NAMA BARANG]],B_MSK[JMLH BRG])=0,"",SUMIF(B_MSK[NAMA BARANG],B_MSK[[#This Row],[NAMA BARANG]],B_MSK[C]))</f>
        <v>20</v>
      </c>
      <c r="V712" s="7" t="str">
        <f ca="1">IF(B_MSK[[#This Row],[//]]="","",INDEX(INDIRECT(DIR&amp;$2:$2),B_MSK[[#This Row],[//]]))</f>
        <v>MAP KCG ATOS BR</v>
      </c>
      <c r="W712" s="7" t="str">
        <f ca="1">LOWER(SUBSTITUTE(SUBSTITUTE(SUBSTITUTE(SUBSTITUTE(SUBSTITUTE(SUBSTITUTE(SUBSTITUTE(SUBSTITUTE(SUBSTITUTE(B_MSK[[#This Row],[N.B.nota]]," ",""),"-",""),"(",""),")",""),".",""),",",""),"/",""),"""",""),"+",""))</f>
        <v>mapkcgatosbr</v>
      </c>
      <c r="X712" s="5" t="str">
        <f ca="1">IF(B_MSK[[#This Row],[N.B.nota]]="","",IF(MATCH(B_MSK[[#This Row],[concat]],[2]!db[NB NOTA_C],0)&gt;0,"ada",0))</f>
        <v>ada</v>
      </c>
      <c r="Y712" s="5" t="str">
        <f ca="1">IF(B_MSK[[#This Row],[N.B.nota]]="","",ADDRESS(ROW(B_MSK[QB]),COLUMN(B_MSK[QB]))&amp;":"&amp;ADDRESS(ROW(),COLUMN(B_MSK[QB])))</f>
        <v>$D$4:$D$712</v>
      </c>
      <c r="Z712" s="5">
        <f ca="1">IF(B_MSK[[#This Row],[concat]]="","",MATCH(B_MSK[[#This Row],[concat]],[2]!db[NB NOTA_C],0)+1)</f>
        <v>1454</v>
      </c>
      <c r="AA712" s="5" t="str">
        <f ca="1">IF(B_MSK[[#This Row],[//]]="","",HYPERLINK("[D:\kerja\BANK EXP\BARU\DB.XLSX]DB!e"&amp;B_MSK[[#This Row],[DB_ROW]],"&gt;"))</f>
        <v>&gt;</v>
      </c>
      <c r="AB712" s="30" t="str">
        <f ca="1">MID(B_MSK[[#This Row],[/ STN_1]],FIND(" ",B_MSK[[#This Row],[/ STN_1]])+1,LEN(B_MSK[[#This Row],[/ STN_1]]))</f>
        <v>LSN</v>
      </c>
      <c r="AC712" s="11">
        <f ca="1">IF(B_MSK[[#This Row],[//]]="","",IF(B_MSK[[#This Row],[ JUMLAH ]]="","",IF(B_MSK[[#This Row],[C]]="",B_MSK[[#This Row],[HARGA CTN]]/B_MSK[[#This Row],[JMLH BRG]],B_MSK[[#This Row],[HARGA CTN]]/B_MSK[[#This Row],[A_1]])))</f>
        <v>17400</v>
      </c>
      <c r="AD7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1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1450</v>
      </c>
      <c r="AF71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12" s="15" t="str">
        <f ca="1">IF(B_MSK[[#This Row],[HARGA_2]]="","",IF(MID(B_MSK[[#This Row],[/ STN_2]],FIND(" ",B_MSK[[#This Row],[/ STN_2]])+1,LEN(B_MSK[[#This Row],[/ STN_2]]))="LSN",B_MSK[[#This Row],[HARGA_2]]/12,""))</f>
        <v/>
      </c>
      <c r="AH712" s="7" t="str">
        <f ca="1">IF(B_MSK[[#This Row],[HARGA_3]]="","","/ "&amp;"PCS")</f>
        <v/>
      </c>
      <c r="AI712" s="15">
        <f ca="1">IF(B_MSK[[#This Row],[HARGA_3]]="",IF(B_MSK[[#This Row],[HARGA_2]]="",IF(B_MSK[[#This Row],[HARGA_1]]="","",B_MSK[[#This Row],[HARGA_1]]),B_MSK[[#This Row],[HARGA_2]]),B_MSK[[#This Row],[HARGA_3]])</f>
        <v>1450</v>
      </c>
      <c r="AJ71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12" s="5" t="str">
        <f ca="1">IF(B_MSK[[#This Row],[//]]="","",SUBSTITUTE(SUBSTITUTE(SUBSTITUTE(B_MSK[[#This Row],[QTY/ CTN]]," ","_",2),"(",""),")","")&amp;"_")</f>
        <v>50 LSN_</v>
      </c>
      <c r="AL712" s="5">
        <f ca="1">IF(B_MSK[[#This Row],[A_B]]="","",SEARCH("_",B_MSK[[#This Row],[A_B]]))</f>
        <v>7</v>
      </c>
      <c r="AM712" s="5">
        <f ca="1">IF(B_MSK[[#This Row],[A_B]]="","",LEN(B_MSK[[#This Row],[A_B]]))</f>
        <v>7</v>
      </c>
      <c r="AN712" s="5" t="str">
        <f ca="1">IF(B_MSK[[#This Row],[A_B]]="","",LEFT(B_MSK[[#This Row],[QTY/ CTN]],B_MSK[[#This Row],[A_B_1]]))</f>
        <v>50 LSN</v>
      </c>
      <c r="AO712" s="5" t="str">
        <f ca="1">IF(B_MSK[[#This Row],[A_B]]="","",LEFT(B_MSK[[#This Row],[A_]],SEARCH(" ",B_MSK[[#This Row],[A_]])-1))</f>
        <v>50</v>
      </c>
      <c r="AP712" s="5" t="str">
        <f ca="1">IF(B_MSK[[#This Row],[A_B]]="","",RIGHT(B_MSK[[#This Row],[A_]],LEN(B_MSK[[#This Row],[A_]])-SEARCH(" ",B_MSK[[#This Row],[A_]])))</f>
        <v>LSN</v>
      </c>
      <c r="AQ7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12" s="5" t="str">
        <f ca="1">IF(B_MSK[[#This Row],[B_]]="","",LEFT(B_MSK[[#This Row],[B_]],SEARCH(" ",B_MSK[[#This Row],[B_]])))</f>
        <v xml:space="preserve">12 </v>
      </c>
      <c r="AS712" s="5" t="str">
        <f ca="1">IF(B_MSK[[#This Row],[B_]]="","",RIGHT(B_MSK[[#This Row],[B_]],LEN(B_MSK[[#This Row],[B_]])-SEARCH(" ",B_MSK[[#This Row],[B_]])))</f>
        <v>PCS</v>
      </c>
      <c r="AT712" s="5" t="str">
        <f ca="1">IF(B_MSK[[#This Row],[B_2]]="LSN",12,"")</f>
        <v/>
      </c>
      <c r="AU712" s="5" t="str">
        <f ca="1">IF(B_MSK[[#This Row],[C_1]]="","","PCS")</f>
        <v/>
      </c>
      <c r="AV712" s="5">
        <f ca="1">IF(B_MSK[[#This Row],[A_1]]="","",B_MSK[[#This Row],[A_1]]*IF(B_MSK[[#This Row],[B_1]]="",1,B_MSK[[#This Row],[B_1]])*IF(B_MSK[[#This Row],[C_1]]="",1,B_MSK[[#This Row],[C_1]]))</f>
        <v>600</v>
      </c>
      <c r="AW712" s="5" t="str">
        <f ca="1">IF(B_MSK[[#This Row],[C_2]]="",IF(B_MSK[[#This Row],[B_2]]="",IF(B_MSK[[#This Row],[A_2]]="","",B_MSK[[#This Row],[A_2]]),B_MSK[[#This Row],[B_2]]),B_MSK[[#This Row],[C_2]])</f>
        <v>PCS</v>
      </c>
      <c r="AX712" s="2">
        <f ca="1">IF(ISNUMBER(B_MSK[[#This Row],[TANGGAL DATANG]]),B_MSK[[#This Row],[TANGGAL DATANG]],AX711)</f>
        <v>44952</v>
      </c>
      <c r="AY712" s="5" t="e">
        <f ca="1">IF(B_MSK[[#This Row],[DB_ROW]]="","",INDEX([3]!db[JENIS],B_MSK[[#This Row],[DB_ROW]]-1))</f>
        <v>#REF!</v>
      </c>
      <c r="AZ712" s="5">
        <f ca="1">IF(B_MSK[[#This Row],[A_1]]="","",B_MSK[[#This Row],[A_1]])*1</f>
        <v>50</v>
      </c>
      <c r="BA712" s="5" t="str">
        <f ca="1">IF(B_MSK[[#This Row],[//]]="","",INDEX(INDIRECT(DIR&amp;$2:$2),B_MSK[[#This Row],[//]]))</f>
        <v>UNTANA</v>
      </c>
      <c r="BB712" s="5" t="str">
        <f ca="1">CONCATENATE(B_MSK[[#This Row],[concat]],B_MSK[[#This Row],[HARGA_X]],B_MSK[[#This Row],[SAT]])</f>
        <v>mapkcgatosbr1450LSN</v>
      </c>
    </row>
    <row r="713" spans="1:54" x14ac:dyDescent="0.25">
      <c r="A713" s="6" t="s">
        <v>128</v>
      </c>
      <c r="B713" s="5" t="str">
        <f ca="1">IF(B_MSK[[#This Row],[N_ID]]="","",INDEX(INDIRECT(DIR&amp;$2:$2),MATCH(B_MSK[[#This Row],[N_ID]],INDIRECT(DIR&amp;"!NOTA[ID_P]"),0)))</f>
        <v/>
      </c>
      <c r="C713" s="5" t="str">
        <f ca="1">IF(B_MSK[[#This Row],[//]]="","",HYPERLINK("["&amp;SUBSTITUTE(DIR,"'","")&amp;"]NOTA!D"&amp;B_MSK[[#This Row],[//]]+2,"&gt;"))</f>
        <v>&gt;</v>
      </c>
      <c r="D713" s="5" t="str">
        <f ca="1">IF(B_MSK[[#This Row],[N_ID]]="","",COUNTIF(INDIRECT(DIR&amp;"!NOTA[ID_H]"),B_MSK[[#This Row],[ID NOTA]]))</f>
        <v/>
      </c>
      <c r="E7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710</v>
      </c>
      <c r="F7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3" s="7" t="str">
        <f ca="1">IF(B_MSK[[#This Row],[stt]]="ada",INDEX([2]!db[NB BM],B_MSK[DB_ROW]-1),"")</f>
        <v>Map kcg Atos Merah</v>
      </c>
      <c r="H713" s="7" t="str">
        <f ca="1">IF(B_MSK[[#This Row],[//]]="","",INDEX(INDIRECT(DIR&amp;$2:$2),B_MSK[[#This Row],[//]]))</f>
        <v>GRAFINDO</v>
      </c>
      <c r="I713" s="27" t="str">
        <f ca="1">IF(B_MSK[[#This Row],[//]]="","",INDEX(INDIRECT(DB_PATH&amp;$2:$2),B_MSK[[#This Row],[DB_ROW]]-1))</f>
        <v>50 LSN</v>
      </c>
      <c r="J713" s="5">
        <f ca="1">IF(B_MSK[[#This Row],[//]]="","",IF(INDEX(INDIRECT(DIR&amp;$2:$2),B_MSK[[#This Row],[//]])="","",INDEX(INDIRECT(DIR&amp;$2:$2),B_MSK[[#This Row],[//]])))</f>
        <v>15</v>
      </c>
      <c r="K713" s="5">
        <f ca="1">IF(B_MSK[[#This Row],[//]]="","",IF(INDEX(INDIRECT(DIR&amp;$2:$2),B_MSK[[#This Row],[//]])="","",INDEX(INDIRECT(DIR&amp;$2:$2),B_MSK[[#This Row],[//]])))</f>
        <v>750</v>
      </c>
      <c r="L713" s="5" t="str">
        <f ca="1">IF(B_MSK[[#This Row],[//]]="","",IF(INDEX(INDIRECT(DIR&amp;$2:$2),B_MSK[[#This Row],[//]])="","",INDEX(INDIRECT(DIR&amp;$2:$2),B_MSK[[#This Row],[//]])))</f>
        <v>LSN</v>
      </c>
      <c r="M713" s="13">
        <f ca="1">IF(B_MSK[[#This Row],[//]]="","",INDEX(INDIRECT(DIR&amp;$2:$2),B_MSK[[#This Row],[//]]))</f>
        <v>17400</v>
      </c>
      <c r="N713" s="13">
        <f ca="1">IF(OR(B_MSK[[#This Row],[//]]="",),"",INDEX(INDIRECT(DIR&amp;$2:$2),B_MSK[[#This Row],[//]]))</f>
        <v>870000</v>
      </c>
      <c r="O713" s="3" t="str">
        <f ca="1">IF(B_MSK[[#This Row],[//]]="","",IF(INDEX(INDIRECT(DIR&amp;$2:$2),B_MSK[[#This Row],[//]])=0,"",INDEX(INDIRECT(DIR&amp;$2:$2),B_MSK[[#This Row],[//]])))</f>
        <v/>
      </c>
      <c r="P713" s="3" t="str">
        <f ca="1">IF(B_MSK[[#This Row],[//]]="","",IF(INDEX(INDIRECT(DIR&amp;$2:$2),B_MSK[[#This Row],[//]])=0,"",INDEX(INDIRECT(DIR&amp;$2:$2),B_MSK[[#This Row],[//]])))</f>
        <v/>
      </c>
      <c r="Q713" s="12">
        <f ca="1">IF(B_MSK[[#This Row],[//]]="","",INDEX(INDIRECT(DIR&amp;$2:$2),B_MSK[[#This Row],[//]]))</f>
        <v>13050000</v>
      </c>
      <c r="R7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3" s="37">
        <f ca="1">IF(B_MSK[[#This Row],[//]]="","",INDEX(INDIRECT(DIR&amp;$2:$2),B_MSK[[#This Row],[//]]))</f>
        <v>0</v>
      </c>
      <c r="U713" s="38">
        <f ca="1">IF(SUMIF(B_MSK[NAMA BARANG],B_MSK[[#This Row],[NAMA BARANG]],B_MSK[JMLH BRG])=0,"",SUMIF(B_MSK[NAMA BARANG],B_MSK[[#This Row],[NAMA BARANG]],B_MSK[C]))</f>
        <v>15</v>
      </c>
      <c r="V713" s="7" t="str">
        <f ca="1">IF(B_MSK[[#This Row],[//]]="","",INDEX(INDIRECT(DIR&amp;$2:$2),B_MSK[[#This Row],[//]]))</f>
        <v>MAP KCG ATOS MRH</v>
      </c>
      <c r="W713" s="7" t="str">
        <f ca="1">LOWER(SUBSTITUTE(SUBSTITUTE(SUBSTITUTE(SUBSTITUTE(SUBSTITUTE(SUBSTITUTE(SUBSTITUTE(SUBSTITUTE(SUBSTITUTE(B_MSK[[#This Row],[N.B.nota]]," ",""),"-",""),"(",""),")",""),".",""),",",""),"/",""),"""",""),"+",""))</f>
        <v>mapkcgatosmrh</v>
      </c>
      <c r="X713" s="5" t="str">
        <f ca="1">IF(B_MSK[[#This Row],[N.B.nota]]="","",IF(MATCH(B_MSK[[#This Row],[concat]],[2]!db[NB NOTA_C],0)&gt;0,"ada",0))</f>
        <v>ada</v>
      </c>
      <c r="Y713" s="5" t="str">
        <f ca="1">IF(B_MSK[[#This Row],[N.B.nota]]="","",ADDRESS(ROW(B_MSK[QB]),COLUMN(B_MSK[QB]))&amp;":"&amp;ADDRESS(ROW(),COLUMN(B_MSK[QB])))</f>
        <v>$D$4:$D$713</v>
      </c>
      <c r="Z713" s="5">
        <f ca="1">IF(B_MSK[[#This Row],[concat]]="","",MATCH(B_MSK[[#This Row],[concat]],[2]!db[NB NOTA_C],0)+1)</f>
        <v>1455</v>
      </c>
      <c r="AA713" s="5" t="str">
        <f ca="1">IF(B_MSK[[#This Row],[//]]="","",HYPERLINK("[D:\kerja\BANK EXP\BARU\DB.XLSX]DB!e"&amp;B_MSK[[#This Row],[DB_ROW]],"&gt;"))</f>
        <v>&gt;</v>
      </c>
      <c r="AB713" s="30" t="str">
        <f ca="1">MID(B_MSK[[#This Row],[/ STN_1]],FIND(" ",B_MSK[[#This Row],[/ STN_1]])+1,LEN(B_MSK[[#This Row],[/ STN_1]]))</f>
        <v>LSN</v>
      </c>
      <c r="AC713" s="11">
        <f ca="1">IF(B_MSK[[#This Row],[//]]="","",IF(B_MSK[[#This Row],[ JUMLAH ]]="","",IF(B_MSK[[#This Row],[C]]="",B_MSK[[#This Row],[HARGA CTN]]/B_MSK[[#This Row],[JMLH BRG]],B_MSK[[#This Row],[HARGA CTN]]/B_MSK[[#This Row],[A_1]])))</f>
        <v>17400</v>
      </c>
      <c r="AD7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1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1450</v>
      </c>
      <c r="AF71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13" s="15" t="str">
        <f ca="1">IF(B_MSK[[#This Row],[HARGA_2]]="","",IF(MID(B_MSK[[#This Row],[/ STN_2]],FIND(" ",B_MSK[[#This Row],[/ STN_2]])+1,LEN(B_MSK[[#This Row],[/ STN_2]]))="LSN",B_MSK[[#This Row],[HARGA_2]]/12,""))</f>
        <v/>
      </c>
      <c r="AH713" s="7" t="str">
        <f ca="1">IF(B_MSK[[#This Row],[HARGA_3]]="","","/ "&amp;"PCS")</f>
        <v/>
      </c>
      <c r="AI713" s="15">
        <f ca="1">IF(B_MSK[[#This Row],[HARGA_3]]="",IF(B_MSK[[#This Row],[HARGA_2]]="",IF(B_MSK[[#This Row],[HARGA_1]]="","",B_MSK[[#This Row],[HARGA_1]]),B_MSK[[#This Row],[HARGA_2]]),B_MSK[[#This Row],[HARGA_3]])</f>
        <v>1450</v>
      </c>
      <c r="AJ71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13" s="5" t="str">
        <f ca="1">IF(B_MSK[[#This Row],[//]]="","",SUBSTITUTE(SUBSTITUTE(SUBSTITUTE(B_MSK[[#This Row],[QTY/ CTN]]," ","_",2),"(",""),")","")&amp;"_")</f>
        <v>50 LSN_</v>
      </c>
      <c r="AL713" s="5">
        <f ca="1">IF(B_MSK[[#This Row],[A_B]]="","",SEARCH("_",B_MSK[[#This Row],[A_B]]))</f>
        <v>7</v>
      </c>
      <c r="AM713" s="5">
        <f ca="1">IF(B_MSK[[#This Row],[A_B]]="","",LEN(B_MSK[[#This Row],[A_B]]))</f>
        <v>7</v>
      </c>
      <c r="AN713" s="5" t="str">
        <f ca="1">IF(B_MSK[[#This Row],[A_B]]="","",LEFT(B_MSK[[#This Row],[QTY/ CTN]],B_MSK[[#This Row],[A_B_1]]))</f>
        <v>50 LSN</v>
      </c>
      <c r="AO713" s="5" t="str">
        <f ca="1">IF(B_MSK[[#This Row],[A_B]]="","",LEFT(B_MSK[[#This Row],[A_]],SEARCH(" ",B_MSK[[#This Row],[A_]])-1))</f>
        <v>50</v>
      </c>
      <c r="AP713" s="5" t="str">
        <f ca="1">IF(B_MSK[[#This Row],[A_B]]="","",RIGHT(B_MSK[[#This Row],[A_]],LEN(B_MSK[[#This Row],[A_]])-SEARCH(" ",B_MSK[[#This Row],[A_]])))</f>
        <v>LSN</v>
      </c>
      <c r="AQ7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13" s="5" t="str">
        <f ca="1">IF(B_MSK[[#This Row],[B_]]="","",LEFT(B_MSK[[#This Row],[B_]],SEARCH(" ",B_MSK[[#This Row],[B_]])))</f>
        <v xml:space="preserve">12 </v>
      </c>
      <c r="AS713" s="5" t="str">
        <f ca="1">IF(B_MSK[[#This Row],[B_]]="","",RIGHT(B_MSK[[#This Row],[B_]],LEN(B_MSK[[#This Row],[B_]])-SEARCH(" ",B_MSK[[#This Row],[B_]])))</f>
        <v>PCS</v>
      </c>
      <c r="AT713" s="5" t="str">
        <f ca="1">IF(B_MSK[[#This Row],[B_2]]="LSN",12,"")</f>
        <v/>
      </c>
      <c r="AU713" s="5" t="str">
        <f ca="1">IF(B_MSK[[#This Row],[C_1]]="","","PCS")</f>
        <v/>
      </c>
      <c r="AV713" s="5">
        <f ca="1">IF(B_MSK[[#This Row],[A_1]]="","",B_MSK[[#This Row],[A_1]]*IF(B_MSK[[#This Row],[B_1]]="",1,B_MSK[[#This Row],[B_1]])*IF(B_MSK[[#This Row],[C_1]]="",1,B_MSK[[#This Row],[C_1]]))</f>
        <v>600</v>
      </c>
      <c r="AW713" s="5" t="str">
        <f ca="1">IF(B_MSK[[#This Row],[C_2]]="",IF(B_MSK[[#This Row],[B_2]]="",IF(B_MSK[[#This Row],[A_2]]="","",B_MSK[[#This Row],[A_2]]),B_MSK[[#This Row],[B_2]]),B_MSK[[#This Row],[C_2]])</f>
        <v>PCS</v>
      </c>
      <c r="AX713" s="2">
        <f ca="1">IF(ISNUMBER(B_MSK[[#This Row],[TANGGAL DATANG]]),B_MSK[[#This Row],[TANGGAL DATANG]],AX712)</f>
        <v>44952</v>
      </c>
      <c r="AY713" s="5" t="e">
        <f ca="1">IF(B_MSK[[#This Row],[DB_ROW]]="","",INDEX([3]!db[JENIS],B_MSK[[#This Row],[DB_ROW]]-1))</f>
        <v>#REF!</v>
      </c>
      <c r="AZ713" s="5">
        <f ca="1">IF(B_MSK[[#This Row],[A_1]]="","",B_MSK[[#This Row],[A_1]])*1</f>
        <v>50</v>
      </c>
      <c r="BA713" s="5" t="str">
        <f ca="1">IF(B_MSK[[#This Row],[//]]="","",INDEX(INDIRECT(DIR&amp;$2:$2),B_MSK[[#This Row],[//]]))</f>
        <v>UNTANA</v>
      </c>
      <c r="BB713" s="5" t="str">
        <f ca="1">CONCATENATE(B_MSK[[#This Row],[concat]],B_MSK[[#This Row],[HARGA_X]],B_MSK[[#This Row],[SAT]])</f>
        <v>mapkcgatosmrh1450LSN</v>
      </c>
    </row>
    <row r="714" spans="1:54" x14ac:dyDescent="0.25">
      <c r="A714" s="6" t="s">
        <v>128</v>
      </c>
      <c r="B714" s="5" t="str">
        <f ca="1">IF(B_MSK[[#This Row],[N_ID]]="","",INDEX(INDIRECT(DIR&amp;$2:$2),MATCH(B_MSK[[#This Row],[N_ID]],INDIRECT(DIR&amp;"!NOTA[ID_P]"),0)))</f>
        <v/>
      </c>
      <c r="C714" s="5" t="str">
        <f ca="1">IF(B_MSK[[#This Row],[//]]="","",HYPERLINK("["&amp;SUBSTITUTE(DIR,"'","")&amp;"]NOTA!D"&amp;B_MSK[[#This Row],[//]]+2,"&gt;"))</f>
        <v>&gt;</v>
      </c>
      <c r="D714" s="5" t="str">
        <f ca="1">IF(B_MSK[[#This Row],[N_ID]]="","",COUNTIF(INDIRECT(DIR&amp;"!NOTA[ID_H]"),B_MSK[[#This Row],[ID NOTA]]))</f>
        <v/>
      </c>
      <c r="E7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711</v>
      </c>
      <c r="F7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4" s="7" t="str">
        <f ca="1">IF(B_MSK[[#This Row],[stt]]="ada",INDEX([2]!db[NB BM],B_MSK[DB_ROW]-1),"")</f>
        <v>Map kcg Atos Kuning</v>
      </c>
      <c r="H714" s="7" t="str">
        <f ca="1">IF(B_MSK[[#This Row],[//]]="","",INDEX(INDIRECT(DIR&amp;$2:$2),B_MSK[[#This Row],[//]]))</f>
        <v>GRAFINDO</v>
      </c>
      <c r="I714" s="27" t="str">
        <f ca="1">IF(B_MSK[[#This Row],[//]]="","",INDEX(INDIRECT(DB_PATH&amp;$2:$2),B_MSK[[#This Row],[DB_ROW]]-1))</f>
        <v>50 LSN</v>
      </c>
      <c r="J714" s="5">
        <f ca="1">IF(B_MSK[[#This Row],[//]]="","",IF(INDEX(INDIRECT(DIR&amp;$2:$2),B_MSK[[#This Row],[//]])="","",INDEX(INDIRECT(DIR&amp;$2:$2),B_MSK[[#This Row],[//]])))</f>
        <v>5</v>
      </c>
      <c r="K714" s="5">
        <f ca="1">IF(B_MSK[[#This Row],[//]]="","",IF(INDEX(INDIRECT(DIR&amp;$2:$2),B_MSK[[#This Row],[//]])="","",INDEX(INDIRECT(DIR&amp;$2:$2),B_MSK[[#This Row],[//]])))</f>
        <v>250</v>
      </c>
      <c r="L714" s="5" t="str">
        <f ca="1">IF(B_MSK[[#This Row],[//]]="","",IF(INDEX(INDIRECT(DIR&amp;$2:$2),B_MSK[[#This Row],[//]])="","",INDEX(INDIRECT(DIR&amp;$2:$2),B_MSK[[#This Row],[//]])))</f>
        <v>LSN</v>
      </c>
      <c r="M714" s="13">
        <f ca="1">IF(B_MSK[[#This Row],[//]]="","",INDEX(INDIRECT(DIR&amp;$2:$2),B_MSK[[#This Row],[//]]))</f>
        <v>17400</v>
      </c>
      <c r="N714" s="13">
        <f ca="1">IF(OR(B_MSK[[#This Row],[//]]="",),"",INDEX(INDIRECT(DIR&amp;$2:$2),B_MSK[[#This Row],[//]]))</f>
        <v>870000</v>
      </c>
      <c r="O714" s="3" t="str">
        <f ca="1">IF(B_MSK[[#This Row],[//]]="","",IF(INDEX(INDIRECT(DIR&amp;$2:$2),B_MSK[[#This Row],[//]])=0,"",INDEX(INDIRECT(DIR&amp;$2:$2),B_MSK[[#This Row],[//]])))</f>
        <v/>
      </c>
      <c r="P714" s="3" t="str">
        <f ca="1">IF(B_MSK[[#This Row],[//]]="","",IF(INDEX(INDIRECT(DIR&amp;$2:$2),B_MSK[[#This Row],[//]])=0,"",INDEX(INDIRECT(DIR&amp;$2:$2),B_MSK[[#This Row],[//]])))</f>
        <v/>
      </c>
      <c r="Q714" s="12">
        <f ca="1">IF(B_MSK[[#This Row],[//]]="","",INDEX(INDIRECT(DIR&amp;$2:$2),B_MSK[[#This Row],[//]]))</f>
        <v>4350000</v>
      </c>
      <c r="R71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1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14" s="37">
        <f ca="1">IF(B_MSK[[#This Row],[//]]="","",INDEX(INDIRECT(DIR&amp;$2:$2),B_MSK[[#This Row],[//]]))</f>
        <v>0</v>
      </c>
      <c r="U714" s="38">
        <f ca="1">IF(SUMIF(B_MSK[NAMA BARANG],B_MSK[[#This Row],[NAMA BARANG]],B_MSK[JMLH BRG])=0,"",SUMIF(B_MSK[NAMA BARANG],B_MSK[[#This Row],[NAMA BARANG]],B_MSK[C]))</f>
        <v>5</v>
      </c>
      <c r="V714" s="7" t="str">
        <f ca="1">IF(B_MSK[[#This Row],[//]]="","",INDEX(INDIRECT(DIR&amp;$2:$2),B_MSK[[#This Row],[//]]))</f>
        <v>MAP KCG ATOZ KNG</v>
      </c>
      <c r="W714" s="7" t="str">
        <f ca="1">LOWER(SUBSTITUTE(SUBSTITUTE(SUBSTITUTE(SUBSTITUTE(SUBSTITUTE(SUBSTITUTE(SUBSTITUTE(SUBSTITUTE(SUBSTITUTE(B_MSK[[#This Row],[N.B.nota]]," ",""),"-",""),"(",""),")",""),".",""),",",""),"/",""),"""",""),"+",""))</f>
        <v>mapkcgatozkng</v>
      </c>
      <c r="X714" s="5" t="str">
        <f ca="1">IF(B_MSK[[#This Row],[N.B.nota]]="","",IF(MATCH(B_MSK[[#This Row],[concat]],[2]!db[NB NOTA_C],0)&gt;0,"ada",0))</f>
        <v>ada</v>
      </c>
      <c r="Y714" s="5" t="str">
        <f ca="1">IF(B_MSK[[#This Row],[N.B.nota]]="","",ADDRESS(ROW(B_MSK[QB]),COLUMN(B_MSK[QB]))&amp;":"&amp;ADDRESS(ROW(),COLUMN(B_MSK[QB])))</f>
        <v>$D$4:$D$714</v>
      </c>
      <c r="Z714" s="5">
        <f ca="1">IF(B_MSK[[#This Row],[concat]]="","",MATCH(B_MSK[[#This Row],[concat]],[2]!db[NB NOTA_C],0)+1)</f>
        <v>1456</v>
      </c>
      <c r="AA714" s="5" t="str">
        <f ca="1">IF(B_MSK[[#This Row],[//]]="","",HYPERLINK("[D:\kerja\BANK EXP\BARU\DB.XLSX]DB!e"&amp;B_MSK[[#This Row],[DB_ROW]],"&gt;"))</f>
        <v>&gt;</v>
      </c>
      <c r="AB714" s="30" t="str">
        <f ca="1">MID(B_MSK[[#This Row],[/ STN_1]],FIND(" ",B_MSK[[#This Row],[/ STN_1]])+1,LEN(B_MSK[[#This Row],[/ STN_1]]))</f>
        <v>LSN</v>
      </c>
      <c r="AC714" s="11">
        <f ca="1">IF(B_MSK[[#This Row],[//]]="","",IF(B_MSK[[#This Row],[ JUMLAH ]]="","",IF(B_MSK[[#This Row],[C]]="",B_MSK[[#This Row],[HARGA CTN]]/B_MSK[[#This Row],[JMLH BRG]],B_MSK[[#This Row],[HARGA CTN]]/B_MSK[[#This Row],[A_1]])))</f>
        <v>17400</v>
      </c>
      <c r="AD7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1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1450</v>
      </c>
      <c r="AF71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14" s="15" t="str">
        <f ca="1">IF(B_MSK[[#This Row],[HARGA_2]]="","",IF(MID(B_MSK[[#This Row],[/ STN_2]],FIND(" ",B_MSK[[#This Row],[/ STN_2]])+1,LEN(B_MSK[[#This Row],[/ STN_2]]))="LSN",B_MSK[[#This Row],[HARGA_2]]/12,""))</f>
        <v/>
      </c>
      <c r="AH714" s="7" t="str">
        <f ca="1">IF(B_MSK[[#This Row],[HARGA_3]]="","","/ "&amp;"PCS")</f>
        <v/>
      </c>
      <c r="AI714" s="15">
        <f ca="1">IF(B_MSK[[#This Row],[HARGA_3]]="",IF(B_MSK[[#This Row],[HARGA_2]]="",IF(B_MSK[[#This Row],[HARGA_1]]="","",B_MSK[[#This Row],[HARGA_1]]),B_MSK[[#This Row],[HARGA_2]]),B_MSK[[#This Row],[HARGA_3]])</f>
        <v>1450</v>
      </c>
      <c r="AJ71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14" s="5" t="str">
        <f ca="1">IF(B_MSK[[#This Row],[//]]="","",SUBSTITUTE(SUBSTITUTE(SUBSTITUTE(B_MSK[[#This Row],[QTY/ CTN]]," ","_",2),"(",""),")","")&amp;"_")</f>
        <v>50 LSN_</v>
      </c>
      <c r="AL714" s="5">
        <f ca="1">IF(B_MSK[[#This Row],[A_B]]="","",SEARCH("_",B_MSK[[#This Row],[A_B]]))</f>
        <v>7</v>
      </c>
      <c r="AM714" s="5">
        <f ca="1">IF(B_MSK[[#This Row],[A_B]]="","",LEN(B_MSK[[#This Row],[A_B]]))</f>
        <v>7</v>
      </c>
      <c r="AN714" s="5" t="str">
        <f ca="1">IF(B_MSK[[#This Row],[A_B]]="","",LEFT(B_MSK[[#This Row],[QTY/ CTN]],B_MSK[[#This Row],[A_B_1]]))</f>
        <v>50 LSN</v>
      </c>
      <c r="AO714" s="5" t="str">
        <f ca="1">IF(B_MSK[[#This Row],[A_B]]="","",LEFT(B_MSK[[#This Row],[A_]],SEARCH(" ",B_MSK[[#This Row],[A_]])-1))</f>
        <v>50</v>
      </c>
      <c r="AP714" s="5" t="str">
        <f ca="1">IF(B_MSK[[#This Row],[A_B]]="","",RIGHT(B_MSK[[#This Row],[A_]],LEN(B_MSK[[#This Row],[A_]])-SEARCH(" ",B_MSK[[#This Row],[A_]])))</f>
        <v>LSN</v>
      </c>
      <c r="AQ7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14" s="5" t="str">
        <f ca="1">IF(B_MSK[[#This Row],[B_]]="","",LEFT(B_MSK[[#This Row],[B_]],SEARCH(" ",B_MSK[[#This Row],[B_]])))</f>
        <v xml:space="preserve">12 </v>
      </c>
      <c r="AS714" s="5" t="str">
        <f ca="1">IF(B_MSK[[#This Row],[B_]]="","",RIGHT(B_MSK[[#This Row],[B_]],LEN(B_MSK[[#This Row],[B_]])-SEARCH(" ",B_MSK[[#This Row],[B_]])))</f>
        <v>PCS</v>
      </c>
      <c r="AT714" s="5" t="str">
        <f ca="1">IF(B_MSK[[#This Row],[B_2]]="LSN",12,"")</f>
        <v/>
      </c>
      <c r="AU714" s="5" t="str">
        <f ca="1">IF(B_MSK[[#This Row],[C_1]]="","","PCS")</f>
        <v/>
      </c>
      <c r="AV714" s="5">
        <f ca="1">IF(B_MSK[[#This Row],[A_1]]="","",B_MSK[[#This Row],[A_1]]*IF(B_MSK[[#This Row],[B_1]]="",1,B_MSK[[#This Row],[B_1]])*IF(B_MSK[[#This Row],[C_1]]="",1,B_MSK[[#This Row],[C_1]]))</f>
        <v>600</v>
      </c>
      <c r="AW714" s="5" t="str">
        <f ca="1">IF(B_MSK[[#This Row],[C_2]]="",IF(B_MSK[[#This Row],[B_2]]="",IF(B_MSK[[#This Row],[A_2]]="","",B_MSK[[#This Row],[A_2]]),B_MSK[[#This Row],[B_2]]),B_MSK[[#This Row],[C_2]])</f>
        <v>PCS</v>
      </c>
      <c r="AX714" s="2">
        <f ca="1">IF(ISNUMBER(B_MSK[[#This Row],[TANGGAL DATANG]]),B_MSK[[#This Row],[TANGGAL DATANG]],AX713)</f>
        <v>44952</v>
      </c>
      <c r="AY714" s="5" t="e">
        <f ca="1">IF(B_MSK[[#This Row],[DB_ROW]]="","",INDEX([3]!db[JENIS],B_MSK[[#This Row],[DB_ROW]]-1))</f>
        <v>#REF!</v>
      </c>
      <c r="AZ714" s="5">
        <f ca="1">IF(B_MSK[[#This Row],[A_1]]="","",B_MSK[[#This Row],[A_1]])*1</f>
        <v>50</v>
      </c>
      <c r="BA714" s="5" t="str">
        <f ca="1">IF(B_MSK[[#This Row],[//]]="","",INDEX(INDIRECT(DIR&amp;$2:$2),B_MSK[[#This Row],[//]]))</f>
        <v>UNTANA</v>
      </c>
      <c r="BB714" s="5" t="str">
        <f ca="1">CONCATENATE(B_MSK[[#This Row],[concat]],B_MSK[[#This Row],[HARGA_X]],B_MSK[[#This Row],[SAT]])</f>
        <v>mapkcgatozkng1450LSN</v>
      </c>
    </row>
    <row r="715" spans="1:54" x14ac:dyDescent="0.25">
      <c r="A715" s="6" t="s">
        <v>128</v>
      </c>
      <c r="B715" s="5" t="str">
        <f ca="1">IF(B_MSK[[#This Row],[N_ID]]="","",INDEX(INDIRECT(DIR&amp;$2:$2),MATCH(B_MSK[[#This Row],[N_ID]],INDIRECT(DIR&amp;"!NOTA[ID_P]"),0)))</f>
        <v/>
      </c>
      <c r="C715" s="5" t="str">
        <f ca="1">IF(B_MSK[[#This Row],[//]]="","",HYPERLINK("["&amp;SUBSTITUTE(DIR,"'","")&amp;"]NOTA!D"&amp;B_MSK[[#This Row],[//]]+2,"&gt;"))</f>
        <v/>
      </c>
      <c r="D715" s="5" t="str">
        <f ca="1">IF(B_MSK[[#This Row],[N_ID]]="","",COUNTIF(INDIRECT(DIR&amp;"!NOTA[ID_H]"),B_MSK[[#This Row],[ID NOTA]]))</f>
        <v/>
      </c>
      <c r="E7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5" s="7" t="str">
        <f ca="1">IF(B_MSK[[#This Row],[stt]]="ada",INDEX([2]!db[NB BM],B_MSK[DB_ROW]-1),"")</f>
        <v/>
      </c>
      <c r="H715" s="7" t="str">
        <f ca="1">IF(B_MSK[[#This Row],[//]]="","",INDEX(INDIRECT(DIR&amp;$2:$2),B_MSK[[#This Row],[//]]))</f>
        <v/>
      </c>
      <c r="I715" s="27" t="str">
        <f ca="1">IF(B_MSK[[#This Row],[//]]="","",INDEX(INDIRECT(DB_PATH&amp;$2:$2),B_MSK[[#This Row],[DB_ROW]]-1))</f>
        <v/>
      </c>
      <c r="J715" s="5" t="str">
        <f ca="1">IF(B_MSK[[#This Row],[//]]="","",IF(INDEX(INDIRECT(DIR&amp;$2:$2),B_MSK[[#This Row],[//]])="","",INDEX(INDIRECT(DIR&amp;$2:$2),B_MSK[[#This Row],[//]])))</f>
        <v/>
      </c>
      <c r="K715" s="5" t="str">
        <f ca="1">IF(B_MSK[[#This Row],[//]]="","",IF(INDEX(INDIRECT(DIR&amp;$2:$2),B_MSK[[#This Row],[//]])="","",INDEX(INDIRECT(DIR&amp;$2:$2),B_MSK[[#This Row],[//]])))</f>
        <v/>
      </c>
      <c r="L715" s="5" t="str">
        <f ca="1">IF(B_MSK[[#This Row],[//]]="","",IF(INDEX(INDIRECT(DIR&amp;$2:$2),B_MSK[[#This Row],[//]])="","",INDEX(INDIRECT(DIR&amp;$2:$2),B_MSK[[#This Row],[//]])))</f>
        <v/>
      </c>
      <c r="M715" s="13" t="str">
        <f ca="1">IF(B_MSK[[#This Row],[//]]="","",INDEX(INDIRECT(DIR&amp;$2:$2),B_MSK[[#This Row],[//]]))</f>
        <v/>
      </c>
      <c r="N715" s="13" t="str">
        <f ca="1">IF(OR(B_MSK[[#This Row],[//]]="",),"",INDEX(INDIRECT(DIR&amp;$2:$2),B_MSK[[#This Row],[//]]))</f>
        <v/>
      </c>
      <c r="O715" s="3" t="str">
        <f ca="1">IF(B_MSK[[#This Row],[//]]="","",IF(INDEX(INDIRECT(DIR&amp;$2:$2),B_MSK[[#This Row],[//]])=0,"",INDEX(INDIRECT(DIR&amp;$2:$2),B_MSK[[#This Row],[//]])))</f>
        <v/>
      </c>
      <c r="P715" s="3" t="str">
        <f ca="1">IF(B_MSK[[#This Row],[//]]="","",IF(INDEX(INDIRECT(DIR&amp;$2:$2),B_MSK[[#This Row],[//]])=0,"",INDEX(INDIRECT(DIR&amp;$2:$2),B_MSK[[#This Row],[//]])))</f>
        <v/>
      </c>
      <c r="Q715" s="12" t="str">
        <f ca="1">IF(B_MSK[[#This Row],[//]]="","",INDEX(INDIRECT(DIR&amp;$2:$2),B_MSK[[#This Row],[//]]))</f>
        <v/>
      </c>
      <c r="R7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5" s="37" t="str">
        <f ca="1">IF(B_MSK[[#This Row],[//]]="","",INDEX(INDIRECT(DIR&amp;$2:$2),B_MSK[[#This Row],[//]]))</f>
        <v/>
      </c>
      <c r="U715" s="38" t="str">
        <f ca="1">IF(SUMIF(B_MSK[NAMA BARANG],B_MSK[[#This Row],[NAMA BARANG]],B_MSK[JMLH BRG])=0,"",SUMIF(B_MSK[NAMA BARANG],B_MSK[[#This Row],[NAMA BARANG]],B_MSK[C]))</f>
        <v/>
      </c>
      <c r="V715" s="7" t="str">
        <f ca="1">IF(B_MSK[[#This Row],[//]]="","",INDEX(INDIRECT(DIR&amp;$2:$2),B_MSK[[#This Row],[//]]))</f>
        <v/>
      </c>
      <c r="W7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5" s="5" t="str">
        <f ca="1">IF(B_MSK[[#This Row],[N.B.nota]]="","",IF(MATCH(B_MSK[[#This Row],[concat]],[2]!db[NB NOTA_C],0)&gt;0,"ada",0))</f>
        <v/>
      </c>
      <c r="Y715" s="5" t="str">
        <f ca="1">IF(B_MSK[[#This Row],[N.B.nota]]="","",ADDRESS(ROW(B_MSK[QB]),COLUMN(B_MSK[QB]))&amp;":"&amp;ADDRESS(ROW(),COLUMN(B_MSK[QB])))</f>
        <v/>
      </c>
      <c r="Z715" s="5" t="str">
        <f ca="1">IF(B_MSK[[#This Row],[concat]]="","",MATCH(B_MSK[[#This Row],[concat]],[2]!db[NB NOTA_C],0)+1)</f>
        <v/>
      </c>
      <c r="AA715" s="5" t="str">
        <f ca="1">IF(B_MSK[[#This Row],[//]]="","",HYPERLINK("[D:\kerja\BANK EXP\BARU\DB.XLSX]DB!e"&amp;B_MSK[[#This Row],[DB_ROW]],"&gt;"))</f>
        <v/>
      </c>
      <c r="AB715" s="30" t="e">
        <f ca="1">MID(B_MSK[[#This Row],[/ STN_1]],FIND(" ",B_MSK[[#This Row],[/ STN_1]])+1,LEN(B_MSK[[#This Row],[/ STN_1]]))</f>
        <v>#VALUE!</v>
      </c>
      <c r="AC7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5" s="15" t="str">
        <f ca="1">IF(B_MSK[[#This Row],[HARGA_2]]="","",IF(MID(B_MSK[[#This Row],[/ STN_2]],FIND(" ",B_MSK[[#This Row],[/ STN_2]])+1,LEN(B_MSK[[#This Row],[/ STN_2]]))="LSN",B_MSK[[#This Row],[HARGA_2]]/12,""))</f>
        <v/>
      </c>
      <c r="AH715" s="7" t="str">
        <f ca="1">IF(B_MSK[[#This Row],[HARGA_3]]="","","/ "&amp;"PCS")</f>
        <v/>
      </c>
      <c r="AI715" s="15" t="str">
        <f ca="1">IF(B_MSK[[#This Row],[HARGA_3]]="",IF(B_MSK[[#This Row],[HARGA_2]]="",IF(B_MSK[[#This Row],[HARGA_1]]="","",B_MSK[[#This Row],[HARGA_1]]),B_MSK[[#This Row],[HARGA_2]]),B_MSK[[#This Row],[HARGA_3]])</f>
        <v/>
      </c>
      <c r="AJ715" s="15" t="str">
        <f ca="1">IF(B_MSK[[#This Row],[/ STN_3]]="",IF(B_MSK[[#This Row],[/ STN_2]]="",IF(B_MSK[[#This Row],[/ STN_1]]="","",B_MSK[[#This Row],[/ STN_1]]),B_MSK[[#This Row],[/ STN_2]]),B_MSK[[#This Row],[/ STN_3]])</f>
        <v/>
      </c>
      <c r="AK715" s="5" t="str">
        <f ca="1">IF(B_MSK[[#This Row],[//]]="","",SUBSTITUTE(SUBSTITUTE(SUBSTITUTE(B_MSK[[#This Row],[QTY/ CTN]]," ","_",2),"(",""),")","")&amp;"_")</f>
        <v/>
      </c>
      <c r="AL715" s="5" t="str">
        <f ca="1">IF(B_MSK[[#This Row],[A_B]]="","",SEARCH("_",B_MSK[[#This Row],[A_B]]))</f>
        <v/>
      </c>
      <c r="AM715" s="5" t="str">
        <f ca="1">IF(B_MSK[[#This Row],[A_B]]="","",LEN(B_MSK[[#This Row],[A_B]]))</f>
        <v/>
      </c>
      <c r="AN715" s="5" t="str">
        <f ca="1">IF(B_MSK[[#This Row],[A_B]]="","",LEFT(B_MSK[[#This Row],[QTY/ CTN]],B_MSK[[#This Row],[A_B_1]]))</f>
        <v/>
      </c>
      <c r="AO715" s="5" t="str">
        <f ca="1">IF(B_MSK[[#This Row],[A_B]]="","",LEFT(B_MSK[[#This Row],[A_]],SEARCH(" ",B_MSK[[#This Row],[A_]])-1))</f>
        <v/>
      </c>
      <c r="AP715" s="5" t="str">
        <f ca="1">IF(B_MSK[[#This Row],[A_B]]="","",RIGHT(B_MSK[[#This Row],[A_]],LEN(B_MSK[[#This Row],[A_]])-SEARCH(" ",B_MSK[[#This Row],[A_]])))</f>
        <v/>
      </c>
      <c r="AQ7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5" s="5" t="str">
        <f ca="1">IF(B_MSK[[#This Row],[B_]]="","",LEFT(B_MSK[[#This Row],[B_]],SEARCH(" ",B_MSK[[#This Row],[B_]])))</f>
        <v/>
      </c>
      <c r="AS715" s="5" t="str">
        <f ca="1">IF(B_MSK[[#This Row],[B_]]="","",RIGHT(B_MSK[[#This Row],[B_]],LEN(B_MSK[[#This Row],[B_]])-SEARCH(" ",B_MSK[[#This Row],[B_]])))</f>
        <v/>
      </c>
      <c r="AT715" s="5" t="str">
        <f ca="1">IF(B_MSK[[#This Row],[B_2]]="LSN",12,"")</f>
        <v/>
      </c>
      <c r="AU715" s="5" t="str">
        <f ca="1">IF(B_MSK[[#This Row],[C_1]]="","","PCS")</f>
        <v/>
      </c>
      <c r="AV715" s="5" t="str">
        <f ca="1">IF(B_MSK[[#This Row],[A_1]]="","",B_MSK[[#This Row],[A_1]]*IF(B_MSK[[#This Row],[B_1]]="",1,B_MSK[[#This Row],[B_1]])*IF(B_MSK[[#This Row],[C_1]]="",1,B_MSK[[#This Row],[C_1]]))</f>
        <v/>
      </c>
      <c r="AW715" s="5" t="str">
        <f ca="1">IF(B_MSK[[#This Row],[C_2]]="",IF(B_MSK[[#This Row],[B_2]]="",IF(B_MSK[[#This Row],[A_2]]="","",B_MSK[[#This Row],[A_2]]),B_MSK[[#This Row],[B_2]]),B_MSK[[#This Row],[C_2]])</f>
        <v/>
      </c>
      <c r="AX715" s="2">
        <f ca="1">IF(ISNUMBER(B_MSK[[#This Row],[TANGGAL DATANG]]),B_MSK[[#This Row],[TANGGAL DATANG]],AX714)</f>
        <v>44952</v>
      </c>
      <c r="AY715" s="5" t="str">
        <f ca="1">IF(B_MSK[[#This Row],[DB_ROW]]="","",INDEX([3]!db[JENIS],B_MSK[[#This Row],[DB_ROW]]-1))</f>
        <v/>
      </c>
      <c r="AZ715" s="5" t="e">
        <f ca="1">IF(B_MSK[[#This Row],[A_1]]="","",B_MSK[[#This Row],[A_1]])*1</f>
        <v>#VALUE!</v>
      </c>
      <c r="BA715" s="5" t="str">
        <f ca="1">IF(B_MSK[[#This Row],[//]]="","",INDEX(INDIRECT(DIR&amp;$2:$2),B_MSK[[#This Row],[//]]))</f>
        <v/>
      </c>
      <c r="BB715" s="5" t="str">
        <f ca="1">CONCATENATE(B_MSK[[#This Row],[concat]],B_MSK[[#This Row],[HARGA_X]],B_MSK[[#This Row],[SAT]])</f>
        <v/>
      </c>
    </row>
    <row r="716" spans="1:54" x14ac:dyDescent="0.25">
      <c r="A716" s="6" t="s">
        <v>559</v>
      </c>
      <c r="B716" s="5">
        <f ca="1">IF(B_MSK[[#This Row],[N_ID]]="","",INDEX(INDIRECT(DIR&amp;$2:$2),MATCH(B_MSK[[#This Row],[N_ID]],INDIRECT(DIR&amp;"!NOTA[ID_P]"),0)))</f>
        <v>136</v>
      </c>
      <c r="C716" s="5" t="str">
        <f ca="1">IF(B_MSK[[#This Row],[//]]="","",HYPERLINK("["&amp;SUBSTITUTE(DIR,"'","")&amp;"]NOTA!D"&amp;B_MSK[[#This Row],[//]]+2,"&gt;"))</f>
        <v>&gt;</v>
      </c>
      <c r="D716" s="5">
        <f ca="1">IF(B_MSK[[#This Row],[N_ID]]="","",COUNTIF(INDIRECT(DIR&amp;"!NOTA[ID_H]"),B_MSK[[#This Row],[ID NOTA]]))</f>
        <v>5</v>
      </c>
      <c r="E7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713</v>
      </c>
      <c r="F7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6" s="7" t="str">
        <f ca="1">IF(B_MSK[[#This Row],[stt]]="ada",INDEX([2]!db[NB BM],B_MSK[DB_ROW]-1),"")</f>
        <v>Punch JK 30 XL</v>
      </c>
      <c r="H716" s="7" t="str">
        <f ca="1">IF(B_MSK[[#This Row],[//]]="","",INDEX(INDIRECT(DIR&amp;$2:$2),B_MSK[[#This Row],[//]]))</f>
        <v>ATALI MAKMUR</v>
      </c>
      <c r="I716" s="27" t="str">
        <f ca="1">IF(B_MSK[[#This Row],[//]]="","",INDEX(INDIRECT(DB_PATH&amp;$2:$2),B_MSK[[#This Row],[DB_ROW]]-1))</f>
        <v>10 LSN</v>
      </c>
      <c r="J716" s="5">
        <f ca="1">IF(B_MSK[[#This Row],[//]]="","",IF(INDEX(INDIRECT(DIR&amp;$2:$2),B_MSK[[#This Row],[//]])="","",INDEX(INDIRECT(DIR&amp;$2:$2),B_MSK[[#This Row],[//]])))</f>
        <v>1</v>
      </c>
      <c r="K716" s="5">
        <f ca="1">IF(B_MSK[[#This Row],[//]]="","",IF(INDEX(INDIRECT(DIR&amp;$2:$2),B_MSK[[#This Row],[//]])="","",INDEX(INDIRECT(DIR&amp;$2:$2),B_MSK[[#This Row],[//]])))</f>
        <v>120</v>
      </c>
      <c r="L716" s="5" t="str">
        <f ca="1">IF(B_MSK[[#This Row],[//]]="","",IF(INDEX(INDIRECT(DIR&amp;$2:$2),B_MSK[[#This Row],[//]])="","",INDEX(INDIRECT(DIR&amp;$2:$2),B_MSK[[#This Row],[//]])))</f>
        <v>PCS</v>
      </c>
      <c r="M716" s="13">
        <f ca="1">IF(B_MSK[[#This Row],[//]]="","",INDEX(INDIRECT(DIR&amp;$2:$2),B_MSK[[#This Row],[//]]))</f>
        <v>12950</v>
      </c>
      <c r="N716" s="13">
        <f ca="1">IF(OR(B_MSK[[#This Row],[//]]="",),"",INDEX(INDIRECT(DIR&amp;$2:$2),B_MSK[[#This Row],[//]]))</f>
        <v>1554000</v>
      </c>
      <c r="O716" s="3">
        <f ca="1">IF(B_MSK[[#This Row],[//]]="","",IF(INDEX(INDIRECT(DIR&amp;$2:$2),B_MSK[[#This Row],[//]])=0,"",INDEX(INDIRECT(DIR&amp;$2:$2),B_MSK[[#This Row],[//]])))</f>
        <v>0.125</v>
      </c>
      <c r="P716" s="3">
        <f ca="1">IF(B_MSK[[#This Row],[//]]="","",IF(INDEX(INDIRECT(DIR&amp;$2:$2),B_MSK[[#This Row],[//]])=0,"",INDEX(INDIRECT(DIR&amp;$2:$2),B_MSK[[#This Row],[//]])))</f>
        <v>0.05</v>
      </c>
      <c r="Q716" s="12">
        <f ca="1">IF(B_MSK[[#This Row],[//]]="","",INDEX(INDIRECT(DIR&amp;$2:$2),B_MSK[[#This Row],[//]]))</f>
        <v>1291762.5</v>
      </c>
      <c r="R7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6" s="37">
        <f ca="1">IF(B_MSK[[#This Row],[//]]="","",INDEX(INDIRECT(DIR&amp;$2:$2),B_MSK[[#This Row],[//]]))</f>
        <v>0</v>
      </c>
      <c r="U716" s="38">
        <f ca="1">IF(SUMIF(B_MSK[NAMA BARANG],B_MSK[[#This Row],[NAMA BARANG]],B_MSK[JMLH BRG])=0,"",SUMIF(B_MSK[NAMA BARANG],B_MSK[[#This Row],[NAMA BARANG]],B_MSK[C]))</f>
        <v>2</v>
      </c>
      <c r="V716" s="7" t="str">
        <f ca="1">IF(B_MSK[[#This Row],[//]]="","",INDEX(INDIRECT(DIR&amp;$2:$2),B_MSK[[#This Row],[//]]))</f>
        <v>PUNCH 30XL JK</v>
      </c>
      <c r="W716" s="7" t="str">
        <f ca="1">LOWER(SUBSTITUTE(SUBSTITUTE(SUBSTITUTE(SUBSTITUTE(SUBSTITUTE(SUBSTITUTE(SUBSTITUTE(SUBSTITUTE(SUBSTITUTE(B_MSK[[#This Row],[N.B.nota]]," ",""),"-",""),"(",""),")",""),".",""),",",""),"/",""),"""",""),"+",""))</f>
        <v>punch30xljk</v>
      </c>
      <c r="X716" s="5" t="str">
        <f ca="1">IF(B_MSK[[#This Row],[N.B.nota]]="","",IF(MATCH(B_MSK[[#This Row],[concat]],[2]!db[NB NOTA_C],0)&gt;0,"ada",0))</f>
        <v>ada</v>
      </c>
      <c r="Y716" s="5" t="str">
        <f ca="1">IF(B_MSK[[#This Row],[N.B.nota]]="","",ADDRESS(ROW(B_MSK[QB]),COLUMN(B_MSK[QB]))&amp;":"&amp;ADDRESS(ROW(),COLUMN(B_MSK[QB])))</f>
        <v>$D$4:$D$716</v>
      </c>
      <c r="Z716" s="5">
        <f ca="1">IF(B_MSK[[#This Row],[concat]]="","",MATCH(B_MSK[[#This Row],[concat]],[2]!db[NB NOTA_C],0)+1)</f>
        <v>1883</v>
      </c>
      <c r="AA716" s="5" t="str">
        <f ca="1">IF(B_MSK[[#This Row],[//]]="","",HYPERLINK("[D:\kerja\BANK EXP\BARU\DB.XLSX]DB!e"&amp;B_MSK[[#This Row],[DB_ROW]],"&gt;"))</f>
        <v>&gt;</v>
      </c>
      <c r="AB716" s="30" t="str">
        <f ca="1">MID(B_MSK[[#This Row],[/ STN_1]],FIND(" ",B_MSK[[#This Row],[/ STN_1]])+1,LEN(B_MSK[[#This Row],[/ STN_1]]))</f>
        <v>LSN</v>
      </c>
      <c r="AC716" s="11">
        <f ca="1">IF(B_MSK[[#This Row],[//]]="","",IF(B_MSK[[#This Row],[ JUMLAH ]]="","",IF(B_MSK[[#This Row],[C]]="",B_MSK[[#This Row],[HARGA CTN]]/B_MSK[[#This Row],[JMLH BRG]],B_MSK[[#This Row],[HARGA CTN]]/B_MSK[[#This Row],[A_1]])))</f>
        <v>155400</v>
      </c>
      <c r="AD7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1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12950</v>
      </c>
      <c r="AF71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16" s="15" t="str">
        <f ca="1">IF(B_MSK[[#This Row],[HARGA_2]]="","",IF(MID(B_MSK[[#This Row],[/ STN_2]],FIND(" ",B_MSK[[#This Row],[/ STN_2]])+1,LEN(B_MSK[[#This Row],[/ STN_2]]))="LSN",B_MSK[[#This Row],[HARGA_2]]/12,""))</f>
        <v/>
      </c>
      <c r="AH716" s="7" t="str">
        <f ca="1">IF(B_MSK[[#This Row],[HARGA_3]]="","","/ "&amp;"PCS")</f>
        <v/>
      </c>
      <c r="AI716" s="15">
        <f ca="1">IF(B_MSK[[#This Row],[HARGA_3]]="",IF(B_MSK[[#This Row],[HARGA_2]]="",IF(B_MSK[[#This Row],[HARGA_1]]="","",B_MSK[[#This Row],[HARGA_1]]),B_MSK[[#This Row],[HARGA_2]]),B_MSK[[#This Row],[HARGA_3]])</f>
        <v>12950</v>
      </c>
      <c r="AJ71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16" s="5" t="str">
        <f ca="1">IF(B_MSK[[#This Row],[//]]="","",SUBSTITUTE(SUBSTITUTE(SUBSTITUTE(B_MSK[[#This Row],[QTY/ CTN]]," ","_",2),"(",""),")","")&amp;"_")</f>
        <v>10 LSN_</v>
      </c>
      <c r="AL716" s="5">
        <f ca="1">IF(B_MSK[[#This Row],[A_B]]="","",SEARCH("_",B_MSK[[#This Row],[A_B]]))</f>
        <v>7</v>
      </c>
      <c r="AM716" s="5">
        <f ca="1">IF(B_MSK[[#This Row],[A_B]]="","",LEN(B_MSK[[#This Row],[A_B]]))</f>
        <v>7</v>
      </c>
      <c r="AN716" s="5" t="str">
        <f ca="1">IF(B_MSK[[#This Row],[A_B]]="","",LEFT(B_MSK[[#This Row],[QTY/ CTN]],B_MSK[[#This Row],[A_B_1]]))</f>
        <v>10 LSN</v>
      </c>
      <c r="AO716" s="5" t="str">
        <f ca="1">IF(B_MSK[[#This Row],[A_B]]="","",LEFT(B_MSK[[#This Row],[A_]],SEARCH(" ",B_MSK[[#This Row],[A_]])-1))</f>
        <v>10</v>
      </c>
      <c r="AP716" s="5" t="str">
        <f ca="1">IF(B_MSK[[#This Row],[A_B]]="","",RIGHT(B_MSK[[#This Row],[A_]],LEN(B_MSK[[#This Row],[A_]])-SEARCH(" ",B_MSK[[#This Row],[A_]])))</f>
        <v>LSN</v>
      </c>
      <c r="AQ7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16" s="5" t="str">
        <f ca="1">IF(B_MSK[[#This Row],[B_]]="","",LEFT(B_MSK[[#This Row],[B_]],SEARCH(" ",B_MSK[[#This Row],[B_]])))</f>
        <v xml:space="preserve">12 </v>
      </c>
      <c r="AS716" s="5" t="str">
        <f ca="1">IF(B_MSK[[#This Row],[B_]]="","",RIGHT(B_MSK[[#This Row],[B_]],LEN(B_MSK[[#This Row],[B_]])-SEARCH(" ",B_MSK[[#This Row],[B_]])))</f>
        <v>PCS</v>
      </c>
      <c r="AT716" s="5" t="str">
        <f ca="1">IF(B_MSK[[#This Row],[B_2]]="LSN",12,"")</f>
        <v/>
      </c>
      <c r="AU716" s="5" t="str">
        <f ca="1">IF(B_MSK[[#This Row],[C_1]]="","","PCS")</f>
        <v/>
      </c>
      <c r="AV716" s="5">
        <f ca="1">IF(B_MSK[[#This Row],[A_1]]="","",B_MSK[[#This Row],[A_1]]*IF(B_MSK[[#This Row],[B_1]]="",1,B_MSK[[#This Row],[B_1]])*IF(B_MSK[[#This Row],[C_1]]="",1,B_MSK[[#This Row],[C_1]]))</f>
        <v>120</v>
      </c>
      <c r="AW716" s="5" t="str">
        <f ca="1">IF(B_MSK[[#This Row],[C_2]]="",IF(B_MSK[[#This Row],[B_2]]="",IF(B_MSK[[#This Row],[A_2]]="","",B_MSK[[#This Row],[A_2]]),B_MSK[[#This Row],[B_2]]),B_MSK[[#This Row],[C_2]])</f>
        <v>PCS</v>
      </c>
      <c r="AX716" s="2">
        <f ca="1">IF(ISNUMBER(B_MSK[[#This Row],[TANGGAL DATANG]]),B_MSK[[#This Row],[TANGGAL DATANG]],AX715)</f>
        <v>44952</v>
      </c>
      <c r="AY716" s="5" t="e">
        <f ca="1">IF(B_MSK[[#This Row],[DB_ROW]]="","",INDEX([3]!db[JENIS],B_MSK[[#This Row],[DB_ROW]]-1))</f>
        <v>#REF!</v>
      </c>
      <c r="AZ716" s="5">
        <f ca="1">IF(B_MSK[[#This Row],[A_1]]="","",B_MSK[[#This Row],[A_1]])*1</f>
        <v>10</v>
      </c>
      <c r="BA716" s="5" t="str">
        <f ca="1">IF(B_MSK[[#This Row],[//]]="","",INDEX(INDIRECT(DIR&amp;$2:$2),B_MSK[[#This Row],[//]]))</f>
        <v>ARTO MORO</v>
      </c>
      <c r="BB716" s="5" t="str">
        <f ca="1">CONCATENATE(B_MSK[[#This Row],[concat]],B_MSK[[#This Row],[HARGA_X]],B_MSK[[#This Row],[SAT]])</f>
        <v>punch30xljk12950PCS</v>
      </c>
    </row>
    <row r="717" spans="1:54" x14ac:dyDescent="0.25">
      <c r="A717" s="6" t="s">
        <v>128</v>
      </c>
      <c r="B717" s="5" t="str">
        <f ca="1">IF(B_MSK[[#This Row],[N_ID]]="","",INDEX(INDIRECT(DIR&amp;$2:$2),MATCH(B_MSK[[#This Row],[N_ID]],INDIRECT(DIR&amp;"!NOTA[ID_P]"),0)))</f>
        <v/>
      </c>
      <c r="C717" s="5" t="str">
        <f ca="1">IF(B_MSK[[#This Row],[//]]="","",HYPERLINK("["&amp;SUBSTITUTE(DIR,"'","")&amp;"]NOTA!D"&amp;B_MSK[[#This Row],[//]]+2,"&gt;"))</f>
        <v>&gt;</v>
      </c>
      <c r="D717" s="5" t="str">
        <f ca="1">IF(B_MSK[[#This Row],[N_ID]]="","",COUNTIF(INDIRECT(DIR&amp;"!NOTA[ID_H]"),B_MSK[[#This Row],[ID NOTA]]))</f>
        <v/>
      </c>
      <c r="E7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714</v>
      </c>
      <c r="F7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7" s="7" t="str">
        <f ca="1">IF(B_MSK[[#This Row],[stt]]="ada",INDEX([2]!db[NB BM],B_MSK[DB_ROW]-1),"")</f>
        <v>Mesin label harga JK MX-5500 M</v>
      </c>
      <c r="H717" s="7" t="str">
        <f ca="1">IF(B_MSK[[#This Row],[//]]="","",INDEX(INDIRECT(DIR&amp;$2:$2),B_MSK[[#This Row],[//]]))</f>
        <v>ATALI MAKMUR</v>
      </c>
      <c r="I717" s="27" t="str">
        <f ca="1">IF(B_MSK[[#This Row],[//]]="","",INDEX(INDIRECT(DB_PATH&amp;$2:$2),B_MSK[[#This Row],[DB_ROW]]-1))</f>
        <v>20 PCS</v>
      </c>
      <c r="J717" s="5">
        <f ca="1">IF(B_MSK[[#This Row],[//]]="","",IF(INDEX(INDIRECT(DIR&amp;$2:$2),B_MSK[[#This Row],[//]])="","",INDEX(INDIRECT(DIR&amp;$2:$2),B_MSK[[#This Row],[//]])))</f>
        <v>2</v>
      </c>
      <c r="K717" s="5">
        <f ca="1">IF(B_MSK[[#This Row],[//]]="","",IF(INDEX(INDIRECT(DIR&amp;$2:$2),B_MSK[[#This Row],[//]])="","",INDEX(INDIRECT(DIR&amp;$2:$2),B_MSK[[#This Row],[//]])))</f>
        <v>40</v>
      </c>
      <c r="L717" s="5" t="str">
        <f ca="1">IF(B_MSK[[#This Row],[//]]="","",IF(INDEX(INDIRECT(DIR&amp;$2:$2),B_MSK[[#This Row],[//]])="","",INDEX(INDIRECT(DIR&amp;$2:$2),B_MSK[[#This Row],[//]])))</f>
        <v>PCS</v>
      </c>
      <c r="M717" s="13">
        <f ca="1">IF(B_MSK[[#This Row],[//]]="","",INDEX(INDIRECT(DIR&amp;$2:$2),B_MSK[[#This Row],[//]]))</f>
        <v>40500</v>
      </c>
      <c r="N717" s="13">
        <f ca="1">IF(OR(B_MSK[[#This Row],[//]]="",),"",INDEX(INDIRECT(DIR&amp;$2:$2),B_MSK[[#This Row],[//]]))</f>
        <v>810000</v>
      </c>
      <c r="O717" s="3">
        <f ca="1">IF(B_MSK[[#This Row],[//]]="","",IF(INDEX(INDIRECT(DIR&amp;$2:$2),B_MSK[[#This Row],[//]])=0,"",INDEX(INDIRECT(DIR&amp;$2:$2),B_MSK[[#This Row],[//]])))</f>
        <v>0.125</v>
      </c>
      <c r="P717" s="3">
        <f ca="1">IF(B_MSK[[#This Row],[//]]="","",IF(INDEX(INDIRECT(DIR&amp;$2:$2),B_MSK[[#This Row],[//]])=0,"",INDEX(INDIRECT(DIR&amp;$2:$2),B_MSK[[#This Row],[//]])))</f>
        <v>0.05</v>
      </c>
      <c r="Q717" s="12">
        <f ca="1">IF(B_MSK[[#This Row],[//]]="","",INDEX(INDIRECT(DIR&amp;$2:$2),B_MSK[[#This Row],[//]]))</f>
        <v>1346625</v>
      </c>
      <c r="R7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7" s="37">
        <f ca="1">IF(B_MSK[[#This Row],[//]]="","",INDEX(INDIRECT(DIR&amp;$2:$2),B_MSK[[#This Row],[//]]))</f>
        <v>0</v>
      </c>
      <c r="U717" s="38">
        <f ca="1">IF(SUMIF(B_MSK[NAMA BARANG],B_MSK[[#This Row],[NAMA BARANG]],B_MSK[JMLH BRG])=0,"",SUMIF(B_MSK[NAMA BARANG],B_MSK[[#This Row],[NAMA BARANG]],B_MSK[C]))</f>
        <v>5</v>
      </c>
      <c r="V717" s="7" t="str">
        <f ca="1">IF(B_MSK[[#This Row],[//]]="","",INDEX(INDIRECT(DIR&amp;$2:$2),B_MSK[[#This Row],[//]]))</f>
        <v>LABELLER MX-5500M 8 DIGITS JK</v>
      </c>
      <c r="W717" s="7" t="str">
        <f ca="1">LOWER(SUBSTITUTE(SUBSTITUTE(SUBSTITUTE(SUBSTITUTE(SUBSTITUTE(SUBSTITUTE(SUBSTITUTE(SUBSTITUTE(SUBSTITUTE(B_MSK[[#This Row],[N.B.nota]]," ",""),"-",""),"(",""),")",""),".",""),",",""),"/",""),"""",""),"+",""))</f>
        <v>labellermx5500m8digitsjk</v>
      </c>
      <c r="X717" s="5" t="str">
        <f ca="1">IF(B_MSK[[#This Row],[N.B.nota]]="","",IF(MATCH(B_MSK[[#This Row],[concat]],[2]!db[NB NOTA_C],0)&gt;0,"ada",0))</f>
        <v>ada</v>
      </c>
      <c r="Y717" s="5" t="str">
        <f ca="1">IF(B_MSK[[#This Row],[N.B.nota]]="","",ADDRESS(ROW(B_MSK[QB]),COLUMN(B_MSK[QB]))&amp;":"&amp;ADDRESS(ROW(),COLUMN(B_MSK[QB])))</f>
        <v>$D$4:$D$717</v>
      </c>
      <c r="Z717" s="5">
        <f ca="1">IF(B_MSK[[#This Row],[concat]]="","",MATCH(B_MSK[[#This Row],[concat]],[2]!db[NB NOTA_C],0)+1)</f>
        <v>1355</v>
      </c>
      <c r="AA717" s="5" t="str">
        <f ca="1">IF(B_MSK[[#This Row],[//]]="","",HYPERLINK("[D:\kerja\BANK EXP\BARU\DB.XLSX]DB!e"&amp;B_MSK[[#This Row],[DB_ROW]],"&gt;"))</f>
        <v>&gt;</v>
      </c>
      <c r="AB717" s="30" t="str">
        <f ca="1">MID(B_MSK[[#This Row],[/ STN_1]],FIND(" ",B_MSK[[#This Row],[/ STN_1]])+1,LEN(B_MSK[[#This Row],[/ STN_1]]))</f>
        <v>PCS</v>
      </c>
      <c r="AC717" s="11">
        <f ca="1">IF(B_MSK[[#This Row],[//]]="","",IF(B_MSK[[#This Row],[ JUMLAH ]]="","",IF(B_MSK[[#This Row],[C]]="",B_MSK[[#This Row],[HARGA CTN]]/B_MSK[[#This Row],[JMLH BRG]],B_MSK[[#This Row],[HARGA CTN]]/B_MSK[[#This Row],[A_1]])))</f>
        <v>40500</v>
      </c>
      <c r="AD7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7" s="15" t="str">
        <f ca="1">IF(B_MSK[[#This Row],[HARGA_2]]="","",IF(MID(B_MSK[[#This Row],[/ STN_2]],FIND(" ",B_MSK[[#This Row],[/ STN_2]])+1,LEN(B_MSK[[#This Row],[/ STN_2]]))="LSN",B_MSK[[#This Row],[HARGA_2]]/12,""))</f>
        <v/>
      </c>
      <c r="AH717" s="7" t="str">
        <f ca="1">IF(B_MSK[[#This Row],[HARGA_3]]="","","/ "&amp;"PCS")</f>
        <v/>
      </c>
      <c r="AI717" s="15">
        <f ca="1">IF(B_MSK[[#This Row],[HARGA_3]]="",IF(B_MSK[[#This Row],[HARGA_2]]="",IF(B_MSK[[#This Row],[HARGA_1]]="","",B_MSK[[#This Row],[HARGA_1]]),B_MSK[[#This Row],[HARGA_2]]),B_MSK[[#This Row],[HARGA_3]])</f>
        <v>40500</v>
      </c>
      <c r="AJ71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17" s="5" t="str">
        <f ca="1">IF(B_MSK[[#This Row],[//]]="","",SUBSTITUTE(SUBSTITUTE(SUBSTITUTE(B_MSK[[#This Row],[QTY/ CTN]]," ","_",2),"(",""),")","")&amp;"_")</f>
        <v>20 PCS_</v>
      </c>
      <c r="AL717" s="5">
        <f ca="1">IF(B_MSK[[#This Row],[A_B]]="","",SEARCH("_",B_MSK[[#This Row],[A_B]]))</f>
        <v>7</v>
      </c>
      <c r="AM717" s="5">
        <f ca="1">IF(B_MSK[[#This Row],[A_B]]="","",LEN(B_MSK[[#This Row],[A_B]]))</f>
        <v>7</v>
      </c>
      <c r="AN717" s="5" t="str">
        <f ca="1">IF(B_MSK[[#This Row],[A_B]]="","",LEFT(B_MSK[[#This Row],[QTY/ CTN]],B_MSK[[#This Row],[A_B_1]]))</f>
        <v>20 PCS</v>
      </c>
      <c r="AO717" s="5" t="str">
        <f ca="1">IF(B_MSK[[#This Row],[A_B]]="","",LEFT(B_MSK[[#This Row],[A_]],SEARCH(" ",B_MSK[[#This Row],[A_]])-1))</f>
        <v>20</v>
      </c>
      <c r="AP717" s="5" t="str">
        <f ca="1">IF(B_MSK[[#This Row],[A_B]]="","",RIGHT(B_MSK[[#This Row],[A_]],LEN(B_MSK[[#This Row],[A_]])-SEARCH(" ",B_MSK[[#This Row],[A_]])))</f>
        <v>PCS</v>
      </c>
      <c r="AQ7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7" s="5" t="str">
        <f ca="1">IF(B_MSK[[#This Row],[B_]]="","",LEFT(B_MSK[[#This Row],[B_]],SEARCH(" ",B_MSK[[#This Row],[B_]])))</f>
        <v/>
      </c>
      <c r="AS717" s="5" t="str">
        <f ca="1">IF(B_MSK[[#This Row],[B_]]="","",RIGHT(B_MSK[[#This Row],[B_]],LEN(B_MSK[[#This Row],[B_]])-SEARCH(" ",B_MSK[[#This Row],[B_]])))</f>
        <v/>
      </c>
      <c r="AT717" s="5" t="str">
        <f ca="1">IF(B_MSK[[#This Row],[B_2]]="LSN",12,"")</f>
        <v/>
      </c>
      <c r="AU717" s="5" t="str">
        <f ca="1">IF(B_MSK[[#This Row],[C_1]]="","","PCS")</f>
        <v/>
      </c>
      <c r="AV717" s="5">
        <f ca="1">IF(B_MSK[[#This Row],[A_1]]="","",B_MSK[[#This Row],[A_1]]*IF(B_MSK[[#This Row],[B_1]]="",1,B_MSK[[#This Row],[B_1]])*IF(B_MSK[[#This Row],[C_1]]="",1,B_MSK[[#This Row],[C_1]]))</f>
        <v>20</v>
      </c>
      <c r="AW717" s="5" t="str">
        <f ca="1">IF(B_MSK[[#This Row],[C_2]]="",IF(B_MSK[[#This Row],[B_2]]="",IF(B_MSK[[#This Row],[A_2]]="","",B_MSK[[#This Row],[A_2]]),B_MSK[[#This Row],[B_2]]),B_MSK[[#This Row],[C_2]])</f>
        <v>PCS</v>
      </c>
      <c r="AX717" s="2">
        <f ca="1">IF(ISNUMBER(B_MSK[[#This Row],[TANGGAL DATANG]]),B_MSK[[#This Row],[TANGGAL DATANG]],AX716)</f>
        <v>44952</v>
      </c>
      <c r="AY717" s="5" t="e">
        <f ca="1">IF(B_MSK[[#This Row],[DB_ROW]]="","",INDEX([3]!db[JENIS],B_MSK[[#This Row],[DB_ROW]]-1))</f>
        <v>#REF!</v>
      </c>
      <c r="AZ717" s="5">
        <f ca="1">IF(B_MSK[[#This Row],[A_1]]="","",B_MSK[[#This Row],[A_1]])*1</f>
        <v>20</v>
      </c>
      <c r="BA717" s="5" t="str">
        <f ca="1">IF(B_MSK[[#This Row],[//]]="","",INDEX(INDIRECT(DIR&amp;$2:$2),B_MSK[[#This Row],[//]]))</f>
        <v>ARTO MORO</v>
      </c>
      <c r="BB717" s="5" t="str">
        <f ca="1">CONCATENATE(B_MSK[[#This Row],[concat]],B_MSK[[#This Row],[HARGA_X]],B_MSK[[#This Row],[SAT]])</f>
        <v>labellermx5500m8digitsjk40500PCS</v>
      </c>
    </row>
    <row r="718" spans="1:54" x14ac:dyDescent="0.25">
      <c r="A718" s="6" t="s">
        <v>128</v>
      </c>
      <c r="B718" s="5" t="str">
        <f ca="1">IF(B_MSK[[#This Row],[N_ID]]="","",INDEX(INDIRECT(DIR&amp;$2:$2),MATCH(B_MSK[[#This Row],[N_ID]],INDIRECT(DIR&amp;"!NOTA[ID_P]"),0)))</f>
        <v/>
      </c>
      <c r="C718" s="5" t="str">
        <f ca="1">IF(B_MSK[[#This Row],[//]]="","",HYPERLINK("["&amp;SUBSTITUTE(DIR,"'","")&amp;"]NOTA!D"&amp;B_MSK[[#This Row],[//]]+2,"&gt;"))</f>
        <v>&gt;</v>
      </c>
      <c r="D718" s="5" t="str">
        <f ca="1">IF(B_MSK[[#This Row],[N_ID]]="","",COUNTIF(INDIRECT(DIR&amp;"!NOTA[ID_H]"),B_MSK[[#This Row],[ID NOTA]]))</f>
        <v/>
      </c>
      <c r="E71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715</v>
      </c>
      <c r="F7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8" s="7" t="str">
        <f ca="1">IF(B_MSK[[#This Row],[stt]]="ada",INDEX([2]!db[NB BM],B_MSK[DB_ROW]-1),"")</f>
        <v>Pensil JK P-93 2B</v>
      </c>
      <c r="H718" s="7" t="str">
        <f ca="1">IF(B_MSK[[#This Row],[//]]="","",INDEX(INDIRECT(DIR&amp;$2:$2),B_MSK[[#This Row],[//]]))</f>
        <v>ATALI MAKMUR</v>
      </c>
      <c r="I718" s="27" t="str">
        <f ca="1">IF(B_MSK[[#This Row],[//]]="","",INDEX(INDIRECT(DB_PATH&amp;$2:$2),B_MSK[[#This Row],[DB_ROW]]-1))</f>
        <v>30 GRS</v>
      </c>
      <c r="J718" s="5">
        <f ca="1">IF(B_MSK[[#This Row],[//]]="","",IF(INDEX(INDIRECT(DIR&amp;$2:$2),B_MSK[[#This Row],[//]])="","",INDEX(INDIRECT(DIR&amp;$2:$2),B_MSK[[#This Row],[//]])))</f>
        <v>2</v>
      </c>
      <c r="K718" s="5">
        <f ca="1">IF(B_MSK[[#This Row],[//]]="","",IF(INDEX(INDIRECT(DIR&amp;$2:$2),B_MSK[[#This Row],[//]])="","",INDEX(INDIRECT(DIR&amp;$2:$2),B_MSK[[#This Row],[//]])))</f>
        <v>60</v>
      </c>
      <c r="L718" s="5" t="str">
        <f ca="1">IF(B_MSK[[#This Row],[//]]="","",IF(INDEX(INDIRECT(DIR&amp;$2:$2),B_MSK[[#This Row],[//]])="","",INDEX(INDIRECT(DIR&amp;$2:$2),B_MSK[[#This Row],[//]])))</f>
        <v>GRS</v>
      </c>
      <c r="M718" s="13">
        <f ca="1">IF(B_MSK[[#This Row],[//]]="","",INDEX(INDIRECT(DIR&amp;$2:$2),B_MSK[[#This Row],[//]]))</f>
        <v>96000</v>
      </c>
      <c r="N718" s="13">
        <f ca="1">IF(OR(B_MSK[[#This Row],[//]]="",),"",INDEX(INDIRECT(DIR&amp;$2:$2),B_MSK[[#This Row],[//]]))</f>
        <v>2880000</v>
      </c>
      <c r="O718" s="3">
        <f ca="1">IF(B_MSK[[#This Row],[//]]="","",IF(INDEX(INDIRECT(DIR&amp;$2:$2),B_MSK[[#This Row],[//]])=0,"",INDEX(INDIRECT(DIR&amp;$2:$2),B_MSK[[#This Row],[//]])))</f>
        <v>0.125</v>
      </c>
      <c r="P718" s="3">
        <f ca="1">IF(B_MSK[[#This Row],[//]]="","",IF(INDEX(INDIRECT(DIR&amp;$2:$2),B_MSK[[#This Row],[//]])=0,"",INDEX(INDIRECT(DIR&amp;$2:$2),B_MSK[[#This Row],[//]])))</f>
        <v>0.05</v>
      </c>
      <c r="Q718" s="12">
        <f ca="1">IF(B_MSK[[#This Row],[//]]="","",INDEX(INDIRECT(DIR&amp;$2:$2),B_MSK[[#This Row],[//]]))</f>
        <v>4788000</v>
      </c>
      <c r="R7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8" s="37">
        <f ca="1">IF(B_MSK[[#This Row],[//]]="","",INDEX(INDIRECT(DIR&amp;$2:$2),B_MSK[[#This Row],[//]]))</f>
        <v>0</v>
      </c>
      <c r="U718" s="38">
        <f ca="1">IF(SUMIF(B_MSK[NAMA BARANG],B_MSK[[#This Row],[NAMA BARANG]],B_MSK[JMLH BRG])=0,"",SUMIF(B_MSK[NAMA BARANG],B_MSK[[#This Row],[NAMA BARANG]],B_MSK[C]))</f>
        <v>2</v>
      </c>
      <c r="V718" s="7" t="str">
        <f ca="1">IF(B_MSK[[#This Row],[//]]="","",INDEX(INDIRECT(DIR&amp;$2:$2),B_MSK[[#This Row],[//]]))</f>
        <v>PENCIL P-93 2B JK</v>
      </c>
      <c r="W718" s="7" t="str">
        <f ca="1">LOWER(SUBSTITUTE(SUBSTITUTE(SUBSTITUTE(SUBSTITUTE(SUBSTITUTE(SUBSTITUTE(SUBSTITUTE(SUBSTITUTE(SUBSTITUTE(B_MSK[[#This Row],[N.B.nota]]," ",""),"-",""),"(",""),")",""),".",""),",",""),"/",""),"""",""),"+",""))</f>
        <v>pencilp932bjk</v>
      </c>
      <c r="X718" s="5" t="str">
        <f ca="1">IF(B_MSK[[#This Row],[N.B.nota]]="","",IF(MATCH(B_MSK[[#This Row],[concat]],[2]!db[NB NOTA_C],0)&gt;0,"ada",0))</f>
        <v>ada</v>
      </c>
      <c r="Y718" s="5" t="str">
        <f ca="1">IF(B_MSK[[#This Row],[N.B.nota]]="","",ADDRESS(ROW(B_MSK[QB]),COLUMN(B_MSK[QB]))&amp;":"&amp;ADDRESS(ROW(),COLUMN(B_MSK[QB])))</f>
        <v>$D$4:$D$718</v>
      </c>
      <c r="Z718" s="5">
        <f ca="1">IF(B_MSK[[#This Row],[concat]]="","",MATCH(B_MSK[[#This Row],[concat]],[2]!db[NB NOTA_C],0)+1)</f>
        <v>1768</v>
      </c>
      <c r="AA718" s="5" t="str">
        <f ca="1">IF(B_MSK[[#This Row],[//]]="","",HYPERLINK("[D:\kerja\BANK EXP\BARU\DB.XLSX]DB!e"&amp;B_MSK[[#This Row],[DB_ROW]],"&gt;"))</f>
        <v>&gt;</v>
      </c>
      <c r="AB718" s="30" t="str">
        <f ca="1">MID(B_MSK[[#This Row],[/ STN_1]],FIND(" ",B_MSK[[#This Row],[/ STN_1]])+1,LEN(B_MSK[[#This Row],[/ STN_1]]))</f>
        <v>GRS</v>
      </c>
      <c r="AC718" s="11">
        <f ca="1">IF(B_MSK[[#This Row],[//]]="","",IF(B_MSK[[#This Row],[ JUMLAH ]]="","",IF(B_MSK[[#This Row],[C]]="",B_MSK[[#This Row],[HARGA CTN]]/B_MSK[[#This Row],[JMLH BRG]],B_MSK[[#This Row],[HARGA CTN]]/B_MSK[[#This Row],[A_1]])))</f>
        <v>96000</v>
      </c>
      <c r="AD7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71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8000</v>
      </c>
      <c r="AF71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718" s="15">
        <f ca="1">IF(B_MSK[[#This Row],[HARGA_2]]="","",IF(MID(B_MSK[[#This Row],[/ STN_2]],FIND(" ",B_MSK[[#This Row],[/ STN_2]])+1,LEN(B_MSK[[#This Row],[/ STN_2]]))="LSN",B_MSK[[#This Row],[HARGA_2]]/12,""))</f>
        <v>666.66666666666663</v>
      </c>
      <c r="AH718" s="7" t="str">
        <f ca="1">IF(B_MSK[[#This Row],[HARGA_3]]="","","/ "&amp;"PCS")</f>
        <v>/ PCS</v>
      </c>
      <c r="AI718" s="15">
        <f ca="1">IF(B_MSK[[#This Row],[HARGA_3]]="",IF(B_MSK[[#This Row],[HARGA_2]]="",IF(B_MSK[[#This Row],[HARGA_1]]="","",B_MSK[[#This Row],[HARGA_1]]),B_MSK[[#This Row],[HARGA_2]]),B_MSK[[#This Row],[HARGA_3]])</f>
        <v>666.66666666666663</v>
      </c>
      <c r="AJ71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18" s="5" t="str">
        <f ca="1">IF(B_MSK[[#This Row],[//]]="","",SUBSTITUTE(SUBSTITUTE(SUBSTITUTE(B_MSK[[#This Row],[QTY/ CTN]]," ","_",2),"(",""),")","")&amp;"_")</f>
        <v>30 GRS_</v>
      </c>
      <c r="AL718" s="5">
        <f ca="1">IF(B_MSK[[#This Row],[A_B]]="","",SEARCH("_",B_MSK[[#This Row],[A_B]]))</f>
        <v>7</v>
      </c>
      <c r="AM718" s="5">
        <f ca="1">IF(B_MSK[[#This Row],[A_B]]="","",LEN(B_MSK[[#This Row],[A_B]]))</f>
        <v>7</v>
      </c>
      <c r="AN718" s="5" t="str">
        <f ca="1">IF(B_MSK[[#This Row],[A_B]]="","",LEFT(B_MSK[[#This Row],[QTY/ CTN]],B_MSK[[#This Row],[A_B_1]]))</f>
        <v>30 GRS</v>
      </c>
      <c r="AO718" s="5" t="str">
        <f ca="1">IF(B_MSK[[#This Row],[A_B]]="","",LEFT(B_MSK[[#This Row],[A_]],SEARCH(" ",B_MSK[[#This Row],[A_]])-1))</f>
        <v>30</v>
      </c>
      <c r="AP718" s="5" t="str">
        <f ca="1">IF(B_MSK[[#This Row],[A_B]]="","",RIGHT(B_MSK[[#This Row],[A_]],LEN(B_MSK[[#This Row],[A_]])-SEARCH(" ",B_MSK[[#This Row],[A_]])))</f>
        <v>GRS</v>
      </c>
      <c r="AQ7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718" s="5" t="str">
        <f ca="1">IF(B_MSK[[#This Row],[B_]]="","",LEFT(B_MSK[[#This Row],[B_]],SEARCH(" ",B_MSK[[#This Row],[B_]])))</f>
        <v xml:space="preserve">12 </v>
      </c>
      <c r="AS718" s="5" t="str">
        <f ca="1">IF(B_MSK[[#This Row],[B_]]="","",RIGHT(B_MSK[[#This Row],[B_]],LEN(B_MSK[[#This Row],[B_]])-SEARCH(" ",B_MSK[[#This Row],[B_]])))</f>
        <v>LSN</v>
      </c>
      <c r="AT718" s="5">
        <f ca="1">IF(B_MSK[[#This Row],[B_2]]="LSN",12,"")</f>
        <v>12</v>
      </c>
      <c r="AU718" s="5" t="str">
        <f ca="1">IF(B_MSK[[#This Row],[C_1]]="","","PCS")</f>
        <v>PCS</v>
      </c>
      <c r="AV718" s="5">
        <f ca="1">IF(B_MSK[[#This Row],[A_1]]="","",B_MSK[[#This Row],[A_1]]*IF(B_MSK[[#This Row],[B_1]]="",1,B_MSK[[#This Row],[B_1]])*IF(B_MSK[[#This Row],[C_1]]="",1,B_MSK[[#This Row],[C_1]]))</f>
        <v>4320</v>
      </c>
      <c r="AW718" s="5" t="str">
        <f ca="1">IF(B_MSK[[#This Row],[C_2]]="",IF(B_MSK[[#This Row],[B_2]]="",IF(B_MSK[[#This Row],[A_2]]="","",B_MSK[[#This Row],[A_2]]),B_MSK[[#This Row],[B_2]]),B_MSK[[#This Row],[C_2]])</f>
        <v>PCS</v>
      </c>
      <c r="AX718" s="2">
        <f ca="1">IF(ISNUMBER(B_MSK[[#This Row],[TANGGAL DATANG]]),B_MSK[[#This Row],[TANGGAL DATANG]],AX717)</f>
        <v>44952</v>
      </c>
      <c r="AY718" s="5" t="e">
        <f ca="1">IF(B_MSK[[#This Row],[DB_ROW]]="","",INDEX([3]!db[JENIS],B_MSK[[#This Row],[DB_ROW]]-1))</f>
        <v>#REF!</v>
      </c>
      <c r="AZ718" s="5">
        <f ca="1">IF(B_MSK[[#This Row],[A_1]]="","",B_MSK[[#This Row],[A_1]])*1</f>
        <v>30</v>
      </c>
      <c r="BA718" s="5" t="str">
        <f ca="1">IF(B_MSK[[#This Row],[//]]="","",INDEX(INDIRECT(DIR&amp;$2:$2),B_MSK[[#This Row],[//]]))</f>
        <v>ARTO MORO</v>
      </c>
      <c r="BB718" s="5" t="str">
        <f ca="1">CONCATENATE(B_MSK[[#This Row],[concat]],B_MSK[[#This Row],[HARGA_X]],B_MSK[[#This Row],[SAT]])</f>
        <v>pencilp932bjk666.666666666667GRS</v>
      </c>
    </row>
    <row r="719" spans="1:54" x14ac:dyDescent="0.25">
      <c r="A719" s="6" t="s">
        <v>128</v>
      </c>
      <c r="B719" s="5" t="str">
        <f ca="1">IF(B_MSK[[#This Row],[N_ID]]="","",INDEX(INDIRECT(DIR&amp;$2:$2),MATCH(B_MSK[[#This Row],[N_ID]],INDIRECT(DIR&amp;"!NOTA[ID_P]"),0)))</f>
        <v/>
      </c>
      <c r="C719" s="5" t="str">
        <f ca="1">IF(B_MSK[[#This Row],[//]]="","",HYPERLINK("["&amp;SUBSTITUTE(DIR,"'","")&amp;"]NOTA!D"&amp;B_MSK[[#This Row],[//]]+2,"&gt;"))</f>
        <v>&gt;</v>
      </c>
      <c r="D719" s="5" t="str">
        <f ca="1">IF(B_MSK[[#This Row],[N_ID]]="","",COUNTIF(INDIRECT(DIR&amp;"!NOTA[ID_H]"),B_MSK[[#This Row],[ID NOTA]]))</f>
        <v/>
      </c>
      <c r="E7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716</v>
      </c>
      <c r="F7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9" s="7" t="str">
        <f ca="1">IF(B_MSK[[#This Row],[stt]]="ada",INDEX([2]!db[NB BM],B_MSK[DB_ROW]-1),"")</f>
        <v>Tipe-ex JK-101</v>
      </c>
      <c r="H719" s="7" t="str">
        <f ca="1">IF(B_MSK[[#This Row],[//]]="","",INDEX(INDIRECT(DIR&amp;$2:$2),B_MSK[[#This Row],[//]]))</f>
        <v>ATALI MAKMUR</v>
      </c>
      <c r="I719" s="27" t="str">
        <f ca="1">IF(B_MSK[[#This Row],[//]]="","",INDEX(INDIRECT(DB_PATH&amp;$2:$2),B_MSK[[#This Row],[DB_ROW]]-1))</f>
        <v>48 LSN</v>
      </c>
      <c r="J719" s="5">
        <f ca="1">IF(B_MSK[[#This Row],[//]]="","",IF(INDEX(INDIRECT(DIR&amp;$2:$2),B_MSK[[#This Row],[//]])="","",INDEX(INDIRECT(DIR&amp;$2:$2),B_MSK[[#This Row],[//]])))</f>
        <v>3</v>
      </c>
      <c r="K719" s="5">
        <f ca="1">IF(B_MSK[[#This Row],[//]]="","",IF(INDEX(INDIRECT(DIR&amp;$2:$2),B_MSK[[#This Row],[//]])="","",INDEX(INDIRECT(DIR&amp;$2:$2),B_MSK[[#This Row],[//]])))</f>
        <v>144</v>
      </c>
      <c r="L719" s="5" t="str">
        <f ca="1">IF(B_MSK[[#This Row],[//]]="","",IF(INDEX(INDIRECT(DIR&amp;$2:$2),B_MSK[[#This Row],[//]])="","",INDEX(INDIRECT(DIR&amp;$2:$2),B_MSK[[#This Row],[//]])))</f>
        <v>LSN</v>
      </c>
      <c r="M719" s="13">
        <f ca="1">IF(B_MSK[[#This Row],[//]]="","",INDEX(INDIRECT(DIR&amp;$2:$2),B_MSK[[#This Row],[//]]))</f>
        <v>36000</v>
      </c>
      <c r="N719" s="13">
        <f ca="1">IF(OR(B_MSK[[#This Row],[//]]="",),"",INDEX(INDIRECT(DIR&amp;$2:$2),B_MSK[[#This Row],[//]]))</f>
        <v>1728000</v>
      </c>
      <c r="O719" s="3">
        <f ca="1">IF(B_MSK[[#This Row],[//]]="","",IF(INDEX(INDIRECT(DIR&amp;$2:$2),B_MSK[[#This Row],[//]])=0,"",INDEX(INDIRECT(DIR&amp;$2:$2),B_MSK[[#This Row],[//]])))</f>
        <v>0.125</v>
      </c>
      <c r="P719" s="3">
        <f ca="1">IF(B_MSK[[#This Row],[//]]="","",IF(INDEX(INDIRECT(DIR&amp;$2:$2),B_MSK[[#This Row],[//]])=0,"",INDEX(INDIRECT(DIR&amp;$2:$2),B_MSK[[#This Row],[//]])))</f>
        <v>0.05</v>
      </c>
      <c r="Q719" s="12">
        <f ca="1">IF(B_MSK[[#This Row],[//]]="","",INDEX(INDIRECT(DIR&amp;$2:$2),B_MSK[[#This Row],[//]]))</f>
        <v>4309200</v>
      </c>
      <c r="R7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9" s="37">
        <f ca="1">IF(B_MSK[[#This Row],[//]]="","",INDEX(INDIRECT(DIR&amp;$2:$2),B_MSK[[#This Row],[//]]))</f>
        <v>0</v>
      </c>
      <c r="U719" s="38">
        <f ca="1">IF(SUMIF(B_MSK[NAMA BARANG],B_MSK[[#This Row],[NAMA BARANG]],B_MSK[JMLH BRG])=0,"",SUMIF(B_MSK[NAMA BARANG],B_MSK[[#This Row],[NAMA BARANG]],B_MSK[C]))</f>
        <v>5</v>
      </c>
      <c r="V719" s="7" t="str">
        <f ca="1">IF(B_MSK[[#This Row],[//]]="","",INDEX(INDIRECT(DIR&amp;$2:$2),B_MSK[[#This Row],[//]]))</f>
        <v>CORRECTION FLUID JK-101 JK</v>
      </c>
      <c r="W719" s="7" t="str">
        <f ca="1">LOWER(SUBSTITUTE(SUBSTITUTE(SUBSTITUTE(SUBSTITUTE(SUBSTITUTE(SUBSTITUTE(SUBSTITUTE(SUBSTITUTE(SUBSTITUTE(B_MSK[[#This Row],[N.B.nota]]," ",""),"-",""),"(",""),")",""),".",""),",",""),"/",""),"""",""),"+",""))</f>
        <v>correctionfluidjk101jk</v>
      </c>
      <c r="X719" s="5" t="str">
        <f ca="1">IF(B_MSK[[#This Row],[N.B.nota]]="","",IF(MATCH(B_MSK[[#This Row],[concat]],[2]!db[NB NOTA_C],0)&gt;0,"ada",0))</f>
        <v>ada</v>
      </c>
      <c r="Y719" s="5" t="str">
        <f ca="1">IF(B_MSK[[#This Row],[N.B.nota]]="","",ADDRESS(ROW(B_MSK[QB]),COLUMN(B_MSK[QB]))&amp;":"&amp;ADDRESS(ROW(),COLUMN(B_MSK[QB])))</f>
        <v>$D$4:$D$719</v>
      </c>
      <c r="Z719" s="5">
        <f ca="1">IF(B_MSK[[#This Row],[concat]]="","",MATCH(B_MSK[[#This Row],[concat]],[2]!db[NB NOTA_C],0)+1)</f>
        <v>514</v>
      </c>
      <c r="AA719" s="5" t="str">
        <f ca="1">IF(B_MSK[[#This Row],[//]]="","",HYPERLINK("[D:\kerja\BANK EXP\BARU\DB.XLSX]DB!e"&amp;B_MSK[[#This Row],[DB_ROW]],"&gt;"))</f>
        <v>&gt;</v>
      </c>
      <c r="AB719" s="30" t="str">
        <f ca="1">MID(B_MSK[[#This Row],[/ STN_1]],FIND(" ",B_MSK[[#This Row],[/ STN_1]])+1,LEN(B_MSK[[#This Row],[/ STN_1]]))</f>
        <v>LSN</v>
      </c>
      <c r="AC719" s="11">
        <f ca="1">IF(B_MSK[[#This Row],[//]]="","",IF(B_MSK[[#This Row],[ JUMLAH ]]="","",IF(B_MSK[[#This Row],[C]]="",B_MSK[[#This Row],[HARGA CTN]]/B_MSK[[#This Row],[JMLH BRG]],B_MSK[[#This Row],[HARGA CTN]]/B_MSK[[#This Row],[A_1]])))</f>
        <v>36000</v>
      </c>
      <c r="AD7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1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3000</v>
      </c>
      <c r="AF71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19" s="15" t="str">
        <f ca="1">IF(B_MSK[[#This Row],[HARGA_2]]="","",IF(MID(B_MSK[[#This Row],[/ STN_2]],FIND(" ",B_MSK[[#This Row],[/ STN_2]])+1,LEN(B_MSK[[#This Row],[/ STN_2]]))="LSN",B_MSK[[#This Row],[HARGA_2]]/12,""))</f>
        <v/>
      </c>
      <c r="AH719" s="7" t="str">
        <f ca="1">IF(B_MSK[[#This Row],[HARGA_3]]="","","/ "&amp;"PCS")</f>
        <v/>
      </c>
      <c r="AI719" s="15">
        <f ca="1">IF(B_MSK[[#This Row],[HARGA_3]]="",IF(B_MSK[[#This Row],[HARGA_2]]="",IF(B_MSK[[#This Row],[HARGA_1]]="","",B_MSK[[#This Row],[HARGA_1]]),B_MSK[[#This Row],[HARGA_2]]),B_MSK[[#This Row],[HARGA_3]])</f>
        <v>3000</v>
      </c>
      <c r="AJ71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19" s="5" t="str">
        <f ca="1">IF(B_MSK[[#This Row],[//]]="","",SUBSTITUTE(SUBSTITUTE(SUBSTITUTE(B_MSK[[#This Row],[QTY/ CTN]]," ","_",2),"(",""),")","")&amp;"_")</f>
        <v>48 LSN_</v>
      </c>
      <c r="AL719" s="5">
        <f ca="1">IF(B_MSK[[#This Row],[A_B]]="","",SEARCH("_",B_MSK[[#This Row],[A_B]]))</f>
        <v>7</v>
      </c>
      <c r="AM719" s="5">
        <f ca="1">IF(B_MSK[[#This Row],[A_B]]="","",LEN(B_MSK[[#This Row],[A_B]]))</f>
        <v>7</v>
      </c>
      <c r="AN719" s="5" t="str">
        <f ca="1">IF(B_MSK[[#This Row],[A_B]]="","",LEFT(B_MSK[[#This Row],[QTY/ CTN]],B_MSK[[#This Row],[A_B_1]]))</f>
        <v>48 LSN</v>
      </c>
      <c r="AO719" s="5" t="str">
        <f ca="1">IF(B_MSK[[#This Row],[A_B]]="","",LEFT(B_MSK[[#This Row],[A_]],SEARCH(" ",B_MSK[[#This Row],[A_]])-1))</f>
        <v>48</v>
      </c>
      <c r="AP719" s="5" t="str">
        <f ca="1">IF(B_MSK[[#This Row],[A_B]]="","",RIGHT(B_MSK[[#This Row],[A_]],LEN(B_MSK[[#This Row],[A_]])-SEARCH(" ",B_MSK[[#This Row],[A_]])))</f>
        <v>LSN</v>
      </c>
      <c r="AQ7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19" s="5" t="str">
        <f ca="1">IF(B_MSK[[#This Row],[B_]]="","",LEFT(B_MSK[[#This Row],[B_]],SEARCH(" ",B_MSK[[#This Row],[B_]])))</f>
        <v xml:space="preserve">12 </v>
      </c>
      <c r="AS719" s="5" t="str">
        <f ca="1">IF(B_MSK[[#This Row],[B_]]="","",RIGHT(B_MSK[[#This Row],[B_]],LEN(B_MSK[[#This Row],[B_]])-SEARCH(" ",B_MSK[[#This Row],[B_]])))</f>
        <v>PCS</v>
      </c>
      <c r="AT719" s="5" t="str">
        <f ca="1">IF(B_MSK[[#This Row],[B_2]]="LSN",12,"")</f>
        <v/>
      </c>
      <c r="AU719" s="5" t="str">
        <f ca="1">IF(B_MSK[[#This Row],[C_1]]="","","PCS")</f>
        <v/>
      </c>
      <c r="AV719" s="5">
        <f ca="1">IF(B_MSK[[#This Row],[A_1]]="","",B_MSK[[#This Row],[A_1]]*IF(B_MSK[[#This Row],[B_1]]="",1,B_MSK[[#This Row],[B_1]])*IF(B_MSK[[#This Row],[C_1]]="",1,B_MSK[[#This Row],[C_1]]))</f>
        <v>576</v>
      </c>
      <c r="AW719" s="5" t="str">
        <f ca="1">IF(B_MSK[[#This Row],[C_2]]="",IF(B_MSK[[#This Row],[B_2]]="",IF(B_MSK[[#This Row],[A_2]]="","",B_MSK[[#This Row],[A_2]]),B_MSK[[#This Row],[B_2]]),B_MSK[[#This Row],[C_2]])</f>
        <v>PCS</v>
      </c>
      <c r="AX719" s="2">
        <f ca="1">IF(ISNUMBER(B_MSK[[#This Row],[TANGGAL DATANG]]),B_MSK[[#This Row],[TANGGAL DATANG]],AX718)</f>
        <v>44952</v>
      </c>
      <c r="AY719" s="5" t="e">
        <f ca="1">IF(B_MSK[[#This Row],[DB_ROW]]="","",INDEX([3]!db[JENIS],B_MSK[[#This Row],[DB_ROW]]-1))</f>
        <v>#REF!</v>
      </c>
      <c r="AZ719" s="5">
        <f ca="1">IF(B_MSK[[#This Row],[A_1]]="","",B_MSK[[#This Row],[A_1]])*1</f>
        <v>48</v>
      </c>
      <c r="BA719" s="5" t="str">
        <f ca="1">IF(B_MSK[[#This Row],[//]]="","",INDEX(INDIRECT(DIR&amp;$2:$2),B_MSK[[#This Row],[//]]))</f>
        <v>ARTO MORO</v>
      </c>
      <c r="BB719" s="5" t="str">
        <f ca="1">CONCATENATE(B_MSK[[#This Row],[concat]],B_MSK[[#This Row],[HARGA_X]],B_MSK[[#This Row],[SAT]])</f>
        <v>correctionfluidjk101jk3000LSN</v>
      </c>
    </row>
    <row r="720" spans="1:54" x14ac:dyDescent="0.25">
      <c r="A720" s="6" t="s">
        <v>128</v>
      </c>
      <c r="B720" s="5" t="str">
        <f ca="1">IF(B_MSK[[#This Row],[N_ID]]="","",INDEX(INDIRECT(DIR&amp;$2:$2),MATCH(B_MSK[[#This Row],[N_ID]],INDIRECT(DIR&amp;"!NOTA[ID_P]"),0)))</f>
        <v/>
      </c>
      <c r="C720" s="5" t="str">
        <f ca="1">IF(B_MSK[[#This Row],[//]]="","",HYPERLINK("["&amp;SUBSTITUTE(DIR,"'","")&amp;"]NOTA!D"&amp;B_MSK[[#This Row],[//]]+2,"&gt;"))</f>
        <v>&gt;</v>
      </c>
      <c r="D720" s="5" t="str">
        <f ca="1">IF(B_MSK[[#This Row],[N_ID]]="","",COUNTIF(INDIRECT(DIR&amp;"!NOTA[ID_H]"),B_MSK[[#This Row],[ID NOTA]]))</f>
        <v/>
      </c>
      <c r="E7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717</v>
      </c>
      <c r="F7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0" s="7" t="str">
        <f ca="1">IF(B_MSK[[#This Row],[stt]]="ada",INDEX([2]!db[NB BM],B_MSK[DB_ROW]-1),"")</f>
        <v>Marker Permanen JK PM-34 Hitam</v>
      </c>
      <c r="H720" s="7" t="str">
        <f ca="1">IF(B_MSK[[#This Row],[//]]="","",INDEX(INDIRECT(DIR&amp;$2:$2),B_MSK[[#This Row],[//]]))</f>
        <v>ATALI MAKMUR</v>
      </c>
      <c r="I720" s="27" t="str">
        <f ca="1">IF(B_MSK[[#This Row],[//]]="","",INDEX(INDIRECT(DB_PATH&amp;$2:$2),B_MSK[[#This Row],[DB_ROW]]-1))</f>
        <v>48 LSN</v>
      </c>
      <c r="J720" s="5" t="str">
        <f ca="1">IF(B_MSK[[#This Row],[//]]="","",IF(INDEX(INDIRECT(DIR&amp;$2:$2),B_MSK[[#This Row],[//]])="","",INDEX(INDIRECT(DIR&amp;$2:$2),B_MSK[[#This Row],[//]])))</f>
        <v/>
      </c>
      <c r="K720" s="5">
        <f ca="1">IF(B_MSK[[#This Row],[//]]="","",IF(INDEX(INDIRECT(DIR&amp;$2:$2),B_MSK[[#This Row],[//]])="","",INDEX(INDIRECT(DIR&amp;$2:$2),B_MSK[[#This Row],[//]])))</f>
        <v>36</v>
      </c>
      <c r="L720" s="5" t="str">
        <f ca="1">IF(B_MSK[[#This Row],[//]]="","",IF(INDEX(INDIRECT(DIR&amp;$2:$2),B_MSK[[#This Row],[//]])="","",INDEX(INDIRECT(DIR&amp;$2:$2),B_MSK[[#This Row],[//]])))</f>
        <v>PCS</v>
      </c>
      <c r="M720" s="13">
        <f ca="1">IF(B_MSK[[#This Row],[//]]="","",INDEX(INDIRECT(DIR&amp;$2:$2),B_MSK[[#This Row],[//]]))</f>
        <v>2350</v>
      </c>
      <c r="N720" s="13">
        <f ca="1">IF(OR(B_MSK[[#This Row],[//]]="",),"",INDEX(INDIRECT(DIR&amp;$2:$2),B_MSK[[#This Row],[//]]))</f>
        <v>84600</v>
      </c>
      <c r="O720" s="3">
        <f ca="1">IF(B_MSK[[#This Row],[//]]="","",IF(INDEX(INDIRECT(DIR&amp;$2:$2),B_MSK[[#This Row],[//]])=0,"",INDEX(INDIRECT(DIR&amp;$2:$2),B_MSK[[#This Row],[//]])))</f>
        <v>0.1</v>
      </c>
      <c r="P720" s="3">
        <f ca="1">IF(B_MSK[[#This Row],[//]]="","",IF(INDEX(INDIRECT(DIR&amp;$2:$2),B_MSK[[#This Row],[//]])=0,"",INDEX(INDIRECT(DIR&amp;$2:$2),B_MSK[[#This Row],[//]])))</f>
        <v>0.05</v>
      </c>
      <c r="Q720" s="12">
        <f ca="1">IF(B_MSK[[#This Row],[//]]="","",INDEX(INDIRECT(DIR&amp;$2:$2),B_MSK[[#This Row],[//]]))</f>
        <v>72333</v>
      </c>
      <c r="R72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2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20" s="37" t="str">
        <f ca="1">IF(B_MSK[[#This Row],[//]]="","",INDEX(INDIRECT(DIR&amp;$2:$2),B_MSK[[#This Row],[//]]))</f>
        <v>BONUS JK-101</v>
      </c>
      <c r="U720" s="38">
        <f ca="1">IF(SUMIF(B_MSK[NAMA BARANG],B_MSK[[#This Row],[NAMA BARANG]],B_MSK[JMLH BRG])=0,"",SUMIF(B_MSK[NAMA BARANG],B_MSK[[#This Row],[NAMA BARANG]],B_MSK[C]))</f>
        <v>0</v>
      </c>
      <c r="V720" s="7" t="str">
        <f ca="1">IF(B_MSK[[#This Row],[//]]="","",INDEX(INDIRECT(DIR&amp;$2:$2),B_MSK[[#This Row],[//]]))</f>
        <v>PERMANENT MARKER PM-34 BLACK JK</v>
      </c>
      <c r="W720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720" s="5" t="str">
        <f ca="1">IF(B_MSK[[#This Row],[N.B.nota]]="","",IF(MATCH(B_MSK[[#This Row],[concat]],[2]!db[NB NOTA_C],0)&gt;0,"ada",0))</f>
        <v>ada</v>
      </c>
      <c r="Y720" s="5" t="str">
        <f ca="1">IF(B_MSK[[#This Row],[N.B.nota]]="","",ADDRESS(ROW(B_MSK[QB]),COLUMN(B_MSK[QB]))&amp;":"&amp;ADDRESS(ROW(),COLUMN(B_MSK[QB])))</f>
        <v>$D$4:$D$720</v>
      </c>
      <c r="Z720" s="5">
        <f ca="1">IF(B_MSK[[#This Row],[concat]]="","",MATCH(B_MSK[[#This Row],[concat]],[2]!db[NB NOTA_C],0)+1)</f>
        <v>1834</v>
      </c>
      <c r="AA720" s="5" t="str">
        <f ca="1">IF(B_MSK[[#This Row],[//]]="","",HYPERLINK("[D:\kerja\BANK EXP\BARU\DB.XLSX]DB!e"&amp;B_MSK[[#This Row],[DB_ROW]],"&gt;"))</f>
        <v>&gt;</v>
      </c>
      <c r="AB720" s="30" t="str">
        <f ca="1">MID(B_MSK[[#This Row],[/ STN_1]],FIND(" ",B_MSK[[#This Row],[/ STN_1]])+1,LEN(B_MSK[[#This Row],[/ STN_1]]))</f>
        <v>PCS</v>
      </c>
      <c r="AC720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7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0" s="15" t="str">
        <f ca="1">IF(B_MSK[[#This Row],[HARGA_2]]="","",IF(MID(B_MSK[[#This Row],[/ STN_2]],FIND(" ",B_MSK[[#This Row],[/ STN_2]])+1,LEN(B_MSK[[#This Row],[/ STN_2]]))="LSN",B_MSK[[#This Row],[HARGA_2]]/12,""))</f>
        <v/>
      </c>
      <c r="AH720" s="7" t="str">
        <f ca="1">IF(B_MSK[[#This Row],[HARGA_3]]="","","/ "&amp;"PCS")</f>
        <v/>
      </c>
      <c r="AI720" s="15">
        <f ca="1">IF(B_MSK[[#This Row],[HARGA_3]]="",IF(B_MSK[[#This Row],[HARGA_2]]="",IF(B_MSK[[#This Row],[HARGA_1]]="","",B_MSK[[#This Row],[HARGA_1]]),B_MSK[[#This Row],[HARGA_2]]),B_MSK[[#This Row],[HARGA_3]])</f>
        <v>2350</v>
      </c>
      <c r="AJ72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20" s="5" t="str">
        <f ca="1">IF(B_MSK[[#This Row],[//]]="","",SUBSTITUTE(SUBSTITUTE(SUBSTITUTE(B_MSK[[#This Row],[QTY/ CTN]]," ","_",2),"(",""),")","")&amp;"_")</f>
        <v>48 LSN_</v>
      </c>
      <c r="AL720" s="5">
        <f ca="1">IF(B_MSK[[#This Row],[A_B]]="","",SEARCH("_",B_MSK[[#This Row],[A_B]]))</f>
        <v>7</v>
      </c>
      <c r="AM720" s="5">
        <f ca="1">IF(B_MSK[[#This Row],[A_B]]="","",LEN(B_MSK[[#This Row],[A_B]]))</f>
        <v>7</v>
      </c>
      <c r="AN720" s="5" t="str">
        <f ca="1">IF(B_MSK[[#This Row],[A_B]]="","",LEFT(B_MSK[[#This Row],[QTY/ CTN]],B_MSK[[#This Row],[A_B_1]]))</f>
        <v>48 LSN</v>
      </c>
      <c r="AO720" s="5" t="str">
        <f ca="1">IF(B_MSK[[#This Row],[A_B]]="","",LEFT(B_MSK[[#This Row],[A_]],SEARCH(" ",B_MSK[[#This Row],[A_]])-1))</f>
        <v>48</v>
      </c>
      <c r="AP720" s="5" t="str">
        <f ca="1">IF(B_MSK[[#This Row],[A_B]]="","",RIGHT(B_MSK[[#This Row],[A_]],LEN(B_MSK[[#This Row],[A_]])-SEARCH(" ",B_MSK[[#This Row],[A_]])))</f>
        <v>LSN</v>
      </c>
      <c r="AQ7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20" s="5" t="str">
        <f ca="1">IF(B_MSK[[#This Row],[B_]]="","",LEFT(B_MSK[[#This Row],[B_]],SEARCH(" ",B_MSK[[#This Row],[B_]])))</f>
        <v xml:space="preserve">12 </v>
      </c>
      <c r="AS720" s="5" t="str">
        <f ca="1">IF(B_MSK[[#This Row],[B_]]="","",RIGHT(B_MSK[[#This Row],[B_]],LEN(B_MSK[[#This Row],[B_]])-SEARCH(" ",B_MSK[[#This Row],[B_]])))</f>
        <v>PCS</v>
      </c>
      <c r="AT720" s="5" t="str">
        <f ca="1">IF(B_MSK[[#This Row],[B_2]]="LSN",12,"")</f>
        <v/>
      </c>
      <c r="AU720" s="5" t="str">
        <f ca="1">IF(B_MSK[[#This Row],[C_1]]="","","PCS")</f>
        <v/>
      </c>
      <c r="AV720" s="5">
        <f ca="1">IF(B_MSK[[#This Row],[A_1]]="","",B_MSK[[#This Row],[A_1]]*IF(B_MSK[[#This Row],[B_1]]="",1,B_MSK[[#This Row],[B_1]])*IF(B_MSK[[#This Row],[C_1]]="",1,B_MSK[[#This Row],[C_1]]))</f>
        <v>576</v>
      </c>
      <c r="AW720" s="5" t="str">
        <f ca="1">IF(B_MSK[[#This Row],[C_2]]="",IF(B_MSK[[#This Row],[B_2]]="",IF(B_MSK[[#This Row],[A_2]]="","",B_MSK[[#This Row],[A_2]]),B_MSK[[#This Row],[B_2]]),B_MSK[[#This Row],[C_2]])</f>
        <v>PCS</v>
      </c>
      <c r="AX720" s="2">
        <f ca="1">IF(ISNUMBER(B_MSK[[#This Row],[TANGGAL DATANG]]),B_MSK[[#This Row],[TANGGAL DATANG]],AX719)</f>
        <v>44952</v>
      </c>
      <c r="AY720" s="5" t="e">
        <f ca="1">IF(B_MSK[[#This Row],[DB_ROW]]="","",INDEX([3]!db[JENIS],B_MSK[[#This Row],[DB_ROW]]-1))</f>
        <v>#REF!</v>
      </c>
      <c r="AZ720" s="5">
        <f ca="1">IF(B_MSK[[#This Row],[A_1]]="","",B_MSK[[#This Row],[A_1]])*1</f>
        <v>48</v>
      </c>
      <c r="BA720" s="5" t="str">
        <f ca="1">IF(B_MSK[[#This Row],[//]]="","",INDEX(INDIRECT(DIR&amp;$2:$2),B_MSK[[#This Row],[//]]))</f>
        <v>ARTO MORO</v>
      </c>
      <c r="BB720" s="5" t="str">
        <f ca="1">CONCATENATE(B_MSK[[#This Row],[concat]],B_MSK[[#This Row],[HARGA_X]],B_MSK[[#This Row],[SAT]])</f>
        <v>permanentmarkerpm34blackjk2350PCS</v>
      </c>
    </row>
    <row r="721" spans="1:54" x14ac:dyDescent="0.25">
      <c r="A721" s="6" t="s">
        <v>128</v>
      </c>
      <c r="B721" s="5" t="str">
        <f ca="1">IF(B_MSK[[#This Row],[N_ID]]="","",INDEX(INDIRECT(DIR&amp;$2:$2),MATCH(B_MSK[[#This Row],[N_ID]],INDIRECT(DIR&amp;"!NOTA[ID_P]"),0)))</f>
        <v/>
      </c>
      <c r="C721" s="5" t="str">
        <f ca="1">IF(B_MSK[[#This Row],[//]]="","",HYPERLINK("["&amp;SUBSTITUTE(DIR,"'","")&amp;"]NOTA!D"&amp;B_MSK[[#This Row],[//]]+2,"&gt;"))</f>
        <v/>
      </c>
      <c r="D721" s="5" t="str">
        <f ca="1">IF(B_MSK[[#This Row],[N_ID]]="","",COUNTIF(INDIRECT(DIR&amp;"!NOTA[ID_H]"),B_MSK[[#This Row],[ID NOTA]]))</f>
        <v/>
      </c>
      <c r="E7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1" s="7" t="str">
        <f ca="1">IF(B_MSK[[#This Row],[stt]]="ada",INDEX([2]!db[NB BM],B_MSK[DB_ROW]-1),"")</f>
        <v/>
      </c>
      <c r="H721" s="7" t="str">
        <f ca="1">IF(B_MSK[[#This Row],[//]]="","",INDEX(INDIRECT(DIR&amp;$2:$2),B_MSK[[#This Row],[//]]))</f>
        <v/>
      </c>
      <c r="I721" s="27" t="str">
        <f ca="1">IF(B_MSK[[#This Row],[//]]="","",INDEX(INDIRECT(DB_PATH&amp;$2:$2),B_MSK[[#This Row],[DB_ROW]]-1))</f>
        <v/>
      </c>
      <c r="J721" s="5" t="str">
        <f ca="1">IF(B_MSK[[#This Row],[//]]="","",IF(INDEX(INDIRECT(DIR&amp;$2:$2),B_MSK[[#This Row],[//]])="","",INDEX(INDIRECT(DIR&amp;$2:$2),B_MSK[[#This Row],[//]])))</f>
        <v/>
      </c>
      <c r="K721" s="5" t="str">
        <f ca="1">IF(B_MSK[[#This Row],[//]]="","",IF(INDEX(INDIRECT(DIR&amp;$2:$2),B_MSK[[#This Row],[//]])="","",INDEX(INDIRECT(DIR&amp;$2:$2),B_MSK[[#This Row],[//]])))</f>
        <v/>
      </c>
      <c r="L721" s="5" t="str">
        <f ca="1">IF(B_MSK[[#This Row],[//]]="","",IF(INDEX(INDIRECT(DIR&amp;$2:$2),B_MSK[[#This Row],[//]])="","",INDEX(INDIRECT(DIR&amp;$2:$2),B_MSK[[#This Row],[//]])))</f>
        <v/>
      </c>
      <c r="M721" s="13" t="str">
        <f ca="1">IF(B_MSK[[#This Row],[//]]="","",INDEX(INDIRECT(DIR&amp;$2:$2),B_MSK[[#This Row],[//]]))</f>
        <v/>
      </c>
      <c r="N721" s="13" t="str">
        <f ca="1">IF(OR(B_MSK[[#This Row],[//]]="",),"",INDEX(INDIRECT(DIR&amp;$2:$2),B_MSK[[#This Row],[//]]))</f>
        <v/>
      </c>
      <c r="O721" s="3" t="str">
        <f ca="1">IF(B_MSK[[#This Row],[//]]="","",IF(INDEX(INDIRECT(DIR&amp;$2:$2),B_MSK[[#This Row],[//]])=0,"",INDEX(INDIRECT(DIR&amp;$2:$2),B_MSK[[#This Row],[//]])))</f>
        <v/>
      </c>
      <c r="P721" s="3" t="str">
        <f ca="1">IF(B_MSK[[#This Row],[//]]="","",IF(INDEX(INDIRECT(DIR&amp;$2:$2),B_MSK[[#This Row],[//]])=0,"",INDEX(INDIRECT(DIR&amp;$2:$2),B_MSK[[#This Row],[//]])))</f>
        <v/>
      </c>
      <c r="Q721" s="12" t="str">
        <f ca="1">IF(B_MSK[[#This Row],[//]]="","",INDEX(INDIRECT(DIR&amp;$2:$2),B_MSK[[#This Row],[//]]))</f>
        <v/>
      </c>
      <c r="R7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1" s="37" t="str">
        <f ca="1">IF(B_MSK[[#This Row],[//]]="","",INDEX(INDIRECT(DIR&amp;$2:$2),B_MSK[[#This Row],[//]]))</f>
        <v/>
      </c>
      <c r="U721" s="38" t="str">
        <f ca="1">IF(SUMIF(B_MSK[NAMA BARANG],B_MSK[[#This Row],[NAMA BARANG]],B_MSK[JMLH BRG])=0,"",SUMIF(B_MSK[NAMA BARANG],B_MSK[[#This Row],[NAMA BARANG]],B_MSK[C]))</f>
        <v/>
      </c>
      <c r="V721" s="7" t="str">
        <f ca="1">IF(B_MSK[[#This Row],[//]]="","",INDEX(INDIRECT(DIR&amp;$2:$2),B_MSK[[#This Row],[//]]))</f>
        <v/>
      </c>
      <c r="W7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1" s="5" t="str">
        <f ca="1">IF(B_MSK[[#This Row],[N.B.nota]]="","",IF(MATCH(B_MSK[[#This Row],[concat]],[2]!db[NB NOTA_C],0)&gt;0,"ada",0))</f>
        <v/>
      </c>
      <c r="Y721" s="5" t="str">
        <f ca="1">IF(B_MSK[[#This Row],[N.B.nota]]="","",ADDRESS(ROW(B_MSK[QB]),COLUMN(B_MSK[QB]))&amp;":"&amp;ADDRESS(ROW(),COLUMN(B_MSK[QB])))</f>
        <v/>
      </c>
      <c r="Z721" s="5" t="str">
        <f ca="1">IF(B_MSK[[#This Row],[concat]]="","",MATCH(B_MSK[[#This Row],[concat]],[2]!db[NB NOTA_C],0)+1)</f>
        <v/>
      </c>
      <c r="AA721" s="5" t="str">
        <f ca="1">IF(B_MSK[[#This Row],[//]]="","",HYPERLINK("[D:\kerja\BANK EXP\BARU\DB.XLSX]DB!e"&amp;B_MSK[[#This Row],[DB_ROW]],"&gt;"))</f>
        <v/>
      </c>
      <c r="AB721" s="30" t="e">
        <f ca="1">MID(B_MSK[[#This Row],[/ STN_1]],FIND(" ",B_MSK[[#This Row],[/ STN_1]])+1,LEN(B_MSK[[#This Row],[/ STN_1]]))</f>
        <v>#VALUE!</v>
      </c>
      <c r="AC7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1" s="15" t="str">
        <f ca="1">IF(B_MSK[[#This Row],[HARGA_2]]="","",IF(MID(B_MSK[[#This Row],[/ STN_2]],FIND(" ",B_MSK[[#This Row],[/ STN_2]])+1,LEN(B_MSK[[#This Row],[/ STN_2]]))="LSN",B_MSK[[#This Row],[HARGA_2]]/12,""))</f>
        <v/>
      </c>
      <c r="AH721" s="7" t="str">
        <f ca="1">IF(B_MSK[[#This Row],[HARGA_3]]="","","/ "&amp;"PCS")</f>
        <v/>
      </c>
      <c r="AI721" s="15" t="str">
        <f ca="1">IF(B_MSK[[#This Row],[HARGA_3]]="",IF(B_MSK[[#This Row],[HARGA_2]]="",IF(B_MSK[[#This Row],[HARGA_1]]="","",B_MSK[[#This Row],[HARGA_1]]),B_MSK[[#This Row],[HARGA_2]]),B_MSK[[#This Row],[HARGA_3]])</f>
        <v/>
      </c>
      <c r="AJ721" s="15" t="str">
        <f ca="1">IF(B_MSK[[#This Row],[/ STN_3]]="",IF(B_MSK[[#This Row],[/ STN_2]]="",IF(B_MSK[[#This Row],[/ STN_1]]="","",B_MSK[[#This Row],[/ STN_1]]),B_MSK[[#This Row],[/ STN_2]]),B_MSK[[#This Row],[/ STN_3]])</f>
        <v/>
      </c>
      <c r="AK721" s="5" t="str">
        <f ca="1">IF(B_MSK[[#This Row],[//]]="","",SUBSTITUTE(SUBSTITUTE(SUBSTITUTE(B_MSK[[#This Row],[QTY/ CTN]]," ","_",2),"(",""),")","")&amp;"_")</f>
        <v/>
      </c>
      <c r="AL721" s="5" t="str">
        <f ca="1">IF(B_MSK[[#This Row],[A_B]]="","",SEARCH("_",B_MSK[[#This Row],[A_B]]))</f>
        <v/>
      </c>
      <c r="AM721" s="5" t="str">
        <f ca="1">IF(B_MSK[[#This Row],[A_B]]="","",LEN(B_MSK[[#This Row],[A_B]]))</f>
        <v/>
      </c>
      <c r="AN721" s="5" t="str">
        <f ca="1">IF(B_MSK[[#This Row],[A_B]]="","",LEFT(B_MSK[[#This Row],[QTY/ CTN]],B_MSK[[#This Row],[A_B_1]]))</f>
        <v/>
      </c>
      <c r="AO721" s="5" t="str">
        <f ca="1">IF(B_MSK[[#This Row],[A_B]]="","",LEFT(B_MSK[[#This Row],[A_]],SEARCH(" ",B_MSK[[#This Row],[A_]])-1))</f>
        <v/>
      </c>
      <c r="AP721" s="5" t="str">
        <f ca="1">IF(B_MSK[[#This Row],[A_B]]="","",RIGHT(B_MSK[[#This Row],[A_]],LEN(B_MSK[[#This Row],[A_]])-SEARCH(" ",B_MSK[[#This Row],[A_]])))</f>
        <v/>
      </c>
      <c r="AQ7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1" s="5" t="str">
        <f ca="1">IF(B_MSK[[#This Row],[B_]]="","",LEFT(B_MSK[[#This Row],[B_]],SEARCH(" ",B_MSK[[#This Row],[B_]])))</f>
        <v/>
      </c>
      <c r="AS721" s="5" t="str">
        <f ca="1">IF(B_MSK[[#This Row],[B_]]="","",RIGHT(B_MSK[[#This Row],[B_]],LEN(B_MSK[[#This Row],[B_]])-SEARCH(" ",B_MSK[[#This Row],[B_]])))</f>
        <v/>
      </c>
      <c r="AT721" s="5" t="str">
        <f ca="1">IF(B_MSK[[#This Row],[B_2]]="LSN",12,"")</f>
        <v/>
      </c>
      <c r="AU721" s="5" t="str">
        <f ca="1">IF(B_MSK[[#This Row],[C_1]]="","","PCS")</f>
        <v/>
      </c>
      <c r="AV721" s="5" t="str">
        <f ca="1">IF(B_MSK[[#This Row],[A_1]]="","",B_MSK[[#This Row],[A_1]]*IF(B_MSK[[#This Row],[B_1]]="",1,B_MSK[[#This Row],[B_1]])*IF(B_MSK[[#This Row],[C_1]]="",1,B_MSK[[#This Row],[C_1]]))</f>
        <v/>
      </c>
      <c r="AW721" s="5" t="str">
        <f ca="1">IF(B_MSK[[#This Row],[C_2]]="",IF(B_MSK[[#This Row],[B_2]]="",IF(B_MSK[[#This Row],[A_2]]="","",B_MSK[[#This Row],[A_2]]),B_MSK[[#This Row],[B_2]]),B_MSK[[#This Row],[C_2]])</f>
        <v/>
      </c>
      <c r="AX721" s="2">
        <f ca="1">IF(ISNUMBER(B_MSK[[#This Row],[TANGGAL DATANG]]),B_MSK[[#This Row],[TANGGAL DATANG]],AX720)</f>
        <v>44952</v>
      </c>
      <c r="AY721" s="5" t="str">
        <f ca="1">IF(B_MSK[[#This Row],[DB_ROW]]="","",INDEX([3]!db[JENIS],B_MSK[[#This Row],[DB_ROW]]-1))</f>
        <v/>
      </c>
      <c r="AZ721" s="5" t="e">
        <f ca="1">IF(B_MSK[[#This Row],[A_1]]="","",B_MSK[[#This Row],[A_1]])*1</f>
        <v>#VALUE!</v>
      </c>
      <c r="BA721" s="5" t="str">
        <f ca="1">IF(B_MSK[[#This Row],[//]]="","",INDEX(INDIRECT(DIR&amp;$2:$2),B_MSK[[#This Row],[//]]))</f>
        <v/>
      </c>
      <c r="BB721" s="5" t="str">
        <f ca="1">CONCATENATE(B_MSK[[#This Row],[concat]],B_MSK[[#This Row],[HARGA_X]],B_MSK[[#This Row],[SAT]])</f>
        <v/>
      </c>
    </row>
    <row r="722" spans="1:54" x14ac:dyDescent="0.25">
      <c r="A722" s="6" t="s">
        <v>355</v>
      </c>
      <c r="B722" s="5">
        <f ca="1">IF(B_MSK[[#This Row],[N_ID]]="","",INDEX(INDIRECT(DIR&amp;$2:$2),MATCH(B_MSK[[#This Row],[N_ID]],INDIRECT(DIR&amp;"!NOTA[ID_P]"),0)))</f>
        <v>137</v>
      </c>
      <c r="C722" s="5" t="str">
        <f ca="1">IF(B_MSK[[#This Row],[//]]="","",HYPERLINK("["&amp;SUBSTITUTE(DIR,"'","")&amp;"]NOTA!D"&amp;B_MSK[[#This Row],[//]]+2,"&gt;"))</f>
        <v>&gt;</v>
      </c>
      <c r="D722" s="5">
        <f ca="1">IF(B_MSK[[#This Row],[N_ID]]="","",COUNTIF(INDIRECT(DIR&amp;"!NOTA[ID_H]"),B_MSK[[#This Row],[ID NOTA]]))</f>
        <v>3</v>
      </c>
      <c r="E7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719</v>
      </c>
      <c r="F7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2" s="7" t="str">
        <f ca="1">IF(B_MSK[[#This Row],[stt]]="ada",INDEX([2]!db[NB BM],B_MSK[DB_ROW]-1),"")</f>
        <v>P case rest A 776</v>
      </c>
      <c r="H722" s="7" t="str">
        <f ca="1">IF(B_MSK[[#This Row],[//]]="","",INDEX(INDIRECT(DIR&amp;$2:$2),B_MSK[[#This Row],[//]]))</f>
        <v>HONGSIAN</v>
      </c>
      <c r="I722" s="27" t="str">
        <f ca="1">IF(B_MSK[[#This Row],[//]]="","",INDEX(INDIRECT(DB_PATH&amp;$2:$2),B_MSK[[#This Row],[DB_ROW]]-1))</f>
        <v>32 LSN</v>
      </c>
      <c r="J722" s="5">
        <f ca="1">IF(B_MSK[[#This Row],[//]]="","",IF(INDEX(INDIRECT(DIR&amp;$2:$2),B_MSK[[#This Row],[//]])="","",INDEX(INDIRECT(DIR&amp;$2:$2),B_MSK[[#This Row],[//]])))</f>
        <v>1</v>
      </c>
      <c r="K722" s="5">
        <f ca="1">IF(B_MSK[[#This Row],[//]]="","",IF(INDEX(INDIRECT(DIR&amp;$2:$2),B_MSK[[#This Row],[//]])="","",INDEX(INDIRECT(DIR&amp;$2:$2),B_MSK[[#This Row],[//]])))</f>
        <v>32</v>
      </c>
      <c r="L722" s="5" t="str">
        <f ca="1">IF(B_MSK[[#This Row],[//]]="","",IF(INDEX(INDIRECT(DIR&amp;$2:$2),B_MSK[[#This Row],[//]])="","",INDEX(INDIRECT(DIR&amp;$2:$2),B_MSK[[#This Row],[//]])))</f>
        <v>LSN</v>
      </c>
      <c r="M722" s="13">
        <f ca="1">IF(B_MSK[[#This Row],[//]]="","",INDEX(INDIRECT(DIR&amp;$2:$2),B_MSK[[#This Row],[//]]))</f>
        <v>74000</v>
      </c>
      <c r="N722" s="13">
        <f ca="1">IF(OR(B_MSK[[#This Row],[//]]="",),"",INDEX(INDIRECT(DIR&amp;$2:$2),B_MSK[[#This Row],[//]]))</f>
        <v>2368000</v>
      </c>
      <c r="O722" s="3" t="str">
        <f ca="1">IF(B_MSK[[#This Row],[//]]="","",IF(INDEX(INDIRECT(DIR&amp;$2:$2),B_MSK[[#This Row],[//]])=0,"",INDEX(INDIRECT(DIR&amp;$2:$2),B_MSK[[#This Row],[//]])))</f>
        <v/>
      </c>
      <c r="P722" s="3" t="str">
        <f ca="1">IF(B_MSK[[#This Row],[//]]="","",IF(INDEX(INDIRECT(DIR&amp;$2:$2),B_MSK[[#This Row],[//]])=0,"",INDEX(INDIRECT(DIR&amp;$2:$2),B_MSK[[#This Row],[//]])))</f>
        <v/>
      </c>
      <c r="Q722" s="12">
        <f ca="1">IF(B_MSK[[#This Row],[//]]="","",INDEX(INDIRECT(DIR&amp;$2:$2),B_MSK[[#This Row],[//]]))</f>
        <v>2368000</v>
      </c>
      <c r="R7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2" s="37">
        <f ca="1">IF(B_MSK[[#This Row],[//]]="","",INDEX(INDIRECT(DIR&amp;$2:$2),B_MSK[[#This Row],[//]]))</f>
        <v>0</v>
      </c>
      <c r="U722" s="38">
        <f ca="1">IF(SUMIF(B_MSK[NAMA BARANG],B_MSK[[#This Row],[NAMA BARANG]],B_MSK[JMLH BRG])=0,"",SUMIF(B_MSK[NAMA BARANG],B_MSK[[#This Row],[NAMA BARANG]],B_MSK[C]))</f>
        <v>1</v>
      </c>
      <c r="V722" s="7" t="str">
        <f ca="1">IF(B_MSK[[#This Row],[//]]="","",INDEX(INDIRECT(DIR&amp;$2:$2),B_MSK[[#This Row],[//]]))</f>
        <v>P CASE REST A 776</v>
      </c>
      <c r="W722" s="7" t="str">
        <f ca="1">LOWER(SUBSTITUTE(SUBSTITUTE(SUBSTITUTE(SUBSTITUTE(SUBSTITUTE(SUBSTITUTE(SUBSTITUTE(SUBSTITUTE(SUBSTITUTE(B_MSK[[#This Row],[N.B.nota]]," ",""),"-",""),"(",""),")",""),".",""),",",""),"/",""),"""",""),"+",""))</f>
        <v>pcaseresta776</v>
      </c>
      <c r="X722" s="5" t="str">
        <f ca="1">IF(B_MSK[[#This Row],[N.B.nota]]="","",IF(MATCH(B_MSK[[#This Row],[concat]],[2]!db[NB NOTA_C],0)&gt;0,"ada",0))</f>
        <v>ada</v>
      </c>
      <c r="Y722" s="5" t="str">
        <f ca="1">IF(B_MSK[[#This Row],[N.B.nota]]="","",ADDRESS(ROW(B_MSK[QB]),COLUMN(B_MSK[QB]))&amp;":"&amp;ADDRESS(ROW(),COLUMN(B_MSK[QB])))</f>
        <v>$D$4:$D$722</v>
      </c>
      <c r="Z722" s="5">
        <f ca="1">IF(B_MSK[[#This Row],[concat]]="","",MATCH(B_MSK[[#This Row],[concat]],[2]!db[NB NOTA_C],0)+1)</f>
        <v>1592</v>
      </c>
      <c r="AA722" s="5" t="str">
        <f ca="1">IF(B_MSK[[#This Row],[//]]="","",HYPERLINK("[D:\kerja\BANK EXP\BARU\DB.XLSX]DB!e"&amp;B_MSK[[#This Row],[DB_ROW]],"&gt;"))</f>
        <v>&gt;</v>
      </c>
      <c r="AB722" s="30" t="str">
        <f ca="1">MID(B_MSK[[#This Row],[/ STN_1]],FIND(" ",B_MSK[[#This Row],[/ STN_1]])+1,LEN(B_MSK[[#This Row],[/ STN_1]]))</f>
        <v>LSN</v>
      </c>
      <c r="AC722" s="11">
        <f ca="1">IF(B_MSK[[#This Row],[//]]="","",IF(B_MSK[[#This Row],[ JUMLAH ]]="","",IF(B_MSK[[#This Row],[C]]="",B_MSK[[#This Row],[HARGA CTN]]/B_MSK[[#This Row],[JMLH BRG]],B_MSK[[#This Row],[HARGA CTN]]/B_MSK[[#This Row],[A_1]])))</f>
        <v>74000</v>
      </c>
      <c r="AD7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2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6166.666666666667</v>
      </c>
      <c r="AF72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22" s="15" t="str">
        <f ca="1">IF(B_MSK[[#This Row],[HARGA_2]]="","",IF(MID(B_MSK[[#This Row],[/ STN_2]],FIND(" ",B_MSK[[#This Row],[/ STN_2]])+1,LEN(B_MSK[[#This Row],[/ STN_2]]))="LSN",B_MSK[[#This Row],[HARGA_2]]/12,""))</f>
        <v/>
      </c>
      <c r="AH722" s="7" t="str">
        <f ca="1">IF(B_MSK[[#This Row],[HARGA_3]]="","","/ "&amp;"PCS")</f>
        <v/>
      </c>
      <c r="AI722" s="15">
        <f ca="1">IF(B_MSK[[#This Row],[HARGA_3]]="",IF(B_MSK[[#This Row],[HARGA_2]]="",IF(B_MSK[[#This Row],[HARGA_1]]="","",B_MSK[[#This Row],[HARGA_1]]),B_MSK[[#This Row],[HARGA_2]]),B_MSK[[#This Row],[HARGA_3]])</f>
        <v>6166.666666666667</v>
      </c>
      <c r="AJ72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22" s="5" t="str">
        <f ca="1">IF(B_MSK[[#This Row],[//]]="","",SUBSTITUTE(SUBSTITUTE(SUBSTITUTE(B_MSK[[#This Row],[QTY/ CTN]]," ","_",2),"(",""),")","")&amp;"_")</f>
        <v>32 LSN_</v>
      </c>
      <c r="AL722" s="5">
        <f ca="1">IF(B_MSK[[#This Row],[A_B]]="","",SEARCH("_",B_MSK[[#This Row],[A_B]]))</f>
        <v>7</v>
      </c>
      <c r="AM722" s="5">
        <f ca="1">IF(B_MSK[[#This Row],[A_B]]="","",LEN(B_MSK[[#This Row],[A_B]]))</f>
        <v>7</v>
      </c>
      <c r="AN722" s="5" t="str">
        <f ca="1">IF(B_MSK[[#This Row],[A_B]]="","",LEFT(B_MSK[[#This Row],[QTY/ CTN]],B_MSK[[#This Row],[A_B_1]]))</f>
        <v>32 LSN</v>
      </c>
      <c r="AO722" s="5" t="str">
        <f ca="1">IF(B_MSK[[#This Row],[A_B]]="","",LEFT(B_MSK[[#This Row],[A_]],SEARCH(" ",B_MSK[[#This Row],[A_]])-1))</f>
        <v>32</v>
      </c>
      <c r="AP722" s="5" t="str">
        <f ca="1">IF(B_MSK[[#This Row],[A_B]]="","",RIGHT(B_MSK[[#This Row],[A_]],LEN(B_MSK[[#This Row],[A_]])-SEARCH(" ",B_MSK[[#This Row],[A_]])))</f>
        <v>LSN</v>
      </c>
      <c r="AQ7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22" s="5" t="str">
        <f ca="1">IF(B_MSK[[#This Row],[B_]]="","",LEFT(B_MSK[[#This Row],[B_]],SEARCH(" ",B_MSK[[#This Row],[B_]])))</f>
        <v xml:space="preserve">12 </v>
      </c>
      <c r="AS722" s="5" t="str">
        <f ca="1">IF(B_MSK[[#This Row],[B_]]="","",RIGHT(B_MSK[[#This Row],[B_]],LEN(B_MSK[[#This Row],[B_]])-SEARCH(" ",B_MSK[[#This Row],[B_]])))</f>
        <v>PCS</v>
      </c>
      <c r="AT722" s="5" t="str">
        <f ca="1">IF(B_MSK[[#This Row],[B_2]]="LSN",12,"")</f>
        <v/>
      </c>
      <c r="AU722" s="5" t="str">
        <f ca="1">IF(B_MSK[[#This Row],[C_1]]="","","PCS")</f>
        <v/>
      </c>
      <c r="AV722" s="5">
        <f ca="1">IF(B_MSK[[#This Row],[A_1]]="","",B_MSK[[#This Row],[A_1]]*IF(B_MSK[[#This Row],[B_1]]="",1,B_MSK[[#This Row],[B_1]])*IF(B_MSK[[#This Row],[C_1]]="",1,B_MSK[[#This Row],[C_1]]))</f>
        <v>384</v>
      </c>
      <c r="AW722" s="5" t="str">
        <f ca="1">IF(B_MSK[[#This Row],[C_2]]="",IF(B_MSK[[#This Row],[B_2]]="",IF(B_MSK[[#This Row],[A_2]]="","",B_MSK[[#This Row],[A_2]]),B_MSK[[#This Row],[B_2]]),B_MSK[[#This Row],[C_2]])</f>
        <v>PCS</v>
      </c>
      <c r="AX722" s="2">
        <f ca="1">IF(ISNUMBER(B_MSK[[#This Row],[TANGGAL DATANG]]),B_MSK[[#This Row],[TANGGAL DATANG]],AX721)</f>
        <v>44952</v>
      </c>
      <c r="AY722" s="5" t="e">
        <f ca="1">IF(B_MSK[[#This Row],[DB_ROW]]="","",INDEX([3]!db[JENIS],B_MSK[[#This Row],[DB_ROW]]-1))</f>
        <v>#REF!</v>
      </c>
      <c r="AZ722" s="5">
        <f ca="1">IF(B_MSK[[#This Row],[A_1]]="","",B_MSK[[#This Row],[A_1]])*1</f>
        <v>32</v>
      </c>
      <c r="BA722" s="5" t="str">
        <f ca="1">IF(B_MSK[[#This Row],[//]]="","",INDEX(INDIRECT(DIR&amp;$2:$2),B_MSK[[#This Row],[//]]))</f>
        <v>UNTANA</v>
      </c>
      <c r="BB722" s="5" t="str">
        <f ca="1">CONCATENATE(B_MSK[[#This Row],[concat]],B_MSK[[#This Row],[HARGA_X]],B_MSK[[#This Row],[SAT]])</f>
        <v>pcaseresta7766166.66666666667LSN</v>
      </c>
    </row>
    <row r="723" spans="1:54" x14ac:dyDescent="0.25">
      <c r="A723" s="6" t="s">
        <v>128</v>
      </c>
      <c r="B723" s="5" t="str">
        <f ca="1">IF(B_MSK[[#This Row],[N_ID]]="","",INDEX(INDIRECT(DIR&amp;$2:$2),MATCH(B_MSK[[#This Row],[N_ID]],INDIRECT(DIR&amp;"!NOTA[ID_P]"),0)))</f>
        <v/>
      </c>
      <c r="C723" s="5" t="str">
        <f ca="1">IF(B_MSK[[#This Row],[//]]="","",HYPERLINK("["&amp;SUBSTITUTE(DIR,"'","")&amp;"]NOTA!D"&amp;B_MSK[[#This Row],[//]]+2,"&gt;"))</f>
        <v>&gt;</v>
      </c>
      <c r="D723" s="5" t="str">
        <f ca="1">IF(B_MSK[[#This Row],[N_ID]]="","",COUNTIF(INDIRECT(DIR&amp;"!NOTA[ID_H]"),B_MSK[[#This Row],[ID NOTA]]))</f>
        <v/>
      </c>
      <c r="E72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720</v>
      </c>
      <c r="F7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3" s="7" t="str">
        <f ca="1">IF(B_MSK[[#This Row],[stt]]="ada",INDEX([2]!db[NB BM],B_MSK[DB_ROW]-1),"")</f>
        <v>P case rest H 466</v>
      </c>
      <c r="H723" s="7" t="str">
        <f ca="1">IF(B_MSK[[#This Row],[//]]="","",INDEX(INDIRECT(DIR&amp;$2:$2),B_MSK[[#This Row],[//]]))</f>
        <v>HONGSIAN</v>
      </c>
      <c r="I723" s="27" t="str">
        <f ca="1">IF(B_MSK[[#This Row],[//]]="","",INDEX(INDIRECT(DB_PATH&amp;$2:$2),B_MSK[[#This Row],[DB_ROW]]-1))</f>
        <v>32 LSN</v>
      </c>
      <c r="J723" s="5">
        <f ca="1">IF(B_MSK[[#This Row],[//]]="","",IF(INDEX(INDIRECT(DIR&amp;$2:$2),B_MSK[[#This Row],[//]])="","",INDEX(INDIRECT(DIR&amp;$2:$2),B_MSK[[#This Row],[//]])))</f>
        <v>1</v>
      </c>
      <c r="K723" s="5">
        <f ca="1">IF(B_MSK[[#This Row],[//]]="","",IF(INDEX(INDIRECT(DIR&amp;$2:$2),B_MSK[[#This Row],[//]])="","",INDEX(INDIRECT(DIR&amp;$2:$2),B_MSK[[#This Row],[//]])))</f>
        <v>32</v>
      </c>
      <c r="L723" s="5" t="str">
        <f ca="1">IF(B_MSK[[#This Row],[//]]="","",IF(INDEX(INDIRECT(DIR&amp;$2:$2),B_MSK[[#This Row],[//]])="","",INDEX(INDIRECT(DIR&amp;$2:$2),B_MSK[[#This Row],[//]])))</f>
        <v>LSN</v>
      </c>
      <c r="M723" s="13">
        <f ca="1">IF(B_MSK[[#This Row],[//]]="","",INDEX(INDIRECT(DIR&amp;$2:$2),B_MSK[[#This Row],[//]]))</f>
        <v>82500</v>
      </c>
      <c r="N723" s="13">
        <f ca="1">IF(OR(B_MSK[[#This Row],[//]]="",),"",INDEX(INDIRECT(DIR&amp;$2:$2),B_MSK[[#This Row],[//]]))</f>
        <v>2640000</v>
      </c>
      <c r="O723" s="3" t="str">
        <f ca="1">IF(B_MSK[[#This Row],[//]]="","",IF(INDEX(INDIRECT(DIR&amp;$2:$2),B_MSK[[#This Row],[//]])=0,"",INDEX(INDIRECT(DIR&amp;$2:$2),B_MSK[[#This Row],[//]])))</f>
        <v/>
      </c>
      <c r="P723" s="3" t="str">
        <f ca="1">IF(B_MSK[[#This Row],[//]]="","",IF(INDEX(INDIRECT(DIR&amp;$2:$2),B_MSK[[#This Row],[//]])=0,"",INDEX(INDIRECT(DIR&amp;$2:$2),B_MSK[[#This Row],[//]])))</f>
        <v/>
      </c>
      <c r="Q723" s="12">
        <f ca="1">IF(B_MSK[[#This Row],[//]]="","",INDEX(INDIRECT(DIR&amp;$2:$2),B_MSK[[#This Row],[//]]))</f>
        <v>2640000</v>
      </c>
      <c r="R7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3" s="37">
        <f ca="1">IF(B_MSK[[#This Row],[//]]="","",INDEX(INDIRECT(DIR&amp;$2:$2),B_MSK[[#This Row],[//]]))</f>
        <v>0</v>
      </c>
      <c r="U723" s="38">
        <f ca="1">IF(SUMIF(B_MSK[NAMA BARANG],B_MSK[[#This Row],[NAMA BARANG]],B_MSK[JMLH BRG])=0,"",SUMIF(B_MSK[NAMA BARANG],B_MSK[[#This Row],[NAMA BARANG]],B_MSK[C]))</f>
        <v>1</v>
      </c>
      <c r="V723" s="7" t="str">
        <f ca="1">IF(B_MSK[[#This Row],[//]]="","",INDEX(INDIRECT(DIR&amp;$2:$2),B_MSK[[#This Row],[//]]))</f>
        <v>P CASE REST H 466</v>
      </c>
      <c r="W723" s="7" t="str">
        <f ca="1">LOWER(SUBSTITUTE(SUBSTITUTE(SUBSTITUTE(SUBSTITUTE(SUBSTITUTE(SUBSTITUTE(SUBSTITUTE(SUBSTITUTE(SUBSTITUTE(B_MSK[[#This Row],[N.B.nota]]," ",""),"-",""),"(",""),")",""),".",""),",",""),"/",""),"""",""),"+",""))</f>
        <v>pcaseresth466</v>
      </c>
      <c r="X723" s="5" t="str">
        <f ca="1">IF(B_MSK[[#This Row],[N.B.nota]]="","",IF(MATCH(B_MSK[[#This Row],[concat]],[2]!db[NB NOTA_C],0)&gt;0,"ada",0))</f>
        <v>ada</v>
      </c>
      <c r="Y723" s="5" t="str">
        <f ca="1">IF(B_MSK[[#This Row],[N.B.nota]]="","",ADDRESS(ROW(B_MSK[QB]),COLUMN(B_MSK[QB]))&amp;":"&amp;ADDRESS(ROW(),COLUMN(B_MSK[QB])))</f>
        <v>$D$4:$D$723</v>
      </c>
      <c r="Z723" s="5">
        <f ca="1">IF(B_MSK[[#This Row],[concat]]="","",MATCH(B_MSK[[#This Row],[concat]],[2]!db[NB NOTA_C],0)+1)</f>
        <v>1593</v>
      </c>
      <c r="AA723" s="5" t="str">
        <f ca="1">IF(B_MSK[[#This Row],[//]]="","",HYPERLINK("[D:\kerja\BANK EXP\BARU\DB.XLSX]DB!e"&amp;B_MSK[[#This Row],[DB_ROW]],"&gt;"))</f>
        <v>&gt;</v>
      </c>
      <c r="AB723" s="30" t="str">
        <f ca="1">MID(B_MSK[[#This Row],[/ STN_1]],FIND(" ",B_MSK[[#This Row],[/ STN_1]])+1,LEN(B_MSK[[#This Row],[/ STN_1]]))</f>
        <v>LSN</v>
      </c>
      <c r="AC723" s="11">
        <f ca="1">IF(B_MSK[[#This Row],[//]]="","",IF(B_MSK[[#This Row],[ JUMLAH ]]="","",IF(B_MSK[[#This Row],[C]]="",B_MSK[[#This Row],[HARGA CTN]]/B_MSK[[#This Row],[JMLH BRG]],B_MSK[[#This Row],[HARGA CTN]]/B_MSK[[#This Row],[A_1]])))</f>
        <v>82500</v>
      </c>
      <c r="AD7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2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6875</v>
      </c>
      <c r="AF72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23" s="15" t="str">
        <f ca="1">IF(B_MSK[[#This Row],[HARGA_2]]="","",IF(MID(B_MSK[[#This Row],[/ STN_2]],FIND(" ",B_MSK[[#This Row],[/ STN_2]])+1,LEN(B_MSK[[#This Row],[/ STN_2]]))="LSN",B_MSK[[#This Row],[HARGA_2]]/12,""))</f>
        <v/>
      </c>
      <c r="AH723" s="7" t="str">
        <f ca="1">IF(B_MSK[[#This Row],[HARGA_3]]="","","/ "&amp;"PCS")</f>
        <v/>
      </c>
      <c r="AI723" s="15">
        <f ca="1">IF(B_MSK[[#This Row],[HARGA_3]]="",IF(B_MSK[[#This Row],[HARGA_2]]="",IF(B_MSK[[#This Row],[HARGA_1]]="","",B_MSK[[#This Row],[HARGA_1]]),B_MSK[[#This Row],[HARGA_2]]),B_MSK[[#This Row],[HARGA_3]])</f>
        <v>6875</v>
      </c>
      <c r="AJ72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23" s="5" t="str">
        <f ca="1">IF(B_MSK[[#This Row],[//]]="","",SUBSTITUTE(SUBSTITUTE(SUBSTITUTE(B_MSK[[#This Row],[QTY/ CTN]]," ","_",2),"(",""),")","")&amp;"_")</f>
        <v>32 LSN_</v>
      </c>
      <c r="AL723" s="5">
        <f ca="1">IF(B_MSK[[#This Row],[A_B]]="","",SEARCH("_",B_MSK[[#This Row],[A_B]]))</f>
        <v>7</v>
      </c>
      <c r="AM723" s="5">
        <f ca="1">IF(B_MSK[[#This Row],[A_B]]="","",LEN(B_MSK[[#This Row],[A_B]]))</f>
        <v>7</v>
      </c>
      <c r="AN723" s="5" t="str">
        <f ca="1">IF(B_MSK[[#This Row],[A_B]]="","",LEFT(B_MSK[[#This Row],[QTY/ CTN]],B_MSK[[#This Row],[A_B_1]]))</f>
        <v>32 LSN</v>
      </c>
      <c r="AO723" s="5" t="str">
        <f ca="1">IF(B_MSK[[#This Row],[A_B]]="","",LEFT(B_MSK[[#This Row],[A_]],SEARCH(" ",B_MSK[[#This Row],[A_]])-1))</f>
        <v>32</v>
      </c>
      <c r="AP723" s="5" t="str">
        <f ca="1">IF(B_MSK[[#This Row],[A_B]]="","",RIGHT(B_MSK[[#This Row],[A_]],LEN(B_MSK[[#This Row],[A_]])-SEARCH(" ",B_MSK[[#This Row],[A_]])))</f>
        <v>LSN</v>
      </c>
      <c r="AQ7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23" s="5" t="str">
        <f ca="1">IF(B_MSK[[#This Row],[B_]]="","",LEFT(B_MSK[[#This Row],[B_]],SEARCH(" ",B_MSK[[#This Row],[B_]])))</f>
        <v xml:space="preserve">12 </v>
      </c>
      <c r="AS723" s="5" t="str">
        <f ca="1">IF(B_MSK[[#This Row],[B_]]="","",RIGHT(B_MSK[[#This Row],[B_]],LEN(B_MSK[[#This Row],[B_]])-SEARCH(" ",B_MSK[[#This Row],[B_]])))</f>
        <v>PCS</v>
      </c>
      <c r="AT723" s="5" t="str">
        <f ca="1">IF(B_MSK[[#This Row],[B_2]]="LSN",12,"")</f>
        <v/>
      </c>
      <c r="AU723" s="5" t="str">
        <f ca="1">IF(B_MSK[[#This Row],[C_1]]="","","PCS")</f>
        <v/>
      </c>
      <c r="AV723" s="5">
        <f ca="1">IF(B_MSK[[#This Row],[A_1]]="","",B_MSK[[#This Row],[A_1]]*IF(B_MSK[[#This Row],[B_1]]="",1,B_MSK[[#This Row],[B_1]])*IF(B_MSK[[#This Row],[C_1]]="",1,B_MSK[[#This Row],[C_1]]))</f>
        <v>384</v>
      </c>
      <c r="AW723" s="5" t="str">
        <f ca="1">IF(B_MSK[[#This Row],[C_2]]="",IF(B_MSK[[#This Row],[B_2]]="",IF(B_MSK[[#This Row],[A_2]]="","",B_MSK[[#This Row],[A_2]]),B_MSK[[#This Row],[B_2]]),B_MSK[[#This Row],[C_2]])</f>
        <v>PCS</v>
      </c>
      <c r="AX723" s="2">
        <f ca="1">IF(ISNUMBER(B_MSK[[#This Row],[TANGGAL DATANG]]),B_MSK[[#This Row],[TANGGAL DATANG]],AX722)</f>
        <v>44952</v>
      </c>
      <c r="AY723" s="5" t="e">
        <f ca="1">IF(B_MSK[[#This Row],[DB_ROW]]="","",INDEX([3]!db[JENIS],B_MSK[[#This Row],[DB_ROW]]-1))</f>
        <v>#REF!</v>
      </c>
      <c r="AZ723" s="5">
        <f ca="1">IF(B_MSK[[#This Row],[A_1]]="","",B_MSK[[#This Row],[A_1]])*1</f>
        <v>32</v>
      </c>
      <c r="BA723" s="5" t="str">
        <f ca="1">IF(B_MSK[[#This Row],[//]]="","",INDEX(INDIRECT(DIR&amp;$2:$2),B_MSK[[#This Row],[//]]))</f>
        <v>UNTANA</v>
      </c>
      <c r="BB723" s="5" t="str">
        <f ca="1">CONCATENATE(B_MSK[[#This Row],[concat]],B_MSK[[#This Row],[HARGA_X]],B_MSK[[#This Row],[SAT]])</f>
        <v>pcaseresth4666875LSN</v>
      </c>
    </row>
    <row r="724" spans="1:54" x14ac:dyDescent="0.25">
      <c r="A724" s="6" t="s">
        <v>128</v>
      </c>
      <c r="B724" s="5" t="str">
        <f ca="1">IF(B_MSK[[#This Row],[N_ID]]="","",INDEX(INDIRECT(DIR&amp;$2:$2),MATCH(B_MSK[[#This Row],[N_ID]],INDIRECT(DIR&amp;"!NOTA[ID_P]"),0)))</f>
        <v/>
      </c>
      <c r="C724" s="5" t="str">
        <f ca="1">IF(B_MSK[[#This Row],[//]]="","",HYPERLINK("["&amp;SUBSTITUTE(DIR,"'","")&amp;"]NOTA!D"&amp;B_MSK[[#This Row],[//]]+2,"&gt;"))</f>
        <v>&gt;</v>
      </c>
      <c r="D724" s="5" t="str">
        <f ca="1">IF(B_MSK[[#This Row],[N_ID]]="","",COUNTIF(INDIRECT(DIR&amp;"!NOTA[ID_H]"),B_MSK[[#This Row],[ID NOTA]]))</f>
        <v/>
      </c>
      <c r="E7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721</v>
      </c>
      <c r="F7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4" s="7" t="str">
        <f ca="1">IF(B_MSK[[#This Row],[stt]]="ada",INDEX([2]!db[NB BM],B_MSK[DB_ROW]-1),"")</f>
        <v>P case rest H 761</v>
      </c>
      <c r="H724" s="7" t="str">
        <f ca="1">IF(B_MSK[[#This Row],[//]]="","",INDEX(INDIRECT(DIR&amp;$2:$2),B_MSK[[#This Row],[//]]))</f>
        <v>HONGSIAN</v>
      </c>
      <c r="I724" s="27" t="str">
        <f ca="1">IF(B_MSK[[#This Row],[//]]="","",INDEX(INDIRECT(DB_PATH&amp;$2:$2),B_MSK[[#This Row],[DB_ROW]]-1))</f>
        <v>32 LSN</v>
      </c>
      <c r="J724" s="5">
        <f ca="1">IF(B_MSK[[#This Row],[//]]="","",IF(INDEX(INDIRECT(DIR&amp;$2:$2),B_MSK[[#This Row],[//]])="","",INDEX(INDIRECT(DIR&amp;$2:$2),B_MSK[[#This Row],[//]])))</f>
        <v>1</v>
      </c>
      <c r="K724" s="5">
        <f ca="1">IF(B_MSK[[#This Row],[//]]="","",IF(INDEX(INDIRECT(DIR&amp;$2:$2),B_MSK[[#This Row],[//]])="","",INDEX(INDIRECT(DIR&amp;$2:$2),B_MSK[[#This Row],[//]])))</f>
        <v>32</v>
      </c>
      <c r="L724" s="5" t="str">
        <f ca="1">IF(B_MSK[[#This Row],[//]]="","",IF(INDEX(INDIRECT(DIR&amp;$2:$2),B_MSK[[#This Row],[//]])="","",INDEX(INDIRECT(DIR&amp;$2:$2),B_MSK[[#This Row],[//]])))</f>
        <v>LSN</v>
      </c>
      <c r="M724" s="13">
        <f ca="1">IF(B_MSK[[#This Row],[//]]="","",INDEX(INDIRECT(DIR&amp;$2:$2),B_MSK[[#This Row],[//]]))</f>
        <v>75000</v>
      </c>
      <c r="N724" s="13">
        <f ca="1">IF(OR(B_MSK[[#This Row],[//]]="",),"",INDEX(INDIRECT(DIR&amp;$2:$2),B_MSK[[#This Row],[//]]))</f>
        <v>2400000</v>
      </c>
      <c r="O724" s="3" t="str">
        <f ca="1">IF(B_MSK[[#This Row],[//]]="","",IF(INDEX(INDIRECT(DIR&amp;$2:$2),B_MSK[[#This Row],[//]])=0,"",INDEX(INDIRECT(DIR&amp;$2:$2),B_MSK[[#This Row],[//]])))</f>
        <v/>
      </c>
      <c r="P724" s="3" t="str">
        <f ca="1">IF(B_MSK[[#This Row],[//]]="","",IF(INDEX(INDIRECT(DIR&amp;$2:$2),B_MSK[[#This Row],[//]])=0,"",INDEX(INDIRECT(DIR&amp;$2:$2),B_MSK[[#This Row],[//]])))</f>
        <v/>
      </c>
      <c r="Q724" s="12">
        <f ca="1">IF(B_MSK[[#This Row],[//]]="","",INDEX(INDIRECT(DIR&amp;$2:$2),B_MSK[[#This Row],[//]]))</f>
        <v>2400000</v>
      </c>
      <c r="R72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2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24" s="37">
        <f ca="1">IF(B_MSK[[#This Row],[//]]="","",INDEX(INDIRECT(DIR&amp;$2:$2),B_MSK[[#This Row],[//]]))</f>
        <v>0</v>
      </c>
      <c r="U724" s="38">
        <f ca="1">IF(SUMIF(B_MSK[NAMA BARANG],B_MSK[[#This Row],[NAMA BARANG]],B_MSK[JMLH BRG])=0,"",SUMIF(B_MSK[NAMA BARANG],B_MSK[[#This Row],[NAMA BARANG]],B_MSK[C]))</f>
        <v>1</v>
      </c>
      <c r="V724" s="7" t="str">
        <f ca="1">IF(B_MSK[[#This Row],[//]]="","",INDEX(INDIRECT(DIR&amp;$2:$2),B_MSK[[#This Row],[//]]))</f>
        <v>P CASE  REST H761</v>
      </c>
      <c r="W724" s="7" t="str">
        <f ca="1">LOWER(SUBSTITUTE(SUBSTITUTE(SUBSTITUTE(SUBSTITUTE(SUBSTITUTE(SUBSTITUTE(SUBSTITUTE(SUBSTITUTE(SUBSTITUTE(B_MSK[[#This Row],[N.B.nota]]," ",""),"-",""),"(",""),")",""),".",""),",",""),"/",""),"""",""),"+",""))</f>
        <v>pcaseresth761</v>
      </c>
      <c r="X724" s="5" t="str">
        <f ca="1">IF(B_MSK[[#This Row],[N.B.nota]]="","",IF(MATCH(B_MSK[[#This Row],[concat]],[2]!db[NB NOTA_C],0)&gt;0,"ada",0))</f>
        <v>ada</v>
      </c>
      <c r="Y724" s="5" t="str">
        <f ca="1">IF(B_MSK[[#This Row],[N.B.nota]]="","",ADDRESS(ROW(B_MSK[QB]),COLUMN(B_MSK[QB]))&amp;":"&amp;ADDRESS(ROW(),COLUMN(B_MSK[QB])))</f>
        <v>$D$4:$D$724</v>
      </c>
      <c r="Z724" s="5">
        <f ca="1">IF(B_MSK[[#This Row],[concat]]="","",MATCH(B_MSK[[#This Row],[concat]],[2]!db[NB NOTA_C],0)+1)</f>
        <v>1594</v>
      </c>
      <c r="AA724" s="5" t="str">
        <f ca="1">IF(B_MSK[[#This Row],[//]]="","",HYPERLINK("[D:\kerja\BANK EXP\BARU\DB.XLSX]DB!e"&amp;B_MSK[[#This Row],[DB_ROW]],"&gt;"))</f>
        <v>&gt;</v>
      </c>
      <c r="AB724" s="30" t="str">
        <f ca="1">MID(B_MSK[[#This Row],[/ STN_1]],FIND(" ",B_MSK[[#This Row],[/ STN_1]])+1,LEN(B_MSK[[#This Row],[/ STN_1]]))</f>
        <v>LSN</v>
      </c>
      <c r="AC724" s="11">
        <f ca="1">IF(B_MSK[[#This Row],[//]]="","",IF(B_MSK[[#This Row],[ JUMLAH ]]="","",IF(B_MSK[[#This Row],[C]]="",B_MSK[[#This Row],[HARGA CTN]]/B_MSK[[#This Row],[JMLH BRG]],B_MSK[[#This Row],[HARGA CTN]]/B_MSK[[#This Row],[A_1]])))</f>
        <v>75000</v>
      </c>
      <c r="AD7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2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6250</v>
      </c>
      <c r="AF72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24" s="15" t="str">
        <f ca="1">IF(B_MSK[[#This Row],[HARGA_2]]="","",IF(MID(B_MSK[[#This Row],[/ STN_2]],FIND(" ",B_MSK[[#This Row],[/ STN_2]])+1,LEN(B_MSK[[#This Row],[/ STN_2]]))="LSN",B_MSK[[#This Row],[HARGA_2]]/12,""))</f>
        <v/>
      </c>
      <c r="AH724" s="7" t="str">
        <f ca="1">IF(B_MSK[[#This Row],[HARGA_3]]="","","/ "&amp;"PCS")</f>
        <v/>
      </c>
      <c r="AI724" s="15">
        <f ca="1">IF(B_MSK[[#This Row],[HARGA_3]]="",IF(B_MSK[[#This Row],[HARGA_2]]="",IF(B_MSK[[#This Row],[HARGA_1]]="","",B_MSK[[#This Row],[HARGA_1]]),B_MSK[[#This Row],[HARGA_2]]),B_MSK[[#This Row],[HARGA_3]])</f>
        <v>6250</v>
      </c>
      <c r="AJ72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24" s="5" t="str">
        <f ca="1">IF(B_MSK[[#This Row],[//]]="","",SUBSTITUTE(SUBSTITUTE(SUBSTITUTE(B_MSK[[#This Row],[QTY/ CTN]]," ","_",2),"(",""),")","")&amp;"_")</f>
        <v>32 LSN_</v>
      </c>
      <c r="AL724" s="5">
        <f ca="1">IF(B_MSK[[#This Row],[A_B]]="","",SEARCH("_",B_MSK[[#This Row],[A_B]]))</f>
        <v>7</v>
      </c>
      <c r="AM724" s="5">
        <f ca="1">IF(B_MSK[[#This Row],[A_B]]="","",LEN(B_MSK[[#This Row],[A_B]]))</f>
        <v>7</v>
      </c>
      <c r="AN724" s="5" t="str">
        <f ca="1">IF(B_MSK[[#This Row],[A_B]]="","",LEFT(B_MSK[[#This Row],[QTY/ CTN]],B_MSK[[#This Row],[A_B_1]]))</f>
        <v>32 LSN</v>
      </c>
      <c r="AO724" s="5" t="str">
        <f ca="1">IF(B_MSK[[#This Row],[A_B]]="","",LEFT(B_MSK[[#This Row],[A_]],SEARCH(" ",B_MSK[[#This Row],[A_]])-1))</f>
        <v>32</v>
      </c>
      <c r="AP724" s="5" t="str">
        <f ca="1">IF(B_MSK[[#This Row],[A_B]]="","",RIGHT(B_MSK[[#This Row],[A_]],LEN(B_MSK[[#This Row],[A_]])-SEARCH(" ",B_MSK[[#This Row],[A_]])))</f>
        <v>LSN</v>
      </c>
      <c r="AQ7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24" s="5" t="str">
        <f ca="1">IF(B_MSK[[#This Row],[B_]]="","",LEFT(B_MSK[[#This Row],[B_]],SEARCH(" ",B_MSK[[#This Row],[B_]])))</f>
        <v xml:space="preserve">12 </v>
      </c>
      <c r="AS724" s="5" t="str">
        <f ca="1">IF(B_MSK[[#This Row],[B_]]="","",RIGHT(B_MSK[[#This Row],[B_]],LEN(B_MSK[[#This Row],[B_]])-SEARCH(" ",B_MSK[[#This Row],[B_]])))</f>
        <v>PCS</v>
      </c>
      <c r="AT724" s="5" t="str">
        <f ca="1">IF(B_MSK[[#This Row],[B_2]]="LSN",12,"")</f>
        <v/>
      </c>
      <c r="AU724" s="5" t="str">
        <f ca="1">IF(B_MSK[[#This Row],[C_1]]="","","PCS")</f>
        <v/>
      </c>
      <c r="AV724" s="5">
        <f ca="1">IF(B_MSK[[#This Row],[A_1]]="","",B_MSK[[#This Row],[A_1]]*IF(B_MSK[[#This Row],[B_1]]="",1,B_MSK[[#This Row],[B_1]])*IF(B_MSK[[#This Row],[C_1]]="",1,B_MSK[[#This Row],[C_1]]))</f>
        <v>384</v>
      </c>
      <c r="AW724" s="5" t="str">
        <f ca="1">IF(B_MSK[[#This Row],[C_2]]="",IF(B_MSK[[#This Row],[B_2]]="",IF(B_MSK[[#This Row],[A_2]]="","",B_MSK[[#This Row],[A_2]]),B_MSK[[#This Row],[B_2]]),B_MSK[[#This Row],[C_2]])</f>
        <v>PCS</v>
      </c>
      <c r="AX724" s="2">
        <f ca="1">IF(ISNUMBER(B_MSK[[#This Row],[TANGGAL DATANG]]),B_MSK[[#This Row],[TANGGAL DATANG]],AX723)</f>
        <v>44952</v>
      </c>
      <c r="AY724" s="5" t="e">
        <f ca="1">IF(B_MSK[[#This Row],[DB_ROW]]="","",INDEX([3]!db[JENIS],B_MSK[[#This Row],[DB_ROW]]-1))</f>
        <v>#REF!</v>
      </c>
      <c r="AZ724" s="5">
        <f ca="1">IF(B_MSK[[#This Row],[A_1]]="","",B_MSK[[#This Row],[A_1]])*1</f>
        <v>32</v>
      </c>
      <c r="BA724" s="5" t="str">
        <f ca="1">IF(B_MSK[[#This Row],[//]]="","",INDEX(INDIRECT(DIR&amp;$2:$2),B_MSK[[#This Row],[//]]))</f>
        <v>UNTANA</v>
      </c>
      <c r="BB724" s="5" t="str">
        <f ca="1">CONCATENATE(B_MSK[[#This Row],[concat]],B_MSK[[#This Row],[HARGA_X]],B_MSK[[#This Row],[SAT]])</f>
        <v>pcaseresth7616250LSN</v>
      </c>
    </row>
    <row r="725" spans="1:54" x14ac:dyDescent="0.25">
      <c r="A725" s="6" t="s">
        <v>128</v>
      </c>
      <c r="B725" s="5" t="str">
        <f ca="1">IF(B_MSK[[#This Row],[N_ID]]="","",INDEX(INDIRECT(DIR&amp;$2:$2),MATCH(B_MSK[[#This Row],[N_ID]],INDIRECT(DIR&amp;"!NOTA[ID_P]"),0)))</f>
        <v/>
      </c>
      <c r="C725" s="5" t="str">
        <f ca="1">IF(B_MSK[[#This Row],[//]]="","",HYPERLINK("["&amp;SUBSTITUTE(DIR,"'","")&amp;"]NOTA!D"&amp;B_MSK[[#This Row],[//]]+2,"&gt;"))</f>
        <v/>
      </c>
      <c r="D725" s="5" t="str">
        <f ca="1">IF(B_MSK[[#This Row],[N_ID]]="","",COUNTIF(INDIRECT(DIR&amp;"!NOTA[ID_H]"),B_MSK[[#This Row],[ID NOTA]]))</f>
        <v/>
      </c>
      <c r="E7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5" s="7" t="str">
        <f ca="1">IF(B_MSK[[#This Row],[stt]]="ada",INDEX([2]!db[NB BM],B_MSK[DB_ROW]-1),"")</f>
        <v/>
      </c>
      <c r="H725" s="7" t="str">
        <f ca="1">IF(B_MSK[[#This Row],[//]]="","",INDEX(INDIRECT(DIR&amp;$2:$2),B_MSK[[#This Row],[//]]))</f>
        <v/>
      </c>
      <c r="I725" s="27" t="str">
        <f ca="1">IF(B_MSK[[#This Row],[//]]="","",INDEX(INDIRECT(DB_PATH&amp;$2:$2),B_MSK[[#This Row],[DB_ROW]]-1))</f>
        <v/>
      </c>
      <c r="J725" s="5" t="str">
        <f ca="1">IF(B_MSK[[#This Row],[//]]="","",IF(INDEX(INDIRECT(DIR&amp;$2:$2),B_MSK[[#This Row],[//]])="","",INDEX(INDIRECT(DIR&amp;$2:$2),B_MSK[[#This Row],[//]])))</f>
        <v/>
      </c>
      <c r="K725" s="5" t="str">
        <f ca="1">IF(B_MSK[[#This Row],[//]]="","",IF(INDEX(INDIRECT(DIR&amp;$2:$2),B_MSK[[#This Row],[//]])="","",INDEX(INDIRECT(DIR&amp;$2:$2),B_MSK[[#This Row],[//]])))</f>
        <v/>
      </c>
      <c r="L725" s="5" t="str">
        <f ca="1">IF(B_MSK[[#This Row],[//]]="","",IF(INDEX(INDIRECT(DIR&amp;$2:$2),B_MSK[[#This Row],[//]])="","",INDEX(INDIRECT(DIR&amp;$2:$2),B_MSK[[#This Row],[//]])))</f>
        <v/>
      </c>
      <c r="M725" s="13" t="str">
        <f ca="1">IF(B_MSK[[#This Row],[//]]="","",INDEX(INDIRECT(DIR&amp;$2:$2),B_MSK[[#This Row],[//]]))</f>
        <v/>
      </c>
      <c r="N725" s="13" t="str">
        <f ca="1">IF(OR(B_MSK[[#This Row],[//]]="",),"",INDEX(INDIRECT(DIR&amp;$2:$2),B_MSK[[#This Row],[//]]))</f>
        <v/>
      </c>
      <c r="O725" s="3" t="str">
        <f ca="1">IF(B_MSK[[#This Row],[//]]="","",IF(INDEX(INDIRECT(DIR&amp;$2:$2),B_MSK[[#This Row],[//]])=0,"",INDEX(INDIRECT(DIR&amp;$2:$2),B_MSK[[#This Row],[//]])))</f>
        <v/>
      </c>
      <c r="P725" s="3" t="str">
        <f ca="1">IF(B_MSK[[#This Row],[//]]="","",IF(INDEX(INDIRECT(DIR&amp;$2:$2),B_MSK[[#This Row],[//]])=0,"",INDEX(INDIRECT(DIR&amp;$2:$2),B_MSK[[#This Row],[//]])))</f>
        <v/>
      </c>
      <c r="Q725" s="12" t="str">
        <f ca="1">IF(B_MSK[[#This Row],[//]]="","",INDEX(INDIRECT(DIR&amp;$2:$2),B_MSK[[#This Row],[//]]))</f>
        <v/>
      </c>
      <c r="R7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5" s="37" t="str">
        <f ca="1">IF(B_MSK[[#This Row],[//]]="","",INDEX(INDIRECT(DIR&amp;$2:$2),B_MSK[[#This Row],[//]]))</f>
        <v/>
      </c>
      <c r="U725" s="38" t="str">
        <f ca="1">IF(SUMIF(B_MSK[NAMA BARANG],B_MSK[[#This Row],[NAMA BARANG]],B_MSK[JMLH BRG])=0,"",SUMIF(B_MSK[NAMA BARANG],B_MSK[[#This Row],[NAMA BARANG]],B_MSK[C]))</f>
        <v/>
      </c>
      <c r="V725" s="7" t="str">
        <f ca="1">IF(B_MSK[[#This Row],[//]]="","",INDEX(INDIRECT(DIR&amp;$2:$2),B_MSK[[#This Row],[//]]))</f>
        <v/>
      </c>
      <c r="W7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5" s="5" t="str">
        <f ca="1">IF(B_MSK[[#This Row],[N.B.nota]]="","",IF(MATCH(B_MSK[[#This Row],[concat]],[2]!db[NB NOTA_C],0)&gt;0,"ada",0))</f>
        <v/>
      </c>
      <c r="Y725" s="5" t="str">
        <f ca="1">IF(B_MSK[[#This Row],[N.B.nota]]="","",ADDRESS(ROW(B_MSK[QB]),COLUMN(B_MSK[QB]))&amp;":"&amp;ADDRESS(ROW(),COLUMN(B_MSK[QB])))</f>
        <v/>
      </c>
      <c r="Z725" s="5" t="str">
        <f ca="1">IF(B_MSK[[#This Row],[concat]]="","",MATCH(B_MSK[[#This Row],[concat]],[2]!db[NB NOTA_C],0)+1)</f>
        <v/>
      </c>
      <c r="AA725" s="5" t="str">
        <f ca="1">IF(B_MSK[[#This Row],[//]]="","",HYPERLINK("[D:\kerja\BANK EXP\BARU\DB.XLSX]DB!e"&amp;B_MSK[[#This Row],[DB_ROW]],"&gt;"))</f>
        <v/>
      </c>
      <c r="AB725" s="30" t="e">
        <f ca="1">MID(B_MSK[[#This Row],[/ STN_1]],FIND(" ",B_MSK[[#This Row],[/ STN_1]])+1,LEN(B_MSK[[#This Row],[/ STN_1]]))</f>
        <v>#VALUE!</v>
      </c>
      <c r="AC7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5" s="15" t="str">
        <f ca="1">IF(B_MSK[[#This Row],[HARGA_2]]="","",IF(MID(B_MSK[[#This Row],[/ STN_2]],FIND(" ",B_MSK[[#This Row],[/ STN_2]])+1,LEN(B_MSK[[#This Row],[/ STN_2]]))="LSN",B_MSK[[#This Row],[HARGA_2]]/12,""))</f>
        <v/>
      </c>
      <c r="AH725" s="7" t="str">
        <f ca="1">IF(B_MSK[[#This Row],[HARGA_3]]="","","/ "&amp;"PCS")</f>
        <v/>
      </c>
      <c r="AI725" s="15" t="str">
        <f ca="1">IF(B_MSK[[#This Row],[HARGA_3]]="",IF(B_MSK[[#This Row],[HARGA_2]]="",IF(B_MSK[[#This Row],[HARGA_1]]="","",B_MSK[[#This Row],[HARGA_1]]),B_MSK[[#This Row],[HARGA_2]]),B_MSK[[#This Row],[HARGA_3]])</f>
        <v/>
      </c>
      <c r="AJ725" s="15" t="str">
        <f ca="1">IF(B_MSK[[#This Row],[/ STN_3]]="",IF(B_MSK[[#This Row],[/ STN_2]]="",IF(B_MSK[[#This Row],[/ STN_1]]="","",B_MSK[[#This Row],[/ STN_1]]),B_MSK[[#This Row],[/ STN_2]]),B_MSK[[#This Row],[/ STN_3]])</f>
        <v/>
      </c>
      <c r="AK725" s="5" t="str">
        <f ca="1">IF(B_MSK[[#This Row],[//]]="","",SUBSTITUTE(SUBSTITUTE(SUBSTITUTE(B_MSK[[#This Row],[QTY/ CTN]]," ","_",2),"(",""),")","")&amp;"_")</f>
        <v/>
      </c>
      <c r="AL725" s="5" t="str">
        <f ca="1">IF(B_MSK[[#This Row],[A_B]]="","",SEARCH("_",B_MSK[[#This Row],[A_B]]))</f>
        <v/>
      </c>
      <c r="AM725" s="5" t="str">
        <f ca="1">IF(B_MSK[[#This Row],[A_B]]="","",LEN(B_MSK[[#This Row],[A_B]]))</f>
        <v/>
      </c>
      <c r="AN725" s="5" t="str">
        <f ca="1">IF(B_MSK[[#This Row],[A_B]]="","",LEFT(B_MSK[[#This Row],[QTY/ CTN]],B_MSK[[#This Row],[A_B_1]]))</f>
        <v/>
      </c>
      <c r="AO725" s="5" t="str">
        <f ca="1">IF(B_MSK[[#This Row],[A_B]]="","",LEFT(B_MSK[[#This Row],[A_]],SEARCH(" ",B_MSK[[#This Row],[A_]])-1))</f>
        <v/>
      </c>
      <c r="AP725" s="5" t="str">
        <f ca="1">IF(B_MSK[[#This Row],[A_B]]="","",RIGHT(B_MSK[[#This Row],[A_]],LEN(B_MSK[[#This Row],[A_]])-SEARCH(" ",B_MSK[[#This Row],[A_]])))</f>
        <v/>
      </c>
      <c r="AQ7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5" s="5" t="str">
        <f ca="1">IF(B_MSK[[#This Row],[B_]]="","",LEFT(B_MSK[[#This Row],[B_]],SEARCH(" ",B_MSK[[#This Row],[B_]])))</f>
        <v/>
      </c>
      <c r="AS725" s="5" t="str">
        <f ca="1">IF(B_MSK[[#This Row],[B_]]="","",RIGHT(B_MSK[[#This Row],[B_]],LEN(B_MSK[[#This Row],[B_]])-SEARCH(" ",B_MSK[[#This Row],[B_]])))</f>
        <v/>
      </c>
      <c r="AT725" s="5" t="str">
        <f ca="1">IF(B_MSK[[#This Row],[B_2]]="LSN",12,"")</f>
        <v/>
      </c>
      <c r="AU725" s="5" t="str">
        <f ca="1">IF(B_MSK[[#This Row],[C_1]]="","","PCS")</f>
        <v/>
      </c>
      <c r="AV725" s="5" t="str">
        <f ca="1">IF(B_MSK[[#This Row],[A_1]]="","",B_MSK[[#This Row],[A_1]]*IF(B_MSK[[#This Row],[B_1]]="",1,B_MSK[[#This Row],[B_1]])*IF(B_MSK[[#This Row],[C_1]]="",1,B_MSK[[#This Row],[C_1]]))</f>
        <v/>
      </c>
      <c r="AW725" s="5" t="str">
        <f ca="1">IF(B_MSK[[#This Row],[C_2]]="",IF(B_MSK[[#This Row],[B_2]]="",IF(B_MSK[[#This Row],[A_2]]="","",B_MSK[[#This Row],[A_2]]),B_MSK[[#This Row],[B_2]]),B_MSK[[#This Row],[C_2]])</f>
        <v/>
      </c>
      <c r="AX725" s="2">
        <f ca="1">IF(ISNUMBER(B_MSK[[#This Row],[TANGGAL DATANG]]),B_MSK[[#This Row],[TANGGAL DATANG]],AX724)</f>
        <v>44952</v>
      </c>
      <c r="AY725" s="5" t="str">
        <f ca="1">IF(B_MSK[[#This Row],[DB_ROW]]="","",INDEX([3]!db[JENIS],B_MSK[[#This Row],[DB_ROW]]-1))</f>
        <v/>
      </c>
      <c r="AZ725" s="5" t="e">
        <f ca="1">IF(B_MSK[[#This Row],[A_1]]="","",B_MSK[[#This Row],[A_1]])*1</f>
        <v>#VALUE!</v>
      </c>
      <c r="BA725" s="5" t="str">
        <f ca="1">IF(B_MSK[[#This Row],[//]]="","",INDEX(INDIRECT(DIR&amp;$2:$2),B_MSK[[#This Row],[//]]))</f>
        <v/>
      </c>
      <c r="BB725" s="5" t="str">
        <f ca="1">CONCATENATE(B_MSK[[#This Row],[concat]],B_MSK[[#This Row],[HARGA_X]],B_MSK[[#This Row],[SAT]])</f>
        <v/>
      </c>
    </row>
    <row r="726" spans="1:54" x14ac:dyDescent="0.25">
      <c r="A726" s="6" t="s">
        <v>356</v>
      </c>
      <c r="B726" s="5">
        <f ca="1">IF(B_MSK[[#This Row],[N_ID]]="","",INDEX(INDIRECT(DIR&amp;$2:$2),MATCH(B_MSK[[#This Row],[N_ID]],INDIRECT(DIR&amp;"!NOTA[ID_P]"),0)))</f>
        <v>138</v>
      </c>
      <c r="C726" s="5" t="str">
        <f ca="1">IF(B_MSK[[#This Row],[//]]="","",HYPERLINK("["&amp;SUBSTITUTE(DIR,"'","")&amp;"]NOTA!D"&amp;B_MSK[[#This Row],[//]]+2,"&gt;"))</f>
        <v>&gt;</v>
      </c>
      <c r="D726" s="5">
        <f ca="1">IF(B_MSK[[#This Row],[N_ID]]="","",COUNTIF(INDIRECT(DIR&amp;"!NOTA[ID_H]"),B_MSK[[#This Row],[ID NOTA]]))</f>
        <v>14</v>
      </c>
      <c r="E72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723</v>
      </c>
      <c r="F726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44953</v>
      </c>
      <c r="G726" s="7" t="str">
        <f ca="1">IF(B_MSK[[#This Row],[stt]]="ada",INDEX([2]!db[NB BM],B_MSK[DB_ROW]-1),"")</f>
        <v>Gunting Junior J500</v>
      </c>
      <c r="H726" s="7" t="str">
        <f ca="1">IF(B_MSK[[#This Row],[//]]="","",INDEX(INDIRECT(DIR&amp;$2:$2),B_MSK[[#This Row],[//]]))</f>
        <v>DR (SS) ORI</v>
      </c>
      <c r="I726" s="27" t="str">
        <f ca="1">IF(B_MSK[[#This Row],[//]]="","",INDEX(INDIRECT(DB_PATH&amp;$2:$2),B_MSK[[#This Row],[DB_ROW]]-1))</f>
        <v>20 LSN</v>
      </c>
      <c r="J726" s="5">
        <f ca="1">IF(B_MSK[[#This Row],[//]]="","",IF(INDEX(INDIRECT(DIR&amp;$2:$2),B_MSK[[#This Row],[//]])="","",INDEX(INDIRECT(DIR&amp;$2:$2),B_MSK[[#This Row],[//]])))</f>
        <v>10</v>
      </c>
      <c r="K726" s="5">
        <f ca="1">IF(B_MSK[[#This Row],[//]]="","",IF(INDEX(INDIRECT(DIR&amp;$2:$2),B_MSK[[#This Row],[//]])="","",INDEX(INDIRECT(DIR&amp;$2:$2),B_MSK[[#This Row],[//]])))</f>
        <v>200</v>
      </c>
      <c r="L726" s="5" t="str">
        <f ca="1">IF(B_MSK[[#This Row],[//]]="","",IF(INDEX(INDIRECT(DIR&amp;$2:$2),B_MSK[[#This Row],[//]])="","",INDEX(INDIRECT(DIR&amp;$2:$2),B_MSK[[#This Row],[//]])))</f>
        <v>LSN</v>
      </c>
      <c r="M726" s="13">
        <f ca="1">IF(B_MSK[[#This Row],[//]]="","",INDEX(INDIRECT(DIR&amp;$2:$2),B_MSK[[#This Row],[//]]))</f>
        <v>71000</v>
      </c>
      <c r="N726" s="13">
        <f ca="1">IF(OR(B_MSK[[#This Row],[//]]="",),"",INDEX(INDIRECT(DIR&amp;$2:$2),B_MSK[[#This Row],[//]]))</f>
        <v>1420000</v>
      </c>
      <c r="O726" s="3">
        <f ca="1">IF(B_MSK[[#This Row],[//]]="","",IF(INDEX(INDIRECT(DIR&amp;$2:$2),B_MSK[[#This Row],[//]])=0,"",INDEX(INDIRECT(DIR&amp;$2:$2),B_MSK[[#This Row],[//]])))</f>
        <v>0.12</v>
      </c>
      <c r="P726" s="3" t="str">
        <f ca="1">IF(B_MSK[[#This Row],[//]]="","",IF(INDEX(INDIRECT(DIR&amp;$2:$2),B_MSK[[#This Row],[//]])=0,"",INDEX(INDIRECT(DIR&amp;$2:$2),B_MSK[[#This Row],[//]])))</f>
        <v/>
      </c>
      <c r="Q726" s="12">
        <f ca="1">IF(B_MSK[[#This Row],[//]]="","",INDEX(INDIRECT(DIR&amp;$2:$2),B_MSK[[#This Row],[//]]))</f>
        <v>12496000</v>
      </c>
      <c r="R7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6" s="37">
        <f ca="1">IF(B_MSK[[#This Row],[//]]="","",INDEX(INDIRECT(DIR&amp;$2:$2),B_MSK[[#This Row],[//]]))</f>
        <v>0</v>
      </c>
      <c r="U726" s="38">
        <f ca="1">IF(SUMIF(B_MSK[NAMA BARANG],B_MSK[[#This Row],[NAMA BARANG]],B_MSK[JMLH BRG])=0,"",SUMIF(B_MSK[NAMA BARANG],B_MSK[[#This Row],[NAMA BARANG]],B_MSK[C]))</f>
        <v>10</v>
      </c>
      <c r="V726" s="7" t="str">
        <f ca="1">IF(B_MSK[[#This Row],[//]]="","",INDEX(INDIRECT(DIR&amp;$2:$2),B_MSK[[#This Row],[//]]))</f>
        <v>GUNTING JUNIOR J500 JUNIOR</v>
      </c>
      <c r="W726" s="7" t="str">
        <f ca="1">LOWER(SUBSTITUTE(SUBSTITUTE(SUBSTITUTE(SUBSTITUTE(SUBSTITUTE(SUBSTITUTE(SUBSTITUTE(SUBSTITUTE(SUBSTITUTE(B_MSK[[#This Row],[N.B.nota]]," ",""),"-",""),"(",""),")",""),".",""),",",""),"/",""),"""",""),"+",""))</f>
        <v>guntingjuniorj500junior</v>
      </c>
      <c r="X726" s="5" t="str">
        <f ca="1">IF(B_MSK[[#This Row],[N.B.nota]]="","",IF(MATCH(B_MSK[[#This Row],[concat]],[2]!db[NB NOTA_C],0)&gt;0,"ada",0))</f>
        <v>ada</v>
      </c>
      <c r="Y726" s="5" t="str">
        <f ca="1">IF(B_MSK[[#This Row],[N.B.nota]]="","",ADDRESS(ROW(B_MSK[QB]),COLUMN(B_MSK[QB]))&amp;":"&amp;ADDRESS(ROW(),COLUMN(B_MSK[QB])))</f>
        <v>$D$4:$D$726</v>
      </c>
      <c r="Z726" s="5">
        <f ca="1">IF(B_MSK[[#This Row],[concat]]="","",MATCH(B_MSK[[#This Row],[concat]],[2]!db[NB NOTA_C],0)+1)</f>
        <v>956</v>
      </c>
      <c r="AA726" s="5" t="str">
        <f ca="1">IF(B_MSK[[#This Row],[//]]="","",HYPERLINK("[D:\kerja\BANK EXP\BARU\DB.XLSX]DB!e"&amp;B_MSK[[#This Row],[DB_ROW]],"&gt;"))</f>
        <v>&gt;</v>
      </c>
      <c r="AB726" s="30" t="str">
        <f ca="1">MID(B_MSK[[#This Row],[/ STN_1]],FIND(" ",B_MSK[[#This Row],[/ STN_1]])+1,LEN(B_MSK[[#This Row],[/ STN_1]]))</f>
        <v>LSN</v>
      </c>
      <c r="AC726" s="11">
        <f ca="1">IF(B_MSK[[#This Row],[//]]="","",IF(B_MSK[[#This Row],[ JUMLAH ]]="","",IF(B_MSK[[#This Row],[C]]="",B_MSK[[#This Row],[HARGA CTN]]/B_MSK[[#This Row],[JMLH BRG]],B_MSK[[#This Row],[HARGA CTN]]/B_MSK[[#This Row],[A_1]])))</f>
        <v>71000</v>
      </c>
      <c r="AD7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2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5916.666666666667</v>
      </c>
      <c r="AF72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26" s="15" t="str">
        <f ca="1">IF(B_MSK[[#This Row],[HARGA_2]]="","",IF(MID(B_MSK[[#This Row],[/ STN_2]],FIND(" ",B_MSK[[#This Row],[/ STN_2]])+1,LEN(B_MSK[[#This Row],[/ STN_2]]))="LSN",B_MSK[[#This Row],[HARGA_2]]/12,""))</f>
        <v/>
      </c>
      <c r="AH726" s="7" t="str">
        <f ca="1">IF(B_MSK[[#This Row],[HARGA_3]]="","","/ "&amp;"PCS")</f>
        <v/>
      </c>
      <c r="AI726" s="15">
        <f ca="1">IF(B_MSK[[#This Row],[HARGA_3]]="",IF(B_MSK[[#This Row],[HARGA_2]]="",IF(B_MSK[[#This Row],[HARGA_1]]="","",B_MSK[[#This Row],[HARGA_1]]),B_MSK[[#This Row],[HARGA_2]]),B_MSK[[#This Row],[HARGA_3]])</f>
        <v>5916.666666666667</v>
      </c>
      <c r="AJ72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26" s="5" t="str">
        <f ca="1">IF(B_MSK[[#This Row],[//]]="","",SUBSTITUTE(SUBSTITUTE(SUBSTITUTE(B_MSK[[#This Row],[QTY/ CTN]]," ","_",2),"(",""),")","")&amp;"_")</f>
        <v>20 LSN_</v>
      </c>
      <c r="AL726" s="5">
        <f ca="1">IF(B_MSK[[#This Row],[A_B]]="","",SEARCH("_",B_MSK[[#This Row],[A_B]]))</f>
        <v>7</v>
      </c>
      <c r="AM726" s="5">
        <f ca="1">IF(B_MSK[[#This Row],[A_B]]="","",LEN(B_MSK[[#This Row],[A_B]]))</f>
        <v>7</v>
      </c>
      <c r="AN726" s="5" t="str">
        <f ca="1">IF(B_MSK[[#This Row],[A_B]]="","",LEFT(B_MSK[[#This Row],[QTY/ CTN]],B_MSK[[#This Row],[A_B_1]]))</f>
        <v>20 LSN</v>
      </c>
      <c r="AO726" s="5" t="str">
        <f ca="1">IF(B_MSK[[#This Row],[A_B]]="","",LEFT(B_MSK[[#This Row],[A_]],SEARCH(" ",B_MSK[[#This Row],[A_]])-1))</f>
        <v>20</v>
      </c>
      <c r="AP726" s="5" t="str">
        <f ca="1">IF(B_MSK[[#This Row],[A_B]]="","",RIGHT(B_MSK[[#This Row],[A_]],LEN(B_MSK[[#This Row],[A_]])-SEARCH(" ",B_MSK[[#This Row],[A_]])))</f>
        <v>LSN</v>
      </c>
      <c r="AQ7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26" s="5" t="str">
        <f ca="1">IF(B_MSK[[#This Row],[B_]]="","",LEFT(B_MSK[[#This Row],[B_]],SEARCH(" ",B_MSK[[#This Row],[B_]])))</f>
        <v xml:space="preserve">12 </v>
      </c>
      <c r="AS726" s="5" t="str">
        <f ca="1">IF(B_MSK[[#This Row],[B_]]="","",RIGHT(B_MSK[[#This Row],[B_]],LEN(B_MSK[[#This Row],[B_]])-SEARCH(" ",B_MSK[[#This Row],[B_]])))</f>
        <v>PCS</v>
      </c>
      <c r="AT726" s="5" t="str">
        <f ca="1">IF(B_MSK[[#This Row],[B_2]]="LSN",12,"")</f>
        <v/>
      </c>
      <c r="AU726" s="5" t="str">
        <f ca="1">IF(B_MSK[[#This Row],[C_1]]="","","PCS")</f>
        <v/>
      </c>
      <c r="AV726" s="5">
        <f ca="1">IF(B_MSK[[#This Row],[A_1]]="","",B_MSK[[#This Row],[A_1]]*IF(B_MSK[[#This Row],[B_1]]="",1,B_MSK[[#This Row],[B_1]])*IF(B_MSK[[#This Row],[C_1]]="",1,B_MSK[[#This Row],[C_1]]))</f>
        <v>240</v>
      </c>
      <c r="AW726" s="5" t="str">
        <f ca="1">IF(B_MSK[[#This Row],[C_2]]="",IF(B_MSK[[#This Row],[B_2]]="",IF(B_MSK[[#This Row],[A_2]]="","",B_MSK[[#This Row],[A_2]]),B_MSK[[#This Row],[B_2]]),B_MSK[[#This Row],[C_2]])</f>
        <v>PCS</v>
      </c>
      <c r="AX726" s="2">
        <f ca="1">IF(ISNUMBER(B_MSK[[#This Row],[TANGGAL DATANG]]),B_MSK[[#This Row],[TANGGAL DATANG]],AX725)</f>
        <v>44953</v>
      </c>
      <c r="AY726" s="5" t="e">
        <f ca="1">IF(B_MSK[[#This Row],[DB_ROW]]="","",INDEX([3]!db[JENIS],B_MSK[[#This Row],[DB_ROW]]-1))</f>
        <v>#REF!</v>
      </c>
      <c r="AZ726" s="5">
        <f ca="1">IF(B_MSK[[#This Row],[A_1]]="","",B_MSK[[#This Row],[A_1]])*1</f>
        <v>20</v>
      </c>
      <c r="BA726" s="5" t="str">
        <f ca="1">IF(B_MSK[[#This Row],[//]]="","",INDEX(INDIRECT(DIR&amp;$2:$2),B_MSK[[#This Row],[//]]))</f>
        <v>UNTANA</v>
      </c>
      <c r="BB726" s="5" t="str">
        <f ca="1">CONCATENATE(B_MSK[[#This Row],[concat]],B_MSK[[#This Row],[HARGA_X]],B_MSK[[#This Row],[SAT]])</f>
        <v>guntingjuniorj500junior5916.66666666667LSN</v>
      </c>
    </row>
    <row r="727" spans="1:54" x14ac:dyDescent="0.25">
      <c r="A727" s="6" t="s">
        <v>128</v>
      </c>
      <c r="B727" s="5" t="str">
        <f ca="1">IF(B_MSK[[#This Row],[N_ID]]="","",INDEX(INDIRECT(DIR&amp;$2:$2),MATCH(B_MSK[[#This Row],[N_ID]],INDIRECT(DIR&amp;"!NOTA[ID_P]"),0)))</f>
        <v/>
      </c>
      <c r="C727" s="5" t="str">
        <f ca="1">IF(B_MSK[[#This Row],[//]]="","",HYPERLINK("["&amp;SUBSTITUTE(DIR,"'","")&amp;"]NOTA!D"&amp;B_MSK[[#This Row],[//]]+2,"&gt;"))</f>
        <v>&gt;</v>
      </c>
      <c r="D727" s="5" t="str">
        <f ca="1">IF(B_MSK[[#This Row],[N_ID]]="","",COUNTIF(INDIRECT(DIR&amp;"!NOTA[ID_H]"),B_MSK[[#This Row],[ID NOTA]]))</f>
        <v/>
      </c>
      <c r="E7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724</v>
      </c>
      <c r="F7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7" s="7" t="str">
        <f ca="1">IF(B_MSK[[#This Row],[stt]]="ada",INDEX([2]!db[NB BM],B_MSK[DB_ROW]-1),"")</f>
        <v>Gunting Junior J400</v>
      </c>
      <c r="H727" s="7" t="str">
        <f ca="1">IF(B_MSK[[#This Row],[//]]="","",INDEX(INDIRECT(DIR&amp;$2:$2),B_MSK[[#This Row],[//]]))</f>
        <v>DR (SS) ORI</v>
      </c>
      <c r="I727" s="27" t="str">
        <f ca="1">IF(B_MSK[[#This Row],[//]]="","",INDEX(INDIRECT(DB_PATH&amp;$2:$2),B_MSK[[#This Row],[DB_ROW]]-1))</f>
        <v>24 LSN</v>
      </c>
      <c r="J727" s="5">
        <f ca="1">IF(B_MSK[[#This Row],[//]]="","",IF(INDEX(INDIRECT(DIR&amp;$2:$2),B_MSK[[#This Row],[//]])="","",INDEX(INDIRECT(DIR&amp;$2:$2),B_MSK[[#This Row],[//]])))</f>
        <v>5</v>
      </c>
      <c r="K727" s="5">
        <f ca="1">IF(B_MSK[[#This Row],[//]]="","",IF(INDEX(INDIRECT(DIR&amp;$2:$2),B_MSK[[#This Row],[//]])="","",INDEX(INDIRECT(DIR&amp;$2:$2),B_MSK[[#This Row],[//]])))</f>
        <v>120</v>
      </c>
      <c r="L727" s="5" t="str">
        <f ca="1">IF(B_MSK[[#This Row],[//]]="","",IF(INDEX(INDIRECT(DIR&amp;$2:$2),B_MSK[[#This Row],[//]])="","",INDEX(INDIRECT(DIR&amp;$2:$2),B_MSK[[#This Row],[//]])))</f>
        <v>LSN</v>
      </c>
      <c r="M727" s="13">
        <f ca="1">IF(B_MSK[[#This Row],[//]]="","",INDEX(INDIRECT(DIR&amp;$2:$2),B_MSK[[#This Row],[//]]))</f>
        <v>52000</v>
      </c>
      <c r="N727" s="13">
        <f ca="1">IF(OR(B_MSK[[#This Row],[//]]="",),"",INDEX(INDIRECT(DIR&amp;$2:$2),B_MSK[[#This Row],[//]]))</f>
        <v>1248000</v>
      </c>
      <c r="O727" s="3">
        <f ca="1">IF(B_MSK[[#This Row],[//]]="","",IF(INDEX(INDIRECT(DIR&amp;$2:$2),B_MSK[[#This Row],[//]])=0,"",INDEX(INDIRECT(DIR&amp;$2:$2),B_MSK[[#This Row],[//]])))</f>
        <v>0.12</v>
      </c>
      <c r="P727" s="3" t="str">
        <f ca="1">IF(B_MSK[[#This Row],[//]]="","",IF(INDEX(INDIRECT(DIR&amp;$2:$2),B_MSK[[#This Row],[//]])=0,"",INDEX(INDIRECT(DIR&amp;$2:$2),B_MSK[[#This Row],[//]])))</f>
        <v/>
      </c>
      <c r="Q727" s="12">
        <f ca="1">IF(B_MSK[[#This Row],[//]]="","",INDEX(INDIRECT(DIR&amp;$2:$2),B_MSK[[#This Row],[//]]))</f>
        <v>5491200</v>
      </c>
      <c r="R7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7" s="37">
        <f ca="1">IF(B_MSK[[#This Row],[//]]="","",INDEX(INDIRECT(DIR&amp;$2:$2),B_MSK[[#This Row],[//]]))</f>
        <v>0</v>
      </c>
      <c r="U727" s="38">
        <f ca="1">IF(SUMIF(B_MSK[NAMA BARANG],B_MSK[[#This Row],[NAMA BARANG]],B_MSK[JMLH BRG])=0,"",SUMIF(B_MSK[NAMA BARANG],B_MSK[[#This Row],[NAMA BARANG]],B_MSK[C]))</f>
        <v>5</v>
      </c>
      <c r="V727" s="7" t="str">
        <f ca="1">IF(B_MSK[[#This Row],[//]]="","",INDEX(INDIRECT(DIR&amp;$2:$2),B_MSK[[#This Row],[//]]))</f>
        <v>GUNTING JUNIOR J400 JUNIOR</v>
      </c>
      <c r="W727" s="7" t="str">
        <f ca="1">LOWER(SUBSTITUTE(SUBSTITUTE(SUBSTITUTE(SUBSTITUTE(SUBSTITUTE(SUBSTITUTE(SUBSTITUTE(SUBSTITUTE(SUBSTITUTE(B_MSK[[#This Row],[N.B.nota]]," ",""),"-",""),"(",""),")",""),".",""),",",""),"/",""),"""",""),"+",""))</f>
        <v>guntingjuniorj400junior</v>
      </c>
      <c r="X727" s="5" t="str">
        <f ca="1">IF(B_MSK[[#This Row],[N.B.nota]]="","",IF(MATCH(B_MSK[[#This Row],[concat]],[2]!db[NB NOTA_C],0)&gt;0,"ada",0))</f>
        <v>ada</v>
      </c>
      <c r="Y727" s="5" t="str">
        <f ca="1">IF(B_MSK[[#This Row],[N.B.nota]]="","",ADDRESS(ROW(B_MSK[QB]),COLUMN(B_MSK[QB]))&amp;":"&amp;ADDRESS(ROW(),COLUMN(B_MSK[QB])))</f>
        <v>$D$4:$D$727</v>
      </c>
      <c r="Z727" s="5">
        <f ca="1">IF(B_MSK[[#This Row],[concat]]="","",MATCH(B_MSK[[#This Row],[concat]],[2]!db[NB NOTA_C],0)+1)</f>
        <v>955</v>
      </c>
      <c r="AA727" s="5" t="str">
        <f ca="1">IF(B_MSK[[#This Row],[//]]="","",HYPERLINK("[D:\kerja\BANK EXP\BARU\DB.XLSX]DB!e"&amp;B_MSK[[#This Row],[DB_ROW]],"&gt;"))</f>
        <v>&gt;</v>
      </c>
      <c r="AB727" s="30" t="str">
        <f ca="1">MID(B_MSK[[#This Row],[/ STN_1]],FIND(" ",B_MSK[[#This Row],[/ STN_1]])+1,LEN(B_MSK[[#This Row],[/ STN_1]]))</f>
        <v>LSN</v>
      </c>
      <c r="AC727" s="11">
        <f ca="1">IF(B_MSK[[#This Row],[//]]="","",IF(B_MSK[[#This Row],[ JUMLAH ]]="","",IF(B_MSK[[#This Row],[C]]="",B_MSK[[#This Row],[HARGA CTN]]/B_MSK[[#This Row],[JMLH BRG]],B_MSK[[#This Row],[HARGA CTN]]/B_MSK[[#This Row],[A_1]])))</f>
        <v>52000</v>
      </c>
      <c r="AD7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2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4333.333333333333</v>
      </c>
      <c r="AF72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27" s="15" t="str">
        <f ca="1">IF(B_MSK[[#This Row],[HARGA_2]]="","",IF(MID(B_MSK[[#This Row],[/ STN_2]],FIND(" ",B_MSK[[#This Row],[/ STN_2]])+1,LEN(B_MSK[[#This Row],[/ STN_2]]))="LSN",B_MSK[[#This Row],[HARGA_2]]/12,""))</f>
        <v/>
      </c>
      <c r="AH727" s="7" t="str">
        <f ca="1">IF(B_MSK[[#This Row],[HARGA_3]]="","","/ "&amp;"PCS")</f>
        <v/>
      </c>
      <c r="AI727" s="15">
        <f ca="1">IF(B_MSK[[#This Row],[HARGA_3]]="",IF(B_MSK[[#This Row],[HARGA_2]]="",IF(B_MSK[[#This Row],[HARGA_1]]="","",B_MSK[[#This Row],[HARGA_1]]),B_MSK[[#This Row],[HARGA_2]]),B_MSK[[#This Row],[HARGA_3]])</f>
        <v>4333.333333333333</v>
      </c>
      <c r="AJ72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27" s="5" t="str">
        <f ca="1">IF(B_MSK[[#This Row],[//]]="","",SUBSTITUTE(SUBSTITUTE(SUBSTITUTE(B_MSK[[#This Row],[QTY/ CTN]]," ","_",2),"(",""),")","")&amp;"_")</f>
        <v>24 LSN_</v>
      </c>
      <c r="AL727" s="5">
        <f ca="1">IF(B_MSK[[#This Row],[A_B]]="","",SEARCH("_",B_MSK[[#This Row],[A_B]]))</f>
        <v>7</v>
      </c>
      <c r="AM727" s="5">
        <f ca="1">IF(B_MSK[[#This Row],[A_B]]="","",LEN(B_MSK[[#This Row],[A_B]]))</f>
        <v>7</v>
      </c>
      <c r="AN727" s="5" t="str">
        <f ca="1">IF(B_MSK[[#This Row],[A_B]]="","",LEFT(B_MSK[[#This Row],[QTY/ CTN]],B_MSK[[#This Row],[A_B_1]]))</f>
        <v>24 LSN</v>
      </c>
      <c r="AO727" s="5" t="str">
        <f ca="1">IF(B_MSK[[#This Row],[A_B]]="","",LEFT(B_MSK[[#This Row],[A_]],SEARCH(" ",B_MSK[[#This Row],[A_]])-1))</f>
        <v>24</v>
      </c>
      <c r="AP727" s="5" t="str">
        <f ca="1">IF(B_MSK[[#This Row],[A_B]]="","",RIGHT(B_MSK[[#This Row],[A_]],LEN(B_MSK[[#This Row],[A_]])-SEARCH(" ",B_MSK[[#This Row],[A_]])))</f>
        <v>LSN</v>
      </c>
      <c r="AQ7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27" s="5" t="str">
        <f ca="1">IF(B_MSK[[#This Row],[B_]]="","",LEFT(B_MSK[[#This Row],[B_]],SEARCH(" ",B_MSK[[#This Row],[B_]])))</f>
        <v xml:space="preserve">12 </v>
      </c>
      <c r="AS727" s="5" t="str">
        <f ca="1">IF(B_MSK[[#This Row],[B_]]="","",RIGHT(B_MSK[[#This Row],[B_]],LEN(B_MSK[[#This Row],[B_]])-SEARCH(" ",B_MSK[[#This Row],[B_]])))</f>
        <v>PCS</v>
      </c>
      <c r="AT727" s="5" t="str">
        <f ca="1">IF(B_MSK[[#This Row],[B_2]]="LSN",12,"")</f>
        <v/>
      </c>
      <c r="AU727" s="5" t="str">
        <f ca="1">IF(B_MSK[[#This Row],[C_1]]="","","PCS")</f>
        <v/>
      </c>
      <c r="AV727" s="5">
        <f ca="1">IF(B_MSK[[#This Row],[A_1]]="","",B_MSK[[#This Row],[A_1]]*IF(B_MSK[[#This Row],[B_1]]="",1,B_MSK[[#This Row],[B_1]])*IF(B_MSK[[#This Row],[C_1]]="",1,B_MSK[[#This Row],[C_1]]))</f>
        <v>288</v>
      </c>
      <c r="AW727" s="5" t="str">
        <f ca="1">IF(B_MSK[[#This Row],[C_2]]="",IF(B_MSK[[#This Row],[B_2]]="",IF(B_MSK[[#This Row],[A_2]]="","",B_MSK[[#This Row],[A_2]]),B_MSK[[#This Row],[B_2]]),B_MSK[[#This Row],[C_2]])</f>
        <v>PCS</v>
      </c>
      <c r="AX727" s="2">
        <f ca="1">IF(ISNUMBER(B_MSK[[#This Row],[TANGGAL DATANG]]),B_MSK[[#This Row],[TANGGAL DATANG]],AX726)</f>
        <v>44953</v>
      </c>
      <c r="AY727" s="5" t="e">
        <f ca="1">IF(B_MSK[[#This Row],[DB_ROW]]="","",INDEX([3]!db[JENIS],B_MSK[[#This Row],[DB_ROW]]-1))</f>
        <v>#REF!</v>
      </c>
      <c r="AZ727" s="5">
        <f ca="1">IF(B_MSK[[#This Row],[A_1]]="","",B_MSK[[#This Row],[A_1]])*1</f>
        <v>24</v>
      </c>
      <c r="BA727" s="5" t="str">
        <f ca="1">IF(B_MSK[[#This Row],[//]]="","",INDEX(INDIRECT(DIR&amp;$2:$2),B_MSK[[#This Row],[//]]))</f>
        <v>UNTANA</v>
      </c>
      <c r="BB727" s="5" t="str">
        <f ca="1">CONCATENATE(B_MSK[[#This Row],[concat]],B_MSK[[#This Row],[HARGA_X]],B_MSK[[#This Row],[SAT]])</f>
        <v>guntingjuniorj400junior4333.33333333333LSN</v>
      </c>
    </row>
    <row r="728" spans="1:54" x14ac:dyDescent="0.25">
      <c r="A728" s="6" t="s">
        <v>128</v>
      </c>
      <c r="B728" s="5" t="str">
        <f ca="1">IF(B_MSK[[#This Row],[N_ID]]="","",INDEX(INDIRECT(DIR&amp;$2:$2),MATCH(B_MSK[[#This Row],[N_ID]],INDIRECT(DIR&amp;"!NOTA[ID_P]"),0)))</f>
        <v/>
      </c>
      <c r="C728" s="5" t="str">
        <f ca="1">IF(B_MSK[[#This Row],[//]]="","",HYPERLINK("["&amp;SUBSTITUTE(DIR,"'","")&amp;"]NOTA!D"&amp;B_MSK[[#This Row],[//]]+2,"&gt;"))</f>
        <v>&gt;</v>
      </c>
      <c r="D728" s="5" t="str">
        <f ca="1">IF(B_MSK[[#This Row],[N_ID]]="","",COUNTIF(INDIRECT(DIR&amp;"!NOTA[ID_H]"),B_MSK[[#This Row],[ID NOTA]]))</f>
        <v/>
      </c>
      <c r="E7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725</v>
      </c>
      <c r="F7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8" s="7" t="str">
        <f ca="1">IF(B_MSK[[#This Row],[stt]]="ada",INDEX([2]!db[NB BM],B_MSK[DB_ROW]-1),"")</f>
        <v>Gunting Junior J300</v>
      </c>
      <c r="H728" s="7" t="str">
        <f ca="1">IF(B_MSK[[#This Row],[//]]="","",INDEX(INDIRECT(DIR&amp;$2:$2),B_MSK[[#This Row],[//]]))</f>
        <v>DR (SS) ORI</v>
      </c>
      <c r="I728" s="27" t="str">
        <f ca="1">IF(B_MSK[[#This Row],[//]]="","",INDEX(INDIRECT(DB_PATH&amp;$2:$2),B_MSK[[#This Row],[DB_ROW]]-1))</f>
        <v>24 LSN</v>
      </c>
      <c r="J728" s="5">
        <f ca="1">IF(B_MSK[[#This Row],[//]]="","",IF(INDEX(INDIRECT(DIR&amp;$2:$2),B_MSK[[#This Row],[//]])="","",INDEX(INDIRECT(DIR&amp;$2:$2),B_MSK[[#This Row],[//]])))</f>
        <v>5</v>
      </c>
      <c r="K728" s="5">
        <f ca="1">IF(B_MSK[[#This Row],[//]]="","",IF(INDEX(INDIRECT(DIR&amp;$2:$2),B_MSK[[#This Row],[//]])="","",INDEX(INDIRECT(DIR&amp;$2:$2),B_MSK[[#This Row],[//]])))</f>
        <v>120</v>
      </c>
      <c r="L728" s="5" t="str">
        <f ca="1">IF(B_MSK[[#This Row],[//]]="","",IF(INDEX(INDIRECT(DIR&amp;$2:$2),B_MSK[[#This Row],[//]])="","",INDEX(INDIRECT(DIR&amp;$2:$2),B_MSK[[#This Row],[//]])))</f>
        <v>LSN</v>
      </c>
      <c r="M728" s="13">
        <f ca="1">IF(B_MSK[[#This Row],[//]]="","",INDEX(INDIRECT(DIR&amp;$2:$2),B_MSK[[#This Row],[//]]))</f>
        <v>46000</v>
      </c>
      <c r="N728" s="13">
        <f ca="1">IF(OR(B_MSK[[#This Row],[//]]="",),"",INDEX(INDIRECT(DIR&amp;$2:$2),B_MSK[[#This Row],[//]]))</f>
        <v>1104000</v>
      </c>
      <c r="O728" s="3">
        <f ca="1">IF(B_MSK[[#This Row],[//]]="","",IF(INDEX(INDIRECT(DIR&amp;$2:$2),B_MSK[[#This Row],[//]])=0,"",INDEX(INDIRECT(DIR&amp;$2:$2),B_MSK[[#This Row],[//]])))</f>
        <v>0.12</v>
      </c>
      <c r="P728" s="3" t="str">
        <f ca="1">IF(B_MSK[[#This Row],[//]]="","",IF(INDEX(INDIRECT(DIR&amp;$2:$2),B_MSK[[#This Row],[//]])=0,"",INDEX(INDIRECT(DIR&amp;$2:$2),B_MSK[[#This Row],[//]])))</f>
        <v/>
      </c>
      <c r="Q728" s="12">
        <f ca="1">IF(B_MSK[[#This Row],[//]]="","",INDEX(INDIRECT(DIR&amp;$2:$2),B_MSK[[#This Row],[//]]))</f>
        <v>4857600</v>
      </c>
      <c r="R7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8" s="37">
        <f ca="1">IF(B_MSK[[#This Row],[//]]="","",INDEX(INDIRECT(DIR&amp;$2:$2),B_MSK[[#This Row],[//]]))</f>
        <v>0</v>
      </c>
      <c r="U728" s="38">
        <f ca="1">IF(SUMIF(B_MSK[NAMA BARANG],B_MSK[[#This Row],[NAMA BARANG]],B_MSK[JMLH BRG])=0,"",SUMIF(B_MSK[NAMA BARANG],B_MSK[[#This Row],[NAMA BARANG]],B_MSK[C]))</f>
        <v>5</v>
      </c>
      <c r="V728" s="7" t="str">
        <f ca="1">IF(B_MSK[[#This Row],[//]]="","",INDEX(INDIRECT(DIR&amp;$2:$2),B_MSK[[#This Row],[//]]))</f>
        <v>GUNTING JUNIOR J300 JUNIOR</v>
      </c>
      <c r="W728" s="7" t="str">
        <f ca="1">LOWER(SUBSTITUTE(SUBSTITUTE(SUBSTITUTE(SUBSTITUTE(SUBSTITUTE(SUBSTITUTE(SUBSTITUTE(SUBSTITUTE(SUBSTITUTE(B_MSK[[#This Row],[N.B.nota]]," ",""),"-",""),"(",""),")",""),".",""),",",""),"/",""),"""",""),"+",""))</f>
        <v>guntingjuniorj300junior</v>
      </c>
      <c r="X728" s="5" t="str">
        <f ca="1">IF(B_MSK[[#This Row],[N.B.nota]]="","",IF(MATCH(B_MSK[[#This Row],[concat]],[2]!db[NB NOTA_C],0)&gt;0,"ada",0))</f>
        <v>ada</v>
      </c>
      <c r="Y728" s="5" t="str">
        <f ca="1">IF(B_MSK[[#This Row],[N.B.nota]]="","",ADDRESS(ROW(B_MSK[QB]),COLUMN(B_MSK[QB]))&amp;":"&amp;ADDRESS(ROW(),COLUMN(B_MSK[QB])))</f>
        <v>$D$4:$D$728</v>
      </c>
      <c r="Z728" s="5">
        <f ca="1">IF(B_MSK[[#This Row],[concat]]="","",MATCH(B_MSK[[#This Row],[concat]],[2]!db[NB NOTA_C],0)+1)</f>
        <v>954</v>
      </c>
      <c r="AA728" s="5" t="str">
        <f ca="1">IF(B_MSK[[#This Row],[//]]="","",HYPERLINK("[D:\kerja\BANK EXP\BARU\DB.XLSX]DB!e"&amp;B_MSK[[#This Row],[DB_ROW]],"&gt;"))</f>
        <v>&gt;</v>
      </c>
      <c r="AB728" s="30" t="str">
        <f ca="1">MID(B_MSK[[#This Row],[/ STN_1]],FIND(" ",B_MSK[[#This Row],[/ STN_1]])+1,LEN(B_MSK[[#This Row],[/ STN_1]]))</f>
        <v>LSN</v>
      </c>
      <c r="AC728" s="11">
        <f ca="1">IF(B_MSK[[#This Row],[//]]="","",IF(B_MSK[[#This Row],[ JUMLAH ]]="","",IF(B_MSK[[#This Row],[C]]="",B_MSK[[#This Row],[HARGA CTN]]/B_MSK[[#This Row],[JMLH BRG]],B_MSK[[#This Row],[HARGA CTN]]/B_MSK[[#This Row],[A_1]])))</f>
        <v>46000</v>
      </c>
      <c r="AD7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2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3833.3333333333335</v>
      </c>
      <c r="AF72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28" s="15" t="str">
        <f ca="1">IF(B_MSK[[#This Row],[HARGA_2]]="","",IF(MID(B_MSK[[#This Row],[/ STN_2]],FIND(" ",B_MSK[[#This Row],[/ STN_2]])+1,LEN(B_MSK[[#This Row],[/ STN_2]]))="LSN",B_MSK[[#This Row],[HARGA_2]]/12,""))</f>
        <v/>
      </c>
      <c r="AH728" s="7" t="str">
        <f ca="1">IF(B_MSK[[#This Row],[HARGA_3]]="","","/ "&amp;"PCS")</f>
        <v/>
      </c>
      <c r="AI728" s="15">
        <f ca="1">IF(B_MSK[[#This Row],[HARGA_3]]="",IF(B_MSK[[#This Row],[HARGA_2]]="",IF(B_MSK[[#This Row],[HARGA_1]]="","",B_MSK[[#This Row],[HARGA_1]]),B_MSK[[#This Row],[HARGA_2]]),B_MSK[[#This Row],[HARGA_3]])</f>
        <v>3833.3333333333335</v>
      </c>
      <c r="AJ72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28" s="5" t="str">
        <f ca="1">IF(B_MSK[[#This Row],[//]]="","",SUBSTITUTE(SUBSTITUTE(SUBSTITUTE(B_MSK[[#This Row],[QTY/ CTN]]," ","_",2),"(",""),")","")&amp;"_")</f>
        <v>24 LSN_</v>
      </c>
      <c r="AL728" s="5">
        <f ca="1">IF(B_MSK[[#This Row],[A_B]]="","",SEARCH("_",B_MSK[[#This Row],[A_B]]))</f>
        <v>7</v>
      </c>
      <c r="AM728" s="5">
        <f ca="1">IF(B_MSK[[#This Row],[A_B]]="","",LEN(B_MSK[[#This Row],[A_B]]))</f>
        <v>7</v>
      </c>
      <c r="AN728" s="5" t="str">
        <f ca="1">IF(B_MSK[[#This Row],[A_B]]="","",LEFT(B_MSK[[#This Row],[QTY/ CTN]],B_MSK[[#This Row],[A_B_1]]))</f>
        <v>24 LSN</v>
      </c>
      <c r="AO728" s="5" t="str">
        <f ca="1">IF(B_MSK[[#This Row],[A_B]]="","",LEFT(B_MSK[[#This Row],[A_]],SEARCH(" ",B_MSK[[#This Row],[A_]])-1))</f>
        <v>24</v>
      </c>
      <c r="AP728" s="5" t="str">
        <f ca="1">IF(B_MSK[[#This Row],[A_B]]="","",RIGHT(B_MSK[[#This Row],[A_]],LEN(B_MSK[[#This Row],[A_]])-SEARCH(" ",B_MSK[[#This Row],[A_]])))</f>
        <v>LSN</v>
      </c>
      <c r="AQ7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28" s="5" t="str">
        <f ca="1">IF(B_MSK[[#This Row],[B_]]="","",LEFT(B_MSK[[#This Row],[B_]],SEARCH(" ",B_MSK[[#This Row],[B_]])))</f>
        <v xml:space="preserve">12 </v>
      </c>
      <c r="AS728" s="5" t="str">
        <f ca="1">IF(B_MSK[[#This Row],[B_]]="","",RIGHT(B_MSK[[#This Row],[B_]],LEN(B_MSK[[#This Row],[B_]])-SEARCH(" ",B_MSK[[#This Row],[B_]])))</f>
        <v>PCS</v>
      </c>
      <c r="AT728" s="5" t="str">
        <f ca="1">IF(B_MSK[[#This Row],[B_2]]="LSN",12,"")</f>
        <v/>
      </c>
      <c r="AU728" s="5" t="str">
        <f ca="1">IF(B_MSK[[#This Row],[C_1]]="","","PCS")</f>
        <v/>
      </c>
      <c r="AV728" s="5">
        <f ca="1">IF(B_MSK[[#This Row],[A_1]]="","",B_MSK[[#This Row],[A_1]]*IF(B_MSK[[#This Row],[B_1]]="",1,B_MSK[[#This Row],[B_1]])*IF(B_MSK[[#This Row],[C_1]]="",1,B_MSK[[#This Row],[C_1]]))</f>
        <v>288</v>
      </c>
      <c r="AW728" s="5" t="str">
        <f ca="1">IF(B_MSK[[#This Row],[C_2]]="",IF(B_MSK[[#This Row],[B_2]]="",IF(B_MSK[[#This Row],[A_2]]="","",B_MSK[[#This Row],[A_2]]),B_MSK[[#This Row],[B_2]]),B_MSK[[#This Row],[C_2]])</f>
        <v>PCS</v>
      </c>
      <c r="AX728" s="2">
        <f ca="1">IF(ISNUMBER(B_MSK[[#This Row],[TANGGAL DATANG]]),B_MSK[[#This Row],[TANGGAL DATANG]],AX727)</f>
        <v>44953</v>
      </c>
      <c r="AY728" s="5" t="e">
        <f ca="1">IF(B_MSK[[#This Row],[DB_ROW]]="","",INDEX([3]!db[JENIS],B_MSK[[#This Row],[DB_ROW]]-1))</f>
        <v>#REF!</v>
      </c>
      <c r="AZ728" s="5">
        <f ca="1">IF(B_MSK[[#This Row],[A_1]]="","",B_MSK[[#This Row],[A_1]])*1</f>
        <v>24</v>
      </c>
      <c r="BA728" s="5" t="str">
        <f ca="1">IF(B_MSK[[#This Row],[//]]="","",INDEX(INDIRECT(DIR&amp;$2:$2),B_MSK[[#This Row],[//]]))</f>
        <v>UNTANA</v>
      </c>
      <c r="BB728" s="5" t="str">
        <f ca="1">CONCATENATE(B_MSK[[#This Row],[concat]],B_MSK[[#This Row],[HARGA_X]],B_MSK[[#This Row],[SAT]])</f>
        <v>guntingjuniorj300junior3833.33333333333LSN</v>
      </c>
    </row>
    <row r="729" spans="1:54" x14ac:dyDescent="0.25">
      <c r="A729" s="6" t="s">
        <v>128</v>
      </c>
      <c r="B729" s="5" t="str">
        <f ca="1">IF(B_MSK[[#This Row],[N_ID]]="","",INDEX(INDIRECT(DIR&amp;$2:$2),MATCH(B_MSK[[#This Row],[N_ID]],INDIRECT(DIR&amp;"!NOTA[ID_P]"),0)))</f>
        <v/>
      </c>
      <c r="C729" s="5" t="str">
        <f ca="1">IF(B_MSK[[#This Row],[//]]="","",HYPERLINK("["&amp;SUBSTITUTE(DIR,"'","")&amp;"]NOTA!D"&amp;B_MSK[[#This Row],[//]]+2,"&gt;"))</f>
        <v>&gt;</v>
      </c>
      <c r="D729" s="5" t="str">
        <f ca="1">IF(B_MSK[[#This Row],[N_ID]]="","",COUNTIF(INDIRECT(DIR&amp;"!NOTA[ID_H]"),B_MSK[[#This Row],[ID NOTA]]))</f>
        <v/>
      </c>
      <c r="E7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726</v>
      </c>
      <c r="F7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9" s="7" t="str">
        <f ca="1">IF(B_MSK[[#This Row],[stt]]="ada",INDEX([2]!db[NB BM],B_MSK[DB_ROW]-1),"")</f>
        <v>Gunting Junior J200</v>
      </c>
      <c r="H729" s="7" t="str">
        <f ca="1">IF(B_MSK[[#This Row],[//]]="","",INDEX(INDIRECT(DIR&amp;$2:$2),B_MSK[[#This Row],[//]]))</f>
        <v>DR (SS) ORI</v>
      </c>
      <c r="I729" s="27" t="str">
        <f ca="1">IF(B_MSK[[#This Row],[//]]="","",INDEX(INDIRECT(DB_PATH&amp;$2:$2),B_MSK[[#This Row],[DB_ROW]]-1))</f>
        <v>48 LSN</v>
      </c>
      <c r="J729" s="5">
        <f ca="1">IF(B_MSK[[#This Row],[//]]="","",IF(INDEX(INDIRECT(DIR&amp;$2:$2),B_MSK[[#This Row],[//]])="","",INDEX(INDIRECT(DIR&amp;$2:$2),B_MSK[[#This Row],[//]])))</f>
        <v>5</v>
      </c>
      <c r="K729" s="5">
        <f ca="1">IF(B_MSK[[#This Row],[//]]="","",IF(INDEX(INDIRECT(DIR&amp;$2:$2),B_MSK[[#This Row],[//]])="","",INDEX(INDIRECT(DIR&amp;$2:$2),B_MSK[[#This Row],[//]])))</f>
        <v>240</v>
      </c>
      <c r="L729" s="5" t="str">
        <f ca="1">IF(B_MSK[[#This Row],[//]]="","",IF(INDEX(INDIRECT(DIR&amp;$2:$2),B_MSK[[#This Row],[//]])="","",INDEX(INDIRECT(DIR&amp;$2:$2),B_MSK[[#This Row],[//]])))</f>
        <v>LSN</v>
      </c>
      <c r="M729" s="13">
        <f ca="1">IF(B_MSK[[#This Row],[//]]="","",INDEX(INDIRECT(DIR&amp;$2:$2),B_MSK[[#This Row],[//]]))</f>
        <v>38000</v>
      </c>
      <c r="N729" s="13">
        <f ca="1">IF(OR(B_MSK[[#This Row],[//]]="",),"",INDEX(INDIRECT(DIR&amp;$2:$2),B_MSK[[#This Row],[//]]))</f>
        <v>1824000</v>
      </c>
      <c r="O729" s="3">
        <f ca="1">IF(B_MSK[[#This Row],[//]]="","",IF(INDEX(INDIRECT(DIR&amp;$2:$2),B_MSK[[#This Row],[//]])=0,"",INDEX(INDIRECT(DIR&amp;$2:$2),B_MSK[[#This Row],[//]])))</f>
        <v>0.12</v>
      </c>
      <c r="P729" s="3" t="str">
        <f ca="1">IF(B_MSK[[#This Row],[//]]="","",IF(INDEX(INDIRECT(DIR&amp;$2:$2),B_MSK[[#This Row],[//]])=0,"",INDEX(INDIRECT(DIR&amp;$2:$2),B_MSK[[#This Row],[//]])))</f>
        <v/>
      </c>
      <c r="Q729" s="12">
        <f ca="1">IF(B_MSK[[#This Row],[//]]="","",INDEX(INDIRECT(DIR&amp;$2:$2),B_MSK[[#This Row],[//]]))</f>
        <v>8025600</v>
      </c>
      <c r="R7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9" s="37">
        <f ca="1">IF(B_MSK[[#This Row],[//]]="","",INDEX(INDIRECT(DIR&amp;$2:$2),B_MSK[[#This Row],[//]]))</f>
        <v>0</v>
      </c>
      <c r="U729" s="38">
        <f ca="1">IF(SUMIF(B_MSK[NAMA BARANG],B_MSK[[#This Row],[NAMA BARANG]],B_MSK[JMLH BRG])=0,"",SUMIF(B_MSK[NAMA BARANG],B_MSK[[#This Row],[NAMA BARANG]],B_MSK[C]))</f>
        <v>5</v>
      </c>
      <c r="V729" s="7" t="str">
        <f ca="1">IF(B_MSK[[#This Row],[//]]="","",INDEX(INDIRECT(DIR&amp;$2:$2),B_MSK[[#This Row],[//]]))</f>
        <v>GUNTING JUNIOR J200 JUNIOR</v>
      </c>
      <c r="W729" s="7" t="str">
        <f ca="1">LOWER(SUBSTITUTE(SUBSTITUTE(SUBSTITUTE(SUBSTITUTE(SUBSTITUTE(SUBSTITUTE(SUBSTITUTE(SUBSTITUTE(SUBSTITUTE(B_MSK[[#This Row],[N.B.nota]]," ",""),"-",""),"(",""),")",""),".",""),",",""),"/",""),"""",""),"+",""))</f>
        <v>guntingjuniorj200junior</v>
      </c>
      <c r="X729" s="5" t="str">
        <f ca="1">IF(B_MSK[[#This Row],[N.B.nota]]="","",IF(MATCH(B_MSK[[#This Row],[concat]],[2]!db[NB NOTA_C],0)&gt;0,"ada",0))</f>
        <v>ada</v>
      </c>
      <c r="Y729" s="5" t="str">
        <f ca="1">IF(B_MSK[[#This Row],[N.B.nota]]="","",ADDRESS(ROW(B_MSK[QB]),COLUMN(B_MSK[QB]))&amp;":"&amp;ADDRESS(ROW(),COLUMN(B_MSK[QB])))</f>
        <v>$D$4:$D$729</v>
      </c>
      <c r="Z729" s="5">
        <f ca="1">IF(B_MSK[[#This Row],[concat]]="","",MATCH(B_MSK[[#This Row],[concat]],[2]!db[NB NOTA_C],0)+1)</f>
        <v>953</v>
      </c>
      <c r="AA729" s="5" t="str">
        <f ca="1">IF(B_MSK[[#This Row],[//]]="","",HYPERLINK("[D:\kerja\BANK EXP\BARU\DB.XLSX]DB!e"&amp;B_MSK[[#This Row],[DB_ROW]],"&gt;"))</f>
        <v>&gt;</v>
      </c>
      <c r="AB729" s="30" t="str">
        <f ca="1">MID(B_MSK[[#This Row],[/ STN_1]],FIND(" ",B_MSK[[#This Row],[/ STN_1]])+1,LEN(B_MSK[[#This Row],[/ STN_1]]))</f>
        <v>LSN</v>
      </c>
      <c r="AC729" s="11">
        <f ca="1">IF(B_MSK[[#This Row],[//]]="","",IF(B_MSK[[#This Row],[ JUMLAH ]]="","",IF(B_MSK[[#This Row],[C]]="",B_MSK[[#This Row],[HARGA CTN]]/B_MSK[[#This Row],[JMLH BRG]],B_MSK[[#This Row],[HARGA CTN]]/B_MSK[[#This Row],[A_1]])))</f>
        <v>38000</v>
      </c>
      <c r="AD7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2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3166.6666666666665</v>
      </c>
      <c r="AF72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29" s="15" t="str">
        <f ca="1">IF(B_MSK[[#This Row],[HARGA_2]]="","",IF(MID(B_MSK[[#This Row],[/ STN_2]],FIND(" ",B_MSK[[#This Row],[/ STN_2]])+1,LEN(B_MSK[[#This Row],[/ STN_2]]))="LSN",B_MSK[[#This Row],[HARGA_2]]/12,""))</f>
        <v/>
      </c>
      <c r="AH729" s="7" t="str">
        <f ca="1">IF(B_MSK[[#This Row],[HARGA_3]]="","","/ "&amp;"PCS")</f>
        <v/>
      </c>
      <c r="AI729" s="15">
        <f ca="1">IF(B_MSK[[#This Row],[HARGA_3]]="",IF(B_MSK[[#This Row],[HARGA_2]]="",IF(B_MSK[[#This Row],[HARGA_1]]="","",B_MSK[[#This Row],[HARGA_1]]),B_MSK[[#This Row],[HARGA_2]]),B_MSK[[#This Row],[HARGA_3]])</f>
        <v>3166.6666666666665</v>
      </c>
      <c r="AJ7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29" s="5" t="str">
        <f ca="1">IF(B_MSK[[#This Row],[//]]="","",SUBSTITUTE(SUBSTITUTE(SUBSTITUTE(B_MSK[[#This Row],[QTY/ CTN]]," ","_",2),"(",""),")","")&amp;"_")</f>
        <v>48 LSN_</v>
      </c>
      <c r="AL729" s="5">
        <f ca="1">IF(B_MSK[[#This Row],[A_B]]="","",SEARCH("_",B_MSK[[#This Row],[A_B]]))</f>
        <v>7</v>
      </c>
      <c r="AM729" s="5">
        <f ca="1">IF(B_MSK[[#This Row],[A_B]]="","",LEN(B_MSK[[#This Row],[A_B]]))</f>
        <v>7</v>
      </c>
      <c r="AN729" s="5" t="str">
        <f ca="1">IF(B_MSK[[#This Row],[A_B]]="","",LEFT(B_MSK[[#This Row],[QTY/ CTN]],B_MSK[[#This Row],[A_B_1]]))</f>
        <v>48 LSN</v>
      </c>
      <c r="AO729" s="5" t="str">
        <f ca="1">IF(B_MSK[[#This Row],[A_B]]="","",LEFT(B_MSK[[#This Row],[A_]],SEARCH(" ",B_MSK[[#This Row],[A_]])-1))</f>
        <v>48</v>
      </c>
      <c r="AP729" s="5" t="str">
        <f ca="1">IF(B_MSK[[#This Row],[A_B]]="","",RIGHT(B_MSK[[#This Row],[A_]],LEN(B_MSK[[#This Row],[A_]])-SEARCH(" ",B_MSK[[#This Row],[A_]])))</f>
        <v>LSN</v>
      </c>
      <c r="AQ7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29" s="5" t="str">
        <f ca="1">IF(B_MSK[[#This Row],[B_]]="","",LEFT(B_MSK[[#This Row],[B_]],SEARCH(" ",B_MSK[[#This Row],[B_]])))</f>
        <v xml:space="preserve">12 </v>
      </c>
      <c r="AS729" s="5" t="str">
        <f ca="1">IF(B_MSK[[#This Row],[B_]]="","",RIGHT(B_MSK[[#This Row],[B_]],LEN(B_MSK[[#This Row],[B_]])-SEARCH(" ",B_MSK[[#This Row],[B_]])))</f>
        <v>PCS</v>
      </c>
      <c r="AT729" s="5" t="str">
        <f ca="1">IF(B_MSK[[#This Row],[B_2]]="LSN",12,"")</f>
        <v/>
      </c>
      <c r="AU729" s="5" t="str">
        <f ca="1">IF(B_MSK[[#This Row],[C_1]]="","","PCS")</f>
        <v/>
      </c>
      <c r="AV729" s="5">
        <f ca="1">IF(B_MSK[[#This Row],[A_1]]="","",B_MSK[[#This Row],[A_1]]*IF(B_MSK[[#This Row],[B_1]]="",1,B_MSK[[#This Row],[B_1]])*IF(B_MSK[[#This Row],[C_1]]="",1,B_MSK[[#This Row],[C_1]]))</f>
        <v>576</v>
      </c>
      <c r="AW729" s="5" t="str">
        <f ca="1">IF(B_MSK[[#This Row],[C_2]]="",IF(B_MSK[[#This Row],[B_2]]="",IF(B_MSK[[#This Row],[A_2]]="","",B_MSK[[#This Row],[A_2]]),B_MSK[[#This Row],[B_2]]),B_MSK[[#This Row],[C_2]])</f>
        <v>PCS</v>
      </c>
      <c r="AX729" s="2">
        <f ca="1">IF(ISNUMBER(B_MSK[[#This Row],[TANGGAL DATANG]]),B_MSK[[#This Row],[TANGGAL DATANG]],AX728)</f>
        <v>44953</v>
      </c>
      <c r="AY729" s="5" t="e">
        <f ca="1">IF(B_MSK[[#This Row],[DB_ROW]]="","",INDEX([3]!db[JENIS],B_MSK[[#This Row],[DB_ROW]]-1))</f>
        <v>#REF!</v>
      </c>
      <c r="AZ729" s="5">
        <f ca="1">IF(B_MSK[[#This Row],[A_1]]="","",B_MSK[[#This Row],[A_1]])*1</f>
        <v>48</v>
      </c>
      <c r="BA729" s="5" t="str">
        <f ca="1">IF(B_MSK[[#This Row],[//]]="","",INDEX(INDIRECT(DIR&amp;$2:$2),B_MSK[[#This Row],[//]]))</f>
        <v>UNTANA</v>
      </c>
      <c r="BB729" s="5" t="str">
        <f ca="1">CONCATENATE(B_MSK[[#This Row],[concat]],B_MSK[[#This Row],[HARGA_X]],B_MSK[[#This Row],[SAT]])</f>
        <v>guntingjuniorj200junior3166.66666666667LSN</v>
      </c>
    </row>
    <row r="730" spans="1:54" x14ac:dyDescent="0.25">
      <c r="A730" s="6" t="s">
        <v>128</v>
      </c>
      <c r="B730" s="5" t="str">
        <f ca="1">IF(B_MSK[[#This Row],[N_ID]]="","",INDEX(INDIRECT(DIR&amp;$2:$2),MATCH(B_MSK[[#This Row],[N_ID]],INDIRECT(DIR&amp;"!NOTA[ID_P]"),0)))</f>
        <v/>
      </c>
      <c r="C730" s="5" t="str">
        <f ca="1">IF(B_MSK[[#This Row],[//]]="","",HYPERLINK("["&amp;SUBSTITUTE(DIR,"'","")&amp;"]NOTA!D"&amp;B_MSK[[#This Row],[//]]+2,"&gt;"))</f>
        <v>&gt;</v>
      </c>
      <c r="D730" s="5" t="str">
        <f ca="1">IF(B_MSK[[#This Row],[N_ID]]="","",COUNTIF(INDIRECT(DIR&amp;"!NOTA[ID_H]"),B_MSK[[#This Row],[ID NOTA]]))</f>
        <v/>
      </c>
      <c r="E7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727</v>
      </c>
      <c r="F7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0" s="7" t="str">
        <f ca="1">IF(B_MSK[[#This Row],[stt]]="ada",INDEX([2]!db[NB BM],B_MSK[DB_ROW]-1),"")</f>
        <v>Gunting Ideal K 500</v>
      </c>
      <c r="H730" s="7" t="str">
        <f ca="1">IF(B_MSK[[#This Row],[//]]="","",INDEX(INDIRECT(DIR&amp;$2:$2),B_MSK[[#This Row],[//]]))</f>
        <v>DR (SS) ORI</v>
      </c>
      <c r="I730" s="27" t="str">
        <f ca="1">IF(B_MSK[[#This Row],[//]]="","",INDEX(INDIRECT(DB_PATH&amp;$2:$2),B_MSK[[#This Row],[DB_ROW]]-1))</f>
        <v>24 LSN</v>
      </c>
      <c r="J730" s="5">
        <f ca="1">IF(B_MSK[[#This Row],[//]]="","",IF(INDEX(INDIRECT(DIR&amp;$2:$2),B_MSK[[#This Row],[//]])="","",INDEX(INDIRECT(DIR&amp;$2:$2),B_MSK[[#This Row],[//]])))</f>
        <v>10</v>
      </c>
      <c r="K730" s="5">
        <f ca="1">IF(B_MSK[[#This Row],[//]]="","",IF(INDEX(INDIRECT(DIR&amp;$2:$2),B_MSK[[#This Row],[//]])="","",INDEX(INDIRECT(DIR&amp;$2:$2),B_MSK[[#This Row],[//]])))</f>
        <v>240</v>
      </c>
      <c r="L730" s="5" t="str">
        <f ca="1">IF(B_MSK[[#This Row],[//]]="","",IF(INDEX(INDIRECT(DIR&amp;$2:$2),B_MSK[[#This Row],[//]])="","",INDEX(INDIRECT(DIR&amp;$2:$2),B_MSK[[#This Row],[//]])))</f>
        <v>LSN</v>
      </c>
      <c r="M730" s="13">
        <f ca="1">IF(B_MSK[[#This Row],[//]]="","",INDEX(INDIRECT(DIR&amp;$2:$2),B_MSK[[#This Row],[//]]))</f>
        <v>133000</v>
      </c>
      <c r="N730" s="13">
        <f ca="1">IF(OR(B_MSK[[#This Row],[//]]="",),"",INDEX(INDIRECT(DIR&amp;$2:$2),B_MSK[[#This Row],[//]]))</f>
        <v>3192000</v>
      </c>
      <c r="O730" s="3">
        <f ca="1">IF(B_MSK[[#This Row],[//]]="","",IF(INDEX(INDIRECT(DIR&amp;$2:$2),B_MSK[[#This Row],[//]])=0,"",INDEX(INDIRECT(DIR&amp;$2:$2),B_MSK[[#This Row],[//]])))</f>
        <v>0.12</v>
      </c>
      <c r="P730" s="3">
        <f ca="1">IF(B_MSK[[#This Row],[//]]="","",IF(INDEX(INDIRECT(DIR&amp;$2:$2),B_MSK[[#This Row],[//]])=0,"",INDEX(INDIRECT(DIR&amp;$2:$2),B_MSK[[#This Row],[//]])))</f>
        <v>0.12</v>
      </c>
      <c r="Q730" s="12">
        <f ca="1">IF(B_MSK[[#This Row],[//]]="","",INDEX(INDIRECT(DIR&amp;$2:$2),B_MSK[[#This Row],[//]]))</f>
        <v>24718848</v>
      </c>
      <c r="R7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0" s="37">
        <f ca="1">IF(B_MSK[[#This Row],[//]]="","",INDEX(INDIRECT(DIR&amp;$2:$2),B_MSK[[#This Row],[//]]))</f>
        <v>0</v>
      </c>
      <c r="U730" s="38">
        <f ca="1">IF(SUMIF(B_MSK[NAMA BARANG],B_MSK[[#This Row],[NAMA BARANG]],B_MSK[JMLH BRG])=0,"",SUMIF(B_MSK[NAMA BARANG],B_MSK[[#This Row],[NAMA BARANG]],B_MSK[C]))</f>
        <v>10</v>
      </c>
      <c r="V730" s="7" t="str">
        <f ca="1">IF(B_MSK[[#This Row],[//]]="","",INDEX(INDIRECT(DIR&amp;$2:$2),B_MSK[[#This Row],[//]]))</f>
        <v>GUNTING IDEAL K500</v>
      </c>
      <c r="W730" s="7" t="str">
        <f ca="1">LOWER(SUBSTITUTE(SUBSTITUTE(SUBSTITUTE(SUBSTITUTE(SUBSTITUTE(SUBSTITUTE(SUBSTITUTE(SUBSTITUTE(SUBSTITUTE(B_MSK[[#This Row],[N.B.nota]]," ",""),"-",""),"(",""),")",""),".",""),",",""),"/",""),"""",""),"+",""))</f>
        <v>guntingidealk500</v>
      </c>
      <c r="X730" s="5" t="str">
        <f ca="1">IF(B_MSK[[#This Row],[N.B.nota]]="","",IF(MATCH(B_MSK[[#This Row],[concat]],[2]!db[NB NOTA_C],0)&gt;0,"ada",0))</f>
        <v>ada</v>
      </c>
      <c r="Y730" s="5" t="str">
        <f ca="1">IF(B_MSK[[#This Row],[N.B.nota]]="","",ADDRESS(ROW(B_MSK[QB]),COLUMN(B_MSK[QB]))&amp;":"&amp;ADDRESS(ROW(),COLUMN(B_MSK[QB])))</f>
        <v>$D$4:$D$730</v>
      </c>
      <c r="Z730" s="5">
        <f ca="1">IF(B_MSK[[#This Row],[concat]]="","",MATCH(B_MSK[[#This Row],[concat]],[2]!db[NB NOTA_C],0)+1)</f>
        <v>951</v>
      </c>
      <c r="AA730" s="5" t="str">
        <f ca="1">IF(B_MSK[[#This Row],[//]]="","",HYPERLINK("[D:\kerja\BANK EXP\BARU\DB.XLSX]DB!e"&amp;B_MSK[[#This Row],[DB_ROW]],"&gt;"))</f>
        <v>&gt;</v>
      </c>
      <c r="AB730" s="30" t="str">
        <f ca="1">MID(B_MSK[[#This Row],[/ STN_1]],FIND(" ",B_MSK[[#This Row],[/ STN_1]])+1,LEN(B_MSK[[#This Row],[/ STN_1]]))</f>
        <v>LSN</v>
      </c>
      <c r="AC730" s="11">
        <f ca="1">IF(B_MSK[[#This Row],[//]]="","",IF(B_MSK[[#This Row],[ JUMLAH ]]="","",IF(B_MSK[[#This Row],[C]]="",B_MSK[[#This Row],[HARGA CTN]]/B_MSK[[#This Row],[JMLH BRG]],B_MSK[[#This Row],[HARGA CTN]]/B_MSK[[#This Row],[A_1]])))</f>
        <v>133000</v>
      </c>
      <c r="AD7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3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11083.333333333334</v>
      </c>
      <c r="AF73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30" s="15" t="str">
        <f ca="1">IF(B_MSK[[#This Row],[HARGA_2]]="","",IF(MID(B_MSK[[#This Row],[/ STN_2]],FIND(" ",B_MSK[[#This Row],[/ STN_2]])+1,LEN(B_MSK[[#This Row],[/ STN_2]]))="LSN",B_MSK[[#This Row],[HARGA_2]]/12,""))</f>
        <v/>
      </c>
      <c r="AH730" s="7" t="str">
        <f ca="1">IF(B_MSK[[#This Row],[HARGA_3]]="","","/ "&amp;"PCS")</f>
        <v/>
      </c>
      <c r="AI730" s="15">
        <f ca="1">IF(B_MSK[[#This Row],[HARGA_3]]="",IF(B_MSK[[#This Row],[HARGA_2]]="",IF(B_MSK[[#This Row],[HARGA_1]]="","",B_MSK[[#This Row],[HARGA_1]]),B_MSK[[#This Row],[HARGA_2]]),B_MSK[[#This Row],[HARGA_3]])</f>
        <v>11083.333333333334</v>
      </c>
      <c r="AJ73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30" s="5" t="str">
        <f ca="1">IF(B_MSK[[#This Row],[//]]="","",SUBSTITUTE(SUBSTITUTE(SUBSTITUTE(B_MSK[[#This Row],[QTY/ CTN]]," ","_",2),"(",""),")","")&amp;"_")</f>
        <v>24 LSN_</v>
      </c>
      <c r="AL730" s="5">
        <f ca="1">IF(B_MSK[[#This Row],[A_B]]="","",SEARCH("_",B_MSK[[#This Row],[A_B]]))</f>
        <v>7</v>
      </c>
      <c r="AM730" s="5">
        <f ca="1">IF(B_MSK[[#This Row],[A_B]]="","",LEN(B_MSK[[#This Row],[A_B]]))</f>
        <v>7</v>
      </c>
      <c r="AN730" s="5" t="str">
        <f ca="1">IF(B_MSK[[#This Row],[A_B]]="","",LEFT(B_MSK[[#This Row],[QTY/ CTN]],B_MSK[[#This Row],[A_B_1]]))</f>
        <v>24 LSN</v>
      </c>
      <c r="AO730" s="5" t="str">
        <f ca="1">IF(B_MSK[[#This Row],[A_B]]="","",LEFT(B_MSK[[#This Row],[A_]],SEARCH(" ",B_MSK[[#This Row],[A_]])-1))</f>
        <v>24</v>
      </c>
      <c r="AP730" s="5" t="str">
        <f ca="1">IF(B_MSK[[#This Row],[A_B]]="","",RIGHT(B_MSK[[#This Row],[A_]],LEN(B_MSK[[#This Row],[A_]])-SEARCH(" ",B_MSK[[#This Row],[A_]])))</f>
        <v>LSN</v>
      </c>
      <c r="AQ7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30" s="5" t="str">
        <f ca="1">IF(B_MSK[[#This Row],[B_]]="","",LEFT(B_MSK[[#This Row],[B_]],SEARCH(" ",B_MSK[[#This Row],[B_]])))</f>
        <v xml:space="preserve">12 </v>
      </c>
      <c r="AS730" s="5" t="str">
        <f ca="1">IF(B_MSK[[#This Row],[B_]]="","",RIGHT(B_MSK[[#This Row],[B_]],LEN(B_MSK[[#This Row],[B_]])-SEARCH(" ",B_MSK[[#This Row],[B_]])))</f>
        <v>PCS</v>
      </c>
      <c r="AT730" s="5" t="str">
        <f ca="1">IF(B_MSK[[#This Row],[B_2]]="LSN",12,"")</f>
        <v/>
      </c>
      <c r="AU730" s="5" t="str">
        <f ca="1">IF(B_MSK[[#This Row],[C_1]]="","","PCS")</f>
        <v/>
      </c>
      <c r="AV730" s="5">
        <f ca="1">IF(B_MSK[[#This Row],[A_1]]="","",B_MSK[[#This Row],[A_1]]*IF(B_MSK[[#This Row],[B_1]]="",1,B_MSK[[#This Row],[B_1]])*IF(B_MSK[[#This Row],[C_1]]="",1,B_MSK[[#This Row],[C_1]]))</f>
        <v>288</v>
      </c>
      <c r="AW730" s="5" t="str">
        <f ca="1">IF(B_MSK[[#This Row],[C_2]]="",IF(B_MSK[[#This Row],[B_2]]="",IF(B_MSK[[#This Row],[A_2]]="","",B_MSK[[#This Row],[A_2]]),B_MSK[[#This Row],[B_2]]),B_MSK[[#This Row],[C_2]])</f>
        <v>PCS</v>
      </c>
      <c r="AX730" s="2">
        <f ca="1">IF(ISNUMBER(B_MSK[[#This Row],[TANGGAL DATANG]]),B_MSK[[#This Row],[TANGGAL DATANG]],AX729)</f>
        <v>44953</v>
      </c>
      <c r="AY730" s="5" t="e">
        <f ca="1">IF(B_MSK[[#This Row],[DB_ROW]]="","",INDEX([3]!db[JENIS],B_MSK[[#This Row],[DB_ROW]]-1))</f>
        <v>#REF!</v>
      </c>
      <c r="AZ730" s="5">
        <f ca="1">IF(B_MSK[[#This Row],[A_1]]="","",B_MSK[[#This Row],[A_1]])*1</f>
        <v>24</v>
      </c>
      <c r="BA730" s="5" t="str">
        <f ca="1">IF(B_MSK[[#This Row],[//]]="","",INDEX(INDIRECT(DIR&amp;$2:$2),B_MSK[[#This Row],[//]]))</f>
        <v>UNTANA</v>
      </c>
      <c r="BB730" s="5" t="str">
        <f ca="1">CONCATENATE(B_MSK[[#This Row],[concat]],B_MSK[[#This Row],[HARGA_X]],B_MSK[[#This Row],[SAT]])</f>
        <v>guntingidealk50011083.3333333333LSN</v>
      </c>
    </row>
    <row r="731" spans="1:54" x14ac:dyDescent="0.25">
      <c r="A731" s="6" t="s">
        <v>128</v>
      </c>
      <c r="B731" s="5" t="str">
        <f ca="1">IF(B_MSK[[#This Row],[N_ID]]="","",INDEX(INDIRECT(DIR&amp;$2:$2),MATCH(B_MSK[[#This Row],[N_ID]],INDIRECT(DIR&amp;"!NOTA[ID_P]"),0)))</f>
        <v/>
      </c>
      <c r="C731" s="5" t="str">
        <f ca="1">IF(B_MSK[[#This Row],[//]]="","",HYPERLINK("["&amp;SUBSTITUTE(DIR,"'","")&amp;"]NOTA!D"&amp;B_MSK[[#This Row],[//]]+2,"&gt;"))</f>
        <v>&gt;</v>
      </c>
      <c r="D731" s="5" t="str">
        <f ca="1">IF(B_MSK[[#This Row],[N_ID]]="","",COUNTIF(INDIRECT(DIR&amp;"!NOTA[ID_H]"),B_MSK[[#This Row],[ID NOTA]]))</f>
        <v/>
      </c>
      <c r="E73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728</v>
      </c>
      <c r="F7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1" s="7" t="str">
        <f ca="1">IF(B_MSK[[#This Row],[stt]]="ada",INDEX([2]!db[NB BM],B_MSK[DB_ROW]-1),"")</f>
        <v>Gunting Ideal K 300</v>
      </c>
      <c r="H731" s="7" t="str">
        <f ca="1">IF(B_MSK[[#This Row],[//]]="","",INDEX(INDIRECT(DIR&amp;$2:$2),B_MSK[[#This Row],[//]]))</f>
        <v>DR (SS) ORI</v>
      </c>
      <c r="I731" s="27" t="str">
        <f ca="1">IF(B_MSK[[#This Row],[//]]="","",INDEX(INDIRECT(DB_PATH&amp;$2:$2),B_MSK[[#This Row],[DB_ROW]]-1))</f>
        <v>24 LSN</v>
      </c>
      <c r="J731" s="5">
        <f ca="1">IF(B_MSK[[#This Row],[//]]="","",IF(INDEX(INDIRECT(DIR&amp;$2:$2),B_MSK[[#This Row],[//]])="","",INDEX(INDIRECT(DIR&amp;$2:$2),B_MSK[[#This Row],[//]])))</f>
        <v>12</v>
      </c>
      <c r="K731" s="5">
        <f ca="1">IF(B_MSK[[#This Row],[//]]="","",IF(INDEX(INDIRECT(DIR&amp;$2:$2),B_MSK[[#This Row],[//]])="","",INDEX(INDIRECT(DIR&amp;$2:$2),B_MSK[[#This Row],[//]])))</f>
        <v>288</v>
      </c>
      <c r="L731" s="5" t="str">
        <f ca="1">IF(B_MSK[[#This Row],[//]]="","",IF(INDEX(INDIRECT(DIR&amp;$2:$2),B_MSK[[#This Row],[//]])="","",INDEX(INDIRECT(DIR&amp;$2:$2),B_MSK[[#This Row],[//]])))</f>
        <v>LSN</v>
      </c>
      <c r="M731" s="13">
        <f ca="1">IF(B_MSK[[#This Row],[//]]="","",INDEX(INDIRECT(DIR&amp;$2:$2),B_MSK[[#This Row],[//]]))</f>
        <v>87000</v>
      </c>
      <c r="N731" s="13">
        <f ca="1">IF(OR(B_MSK[[#This Row],[//]]="",),"",INDEX(INDIRECT(DIR&amp;$2:$2),B_MSK[[#This Row],[//]]))</f>
        <v>2088000</v>
      </c>
      <c r="O731" s="3">
        <f ca="1">IF(B_MSK[[#This Row],[//]]="","",IF(INDEX(INDIRECT(DIR&amp;$2:$2),B_MSK[[#This Row],[//]])=0,"",INDEX(INDIRECT(DIR&amp;$2:$2),B_MSK[[#This Row],[//]])))</f>
        <v>0.12</v>
      </c>
      <c r="P731" s="3">
        <f ca="1">IF(B_MSK[[#This Row],[//]]="","",IF(INDEX(INDIRECT(DIR&amp;$2:$2),B_MSK[[#This Row],[//]])=0,"",INDEX(INDIRECT(DIR&amp;$2:$2),B_MSK[[#This Row],[//]])))</f>
        <v>0.12</v>
      </c>
      <c r="Q731" s="12">
        <f ca="1">IF(B_MSK[[#This Row],[//]]="","",INDEX(INDIRECT(DIR&amp;$2:$2),B_MSK[[#This Row],[//]]))</f>
        <v>19403366.399999999</v>
      </c>
      <c r="R7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1" s="37">
        <f ca="1">IF(B_MSK[[#This Row],[//]]="","",INDEX(INDIRECT(DIR&amp;$2:$2),B_MSK[[#This Row],[//]]))</f>
        <v>0</v>
      </c>
      <c r="U731" s="38">
        <f ca="1">IF(SUMIF(B_MSK[NAMA BARANG],B_MSK[[#This Row],[NAMA BARANG]],B_MSK[JMLH BRG])=0,"",SUMIF(B_MSK[NAMA BARANG],B_MSK[[#This Row],[NAMA BARANG]],B_MSK[C]))</f>
        <v>13</v>
      </c>
      <c r="V731" s="7" t="str">
        <f ca="1">IF(B_MSK[[#This Row],[//]]="","",INDEX(INDIRECT(DIR&amp;$2:$2),B_MSK[[#This Row],[//]]))</f>
        <v>GUNTING IDEAL K300</v>
      </c>
      <c r="W731" s="7" t="str">
        <f ca="1">LOWER(SUBSTITUTE(SUBSTITUTE(SUBSTITUTE(SUBSTITUTE(SUBSTITUTE(SUBSTITUTE(SUBSTITUTE(SUBSTITUTE(SUBSTITUTE(B_MSK[[#This Row],[N.B.nota]]," ",""),"-",""),"(",""),")",""),".",""),",",""),"/",""),"""",""),"+",""))</f>
        <v>guntingidealk300</v>
      </c>
      <c r="X731" s="5" t="str">
        <f ca="1">IF(B_MSK[[#This Row],[N.B.nota]]="","",IF(MATCH(B_MSK[[#This Row],[concat]],[2]!db[NB NOTA_C],0)&gt;0,"ada",0))</f>
        <v>ada</v>
      </c>
      <c r="Y731" s="5" t="str">
        <f ca="1">IF(B_MSK[[#This Row],[N.B.nota]]="","",ADDRESS(ROW(B_MSK[QB]),COLUMN(B_MSK[QB]))&amp;":"&amp;ADDRESS(ROW(),COLUMN(B_MSK[QB])))</f>
        <v>$D$4:$D$731</v>
      </c>
      <c r="Z731" s="5">
        <f ca="1">IF(B_MSK[[#This Row],[concat]]="","",MATCH(B_MSK[[#This Row],[concat]],[2]!db[NB NOTA_C],0)+1)</f>
        <v>950</v>
      </c>
      <c r="AA731" s="5" t="str">
        <f ca="1">IF(B_MSK[[#This Row],[//]]="","",HYPERLINK("[D:\kerja\BANK EXP\BARU\DB.XLSX]DB!e"&amp;B_MSK[[#This Row],[DB_ROW]],"&gt;"))</f>
        <v>&gt;</v>
      </c>
      <c r="AB731" s="30" t="str">
        <f ca="1">MID(B_MSK[[#This Row],[/ STN_1]],FIND(" ",B_MSK[[#This Row],[/ STN_1]])+1,LEN(B_MSK[[#This Row],[/ STN_1]]))</f>
        <v>LSN</v>
      </c>
      <c r="AC731" s="11">
        <f ca="1">IF(B_MSK[[#This Row],[//]]="","",IF(B_MSK[[#This Row],[ JUMLAH ]]="","",IF(B_MSK[[#This Row],[C]]="",B_MSK[[#This Row],[HARGA CTN]]/B_MSK[[#This Row],[JMLH BRG]],B_MSK[[#This Row],[HARGA CTN]]/B_MSK[[#This Row],[A_1]])))</f>
        <v>87000</v>
      </c>
      <c r="AD7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3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7250</v>
      </c>
      <c r="AF73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31" s="15" t="str">
        <f ca="1">IF(B_MSK[[#This Row],[HARGA_2]]="","",IF(MID(B_MSK[[#This Row],[/ STN_2]],FIND(" ",B_MSK[[#This Row],[/ STN_2]])+1,LEN(B_MSK[[#This Row],[/ STN_2]]))="LSN",B_MSK[[#This Row],[HARGA_2]]/12,""))</f>
        <v/>
      </c>
      <c r="AH731" s="7" t="str">
        <f ca="1">IF(B_MSK[[#This Row],[HARGA_3]]="","","/ "&amp;"PCS")</f>
        <v/>
      </c>
      <c r="AI731" s="15">
        <f ca="1">IF(B_MSK[[#This Row],[HARGA_3]]="",IF(B_MSK[[#This Row],[HARGA_2]]="",IF(B_MSK[[#This Row],[HARGA_1]]="","",B_MSK[[#This Row],[HARGA_1]]),B_MSK[[#This Row],[HARGA_2]]),B_MSK[[#This Row],[HARGA_3]])</f>
        <v>7250</v>
      </c>
      <c r="AJ73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31" s="5" t="str">
        <f ca="1">IF(B_MSK[[#This Row],[//]]="","",SUBSTITUTE(SUBSTITUTE(SUBSTITUTE(B_MSK[[#This Row],[QTY/ CTN]]," ","_",2),"(",""),")","")&amp;"_")</f>
        <v>24 LSN_</v>
      </c>
      <c r="AL731" s="5">
        <f ca="1">IF(B_MSK[[#This Row],[A_B]]="","",SEARCH("_",B_MSK[[#This Row],[A_B]]))</f>
        <v>7</v>
      </c>
      <c r="AM731" s="5">
        <f ca="1">IF(B_MSK[[#This Row],[A_B]]="","",LEN(B_MSK[[#This Row],[A_B]]))</f>
        <v>7</v>
      </c>
      <c r="AN731" s="5" t="str">
        <f ca="1">IF(B_MSK[[#This Row],[A_B]]="","",LEFT(B_MSK[[#This Row],[QTY/ CTN]],B_MSK[[#This Row],[A_B_1]]))</f>
        <v>24 LSN</v>
      </c>
      <c r="AO731" s="5" t="str">
        <f ca="1">IF(B_MSK[[#This Row],[A_B]]="","",LEFT(B_MSK[[#This Row],[A_]],SEARCH(" ",B_MSK[[#This Row],[A_]])-1))</f>
        <v>24</v>
      </c>
      <c r="AP731" s="5" t="str">
        <f ca="1">IF(B_MSK[[#This Row],[A_B]]="","",RIGHT(B_MSK[[#This Row],[A_]],LEN(B_MSK[[#This Row],[A_]])-SEARCH(" ",B_MSK[[#This Row],[A_]])))</f>
        <v>LSN</v>
      </c>
      <c r="AQ7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31" s="5" t="str">
        <f ca="1">IF(B_MSK[[#This Row],[B_]]="","",LEFT(B_MSK[[#This Row],[B_]],SEARCH(" ",B_MSK[[#This Row],[B_]])))</f>
        <v xml:space="preserve">12 </v>
      </c>
      <c r="AS731" s="5" t="str">
        <f ca="1">IF(B_MSK[[#This Row],[B_]]="","",RIGHT(B_MSK[[#This Row],[B_]],LEN(B_MSK[[#This Row],[B_]])-SEARCH(" ",B_MSK[[#This Row],[B_]])))</f>
        <v>PCS</v>
      </c>
      <c r="AT731" s="5" t="str">
        <f ca="1">IF(B_MSK[[#This Row],[B_2]]="LSN",12,"")</f>
        <v/>
      </c>
      <c r="AU731" s="5" t="str">
        <f ca="1">IF(B_MSK[[#This Row],[C_1]]="","","PCS")</f>
        <v/>
      </c>
      <c r="AV731" s="5">
        <f ca="1">IF(B_MSK[[#This Row],[A_1]]="","",B_MSK[[#This Row],[A_1]]*IF(B_MSK[[#This Row],[B_1]]="",1,B_MSK[[#This Row],[B_1]])*IF(B_MSK[[#This Row],[C_1]]="",1,B_MSK[[#This Row],[C_1]]))</f>
        <v>288</v>
      </c>
      <c r="AW731" s="5" t="str">
        <f ca="1">IF(B_MSK[[#This Row],[C_2]]="",IF(B_MSK[[#This Row],[B_2]]="",IF(B_MSK[[#This Row],[A_2]]="","",B_MSK[[#This Row],[A_2]]),B_MSK[[#This Row],[B_2]]),B_MSK[[#This Row],[C_2]])</f>
        <v>PCS</v>
      </c>
      <c r="AX731" s="2">
        <f ca="1">IF(ISNUMBER(B_MSK[[#This Row],[TANGGAL DATANG]]),B_MSK[[#This Row],[TANGGAL DATANG]],AX730)</f>
        <v>44953</v>
      </c>
      <c r="AY731" s="5" t="e">
        <f ca="1">IF(B_MSK[[#This Row],[DB_ROW]]="","",INDEX([3]!db[JENIS],B_MSK[[#This Row],[DB_ROW]]-1))</f>
        <v>#REF!</v>
      </c>
      <c r="AZ731" s="5">
        <f ca="1">IF(B_MSK[[#This Row],[A_1]]="","",B_MSK[[#This Row],[A_1]])*1</f>
        <v>24</v>
      </c>
      <c r="BA731" s="5" t="str">
        <f ca="1">IF(B_MSK[[#This Row],[//]]="","",INDEX(INDIRECT(DIR&amp;$2:$2),B_MSK[[#This Row],[//]]))</f>
        <v>UNTANA</v>
      </c>
      <c r="BB731" s="5" t="str">
        <f ca="1">CONCATENATE(B_MSK[[#This Row],[concat]],B_MSK[[#This Row],[HARGA_X]],B_MSK[[#This Row],[SAT]])</f>
        <v>guntingidealk3007250LSN</v>
      </c>
    </row>
    <row r="732" spans="1:54" x14ac:dyDescent="0.25">
      <c r="A732" s="6" t="s">
        <v>128</v>
      </c>
      <c r="B732" s="5" t="str">
        <f ca="1">IF(B_MSK[[#This Row],[N_ID]]="","",INDEX(INDIRECT(DIR&amp;$2:$2),MATCH(B_MSK[[#This Row],[N_ID]],INDIRECT(DIR&amp;"!NOTA[ID_P]"),0)))</f>
        <v/>
      </c>
      <c r="C732" s="5" t="str">
        <f ca="1">IF(B_MSK[[#This Row],[//]]="","",HYPERLINK("["&amp;SUBSTITUTE(DIR,"'","")&amp;"]NOTA!D"&amp;B_MSK[[#This Row],[//]]+2,"&gt;"))</f>
        <v>&gt;</v>
      </c>
      <c r="D732" s="5" t="str">
        <f ca="1">IF(B_MSK[[#This Row],[N_ID]]="","",COUNTIF(INDIRECT(DIR&amp;"!NOTA[ID_H]"),B_MSK[[#This Row],[ID NOTA]]))</f>
        <v/>
      </c>
      <c r="E7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729</v>
      </c>
      <c r="F7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2" s="7" t="str">
        <f ca="1">IF(B_MSK[[#This Row],[stt]]="ada",INDEX([2]!db[NB BM],B_MSK[DB_ROW]-1),"")</f>
        <v>Gunting Trend SS</v>
      </c>
      <c r="H732" s="7" t="str">
        <f ca="1">IF(B_MSK[[#This Row],[//]]="","",INDEX(INDIRECT(DIR&amp;$2:$2),B_MSK[[#This Row],[//]]))</f>
        <v>DR (SS) ORI</v>
      </c>
      <c r="I732" s="27" t="str">
        <f ca="1">IF(B_MSK[[#This Row],[//]]="","",INDEX(INDIRECT(DB_PATH&amp;$2:$2),B_MSK[[#This Row],[DB_ROW]]-1))</f>
        <v>60 LSN</v>
      </c>
      <c r="J732" s="5" t="str">
        <f ca="1">IF(B_MSK[[#This Row],[//]]="","",IF(INDEX(INDIRECT(DIR&amp;$2:$2),B_MSK[[#This Row],[//]])="","",INDEX(INDIRECT(DIR&amp;$2:$2),B_MSK[[#This Row],[//]])))</f>
        <v/>
      </c>
      <c r="K732" s="5">
        <f ca="1">IF(B_MSK[[#This Row],[//]]="","",IF(INDEX(INDIRECT(DIR&amp;$2:$2),B_MSK[[#This Row],[//]])="","",INDEX(INDIRECT(DIR&amp;$2:$2),B_MSK[[#This Row],[//]])))</f>
        <v>60</v>
      </c>
      <c r="L732" s="5" t="str">
        <f ca="1">IF(B_MSK[[#This Row],[//]]="","",IF(INDEX(INDIRECT(DIR&amp;$2:$2),B_MSK[[#This Row],[//]])="","",INDEX(INDIRECT(DIR&amp;$2:$2),B_MSK[[#This Row],[//]])))</f>
        <v>LSN</v>
      </c>
      <c r="M732" s="13">
        <f ca="1">IF(B_MSK[[#This Row],[//]]="","",INDEX(INDIRECT(DIR&amp;$2:$2),B_MSK[[#This Row],[//]]))</f>
        <v>29000</v>
      </c>
      <c r="N732" s="13">
        <f ca="1">IF(OR(B_MSK[[#This Row],[//]]="",),"",INDEX(INDIRECT(DIR&amp;$2:$2),B_MSK[[#This Row],[//]]))</f>
        <v>1740000</v>
      </c>
      <c r="O732" s="3" t="str">
        <f ca="1">IF(B_MSK[[#This Row],[//]]="","",IF(INDEX(INDIRECT(DIR&amp;$2:$2),B_MSK[[#This Row],[//]])=0,"",INDEX(INDIRECT(DIR&amp;$2:$2),B_MSK[[#This Row],[//]])))</f>
        <v/>
      </c>
      <c r="P732" s="3" t="str">
        <f ca="1">IF(B_MSK[[#This Row],[//]]="","",IF(INDEX(INDIRECT(DIR&amp;$2:$2),B_MSK[[#This Row],[//]])=0,"",INDEX(INDIRECT(DIR&amp;$2:$2),B_MSK[[#This Row],[//]])))</f>
        <v/>
      </c>
      <c r="Q732" s="12">
        <f ca="1">IF(B_MSK[[#This Row],[//]]="","",INDEX(INDIRECT(DIR&amp;$2:$2),B_MSK[[#This Row],[//]]))</f>
        <v>1740000</v>
      </c>
      <c r="R7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2" s="37" t="str">
        <f ca="1">IF(B_MSK[[#This Row],[//]]="","",INDEX(INDIRECT(DIR&amp;$2:$2),B_MSK[[#This Row],[//]]))</f>
        <v>BONUS</v>
      </c>
      <c r="U732" s="38">
        <f ca="1">IF(SUMIF(B_MSK[NAMA BARANG],B_MSK[[#This Row],[NAMA BARANG]],B_MSK[JMLH BRG])=0,"",SUMIF(B_MSK[NAMA BARANG],B_MSK[[#This Row],[NAMA BARANG]],B_MSK[C]))</f>
        <v>12</v>
      </c>
      <c r="V732" s="7" t="str">
        <f ca="1">IF(B_MSK[[#This Row],[//]]="","",INDEX(INDIRECT(DIR&amp;$2:$2),B_MSK[[#This Row],[//]]))</f>
        <v>GUNTING TREND SS</v>
      </c>
      <c r="W732" s="7" t="str">
        <f ca="1">LOWER(SUBSTITUTE(SUBSTITUTE(SUBSTITUTE(SUBSTITUTE(SUBSTITUTE(SUBSTITUTE(SUBSTITUTE(SUBSTITUTE(SUBSTITUTE(B_MSK[[#This Row],[N.B.nota]]," ",""),"-",""),"(",""),")",""),".",""),",",""),"/",""),"""",""),"+",""))</f>
        <v>guntingtrendss</v>
      </c>
      <c r="X732" s="5" t="str">
        <f ca="1">IF(B_MSK[[#This Row],[N.B.nota]]="","",IF(MATCH(B_MSK[[#This Row],[concat]],[2]!db[NB NOTA_C],0)&gt;0,"ada",0))</f>
        <v>ada</v>
      </c>
      <c r="Y732" s="5" t="str">
        <f ca="1">IF(B_MSK[[#This Row],[N.B.nota]]="","",ADDRESS(ROW(B_MSK[QB]),COLUMN(B_MSK[QB]))&amp;":"&amp;ADDRESS(ROW(),COLUMN(B_MSK[QB])))</f>
        <v>$D$4:$D$732</v>
      </c>
      <c r="Z732" s="5">
        <f ca="1">IF(B_MSK[[#This Row],[concat]]="","",MATCH(B_MSK[[#This Row],[concat]],[2]!db[NB NOTA_C],0)+1)</f>
        <v>957</v>
      </c>
      <c r="AA732" s="5" t="str">
        <f ca="1">IF(B_MSK[[#This Row],[//]]="","",HYPERLINK("[D:\kerja\BANK EXP\BARU\DB.XLSX]DB!e"&amp;B_MSK[[#This Row],[DB_ROW]],"&gt;"))</f>
        <v>&gt;</v>
      </c>
      <c r="AB732" s="30" t="str">
        <f ca="1">MID(B_MSK[[#This Row],[/ STN_1]],FIND(" ",B_MSK[[#This Row],[/ STN_1]])+1,LEN(B_MSK[[#This Row],[/ STN_1]]))</f>
        <v>LSN</v>
      </c>
      <c r="AC732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7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3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73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32" s="15" t="str">
        <f ca="1">IF(B_MSK[[#This Row],[HARGA_2]]="","",IF(MID(B_MSK[[#This Row],[/ STN_2]],FIND(" ",B_MSK[[#This Row],[/ STN_2]])+1,LEN(B_MSK[[#This Row],[/ STN_2]]))="LSN",B_MSK[[#This Row],[HARGA_2]]/12,""))</f>
        <v/>
      </c>
      <c r="AH732" s="7" t="str">
        <f ca="1">IF(B_MSK[[#This Row],[HARGA_3]]="","","/ "&amp;"PCS")</f>
        <v/>
      </c>
      <c r="AI732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73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32" s="5" t="str">
        <f ca="1">IF(B_MSK[[#This Row],[//]]="","",SUBSTITUTE(SUBSTITUTE(SUBSTITUTE(B_MSK[[#This Row],[QTY/ CTN]]," ","_",2),"(",""),")","")&amp;"_")</f>
        <v>60 LSN_</v>
      </c>
      <c r="AL732" s="5">
        <f ca="1">IF(B_MSK[[#This Row],[A_B]]="","",SEARCH("_",B_MSK[[#This Row],[A_B]]))</f>
        <v>7</v>
      </c>
      <c r="AM732" s="5">
        <f ca="1">IF(B_MSK[[#This Row],[A_B]]="","",LEN(B_MSK[[#This Row],[A_B]]))</f>
        <v>7</v>
      </c>
      <c r="AN732" s="5" t="str">
        <f ca="1">IF(B_MSK[[#This Row],[A_B]]="","",LEFT(B_MSK[[#This Row],[QTY/ CTN]],B_MSK[[#This Row],[A_B_1]]))</f>
        <v>60 LSN</v>
      </c>
      <c r="AO732" s="5" t="str">
        <f ca="1">IF(B_MSK[[#This Row],[A_B]]="","",LEFT(B_MSK[[#This Row],[A_]],SEARCH(" ",B_MSK[[#This Row],[A_]])-1))</f>
        <v>60</v>
      </c>
      <c r="AP732" s="5" t="str">
        <f ca="1">IF(B_MSK[[#This Row],[A_B]]="","",RIGHT(B_MSK[[#This Row],[A_]],LEN(B_MSK[[#This Row],[A_]])-SEARCH(" ",B_MSK[[#This Row],[A_]])))</f>
        <v>LSN</v>
      </c>
      <c r="AQ7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32" s="5" t="str">
        <f ca="1">IF(B_MSK[[#This Row],[B_]]="","",LEFT(B_MSK[[#This Row],[B_]],SEARCH(" ",B_MSK[[#This Row],[B_]])))</f>
        <v xml:space="preserve">12 </v>
      </c>
      <c r="AS732" s="5" t="str">
        <f ca="1">IF(B_MSK[[#This Row],[B_]]="","",RIGHT(B_MSK[[#This Row],[B_]],LEN(B_MSK[[#This Row],[B_]])-SEARCH(" ",B_MSK[[#This Row],[B_]])))</f>
        <v>PCS</v>
      </c>
      <c r="AT732" s="5" t="str">
        <f ca="1">IF(B_MSK[[#This Row],[B_2]]="LSN",12,"")</f>
        <v/>
      </c>
      <c r="AU732" s="5" t="str">
        <f ca="1">IF(B_MSK[[#This Row],[C_1]]="","","PCS")</f>
        <v/>
      </c>
      <c r="AV732" s="5">
        <f ca="1">IF(B_MSK[[#This Row],[A_1]]="","",B_MSK[[#This Row],[A_1]]*IF(B_MSK[[#This Row],[B_1]]="",1,B_MSK[[#This Row],[B_1]])*IF(B_MSK[[#This Row],[C_1]]="",1,B_MSK[[#This Row],[C_1]]))</f>
        <v>720</v>
      </c>
      <c r="AW732" s="5" t="str">
        <f ca="1">IF(B_MSK[[#This Row],[C_2]]="",IF(B_MSK[[#This Row],[B_2]]="",IF(B_MSK[[#This Row],[A_2]]="","",B_MSK[[#This Row],[A_2]]),B_MSK[[#This Row],[B_2]]),B_MSK[[#This Row],[C_2]])</f>
        <v>PCS</v>
      </c>
      <c r="AX732" s="2">
        <f ca="1">IF(ISNUMBER(B_MSK[[#This Row],[TANGGAL DATANG]]),B_MSK[[#This Row],[TANGGAL DATANG]],AX731)</f>
        <v>44953</v>
      </c>
      <c r="AY732" s="5" t="e">
        <f ca="1">IF(B_MSK[[#This Row],[DB_ROW]]="","",INDEX([3]!db[JENIS],B_MSK[[#This Row],[DB_ROW]]-1))</f>
        <v>#REF!</v>
      </c>
      <c r="AZ732" s="5">
        <f ca="1">IF(B_MSK[[#This Row],[A_1]]="","",B_MSK[[#This Row],[A_1]])*1</f>
        <v>60</v>
      </c>
      <c r="BA732" s="5" t="str">
        <f ca="1">IF(B_MSK[[#This Row],[//]]="","",INDEX(INDIRECT(DIR&amp;$2:$2),B_MSK[[#This Row],[//]]))</f>
        <v>UNTANA</v>
      </c>
      <c r="BB732" s="5" t="str">
        <f ca="1">CONCATENATE(B_MSK[[#This Row],[concat]],B_MSK[[#This Row],[HARGA_X]],B_MSK[[#This Row],[SAT]])</f>
        <v>guntingtrendss2416.66666666667LSN</v>
      </c>
    </row>
    <row r="733" spans="1:54" x14ac:dyDescent="0.25">
      <c r="A733" s="6" t="s">
        <v>128</v>
      </c>
      <c r="B733" s="5" t="str">
        <f ca="1">IF(B_MSK[[#This Row],[N_ID]]="","",INDEX(INDIRECT(DIR&amp;$2:$2),MATCH(B_MSK[[#This Row],[N_ID]],INDIRECT(DIR&amp;"!NOTA[ID_P]"),0)))</f>
        <v/>
      </c>
      <c r="C733" s="5" t="str">
        <f ca="1">IF(B_MSK[[#This Row],[//]]="","",HYPERLINK("["&amp;SUBSTITUTE(DIR,"'","")&amp;"]NOTA!D"&amp;B_MSK[[#This Row],[//]]+2,"&gt;"))</f>
        <v>&gt;</v>
      </c>
      <c r="D733" s="5" t="str">
        <f ca="1">IF(B_MSK[[#This Row],[N_ID]]="","",COUNTIF(INDIRECT(DIR&amp;"!NOTA[ID_H]"),B_MSK[[#This Row],[ID NOTA]]))</f>
        <v/>
      </c>
      <c r="E7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730</v>
      </c>
      <c r="F7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3" s="7" t="str">
        <f ca="1">IF(B_MSK[[#This Row],[stt]]="ada",INDEX([2]!db[NB BM],B_MSK[DB_ROW]-1),"")</f>
        <v>Gunting Trend SS</v>
      </c>
      <c r="H733" s="7" t="str">
        <f ca="1">IF(B_MSK[[#This Row],[//]]="","",INDEX(INDIRECT(DIR&amp;$2:$2),B_MSK[[#This Row],[//]]))</f>
        <v>DR (SS) ORI</v>
      </c>
      <c r="I733" s="27" t="str">
        <f ca="1">IF(B_MSK[[#This Row],[//]]="","",INDEX(INDIRECT(DB_PATH&amp;$2:$2),B_MSK[[#This Row],[DB_ROW]]-1))</f>
        <v>60 LSN</v>
      </c>
      <c r="J733" s="5">
        <f ca="1">IF(B_MSK[[#This Row],[//]]="","",IF(INDEX(INDIRECT(DIR&amp;$2:$2),B_MSK[[#This Row],[//]])="","",INDEX(INDIRECT(DIR&amp;$2:$2),B_MSK[[#This Row],[//]])))</f>
        <v>12</v>
      </c>
      <c r="K733" s="5">
        <f ca="1">IF(B_MSK[[#This Row],[//]]="","",IF(INDEX(INDIRECT(DIR&amp;$2:$2),B_MSK[[#This Row],[//]])="","",INDEX(INDIRECT(DIR&amp;$2:$2),B_MSK[[#This Row],[//]])))</f>
        <v>720</v>
      </c>
      <c r="L733" s="5" t="str">
        <f ca="1">IF(B_MSK[[#This Row],[//]]="","",IF(INDEX(INDIRECT(DIR&amp;$2:$2),B_MSK[[#This Row],[//]])="","",INDEX(INDIRECT(DIR&amp;$2:$2),B_MSK[[#This Row],[//]])))</f>
        <v>LSN</v>
      </c>
      <c r="M733" s="13">
        <f ca="1">IF(B_MSK[[#This Row],[//]]="","",INDEX(INDIRECT(DIR&amp;$2:$2),B_MSK[[#This Row],[//]]))</f>
        <v>29000</v>
      </c>
      <c r="N733" s="13">
        <f ca="1">IF(OR(B_MSK[[#This Row],[//]]="",),"",INDEX(INDIRECT(DIR&amp;$2:$2),B_MSK[[#This Row],[//]]))</f>
        <v>1740000</v>
      </c>
      <c r="O733" s="3">
        <f ca="1">IF(B_MSK[[#This Row],[//]]="","",IF(INDEX(INDIRECT(DIR&amp;$2:$2),B_MSK[[#This Row],[//]])=0,"",INDEX(INDIRECT(DIR&amp;$2:$2),B_MSK[[#This Row],[//]])))</f>
        <v>0.12</v>
      </c>
      <c r="P733" s="3">
        <f ca="1">IF(B_MSK[[#This Row],[//]]="","",IF(INDEX(INDIRECT(DIR&amp;$2:$2),B_MSK[[#This Row],[//]])=0,"",INDEX(INDIRECT(DIR&amp;$2:$2),B_MSK[[#This Row],[//]])))</f>
        <v>0.12</v>
      </c>
      <c r="Q733" s="12">
        <f ca="1">IF(B_MSK[[#This Row],[//]]="","",INDEX(INDIRECT(DIR&amp;$2:$2),B_MSK[[#This Row],[//]]))</f>
        <v>16169472</v>
      </c>
      <c r="R7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3" s="37">
        <f ca="1">IF(B_MSK[[#This Row],[//]]="","",INDEX(INDIRECT(DIR&amp;$2:$2),B_MSK[[#This Row],[//]]))</f>
        <v>0</v>
      </c>
      <c r="U733" s="38">
        <f ca="1">IF(SUMIF(B_MSK[NAMA BARANG],B_MSK[[#This Row],[NAMA BARANG]],B_MSK[JMLH BRG])=0,"",SUMIF(B_MSK[NAMA BARANG],B_MSK[[#This Row],[NAMA BARANG]],B_MSK[C]))</f>
        <v>12</v>
      </c>
      <c r="V733" s="7" t="str">
        <f ca="1">IF(B_MSK[[#This Row],[//]]="","",INDEX(INDIRECT(DIR&amp;$2:$2),B_MSK[[#This Row],[//]]))</f>
        <v>GUNTING TREND SS</v>
      </c>
      <c r="W733" s="7" t="str">
        <f ca="1">LOWER(SUBSTITUTE(SUBSTITUTE(SUBSTITUTE(SUBSTITUTE(SUBSTITUTE(SUBSTITUTE(SUBSTITUTE(SUBSTITUTE(SUBSTITUTE(B_MSK[[#This Row],[N.B.nota]]," ",""),"-",""),"(",""),")",""),".",""),",",""),"/",""),"""",""),"+",""))</f>
        <v>guntingtrendss</v>
      </c>
      <c r="X733" s="5" t="str">
        <f ca="1">IF(B_MSK[[#This Row],[N.B.nota]]="","",IF(MATCH(B_MSK[[#This Row],[concat]],[2]!db[NB NOTA_C],0)&gt;0,"ada",0))</f>
        <v>ada</v>
      </c>
      <c r="Y733" s="5" t="str">
        <f ca="1">IF(B_MSK[[#This Row],[N.B.nota]]="","",ADDRESS(ROW(B_MSK[QB]),COLUMN(B_MSK[QB]))&amp;":"&amp;ADDRESS(ROW(),COLUMN(B_MSK[QB])))</f>
        <v>$D$4:$D$733</v>
      </c>
      <c r="Z733" s="5">
        <f ca="1">IF(B_MSK[[#This Row],[concat]]="","",MATCH(B_MSK[[#This Row],[concat]],[2]!db[NB NOTA_C],0)+1)</f>
        <v>957</v>
      </c>
      <c r="AA733" s="5" t="str">
        <f ca="1">IF(B_MSK[[#This Row],[//]]="","",HYPERLINK("[D:\kerja\BANK EXP\BARU\DB.XLSX]DB!e"&amp;B_MSK[[#This Row],[DB_ROW]],"&gt;"))</f>
        <v>&gt;</v>
      </c>
      <c r="AB733" s="30" t="str">
        <f ca="1">MID(B_MSK[[#This Row],[/ STN_1]],FIND(" ",B_MSK[[#This Row],[/ STN_1]])+1,LEN(B_MSK[[#This Row],[/ STN_1]]))</f>
        <v>LSN</v>
      </c>
      <c r="AC733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7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3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73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33" s="15" t="str">
        <f ca="1">IF(B_MSK[[#This Row],[HARGA_2]]="","",IF(MID(B_MSK[[#This Row],[/ STN_2]],FIND(" ",B_MSK[[#This Row],[/ STN_2]])+1,LEN(B_MSK[[#This Row],[/ STN_2]]))="LSN",B_MSK[[#This Row],[HARGA_2]]/12,""))</f>
        <v/>
      </c>
      <c r="AH733" s="7" t="str">
        <f ca="1">IF(B_MSK[[#This Row],[HARGA_3]]="","","/ "&amp;"PCS")</f>
        <v/>
      </c>
      <c r="AI733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73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33" s="5" t="str">
        <f ca="1">IF(B_MSK[[#This Row],[//]]="","",SUBSTITUTE(SUBSTITUTE(SUBSTITUTE(B_MSK[[#This Row],[QTY/ CTN]]," ","_",2),"(",""),")","")&amp;"_")</f>
        <v>60 LSN_</v>
      </c>
      <c r="AL733" s="5">
        <f ca="1">IF(B_MSK[[#This Row],[A_B]]="","",SEARCH("_",B_MSK[[#This Row],[A_B]]))</f>
        <v>7</v>
      </c>
      <c r="AM733" s="5">
        <f ca="1">IF(B_MSK[[#This Row],[A_B]]="","",LEN(B_MSK[[#This Row],[A_B]]))</f>
        <v>7</v>
      </c>
      <c r="AN733" s="5" t="str">
        <f ca="1">IF(B_MSK[[#This Row],[A_B]]="","",LEFT(B_MSK[[#This Row],[QTY/ CTN]],B_MSK[[#This Row],[A_B_1]]))</f>
        <v>60 LSN</v>
      </c>
      <c r="AO733" s="5" t="str">
        <f ca="1">IF(B_MSK[[#This Row],[A_B]]="","",LEFT(B_MSK[[#This Row],[A_]],SEARCH(" ",B_MSK[[#This Row],[A_]])-1))</f>
        <v>60</v>
      </c>
      <c r="AP733" s="5" t="str">
        <f ca="1">IF(B_MSK[[#This Row],[A_B]]="","",RIGHT(B_MSK[[#This Row],[A_]],LEN(B_MSK[[#This Row],[A_]])-SEARCH(" ",B_MSK[[#This Row],[A_]])))</f>
        <v>LSN</v>
      </c>
      <c r="AQ7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33" s="5" t="str">
        <f ca="1">IF(B_MSK[[#This Row],[B_]]="","",LEFT(B_MSK[[#This Row],[B_]],SEARCH(" ",B_MSK[[#This Row],[B_]])))</f>
        <v xml:space="preserve">12 </v>
      </c>
      <c r="AS733" s="5" t="str">
        <f ca="1">IF(B_MSK[[#This Row],[B_]]="","",RIGHT(B_MSK[[#This Row],[B_]],LEN(B_MSK[[#This Row],[B_]])-SEARCH(" ",B_MSK[[#This Row],[B_]])))</f>
        <v>PCS</v>
      </c>
      <c r="AT733" s="5" t="str">
        <f ca="1">IF(B_MSK[[#This Row],[B_2]]="LSN",12,"")</f>
        <v/>
      </c>
      <c r="AU733" s="5" t="str">
        <f ca="1">IF(B_MSK[[#This Row],[C_1]]="","","PCS")</f>
        <v/>
      </c>
      <c r="AV733" s="5">
        <f ca="1">IF(B_MSK[[#This Row],[A_1]]="","",B_MSK[[#This Row],[A_1]]*IF(B_MSK[[#This Row],[B_1]]="",1,B_MSK[[#This Row],[B_1]])*IF(B_MSK[[#This Row],[C_1]]="",1,B_MSK[[#This Row],[C_1]]))</f>
        <v>720</v>
      </c>
      <c r="AW733" s="5" t="str">
        <f ca="1">IF(B_MSK[[#This Row],[C_2]]="",IF(B_MSK[[#This Row],[B_2]]="",IF(B_MSK[[#This Row],[A_2]]="","",B_MSK[[#This Row],[A_2]]),B_MSK[[#This Row],[B_2]]),B_MSK[[#This Row],[C_2]])</f>
        <v>PCS</v>
      </c>
      <c r="AX733" s="2">
        <f ca="1">IF(ISNUMBER(B_MSK[[#This Row],[TANGGAL DATANG]]),B_MSK[[#This Row],[TANGGAL DATANG]],AX732)</f>
        <v>44953</v>
      </c>
      <c r="AY733" s="5" t="e">
        <f ca="1">IF(B_MSK[[#This Row],[DB_ROW]]="","",INDEX([3]!db[JENIS],B_MSK[[#This Row],[DB_ROW]]-1))</f>
        <v>#REF!</v>
      </c>
      <c r="AZ733" s="5">
        <f ca="1">IF(B_MSK[[#This Row],[A_1]]="","",B_MSK[[#This Row],[A_1]])*1</f>
        <v>60</v>
      </c>
      <c r="BA733" s="5" t="str">
        <f ca="1">IF(B_MSK[[#This Row],[//]]="","",INDEX(INDIRECT(DIR&amp;$2:$2),B_MSK[[#This Row],[//]]))</f>
        <v>UNTANA</v>
      </c>
      <c r="BB733" s="5" t="str">
        <f ca="1">CONCATENATE(B_MSK[[#This Row],[concat]],B_MSK[[#This Row],[HARGA_X]],B_MSK[[#This Row],[SAT]])</f>
        <v>guntingtrendss2416.66666666667LSN</v>
      </c>
    </row>
    <row r="734" spans="1:54" x14ac:dyDescent="0.25">
      <c r="A734" s="6" t="s">
        <v>128</v>
      </c>
      <c r="B734" s="5" t="str">
        <f ca="1">IF(B_MSK[[#This Row],[N_ID]]="","",INDEX(INDIRECT(DIR&amp;$2:$2),MATCH(B_MSK[[#This Row],[N_ID]],INDIRECT(DIR&amp;"!NOTA[ID_P]"),0)))</f>
        <v/>
      </c>
      <c r="C734" s="5" t="str">
        <f ca="1">IF(B_MSK[[#This Row],[//]]="","",HYPERLINK("["&amp;SUBSTITUTE(DIR,"'","")&amp;"]NOTA!D"&amp;B_MSK[[#This Row],[//]]+2,"&gt;"))</f>
        <v>&gt;</v>
      </c>
      <c r="D734" s="5" t="str">
        <f ca="1">IF(B_MSK[[#This Row],[N_ID]]="","",COUNTIF(INDIRECT(DIR&amp;"!NOTA[ID_H]"),B_MSK[[#This Row],[ID NOTA]]))</f>
        <v/>
      </c>
      <c r="E7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731</v>
      </c>
      <c r="F7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4" s="7" t="str">
        <f ca="1">IF(B_MSK[[#This Row],[stt]]="ada",INDEX([2]!db[NB BM],B_MSK[DB_ROW]-1),"")</f>
        <v>Gunting Ideal K 300</v>
      </c>
      <c r="H734" s="7" t="str">
        <f ca="1">IF(B_MSK[[#This Row],[//]]="","",INDEX(INDIRECT(DIR&amp;$2:$2),B_MSK[[#This Row],[//]]))</f>
        <v>DR (SS) ORI</v>
      </c>
      <c r="I734" s="27" t="str">
        <f ca="1">IF(B_MSK[[#This Row],[//]]="","",INDEX(INDIRECT(DB_PATH&amp;$2:$2),B_MSK[[#This Row],[DB_ROW]]-1))</f>
        <v>24 LSN</v>
      </c>
      <c r="J734" s="5">
        <f ca="1">IF(B_MSK[[#This Row],[//]]="","",IF(INDEX(INDIRECT(DIR&amp;$2:$2),B_MSK[[#This Row],[//]])="","",INDEX(INDIRECT(DIR&amp;$2:$2),B_MSK[[#This Row],[//]])))</f>
        <v>1</v>
      </c>
      <c r="K734" s="5">
        <f ca="1">IF(B_MSK[[#This Row],[//]]="","",IF(INDEX(INDIRECT(DIR&amp;$2:$2),B_MSK[[#This Row],[//]])="","",INDEX(INDIRECT(DIR&amp;$2:$2),B_MSK[[#This Row],[//]])))</f>
        <v>24</v>
      </c>
      <c r="L734" s="5" t="str">
        <f ca="1">IF(B_MSK[[#This Row],[//]]="","",IF(INDEX(INDIRECT(DIR&amp;$2:$2),B_MSK[[#This Row],[//]])="","",INDEX(INDIRECT(DIR&amp;$2:$2),B_MSK[[#This Row],[//]])))</f>
        <v>LSN</v>
      </c>
      <c r="M734" s="13">
        <f ca="1">IF(B_MSK[[#This Row],[//]]="","",INDEX(INDIRECT(DIR&amp;$2:$2),B_MSK[[#This Row],[//]]))</f>
        <v>87000</v>
      </c>
      <c r="N734" s="13">
        <f ca="1">IF(OR(B_MSK[[#This Row],[//]]="",),"",INDEX(INDIRECT(DIR&amp;$2:$2),B_MSK[[#This Row],[//]]))</f>
        <v>2088000</v>
      </c>
      <c r="O734" s="3" t="str">
        <f ca="1">IF(B_MSK[[#This Row],[//]]="","",IF(INDEX(INDIRECT(DIR&amp;$2:$2),B_MSK[[#This Row],[//]])=0,"",INDEX(INDIRECT(DIR&amp;$2:$2),B_MSK[[#This Row],[//]])))</f>
        <v/>
      </c>
      <c r="P734" s="3" t="str">
        <f ca="1">IF(B_MSK[[#This Row],[//]]="","",IF(INDEX(INDIRECT(DIR&amp;$2:$2),B_MSK[[#This Row],[//]])=0,"",INDEX(INDIRECT(DIR&amp;$2:$2),B_MSK[[#This Row],[//]])))</f>
        <v/>
      </c>
      <c r="Q734" s="12">
        <f ca="1">IF(B_MSK[[#This Row],[//]]="","",INDEX(INDIRECT(DIR&amp;$2:$2),B_MSK[[#This Row],[//]]))</f>
        <v>2088000</v>
      </c>
      <c r="R7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4" s="37" t="str">
        <f ca="1">IF(B_MSK[[#This Row],[//]]="","",INDEX(INDIRECT(DIR&amp;$2:$2),B_MSK[[#This Row],[//]]))</f>
        <v>BONUS</v>
      </c>
      <c r="U734" s="38">
        <f ca="1">IF(SUMIF(B_MSK[NAMA BARANG],B_MSK[[#This Row],[NAMA BARANG]],B_MSK[JMLH BRG])=0,"",SUMIF(B_MSK[NAMA BARANG],B_MSK[[#This Row],[NAMA BARANG]],B_MSK[C]))</f>
        <v>13</v>
      </c>
      <c r="V734" s="7" t="str">
        <f ca="1">IF(B_MSK[[#This Row],[//]]="","",INDEX(INDIRECT(DIR&amp;$2:$2),B_MSK[[#This Row],[//]]))</f>
        <v>GUNTING IDEAL K300</v>
      </c>
      <c r="W734" s="7" t="str">
        <f ca="1">LOWER(SUBSTITUTE(SUBSTITUTE(SUBSTITUTE(SUBSTITUTE(SUBSTITUTE(SUBSTITUTE(SUBSTITUTE(SUBSTITUTE(SUBSTITUTE(B_MSK[[#This Row],[N.B.nota]]," ",""),"-",""),"(",""),")",""),".",""),",",""),"/",""),"""",""),"+",""))</f>
        <v>guntingidealk300</v>
      </c>
      <c r="X734" s="5" t="str">
        <f ca="1">IF(B_MSK[[#This Row],[N.B.nota]]="","",IF(MATCH(B_MSK[[#This Row],[concat]],[2]!db[NB NOTA_C],0)&gt;0,"ada",0))</f>
        <v>ada</v>
      </c>
      <c r="Y734" s="5" t="str">
        <f ca="1">IF(B_MSK[[#This Row],[N.B.nota]]="","",ADDRESS(ROW(B_MSK[QB]),COLUMN(B_MSK[QB]))&amp;":"&amp;ADDRESS(ROW(),COLUMN(B_MSK[QB])))</f>
        <v>$D$4:$D$734</v>
      </c>
      <c r="Z734" s="5">
        <f ca="1">IF(B_MSK[[#This Row],[concat]]="","",MATCH(B_MSK[[#This Row],[concat]],[2]!db[NB NOTA_C],0)+1)</f>
        <v>950</v>
      </c>
      <c r="AA734" s="5" t="str">
        <f ca="1">IF(B_MSK[[#This Row],[//]]="","",HYPERLINK("[D:\kerja\BANK EXP\BARU\DB.XLSX]DB!e"&amp;B_MSK[[#This Row],[DB_ROW]],"&gt;"))</f>
        <v>&gt;</v>
      </c>
      <c r="AB734" s="30" t="str">
        <f ca="1">MID(B_MSK[[#This Row],[/ STN_1]],FIND(" ",B_MSK[[#This Row],[/ STN_1]])+1,LEN(B_MSK[[#This Row],[/ STN_1]]))</f>
        <v>LSN</v>
      </c>
      <c r="AC734" s="11">
        <f ca="1">IF(B_MSK[[#This Row],[//]]="","",IF(B_MSK[[#This Row],[ JUMLAH ]]="","",IF(B_MSK[[#This Row],[C]]="",B_MSK[[#This Row],[HARGA CTN]]/B_MSK[[#This Row],[JMLH BRG]],B_MSK[[#This Row],[HARGA CTN]]/B_MSK[[#This Row],[A_1]])))</f>
        <v>87000</v>
      </c>
      <c r="AD7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3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7250</v>
      </c>
      <c r="AF73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34" s="15" t="str">
        <f ca="1">IF(B_MSK[[#This Row],[HARGA_2]]="","",IF(MID(B_MSK[[#This Row],[/ STN_2]],FIND(" ",B_MSK[[#This Row],[/ STN_2]])+1,LEN(B_MSK[[#This Row],[/ STN_2]]))="LSN",B_MSK[[#This Row],[HARGA_2]]/12,""))</f>
        <v/>
      </c>
      <c r="AH734" s="7" t="str">
        <f ca="1">IF(B_MSK[[#This Row],[HARGA_3]]="","","/ "&amp;"PCS")</f>
        <v/>
      </c>
      <c r="AI734" s="15">
        <f ca="1">IF(B_MSK[[#This Row],[HARGA_3]]="",IF(B_MSK[[#This Row],[HARGA_2]]="",IF(B_MSK[[#This Row],[HARGA_1]]="","",B_MSK[[#This Row],[HARGA_1]]),B_MSK[[#This Row],[HARGA_2]]),B_MSK[[#This Row],[HARGA_3]])</f>
        <v>7250</v>
      </c>
      <c r="AJ73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34" s="5" t="str">
        <f ca="1">IF(B_MSK[[#This Row],[//]]="","",SUBSTITUTE(SUBSTITUTE(SUBSTITUTE(B_MSK[[#This Row],[QTY/ CTN]]," ","_",2),"(",""),")","")&amp;"_")</f>
        <v>24 LSN_</v>
      </c>
      <c r="AL734" s="5">
        <f ca="1">IF(B_MSK[[#This Row],[A_B]]="","",SEARCH("_",B_MSK[[#This Row],[A_B]]))</f>
        <v>7</v>
      </c>
      <c r="AM734" s="5">
        <f ca="1">IF(B_MSK[[#This Row],[A_B]]="","",LEN(B_MSK[[#This Row],[A_B]]))</f>
        <v>7</v>
      </c>
      <c r="AN734" s="5" t="str">
        <f ca="1">IF(B_MSK[[#This Row],[A_B]]="","",LEFT(B_MSK[[#This Row],[QTY/ CTN]],B_MSK[[#This Row],[A_B_1]]))</f>
        <v>24 LSN</v>
      </c>
      <c r="AO734" s="5" t="str">
        <f ca="1">IF(B_MSK[[#This Row],[A_B]]="","",LEFT(B_MSK[[#This Row],[A_]],SEARCH(" ",B_MSK[[#This Row],[A_]])-1))</f>
        <v>24</v>
      </c>
      <c r="AP734" s="5" t="str">
        <f ca="1">IF(B_MSK[[#This Row],[A_B]]="","",RIGHT(B_MSK[[#This Row],[A_]],LEN(B_MSK[[#This Row],[A_]])-SEARCH(" ",B_MSK[[#This Row],[A_]])))</f>
        <v>LSN</v>
      </c>
      <c r="AQ7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34" s="5" t="str">
        <f ca="1">IF(B_MSK[[#This Row],[B_]]="","",LEFT(B_MSK[[#This Row],[B_]],SEARCH(" ",B_MSK[[#This Row],[B_]])))</f>
        <v xml:space="preserve">12 </v>
      </c>
      <c r="AS734" s="5" t="str">
        <f ca="1">IF(B_MSK[[#This Row],[B_]]="","",RIGHT(B_MSK[[#This Row],[B_]],LEN(B_MSK[[#This Row],[B_]])-SEARCH(" ",B_MSK[[#This Row],[B_]])))</f>
        <v>PCS</v>
      </c>
      <c r="AT734" s="5" t="str">
        <f ca="1">IF(B_MSK[[#This Row],[B_2]]="LSN",12,"")</f>
        <v/>
      </c>
      <c r="AU734" s="5" t="str">
        <f ca="1">IF(B_MSK[[#This Row],[C_1]]="","","PCS")</f>
        <v/>
      </c>
      <c r="AV734" s="5">
        <f ca="1">IF(B_MSK[[#This Row],[A_1]]="","",B_MSK[[#This Row],[A_1]]*IF(B_MSK[[#This Row],[B_1]]="",1,B_MSK[[#This Row],[B_1]])*IF(B_MSK[[#This Row],[C_1]]="",1,B_MSK[[#This Row],[C_1]]))</f>
        <v>288</v>
      </c>
      <c r="AW734" s="5" t="str">
        <f ca="1">IF(B_MSK[[#This Row],[C_2]]="",IF(B_MSK[[#This Row],[B_2]]="",IF(B_MSK[[#This Row],[A_2]]="","",B_MSK[[#This Row],[A_2]]),B_MSK[[#This Row],[B_2]]),B_MSK[[#This Row],[C_2]])</f>
        <v>PCS</v>
      </c>
      <c r="AX734" s="2">
        <f ca="1">IF(ISNUMBER(B_MSK[[#This Row],[TANGGAL DATANG]]),B_MSK[[#This Row],[TANGGAL DATANG]],AX733)</f>
        <v>44953</v>
      </c>
      <c r="AY734" s="5" t="e">
        <f ca="1">IF(B_MSK[[#This Row],[DB_ROW]]="","",INDEX([3]!db[JENIS],B_MSK[[#This Row],[DB_ROW]]-1))</f>
        <v>#REF!</v>
      </c>
      <c r="AZ734" s="5">
        <f ca="1">IF(B_MSK[[#This Row],[A_1]]="","",B_MSK[[#This Row],[A_1]])*1</f>
        <v>24</v>
      </c>
      <c r="BA734" s="5" t="str">
        <f ca="1">IF(B_MSK[[#This Row],[//]]="","",INDEX(INDIRECT(DIR&amp;$2:$2),B_MSK[[#This Row],[//]]))</f>
        <v>UNTANA</v>
      </c>
      <c r="BB734" s="5" t="str">
        <f ca="1">CONCATENATE(B_MSK[[#This Row],[concat]],B_MSK[[#This Row],[HARGA_X]],B_MSK[[#This Row],[SAT]])</f>
        <v>guntingidealk3007250LSN</v>
      </c>
    </row>
    <row r="735" spans="1:54" x14ac:dyDescent="0.25">
      <c r="A735" s="6" t="s">
        <v>128</v>
      </c>
      <c r="B735" s="5" t="str">
        <f ca="1">IF(B_MSK[[#This Row],[N_ID]]="","",INDEX(INDIRECT(DIR&amp;$2:$2),MATCH(B_MSK[[#This Row],[N_ID]],INDIRECT(DIR&amp;"!NOTA[ID_P]"),0)))</f>
        <v/>
      </c>
      <c r="C735" s="5" t="str">
        <f ca="1">IF(B_MSK[[#This Row],[//]]="","",HYPERLINK("["&amp;SUBSTITUTE(DIR,"'","")&amp;"]NOTA!D"&amp;B_MSK[[#This Row],[//]]+2,"&gt;"))</f>
        <v>&gt;</v>
      </c>
      <c r="D735" s="5" t="str">
        <f ca="1">IF(B_MSK[[#This Row],[N_ID]]="","",COUNTIF(INDIRECT(DIR&amp;"!NOTA[ID_H]"),B_MSK[[#This Row],[ID NOTA]]))</f>
        <v/>
      </c>
      <c r="E7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732</v>
      </c>
      <c r="F7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5" s="7" t="str">
        <f ca="1">IF(B_MSK[[#This Row],[stt]]="ada",INDEX([2]!db[NB BM],B_MSK[DB_ROW]-1),"")</f>
        <v>Gunting Ideal K 500</v>
      </c>
      <c r="H735" s="7" t="str">
        <f ca="1">IF(B_MSK[[#This Row],[//]]="","",INDEX(INDIRECT(DIR&amp;$2:$2),B_MSK[[#This Row],[//]]))</f>
        <v>DR (SS) ORI</v>
      </c>
      <c r="I735" s="27" t="str">
        <f ca="1">IF(B_MSK[[#This Row],[//]]="","",INDEX(INDIRECT(DB_PATH&amp;$2:$2),B_MSK[[#This Row],[DB_ROW]]-1))</f>
        <v>24 LSN</v>
      </c>
      <c r="J735" s="5" t="str">
        <f ca="1">IF(B_MSK[[#This Row],[//]]="","",IF(INDEX(INDIRECT(DIR&amp;$2:$2),B_MSK[[#This Row],[//]])="","",INDEX(INDIRECT(DIR&amp;$2:$2),B_MSK[[#This Row],[//]])))</f>
        <v/>
      </c>
      <c r="K735" s="5">
        <f ca="1">IF(B_MSK[[#This Row],[//]]="","",IF(INDEX(INDIRECT(DIR&amp;$2:$2),B_MSK[[#This Row],[//]])="","",INDEX(INDIRECT(DIR&amp;$2:$2),B_MSK[[#This Row],[//]])))</f>
        <v>20</v>
      </c>
      <c r="L735" s="5" t="str">
        <f ca="1">IF(B_MSK[[#This Row],[//]]="","",IF(INDEX(INDIRECT(DIR&amp;$2:$2),B_MSK[[#This Row],[//]])="","",INDEX(INDIRECT(DIR&amp;$2:$2),B_MSK[[#This Row],[//]])))</f>
        <v>LSN</v>
      </c>
      <c r="M735" s="13">
        <f ca="1">IF(B_MSK[[#This Row],[//]]="","",INDEX(INDIRECT(DIR&amp;$2:$2),B_MSK[[#This Row],[//]]))</f>
        <v>133000</v>
      </c>
      <c r="N735" s="13">
        <f ca="1">IF(OR(B_MSK[[#This Row],[//]]="",),"",INDEX(INDIRECT(DIR&amp;$2:$2),B_MSK[[#This Row],[//]]))</f>
        <v>2660000</v>
      </c>
      <c r="O735" s="3" t="str">
        <f ca="1">IF(B_MSK[[#This Row],[//]]="","",IF(INDEX(INDIRECT(DIR&amp;$2:$2),B_MSK[[#This Row],[//]])=0,"",INDEX(INDIRECT(DIR&amp;$2:$2),B_MSK[[#This Row],[//]])))</f>
        <v/>
      </c>
      <c r="P735" s="3" t="str">
        <f ca="1">IF(B_MSK[[#This Row],[//]]="","",IF(INDEX(INDIRECT(DIR&amp;$2:$2),B_MSK[[#This Row],[//]])=0,"",INDEX(INDIRECT(DIR&amp;$2:$2),B_MSK[[#This Row],[//]])))</f>
        <v/>
      </c>
      <c r="Q735" s="12">
        <f ca="1">IF(B_MSK[[#This Row],[//]]="","",INDEX(INDIRECT(DIR&amp;$2:$2),B_MSK[[#This Row],[//]]))</f>
        <v>2660000</v>
      </c>
      <c r="R7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5" s="37" t="str">
        <f ca="1">IF(B_MSK[[#This Row],[//]]="","",INDEX(INDIRECT(DIR&amp;$2:$2),B_MSK[[#This Row],[//]]))</f>
        <v>BONUS</v>
      </c>
      <c r="U735" s="38">
        <f ca="1">IF(SUMIF(B_MSK[NAMA BARANG],B_MSK[[#This Row],[NAMA BARANG]],B_MSK[JMLH BRG])=0,"",SUMIF(B_MSK[NAMA BARANG],B_MSK[[#This Row],[NAMA BARANG]],B_MSK[C]))</f>
        <v>10</v>
      </c>
      <c r="V735" s="7" t="str">
        <f ca="1">IF(B_MSK[[#This Row],[//]]="","",INDEX(INDIRECT(DIR&amp;$2:$2),B_MSK[[#This Row],[//]]))</f>
        <v>GUNTING IDEAL K500</v>
      </c>
      <c r="W735" s="7" t="str">
        <f ca="1">LOWER(SUBSTITUTE(SUBSTITUTE(SUBSTITUTE(SUBSTITUTE(SUBSTITUTE(SUBSTITUTE(SUBSTITUTE(SUBSTITUTE(SUBSTITUTE(B_MSK[[#This Row],[N.B.nota]]," ",""),"-",""),"(",""),")",""),".",""),",",""),"/",""),"""",""),"+",""))</f>
        <v>guntingidealk500</v>
      </c>
      <c r="X735" s="5" t="str">
        <f ca="1">IF(B_MSK[[#This Row],[N.B.nota]]="","",IF(MATCH(B_MSK[[#This Row],[concat]],[2]!db[NB NOTA_C],0)&gt;0,"ada",0))</f>
        <v>ada</v>
      </c>
      <c r="Y735" s="5" t="str">
        <f ca="1">IF(B_MSK[[#This Row],[N.B.nota]]="","",ADDRESS(ROW(B_MSK[QB]),COLUMN(B_MSK[QB]))&amp;":"&amp;ADDRESS(ROW(),COLUMN(B_MSK[QB])))</f>
        <v>$D$4:$D$735</v>
      </c>
      <c r="Z735" s="5">
        <f ca="1">IF(B_MSK[[#This Row],[concat]]="","",MATCH(B_MSK[[#This Row],[concat]],[2]!db[NB NOTA_C],0)+1)</f>
        <v>951</v>
      </c>
      <c r="AA735" s="5" t="str">
        <f ca="1">IF(B_MSK[[#This Row],[//]]="","",HYPERLINK("[D:\kerja\BANK EXP\BARU\DB.XLSX]DB!e"&amp;B_MSK[[#This Row],[DB_ROW]],"&gt;"))</f>
        <v>&gt;</v>
      </c>
      <c r="AB735" s="30" t="str">
        <f ca="1">MID(B_MSK[[#This Row],[/ STN_1]],FIND(" ",B_MSK[[#This Row],[/ STN_1]])+1,LEN(B_MSK[[#This Row],[/ STN_1]]))</f>
        <v>LSN</v>
      </c>
      <c r="AC735" s="11">
        <f ca="1">IF(B_MSK[[#This Row],[//]]="","",IF(B_MSK[[#This Row],[ JUMLAH ]]="","",IF(B_MSK[[#This Row],[C]]="",B_MSK[[#This Row],[HARGA CTN]]/B_MSK[[#This Row],[JMLH BRG]],B_MSK[[#This Row],[HARGA CTN]]/B_MSK[[#This Row],[A_1]])))</f>
        <v>133000</v>
      </c>
      <c r="AD7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3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11083.333333333334</v>
      </c>
      <c r="AF73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35" s="15" t="str">
        <f ca="1">IF(B_MSK[[#This Row],[HARGA_2]]="","",IF(MID(B_MSK[[#This Row],[/ STN_2]],FIND(" ",B_MSK[[#This Row],[/ STN_2]])+1,LEN(B_MSK[[#This Row],[/ STN_2]]))="LSN",B_MSK[[#This Row],[HARGA_2]]/12,""))</f>
        <v/>
      </c>
      <c r="AH735" s="7" t="str">
        <f ca="1">IF(B_MSK[[#This Row],[HARGA_3]]="","","/ "&amp;"PCS")</f>
        <v/>
      </c>
      <c r="AI735" s="15">
        <f ca="1">IF(B_MSK[[#This Row],[HARGA_3]]="",IF(B_MSK[[#This Row],[HARGA_2]]="",IF(B_MSK[[#This Row],[HARGA_1]]="","",B_MSK[[#This Row],[HARGA_1]]),B_MSK[[#This Row],[HARGA_2]]),B_MSK[[#This Row],[HARGA_3]])</f>
        <v>11083.333333333334</v>
      </c>
      <c r="AJ73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35" s="5" t="str">
        <f ca="1">IF(B_MSK[[#This Row],[//]]="","",SUBSTITUTE(SUBSTITUTE(SUBSTITUTE(B_MSK[[#This Row],[QTY/ CTN]]," ","_",2),"(",""),")","")&amp;"_")</f>
        <v>24 LSN_</v>
      </c>
      <c r="AL735" s="5">
        <f ca="1">IF(B_MSK[[#This Row],[A_B]]="","",SEARCH("_",B_MSK[[#This Row],[A_B]]))</f>
        <v>7</v>
      </c>
      <c r="AM735" s="5">
        <f ca="1">IF(B_MSK[[#This Row],[A_B]]="","",LEN(B_MSK[[#This Row],[A_B]]))</f>
        <v>7</v>
      </c>
      <c r="AN735" s="5" t="str">
        <f ca="1">IF(B_MSK[[#This Row],[A_B]]="","",LEFT(B_MSK[[#This Row],[QTY/ CTN]],B_MSK[[#This Row],[A_B_1]]))</f>
        <v>24 LSN</v>
      </c>
      <c r="AO735" s="5" t="str">
        <f ca="1">IF(B_MSK[[#This Row],[A_B]]="","",LEFT(B_MSK[[#This Row],[A_]],SEARCH(" ",B_MSK[[#This Row],[A_]])-1))</f>
        <v>24</v>
      </c>
      <c r="AP735" s="5" t="str">
        <f ca="1">IF(B_MSK[[#This Row],[A_B]]="","",RIGHT(B_MSK[[#This Row],[A_]],LEN(B_MSK[[#This Row],[A_]])-SEARCH(" ",B_MSK[[#This Row],[A_]])))</f>
        <v>LSN</v>
      </c>
      <c r="AQ7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35" s="5" t="str">
        <f ca="1">IF(B_MSK[[#This Row],[B_]]="","",LEFT(B_MSK[[#This Row],[B_]],SEARCH(" ",B_MSK[[#This Row],[B_]])))</f>
        <v xml:space="preserve">12 </v>
      </c>
      <c r="AS735" s="5" t="str">
        <f ca="1">IF(B_MSK[[#This Row],[B_]]="","",RIGHT(B_MSK[[#This Row],[B_]],LEN(B_MSK[[#This Row],[B_]])-SEARCH(" ",B_MSK[[#This Row],[B_]])))</f>
        <v>PCS</v>
      </c>
      <c r="AT735" s="5" t="str">
        <f ca="1">IF(B_MSK[[#This Row],[B_2]]="LSN",12,"")</f>
        <v/>
      </c>
      <c r="AU735" s="5" t="str">
        <f ca="1">IF(B_MSK[[#This Row],[C_1]]="","","PCS")</f>
        <v/>
      </c>
      <c r="AV735" s="5">
        <f ca="1">IF(B_MSK[[#This Row],[A_1]]="","",B_MSK[[#This Row],[A_1]]*IF(B_MSK[[#This Row],[B_1]]="",1,B_MSK[[#This Row],[B_1]])*IF(B_MSK[[#This Row],[C_1]]="",1,B_MSK[[#This Row],[C_1]]))</f>
        <v>288</v>
      </c>
      <c r="AW735" s="5" t="str">
        <f ca="1">IF(B_MSK[[#This Row],[C_2]]="",IF(B_MSK[[#This Row],[B_2]]="",IF(B_MSK[[#This Row],[A_2]]="","",B_MSK[[#This Row],[A_2]]),B_MSK[[#This Row],[B_2]]),B_MSK[[#This Row],[C_2]])</f>
        <v>PCS</v>
      </c>
      <c r="AX735" s="2">
        <f ca="1">IF(ISNUMBER(B_MSK[[#This Row],[TANGGAL DATANG]]),B_MSK[[#This Row],[TANGGAL DATANG]],AX734)</f>
        <v>44953</v>
      </c>
      <c r="AY735" s="5" t="e">
        <f ca="1">IF(B_MSK[[#This Row],[DB_ROW]]="","",INDEX([3]!db[JENIS],B_MSK[[#This Row],[DB_ROW]]-1))</f>
        <v>#REF!</v>
      </c>
      <c r="AZ735" s="5">
        <f ca="1">IF(B_MSK[[#This Row],[A_1]]="","",B_MSK[[#This Row],[A_1]])*1</f>
        <v>24</v>
      </c>
      <c r="BA735" s="5" t="str">
        <f ca="1">IF(B_MSK[[#This Row],[//]]="","",INDEX(INDIRECT(DIR&amp;$2:$2),B_MSK[[#This Row],[//]]))</f>
        <v>UNTANA</v>
      </c>
      <c r="BB735" s="5" t="str">
        <f ca="1">CONCATENATE(B_MSK[[#This Row],[concat]],B_MSK[[#This Row],[HARGA_X]],B_MSK[[#This Row],[SAT]])</f>
        <v>guntingidealk50011083.3333333333LSN</v>
      </c>
    </row>
    <row r="736" spans="1:54" x14ac:dyDescent="0.25">
      <c r="A736" s="6" t="s">
        <v>128</v>
      </c>
      <c r="B736" s="5" t="str">
        <f ca="1">IF(B_MSK[[#This Row],[N_ID]]="","",INDEX(INDIRECT(DIR&amp;$2:$2),MATCH(B_MSK[[#This Row],[N_ID]],INDIRECT(DIR&amp;"!NOTA[ID_P]"),0)))</f>
        <v/>
      </c>
      <c r="C736" s="5" t="str">
        <f ca="1">IF(B_MSK[[#This Row],[//]]="","",HYPERLINK("["&amp;SUBSTITUTE(DIR,"'","")&amp;"]NOTA!D"&amp;B_MSK[[#This Row],[//]]+2,"&gt;"))</f>
        <v>&gt;</v>
      </c>
      <c r="D736" s="5" t="str">
        <f ca="1">IF(B_MSK[[#This Row],[N_ID]]="","",COUNTIF(INDIRECT(DIR&amp;"!NOTA[ID_H]"),B_MSK[[#This Row],[ID NOTA]]))</f>
        <v/>
      </c>
      <c r="E73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733</v>
      </c>
      <c r="F7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6" s="7" t="str">
        <f ca="1">IF(B_MSK[[#This Row],[stt]]="ada",INDEX([2]!db[NB BM],B_MSK[DB_ROW]-1),"")</f>
        <v>Cutter Taco 88 Besar</v>
      </c>
      <c r="H736" s="7" t="str">
        <f ca="1">IF(B_MSK[[#This Row],[//]]="","",INDEX(INDIRECT(DIR&amp;$2:$2),B_MSK[[#This Row],[//]]))</f>
        <v>DR (SS) ORI</v>
      </c>
      <c r="I736" s="27" t="str">
        <f ca="1">IF(B_MSK[[#This Row],[//]]="","",INDEX(INDIRECT(DB_PATH&amp;$2:$2),B_MSK[[#This Row],[DB_ROW]]-1))</f>
        <v>60 LSN</v>
      </c>
      <c r="J736" s="5">
        <f ca="1">IF(B_MSK[[#This Row],[//]]="","",IF(INDEX(INDIRECT(DIR&amp;$2:$2),B_MSK[[#This Row],[//]])="","",INDEX(INDIRECT(DIR&amp;$2:$2),B_MSK[[#This Row],[//]])))</f>
        <v>3</v>
      </c>
      <c r="K736" s="5">
        <f ca="1">IF(B_MSK[[#This Row],[//]]="","",IF(INDEX(INDIRECT(DIR&amp;$2:$2),B_MSK[[#This Row],[//]])="","",INDEX(INDIRECT(DIR&amp;$2:$2),B_MSK[[#This Row],[//]])))</f>
        <v>180</v>
      </c>
      <c r="L736" s="5" t="str">
        <f ca="1">IF(B_MSK[[#This Row],[//]]="","",IF(INDEX(INDIRECT(DIR&amp;$2:$2),B_MSK[[#This Row],[//]])="","",INDEX(INDIRECT(DIR&amp;$2:$2),B_MSK[[#This Row],[//]])))</f>
        <v>LSN</v>
      </c>
      <c r="M736" s="13">
        <f ca="1">IF(B_MSK[[#This Row],[//]]="","",INDEX(INDIRECT(DIR&amp;$2:$2),B_MSK[[#This Row],[//]]))</f>
        <v>33000</v>
      </c>
      <c r="N736" s="13">
        <f ca="1">IF(OR(B_MSK[[#This Row],[//]]="",),"",INDEX(INDIRECT(DIR&amp;$2:$2),B_MSK[[#This Row],[//]]))</f>
        <v>1980000</v>
      </c>
      <c r="O736" s="3" t="str">
        <f ca="1">IF(B_MSK[[#This Row],[//]]="","",IF(INDEX(INDIRECT(DIR&amp;$2:$2),B_MSK[[#This Row],[//]])=0,"",INDEX(INDIRECT(DIR&amp;$2:$2),B_MSK[[#This Row],[//]])))</f>
        <v/>
      </c>
      <c r="P736" s="3" t="str">
        <f ca="1">IF(B_MSK[[#This Row],[//]]="","",IF(INDEX(INDIRECT(DIR&amp;$2:$2),B_MSK[[#This Row],[//]])=0,"",INDEX(INDIRECT(DIR&amp;$2:$2),B_MSK[[#This Row],[//]])))</f>
        <v/>
      </c>
      <c r="Q736" s="12">
        <f ca="1">IF(B_MSK[[#This Row],[//]]="","",INDEX(INDIRECT(DIR&amp;$2:$2),B_MSK[[#This Row],[//]]))</f>
        <v>5940000</v>
      </c>
      <c r="R7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6" s="37" t="str">
        <f ca="1">IF(B_MSK[[#This Row],[//]]="","",INDEX(INDIRECT(DIR&amp;$2:$2),B_MSK[[#This Row],[//]]))</f>
        <v>BONUS</v>
      </c>
      <c r="U736" s="38">
        <f ca="1">IF(SUMIF(B_MSK[NAMA BARANG],B_MSK[[#This Row],[NAMA BARANG]],B_MSK[JMLH BRG])=0,"",SUMIF(B_MSK[NAMA BARANG],B_MSK[[#This Row],[NAMA BARANG]],B_MSK[C]))</f>
        <v>27</v>
      </c>
      <c r="V736" s="7" t="str">
        <f ca="1">IF(B_MSK[[#This Row],[//]]="","",INDEX(INDIRECT(DIR&amp;$2:$2),B_MSK[[#This Row],[//]]))</f>
        <v>CUTTER TACO 88 BESAR</v>
      </c>
      <c r="W736" s="7" t="str">
        <f ca="1">LOWER(SUBSTITUTE(SUBSTITUTE(SUBSTITUTE(SUBSTITUTE(SUBSTITUTE(SUBSTITUTE(SUBSTITUTE(SUBSTITUTE(SUBSTITUTE(B_MSK[[#This Row],[N.B.nota]]," ",""),"-",""),"(",""),")",""),".",""),",",""),"/",""),"""",""),"+",""))</f>
        <v>cuttertaco88besar</v>
      </c>
      <c r="X736" s="5" t="str">
        <f ca="1">IF(B_MSK[[#This Row],[N.B.nota]]="","",IF(MATCH(B_MSK[[#This Row],[concat]],[2]!db[NB NOTA_C],0)&gt;0,"ada",0))</f>
        <v>ada</v>
      </c>
      <c r="Y736" s="5" t="str">
        <f ca="1">IF(B_MSK[[#This Row],[N.B.nota]]="","",ADDRESS(ROW(B_MSK[QB]),COLUMN(B_MSK[QB]))&amp;":"&amp;ADDRESS(ROW(),COLUMN(B_MSK[QB])))</f>
        <v>$D$4:$D$736</v>
      </c>
      <c r="Z736" s="5">
        <f ca="1">IF(B_MSK[[#This Row],[concat]]="","",MATCH(B_MSK[[#This Row],[concat]],[2]!db[NB NOTA_C],0)+1)</f>
        <v>577</v>
      </c>
      <c r="AA736" s="5" t="str">
        <f ca="1">IF(B_MSK[[#This Row],[//]]="","",HYPERLINK("[D:\kerja\BANK EXP\BARU\DB.XLSX]DB!e"&amp;B_MSK[[#This Row],[DB_ROW]],"&gt;"))</f>
        <v>&gt;</v>
      </c>
      <c r="AB736" s="30" t="str">
        <f ca="1">MID(B_MSK[[#This Row],[/ STN_1]],FIND(" ",B_MSK[[#This Row],[/ STN_1]])+1,LEN(B_MSK[[#This Row],[/ STN_1]]))</f>
        <v>LSN</v>
      </c>
      <c r="AC736" s="11">
        <f ca="1">IF(B_MSK[[#This Row],[//]]="","",IF(B_MSK[[#This Row],[ JUMLAH ]]="","",IF(B_MSK[[#This Row],[C]]="",B_MSK[[#This Row],[HARGA CTN]]/B_MSK[[#This Row],[JMLH BRG]],B_MSK[[#This Row],[HARGA CTN]]/B_MSK[[#This Row],[A_1]])))</f>
        <v>33000</v>
      </c>
      <c r="AD7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3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2750</v>
      </c>
      <c r="AF73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36" s="15" t="str">
        <f ca="1">IF(B_MSK[[#This Row],[HARGA_2]]="","",IF(MID(B_MSK[[#This Row],[/ STN_2]],FIND(" ",B_MSK[[#This Row],[/ STN_2]])+1,LEN(B_MSK[[#This Row],[/ STN_2]]))="LSN",B_MSK[[#This Row],[HARGA_2]]/12,""))</f>
        <v/>
      </c>
      <c r="AH736" s="7" t="str">
        <f ca="1">IF(B_MSK[[#This Row],[HARGA_3]]="","","/ "&amp;"PCS")</f>
        <v/>
      </c>
      <c r="AI736" s="15">
        <f ca="1">IF(B_MSK[[#This Row],[HARGA_3]]="",IF(B_MSK[[#This Row],[HARGA_2]]="",IF(B_MSK[[#This Row],[HARGA_1]]="","",B_MSK[[#This Row],[HARGA_1]]),B_MSK[[#This Row],[HARGA_2]]),B_MSK[[#This Row],[HARGA_3]])</f>
        <v>2750</v>
      </c>
      <c r="AJ73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36" s="5" t="str">
        <f ca="1">IF(B_MSK[[#This Row],[//]]="","",SUBSTITUTE(SUBSTITUTE(SUBSTITUTE(B_MSK[[#This Row],[QTY/ CTN]]," ","_",2),"(",""),")","")&amp;"_")</f>
        <v>60 LSN_</v>
      </c>
      <c r="AL736" s="5">
        <f ca="1">IF(B_MSK[[#This Row],[A_B]]="","",SEARCH("_",B_MSK[[#This Row],[A_B]]))</f>
        <v>7</v>
      </c>
      <c r="AM736" s="5">
        <f ca="1">IF(B_MSK[[#This Row],[A_B]]="","",LEN(B_MSK[[#This Row],[A_B]]))</f>
        <v>7</v>
      </c>
      <c r="AN736" s="5" t="str">
        <f ca="1">IF(B_MSK[[#This Row],[A_B]]="","",LEFT(B_MSK[[#This Row],[QTY/ CTN]],B_MSK[[#This Row],[A_B_1]]))</f>
        <v>60 LSN</v>
      </c>
      <c r="AO736" s="5" t="str">
        <f ca="1">IF(B_MSK[[#This Row],[A_B]]="","",LEFT(B_MSK[[#This Row],[A_]],SEARCH(" ",B_MSK[[#This Row],[A_]])-1))</f>
        <v>60</v>
      </c>
      <c r="AP736" s="5" t="str">
        <f ca="1">IF(B_MSK[[#This Row],[A_B]]="","",RIGHT(B_MSK[[#This Row],[A_]],LEN(B_MSK[[#This Row],[A_]])-SEARCH(" ",B_MSK[[#This Row],[A_]])))</f>
        <v>LSN</v>
      </c>
      <c r="AQ7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36" s="5" t="str">
        <f ca="1">IF(B_MSK[[#This Row],[B_]]="","",LEFT(B_MSK[[#This Row],[B_]],SEARCH(" ",B_MSK[[#This Row],[B_]])))</f>
        <v xml:space="preserve">12 </v>
      </c>
      <c r="AS736" s="5" t="str">
        <f ca="1">IF(B_MSK[[#This Row],[B_]]="","",RIGHT(B_MSK[[#This Row],[B_]],LEN(B_MSK[[#This Row],[B_]])-SEARCH(" ",B_MSK[[#This Row],[B_]])))</f>
        <v>PCS</v>
      </c>
      <c r="AT736" s="5" t="str">
        <f ca="1">IF(B_MSK[[#This Row],[B_2]]="LSN",12,"")</f>
        <v/>
      </c>
      <c r="AU736" s="5" t="str">
        <f ca="1">IF(B_MSK[[#This Row],[C_1]]="","","PCS")</f>
        <v/>
      </c>
      <c r="AV736" s="5">
        <f ca="1">IF(B_MSK[[#This Row],[A_1]]="","",B_MSK[[#This Row],[A_1]]*IF(B_MSK[[#This Row],[B_1]]="",1,B_MSK[[#This Row],[B_1]])*IF(B_MSK[[#This Row],[C_1]]="",1,B_MSK[[#This Row],[C_1]]))</f>
        <v>720</v>
      </c>
      <c r="AW736" s="5" t="str">
        <f ca="1">IF(B_MSK[[#This Row],[C_2]]="",IF(B_MSK[[#This Row],[B_2]]="",IF(B_MSK[[#This Row],[A_2]]="","",B_MSK[[#This Row],[A_2]]),B_MSK[[#This Row],[B_2]]),B_MSK[[#This Row],[C_2]])</f>
        <v>PCS</v>
      </c>
      <c r="AX736" s="2">
        <f ca="1">IF(ISNUMBER(B_MSK[[#This Row],[TANGGAL DATANG]]),B_MSK[[#This Row],[TANGGAL DATANG]],AX735)</f>
        <v>44953</v>
      </c>
      <c r="AY736" s="5" t="e">
        <f ca="1">IF(B_MSK[[#This Row],[DB_ROW]]="","",INDEX([3]!db[JENIS],B_MSK[[#This Row],[DB_ROW]]-1))</f>
        <v>#REF!</v>
      </c>
      <c r="AZ736" s="5">
        <f ca="1">IF(B_MSK[[#This Row],[A_1]]="","",B_MSK[[#This Row],[A_1]])*1</f>
        <v>60</v>
      </c>
      <c r="BA736" s="5" t="str">
        <f ca="1">IF(B_MSK[[#This Row],[//]]="","",INDEX(INDIRECT(DIR&amp;$2:$2),B_MSK[[#This Row],[//]]))</f>
        <v>UNTANA</v>
      </c>
      <c r="BB736" s="5" t="str">
        <f ca="1">CONCATENATE(B_MSK[[#This Row],[concat]],B_MSK[[#This Row],[HARGA_X]],B_MSK[[#This Row],[SAT]])</f>
        <v>cuttertaco88besar2750LSN</v>
      </c>
    </row>
    <row r="737" spans="1:54" x14ac:dyDescent="0.25">
      <c r="A737" s="6" t="s">
        <v>128</v>
      </c>
      <c r="B737" s="5" t="str">
        <f ca="1">IF(B_MSK[[#This Row],[N_ID]]="","",INDEX(INDIRECT(DIR&amp;$2:$2),MATCH(B_MSK[[#This Row],[N_ID]],INDIRECT(DIR&amp;"!NOTA[ID_P]"),0)))</f>
        <v/>
      </c>
      <c r="C737" s="5" t="str">
        <f ca="1">IF(B_MSK[[#This Row],[//]]="","",HYPERLINK("["&amp;SUBSTITUTE(DIR,"'","")&amp;"]NOTA!D"&amp;B_MSK[[#This Row],[//]]+2,"&gt;"))</f>
        <v>&gt;</v>
      </c>
      <c r="D737" s="5" t="str">
        <f ca="1">IF(B_MSK[[#This Row],[N_ID]]="","",COUNTIF(INDIRECT(DIR&amp;"!NOTA[ID_H]"),B_MSK[[#This Row],[ID NOTA]]))</f>
        <v/>
      </c>
      <c r="E7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734</v>
      </c>
      <c r="F7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7" s="7" t="str">
        <f ca="1">IF(B_MSK[[#This Row],[stt]]="ada",INDEX([2]!db[NB BM],B_MSK[DB_ROW]-1),"")</f>
        <v>Cutter Taco 88 Besar</v>
      </c>
      <c r="H737" s="7" t="str">
        <f ca="1">IF(B_MSK[[#This Row],[//]]="","",INDEX(INDIRECT(DIR&amp;$2:$2),B_MSK[[#This Row],[//]]))</f>
        <v>DR (SS) ORI</v>
      </c>
      <c r="I737" s="27" t="str">
        <f ca="1">IF(B_MSK[[#This Row],[//]]="","",INDEX(INDIRECT(DB_PATH&amp;$2:$2),B_MSK[[#This Row],[DB_ROW]]-1))</f>
        <v>60 LSN</v>
      </c>
      <c r="J737" s="5">
        <f ca="1">IF(B_MSK[[#This Row],[//]]="","",IF(INDEX(INDIRECT(DIR&amp;$2:$2),B_MSK[[#This Row],[//]])="","",INDEX(INDIRECT(DIR&amp;$2:$2),B_MSK[[#This Row],[//]])))</f>
        <v>24</v>
      </c>
      <c r="K737" s="5">
        <f ca="1">IF(B_MSK[[#This Row],[//]]="","",IF(INDEX(INDIRECT(DIR&amp;$2:$2),B_MSK[[#This Row],[//]])="","",INDEX(INDIRECT(DIR&amp;$2:$2),B_MSK[[#This Row],[//]])))</f>
        <v>1440</v>
      </c>
      <c r="L737" s="5" t="str">
        <f ca="1">IF(B_MSK[[#This Row],[//]]="","",IF(INDEX(INDIRECT(DIR&amp;$2:$2),B_MSK[[#This Row],[//]])="","",INDEX(INDIRECT(DIR&amp;$2:$2),B_MSK[[#This Row],[//]])))</f>
        <v>LSN</v>
      </c>
      <c r="M737" s="13">
        <f ca="1">IF(B_MSK[[#This Row],[//]]="","",INDEX(INDIRECT(DIR&amp;$2:$2),B_MSK[[#This Row],[//]]))</f>
        <v>33000</v>
      </c>
      <c r="N737" s="13">
        <f ca="1">IF(OR(B_MSK[[#This Row],[//]]="",),"",INDEX(INDIRECT(DIR&amp;$2:$2),B_MSK[[#This Row],[//]]))</f>
        <v>1980000</v>
      </c>
      <c r="O737" s="3">
        <f ca="1">IF(B_MSK[[#This Row],[//]]="","",IF(INDEX(INDIRECT(DIR&amp;$2:$2),B_MSK[[#This Row],[//]])=0,"",INDEX(INDIRECT(DIR&amp;$2:$2),B_MSK[[#This Row],[//]])))</f>
        <v>0.12</v>
      </c>
      <c r="P737" s="3">
        <f ca="1">IF(B_MSK[[#This Row],[//]]="","",IF(INDEX(INDIRECT(DIR&amp;$2:$2),B_MSK[[#This Row],[//]])=0,"",INDEX(INDIRECT(DIR&amp;$2:$2),B_MSK[[#This Row],[//]])))</f>
        <v>0.12</v>
      </c>
      <c r="Q737" s="12">
        <f ca="1">IF(B_MSK[[#This Row],[//]]="","",INDEX(INDIRECT(DIR&amp;$2:$2),B_MSK[[#This Row],[//]]))</f>
        <v>36799488</v>
      </c>
      <c r="R7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7" s="37">
        <f ca="1">IF(B_MSK[[#This Row],[//]]="","",INDEX(INDIRECT(DIR&amp;$2:$2),B_MSK[[#This Row],[//]]))</f>
        <v>0</v>
      </c>
      <c r="U737" s="38">
        <f ca="1">IF(SUMIF(B_MSK[NAMA BARANG],B_MSK[[#This Row],[NAMA BARANG]],B_MSK[JMLH BRG])=0,"",SUMIF(B_MSK[NAMA BARANG],B_MSK[[#This Row],[NAMA BARANG]],B_MSK[C]))</f>
        <v>27</v>
      </c>
      <c r="V737" s="7" t="str">
        <f ca="1">IF(B_MSK[[#This Row],[//]]="","",INDEX(INDIRECT(DIR&amp;$2:$2),B_MSK[[#This Row],[//]]))</f>
        <v>CUTTER TACO 88 BESAR</v>
      </c>
      <c r="W737" s="7" t="str">
        <f ca="1">LOWER(SUBSTITUTE(SUBSTITUTE(SUBSTITUTE(SUBSTITUTE(SUBSTITUTE(SUBSTITUTE(SUBSTITUTE(SUBSTITUTE(SUBSTITUTE(B_MSK[[#This Row],[N.B.nota]]," ",""),"-",""),"(",""),")",""),".",""),",",""),"/",""),"""",""),"+",""))</f>
        <v>cuttertaco88besar</v>
      </c>
      <c r="X737" s="5" t="str">
        <f ca="1">IF(B_MSK[[#This Row],[N.B.nota]]="","",IF(MATCH(B_MSK[[#This Row],[concat]],[2]!db[NB NOTA_C],0)&gt;0,"ada",0))</f>
        <v>ada</v>
      </c>
      <c r="Y737" s="5" t="str">
        <f ca="1">IF(B_MSK[[#This Row],[N.B.nota]]="","",ADDRESS(ROW(B_MSK[QB]),COLUMN(B_MSK[QB]))&amp;":"&amp;ADDRESS(ROW(),COLUMN(B_MSK[QB])))</f>
        <v>$D$4:$D$737</v>
      </c>
      <c r="Z737" s="5">
        <f ca="1">IF(B_MSK[[#This Row],[concat]]="","",MATCH(B_MSK[[#This Row],[concat]],[2]!db[NB NOTA_C],0)+1)</f>
        <v>577</v>
      </c>
      <c r="AA737" s="5" t="str">
        <f ca="1">IF(B_MSK[[#This Row],[//]]="","",HYPERLINK("[D:\kerja\BANK EXP\BARU\DB.XLSX]DB!e"&amp;B_MSK[[#This Row],[DB_ROW]],"&gt;"))</f>
        <v>&gt;</v>
      </c>
      <c r="AB737" s="30" t="str">
        <f ca="1">MID(B_MSK[[#This Row],[/ STN_1]],FIND(" ",B_MSK[[#This Row],[/ STN_1]])+1,LEN(B_MSK[[#This Row],[/ STN_1]]))</f>
        <v>LSN</v>
      </c>
      <c r="AC737" s="11">
        <f ca="1">IF(B_MSK[[#This Row],[//]]="","",IF(B_MSK[[#This Row],[ JUMLAH ]]="","",IF(B_MSK[[#This Row],[C]]="",B_MSK[[#This Row],[HARGA CTN]]/B_MSK[[#This Row],[JMLH BRG]],B_MSK[[#This Row],[HARGA CTN]]/B_MSK[[#This Row],[A_1]])))</f>
        <v>33000</v>
      </c>
      <c r="AD7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3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2750</v>
      </c>
      <c r="AF73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37" s="15" t="str">
        <f ca="1">IF(B_MSK[[#This Row],[HARGA_2]]="","",IF(MID(B_MSK[[#This Row],[/ STN_2]],FIND(" ",B_MSK[[#This Row],[/ STN_2]])+1,LEN(B_MSK[[#This Row],[/ STN_2]]))="LSN",B_MSK[[#This Row],[HARGA_2]]/12,""))</f>
        <v/>
      </c>
      <c r="AH737" s="7" t="str">
        <f ca="1">IF(B_MSK[[#This Row],[HARGA_3]]="","","/ "&amp;"PCS")</f>
        <v/>
      </c>
      <c r="AI737" s="15">
        <f ca="1">IF(B_MSK[[#This Row],[HARGA_3]]="",IF(B_MSK[[#This Row],[HARGA_2]]="",IF(B_MSK[[#This Row],[HARGA_1]]="","",B_MSK[[#This Row],[HARGA_1]]),B_MSK[[#This Row],[HARGA_2]]),B_MSK[[#This Row],[HARGA_3]])</f>
        <v>2750</v>
      </c>
      <c r="AJ7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37" s="5" t="str">
        <f ca="1">IF(B_MSK[[#This Row],[//]]="","",SUBSTITUTE(SUBSTITUTE(SUBSTITUTE(B_MSK[[#This Row],[QTY/ CTN]]," ","_",2),"(",""),")","")&amp;"_")</f>
        <v>60 LSN_</v>
      </c>
      <c r="AL737" s="5">
        <f ca="1">IF(B_MSK[[#This Row],[A_B]]="","",SEARCH("_",B_MSK[[#This Row],[A_B]]))</f>
        <v>7</v>
      </c>
      <c r="AM737" s="5">
        <f ca="1">IF(B_MSK[[#This Row],[A_B]]="","",LEN(B_MSK[[#This Row],[A_B]]))</f>
        <v>7</v>
      </c>
      <c r="AN737" s="5" t="str">
        <f ca="1">IF(B_MSK[[#This Row],[A_B]]="","",LEFT(B_MSK[[#This Row],[QTY/ CTN]],B_MSK[[#This Row],[A_B_1]]))</f>
        <v>60 LSN</v>
      </c>
      <c r="AO737" s="5" t="str">
        <f ca="1">IF(B_MSK[[#This Row],[A_B]]="","",LEFT(B_MSK[[#This Row],[A_]],SEARCH(" ",B_MSK[[#This Row],[A_]])-1))</f>
        <v>60</v>
      </c>
      <c r="AP737" s="5" t="str">
        <f ca="1">IF(B_MSK[[#This Row],[A_B]]="","",RIGHT(B_MSK[[#This Row],[A_]],LEN(B_MSK[[#This Row],[A_]])-SEARCH(" ",B_MSK[[#This Row],[A_]])))</f>
        <v>LSN</v>
      </c>
      <c r="AQ7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37" s="5" t="str">
        <f ca="1">IF(B_MSK[[#This Row],[B_]]="","",LEFT(B_MSK[[#This Row],[B_]],SEARCH(" ",B_MSK[[#This Row],[B_]])))</f>
        <v xml:space="preserve">12 </v>
      </c>
      <c r="AS737" s="5" t="str">
        <f ca="1">IF(B_MSK[[#This Row],[B_]]="","",RIGHT(B_MSK[[#This Row],[B_]],LEN(B_MSK[[#This Row],[B_]])-SEARCH(" ",B_MSK[[#This Row],[B_]])))</f>
        <v>PCS</v>
      </c>
      <c r="AT737" s="5" t="str">
        <f ca="1">IF(B_MSK[[#This Row],[B_2]]="LSN",12,"")</f>
        <v/>
      </c>
      <c r="AU737" s="5" t="str">
        <f ca="1">IF(B_MSK[[#This Row],[C_1]]="","","PCS")</f>
        <v/>
      </c>
      <c r="AV737" s="5">
        <f ca="1">IF(B_MSK[[#This Row],[A_1]]="","",B_MSK[[#This Row],[A_1]]*IF(B_MSK[[#This Row],[B_1]]="",1,B_MSK[[#This Row],[B_1]])*IF(B_MSK[[#This Row],[C_1]]="",1,B_MSK[[#This Row],[C_1]]))</f>
        <v>720</v>
      </c>
      <c r="AW737" s="5" t="str">
        <f ca="1">IF(B_MSK[[#This Row],[C_2]]="",IF(B_MSK[[#This Row],[B_2]]="",IF(B_MSK[[#This Row],[A_2]]="","",B_MSK[[#This Row],[A_2]]),B_MSK[[#This Row],[B_2]]),B_MSK[[#This Row],[C_2]])</f>
        <v>PCS</v>
      </c>
      <c r="AX737" s="2">
        <f ca="1">IF(ISNUMBER(B_MSK[[#This Row],[TANGGAL DATANG]]),B_MSK[[#This Row],[TANGGAL DATANG]],AX736)</f>
        <v>44953</v>
      </c>
      <c r="AY737" s="5" t="e">
        <f ca="1">IF(B_MSK[[#This Row],[DB_ROW]]="","",INDEX([3]!db[JENIS],B_MSK[[#This Row],[DB_ROW]]-1))</f>
        <v>#REF!</v>
      </c>
      <c r="AZ737" s="5">
        <f ca="1">IF(B_MSK[[#This Row],[A_1]]="","",B_MSK[[#This Row],[A_1]])*1</f>
        <v>60</v>
      </c>
      <c r="BA737" s="5" t="str">
        <f ca="1">IF(B_MSK[[#This Row],[//]]="","",INDEX(INDIRECT(DIR&amp;$2:$2),B_MSK[[#This Row],[//]]))</f>
        <v>UNTANA</v>
      </c>
      <c r="BB737" s="5" t="str">
        <f ca="1">CONCATENATE(B_MSK[[#This Row],[concat]],B_MSK[[#This Row],[HARGA_X]],B_MSK[[#This Row],[SAT]])</f>
        <v>cuttertaco88besar2750LSN</v>
      </c>
    </row>
    <row r="738" spans="1:54" x14ac:dyDescent="0.25">
      <c r="A738" s="6" t="s">
        <v>128</v>
      </c>
      <c r="B738" s="5" t="str">
        <f ca="1">IF(B_MSK[[#This Row],[N_ID]]="","",INDEX(INDIRECT(DIR&amp;$2:$2),MATCH(B_MSK[[#This Row],[N_ID]],INDIRECT(DIR&amp;"!NOTA[ID_P]"),0)))</f>
        <v/>
      </c>
      <c r="C738" s="5" t="str">
        <f ca="1">IF(B_MSK[[#This Row],[//]]="","",HYPERLINK("["&amp;SUBSTITUTE(DIR,"'","")&amp;"]NOTA!D"&amp;B_MSK[[#This Row],[//]]+2,"&gt;"))</f>
        <v>&gt;</v>
      </c>
      <c r="D738" s="5" t="str">
        <f ca="1">IF(B_MSK[[#This Row],[N_ID]]="","",COUNTIF(INDIRECT(DIR&amp;"!NOTA[ID_H]"),B_MSK[[#This Row],[ID NOTA]]))</f>
        <v/>
      </c>
      <c r="E7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735</v>
      </c>
      <c r="F7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8" s="7" t="str">
        <f ca="1">IF(B_MSK[[#This Row],[stt]]="ada",INDEX([2]!db[NB BM],B_MSK[DB_ROW]-1),"")</f>
        <v>Cutter Taco 78 Kecil</v>
      </c>
      <c r="H738" s="7" t="str">
        <f ca="1">IF(B_MSK[[#This Row],[//]]="","",INDEX(INDIRECT(DIR&amp;$2:$2),B_MSK[[#This Row],[//]]))</f>
        <v>DR (SS) ORI</v>
      </c>
      <c r="I738" s="27" t="str">
        <f ca="1">IF(B_MSK[[#This Row],[//]]="","",INDEX(INDIRECT(DB_PATH&amp;$2:$2),B_MSK[[#This Row],[DB_ROW]]-1))</f>
        <v>120 LSN</v>
      </c>
      <c r="J738" s="5">
        <f ca="1">IF(B_MSK[[#This Row],[//]]="","",IF(INDEX(INDIRECT(DIR&amp;$2:$2),B_MSK[[#This Row],[//]])="","",INDEX(INDIRECT(DIR&amp;$2:$2),B_MSK[[#This Row],[//]])))</f>
        <v>24</v>
      </c>
      <c r="K738" s="5">
        <f ca="1">IF(B_MSK[[#This Row],[//]]="","",IF(INDEX(INDIRECT(DIR&amp;$2:$2),B_MSK[[#This Row],[//]])="","",INDEX(INDIRECT(DIR&amp;$2:$2),B_MSK[[#This Row],[//]])))</f>
        <v>2880</v>
      </c>
      <c r="L738" s="5" t="str">
        <f ca="1">IF(B_MSK[[#This Row],[//]]="","",IF(INDEX(INDIRECT(DIR&amp;$2:$2),B_MSK[[#This Row],[//]])="","",INDEX(INDIRECT(DIR&amp;$2:$2),B_MSK[[#This Row],[//]])))</f>
        <v>LSN</v>
      </c>
      <c r="M738" s="13">
        <f ca="1">IF(B_MSK[[#This Row],[//]]="","",INDEX(INDIRECT(DIR&amp;$2:$2),B_MSK[[#This Row],[//]]))</f>
        <v>23000</v>
      </c>
      <c r="N738" s="13">
        <f ca="1">IF(OR(B_MSK[[#This Row],[//]]="",),"",INDEX(INDIRECT(DIR&amp;$2:$2),B_MSK[[#This Row],[//]]))</f>
        <v>2760000</v>
      </c>
      <c r="O738" s="3">
        <f ca="1">IF(B_MSK[[#This Row],[//]]="","",IF(INDEX(INDIRECT(DIR&amp;$2:$2),B_MSK[[#This Row],[//]])=0,"",INDEX(INDIRECT(DIR&amp;$2:$2),B_MSK[[#This Row],[//]])))</f>
        <v>0.12</v>
      </c>
      <c r="P738" s="3">
        <f ca="1">IF(B_MSK[[#This Row],[//]]="","",IF(INDEX(INDIRECT(DIR&amp;$2:$2),B_MSK[[#This Row],[//]])=0,"",INDEX(INDIRECT(DIR&amp;$2:$2),B_MSK[[#This Row],[//]])))</f>
        <v>0.12</v>
      </c>
      <c r="Q738" s="12">
        <f ca="1">IF(B_MSK[[#This Row],[//]]="","",INDEX(INDIRECT(DIR&amp;$2:$2),B_MSK[[#This Row],[//]]))</f>
        <v>51296256</v>
      </c>
      <c r="R7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8" s="37">
        <f ca="1">IF(B_MSK[[#This Row],[//]]="","",INDEX(INDIRECT(DIR&amp;$2:$2),B_MSK[[#This Row],[//]]))</f>
        <v>0</v>
      </c>
      <c r="U738" s="38">
        <f ca="1">IF(SUMIF(B_MSK[NAMA BARANG],B_MSK[[#This Row],[NAMA BARANG]],B_MSK[JMLH BRG])=0,"",SUMIF(B_MSK[NAMA BARANG],B_MSK[[#This Row],[NAMA BARANG]],B_MSK[C]))</f>
        <v>24</v>
      </c>
      <c r="V738" s="7" t="str">
        <f ca="1">IF(B_MSK[[#This Row],[//]]="","",INDEX(INDIRECT(DIR&amp;$2:$2),B_MSK[[#This Row],[//]]))</f>
        <v>CUTTER TACO 78 KECIL</v>
      </c>
      <c r="W738" s="7" t="str">
        <f ca="1">LOWER(SUBSTITUTE(SUBSTITUTE(SUBSTITUTE(SUBSTITUTE(SUBSTITUTE(SUBSTITUTE(SUBSTITUTE(SUBSTITUTE(SUBSTITUTE(B_MSK[[#This Row],[N.B.nota]]," ",""),"-",""),"(",""),")",""),".",""),",",""),"/",""),"""",""),"+",""))</f>
        <v>cuttertaco78kecil</v>
      </c>
      <c r="X738" s="5" t="str">
        <f ca="1">IF(B_MSK[[#This Row],[N.B.nota]]="","",IF(MATCH(B_MSK[[#This Row],[concat]],[2]!db[NB NOTA_C],0)&gt;0,"ada",0))</f>
        <v>ada</v>
      </c>
      <c r="Y738" s="5" t="str">
        <f ca="1">IF(B_MSK[[#This Row],[N.B.nota]]="","",ADDRESS(ROW(B_MSK[QB]),COLUMN(B_MSK[QB]))&amp;":"&amp;ADDRESS(ROW(),COLUMN(B_MSK[QB])))</f>
        <v>$D$4:$D$738</v>
      </c>
      <c r="Z738" s="5">
        <f ca="1">IF(B_MSK[[#This Row],[concat]]="","",MATCH(B_MSK[[#This Row],[concat]],[2]!db[NB NOTA_C],0)+1)</f>
        <v>576</v>
      </c>
      <c r="AA738" s="5" t="str">
        <f ca="1">IF(B_MSK[[#This Row],[//]]="","",HYPERLINK("[D:\kerja\BANK EXP\BARU\DB.XLSX]DB!e"&amp;B_MSK[[#This Row],[DB_ROW]],"&gt;"))</f>
        <v>&gt;</v>
      </c>
      <c r="AB738" s="30" t="str">
        <f ca="1">MID(B_MSK[[#This Row],[/ STN_1]],FIND(" ",B_MSK[[#This Row],[/ STN_1]])+1,LEN(B_MSK[[#This Row],[/ STN_1]]))</f>
        <v>LSN</v>
      </c>
      <c r="AC738" s="11">
        <f ca="1">IF(B_MSK[[#This Row],[//]]="","",IF(B_MSK[[#This Row],[ JUMLAH ]]="","",IF(B_MSK[[#This Row],[C]]="",B_MSK[[#This Row],[HARGA CTN]]/B_MSK[[#This Row],[JMLH BRG]],B_MSK[[#This Row],[HARGA CTN]]/B_MSK[[#This Row],[A_1]])))</f>
        <v>23000</v>
      </c>
      <c r="AD7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3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1916.6666666666667</v>
      </c>
      <c r="AF73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38" s="15" t="str">
        <f ca="1">IF(B_MSK[[#This Row],[HARGA_2]]="","",IF(MID(B_MSK[[#This Row],[/ STN_2]],FIND(" ",B_MSK[[#This Row],[/ STN_2]])+1,LEN(B_MSK[[#This Row],[/ STN_2]]))="LSN",B_MSK[[#This Row],[HARGA_2]]/12,""))</f>
        <v/>
      </c>
      <c r="AH738" s="7" t="str">
        <f ca="1">IF(B_MSK[[#This Row],[HARGA_3]]="","","/ "&amp;"PCS")</f>
        <v/>
      </c>
      <c r="AI738" s="15">
        <f ca="1">IF(B_MSK[[#This Row],[HARGA_3]]="",IF(B_MSK[[#This Row],[HARGA_2]]="",IF(B_MSK[[#This Row],[HARGA_1]]="","",B_MSK[[#This Row],[HARGA_1]]),B_MSK[[#This Row],[HARGA_2]]),B_MSK[[#This Row],[HARGA_3]])</f>
        <v>1916.6666666666667</v>
      </c>
      <c r="AJ73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38" s="5" t="str">
        <f ca="1">IF(B_MSK[[#This Row],[//]]="","",SUBSTITUTE(SUBSTITUTE(SUBSTITUTE(B_MSK[[#This Row],[QTY/ CTN]]," ","_",2),"(",""),")","")&amp;"_")</f>
        <v>120 LSN_</v>
      </c>
      <c r="AL738" s="5">
        <f ca="1">IF(B_MSK[[#This Row],[A_B]]="","",SEARCH("_",B_MSK[[#This Row],[A_B]]))</f>
        <v>8</v>
      </c>
      <c r="AM738" s="5">
        <f ca="1">IF(B_MSK[[#This Row],[A_B]]="","",LEN(B_MSK[[#This Row],[A_B]]))</f>
        <v>8</v>
      </c>
      <c r="AN738" s="5" t="str">
        <f ca="1">IF(B_MSK[[#This Row],[A_B]]="","",LEFT(B_MSK[[#This Row],[QTY/ CTN]],B_MSK[[#This Row],[A_B_1]]))</f>
        <v>120 LSN</v>
      </c>
      <c r="AO738" s="5" t="str">
        <f ca="1">IF(B_MSK[[#This Row],[A_B]]="","",LEFT(B_MSK[[#This Row],[A_]],SEARCH(" ",B_MSK[[#This Row],[A_]])-1))</f>
        <v>120</v>
      </c>
      <c r="AP738" s="5" t="str">
        <f ca="1">IF(B_MSK[[#This Row],[A_B]]="","",RIGHT(B_MSK[[#This Row],[A_]],LEN(B_MSK[[#This Row],[A_]])-SEARCH(" ",B_MSK[[#This Row],[A_]])))</f>
        <v>LSN</v>
      </c>
      <c r="AQ7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38" s="5" t="str">
        <f ca="1">IF(B_MSK[[#This Row],[B_]]="","",LEFT(B_MSK[[#This Row],[B_]],SEARCH(" ",B_MSK[[#This Row],[B_]])))</f>
        <v xml:space="preserve">12 </v>
      </c>
      <c r="AS738" s="5" t="str">
        <f ca="1">IF(B_MSK[[#This Row],[B_]]="","",RIGHT(B_MSK[[#This Row],[B_]],LEN(B_MSK[[#This Row],[B_]])-SEARCH(" ",B_MSK[[#This Row],[B_]])))</f>
        <v>PCS</v>
      </c>
      <c r="AT738" s="5" t="str">
        <f ca="1">IF(B_MSK[[#This Row],[B_2]]="LSN",12,"")</f>
        <v/>
      </c>
      <c r="AU738" s="5" t="str">
        <f ca="1">IF(B_MSK[[#This Row],[C_1]]="","","PCS")</f>
        <v/>
      </c>
      <c r="AV738" s="5">
        <f ca="1">IF(B_MSK[[#This Row],[A_1]]="","",B_MSK[[#This Row],[A_1]]*IF(B_MSK[[#This Row],[B_1]]="",1,B_MSK[[#This Row],[B_1]])*IF(B_MSK[[#This Row],[C_1]]="",1,B_MSK[[#This Row],[C_1]]))</f>
        <v>1440</v>
      </c>
      <c r="AW738" s="5" t="str">
        <f ca="1">IF(B_MSK[[#This Row],[C_2]]="",IF(B_MSK[[#This Row],[B_2]]="",IF(B_MSK[[#This Row],[A_2]]="","",B_MSK[[#This Row],[A_2]]),B_MSK[[#This Row],[B_2]]),B_MSK[[#This Row],[C_2]])</f>
        <v>PCS</v>
      </c>
      <c r="AX738" s="2">
        <f ca="1">IF(ISNUMBER(B_MSK[[#This Row],[TANGGAL DATANG]]),B_MSK[[#This Row],[TANGGAL DATANG]],AX737)</f>
        <v>44953</v>
      </c>
      <c r="AY738" s="5" t="e">
        <f ca="1">IF(B_MSK[[#This Row],[DB_ROW]]="","",INDEX([3]!db[JENIS],B_MSK[[#This Row],[DB_ROW]]-1))</f>
        <v>#REF!</v>
      </c>
      <c r="AZ738" s="5">
        <f ca="1">IF(B_MSK[[#This Row],[A_1]]="","",B_MSK[[#This Row],[A_1]])*1</f>
        <v>120</v>
      </c>
      <c r="BA738" s="5" t="str">
        <f ca="1">IF(B_MSK[[#This Row],[//]]="","",INDEX(INDIRECT(DIR&amp;$2:$2),B_MSK[[#This Row],[//]]))</f>
        <v>UNTANA</v>
      </c>
      <c r="BB738" s="5" t="str">
        <f ca="1">CONCATENATE(B_MSK[[#This Row],[concat]],B_MSK[[#This Row],[HARGA_X]],B_MSK[[#This Row],[SAT]])</f>
        <v>cuttertaco78kecil1916.66666666667LSN</v>
      </c>
    </row>
    <row r="739" spans="1:54" x14ac:dyDescent="0.25">
      <c r="A739" s="6" t="s">
        <v>128</v>
      </c>
      <c r="B739" s="5" t="str">
        <f ca="1">IF(B_MSK[[#This Row],[N_ID]]="","",INDEX(INDIRECT(DIR&amp;$2:$2),MATCH(B_MSK[[#This Row],[N_ID]],INDIRECT(DIR&amp;"!NOTA[ID_P]"),0)))</f>
        <v/>
      </c>
      <c r="C739" s="5" t="str">
        <f ca="1">IF(B_MSK[[#This Row],[//]]="","",HYPERLINK("["&amp;SUBSTITUTE(DIR,"'","")&amp;"]NOTA!D"&amp;B_MSK[[#This Row],[//]]+2,"&gt;"))</f>
        <v>&gt;</v>
      </c>
      <c r="D739" s="5" t="str">
        <f ca="1">IF(B_MSK[[#This Row],[N_ID]]="","",COUNTIF(INDIRECT(DIR&amp;"!NOTA[ID_H]"),B_MSK[[#This Row],[ID NOTA]]))</f>
        <v/>
      </c>
      <c r="E7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736</v>
      </c>
      <c r="F7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9" s="7" t="str">
        <f ca="1">IF(B_MSK[[#This Row],[stt]]="ada",INDEX([2]!db[NB BM],B_MSK[DB_ROW]-1),"")</f>
        <v>Cutter Taco 78 Kecil</v>
      </c>
      <c r="H739" s="7" t="str">
        <f ca="1">IF(B_MSK[[#This Row],[//]]="","",INDEX(INDIRECT(DIR&amp;$2:$2),B_MSK[[#This Row],[//]]))</f>
        <v>DR (SS) ORI</v>
      </c>
      <c r="I739" s="27" t="str">
        <f ca="1">IF(B_MSK[[#This Row],[//]]="","",INDEX(INDIRECT(DB_PATH&amp;$2:$2),B_MSK[[#This Row],[DB_ROW]]-1))</f>
        <v>120 LSN</v>
      </c>
      <c r="J739" s="5" t="str">
        <f ca="1">IF(B_MSK[[#This Row],[//]]="","",IF(INDEX(INDIRECT(DIR&amp;$2:$2),B_MSK[[#This Row],[//]])="","",INDEX(INDIRECT(DIR&amp;$2:$2),B_MSK[[#This Row],[//]])))</f>
        <v/>
      </c>
      <c r="K739" s="5">
        <f ca="1">IF(B_MSK[[#This Row],[//]]="","",IF(INDEX(INDIRECT(DIR&amp;$2:$2),B_MSK[[#This Row],[//]])="","",INDEX(INDIRECT(DIR&amp;$2:$2),B_MSK[[#This Row],[//]])))</f>
        <v>120</v>
      </c>
      <c r="L739" s="5" t="str">
        <f ca="1">IF(B_MSK[[#This Row],[//]]="","",IF(INDEX(INDIRECT(DIR&amp;$2:$2),B_MSK[[#This Row],[//]])="","",INDEX(INDIRECT(DIR&amp;$2:$2),B_MSK[[#This Row],[//]])))</f>
        <v>LSN</v>
      </c>
      <c r="M739" s="13">
        <f ca="1">IF(B_MSK[[#This Row],[//]]="","",INDEX(INDIRECT(DIR&amp;$2:$2),B_MSK[[#This Row],[//]]))</f>
        <v>23000</v>
      </c>
      <c r="N739" s="13">
        <f ca="1">IF(OR(B_MSK[[#This Row],[//]]="",),"",INDEX(INDIRECT(DIR&amp;$2:$2),B_MSK[[#This Row],[//]]))</f>
        <v>2760000</v>
      </c>
      <c r="O739" s="3" t="str">
        <f ca="1">IF(B_MSK[[#This Row],[//]]="","",IF(INDEX(INDIRECT(DIR&amp;$2:$2),B_MSK[[#This Row],[//]])=0,"",INDEX(INDIRECT(DIR&amp;$2:$2),B_MSK[[#This Row],[//]])))</f>
        <v/>
      </c>
      <c r="P739" s="3" t="str">
        <f ca="1">IF(B_MSK[[#This Row],[//]]="","",IF(INDEX(INDIRECT(DIR&amp;$2:$2),B_MSK[[#This Row],[//]])=0,"",INDEX(INDIRECT(DIR&amp;$2:$2),B_MSK[[#This Row],[//]])))</f>
        <v/>
      </c>
      <c r="Q739" s="12">
        <f ca="1">IF(B_MSK[[#This Row],[//]]="","",INDEX(INDIRECT(DIR&amp;$2:$2),B_MSK[[#This Row],[//]]))</f>
        <v>2760000</v>
      </c>
      <c r="R73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3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39" s="37" t="str">
        <f ca="1">IF(B_MSK[[#This Row],[//]]="","",INDEX(INDIRECT(DIR&amp;$2:$2),B_MSK[[#This Row],[//]]))</f>
        <v>BONUS</v>
      </c>
      <c r="U739" s="38">
        <f ca="1">IF(SUMIF(B_MSK[NAMA BARANG],B_MSK[[#This Row],[NAMA BARANG]],B_MSK[JMLH BRG])=0,"",SUMIF(B_MSK[NAMA BARANG],B_MSK[[#This Row],[NAMA BARANG]],B_MSK[C]))</f>
        <v>24</v>
      </c>
      <c r="V739" s="7" t="str">
        <f ca="1">IF(B_MSK[[#This Row],[//]]="","",INDEX(INDIRECT(DIR&amp;$2:$2),B_MSK[[#This Row],[//]]))</f>
        <v>CUTTER TACO 78 KECIL</v>
      </c>
      <c r="W739" s="7" t="str">
        <f ca="1">LOWER(SUBSTITUTE(SUBSTITUTE(SUBSTITUTE(SUBSTITUTE(SUBSTITUTE(SUBSTITUTE(SUBSTITUTE(SUBSTITUTE(SUBSTITUTE(B_MSK[[#This Row],[N.B.nota]]," ",""),"-",""),"(",""),")",""),".",""),",",""),"/",""),"""",""),"+",""))</f>
        <v>cuttertaco78kecil</v>
      </c>
      <c r="X739" s="5" t="str">
        <f ca="1">IF(B_MSK[[#This Row],[N.B.nota]]="","",IF(MATCH(B_MSK[[#This Row],[concat]],[2]!db[NB NOTA_C],0)&gt;0,"ada",0))</f>
        <v>ada</v>
      </c>
      <c r="Y739" s="5" t="str">
        <f ca="1">IF(B_MSK[[#This Row],[N.B.nota]]="","",ADDRESS(ROW(B_MSK[QB]),COLUMN(B_MSK[QB]))&amp;":"&amp;ADDRESS(ROW(),COLUMN(B_MSK[QB])))</f>
        <v>$D$4:$D$739</v>
      </c>
      <c r="Z739" s="5">
        <f ca="1">IF(B_MSK[[#This Row],[concat]]="","",MATCH(B_MSK[[#This Row],[concat]],[2]!db[NB NOTA_C],0)+1)</f>
        <v>576</v>
      </c>
      <c r="AA739" s="5" t="str">
        <f ca="1">IF(B_MSK[[#This Row],[//]]="","",HYPERLINK("[D:\kerja\BANK EXP\BARU\DB.XLSX]DB!e"&amp;B_MSK[[#This Row],[DB_ROW]],"&gt;"))</f>
        <v>&gt;</v>
      </c>
      <c r="AB739" s="30" t="str">
        <f ca="1">MID(B_MSK[[#This Row],[/ STN_1]],FIND(" ",B_MSK[[#This Row],[/ STN_1]])+1,LEN(B_MSK[[#This Row],[/ STN_1]]))</f>
        <v>LSN</v>
      </c>
      <c r="AC739" s="11">
        <f ca="1">IF(B_MSK[[#This Row],[//]]="","",IF(B_MSK[[#This Row],[ JUMLAH ]]="","",IF(B_MSK[[#This Row],[C]]="",B_MSK[[#This Row],[HARGA CTN]]/B_MSK[[#This Row],[JMLH BRG]],B_MSK[[#This Row],[HARGA CTN]]/B_MSK[[#This Row],[A_1]])))</f>
        <v>23000</v>
      </c>
      <c r="AD7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3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1916.6666666666667</v>
      </c>
      <c r="AF73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39" s="15" t="str">
        <f ca="1">IF(B_MSK[[#This Row],[HARGA_2]]="","",IF(MID(B_MSK[[#This Row],[/ STN_2]],FIND(" ",B_MSK[[#This Row],[/ STN_2]])+1,LEN(B_MSK[[#This Row],[/ STN_2]]))="LSN",B_MSK[[#This Row],[HARGA_2]]/12,""))</f>
        <v/>
      </c>
      <c r="AH739" s="7" t="str">
        <f ca="1">IF(B_MSK[[#This Row],[HARGA_3]]="","","/ "&amp;"PCS")</f>
        <v/>
      </c>
      <c r="AI739" s="15">
        <f ca="1">IF(B_MSK[[#This Row],[HARGA_3]]="",IF(B_MSK[[#This Row],[HARGA_2]]="",IF(B_MSK[[#This Row],[HARGA_1]]="","",B_MSK[[#This Row],[HARGA_1]]),B_MSK[[#This Row],[HARGA_2]]),B_MSK[[#This Row],[HARGA_3]])</f>
        <v>1916.6666666666667</v>
      </c>
      <c r="AJ73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39" s="5" t="str">
        <f ca="1">IF(B_MSK[[#This Row],[//]]="","",SUBSTITUTE(SUBSTITUTE(SUBSTITUTE(B_MSK[[#This Row],[QTY/ CTN]]," ","_",2),"(",""),")","")&amp;"_")</f>
        <v>120 LSN_</v>
      </c>
      <c r="AL739" s="5">
        <f ca="1">IF(B_MSK[[#This Row],[A_B]]="","",SEARCH("_",B_MSK[[#This Row],[A_B]]))</f>
        <v>8</v>
      </c>
      <c r="AM739" s="5">
        <f ca="1">IF(B_MSK[[#This Row],[A_B]]="","",LEN(B_MSK[[#This Row],[A_B]]))</f>
        <v>8</v>
      </c>
      <c r="AN739" s="5" t="str">
        <f ca="1">IF(B_MSK[[#This Row],[A_B]]="","",LEFT(B_MSK[[#This Row],[QTY/ CTN]],B_MSK[[#This Row],[A_B_1]]))</f>
        <v>120 LSN</v>
      </c>
      <c r="AO739" s="5" t="str">
        <f ca="1">IF(B_MSK[[#This Row],[A_B]]="","",LEFT(B_MSK[[#This Row],[A_]],SEARCH(" ",B_MSK[[#This Row],[A_]])-1))</f>
        <v>120</v>
      </c>
      <c r="AP739" s="5" t="str">
        <f ca="1">IF(B_MSK[[#This Row],[A_B]]="","",RIGHT(B_MSK[[#This Row],[A_]],LEN(B_MSK[[#This Row],[A_]])-SEARCH(" ",B_MSK[[#This Row],[A_]])))</f>
        <v>LSN</v>
      </c>
      <c r="AQ7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39" s="5" t="str">
        <f ca="1">IF(B_MSK[[#This Row],[B_]]="","",LEFT(B_MSK[[#This Row],[B_]],SEARCH(" ",B_MSK[[#This Row],[B_]])))</f>
        <v xml:space="preserve">12 </v>
      </c>
      <c r="AS739" s="5" t="str">
        <f ca="1">IF(B_MSK[[#This Row],[B_]]="","",RIGHT(B_MSK[[#This Row],[B_]],LEN(B_MSK[[#This Row],[B_]])-SEARCH(" ",B_MSK[[#This Row],[B_]])))</f>
        <v>PCS</v>
      </c>
      <c r="AT739" s="5" t="str">
        <f ca="1">IF(B_MSK[[#This Row],[B_2]]="LSN",12,"")</f>
        <v/>
      </c>
      <c r="AU739" s="5" t="str">
        <f ca="1">IF(B_MSK[[#This Row],[C_1]]="","","PCS")</f>
        <v/>
      </c>
      <c r="AV739" s="5">
        <f ca="1">IF(B_MSK[[#This Row],[A_1]]="","",B_MSK[[#This Row],[A_1]]*IF(B_MSK[[#This Row],[B_1]]="",1,B_MSK[[#This Row],[B_1]])*IF(B_MSK[[#This Row],[C_1]]="",1,B_MSK[[#This Row],[C_1]]))</f>
        <v>1440</v>
      </c>
      <c r="AW739" s="5" t="str">
        <f ca="1">IF(B_MSK[[#This Row],[C_2]]="",IF(B_MSK[[#This Row],[B_2]]="",IF(B_MSK[[#This Row],[A_2]]="","",B_MSK[[#This Row],[A_2]]),B_MSK[[#This Row],[B_2]]),B_MSK[[#This Row],[C_2]])</f>
        <v>PCS</v>
      </c>
      <c r="AX739" s="2">
        <f ca="1">IF(ISNUMBER(B_MSK[[#This Row],[TANGGAL DATANG]]),B_MSK[[#This Row],[TANGGAL DATANG]],AX738)</f>
        <v>44953</v>
      </c>
      <c r="AY739" s="5" t="e">
        <f ca="1">IF(B_MSK[[#This Row],[DB_ROW]]="","",INDEX([3]!db[JENIS],B_MSK[[#This Row],[DB_ROW]]-1))</f>
        <v>#REF!</v>
      </c>
      <c r="AZ739" s="5">
        <f ca="1">IF(B_MSK[[#This Row],[A_1]]="","",B_MSK[[#This Row],[A_1]])*1</f>
        <v>120</v>
      </c>
      <c r="BA739" s="5" t="str">
        <f ca="1">IF(B_MSK[[#This Row],[//]]="","",INDEX(INDIRECT(DIR&amp;$2:$2),B_MSK[[#This Row],[//]]))</f>
        <v>UNTANA</v>
      </c>
      <c r="BB739" s="5" t="str">
        <f ca="1">CONCATENATE(B_MSK[[#This Row],[concat]],B_MSK[[#This Row],[HARGA_X]],B_MSK[[#This Row],[SAT]])</f>
        <v>cuttertaco78kecil1916.66666666667LSN</v>
      </c>
    </row>
    <row r="740" spans="1:54" x14ac:dyDescent="0.25">
      <c r="A740" s="6" t="s">
        <v>128</v>
      </c>
      <c r="B740" s="5" t="str">
        <f ca="1">IF(B_MSK[[#This Row],[N_ID]]="","",INDEX(INDIRECT(DIR&amp;$2:$2),MATCH(B_MSK[[#This Row],[N_ID]],INDIRECT(DIR&amp;"!NOTA[ID_P]"),0)))</f>
        <v/>
      </c>
      <c r="C740" s="5" t="str">
        <f ca="1">IF(B_MSK[[#This Row],[//]]="","",HYPERLINK("["&amp;SUBSTITUTE(DIR,"'","")&amp;"]NOTA!D"&amp;B_MSK[[#This Row],[//]]+2,"&gt;"))</f>
        <v/>
      </c>
      <c r="D740" s="5" t="str">
        <f ca="1">IF(B_MSK[[#This Row],[N_ID]]="","",COUNTIF(INDIRECT(DIR&amp;"!NOTA[ID_H]"),B_MSK[[#This Row],[ID NOTA]]))</f>
        <v/>
      </c>
      <c r="E7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0" s="7" t="str">
        <f ca="1">IF(B_MSK[[#This Row],[stt]]="ada",INDEX([2]!db[NB BM],B_MSK[DB_ROW]-1),"")</f>
        <v/>
      </c>
      <c r="H740" s="7" t="str">
        <f ca="1">IF(B_MSK[[#This Row],[//]]="","",INDEX(INDIRECT(DIR&amp;$2:$2),B_MSK[[#This Row],[//]]))</f>
        <v/>
      </c>
      <c r="I740" s="27" t="str">
        <f ca="1">IF(B_MSK[[#This Row],[//]]="","",INDEX(INDIRECT(DB_PATH&amp;$2:$2),B_MSK[[#This Row],[DB_ROW]]-1))</f>
        <v/>
      </c>
      <c r="J740" s="5" t="str">
        <f ca="1">IF(B_MSK[[#This Row],[//]]="","",IF(INDEX(INDIRECT(DIR&amp;$2:$2),B_MSK[[#This Row],[//]])="","",INDEX(INDIRECT(DIR&amp;$2:$2),B_MSK[[#This Row],[//]])))</f>
        <v/>
      </c>
      <c r="K740" s="5" t="str">
        <f ca="1">IF(B_MSK[[#This Row],[//]]="","",IF(INDEX(INDIRECT(DIR&amp;$2:$2),B_MSK[[#This Row],[//]])="","",INDEX(INDIRECT(DIR&amp;$2:$2),B_MSK[[#This Row],[//]])))</f>
        <v/>
      </c>
      <c r="L740" s="5" t="str">
        <f ca="1">IF(B_MSK[[#This Row],[//]]="","",IF(INDEX(INDIRECT(DIR&amp;$2:$2),B_MSK[[#This Row],[//]])="","",INDEX(INDIRECT(DIR&amp;$2:$2),B_MSK[[#This Row],[//]])))</f>
        <v/>
      </c>
      <c r="M740" s="13" t="str">
        <f ca="1">IF(B_MSK[[#This Row],[//]]="","",INDEX(INDIRECT(DIR&amp;$2:$2),B_MSK[[#This Row],[//]]))</f>
        <v/>
      </c>
      <c r="N740" s="13" t="str">
        <f ca="1">IF(OR(B_MSK[[#This Row],[//]]="",),"",INDEX(INDIRECT(DIR&amp;$2:$2),B_MSK[[#This Row],[//]]))</f>
        <v/>
      </c>
      <c r="O740" s="3" t="str">
        <f ca="1">IF(B_MSK[[#This Row],[//]]="","",IF(INDEX(INDIRECT(DIR&amp;$2:$2),B_MSK[[#This Row],[//]])=0,"",INDEX(INDIRECT(DIR&amp;$2:$2),B_MSK[[#This Row],[//]])))</f>
        <v/>
      </c>
      <c r="P740" s="3" t="str">
        <f ca="1">IF(B_MSK[[#This Row],[//]]="","",IF(INDEX(INDIRECT(DIR&amp;$2:$2),B_MSK[[#This Row],[//]])=0,"",INDEX(INDIRECT(DIR&amp;$2:$2),B_MSK[[#This Row],[//]])))</f>
        <v/>
      </c>
      <c r="Q740" s="12" t="str">
        <f ca="1">IF(B_MSK[[#This Row],[//]]="","",INDEX(INDIRECT(DIR&amp;$2:$2),B_MSK[[#This Row],[//]]))</f>
        <v/>
      </c>
      <c r="R7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0" s="37" t="str">
        <f ca="1">IF(B_MSK[[#This Row],[//]]="","",INDEX(INDIRECT(DIR&amp;$2:$2),B_MSK[[#This Row],[//]]))</f>
        <v/>
      </c>
      <c r="U740" s="38" t="str">
        <f ca="1">IF(SUMIF(B_MSK[NAMA BARANG],B_MSK[[#This Row],[NAMA BARANG]],B_MSK[JMLH BRG])=0,"",SUMIF(B_MSK[NAMA BARANG],B_MSK[[#This Row],[NAMA BARANG]],B_MSK[C]))</f>
        <v/>
      </c>
      <c r="V740" s="7" t="str">
        <f ca="1">IF(B_MSK[[#This Row],[//]]="","",INDEX(INDIRECT(DIR&amp;$2:$2),B_MSK[[#This Row],[//]]))</f>
        <v/>
      </c>
      <c r="W7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0" s="5" t="str">
        <f ca="1">IF(B_MSK[[#This Row],[N.B.nota]]="","",IF(MATCH(B_MSK[[#This Row],[concat]],[2]!db[NB NOTA_C],0)&gt;0,"ada",0))</f>
        <v/>
      </c>
      <c r="Y740" s="5" t="str">
        <f ca="1">IF(B_MSK[[#This Row],[N.B.nota]]="","",ADDRESS(ROW(B_MSK[QB]),COLUMN(B_MSK[QB]))&amp;":"&amp;ADDRESS(ROW(),COLUMN(B_MSK[QB])))</f>
        <v/>
      </c>
      <c r="Z740" s="5" t="str">
        <f ca="1">IF(B_MSK[[#This Row],[concat]]="","",MATCH(B_MSK[[#This Row],[concat]],[2]!db[NB NOTA_C],0)+1)</f>
        <v/>
      </c>
      <c r="AA740" s="5" t="str">
        <f ca="1">IF(B_MSK[[#This Row],[//]]="","",HYPERLINK("[D:\kerja\BANK EXP\BARU\DB.XLSX]DB!e"&amp;B_MSK[[#This Row],[DB_ROW]],"&gt;"))</f>
        <v/>
      </c>
      <c r="AB740" s="30" t="e">
        <f ca="1">MID(B_MSK[[#This Row],[/ STN_1]],FIND(" ",B_MSK[[#This Row],[/ STN_1]])+1,LEN(B_MSK[[#This Row],[/ STN_1]]))</f>
        <v>#VALUE!</v>
      </c>
      <c r="AC7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0" s="15" t="str">
        <f ca="1">IF(B_MSK[[#This Row],[HARGA_2]]="","",IF(MID(B_MSK[[#This Row],[/ STN_2]],FIND(" ",B_MSK[[#This Row],[/ STN_2]])+1,LEN(B_MSK[[#This Row],[/ STN_2]]))="LSN",B_MSK[[#This Row],[HARGA_2]]/12,""))</f>
        <v/>
      </c>
      <c r="AH740" s="7" t="str">
        <f ca="1">IF(B_MSK[[#This Row],[HARGA_3]]="","","/ "&amp;"PCS")</f>
        <v/>
      </c>
      <c r="AI740" s="15" t="str">
        <f ca="1">IF(B_MSK[[#This Row],[HARGA_3]]="",IF(B_MSK[[#This Row],[HARGA_2]]="",IF(B_MSK[[#This Row],[HARGA_1]]="","",B_MSK[[#This Row],[HARGA_1]]),B_MSK[[#This Row],[HARGA_2]]),B_MSK[[#This Row],[HARGA_3]])</f>
        <v/>
      </c>
      <c r="AJ740" s="15" t="str">
        <f ca="1">IF(B_MSK[[#This Row],[/ STN_3]]="",IF(B_MSK[[#This Row],[/ STN_2]]="",IF(B_MSK[[#This Row],[/ STN_1]]="","",B_MSK[[#This Row],[/ STN_1]]),B_MSK[[#This Row],[/ STN_2]]),B_MSK[[#This Row],[/ STN_3]])</f>
        <v/>
      </c>
      <c r="AK740" s="5" t="str">
        <f ca="1">IF(B_MSK[[#This Row],[//]]="","",SUBSTITUTE(SUBSTITUTE(SUBSTITUTE(B_MSK[[#This Row],[QTY/ CTN]]," ","_",2),"(",""),")","")&amp;"_")</f>
        <v/>
      </c>
      <c r="AL740" s="5" t="str">
        <f ca="1">IF(B_MSK[[#This Row],[A_B]]="","",SEARCH("_",B_MSK[[#This Row],[A_B]]))</f>
        <v/>
      </c>
      <c r="AM740" s="5" t="str">
        <f ca="1">IF(B_MSK[[#This Row],[A_B]]="","",LEN(B_MSK[[#This Row],[A_B]]))</f>
        <v/>
      </c>
      <c r="AN740" s="5" t="str">
        <f ca="1">IF(B_MSK[[#This Row],[A_B]]="","",LEFT(B_MSK[[#This Row],[QTY/ CTN]],B_MSK[[#This Row],[A_B_1]]))</f>
        <v/>
      </c>
      <c r="AO740" s="5" t="str">
        <f ca="1">IF(B_MSK[[#This Row],[A_B]]="","",LEFT(B_MSK[[#This Row],[A_]],SEARCH(" ",B_MSK[[#This Row],[A_]])-1))</f>
        <v/>
      </c>
      <c r="AP740" s="5" t="str">
        <f ca="1">IF(B_MSK[[#This Row],[A_B]]="","",RIGHT(B_MSK[[#This Row],[A_]],LEN(B_MSK[[#This Row],[A_]])-SEARCH(" ",B_MSK[[#This Row],[A_]])))</f>
        <v/>
      </c>
      <c r="AQ7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0" s="5" t="str">
        <f ca="1">IF(B_MSK[[#This Row],[B_]]="","",LEFT(B_MSK[[#This Row],[B_]],SEARCH(" ",B_MSK[[#This Row],[B_]])))</f>
        <v/>
      </c>
      <c r="AS740" s="5" t="str">
        <f ca="1">IF(B_MSK[[#This Row],[B_]]="","",RIGHT(B_MSK[[#This Row],[B_]],LEN(B_MSK[[#This Row],[B_]])-SEARCH(" ",B_MSK[[#This Row],[B_]])))</f>
        <v/>
      </c>
      <c r="AT740" s="5" t="str">
        <f ca="1">IF(B_MSK[[#This Row],[B_2]]="LSN",12,"")</f>
        <v/>
      </c>
      <c r="AU740" s="5" t="str">
        <f ca="1">IF(B_MSK[[#This Row],[C_1]]="","","PCS")</f>
        <v/>
      </c>
      <c r="AV740" s="5" t="str">
        <f ca="1">IF(B_MSK[[#This Row],[A_1]]="","",B_MSK[[#This Row],[A_1]]*IF(B_MSK[[#This Row],[B_1]]="",1,B_MSK[[#This Row],[B_1]])*IF(B_MSK[[#This Row],[C_1]]="",1,B_MSK[[#This Row],[C_1]]))</f>
        <v/>
      </c>
      <c r="AW740" s="5" t="str">
        <f ca="1">IF(B_MSK[[#This Row],[C_2]]="",IF(B_MSK[[#This Row],[B_2]]="",IF(B_MSK[[#This Row],[A_2]]="","",B_MSK[[#This Row],[A_2]]),B_MSK[[#This Row],[B_2]]),B_MSK[[#This Row],[C_2]])</f>
        <v/>
      </c>
      <c r="AX740" s="2">
        <f ca="1">IF(ISNUMBER(B_MSK[[#This Row],[TANGGAL DATANG]]),B_MSK[[#This Row],[TANGGAL DATANG]],AX739)</f>
        <v>44953</v>
      </c>
      <c r="AY740" s="5" t="str">
        <f ca="1">IF(B_MSK[[#This Row],[DB_ROW]]="","",INDEX([3]!db[JENIS],B_MSK[[#This Row],[DB_ROW]]-1))</f>
        <v/>
      </c>
      <c r="AZ740" s="5" t="e">
        <f ca="1">IF(B_MSK[[#This Row],[A_1]]="","",B_MSK[[#This Row],[A_1]])*1</f>
        <v>#VALUE!</v>
      </c>
      <c r="BA740" s="5" t="str">
        <f ca="1">IF(B_MSK[[#This Row],[//]]="","",INDEX(INDIRECT(DIR&amp;$2:$2),B_MSK[[#This Row],[//]]))</f>
        <v/>
      </c>
      <c r="BB740" s="5" t="str">
        <f ca="1">CONCATENATE(B_MSK[[#This Row],[concat]],B_MSK[[#This Row],[HARGA_X]],B_MSK[[#This Row],[SAT]])</f>
        <v/>
      </c>
    </row>
    <row r="741" spans="1:54" x14ac:dyDescent="0.25">
      <c r="A741" s="6" t="s">
        <v>346</v>
      </c>
      <c r="B741" s="5">
        <f ca="1">IF(B_MSK[[#This Row],[N_ID]]="","",INDEX(INDIRECT(DIR&amp;$2:$2),MATCH(B_MSK[[#This Row],[N_ID]],INDIRECT(DIR&amp;"!NOTA[ID_P]"),0)))</f>
        <v>139</v>
      </c>
      <c r="C741" s="5" t="str">
        <f ca="1">IF(B_MSK[[#This Row],[//]]="","",HYPERLINK("["&amp;SUBSTITUTE(DIR,"'","")&amp;"]NOTA!D"&amp;B_MSK[[#This Row],[//]]+2,"&gt;"))</f>
        <v>&gt;</v>
      </c>
      <c r="D741" s="5">
        <f ca="1">IF(B_MSK[[#This Row],[N_ID]]="","",COUNTIF(INDIRECT(DIR&amp;"!NOTA[ID_H]"),B_MSK[[#This Row],[ID NOTA]]))</f>
        <v>1</v>
      </c>
      <c r="E7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738</v>
      </c>
      <c r="F7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1" s="7" t="str">
        <f ca="1">IF(B_MSK[[#This Row],[stt]]="ada",INDEX([2]!db[NB BM],B_MSK[DB_ROW]-1),"")</f>
        <v>P case Magnit C-1758 22x7.5</v>
      </c>
      <c r="H741" s="7" t="str">
        <f ca="1">IF(B_MSK[[#This Row],[//]]="","",INDEX(INDIRECT(DIR&amp;$2:$2),B_MSK[[#This Row],[//]]))</f>
        <v>SAMUDERA ANGKASA JAYA</v>
      </c>
      <c r="I741" s="27" t="str">
        <f ca="1">IF(B_MSK[[#This Row],[//]]="","",INDEX(INDIRECT(DB_PATH&amp;$2:$2),B_MSK[[#This Row],[DB_ROW]]-1))</f>
        <v>192 PCS</v>
      </c>
      <c r="J741" s="5">
        <f ca="1">IF(B_MSK[[#This Row],[//]]="","",IF(INDEX(INDIRECT(DIR&amp;$2:$2),B_MSK[[#This Row],[//]])="","",INDEX(INDIRECT(DIR&amp;$2:$2),B_MSK[[#This Row],[//]])))</f>
        <v>3</v>
      </c>
      <c r="K741" s="5">
        <f ca="1">IF(B_MSK[[#This Row],[//]]="","",IF(INDEX(INDIRECT(DIR&amp;$2:$2),B_MSK[[#This Row],[//]])="","",INDEX(INDIRECT(DIR&amp;$2:$2),B_MSK[[#This Row],[//]])))</f>
        <v>576</v>
      </c>
      <c r="L741" s="5" t="str">
        <f ca="1">IF(B_MSK[[#This Row],[//]]="","",IF(INDEX(INDIRECT(DIR&amp;$2:$2),B_MSK[[#This Row],[//]])="","",INDEX(INDIRECT(DIR&amp;$2:$2),B_MSK[[#This Row],[//]])))</f>
        <v>PCS</v>
      </c>
      <c r="M741" s="13">
        <f ca="1">IF(B_MSK[[#This Row],[//]]="","",INDEX(INDIRECT(DIR&amp;$2:$2),B_MSK[[#This Row],[//]]))</f>
        <v>9500</v>
      </c>
      <c r="N741" s="13">
        <f ca="1">IF(OR(B_MSK[[#This Row],[//]]="",),"",INDEX(INDIRECT(DIR&amp;$2:$2),B_MSK[[#This Row],[//]]))</f>
        <v>1824000</v>
      </c>
      <c r="O741" s="3">
        <f ca="1">IF(B_MSK[[#This Row],[//]]="","",IF(INDEX(INDIRECT(DIR&amp;$2:$2),B_MSK[[#This Row],[//]])=0,"",INDEX(INDIRECT(DIR&amp;$2:$2),B_MSK[[#This Row],[//]])))</f>
        <v>0.05</v>
      </c>
      <c r="P741" s="3" t="str">
        <f ca="1">IF(B_MSK[[#This Row],[//]]="","",IF(INDEX(INDIRECT(DIR&amp;$2:$2),B_MSK[[#This Row],[//]])=0,"",INDEX(INDIRECT(DIR&amp;$2:$2),B_MSK[[#This Row],[//]])))</f>
        <v/>
      </c>
      <c r="Q741" s="12">
        <f ca="1">IF(B_MSK[[#This Row],[//]]="","",INDEX(INDIRECT(DIR&amp;$2:$2),B_MSK[[#This Row],[//]]))</f>
        <v>5198400</v>
      </c>
      <c r="R74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273600</v>
      </c>
      <c r="S74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4924800</v>
      </c>
      <c r="T741" s="37">
        <f ca="1">IF(B_MSK[[#This Row],[//]]="","",INDEX(INDIRECT(DIR&amp;$2:$2),B_MSK[[#This Row],[//]]))</f>
        <v>0</v>
      </c>
      <c r="U741" s="38">
        <f ca="1">IF(SUMIF(B_MSK[NAMA BARANG],B_MSK[[#This Row],[NAMA BARANG]],B_MSK[JMLH BRG])=0,"",SUMIF(B_MSK[NAMA BARANG],B_MSK[[#This Row],[NAMA BARANG]],B_MSK[C]))</f>
        <v>3</v>
      </c>
      <c r="V741" s="7" t="str">
        <f ca="1">IF(B_MSK[[#This Row],[//]]="","",INDEX(INDIRECT(DIR&amp;$2:$2),B_MSK[[#This Row],[//]]))</f>
        <v>P/ C MAG C-1758 (22*7.5)</v>
      </c>
      <c r="W741" s="7" t="str">
        <f ca="1">LOWER(SUBSTITUTE(SUBSTITUTE(SUBSTITUTE(SUBSTITUTE(SUBSTITUTE(SUBSTITUTE(SUBSTITUTE(SUBSTITUTE(SUBSTITUTE(B_MSK[[#This Row],[N.B.nota]]," ",""),"-",""),"(",""),")",""),".",""),",",""),"/",""),"""",""),"+",""))</f>
        <v>pcmagc175822*75</v>
      </c>
      <c r="X741" s="5" t="str">
        <f ca="1">IF(B_MSK[[#This Row],[N.B.nota]]="","",IF(MATCH(B_MSK[[#This Row],[concat]],[2]!db[NB NOTA_C],0)&gt;0,"ada",0))</f>
        <v>ada</v>
      </c>
      <c r="Y741" s="5" t="str">
        <f ca="1">IF(B_MSK[[#This Row],[N.B.nota]]="","",ADDRESS(ROW(B_MSK[QB]),COLUMN(B_MSK[QB]))&amp;":"&amp;ADDRESS(ROW(),COLUMN(B_MSK[QB])))</f>
        <v>$D$4:$D$741</v>
      </c>
      <c r="Z741" s="5">
        <f ca="1">IF(B_MSK[[#This Row],[concat]]="","",MATCH(B_MSK[[#This Row],[concat]],[2]!db[NB NOTA_C],0)+1)</f>
        <v>1598</v>
      </c>
      <c r="AA741" s="5" t="str">
        <f ca="1">IF(B_MSK[[#This Row],[//]]="","",HYPERLINK("[D:\kerja\BANK EXP\BARU\DB.XLSX]DB!e"&amp;B_MSK[[#This Row],[DB_ROW]],"&gt;"))</f>
        <v>&gt;</v>
      </c>
      <c r="AB741" s="30" t="str">
        <f ca="1">MID(B_MSK[[#This Row],[/ STN_1]],FIND(" ",B_MSK[[#This Row],[/ STN_1]])+1,LEN(B_MSK[[#This Row],[/ STN_1]]))</f>
        <v>PCS</v>
      </c>
      <c r="AC741" s="11">
        <f ca="1">IF(B_MSK[[#This Row],[//]]="","",IF(B_MSK[[#This Row],[ JUMLAH ]]="","",IF(B_MSK[[#This Row],[C]]="",B_MSK[[#This Row],[HARGA CTN]]/B_MSK[[#This Row],[JMLH BRG]],B_MSK[[#This Row],[HARGA CTN]]/B_MSK[[#This Row],[A_1]])))</f>
        <v>9500</v>
      </c>
      <c r="AD7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1" s="15" t="str">
        <f ca="1">IF(B_MSK[[#This Row],[HARGA_2]]="","",IF(MID(B_MSK[[#This Row],[/ STN_2]],FIND(" ",B_MSK[[#This Row],[/ STN_2]])+1,LEN(B_MSK[[#This Row],[/ STN_2]]))="LSN",B_MSK[[#This Row],[HARGA_2]]/12,""))</f>
        <v/>
      </c>
      <c r="AH741" s="7" t="str">
        <f ca="1">IF(B_MSK[[#This Row],[HARGA_3]]="","","/ "&amp;"PCS")</f>
        <v/>
      </c>
      <c r="AI741" s="15">
        <f ca="1">IF(B_MSK[[#This Row],[HARGA_3]]="",IF(B_MSK[[#This Row],[HARGA_2]]="",IF(B_MSK[[#This Row],[HARGA_1]]="","",B_MSK[[#This Row],[HARGA_1]]),B_MSK[[#This Row],[HARGA_2]]),B_MSK[[#This Row],[HARGA_3]])</f>
        <v>9500</v>
      </c>
      <c r="AJ74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41" s="5" t="str">
        <f ca="1">IF(B_MSK[[#This Row],[//]]="","",SUBSTITUTE(SUBSTITUTE(SUBSTITUTE(B_MSK[[#This Row],[QTY/ CTN]]," ","_",2),"(",""),")","")&amp;"_")</f>
        <v>192 PCS_</v>
      </c>
      <c r="AL741" s="5">
        <f ca="1">IF(B_MSK[[#This Row],[A_B]]="","",SEARCH("_",B_MSK[[#This Row],[A_B]]))</f>
        <v>8</v>
      </c>
      <c r="AM741" s="5">
        <f ca="1">IF(B_MSK[[#This Row],[A_B]]="","",LEN(B_MSK[[#This Row],[A_B]]))</f>
        <v>8</v>
      </c>
      <c r="AN741" s="5" t="str">
        <f ca="1">IF(B_MSK[[#This Row],[A_B]]="","",LEFT(B_MSK[[#This Row],[QTY/ CTN]],B_MSK[[#This Row],[A_B_1]]))</f>
        <v>192 PCS</v>
      </c>
      <c r="AO741" s="5" t="str">
        <f ca="1">IF(B_MSK[[#This Row],[A_B]]="","",LEFT(B_MSK[[#This Row],[A_]],SEARCH(" ",B_MSK[[#This Row],[A_]])-1))</f>
        <v>192</v>
      </c>
      <c r="AP741" s="5" t="str">
        <f ca="1">IF(B_MSK[[#This Row],[A_B]]="","",RIGHT(B_MSK[[#This Row],[A_]],LEN(B_MSK[[#This Row],[A_]])-SEARCH(" ",B_MSK[[#This Row],[A_]])))</f>
        <v>PCS</v>
      </c>
      <c r="AQ7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1" s="5" t="str">
        <f ca="1">IF(B_MSK[[#This Row],[B_]]="","",LEFT(B_MSK[[#This Row],[B_]],SEARCH(" ",B_MSK[[#This Row],[B_]])))</f>
        <v/>
      </c>
      <c r="AS741" s="5" t="str">
        <f ca="1">IF(B_MSK[[#This Row],[B_]]="","",RIGHT(B_MSK[[#This Row],[B_]],LEN(B_MSK[[#This Row],[B_]])-SEARCH(" ",B_MSK[[#This Row],[B_]])))</f>
        <v/>
      </c>
      <c r="AT741" s="5" t="str">
        <f ca="1">IF(B_MSK[[#This Row],[B_2]]="LSN",12,"")</f>
        <v/>
      </c>
      <c r="AU741" s="5" t="str">
        <f ca="1">IF(B_MSK[[#This Row],[C_1]]="","","PCS")</f>
        <v/>
      </c>
      <c r="AV741" s="5">
        <f ca="1">IF(B_MSK[[#This Row],[A_1]]="","",B_MSK[[#This Row],[A_1]]*IF(B_MSK[[#This Row],[B_1]]="",1,B_MSK[[#This Row],[B_1]])*IF(B_MSK[[#This Row],[C_1]]="",1,B_MSK[[#This Row],[C_1]]))</f>
        <v>192</v>
      </c>
      <c r="AW741" s="5" t="str">
        <f ca="1">IF(B_MSK[[#This Row],[C_2]]="",IF(B_MSK[[#This Row],[B_2]]="",IF(B_MSK[[#This Row],[A_2]]="","",B_MSK[[#This Row],[A_2]]),B_MSK[[#This Row],[B_2]]),B_MSK[[#This Row],[C_2]])</f>
        <v>PCS</v>
      </c>
      <c r="AX741" s="2">
        <f ca="1">IF(ISNUMBER(B_MSK[[#This Row],[TANGGAL DATANG]]),B_MSK[[#This Row],[TANGGAL DATANG]],AX740)</f>
        <v>44953</v>
      </c>
      <c r="AY741" s="5" t="e">
        <f ca="1">IF(B_MSK[[#This Row],[DB_ROW]]="","",INDEX([3]!db[JENIS],B_MSK[[#This Row],[DB_ROW]]-1))</f>
        <v>#REF!</v>
      </c>
      <c r="AZ741" s="5">
        <f ca="1">IF(B_MSK[[#This Row],[A_1]]="","",B_MSK[[#This Row],[A_1]])*1</f>
        <v>192</v>
      </c>
      <c r="BA741" s="5" t="str">
        <f ca="1">IF(B_MSK[[#This Row],[//]]="","",INDEX(INDIRECT(DIR&amp;$2:$2),B_MSK[[#This Row],[//]]))</f>
        <v>ARTO MORO</v>
      </c>
      <c r="BB741" s="5" t="str">
        <f ca="1">CONCATENATE(B_MSK[[#This Row],[concat]],B_MSK[[#This Row],[HARGA_X]],B_MSK[[#This Row],[SAT]])</f>
        <v>pcmagc175822*759500PCS</v>
      </c>
    </row>
    <row r="742" spans="1:54" x14ac:dyDescent="0.25">
      <c r="A742" s="6" t="s">
        <v>128</v>
      </c>
      <c r="B742" s="5" t="str">
        <f ca="1">IF(B_MSK[[#This Row],[N_ID]]="","",INDEX(INDIRECT(DIR&amp;$2:$2),MATCH(B_MSK[[#This Row],[N_ID]],INDIRECT(DIR&amp;"!NOTA[ID_P]"),0)))</f>
        <v/>
      </c>
      <c r="C742" s="5" t="str">
        <f ca="1">IF(B_MSK[[#This Row],[//]]="","",HYPERLINK("["&amp;SUBSTITUTE(DIR,"'","")&amp;"]NOTA!D"&amp;B_MSK[[#This Row],[//]]+2,"&gt;"))</f>
        <v/>
      </c>
      <c r="D742" s="5" t="str">
        <f ca="1">IF(B_MSK[[#This Row],[N_ID]]="","",COUNTIF(INDIRECT(DIR&amp;"!NOTA[ID_H]"),B_MSK[[#This Row],[ID NOTA]]))</f>
        <v/>
      </c>
      <c r="E7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2" s="7" t="str">
        <f ca="1">IF(B_MSK[[#This Row],[stt]]="ada",INDEX([2]!db[NB BM],B_MSK[DB_ROW]-1),"")</f>
        <v/>
      </c>
      <c r="H742" s="7" t="str">
        <f ca="1">IF(B_MSK[[#This Row],[//]]="","",INDEX(INDIRECT(DIR&amp;$2:$2),B_MSK[[#This Row],[//]]))</f>
        <v/>
      </c>
      <c r="I742" s="27" t="str">
        <f ca="1">IF(B_MSK[[#This Row],[//]]="","",INDEX(INDIRECT(DB_PATH&amp;$2:$2),B_MSK[[#This Row],[DB_ROW]]-1))</f>
        <v/>
      </c>
      <c r="J742" s="5" t="str">
        <f ca="1">IF(B_MSK[[#This Row],[//]]="","",IF(INDEX(INDIRECT(DIR&amp;$2:$2),B_MSK[[#This Row],[//]])="","",INDEX(INDIRECT(DIR&amp;$2:$2),B_MSK[[#This Row],[//]])))</f>
        <v/>
      </c>
      <c r="K742" s="5" t="str">
        <f ca="1">IF(B_MSK[[#This Row],[//]]="","",IF(INDEX(INDIRECT(DIR&amp;$2:$2),B_MSK[[#This Row],[//]])="","",INDEX(INDIRECT(DIR&amp;$2:$2),B_MSK[[#This Row],[//]])))</f>
        <v/>
      </c>
      <c r="L742" s="5" t="str">
        <f ca="1">IF(B_MSK[[#This Row],[//]]="","",IF(INDEX(INDIRECT(DIR&amp;$2:$2),B_MSK[[#This Row],[//]])="","",INDEX(INDIRECT(DIR&amp;$2:$2),B_MSK[[#This Row],[//]])))</f>
        <v/>
      </c>
      <c r="M742" s="13" t="str">
        <f ca="1">IF(B_MSK[[#This Row],[//]]="","",INDEX(INDIRECT(DIR&amp;$2:$2),B_MSK[[#This Row],[//]]))</f>
        <v/>
      </c>
      <c r="N742" s="13" t="str">
        <f ca="1">IF(OR(B_MSK[[#This Row],[//]]="",),"",INDEX(INDIRECT(DIR&amp;$2:$2),B_MSK[[#This Row],[//]]))</f>
        <v/>
      </c>
      <c r="O742" s="3" t="str">
        <f ca="1">IF(B_MSK[[#This Row],[//]]="","",IF(INDEX(INDIRECT(DIR&amp;$2:$2),B_MSK[[#This Row],[//]])=0,"",INDEX(INDIRECT(DIR&amp;$2:$2),B_MSK[[#This Row],[//]])))</f>
        <v/>
      </c>
      <c r="P742" s="3" t="str">
        <f ca="1">IF(B_MSK[[#This Row],[//]]="","",IF(INDEX(INDIRECT(DIR&amp;$2:$2),B_MSK[[#This Row],[//]])=0,"",INDEX(INDIRECT(DIR&amp;$2:$2),B_MSK[[#This Row],[//]])))</f>
        <v/>
      </c>
      <c r="Q742" s="12" t="str">
        <f ca="1">IF(B_MSK[[#This Row],[//]]="","",INDEX(INDIRECT(DIR&amp;$2:$2),B_MSK[[#This Row],[//]]))</f>
        <v/>
      </c>
      <c r="R7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2" s="37" t="str">
        <f ca="1">IF(B_MSK[[#This Row],[//]]="","",INDEX(INDIRECT(DIR&amp;$2:$2),B_MSK[[#This Row],[//]]))</f>
        <v/>
      </c>
      <c r="U742" s="38" t="str">
        <f ca="1">IF(SUMIF(B_MSK[NAMA BARANG],B_MSK[[#This Row],[NAMA BARANG]],B_MSK[JMLH BRG])=0,"",SUMIF(B_MSK[NAMA BARANG],B_MSK[[#This Row],[NAMA BARANG]],B_MSK[C]))</f>
        <v/>
      </c>
      <c r="V742" s="7" t="str">
        <f ca="1">IF(B_MSK[[#This Row],[//]]="","",INDEX(INDIRECT(DIR&amp;$2:$2),B_MSK[[#This Row],[//]]))</f>
        <v/>
      </c>
      <c r="W7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2" s="5" t="str">
        <f ca="1">IF(B_MSK[[#This Row],[N.B.nota]]="","",IF(MATCH(B_MSK[[#This Row],[concat]],[2]!db[NB NOTA_C],0)&gt;0,"ada",0))</f>
        <v/>
      </c>
      <c r="Y742" s="5" t="str">
        <f ca="1">IF(B_MSK[[#This Row],[N.B.nota]]="","",ADDRESS(ROW(B_MSK[QB]),COLUMN(B_MSK[QB]))&amp;":"&amp;ADDRESS(ROW(),COLUMN(B_MSK[QB])))</f>
        <v/>
      </c>
      <c r="Z742" s="5" t="str">
        <f ca="1">IF(B_MSK[[#This Row],[concat]]="","",MATCH(B_MSK[[#This Row],[concat]],[2]!db[NB NOTA_C],0)+1)</f>
        <v/>
      </c>
      <c r="AA742" s="5" t="str">
        <f ca="1">IF(B_MSK[[#This Row],[//]]="","",HYPERLINK("[D:\kerja\BANK EXP\BARU\DB.XLSX]DB!e"&amp;B_MSK[[#This Row],[DB_ROW]],"&gt;"))</f>
        <v/>
      </c>
      <c r="AB742" s="30" t="e">
        <f ca="1">MID(B_MSK[[#This Row],[/ STN_1]],FIND(" ",B_MSK[[#This Row],[/ STN_1]])+1,LEN(B_MSK[[#This Row],[/ STN_1]]))</f>
        <v>#VALUE!</v>
      </c>
      <c r="AC7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2" s="15" t="str">
        <f ca="1">IF(B_MSK[[#This Row],[HARGA_2]]="","",IF(MID(B_MSK[[#This Row],[/ STN_2]],FIND(" ",B_MSK[[#This Row],[/ STN_2]])+1,LEN(B_MSK[[#This Row],[/ STN_2]]))="LSN",B_MSK[[#This Row],[HARGA_2]]/12,""))</f>
        <v/>
      </c>
      <c r="AH742" s="7" t="str">
        <f ca="1">IF(B_MSK[[#This Row],[HARGA_3]]="","","/ "&amp;"PCS")</f>
        <v/>
      </c>
      <c r="AI742" s="15" t="str">
        <f ca="1">IF(B_MSK[[#This Row],[HARGA_3]]="",IF(B_MSK[[#This Row],[HARGA_2]]="",IF(B_MSK[[#This Row],[HARGA_1]]="","",B_MSK[[#This Row],[HARGA_1]]),B_MSK[[#This Row],[HARGA_2]]),B_MSK[[#This Row],[HARGA_3]])</f>
        <v/>
      </c>
      <c r="AJ742" s="15" t="str">
        <f ca="1">IF(B_MSK[[#This Row],[/ STN_3]]="",IF(B_MSK[[#This Row],[/ STN_2]]="",IF(B_MSK[[#This Row],[/ STN_1]]="","",B_MSK[[#This Row],[/ STN_1]]),B_MSK[[#This Row],[/ STN_2]]),B_MSK[[#This Row],[/ STN_3]])</f>
        <v/>
      </c>
      <c r="AK742" s="5" t="str">
        <f ca="1">IF(B_MSK[[#This Row],[//]]="","",SUBSTITUTE(SUBSTITUTE(SUBSTITUTE(B_MSK[[#This Row],[QTY/ CTN]]," ","_",2),"(",""),")","")&amp;"_")</f>
        <v/>
      </c>
      <c r="AL742" s="5" t="str">
        <f ca="1">IF(B_MSK[[#This Row],[A_B]]="","",SEARCH("_",B_MSK[[#This Row],[A_B]]))</f>
        <v/>
      </c>
      <c r="AM742" s="5" t="str">
        <f ca="1">IF(B_MSK[[#This Row],[A_B]]="","",LEN(B_MSK[[#This Row],[A_B]]))</f>
        <v/>
      </c>
      <c r="AN742" s="5" t="str">
        <f ca="1">IF(B_MSK[[#This Row],[A_B]]="","",LEFT(B_MSK[[#This Row],[QTY/ CTN]],B_MSK[[#This Row],[A_B_1]]))</f>
        <v/>
      </c>
      <c r="AO742" s="5" t="str">
        <f ca="1">IF(B_MSK[[#This Row],[A_B]]="","",LEFT(B_MSK[[#This Row],[A_]],SEARCH(" ",B_MSK[[#This Row],[A_]])-1))</f>
        <v/>
      </c>
      <c r="AP742" s="5" t="str">
        <f ca="1">IF(B_MSK[[#This Row],[A_B]]="","",RIGHT(B_MSK[[#This Row],[A_]],LEN(B_MSK[[#This Row],[A_]])-SEARCH(" ",B_MSK[[#This Row],[A_]])))</f>
        <v/>
      </c>
      <c r="AQ7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2" s="5" t="str">
        <f ca="1">IF(B_MSK[[#This Row],[B_]]="","",LEFT(B_MSK[[#This Row],[B_]],SEARCH(" ",B_MSK[[#This Row],[B_]])))</f>
        <v/>
      </c>
      <c r="AS742" s="5" t="str">
        <f ca="1">IF(B_MSK[[#This Row],[B_]]="","",RIGHT(B_MSK[[#This Row],[B_]],LEN(B_MSK[[#This Row],[B_]])-SEARCH(" ",B_MSK[[#This Row],[B_]])))</f>
        <v/>
      </c>
      <c r="AT742" s="5" t="str">
        <f ca="1">IF(B_MSK[[#This Row],[B_2]]="LSN",12,"")</f>
        <v/>
      </c>
      <c r="AU742" s="5" t="str">
        <f ca="1">IF(B_MSK[[#This Row],[C_1]]="","","PCS")</f>
        <v/>
      </c>
      <c r="AV742" s="5" t="str">
        <f ca="1">IF(B_MSK[[#This Row],[A_1]]="","",B_MSK[[#This Row],[A_1]]*IF(B_MSK[[#This Row],[B_1]]="",1,B_MSK[[#This Row],[B_1]])*IF(B_MSK[[#This Row],[C_1]]="",1,B_MSK[[#This Row],[C_1]]))</f>
        <v/>
      </c>
      <c r="AW742" s="5" t="str">
        <f ca="1">IF(B_MSK[[#This Row],[C_2]]="",IF(B_MSK[[#This Row],[B_2]]="",IF(B_MSK[[#This Row],[A_2]]="","",B_MSK[[#This Row],[A_2]]),B_MSK[[#This Row],[B_2]]),B_MSK[[#This Row],[C_2]])</f>
        <v/>
      </c>
      <c r="AX742" s="2">
        <f ca="1">IF(ISNUMBER(B_MSK[[#This Row],[TANGGAL DATANG]]),B_MSK[[#This Row],[TANGGAL DATANG]],AX741)</f>
        <v>44953</v>
      </c>
      <c r="AY742" s="5" t="str">
        <f ca="1">IF(B_MSK[[#This Row],[DB_ROW]]="","",INDEX([3]!db[JENIS],B_MSK[[#This Row],[DB_ROW]]-1))</f>
        <v/>
      </c>
      <c r="AZ742" s="5" t="e">
        <f ca="1">IF(B_MSK[[#This Row],[A_1]]="","",B_MSK[[#This Row],[A_1]])*1</f>
        <v>#VALUE!</v>
      </c>
      <c r="BA742" s="5" t="str">
        <f ca="1">IF(B_MSK[[#This Row],[//]]="","",INDEX(INDIRECT(DIR&amp;$2:$2),B_MSK[[#This Row],[//]]))</f>
        <v/>
      </c>
      <c r="BB742" s="5" t="str">
        <f ca="1">CONCATENATE(B_MSK[[#This Row],[concat]],B_MSK[[#This Row],[HARGA_X]],B_MSK[[#This Row],[SAT]])</f>
        <v/>
      </c>
    </row>
    <row r="743" spans="1:54" x14ac:dyDescent="0.25">
      <c r="A743" s="6" t="s">
        <v>347</v>
      </c>
      <c r="B743" s="5">
        <f ca="1">IF(B_MSK[[#This Row],[N_ID]]="","",INDEX(INDIRECT(DIR&amp;$2:$2),MATCH(B_MSK[[#This Row],[N_ID]],INDIRECT(DIR&amp;"!NOTA[ID_P]"),0)))</f>
        <v>140</v>
      </c>
      <c r="C743" s="5" t="str">
        <f ca="1">IF(B_MSK[[#This Row],[//]]="","",HYPERLINK("["&amp;SUBSTITUTE(DIR,"'","")&amp;"]NOTA!D"&amp;B_MSK[[#This Row],[//]]+2,"&gt;"))</f>
        <v>&gt;</v>
      </c>
      <c r="D743" s="5">
        <f ca="1">IF(B_MSK[[#This Row],[N_ID]]="","",COUNTIF(INDIRECT(DIR&amp;"!NOTA[ID_H]"),B_MSK[[#This Row],[ID NOTA]]))</f>
        <v>2</v>
      </c>
      <c r="E7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740</v>
      </c>
      <c r="F7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3" s="7" t="str">
        <f ca="1">IF(B_MSK[[#This Row],[stt]]="ada",INDEX([2]!db[NB BM],B_MSK[DB_ROW]-1),"")</f>
        <v>Suling Yamaha</v>
      </c>
      <c r="H743" s="7" t="str">
        <f ca="1">IF(B_MSK[[#This Row],[//]]="","",INDEX(INDIRECT(DIR&amp;$2:$2),B_MSK[[#This Row],[//]]))</f>
        <v>SALIKAH</v>
      </c>
      <c r="I743" s="27" t="str">
        <f ca="1">IF(B_MSK[[#This Row],[//]]="","",INDEX(INDIRECT(DB_PATH&amp;$2:$2),B_MSK[[#This Row],[DB_ROW]]-1))</f>
        <v>50 PCS</v>
      </c>
      <c r="J743" s="5">
        <f ca="1">IF(B_MSK[[#This Row],[//]]="","",IF(INDEX(INDIRECT(DIR&amp;$2:$2),B_MSK[[#This Row],[//]])="","",INDEX(INDIRECT(DIR&amp;$2:$2),B_MSK[[#This Row],[//]])))</f>
        <v>30</v>
      </c>
      <c r="K743" s="5">
        <f ca="1">IF(B_MSK[[#This Row],[//]]="","",IF(INDEX(INDIRECT(DIR&amp;$2:$2),B_MSK[[#This Row],[//]])="","",INDEX(INDIRECT(DIR&amp;$2:$2),B_MSK[[#This Row],[//]])))</f>
        <v>1500</v>
      </c>
      <c r="L743" s="5" t="str">
        <f ca="1">IF(B_MSK[[#This Row],[//]]="","",IF(INDEX(INDIRECT(DIR&amp;$2:$2),B_MSK[[#This Row],[//]])="","",INDEX(INDIRECT(DIR&amp;$2:$2),B_MSK[[#This Row],[//]])))</f>
        <v>PCS</v>
      </c>
      <c r="M743" s="13">
        <f ca="1">IF(B_MSK[[#This Row],[//]]="","",INDEX(INDIRECT(DIR&amp;$2:$2),B_MSK[[#This Row],[//]]))</f>
        <v>28500</v>
      </c>
      <c r="N743" s="13">
        <f ca="1">IF(OR(B_MSK[[#This Row],[//]]="",),"",INDEX(INDIRECT(DIR&amp;$2:$2),B_MSK[[#This Row],[//]]))</f>
        <v>1425000</v>
      </c>
      <c r="O743" s="3" t="str">
        <f ca="1">IF(B_MSK[[#This Row],[//]]="","",IF(INDEX(INDIRECT(DIR&amp;$2:$2),B_MSK[[#This Row],[//]])=0,"",INDEX(INDIRECT(DIR&amp;$2:$2),B_MSK[[#This Row],[//]])))</f>
        <v/>
      </c>
      <c r="P743" s="3" t="str">
        <f ca="1">IF(B_MSK[[#This Row],[//]]="","",IF(INDEX(INDIRECT(DIR&amp;$2:$2),B_MSK[[#This Row],[//]])=0,"",INDEX(INDIRECT(DIR&amp;$2:$2),B_MSK[[#This Row],[//]])))</f>
        <v/>
      </c>
      <c r="Q743" s="12">
        <f ca="1">IF(B_MSK[[#This Row],[//]]="","",INDEX(INDIRECT(DIR&amp;$2:$2),B_MSK[[#This Row],[//]]))</f>
        <v>42750000</v>
      </c>
      <c r="R7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3" s="37">
        <f ca="1">IF(B_MSK[[#This Row],[//]]="","",INDEX(INDIRECT(DIR&amp;$2:$2),B_MSK[[#This Row],[//]]))</f>
        <v>0</v>
      </c>
      <c r="U743" s="38">
        <f ca="1">IF(SUMIF(B_MSK[NAMA BARANG],B_MSK[[#This Row],[NAMA BARANG]],B_MSK[JMLH BRG])=0,"",SUMIF(B_MSK[NAMA BARANG],B_MSK[[#This Row],[NAMA BARANG]],B_MSK[C]))</f>
        <v>30</v>
      </c>
      <c r="V743" s="7" t="str">
        <f ca="1">IF(B_MSK[[#This Row],[//]]="","",INDEX(INDIRECT(DIR&amp;$2:$2),B_MSK[[#This Row],[//]]))</f>
        <v>SULING YAMAHA</v>
      </c>
      <c r="W743" s="7" t="str">
        <f ca="1">LOWER(SUBSTITUTE(SUBSTITUTE(SUBSTITUTE(SUBSTITUTE(SUBSTITUTE(SUBSTITUTE(SUBSTITUTE(SUBSTITUTE(SUBSTITUTE(B_MSK[[#This Row],[N.B.nota]]," ",""),"-",""),"(",""),")",""),".",""),",",""),"/",""),"""",""),"+",""))</f>
        <v>sulingyamaha</v>
      </c>
      <c r="X743" s="5" t="str">
        <f ca="1">IF(B_MSK[[#This Row],[N.B.nota]]="","",IF(MATCH(B_MSK[[#This Row],[concat]],[2]!db[NB NOTA_C],0)&gt;0,"ada",0))</f>
        <v>ada</v>
      </c>
      <c r="Y743" s="5" t="str">
        <f ca="1">IF(B_MSK[[#This Row],[N.B.nota]]="","",ADDRESS(ROW(B_MSK[QB]),COLUMN(B_MSK[QB]))&amp;":"&amp;ADDRESS(ROW(),COLUMN(B_MSK[QB])))</f>
        <v>$D$4:$D$743</v>
      </c>
      <c r="Z743" s="5">
        <f ca="1">IF(B_MSK[[#This Row],[concat]]="","",MATCH(B_MSK[[#This Row],[concat]],[2]!db[NB NOTA_C],0)+1)</f>
        <v>2001</v>
      </c>
      <c r="AA743" s="5" t="str">
        <f ca="1">IF(B_MSK[[#This Row],[//]]="","",HYPERLINK("[D:\kerja\BANK EXP\BARU\DB.XLSX]DB!e"&amp;B_MSK[[#This Row],[DB_ROW]],"&gt;"))</f>
        <v>&gt;</v>
      </c>
      <c r="AB743" s="30" t="str">
        <f ca="1">MID(B_MSK[[#This Row],[/ STN_1]],FIND(" ",B_MSK[[#This Row],[/ STN_1]])+1,LEN(B_MSK[[#This Row],[/ STN_1]]))</f>
        <v>PCS</v>
      </c>
      <c r="AC743" s="11">
        <f ca="1">IF(B_MSK[[#This Row],[//]]="","",IF(B_MSK[[#This Row],[ JUMLAH ]]="","",IF(B_MSK[[#This Row],[C]]="",B_MSK[[#This Row],[HARGA CTN]]/B_MSK[[#This Row],[JMLH BRG]],B_MSK[[#This Row],[HARGA CTN]]/B_MSK[[#This Row],[A_1]])))</f>
        <v>28500</v>
      </c>
      <c r="AD7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3" s="15" t="str">
        <f ca="1">IF(B_MSK[[#This Row],[HARGA_2]]="","",IF(MID(B_MSK[[#This Row],[/ STN_2]],FIND(" ",B_MSK[[#This Row],[/ STN_2]])+1,LEN(B_MSK[[#This Row],[/ STN_2]]))="LSN",B_MSK[[#This Row],[HARGA_2]]/12,""))</f>
        <v/>
      </c>
      <c r="AH743" s="7" t="str">
        <f ca="1">IF(B_MSK[[#This Row],[HARGA_3]]="","","/ "&amp;"PCS")</f>
        <v/>
      </c>
      <c r="AI743" s="15">
        <f ca="1">IF(B_MSK[[#This Row],[HARGA_3]]="",IF(B_MSK[[#This Row],[HARGA_2]]="",IF(B_MSK[[#This Row],[HARGA_1]]="","",B_MSK[[#This Row],[HARGA_1]]),B_MSK[[#This Row],[HARGA_2]]),B_MSK[[#This Row],[HARGA_3]])</f>
        <v>28500</v>
      </c>
      <c r="AJ74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43" s="5" t="str">
        <f ca="1">IF(B_MSK[[#This Row],[//]]="","",SUBSTITUTE(SUBSTITUTE(SUBSTITUTE(B_MSK[[#This Row],[QTY/ CTN]]," ","_",2),"(",""),")","")&amp;"_")</f>
        <v>50 PCS_</v>
      </c>
      <c r="AL743" s="5">
        <f ca="1">IF(B_MSK[[#This Row],[A_B]]="","",SEARCH("_",B_MSK[[#This Row],[A_B]]))</f>
        <v>7</v>
      </c>
      <c r="AM743" s="5">
        <f ca="1">IF(B_MSK[[#This Row],[A_B]]="","",LEN(B_MSK[[#This Row],[A_B]]))</f>
        <v>7</v>
      </c>
      <c r="AN743" s="5" t="str">
        <f ca="1">IF(B_MSK[[#This Row],[A_B]]="","",LEFT(B_MSK[[#This Row],[QTY/ CTN]],B_MSK[[#This Row],[A_B_1]]))</f>
        <v>50 PCS</v>
      </c>
      <c r="AO743" s="5" t="str">
        <f ca="1">IF(B_MSK[[#This Row],[A_B]]="","",LEFT(B_MSK[[#This Row],[A_]],SEARCH(" ",B_MSK[[#This Row],[A_]])-1))</f>
        <v>50</v>
      </c>
      <c r="AP743" s="5" t="str">
        <f ca="1">IF(B_MSK[[#This Row],[A_B]]="","",RIGHT(B_MSK[[#This Row],[A_]],LEN(B_MSK[[#This Row],[A_]])-SEARCH(" ",B_MSK[[#This Row],[A_]])))</f>
        <v>PCS</v>
      </c>
      <c r="AQ7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3" s="5" t="str">
        <f ca="1">IF(B_MSK[[#This Row],[B_]]="","",LEFT(B_MSK[[#This Row],[B_]],SEARCH(" ",B_MSK[[#This Row],[B_]])))</f>
        <v/>
      </c>
      <c r="AS743" s="5" t="str">
        <f ca="1">IF(B_MSK[[#This Row],[B_]]="","",RIGHT(B_MSK[[#This Row],[B_]],LEN(B_MSK[[#This Row],[B_]])-SEARCH(" ",B_MSK[[#This Row],[B_]])))</f>
        <v/>
      </c>
      <c r="AT743" s="5" t="str">
        <f ca="1">IF(B_MSK[[#This Row],[B_2]]="LSN",12,"")</f>
        <v/>
      </c>
      <c r="AU743" s="5" t="str">
        <f ca="1">IF(B_MSK[[#This Row],[C_1]]="","","PCS")</f>
        <v/>
      </c>
      <c r="AV743" s="5">
        <f ca="1">IF(B_MSK[[#This Row],[A_1]]="","",B_MSK[[#This Row],[A_1]]*IF(B_MSK[[#This Row],[B_1]]="",1,B_MSK[[#This Row],[B_1]])*IF(B_MSK[[#This Row],[C_1]]="",1,B_MSK[[#This Row],[C_1]]))</f>
        <v>50</v>
      </c>
      <c r="AW743" s="5" t="str">
        <f ca="1">IF(B_MSK[[#This Row],[C_2]]="",IF(B_MSK[[#This Row],[B_2]]="",IF(B_MSK[[#This Row],[A_2]]="","",B_MSK[[#This Row],[A_2]]),B_MSK[[#This Row],[B_2]]),B_MSK[[#This Row],[C_2]])</f>
        <v>PCS</v>
      </c>
      <c r="AX743" s="2">
        <f ca="1">IF(ISNUMBER(B_MSK[[#This Row],[TANGGAL DATANG]]),B_MSK[[#This Row],[TANGGAL DATANG]],AX742)</f>
        <v>44953</v>
      </c>
      <c r="AY743" s="5" t="e">
        <f ca="1">IF(B_MSK[[#This Row],[DB_ROW]]="","",INDEX([3]!db[JENIS],B_MSK[[#This Row],[DB_ROW]]-1))</f>
        <v>#REF!</v>
      </c>
      <c r="AZ743" s="5">
        <f ca="1">IF(B_MSK[[#This Row],[A_1]]="","",B_MSK[[#This Row],[A_1]])*1</f>
        <v>50</v>
      </c>
      <c r="BA743" s="5" t="str">
        <f ca="1">IF(B_MSK[[#This Row],[//]]="","",INDEX(INDIRECT(DIR&amp;$2:$2),B_MSK[[#This Row],[//]]))</f>
        <v>UNTANA</v>
      </c>
      <c r="BB743" s="5" t="str">
        <f ca="1">CONCATENATE(B_MSK[[#This Row],[concat]],B_MSK[[#This Row],[HARGA_X]],B_MSK[[#This Row],[SAT]])</f>
        <v>sulingyamaha28500PCS</v>
      </c>
    </row>
    <row r="744" spans="1:54" x14ac:dyDescent="0.25">
      <c r="A744" s="6" t="s">
        <v>128</v>
      </c>
      <c r="B744" s="5" t="str">
        <f ca="1">IF(B_MSK[[#This Row],[N_ID]]="","",INDEX(INDIRECT(DIR&amp;$2:$2),MATCH(B_MSK[[#This Row],[N_ID]],INDIRECT(DIR&amp;"!NOTA[ID_P]"),0)))</f>
        <v/>
      </c>
      <c r="C744" s="5" t="str">
        <f ca="1">IF(B_MSK[[#This Row],[//]]="","",HYPERLINK("["&amp;SUBSTITUTE(DIR,"'","")&amp;"]NOTA!D"&amp;B_MSK[[#This Row],[//]]+2,"&gt;"))</f>
        <v>&gt;</v>
      </c>
      <c r="D744" s="5" t="str">
        <f ca="1">IF(B_MSK[[#This Row],[N_ID]]="","",COUNTIF(INDIRECT(DIR&amp;"!NOTA[ID_H]"),B_MSK[[#This Row],[ID NOTA]]))</f>
        <v/>
      </c>
      <c r="E7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741</v>
      </c>
      <c r="F7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4" s="7" t="str">
        <f ca="1">IF(B_MSK[[#This Row],[stt]]="ada",INDEX([2]!db[NB BM],B_MSK[DB_ROW]-1),"")</f>
        <v>Pianika DH Box Premium</v>
      </c>
      <c r="H744" s="7" t="str">
        <f ca="1">IF(B_MSK[[#This Row],[//]]="","",INDEX(INDIRECT(DIR&amp;$2:$2),B_MSK[[#This Row],[//]]))</f>
        <v>SALIKAH</v>
      </c>
      <c r="I744" s="27" t="str">
        <f ca="1">IF(B_MSK[[#This Row],[//]]="","",INDEX(INDIRECT(DB_PATH&amp;$2:$2),B_MSK[[#This Row],[DB_ROW]]-1))</f>
        <v>10 PCS</v>
      </c>
      <c r="J744" s="5">
        <f ca="1">IF(B_MSK[[#This Row],[//]]="","",IF(INDEX(INDIRECT(DIR&amp;$2:$2),B_MSK[[#This Row],[//]])="","",INDEX(INDIRECT(DIR&amp;$2:$2),B_MSK[[#This Row],[//]])))</f>
        <v>10</v>
      </c>
      <c r="K744" s="5">
        <f ca="1">IF(B_MSK[[#This Row],[//]]="","",IF(INDEX(INDIRECT(DIR&amp;$2:$2),B_MSK[[#This Row],[//]])="","",INDEX(INDIRECT(DIR&amp;$2:$2),B_MSK[[#This Row],[//]])))</f>
        <v>100</v>
      </c>
      <c r="L744" s="5" t="str">
        <f ca="1">IF(B_MSK[[#This Row],[//]]="","",IF(INDEX(INDIRECT(DIR&amp;$2:$2),B_MSK[[#This Row],[//]])="","",INDEX(INDIRECT(DIR&amp;$2:$2),B_MSK[[#This Row],[//]])))</f>
        <v>PCS</v>
      </c>
      <c r="M744" s="13">
        <f ca="1">IF(B_MSK[[#This Row],[//]]="","",INDEX(INDIRECT(DIR&amp;$2:$2),B_MSK[[#This Row],[//]]))</f>
        <v>115000</v>
      </c>
      <c r="N744" s="13">
        <f ca="1">IF(OR(B_MSK[[#This Row],[//]]="",),"",INDEX(INDIRECT(DIR&amp;$2:$2),B_MSK[[#This Row],[//]]))</f>
        <v>1150000</v>
      </c>
      <c r="O744" s="3" t="str">
        <f ca="1">IF(B_MSK[[#This Row],[//]]="","",IF(INDEX(INDIRECT(DIR&amp;$2:$2),B_MSK[[#This Row],[//]])=0,"",INDEX(INDIRECT(DIR&amp;$2:$2),B_MSK[[#This Row],[//]])))</f>
        <v/>
      </c>
      <c r="P744" s="3" t="str">
        <f ca="1">IF(B_MSK[[#This Row],[//]]="","",IF(INDEX(INDIRECT(DIR&amp;$2:$2),B_MSK[[#This Row],[//]])=0,"",INDEX(INDIRECT(DIR&amp;$2:$2),B_MSK[[#This Row],[//]])))</f>
        <v/>
      </c>
      <c r="Q744" s="12">
        <f ca="1">IF(B_MSK[[#This Row],[//]]="","",INDEX(INDIRECT(DIR&amp;$2:$2),B_MSK[[#This Row],[//]]))</f>
        <v>11500000</v>
      </c>
      <c r="R74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4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44" s="37">
        <f ca="1">IF(B_MSK[[#This Row],[//]]="","",INDEX(INDIRECT(DIR&amp;$2:$2),B_MSK[[#This Row],[//]]))</f>
        <v>0</v>
      </c>
      <c r="U744" s="38">
        <f ca="1">IF(SUMIF(B_MSK[NAMA BARANG],B_MSK[[#This Row],[NAMA BARANG]],B_MSK[JMLH BRG])=0,"",SUMIF(B_MSK[NAMA BARANG],B_MSK[[#This Row],[NAMA BARANG]],B_MSK[C]))</f>
        <v>10</v>
      </c>
      <c r="V744" s="7" t="str">
        <f ca="1">IF(B_MSK[[#This Row],[//]]="","",INDEX(INDIRECT(DIR&amp;$2:$2),B_MSK[[#This Row],[//]]))</f>
        <v>PIANIKA DH BOX PREMIUM</v>
      </c>
      <c r="W744" s="7" t="str">
        <f ca="1">LOWER(SUBSTITUTE(SUBSTITUTE(SUBSTITUTE(SUBSTITUTE(SUBSTITUTE(SUBSTITUTE(SUBSTITUTE(SUBSTITUTE(SUBSTITUTE(B_MSK[[#This Row],[N.B.nota]]," ",""),"-",""),"(",""),")",""),".",""),",",""),"/",""),"""",""),"+",""))</f>
        <v>pianikadhboxpremium</v>
      </c>
      <c r="X744" s="5" t="str">
        <f ca="1">IF(B_MSK[[#This Row],[N.B.nota]]="","",IF(MATCH(B_MSK[[#This Row],[concat]],[2]!db[NB NOTA_C],0)&gt;0,"ada",0))</f>
        <v>ada</v>
      </c>
      <c r="Y744" s="5" t="str">
        <f ca="1">IF(B_MSK[[#This Row],[N.B.nota]]="","",ADDRESS(ROW(B_MSK[QB]),COLUMN(B_MSK[QB]))&amp;":"&amp;ADDRESS(ROW(),COLUMN(B_MSK[QB])))</f>
        <v>$D$4:$D$744</v>
      </c>
      <c r="Z744" s="5">
        <f ca="1">IF(B_MSK[[#This Row],[concat]]="","",MATCH(B_MSK[[#This Row],[concat]],[2]!db[NB NOTA_C],0)+1)</f>
        <v>1861</v>
      </c>
      <c r="AA744" s="5" t="str">
        <f ca="1">IF(B_MSK[[#This Row],[//]]="","",HYPERLINK("[D:\kerja\BANK EXP\BARU\DB.XLSX]DB!e"&amp;B_MSK[[#This Row],[DB_ROW]],"&gt;"))</f>
        <v>&gt;</v>
      </c>
      <c r="AB744" s="30" t="str">
        <f ca="1">MID(B_MSK[[#This Row],[/ STN_1]],FIND(" ",B_MSK[[#This Row],[/ STN_1]])+1,LEN(B_MSK[[#This Row],[/ STN_1]]))</f>
        <v>PCS</v>
      </c>
      <c r="AC744" s="11">
        <f ca="1">IF(B_MSK[[#This Row],[//]]="","",IF(B_MSK[[#This Row],[ JUMLAH ]]="","",IF(B_MSK[[#This Row],[C]]="",B_MSK[[#This Row],[HARGA CTN]]/B_MSK[[#This Row],[JMLH BRG]],B_MSK[[#This Row],[HARGA CTN]]/B_MSK[[#This Row],[A_1]])))</f>
        <v>115000</v>
      </c>
      <c r="AD7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4" s="15" t="str">
        <f ca="1">IF(B_MSK[[#This Row],[HARGA_2]]="","",IF(MID(B_MSK[[#This Row],[/ STN_2]],FIND(" ",B_MSK[[#This Row],[/ STN_2]])+1,LEN(B_MSK[[#This Row],[/ STN_2]]))="LSN",B_MSK[[#This Row],[HARGA_2]]/12,""))</f>
        <v/>
      </c>
      <c r="AH744" s="7" t="str">
        <f ca="1">IF(B_MSK[[#This Row],[HARGA_3]]="","","/ "&amp;"PCS")</f>
        <v/>
      </c>
      <c r="AI744" s="15">
        <f ca="1">IF(B_MSK[[#This Row],[HARGA_3]]="",IF(B_MSK[[#This Row],[HARGA_2]]="",IF(B_MSK[[#This Row],[HARGA_1]]="","",B_MSK[[#This Row],[HARGA_1]]),B_MSK[[#This Row],[HARGA_2]]),B_MSK[[#This Row],[HARGA_3]])</f>
        <v>115000</v>
      </c>
      <c r="AJ74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44" s="5" t="str">
        <f ca="1">IF(B_MSK[[#This Row],[//]]="","",SUBSTITUTE(SUBSTITUTE(SUBSTITUTE(B_MSK[[#This Row],[QTY/ CTN]]," ","_",2),"(",""),")","")&amp;"_")</f>
        <v>10 PCS_</v>
      </c>
      <c r="AL744" s="5">
        <f ca="1">IF(B_MSK[[#This Row],[A_B]]="","",SEARCH("_",B_MSK[[#This Row],[A_B]]))</f>
        <v>7</v>
      </c>
      <c r="AM744" s="5">
        <f ca="1">IF(B_MSK[[#This Row],[A_B]]="","",LEN(B_MSK[[#This Row],[A_B]]))</f>
        <v>7</v>
      </c>
      <c r="AN744" s="5" t="str">
        <f ca="1">IF(B_MSK[[#This Row],[A_B]]="","",LEFT(B_MSK[[#This Row],[QTY/ CTN]],B_MSK[[#This Row],[A_B_1]]))</f>
        <v>10 PCS</v>
      </c>
      <c r="AO744" s="5" t="str">
        <f ca="1">IF(B_MSK[[#This Row],[A_B]]="","",LEFT(B_MSK[[#This Row],[A_]],SEARCH(" ",B_MSK[[#This Row],[A_]])-1))</f>
        <v>10</v>
      </c>
      <c r="AP744" s="5" t="str">
        <f ca="1">IF(B_MSK[[#This Row],[A_B]]="","",RIGHT(B_MSK[[#This Row],[A_]],LEN(B_MSK[[#This Row],[A_]])-SEARCH(" ",B_MSK[[#This Row],[A_]])))</f>
        <v>PCS</v>
      </c>
      <c r="AQ7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4" s="5" t="str">
        <f ca="1">IF(B_MSK[[#This Row],[B_]]="","",LEFT(B_MSK[[#This Row],[B_]],SEARCH(" ",B_MSK[[#This Row],[B_]])))</f>
        <v/>
      </c>
      <c r="AS744" s="5" t="str">
        <f ca="1">IF(B_MSK[[#This Row],[B_]]="","",RIGHT(B_MSK[[#This Row],[B_]],LEN(B_MSK[[#This Row],[B_]])-SEARCH(" ",B_MSK[[#This Row],[B_]])))</f>
        <v/>
      </c>
      <c r="AT744" s="5" t="str">
        <f ca="1">IF(B_MSK[[#This Row],[B_2]]="LSN",12,"")</f>
        <v/>
      </c>
      <c r="AU744" s="5" t="str">
        <f ca="1">IF(B_MSK[[#This Row],[C_1]]="","","PCS")</f>
        <v/>
      </c>
      <c r="AV744" s="5">
        <f ca="1">IF(B_MSK[[#This Row],[A_1]]="","",B_MSK[[#This Row],[A_1]]*IF(B_MSK[[#This Row],[B_1]]="",1,B_MSK[[#This Row],[B_1]])*IF(B_MSK[[#This Row],[C_1]]="",1,B_MSK[[#This Row],[C_1]]))</f>
        <v>10</v>
      </c>
      <c r="AW744" s="5" t="str">
        <f ca="1">IF(B_MSK[[#This Row],[C_2]]="",IF(B_MSK[[#This Row],[B_2]]="",IF(B_MSK[[#This Row],[A_2]]="","",B_MSK[[#This Row],[A_2]]),B_MSK[[#This Row],[B_2]]),B_MSK[[#This Row],[C_2]])</f>
        <v>PCS</v>
      </c>
      <c r="AX744" s="2">
        <f ca="1">IF(ISNUMBER(B_MSK[[#This Row],[TANGGAL DATANG]]),B_MSK[[#This Row],[TANGGAL DATANG]],AX743)</f>
        <v>44953</v>
      </c>
      <c r="AY744" s="5" t="e">
        <f ca="1">IF(B_MSK[[#This Row],[DB_ROW]]="","",INDEX([3]!db[JENIS],B_MSK[[#This Row],[DB_ROW]]-1))</f>
        <v>#REF!</v>
      </c>
      <c r="AZ744" s="5">
        <f ca="1">IF(B_MSK[[#This Row],[A_1]]="","",B_MSK[[#This Row],[A_1]])*1</f>
        <v>10</v>
      </c>
      <c r="BA744" s="5" t="str">
        <f ca="1">IF(B_MSK[[#This Row],[//]]="","",INDEX(INDIRECT(DIR&amp;$2:$2),B_MSK[[#This Row],[//]]))</f>
        <v>UNTANA</v>
      </c>
      <c r="BB744" s="5" t="str">
        <f ca="1">CONCATENATE(B_MSK[[#This Row],[concat]],B_MSK[[#This Row],[HARGA_X]],B_MSK[[#This Row],[SAT]])</f>
        <v>pianikadhboxpremium115000PCS</v>
      </c>
    </row>
    <row r="745" spans="1:54" x14ac:dyDescent="0.25">
      <c r="A745" s="6" t="s">
        <v>128</v>
      </c>
      <c r="B745" s="5" t="str">
        <f ca="1">IF(B_MSK[[#This Row],[N_ID]]="","",INDEX(INDIRECT(DIR&amp;$2:$2),MATCH(B_MSK[[#This Row],[N_ID]],INDIRECT(DIR&amp;"!NOTA[ID_P]"),0)))</f>
        <v/>
      </c>
      <c r="C745" s="5" t="str">
        <f ca="1">IF(B_MSK[[#This Row],[//]]="","",HYPERLINK("["&amp;SUBSTITUTE(DIR,"'","")&amp;"]NOTA!D"&amp;B_MSK[[#This Row],[//]]+2,"&gt;"))</f>
        <v/>
      </c>
      <c r="D745" s="5" t="str">
        <f ca="1">IF(B_MSK[[#This Row],[N_ID]]="","",COUNTIF(INDIRECT(DIR&amp;"!NOTA[ID_H]"),B_MSK[[#This Row],[ID NOTA]]))</f>
        <v/>
      </c>
      <c r="E7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5" s="7" t="str">
        <f ca="1">IF(B_MSK[[#This Row],[stt]]="ada",INDEX([2]!db[NB BM],B_MSK[DB_ROW]-1),"")</f>
        <v/>
      </c>
      <c r="H745" s="7" t="str">
        <f ca="1">IF(B_MSK[[#This Row],[//]]="","",INDEX(INDIRECT(DIR&amp;$2:$2),B_MSK[[#This Row],[//]]))</f>
        <v/>
      </c>
      <c r="I745" s="27" t="str">
        <f ca="1">IF(B_MSK[[#This Row],[//]]="","",INDEX(INDIRECT(DB_PATH&amp;$2:$2),B_MSK[[#This Row],[DB_ROW]]-1))</f>
        <v/>
      </c>
      <c r="J745" s="5" t="str">
        <f ca="1">IF(B_MSK[[#This Row],[//]]="","",IF(INDEX(INDIRECT(DIR&amp;$2:$2),B_MSK[[#This Row],[//]])="","",INDEX(INDIRECT(DIR&amp;$2:$2),B_MSK[[#This Row],[//]])))</f>
        <v/>
      </c>
      <c r="K745" s="5" t="str">
        <f ca="1">IF(B_MSK[[#This Row],[//]]="","",IF(INDEX(INDIRECT(DIR&amp;$2:$2),B_MSK[[#This Row],[//]])="","",INDEX(INDIRECT(DIR&amp;$2:$2),B_MSK[[#This Row],[//]])))</f>
        <v/>
      </c>
      <c r="L745" s="5" t="str">
        <f ca="1">IF(B_MSK[[#This Row],[//]]="","",IF(INDEX(INDIRECT(DIR&amp;$2:$2),B_MSK[[#This Row],[//]])="","",INDEX(INDIRECT(DIR&amp;$2:$2),B_MSK[[#This Row],[//]])))</f>
        <v/>
      </c>
      <c r="M745" s="13" t="str">
        <f ca="1">IF(B_MSK[[#This Row],[//]]="","",INDEX(INDIRECT(DIR&amp;$2:$2),B_MSK[[#This Row],[//]]))</f>
        <v/>
      </c>
      <c r="N745" s="13" t="str">
        <f ca="1">IF(OR(B_MSK[[#This Row],[//]]="",),"",INDEX(INDIRECT(DIR&amp;$2:$2),B_MSK[[#This Row],[//]]))</f>
        <v/>
      </c>
      <c r="O745" s="3" t="str">
        <f ca="1">IF(B_MSK[[#This Row],[//]]="","",IF(INDEX(INDIRECT(DIR&amp;$2:$2),B_MSK[[#This Row],[//]])=0,"",INDEX(INDIRECT(DIR&amp;$2:$2),B_MSK[[#This Row],[//]])))</f>
        <v/>
      </c>
      <c r="P745" s="3" t="str">
        <f ca="1">IF(B_MSK[[#This Row],[//]]="","",IF(INDEX(INDIRECT(DIR&amp;$2:$2),B_MSK[[#This Row],[//]])=0,"",INDEX(INDIRECT(DIR&amp;$2:$2),B_MSK[[#This Row],[//]])))</f>
        <v/>
      </c>
      <c r="Q745" s="12" t="str">
        <f ca="1">IF(B_MSK[[#This Row],[//]]="","",INDEX(INDIRECT(DIR&amp;$2:$2),B_MSK[[#This Row],[//]]))</f>
        <v/>
      </c>
      <c r="R7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5" s="37" t="str">
        <f ca="1">IF(B_MSK[[#This Row],[//]]="","",INDEX(INDIRECT(DIR&amp;$2:$2),B_MSK[[#This Row],[//]]))</f>
        <v/>
      </c>
      <c r="U745" s="38" t="str">
        <f ca="1">IF(SUMIF(B_MSK[NAMA BARANG],B_MSK[[#This Row],[NAMA BARANG]],B_MSK[JMLH BRG])=0,"",SUMIF(B_MSK[NAMA BARANG],B_MSK[[#This Row],[NAMA BARANG]],B_MSK[C]))</f>
        <v/>
      </c>
      <c r="V745" s="7" t="str">
        <f ca="1">IF(B_MSK[[#This Row],[//]]="","",INDEX(INDIRECT(DIR&amp;$2:$2),B_MSK[[#This Row],[//]]))</f>
        <v/>
      </c>
      <c r="W7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5" s="5" t="str">
        <f ca="1">IF(B_MSK[[#This Row],[N.B.nota]]="","",IF(MATCH(B_MSK[[#This Row],[concat]],[2]!db[NB NOTA_C],0)&gt;0,"ada",0))</f>
        <v/>
      </c>
      <c r="Y745" s="5" t="str">
        <f ca="1">IF(B_MSK[[#This Row],[N.B.nota]]="","",ADDRESS(ROW(B_MSK[QB]),COLUMN(B_MSK[QB]))&amp;":"&amp;ADDRESS(ROW(),COLUMN(B_MSK[QB])))</f>
        <v/>
      </c>
      <c r="Z745" s="5" t="str">
        <f ca="1">IF(B_MSK[[#This Row],[concat]]="","",MATCH(B_MSK[[#This Row],[concat]],[2]!db[NB NOTA_C],0)+1)</f>
        <v/>
      </c>
      <c r="AA745" s="5" t="str">
        <f ca="1">IF(B_MSK[[#This Row],[//]]="","",HYPERLINK("[D:\kerja\BANK EXP\BARU\DB.XLSX]DB!e"&amp;B_MSK[[#This Row],[DB_ROW]],"&gt;"))</f>
        <v/>
      </c>
      <c r="AB745" s="30" t="e">
        <f ca="1">MID(B_MSK[[#This Row],[/ STN_1]],FIND(" ",B_MSK[[#This Row],[/ STN_1]])+1,LEN(B_MSK[[#This Row],[/ STN_1]]))</f>
        <v>#VALUE!</v>
      </c>
      <c r="AC7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5" s="15" t="str">
        <f ca="1">IF(B_MSK[[#This Row],[HARGA_2]]="","",IF(MID(B_MSK[[#This Row],[/ STN_2]],FIND(" ",B_MSK[[#This Row],[/ STN_2]])+1,LEN(B_MSK[[#This Row],[/ STN_2]]))="LSN",B_MSK[[#This Row],[HARGA_2]]/12,""))</f>
        <v/>
      </c>
      <c r="AH745" s="7" t="str">
        <f ca="1">IF(B_MSK[[#This Row],[HARGA_3]]="","","/ "&amp;"PCS")</f>
        <v/>
      </c>
      <c r="AI745" s="15" t="str">
        <f ca="1">IF(B_MSK[[#This Row],[HARGA_3]]="",IF(B_MSK[[#This Row],[HARGA_2]]="",IF(B_MSK[[#This Row],[HARGA_1]]="","",B_MSK[[#This Row],[HARGA_1]]),B_MSK[[#This Row],[HARGA_2]]),B_MSK[[#This Row],[HARGA_3]])</f>
        <v/>
      </c>
      <c r="AJ745" s="15" t="str">
        <f ca="1">IF(B_MSK[[#This Row],[/ STN_3]]="",IF(B_MSK[[#This Row],[/ STN_2]]="",IF(B_MSK[[#This Row],[/ STN_1]]="","",B_MSK[[#This Row],[/ STN_1]]),B_MSK[[#This Row],[/ STN_2]]),B_MSK[[#This Row],[/ STN_3]])</f>
        <v/>
      </c>
      <c r="AK745" s="5" t="str">
        <f ca="1">IF(B_MSK[[#This Row],[//]]="","",SUBSTITUTE(SUBSTITUTE(SUBSTITUTE(B_MSK[[#This Row],[QTY/ CTN]]," ","_",2),"(",""),")","")&amp;"_")</f>
        <v/>
      </c>
      <c r="AL745" s="5" t="str">
        <f ca="1">IF(B_MSK[[#This Row],[A_B]]="","",SEARCH("_",B_MSK[[#This Row],[A_B]]))</f>
        <v/>
      </c>
      <c r="AM745" s="5" t="str">
        <f ca="1">IF(B_MSK[[#This Row],[A_B]]="","",LEN(B_MSK[[#This Row],[A_B]]))</f>
        <v/>
      </c>
      <c r="AN745" s="5" t="str">
        <f ca="1">IF(B_MSK[[#This Row],[A_B]]="","",LEFT(B_MSK[[#This Row],[QTY/ CTN]],B_MSK[[#This Row],[A_B_1]]))</f>
        <v/>
      </c>
      <c r="AO745" s="5" t="str">
        <f ca="1">IF(B_MSK[[#This Row],[A_B]]="","",LEFT(B_MSK[[#This Row],[A_]],SEARCH(" ",B_MSK[[#This Row],[A_]])-1))</f>
        <v/>
      </c>
      <c r="AP745" s="5" t="str">
        <f ca="1">IF(B_MSK[[#This Row],[A_B]]="","",RIGHT(B_MSK[[#This Row],[A_]],LEN(B_MSK[[#This Row],[A_]])-SEARCH(" ",B_MSK[[#This Row],[A_]])))</f>
        <v/>
      </c>
      <c r="AQ7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5" s="5" t="str">
        <f ca="1">IF(B_MSK[[#This Row],[B_]]="","",LEFT(B_MSK[[#This Row],[B_]],SEARCH(" ",B_MSK[[#This Row],[B_]])))</f>
        <v/>
      </c>
      <c r="AS745" s="5" t="str">
        <f ca="1">IF(B_MSK[[#This Row],[B_]]="","",RIGHT(B_MSK[[#This Row],[B_]],LEN(B_MSK[[#This Row],[B_]])-SEARCH(" ",B_MSK[[#This Row],[B_]])))</f>
        <v/>
      </c>
      <c r="AT745" s="5" t="str">
        <f ca="1">IF(B_MSK[[#This Row],[B_2]]="LSN",12,"")</f>
        <v/>
      </c>
      <c r="AU745" s="5" t="str">
        <f ca="1">IF(B_MSK[[#This Row],[C_1]]="","","PCS")</f>
        <v/>
      </c>
      <c r="AV745" s="5" t="str">
        <f ca="1">IF(B_MSK[[#This Row],[A_1]]="","",B_MSK[[#This Row],[A_1]]*IF(B_MSK[[#This Row],[B_1]]="",1,B_MSK[[#This Row],[B_1]])*IF(B_MSK[[#This Row],[C_1]]="",1,B_MSK[[#This Row],[C_1]]))</f>
        <v/>
      </c>
      <c r="AW745" s="5" t="str">
        <f ca="1">IF(B_MSK[[#This Row],[C_2]]="",IF(B_MSK[[#This Row],[B_2]]="",IF(B_MSK[[#This Row],[A_2]]="","",B_MSK[[#This Row],[A_2]]),B_MSK[[#This Row],[B_2]]),B_MSK[[#This Row],[C_2]])</f>
        <v/>
      </c>
      <c r="AX745" s="2">
        <f ca="1">IF(ISNUMBER(B_MSK[[#This Row],[TANGGAL DATANG]]),B_MSK[[#This Row],[TANGGAL DATANG]],AX744)</f>
        <v>44953</v>
      </c>
      <c r="AY745" s="5" t="str">
        <f ca="1">IF(B_MSK[[#This Row],[DB_ROW]]="","",INDEX([3]!db[JENIS],B_MSK[[#This Row],[DB_ROW]]-1))</f>
        <v/>
      </c>
      <c r="AZ745" s="5" t="e">
        <f ca="1">IF(B_MSK[[#This Row],[A_1]]="","",B_MSK[[#This Row],[A_1]])*1</f>
        <v>#VALUE!</v>
      </c>
      <c r="BA745" s="5" t="str">
        <f ca="1">IF(B_MSK[[#This Row],[//]]="","",INDEX(INDIRECT(DIR&amp;$2:$2),B_MSK[[#This Row],[//]]))</f>
        <v/>
      </c>
      <c r="BB745" s="5" t="str">
        <f ca="1">CONCATENATE(B_MSK[[#This Row],[concat]],B_MSK[[#This Row],[HARGA_X]],B_MSK[[#This Row],[SAT]])</f>
        <v/>
      </c>
    </row>
    <row r="746" spans="1:54" x14ac:dyDescent="0.25">
      <c r="A746" s="6" t="s">
        <v>348</v>
      </c>
      <c r="B746" s="5">
        <f ca="1">IF(B_MSK[[#This Row],[N_ID]]="","",INDEX(INDIRECT(DIR&amp;$2:$2),MATCH(B_MSK[[#This Row],[N_ID]],INDIRECT(DIR&amp;"!NOTA[ID_P]"),0)))</f>
        <v>141</v>
      </c>
      <c r="C746" s="5" t="str">
        <f ca="1">IF(B_MSK[[#This Row],[//]]="","",HYPERLINK("["&amp;SUBSTITUTE(DIR,"'","")&amp;"]NOTA!D"&amp;B_MSK[[#This Row],[//]]+2,"&gt;"))</f>
        <v>&gt;</v>
      </c>
      <c r="D746" s="5">
        <f ca="1">IF(B_MSK[[#This Row],[N_ID]]="","",COUNTIF(INDIRECT(DIR&amp;"!NOTA[ID_H]"),B_MSK[[#This Row],[ID NOTA]]))</f>
        <v>4</v>
      </c>
      <c r="E74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743</v>
      </c>
      <c r="F7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6" s="7" t="str">
        <f ca="1">IF(B_MSK[[#This Row],[stt]]="ada",INDEX([2]!db[NB BM],B_MSK[DB_ROW]-1),"")</f>
        <v>Suling GD S23 Solid</v>
      </c>
      <c r="H746" s="7" t="str">
        <f ca="1">IF(B_MSK[[#This Row],[//]]="","",INDEX(INDIRECT(DIR&amp;$2:$2),B_MSK[[#This Row],[//]]))</f>
        <v>GUNINDO</v>
      </c>
      <c r="I746" s="27" t="str">
        <f ca="1">IF(B_MSK[[#This Row],[//]]="","",INDEX(INDIRECT(DB_PATH&amp;$2:$2),B_MSK[[#This Row],[DB_ROW]]-1))</f>
        <v>12 LSN</v>
      </c>
      <c r="J746" s="5">
        <f ca="1">IF(B_MSK[[#This Row],[//]]="","",IF(INDEX(INDIRECT(DIR&amp;$2:$2),B_MSK[[#This Row],[//]])="","",INDEX(INDIRECT(DIR&amp;$2:$2),B_MSK[[#This Row],[//]])))</f>
        <v>1</v>
      </c>
      <c r="K746" s="5">
        <f ca="1">IF(B_MSK[[#This Row],[//]]="","",IF(INDEX(INDIRECT(DIR&amp;$2:$2),B_MSK[[#This Row],[//]])="","",INDEX(INDIRECT(DIR&amp;$2:$2),B_MSK[[#This Row],[//]])))</f>
        <v>12</v>
      </c>
      <c r="L746" s="5" t="str">
        <f ca="1">IF(B_MSK[[#This Row],[//]]="","",IF(INDEX(INDIRECT(DIR&amp;$2:$2),B_MSK[[#This Row],[//]])="","",INDEX(INDIRECT(DIR&amp;$2:$2),B_MSK[[#This Row],[//]])))</f>
        <v>LSN</v>
      </c>
      <c r="M746" s="13">
        <f ca="1">IF(B_MSK[[#This Row],[//]]="","",INDEX(INDIRECT(DIR&amp;$2:$2),B_MSK[[#This Row],[//]]))</f>
        <v>216000</v>
      </c>
      <c r="N746" s="13">
        <f ca="1">IF(OR(B_MSK[[#This Row],[//]]="",),"",INDEX(INDIRECT(DIR&amp;$2:$2),B_MSK[[#This Row],[//]]))</f>
        <v>2592000</v>
      </c>
      <c r="O746" s="3">
        <f ca="1">IF(B_MSK[[#This Row],[//]]="","",IF(INDEX(INDIRECT(DIR&amp;$2:$2),B_MSK[[#This Row],[//]])=0,"",INDEX(INDIRECT(DIR&amp;$2:$2),B_MSK[[#This Row],[//]])))</f>
        <v>0.05</v>
      </c>
      <c r="P746" s="3">
        <f ca="1">IF(B_MSK[[#This Row],[//]]="","",IF(INDEX(INDIRECT(DIR&amp;$2:$2),B_MSK[[#This Row],[//]])=0,"",INDEX(INDIRECT(DIR&amp;$2:$2),B_MSK[[#This Row],[//]])))</f>
        <v>0.1</v>
      </c>
      <c r="Q746" s="12">
        <f ca="1">IF(B_MSK[[#This Row],[//]]="","",INDEX(INDIRECT(DIR&amp;$2:$2),B_MSK[[#This Row],[//]]))</f>
        <v>2216160</v>
      </c>
      <c r="R7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6" s="37">
        <f ca="1">IF(B_MSK[[#This Row],[//]]="","",INDEX(INDIRECT(DIR&amp;$2:$2),B_MSK[[#This Row],[//]]))</f>
        <v>0</v>
      </c>
      <c r="U746" s="38">
        <f ca="1">IF(SUMIF(B_MSK[NAMA BARANG],B_MSK[[#This Row],[NAMA BARANG]],B_MSK[JMLH BRG])=0,"",SUMIF(B_MSK[NAMA BARANG],B_MSK[[#This Row],[NAMA BARANG]],B_MSK[C]))</f>
        <v>1</v>
      </c>
      <c r="V746" s="7" t="str">
        <f ca="1">IF(B_MSK[[#This Row],[//]]="","",INDEX(INDIRECT(DIR&amp;$2:$2),B_MSK[[#This Row],[//]]))</f>
        <v>SULING GDS23 SOLID</v>
      </c>
      <c r="W746" s="7" t="str">
        <f ca="1">LOWER(SUBSTITUTE(SUBSTITUTE(SUBSTITUTE(SUBSTITUTE(SUBSTITUTE(SUBSTITUTE(SUBSTITUTE(SUBSTITUTE(SUBSTITUTE(B_MSK[[#This Row],[N.B.nota]]," ",""),"-",""),"(",""),")",""),".",""),",",""),"/",""),"""",""),"+",""))</f>
        <v>sulinggds23solid</v>
      </c>
      <c r="X746" s="5" t="str">
        <f ca="1">IF(B_MSK[[#This Row],[N.B.nota]]="","",IF(MATCH(B_MSK[[#This Row],[concat]],[2]!db[NB NOTA_C],0)&gt;0,"ada",0))</f>
        <v>ada</v>
      </c>
      <c r="Y746" s="5" t="str">
        <f ca="1">IF(B_MSK[[#This Row],[N.B.nota]]="","",ADDRESS(ROW(B_MSK[QB]),COLUMN(B_MSK[QB]))&amp;":"&amp;ADDRESS(ROW(),COLUMN(B_MSK[QB])))</f>
        <v>$D$4:$D$746</v>
      </c>
      <c r="Z746" s="5">
        <f ca="1">IF(B_MSK[[#This Row],[concat]]="","",MATCH(B_MSK[[#This Row],[concat]],[2]!db[NB NOTA_C],0)+1)</f>
        <v>1999</v>
      </c>
      <c r="AA746" s="5" t="str">
        <f ca="1">IF(B_MSK[[#This Row],[//]]="","",HYPERLINK("[D:\kerja\BANK EXP\BARU\DB.XLSX]DB!e"&amp;B_MSK[[#This Row],[DB_ROW]],"&gt;"))</f>
        <v>&gt;</v>
      </c>
      <c r="AB746" s="30" t="str">
        <f ca="1">MID(B_MSK[[#This Row],[/ STN_1]],FIND(" ",B_MSK[[#This Row],[/ STN_1]])+1,LEN(B_MSK[[#This Row],[/ STN_1]]))</f>
        <v>LSN</v>
      </c>
      <c r="AC746" s="11">
        <f ca="1">IF(B_MSK[[#This Row],[//]]="","",IF(B_MSK[[#This Row],[ JUMLAH ]]="","",IF(B_MSK[[#This Row],[C]]="",B_MSK[[#This Row],[HARGA CTN]]/B_MSK[[#This Row],[JMLH BRG]],B_MSK[[#This Row],[HARGA CTN]]/B_MSK[[#This Row],[A_1]])))</f>
        <v>216000</v>
      </c>
      <c r="AD7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4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18000</v>
      </c>
      <c r="AF74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46" s="15" t="str">
        <f ca="1">IF(B_MSK[[#This Row],[HARGA_2]]="","",IF(MID(B_MSK[[#This Row],[/ STN_2]],FIND(" ",B_MSK[[#This Row],[/ STN_2]])+1,LEN(B_MSK[[#This Row],[/ STN_2]]))="LSN",B_MSK[[#This Row],[HARGA_2]]/12,""))</f>
        <v/>
      </c>
      <c r="AH746" s="7" t="str">
        <f ca="1">IF(B_MSK[[#This Row],[HARGA_3]]="","","/ "&amp;"PCS")</f>
        <v/>
      </c>
      <c r="AI746" s="15">
        <f ca="1">IF(B_MSK[[#This Row],[HARGA_3]]="",IF(B_MSK[[#This Row],[HARGA_2]]="",IF(B_MSK[[#This Row],[HARGA_1]]="","",B_MSK[[#This Row],[HARGA_1]]),B_MSK[[#This Row],[HARGA_2]]),B_MSK[[#This Row],[HARGA_3]])</f>
        <v>18000</v>
      </c>
      <c r="AJ74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46" s="5" t="str">
        <f ca="1">IF(B_MSK[[#This Row],[//]]="","",SUBSTITUTE(SUBSTITUTE(SUBSTITUTE(B_MSK[[#This Row],[QTY/ CTN]]," ","_",2),"(",""),")","")&amp;"_")</f>
        <v>12 LSN_</v>
      </c>
      <c r="AL746" s="5">
        <f ca="1">IF(B_MSK[[#This Row],[A_B]]="","",SEARCH("_",B_MSK[[#This Row],[A_B]]))</f>
        <v>7</v>
      </c>
      <c r="AM746" s="5">
        <f ca="1">IF(B_MSK[[#This Row],[A_B]]="","",LEN(B_MSK[[#This Row],[A_B]]))</f>
        <v>7</v>
      </c>
      <c r="AN746" s="5" t="str">
        <f ca="1">IF(B_MSK[[#This Row],[A_B]]="","",LEFT(B_MSK[[#This Row],[QTY/ CTN]],B_MSK[[#This Row],[A_B_1]]))</f>
        <v>12 LSN</v>
      </c>
      <c r="AO746" s="5" t="str">
        <f ca="1">IF(B_MSK[[#This Row],[A_B]]="","",LEFT(B_MSK[[#This Row],[A_]],SEARCH(" ",B_MSK[[#This Row],[A_]])-1))</f>
        <v>12</v>
      </c>
      <c r="AP746" s="5" t="str">
        <f ca="1">IF(B_MSK[[#This Row],[A_B]]="","",RIGHT(B_MSK[[#This Row],[A_]],LEN(B_MSK[[#This Row],[A_]])-SEARCH(" ",B_MSK[[#This Row],[A_]])))</f>
        <v>LSN</v>
      </c>
      <c r="AQ7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46" s="5" t="str">
        <f ca="1">IF(B_MSK[[#This Row],[B_]]="","",LEFT(B_MSK[[#This Row],[B_]],SEARCH(" ",B_MSK[[#This Row],[B_]])))</f>
        <v xml:space="preserve">12 </v>
      </c>
      <c r="AS746" s="5" t="str">
        <f ca="1">IF(B_MSK[[#This Row],[B_]]="","",RIGHT(B_MSK[[#This Row],[B_]],LEN(B_MSK[[#This Row],[B_]])-SEARCH(" ",B_MSK[[#This Row],[B_]])))</f>
        <v>PCS</v>
      </c>
      <c r="AT746" s="5" t="str">
        <f ca="1">IF(B_MSK[[#This Row],[B_2]]="LSN",12,"")</f>
        <v/>
      </c>
      <c r="AU746" s="5" t="str">
        <f ca="1">IF(B_MSK[[#This Row],[C_1]]="","","PCS")</f>
        <v/>
      </c>
      <c r="AV746" s="5">
        <f ca="1">IF(B_MSK[[#This Row],[A_1]]="","",B_MSK[[#This Row],[A_1]]*IF(B_MSK[[#This Row],[B_1]]="",1,B_MSK[[#This Row],[B_1]])*IF(B_MSK[[#This Row],[C_1]]="",1,B_MSK[[#This Row],[C_1]]))</f>
        <v>144</v>
      </c>
      <c r="AW746" s="5" t="str">
        <f ca="1">IF(B_MSK[[#This Row],[C_2]]="",IF(B_MSK[[#This Row],[B_2]]="",IF(B_MSK[[#This Row],[A_2]]="","",B_MSK[[#This Row],[A_2]]),B_MSK[[#This Row],[B_2]]),B_MSK[[#This Row],[C_2]])</f>
        <v>PCS</v>
      </c>
      <c r="AX746" s="2">
        <f ca="1">IF(ISNUMBER(B_MSK[[#This Row],[TANGGAL DATANG]]),B_MSK[[#This Row],[TANGGAL DATANG]],AX745)</f>
        <v>44953</v>
      </c>
      <c r="AY746" s="5" t="e">
        <f ca="1">IF(B_MSK[[#This Row],[DB_ROW]]="","",INDEX([3]!db[JENIS],B_MSK[[#This Row],[DB_ROW]]-1))</f>
        <v>#REF!</v>
      </c>
      <c r="AZ746" s="5">
        <f ca="1">IF(B_MSK[[#This Row],[A_1]]="","",B_MSK[[#This Row],[A_1]])*1</f>
        <v>12</v>
      </c>
      <c r="BA746" s="5" t="str">
        <f ca="1">IF(B_MSK[[#This Row],[//]]="","",INDEX(INDIRECT(DIR&amp;$2:$2),B_MSK[[#This Row],[//]]))</f>
        <v>UNTANA</v>
      </c>
      <c r="BB746" s="5" t="str">
        <f ca="1">CONCATENATE(B_MSK[[#This Row],[concat]],B_MSK[[#This Row],[HARGA_X]],B_MSK[[#This Row],[SAT]])</f>
        <v>sulinggds23solid18000LSN</v>
      </c>
    </row>
    <row r="747" spans="1:54" x14ac:dyDescent="0.25">
      <c r="A747" s="6" t="s">
        <v>128</v>
      </c>
      <c r="B747" s="5" t="str">
        <f ca="1">IF(B_MSK[[#This Row],[N_ID]]="","",INDEX(INDIRECT(DIR&amp;$2:$2),MATCH(B_MSK[[#This Row],[N_ID]],INDIRECT(DIR&amp;"!NOTA[ID_P]"),0)))</f>
        <v/>
      </c>
      <c r="C747" s="5" t="str">
        <f ca="1">IF(B_MSK[[#This Row],[//]]="","",HYPERLINK("["&amp;SUBSTITUTE(DIR,"'","")&amp;"]NOTA!D"&amp;B_MSK[[#This Row],[//]]+2,"&gt;"))</f>
        <v>&gt;</v>
      </c>
      <c r="D747" s="5" t="str">
        <f ca="1">IF(B_MSK[[#This Row],[N_ID]]="","",COUNTIF(INDIRECT(DIR&amp;"!NOTA[ID_H]"),B_MSK[[#This Row],[ID NOTA]]))</f>
        <v/>
      </c>
      <c r="E74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744</v>
      </c>
      <c r="F7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7" s="7" t="str">
        <f ca="1">IF(B_MSK[[#This Row],[stt]]="ada",INDEX([2]!db[NB BM],B_MSK[DB_ROW]-1),"")</f>
        <v>Gunting HB-65 Gunindo</v>
      </c>
      <c r="H747" s="7" t="str">
        <f ca="1">IF(B_MSK[[#This Row],[//]]="","",INDEX(INDIRECT(DIR&amp;$2:$2),B_MSK[[#This Row],[//]]))</f>
        <v>GUNINDO</v>
      </c>
      <c r="I747" s="27" t="str">
        <f ca="1">IF(B_MSK[[#This Row],[//]]="","",INDEX(INDIRECT(DB_PATH&amp;$2:$2),B_MSK[[#This Row],[DB_ROW]]-1))</f>
        <v>30 LSN</v>
      </c>
      <c r="J747" s="5">
        <f ca="1">IF(B_MSK[[#This Row],[//]]="","",IF(INDEX(INDIRECT(DIR&amp;$2:$2),B_MSK[[#This Row],[//]])="","",INDEX(INDIRECT(DIR&amp;$2:$2),B_MSK[[#This Row],[//]])))</f>
        <v>1</v>
      </c>
      <c r="K747" s="5">
        <f ca="1">IF(B_MSK[[#This Row],[//]]="","",IF(INDEX(INDIRECT(DIR&amp;$2:$2),B_MSK[[#This Row],[//]])="","",INDEX(INDIRECT(DIR&amp;$2:$2),B_MSK[[#This Row],[//]])))</f>
        <v>30</v>
      </c>
      <c r="L747" s="5" t="str">
        <f ca="1">IF(B_MSK[[#This Row],[//]]="","",IF(INDEX(INDIRECT(DIR&amp;$2:$2),B_MSK[[#This Row],[//]])="","",INDEX(INDIRECT(DIR&amp;$2:$2),B_MSK[[#This Row],[//]])))</f>
        <v>LSN</v>
      </c>
      <c r="M747" s="13">
        <f ca="1">IF(B_MSK[[#This Row],[//]]="","",INDEX(INDIRECT(DIR&amp;$2:$2),B_MSK[[#This Row],[//]]))</f>
        <v>70000</v>
      </c>
      <c r="N747" s="13">
        <f ca="1">IF(OR(B_MSK[[#This Row],[//]]="",),"",INDEX(INDIRECT(DIR&amp;$2:$2),B_MSK[[#This Row],[//]]))</f>
        <v>2100000</v>
      </c>
      <c r="O747" s="3">
        <f ca="1">IF(B_MSK[[#This Row],[//]]="","",IF(INDEX(INDIRECT(DIR&amp;$2:$2),B_MSK[[#This Row],[//]])=0,"",INDEX(INDIRECT(DIR&amp;$2:$2),B_MSK[[#This Row],[//]])))</f>
        <v>0.05</v>
      </c>
      <c r="P747" s="3">
        <f ca="1">IF(B_MSK[[#This Row],[//]]="","",IF(INDEX(INDIRECT(DIR&amp;$2:$2),B_MSK[[#This Row],[//]])=0,"",INDEX(INDIRECT(DIR&amp;$2:$2),B_MSK[[#This Row],[//]])))</f>
        <v>0.1</v>
      </c>
      <c r="Q747" s="12">
        <f ca="1">IF(B_MSK[[#This Row],[//]]="","",INDEX(INDIRECT(DIR&amp;$2:$2),B_MSK[[#This Row],[//]]))</f>
        <v>1795500</v>
      </c>
      <c r="R7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7" s="37">
        <f ca="1">IF(B_MSK[[#This Row],[//]]="","",INDEX(INDIRECT(DIR&amp;$2:$2),B_MSK[[#This Row],[//]]))</f>
        <v>0</v>
      </c>
      <c r="U747" s="38">
        <f ca="1">IF(SUMIF(B_MSK[NAMA BARANG],B_MSK[[#This Row],[NAMA BARANG]],B_MSK[JMLH BRG])=0,"",SUMIF(B_MSK[NAMA BARANG],B_MSK[[#This Row],[NAMA BARANG]],B_MSK[C]))</f>
        <v>1</v>
      </c>
      <c r="V747" s="7" t="str">
        <f ca="1">IF(B_MSK[[#This Row],[//]]="","",INDEX(INDIRECT(DIR&amp;$2:$2),B_MSK[[#This Row],[//]]))</f>
        <v>HB-65 GUNINDO</v>
      </c>
      <c r="W747" s="7" t="str">
        <f ca="1">LOWER(SUBSTITUTE(SUBSTITUTE(SUBSTITUTE(SUBSTITUTE(SUBSTITUTE(SUBSTITUTE(SUBSTITUTE(SUBSTITUTE(SUBSTITUTE(B_MSK[[#This Row],[N.B.nota]]," ",""),"-",""),"(",""),")",""),".",""),",",""),"/",""),"""",""),"+",""))</f>
        <v>hb65gunindo</v>
      </c>
      <c r="X747" s="5" t="str">
        <f ca="1">IF(B_MSK[[#This Row],[N.B.nota]]="","",IF(MATCH(B_MSK[[#This Row],[concat]],[2]!db[NB NOTA_C],0)&gt;0,"ada",0))</f>
        <v>ada</v>
      </c>
      <c r="Y747" s="5" t="str">
        <f ca="1">IF(B_MSK[[#This Row],[N.B.nota]]="","",ADDRESS(ROW(B_MSK[QB]),COLUMN(B_MSK[QB]))&amp;":"&amp;ADDRESS(ROW(),COLUMN(B_MSK[QB])))</f>
        <v>$D$4:$D$747</v>
      </c>
      <c r="Z747" s="5">
        <f ca="1">IF(B_MSK[[#This Row],[concat]]="","",MATCH(B_MSK[[#This Row],[concat]],[2]!db[NB NOTA_C],0)+1)</f>
        <v>962</v>
      </c>
      <c r="AA747" s="5" t="str">
        <f ca="1">IF(B_MSK[[#This Row],[//]]="","",HYPERLINK("[D:\kerja\BANK EXP\BARU\DB.XLSX]DB!e"&amp;B_MSK[[#This Row],[DB_ROW]],"&gt;"))</f>
        <v>&gt;</v>
      </c>
      <c r="AB747" s="30" t="str">
        <f ca="1">MID(B_MSK[[#This Row],[/ STN_1]],FIND(" ",B_MSK[[#This Row],[/ STN_1]])+1,LEN(B_MSK[[#This Row],[/ STN_1]]))</f>
        <v>LSN</v>
      </c>
      <c r="AC747" s="11">
        <f ca="1">IF(B_MSK[[#This Row],[//]]="","",IF(B_MSK[[#This Row],[ JUMLAH ]]="","",IF(B_MSK[[#This Row],[C]]="",B_MSK[[#This Row],[HARGA CTN]]/B_MSK[[#This Row],[JMLH BRG]],B_MSK[[#This Row],[HARGA CTN]]/B_MSK[[#This Row],[A_1]])))</f>
        <v>70000</v>
      </c>
      <c r="AD7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4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5833.333333333333</v>
      </c>
      <c r="AF74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47" s="15" t="str">
        <f ca="1">IF(B_MSK[[#This Row],[HARGA_2]]="","",IF(MID(B_MSK[[#This Row],[/ STN_2]],FIND(" ",B_MSK[[#This Row],[/ STN_2]])+1,LEN(B_MSK[[#This Row],[/ STN_2]]))="LSN",B_MSK[[#This Row],[HARGA_2]]/12,""))</f>
        <v/>
      </c>
      <c r="AH747" s="7" t="str">
        <f ca="1">IF(B_MSK[[#This Row],[HARGA_3]]="","","/ "&amp;"PCS")</f>
        <v/>
      </c>
      <c r="AI747" s="15">
        <f ca="1">IF(B_MSK[[#This Row],[HARGA_3]]="",IF(B_MSK[[#This Row],[HARGA_2]]="",IF(B_MSK[[#This Row],[HARGA_1]]="","",B_MSK[[#This Row],[HARGA_1]]),B_MSK[[#This Row],[HARGA_2]]),B_MSK[[#This Row],[HARGA_3]])</f>
        <v>5833.333333333333</v>
      </c>
      <c r="AJ74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47" s="5" t="str">
        <f ca="1">IF(B_MSK[[#This Row],[//]]="","",SUBSTITUTE(SUBSTITUTE(SUBSTITUTE(B_MSK[[#This Row],[QTY/ CTN]]," ","_",2),"(",""),")","")&amp;"_")</f>
        <v>30 LSN_</v>
      </c>
      <c r="AL747" s="5">
        <f ca="1">IF(B_MSK[[#This Row],[A_B]]="","",SEARCH("_",B_MSK[[#This Row],[A_B]]))</f>
        <v>7</v>
      </c>
      <c r="AM747" s="5">
        <f ca="1">IF(B_MSK[[#This Row],[A_B]]="","",LEN(B_MSK[[#This Row],[A_B]]))</f>
        <v>7</v>
      </c>
      <c r="AN747" s="5" t="str">
        <f ca="1">IF(B_MSK[[#This Row],[A_B]]="","",LEFT(B_MSK[[#This Row],[QTY/ CTN]],B_MSK[[#This Row],[A_B_1]]))</f>
        <v>30 LSN</v>
      </c>
      <c r="AO747" s="5" t="str">
        <f ca="1">IF(B_MSK[[#This Row],[A_B]]="","",LEFT(B_MSK[[#This Row],[A_]],SEARCH(" ",B_MSK[[#This Row],[A_]])-1))</f>
        <v>30</v>
      </c>
      <c r="AP747" s="5" t="str">
        <f ca="1">IF(B_MSK[[#This Row],[A_B]]="","",RIGHT(B_MSK[[#This Row],[A_]],LEN(B_MSK[[#This Row],[A_]])-SEARCH(" ",B_MSK[[#This Row],[A_]])))</f>
        <v>LSN</v>
      </c>
      <c r="AQ7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47" s="5" t="str">
        <f ca="1">IF(B_MSK[[#This Row],[B_]]="","",LEFT(B_MSK[[#This Row],[B_]],SEARCH(" ",B_MSK[[#This Row],[B_]])))</f>
        <v xml:space="preserve">12 </v>
      </c>
      <c r="AS747" s="5" t="str">
        <f ca="1">IF(B_MSK[[#This Row],[B_]]="","",RIGHT(B_MSK[[#This Row],[B_]],LEN(B_MSK[[#This Row],[B_]])-SEARCH(" ",B_MSK[[#This Row],[B_]])))</f>
        <v>PCS</v>
      </c>
      <c r="AT747" s="5" t="str">
        <f ca="1">IF(B_MSK[[#This Row],[B_2]]="LSN",12,"")</f>
        <v/>
      </c>
      <c r="AU747" s="5" t="str">
        <f ca="1">IF(B_MSK[[#This Row],[C_1]]="","","PCS")</f>
        <v/>
      </c>
      <c r="AV747" s="5">
        <f ca="1">IF(B_MSK[[#This Row],[A_1]]="","",B_MSK[[#This Row],[A_1]]*IF(B_MSK[[#This Row],[B_1]]="",1,B_MSK[[#This Row],[B_1]])*IF(B_MSK[[#This Row],[C_1]]="",1,B_MSK[[#This Row],[C_1]]))</f>
        <v>360</v>
      </c>
      <c r="AW747" s="5" t="str">
        <f ca="1">IF(B_MSK[[#This Row],[C_2]]="",IF(B_MSK[[#This Row],[B_2]]="",IF(B_MSK[[#This Row],[A_2]]="","",B_MSK[[#This Row],[A_2]]),B_MSK[[#This Row],[B_2]]),B_MSK[[#This Row],[C_2]])</f>
        <v>PCS</v>
      </c>
      <c r="AX747" s="2">
        <f ca="1">IF(ISNUMBER(B_MSK[[#This Row],[TANGGAL DATANG]]),B_MSK[[#This Row],[TANGGAL DATANG]],AX746)</f>
        <v>44953</v>
      </c>
      <c r="AY747" s="5" t="e">
        <f ca="1">IF(B_MSK[[#This Row],[DB_ROW]]="","",INDEX([3]!db[JENIS],B_MSK[[#This Row],[DB_ROW]]-1))</f>
        <v>#REF!</v>
      </c>
      <c r="AZ747" s="5">
        <f ca="1">IF(B_MSK[[#This Row],[A_1]]="","",B_MSK[[#This Row],[A_1]])*1</f>
        <v>30</v>
      </c>
      <c r="BA747" s="5" t="str">
        <f ca="1">IF(B_MSK[[#This Row],[//]]="","",INDEX(INDIRECT(DIR&amp;$2:$2),B_MSK[[#This Row],[//]]))</f>
        <v>UNTANA</v>
      </c>
      <c r="BB747" s="5" t="str">
        <f ca="1">CONCATENATE(B_MSK[[#This Row],[concat]],B_MSK[[#This Row],[HARGA_X]],B_MSK[[#This Row],[SAT]])</f>
        <v>hb65gunindo5833.33333333333LSN</v>
      </c>
    </row>
    <row r="748" spans="1:54" x14ac:dyDescent="0.25">
      <c r="A748" s="6" t="s">
        <v>128</v>
      </c>
      <c r="B748" s="5" t="str">
        <f ca="1">IF(B_MSK[[#This Row],[N_ID]]="","",INDEX(INDIRECT(DIR&amp;$2:$2),MATCH(B_MSK[[#This Row],[N_ID]],INDIRECT(DIR&amp;"!NOTA[ID_P]"),0)))</f>
        <v/>
      </c>
      <c r="C748" s="5" t="str">
        <f ca="1">IF(B_MSK[[#This Row],[//]]="","",HYPERLINK("["&amp;SUBSTITUTE(DIR,"'","")&amp;"]NOTA!D"&amp;B_MSK[[#This Row],[//]]+2,"&gt;"))</f>
        <v>&gt;</v>
      </c>
      <c r="D748" s="5" t="str">
        <f ca="1">IF(B_MSK[[#This Row],[N_ID]]="","",COUNTIF(INDIRECT(DIR&amp;"!NOTA[ID_H]"),B_MSK[[#This Row],[ID NOTA]]))</f>
        <v/>
      </c>
      <c r="E7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745</v>
      </c>
      <c r="F7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8" s="7" t="str">
        <f ca="1">IF(B_MSK[[#This Row],[stt]]="ada",INDEX([2]!db[NB BM],B_MSK[DB_ROW]-1),"")</f>
        <v>Cutter A 18 Trans Gunindo</v>
      </c>
      <c r="H748" s="7" t="str">
        <f ca="1">IF(B_MSK[[#This Row],[//]]="","",INDEX(INDIRECT(DIR&amp;$2:$2),B_MSK[[#This Row],[//]]))</f>
        <v>GUNINDO</v>
      </c>
      <c r="I748" s="27" t="str">
        <f ca="1">IF(B_MSK[[#This Row],[//]]="","",INDEX(INDIRECT(DB_PATH&amp;$2:$2),B_MSK[[#This Row],[DB_ROW]]-1))</f>
        <v>60 LSN</v>
      </c>
      <c r="J748" s="5">
        <f ca="1">IF(B_MSK[[#This Row],[//]]="","",IF(INDEX(INDIRECT(DIR&amp;$2:$2),B_MSK[[#This Row],[//]])="","",INDEX(INDIRECT(DIR&amp;$2:$2),B_MSK[[#This Row],[//]])))</f>
        <v>2</v>
      </c>
      <c r="K748" s="5">
        <f ca="1">IF(B_MSK[[#This Row],[//]]="","",IF(INDEX(INDIRECT(DIR&amp;$2:$2),B_MSK[[#This Row],[//]])="","",INDEX(INDIRECT(DIR&amp;$2:$2),B_MSK[[#This Row],[//]])))</f>
        <v>120</v>
      </c>
      <c r="L748" s="5" t="str">
        <f ca="1">IF(B_MSK[[#This Row],[//]]="","",IF(INDEX(INDIRECT(DIR&amp;$2:$2),B_MSK[[#This Row],[//]])="","",INDEX(INDIRECT(DIR&amp;$2:$2),B_MSK[[#This Row],[//]])))</f>
        <v>LSN</v>
      </c>
      <c r="M748" s="13">
        <f ca="1">IF(B_MSK[[#This Row],[//]]="","",INDEX(INDIRECT(DIR&amp;$2:$2),B_MSK[[#This Row],[//]]))</f>
        <v>47500</v>
      </c>
      <c r="N748" s="13">
        <f ca="1">IF(OR(B_MSK[[#This Row],[//]]="",),"",INDEX(INDIRECT(DIR&amp;$2:$2),B_MSK[[#This Row],[//]]))</f>
        <v>2850000</v>
      </c>
      <c r="O748" s="3">
        <f ca="1">IF(B_MSK[[#This Row],[//]]="","",IF(INDEX(INDIRECT(DIR&amp;$2:$2),B_MSK[[#This Row],[//]])=0,"",INDEX(INDIRECT(DIR&amp;$2:$2),B_MSK[[#This Row],[//]])))</f>
        <v>0.05</v>
      </c>
      <c r="P748" s="3">
        <f ca="1">IF(B_MSK[[#This Row],[//]]="","",IF(INDEX(INDIRECT(DIR&amp;$2:$2),B_MSK[[#This Row],[//]])=0,"",INDEX(INDIRECT(DIR&amp;$2:$2),B_MSK[[#This Row],[//]])))</f>
        <v>0.1</v>
      </c>
      <c r="Q748" s="12">
        <f ca="1">IF(B_MSK[[#This Row],[//]]="","",INDEX(INDIRECT(DIR&amp;$2:$2),B_MSK[[#This Row],[//]]))</f>
        <v>4873500</v>
      </c>
      <c r="R7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8" s="37">
        <f ca="1">IF(B_MSK[[#This Row],[//]]="","",INDEX(INDIRECT(DIR&amp;$2:$2),B_MSK[[#This Row],[//]]))</f>
        <v>0</v>
      </c>
      <c r="U748" s="38">
        <f ca="1">IF(SUMIF(B_MSK[NAMA BARANG],B_MSK[[#This Row],[NAMA BARANG]],B_MSK[JMLH BRG])=0,"",SUMIF(B_MSK[NAMA BARANG],B_MSK[[#This Row],[NAMA BARANG]],B_MSK[C]))</f>
        <v>2</v>
      </c>
      <c r="V748" s="7" t="str">
        <f ca="1">IF(B_MSK[[#This Row],[//]]="","",INDEX(INDIRECT(DIR&amp;$2:$2),B_MSK[[#This Row],[//]]))</f>
        <v>CUTTER A 18 TRANS</v>
      </c>
      <c r="W748" s="7" t="str">
        <f ca="1">LOWER(SUBSTITUTE(SUBSTITUTE(SUBSTITUTE(SUBSTITUTE(SUBSTITUTE(SUBSTITUTE(SUBSTITUTE(SUBSTITUTE(SUBSTITUTE(B_MSK[[#This Row],[N.B.nota]]," ",""),"-",""),"(",""),")",""),".",""),",",""),"/",""),"""",""),"+",""))</f>
        <v>cuttera18trans</v>
      </c>
      <c r="X748" s="5" t="str">
        <f ca="1">IF(B_MSK[[#This Row],[N.B.nota]]="","",IF(MATCH(B_MSK[[#This Row],[concat]],[2]!db[NB NOTA_C],0)&gt;0,"ada",0))</f>
        <v>ada</v>
      </c>
      <c r="Y748" s="5" t="str">
        <f ca="1">IF(B_MSK[[#This Row],[N.B.nota]]="","",ADDRESS(ROW(B_MSK[QB]),COLUMN(B_MSK[QB]))&amp;":"&amp;ADDRESS(ROW(),COLUMN(B_MSK[QB])))</f>
        <v>$D$4:$D$748</v>
      </c>
      <c r="Z748" s="5">
        <f ca="1">IF(B_MSK[[#This Row],[concat]]="","",MATCH(B_MSK[[#This Row],[concat]],[2]!db[NB NOTA_C],0)+1)</f>
        <v>558</v>
      </c>
      <c r="AA748" s="5" t="str">
        <f ca="1">IF(B_MSK[[#This Row],[//]]="","",HYPERLINK("[D:\kerja\BANK EXP\BARU\DB.XLSX]DB!e"&amp;B_MSK[[#This Row],[DB_ROW]],"&gt;"))</f>
        <v>&gt;</v>
      </c>
      <c r="AB748" s="30" t="str">
        <f ca="1">MID(B_MSK[[#This Row],[/ STN_1]],FIND(" ",B_MSK[[#This Row],[/ STN_1]])+1,LEN(B_MSK[[#This Row],[/ STN_1]]))</f>
        <v>LSN</v>
      </c>
      <c r="AC748" s="11">
        <f ca="1">IF(B_MSK[[#This Row],[//]]="","",IF(B_MSK[[#This Row],[ JUMLAH ]]="","",IF(B_MSK[[#This Row],[C]]="",B_MSK[[#This Row],[HARGA CTN]]/B_MSK[[#This Row],[JMLH BRG]],B_MSK[[#This Row],[HARGA CTN]]/B_MSK[[#This Row],[A_1]])))</f>
        <v>47500</v>
      </c>
      <c r="AD7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4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3958.3333333333335</v>
      </c>
      <c r="AF74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48" s="15" t="str">
        <f ca="1">IF(B_MSK[[#This Row],[HARGA_2]]="","",IF(MID(B_MSK[[#This Row],[/ STN_2]],FIND(" ",B_MSK[[#This Row],[/ STN_2]])+1,LEN(B_MSK[[#This Row],[/ STN_2]]))="LSN",B_MSK[[#This Row],[HARGA_2]]/12,""))</f>
        <v/>
      </c>
      <c r="AH748" s="7" t="str">
        <f ca="1">IF(B_MSK[[#This Row],[HARGA_3]]="","","/ "&amp;"PCS")</f>
        <v/>
      </c>
      <c r="AI748" s="15">
        <f ca="1">IF(B_MSK[[#This Row],[HARGA_3]]="",IF(B_MSK[[#This Row],[HARGA_2]]="",IF(B_MSK[[#This Row],[HARGA_1]]="","",B_MSK[[#This Row],[HARGA_1]]),B_MSK[[#This Row],[HARGA_2]]),B_MSK[[#This Row],[HARGA_3]])</f>
        <v>3958.3333333333335</v>
      </c>
      <c r="AJ74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48" s="5" t="str">
        <f ca="1">IF(B_MSK[[#This Row],[//]]="","",SUBSTITUTE(SUBSTITUTE(SUBSTITUTE(B_MSK[[#This Row],[QTY/ CTN]]," ","_",2),"(",""),")","")&amp;"_")</f>
        <v>60 LSN_</v>
      </c>
      <c r="AL748" s="5">
        <f ca="1">IF(B_MSK[[#This Row],[A_B]]="","",SEARCH("_",B_MSK[[#This Row],[A_B]]))</f>
        <v>7</v>
      </c>
      <c r="AM748" s="5">
        <f ca="1">IF(B_MSK[[#This Row],[A_B]]="","",LEN(B_MSK[[#This Row],[A_B]]))</f>
        <v>7</v>
      </c>
      <c r="AN748" s="5" t="str">
        <f ca="1">IF(B_MSK[[#This Row],[A_B]]="","",LEFT(B_MSK[[#This Row],[QTY/ CTN]],B_MSK[[#This Row],[A_B_1]]))</f>
        <v>60 LSN</v>
      </c>
      <c r="AO748" s="5" t="str">
        <f ca="1">IF(B_MSK[[#This Row],[A_B]]="","",LEFT(B_MSK[[#This Row],[A_]],SEARCH(" ",B_MSK[[#This Row],[A_]])-1))</f>
        <v>60</v>
      </c>
      <c r="AP748" s="5" t="str">
        <f ca="1">IF(B_MSK[[#This Row],[A_B]]="","",RIGHT(B_MSK[[#This Row],[A_]],LEN(B_MSK[[#This Row],[A_]])-SEARCH(" ",B_MSK[[#This Row],[A_]])))</f>
        <v>LSN</v>
      </c>
      <c r="AQ7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48" s="5" t="str">
        <f ca="1">IF(B_MSK[[#This Row],[B_]]="","",LEFT(B_MSK[[#This Row],[B_]],SEARCH(" ",B_MSK[[#This Row],[B_]])))</f>
        <v xml:space="preserve">12 </v>
      </c>
      <c r="AS748" s="5" t="str">
        <f ca="1">IF(B_MSK[[#This Row],[B_]]="","",RIGHT(B_MSK[[#This Row],[B_]],LEN(B_MSK[[#This Row],[B_]])-SEARCH(" ",B_MSK[[#This Row],[B_]])))</f>
        <v>PCS</v>
      </c>
      <c r="AT748" s="5" t="str">
        <f ca="1">IF(B_MSK[[#This Row],[B_2]]="LSN",12,"")</f>
        <v/>
      </c>
      <c r="AU748" s="5" t="str">
        <f ca="1">IF(B_MSK[[#This Row],[C_1]]="","","PCS")</f>
        <v/>
      </c>
      <c r="AV748" s="5">
        <f ca="1">IF(B_MSK[[#This Row],[A_1]]="","",B_MSK[[#This Row],[A_1]]*IF(B_MSK[[#This Row],[B_1]]="",1,B_MSK[[#This Row],[B_1]])*IF(B_MSK[[#This Row],[C_1]]="",1,B_MSK[[#This Row],[C_1]]))</f>
        <v>720</v>
      </c>
      <c r="AW748" s="5" t="str">
        <f ca="1">IF(B_MSK[[#This Row],[C_2]]="",IF(B_MSK[[#This Row],[B_2]]="",IF(B_MSK[[#This Row],[A_2]]="","",B_MSK[[#This Row],[A_2]]),B_MSK[[#This Row],[B_2]]),B_MSK[[#This Row],[C_2]])</f>
        <v>PCS</v>
      </c>
      <c r="AX748" s="2">
        <f ca="1">IF(ISNUMBER(B_MSK[[#This Row],[TANGGAL DATANG]]),B_MSK[[#This Row],[TANGGAL DATANG]],AX747)</f>
        <v>44953</v>
      </c>
      <c r="AY748" s="5" t="e">
        <f ca="1">IF(B_MSK[[#This Row],[DB_ROW]]="","",INDEX([3]!db[JENIS],B_MSK[[#This Row],[DB_ROW]]-1))</f>
        <v>#REF!</v>
      </c>
      <c r="AZ748" s="5">
        <f ca="1">IF(B_MSK[[#This Row],[A_1]]="","",B_MSK[[#This Row],[A_1]])*1</f>
        <v>60</v>
      </c>
      <c r="BA748" s="5" t="str">
        <f ca="1">IF(B_MSK[[#This Row],[//]]="","",INDEX(INDIRECT(DIR&amp;$2:$2),B_MSK[[#This Row],[//]]))</f>
        <v>UNTANA</v>
      </c>
      <c r="BB748" s="5" t="str">
        <f ca="1">CONCATENATE(B_MSK[[#This Row],[concat]],B_MSK[[#This Row],[HARGA_X]],B_MSK[[#This Row],[SAT]])</f>
        <v>cuttera18trans3958.33333333333LSN</v>
      </c>
    </row>
    <row r="749" spans="1:54" x14ac:dyDescent="0.25">
      <c r="A749" s="6" t="s">
        <v>128</v>
      </c>
      <c r="B749" s="5" t="str">
        <f ca="1">IF(B_MSK[[#This Row],[N_ID]]="","",INDEX(INDIRECT(DIR&amp;$2:$2),MATCH(B_MSK[[#This Row],[N_ID]],INDIRECT(DIR&amp;"!NOTA[ID_P]"),0)))</f>
        <v/>
      </c>
      <c r="C749" s="5" t="str">
        <f ca="1">IF(B_MSK[[#This Row],[//]]="","",HYPERLINK("["&amp;SUBSTITUTE(DIR,"'","")&amp;"]NOTA!D"&amp;B_MSK[[#This Row],[//]]+2,"&gt;"))</f>
        <v>&gt;</v>
      </c>
      <c r="D749" s="5" t="str">
        <f ca="1">IF(B_MSK[[#This Row],[N_ID]]="","",COUNTIF(INDIRECT(DIR&amp;"!NOTA[ID_H]"),B_MSK[[#This Row],[ID NOTA]]))</f>
        <v/>
      </c>
      <c r="E74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746</v>
      </c>
      <c r="F7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9" s="7" t="str">
        <f ca="1">IF(B_MSK[[#This Row],[stt]]="ada",INDEX([2]!db[NB BM],B_MSK[DB_ROW]-1),"")</f>
        <v>Gunting HB 75 Gunindo</v>
      </c>
      <c r="H749" s="7" t="str">
        <f ca="1">IF(B_MSK[[#This Row],[//]]="","",INDEX(INDIRECT(DIR&amp;$2:$2),B_MSK[[#This Row],[//]]))</f>
        <v>GUNINDO</v>
      </c>
      <c r="I749" s="27" t="str">
        <f ca="1">IF(B_MSK[[#This Row],[//]]="","",INDEX(INDIRECT(DB_PATH&amp;$2:$2),B_MSK[[#This Row],[DB_ROW]]-1))</f>
        <v>20 LSN</v>
      </c>
      <c r="J749" s="5">
        <f ca="1">IF(B_MSK[[#This Row],[//]]="","",IF(INDEX(INDIRECT(DIR&amp;$2:$2),B_MSK[[#This Row],[//]])="","",INDEX(INDIRECT(DIR&amp;$2:$2),B_MSK[[#This Row],[//]])))</f>
        <v>1</v>
      </c>
      <c r="K749" s="5">
        <f ca="1">IF(B_MSK[[#This Row],[//]]="","",IF(INDEX(INDIRECT(DIR&amp;$2:$2),B_MSK[[#This Row],[//]])="","",INDEX(INDIRECT(DIR&amp;$2:$2),B_MSK[[#This Row],[//]])))</f>
        <v>20</v>
      </c>
      <c r="L749" s="5" t="str">
        <f ca="1">IF(B_MSK[[#This Row],[//]]="","",IF(INDEX(INDIRECT(DIR&amp;$2:$2),B_MSK[[#This Row],[//]])="","",INDEX(INDIRECT(DIR&amp;$2:$2),B_MSK[[#This Row],[//]])))</f>
        <v>LSN</v>
      </c>
      <c r="M749" s="13">
        <f ca="1">IF(B_MSK[[#This Row],[//]]="","",INDEX(INDIRECT(DIR&amp;$2:$2),B_MSK[[#This Row],[//]]))</f>
        <v>138600</v>
      </c>
      <c r="N749" s="13">
        <f ca="1">IF(OR(B_MSK[[#This Row],[//]]="",),"",INDEX(INDIRECT(DIR&amp;$2:$2),B_MSK[[#This Row],[//]]))</f>
        <v>2772000</v>
      </c>
      <c r="O749" s="3">
        <f ca="1">IF(B_MSK[[#This Row],[//]]="","",IF(INDEX(INDIRECT(DIR&amp;$2:$2),B_MSK[[#This Row],[//]])=0,"",INDEX(INDIRECT(DIR&amp;$2:$2),B_MSK[[#This Row],[//]])))</f>
        <v>0.05</v>
      </c>
      <c r="P749" s="3">
        <f ca="1">IF(B_MSK[[#This Row],[//]]="","",IF(INDEX(INDIRECT(DIR&amp;$2:$2),B_MSK[[#This Row],[//]])=0,"",INDEX(INDIRECT(DIR&amp;$2:$2),B_MSK[[#This Row],[//]])))</f>
        <v>0.1</v>
      </c>
      <c r="Q749" s="12">
        <f ca="1">IF(B_MSK[[#This Row],[//]]="","",INDEX(INDIRECT(DIR&amp;$2:$2),B_MSK[[#This Row],[//]]))</f>
        <v>2370060</v>
      </c>
      <c r="R74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4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49" s="37">
        <f ca="1">IF(B_MSK[[#This Row],[//]]="","",INDEX(INDIRECT(DIR&amp;$2:$2),B_MSK[[#This Row],[//]]))</f>
        <v>0</v>
      </c>
      <c r="U749" s="38">
        <f ca="1">IF(SUMIF(B_MSK[NAMA BARANG],B_MSK[[#This Row],[NAMA BARANG]],B_MSK[JMLH BRG])=0,"",SUMIF(B_MSK[NAMA BARANG],B_MSK[[#This Row],[NAMA BARANG]],B_MSK[C]))</f>
        <v>1</v>
      </c>
      <c r="V749" s="7" t="str">
        <f ca="1">IF(B_MSK[[#This Row],[//]]="","",INDEX(INDIRECT(DIR&amp;$2:$2),B_MSK[[#This Row],[//]]))</f>
        <v>HB75 GUNINDO</v>
      </c>
      <c r="W749" s="7" t="str">
        <f ca="1">LOWER(SUBSTITUTE(SUBSTITUTE(SUBSTITUTE(SUBSTITUTE(SUBSTITUTE(SUBSTITUTE(SUBSTITUTE(SUBSTITUTE(SUBSTITUTE(B_MSK[[#This Row],[N.B.nota]]," ",""),"-",""),"(",""),")",""),".",""),",",""),"/",""),"""",""),"+",""))</f>
        <v>hb75gunindo</v>
      </c>
      <c r="X749" s="5" t="str">
        <f ca="1">IF(B_MSK[[#This Row],[N.B.nota]]="","",IF(MATCH(B_MSK[[#This Row],[concat]],[2]!db[NB NOTA_C],0)&gt;0,"ada",0))</f>
        <v>ada</v>
      </c>
      <c r="Y749" s="5" t="str">
        <f ca="1">IF(B_MSK[[#This Row],[N.B.nota]]="","",ADDRESS(ROW(B_MSK[QB]),COLUMN(B_MSK[QB]))&amp;":"&amp;ADDRESS(ROW(),COLUMN(B_MSK[QB])))</f>
        <v>$D$4:$D$749</v>
      </c>
      <c r="Z749" s="5">
        <f ca="1">IF(B_MSK[[#This Row],[concat]]="","",MATCH(B_MSK[[#This Row],[concat]],[2]!db[NB NOTA_C],0)+1)</f>
        <v>964</v>
      </c>
      <c r="AA749" s="5" t="str">
        <f ca="1">IF(B_MSK[[#This Row],[//]]="","",HYPERLINK("[D:\kerja\BANK EXP\BARU\DB.XLSX]DB!e"&amp;B_MSK[[#This Row],[DB_ROW]],"&gt;"))</f>
        <v>&gt;</v>
      </c>
      <c r="AB749" s="30" t="str">
        <f ca="1">MID(B_MSK[[#This Row],[/ STN_1]],FIND(" ",B_MSK[[#This Row],[/ STN_1]])+1,LEN(B_MSK[[#This Row],[/ STN_1]]))</f>
        <v>LSN</v>
      </c>
      <c r="AC749" s="11">
        <f ca="1">IF(B_MSK[[#This Row],[//]]="","",IF(B_MSK[[#This Row],[ JUMLAH ]]="","",IF(B_MSK[[#This Row],[C]]="",B_MSK[[#This Row],[HARGA CTN]]/B_MSK[[#This Row],[JMLH BRG]],B_MSK[[#This Row],[HARGA CTN]]/B_MSK[[#This Row],[A_1]])))</f>
        <v>138600</v>
      </c>
      <c r="AD7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4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11550</v>
      </c>
      <c r="AF74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49" s="15" t="str">
        <f ca="1">IF(B_MSK[[#This Row],[HARGA_2]]="","",IF(MID(B_MSK[[#This Row],[/ STN_2]],FIND(" ",B_MSK[[#This Row],[/ STN_2]])+1,LEN(B_MSK[[#This Row],[/ STN_2]]))="LSN",B_MSK[[#This Row],[HARGA_2]]/12,""))</f>
        <v/>
      </c>
      <c r="AH749" s="7" t="str">
        <f ca="1">IF(B_MSK[[#This Row],[HARGA_3]]="","","/ "&amp;"PCS")</f>
        <v/>
      </c>
      <c r="AI749" s="15">
        <f ca="1">IF(B_MSK[[#This Row],[HARGA_3]]="",IF(B_MSK[[#This Row],[HARGA_2]]="",IF(B_MSK[[#This Row],[HARGA_1]]="","",B_MSK[[#This Row],[HARGA_1]]),B_MSK[[#This Row],[HARGA_2]]),B_MSK[[#This Row],[HARGA_3]])</f>
        <v>11550</v>
      </c>
      <c r="AJ74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49" s="5" t="str">
        <f ca="1">IF(B_MSK[[#This Row],[//]]="","",SUBSTITUTE(SUBSTITUTE(SUBSTITUTE(B_MSK[[#This Row],[QTY/ CTN]]," ","_",2),"(",""),")","")&amp;"_")</f>
        <v>20 LSN_</v>
      </c>
      <c r="AL749" s="5">
        <f ca="1">IF(B_MSK[[#This Row],[A_B]]="","",SEARCH("_",B_MSK[[#This Row],[A_B]]))</f>
        <v>7</v>
      </c>
      <c r="AM749" s="5">
        <f ca="1">IF(B_MSK[[#This Row],[A_B]]="","",LEN(B_MSK[[#This Row],[A_B]]))</f>
        <v>7</v>
      </c>
      <c r="AN749" s="5" t="str">
        <f ca="1">IF(B_MSK[[#This Row],[A_B]]="","",LEFT(B_MSK[[#This Row],[QTY/ CTN]],B_MSK[[#This Row],[A_B_1]]))</f>
        <v>20 LSN</v>
      </c>
      <c r="AO749" s="5" t="str">
        <f ca="1">IF(B_MSK[[#This Row],[A_B]]="","",LEFT(B_MSK[[#This Row],[A_]],SEARCH(" ",B_MSK[[#This Row],[A_]])-1))</f>
        <v>20</v>
      </c>
      <c r="AP749" s="5" t="str">
        <f ca="1">IF(B_MSK[[#This Row],[A_B]]="","",RIGHT(B_MSK[[#This Row],[A_]],LEN(B_MSK[[#This Row],[A_]])-SEARCH(" ",B_MSK[[#This Row],[A_]])))</f>
        <v>LSN</v>
      </c>
      <c r="AQ7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49" s="5" t="str">
        <f ca="1">IF(B_MSK[[#This Row],[B_]]="","",LEFT(B_MSK[[#This Row],[B_]],SEARCH(" ",B_MSK[[#This Row],[B_]])))</f>
        <v xml:space="preserve">12 </v>
      </c>
      <c r="AS749" s="5" t="str">
        <f ca="1">IF(B_MSK[[#This Row],[B_]]="","",RIGHT(B_MSK[[#This Row],[B_]],LEN(B_MSK[[#This Row],[B_]])-SEARCH(" ",B_MSK[[#This Row],[B_]])))</f>
        <v>PCS</v>
      </c>
      <c r="AT749" s="5" t="str">
        <f ca="1">IF(B_MSK[[#This Row],[B_2]]="LSN",12,"")</f>
        <v/>
      </c>
      <c r="AU749" s="5" t="str">
        <f ca="1">IF(B_MSK[[#This Row],[C_1]]="","","PCS")</f>
        <v/>
      </c>
      <c r="AV749" s="5">
        <f ca="1">IF(B_MSK[[#This Row],[A_1]]="","",B_MSK[[#This Row],[A_1]]*IF(B_MSK[[#This Row],[B_1]]="",1,B_MSK[[#This Row],[B_1]])*IF(B_MSK[[#This Row],[C_1]]="",1,B_MSK[[#This Row],[C_1]]))</f>
        <v>240</v>
      </c>
      <c r="AW749" s="5" t="str">
        <f ca="1">IF(B_MSK[[#This Row],[C_2]]="",IF(B_MSK[[#This Row],[B_2]]="",IF(B_MSK[[#This Row],[A_2]]="","",B_MSK[[#This Row],[A_2]]),B_MSK[[#This Row],[B_2]]),B_MSK[[#This Row],[C_2]])</f>
        <v>PCS</v>
      </c>
      <c r="AX749" s="2">
        <f ca="1">IF(ISNUMBER(B_MSK[[#This Row],[TANGGAL DATANG]]),B_MSK[[#This Row],[TANGGAL DATANG]],AX748)</f>
        <v>44953</v>
      </c>
      <c r="AY749" s="5" t="e">
        <f ca="1">IF(B_MSK[[#This Row],[DB_ROW]]="","",INDEX([3]!db[JENIS],B_MSK[[#This Row],[DB_ROW]]-1))</f>
        <v>#REF!</v>
      </c>
      <c r="AZ749" s="5">
        <f ca="1">IF(B_MSK[[#This Row],[A_1]]="","",B_MSK[[#This Row],[A_1]])*1</f>
        <v>20</v>
      </c>
      <c r="BA749" s="5" t="str">
        <f ca="1">IF(B_MSK[[#This Row],[//]]="","",INDEX(INDIRECT(DIR&amp;$2:$2),B_MSK[[#This Row],[//]]))</f>
        <v>UNTANA</v>
      </c>
      <c r="BB749" s="5" t="str">
        <f ca="1">CONCATENATE(B_MSK[[#This Row],[concat]],B_MSK[[#This Row],[HARGA_X]],B_MSK[[#This Row],[SAT]])</f>
        <v>hb75gunindo11550LSN</v>
      </c>
    </row>
    <row r="750" spans="1:54" x14ac:dyDescent="0.25">
      <c r="A750" s="6" t="s">
        <v>128</v>
      </c>
      <c r="B750" s="5" t="str">
        <f ca="1">IF(B_MSK[[#This Row],[N_ID]]="","",INDEX(INDIRECT(DIR&amp;$2:$2),MATCH(B_MSK[[#This Row],[N_ID]],INDIRECT(DIR&amp;"!NOTA[ID_P]"),0)))</f>
        <v/>
      </c>
      <c r="C750" s="5" t="str">
        <f ca="1">IF(B_MSK[[#This Row],[//]]="","",HYPERLINK("["&amp;SUBSTITUTE(DIR,"'","")&amp;"]NOTA!D"&amp;B_MSK[[#This Row],[//]]+2,"&gt;"))</f>
        <v/>
      </c>
      <c r="D750" s="5" t="str">
        <f ca="1">IF(B_MSK[[#This Row],[N_ID]]="","",COUNTIF(INDIRECT(DIR&amp;"!NOTA[ID_H]"),B_MSK[[#This Row],[ID NOTA]]))</f>
        <v/>
      </c>
      <c r="E7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0" s="7" t="str">
        <f ca="1">IF(B_MSK[[#This Row],[stt]]="ada",INDEX([2]!db[NB BM],B_MSK[DB_ROW]-1),"")</f>
        <v/>
      </c>
      <c r="H750" s="7" t="str">
        <f ca="1">IF(B_MSK[[#This Row],[//]]="","",INDEX(INDIRECT(DIR&amp;$2:$2),B_MSK[[#This Row],[//]]))</f>
        <v/>
      </c>
      <c r="I750" s="27" t="str">
        <f ca="1">IF(B_MSK[[#This Row],[//]]="","",INDEX(INDIRECT(DB_PATH&amp;$2:$2),B_MSK[[#This Row],[DB_ROW]]-1))</f>
        <v/>
      </c>
      <c r="J750" s="5" t="str">
        <f ca="1">IF(B_MSK[[#This Row],[//]]="","",IF(INDEX(INDIRECT(DIR&amp;$2:$2),B_MSK[[#This Row],[//]])="","",INDEX(INDIRECT(DIR&amp;$2:$2),B_MSK[[#This Row],[//]])))</f>
        <v/>
      </c>
      <c r="K750" s="5" t="str">
        <f ca="1">IF(B_MSK[[#This Row],[//]]="","",IF(INDEX(INDIRECT(DIR&amp;$2:$2),B_MSK[[#This Row],[//]])="","",INDEX(INDIRECT(DIR&amp;$2:$2),B_MSK[[#This Row],[//]])))</f>
        <v/>
      </c>
      <c r="L750" s="5" t="str">
        <f ca="1">IF(B_MSK[[#This Row],[//]]="","",IF(INDEX(INDIRECT(DIR&amp;$2:$2),B_MSK[[#This Row],[//]])="","",INDEX(INDIRECT(DIR&amp;$2:$2),B_MSK[[#This Row],[//]])))</f>
        <v/>
      </c>
      <c r="M750" s="13" t="str">
        <f ca="1">IF(B_MSK[[#This Row],[//]]="","",INDEX(INDIRECT(DIR&amp;$2:$2),B_MSK[[#This Row],[//]]))</f>
        <v/>
      </c>
      <c r="N750" s="13" t="str">
        <f ca="1">IF(OR(B_MSK[[#This Row],[//]]="",),"",INDEX(INDIRECT(DIR&amp;$2:$2),B_MSK[[#This Row],[//]]))</f>
        <v/>
      </c>
      <c r="O750" s="3" t="str">
        <f ca="1">IF(B_MSK[[#This Row],[//]]="","",IF(INDEX(INDIRECT(DIR&amp;$2:$2),B_MSK[[#This Row],[//]])=0,"",INDEX(INDIRECT(DIR&amp;$2:$2),B_MSK[[#This Row],[//]])))</f>
        <v/>
      </c>
      <c r="P750" s="3" t="str">
        <f ca="1">IF(B_MSK[[#This Row],[//]]="","",IF(INDEX(INDIRECT(DIR&amp;$2:$2),B_MSK[[#This Row],[//]])=0,"",INDEX(INDIRECT(DIR&amp;$2:$2),B_MSK[[#This Row],[//]])))</f>
        <v/>
      </c>
      <c r="Q750" s="12" t="str">
        <f ca="1">IF(B_MSK[[#This Row],[//]]="","",INDEX(INDIRECT(DIR&amp;$2:$2),B_MSK[[#This Row],[//]]))</f>
        <v/>
      </c>
      <c r="R7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0" s="37" t="str">
        <f ca="1">IF(B_MSK[[#This Row],[//]]="","",INDEX(INDIRECT(DIR&amp;$2:$2),B_MSK[[#This Row],[//]]))</f>
        <v/>
      </c>
      <c r="U750" s="38" t="str">
        <f ca="1">IF(SUMIF(B_MSK[NAMA BARANG],B_MSK[[#This Row],[NAMA BARANG]],B_MSK[JMLH BRG])=0,"",SUMIF(B_MSK[NAMA BARANG],B_MSK[[#This Row],[NAMA BARANG]],B_MSK[C]))</f>
        <v/>
      </c>
      <c r="V750" s="7" t="str">
        <f ca="1">IF(B_MSK[[#This Row],[//]]="","",INDEX(INDIRECT(DIR&amp;$2:$2),B_MSK[[#This Row],[//]]))</f>
        <v/>
      </c>
      <c r="W7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0" s="5" t="str">
        <f ca="1">IF(B_MSK[[#This Row],[N.B.nota]]="","",IF(MATCH(B_MSK[[#This Row],[concat]],[2]!db[NB NOTA_C],0)&gt;0,"ada",0))</f>
        <v/>
      </c>
      <c r="Y750" s="5" t="str">
        <f ca="1">IF(B_MSK[[#This Row],[N.B.nota]]="","",ADDRESS(ROW(B_MSK[QB]),COLUMN(B_MSK[QB]))&amp;":"&amp;ADDRESS(ROW(),COLUMN(B_MSK[QB])))</f>
        <v/>
      </c>
      <c r="Z750" s="5" t="str">
        <f ca="1">IF(B_MSK[[#This Row],[concat]]="","",MATCH(B_MSK[[#This Row],[concat]],[2]!db[NB NOTA_C],0)+1)</f>
        <v/>
      </c>
      <c r="AA750" s="5" t="str">
        <f ca="1">IF(B_MSK[[#This Row],[//]]="","",HYPERLINK("[D:\kerja\BANK EXP\BARU\DB.XLSX]DB!e"&amp;B_MSK[[#This Row],[DB_ROW]],"&gt;"))</f>
        <v/>
      </c>
      <c r="AB750" s="30" t="e">
        <f ca="1">MID(B_MSK[[#This Row],[/ STN_1]],FIND(" ",B_MSK[[#This Row],[/ STN_1]])+1,LEN(B_MSK[[#This Row],[/ STN_1]]))</f>
        <v>#VALUE!</v>
      </c>
      <c r="AC7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0" s="15" t="str">
        <f ca="1">IF(B_MSK[[#This Row],[HARGA_2]]="","",IF(MID(B_MSK[[#This Row],[/ STN_2]],FIND(" ",B_MSK[[#This Row],[/ STN_2]])+1,LEN(B_MSK[[#This Row],[/ STN_2]]))="LSN",B_MSK[[#This Row],[HARGA_2]]/12,""))</f>
        <v/>
      </c>
      <c r="AH750" s="7" t="str">
        <f ca="1">IF(B_MSK[[#This Row],[HARGA_3]]="","","/ "&amp;"PCS")</f>
        <v/>
      </c>
      <c r="AI750" s="15" t="str">
        <f ca="1">IF(B_MSK[[#This Row],[HARGA_3]]="",IF(B_MSK[[#This Row],[HARGA_2]]="",IF(B_MSK[[#This Row],[HARGA_1]]="","",B_MSK[[#This Row],[HARGA_1]]),B_MSK[[#This Row],[HARGA_2]]),B_MSK[[#This Row],[HARGA_3]])</f>
        <v/>
      </c>
      <c r="AJ750" s="15" t="str">
        <f ca="1">IF(B_MSK[[#This Row],[/ STN_3]]="",IF(B_MSK[[#This Row],[/ STN_2]]="",IF(B_MSK[[#This Row],[/ STN_1]]="","",B_MSK[[#This Row],[/ STN_1]]),B_MSK[[#This Row],[/ STN_2]]),B_MSK[[#This Row],[/ STN_3]])</f>
        <v/>
      </c>
      <c r="AK750" s="5" t="str">
        <f ca="1">IF(B_MSK[[#This Row],[//]]="","",SUBSTITUTE(SUBSTITUTE(SUBSTITUTE(B_MSK[[#This Row],[QTY/ CTN]]," ","_",2),"(",""),")","")&amp;"_")</f>
        <v/>
      </c>
      <c r="AL750" s="5" t="str">
        <f ca="1">IF(B_MSK[[#This Row],[A_B]]="","",SEARCH("_",B_MSK[[#This Row],[A_B]]))</f>
        <v/>
      </c>
      <c r="AM750" s="5" t="str">
        <f ca="1">IF(B_MSK[[#This Row],[A_B]]="","",LEN(B_MSK[[#This Row],[A_B]]))</f>
        <v/>
      </c>
      <c r="AN750" s="5" t="str">
        <f ca="1">IF(B_MSK[[#This Row],[A_B]]="","",LEFT(B_MSK[[#This Row],[QTY/ CTN]],B_MSK[[#This Row],[A_B_1]]))</f>
        <v/>
      </c>
      <c r="AO750" s="5" t="str">
        <f ca="1">IF(B_MSK[[#This Row],[A_B]]="","",LEFT(B_MSK[[#This Row],[A_]],SEARCH(" ",B_MSK[[#This Row],[A_]])-1))</f>
        <v/>
      </c>
      <c r="AP750" s="5" t="str">
        <f ca="1">IF(B_MSK[[#This Row],[A_B]]="","",RIGHT(B_MSK[[#This Row],[A_]],LEN(B_MSK[[#This Row],[A_]])-SEARCH(" ",B_MSK[[#This Row],[A_]])))</f>
        <v/>
      </c>
      <c r="AQ7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0" s="5" t="str">
        <f ca="1">IF(B_MSK[[#This Row],[B_]]="","",LEFT(B_MSK[[#This Row],[B_]],SEARCH(" ",B_MSK[[#This Row],[B_]])))</f>
        <v/>
      </c>
      <c r="AS750" s="5" t="str">
        <f ca="1">IF(B_MSK[[#This Row],[B_]]="","",RIGHT(B_MSK[[#This Row],[B_]],LEN(B_MSK[[#This Row],[B_]])-SEARCH(" ",B_MSK[[#This Row],[B_]])))</f>
        <v/>
      </c>
      <c r="AT750" s="5" t="str">
        <f ca="1">IF(B_MSK[[#This Row],[B_2]]="LSN",12,"")</f>
        <v/>
      </c>
      <c r="AU750" s="5" t="str">
        <f ca="1">IF(B_MSK[[#This Row],[C_1]]="","","PCS")</f>
        <v/>
      </c>
      <c r="AV750" s="5" t="str">
        <f ca="1">IF(B_MSK[[#This Row],[A_1]]="","",B_MSK[[#This Row],[A_1]]*IF(B_MSK[[#This Row],[B_1]]="",1,B_MSK[[#This Row],[B_1]])*IF(B_MSK[[#This Row],[C_1]]="",1,B_MSK[[#This Row],[C_1]]))</f>
        <v/>
      </c>
      <c r="AW750" s="5" t="str">
        <f ca="1">IF(B_MSK[[#This Row],[C_2]]="",IF(B_MSK[[#This Row],[B_2]]="",IF(B_MSK[[#This Row],[A_2]]="","",B_MSK[[#This Row],[A_2]]),B_MSK[[#This Row],[B_2]]),B_MSK[[#This Row],[C_2]])</f>
        <v/>
      </c>
      <c r="AX750" s="2">
        <f ca="1">IF(ISNUMBER(B_MSK[[#This Row],[TANGGAL DATANG]]),B_MSK[[#This Row],[TANGGAL DATANG]],AX749)</f>
        <v>44953</v>
      </c>
      <c r="AY750" s="5" t="str">
        <f ca="1">IF(B_MSK[[#This Row],[DB_ROW]]="","",INDEX([3]!db[JENIS],B_MSK[[#This Row],[DB_ROW]]-1))</f>
        <v/>
      </c>
      <c r="AZ750" s="5" t="e">
        <f ca="1">IF(B_MSK[[#This Row],[A_1]]="","",B_MSK[[#This Row],[A_1]])*1</f>
        <v>#VALUE!</v>
      </c>
      <c r="BA750" s="5" t="str">
        <f ca="1">IF(B_MSK[[#This Row],[//]]="","",INDEX(INDIRECT(DIR&amp;$2:$2),B_MSK[[#This Row],[//]]))</f>
        <v/>
      </c>
      <c r="BB750" s="5" t="str">
        <f ca="1">CONCATENATE(B_MSK[[#This Row],[concat]],B_MSK[[#This Row],[HARGA_X]],B_MSK[[#This Row],[SAT]])</f>
        <v/>
      </c>
    </row>
    <row r="751" spans="1:54" x14ac:dyDescent="0.25">
      <c r="A751" s="6" t="s">
        <v>349</v>
      </c>
      <c r="B751" s="5">
        <f ca="1">IF(B_MSK[[#This Row],[N_ID]]="","",INDEX(INDIRECT(DIR&amp;$2:$2),MATCH(B_MSK[[#This Row],[N_ID]],INDIRECT(DIR&amp;"!NOTA[ID_P]"),0)))</f>
        <v>142</v>
      </c>
      <c r="C751" s="5" t="str">
        <f ca="1">IF(B_MSK[[#This Row],[//]]="","",HYPERLINK("["&amp;SUBSTITUTE(DIR,"'","")&amp;"]NOTA!D"&amp;B_MSK[[#This Row],[//]]+2,"&gt;"))</f>
        <v>&gt;</v>
      </c>
      <c r="D751" s="5">
        <f ca="1">IF(B_MSK[[#This Row],[N_ID]]="","",COUNTIF(INDIRECT(DIR&amp;"!NOTA[ID_H]"),B_MSK[[#This Row],[ID NOTA]]))</f>
        <v>2</v>
      </c>
      <c r="E7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748</v>
      </c>
      <c r="F7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1" s="7" t="str">
        <f ca="1">IF(B_MSK[[#This Row],[stt]]="ada",INDEX([2]!db[NB BM],B_MSK[DB_ROW]-1),"")</f>
        <v>Lilin Shintoeng 12 btg</v>
      </c>
      <c r="H751" s="7" t="str">
        <f ca="1">IF(B_MSK[[#This Row],[//]]="","",INDEX(INDIRECT(DIR&amp;$2:$2),B_MSK[[#This Row],[//]]))</f>
        <v>HANSA</v>
      </c>
      <c r="I751" s="27" t="str">
        <f ca="1">IF(B_MSK[[#This Row],[//]]="","",INDEX(INDIRECT(DB_PATH&amp;$2:$2),B_MSK[[#This Row],[DB_ROW]]-1))</f>
        <v>50 LSN</v>
      </c>
      <c r="J751" s="5" t="str">
        <f ca="1">IF(B_MSK[[#This Row],[//]]="","",IF(INDEX(INDIRECT(DIR&amp;$2:$2),B_MSK[[#This Row],[//]])="","",INDEX(INDIRECT(DIR&amp;$2:$2),B_MSK[[#This Row],[//]])))</f>
        <v/>
      </c>
      <c r="K751" s="5">
        <f ca="1">IF(B_MSK[[#This Row],[//]]="","",IF(INDEX(INDIRECT(DIR&amp;$2:$2),B_MSK[[#This Row],[//]])="","",INDEX(INDIRECT(DIR&amp;$2:$2),B_MSK[[#This Row],[//]])))</f>
        <v>4</v>
      </c>
      <c r="L751" s="5" t="str">
        <f ca="1">IF(B_MSK[[#This Row],[//]]="","",IF(INDEX(INDIRECT(DIR&amp;$2:$2),B_MSK[[#This Row],[//]])="","",INDEX(INDIRECT(DIR&amp;$2:$2),B_MSK[[#This Row],[//]])))</f>
        <v>LSN</v>
      </c>
      <c r="M751" s="13">
        <f ca="1">IF(B_MSK[[#This Row],[//]]="","",INDEX(INDIRECT(DIR&amp;$2:$2),B_MSK[[#This Row],[//]]))</f>
        <v>39000</v>
      </c>
      <c r="N751" s="13">
        <f ca="1">IF(OR(B_MSK[[#This Row],[//]]="",),"",INDEX(INDIRECT(DIR&amp;$2:$2),B_MSK[[#This Row],[//]]))</f>
        <v>156000</v>
      </c>
      <c r="O751" s="3" t="str">
        <f ca="1">IF(B_MSK[[#This Row],[//]]="","",IF(INDEX(INDIRECT(DIR&amp;$2:$2),B_MSK[[#This Row],[//]])=0,"",INDEX(INDIRECT(DIR&amp;$2:$2),B_MSK[[#This Row],[//]])))</f>
        <v/>
      </c>
      <c r="P751" s="3" t="str">
        <f ca="1">IF(B_MSK[[#This Row],[//]]="","",IF(INDEX(INDIRECT(DIR&amp;$2:$2),B_MSK[[#This Row],[//]])=0,"",INDEX(INDIRECT(DIR&amp;$2:$2),B_MSK[[#This Row],[//]])))</f>
        <v/>
      </c>
      <c r="Q751" s="12">
        <f ca="1">IF(B_MSK[[#This Row],[//]]="","",INDEX(INDIRECT(DIR&amp;$2:$2),B_MSK[[#This Row],[//]]))</f>
        <v>156000</v>
      </c>
      <c r="R7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1" s="37">
        <f ca="1">IF(B_MSK[[#This Row],[//]]="","",INDEX(INDIRECT(DIR&amp;$2:$2),B_MSK[[#This Row],[//]]))</f>
        <v>0</v>
      </c>
      <c r="U751" s="38">
        <f ca="1">IF(SUMIF(B_MSK[NAMA BARANG],B_MSK[[#This Row],[NAMA BARANG]],B_MSK[JMLH BRG])=0,"",SUMIF(B_MSK[NAMA BARANG],B_MSK[[#This Row],[NAMA BARANG]],B_MSK[C]))</f>
        <v>0</v>
      </c>
      <c r="V751" s="7" t="str">
        <f ca="1">IF(B_MSK[[#This Row],[//]]="","",INDEX(INDIRECT(DIR&amp;$2:$2),B_MSK[[#This Row],[//]]))</f>
        <v>LILIN SHINTOENG 12 BTG</v>
      </c>
      <c r="W751" s="7" t="str">
        <f ca="1">LOWER(SUBSTITUTE(SUBSTITUTE(SUBSTITUTE(SUBSTITUTE(SUBSTITUTE(SUBSTITUTE(SUBSTITUTE(SUBSTITUTE(SUBSTITUTE(B_MSK[[#This Row],[N.B.nota]]," ",""),"-",""),"(",""),")",""),".",""),",",""),"/",""),"""",""),"+",""))</f>
        <v>lilinshintoeng12btg</v>
      </c>
      <c r="X751" s="5" t="str">
        <f ca="1">IF(B_MSK[[#This Row],[N.B.nota]]="","",IF(MATCH(B_MSK[[#This Row],[concat]],[2]!db[NB NOTA_C],0)&gt;0,"ada",0))</f>
        <v>ada</v>
      </c>
      <c r="Y751" s="5" t="str">
        <f ca="1">IF(B_MSK[[#This Row],[N.B.nota]]="","",ADDRESS(ROW(B_MSK[QB]),COLUMN(B_MSK[QB]))&amp;":"&amp;ADDRESS(ROW(),COLUMN(B_MSK[QB])))</f>
        <v>$D$4:$D$751</v>
      </c>
      <c r="Z751" s="5">
        <f ca="1">IF(B_MSK[[#This Row],[concat]]="","",MATCH(B_MSK[[#This Row],[concat]],[2]!db[NB NOTA_C],0)+1)</f>
        <v>1396</v>
      </c>
      <c r="AA751" s="5" t="str">
        <f ca="1">IF(B_MSK[[#This Row],[//]]="","",HYPERLINK("[D:\kerja\BANK EXP\BARU\DB.XLSX]DB!e"&amp;B_MSK[[#This Row],[DB_ROW]],"&gt;"))</f>
        <v>&gt;</v>
      </c>
      <c r="AB751" s="30" t="str">
        <f ca="1">MID(B_MSK[[#This Row],[/ STN_1]],FIND(" ",B_MSK[[#This Row],[/ STN_1]])+1,LEN(B_MSK[[#This Row],[/ STN_1]]))</f>
        <v>LSN</v>
      </c>
      <c r="AC751" s="11">
        <f ca="1">IF(B_MSK[[#This Row],[//]]="","",IF(B_MSK[[#This Row],[ JUMLAH ]]="","",IF(B_MSK[[#This Row],[C]]="",B_MSK[[#This Row],[HARGA CTN]]/B_MSK[[#This Row],[JMLH BRG]],B_MSK[[#This Row],[HARGA CTN]]/B_MSK[[#This Row],[A_1]])))</f>
        <v>39000</v>
      </c>
      <c r="AD7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5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3250</v>
      </c>
      <c r="AF75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51" s="15" t="str">
        <f ca="1">IF(B_MSK[[#This Row],[HARGA_2]]="","",IF(MID(B_MSK[[#This Row],[/ STN_2]],FIND(" ",B_MSK[[#This Row],[/ STN_2]])+1,LEN(B_MSK[[#This Row],[/ STN_2]]))="LSN",B_MSK[[#This Row],[HARGA_2]]/12,""))</f>
        <v/>
      </c>
      <c r="AH751" s="7" t="str">
        <f ca="1">IF(B_MSK[[#This Row],[HARGA_3]]="","","/ "&amp;"PCS")</f>
        <v/>
      </c>
      <c r="AI751" s="15">
        <f ca="1">IF(B_MSK[[#This Row],[HARGA_3]]="",IF(B_MSK[[#This Row],[HARGA_2]]="",IF(B_MSK[[#This Row],[HARGA_1]]="","",B_MSK[[#This Row],[HARGA_1]]),B_MSK[[#This Row],[HARGA_2]]),B_MSK[[#This Row],[HARGA_3]])</f>
        <v>3250</v>
      </c>
      <c r="AJ75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51" s="5" t="str">
        <f ca="1">IF(B_MSK[[#This Row],[//]]="","",SUBSTITUTE(SUBSTITUTE(SUBSTITUTE(B_MSK[[#This Row],[QTY/ CTN]]," ","_",2),"(",""),")","")&amp;"_")</f>
        <v>50 LSN_</v>
      </c>
      <c r="AL751" s="5">
        <f ca="1">IF(B_MSK[[#This Row],[A_B]]="","",SEARCH("_",B_MSK[[#This Row],[A_B]]))</f>
        <v>7</v>
      </c>
      <c r="AM751" s="5">
        <f ca="1">IF(B_MSK[[#This Row],[A_B]]="","",LEN(B_MSK[[#This Row],[A_B]]))</f>
        <v>7</v>
      </c>
      <c r="AN751" s="5" t="str">
        <f ca="1">IF(B_MSK[[#This Row],[A_B]]="","",LEFT(B_MSK[[#This Row],[QTY/ CTN]],B_MSK[[#This Row],[A_B_1]]))</f>
        <v>50 LSN</v>
      </c>
      <c r="AO751" s="5" t="str">
        <f ca="1">IF(B_MSK[[#This Row],[A_B]]="","",LEFT(B_MSK[[#This Row],[A_]],SEARCH(" ",B_MSK[[#This Row],[A_]])-1))</f>
        <v>50</v>
      </c>
      <c r="AP751" s="5" t="str">
        <f ca="1">IF(B_MSK[[#This Row],[A_B]]="","",RIGHT(B_MSK[[#This Row],[A_]],LEN(B_MSK[[#This Row],[A_]])-SEARCH(" ",B_MSK[[#This Row],[A_]])))</f>
        <v>LSN</v>
      </c>
      <c r="AQ7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51" s="5" t="str">
        <f ca="1">IF(B_MSK[[#This Row],[B_]]="","",LEFT(B_MSK[[#This Row],[B_]],SEARCH(" ",B_MSK[[#This Row],[B_]])))</f>
        <v xml:space="preserve">12 </v>
      </c>
      <c r="AS751" s="5" t="str">
        <f ca="1">IF(B_MSK[[#This Row],[B_]]="","",RIGHT(B_MSK[[#This Row],[B_]],LEN(B_MSK[[#This Row],[B_]])-SEARCH(" ",B_MSK[[#This Row],[B_]])))</f>
        <v>PCS</v>
      </c>
      <c r="AT751" s="5" t="str">
        <f ca="1">IF(B_MSK[[#This Row],[B_2]]="LSN",12,"")</f>
        <v/>
      </c>
      <c r="AU751" s="5" t="str">
        <f ca="1">IF(B_MSK[[#This Row],[C_1]]="","","PCS")</f>
        <v/>
      </c>
      <c r="AV751" s="5">
        <f ca="1">IF(B_MSK[[#This Row],[A_1]]="","",B_MSK[[#This Row],[A_1]]*IF(B_MSK[[#This Row],[B_1]]="",1,B_MSK[[#This Row],[B_1]])*IF(B_MSK[[#This Row],[C_1]]="",1,B_MSK[[#This Row],[C_1]]))</f>
        <v>600</v>
      </c>
      <c r="AW751" s="5" t="str">
        <f ca="1">IF(B_MSK[[#This Row],[C_2]]="",IF(B_MSK[[#This Row],[B_2]]="",IF(B_MSK[[#This Row],[A_2]]="","",B_MSK[[#This Row],[A_2]]),B_MSK[[#This Row],[B_2]]),B_MSK[[#This Row],[C_2]])</f>
        <v>PCS</v>
      </c>
      <c r="AX751" s="2">
        <f ca="1">IF(ISNUMBER(B_MSK[[#This Row],[TANGGAL DATANG]]),B_MSK[[#This Row],[TANGGAL DATANG]],AX750)</f>
        <v>44953</v>
      </c>
      <c r="AY751" s="5" t="e">
        <f ca="1">IF(B_MSK[[#This Row],[DB_ROW]]="","",INDEX([3]!db[JENIS],B_MSK[[#This Row],[DB_ROW]]-1))</f>
        <v>#REF!</v>
      </c>
      <c r="AZ751" s="5">
        <f ca="1">IF(B_MSK[[#This Row],[A_1]]="","",B_MSK[[#This Row],[A_1]])*1</f>
        <v>50</v>
      </c>
      <c r="BA751" s="5" t="str">
        <f ca="1">IF(B_MSK[[#This Row],[//]]="","",INDEX(INDIRECT(DIR&amp;$2:$2),B_MSK[[#This Row],[//]]))</f>
        <v>UNTANA</v>
      </c>
      <c r="BB751" s="5" t="str">
        <f ca="1">CONCATENATE(B_MSK[[#This Row],[concat]],B_MSK[[#This Row],[HARGA_X]],B_MSK[[#This Row],[SAT]])</f>
        <v>lilinshintoeng12btg3250LSN</v>
      </c>
    </row>
    <row r="752" spans="1:54" x14ac:dyDescent="0.25">
      <c r="A752" s="6" t="s">
        <v>128</v>
      </c>
      <c r="B752" s="5" t="str">
        <f ca="1">IF(B_MSK[[#This Row],[N_ID]]="","",INDEX(INDIRECT(DIR&amp;$2:$2),MATCH(B_MSK[[#This Row],[N_ID]],INDIRECT(DIR&amp;"!NOTA[ID_P]"),0)))</f>
        <v/>
      </c>
      <c r="C752" s="5" t="str">
        <f ca="1">IF(B_MSK[[#This Row],[//]]="","",HYPERLINK("["&amp;SUBSTITUTE(DIR,"'","")&amp;"]NOTA!D"&amp;B_MSK[[#This Row],[//]]+2,"&gt;"))</f>
        <v>&gt;</v>
      </c>
      <c r="D752" s="5" t="str">
        <f ca="1">IF(B_MSK[[#This Row],[N_ID]]="","",COUNTIF(INDIRECT(DIR&amp;"!NOTA[ID_H]"),B_MSK[[#This Row],[ID NOTA]]))</f>
        <v/>
      </c>
      <c r="E7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749</v>
      </c>
      <c r="F7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2" s="7" t="str">
        <f ca="1">IF(B_MSK[[#This Row],[stt]]="ada",INDEX([2]!db[NB BM],B_MSK[DB_ROW]-1),"")</f>
        <v>Lilin Shintoeng 24 btg</v>
      </c>
      <c r="H752" s="7" t="str">
        <f ca="1">IF(B_MSK[[#This Row],[//]]="","",INDEX(INDIRECT(DIR&amp;$2:$2),B_MSK[[#This Row],[//]]))</f>
        <v>HANSA</v>
      </c>
      <c r="I752" s="27" t="str">
        <f ca="1">IF(B_MSK[[#This Row],[//]]="","",INDEX(INDIRECT(DB_PATH&amp;$2:$2),B_MSK[[#This Row],[DB_ROW]]-1))</f>
        <v>40 LSN</v>
      </c>
      <c r="J752" s="5" t="str">
        <f ca="1">IF(B_MSK[[#This Row],[//]]="","",IF(INDEX(INDIRECT(DIR&amp;$2:$2),B_MSK[[#This Row],[//]])="","",INDEX(INDIRECT(DIR&amp;$2:$2),B_MSK[[#This Row],[//]])))</f>
        <v/>
      </c>
      <c r="K752" s="5">
        <f ca="1">IF(B_MSK[[#This Row],[//]]="","",IF(INDEX(INDIRECT(DIR&amp;$2:$2),B_MSK[[#This Row],[//]])="","",INDEX(INDIRECT(DIR&amp;$2:$2),B_MSK[[#This Row],[//]])))</f>
        <v>4</v>
      </c>
      <c r="L752" s="5" t="str">
        <f ca="1">IF(B_MSK[[#This Row],[//]]="","",IF(INDEX(INDIRECT(DIR&amp;$2:$2),B_MSK[[#This Row],[//]])="","",INDEX(INDIRECT(DIR&amp;$2:$2),B_MSK[[#This Row],[//]])))</f>
        <v>LSN</v>
      </c>
      <c r="M752" s="13">
        <f ca="1">IF(B_MSK[[#This Row],[//]]="","",INDEX(INDIRECT(DIR&amp;$2:$2),B_MSK[[#This Row],[//]]))</f>
        <v>41000</v>
      </c>
      <c r="N752" s="13">
        <f ca="1">IF(OR(B_MSK[[#This Row],[//]]="",),"",INDEX(INDIRECT(DIR&amp;$2:$2),B_MSK[[#This Row],[//]]))</f>
        <v>164000</v>
      </c>
      <c r="O752" s="3" t="str">
        <f ca="1">IF(B_MSK[[#This Row],[//]]="","",IF(INDEX(INDIRECT(DIR&amp;$2:$2),B_MSK[[#This Row],[//]])=0,"",INDEX(INDIRECT(DIR&amp;$2:$2),B_MSK[[#This Row],[//]])))</f>
        <v/>
      </c>
      <c r="P752" s="3" t="str">
        <f ca="1">IF(B_MSK[[#This Row],[//]]="","",IF(INDEX(INDIRECT(DIR&amp;$2:$2),B_MSK[[#This Row],[//]])=0,"",INDEX(INDIRECT(DIR&amp;$2:$2),B_MSK[[#This Row],[//]])))</f>
        <v/>
      </c>
      <c r="Q752" s="12">
        <f ca="1">IF(B_MSK[[#This Row],[//]]="","",INDEX(INDIRECT(DIR&amp;$2:$2),B_MSK[[#This Row],[//]]))</f>
        <v>164000</v>
      </c>
      <c r="R75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5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52" s="37">
        <f ca="1">IF(B_MSK[[#This Row],[//]]="","",INDEX(INDIRECT(DIR&amp;$2:$2),B_MSK[[#This Row],[//]]))</f>
        <v>0</v>
      </c>
      <c r="U752" s="38">
        <f ca="1">IF(SUMIF(B_MSK[NAMA BARANG],B_MSK[[#This Row],[NAMA BARANG]],B_MSK[JMLH BRG])=0,"",SUMIF(B_MSK[NAMA BARANG],B_MSK[[#This Row],[NAMA BARANG]],B_MSK[C]))</f>
        <v>0</v>
      </c>
      <c r="V752" s="7" t="str">
        <f ca="1">IF(B_MSK[[#This Row],[//]]="","",INDEX(INDIRECT(DIR&amp;$2:$2),B_MSK[[#This Row],[//]]))</f>
        <v>LILIN SHINTOENG 24 BTG</v>
      </c>
      <c r="W752" s="7" t="str">
        <f ca="1">LOWER(SUBSTITUTE(SUBSTITUTE(SUBSTITUTE(SUBSTITUTE(SUBSTITUTE(SUBSTITUTE(SUBSTITUTE(SUBSTITUTE(SUBSTITUTE(B_MSK[[#This Row],[N.B.nota]]," ",""),"-",""),"(",""),")",""),".",""),",",""),"/",""),"""",""),"+",""))</f>
        <v>lilinshintoeng24btg</v>
      </c>
      <c r="X752" s="5" t="str">
        <f ca="1">IF(B_MSK[[#This Row],[N.B.nota]]="","",IF(MATCH(B_MSK[[#This Row],[concat]],[2]!db[NB NOTA_C],0)&gt;0,"ada",0))</f>
        <v>ada</v>
      </c>
      <c r="Y752" s="5" t="str">
        <f ca="1">IF(B_MSK[[#This Row],[N.B.nota]]="","",ADDRESS(ROW(B_MSK[QB]),COLUMN(B_MSK[QB]))&amp;":"&amp;ADDRESS(ROW(),COLUMN(B_MSK[QB])))</f>
        <v>$D$4:$D$752</v>
      </c>
      <c r="Z752" s="5">
        <f ca="1">IF(B_MSK[[#This Row],[concat]]="","",MATCH(B_MSK[[#This Row],[concat]],[2]!db[NB NOTA_C],0)+1)</f>
        <v>1397</v>
      </c>
      <c r="AA752" s="5" t="str">
        <f ca="1">IF(B_MSK[[#This Row],[//]]="","",HYPERLINK("[D:\kerja\BANK EXP\BARU\DB.XLSX]DB!e"&amp;B_MSK[[#This Row],[DB_ROW]],"&gt;"))</f>
        <v>&gt;</v>
      </c>
      <c r="AB752" s="30" t="str">
        <f ca="1">MID(B_MSK[[#This Row],[/ STN_1]],FIND(" ",B_MSK[[#This Row],[/ STN_1]])+1,LEN(B_MSK[[#This Row],[/ STN_1]]))</f>
        <v>LSN</v>
      </c>
      <c r="AC752" s="11">
        <f ca="1">IF(B_MSK[[#This Row],[//]]="","",IF(B_MSK[[#This Row],[ JUMLAH ]]="","",IF(B_MSK[[#This Row],[C]]="",B_MSK[[#This Row],[HARGA CTN]]/B_MSK[[#This Row],[JMLH BRG]],B_MSK[[#This Row],[HARGA CTN]]/B_MSK[[#This Row],[A_1]])))</f>
        <v>41000</v>
      </c>
      <c r="AD7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5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3416.6666666666665</v>
      </c>
      <c r="AF75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52" s="15" t="str">
        <f ca="1">IF(B_MSK[[#This Row],[HARGA_2]]="","",IF(MID(B_MSK[[#This Row],[/ STN_2]],FIND(" ",B_MSK[[#This Row],[/ STN_2]])+1,LEN(B_MSK[[#This Row],[/ STN_2]]))="LSN",B_MSK[[#This Row],[HARGA_2]]/12,""))</f>
        <v/>
      </c>
      <c r="AH752" s="7" t="str">
        <f ca="1">IF(B_MSK[[#This Row],[HARGA_3]]="","","/ "&amp;"PCS")</f>
        <v/>
      </c>
      <c r="AI752" s="15">
        <f ca="1">IF(B_MSK[[#This Row],[HARGA_3]]="",IF(B_MSK[[#This Row],[HARGA_2]]="",IF(B_MSK[[#This Row],[HARGA_1]]="","",B_MSK[[#This Row],[HARGA_1]]),B_MSK[[#This Row],[HARGA_2]]),B_MSK[[#This Row],[HARGA_3]])</f>
        <v>3416.6666666666665</v>
      </c>
      <c r="AJ75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52" s="5" t="str">
        <f ca="1">IF(B_MSK[[#This Row],[//]]="","",SUBSTITUTE(SUBSTITUTE(SUBSTITUTE(B_MSK[[#This Row],[QTY/ CTN]]," ","_",2),"(",""),")","")&amp;"_")</f>
        <v>40 LSN_</v>
      </c>
      <c r="AL752" s="5">
        <f ca="1">IF(B_MSK[[#This Row],[A_B]]="","",SEARCH("_",B_MSK[[#This Row],[A_B]]))</f>
        <v>7</v>
      </c>
      <c r="AM752" s="5">
        <f ca="1">IF(B_MSK[[#This Row],[A_B]]="","",LEN(B_MSK[[#This Row],[A_B]]))</f>
        <v>7</v>
      </c>
      <c r="AN752" s="5" t="str">
        <f ca="1">IF(B_MSK[[#This Row],[A_B]]="","",LEFT(B_MSK[[#This Row],[QTY/ CTN]],B_MSK[[#This Row],[A_B_1]]))</f>
        <v>40 LSN</v>
      </c>
      <c r="AO752" s="5" t="str">
        <f ca="1">IF(B_MSK[[#This Row],[A_B]]="","",LEFT(B_MSK[[#This Row],[A_]],SEARCH(" ",B_MSK[[#This Row],[A_]])-1))</f>
        <v>40</v>
      </c>
      <c r="AP752" s="5" t="str">
        <f ca="1">IF(B_MSK[[#This Row],[A_B]]="","",RIGHT(B_MSK[[#This Row],[A_]],LEN(B_MSK[[#This Row],[A_]])-SEARCH(" ",B_MSK[[#This Row],[A_]])))</f>
        <v>LSN</v>
      </c>
      <c r="AQ7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52" s="5" t="str">
        <f ca="1">IF(B_MSK[[#This Row],[B_]]="","",LEFT(B_MSK[[#This Row],[B_]],SEARCH(" ",B_MSK[[#This Row],[B_]])))</f>
        <v xml:space="preserve">12 </v>
      </c>
      <c r="AS752" s="5" t="str">
        <f ca="1">IF(B_MSK[[#This Row],[B_]]="","",RIGHT(B_MSK[[#This Row],[B_]],LEN(B_MSK[[#This Row],[B_]])-SEARCH(" ",B_MSK[[#This Row],[B_]])))</f>
        <v>PCS</v>
      </c>
      <c r="AT752" s="5" t="str">
        <f ca="1">IF(B_MSK[[#This Row],[B_2]]="LSN",12,"")</f>
        <v/>
      </c>
      <c r="AU752" s="5" t="str">
        <f ca="1">IF(B_MSK[[#This Row],[C_1]]="","","PCS")</f>
        <v/>
      </c>
      <c r="AV752" s="5">
        <f ca="1">IF(B_MSK[[#This Row],[A_1]]="","",B_MSK[[#This Row],[A_1]]*IF(B_MSK[[#This Row],[B_1]]="",1,B_MSK[[#This Row],[B_1]])*IF(B_MSK[[#This Row],[C_1]]="",1,B_MSK[[#This Row],[C_1]]))</f>
        <v>480</v>
      </c>
      <c r="AW752" s="5" t="str">
        <f ca="1">IF(B_MSK[[#This Row],[C_2]]="",IF(B_MSK[[#This Row],[B_2]]="",IF(B_MSK[[#This Row],[A_2]]="","",B_MSK[[#This Row],[A_2]]),B_MSK[[#This Row],[B_2]]),B_MSK[[#This Row],[C_2]])</f>
        <v>PCS</v>
      </c>
      <c r="AX752" s="2">
        <f ca="1">IF(ISNUMBER(B_MSK[[#This Row],[TANGGAL DATANG]]),B_MSK[[#This Row],[TANGGAL DATANG]],AX751)</f>
        <v>44953</v>
      </c>
      <c r="AY752" s="5" t="e">
        <f ca="1">IF(B_MSK[[#This Row],[DB_ROW]]="","",INDEX([3]!db[JENIS],B_MSK[[#This Row],[DB_ROW]]-1))</f>
        <v>#REF!</v>
      </c>
      <c r="AZ752" s="5">
        <f ca="1">IF(B_MSK[[#This Row],[A_1]]="","",B_MSK[[#This Row],[A_1]])*1</f>
        <v>40</v>
      </c>
      <c r="BA752" s="5" t="str">
        <f ca="1">IF(B_MSK[[#This Row],[//]]="","",INDEX(INDIRECT(DIR&amp;$2:$2),B_MSK[[#This Row],[//]]))</f>
        <v>UNTANA</v>
      </c>
      <c r="BB752" s="5" t="str">
        <f ca="1">CONCATENATE(B_MSK[[#This Row],[concat]],B_MSK[[#This Row],[HARGA_X]],B_MSK[[#This Row],[SAT]])</f>
        <v>lilinshintoeng24btg3416.66666666667LSN</v>
      </c>
    </row>
    <row r="753" spans="1:54" x14ac:dyDescent="0.25">
      <c r="A753" s="6" t="s">
        <v>128</v>
      </c>
      <c r="B753" s="5" t="str">
        <f ca="1">IF(B_MSK[[#This Row],[N_ID]]="","",INDEX(INDIRECT(DIR&amp;$2:$2),MATCH(B_MSK[[#This Row],[N_ID]],INDIRECT(DIR&amp;"!NOTA[ID_P]"),0)))</f>
        <v/>
      </c>
      <c r="C753" s="5" t="str">
        <f ca="1">IF(B_MSK[[#This Row],[//]]="","",HYPERLINK("["&amp;SUBSTITUTE(DIR,"'","")&amp;"]NOTA!D"&amp;B_MSK[[#This Row],[//]]+2,"&gt;"))</f>
        <v/>
      </c>
      <c r="D753" s="5" t="str">
        <f ca="1">IF(B_MSK[[#This Row],[N_ID]]="","",COUNTIF(INDIRECT(DIR&amp;"!NOTA[ID_H]"),B_MSK[[#This Row],[ID NOTA]]))</f>
        <v/>
      </c>
      <c r="E7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3" s="7" t="str">
        <f ca="1">IF(B_MSK[[#This Row],[stt]]="ada",INDEX([2]!db[NB BM],B_MSK[DB_ROW]-1),"")</f>
        <v/>
      </c>
      <c r="H753" s="7" t="str">
        <f ca="1">IF(B_MSK[[#This Row],[//]]="","",INDEX(INDIRECT(DIR&amp;$2:$2),B_MSK[[#This Row],[//]]))</f>
        <v/>
      </c>
      <c r="I753" s="27" t="str">
        <f ca="1">IF(B_MSK[[#This Row],[//]]="","",INDEX(INDIRECT(DB_PATH&amp;$2:$2),B_MSK[[#This Row],[DB_ROW]]-1))</f>
        <v/>
      </c>
      <c r="J753" s="5" t="str">
        <f ca="1">IF(B_MSK[[#This Row],[//]]="","",IF(INDEX(INDIRECT(DIR&amp;$2:$2),B_MSK[[#This Row],[//]])="","",INDEX(INDIRECT(DIR&amp;$2:$2),B_MSK[[#This Row],[//]])))</f>
        <v/>
      </c>
      <c r="K753" s="5" t="str">
        <f ca="1">IF(B_MSK[[#This Row],[//]]="","",IF(INDEX(INDIRECT(DIR&amp;$2:$2),B_MSK[[#This Row],[//]])="","",INDEX(INDIRECT(DIR&amp;$2:$2),B_MSK[[#This Row],[//]])))</f>
        <v/>
      </c>
      <c r="L753" s="5" t="str">
        <f ca="1">IF(B_MSK[[#This Row],[//]]="","",IF(INDEX(INDIRECT(DIR&amp;$2:$2),B_MSK[[#This Row],[//]])="","",INDEX(INDIRECT(DIR&amp;$2:$2),B_MSK[[#This Row],[//]])))</f>
        <v/>
      </c>
      <c r="M753" s="13" t="str">
        <f ca="1">IF(B_MSK[[#This Row],[//]]="","",INDEX(INDIRECT(DIR&amp;$2:$2),B_MSK[[#This Row],[//]]))</f>
        <v/>
      </c>
      <c r="N753" s="13" t="str">
        <f ca="1">IF(OR(B_MSK[[#This Row],[//]]="",),"",INDEX(INDIRECT(DIR&amp;$2:$2),B_MSK[[#This Row],[//]]))</f>
        <v/>
      </c>
      <c r="O753" s="3" t="str">
        <f ca="1">IF(B_MSK[[#This Row],[//]]="","",IF(INDEX(INDIRECT(DIR&amp;$2:$2),B_MSK[[#This Row],[//]])=0,"",INDEX(INDIRECT(DIR&amp;$2:$2),B_MSK[[#This Row],[//]])))</f>
        <v/>
      </c>
      <c r="P753" s="3" t="str">
        <f ca="1">IF(B_MSK[[#This Row],[//]]="","",IF(INDEX(INDIRECT(DIR&amp;$2:$2),B_MSK[[#This Row],[//]])=0,"",INDEX(INDIRECT(DIR&amp;$2:$2),B_MSK[[#This Row],[//]])))</f>
        <v/>
      </c>
      <c r="Q753" s="12" t="str">
        <f ca="1">IF(B_MSK[[#This Row],[//]]="","",INDEX(INDIRECT(DIR&amp;$2:$2),B_MSK[[#This Row],[//]]))</f>
        <v/>
      </c>
      <c r="R7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3" s="37" t="str">
        <f ca="1">IF(B_MSK[[#This Row],[//]]="","",INDEX(INDIRECT(DIR&amp;$2:$2),B_MSK[[#This Row],[//]]))</f>
        <v/>
      </c>
      <c r="U753" s="38" t="str">
        <f ca="1">IF(SUMIF(B_MSK[NAMA BARANG],B_MSK[[#This Row],[NAMA BARANG]],B_MSK[JMLH BRG])=0,"",SUMIF(B_MSK[NAMA BARANG],B_MSK[[#This Row],[NAMA BARANG]],B_MSK[C]))</f>
        <v/>
      </c>
      <c r="V753" s="7" t="str">
        <f ca="1">IF(B_MSK[[#This Row],[//]]="","",INDEX(INDIRECT(DIR&amp;$2:$2),B_MSK[[#This Row],[//]]))</f>
        <v/>
      </c>
      <c r="W7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3" s="5" t="str">
        <f ca="1">IF(B_MSK[[#This Row],[N.B.nota]]="","",IF(MATCH(B_MSK[[#This Row],[concat]],[2]!db[NB NOTA_C],0)&gt;0,"ada",0))</f>
        <v/>
      </c>
      <c r="Y753" s="5" t="str">
        <f ca="1">IF(B_MSK[[#This Row],[N.B.nota]]="","",ADDRESS(ROW(B_MSK[QB]),COLUMN(B_MSK[QB]))&amp;":"&amp;ADDRESS(ROW(),COLUMN(B_MSK[QB])))</f>
        <v/>
      </c>
      <c r="Z753" s="5" t="str">
        <f ca="1">IF(B_MSK[[#This Row],[concat]]="","",MATCH(B_MSK[[#This Row],[concat]],[2]!db[NB NOTA_C],0)+1)</f>
        <v/>
      </c>
      <c r="AA753" s="5" t="str">
        <f ca="1">IF(B_MSK[[#This Row],[//]]="","",HYPERLINK("[D:\kerja\BANK EXP\BARU\DB.XLSX]DB!e"&amp;B_MSK[[#This Row],[DB_ROW]],"&gt;"))</f>
        <v/>
      </c>
      <c r="AB753" s="30" t="e">
        <f ca="1">MID(B_MSK[[#This Row],[/ STN_1]],FIND(" ",B_MSK[[#This Row],[/ STN_1]])+1,LEN(B_MSK[[#This Row],[/ STN_1]]))</f>
        <v>#VALUE!</v>
      </c>
      <c r="AC7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3" s="15" t="str">
        <f ca="1">IF(B_MSK[[#This Row],[HARGA_2]]="","",IF(MID(B_MSK[[#This Row],[/ STN_2]],FIND(" ",B_MSK[[#This Row],[/ STN_2]])+1,LEN(B_MSK[[#This Row],[/ STN_2]]))="LSN",B_MSK[[#This Row],[HARGA_2]]/12,""))</f>
        <v/>
      </c>
      <c r="AH753" s="7" t="str">
        <f ca="1">IF(B_MSK[[#This Row],[HARGA_3]]="","","/ "&amp;"PCS")</f>
        <v/>
      </c>
      <c r="AI753" s="15" t="str">
        <f ca="1">IF(B_MSK[[#This Row],[HARGA_3]]="",IF(B_MSK[[#This Row],[HARGA_2]]="",IF(B_MSK[[#This Row],[HARGA_1]]="","",B_MSK[[#This Row],[HARGA_1]]),B_MSK[[#This Row],[HARGA_2]]),B_MSK[[#This Row],[HARGA_3]])</f>
        <v/>
      </c>
      <c r="AJ753" s="15" t="str">
        <f ca="1">IF(B_MSK[[#This Row],[/ STN_3]]="",IF(B_MSK[[#This Row],[/ STN_2]]="",IF(B_MSK[[#This Row],[/ STN_1]]="","",B_MSK[[#This Row],[/ STN_1]]),B_MSK[[#This Row],[/ STN_2]]),B_MSK[[#This Row],[/ STN_3]])</f>
        <v/>
      </c>
      <c r="AK753" s="5" t="str">
        <f ca="1">IF(B_MSK[[#This Row],[//]]="","",SUBSTITUTE(SUBSTITUTE(SUBSTITUTE(B_MSK[[#This Row],[QTY/ CTN]]," ","_",2),"(",""),")","")&amp;"_")</f>
        <v/>
      </c>
      <c r="AL753" s="5" t="str">
        <f ca="1">IF(B_MSK[[#This Row],[A_B]]="","",SEARCH("_",B_MSK[[#This Row],[A_B]]))</f>
        <v/>
      </c>
      <c r="AM753" s="5" t="str">
        <f ca="1">IF(B_MSK[[#This Row],[A_B]]="","",LEN(B_MSK[[#This Row],[A_B]]))</f>
        <v/>
      </c>
      <c r="AN753" s="5" t="str">
        <f ca="1">IF(B_MSK[[#This Row],[A_B]]="","",LEFT(B_MSK[[#This Row],[QTY/ CTN]],B_MSK[[#This Row],[A_B_1]]))</f>
        <v/>
      </c>
      <c r="AO753" s="5" t="str">
        <f ca="1">IF(B_MSK[[#This Row],[A_B]]="","",LEFT(B_MSK[[#This Row],[A_]],SEARCH(" ",B_MSK[[#This Row],[A_]])-1))</f>
        <v/>
      </c>
      <c r="AP753" s="5" t="str">
        <f ca="1">IF(B_MSK[[#This Row],[A_B]]="","",RIGHT(B_MSK[[#This Row],[A_]],LEN(B_MSK[[#This Row],[A_]])-SEARCH(" ",B_MSK[[#This Row],[A_]])))</f>
        <v/>
      </c>
      <c r="AQ7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3" s="5" t="str">
        <f ca="1">IF(B_MSK[[#This Row],[B_]]="","",LEFT(B_MSK[[#This Row],[B_]],SEARCH(" ",B_MSK[[#This Row],[B_]])))</f>
        <v/>
      </c>
      <c r="AS753" s="5" t="str">
        <f ca="1">IF(B_MSK[[#This Row],[B_]]="","",RIGHT(B_MSK[[#This Row],[B_]],LEN(B_MSK[[#This Row],[B_]])-SEARCH(" ",B_MSK[[#This Row],[B_]])))</f>
        <v/>
      </c>
      <c r="AT753" s="5" t="str">
        <f ca="1">IF(B_MSK[[#This Row],[B_2]]="LSN",12,"")</f>
        <v/>
      </c>
      <c r="AU753" s="5" t="str">
        <f ca="1">IF(B_MSK[[#This Row],[C_1]]="","","PCS")</f>
        <v/>
      </c>
      <c r="AV753" s="5" t="str">
        <f ca="1">IF(B_MSK[[#This Row],[A_1]]="","",B_MSK[[#This Row],[A_1]]*IF(B_MSK[[#This Row],[B_1]]="",1,B_MSK[[#This Row],[B_1]])*IF(B_MSK[[#This Row],[C_1]]="",1,B_MSK[[#This Row],[C_1]]))</f>
        <v/>
      </c>
      <c r="AW753" s="5" t="str">
        <f ca="1">IF(B_MSK[[#This Row],[C_2]]="",IF(B_MSK[[#This Row],[B_2]]="",IF(B_MSK[[#This Row],[A_2]]="","",B_MSK[[#This Row],[A_2]]),B_MSK[[#This Row],[B_2]]),B_MSK[[#This Row],[C_2]])</f>
        <v/>
      </c>
      <c r="AX753" s="2">
        <f ca="1">IF(ISNUMBER(B_MSK[[#This Row],[TANGGAL DATANG]]),B_MSK[[#This Row],[TANGGAL DATANG]],AX752)</f>
        <v>44953</v>
      </c>
      <c r="AY753" s="5" t="str">
        <f ca="1">IF(B_MSK[[#This Row],[DB_ROW]]="","",INDEX([3]!db[JENIS],B_MSK[[#This Row],[DB_ROW]]-1))</f>
        <v/>
      </c>
      <c r="AZ753" s="5" t="e">
        <f ca="1">IF(B_MSK[[#This Row],[A_1]]="","",B_MSK[[#This Row],[A_1]])*1</f>
        <v>#VALUE!</v>
      </c>
      <c r="BA753" s="5" t="str">
        <f ca="1">IF(B_MSK[[#This Row],[//]]="","",INDEX(INDIRECT(DIR&amp;$2:$2),B_MSK[[#This Row],[//]]))</f>
        <v/>
      </c>
      <c r="BB753" s="5" t="str">
        <f ca="1">CONCATENATE(B_MSK[[#This Row],[concat]],B_MSK[[#This Row],[HARGA_X]],B_MSK[[#This Row],[SAT]])</f>
        <v/>
      </c>
    </row>
    <row r="754" spans="1:54" x14ac:dyDescent="0.25">
      <c r="A754" s="6" t="s">
        <v>350</v>
      </c>
      <c r="B754" s="5">
        <f ca="1">IF(B_MSK[[#This Row],[N_ID]]="","",INDEX(INDIRECT(DIR&amp;$2:$2),MATCH(B_MSK[[#This Row],[N_ID]],INDIRECT(DIR&amp;"!NOTA[ID_P]"),0)))</f>
        <v>143</v>
      </c>
      <c r="C754" s="5" t="str">
        <f ca="1">IF(B_MSK[[#This Row],[//]]="","",HYPERLINK("["&amp;SUBSTITUTE(DIR,"'","")&amp;"]NOTA!D"&amp;B_MSK[[#This Row],[//]]+2,"&gt;"))</f>
        <v>&gt;</v>
      </c>
      <c r="D754" s="5">
        <f ca="1">IF(B_MSK[[#This Row],[N_ID]]="","",COUNTIF(INDIRECT(DIR&amp;"!NOTA[ID_H]"),B_MSK[[#This Row],[ID NOTA]]))</f>
        <v>3</v>
      </c>
      <c r="E75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751</v>
      </c>
      <c r="F7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4" s="7" t="str">
        <f ca="1">IF(B_MSK[[#This Row],[stt]]="ada",INDEX([2]!db[NB BM],B_MSK[DB_ROW]-1),"")</f>
        <v>Lilin Angka Shintoeng</v>
      </c>
      <c r="H754" s="7" t="str">
        <f ca="1">IF(B_MSK[[#This Row],[//]]="","",INDEX(INDIRECT(DIR&amp;$2:$2),B_MSK[[#This Row],[//]]))</f>
        <v>HANSA</v>
      </c>
      <c r="I754" s="27" t="str">
        <f ca="1">IF(B_MSK[[#This Row],[//]]="","",INDEX(INDIRECT(DB_PATH&amp;$2:$2),B_MSK[[#This Row],[DB_ROW]]-1))</f>
        <v>100 LSN</v>
      </c>
      <c r="J754" s="5" t="str">
        <f ca="1">IF(B_MSK[[#This Row],[//]]="","",IF(INDEX(INDIRECT(DIR&amp;$2:$2),B_MSK[[#This Row],[//]])="","",INDEX(INDIRECT(DIR&amp;$2:$2),B_MSK[[#This Row],[//]])))</f>
        <v/>
      </c>
      <c r="K754" s="5">
        <f ca="1">IF(B_MSK[[#This Row],[//]]="","",IF(INDEX(INDIRECT(DIR&amp;$2:$2),B_MSK[[#This Row],[//]])="","",INDEX(INDIRECT(DIR&amp;$2:$2),B_MSK[[#This Row],[//]])))</f>
        <v>2</v>
      </c>
      <c r="L754" s="5" t="str">
        <f ca="1">IF(B_MSK[[#This Row],[//]]="","",IF(INDEX(INDIRECT(DIR&amp;$2:$2),B_MSK[[#This Row],[//]])="","",INDEX(INDIRECT(DIR&amp;$2:$2),B_MSK[[#This Row],[//]])))</f>
        <v>LSN</v>
      </c>
      <c r="M754" s="13">
        <f ca="1">IF(B_MSK[[#This Row],[//]]="","",INDEX(INDIRECT(DIR&amp;$2:$2),B_MSK[[#This Row],[//]]))</f>
        <v>13000</v>
      </c>
      <c r="N754" s="13">
        <f ca="1">IF(OR(B_MSK[[#This Row],[//]]="",),"",INDEX(INDIRECT(DIR&amp;$2:$2),B_MSK[[#This Row],[//]]))</f>
        <v>26000</v>
      </c>
      <c r="O754" s="3" t="str">
        <f ca="1">IF(B_MSK[[#This Row],[//]]="","",IF(INDEX(INDIRECT(DIR&amp;$2:$2),B_MSK[[#This Row],[//]])=0,"",INDEX(INDIRECT(DIR&amp;$2:$2),B_MSK[[#This Row],[//]])))</f>
        <v/>
      </c>
      <c r="P754" s="3" t="str">
        <f ca="1">IF(B_MSK[[#This Row],[//]]="","",IF(INDEX(INDIRECT(DIR&amp;$2:$2),B_MSK[[#This Row],[//]])=0,"",INDEX(INDIRECT(DIR&amp;$2:$2),B_MSK[[#This Row],[//]])))</f>
        <v/>
      </c>
      <c r="Q754" s="12">
        <f ca="1">IF(B_MSK[[#This Row],[//]]="","",INDEX(INDIRECT(DIR&amp;$2:$2),B_MSK[[#This Row],[//]]))</f>
        <v>26000</v>
      </c>
      <c r="R7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4" s="37" t="str">
        <f ca="1">IF(B_MSK[[#This Row],[//]]="","",INDEX(INDIRECT(DIR&amp;$2:$2),B_MSK[[#This Row],[//]]))</f>
        <v>NO.6</v>
      </c>
      <c r="U754" s="38">
        <f ca="1">IF(SUMIF(B_MSK[NAMA BARANG],B_MSK[[#This Row],[NAMA BARANG]],B_MSK[JMLH BRG])=0,"",SUMIF(B_MSK[NAMA BARANG],B_MSK[[#This Row],[NAMA BARANG]],B_MSK[C]))</f>
        <v>0</v>
      </c>
      <c r="V754" s="7" t="str">
        <f ca="1">IF(B_MSK[[#This Row],[//]]="","",INDEX(INDIRECT(DIR&amp;$2:$2),B_MSK[[#This Row],[//]]))</f>
        <v>LILIN ANGKA SHINTOENG</v>
      </c>
      <c r="W754" s="7" t="str">
        <f ca="1">LOWER(SUBSTITUTE(SUBSTITUTE(SUBSTITUTE(SUBSTITUTE(SUBSTITUTE(SUBSTITUTE(SUBSTITUTE(SUBSTITUTE(SUBSTITUTE(B_MSK[[#This Row],[N.B.nota]]," ",""),"-",""),"(",""),")",""),".",""),",",""),"/",""),"""",""),"+",""))</f>
        <v>lilinangkashintoeng</v>
      </c>
      <c r="X754" s="5" t="str">
        <f ca="1">IF(B_MSK[[#This Row],[N.B.nota]]="","",IF(MATCH(B_MSK[[#This Row],[concat]],[2]!db[NB NOTA_C],0)&gt;0,"ada",0))</f>
        <v>ada</v>
      </c>
      <c r="Y754" s="5" t="str">
        <f ca="1">IF(B_MSK[[#This Row],[N.B.nota]]="","",ADDRESS(ROW(B_MSK[QB]),COLUMN(B_MSK[QB]))&amp;":"&amp;ADDRESS(ROW(),COLUMN(B_MSK[QB])))</f>
        <v>$D$4:$D$754</v>
      </c>
      <c r="Z754" s="5">
        <f ca="1">IF(B_MSK[[#This Row],[concat]]="","",MATCH(B_MSK[[#This Row],[concat]],[2]!db[NB NOTA_C],0)+1)</f>
        <v>1377</v>
      </c>
      <c r="AA754" s="5" t="str">
        <f ca="1">IF(B_MSK[[#This Row],[//]]="","",HYPERLINK("[D:\kerja\BANK EXP\BARU\DB.XLSX]DB!e"&amp;B_MSK[[#This Row],[DB_ROW]],"&gt;"))</f>
        <v>&gt;</v>
      </c>
      <c r="AB754" s="30" t="str">
        <f ca="1">MID(B_MSK[[#This Row],[/ STN_1]],FIND(" ",B_MSK[[#This Row],[/ STN_1]])+1,LEN(B_MSK[[#This Row],[/ STN_1]]))</f>
        <v>LSN</v>
      </c>
      <c r="AC754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7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5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1083.3333333333333</v>
      </c>
      <c r="AF75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54" s="15" t="str">
        <f ca="1">IF(B_MSK[[#This Row],[HARGA_2]]="","",IF(MID(B_MSK[[#This Row],[/ STN_2]],FIND(" ",B_MSK[[#This Row],[/ STN_2]])+1,LEN(B_MSK[[#This Row],[/ STN_2]]))="LSN",B_MSK[[#This Row],[HARGA_2]]/12,""))</f>
        <v/>
      </c>
      <c r="AH754" s="7" t="str">
        <f ca="1">IF(B_MSK[[#This Row],[HARGA_3]]="","","/ "&amp;"PCS")</f>
        <v/>
      </c>
      <c r="AI754" s="15">
        <f ca="1">IF(B_MSK[[#This Row],[HARGA_3]]="",IF(B_MSK[[#This Row],[HARGA_2]]="",IF(B_MSK[[#This Row],[HARGA_1]]="","",B_MSK[[#This Row],[HARGA_1]]),B_MSK[[#This Row],[HARGA_2]]),B_MSK[[#This Row],[HARGA_3]])</f>
        <v>1083.3333333333333</v>
      </c>
      <c r="AJ75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54" s="5" t="str">
        <f ca="1">IF(B_MSK[[#This Row],[//]]="","",SUBSTITUTE(SUBSTITUTE(SUBSTITUTE(B_MSK[[#This Row],[QTY/ CTN]]," ","_",2),"(",""),")","")&amp;"_")</f>
        <v>100 LSN_</v>
      </c>
      <c r="AL754" s="5">
        <f ca="1">IF(B_MSK[[#This Row],[A_B]]="","",SEARCH("_",B_MSK[[#This Row],[A_B]]))</f>
        <v>8</v>
      </c>
      <c r="AM754" s="5">
        <f ca="1">IF(B_MSK[[#This Row],[A_B]]="","",LEN(B_MSK[[#This Row],[A_B]]))</f>
        <v>8</v>
      </c>
      <c r="AN754" s="5" t="str">
        <f ca="1">IF(B_MSK[[#This Row],[A_B]]="","",LEFT(B_MSK[[#This Row],[QTY/ CTN]],B_MSK[[#This Row],[A_B_1]]))</f>
        <v>100 LSN</v>
      </c>
      <c r="AO754" s="5" t="str">
        <f ca="1">IF(B_MSK[[#This Row],[A_B]]="","",LEFT(B_MSK[[#This Row],[A_]],SEARCH(" ",B_MSK[[#This Row],[A_]])-1))</f>
        <v>100</v>
      </c>
      <c r="AP754" s="5" t="str">
        <f ca="1">IF(B_MSK[[#This Row],[A_B]]="","",RIGHT(B_MSK[[#This Row],[A_]],LEN(B_MSK[[#This Row],[A_]])-SEARCH(" ",B_MSK[[#This Row],[A_]])))</f>
        <v>LSN</v>
      </c>
      <c r="AQ7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54" s="5" t="str">
        <f ca="1">IF(B_MSK[[#This Row],[B_]]="","",LEFT(B_MSK[[#This Row],[B_]],SEARCH(" ",B_MSK[[#This Row],[B_]])))</f>
        <v xml:space="preserve">12 </v>
      </c>
      <c r="AS754" s="5" t="str">
        <f ca="1">IF(B_MSK[[#This Row],[B_]]="","",RIGHT(B_MSK[[#This Row],[B_]],LEN(B_MSK[[#This Row],[B_]])-SEARCH(" ",B_MSK[[#This Row],[B_]])))</f>
        <v>PCS</v>
      </c>
      <c r="AT754" s="5" t="str">
        <f ca="1">IF(B_MSK[[#This Row],[B_2]]="LSN",12,"")</f>
        <v/>
      </c>
      <c r="AU754" s="5" t="str">
        <f ca="1">IF(B_MSK[[#This Row],[C_1]]="","","PCS")</f>
        <v/>
      </c>
      <c r="AV754" s="5">
        <f ca="1">IF(B_MSK[[#This Row],[A_1]]="","",B_MSK[[#This Row],[A_1]]*IF(B_MSK[[#This Row],[B_1]]="",1,B_MSK[[#This Row],[B_1]])*IF(B_MSK[[#This Row],[C_1]]="",1,B_MSK[[#This Row],[C_1]]))</f>
        <v>1200</v>
      </c>
      <c r="AW754" s="5" t="str">
        <f ca="1">IF(B_MSK[[#This Row],[C_2]]="",IF(B_MSK[[#This Row],[B_2]]="",IF(B_MSK[[#This Row],[A_2]]="","",B_MSK[[#This Row],[A_2]]),B_MSK[[#This Row],[B_2]]),B_MSK[[#This Row],[C_2]])</f>
        <v>PCS</v>
      </c>
      <c r="AX754" s="2">
        <f ca="1">IF(ISNUMBER(B_MSK[[#This Row],[TANGGAL DATANG]]),B_MSK[[#This Row],[TANGGAL DATANG]],AX753)</f>
        <v>44953</v>
      </c>
      <c r="AY754" s="5" t="e">
        <f ca="1">IF(B_MSK[[#This Row],[DB_ROW]]="","",INDEX([3]!db[JENIS],B_MSK[[#This Row],[DB_ROW]]-1))</f>
        <v>#REF!</v>
      </c>
      <c r="AZ754" s="5">
        <f ca="1">IF(B_MSK[[#This Row],[A_1]]="","",B_MSK[[#This Row],[A_1]])*1</f>
        <v>100</v>
      </c>
      <c r="BA754" s="5" t="str">
        <f ca="1">IF(B_MSK[[#This Row],[//]]="","",INDEX(INDIRECT(DIR&amp;$2:$2),B_MSK[[#This Row],[//]]))</f>
        <v>UNTANA</v>
      </c>
      <c r="BB754" s="5" t="str">
        <f ca="1">CONCATENATE(B_MSK[[#This Row],[concat]],B_MSK[[#This Row],[HARGA_X]],B_MSK[[#This Row],[SAT]])</f>
        <v>lilinangkashintoeng1083.33333333333LSN</v>
      </c>
    </row>
    <row r="755" spans="1:54" x14ac:dyDescent="0.25">
      <c r="A755" s="6" t="s">
        <v>128</v>
      </c>
      <c r="B755" s="5" t="str">
        <f ca="1">IF(B_MSK[[#This Row],[N_ID]]="","",INDEX(INDIRECT(DIR&amp;$2:$2),MATCH(B_MSK[[#This Row],[N_ID]],INDIRECT(DIR&amp;"!NOTA[ID_P]"),0)))</f>
        <v/>
      </c>
      <c r="C755" s="5" t="str">
        <f ca="1">IF(B_MSK[[#This Row],[//]]="","",HYPERLINK("["&amp;SUBSTITUTE(DIR,"'","")&amp;"]NOTA!D"&amp;B_MSK[[#This Row],[//]]+2,"&gt;"))</f>
        <v>&gt;</v>
      </c>
      <c r="D755" s="5" t="str">
        <f ca="1">IF(B_MSK[[#This Row],[N_ID]]="","",COUNTIF(INDIRECT(DIR&amp;"!NOTA[ID_H]"),B_MSK[[#This Row],[ID NOTA]]))</f>
        <v/>
      </c>
      <c r="E7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752</v>
      </c>
      <c r="F7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5" s="7" t="str">
        <f ca="1">IF(B_MSK[[#This Row],[stt]]="ada",INDEX([2]!db[NB BM],B_MSK[DB_ROW]-1),"")</f>
        <v>Lilin Angka Shintoeng</v>
      </c>
      <c r="H755" s="7" t="str">
        <f ca="1">IF(B_MSK[[#This Row],[//]]="","",INDEX(INDIRECT(DIR&amp;$2:$2),B_MSK[[#This Row],[//]]))</f>
        <v>HANSA</v>
      </c>
      <c r="I755" s="27" t="str">
        <f ca="1">IF(B_MSK[[#This Row],[//]]="","",INDEX(INDIRECT(DB_PATH&amp;$2:$2),B_MSK[[#This Row],[DB_ROW]]-1))</f>
        <v>100 LSN</v>
      </c>
      <c r="J755" s="5" t="str">
        <f ca="1">IF(B_MSK[[#This Row],[//]]="","",IF(INDEX(INDIRECT(DIR&amp;$2:$2),B_MSK[[#This Row],[//]])="","",INDEX(INDIRECT(DIR&amp;$2:$2),B_MSK[[#This Row],[//]])))</f>
        <v/>
      </c>
      <c r="K755" s="5">
        <f ca="1">IF(B_MSK[[#This Row],[//]]="","",IF(INDEX(INDIRECT(DIR&amp;$2:$2),B_MSK[[#This Row],[//]])="","",INDEX(INDIRECT(DIR&amp;$2:$2),B_MSK[[#This Row],[//]])))</f>
        <v>4</v>
      </c>
      <c r="L755" s="5" t="str">
        <f ca="1">IF(B_MSK[[#This Row],[//]]="","",IF(INDEX(INDIRECT(DIR&amp;$2:$2),B_MSK[[#This Row],[//]])="","",INDEX(INDIRECT(DIR&amp;$2:$2),B_MSK[[#This Row],[//]])))</f>
        <v>LSN</v>
      </c>
      <c r="M755" s="13">
        <f ca="1">IF(B_MSK[[#This Row],[//]]="","",INDEX(INDIRECT(DIR&amp;$2:$2),B_MSK[[#This Row],[//]]))</f>
        <v>13000</v>
      </c>
      <c r="N755" s="13">
        <f ca="1">IF(OR(B_MSK[[#This Row],[//]]="",),"",INDEX(INDIRECT(DIR&amp;$2:$2),B_MSK[[#This Row],[//]]))</f>
        <v>52000</v>
      </c>
      <c r="O755" s="3" t="str">
        <f ca="1">IF(B_MSK[[#This Row],[//]]="","",IF(INDEX(INDIRECT(DIR&amp;$2:$2),B_MSK[[#This Row],[//]])=0,"",INDEX(INDIRECT(DIR&amp;$2:$2),B_MSK[[#This Row],[//]])))</f>
        <v/>
      </c>
      <c r="P755" s="3" t="str">
        <f ca="1">IF(B_MSK[[#This Row],[//]]="","",IF(INDEX(INDIRECT(DIR&amp;$2:$2),B_MSK[[#This Row],[//]])=0,"",INDEX(INDIRECT(DIR&amp;$2:$2),B_MSK[[#This Row],[//]])))</f>
        <v/>
      </c>
      <c r="Q755" s="12">
        <f ca="1">IF(B_MSK[[#This Row],[//]]="","",INDEX(INDIRECT(DIR&amp;$2:$2),B_MSK[[#This Row],[//]]))</f>
        <v>52000</v>
      </c>
      <c r="R7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5" s="37" t="str">
        <f ca="1">IF(B_MSK[[#This Row],[//]]="","",INDEX(INDIRECT(DIR&amp;$2:$2),B_MSK[[#This Row],[//]]))</f>
        <v>NO.2</v>
      </c>
      <c r="U755" s="38">
        <f ca="1">IF(SUMIF(B_MSK[NAMA BARANG],B_MSK[[#This Row],[NAMA BARANG]],B_MSK[JMLH BRG])=0,"",SUMIF(B_MSK[NAMA BARANG],B_MSK[[#This Row],[NAMA BARANG]],B_MSK[C]))</f>
        <v>0</v>
      </c>
      <c r="V755" s="7" t="str">
        <f ca="1">IF(B_MSK[[#This Row],[//]]="","",INDEX(INDIRECT(DIR&amp;$2:$2),B_MSK[[#This Row],[//]]))</f>
        <v>LILIN ANGKA SHINTOENG</v>
      </c>
      <c r="W755" s="7" t="str">
        <f ca="1">LOWER(SUBSTITUTE(SUBSTITUTE(SUBSTITUTE(SUBSTITUTE(SUBSTITUTE(SUBSTITUTE(SUBSTITUTE(SUBSTITUTE(SUBSTITUTE(B_MSK[[#This Row],[N.B.nota]]," ",""),"-",""),"(",""),")",""),".",""),",",""),"/",""),"""",""),"+",""))</f>
        <v>lilinangkashintoeng</v>
      </c>
      <c r="X755" s="5" t="str">
        <f ca="1">IF(B_MSK[[#This Row],[N.B.nota]]="","",IF(MATCH(B_MSK[[#This Row],[concat]],[2]!db[NB NOTA_C],0)&gt;0,"ada",0))</f>
        <v>ada</v>
      </c>
      <c r="Y755" s="5" t="str">
        <f ca="1">IF(B_MSK[[#This Row],[N.B.nota]]="","",ADDRESS(ROW(B_MSK[QB]),COLUMN(B_MSK[QB]))&amp;":"&amp;ADDRESS(ROW(),COLUMN(B_MSK[QB])))</f>
        <v>$D$4:$D$755</v>
      </c>
      <c r="Z755" s="5">
        <f ca="1">IF(B_MSK[[#This Row],[concat]]="","",MATCH(B_MSK[[#This Row],[concat]],[2]!db[NB NOTA_C],0)+1)</f>
        <v>1377</v>
      </c>
      <c r="AA755" s="5" t="str">
        <f ca="1">IF(B_MSK[[#This Row],[//]]="","",HYPERLINK("[D:\kerja\BANK EXP\BARU\DB.XLSX]DB!e"&amp;B_MSK[[#This Row],[DB_ROW]],"&gt;"))</f>
        <v>&gt;</v>
      </c>
      <c r="AB755" s="30" t="str">
        <f ca="1">MID(B_MSK[[#This Row],[/ STN_1]],FIND(" ",B_MSK[[#This Row],[/ STN_1]])+1,LEN(B_MSK[[#This Row],[/ STN_1]]))</f>
        <v>LSN</v>
      </c>
      <c r="AC755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7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5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1083.3333333333333</v>
      </c>
      <c r="AF75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55" s="15" t="str">
        <f ca="1">IF(B_MSK[[#This Row],[HARGA_2]]="","",IF(MID(B_MSK[[#This Row],[/ STN_2]],FIND(" ",B_MSK[[#This Row],[/ STN_2]])+1,LEN(B_MSK[[#This Row],[/ STN_2]]))="LSN",B_MSK[[#This Row],[HARGA_2]]/12,""))</f>
        <v/>
      </c>
      <c r="AH755" s="7" t="str">
        <f ca="1">IF(B_MSK[[#This Row],[HARGA_3]]="","","/ "&amp;"PCS")</f>
        <v/>
      </c>
      <c r="AI755" s="15">
        <f ca="1">IF(B_MSK[[#This Row],[HARGA_3]]="",IF(B_MSK[[#This Row],[HARGA_2]]="",IF(B_MSK[[#This Row],[HARGA_1]]="","",B_MSK[[#This Row],[HARGA_1]]),B_MSK[[#This Row],[HARGA_2]]),B_MSK[[#This Row],[HARGA_3]])</f>
        <v>1083.3333333333333</v>
      </c>
      <c r="AJ75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55" s="5" t="str">
        <f ca="1">IF(B_MSK[[#This Row],[//]]="","",SUBSTITUTE(SUBSTITUTE(SUBSTITUTE(B_MSK[[#This Row],[QTY/ CTN]]," ","_",2),"(",""),")","")&amp;"_")</f>
        <v>100 LSN_</v>
      </c>
      <c r="AL755" s="5">
        <f ca="1">IF(B_MSK[[#This Row],[A_B]]="","",SEARCH("_",B_MSK[[#This Row],[A_B]]))</f>
        <v>8</v>
      </c>
      <c r="AM755" s="5">
        <f ca="1">IF(B_MSK[[#This Row],[A_B]]="","",LEN(B_MSK[[#This Row],[A_B]]))</f>
        <v>8</v>
      </c>
      <c r="AN755" s="5" t="str">
        <f ca="1">IF(B_MSK[[#This Row],[A_B]]="","",LEFT(B_MSK[[#This Row],[QTY/ CTN]],B_MSK[[#This Row],[A_B_1]]))</f>
        <v>100 LSN</v>
      </c>
      <c r="AO755" s="5" t="str">
        <f ca="1">IF(B_MSK[[#This Row],[A_B]]="","",LEFT(B_MSK[[#This Row],[A_]],SEARCH(" ",B_MSK[[#This Row],[A_]])-1))</f>
        <v>100</v>
      </c>
      <c r="AP755" s="5" t="str">
        <f ca="1">IF(B_MSK[[#This Row],[A_B]]="","",RIGHT(B_MSK[[#This Row],[A_]],LEN(B_MSK[[#This Row],[A_]])-SEARCH(" ",B_MSK[[#This Row],[A_]])))</f>
        <v>LSN</v>
      </c>
      <c r="AQ7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55" s="5" t="str">
        <f ca="1">IF(B_MSK[[#This Row],[B_]]="","",LEFT(B_MSK[[#This Row],[B_]],SEARCH(" ",B_MSK[[#This Row],[B_]])))</f>
        <v xml:space="preserve">12 </v>
      </c>
      <c r="AS755" s="5" t="str">
        <f ca="1">IF(B_MSK[[#This Row],[B_]]="","",RIGHT(B_MSK[[#This Row],[B_]],LEN(B_MSK[[#This Row],[B_]])-SEARCH(" ",B_MSK[[#This Row],[B_]])))</f>
        <v>PCS</v>
      </c>
      <c r="AT755" s="5" t="str">
        <f ca="1">IF(B_MSK[[#This Row],[B_2]]="LSN",12,"")</f>
        <v/>
      </c>
      <c r="AU755" s="5" t="str">
        <f ca="1">IF(B_MSK[[#This Row],[C_1]]="","","PCS")</f>
        <v/>
      </c>
      <c r="AV755" s="5">
        <f ca="1">IF(B_MSK[[#This Row],[A_1]]="","",B_MSK[[#This Row],[A_1]]*IF(B_MSK[[#This Row],[B_1]]="",1,B_MSK[[#This Row],[B_1]])*IF(B_MSK[[#This Row],[C_1]]="",1,B_MSK[[#This Row],[C_1]]))</f>
        <v>1200</v>
      </c>
      <c r="AW755" s="5" t="str">
        <f ca="1">IF(B_MSK[[#This Row],[C_2]]="",IF(B_MSK[[#This Row],[B_2]]="",IF(B_MSK[[#This Row],[A_2]]="","",B_MSK[[#This Row],[A_2]]),B_MSK[[#This Row],[B_2]]),B_MSK[[#This Row],[C_2]])</f>
        <v>PCS</v>
      </c>
      <c r="AX755" s="2">
        <f ca="1">IF(ISNUMBER(B_MSK[[#This Row],[TANGGAL DATANG]]),B_MSK[[#This Row],[TANGGAL DATANG]],AX754)</f>
        <v>44953</v>
      </c>
      <c r="AY755" s="5" t="e">
        <f ca="1">IF(B_MSK[[#This Row],[DB_ROW]]="","",INDEX([3]!db[JENIS],B_MSK[[#This Row],[DB_ROW]]-1))</f>
        <v>#REF!</v>
      </c>
      <c r="AZ755" s="5">
        <f ca="1">IF(B_MSK[[#This Row],[A_1]]="","",B_MSK[[#This Row],[A_1]])*1</f>
        <v>100</v>
      </c>
      <c r="BA755" s="5" t="str">
        <f ca="1">IF(B_MSK[[#This Row],[//]]="","",INDEX(INDIRECT(DIR&amp;$2:$2),B_MSK[[#This Row],[//]]))</f>
        <v>UNTANA</v>
      </c>
      <c r="BB755" s="5" t="str">
        <f ca="1">CONCATENATE(B_MSK[[#This Row],[concat]],B_MSK[[#This Row],[HARGA_X]],B_MSK[[#This Row],[SAT]])</f>
        <v>lilinangkashintoeng1083.33333333333LSN</v>
      </c>
    </row>
    <row r="756" spans="1:54" x14ac:dyDescent="0.25">
      <c r="A756" s="6" t="s">
        <v>128</v>
      </c>
      <c r="B756" s="5" t="str">
        <f ca="1">IF(B_MSK[[#This Row],[N_ID]]="","",INDEX(INDIRECT(DIR&amp;$2:$2),MATCH(B_MSK[[#This Row],[N_ID]],INDIRECT(DIR&amp;"!NOTA[ID_P]"),0)))</f>
        <v/>
      </c>
      <c r="C756" s="5" t="str">
        <f ca="1">IF(B_MSK[[#This Row],[//]]="","",HYPERLINK("["&amp;SUBSTITUTE(DIR,"'","")&amp;"]NOTA!D"&amp;B_MSK[[#This Row],[//]]+2,"&gt;"))</f>
        <v>&gt;</v>
      </c>
      <c r="D756" s="5" t="str">
        <f ca="1">IF(B_MSK[[#This Row],[N_ID]]="","",COUNTIF(INDIRECT(DIR&amp;"!NOTA[ID_H]"),B_MSK[[#This Row],[ID NOTA]]))</f>
        <v/>
      </c>
      <c r="E75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753</v>
      </c>
      <c r="F7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6" s="7" t="str">
        <f ca="1">IF(B_MSK[[#This Row],[stt]]="ada",INDEX([2]!db[NB BM],B_MSK[DB_ROW]-1),"")</f>
        <v>Lilin Angka Shintoeng</v>
      </c>
      <c r="H756" s="7" t="str">
        <f ca="1">IF(B_MSK[[#This Row],[//]]="","",INDEX(INDIRECT(DIR&amp;$2:$2),B_MSK[[#This Row],[//]]))</f>
        <v>HANSA</v>
      </c>
      <c r="I756" s="27" t="str">
        <f ca="1">IF(B_MSK[[#This Row],[//]]="","",INDEX(INDIRECT(DB_PATH&amp;$2:$2),B_MSK[[#This Row],[DB_ROW]]-1))</f>
        <v>100 LSN</v>
      </c>
      <c r="J756" s="5" t="str">
        <f ca="1">IF(B_MSK[[#This Row],[//]]="","",IF(INDEX(INDIRECT(DIR&amp;$2:$2),B_MSK[[#This Row],[//]])="","",INDEX(INDIRECT(DIR&amp;$2:$2),B_MSK[[#This Row],[//]])))</f>
        <v/>
      </c>
      <c r="K756" s="5">
        <f ca="1">IF(B_MSK[[#This Row],[//]]="","",IF(INDEX(INDIRECT(DIR&amp;$2:$2),B_MSK[[#This Row],[//]])="","",INDEX(INDIRECT(DIR&amp;$2:$2),B_MSK[[#This Row],[//]])))</f>
        <v>9</v>
      </c>
      <c r="L756" s="5" t="str">
        <f ca="1">IF(B_MSK[[#This Row],[//]]="","",IF(INDEX(INDIRECT(DIR&amp;$2:$2),B_MSK[[#This Row],[//]])="","",INDEX(INDIRECT(DIR&amp;$2:$2),B_MSK[[#This Row],[//]])))</f>
        <v>LSN</v>
      </c>
      <c r="M756" s="13">
        <f ca="1">IF(B_MSK[[#This Row],[//]]="","",INDEX(INDIRECT(DIR&amp;$2:$2),B_MSK[[#This Row],[//]]))</f>
        <v>13000</v>
      </c>
      <c r="N756" s="13">
        <f ca="1">IF(OR(B_MSK[[#This Row],[//]]="",),"",INDEX(INDIRECT(DIR&amp;$2:$2),B_MSK[[#This Row],[//]]))</f>
        <v>117000</v>
      </c>
      <c r="O756" s="3" t="str">
        <f ca="1">IF(B_MSK[[#This Row],[//]]="","",IF(INDEX(INDIRECT(DIR&amp;$2:$2),B_MSK[[#This Row],[//]])=0,"",INDEX(INDIRECT(DIR&amp;$2:$2),B_MSK[[#This Row],[//]])))</f>
        <v/>
      </c>
      <c r="P756" s="3" t="str">
        <f ca="1">IF(B_MSK[[#This Row],[//]]="","",IF(INDEX(INDIRECT(DIR&amp;$2:$2),B_MSK[[#This Row],[//]])=0,"",INDEX(INDIRECT(DIR&amp;$2:$2),B_MSK[[#This Row],[//]])))</f>
        <v/>
      </c>
      <c r="Q756" s="12">
        <f ca="1">IF(B_MSK[[#This Row],[//]]="","",INDEX(INDIRECT(DIR&amp;$2:$2),B_MSK[[#This Row],[//]]))</f>
        <v>117000</v>
      </c>
      <c r="R75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5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56" s="37" t="str">
        <f ca="1">IF(B_MSK[[#This Row],[//]]="","",INDEX(INDIRECT(DIR&amp;$2:$2),B_MSK[[#This Row],[//]]))</f>
        <v>NO.3/4/8 @3LSN</v>
      </c>
      <c r="U756" s="38">
        <f ca="1">IF(SUMIF(B_MSK[NAMA BARANG],B_MSK[[#This Row],[NAMA BARANG]],B_MSK[JMLH BRG])=0,"",SUMIF(B_MSK[NAMA BARANG],B_MSK[[#This Row],[NAMA BARANG]],B_MSK[C]))</f>
        <v>0</v>
      </c>
      <c r="V756" s="7" t="str">
        <f ca="1">IF(B_MSK[[#This Row],[//]]="","",INDEX(INDIRECT(DIR&amp;$2:$2),B_MSK[[#This Row],[//]]))</f>
        <v>LILIN ANGKA SHINTOENG</v>
      </c>
      <c r="W756" s="7" t="str">
        <f ca="1">LOWER(SUBSTITUTE(SUBSTITUTE(SUBSTITUTE(SUBSTITUTE(SUBSTITUTE(SUBSTITUTE(SUBSTITUTE(SUBSTITUTE(SUBSTITUTE(B_MSK[[#This Row],[N.B.nota]]," ",""),"-",""),"(",""),")",""),".",""),",",""),"/",""),"""",""),"+",""))</f>
        <v>lilinangkashintoeng</v>
      </c>
      <c r="X756" s="5" t="str">
        <f ca="1">IF(B_MSK[[#This Row],[N.B.nota]]="","",IF(MATCH(B_MSK[[#This Row],[concat]],[2]!db[NB NOTA_C],0)&gt;0,"ada",0))</f>
        <v>ada</v>
      </c>
      <c r="Y756" s="5" t="str">
        <f ca="1">IF(B_MSK[[#This Row],[N.B.nota]]="","",ADDRESS(ROW(B_MSK[QB]),COLUMN(B_MSK[QB]))&amp;":"&amp;ADDRESS(ROW(),COLUMN(B_MSK[QB])))</f>
        <v>$D$4:$D$756</v>
      </c>
      <c r="Z756" s="5">
        <f ca="1">IF(B_MSK[[#This Row],[concat]]="","",MATCH(B_MSK[[#This Row],[concat]],[2]!db[NB NOTA_C],0)+1)</f>
        <v>1377</v>
      </c>
      <c r="AA756" s="5" t="str">
        <f ca="1">IF(B_MSK[[#This Row],[//]]="","",HYPERLINK("[D:\kerja\BANK EXP\BARU\DB.XLSX]DB!e"&amp;B_MSK[[#This Row],[DB_ROW]],"&gt;"))</f>
        <v>&gt;</v>
      </c>
      <c r="AB756" s="30" t="str">
        <f ca="1">MID(B_MSK[[#This Row],[/ STN_1]],FIND(" ",B_MSK[[#This Row],[/ STN_1]])+1,LEN(B_MSK[[#This Row],[/ STN_1]]))</f>
        <v>LSN</v>
      </c>
      <c r="AC756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7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5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1083.3333333333333</v>
      </c>
      <c r="AF75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56" s="15" t="str">
        <f ca="1">IF(B_MSK[[#This Row],[HARGA_2]]="","",IF(MID(B_MSK[[#This Row],[/ STN_2]],FIND(" ",B_MSK[[#This Row],[/ STN_2]])+1,LEN(B_MSK[[#This Row],[/ STN_2]]))="LSN",B_MSK[[#This Row],[HARGA_2]]/12,""))</f>
        <v/>
      </c>
      <c r="AH756" s="7" t="str">
        <f ca="1">IF(B_MSK[[#This Row],[HARGA_3]]="","","/ "&amp;"PCS")</f>
        <v/>
      </c>
      <c r="AI756" s="15">
        <f ca="1">IF(B_MSK[[#This Row],[HARGA_3]]="",IF(B_MSK[[#This Row],[HARGA_2]]="",IF(B_MSK[[#This Row],[HARGA_1]]="","",B_MSK[[#This Row],[HARGA_1]]),B_MSK[[#This Row],[HARGA_2]]),B_MSK[[#This Row],[HARGA_3]])</f>
        <v>1083.3333333333333</v>
      </c>
      <c r="AJ75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56" s="5" t="str">
        <f ca="1">IF(B_MSK[[#This Row],[//]]="","",SUBSTITUTE(SUBSTITUTE(SUBSTITUTE(B_MSK[[#This Row],[QTY/ CTN]]," ","_",2),"(",""),")","")&amp;"_")</f>
        <v>100 LSN_</v>
      </c>
      <c r="AL756" s="5">
        <f ca="1">IF(B_MSK[[#This Row],[A_B]]="","",SEARCH("_",B_MSK[[#This Row],[A_B]]))</f>
        <v>8</v>
      </c>
      <c r="AM756" s="5">
        <f ca="1">IF(B_MSK[[#This Row],[A_B]]="","",LEN(B_MSK[[#This Row],[A_B]]))</f>
        <v>8</v>
      </c>
      <c r="AN756" s="5" t="str">
        <f ca="1">IF(B_MSK[[#This Row],[A_B]]="","",LEFT(B_MSK[[#This Row],[QTY/ CTN]],B_MSK[[#This Row],[A_B_1]]))</f>
        <v>100 LSN</v>
      </c>
      <c r="AO756" s="5" t="str">
        <f ca="1">IF(B_MSK[[#This Row],[A_B]]="","",LEFT(B_MSK[[#This Row],[A_]],SEARCH(" ",B_MSK[[#This Row],[A_]])-1))</f>
        <v>100</v>
      </c>
      <c r="AP756" s="5" t="str">
        <f ca="1">IF(B_MSK[[#This Row],[A_B]]="","",RIGHT(B_MSK[[#This Row],[A_]],LEN(B_MSK[[#This Row],[A_]])-SEARCH(" ",B_MSK[[#This Row],[A_]])))</f>
        <v>LSN</v>
      </c>
      <c r="AQ7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56" s="5" t="str">
        <f ca="1">IF(B_MSK[[#This Row],[B_]]="","",LEFT(B_MSK[[#This Row],[B_]],SEARCH(" ",B_MSK[[#This Row],[B_]])))</f>
        <v xml:space="preserve">12 </v>
      </c>
      <c r="AS756" s="5" t="str">
        <f ca="1">IF(B_MSK[[#This Row],[B_]]="","",RIGHT(B_MSK[[#This Row],[B_]],LEN(B_MSK[[#This Row],[B_]])-SEARCH(" ",B_MSK[[#This Row],[B_]])))</f>
        <v>PCS</v>
      </c>
      <c r="AT756" s="5" t="str">
        <f ca="1">IF(B_MSK[[#This Row],[B_2]]="LSN",12,"")</f>
        <v/>
      </c>
      <c r="AU756" s="5" t="str">
        <f ca="1">IF(B_MSK[[#This Row],[C_1]]="","","PCS")</f>
        <v/>
      </c>
      <c r="AV756" s="5">
        <f ca="1">IF(B_MSK[[#This Row],[A_1]]="","",B_MSK[[#This Row],[A_1]]*IF(B_MSK[[#This Row],[B_1]]="",1,B_MSK[[#This Row],[B_1]])*IF(B_MSK[[#This Row],[C_1]]="",1,B_MSK[[#This Row],[C_1]]))</f>
        <v>1200</v>
      </c>
      <c r="AW756" s="5" t="str">
        <f ca="1">IF(B_MSK[[#This Row],[C_2]]="",IF(B_MSK[[#This Row],[B_2]]="",IF(B_MSK[[#This Row],[A_2]]="","",B_MSK[[#This Row],[A_2]]),B_MSK[[#This Row],[B_2]]),B_MSK[[#This Row],[C_2]])</f>
        <v>PCS</v>
      </c>
      <c r="AX756" s="2">
        <f ca="1">IF(ISNUMBER(B_MSK[[#This Row],[TANGGAL DATANG]]),B_MSK[[#This Row],[TANGGAL DATANG]],AX755)</f>
        <v>44953</v>
      </c>
      <c r="AY756" s="5" t="e">
        <f ca="1">IF(B_MSK[[#This Row],[DB_ROW]]="","",INDEX([3]!db[JENIS],B_MSK[[#This Row],[DB_ROW]]-1))</f>
        <v>#REF!</v>
      </c>
      <c r="AZ756" s="5">
        <f ca="1">IF(B_MSK[[#This Row],[A_1]]="","",B_MSK[[#This Row],[A_1]])*1</f>
        <v>100</v>
      </c>
      <c r="BA756" s="5" t="str">
        <f ca="1">IF(B_MSK[[#This Row],[//]]="","",INDEX(INDIRECT(DIR&amp;$2:$2),B_MSK[[#This Row],[//]]))</f>
        <v>UNTANA</v>
      </c>
      <c r="BB756" s="5" t="str">
        <f ca="1">CONCATENATE(B_MSK[[#This Row],[concat]],B_MSK[[#This Row],[HARGA_X]],B_MSK[[#This Row],[SAT]])</f>
        <v>lilinangkashintoeng1083.33333333333LSN</v>
      </c>
    </row>
    <row r="757" spans="1:54" x14ac:dyDescent="0.25">
      <c r="A757" s="6" t="s">
        <v>128</v>
      </c>
      <c r="B757" s="5" t="str">
        <f ca="1">IF(B_MSK[[#This Row],[N_ID]]="","",INDEX(INDIRECT(DIR&amp;$2:$2),MATCH(B_MSK[[#This Row],[N_ID]],INDIRECT(DIR&amp;"!NOTA[ID_P]"),0)))</f>
        <v/>
      </c>
      <c r="C757" s="5" t="str">
        <f ca="1">IF(B_MSK[[#This Row],[//]]="","",HYPERLINK("["&amp;SUBSTITUTE(DIR,"'","")&amp;"]NOTA!D"&amp;B_MSK[[#This Row],[//]]+2,"&gt;"))</f>
        <v/>
      </c>
      <c r="D757" s="5" t="str">
        <f ca="1">IF(B_MSK[[#This Row],[N_ID]]="","",COUNTIF(INDIRECT(DIR&amp;"!NOTA[ID_H]"),B_MSK[[#This Row],[ID NOTA]]))</f>
        <v/>
      </c>
      <c r="E7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7" s="7" t="str">
        <f ca="1">IF(B_MSK[[#This Row],[stt]]="ada",INDEX([2]!db[NB BM],B_MSK[DB_ROW]-1),"")</f>
        <v/>
      </c>
      <c r="H757" s="7" t="str">
        <f ca="1">IF(B_MSK[[#This Row],[//]]="","",INDEX(INDIRECT(DIR&amp;$2:$2),B_MSK[[#This Row],[//]]))</f>
        <v/>
      </c>
      <c r="I757" s="27" t="str">
        <f ca="1">IF(B_MSK[[#This Row],[//]]="","",INDEX(INDIRECT(DB_PATH&amp;$2:$2),B_MSK[[#This Row],[DB_ROW]]-1))</f>
        <v/>
      </c>
      <c r="J757" s="5" t="str">
        <f ca="1">IF(B_MSK[[#This Row],[//]]="","",IF(INDEX(INDIRECT(DIR&amp;$2:$2),B_MSK[[#This Row],[//]])="","",INDEX(INDIRECT(DIR&amp;$2:$2),B_MSK[[#This Row],[//]])))</f>
        <v/>
      </c>
      <c r="K757" s="5" t="str">
        <f ca="1">IF(B_MSK[[#This Row],[//]]="","",IF(INDEX(INDIRECT(DIR&amp;$2:$2),B_MSK[[#This Row],[//]])="","",INDEX(INDIRECT(DIR&amp;$2:$2),B_MSK[[#This Row],[//]])))</f>
        <v/>
      </c>
      <c r="L757" s="5" t="str">
        <f ca="1">IF(B_MSK[[#This Row],[//]]="","",IF(INDEX(INDIRECT(DIR&amp;$2:$2),B_MSK[[#This Row],[//]])="","",INDEX(INDIRECT(DIR&amp;$2:$2),B_MSK[[#This Row],[//]])))</f>
        <v/>
      </c>
      <c r="M757" s="13" t="str">
        <f ca="1">IF(B_MSK[[#This Row],[//]]="","",INDEX(INDIRECT(DIR&amp;$2:$2),B_MSK[[#This Row],[//]]))</f>
        <v/>
      </c>
      <c r="N757" s="13" t="str">
        <f ca="1">IF(OR(B_MSK[[#This Row],[//]]="",),"",INDEX(INDIRECT(DIR&amp;$2:$2),B_MSK[[#This Row],[//]]))</f>
        <v/>
      </c>
      <c r="O757" s="3" t="str">
        <f ca="1">IF(B_MSK[[#This Row],[//]]="","",IF(INDEX(INDIRECT(DIR&amp;$2:$2),B_MSK[[#This Row],[//]])=0,"",INDEX(INDIRECT(DIR&amp;$2:$2),B_MSK[[#This Row],[//]])))</f>
        <v/>
      </c>
      <c r="P757" s="3" t="str">
        <f ca="1">IF(B_MSK[[#This Row],[//]]="","",IF(INDEX(INDIRECT(DIR&amp;$2:$2),B_MSK[[#This Row],[//]])=0,"",INDEX(INDIRECT(DIR&amp;$2:$2),B_MSK[[#This Row],[//]])))</f>
        <v/>
      </c>
      <c r="Q757" s="12" t="str">
        <f ca="1">IF(B_MSK[[#This Row],[//]]="","",INDEX(INDIRECT(DIR&amp;$2:$2),B_MSK[[#This Row],[//]]))</f>
        <v/>
      </c>
      <c r="R7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7" s="37" t="str">
        <f ca="1">IF(B_MSK[[#This Row],[//]]="","",INDEX(INDIRECT(DIR&amp;$2:$2),B_MSK[[#This Row],[//]]))</f>
        <v/>
      </c>
      <c r="U757" s="38" t="str">
        <f ca="1">IF(SUMIF(B_MSK[NAMA BARANG],B_MSK[[#This Row],[NAMA BARANG]],B_MSK[JMLH BRG])=0,"",SUMIF(B_MSK[NAMA BARANG],B_MSK[[#This Row],[NAMA BARANG]],B_MSK[C]))</f>
        <v/>
      </c>
      <c r="V757" s="7" t="str">
        <f ca="1">IF(B_MSK[[#This Row],[//]]="","",INDEX(INDIRECT(DIR&amp;$2:$2),B_MSK[[#This Row],[//]]))</f>
        <v/>
      </c>
      <c r="W7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7" s="5" t="str">
        <f ca="1">IF(B_MSK[[#This Row],[N.B.nota]]="","",IF(MATCH(B_MSK[[#This Row],[concat]],[2]!db[NB NOTA_C],0)&gt;0,"ada",0))</f>
        <v/>
      </c>
      <c r="Y757" s="5" t="str">
        <f ca="1">IF(B_MSK[[#This Row],[N.B.nota]]="","",ADDRESS(ROW(B_MSK[QB]),COLUMN(B_MSK[QB]))&amp;":"&amp;ADDRESS(ROW(),COLUMN(B_MSK[QB])))</f>
        <v/>
      </c>
      <c r="Z757" s="5" t="str">
        <f ca="1">IF(B_MSK[[#This Row],[concat]]="","",MATCH(B_MSK[[#This Row],[concat]],[2]!db[NB NOTA_C],0)+1)</f>
        <v/>
      </c>
      <c r="AA757" s="5" t="str">
        <f ca="1">IF(B_MSK[[#This Row],[//]]="","",HYPERLINK("[D:\kerja\BANK EXP\BARU\DB.XLSX]DB!e"&amp;B_MSK[[#This Row],[DB_ROW]],"&gt;"))</f>
        <v/>
      </c>
      <c r="AB757" s="30" t="e">
        <f ca="1">MID(B_MSK[[#This Row],[/ STN_1]],FIND(" ",B_MSK[[#This Row],[/ STN_1]])+1,LEN(B_MSK[[#This Row],[/ STN_1]]))</f>
        <v>#VALUE!</v>
      </c>
      <c r="AC7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7" s="15" t="str">
        <f ca="1">IF(B_MSK[[#This Row],[HARGA_2]]="","",IF(MID(B_MSK[[#This Row],[/ STN_2]],FIND(" ",B_MSK[[#This Row],[/ STN_2]])+1,LEN(B_MSK[[#This Row],[/ STN_2]]))="LSN",B_MSK[[#This Row],[HARGA_2]]/12,""))</f>
        <v/>
      </c>
      <c r="AH757" s="7" t="str">
        <f ca="1">IF(B_MSK[[#This Row],[HARGA_3]]="","","/ "&amp;"PCS")</f>
        <v/>
      </c>
      <c r="AI757" s="15" t="str">
        <f ca="1">IF(B_MSK[[#This Row],[HARGA_3]]="",IF(B_MSK[[#This Row],[HARGA_2]]="",IF(B_MSK[[#This Row],[HARGA_1]]="","",B_MSK[[#This Row],[HARGA_1]]),B_MSK[[#This Row],[HARGA_2]]),B_MSK[[#This Row],[HARGA_3]])</f>
        <v/>
      </c>
      <c r="AJ757" s="15" t="str">
        <f ca="1">IF(B_MSK[[#This Row],[/ STN_3]]="",IF(B_MSK[[#This Row],[/ STN_2]]="",IF(B_MSK[[#This Row],[/ STN_1]]="","",B_MSK[[#This Row],[/ STN_1]]),B_MSK[[#This Row],[/ STN_2]]),B_MSK[[#This Row],[/ STN_3]])</f>
        <v/>
      </c>
      <c r="AK757" s="5" t="str">
        <f ca="1">IF(B_MSK[[#This Row],[//]]="","",SUBSTITUTE(SUBSTITUTE(SUBSTITUTE(B_MSK[[#This Row],[QTY/ CTN]]," ","_",2),"(",""),")","")&amp;"_")</f>
        <v/>
      </c>
      <c r="AL757" s="5" t="str">
        <f ca="1">IF(B_MSK[[#This Row],[A_B]]="","",SEARCH("_",B_MSK[[#This Row],[A_B]]))</f>
        <v/>
      </c>
      <c r="AM757" s="5" t="str">
        <f ca="1">IF(B_MSK[[#This Row],[A_B]]="","",LEN(B_MSK[[#This Row],[A_B]]))</f>
        <v/>
      </c>
      <c r="AN757" s="5" t="str">
        <f ca="1">IF(B_MSK[[#This Row],[A_B]]="","",LEFT(B_MSK[[#This Row],[QTY/ CTN]],B_MSK[[#This Row],[A_B_1]]))</f>
        <v/>
      </c>
      <c r="AO757" s="5" t="str">
        <f ca="1">IF(B_MSK[[#This Row],[A_B]]="","",LEFT(B_MSK[[#This Row],[A_]],SEARCH(" ",B_MSK[[#This Row],[A_]])-1))</f>
        <v/>
      </c>
      <c r="AP757" s="5" t="str">
        <f ca="1">IF(B_MSK[[#This Row],[A_B]]="","",RIGHT(B_MSK[[#This Row],[A_]],LEN(B_MSK[[#This Row],[A_]])-SEARCH(" ",B_MSK[[#This Row],[A_]])))</f>
        <v/>
      </c>
      <c r="AQ7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7" s="5" t="str">
        <f ca="1">IF(B_MSK[[#This Row],[B_]]="","",LEFT(B_MSK[[#This Row],[B_]],SEARCH(" ",B_MSK[[#This Row],[B_]])))</f>
        <v/>
      </c>
      <c r="AS757" s="5" t="str">
        <f ca="1">IF(B_MSK[[#This Row],[B_]]="","",RIGHT(B_MSK[[#This Row],[B_]],LEN(B_MSK[[#This Row],[B_]])-SEARCH(" ",B_MSK[[#This Row],[B_]])))</f>
        <v/>
      </c>
      <c r="AT757" s="5" t="str">
        <f ca="1">IF(B_MSK[[#This Row],[B_2]]="LSN",12,"")</f>
        <v/>
      </c>
      <c r="AU757" s="5" t="str">
        <f ca="1">IF(B_MSK[[#This Row],[C_1]]="","","PCS")</f>
        <v/>
      </c>
      <c r="AV757" s="5" t="str">
        <f ca="1">IF(B_MSK[[#This Row],[A_1]]="","",B_MSK[[#This Row],[A_1]]*IF(B_MSK[[#This Row],[B_1]]="",1,B_MSK[[#This Row],[B_1]])*IF(B_MSK[[#This Row],[C_1]]="",1,B_MSK[[#This Row],[C_1]]))</f>
        <v/>
      </c>
      <c r="AW757" s="5" t="str">
        <f ca="1">IF(B_MSK[[#This Row],[C_2]]="",IF(B_MSK[[#This Row],[B_2]]="",IF(B_MSK[[#This Row],[A_2]]="","",B_MSK[[#This Row],[A_2]]),B_MSK[[#This Row],[B_2]]),B_MSK[[#This Row],[C_2]])</f>
        <v/>
      </c>
      <c r="AX757" s="2">
        <f ca="1">IF(ISNUMBER(B_MSK[[#This Row],[TANGGAL DATANG]]),B_MSK[[#This Row],[TANGGAL DATANG]],AX756)</f>
        <v>44953</v>
      </c>
      <c r="AY757" s="5" t="str">
        <f ca="1">IF(B_MSK[[#This Row],[DB_ROW]]="","",INDEX([3]!db[JENIS],B_MSK[[#This Row],[DB_ROW]]-1))</f>
        <v/>
      </c>
      <c r="AZ757" s="5" t="e">
        <f ca="1">IF(B_MSK[[#This Row],[A_1]]="","",B_MSK[[#This Row],[A_1]])*1</f>
        <v>#VALUE!</v>
      </c>
      <c r="BA757" s="5" t="str">
        <f ca="1">IF(B_MSK[[#This Row],[//]]="","",INDEX(INDIRECT(DIR&amp;$2:$2),B_MSK[[#This Row],[//]]))</f>
        <v/>
      </c>
      <c r="BB757" s="5" t="str">
        <f ca="1">CONCATENATE(B_MSK[[#This Row],[concat]],B_MSK[[#This Row],[HARGA_X]],B_MSK[[#This Row],[SAT]])</f>
        <v/>
      </c>
    </row>
    <row r="758" spans="1:54" x14ac:dyDescent="0.25">
      <c r="A758" s="6" t="s">
        <v>351</v>
      </c>
      <c r="B758" s="5">
        <f ca="1">IF(B_MSK[[#This Row],[N_ID]]="","",INDEX(INDIRECT(DIR&amp;$2:$2),MATCH(B_MSK[[#This Row],[N_ID]],INDIRECT(DIR&amp;"!NOTA[ID_P]"),0)))</f>
        <v>144</v>
      </c>
      <c r="C758" s="5" t="str">
        <f ca="1">IF(B_MSK[[#This Row],[//]]="","",HYPERLINK("["&amp;SUBSTITUTE(DIR,"'","")&amp;"]NOTA!D"&amp;B_MSK[[#This Row],[//]]+2,"&gt;"))</f>
        <v>&gt;</v>
      </c>
      <c r="D758" s="5">
        <f ca="1">IF(B_MSK[[#This Row],[N_ID]]="","",COUNTIF(INDIRECT(DIR&amp;"!NOTA[ID_H]"),B_MSK[[#This Row],[ID NOTA]]))</f>
        <v>7</v>
      </c>
      <c r="E75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755</v>
      </c>
      <c r="F7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8" s="7" t="str">
        <f ca="1">IF(B_MSK[[#This Row],[stt]]="ada",INDEX([2]!db[NB BM],B_MSK[DB_ROW]-1),"")</f>
        <v>Map Zipper File 192 BT Biru</v>
      </c>
      <c r="H758" s="7" t="str">
        <f ca="1">IF(B_MSK[[#This Row],[//]]="","",INDEX(INDIRECT(DIR&amp;$2:$2),B_MSK[[#This Row],[//]]))</f>
        <v>TFS</v>
      </c>
      <c r="I758" s="27" t="str">
        <f ca="1">IF(B_MSK[[#This Row],[//]]="","",INDEX(INDIRECT(DB_PATH&amp;$2:$2),B_MSK[[#This Row],[DB_ROW]]-1))</f>
        <v>240 PCS</v>
      </c>
      <c r="J758" s="5">
        <f ca="1">IF(B_MSK[[#This Row],[//]]="","",IF(INDEX(INDIRECT(DIR&amp;$2:$2),B_MSK[[#This Row],[//]])="","",INDEX(INDIRECT(DIR&amp;$2:$2),B_MSK[[#This Row],[//]])))</f>
        <v>4</v>
      </c>
      <c r="K758" s="5">
        <f ca="1">IF(B_MSK[[#This Row],[//]]="","",IF(INDEX(INDIRECT(DIR&amp;$2:$2),B_MSK[[#This Row],[//]])="","",INDEX(INDIRECT(DIR&amp;$2:$2),B_MSK[[#This Row],[//]])))</f>
        <v>960</v>
      </c>
      <c r="L758" s="5" t="str">
        <f ca="1">IF(B_MSK[[#This Row],[//]]="","",IF(INDEX(INDIRECT(DIR&amp;$2:$2),B_MSK[[#This Row],[//]])="","",INDEX(INDIRECT(DIR&amp;$2:$2),B_MSK[[#This Row],[//]])))</f>
        <v>PCS</v>
      </c>
      <c r="M758" s="13">
        <f ca="1">IF(B_MSK[[#This Row],[//]]="","",INDEX(INDIRECT(DIR&amp;$2:$2),B_MSK[[#This Row],[//]]))</f>
        <v>12000</v>
      </c>
      <c r="N758" s="13">
        <f ca="1">IF(OR(B_MSK[[#This Row],[//]]="",),"",INDEX(INDIRECT(DIR&amp;$2:$2),B_MSK[[#This Row],[//]]))</f>
        <v>2880000</v>
      </c>
      <c r="O758" s="3" t="str">
        <f ca="1">IF(B_MSK[[#This Row],[//]]="","",IF(INDEX(INDIRECT(DIR&amp;$2:$2),B_MSK[[#This Row],[//]])=0,"",INDEX(INDIRECT(DIR&amp;$2:$2),B_MSK[[#This Row],[//]])))</f>
        <v/>
      </c>
      <c r="P758" s="3" t="str">
        <f ca="1">IF(B_MSK[[#This Row],[//]]="","",IF(INDEX(INDIRECT(DIR&amp;$2:$2),B_MSK[[#This Row],[//]])=0,"",INDEX(INDIRECT(DIR&amp;$2:$2),B_MSK[[#This Row],[//]])))</f>
        <v/>
      </c>
      <c r="Q758" s="12">
        <f ca="1">IF(B_MSK[[#This Row],[//]]="","",INDEX(INDIRECT(DIR&amp;$2:$2),B_MSK[[#This Row],[//]]))</f>
        <v>11520000</v>
      </c>
      <c r="R7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8" s="37">
        <f ca="1">IF(B_MSK[[#This Row],[//]]="","",INDEX(INDIRECT(DIR&amp;$2:$2),B_MSK[[#This Row],[//]]))</f>
        <v>0</v>
      </c>
      <c r="U758" s="38">
        <f ca="1">IF(SUMIF(B_MSK[NAMA BARANG],B_MSK[[#This Row],[NAMA BARANG]],B_MSK[JMLH BRG])=0,"",SUMIF(B_MSK[NAMA BARANG],B_MSK[[#This Row],[NAMA BARANG]],B_MSK[C]))</f>
        <v>4</v>
      </c>
      <c r="V758" s="7" t="str">
        <f ca="1">IF(B_MSK[[#This Row],[//]]="","",INDEX(INDIRECT(DIR&amp;$2:$2),B_MSK[[#This Row],[//]]))</f>
        <v>ZIPPER FILE 192BT WARNA BLUE</v>
      </c>
      <c r="W758" s="7" t="str">
        <f ca="1">LOWER(SUBSTITUTE(SUBSTITUTE(SUBSTITUTE(SUBSTITUTE(SUBSTITUTE(SUBSTITUTE(SUBSTITUTE(SUBSTITUTE(SUBSTITUTE(B_MSK[[#This Row],[N.B.nota]]," ",""),"-",""),"(",""),")",""),".",""),",",""),"/",""),"""",""),"+",""))</f>
        <v>zipperfile192btwarnablue</v>
      </c>
      <c r="X758" s="5" t="str">
        <f ca="1">IF(B_MSK[[#This Row],[N.B.nota]]="","",IF(MATCH(B_MSK[[#This Row],[concat]],[2]!db[NB NOTA_C],0)&gt;0,"ada",0))</f>
        <v>ada</v>
      </c>
      <c r="Y758" s="5" t="str">
        <f ca="1">IF(B_MSK[[#This Row],[N.B.nota]]="","",ADDRESS(ROW(B_MSK[QB]),COLUMN(B_MSK[QB]))&amp;":"&amp;ADDRESS(ROW(),COLUMN(B_MSK[QB])))</f>
        <v>$D$4:$D$758</v>
      </c>
      <c r="Z758" s="5">
        <f ca="1">IF(B_MSK[[#This Row],[concat]]="","",MATCH(B_MSK[[#This Row],[concat]],[2]!db[NB NOTA_C],0)+1)</f>
        <v>2114</v>
      </c>
      <c r="AA758" s="5" t="str">
        <f ca="1">IF(B_MSK[[#This Row],[//]]="","",HYPERLINK("[D:\kerja\BANK EXP\BARU\DB.XLSX]DB!e"&amp;B_MSK[[#This Row],[DB_ROW]],"&gt;"))</f>
        <v>&gt;</v>
      </c>
      <c r="AB758" s="30" t="str">
        <f ca="1">MID(B_MSK[[#This Row],[/ STN_1]],FIND(" ",B_MSK[[#This Row],[/ STN_1]])+1,LEN(B_MSK[[#This Row],[/ STN_1]]))</f>
        <v>PCS</v>
      </c>
      <c r="AC758" s="11">
        <f ca="1">IF(B_MSK[[#This Row],[//]]="","",IF(B_MSK[[#This Row],[ JUMLAH ]]="","",IF(B_MSK[[#This Row],[C]]="",B_MSK[[#This Row],[HARGA CTN]]/B_MSK[[#This Row],[JMLH BRG]],B_MSK[[#This Row],[HARGA CTN]]/B_MSK[[#This Row],[A_1]])))</f>
        <v>12000</v>
      </c>
      <c r="AD7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8" s="15" t="str">
        <f ca="1">IF(B_MSK[[#This Row],[HARGA_2]]="","",IF(MID(B_MSK[[#This Row],[/ STN_2]],FIND(" ",B_MSK[[#This Row],[/ STN_2]])+1,LEN(B_MSK[[#This Row],[/ STN_2]]))="LSN",B_MSK[[#This Row],[HARGA_2]]/12,""))</f>
        <v/>
      </c>
      <c r="AH758" s="7" t="str">
        <f ca="1">IF(B_MSK[[#This Row],[HARGA_3]]="","","/ "&amp;"PCS")</f>
        <v/>
      </c>
      <c r="AI758" s="15">
        <f ca="1">IF(B_MSK[[#This Row],[HARGA_3]]="",IF(B_MSK[[#This Row],[HARGA_2]]="",IF(B_MSK[[#This Row],[HARGA_1]]="","",B_MSK[[#This Row],[HARGA_1]]),B_MSK[[#This Row],[HARGA_2]]),B_MSK[[#This Row],[HARGA_3]])</f>
        <v>12000</v>
      </c>
      <c r="AJ75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58" s="5" t="str">
        <f ca="1">IF(B_MSK[[#This Row],[//]]="","",SUBSTITUTE(SUBSTITUTE(SUBSTITUTE(B_MSK[[#This Row],[QTY/ CTN]]," ","_",2),"(",""),")","")&amp;"_")</f>
        <v>240 PCS_</v>
      </c>
      <c r="AL758" s="5">
        <f ca="1">IF(B_MSK[[#This Row],[A_B]]="","",SEARCH("_",B_MSK[[#This Row],[A_B]]))</f>
        <v>8</v>
      </c>
      <c r="AM758" s="5">
        <f ca="1">IF(B_MSK[[#This Row],[A_B]]="","",LEN(B_MSK[[#This Row],[A_B]]))</f>
        <v>8</v>
      </c>
      <c r="AN758" s="5" t="str">
        <f ca="1">IF(B_MSK[[#This Row],[A_B]]="","",LEFT(B_MSK[[#This Row],[QTY/ CTN]],B_MSK[[#This Row],[A_B_1]]))</f>
        <v>240 PCS</v>
      </c>
      <c r="AO758" s="5" t="str">
        <f ca="1">IF(B_MSK[[#This Row],[A_B]]="","",LEFT(B_MSK[[#This Row],[A_]],SEARCH(" ",B_MSK[[#This Row],[A_]])-1))</f>
        <v>240</v>
      </c>
      <c r="AP758" s="5" t="str">
        <f ca="1">IF(B_MSK[[#This Row],[A_B]]="","",RIGHT(B_MSK[[#This Row],[A_]],LEN(B_MSK[[#This Row],[A_]])-SEARCH(" ",B_MSK[[#This Row],[A_]])))</f>
        <v>PCS</v>
      </c>
      <c r="AQ7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8" s="5" t="str">
        <f ca="1">IF(B_MSK[[#This Row],[B_]]="","",LEFT(B_MSK[[#This Row],[B_]],SEARCH(" ",B_MSK[[#This Row],[B_]])))</f>
        <v/>
      </c>
      <c r="AS758" s="5" t="str">
        <f ca="1">IF(B_MSK[[#This Row],[B_]]="","",RIGHT(B_MSK[[#This Row],[B_]],LEN(B_MSK[[#This Row],[B_]])-SEARCH(" ",B_MSK[[#This Row],[B_]])))</f>
        <v/>
      </c>
      <c r="AT758" s="5" t="str">
        <f ca="1">IF(B_MSK[[#This Row],[B_2]]="LSN",12,"")</f>
        <v/>
      </c>
      <c r="AU758" s="5" t="str">
        <f ca="1">IF(B_MSK[[#This Row],[C_1]]="","","PCS")</f>
        <v/>
      </c>
      <c r="AV758" s="5">
        <f ca="1">IF(B_MSK[[#This Row],[A_1]]="","",B_MSK[[#This Row],[A_1]]*IF(B_MSK[[#This Row],[B_1]]="",1,B_MSK[[#This Row],[B_1]])*IF(B_MSK[[#This Row],[C_1]]="",1,B_MSK[[#This Row],[C_1]]))</f>
        <v>240</v>
      </c>
      <c r="AW758" s="5" t="str">
        <f ca="1">IF(B_MSK[[#This Row],[C_2]]="",IF(B_MSK[[#This Row],[B_2]]="",IF(B_MSK[[#This Row],[A_2]]="","",B_MSK[[#This Row],[A_2]]),B_MSK[[#This Row],[B_2]]),B_MSK[[#This Row],[C_2]])</f>
        <v>PCS</v>
      </c>
      <c r="AX758" s="2">
        <f ca="1">IF(ISNUMBER(B_MSK[[#This Row],[TANGGAL DATANG]]),B_MSK[[#This Row],[TANGGAL DATANG]],AX757)</f>
        <v>44953</v>
      </c>
      <c r="AY758" s="5" t="e">
        <f ca="1">IF(B_MSK[[#This Row],[DB_ROW]]="","",INDEX([3]!db[JENIS],B_MSK[[#This Row],[DB_ROW]]-1))</f>
        <v>#REF!</v>
      </c>
      <c r="AZ758" s="5">
        <f ca="1">IF(B_MSK[[#This Row],[A_1]]="","",B_MSK[[#This Row],[A_1]])*1</f>
        <v>240</v>
      </c>
      <c r="BA758" s="5" t="str">
        <f ca="1">IF(B_MSK[[#This Row],[//]]="","",INDEX(INDIRECT(DIR&amp;$2:$2),B_MSK[[#This Row],[//]]))</f>
        <v>UNTANA</v>
      </c>
      <c r="BB758" s="5" t="str">
        <f ca="1">CONCATENATE(B_MSK[[#This Row],[concat]],B_MSK[[#This Row],[HARGA_X]],B_MSK[[#This Row],[SAT]])</f>
        <v>zipperfile192btwarnablue12000PCS</v>
      </c>
    </row>
    <row r="759" spans="1:54" x14ac:dyDescent="0.25">
      <c r="A759" s="6" t="s">
        <v>128</v>
      </c>
      <c r="B759" s="5" t="str">
        <f ca="1">IF(B_MSK[[#This Row],[N_ID]]="","",INDEX(INDIRECT(DIR&amp;$2:$2),MATCH(B_MSK[[#This Row],[N_ID]],INDIRECT(DIR&amp;"!NOTA[ID_P]"),0)))</f>
        <v/>
      </c>
      <c r="C759" s="5" t="str">
        <f ca="1">IF(B_MSK[[#This Row],[//]]="","",HYPERLINK("["&amp;SUBSTITUTE(DIR,"'","")&amp;"]NOTA!D"&amp;B_MSK[[#This Row],[//]]+2,"&gt;"))</f>
        <v>&gt;</v>
      </c>
      <c r="D759" s="5" t="str">
        <f ca="1">IF(B_MSK[[#This Row],[N_ID]]="","",COUNTIF(INDIRECT(DIR&amp;"!NOTA[ID_H]"),B_MSK[[#This Row],[ID NOTA]]))</f>
        <v/>
      </c>
      <c r="E7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756</v>
      </c>
      <c r="F7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9" s="7" t="str">
        <f ca="1">IF(B_MSK[[#This Row],[stt]]="ada",INDEX([2]!db[NB BM],B_MSK[DB_ROW]-1),"")</f>
        <v>Map Zipper File 192 BT Hijau</v>
      </c>
      <c r="H759" s="7" t="str">
        <f ca="1">IF(B_MSK[[#This Row],[//]]="","",INDEX(INDIRECT(DIR&amp;$2:$2),B_MSK[[#This Row],[//]]))</f>
        <v>TFS</v>
      </c>
      <c r="I759" s="27" t="str">
        <f ca="1">IF(B_MSK[[#This Row],[//]]="","",INDEX(INDIRECT(DB_PATH&amp;$2:$2),B_MSK[[#This Row],[DB_ROW]]-1))</f>
        <v>240 PCS</v>
      </c>
      <c r="J759" s="5">
        <f ca="1">IF(B_MSK[[#This Row],[//]]="","",IF(INDEX(INDIRECT(DIR&amp;$2:$2),B_MSK[[#This Row],[//]])="","",INDEX(INDIRECT(DIR&amp;$2:$2),B_MSK[[#This Row],[//]])))</f>
        <v>4</v>
      </c>
      <c r="K759" s="5">
        <f ca="1">IF(B_MSK[[#This Row],[//]]="","",IF(INDEX(INDIRECT(DIR&amp;$2:$2),B_MSK[[#This Row],[//]])="","",INDEX(INDIRECT(DIR&amp;$2:$2),B_MSK[[#This Row],[//]])))</f>
        <v>960</v>
      </c>
      <c r="L759" s="5" t="str">
        <f ca="1">IF(B_MSK[[#This Row],[//]]="","",IF(INDEX(INDIRECT(DIR&amp;$2:$2),B_MSK[[#This Row],[//]])="","",INDEX(INDIRECT(DIR&amp;$2:$2),B_MSK[[#This Row],[//]])))</f>
        <v>PCS</v>
      </c>
      <c r="M759" s="13">
        <f ca="1">IF(B_MSK[[#This Row],[//]]="","",INDEX(INDIRECT(DIR&amp;$2:$2),B_MSK[[#This Row],[//]]))</f>
        <v>12000</v>
      </c>
      <c r="N759" s="13">
        <f ca="1">IF(OR(B_MSK[[#This Row],[//]]="",),"",INDEX(INDIRECT(DIR&amp;$2:$2),B_MSK[[#This Row],[//]]))</f>
        <v>2880000</v>
      </c>
      <c r="O759" s="3" t="str">
        <f ca="1">IF(B_MSK[[#This Row],[//]]="","",IF(INDEX(INDIRECT(DIR&amp;$2:$2),B_MSK[[#This Row],[//]])=0,"",INDEX(INDIRECT(DIR&amp;$2:$2),B_MSK[[#This Row],[//]])))</f>
        <v/>
      </c>
      <c r="P759" s="3" t="str">
        <f ca="1">IF(B_MSK[[#This Row],[//]]="","",IF(INDEX(INDIRECT(DIR&amp;$2:$2),B_MSK[[#This Row],[//]])=0,"",INDEX(INDIRECT(DIR&amp;$2:$2),B_MSK[[#This Row],[//]])))</f>
        <v/>
      </c>
      <c r="Q759" s="12">
        <f ca="1">IF(B_MSK[[#This Row],[//]]="","",INDEX(INDIRECT(DIR&amp;$2:$2),B_MSK[[#This Row],[//]]))</f>
        <v>11520000</v>
      </c>
      <c r="R7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9" s="37">
        <f ca="1">IF(B_MSK[[#This Row],[//]]="","",INDEX(INDIRECT(DIR&amp;$2:$2),B_MSK[[#This Row],[//]]))</f>
        <v>0</v>
      </c>
      <c r="U759" s="38">
        <f ca="1">IF(SUMIF(B_MSK[NAMA BARANG],B_MSK[[#This Row],[NAMA BARANG]],B_MSK[JMLH BRG])=0,"",SUMIF(B_MSK[NAMA BARANG],B_MSK[[#This Row],[NAMA BARANG]],B_MSK[C]))</f>
        <v>4</v>
      </c>
      <c r="V759" s="7" t="str">
        <f ca="1">IF(B_MSK[[#This Row],[//]]="","",INDEX(INDIRECT(DIR&amp;$2:$2),B_MSK[[#This Row],[//]]))</f>
        <v>ZIPPER FILE 192BT WARNA GREEN</v>
      </c>
      <c r="W759" s="7" t="str">
        <f ca="1">LOWER(SUBSTITUTE(SUBSTITUTE(SUBSTITUTE(SUBSTITUTE(SUBSTITUTE(SUBSTITUTE(SUBSTITUTE(SUBSTITUTE(SUBSTITUTE(B_MSK[[#This Row],[N.B.nota]]," ",""),"-",""),"(",""),")",""),".",""),",",""),"/",""),"""",""),"+",""))</f>
        <v>zipperfile192btwarnagreen</v>
      </c>
      <c r="X759" s="5" t="str">
        <f ca="1">IF(B_MSK[[#This Row],[N.B.nota]]="","",IF(MATCH(B_MSK[[#This Row],[concat]],[2]!db[NB NOTA_C],0)&gt;0,"ada",0))</f>
        <v>ada</v>
      </c>
      <c r="Y759" s="5" t="str">
        <f ca="1">IF(B_MSK[[#This Row],[N.B.nota]]="","",ADDRESS(ROW(B_MSK[QB]),COLUMN(B_MSK[QB]))&amp;":"&amp;ADDRESS(ROW(),COLUMN(B_MSK[QB])))</f>
        <v>$D$4:$D$759</v>
      </c>
      <c r="Z759" s="5">
        <f ca="1">IF(B_MSK[[#This Row],[concat]]="","",MATCH(B_MSK[[#This Row],[concat]],[2]!db[NB NOTA_C],0)+1)</f>
        <v>2115</v>
      </c>
      <c r="AA759" s="5" t="str">
        <f ca="1">IF(B_MSK[[#This Row],[//]]="","",HYPERLINK("[D:\kerja\BANK EXP\BARU\DB.XLSX]DB!e"&amp;B_MSK[[#This Row],[DB_ROW]],"&gt;"))</f>
        <v>&gt;</v>
      </c>
      <c r="AB759" s="30" t="str">
        <f ca="1">MID(B_MSK[[#This Row],[/ STN_1]],FIND(" ",B_MSK[[#This Row],[/ STN_1]])+1,LEN(B_MSK[[#This Row],[/ STN_1]]))</f>
        <v>PCS</v>
      </c>
      <c r="AC759" s="11">
        <f ca="1">IF(B_MSK[[#This Row],[//]]="","",IF(B_MSK[[#This Row],[ JUMLAH ]]="","",IF(B_MSK[[#This Row],[C]]="",B_MSK[[#This Row],[HARGA CTN]]/B_MSK[[#This Row],[JMLH BRG]],B_MSK[[#This Row],[HARGA CTN]]/B_MSK[[#This Row],[A_1]])))</f>
        <v>12000</v>
      </c>
      <c r="AD7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9" s="15" t="str">
        <f ca="1">IF(B_MSK[[#This Row],[HARGA_2]]="","",IF(MID(B_MSK[[#This Row],[/ STN_2]],FIND(" ",B_MSK[[#This Row],[/ STN_2]])+1,LEN(B_MSK[[#This Row],[/ STN_2]]))="LSN",B_MSK[[#This Row],[HARGA_2]]/12,""))</f>
        <v/>
      </c>
      <c r="AH759" s="7" t="str">
        <f ca="1">IF(B_MSK[[#This Row],[HARGA_3]]="","","/ "&amp;"PCS")</f>
        <v/>
      </c>
      <c r="AI759" s="15">
        <f ca="1">IF(B_MSK[[#This Row],[HARGA_3]]="",IF(B_MSK[[#This Row],[HARGA_2]]="",IF(B_MSK[[#This Row],[HARGA_1]]="","",B_MSK[[#This Row],[HARGA_1]]),B_MSK[[#This Row],[HARGA_2]]),B_MSK[[#This Row],[HARGA_3]])</f>
        <v>12000</v>
      </c>
      <c r="AJ75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59" s="5" t="str">
        <f ca="1">IF(B_MSK[[#This Row],[//]]="","",SUBSTITUTE(SUBSTITUTE(SUBSTITUTE(B_MSK[[#This Row],[QTY/ CTN]]," ","_",2),"(",""),")","")&amp;"_")</f>
        <v>240 PCS_</v>
      </c>
      <c r="AL759" s="5">
        <f ca="1">IF(B_MSK[[#This Row],[A_B]]="","",SEARCH("_",B_MSK[[#This Row],[A_B]]))</f>
        <v>8</v>
      </c>
      <c r="AM759" s="5">
        <f ca="1">IF(B_MSK[[#This Row],[A_B]]="","",LEN(B_MSK[[#This Row],[A_B]]))</f>
        <v>8</v>
      </c>
      <c r="AN759" s="5" t="str">
        <f ca="1">IF(B_MSK[[#This Row],[A_B]]="","",LEFT(B_MSK[[#This Row],[QTY/ CTN]],B_MSK[[#This Row],[A_B_1]]))</f>
        <v>240 PCS</v>
      </c>
      <c r="AO759" s="5" t="str">
        <f ca="1">IF(B_MSK[[#This Row],[A_B]]="","",LEFT(B_MSK[[#This Row],[A_]],SEARCH(" ",B_MSK[[#This Row],[A_]])-1))</f>
        <v>240</v>
      </c>
      <c r="AP759" s="5" t="str">
        <f ca="1">IF(B_MSK[[#This Row],[A_B]]="","",RIGHT(B_MSK[[#This Row],[A_]],LEN(B_MSK[[#This Row],[A_]])-SEARCH(" ",B_MSK[[#This Row],[A_]])))</f>
        <v>PCS</v>
      </c>
      <c r="AQ7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9" s="5" t="str">
        <f ca="1">IF(B_MSK[[#This Row],[B_]]="","",LEFT(B_MSK[[#This Row],[B_]],SEARCH(" ",B_MSK[[#This Row],[B_]])))</f>
        <v/>
      </c>
      <c r="AS759" s="5" t="str">
        <f ca="1">IF(B_MSK[[#This Row],[B_]]="","",RIGHT(B_MSK[[#This Row],[B_]],LEN(B_MSK[[#This Row],[B_]])-SEARCH(" ",B_MSK[[#This Row],[B_]])))</f>
        <v/>
      </c>
      <c r="AT759" s="5" t="str">
        <f ca="1">IF(B_MSK[[#This Row],[B_2]]="LSN",12,"")</f>
        <v/>
      </c>
      <c r="AU759" s="5" t="str">
        <f ca="1">IF(B_MSK[[#This Row],[C_1]]="","","PCS")</f>
        <v/>
      </c>
      <c r="AV759" s="5">
        <f ca="1">IF(B_MSK[[#This Row],[A_1]]="","",B_MSK[[#This Row],[A_1]]*IF(B_MSK[[#This Row],[B_1]]="",1,B_MSK[[#This Row],[B_1]])*IF(B_MSK[[#This Row],[C_1]]="",1,B_MSK[[#This Row],[C_1]]))</f>
        <v>240</v>
      </c>
      <c r="AW759" s="5" t="str">
        <f ca="1">IF(B_MSK[[#This Row],[C_2]]="",IF(B_MSK[[#This Row],[B_2]]="",IF(B_MSK[[#This Row],[A_2]]="","",B_MSK[[#This Row],[A_2]]),B_MSK[[#This Row],[B_2]]),B_MSK[[#This Row],[C_2]])</f>
        <v>PCS</v>
      </c>
      <c r="AX759" s="2">
        <f ca="1">IF(ISNUMBER(B_MSK[[#This Row],[TANGGAL DATANG]]),B_MSK[[#This Row],[TANGGAL DATANG]],AX758)</f>
        <v>44953</v>
      </c>
      <c r="AY759" s="5" t="e">
        <f ca="1">IF(B_MSK[[#This Row],[DB_ROW]]="","",INDEX([3]!db[JENIS],B_MSK[[#This Row],[DB_ROW]]-1))</f>
        <v>#REF!</v>
      </c>
      <c r="AZ759" s="5">
        <f ca="1">IF(B_MSK[[#This Row],[A_1]]="","",B_MSK[[#This Row],[A_1]])*1</f>
        <v>240</v>
      </c>
      <c r="BA759" s="5" t="str">
        <f ca="1">IF(B_MSK[[#This Row],[//]]="","",INDEX(INDIRECT(DIR&amp;$2:$2),B_MSK[[#This Row],[//]]))</f>
        <v>UNTANA</v>
      </c>
      <c r="BB759" s="5" t="str">
        <f ca="1">CONCATENATE(B_MSK[[#This Row],[concat]],B_MSK[[#This Row],[HARGA_X]],B_MSK[[#This Row],[SAT]])</f>
        <v>zipperfile192btwarnagreen12000PCS</v>
      </c>
    </row>
    <row r="760" spans="1:54" x14ac:dyDescent="0.25">
      <c r="A760" s="6" t="s">
        <v>128</v>
      </c>
      <c r="B760" s="5" t="str">
        <f ca="1">IF(B_MSK[[#This Row],[N_ID]]="","",INDEX(INDIRECT(DIR&amp;$2:$2),MATCH(B_MSK[[#This Row],[N_ID]],INDIRECT(DIR&amp;"!NOTA[ID_P]"),0)))</f>
        <v/>
      </c>
      <c r="C760" s="5" t="str">
        <f ca="1">IF(B_MSK[[#This Row],[//]]="","",HYPERLINK("["&amp;SUBSTITUTE(DIR,"'","")&amp;"]NOTA!D"&amp;B_MSK[[#This Row],[//]]+2,"&gt;"))</f>
        <v>&gt;</v>
      </c>
      <c r="D760" s="5" t="str">
        <f ca="1">IF(B_MSK[[#This Row],[N_ID]]="","",COUNTIF(INDIRECT(DIR&amp;"!NOTA[ID_H]"),B_MSK[[#This Row],[ID NOTA]]))</f>
        <v/>
      </c>
      <c r="E76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757</v>
      </c>
      <c r="F7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0" s="7" t="str">
        <f ca="1">IF(B_MSK[[#This Row],[stt]]="ada",INDEX([2]!db[NB BM],B_MSK[DB_ROW]-1),"")</f>
        <v>Map Zipper File 192 BT Merah</v>
      </c>
      <c r="H760" s="7" t="str">
        <f ca="1">IF(B_MSK[[#This Row],[//]]="","",INDEX(INDIRECT(DIR&amp;$2:$2),B_MSK[[#This Row],[//]]))</f>
        <v>TFS</v>
      </c>
      <c r="I760" s="27" t="str">
        <f ca="1">IF(B_MSK[[#This Row],[//]]="","",INDEX(INDIRECT(DB_PATH&amp;$2:$2),B_MSK[[#This Row],[DB_ROW]]-1))</f>
        <v>240 PCS</v>
      </c>
      <c r="J760" s="5">
        <f ca="1">IF(B_MSK[[#This Row],[//]]="","",IF(INDEX(INDIRECT(DIR&amp;$2:$2),B_MSK[[#This Row],[//]])="","",INDEX(INDIRECT(DIR&amp;$2:$2),B_MSK[[#This Row],[//]])))</f>
        <v>4</v>
      </c>
      <c r="K760" s="5">
        <f ca="1">IF(B_MSK[[#This Row],[//]]="","",IF(INDEX(INDIRECT(DIR&amp;$2:$2),B_MSK[[#This Row],[//]])="","",INDEX(INDIRECT(DIR&amp;$2:$2),B_MSK[[#This Row],[//]])))</f>
        <v>960</v>
      </c>
      <c r="L760" s="5" t="str">
        <f ca="1">IF(B_MSK[[#This Row],[//]]="","",IF(INDEX(INDIRECT(DIR&amp;$2:$2),B_MSK[[#This Row],[//]])="","",INDEX(INDIRECT(DIR&amp;$2:$2),B_MSK[[#This Row],[//]])))</f>
        <v>PCS</v>
      </c>
      <c r="M760" s="13">
        <f ca="1">IF(B_MSK[[#This Row],[//]]="","",INDEX(INDIRECT(DIR&amp;$2:$2),B_MSK[[#This Row],[//]]))</f>
        <v>12000</v>
      </c>
      <c r="N760" s="13">
        <f ca="1">IF(OR(B_MSK[[#This Row],[//]]="",),"",INDEX(INDIRECT(DIR&amp;$2:$2),B_MSK[[#This Row],[//]]))</f>
        <v>2880000</v>
      </c>
      <c r="O760" s="3" t="str">
        <f ca="1">IF(B_MSK[[#This Row],[//]]="","",IF(INDEX(INDIRECT(DIR&amp;$2:$2),B_MSK[[#This Row],[//]])=0,"",INDEX(INDIRECT(DIR&amp;$2:$2),B_MSK[[#This Row],[//]])))</f>
        <v/>
      </c>
      <c r="P760" s="3" t="str">
        <f ca="1">IF(B_MSK[[#This Row],[//]]="","",IF(INDEX(INDIRECT(DIR&amp;$2:$2),B_MSK[[#This Row],[//]])=0,"",INDEX(INDIRECT(DIR&amp;$2:$2),B_MSK[[#This Row],[//]])))</f>
        <v/>
      </c>
      <c r="Q760" s="12">
        <f ca="1">IF(B_MSK[[#This Row],[//]]="","",INDEX(INDIRECT(DIR&amp;$2:$2),B_MSK[[#This Row],[//]]))</f>
        <v>11520000</v>
      </c>
      <c r="R7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0" s="37">
        <f ca="1">IF(B_MSK[[#This Row],[//]]="","",INDEX(INDIRECT(DIR&amp;$2:$2),B_MSK[[#This Row],[//]]))</f>
        <v>0</v>
      </c>
      <c r="U760" s="38">
        <f ca="1">IF(SUMIF(B_MSK[NAMA BARANG],B_MSK[[#This Row],[NAMA BARANG]],B_MSK[JMLH BRG])=0,"",SUMIF(B_MSK[NAMA BARANG],B_MSK[[#This Row],[NAMA BARANG]],B_MSK[C]))</f>
        <v>4</v>
      </c>
      <c r="V760" s="7" t="str">
        <f ca="1">IF(B_MSK[[#This Row],[//]]="","",INDEX(INDIRECT(DIR&amp;$2:$2),B_MSK[[#This Row],[//]]))</f>
        <v>ZIPPER FILE 192BT WARNA RED</v>
      </c>
      <c r="W760" s="7" t="str">
        <f ca="1">LOWER(SUBSTITUTE(SUBSTITUTE(SUBSTITUTE(SUBSTITUTE(SUBSTITUTE(SUBSTITUTE(SUBSTITUTE(SUBSTITUTE(SUBSTITUTE(B_MSK[[#This Row],[N.B.nota]]," ",""),"-",""),"(",""),")",""),".",""),",",""),"/",""),"""",""),"+",""))</f>
        <v>zipperfile192btwarnared</v>
      </c>
      <c r="X760" s="5" t="str">
        <f ca="1">IF(B_MSK[[#This Row],[N.B.nota]]="","",IF(MATCH(B_MSK[[#This Row],[concat]],[2]!db[NB NOTA_C],0)&gt;0,"ada",0))</f>
        <v>ada</v>
      </c>
      <c r="Y760" s="5" t="str">
        <f ca="1">IF(B_MSK[[#This Row],[N.B.nota]]="","",ADDRESS(ROW(B_MSK[QB]),COLUMN(B_MSK[QB]))&amp;":"&amp;ADDRESS(ROW(),COLUMN(B_MSK[QB])))</f>
        <v>$D$4:$D$760</v>
      </c>
      <c r="Z760" s="5">
        <f ca="1">IF(B_MSK[[#This Row],[concat]]="","",MATCH(B_MSK[[#This Row],[concat]],[2]!db[NB NOTA_C],0)+1)</f>
        <v>2118</v>
      </c>
      <c r="AA760" s="5" t="str">
        <f ca="1">IF(B_MSK[[#This Row],[//]]="","",HYPERLINK("[D:\kerja\BANK EXP\BARU\DB.XLSX]DB!e"&amp;B_MSK[[#This Row],[DB_ROW]],"&gt;"))</f>
        <v>&gt;</v>
      </c>
      <c r="AB760" s="30" t="str">
        <f ca="1">MID(B_MSK[[#This Row],[/ STN_1]],FIND(" ",B_MSK[[#This Row],[/ STN_1]])+1,LEN(B_MSK[[#This Row],[/ STN_1]]))</f>
        <v>PCS</v>
      </c>
      <c r="AC760" s="11">
        <f ca="1">IF(B_MSK[[#This Row],[//]]="","",IF(B_MSK[[#This Row],[ JUMLAH ]]="","",IF(B_MSK[[#This Row],[C]]="",B_MSK[[#This Row],[HARGA CTN]]/B_MSK[[#This Row],[JMLH BRG]],B_MSK[[#This Row],[HARGA CTN]]/B_MSK[[#This Row],[A_1]])))</f>
        <v>12000</v>
      </c>
      <c r="AD7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0" s="15" t="str">
        <f ca="1">IF(B_MSK[[#This Row],[HARGA_2]]="","",IF(MID(B_MSK[[#This Row],[/ STN_2]],FIND(" ",B_MSK[[#This Row],[/ STN_2]])+1,LEN(B_MSK[[#This Row],[/ STN_2]]))="LSN",B_MSK[[#This Row],[HARGA_2]]/12,""))</f>
        <v/>
      </c>
      <c r="AH760" s="7" t="str">
        <f ca="1">IF(B_MSK[[#This Row],[HARGA_3]]="","","/ "&amp;"PCS")</f>
        <v/>
      </c>
      <c r="AI760" s="15">
        <f ca="1">IF(B_MSK[[#This Row],[HARGA_3]]="",IF(B_MSK[[#This Row],[HARGA_2]]="",IF(B_MSK[[#This Row],[HARGA_1]]="","",B_MSK[[#This Row],[HARGA_1]]),B_MSK[[#This Row],[HARGA_2]]),B_MSK[[#This Row],[HARGA_3]])</f>
        <v>12000</v>
      </c>
      <c r="AJ76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60" s="5" t="str">
        <f ca="1">IF(B_MSK[[#This Row],[//]]="","",SUBSTITUTE(SUBSTITUTE(SUBSTITUTE(B_MSK[[#This Row],[QTY/ CTN]]," ","_",2),"(",""),")","")&amp;"_")</f>
        <v>240 PCS_</v>
      </c>
      <c r="AL760" s="5">
        <f ca="1">IF(B_MSK[[#This Row],[A_B]]="","",SEARCH("_",B_MSK[[#This Row],[A_B]]))</f>
        <v>8</v>
      </c>
      <c r="AM760" s="5">
        <f ca="1">IF(B_MSK[[#This Row],[A_B]]="","",LEN(B_MSK[[#This Row],[A_B]]))</f>
        <v>8</v>
      </c>
      <c r="AN760" s="5" t="str">
        <f ca="1">IF(B_MSK[[#This Row],[A_B]]="","",LEFT(B_MSK[[#This Row],[QTY/ CTN]],B_MSK[[#This Row],[A_B_1]]))</f>
        <v>240 PCS</v>
      </c>
      <c r="AO760" s="5" t="str">
        <f ca="1">IF(B_MSK[[#This Row],[A_B]]="","",LEFT(B_MSK[[#This Row],[A_]],SEARCH(" ",B_MSK[[#This Row],[A_]])-1))</f>
        <v>240</v>
      </c>
      <c r="AP760" s="5" t="str">
        <f ca="1">IF(B_MSK[[#This Row],[A_B]]="","",RIGHT(B_MSK[[#This Row],[A_]],LEN(B_MSK[[#This Row],[A_]])-SEARCH(" ",B_MSK[[#This Row],[A_]])))</f>
        <v>PCS</v>
      </c>
      <c r="AQ7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0" s="5" t="str">
        <f ca="1">IF(B_MSK[[#This Row],[B_]]="","",LEFT(B_MSK[[#This Row],[B_]],SEARCH(" ",B_MSK[[#This Row],[B_]])))</f>
        <v/>
      </c>
      <c r="AS760" s="5" t="str">
        <f ca="1">IF(B_MSK[[#This Row],[B_]]="","",RIGHT(B_MSK[[#This Row],[B_]],LEN(B_MSK[[#This Row],[B_]])-SEARCH(" ",B_MSK[[#This Row],[B_]])))</f>
        <v/>
      </c>
      <c r="AT760" s="5" t="str">
        <f ca="1">IF(B_MSK[[#This Row],[B_2]]="LSN",12,"")</f>
        <v/>
      </c>
      <c r="AU760" s="5" t="str">
        <f ca="1">IF(B_MSK[[#This Row],[C_1]]="","","PCS")</f>
        <v/>
      </c>
      <c r="AV760" s="5">
        <f ca="1">IF(B_MSK[[#This Row],[A_1]]="","",B_MSK[[#This Row],[A_1]]*IF(B_MSK[[#This Row],[B_1]]="",1,B_MSK[[#This Row],[B_1]])*IF(B_MSK[[#This Row],[C_1]]="",1,B_MSK[[#This Row],[C_1]]))</f>
        <v>240</v>
      </c>
      <c r="AW760" s="5" t="str">
        <f ca="1">IF(B_MSK[[#This Row],[C_2]]="",IF(B_MSK[[#This Row],[B_2]]="",IF(B_MSK[[#This Row],[A_2]]="","",B_MSK[[#This Row],[A_2]]),B_MSK[[#This Row],[B_2]]),B_MSK[[#This Row],[C_2]])</f>
        <v>PCS</v>
      </c>
      <c r="AX760" s="2">
        <f ca="1">IF(ISNUMBER(B_MSK[[#This Row],[TANGGAL DATANG]]),B_MSK[[#This Row],[TANGGAL DATANG]],AX759)</f>
        <v>44953</v>
      </c>
      <c r="AY760" s="5" t="e">
        <f ca="1">IF(B_MSK[[#This Row],[DB_ROW]]="","",INDEX([3]!db[JENIS],B_MSK[[#This Row],[DB_ROW]]-1))</f>
        <v>#REF!</v>
      </c>
      <c r="AZ760" s="5">
        <f ca="1">IF(B_MSK[[#This Row],[A_1]]="","",B_MSK[[#This Row],[A_1]])*1</f>
        <v>240</v>
      </c>
      <c r="BA760" s="5" t="str">
        <f ca="1">IF(B_MSK[[#This Row],[//]]="","",INDEX(INDIRECT(DIR&amp;$2:$2),B_MSK[[#This Row],[//]]))</f>
        <v>UNTANA</v>
      </c>
      <c r="BB760" s="5" t="str">
        <f ca="1">CONCATENATE(B_MSK[[#This Row],[concat]],B_MSK[[#This Row],[HARGA_X]],B_MSK[[#This Row],[SAT]])</f>
        <v>zipperfile192btwarnared12000PCS</v>
      </c>
    </row>
    <row r="761" spans="1:54" x14ac:dyDescent="0.25">
      <c r="A761" s="6" t="s">
        <v>128</v>
      </c>
      <c r="B761" s="5" t="str">
        <f ca="1">IF(B_MSK[[#This Row],[N_ID]]="","",INDEX(INDIRECT(DIR&amp;$2:$2),MATCH(B_MSK[[#This Row],[N_ID]],INDIRECT(DIR&amp;"!NOTA[ID_P]"),0)))</f>
        <v/>
      </c>
      <c r="C761" s="5" t="str">
        <f ca="1">IF(B_MSK[[#This Row],[//]]="","",HYPERLINK("["&amp;SUBSTITUTE(DIR,"'","")&amp;"]NOTA!D"&amp;B_MSK[[#This Row],[//]]+2,"&gt;"))</f>
        <v>&gt;</v>
      </c>
      <c r="D761" s="5" t="str">
        <f ca="1">IF(B_MSK[[#This Row],[N_ID]]="","",COUNTIF(INDIRECT(DIR&amp;"!NOTA[ID_H]"),B_MSK[[#This Row],[ID NOTA]]))</f>
        <v/>
      </c>
      <c r="E76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758</v>
      </c>
      <c r="F7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1" s="7" t="str">
        <f ca="1">IF(B_MSK[[#This Row],[stt]]="ada",INDEX([2]!db[NB BM],B_MSK[DB_ROW]-1),"")</f>
        <v>Map Zipper File 192 BT Kuning</v>
      </c>
      <c r="H761" s="7" t="str">
        <f ca="1">IF(B_MSK[[#This Row],[//]]="","",INDEX(INDIRECT(DIR&amp;$2:$2),B_MSK[[#This Row],[//]]))</f>
        <v>TFS</v>
      </c>
      <c r="I761" s="27" t="str">
        <f ca="1">IF(B_MSK[[#This Row],[//]]="","",INDEX(INDIRECT(DB_PATH&amp;$2:$2),B_MSK[[#This Row],[DB_ROW]]-1))</f>
        <v>240 PCS</v>
      </c>
      <c r="J761" s="5">
        <f ca="1">IF(B_MSK[[#This Row],[//]]="","",IF(INDEX(INDIRECT(DIR&amp;$2:$2),B_MSK[[#This Row],[//]])="","",INDEX(INDIRECT(DIR&amp;$2:$2),B_MSK[[#This Row],[//]])))</f>
        <v>3</v>
      </c>
      <c r="K761" s="5">
        <f ca="1">IF(B_MSK[[#This Row],[//]]="","",IF(INDEX(INDIRECT(DIR&amp;$2:$2),B_MSK[[#This Row],[//]])="","",INDEX(INDIRECT(DIR&amp;$2:$2),B_MSK[[#This Row],[//]])))</f>
        <v>720</v>
      </c>
      <c r="L761" s="5" t="str">
        <f ca="1">IF(B_MSK[[#This Row],[//]]="","",IF(INDEX(INDIRECT(DIR&amp;$2:$2),B_MSK[[#This Row],[//]])="","",INDEX(INDIRECT(DIR&amp;$2:$2),B_MSK[[#This Row],[//]])))</f>
        <v>PCS</v>
      </c>
      <c r="M761" s="13">
        <f ca="1">IF(B_MSK[[#This Row],[//]]="","",INDEX(INDIRECT(DIR&amp;$2:$2),B_MSK[[#This Row],[//]]))</f>
        <v>12000</v>
      </c>
      <c r="N761" s="13">
        <f ca="1">IF(OR(B_MSK[[#This Row],[//]]="",),"",INDEX(INDIRECT(DIR&amp;$2:$2),B_MSK[[#This Row],[//]]))</f>
        <v>2880000</v>
      </c>
      <c r="O761" s="3" t="str">
        <f ca="1">IF(B_MSK[[#This Row],[//]]="","",IF(INDEX(INDIRECT(DIR&amp;$2:$2),B_MSK[[#This Row],[//]])=0,"",INDEX(INDIRECT(DIR&amp;$2:$2),B_MSK[[#This Row],[//]])))</f>
        <v/>
      </c>
      <c r="P761" s="3" t="str">
        <f ca="1">IF(B_MSK[[#This Row],[//]]="","",IF(INDEX(INDIRECT(DIR&amp;$2:$2),B_MSK[[#This Row],[//]])=0,"",INDEX(INDIRECT(DIR&amp;$2:$2),B_MSK[[#This Row],[//]])))</f>
        <v/>
      </c>
      <c r="Q761" s="12">
        <f ca="1">IF(B_MSK[[#This Row],[//]]="","",INDEX(INDIRECT(DIR&amp;$2:$2),B_MSK[[#This Row],[//]]))</f>
        <v>8640000</v>
      </c>
      <c r="R7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1" s="37">
        <f ca="1">IF(B_MSK[[#This Row],[//]]="","",INDEX(INDIRECT(DIR&amp;$2:$2),B_MSK[[#This Row],[//]]))</f>
        <v>0</v>
      </c>
      <c r="U761" s="38">
        <f ca="1">IF(SUMIF(B_MSK[NAMA BARANG],B_MSK[[#This Row],[NAMA BARANG]],B_MSK[JMLH BRG])=0,"",SUMIF(B_MSK[NAMA BARANG],B_MSK[[#This Row],[NAMA BARANG]],B_MSK[C]))</f>
        <v>4</v>
      </c>
      <c r="V761" s="7" t="str">
        <f ca="1">IF(B_MSK[[#This Row],[//]]="","",INDEX(INDIRECT(DIR&amp;$2:$2),B_MSK[[#This Row],[//]]))</f>
        <v>ZIPPER FILE 192BT WARNA YELLOW</v>
      </c>
      <c r="W761" s="7" t="str">
        <f ca="1">LOWER(SUBSTITUTE(SUBSTITUTE(SUBSTITUTE(SUBSTITUTE(SUBSTITUTE(SUBSTITUTE(SUBSTITUTE(SUBSTITUTE(SUBSTITUTE(B_MSK[[#This Row],[N.B.nota]]," ",""),"-",""),"(",""),")",""),".",""),",",""),"/",""),"""",""),"+",""))</f>
        <v>zipperfile192btwarnayellow</v>
      </c>
      <c r="X761" s="5" t="str">
        <f ca="1">IF(B_MSK[[#This Row],[N.B.nota]]="","",IF(MATCH(B_MSK[[#This Row],[concat]],[2]!db[NB NOTA_C],0)&gt;0,"ada",0))</f>
        <v>ada</v>
      </c>
      <c r="Y761" s="5" t="str">
        <f ca="1">IF(B_MSK[[#This Row],[N.B.nota]]="","",ADDRESS(ROW(B_MSK[QB]),COLUMN(B_MSK[QB]))&amp;":"&amp;ADDRESS(ROW(),COLUMN(B_MSK[QB])))</f>
        <v>$D$4:$D$761</v>
      </c>
      <c r="Z761" s="5">
        <f ca="1">IF(B_MSK[[#This Row],[concat]]="","",MATCH(B_MSK[[#This Row],[concat]],[2]!db[NB NOTA_C],0)+1)</f>
        <v>2119</v>
      </c>
      <c r="AA761" s="5" t="str">
        <f ca="1">IF(B_MSK[[#This Row],[//]]="","",HYPERLINK("[D:\kerja\BANK EXP\BARU\DB.XLSX]DB!e"&amp;B_MSK[[#This Row],[DB_ROW]],"&gt;"))</f>
        <v>&gt;</v>
      </c>
      <c r="AB761" s="30" t="str">
        <f ca="1">MID(B_MSK[[#This Row],[/ STN_1]],FIND(" ",B_MSK[[#This Row],[/ STN_1]])+1,LEN(B_MSK[[#This Row],[/ STN_1]]))</f>
        <v>PCS</v>
      </c>
      <c r="AC761" s="11">
        <f ca="1">IF(B_MSK[[#This Row],[//]]="","",IF(B_MSK[[#This Row],[ JUMLAH ]]="","",IF(B_MSK[[#This Row],[C]]="",B_MSK[[#This Row],[HARGA CTN]]/B_MSK[[#This Row],[JMLH BRG]],B_MSK[[#This Row],[HARGA CTN]]/B_MSK[[#This Row],[A_1]])))</f>
        <v>12000</v>
      </c>
      <c r="AD7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1" s="15" t="str">
        <f ca="1">IF(B_MSK[[#This Row],[HARGA_2]]="","",IF(MID(B_MSK[[#This Row],[/ STN_2]],FIND(" ",B_MSK[[#This Row],[/ STN_2]])+1,LEN(B_MSK[[#This Row],[/ STN_2]]))="LSN",B_MSK[[#This Row],[HARGA_2]]/12,""))</f>
        <v/>
      </c>
      <c r="AH761" s="7" t="str">
        <f ca="1">IF(B_MSK[[#This Row],[HARGA_3]]="","","/ "&amp;"PCS")</f>
        <v/>
      </c>
      <c r="AI761" s="15">
        <f ca="1">IF(B_MSK[[#This Row],[HARGA_3]]="",IF(B_MSK[[#This Row],[HARGA_2]]="",IF(B_MSK[[#This Row],[HARGA_1]]="","",B_MSK[[#This Row],[HARGA_1]]),B_MSK[[#This Row],[HARGA_2]]),B_MSK[[#This Row],[HARGA_3]])</f>
        <v>12000</v>
      </c>
      <c r="AJ76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61" s="5" t="str">
        <f ca="1">IF(B_MSK[[#This Row],[//]]="","",SUBSTITUTE(SUBSTITUTE(SUBSTITUTE(B_MSK[[#This Row],[QTY/ CTN]]," ","_",2),"(",""),")","")&amp;"_")</f>
        <v>240 PCS_</v>
      </c>
      <c r="AL761" s="5">
        <f ca="1">IF(B_MSK[[#This Row],[A_B]]="","",SEARCH("_",B_MSK[[#This Row],[A_B]]))</f>
        <v>8</v>
      </c>
      <c r="AM761" s="5">
        <f ca="1">IF(B_MSK[[#This Row],[A_B]]="","",LEN(B_MSK[[#This Row],[A_B]]))</f>
        <v>8</v>
      </c>
      <c r="AN761" s="5" t="str">
        <f ca="1">IF(B_MSK[[#This Row],[A_B]]="","",LEFT(B_MSK[[#This Row],[QTY/ CTN]],B_MSK[[#This Row],[A_B_1]]))</f>
        <v>240 PCS</v>
      </c>
      <c r="AO761" s="5" t="str">
        <f ca="1">IF(B_MSK[[#This Row],[A_B]]="","",LEFT(B_MSK[[#This Row],[A_]],SEARCH(" ",B_MSK[[#This Row],[A_]])-1))</f>
        <v>240</v>
      </c>
      <c r="AP761" s="5" t="str">
        <f ca="1">IF(B_MSK[[#This Row],[A_B]]="","",RIGHT(B_MSK[[#This Row],[A_]],LEN(B_MSK[[#This Row],[A_]])-SEARCH(" ",B_MSK[[#This Row],[A_]])))</f>
        <v>PCS</v>
      </c>
      <c r="AQ7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1" s="5" t="str">
        <f ca="1">IF(B_MSK[[#This Row],[B_]]="","",LEFT(B_MSK[[#This Row],[B_]],SEARCH(" ",B_MSK[[#This Row],[B_]])))</f>
        <v/>
      </c>
      <c r="AS761" s="5" t="str">
        <f ca="1">IF(B_MSK[[#This Row],[B_]]="","",RIGHT(B_MSK[[#This Row],[B_]],LEN(B_MSK[[#This Row],[B_]])-SEARCH(" ",B_MSK[[#This Row],[B_]])))</f>
        <v/>
      </c>
      <c r="AT761" s="5" t="str">
        <f ca="1">IF(B_MSK[[#This Row],[B_2]]="LSN",12,"")</f>
        <v/>
      </c>
      <c r="AU761" s="5" t="str">
        <f ca="1">IF(B_MSK[[#This Row],[C_1]]="","","PCS")</f>
        <v/>
      </c>
      <c r="AV761" s="5">
        <f ca="1">IF(B_MSK[[#This Row],[A_1]]="","",B_MSK[[#This Row],[A_1]]*IF(B_MSK[[#This Row],[B_1]]="",1,B_MSK[[#This Row],[B_1]])*IF(B_MSK[[#This Row],[C_1]]="",1,B_MSK[[#This Row],[C_1]]))</f>
        <v>240</v>
      </c>
      <c r="AW761" s="5" t="str">
        <f ca="1">IF(B_MSK[[#This Row],[C_2]]="",IF(B_MSK[[#This Row],[B_2]]="",IF(B_MSK[[#This Row],[A_2]]="","",B_MSK[[#This Row],[A_2]]),B_MSK[[#This Row],[B_2]]),B_MSK[[#This Row],[C_2]])</f>
        <v>PCS</v>
      </c>
      <c r="AX761" s="2">
        <f ca="1">IF(ISNUMBER(B_MSK[[#This Row],[TANGGAL DATANG]]),B_MSK[[#This Row],[TANGGAL DATANG]],AX760)</f>
        <v>44953</v>
      </c>
      <c r="AY761" s="5" t="e">
        <f ca="1">IF(B_MSK[[#This Row],[DB_ROW]]="","",INDEX([3]!db[JENIS],B_MSK[[#This Row],[DB_ROW]]-1))</f>
        <v>#REF!</v>
      </c>
      <c r="AZ761" s="5">
        <f ca="1">IF(B_MSK[[#This Row],[A_1]]="","",B_MSK[[#This Row],[A_1]])*1</f>
        <v>240</v>
      </c>
      <c r="BA761" s="5" t="str">
        <f ca="1">IF(B_MSK[[#This Row],[//]]="","",INDEX(INDIRECT(DIR&amp;$2:$2),B_MSK[[#This Row],[//]]))</f>
        <v>UNTANA</v>
      </c>
      <c r="BB761" s="5" t="str">
        <f ca="1">CONCATENATE(B_MSK[[#This Row],[concat]],B_MSK[[#This Row],[HARGA_X]],B_MSK[[#This Row],[SAT]])</f>
        <v>zipperfile192btwarnayellow12000PCS</v>
      </c>
    </row>
    <row r="762" spans="1:54" x14ac:dyDescent="0.25">
      <c r="A762" s="6" t="s">
        <v>128</v>
      </c>
      <c r="B762" s="5" t="str">
        <f ca="1">IF(B_MSK[[#This Row],[N_ID]]="","",INDEX(INDIRECT(DIR&amp;$2:$2),MATCH(B_MSK[[#This Row],[N_ID]],INDIRECT(DIR&amp;"!NOTA[ID_P]"),0)))</f>
        <v/>
      </c>
      <c r="C762" s="5" t="str">
        <f ca="1">IF(B_MSK[[#This Row],[//]]="","",HYPERLINK("["&amp;SUBSTITUTE(DIR,"'","")&amp;"]NOTA!D"&amp;B_MSK[[#This Row],[//]]+2,"&gt;"))</f>
        <v>&gt;</v>
      </c>
      <c r="D762" s="5" t="str">
        <f ca="1">IF(B_MSK[[#This Row],[N_ID]]="","",COUNTIF(INDIRECT(DIR&amp;"!NOTA[ID_H]"),B_MSK[[#This Row],[ID NOTA]]))</f>
        <v/>
      </c>
      <c r="E76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759</v>
      </c>
      <c r="F7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2" s="7" t="str">
        <f ca="1">IF(B_MSK[[#This Row],[stt]]="ada",INDEX([2]!db[NB BM],B_MSK[DB_ROW]-1),"")</f>
        <v>Map Zipper File 192 BT Ungu</v>
      </c>
      <c r="H762" s="7" t="str">
        <f ca="1">IF(B_MSK[[#This Row],[//]]="","",INDEX(INDIRECT(DIR&amp;$2:$2),B_MSK[[#This Row],[//]]))</f>
        <v>TFS</v>
      </c>
      <c r="I762" s="27" t="str">
        <f ca="1">IF(B_MSK[[#This Row],[//]]="","",INDEX(INDIRECT(DB_PATH&amp;$2:$2),B_MSK[[#This Row],[DB_ROW]]-1))</f>
        <v>240 PCS</v>
      </c>
      <c r="J762" s="5">
        <f ca="1">IF(B_MSK[[#This Row],[//]]="","",IF(INDEX(INDIRECT(DIR&amp;$2:$2),B_MSK[[#This Row],[//]])="","",INDEX(INDIRECT(DIR&amp;$2:$2),B_MSK[[#This Row],[//]])))</f>
        <v>2</v>
      </c>
      <c r="K762" s="5">
        <f ca="1">IF(B_MSK[[#This Row],[//]]="","",IF(INDEX(INDIRECT(DIR&amp;$2:$2),B_MSK[[#This Row],[//]])="","",INDEX(INDIRECT(DIR&amp;$2:$2),B_MSK[[#This Row],[//]])))</f>
        <v>480</v>
      </c>
      <c r="L762" s="5" t="str">
        <f ca="1">IF(B_MSK[[#This Row],[//]]="","",IF(INDEX(INDIRECT(DIR&amp;$2:$2),B_MSK[[#This Row],[//]])="","",INDEX(INDIRECT(DIR&amp;$2:$2),B_MSK[[#This Row],[//]])))</f>
        <v>PCS</v>
      </c>
      <c r="M762" s="13">
        <f ca="1">IF(B_MSK[[#This Row],[//]]="","",INDEX(INDIRECT(DIR&amp;$2:$2),B_MSK[[#This Row],[//]]))</f>
        <v>12000</v>
      </c>
      <c r="N762" s="13">
        <f ca="1">IF(OR(B_MSK[[#This Row],[//]]="",),"",INDEX(INDIRECT(DIR&amp;$2:$2),B_MSK[[#This Row],[//]]))</f>
        <v>2880000</v>
      </c>
      <c r="O762" s="3" t="str">
        <f ca="1">IF(B_MSK[[#This Row],[//]]="","",IF(INDEX(INDIRECT(DIR&amp;$2:$2),B_MSK[[#This Row],[//]])=0,"",INDEX(INDIRECT(DIR&amp;$2:$2),B_MSK[[#This Row],[//]])))</f>
        <v/>
      </c>
      <c r="P762" s="3" t="str">
        <f ca="1">IF(B_MSK[[#This Row],[//]]="","",IF(INDEX(INDIRECT(DIR&amp;$2:$2),B_MSK[[#This Row],[//]])=0,"",INDEX(INDIRECT(DIR&amp;$2:$2),B_MSK[[#This Row],[//]])))</f>
        <v/>
      </c>
      <c r="Q762" s="12">
        <f ca="1">IF(B_MSK[[#This Row],[//]]="","",INDEX(INDIRECT(DIR&amp;$2:$2),B_MSK[[#This Row],[//]]))</f>
        <v>5760000</v>
      </c>
      <c r="R7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2" s="37">
        <f ca="1">IF(B_MSK[[#This Row],[//]]="","",INDEX(INDIRECT(DIR&amp;$2:$2),B_MSK[[#This Row],[//]]))</f>
        <v>0</v>
      </c>
      <c r="U762" s="38">
        <f ca="1">IF(SUMIF(B_MSK[NAMA BARANG],B_MSK[[#This Row],[NAMA BARANG]],B_MSK[JMLH BRG])=0,"",SUMIF(B_MSK[NAMA BARANG],B_MSK[[#This Row],[NAMA BARANG]],B_MSK[C]))</f>
        <v>2</v>
      </c>
      <c r="V762" s="7" t="str">
        <f ca="1">IF(B_MSK[[#This Row],[//]]="","",INDEX(INDIRECT(DIR&amp;$2:$2),B_MSK[[#This Row],[//]]))</f>
        <v>ZIPPER FILE 192BT WARNA PURPLE</v>
      </c>
      <c r="W762" s="7" t="str">
        <f ca="1">LOWER(SUBSTITUTE(SUBSTITUTE(SUBSTITUTE(SUBSTITUTE(SUBSTITUTE(SUBSTITUTE(SUBSTITUTE(SUBSTITUTE(SUBSTITUTE(B_MSK[[#This Row],[N.B.nota]]," ",""),"-",""),"(",""),")",""),".",""),",",""),"/",""),"""",""),"+",""))</f>
        <v>zipperfile192btwarnapurple</v>
      </c>
      <c r="X762" s="5" t="str">
        <f ca="1">IF(B_MSK[[#This Row],[N.B.nota]]="","",IF(MATCH(B_MSK[[#This Row],[concat]],[2]!db[NB NOTA_C],0)&gt;0,"ada",0))</f>
        <v>ada</v>
      </c>
      <c r="Y762" s="5" t="str">
        <f ca="1">IF(B_MSK[[#This Row],[N.B.nota]]="","",ADDRESS(ROW(B_MSK[QB]),COLUMN(B_MSK[QB]))&amp;":"&amp;ADDRESS(ROW(),COLUMN(B_MSK[QB])))</f>
        <v>$D$4:$D$762</v>
      </c>
      <c r="Z762" s="5">
        <f ca="1">IF(B_MSK[[#This Row],[concat]]="","",MATCH(B_MSK[[#This Row],[concat]],[2]!db[NB NOTA_C],0)+1)</f>
        <v>2117</v>
      </c>
      <c r="AA762" s="5" t="str">
        <f ca="1">IF(B_MSK[[#This Row],[//]]="","",HYPERLINK("[D:\kerja\BANK EXP\BARU\DB.XLSX]DB!e"&amp;B_MSK[[#This Row],[DB_ROW]],"&gt;"))</f>
        <v>&gt;</v>
      </c>
      <c r="AB762" s="30" t="str">
        <f ca="1">MID(B_MSK[[#This Row],[/ STN_1]],FIND(" ",B_MSK[[#This Row],[/ STN_1]])+1,LEN(B_MSK[[#This Row],[/ STN_1]]))</f>
        <v>PCS</v>
      </c>
      <c r="AC762" s="11">
        <f ca="1">IF(B_MSK[[#This Row],[//]]="","",IF(B_MSK[[#This Row],[ JUMLAH ]]="","",IF(B_MSK[[#This Row],[C]]="",B_MSK[[#This Row],[HARGA CTN]]/B_MSK[[#This Row],[JMLH BRG]],B_MSK[[#This Row],[HARGA CTN]]/B_MSK[[#This Row],[A_1]])))</f>
        <v>12000</v>
      </c>
      <c r="AD7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2" s="15" t="str">
        <f ca="1">IF(B_MSK[[#This Row],[HARGA_2]]="","",IF(MID(B_MSK[[#This Row],[/ STN_2]],FIND(" ",B_MSK[[#This Row],[/ STN_2]])+1,LEN(B_MSK[[#This Row],[/ STN_2]]))="LSN",B_MSK[[#This Row],[HARGA_2]]/12,""))</f>
        <v/>
      </c>
      <c r="AH762" s="7" t="str">
        <f ca="1">IF(B_MSK[[#This Row],[HARGA_3]]="","","/ "&amp;"PCS")</f>
        <v/>
      </c>
      <c r="AI762" s="15">
        <f ca="1">IF(B_MSK[[#This Row],[HARGA_3]]="",IF(B_MSK[[#This Row],[HARGA_2]]="",IF(B_MSK[[#This Row],[HARGA_1]]="","",B_MSK[[#This Row],[HARGA_1]]),B_MSK[[#This Row],[HARGA_2]]),B_MSK[[#This Row],[HARGA_3]])</f>
        <v>12000</v>
      </c>
      <c r="AJ76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62" s="5" t="str">
        <f ca="1">IF(B_MSK[[#This Row],[//]]="","",SUBSTITUTE(SUBSTITUTE(SUBSTITUTE(B_MSK[[#This Row],[QTY/ CTN]]," ","_",2),"(",""),")","")&amp;"_")</f>
        <v>240 PCS_</v>
      </c>
      <c r="AL762" s="5">
        <f ca="1">IF(B_MSK[[#This Row],[A_B]]="","",SEARCH("_",B_MSK[[#This Row],[A_B]]))</f>
        <v>8</v>
      </c>
      <c r="AM762" s="5">
        <f ca="1">IF(B_MSK[[#This Row],[A_B]]="","",LEN(B_MSK[[#This Row],[A_B]]))</f>
        <v>8</v>
      </c>
      <c r="AN762" s="5" t="str">
        <f ca="1">IF(B_MSK[[#This Row],[A_B]]="","",LEFT(B_MSK[[#This Row],[QTY/ CTN]],B_MSK[[#This Row],[A_B_1]]))</f>
        <v>240 PCS</v>
      </c>
      <c r="AO762" s="5" t="str">
        <f ca="1">IF(B_MSK[[#This Row],[A_B]]="","",LEFT(B_MSK[[#This Row],[A_]],SEARCH(" ",B_MSK[[#This Row],[A_]])-1))</f>
        <v>240</v>
      </c>
      <c r="AP762" s="5" t="str">
        <f ca="1">IF(B_MSK[[#This Row],[A_B]]="","",RIGHT(B_MSK[[#This Row],[A_]],LEN(B_MSK[[#This Row],[A_]])-SEARCH(" ",B_MSK[[#This Row],[A_]])))</f>
        <v>PCS</v>
      </c>
      <c r="AQ7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2" s="5" t="str">
        <f ca="1">IF(B_MSK[[#This Row],[B_]]="","",LEFT(B_MSK[[#This Row],[B_]],SEARCH(" ",B_MSK[[#This Row],[B_]])))</f>
        <v/>
      </c>
      <c r="AS762" s="5" t="str">
        <f ca="1">IF(B_MSK[[#This Row],[B_]]="","",RIGHT(B_MSK[[#This Row],[B_]],LEN(B_MSK[[#This Row],[B_]])-SEARCH(" ",B_MSK[[#This Row],[B_]])))</f>
        <v/>
      </c>
      <c r="AT762" s="5" t="str">
        <f ca="1">IF(B_MSK[[#This Row],[B_2]]="LSN",12,"")</f>
        <v/>
      </c>
      <c r="AU762" s="5" t="str">
        <f ca="1">IF(B_MSK[[#This Row],[C_1]]="","","PCS")</f>
        <v/>
      </c>
      <c r="AV762" s="5">
        <f ca="1">IF(B_MSK[[#This Row],[A_1]]="","",B_MSK[[#This Row],[A_1]]*IF(B_MSK[[#This Row],[B_1]]="",1,B_MSK[[#This Row],[B_1]])*IF(B_MSK[[#This Row],[C_1]]="",1,B_MSK[[#This Row],[C_1]]))</f>
        <v>240</v>
      </c>
      <c r="AW762" s="5" t="str">
        <f ca="1">IF(B_MSK[[#This Row],[C_2]]="",IF(B_MSK[[#This Row],[B_2]]="",IF(B_MSK[[#This Row],[A_2]]="","",B_MSK[[#This Row],[A_2]]),B_MSK[[#This Row],[B_2]]),B_MSK[[#This Row],[C_2]])</f>
        <v>PCS</v>
      </c>
      <c r="AX762" s="2">
        <f ca="1">IF(ISNUMBER(B_MSK[[#This Row],[TANGGAL DATANG]]),B_MSK[[#This Row],[TANGGAL DATANG]],AX761)</f>
        <v>44953</v>
      </c>
      <c r="AY762" s="5" t="e">
        <f ca="1">IF(B_MSK[[#This Row],[DB_ROW]]="","",INDEX([3]!db[JENIS],B_MSK[[#This Row],[DB_ROW]]-1))</f>
        <v>#REF!</v>
      </c>
      <c r="AZ762" s="5">
        <f ca="1">IF(B_MSK[[#This Row],[A_1]]="","",B_MSK[[#This Row],[A_1]])*1</f>
        <v>240</v>
      </c>
      <c r="BA762" s="5" t="str">
        <f ca="1">IF(B_MSK[[#This Row],[//]]="","",INDEX(INDIRECT(DIR&amp;$2:$2),B_MSK[[#This Row],[//]]))</f>
        <v>UNTANA</v>
      </c>
      <c r="BB762" s="5" t="str">
        <f ca="1">CONCATENATE(B_MSK[[#This Row],[concat]],B_MSK[[#This Row],[HARGA_X]],B_MSK[[#This Row],[SAT]])</f>
        <v>zipperfile192btwarnapurple12000PCS</v>
      </c>
    </row>
    <row r="763" spans="1:54" x14ac:dyDescent="0.25">
      <c r="A763" s="6" t="s">
        <v>128</v>
      </c>
      <c r="B763" s="5" t="str">
        <f ca="1">IF(B_MSK[[#This Row],[N_ID]]="","",INDEX(INDIRECT(DIR&amp;$2:$2),MATCH(B_MSK[[#This Row],[N_ID]],INDIRECT(DIR&amp;"!NOTA[ID_P]"),0)))</f>
        <v/>
      </c>
      <c r="C763" s="5" t="str">
        <f ca="1">IF(B_MSK[[#This Row],[//]]="","",HYPERLINK("["&amp;SUBSTITUTE(DIR,"'","")&amp;"]NOTA!D"&amp;B_MSK[[#This Row],[//]]+2,"&gt;"))</f>
        <v>&gt;</v>
      </c>
      <c r="D763" s="5" t="str">
        <f ca="1">IF(B_MSK[[#This Row],[N_ID]]="","",COUNTIF(INDIRECT(DIR&amp;"!NOTA[ID_H]"),B_MSK[[#This Row],[ID NOTA]]))</f>
        <v/>
      </c>
      <c r="E7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760</v>
      </c>
      <c r="F7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3" s="7" t="str">
        <f ca="1">IF(B_MSK[[#This Row],[stt]]="ada",INDEX([2]!db[NB BM],B_MSK[DB_ROW]-1),"")</f>
        <v>Map Zipper File 192 BTOrange</v>
      </c>
      <c r="H763" s="7" t="str">
        <f ca="1">IF(B_MSK[[#This Row],[//]]="","",INDEX(INDIRECT(DIR&amp;$2:$2),B_MSK[[#This Row],[//]]))</f>
        <v>TFS</v>
      </c>
      <c r="I763" s="27" t="str">
        <f ca="1">IF(B_MSK[[#This Row],[//]]="","",INDEX(INDIRECT(DB_PATH&amp;$2:$2),B_MSK[[#This Row],[DB_ROW]]-1))</f>
        <v>240 PCS</v>
      </c>
      <c r="J763" s="5">
        <f ca="1">IF(B_MSK[[#This Row],[//]]="","",IF(INDEX(INDIRECT(DIR&amp;$2:$2),B_MSK[[#This Row],[//]])="","",INDEX(INDIRECT(DIR&amp;$2:$2),B_MSK[[#This Row],[//]])))</f>
        <v>3</v>
      </c>
      <c r="K763" s="5">
        <f ca="1">IF(B_MSK[[#This Row],[//]]="","",IF(INDEX(INDIRECT(DIR&amp;$2:$2),B_MSK[[#This Row],[//]])="","",INDEX(INDIRECT(DIR&amp;$2:$2),B_MSK[[#This Row],[//]])))</f>
        <v>720</v>
      </c>
      <c r="L763" s="5" t="str">
        <f ca="1">IF(B_MSK[[#This Row],[//]]="","",IF(INDEX(INDIRECT(DIR&amp;$2:$2),B_MSK[[#This Row],[//]])="","",INDEX(INDIRECT(DIR&amp;$2:$2),B_MSK[[#This Row],[//]])))</f>
        <v>PCS</v>
      </c>
      <c r="M763" s="13">
        <f ca="1">IF(B_MSK[[#This Row],[//]]="","",INDEX(INDIRECT(DIR&amp;$2:$2),B_MSK[[#This Row],[//]]))</f>
        <v>12000</v>
      </c>
      <c r="N763" s="13">
        <f ca="1">IF(OR(B_MSK[[#This Row],[//]]="",),"",INDEX(INDIRECT(DIR&amp;$2:$2),B_MSK[[#This Row],[//]]))</f>
        <v>2880000</v>
      </c>
      <c r="O763" s="3" t="str">
        <f ca="1">IF(B_MSK[[#This Row],[//]]="","",IF(INDEX(INDIRECT(DIR&amp;$2:$2),B_MSK[[#This Row],[//]])=0,"",INDEX(INDIRECT(DIR&amp;$2:$2),B_MSK[[#This Row],[//]])))</f>
        <v/>
      </c>
      <c r="P763" s="3" t="str">
        <f ca="1">IF(B_MSK[[#This Row],[//]]="","",IF(INDEX(INDIRECT(DIR&amp;$2:$2),B_MSK[[#This Row],[//]])=0,"",INDEX(INDIRECT(DIR&amp;$2:$2),B_MSK[[#This Row],[//]])))</f>
        <v/>
      </c>
      <c r="Q763" s="12">
        <f ca="1">IF(B_MSK[[#This Row],[//]]="","",INDEX(INDIRECT(DIR&amp;$2:$2),B_MSK[[#This Row],[//]]))</f>
        <v>8640000</v>
      </c>
      <c r="R7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3" s="37">
        <f ca="1">IF(B_MSK[[#This Row],[//]]="","",INDEX(INDIRECT(DIR&amp;$2:$2),B_MSK[[#This Row],[//]]))</f>
        <v>0</v>
      </c>
      <c r="U763" s="38">
        <f ca="1">IF(SUMIF(B_MSK[NAMA BARANG],B_MSK[[#This Row],[NAMA BARANG]],B_MSK[JMLH BRG])=0,"",SUMIF(B_MSK[NAMA BARANG],B_MSK[[#This Row],[NAMA BARANG]],B_MSK[C]))</f>
        <v>3</v>
      </c>
      <c r="V763" s="7" t="str">
        <f ca="1">IF(B_MSK[[#This Row],[//]]="","",INDEX(INDIRECT(DIR&amp;$2:$2),B_MSK[[#This Row],[//]]))</f>
        <v>ZIPPER FILE 192BT WARNA ORANGE</v>
      </c>
      <c r="W763" s="7" t="str">
        <f ca="1">LOWER(SUBSTITUTE(SUBSTITUTE(SUBSTITUTE(SUBSTITUTE(SUBSTITUTE(SUBSTITUTE(SUBSTITUTE(SUBSTITUTE(SUBSTITUTE(B_MSK[[#This Row],[N.B.nota]]," ",""),"-",""),"(",""),")",""),".",""),",",""),"/",""),"""",""),"+",""))</f>
        <v>zipperfile192btwarnaorange</v>
      </c>
      <c r="X763" s="5" t="str">
        <f ca="1">IF(B_MSK[[#This Row],[N.B.nota]]="","",IF(MATCH(B_MSK[[#This Row],[concat]],[2]!db[NB NOTA_C],0)&gt;0,"ada",0))</f>
        <v>ada</v>
      </c>
      <c r="Y763" s="5" t="str">
        <f ca="1">IF(B_MSK[[#This Row],[N.B.nota]]="","",ADDRESS(ROW(B_MSK[QB]),COLUMN(B_MSK[QB]))&amp;":"&amp;ADDRESS(ROW(),COLUMN(B_MSK[QB])))</f>
        <v>$D$4:$D$763</v>
      </c>
      <c r="Z763" s="5">
        <f ca="1">IF(B_MSK[[#This Row],[concat]]="","",MATCH(B_MSK[[#This Row],[concat]],[2]!db[NB NOTA_C],0)+1)</f>
        <v>2116</v>
      </c>
      <c r="AA763" s="5" t="str">
        <f ca="1">IF(B_MSK[[#This Row],[//]]="","",HYPERLINK("[D:\kerja\BANK EXP\BARU\DB.XLSX]DB!e"&amp;B_MSK[[#This Row],[DB_ROW]],"&gt;"))</f>
        <v>&gt;</v>
      </c>
      <c r="AB763" s="30" t="str">
        <f ca="1">MID(B_MSK[[#This Row],[/ STN_1]],FIND(" ",B_MSK[[#This Row],[/ STN_1]])+1,LEN(B_MSK[[#This Row],[/ STN_1]]))</f>
        <v>PCS</v>
      </c>
      <c r="AC763" s="11">
        <f ca="1">IF(B_MSK[[#This Row],[//]]="","",IF(B_MSK[[#This Row],[ JUMLAH ]]="","",IF(B_MSK[[#This Row],[C]]="",B_MSK[[#This Row],[HARGA CTN]]/B_MSK[[#This Row],[JMLH BRG]],B_MSK[[#This Row],[HARGA CTN]]/B_MSK[[#This Row],[A_1]])))</f>
        <v>12000</v>
      </c>
      <c r="AD7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3" s="15" t="str">
        <f ca="1">IF(B_MSK[[#This Row],[HARGA_2]]="","",IF(MID(B_MSK[[#This Row],[/ STN_2]],FIND(" ",B_MSK[[#This Row],[/ STN_2]])+1,LEN(B_MSK[[#This Row],[/ STN_2]]))="LSN",B_MSK[[#This Row],[HARGA_2]]/12,""))</f>
        <v/>
      </c>
      <c r="AH763" s="7" t="str">
        <f ca="1">IF(B_MSK[[#This Row],[HARGA_3]]="","","/ "&amp;"PCS")</f>
        <v/>
      </c>
      <c r="AI763" s="15">
        <f ca="1">IF(B_MSK[[#This Row],[HARGA_3]]="",IF(B_MSK[[#This Row],[HARGA_2]]="",IF(B_MSK[[#This Row],[HARGA_1]]="","",B_MSK[[#This Row],[HARGA_1]]),B_MSK[[#This Row],[HARGA_2]]),B_MSK[[#This Row],[HARGA_3]])</f>
        <v>12000</v>
      </c>
      <c r="AJ76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63" s="5" t="str">
        <f ca="1">IF(B_MSK[[#This Row],[//]]="","",SUBSTITUTE(SUBSTITUTE(SUBSTITUTE(B_MSK[[#This Row],[QTY/ CTN]]," ","_",2),"(",""),")","")&amp;"_")</f>
        <v>240 PCS_</v>
      </c>
      <c r="AL763" s="5">
        <f ca="1">IF(B_MSK[[#This Row],[A_B]]="","",SEARCH("_",B_MSK[[#This Row],[A_B]]))</f>
        <v>8</v>
      </c>
      <c r="AM763" s="5">
        <f ca="1">IF(B_MSK[[#This Row],[A_B]]="","",LEN(B_MSK[[#This Row],[A_B]]))</f>
        <v>8</v>
      </c>
      <c r="AN763" s="5" t="str">
        <f ca="1">IF(B_MSK[[#This Row],[A_B]]="","",LEFT(B_MSK[[#This Row],[QTY/ CTN]],B_MSK[[#This Row],[A_B_1]]))</f>
        <v>240 PCS</v>
      </c>
      <c r="AO763" s="5" t="str">
        <f ca="1">IF(B_MSK[[#This Row],[A_B]]="","",LEFT(B_MSK[[#This Row],[A_]],SEARCH(" ",B_MSK[[#This Row],[A_]])-1))</f>
        <v>240</v>
      </c>
      <c r="AP763" s="5" t="str">
        <f ca="1">IF(B_MSK[[#This Row],[A_B]]="","",RIGHT(B_MSK[[#This Row],[A_]],LEN(B_MSK[[#This Row],[A_]])-SEARCH(" ",B_MSK[[#This Row],[A_]])))</f>
        <v>PCS</v>
      </c>
      <c r="AQ7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3" s="5" t="str">
        <f ca="1">IF(B_MSK[[#This Row],[B_]]="","",LEFT(B_MSK[[#This Row],[B_]],SEARCH(" ",B_MSK[[#This Row],[B_]])))</f>
        <v/>
      </c>
      <c r="AS763" s="5" t="str">
        <f ca="1">IF(B_MSK[[#This Row],[B_]]="","",RIGHT(B_MSK[[#This Row],[B_]],LEN(B_MSK[[#This Row],[B_]])-SEARCH(" ",B_MSK[[#This Row],[B_]])))</f>
        <v/>
      </c>
      <c r="AT763" s="5" t="str">
        <f ca="1">IF(B_MSK[[#This Row],[B_2]]="LSN",12,"")</f>
        <v/>
      </c>
      <c r="AU763" s="5" t="str">
        <f ca="1">IF(B_MSK[[#This Row],[C_1]]="","","PCS")</f>
        <v/>
      </c>
      <c r="AV763" s="5">
        <f ca="1">IF(B_MSK[[#This Row],[A_1]]="","",B_MSK[[#This Row],[A_1]]*IF(B_MSK[[#This Row],[B_1]]="",1,B_MSK[[#This Row],[B_1]])*IF(B_MSK[[#This Row],[C_1]]="",1,B_MSK[[#This Row],[C_1]]))</f>
        <v>240</v>
      </c>
      <c r="AW763" s="5" t="str">
        <f ca="1">IF(B_MSK[[#This Row],[C_2]]="",IF(B_MSK[[#This Row],[B_2]]="",IF(B_MSK[[#This Row],[A_2]]="","",B_MSK[[#This Row],[A_2]]),B_MSK[[#This Row],[B_2]]),B_MSK[[#This Row],[C_2]])</f>
        <v>PCS</v>
      </c>
      <c r="AX763" s="2">
        <f ca="1">IF(ISNUMBER(B_MSK[[#This Row],[TANGGAL DATANG]]),B_MSK[[#This Row],[TANGGAL DATANG]],AX762)</f>
        <v>44953</v>
      </c>
      <c r="AY763" s="5" t="e">
        <f ca="1">IF(B_MSK[[#This Row],[DB_ROW]]="","",INDEX([3]!db[JENIS],B_MSK[[#This Row],[DB_ROW]]-1))</f>
        <v>#REF!</v>
      </c>
      <c r="AZ763" s="5">
        <f ca="1">IF(B_MSK[[#This Row],[A_1]]="","",B_MSK[[#This Row],[A_1]])*1</f>
        <v>240</v>
      </c>
      <c r="BA763" s="5" t="str">
        <f ca="1">IF(B_MSK[[#This Row],[//]]="","",INDEX(INDIRECT(DIR&amp;$2:$2),B_MSK[[#This Row],[//]]))</f>
        <v>UNTANA</v>
      </c>
      <c r="BB763" s="5" t="str">
        <f ca="1">CONCATENATE(B_MSK[[#This Row],[concat]],B_MSK[[#This Row],[HARGA_X]],B_MSK[[#This Row],[SAT]])</f>
        <v>zipperfile192btwarnaorange12000PCS</v>
      </c>
    </row>
    <row r="764" spans="1:54" x14ac:dyDescent="0.25">
      <c r="A764" s="6" t="s">
        <v>128</v>
      </c>
      <c r="B764" s="5" t="str">
        <f ca="1">IF(B_MSK[[#This Row],[N_ID]]="","",INDEX(INDIRECT(DIR&amp;$2:$2),MATCH(B_MSK[[#This Row],[N_ID]],INDIRECT(DIR&amp;"!NOTA[ID_P]"),0)))</f>
        <v/>
      </c>
      <c r="C764" s="5" t="str">
        <f ca="1">IF(B_MSK[[#This Row],[//]]="","",HYPERLINK("["&amp;SUBSTITUTE(DIR,"'","")&amp;"]NOTA!D"&amp;B_MSK[[#This Row],[//]]+2,"&gt;"))</f>
        <v>&gt;</v>
      </c>
      <c r="D764" s="5" t="str">
        <f ca="1">IF(B_MSK[[#This Row],[N_ID]]="","",COUNTIF(INDIRECT(DIR&amp;"!NOTA[ID_H]"),B_MSK[[#This Row],[ID NOTA]]))</f>
        <v/>
      </c>
      <c r="E76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761</v>
      </c>
      <c r="F7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4" s="7" t="str">
        <f ca="1">IF(B_MSK[[#This Row],[stt]]="ada",INDEX([2]!db[NB BM],B_MSK[DB_ROW]-1),"")</f>
        <v>Map Zipper File 192 BT Kuning</v>
      </c>
      <c r="H764" s="7" t="str">
        <f ca="1">IF(B_MSK[[#This Row],[//]]="","",INDEX(INDIRECT(DIR&amp;$2:$2),B_MSK[[#This Row],[//]]))</f>
        <v>TFS</v>
      </c>
      <c r="I764" s="27" t="str">
        <f ca="1">IF(B_MSK[[#This Row],[//]]="","",INDEX(INDIRECT(DB_PATH&amp;$2:$2),B_MSK[[#This Row],[DB_ROW]]-1))</f>
        <v>240 PCS</v>
      </c>
      <c r="J764" s="5">
        <f ca="1">IF(B_MSK[[#This Row],[//]]="","",IF(INDEX(INDIRECT(DIR&amp;$2:$2),B_MSK[[#This Row],[//]])="","",INDEX(INDIRECT(DIR&amp;$2:$2),B_MSK[[#This Row],[//]])))</f>
        <v>1</v>
      </c>
      <c r="K764" s="5">
        <f ca="1">IF(B_MSK[[#This Row],[//]]="","",IF(INDEX(INDIRECT(DIR&amp;$2:$2),B_MSK[[#This Row],[//]])="","",INDEX(INDIRECT(DIR&amp;$2:$2),B_MSK[[#This Row],[//]])))</f>
        <v>240</v>
      </c>
      <c r="L764" s="5" t="str">
        <f ca="1">IF(B_MSK[[#This Row],[//]]="","",IF(INDEX(INDIRECT(DIR&amp;$2:$2),B_MSK[[#This Row],[//]])="","",INDEX(INDIRECT(DIR&amp;$2:$2),B_MSK[[#This Row],[//]])))</f>
        <v>PCS</v>
      </c>
      <c r="M764" s="13">
        <f ca="1">IF(B_MSK[[#This Row],[//]]="","",INDEX(INDIRECT(DIR&amp;$2:$2),B_MSK[[#This Row],[//]]))</f>
        <v>0</v>
      </c>
      <c r="N764" s="13">
        <f ca="1">IF(OR(B_MSK[[#This Row],[//]]="",),"",INDEX(INDIRECT(DIR&amp;$2:$2),B_MSK[[#This Row],[//]]))</f>
        <v>0</v>
      </c>
      <c r="O764" s="3" t="str">
        <f ca="1">IF(B_MSK[[#This Row],[//]]="","",IF(INDEX(INDIRECT(DIR&amp;$2:$2),B_MSK[[#This Row],[//]])=0,"",INDEX(INDIRECT(DIR&amp;$2:$2),B_MSK[[#This Row],[//]])))</f>
        <v/>
      </c>
      <c r="P764" s="3" t="str">
        <f ca="1">IF(B_MSK[[#This Row],[//]]="","",IF(INDEX(INDIRECT(DIR&amp;$2:$2),B_MSK[[#This Row],[//]])=0,"",INDEX(INDIRECT(DIR&amp;$2:$2),B_MSK[[#This Row],[//]])))</f>
        <v/>
      </c>
      <c r="Q764" s="12">
        <f ca="1">IF(B_MSK[[#This Row],[//]]="","",INDEX(INDIRECT(DIR&amp;$2:$2),B_MSK[[#This Row],[//]]))</f>
        <v>0</v>
      </c>
      <c r="R76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6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64" s="37">
        <f ca="1">IF(B_MSK[[#This Row],[//]]="","",INDEX(INDIRECT(DIR&amp;$2:$2),B_MSK[[#This Row],[//]]))</f>
        <v>0</v>
      </c>
      <c r="U764" s="38">
        <f ca="1">IF(SUMIF(B_MSK[NAMA BARANG],B_MSK[[#This Row],[NAMA BARANG]],B_MSK[JMLH BRG])=0,"",SUMIF(B_MSK[NAMA BARANG],B_MSK[[#This Row],[NAMA BARANG]],B_MSK[C]))</f>
        <v>4</v>
      </c>
      <c r="V764" s="7" t="str">
        <f ca="1">IF(B_MSK[[#This Row],[//]]="","",INDEX(INDIRECT(DIR&amp;$2:$2),B_MSK[[#This Row],[//]]))</f>
        <v>ZIPPER FILE 192BT WARNA YELLOW</v>
      </c>
      <c r="W764" s="7" t="str">
        <f ca="1">LOWER(SUBSTITUTE(SUBSTITUTE(SUBSTITUTE(SUBSTITUTE(SUBSTITUTE(SUBSTITUTE(SUBSTITUTE(SUBSTITUTE(SUBSTITUTE(B_MSK[[#This Row],[N.B.nota]]," ",""),"-",""),"(",""),")",""),".",""),",",""),"/",""),"""",""),"+",""))</f>
        <v>zipperfile192btwarnayellow</v>
      </c>
      <c r="X764" s="5" t="str">
        <f ca="1">IF(B_MSK[[#This Row],[N.B.nota]]="","",IF(MATCH(B_MSK[[#This Row],[concat]],[2]!db[NB NOTA_C],0)&gt;0,"ada",0))</f>
        <v>ada</v>
      </c>
      <c r="Y764" s="5" t="str">
        <f ca="1">IF(B_MSK[[#This Row],[N.B.nota]]="","",ADDRESS(ROW(B_MSK[QB]),COLUMN(B_MSK[QB]))&amp;":"&amp;ADDRESS(ROW(),COLUMN(B_MSK[QB])))</f>
        <v>$D$4:$D$764</v>
      </c>
      <c r="Z764" s="5">
        <f ca="1">IF(B_MSK[[#This Row],[concat]]="","",MATCH(B_MSK[[#This Row],[concat]],[2]!db[NB NOTA_C],0)+1)</f>
        <v>2119</v>
      </c>
      <c r="AA764" s="5" t="str">
        <f ca="1">IF(B_MSK[[#This Row],[//]]="","",HYPERLINK("[D:\kerja\BANK EXP\BARU\DB.XLSX]DB!e"&amp;B_MSK[[#This Row],[DB_ROW]],"&gt;"))</f>
        <v>&gt;</v>
      </c>
      <c r="AB764" s="30" t="e">
        <f ca="1">MID(B_MSK[[#This Row],[/ STN_1]],FIND(" ",B_MSK[[#This Row],[/ STN_1]])+1,LEN(B_MSK[[#This Row],[/ STN_1]]))</f>
        <v>#VALUE!</v>
      </c>
      <c r="AC764" s="11">
        <f ca="1">IF(B_MSK[[#This Row],[//]]="","",IF(B_MSK[[#This Row],[ JUMLAH ]]="","",IF(B_MSK[[#This Row],[C]]="",B_MSK[[#This Row],[HARGA CTN]]/B_MSK[[#This Row],[JMLH BRG]],B_MSK[[#This Row],[HARGA CTN]]/B_MSK[[#This Row],[A_1]])))</f>
        <v>0</v>
      </c>
      <c r="AD7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4" s="15" t="str">
        <f ca="1">IF(B_MSK[[#This Row],[HARGA_2]]="","",IF(MID(B_MSK[[#This Row],[/ STN_2]],FIND(" ",B_MSK[[#This Row],[/ STN_2]])+1,LEN(B_MSK[[#This Row],[/ STN_2]]))="LSN",B_MSK[[#This Row],[HARGA_2]]/12,""))</f>
        <v/>
      </c>
      <c r="AH764" s="7" t="str">
        <f ca="1">IF(B_MSK[[#This Row],[HARGA_3]]="","","/ "&amp;"PCS")</f>
        <v/>
      </c>
      <c r="AI764" s="15">
        <f ca="1">IF(B_MSK[[#This Row],[HARGA_3]]="",IF(B_MSK[[#This Row],[HARGA_2]]="",IF(B_MSK[[#This Row],[HARGA_1]]="","",B_MSK[[#This Row],[HARGA_1]]),B_MSK[[#This Row],[HARGA_2]]),B_MSK[[#This Row],[HARGA_3]])</f>
        <v>0</v>
      </c>
      <c r="AJ764" s="15" t="str">
        <f ca="1">IF(B_MSK[[#This Row],[/ STN_3]]="",IF(B_MSK[[#This Row],[/ STN_2]]="",IF(B_MSK[[#This Row],[/ STN_1]]="","",B_MSK[[#This Row],[/ STN_1]]),B_MSK[[#This Row],[/ STN_2]]),B_MSK[[#This Row],[/ STN_3]])</f>
        <v/>
      </c>
      <c r="AK764" s="5" t="str">
        <f ca="1">IF(B_MSK[[#This Row],[//]]="","",SUBSTITUTE(SUBSTITUTE(SUBSTITUTE(B_MSK[[#This Row],[QTY/ CTN]]," ","_",2),"(",""),")","")&amp;"_")</f>
        <v>240 PCS_</v>
      </c>
      <c r="AL764" s="5">
        <f ca="1">IF(B_MSK[[#This Row],[A_B]]="","",SEARCH("_",B_MSK[[#This Row],[A_B]]))</f>
        <v>8</v>
      </c>
      <c r="AM764" s="5">
        <f ca="1">IF(B_MSK[[#This Row],[A_B]]="","",LEN(B_MSK[[#This Row],[A_B]]))</f>
        <v>8</v>
      </c>
      <c r="AN764" s="5" t="str">
        <f ca="1">IF(B_MSK[[#This Row],[A_B]]="","",LEFT(B_MSK[[#This Row],[QTY/ CTN]],B_MSK[[#This Row],[A_B_1]]))</f>
        <v>240 PCS</v>
      </c>
      <c r="AO764" s="5" t="str">
        <f ca="1">IF(B_MSK[[#This Row],[A_B]]="","",LEFT(B_MSK[[#This Row],[A_]],SEARCH(" ",B_MSK[[#This Row],[A_]])-1))</f>
        <v>240</v>
      </c>
      <c r="AP764" s="5" t="str">
        <f ca="1">IF(B_MSK[[#This Row],[A_B]]="","",RIGHT(B_MSK[[#This Row],[A_]],LEN(B_MSK[[#This Row],[A_]])-SEARCH(" ",B_MSK[[#This Row],[A_]])))</f>
        <v>PCS</v>
      </c>
      <c r="AQ7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4" s="5" t="str">
        <f ca="1">IF(B_MSK[[#This Row],[B_]]="","",LEFT(B_MSK[[#This Row],[B_]],SEARCH(" ",B_MSK[[#This Row],[B_]])))</f>
        <v/>
      </c>
      <c r="AS764" s="5" t="str">
        <f ca="1">IF(B_MSK[[#This Row],[B_]]="","",RIGHT(B_MSK[[#This Row],[B_]],LEN(B_MSK[[#This Row],[B_]])-SEARCH(" ",B_MSK[[#This Row],[B_]])))</f>
        <v/>
      </c>
      <c r="AT764" s="5" t="str">
        <f ca="1">IF(B_MSK[[#This Row],[B_2]]="LSN",12,"")</f>
        <v/>
      </c>
      <c r="AU764" s="5" t="str">
        <f ca="1">IF(B_MSK[[#This Row],[C_1]]="","","PCS")</f>
        <v/>
      </c>
      <c r="AV764" s="5">
        <f ca="1">IF(B_MSK[[#This Row],[A_1]]="","",B_MSK[[#This Row],[A_1]]*IF(B_MSK[[#This Row],[B_1]]="",1,B_MSK[[#This Row],[B_1]])*IF(B_MSK[[#This Row],[C_1]]="",1,B_MSK[[#This Row],[C_1]]))</f>
        <v>240</v>
      </c>
      <c r="AW764" s="5" t="str">
        <f ca="1">IF(B_MSK[[#This Row],[C_2]]="",IF(B_MSK[[#This Row],[B_2]]="",IF(B_MSK[[#This Row],[A_2]]="","",B_MSK[[#This Row],[A_2]]),B_MSK[[#This Row],[B_2]]),B_MSK[[#This Row],[C_2]])</f>
        <v>PCS</v>
      </c>
      <c r="AX764" s="2">
        <f ca="1">IF(ISNUMBER(B_MSK[[#This Row],[TANGGAL DATANG]]),B_MSK[[#This Row],[TANGGAL DATANG]],AX763)</f>
        <v>44953</v>
      </c>
      <c r="AY764" s="5" t="e">
        <f ca="1">IF(B_MSK[[#This Row],[DB_ROW]]="","",INDEX([3]!db[JENIS],B_MSK[[#This Row],[DB_ROW]]-1))</f>
        <v>#REF!</v>
      </c>
      <c r="AZ764" s="5">
        <f ca="1">IF(B_MSK[[#This Row],[A_1]]="","",B_MSK[[#This Row],[A_1]])*1</f>
        <v>240</v>
      </c>
      <c r="BA764" s="5" t="str">
        <f ca="1">IF(B_MSK[[#This Row],[//]]="","",INDEX(INDIRECT(DIR&amp;$2:$2),B_MSK[[#This Row],[//]]))</f>
        <v>UNTANA</v>
      </c>
      <c r="BB764" s="5" t="str">
        <f ca="1">CONCATENATE(B_MSK[[#This Row],[concat]],B_MSK[[#This Row],[HARGA_X]],B_MSK[[#This Row],[SAT]])</f>
        <v>zipperfile192btwarnayellow0PCS</v>
      </c>
    </row>
    <row r="765" spans="1:54" x14ac:dyDescent="0.25">
      <c r="A765" s="6" t="s">
        <v>128</v>
      </c>
      <c r="B765" s="5" t="str">
        <f ca="1">IF(B_MSK[[#This Row],[N_ID]]="","",INDEX(INDIRECT(DIR&amp;$2:$2),MATCH(B_MSK[[#This Row],[N_ID]],INDIRECT(DIR&amp;"!NOTA[ID_P]"),0)))</f>
        <v/>
      </c>
      <c r="C765" s="5" t="str">
        <f ca="1">IF(B_MSK[[#This Row],[//]]="","",HYPERLINK("["&amp;SUBSTITUTE(DIR,"'","")&amp;"]NOTA!D"&amp;B_MSK[[#This Row],[//]]+2,"&gt;"))</f>
        <v/>
      </c>
      <c r="D765" s="5" t="str">
        <f ca="1">IF(B_MSK[[#This Row],[N_ID]]="","",COUNTIF(INDIRECT(DIR&amp;"!NOTA[ID_H]"),B_MSK[[#This Row],[ID NOTA]]))</f>
        <v/>
      </c>
      <c r="E7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5" s="7" t="str">
        <f ca="1">IF(B_MSK[[#This Row],[stt]]="ada",INDEX([2]!db[NB BM],B_MSK[DB_ROW]-1),"")</f>
        <v/>
      </c>
      <c r="H765" s="7" t="str">
        <f ca="1">IF(B_MSK[[#This Row],[//]]="","",INDEX(INDIRECT(DIR&amp;$2:$2),B_MSK[[#This Row],[//]]))</f>
        <v/>
      </c>
      <c r="I765" s="27" t="str">
        <f ca="1">IF(B_MSK[[#This Row],[//]]="","",INDEX(INDIRECT(DB_PATH&amp;$2:$2),B_MSK[[#This Row],[DB_ROW]]-1))</f>
        <v/>
      </c>
      <c r="J765" s="5" t="str">
        <f ca="1">IF(B_MSK[[#This Row],[//]]="","",IF(INDEX(INDIRECT(DIR&amp;$2:$2),B_MSK[[#This Row],[//]])="","",INDEX(INDIRECT(DIR&amp;$2:$2),B_MSK[[#This Row],[//]])))</f>
        <v/>
      </c>
      <c r="K765" s="5" t="str">
        <f ca="1">IF(B_MSK[[#This Row],[//]]="","",IF(INDEX(INDIRECT(DIR&amp;$2:$2),B_MSK[[#This Row],[//]])="","",INDEX(INDIRECT(DIR&amp;$2:$2),B_MSK[[#This Row],[//]])))</f>
        <v/>
      </c>
      <c r="L765" s="5" t="str">
        <f ca="1">IF(B_MSK[[#This Row],[//]]="","",IF(INDEX(INDIRECT(DIR&amp;$2:$2),B_MSK[[#This Row],[//]])="","",INDEX(INDIRECT(DIR&amp;$2:$2),B_MSK[[#This Row],[//]])))</f>
        <v/>
      </c>
      <c r="M765" s="13" t="str">
        <f ca="1">IF(B_MSK[[#This Row],[//]]="","",INDEX(INDIRECT(DIR&amp;$2:$2),B_MSK[[#This Row],[//]]))</f>
        <v/>
      </c>
      <c r="N765" s="13" t="str">
        <f ca="1">IF(OR(B_MSK[[#This Row],[//]]="",),"",INDEX(INDIRECT(DIR&amp;$2:$2),B_MSK[[#This Row],[//]]))</f>
        <v/>
      </c>
      <c r="O765" s="3" t="str">
        <f ca="1">IF(B_MSK[[#This Row],[//]]="","",IF(INDEX(INDIRECT(DIR&amp;$2:$2),B_MSK[[#This Row],[//]])=0,"",INDEX(INDIRECT(DIR&amp;$2:$2),B_MSK[[#This Row],[//]])))</f>
        <v/>
      </c>
      <c r="P765" s="3" t="str">
        <f ca="1">IF(B_MSK[[#This Row],[//]]="","",IF(INDEX(INDIRECT(DIR&amp;$2:$2),B_MSK[[#This Row],[//]])=0,"",INDEX(INDIRECT(DIR&amp;$2:$2),B_MSK[[#This Row],[//]])))</f>
        <v/>
      </c>
      <c r="Q765" s="12" t="str">
        <f ca="1">IF(B_MSK[[#This Row],[//]]="","",INDEX(INDIRECT(DIR&amp;$2:$2),B_MSK[[#This Row],[//]]))</f>
        <v/>
      </c>
      <c r="R7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5" s="37" t="str">
        <f ca="1">IF(B_MSK[[#This Row],[//]]="","",INDEX(INDIRECT(DIR&amp;$2:$2),B_MSK[[#This Row],[//]]))</f>
        <v/>
      </c>
      <c r="U765" s="38" t="str">
        <f ca="1">IF(SUMIF(B_MSK[NAMA BARANG],B_MSK[[#This Row],[NAMA BARANG]],B_MSK[JMLH BRG])=0,"",SUMIF(B_MSK[NAMA BARANG],B_MSK[[#This Row],[NAMA BARANG]],B_MSK[C]))</f>
        <v/>
      </c>
      <c r="V765" s="7" t="str">
        <f ca="1">IF(B_MSK[[#This Row],[//]]="","",INDEX(INDIRECT(DIR&amp;$2:$2),B_MSK[[#This Row],[//]]))</f>
        <v/>
      </c>
      <c r="W7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5" s="5" t="str">
        <f ca="1">IF(B_MSK[[#This Row],[N.B.nota]]="","",IF(MATCH(B_MSK[[#This Row],[concat]],[2]!db[NB NOTA_C],0)&gt;0,"ada",0))</f>
        <v/>
      </c>
      <c r="Y765" s="5" t="str">
        <f ca="1">IF(B_MSK[[#This Row],[N.B.nota]]="","",ADDRESS(ROW(B_MSK[QB]),COLUMN(B_MSK[QB]))&amp;":"&amp;ADDRESS(ROW(),COLUMN(B_MSK[QB])))</f>
        <v/>
      </c>
      <c r="Z765" s="5" t="str">
        <f ca="1">IF(B_MSK[[#This Row],[concat]]="","",MATCH(B_MSK[[#This Row],[concat]],[2]!db[NB NOTA_C],0)+1)</f>
        <v/>
      </c>
      <c r="AA765" s="5" t="str">
        <f ca="1">IF(B_MSK[[#This Row],[//]]="","",HYPERLINK("[D:\kerja\BANK EXP\BARU\DB.XLSX]DB!e"&amp;B_MSK[[#This Row],[DB_ROW]],"&gt;"))</f>
        <v/>
      </c>
      <c r="AB765" s="30" t="e">
        <f ca="1">MID(B_MSK[[#This Row],[/ STN_1]],FIND(" ",B_MSK[[#This Row],[/ STN_1]])+1,LEN(B_MSK[[#This Row],[/ STN_1]]))</f>
        <v>#VALUE!</v>
      </c>
      <c r="AC7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5" s="15" t="str">
        <f ca="1">IF(B_MSK[[#This Row],[HARGA_2]]="","",IF(MID(B_MSK[[#This Row],[/ STN_2]],FIND(" ",B_MSK[[#This Row],[/ STN_2]])+1,LEN(B_MSK[[#This Row],[/ STN_2]]))="LSN",B_MSK[[#This Row],[HARGA_2]]/12,""))</f>
        <v/>
      </c>
      <c r="AH765" s="7" t="str">
        <f ca="1">IF(B_MSK[[#This Row],[HARGA_3]]="","","/ "&amp;"PCS")</f>
        <v/>
      </c>
      <c r="AI765" s="15" t="str">
        <f ca="1">IF(B_MSK[[#This Row],[HARGA_3]]="",IF(B_MSK[[#This Row],[HARGA_2]]="",IF(B_MSK[[#This Row],[HARGA_1]]="","",B_MSK[[#This Row],[HARGA_1]]),B_MSK[[#This Row],[HARGA_2]]),B_MSK[[#This Row],[HARGA_3]])</f>
        <v/>
      </c>
      <c r="AJ765" s="15" t="str">
        <f ca="1">IF(B_MSK[[#This Row],[/ STN_3]]="",IF(B_MSK[[#This Row],[/ STN_2]]="",IF(B_MSK[[#This Row],[/ STN_1]]="","",B_MSK[[#This Row],[/ STN_1]]),B_MSK[[#This Row],[/ STN_2]]),B_MSK[[#This Row],[/ STN_3]])</f>
        <v/>
      </c>
      <c r="AK765" s="5" t="str">
        <f ca="1">IF(B_MSK[[#This Row],[//]]="","",SUBSTITUTE(SUBSTITUTE(SUBSTITUTE(B_MSK[[#This Row],[QTY/ CTN]]," ","_",2),"(",""),")","")&amp;"_")</f>
        <v/>
      </c>
      <c r="AL765" s="5" t="str">
        <f ca="1">IF(B_MSK[[#This Row],[A_B]]="","",SEARCH("_",B_MSK[[#This Row],[A_B]]))</f>
        <v/>
      </c>
      <c r="AM765" s="5" t="str">
        <f ca="1">IF(B_MSK[[#This Row],[A_B]]="","",LEN(B_MSK[[#This Row],[A_B]]))</f>
        <v/>
      </c>
      <c r="AN765" s="5" t="str">
        <f ca="1">IF(B_MSK[[#This Row],[A_B]]="","",LEFT(B_MSK[[#This Row],[QTY/ CTN]],B_MSK[[#This Row],[A_B_1]]))</f>
        <v/>
      </c>
      <c r="AO765" s="5" t="str">
        <f ca="1">IF(B_MSK[[#This Row],[A_B]]="","",LEFT(B_MSK[[#This Row],[A_]],SEARCH(" ",B_MSK[[#This Row],[A_]])-1))</f>
        <v/>
      </c>
      <c r="AP765" s="5" t="str">
        <f ca="1">IF(B_MSK[[#This Row],[A_B]]="","",RIGHT(B_MSK[[#This Row],[A_]],LEN(B_MSK[[#This Row],[A_]])-SEARCH(" ",B_MSK[[#This Row],[A_]])))</f>
        <v/>
      </c>
      <c r="AQ7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5" s="5" t="str">
        <f ca="1">IF(B_MSK[[#This Row],[B_]]="","",LEFT(B_MSK[[#This Row],[B_]],SEARCH(" ",B_MSK[[#This Row],[B_]])))</f>
        <v/>
      </c>
      <c r="AS765" s="5" t="str">
        <f ca="1">IF(B_MSK[[#This Row],[B_]]="","",RIGHT(B_MSK[[#This Row],[B_]],LEN(B_MSK[[#This Row],[B_]])-SEARCH(" ",B_MSK[[#This Row],[B_]])))</f>
        <v/>
      </c>
      <c r="AT765" s="5" t="str">
        <f ca="1">IF(B_MSK[[#This Row],[B_2]]="LSN",12,"")</f>
        <v/>
      </c>
      <c r="AU765" s="5" t="str">
        <f ca="1">IF(B_MSK[[#This Row],[C_1]]="","","PCS")</f>
        <v/>
      </c>
      <c r="AV765" s="5" t="str">
        <f ca="1">IF(B_MSK[[#This Row],[A_1]]="","",B_MSK[[#This Row],[A_1]]*IF(B_MSK[[#This Row],[B_1]]="",1,B_MSK[[#This Row],[B_1]])*IF(B_MSK[[#This Row],[C_1]]="",1,B_MSK[[#This Row],[C_1]]))</f>
        <v/>
      </c>
      <c r="AW765" s="5" t="str">
        <f ca="1">IF(B_MSK[[#This Row],[C_2]]="",IF(B_MSK[[#This Row],[B_2]]="",IF(B_MSK[[#This Row],[A_2]]="","",B_MSK[[#This Row],[A_2]]),B_MSK[[#This Row],[B_2]]),B_MSK[[#This Row],[C_2]])</f>
        <v/>
      </c>
      <c r="AX765" s="2">
        <f ca="1">IF(ISNUMBER(B_MSK[[#This Row],[TANGGAL DATANG]]),B_MSK[[#This Row],[TANGGAL DATANG]],AX764)</f>
        <v>44953</v>
      </c>
      <c r="AY765" s="5" t="str">
        <f ca="1">IF(B_MSK[[#This Row],[DB_ROW]]="","",INDEX([3]!db[JENIS],B_MSK[[#This Row],[DB_ROW]]-1))</f>
        <v/>
      </c>
      <c r="AZ765" s="5" t="e">
        <f ca="1">IF(B_MSK[[#This Row],[A_1]]="","",B_MSK[[#This Row],[A_1]])*1</f>
        <v>#VALUE!</v>
      </c>
      <c r="BA765" s="5" t="str">
        <f ca="1">IF(B_MSK[[#This Row],[//]]="","",INDEX(INDIRECT(DIR&amp;$2:$2),B_MSK[[#This Row],[//]]))</f>
        <v/>
      </c>
      <c r="BB765" s="5" t="str">
        <f ca="1">CONCATENATE(B_MSK[[#This Row],[concat]],B_MSK[[#This Row],[HARGA_X]],B_MSK[[#This Row],[SAT]])</f>
        <v/>
      </c>
    </row>
    <row r="766" spans="1:54" x14ac:dyDescent="0.25">
      <c r="A766" s="6" t="s">
        <v>352</v>
      </c>
      <c r="B766" s="5">
        <f ca="1">IF(B_MSK[[#This Row],[N_ID]]="","",INDEX(INDIRECT(DIR&amp;$2:$2),MATCH(B_MSK[[#This Row],[N_ID]],INDIRECT(DIR&amp;"!NOTA[ID_P]"),0)))</f>
        <v>145</v>
      </c>
      <c r="C766" s="5" t="str">
        <f ca="1">IF(B_MSK[[#This Row],[//]]="","",HYPERLINK("["&amp;SUBSTITUTE(DIR,"'","")&amp;"]NOTA!D"&amp;B_MSK[[#This Row],[//]]+2,"&gt;"))</f>
        <v>&gt;</v>
      </c>
      <c r="D766" s="5">
        <f ca="1">IF(B_MSK[[#This Row],[N_ID]]="","",COUNTIF(INDIRECT(DIR&amp;"!NOTA[ID_H]"),B_MSK[[#This Row],[ID NOTA]]))</f>
        <v>1</v>
      </c>
      <c r="E76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763</v>
      </c>
      <c r="F766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44954</v>
      </c>
      <c r="G766" s="7" t="str">
        <f ca="1">IF(B_MSK[[#This Row],[stt]]="ada",INDEX([2]!db[NB BM],B_MSK[DB_ROW]-1),"")</f>
        <v>P case H 769</v>
      </c>
      <c r="H766" s="7" t="str">
        <f ca="1">IF(B_MSK[[#This Row],[//]]="","",INDEX(INDIRECT(DIR&amp;$2:$2),B_MSK[[#This Row],[//]]))</f>
        <v>HONGSIAN</v>
      </c>
      <c r="I766" s="27" t="str">
        <f ca="1">IF(B_MSK[[#This Row],[//]]="","",INDEX(INDIRECT(DB_PATH&amp;$2:$2),B_MSK[[#This Row],[DB_ROW]]-1))</f>
        <v>36 LSN</v>
      </c>
      <c r="J766" s="5" t="str">
        <f ca="1">IF(B_MSK[[#This Row],[//]]="","",IF(INDEX(INDIRECT(DIR&amp;$2:$2),B_MSK[[#This Row],[//]])="","",INDEX(INDIRECT(DIR&amp;$2:$2),B_MSK[[#This Row],[//]])))</f>
        <v/>
      </c>
      <c r="K766" s="5">
        <f ca="1">IF(B_MSK[[#This Row],[//]]="","",IF(INDEX(INDIRECT(DIR&amp;$2:$2),B_MSK[[#This Row],[//]])="","",INDEX(INDIRECT(DIR&amp;$2:$2),B_MSK[[#This Row],[//]])))</f>
        <v>36</v>
      </c>
      <c r="L766" s="5" t="str">
        <f ca="1">IF(B_MSK[[#This Row],[//]]="","",IF(INDEX(INDIRECT(DIR&amp;$2:$2),B_MSK[[#This Row],[//]])="","",INDEX(INDIRECT(DIR&amp;$2:$2),B_MSK[[#This Row],[//]])))</f>
        <v>LSN</v>
      </c>
      <c r="M766" s="13">
        <f ca="1">IF(B_MSK[[#This Row],[//]]="","",INDEX(INDIRECT(DIR&amp;$2:$2),B_MSK[[#This Row],[//]]))</f>
        <v>53000</v>
      </c>
      <c r="N766" s="13">
        <f ca="1">IF(OR(B_MSK[[#This Row],[//]]="",),"",INDEX(INDIRECT(DIR&amp;$2:$2),B_MSK[[#This Row],[//]]))</f>
        <v>1908000</v>
      </c>
      <c r="O766" s="3" t="str">
        <f ca="1">IF(B_MSK[[#This Row],[//]]="","",IF(INDEX(INDIRECT(DIR&amp;$2:$2),B_MSK[[#This Row],[//]])=0,"",INDEX(INDIRECT(DIR&amp;$2:$2),B_MSK[[#This Row],[//]])))</f>
        <v/>
      </c>
      <c r="P766" s="3" t="str">
        <f ca="1">IF(B_MSK[[#This Row],[//]]="","",IF(INDEX(INDIRECT(DIR&amp;$2:$2),B_MSK[[#This Row],[//]])=0,"",INDEX(INDIRECT(DIR&amp;$2:$2),B_MSK[[#This Row],[//]])))</f>
        <v/>
      </c>
      <c r="Q766" s="12">
        <f ca="1">IF(B_MSK[[#This Row],[//]]="","",INDEX(INDIRECT(DIR&amp;$2:$2),B_MSK[[#This Row],[//]]))</f>
        <v>1908000</v>
      </c>
      <c r="R76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6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1908000</v>
      </c>
      <c r="T766" s="37">
        <f ca="1">IF(B_MSK[[#This Row],[//]]="","",INDEX(INDIRECT(DIR&amp;$2:$2),B_MSK[[#This Row],[//]]))</f>
        <v>0</v>
      </c>
      <c r="U766" s="38">
        <f ca="1">IF(SUMIF(B_MSK[NAMA BARANG],B_MSK[[#This Row],[NAMA BARANG]],B_MSK[JMLH BRG])=0,"",SUMIF(B_MSK[NAMA BARANG],B_MSK[[#This Row],[NAMA BARANG]],B_MSK[C]))</f>
        <v>0</v>
      </c>
      <c r="V766" s="7" t="str">
        <f ca="1">IF(B_MSK[[#This Row],[//]]="","",INDEX(INDIRECT(DIR&amp;$2:$2),B_MSK[[#This Row],[//]]))</f>
        <v>PC H 769</v>
      </c>
      <c r="W766" s="7" t="str">
        <f ca="1">LOWER(SUBSTITUTE(SUBSTITUTE(SUBSTITUTE(SUBSTITUTE(SUBSTITUTE(SUBSTITUTE(SUBSTITUTE(SUBSTITUTE(SUBSTITUTE(B_MSK[[#This Row],[N.B.nota]]," ",""),"-",""),"(",""),")",""),".",""),",",""),"/",""),"""",""),"+",""))</f>
        <v>pch769</v>
      </c>
      <c r="X766" s="5" t="str">
        <f ca="1">IF(B_MSK[[#This Row],[N.B.nota]]="","",IF(MATCH(B_MSK[[#This Row],[concat]],[2]!db[NB NOTA_C],0)&gt;0,"ada",0))</f>
        <v>ada</v>
      </c>
      <c r="Y766" s="5" t="str">
        <f ca="1">IF(B_MSK[[#This Row],[N.B.nota]]="","",ADDRESS(ROW(B_MSK[QB]),COLUMN(B_MSK[QB]))&amp;":"&amp;ADDRESS(ROW(),COLUMN(B_MSK[QB])))</f>
        <v>$D$4:$D$766</v>
      </c>
      <c r="Z766" s="5">
        <f ca="1">IF(B_MSK[[#This Row],[concat]]="","",MATCH(B_MSK[[#This Row],[concat]],[2]!db[NB NOTA_C],0)+1)</f>
        <v>1639</v>
      </c>
      <c r="AA766" s="5" t="str">
        <f ca="1">IF(B_MSK[[#This Row],[//]]="","",HYPERLINK("[D:\kerja\BANK EXP\BARU\DB.XLSX]DB!e"&amp;B_MSK[[#This Row],[DB_ROW]],"&gt;"))</f>
        <v>&gt;</v>
      </c>
      <c r="AB766" s="30" t="str">
        <f ca="1">MID(B_MSK[[#This Row],[/ STN_1]],FIND(" ",B_MSK[[#This Row],[/ STN_1]])+1,LEN(B_MSK[[#This Row],[/ STN_1]]))</f>
        <v>LSN</v>
      </c>
      <c r="AC766" s="11">
        <f ca="1">IF(B_MSK[[#This Row],[//]]="","",IF(B_MSK[[#This Row],[ JUMLAH ]]="","",IF(B_MSK[[#This Row],[C]]="",B_MSK[[#This Row],[HARGA CTN]]/B_MSK[[#This Row],[JMLH BRG]],B_MSK[[#This Row],[HARGA CTN]]/B_MSK[[#This Row],[A_1]])))</f>
        <v>53000</v>
      </c>
      <c r="AD7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6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4416.666666666667</v>
      </c>
      <c r="AF76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66" s="15" t="str">
        <f ca="1">IF(B_MSK[[#This Row],[HARGA_2]]="","",IF(MID(B_MSK[[#This Row],[/ STN_2]],FIND(" ",B_MSK[[#This Row],[/ STN_2]])+1,LEN(B_MSK[[#This Row],[/ STN_2]]))="LSN",B_MSK[[#This Row],[HARGA_2]]/12,""))</f>
        <v/>
      </c>
      <c r="AH766" s="7" t="str">
        <f ca="1">IF(B_MSK[[#This Row],[HARGA_3]]="","","/ "&amp;"PCS")</f>
        <v/>
      </c>
      <c r="AI766" s="15">
        <f ca="1">IF(B_MSK[[#This Row],[HARGA_3]]="",IF(B_MSK[[#This Row],[HARGA_2]]="",IF(B_MSK[[#This Row],[HARGA_1]]="","",B_MSK[[#This Row],[HARGA_1]]),B_MSK[[#This Row],[HARGA_2]]),B_MSK[[#This Row],[HARGA_3]])</f>
        <v>4416.666666666667</v>
      </c>
      <c r="AJ76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66" s="5" t="str">
        <f ca="1">IF(B_MSK[[#This Row],[//]]="","",SUBSTITUTE(SUBSTITUTE(SUBSTITUTE(B_MSK[[#This Row],[QTY/ CTN]]," ","_",2),"(",""),")","")&amp;"_")</f>
        <v>36 LSN_</v>
      </c>
      <c r="AL766" s="5">
        <f ca="1">IF(B_MSK[[#This Row],[A_B]]="","",SEARCH("_",B_MSK[[#This Row],[A_B]]))</f>
        <v>7</v>
      </c>
      <c r="AM766" s="5">
        <f ca="1">IF(B_MSK[[#This Row],[A_B]]="","",LEN(B_MSK[[#This Row],[A_B]]))</f>
        <v>7</v>
      </c>
      <c r="AN766" s="5" t="str">
        <f ca="1">IF(B_MSK[[#This Row],[A_B]]="","",LEFT(B_MSK[[#This Row],[QTY/ CTN]],B_MSK[[#This Row],[A_B_1]]))</f>
        <v>36 LSN</v>
      </c>
      <c r="AO766" s="5" t="str">
        <f ca="1">IF(B_MSK[[#This Row],[A_B]]="","",LEFT(B_MSK[[#This Row],[A_]],SEARCH(" ",B_MSK[[#This Row],[A_]])-1))</f>
        <v>36</v>
      </c>
      <c r="AP766" s="5" t="str">
        <f ca="1">IF(B_MSK[[#This Row],[A_B]]="","",RIGHT(B_MSK[[#This Row],[A_]],LEN(B_MSK[[#This Row],[A_]])-SEARCH(" ",B_MSK[[#This Row],[A_]])))</f>
        <v>LSN</v>
      </c>
      <c r="AQ7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66" s="5" t="str">
        <f ca="1">IF(B_MSK[[#This Row],[B_]]="","",LEFT(B_MSK[[#This Row],[B_]],SEARCH(" ",B_MSK[[#This Row],[B_]])))</f>
        <v xml:space="preserve">12 </v>
      </c>
      <c r="AS766" s="5" t="str">
        <f ca="1">IF(B_MSK[[#This Row],[B_]]="","",RIGHT(B_MSK[[#This Row],[B_]],LEN(B_MSK[[#This Row],[B_]])-SEARCH(" ",B_MSK[[#This Row],[B_]])))</f>
        <v>PCS</v>
      </c>
      <c r="AT766" s="5" t="str">
        <f ca="1">IF(B_MSK[[#This Row],[B_2]]="LSN",12,"")</f>
        <v/>
      </c>
      <c r="AU766" s="5" t="str">
        <f ca="1">IF(B_MSK[[#This Row],[C_1]]="","","PCS")</f>
        <v/>
      </c>
      <c r="AV766" s="5">
        <f ca="1">IF(B_MSK[[#This Row],[A_1]]="","",B_MSK[[#This Row],[A_1]]*IF(B_MSK[[#This Row],[B_1]]="",1,B_MSK[[#This Row],[B_1]])*IF(B_MSK[[#This Row],[C_1]]="",1,B_MSK[[#This Row],[C_1]]))</f>
        <v>432</v>
      </c>
      <c r="AW766" s="5" t="str">
        <f ca="1">IF(B_MSK[[#This Row],[C_2]]="",IF(B_MSK[[#This Row],[B_2]]="",IF(B_MSK[[#This Row],[A_2]]="","",B_MSK[[#This Row],[A_2]]),B_MSK[[#This Row],[B_2]]),B_MSK[[#This Row],[C_2]])</f>
        <v>PCS</v>
      </c>
      <c r="AX766" s="2">
        <f ca="1">IF(ISNUMBER(B_MSK[[#This Row],[TANGGAL DATANG]]),B_MSK[[#This Row],[TANGGAL DATANG]],AX765)</f>
        <v>44954</v>
      </c>
      <c r="AY766" s="5" t="e">
        <f ca="1">IF(B_MSK[[#This Row],[DB_ROW]]="","",INDEX([3]!db[JENIS],B_MSK[[#This Row],[DB_ROW]]-1))</f>
        <v>#REF!</v>
      </c>
      <c r="AZ766" s="5">
        <f ca="1">IF(B_MSK[[#This Row],[A_1]]="","",B_MSK[[#This Row],[A_1]])*1</f>
        <v>36</v>
      </c>
      <c r="BA766" s="5" t="str">
        <f ca="1">IF(B_MSK[[#This Row],[//]]="","",INDEX(INDIRECT(DIR&amp;$2:$2),B_MSK[[#This Row],[//]]))</f>
        <v>UNTANA</v>
      </c>
      <c r="BB766" s="5" t="str">
        <f ca="1">CONCATENATE(B_MSK[[#This Row],[concat]],B_MSK[[#This Row],[HARGA_X]],B_MSK[[#This Row],[SAT]])</f>
        <v>pch7694416.66666666667LSN</v>
      </c>
    </row>
    <row r="767" spans="1:54" x14ac:dyDescent="0.25">
      <c r="A767" s="6" t="s">
        <v>128</v>
      </c>
      <c r="B767" s="5" t="str">
        <f ca="1">IF(B_MSK[[#This Row],[N_ID]]="","",INDEX(INDIRECT(DIR&amp;$2:$2),MATCH(B_MSK[[#This Row],[N_ID]],INDIRECT(DIR&amp;"!NOTA[ID_P]"),0)))</f>
        <v/>
      </c>
      <c r="C767" s="5" t="str">
        <f ca="1">IF(B_MSK[[#This Row],[//]]="","",HYPERLINK("["&amp;SUBSTITUTE(DIR,"'","")&amp;"]NOTA!D"&amp;B_MSK[[#This Row],[//]]+2,"&gt;"))</f>
        <v/>
      </c>
      <c r="D767" s="5" t="str">
        <f ca="1">IF(B_MSK[[#This Row],[N_ID]]="","",COUNTIF(INDIRECT(DIR&amp;"!NOTA[ID_H]"),B_MSK[[#This Row],[ID NOTA]]))</f>
        <v/>
      </c>
      <c r="E7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7" s="7" t="str">
        <f ca="1">IF(B_MSK[[#This Row],[stt]]="ada",INDEX([2]!db[NB BM],B_MSK[DB_ROW]-1),"")</f>
        <v/>
      </c>
      <c r="H767" s="7" t="str">
        <f ca="1">IF(B_MSK[[#This Row],[//]]="","",INDEX(INDIRECT(DIR&amp;$2:$2),B_MSK[[#This Row],[//]]))</f>
        <v/>
      </c>
      <c r="I767" s="27" t="str">
        <f ca="1">IF(B_MSK[[#This Row],[//]]="","",INDEX(INDIRECT(DB_PATH&amp;$2:$2),B_MSK[[#This Row],[DB_ROW]]-1))</f>
        <v/>
      </c>
      <c r="J767" s="5" t="str">
        <f ca="1">IF(B_MSK[[#This Row],[//]]="","",IF(INDEX(INDIRECT(DIR&amp;$2:$2),B_MSK[[#This Row],[//]])="","",INDEX(INDIRECT(DIR&amp;$2:$2),B_MSK[[#This Row],[//]])))</f>
        <v/>
      </c>
      <c r="K767" s="5" t="str">
        <f ca="1">IF(B_MSK[[#This Row],[//]]="","",IF(INDEX(INDIRECT(DIR&amp;$2:$2),B_MSK[[#This Row],[//]])="","",INDEX(INDIRECT(DIR&amp;$2:$2),B_MSK[[#This Row],[//]])))</f>
        <v/>
      </c>
      <c r="L767" s="5" t="str">
        <f ca="1">IF(B_MSK[[#This Row],[//]]="","",IF(INDEX(INDIRECT(DIR&amp;$2:$2),B_MSK[[#This Row],[//]])="","",INDEX(INDIRECT(DIR&amp;$2:$2),B_MSK[[#This Row],[//]])))</f>
        <v/>
      </c>
      <c r="M767" s="13" t="str">
        <f ca="1">IF(B_MSK[[#This Row],[//]]="","",INDEX(INDIRECT(DIR&amp;$2:$2),B_MSK[[#This Row],[//]]))</f>
        <v/>
      </c>
      <c r="N767" s="13" t="str">
        <f ca="1">IF(OR(B_MSK[[#This Row],[//]]="",),"",INDEX(INDIRECT(DIR&amp;$2:$2),B_MSK[[#This Row],[//]]))</f>
        <v/>
      </c>
      <c r="O767" s="3" t="str">
        <f ca="1">IF(B_MSK[[#This Row],[//]]="","",IF(INDEX(INDIRECT(DIR&amp;$2:$2),B_MSK[[#This Row],[//]])=0,"",INDEX(INDIRECT(DIR&amp;$2:$2),B_MSK[[#This Row],[//]])))</f>
        <v/>
      </c>
      <c r="P767" s="3" t="str">
        <f ca="1">IF(B_MSK[[#This Row],[//]]="","",IF(INDEX(INDIRECT(DIR&amp;$2:$2),B_MSK[[#This Row],[//]])=0,"",INDEX(INDIRECT(DIR&amp;$2:$2),B_MSK[[#This Row],[//]])))</f>
        <v/>
      </c>
      <c r="Q767" s="12" t="str">
        <f ca="1">IF(B_MSK[[#This Row],[//]]="","",INDEX(INDIRECT(DIR&amp;$2:$2),B_MSK[[#This Row],[//]]))</f>
        <v/>
      </c>
      <c r="R7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7" s="37" t="str">
        <f ca="1">IF(B_MSK[[#This Row],[//]]="","",INDEX(INDIRECT(DIR&amp;$2:$2),B_MSK[[#This Row],[//]]))</f>
        <v/>
      </c>
      <c r="U767" s="38" t="str">
        <f ca="1">IF(SUMIF(B_MSK[NAMA BARANG],B_MSK[[#This Row],[NAMA BARANG]],B_MSK[JMLH BRG])=0,"",SUMIF(B_MSK[NAMA BARANG],B_MSK[[#This Row],[NAMA BARANG]],B_MSK[C]))</f>
        <v/>
      </c>
      <c r="V767" s="7" t="str">
        <f ca="1">IF(B_MSK[[#This Row],[//]]="","",INDEX(INDIRECT(DIR&amp;$2:$2),B_MSK[[#This Row],[//]]))</f>
        <v/>
      </c>
      <c r="W7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7" s="5" t="str">
        <f ca="1">IF(B_MSK[[#This Row],[N.B.nota]]="","",IF(MATCH(B_MSK[[#This Row],[concat]],[2]!db[NB NOTA_C],0)&gt;0,"ada",0))</f>
        <v/>
      </c>
      <c r="Y767" s="5" t="str">
        <f ca="1">IF(B_MSK[[#This Row],[N.B.nota]]="","",ADDRESS(ROW(B_MSK[QB]),COLUMN(B_MSK[QB]))&amp;":"&amp;ADDRESS(ROW(),COLUMN(B_MSK[QB])))</f>
        <v/>
      </c>
      <c r="Z767" s="5" t="str">
        <f ca="1">IF(B_MSK[[#This Row],[concat]]="","",MATCH(B_MSK[[#This Row],[concat]],[2]!db[NB NOTA_C],0)+1)</f>
        <v/>
      </c>
      <c r="AA767" s="5" t="str">
        <f ca="1">IF(B_MSK[[#This Row],[//]]="","",HYPERLINK("[D:\kerja\BANK EXP\BARU\DB.XLSX]DB!e"&amp;B_MSK[[#This Row],[DB_ROW]],"&gt;"))</f>
        <v/>
      </c>
      <c r="AB767" s="30" t="e">
        <f ca="1">MID(B_MSK[[#This Row],[/ STN_1]],FIND(" ",B_MSK[[#This Row],[/ STN_1]])+1,LEN(B_MSK[[#This Row],[/ STN_1]]))</f>
        <v>#VALUE!</v>
      </c>
      <c r="AC7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7" s="15" t="str">
        <f ca="1">IF(B_MSK[[#This Row],[HARGA_2]]="","",IF(MID(B_MSK[[#This Row],[/ STN_2]],FIND(" ",B_MSK[[#This Row],[/ STN_2]])+1,LEN(B_MSK[[#This Row],[/ STN_2]]))="LSN",B_MSK[[#This Row],[HARGA_2]]/12,""))</f>
        <v/>
      </c>
      <c r="AH767" s="7" t="str">
        <f ca="1">IF(B_MSK[[#This Row],[HARGA_3]]="","","/ "&amp;"PCS")</f>
        <v/>
      </c>
      <c r="AI767" s="15" t="str">
        <f ca="1">IF(B_MSK[[#This Row],[HARGA_3]]="",IF(B_MSK[[#This Row],[HARGA_2]]="",IF(B_MSK[[#This Row],[HARGA_1]]="","",B_MSK[[#This Row],[HARGA_1]]),B_MSK[[#This Row],[HARGA_2]]),B_MSK[[#This Row],[HARGA_3]])</f>
        <v/>
      </c>
      <c r="AJ767" s="15" t="str">
        <f ca="1">IF(B_MSK[[#This Row],[/ STN_3]]="",IF(B_MSK[[#This Row],[/ STN_2]]="",IF(B_MSK[[#This Row],[/ STN_1]]="","",B_MSK[[#This Row],[/ STN_1]]),B_MSK[[#This Row],[/ STN_2]]),B_MSK[[#This Row],[/ STN_3]])</f>
        <v/>
      </c>
      <c r="AK767" s="5" t="str">
        <f ca="1">IF(B_MSK[[#This Row],[//]]="","",SUBSTITUTE(SUBSTITUTE(SUBSTITUTE(B_MSK[[#This Row],[QTY/ CTN]]," ","_",2),"(",""),")","")&amp;"_")</f>
        <v/>
      </c>
      <c r="AL767" s="5" t="str">
        <f ca="1">IF(B_MSK[[#This Row],[A_B]]="","",SEARCH("_",B_MSK[[#This Row],[A_B]]))</f>
        <v/>
      </c>
      <c r="AM767" s="5" t="str">
        <f ca="1">IF(B_MSK[[#This Row],[A_B]]="","",LEN(B_MSK[[#This Row],[A_B]]))</f>
        <v/>
      </c>
      <c r="AN767" s="5" t="str">
        <f ca="1">IF(B_MSK[[#This Row],[A_B]]="","",LEFT(B_MSK[[#This Row],[QTY/ CTN]],B_MSK[[#This Row],[A_B_1]]))</f>
        <v/>
      </c>
      <c r="AO767" s="5" t="str">
        <f ca="1">IF(B_MSK[[#This Row],[A_B]]="","",LEFT(B_MSK[[#This Row],[A_]],SEARCH(" ",B_MSK[[#This Row],[A_]])-1))</f>
        <v/>
      </c>
      <c r="AP767" s="5" t="str">
        <f ca="1">IF(B_MSK[[#This Row],[A_B]]="","",RIGHT(B_MSK[[#This Row],[A_]],LEN(B_MSK[[#This Row],[A_]])-SEARCH(" ",B_MSK[[#This Row],[A_]])))</f>
        <v/>
      </c>
      <c r="AQ7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7" s="5" t="str">
        <f ca="1">IF(B_MSK[[#This Row],[B_]]="","",LEFT(B_MSK[[#This Row],[B_]],SEARCH(" ",B_MSK[[#This Row],[B_]])))</f>
        <v/>
      </c>
      <c r="AS767" s="5" t="str">
        <f ca="1">IF(B_MSK[[#This Row],[B_]]="","",RIGHT(B_MSK[[#This Row],[B_]],LEN(B_MSK[[#This Row],[B_]])-SEARCH(" ",B_MSK[[#This Row],[B_]])))</f>
        <v/>
      </c>
      <c r="AT767" s="5" t="str">
        <f ca="1">IF(B_MSK[[#This Row],[B_2]]="LSN",12,"")</f>
        <v/>
      </c>
      <c r="AU767" s="5" t="str">
        <f ca="1">IF(B_MSK[[#This Row],[C_1]]="","","PCS")</f>
        <v/>
      </c>
      <c r="AV767" s="5" t="str">
        <f ca="1">IF(B_MSK[[#This Row],[A_1]]="","",B_MSK[[#This Row],[A_1]]*IF(B_MSK[[#This Row],[B_1]]="",1,B_MSK[[#This Row],[B_1]])*IF(B_MSK[[#This Row],[C_1]]="",1,B_MSK[[#This Row],[C_1]]))</f>
        <v/>
      </c>
      <c r="AW767" s="5" t="str">
        <f ca="1">IF(B_MSK[[#This Row],[C_2]]="",IF(B_MSK[[#This Row],[B_2]]="",IF(B_MSK[[#This Row],[A_2]]="","",B_MSK[[#This Row],[A_2]]),B_MSK[[#This Row],[B_2]]),B_MSK[[#This Row],[C_2]])</f>
        <v/>
      </c>
      <c r="AX767" s="2">
        <f ca="1">IF(ISNUMBER(B_MSK[[#This Row],[TANGGAL DATANG]]),B_MSK[[#This Row],[TANGGAL DATANG]],AX766)</f>
        <v>44954</v>
      </c>
      <c r="AY767" s="5" t="str">
        <f ca="1">IF(B_MSK[[#This Row],[DB_ROW]]="","",INDEX([3]!db[JENIS],B_MSK[[#This Row],[DB_ROW]]-1))</f>
        <v/>
      </c>
      <c r="AZ767" s="5" t="e">
        <f ca="1">IF(B_MSK[[#This Row],[A_1]]="","",B_MSK[[#This Row],[A_1]])*1</f>
        <v>#VALUE!</v>
      </c>
      <c r="BA767" s="5" t="str">
        <f ca="1">IF(B_MSK[[#This Row],[//]]="","",INDEX(INDIRECT(DIR&amp;$2:$2),B_MSK[[#This Row],[//]]))</f>
        <v/>
      </c>
      <c r="BB767" s="5" t="str">
        <f ca="1">CONCATENATE(B_MSK[[#This Row],[concat]],B_MSK[[#This Row],[HARGA_X]],B_MSK[[#This Row],[SAT]])</f>
        <v/>
      </c>
    </row>
    <row r="768" spans="1:54" x14ac:dyDescent="0.25">
      <c r="A768" s="6" t="s">
        <v>353</v>
      </c>
      <c r="B768" s="5">
        <f ca="1">IF(B_MSK[[#This Row],[N_ID]]="","",INDEX(INDIRECT(DIR&amp;$2:$2),MATCH(B_MSK[[#This Row],[N_ID]],INDIRECT(DIR&amp;"!NOTA[ID_P]"),0)))</f>
        <v>146</v>
      </c>
      <c r="C768" s="5" t="str">
        <f ca="1">IF(B_MSK[[#This Row],[//]]="","",HYPERLINK("["&amp;SUBSTITUTE(DIR,"'","")&amp;"]NOTA!D"&amp;B_MSK[[#This Row],[//]]+2,"&gt;"))</f>
        <v>&gt;</v>
      </c>
      <c r="D768" s="5">
        <f ca="1">IF(B_MSK[[#This Row],[N_ID]]="","",COUNTIF(INDIRECT(DIR&amp;"!NOTA[ID_H]"),B_MSK[[#This Row],[ID NOTA]]))</f>
        <v>3</v>
      </c>
      <c r="E7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765</v>
      </c>
      <c r="F7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8" s="7" t="str">
        <f ca="1">IF(B_MSK[[#This Row],[stt]]="ada",INDEX([2]!db[NB BM],B_MSK[DB_ROW]-1),"")</f>
        <v>Lilin Shintoeng 12 btg</v>
      </c>
      <c r="H768" s="7" t="str">
        <f ca="1">IF(B_MSK[[#This Row],[//]]="","",INDEX(INDIRECT(DIR&amp;$2:$2),B_MSK[[#This Row],[//]]))</f>
        <v>HANSA</v>
      </c>
      <c r="I768" s="27" t="str">
        <f ca="1">IF(B_MSK[[#This Row],[//]]="","",INDEX(INDIRECT(DB_PATH&amp;$2:$2),B_MSK[[#This Row],[DB_ROW]]-1))</f>
        <v>50 LSN</v>
      </c>
      <c r="J768" s="5" t="str">
        <f ca="1">IF(B_MSK[[#This Row],[//]]="","",IF(INDEX(INDIRECT(DIR&amp;$2:$2),B_MSK[[#This Row],[//]])="","",INDEX(INDIRECT(DIR&amp;$2:$2),B_MSK[[#This Row],[//]])))</f>
        <v/>
      </c>
      <c r="K768" s="5">
        <f ca="1">IF(B_MSK[[#This Row],[//]]="","",IF(INDEX(INDIRECT(DIR&amp;$2:$2),B_MSK[[#This Row],[//]])="","",INDEX(INDIRECT(DIR&amp;$2:$2),B_MSK[[#This Row],[//]])))</f>
        <v>2</v>
      </c>
      <c r="L768" s="5" t="str">
        <f ca="1">IF(B_MSK[[#This Row],[//]]="","",IF(INDEX(INDIRECT(DIR&amp;$2:$2),B_MSK[[#This Row],[//]])="","",INDEX(INDIRECT(DIR&amp;$2:$2),B_MSK[[#This Row],[//]])))</f>
        <v>LSN</v>
      </c>
      <c r="M768" s="13">
        <f ca="1">IF(B_MSK[[#This Row],[//]]="","",INDEX(INDIRECT(DIR&amp;$2:$2),B_MSK[[#This Row],[//]]))</f>
        <v>39000</v>
      </c>
      <c r="N768" s="13">
        <f ca="1">IF(OR(B_MSK[[#This Row],[//]]="",),"",INDEX(INDIRECT(DIR&amp;$2:$2),B_MSK[[#This Row],[//]]))</f>
        <v>78000</v>
      </c>
      <c r="O768" s="3" t="str">
        <f ca="1">IF(B_MSK[[#This Row],[//]]="","",IF(INDEX(INDIRECT(DIR&amp;$2:$2),B_MSK[[#This Row],[//]])=0,"",INDEX(INDIRECT(DIR&amp;$2:$2),B_MSK[[#This Row],[//]])))</f>
        <v/>
      </c>
      <c r="P768" s="3" t="str">
        <f ca="1">IF(B_MSK[[#This Row],[//]]="","",IF(INDEX(INDIRECT(DIR&amp;$2:$2),B_MSK[[#This Row],[//]])=0,"",INDEX(INDIRECT(DIR&amp;$2:$2),B_MSK[[#This Row],[//]])))</f>
        <v/>
      </c>
      <c r="Q768" s="12">
        <f ca="1">IF(B_MSK[[#This Row],[//]]="","",INDEX(INDIRECT(DIR&amp;$2:$2),B_MSK[[#This Row],[//]]))</f>
        <v>78000</v>
      </c>
      <c r="R7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8" s="37">
        <f ca="1">IF(B_MSK[[#This Row],[//]]="","",INDEX(INDIRECT(DIR&amp;$2:$2),B_MSK[[#This Row],[//]]))</f>
        <v>0</v>
      </c>
      <c r="U768" s="38">
        <f ca="1">IF(SUMIF(B_MSK[NAMA BARANG],B_MSK[[#This Row],[NAMA BARANG]],B_MSK[JMLH BRG])=0,"",SUMIF(B_MSK[NAMA BARANG],B_MSK[[#This Row],[NAMA BARANG]],B_MSK[C]))</f>
        <v>0</v>
      </c>
      <c r="V768" s="7" t="str">
        <f ca="1">IF(B_MSK[[#This Row],[//]]="","",INDEX(INDIRECT(DIR&amp;$2:$2),B_MSK[[#This Row],[//]]))</f>
        <v>LILIN SHINTOENG 12 BTG</v>
      </c>
      <c r="W768" s="7" t="str">
        <f ca="1">LOWER(SUBSTITUTE(SUBSTITUTE(SUBSTITUTE(SUBSTITUTE(SUBSTITUTE(SUBSTITUTE(SUBSTITUTE(SUBSTITUTE(SUBSTITUTE(B_MSK[[#This Row],[N.B.nota]]," ",""),"-",""),"(",""),")",""),".",""),",",""),"/",""),"""",""),"+",""))</f>
        <v>lilinshintoeng12btg</v>
      </c>
      <c r="X768" s="5" t="str">
        <f ca="1">IF(B_MSK[[#This Row],[N.B.nota]]="","",IF(MATCH(B_MSK[[#This Row],[concat]],[2]!db[NB NOTA_C],0)&gt;0,"ada",0))</f>
        <v>ada</v>
      </c>
      <c r="Y768" s="5" t="str">
        <f ca="1">IF(B_MSK[[#This Row],[N.B.nota]]="","",ADDRESS(ROW(B_MSK[QB]),COLUMN(B_MSK[QB]))&amp;":"&amp;ADDRESS(ROW(),COLUMN(B_MSK[QB])))</f>
        <v>$D$4:$D$768</v>
      </c>
      <c r="Z768" s="5">
        <f ca="1">IF(B_MSK[[#This Row],[concat]]="","",MATCH(B_MSK[[#This Row],[concat]],[2]!db[NB NOTA_C],0)+1)</f>
        <v>1396</v>
      </c>
      <c r="AA768" s="5" t="str">
        <f ca="1">IF(B_MSK[[#This Row],[//]]="","",HYPERLINK("[D:\kerja\BANK EXP\BARU\DB.XLSX]DB!e"&amp;B_MSK[[#This Row],[DB_ROW]],"&gt;"))</f>
        <v>&gt;</v>
      </c>
      <c r="AB768" s="30" t="str">
        <f ca="1">MID(B_MSK[[#This Row],[/ STN_1]],FIND(" ",B_MSK[[#This Row],[/ STN_1]])+1,LEN(B_MSK[[#This Row],[/ STN_1]]))</f>
        <v>LSN</v>
      </c>
      <c r="AC768" s="11">
        <f ca="1">IF(B_MSK[[#This Row],[//]]="","",IF(B_MSK[[#This Row],[ JUMLAH ]]="","",IF(B_MSK[[#This Row],[C]]="",B_MSK[[#This Row],[HARGA CTN]]/B_MSK[[#This Row],[JMLH BRG]],B_MSK[[#This Row],[HARGA CTN]]/B_MSK[[#This Row],[A_1]])))</f>
        <v>39000</v>
      </c>
      <c r="AD7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6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3250</v>
      </c>
      <c r="AF76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68" s="15" t="str">
        <f ca="1">IF(B_MSK[[#This Row],[HARGA_2]]="","",IF(MID(B_MSK[[#This Row],[/ STN_2]],FIND(" ",B_MSK[[#This Row],[/ STN_2]])+1,LEN(B_MSK[[#This Row],[/ STN_2]]))="LSN",B_MSK[[#This Row],[HARGA_2]]/12,""))</f>
        <v/>
      </c>
      <c r="AH768" s="7" t="str">
        <f ca="1">IF(B_MSK[[#This Row],[HARGA_3]]="","","/ "&amp;"PCS")</f>
        <v/>
      </c>
      <c r="AI768" s="15">
        <f ca="1">IF(B_MSK[[#This Row],[HARGA_3]]="",IF(B_MSK[[#This Row],[HARGA_2]]="",IF(B_MSK[[#This Row],[HARGA_1]]="","",B_MSK[[#This Row],[HARGA_1]]),B_MSK[[#This Row],[HARGA_2]]),B_MSK[[#This Row],[HARGA_3]])</f>
        <v>3250</v>
      </c>
      <c r="AJ76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68" s="5" t="str">
        <f ca="1">IF(B_MSK[[#This Row],[//]]="","",SUBSTITUTE(SUBSTITUTE(SUBSTITUTE(B_MSK[[#This Row],[QTY/ CTN]]," ","_",2),"(",""),")","")&amp;"_")</f>
        <v>50 LSN_</v>
      </c>
      <c r="AL768" s="5">
        <f ca="1">IF(B_MSK[[#This Row],[A_B]]="","",SEARCH("_",B_MSK[[#This Row],[A_B]]))</f>
        <v>7</v>
      </c>
      <c r="AM768" s="5">
        <f ca="1">IF(B_MSK[[#This Row],[A_B]]="","",LEN(B_MSK[[#This Row],[A_B]]))</f>
        <v>7</v>
      </c>
      <c r="AN768" s="5" t="str">
        <f ca="1">IF(B_MSK[[#This Row],[A_B]]="","",LEFT(B_MSK[[#This Row],[QTY/ CTN]],B_MSK[[#This Row],[A_B_1]]))</f>
        <v>50 LSN</v>
      </c>
      <c r="AO768" s="5" t="str">
        <f ca="1">IF(B_MSK[[#This Row],[A_B]]="","",LEFT(B_MSK[[#This Row],[A_]],SEARCH(" ",B_MSK[[#This Row],[A_]])-1))</f>
        <v>50</v>
      </c>
      <c r="AP768" s="5" t="str">
        <f ca="1">IF(B_MSK[[#This Row],[A_B]]="","",RIGHT(B_MSK[[#This Row],[A_]],LEN(B_MSK[[#This Row],[A_]])-SEARCH(" ",B_MSK[[#This Row],[A_]])))</f>
        <v>LSN</v>
      </c>
      <c r="AQ7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68" s="5" t="str">
        <f ca="1">IF(B_MSK[[#This Row],[B_]]="","",LEFT(B_MSK[[#This Row],[B_]],SEARCH(" ",B_MSK[[#This Row],[B_]])))</f>
        <v xml:space="preserve">12 </v>
      </c>
      <c r="AS768" s="5" t="str">
        <f ca="1">IF(B_MSK[[#This Row],[B_]]="","",RIGHT(B_MSK[[#This Row],[B_]],LEN(B_MSK[[#This Row],[B_]])-SEARCH(" ",B_MSK[[#This Row],[B_]])))</f>
        <v>PCS</v>
      </c>
      <c r="AT768" s="5" t="str">
        <f ca="1">IF(B_MSK[[#This Row],[B_2]]="LSN",12,"")</f>
        <v/>
      </c>
      <c r="AU768" s="5" t="str">
        <f ca="1">IF(B_MSK[[#This Row],[C_1]]="","","PCS")</f>
        <v/>
      </c>
      <c r="AV768" s="5">
        <f ca="1">IF(B_MSK[[#This Row],[A_1]]="","",B_MSK[[#This Row],[A_1]]*IF(B_MSK[[#This Row],[B_1]]="",1,B_MSK[[#This Row],[B_1]])*IF(B_MSK[[#This Row],[C_1]]="",1,B_MSK[[#This Row],[C_1]]))</f>
        <v>600</v>
      </c>
      <c r="AW768" s="5" t="str">
        <f ca="1">IF(B_MSK[[#This Row],[C_2]]="",IF(B_MSK[[#This Row],[B_2]]="",IF(B_MSK[[#This Row],[A_2]]="","",B_MSK[[#This Row],[A_2]]),B_MSK[[#This Row],[B_2]]),B_MSK[[#This Row],[C_2]])</f>
        <v>PCS</v>
      </c>
      <c r="AX768" s="2">
        <f ca="1">IF(ISNUMBER(B_MSK[[#This Row],[TANGGAL DATANG]]),B_MSK[[#This Row],[TANGGAL DATANG]],AX767)</f>
        <v>44954</v>
      </c>
      <c r="AY768" s="5" t="e">
        <f ca="1">IF(B_MSK[[#This Row],[DB_ROW]]="","",INDEX([3]!db[JENIS],B_MSK[[#This Row],[DB_ROW]]-1))</f>
        <v>#REF!</v>
      </c>
      <c r="AZ768" s="5">
        <f ca="1">IF(B_MSK[[#This Row],[A_1]]="","",B_MSK[[#This Row],[A_1]])*1</f>
        <v>50</v>
      </c>
      <c r="BA768" s="5" t="str">
        <f ca="1">IF(B_MSK[[#This Row],[//]]="","",INDEX(INDIRECT(DIR&amp;$2:$2),B_MSK[[#This Row],[//]]))</f>
        <v>UNTANA</v>
      </c>
      <c r="BB768" s="5" t="str">
        <f ca="1">CONCATENATE(B_MSK[[#This Row],[concat]],B_MSK[[#This Row],[HARGA_X]],B_MSK[[#This Row],[SAT]])</f>
        <v>lilinshintoeng12btg3250LSN</v>
      </c>
    </row>
    <row r="769" spans="1:54" x14ac:dyDescent="0.25">
      <c r="A769" s="6" t="s">
        <v>128</v>
      </c>
      <c r="B769" s="5" t="str">
        <f ca="1">IF(B_MSK[[#This Row],[N_ID]]="","",INDEX(INDIRECT(DIR&amp;$2:$2),MATCH(B_MSK[[#This Row],[N_ID]],INDIRECT(DIR&amp;"!NOTA[ID_P]"),0)))</f>
        <v/>
      </c>
      <c r="C769" s="5" t="str">
        <f ca="1">IF(B_MSK[[#This Row],[//]]="","",HYPERLINK("["&amp;SUBSTITUTE(DIR,"'","")&amp;"]NOTA!D"&amp;B_MSK[[#This Row],[//]]+2,"&gt;"))</f>
        <v>&gt;</v>
      </c>
      <c r="D769" s="5" t="str">
        <f ca="1">IF(B_MSK[[#This Row],[N_ID]]="","",COUNTIF(INDIRECT(DIR&amp;"!NOTA[ID_H]"),B_MSK[[#This Row],[ID NOTA]]))</f>
        <v/>
      </c>
      <c r="E7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766</v>
      </c>
      <c r="F7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9" s="7" t="str">
        <f ca="1">IF(B_MSK[[#This Row],[stt]]="ada",INDEX([2]!db[NB BM],B_MSK[DB_ROW]-1),"")</f>
        <v>Lilin Shintoeng 24 btg</v>
      </c>
      <c r="H769" s="7" t="str">
        <f ca="1">IF(B_MSK[[#This Row],[//]]="","",INDEX(INDIRECT(DIR&amp;$2:$2),B_MSK[[#This Row],[//]]))</f>
        <v>HANSA</v>
      </c>
      <c r="I769" s="27" t="str">
        <f ca="1">IF(B_MSK[[#This Row],[//]]="","",INDEX(INDIRECT(DB_PATH&amp;$2:$2),B_MSK[[#This Row],[DB_ROW]]-1))</f>
        <v>40 LSN</v>
      </c>
      <c r="J769" s="5" t="str">
        <f ca="1">IF(B_MSK[[#This Row],[//]]="","",IF(INDEX(INDIRECT(DIR&amp;$2:$2),B_MSK[[#This Row],[//]])="","",INDEX(INDIRECT(DIR&amp;$2:$2),B_MSK[[#This Row],[//]])))</f>
        <v/>
      </c>
      <c r="K769" s="5">
        <f ca="1">IF(B_MSK[[#This Row],[//]]="","",IF(INDEX(INDIRECT(DIR&amp;$2:$2),B_MSK[[#This Row],[//]])="","",INDEX(INDIRECT(DIR&amp;$2:$2),B_MSK[[#This Row],[//]])))</f>
        <v>2</v>
      </c>
      <c r="L769" s="5" t="str">
        <f ca="1">IF(B_MSK[[#This Row],[//]]="","",IF(INDEX(INDIRECT(DIR&amp;$2:$2),B_MSK[[#This Row],[//]])="","",INDEX(INDIRECT(DIR&amp;$2:$2),B_MSK[[#This Row],[//]])))</f>
        <v>LSN</v>
      </c>
      <c r="M769" s="13">
        <f ca="1">IF(B_MSK[[#This Row],[//]]="","",INDEX(INDIRECT(DIR&amp;$2:$2),B_MSK[[#This Row],[//]]))</f>
        <v>41000</v>
      </c>
      <c r="N769" s="13">
        <f ca="1">IF(OR(B_MSK[[#This Row],[//]]="",),"",INDEX(INDIRECT(DIR&amp;$2:$2),B_MSK[[#This Row],[//]]))</f>
        <v>82000</v>
      </c>
      <c r="O769" s="3" t="str">
        <f ca="1">IF(B_MSK[[#This Row],[//]]="","",IF(INDEX(INDIRECT(DIR&amp;$2:$2),B_MSK[[#This Row],[//]])=0,"",INDEX(INDIRECT(DIR&amp;$2:$2),B_MSK[[#This Row],[//]])))</f>
        <v/>
      </c>
      <c r="P769" s="3" t="str">
        <f ca="1">IF(B_MSK[[#This Row],[//]]="","",IF(INDEX(INDIRECT(DIR&amp;$2:$2),B_MSK[[#This Row],[//]])=0,"",INDEX(INDIRECT(DIR&amp;$2:$2),B_MSK[[#This Row],[//]])))</f>
        <v/>
      </c>
      <c r="Q769" s="12">
        <f ca="1">IF(B_MSK[[#This Row],[//]]="","",INDEX(INDIRECT(DIR&amp;$2:$2),B_MSK[[#This Row],[//]]))</f>
        <v>82000</v>
      </c>
      <c r="R7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9" s="37">
        <f ca="1">IF(B_MSK[[#This Row],[//]]="","",INDEX(INDIRECT(DIR&amp;$2:$2),B_MSK[[#This Row],[//]]))</f>
        <v>0</v>
      </c>
      <c r="U769" s="38">
        <f ca="1">IF(SUMIF(B_MSK[NAMA BARANG],B_MSK[[#This Row],[NAMA BARANG]],B_MSK[JMLH BRG])=0,"",SUMIF(B_MSK[NAMA BARANG],B_MSK[[#This Row],[NAMA BARANG]],B_MSK[C]))</f>
        <v>0</v>
      </c>
      <c r="V769" s="7" t="str">
        <f ca="1">IF(B_MSK[[#This Row],[//]]="","",INDEX(INDIRECT(DIR&amp;$2:$2),B_MSK[[#This Row],[//]]))</f>
        <v>LILIN SHINTOENG 24 BTG</v>
      </c>
      <c r="W769" s="7" t="str">
        <f ca="1">LOWER(SUBSTITUTE(SUBSTITUTE(SUBSTITUTE(SUBSTITUTE(SUBSTITUTE(SUBSTITUTE(SUBSTITUTE(SUBSTITUTE(SUBSTITUTE(B_MSK[[#This Row],[N.B.nota]]," ",""),"-",""),"(",""),")",""),".",""),",",""),"/",""),"""",""),"+",""))</f>
        <v>lilinshintoeng24btg</v>
      </c>
      <c r="X769" s="5" t="str">
        <f ca="1">IF(B_MSK[[#This Row],[N.B.nota]]="","",IF(MATCH(B_MSK[[#This Row],[concat]],[2]!db[NB NOTA_C],0)&gt;0,"ada",0))</f>
        <v>ada</v>
      </c>
      <c r="Y769" s="5" t="str">
        <f ca="1">IF(B_MSK[[#This Row],[N.B.nota]]="","",ADDRESS(ROW(B_MSK[QB]),COLUMN(B_MSK[QB]))&amp;":"&amp;ADDRESS(ROW(),COLUMN(B_MSK[QB])))</f>
        <v>$D$4:$D$769</v>
      </c>
      <c r="Z769" s="5">
        <f ca="1">IF(B_MSK[[#This Row],[concat]]="","",MATCH(B_MSK[[#This Row],[concat]],[2]!db[NB NOTA_C],0)+1)</f>
        <v>1397</v>
      </c>
      <c r="AA769" s="5" t="str">
        <f ca="1">IF(B_MSK[[#This Row],[//]]="","",HYPERLINK("[D:\kerja\BANK EXP\BARU\DB.XLSX]DB!e"&amp;B_MSK[[#This Row],[DB_ROW]],"&gt;"))</f>
        <v>&gt;</v>
      </c>
      <c r="AB769" s="30" t="str">
        <f ca="1">MID(B_MSK[[#This Row],[/ STN_1]],FIND(" ",B_MSK[[#This Row],[/ STN_1]])+1,LEN(B_MSK[[#This Row],[/ STN_1]]))</f>
        <v>LSN</v>
      </c>
      <c r="AC769" s="11">
        <f ca="1">IF(B_MSK[[#This Row],[//]]="","",IF(B_MSK[[#This Row],[ JUMLAH ]]="","",IF(B_MSK[[#This Row],[C]]="",B_MSK[[#This Row],[HARGA CTN]]/B_MSK[[#This Row],[JMLH BRG]],B_MSK[[#This Row],[HARGA CTN]]/B_MSK[[#This Row],[A_1]])))</f>
        <v>41000</v>
      </c>
      <c r="AD7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6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3416.6666666666665</v>
      </c>
      <c r="AF76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69" s="15" t="str">
        <f ca="1">IF(B_MSK[[#This Row],[HARGA_2]]="","",IF(MID(B_MSK[[#This Row],[/ STN_2]],FIND(" ",B_MSK[[#This Row],[/ STN_2]])+1,LEN(B_MSK[[#This Row],[/ STN_2]]))="LSN",B_MSK[[#This Row],[HARGA_2]]/12,""))</f>
        <v/>
      </c>
      <c r="AH769" s="7" t="str">
        <f ca="1">IF(B_MSK[[#This Row],[HARGA_3]]="","","/ "&amp;"PCS")</f>
        <v/>
      </c>
      <c r="AI769" s="15">
        <f ca="1">IF(B_MSK[[#This Row],[HARGA_3]]="",IF(B_MSK[[#This Row],[HARGA_2]]="",IF(B_MSK[[#This Row],[HARGA_1]]="","",B_MSK[[#This Row],[HARGA_1]]),B_MSK[[#This Row],[HARGA_2]]),B_MSK[[#This Row],[HARGA_3]])</f>
        <v>3416.6666666666665</v>
      </c>
      <c r="AJ76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69" s="5" t="str">
        <f ca="1">IF(B_MSK[[#This Row],[//]]="","",SUBSTITUTE(SUBSTITUTE(SUBSTITUTE(B_MSK[[#This Row],[QTY/ CTN]]," ","_",2),"(",""),")","")&amp;"_")</f>
        <v>40 LSN_</v>
      </c>
      <c r="AL769" s="5">
        <f ca="1">IF(B_MSK[[#This Row],[A_B]]="","",SEARCH("_",B_MSK[[#This Row],[A_B]]))</f>
        <v>7</v>
      </c>
      <c r="AM769" s="5">
        <f ca="1">IF(B_MSK[[#This Row],[A_B]]="","",LEN(B_MSK[[#This Row],[A_B]]))</f>
        <v>7</v>
      </c>
      <c r="AN769" s="5" t="str">
        <f ca="1">IF(B_MSK[[#This Row],[A_B]]="","",LEFT(B_MSK[[#This Row],[QTY/ CTN]],B_MSK[[#This Row],[A_B_1]]))</f>
        <v>40 LSN</v>
      </c>
      <c r="AO769" s="5" t="str">
        <f ca="1">IF(B_MSK[[#This Row],[A_B]]="","",LEFT(B_MSK[[#This Row],[A_]],SEARCH(" ",B_MSK[[#This Row],[A_]])-1))</f>
        <v>40</v>
      </c>
      <c r="AP769" s="5" t="str">
        <f ca="1">IF(B_MSK[[#This Row],[A_B]]="","",RIGHT(B_MSK[[#This Row],[A_]],LEN(B_MSK[[#This Row],[A_]])-SEARCH(" ",B_MSK[[#This Row],[A_]])))</f>
        <v>LSN</v>
      </c>
      <c r="AQ7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69" s="5" t="str">
        <f ca="1">IF(B_MSK[[#This Row],[B_]]="","",LEFT(B_MSK[[#This Row],[B_]],SEARCH(" ",B_MSK[[#This Row],[B_]])))</f>
        <v xml:space="preserve">12 </v>
      </c>
      <c r="AS769" s="5" t="str">
        <f ca="1">IF(B_MSK[[#This Row],[B_]]="","",RIGHT(B_MSK[[#This Row],[B_]],LEN(B_MSK[[#This Row],[B_]])-SEARCH(" ",B_MSK[[#This Row],[B_]])))</f>
        <v>PCS</v>
      </c>
      <c r="AT769" s="5" t="str">
        <f ca="1">IF(B_MSK[[#This Row],[B_2]]="LSN",12,"")</f>
        <v/>
      </c>
      <c r="AU769" s="5" t="str">
        <f ca="1">IF(B_MSK[[#This Row],[C_1]]="","","PCS")</f>
        <v/>
      </c>
      <c r="AV769" s="5">
        <f ca="1">IF(B_MSK[[#This Row],[A_1]]="","",B_MSK[[#This Row],[A_1]]*IF(B_MSK[[#This Row],[B_1]]="",1,B_MSK[[#This Row],[B_1]])*IF(B_MSK[[#This Row],[C_1]]="",1,B_MSK[[#This Row],[C_1]]))</f>
        <v>480</v>
      </c>
      <c r="AW769" s="5" t="str">
        <f ca="1">IF(B_MSK[[#This Row],[C_2]]="",IF(B_MSK[[#This Row],[B_2]]="",IF(B_MSK[[#This Row],[A_2]]="","",B_MSK[[#This Row],[A_2]]),B_MSK[[#This Row],[B_2]]),B_MSK[[#This Row],[C_2]])</f>
        <v>PCS</v>
      </c>
      <c r="AX769" s="2">
        <f ca="1">IF(ISNUMBER(B_MSK[[#This Row],[TANGGAL DATANG]]),B_MSK[[#This Row],[TANGGAL DATANG]],AX768)</f>
        <v>44954</v>
      </c>
      <c r="AY769" s="5" t="e">
        <f ca="1">IF(B_MSK[[#This Row],[DB_ROW]]="","",INDEX([3]!db[JENIS],B_MSK[[#This Row],[DB_ROW]]-1))</f>
        <v>#REF!</v>
      </c>
      <c r="AZ769" s="5">
        <f ca="1">IF(B_MSK[[#This Row],[A_1]]="","",B_MSK[[#This Row],[A_1]])*1</f>
        <v>40</v>
      </c>
      <c r="BA769" s="5" t="str">
        <f ca="1">IF(B_MSK[[#This Row],[//]]="","",INDEX(INDIRECT(DIR&amp;$2:$2),B_MSK[[#This Row],[//]]))</f>
        <v>UNTANA</v>
      </c>
      <c r="BB769" s="5" t="str">
        <f ca="1">CONCATENATE(B_MSK[[#This Row],[concat]],B_MSK[[#This Row],[HARGA_X]],B_MSK[[#This Row],[SAT]])</f>
        <v>lilinshintoeng24btg3416.66666666667LSN</v>
      </c>
    </row>
    <row r="770" spans="1:54" x14ac:dyDescent="0.25">
      <c r="A770" s="6" t="s">
        <v>128</v>
      </c>
      <c r="B770" s="5" t="str">
        <f ca="1">IF(B_MSK[[#This Row],[N_ID]]="","",INDEX(INDIRECT(DIR&amp;$2:$2),MATCH(B_MSK[[#This Row],[N_ID]],INDIRECT(DIR&amp;"!NOTA[ID_P]"),0)))</f>
        <v/>
      </c>
      <c r="C770" s="5" t="str">
        <f ca="1">IF(B_MSK[[#This Row],[//]]="","",HYPERLINK("["&amp;SUBSTITUTE(DIR,"'","")&amp;"]NOTA!D"&amp;B_MSK[[#This Row],[//]]+2,"&gt;"))</f>
        <v>&gt;</v>
      </c>
      <c r="D770" s="5" t="str">
        <f ca="1">IF(B_MSK[[#This Row],[N_ID]]="","",COUNTIF(INDIRECT(DIR&amp;"!NOTA[ID_H]"),B_MSK[[#This Row],[ID NOTA]]))</f>
        <v/>
      </c>
      <c r="E77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767</v>
      </c>
      <c r="F7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0" s="7" t="str">
        <f ca="1">IF(B_MSK[[#This Row],[stt]]="ada",INDEX([2]!db[NB BM],B_MSK[DB_ROW]-1),"")</f>
        <v>Lilin Angka Shintoeng</v>
      </c>
      <c r="H770" s="7" t="str">
        <f ca="1">IF(B_MSK[[#This Row],[//]]="","",INDEX(INDIRECT(DIR&amp;$2:$2),B_MSK[[#This Row],[//]]))</f>
        <v>HANSA</v>
      </c>
      <c r="I770" s="27" t="str">
        <f ca="1">IF(B_MSK[[#This Row],[//]]="","",INDEX(INDIRECT(DB_PATH&amp;$2:$2),B_MSK[[#This Row],[DB_ROW]]-1))</f>
        <v>100 LSN</v>
      </c>
      <c r="J770" s="5" t="str">
        <f ca="1">IF(B_MSK[[#This Row],[//]]="","",IF(INDEX(INDIRECT(DIR&amp;$2:$2),B_MSK[[#This Row],[//]])="","",INDEX(INDIRECT(DIR&amp;$2:$2),B_MSK[[#This Row],[//]])))</f>
        <v/>
      </c>
      <c r="K770" s="5">
        <f ca="1">IF(B_MSK[[#This Row],[//]]="","",IF(INDEX(INDIRECT(DIR&amp;$2:$2),B_MSK[[#This Row],[//]])="","",INDEX(INDIRECT(DIR&amp;$2:$2),B_MSK[[#This Row],[//]])))</f>
        <v>14</v>
      </c>
      <c r="L770" s="5" t="str">
        <f ca="1">IF(B_MSK[[#This Row],[//]]="","",IF(INDEX(INDIRECT(DIR&amp;$2:$2),B_MSK[[#This Row],[//]])="","",INDEX(INDIRECT(DIR&amp;$2:$2),B_MSK[[#This Row],[//]])))</f>
        <v>LSN</v>
      </c>
      <c r="M770" s="13">
        <f ca="1">IF(B_MSK[[#This Row],[//]]="","",INDEX(INDIRECT(DIR&amp;$2:$2),B_MSK[[#This Row],[//]]))</f>
        <v>13000</v>
      </c>
      <c r="N770" s="13">
        <f ca="1">IF(OR(B_MSK[[#This Row],[//]]="",),"",INDEX(INDIRECT(DIR&amp;$2:$2),B_MSK[[#This Row],[//]]))</f>
        <v>182000</v>
      </c>
      <c r="O770" s="3" t="str">
        <f ca="1">IF(B_MSK[[#This Row],[//]]="","",IF(INDEX(INDIRECT(DIR&amp;$2:$2),B_MSK[[#This Row],[//]])=0,"",INDEX(INDIRECT(DIR&amp;$2:$2),B_MSK[[#This Row],[//]])))</f>
        <v/>
      </c>
      <c r="P770" s="3" t="str">
        <f ca="1">IF(B_MSK[[#This Row],[//]]="","",IF(INDEX(INDIRECT(DIR&amp;$2:$2),B_MSK[[#This Row],[//]])=0,"",INDEX(INDIRECT(DIR&amp;$2:$2),B_MSK[[#This Row],[//]])))</f>
        <v/>
      </c>
      <c r="Q770" s="12">
        <f ca="1">IF(B_MSK[[#This Row],[//]]="","",INDEX(INDIRECT(DIR&amp;$2:$2),B_MSK[[#This Row],[//]]))</f>
        <v>182000</v>
      </c>
      <c r="R77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7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70" s="37" t="str">
        <f ca="1">IF(B_MSK[[#This Row],[//]]="","",INDEX(INDIRECT(DIR&amp;$2:$2),B_MSK[[#This Row],[//]]))</f>
        <v>NO 0/1/2/3/4/5/9 @ 2LSN</v>
      </c>
      <c r="U770" s="38">
        <f ca="1">IF(SUMIF(B_MSK[NAMA BARANG],B_MSK[[#This Row],[NAMA BARANG]],B_MSK[JMLH BRG])=0,"",SUMIF(B_MSK[NAMA BARANG],B_MSK[[#This Row],[NAMA BARANG]],B_MSK[C]))</f>
        <v>0</v>
      </c>
      <c r="V770" s="7" t="str">
        <f ca="1">IF(B_MSK[[#This Row],[//]]="","",INDEX(INDIRECT(DIR&amp;$2:$2),B_MSK[[#This Row],[//]]))</f>
        <v>LILIN ANGKA SHINTOENG</v>
      </c>
      <c r="W770" s="7" t="str">
        <f ca="1">LOWER(SUBSTITUTE(SUBSTITUTE(SUBSTITUTE(SUBSTITUTE(SUBSTITUTE(SUBSTITUTE(SUBSTITUTE(SUBSTITUTE(SUBSTITUTE(B_MSK[[#This Row],[N.B.nota]]," ",""),"-",""),"(",""),")",""),".",""),",",""),"/",""),"""",""),"+",""))</f>
        <v>lilinangkashintoeng</v>
      </c>
      <c r="X770" s="5" t="str">
        <f ca="1">IF(B_MSK[[#This Row],[N.B.nota]]="","",IF(MATCH(B_MSK[[#This Row],[concat]],[2]!db[NB NOTA_C],0)&gt;0,"ada",0))</f>
        <v>ada</v>
      </c>
      <c r="Y770" s="5" t="str">
        <f ca="1">IF(B_MSK[[#This Row],[N.B.nota]]="","",ADDRESS(ROW(B_MSK[QB]),COLUMN(B_MSK[QB]))&amp;":"&amp;ADDRESS(ROW(),COLUMN(B_MSK[QB])))</f>
        <v>$D$4:$D$770</v>
      </c>
      <c r="Z770" s="5">
        <f ca="1">IF(B_MSK[[#This Row],[concat]]="","",MATCH(B_MSK[[#This Row],[concat]],[2]!db[NB NOTA_C],0)+1)</f>
        <v>1377</v>
      </c>
      <c r="AA770" s="5" t="str">
        <f ca="1">IF(B_MSK[[#This Row],[//]]="","",HYPERLINK("[D:\kerja\BANK EXP\BARU\DB.XLSX]DB!e"&amp;B_MSK[[#This Row],[DB_ROW]],"&gt;"))</f>
        <v>&gt;</v>
      </c>
      <c r="AB770" s="30" t="str">
        <f ca="1">MID(B_MSK[[#This Row],[/ STN_1]],FIND(" ",B_MSK[[#This Row],[/ STN_1]])+1,LEN(B_MSK[[#This Row],[/ STN_1]]))</f>
        <v>LSN</v>
      </c>
      <c r="AC770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7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7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1083.3333333333333</v>
      </c>
      <c r="AF77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70" s="15" t="str">
        <f ca="1">IF(B_MSK[[#This Row],[HARGA_2]]="","",IF(MID(B_MSK[[#This Row],[/ STN_2]],FIND(" ",B_MSK[[#This Row],[/ STN_2]])+1,LEN(B_MSK[[#This Row],[/ STN_2]]))="LSN",B_MSK[[#This Row],[HARGA_2]]/12,""))</f>
        <v/>
      </c>
      <c r="AH770" s="7" t="str">
        <f ca="1">IF(B_MSK[[#This Row],[HARGA_3]]="","","/ "&amp;"PCS")</f>
        <v/>
      </c>
      <c r="AI770" s="15">
        <f ca="1">IF(B_MSK[[#This Row],[HARGA_3]]="",IF(B_MSK[[#This Row],[HARGA_2]]="",IF(B_MSK[[#This Row],[HARGA_1]]="","",B_MSK[[#This Row],[HARGA_1]]),B_MSK[[#This Row],[HARGA_2]]),B_MSK[[#This Row],[HARGA_3]])</f>
        <v>1083.3333333333333</v>
      </c>
      <c r="AJ77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70" s="5" t="str">
        <f ca="1">IF(B_MSK[[#This Row],[//]]="","",SUBSTITUTE(SUBSTITUTE(SUBSTITUTE(B_MSK[[#This Row],[QTY/ CTN]]," ","_",2),"(",""),")","")&amp;"_")</f>
        <v>100 LSN_</v>
      </c>
      <c r="AL770" s="5">
        <f ca="1">IF(B_MSK[[#This Row],[A_B]]="","",SEARCH("_",B_MSK[[#This Row],[A_B]]))</f>
        <v>8</v>
      </c>
      <c r="AM770" s="5">
        <f ca="1">IF(B_MSK[[#This Row],[A_B]]="","",LEN(B_MSK[[#This Row],[A_B]]))</f>
        <v>8</v>
      </c>
      <c r="AN770" s="5" t="str">
        <f ca="1">IF(B_MSK[[#This Row],[A_B]]="","",LEFT(B_MSK[[#This Row],[QTY/ CTN]],B_MSK[[#This Row],[A_B_1]]))</f>
        <v>100 LSN</v>
      </c>
      <c r="AO770" s="5" t="str">
        <f ca="1">IF(B_MSK[[#This Row],[A_B]]="","",LEFT(B_MSK[[#This Row],[A_]],SEARCH(" ",B_MSK[[#This Row],[A_]])-1))</f>
        <v>100</v>
      </c>
      <c r="AP770" s="5" t="str">
        <f ca="1">IF(B_MSK[[#This Row],[A_B]]="","",RIGHT(B_MSK[[#This Row],[A_]],LEN(B_MSK[[#This Row],[A_]])-SEARCH(" ",B_MSK[[#This Row],[A_]])))</f>
        <v>LSN</v>
      </c>
      <c r="AQ7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70" s="5" t="str">
        <f ca="1">IF(B_MSK[[#This Row],[B_]]="","",LEFT(B_MSK[[#This Row],[B_]],SEARCH(" ",B_MSK[[#This Row],[B_]])))</f>
        <v xml:space="preserve">12 </v>
      </c>
      <c r="AS770" s="5" t="str">
        <f ca="1">IF(B_MSK[[#This Row],[B_]]="","",RIGHT(B_MSK[[#This Row],[B_]],LEN(B_MSK[[#This Row],[B_]])-SEARCH(" ",B_MSK[[#This Row],[B_]])))</f>
        <v>PCS</v>
      </c>
      <c r="AT770" s="5" t="str">
        <f ca="1">IF(B_MSK[[#This Row],[B_2]]="LSN",12,"")</f>
        <v/>
      </c>
      <c r="AU770" s="5" t="str">
        <f ca="1">IF(B_MSK[[#This Row],[C_1]]="","","PCS")</f>
        <v/>
      </c>
      <c r="AV770" s="5">
        <f ca="1">IF(B_MSK[[#This Row],[A_1]]="","",B_MSK[[#This Row],[A_1]]*IF(B_MSK[[#This Row],[B_1]]="",1,B_MSK[[#This Row],[B_1]])*IF(B_MSK[[#This Row],[C_1]]="",1,B_MSK[[#This Row],[C_1]]))</f>
        <v>1200</v>
      </c>
      <c r="AW770" s="5" t="str">
        <f ca="1">IF(B_MSK[[#This Row],[C_2]]="",IF(B_MSK[[#This Row],[B_2]]="",IF(B_MSK[[#This Row],[A_2]]="","",B_MSK[[#This Row],[A_2]]),B_MSK[[#This Row],[B_2]]),B_MSK[[#This Row],[C_2]])</f>
        <v>PCS</v>
      </c>
      <c r="AX770" s="2">
        <f ca="1">IF(ISNUMBER(B_MSK[[#This Row],[TANGGAL DATANG]]),B_MSK[[#This Row],[TANGGAL DATANG]],AX769)</f>
        <v>44954</v>
      </c>
      <c r="AY770" s="5" t="e">
        <f ca="1">IF(B_MSK[[#This Row],[DB_ROW]]="","",INDEX([3]!db[JENIS],B_MSK[[#This Row],[DB_ROW]]-1))</f>
        <v>#REF!</v>
      </c>
      <c r="AZ770" s="5">
        <f ca="1">IF(B_MSK[[#This Row],[A_1]]="","",B_MSK[[#This Row],[A_1]])*1</f>
        <v>100</v>
      </c>
      <c r="BA770" s="5" t="str">
        <f ca="1">IF(B_MSK[[#This Row],[//]]="","",INDEX(INDIRECT(DIR&amp;$2:$2),B_MSK[[#This Row],[//]]))</f>
        <v>UNTANA</v>
      </c>
      <c r="BB770" s="5" t="str">
        <f ca="1">CONCATENATE(B_MSK[[#This Row],[concat]],B_MSK[[#This Row],[HARGA_X]],B_MSK[[#This Row],[SAT]])</f>
        <v>lilinangkashintoeng1083.33333333333LSN</v>
      </c>
    </row>
    <row r="771" spans="1:54" x14ac:dyDescent="0.25">
      <c r="A771" s="6" t="s">
        <v>128</v>
      </c>
      <c r="B771" s="5" t="str">
        <f ca="1">IF(B_MSK[[#This Row],[N_ID]]="","",INDEX(INDIRECT(DIR&amp;$2:$2),MATCH(B_MSK[[#This Row],[N_ID]],INDIRECT(DIR&amp;"!NOTA[ID_P]"),0)))</f>
        <v/>
      </c>
      <c r="C771" s="5" t="str">
        <f ca="1">IF(B_MSK[[#This Row],[//]]="","",HYPERLINK("["&amp;SUBSTITUTE(DIR,"'","")&amp;"]NOTA!D"&amp;B_MSK[[#This Row],[//]]+2,"&gt;"))</f>
        <v/>
      </c>
      <c r="D771" s="5" t="str">
        <f ca="1">IF(B_MSK[[#This Row],[N_ID]]="","",COUNTIF(INDIRECT(DIR&amp;"!NOTA[ID_H]"),B_MSK[[#This Row],[ID NOTA]]))</f>
        <v/>
      </c>
      <c r="E7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1" s="7" t="str">
        <f ca="1">IF(B_MSK[[#This Row],[stt]]="ada",INDEX([2]!db[NB BM],B_MSK[DB_ROW]-1),"")</f>
        <v/>
      </c>
      <c r="H771" s="7" t="str">
        <f ca="1">IF(B_MSK[[#This Row],[//]]="","",INDEX(INDIRECT(DIR&amp;$2:$2),B_MSK[[#This Row],[//]]))</f>
        <v/>
      </c>
      <c r="I771" s="27" t="str">
        <f ca="1">IF(B_MSK[[#This Row],[//]]="","",INDEX(INDIRECT(DB_PATH&amp;$2:$2),B_MSK[[#This Row],[DB_ROW]]-1))</f>
        <v/>
      </c>
      <c r="J771" s="5" t="str">
        <f ca="1">IF(B_MSK[[#This Row],[//]]="","",IF(INDEX(INDIRECT(DIR&amp;$2:$2),B_MSK[[#This Row],[//]])="","",INDEX(INDIRECT(DIR&amp;$2:$2),B_MSK[[#This Row],[//]])))</f>
        <v/>
      </c>
      <c r="K771" s="5" t="str">
        <f ca="1">IF(B_MSK[[#This Row],[//]]="","",IF(INDEX(INDIRECT(DIR&amp;$2:$2),B_MSK[[#This Row],[//]])="","",INDEX(INDIRECT(DIR&amp;$2:$2),B_MSK[[#This Row],[//]])))</f>
        <v/>
      </c>
      <c r="L771" s="5" t="str">
        <f ca="1">IF(B_MSK[[#This Row],[//]]="","",IF(INDEX(INDIRECT(DIR&amp;$2:$2),B_MSK[[#This Row],[//]])="","",INDEX(INDIRECT(DIR&amp;$2:$2),B_MSK[[#This Row],[//]])))</f>
        <v/>
      </c>
      <c r="M771" s="13" t="str">
        <f ca="1">IF(B_MSK[[#This Row],[//]]="","",INDEX(INDIRECT(DIR&amp;$2:$2),B_MSK[[#This Row],[//]]))</f>
        <v/>
      </c>
      <c r="N771" s="13" t="str">
        <f ca="1">IF(OR(B_MSK[[#This Row],[//]]="",),"",INDEX(INDIRECT(DIR&amp;$2:$2),B_MSK[[#This Row],[//]]))</f>
        <v/>
      </c>
      <c r="O771" s="3" t="str">
        <f ca="1">IF(B_MSK[[#This Row],[//]]="","",IF(INDEX(INDIRECT(DIR&amp;$2:$2),B_MSK[[#This Row],[//]])=0,"",INDEX(INDIRECT(DIR&amp;$2:$2),B_MSK[[#This Row],[//]])))</f>
        <v/>
      </c>
      <c r="P771" s="3" t="str">
        <f ca="1">IF(B_MSK[[#This Row],[//]]="","",IF(INDEX(INDIRECT(DIR&amp;$2:$2),B_MSK[[#This Row],[//]])=0,"",INDEX(INDIRECT(DIR&amp;$2:$2),B_MSK[[#This Row],[//]])))</f>
        <v/>
      </c>
      <c r="Q771" s="12" t="str">
        <f ca="1">IF(B_MSK[[#This Row],[//]]="","",INDEX(INDIRECT(DIR&amp;$2:$2),B_MSK[[#This Row],[//]]))</f>
        <v/>
      </c>
      <c r="R7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1" s="37" t="str">
        <f ca="1">IF(B_MSK[[#This Row],[//]]="","",INDEX(INDIRECT(DIR&amp;$2:$2),B_MSK[[#This Row],[//]]))</f>
        <v/>
      </c>
      <c r="U771" s="38" t="str">
        <f ca="1">IF(SUMIF(B_MSK[NAMA BARANG],B_MSK[[#This Row],[NAMA BARANG]],B_MSK[JMLH BRG])=0,"",SUMIF(B_MSK[NAMA BARANG],B_MSK[[#This Row],[NAMA BARANG]],B_MSK[C]))</f>
        <v/>
      </c>
      <c r="V771" s="7" t="str">
        <f ca="1">IF(B_MSK[[#This Row],[//]]="","",INDEX(INDIRECT(DIR&amp;$2:$2),B_MSK[[#This Row],[//]]))</f>
        <v/>
      </c>
      <c r="W7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1" s="5" t="str">
        <f ca="1">IF(B_MSK[[#This Row],[N.B.nota]]="","",IF(MATCH(B_MSK[[#This Row],[concat]],[2]!db[NB NOTA_C],0)&gt;0,"ada",0))</f>
        <v/>
      </c>
      <c r="Y771" s="5" t="str">
        <f ca="1">IF(B_MSK[[#This Row],[N.B.nota]]="","",ADDRESS(ROW(B_MSK[QB]),COLUMN(B_MSK[QB]))&amp;":"&amp;ADDRESS(ROW(),COLUMN(B_MSK[QB])))</f>
        <v/>
      </c>
      <c r="Z771" s="5" t="str">
        <f ca="1">IF(B_MSK[[#This Row],[concat]]="","",MATCH(B_MSK[[#This Row],[concat]],[2]!db[NB NOTA_C],0)+1)</f>
        <v/>
      </c>
      <c r="AA771" s="5" t="str">
        <f ca="1">IF(B_MSK[[#This Row],[//]]="","",HYPERLINK("[D:\kerja\BANK EXP\BARU\DB.XLSX]DB!e"&amp;B_MSK[[#This Row],[DB_ROW]],"&gt;"))</f>
        <v/>
      </c>
      <c r="AB771" s="30" t="e">
        <f ca="1">MID(B_MSK[[#This Row],[/ STN_1]],FIND(" ",B_MSK[[#This Row],[/ STN_1]])+1,LEN(B_MSK[[#This Row],[/ STN_1]]))</f>
        <v>#VALUE!</v>
      </c>
      <c r="AC7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1" s="15" t="str">
        <f ca="1">IF(B_MSK[[#This Row],[HARGA_2]]="","",IF(MID(B_MSK[[#This Row],[/ STN_2]],FIND(" ",B_MSK[[#This Row],[/ STN_2]])+1,LEN(B_MSK[[#This Row],[/ STN_2]]))="LSN",B_MSK[[#This Row],[HARGA_2]]/12,""))</f>
        <v/>
      </c>
      <c r="AH771" s="7" t="str">
        <f ca="1">IF(B_MSK[[#This Row],[HARGA_3]]="","","/ "&amp;"PCS")</f>
        <v/>
      </c>
      <c r="AI771" s="15" t="str">
        <f ca="1">IF(B_MSK[[#This Row],[HARGA_3]]="",IF(B_MSK[[#This Row],[HARGA_2]]="",IF(B_MSK[[#This Row],[HARGA_1]]="","",B_MSK[[#This Row],[HARGA_1]]),B_MSK[[#This Row],[HARGA_2]]),B_MSK[[#This Row],[HARGA_3]])</f>
        <v/>
      </c>
      <c r="AJ771" s="15" t="str">
        <f ca="1">IF(B_MSK[[#This Row],[/ STN_3]]="",IF(B_MSK[[#This Row],[/ STN_2]]="",IF(B_MSK[[#This Row],[/ STN_1]]="","",B_MSK[[#This Row],[/ STN_1]]),B_MSK[[#This Row],[/ STN_2]]),B_MSK[[#This Row],[/ STN_3]])</f>
        <v/>
      </c>
      <c r="AK771" s="5" t="str">
        <f ca="1">IF(B_MSK[[#This Row],[//]]="","",SUBSTITUTE(SUBSTITUTE(SUBSTITUTE(B_MSK[[#This Row],[QTY/ CTN]]," ","_",2),"(",""),")","")&amp;"_")</f>
        <v/>
      </c>
      <c r="AL771" s="5" t="str">
        <f ca="1">IF(B_MSK[[#This Row],[A_B]]="","",SEARCH("_",B_MSK[[#This Row],[A_B]]))</f>
        <v/>
      </c>
      <c r="AM771" s="5" t="str">
        <f ca="1">IF(B_MSK[[#This Row],[A_B]]="","",LEN(B_MSK[[#This Row],[A_B]]))</f>
        <v/>
      </c>
      <c r="AN771" s="5" t="str">
        <f ca="1">IF(B_MSK[[#This Row],[A_B]]="","",LEFT(B_MSK[[#This Row],[QTY/ CTN]],B_MSK[[#This Row],[A_B_1]]))</f>
        <v/>
      </c>
      <c r="AO771" s="5" t="str">
        <f ca="1">IF(B_MSK[[#This Row],[A_B]]="","",LEFT(B_MSK[[#This Row],[A_]],SEARCH(" ",B_MSK[[#This Row],[A_]])-1))</f>
        <v/>
      </c>
      <c r="AP771" s="5" t="str">
        <f ca="1">IF(B_MSK[[#This Row],[A_B]]="","",RIGHT(B_MSK[[#This Row],[A_]],LEN(B_MSK[[#This Row],[A_]])-SEARCH(" ",B_MSK[[#This Row],[A_]])))</f>
        <v/>
      </c>
      <c r="AQ7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1" s="5" t="str">
        <f ca="1">IF(B_MSK[[#This Row],[B_]]="","",LEFT(B_MSK[[#This Row],[B_]],SEARCH(" ",B_MSK[[#This Row],[B_]])))</f>
        <v/>
      </c>
      <c r="AS771" s="5" t="str">
        <f ca="1">IF(B_MSK[[#This Row],[B_]]="","",RIGHT(B_MSK[[#This Row],[B_]],LEN(B_MSK[[#This Row],[B_]])-SEARCH(" ",B_MSK[[#This Row],[B_]])))</f>
        <v/>
      </c>
      <c r="AT771" s="5" t="str">
        <f ca="1">IF(B_MSK[[#This Row],[B_2]]="LSN",12,"")</f>
        <v/>
      </c>
      <c r="AU771" s="5" t="str">
        <f ca="1">IF(B_MSK[[#This Row],[C_1]]="","","PCS")</f>
        <v/>
      </c>
      <c r="AV771" s="5" t="str">
        <f ca="1">IF(B_MSK[[#This Row],[A_1]]="","",B_MSK[[#This Row],[A_1]]*IF(B_MSK[[#This Row],[B_1]]="",1,B_MSK[[#This Row],[B_1]])*IF(B_MSK[[#This Row],[C_1]]="",1,B_MSK[[#This Row],[C_1]]))</f>
        <v/>
      </c>
      <c r="AW771" s="5" t="str">
        <f ca="1">IF(B_MSK[[#This Row],[C_2]]="",IF(B_MSK[[#This Row],[B_2]]="",IF(B_MSK[[#This Row],[A_2]]="","",B_MSK[[#This Row],[A_2]]),B_MSK[[#This Row],[B_2]]),B_MSK[[#This Row],[C_2]])</f>
        <v/>
      </c>
      <c r="AX771" s="2">
        <f ca="1">IF(ISNUMBER(B_MSK[[#This Row],[TANGGAL DATANG]]),B_MSK[[#This Row],[TANGGAL DATANG]],AX770)</f>
        <v>44954</v>
      </c>
      <c r="AY771" s="5" t="str">
        <f ca="1">IF(B_MSK[[#This Row],[DB_ROW]]="","",INDEX([3]!db[JENIS],B_MSK[[#This Row],[DB_ROW]]-1))</f>
        <v/>
      </c>
      <c r="AZ771" s="5" t="e">
        <f ca="1">IF(B_MSK[[#This Row],[A_1]]="","",B_MSK[[#This Row],[A_1]])*1</f>
        <v>#VALUE!</v>
      </c>
      <c r="BA771" s="5" t="str">
        <f ca="1">IF(B_MSK[[#This Row],[//]]="","",INDEX(INDIRECT(DIR&amp;$2:$2),B_MSK[[#This Row],[//]]))</f>
        <v/>
      </c>
      <c r="BB771" s="5" t="str">
        <f ca="1">CONCATENATE(B_MSK[[#This Row],[concat]],B_MSK[[#This Row],[HARGA_X]],B_MSK[[#This Row],[SAT]])</f>
        <v/>
      </c>
    </row>
    <row r="772" spans="1:54" x14ac:dyDescent="0.25">
      <c r="A772" s="6" t="s">
        <v>357</v>
      </c>
      <c r="B772" s="5">
        <f ca="1">IF(B_MSK[[#This Row],[N_ID]]="","",INDEX(INDIRECT(DIR&amp;$2:$2),MATCH(B_MSK[[#This Row],[N_ID]],INDIRECT(DIR&amp;"!NOTA[ID_P]"),0)))</f>
        <v>147</v>
      </c>
      <c r="C772" s="5" t="str">
        <f ca="1">IF(B_MSK[[#This Row],[//]]="","",HYPERLINK("["&amp;SUBSTITUTE(DIR,"'","")&amp;"]NOTA!D"&amp;B_MSK[[#This Row],[//]]+2,"&gt;"))</f>
        <v>&gt;</v>
      </c>
      <c r="D772" s="5">
        <f ca="1">IF(B_MSK[[#This Row],[N_ID]]="","",COUNTIF(INDIRECT(DIR&amp;"!NOTA[ID_H]"),B_MSK[[#This Row],[ID NOTA]]))</f>
        <v>1</v>
      </c>
      <c r="E77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769</v>
      </c>
      <c r="F7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2" s="7" t="str">
        <f ca="1">IF(B_MSK[[#This Row],[stt]]="ada",INDEX([2]!db[NB BM],B_MSK[DB_ROW]-1),"")</f>
        <v>Acrylic color TF-AC-001</v>
      </c>
      <c r="H772" s="7" t="str">
        <f ca="1">IF(B_MSK[[#This Row],[//]]="","",INDEX(INDIRECT(DIR&amp;$2:$2),B_MSK[[#This Row],[//]]))</f>
        <v>DUTA BUANA</v>
      </c>
      <c r="I772" s="27" t="str">
        <f ca="1">IF(B_MSK[[#This Row],[//]]="","",INDEX(INDIRECT(DB_PATH&amp;$2:$2),B_MSK[[#This Row],[DB_ROW]]-1))</f>
        <v>72 SET</v>
      </c>
      <c r="J772" s="5">
        <f ca="1">IF(B_MSK[[#This Row],[//]]="","",IF(INDEX(INDIRECT(DIR&amp;$2:$2),B_MSK[[#This Row],[//]])="","",INDEX(INDIRECT(DIR&amp;$2:$2),B_MSK[[#This Row],[//]])))</f>
        <v>10</v>
      </c>
      <c r="K772" s="5">
        <f ca="1">IF(B_MSK[[#This Row],[//]]="","",IF(INDEX(INDIRECT(DIR&amp;$2:$2),B_MSK[[#This Row],[//]])="","",INDEX(INDIRECT(DIR&amp;$2:$2),B_MSK[[#This Row],[//]])))</f>
        <v>720</v>
      </c>
      <c r="L772" s="5" t="str">
        <f ca="1">IF(B_MSK[[#This Row],[//]]="","",IF(INDEX(INDIRECT(DIR&amp;$2:$2),B_MSK[[#This Row],[//]])="","",INDEX(INDIRECT(DIR&amp;$2:$2),B_MSK[[#This Row],[//]])))</f>
        <v>PCS</v>
      </c>
      <c r="M772" s="13">
        <f ca="1">IF(B_MSK[[#This Row],[//]]="","",INDEX(INDIRECT(DIR&amp;$2:$2),B_MSK[[#This Row],[//]]))</f>
        <v>0</v>
      </c>
      <c r="N772" s="13">
        <f ca="1">IF(OR(B_MSK[[#This Row],[//]]="",),"",INDEX(INDIRECT(DIR&amp;$2:$2),B_MSK[[#This Row],[//]]))</f>
        <v>0</v>
      </c>
      <c r="O772" s="3" t="str">
        <f ca="1">IF(B_MSK[[#This Row],[//]]="","",IF(INDEX(INDIRECT(DIR&amp;$2:$2),B_MSK[[#This Row],[//]])=0,"",INDEX(INDIRECT(DIR&amp;$2:$2),B_MSK[[#This Row],[//]])))</f>
        <v/>
      </c>
      <c r="P772" s="3" t="str">
        <f ca="1">IF(B_MSK[[#This Row],[//]]="","",IF(INDEX(INDIRECT(DIR&amp;$2:$2),B_MSK[[#This Row],[//]])=0,"",INDEX(INDIRECT(DIR&amp;$2:$2),B_MSK[[#This Row],[//]])))</f>
        <v/>
      </c>
      <c r="Q772" s="12" t="str">
        <f ca="1">IF(B_MSK[[#This Row],[//]]="","",INDEX(INDIRECT(DIR&amp;$2:$2),B_MSK[[#This Row],[//]]))</f>
        <v/>
      </c>
      <c r="R77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7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72" s="37">
        <f ca="1">IF(B_MSK[[#This Row],[//]]="","",INDEX(INDIRECT(DIR&amp;$2:$2),B_MSK[[#This Row],[//]]))</f>
        <v>0</v>
      </c>
      <c r="U772" s="38">
        <f ca="1">IF(SUMIF(B_MSK[NAMA BARANG],B_MSK[[#This Row],[NAMA BARANG]],B_MSK[JMLH BRG])=0,"",SUMIF(B_MSK[NAMA BARANG],B_MSK[[#This Row],[NAMA BARANG]],B_MSK[C]))</f>
        <v>10</v>
      </c>
      <c r="V772" s="7" t="str">
        <f ca="1">IF(B_MSK[[#This Row],[//]]="","",INDEX(INDIRECT(DIR&amp;$2:$2),B_MSK[[#This Row],[//]]))</f>
        <v>ACRYLIC COLOUR TF-AC-001 (12X5ML)</v>
      </c>
      <c r="W772" s="7" t="str">
        <f ca="1">LOWER(SUBSTITUTE(SUBSTITUTE(SUBSTITUTE(SUBSTITUTE(SUBSTITUTE(SUBSTITUTE(SUBSTITUTE(SUBSTITUTE(SUBSTITUTE(B_MSK[[#This Row],[N.B.nota]]," ",""),"-",""),"(",""),")",""),".",""),",",""),"/",""),"""",""),"+",""))</f>
        <v>acryliccolourtfac00112x5ml</v>
      </c>
      <c r="X772" s="5" t="str">
        <f ca="1">IF(B_MSK[[#This Row],[N.B.nota]]="","",IF(MATCH(B_MSK[[#This Row],[concat]],[2]!db[NB NOTA_C],0)&gt;0,"ada",0))</f>
        <v>ada</v>
      </c>
      <c r="Y772" s="5" t="str">
        <f ca="1">IF(B_MSK[[#This Row],[N.B.nota]]="","",ADDRESS(ROW(B_MSK[QB]),COLUMN(B_MSK[QB]))&amp;":"&amp;ADDRESS(ROW(),COLUMN(B_MSK[QB])))</f>
        <v>$D$4:$D$772</v>
      </c>
      <c r="Z772" s="5">
        <f ca="1">IF(B_MSK[[#This Row],[concat]]="","",MATCH(B_MSK[[#This Row],[concat]],[2]!db[NB NOTA_C],0)+1)</f>
        <v>21</v>
      </c>
      <c r="AA772" s="5" t="str">
        <f ca="1">IF(B_MSK[[#This Row],[//]]="","",HYPERLINK("[D:\kerja\BANK EXP\BARU\DB.XLSX]DB!e"&amp;B_MSK[[#This Row],[DB_ROW]],"&gt;"))</f>
        <v>&gt;</v>
      </c>
      <c r="AB772" s="30" t="e">
        <f ca="1">MID(B_MSK[[#This Row],[/ STN_1]],FIND(" ",B_MSK[[#This Row],[/ STN_1]])+1,LEN(B_MSK[[#This Row],[/ STN_1]]))</f>
        <v>#VALUE!</v>
      </c>
      <c r="AC7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2" s="15" t="str">
        <f ca="1">IF(B_MSK[[#This Row],[HARGA_2]]="","",IF(MID(B_MSK[[#This Row],[/ STN_2]],FIND(" ",B_MSK[[#This Row],[/ STN_2]])+1,LEN(B_MSK[[#This Row],[/ STN_2]]))="LSN",B_MSK[[#This Row],[HARGA_2]]/12,""))</f>
        <v/>
      </c>
      <c r="AH772" s="7" t="str">
        <f ca="1">IF(B_MSK[[#This Row],[HARGA_3]]="","","/ "&amp;"PCS")</f>
        <v/>
      </c>
      <c r="AI772" s="15" t="str">
        <f ca="1">IF(B_MSK[[#This Row],[HARGA_3]]="",IF(B_MSK[[#This Row],[HARGA_2]]="",IF(B_MSK[[#This Row],[HARGA_1]]="","",B_MSK[[#This Row],[HARGA_1]]),B_MSK[[#This Row],[HARGA_2]]),B_MSK[[#This Row],[HARGA_3]])</f>
        <v/>
      </c>
      <c r="AJ772" s="15" t="str">
        <f ca="1">IF(B_MSK[[#This Row],[/ STN_3]]="",IF(B_MSK[[#This Row],[/ STN_2]]="",IF(B_MSK[[#This Row],[/ STN_1]]="","",B_MSK[[#This Row],[/ STN_1]]),B_MSK[[#This Row],[/ STN_2]]),B_MSK[[#This Row],[/ STN_3]])</f>
        <v/>
      </c>
      <c r="AK772" s="5" t="str">
        <f ca="1">IF(B_MSK[[#This Row],[//]]="","",SUBSTITUTE(SUBSTITUTE(SUBSTITUTE(B_MSK[[#This Row],[QTY/ CTN]]," ","_",2),"(",""),")","")&amp;"_")</f>
        <v>72 SET_</v>
      </c>
      <c r="AL772" s="5">
        <f ca="1">IF(B_MSK[[#This Row],[A_B]]="","",SEARCH("_",B_MSK[[#This Row],[A_B]]))</f>
        <v>7</v>
      </c>
      <c r="AM772" s="5">
        <f ca="1">IF(B_MSK[[#This Row],[A_B]]="","",LEN(B_MSK[[#This Row],[A_B]]))</f>
        <v>7</v>
      </c>
      <c r="AN772" s="5" t="str">
        <f ca="1">IF(B_MSK[[#This Row],[A_B]]="","",LEFT(B_MSK[[#This Row],[QTY/ CTN]],B_MSK[[#This Row],[A_B_1]]))</f>
        <v>72 SET</v>
      </c>
      <c r="AO772" s="5" t="str">
        <f ca="1">IF(B_MSK[[#This Row],[A_B]]="","",LEFT(B_MSK[[#This Row],[A_]],SEARCH(" ",B_MSK[[#This Row],[A_]])-1))</f>
        <v>72</v>
      </c>
      <c r="AP772" s="5" t="str">
        <f ca="1">IF(B_MSK[[#This Row],[A_B]]="","",RIGHT(B_MSK[[#This Row],[A_]],LEN(B_MSK[[#This Row],[A_]])-SEARCH(" ",B_MSK[[#This Row],[A_]])))</f>
        <v>SET</v>
      </c>
      <c r="AQ7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2" s="5" t="str">
        <f ca="1">IF(B_MSK[[#This Row],[B_]]="","",LEFT(B_MSK[[#This Row],[B_]],SEARCH(" ",B_MSK[[#This Row],[B_]])))</f>
        <v/>
      </c>
      <c r="AS772" s="5" t="str">
        <f ca="1">IF(B_MSK[[#This Row],[B_]]="","",RIGHT(B_MSK[[#This Row],[B_]],LEN(B_MSK[[#This Row],[B_]])-SEARCH(" ",B_MSK[[#This Row],[B_]])))</f>
        <v/>
      </c>
      <c r="AT772" s="5" t="str">
        <f ca="1">IF(B_MSK[[#This Row],[B_2]]="LSN",12,"")</f>
        <v/>
      </c>
      <c r="AU772" s="5" t="str">
        <f ca="1">IF(B_MSK[[#This Row],[C_1]]="","","PCS")</f>
        <v/>
      </c>
      <c r="AV772" s="5">
        <f ca="1">IF(B_MSK[[#This Row],[A_1]]="","",B_MSK[[#This Row],[A_1]]*IF(B_MSK[[#This Row],[B_1]]="",1,B_MSK[[#This Row],[B_1]])*IF(B_MSK[[#This Row],[C_1]]="",1,B_MSK[[#This Row],[C_1]]))</f>
        <v>72</v>
      </c>
      <c r="AW772" s="5" t="str">
        <f ca="1">IF(B_MSK[[#This Row],[C_2]]="",IF(B_MSK[[#This Row],[B_2]]="",IF(B_MSK[[#This Row],[A_2]]="","",B_MSK[[#This Row],[A_2]]),B_MSK[[#This Row],[B_2]]),B_MSK[[#This Row],[C_2]])</f>
        <v>SET</v>
      </c>
      <c r="AX772" s="2">
        <f ca="1">IF(ISNUMBER(B_MSK[[#This Row],[TANGGAL DATANG]]),B_MSK[[#This Row],[TANGGAL DATANG]],AX771)</f>
        <v>44954</v>
      </c>
      <c r="AY772" s="5" t="e">
        <f ca="1">IF(B_MSK[[#This Row],[DB_ROW]]="","",INDEX([3]!db[JENIS],B_MSK[[#This Row],[DB_ROW]]-1))</f>
        <v>#REF!</v>
      </c>
      <c r="AZ772" s="5">
        <f ca="1">IF(B_MSK[[#This Row],[A_1]]="","",B_MSK[[#This Row],[A_1]])*1</f>
        <v>72</v>
      </c>
      <c r="BA772" s="5" t="str">
        <f ca="1">IF(B_MSK[[#This Row],[//]]="","",INDEX(INDIRECT(DIR&amp;$2:$2),B_MSK[[#This Row],[//]]))</f>
        <v>UNTANA</v>
      </c>
      <c r="BB772" s="5" t="str">
        <f ca="1">CONCATENATE(B_MSK[[#This Row],[concat]],B_MSK[[#This Row],[HARGA_X]],B_MSK[[#This Row],[SAT]])</f>
        <v>acryliccolourtfac00112x5mlPCS</v>
      </c>
    </row>
    <row r="773" spans="1:54" x14ac:dyDescent="0.25">
      <c r="A773" s="6" t="s">
        <v>128</v>
      </c>
      <c r="B773" s="5" t="str">
        <f ca="1">IF(B_MSK[[#This Row],[N_ID]]="","",INDEX(INDIRECT(DIR&amp;$2:$2),MATCH(B_MSK[[#This Row],[N_ID]],INDIRECT(DIR&amp;"!NOTA[ID_P]"),0)))</f>
        <v/>
      </c>
      <c r="C773" s="5" t="str">
        <f ca="1">IF(B_MSK[[#This Row],[//]]="","",HYPERLINK("["&amp;SUBSTITUTE(DIR,"'","")&amp;"]NOTA!D"&amp;B_MSK[[#This Row],[//]]+2,"&gt;"))</f>
        <v/>
      </c>
      <c r="D773" s="5" t="str">
        <f ca="1">IF(B_MSK[[#This Row],[N_ID]]="","",COUNTIF(INDIRECT(DIR&amp;"!NOTA[ID_H]"),B_MSK[[#This Row],[ID NOTA]]))</f>
        <v/>
      </c>
      <c r="E7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3" s="7" t="str">
        <f ca="1">IF(B_MSK[[#This Row],[stt]]="ada",INDEX([2]!db[NB BM],B_MSK[DB_ROW]-1),"")</f>
        <v/>
      </c>
      <c r="H773" s="7" t="str">
        <f ca="1">IF(B_MSK[[#This Row],[//]]="","",INDEX(INDIRECT(DIR&amp;$2:$2),B_MSK[[#This Row],[//]]))</f>
        <v/>
      </c>
      <c r="I773" s="27" t="str">
        <f ca="1">IF(B_MSK[[#This Row],[//]]="","",INDEX(INDIRECT(DB_PATH&amp;$2:$2),B_MSK[[#This Row],[DB_ROW]]-1))</f>
        <v/>
      </c>
      <c r="J773" s="5" t="str">
        <f ca="1">IF(B_MSK[[#This Row],[//]]="","",IF(INDEX(INDIRECT(DIR&amp;$2:$2),B_MSK[[#This Row],[//]])="","",INDEX(INDIRECT(DIR&amp;$2:$2),B_MSK[[#This Row],[//]])))</f>
        <v/>
      </c>
      <c r="K773" s="5" t="str">
        <f ca="1">IF(B_MSK[[#This Row],[//]]="","",IF(INDEX(INDIRECT(DIR&amp;$2:$2),B_MSK[[#This Row],[//]])="","",INDEX(INDIRECT(DIR&amp;$2:$2),B_MSK[[#This Row],[//]])))</f>
        <v/>
      </c>
      <c r="L773" s="5" t="str">
        <f ca="1">IF(B_MSK[[#This Row],[//]]="","",IF(INDEX(INDIRECT(DIR&amp;$2:$2),B_MSK[[#This Row],[//]])="","",INDEX(INDIRECT(DIR&amp;$2:$2),B_MSK[[#This Row],[//]])))</f>
        <v/>
      </c>
      <c r="M773" s="13" t="str">
        <f ca="1">IF(B_MSK[[#This Row],[//]]="","",INDEX(INDIRECT(DIR&amp;$2:$2),B_MSK[[#This Row],[//]]))</f>
        <v/>
      </c>
      <c r="N773" s="13" t="str">
        <f ca="1">IF(OR(B_MSK[[#This Row],[//]]="",),"",INDEX(INDIRECT(DIR&amp;$2:$2),B_MSK[[#This Row],[//]]))</f>
        <v/>
      </c>
      <c r="O773" s="3" t="str">
        <f ca="1">IF(B_MSK[[#This Row],[//]]="","",IF(INDEX(INDIRECT(DIR&amp;$2:$2),B_MSK[[#This Row],[//]])=0,"",INDEX(INDIRECT(DIR&amp;$2:$2),B_MSK[[#This Row],[//]])))</f>
        <v/>
      </c>
      <c r="P773" s="3" t="str">
        <f ca="1">IF(B_MSK[[#This Row],[//]]="","",IF(INDEX(INDIRECT(DIR&amp;$2:$2),B_MSK[[#This Row],[//]])=0,"",INDEX(INDIRECT(DIR&amp;$2:$2),B_MSK[[#This Row],[//]])))</f>
        <v/>
      </c>
      <c r="Q773" s="12" t="str">
        <f ca="1">IF(B_MSK[[#This Row],[//]]="","",INDEX(INDIRECT(DIR&amp;$2:$2),B_MSK[[#This Row],[//]]))</f>
        <v/>
      </c>
      <c r="R7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3" s="37" t="str">
        <f ca="1">IF(B_MSK[[#This Row],[//]]="","",INDEX(INDIRECT(DIR&amp;$2:$2),B_MSK[[#This Row],[//]]))</f>
        <v/>
      </c>
      <c r="U773" s="38" t="str">
        <f ca="1">IF(SUMIF(B_MSK[NAMA BARANG],B_MSK[[#This Row],[NAMA BARANG]],B_MSK[JMLH BRG])=0,"",SUMIF(B_MSK[NAMA BARANG],B_MSK[[#This Row],[NAMA BARANG]],B_MSK[C]))</f>
        <v/>
      </c>
      <c r="V773" s="7" t="str">
        <f ca="1">IF(B_MSK[[#This Row],[//]]="","",INDEX(INDIRECT(DIR&amp;$2:$2),B_MSK[[#This Row],[//]]))</f>
        <v/>
      </c>
      <c r="W7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3" s="5" t="str">
        <f ca="1">IF(B_MSK[[#This Row],[N.B.nota]]="","",IF(MATCH(B_MSK[[#This Row],[concat]],[2]!db[NB NOTA_C],0)&gt;0,"ada",0))</f>
        <v/>
      </c>
      <c r="Y773" s="5" t="str">
        <f ca="1">IF(B_MSK[[#This Row],[N.B.nota]]="","",ADDRESS(ROW(B_MSK[QB]),COLUMN(B_MSK[QB]))&amp;":"&amp;ADDRESS(ROW(),COLUMN(B_MSK[QB])))</f>
        <v/>
      </c>
      <c r="Z773" s="5" t="str">
        <f ca="1">IF(B_MSK[[#This Row],[concat]]="","",MATCH(B_MSK[[#This Row],[concat]],[2]!db[NB NOTA_C],0)+1)</f>
        <v/>
      </c>
      <c r="AA773" s="5" t="str">
        <f ca="1">IF(B_MSK[[#This Row],[//]]="","",HYPERLINK("[D:\kerja\BANK EXP\BARU\DB.XLSX]DB!e"&amp;B_MSK[[#This Row],[DB_ROW]],"&gt;"))</f>
        <v/>
      </c>
      <c r="AB773" s="30" t="e">
        <f ca="1">MID(B_MSK[[#This Row],[/ STN_1]],FIND(" ",B_MSK[[#This Row],[/ STN_1]])+1,LEN(B_MSK[[#This Row],[/ STN_1]]))</f>
        <v>#VALUE!</v>
      </c>
      <c r="AC7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3" s="15" t="str">
        <f ca="1">IF(B_MSK[[#This Row],[HARGA_2]]="","",IF(MID(B_MSK[[#This Row],[/ STN_2]],FIND(" ",B_MSK[[#This Row],[/ STN_2]])+1,LEN(B_MSK[[#This Row],[/ STN_2]]))="LSN",B_MSK[[#This Row],[HARGA_2]]/12,""))</f>
        <v/>
      </c>
      <c r="AH773" s="7" t="str">
        <f ca="1">IF(B_MSK[[#This Row],[HARGA_3]]="","","/ "&amp;"PCS")</f>
        <v/>
      </c>
      <c r="AI773" s="15" t="str">
        <f ca="1">IF(B_MSK[[#This Row],[HARGA_3]]="",IF(B_MSK[[#This Row],[HARGA_2]]="",IF(B_MSK[[#This Row],[HARGA_1]]="","",B_MSK[[#This Row],[HARGA_1]]),B_MSK[[#This Row],[HARGA_2]]),B_MSK[[#This Row],[HARGA_3]])</f>
        <v/>
      </c>
      <c r="AJ773" s="15" t="str">
        <f ca="1">IF(B_MSK[[#This Row],[/ STN_3]]="",IF(B_MSK[[#This Row],[/ STN_2]]="",IF(B_MSK[[#This Row],[/ STN_1]]="","",B_MSK[[#This Row],[/ STN_1]]),B_MSK[[#This Row],[/ STN_2]]),B_MSK[[#This Row],[/ STN_3]])</f>
        <v/>
      </c>
      <c r="AK773" s="5" t="str">
        <f ca="1">IF(B_MSK[[#This Row],[//]]="","",SUBSTITUTE(SUBSTITUTE(SUBSTITUTE(B_MSK[[#This Row],[QTY/ CTN]]," ","_",2),"(",""),")","")&amp;"_")</f>
        <v/>
      </c>
      <c r="AL773" s="5" t="str">
        <f ca="1">IF(B_MSK[[#This Row],[A_B]]="","",SEARCH("_",B_MSK[[#This Row],[A_B]]))</f>
        <v/>
      </c>
      <c r="AM773" s="5" t="str">
        <f ca="1">IF(B_MSK[[#This Row],[A_B]]="","",LEN(B_MSK[[#This Row],[A_B]]))</f>
        <v/>
      </c>
      <c r="AN773" s="5" t="str">
        <f ca="1">IF(B_MSK[[#This Row],[A_B]]="","",LEFT(B_MSK[[#This Row],[QTY/ CTN]],B_MSK[[#This Row],[A_B_1]]))</f>
        <v/>
      </c>
      <c r="AO773" s="5" t="str">
        <f ca="1">IF(B_MSK[[#This Row],[A_B]]="","",LEFT(B_MSK[[#This Row],[A_]],SEARCH(" ",B_MSK[[#This Row],[A_]])-1))</f>
        <v/>
      </c>
      <c r="AP773" s="5" t="str">
        <f ca="1">IF(B_MSK[[#This Row],[A_B]]="","",RIGHT(B_MSK[[#This Row],[A_]],LEN(B_MSK[[#This Row],[A_]])-SEARCH(" ",B_MSK[[#This Row],[A_]])))</f>
        <v/>
      </c>
      <c r="AQ7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3" s="5" t="str">
        <f ca="1">IF(B_MSK[[#This Row],[B_]]="","",LEFT(B_MSK[[#This Row],[B_]],SEARCH(" ",B_MSK[[#This Row],[B_]])))</f>
        <v/>
      </c>
      <c r="AS773" s="5" t="str">
        <f ca="1">IF(B_MSK[[#This Row],[B_]]="","",RIGHT(B_MSK[[#This Row],[B_]],LEN(B_MSK[[#This Row],[B_]])-SEARCH(" ",B_MSK[[#This Row],[B_]])))</f>
        <v/>
      </c>
      <c r="AT773" s="5" t="str">
        <f ca="1">IF(B_MSK[[#This Row],[B_2]]="LSN",12,"")</f>
        <v/>
      </c>
      <c r="AU773" s="5" t="str">
        <f ca="1">IF(B_MSK[[#This Row],[C_1]]="","","PCS")</f>
        <v/>
      </c>
      <c r="AV773" s="5" t="str">
        <f ca="1">IF(B_MSK[[#This Row],[A_1]]="","",B_MSK[[#This Row],[A_1]]*IF(B_MSK[[#This Row],[B_1]]="",1,B_MSK[[#This Row],[B_1]])*IF(B_MSK[[#This Row],[C_1]]="",1,B_MSK[[#This Row],[C_1]]))</f>
        <v/>
      </c>
      <c r="AW773" s="5" t="str">
        <f ca="1">IF(B_MSK[[#This Row],[C_2]]="",IF(B_MSK[[#This Row],[B_2]]="",IF(B_MSK[[#This Row],[A_2]]="","",B_MSK[[#This Row],[A_2]]),B_MSK[[#This Row],[B_2]]),B_MSK[[#This Row],[C_2]])</f>
        <v/>
      </c>
      <c r="AX773" s="2">
        <f ca="1">IF(ISNUMBER(B_MSK[[#This Row],[TANGGAL DATANG]]),B_MSK[[#This Row],[TANGGAL DATANG]],AX772)</f>
        <v>44954</v>
      </c>
      <c r="AY773" s="5" t="str">
        <f ca="1">IF(B_MSK[[#This Row],[DB_ROW]]="","",INDEX([3]!db[JENIS],B_MSK[[#This Row],[DB_ROW]]-1))</f>
        <v/>
      </c>
      <c r="AZ773" s="5" t="e">
        <f ca="1">IF(B_MSK[[#This Row],[A_1]]="","",B_MSK[[#This Row],[A_1]])*1</f>
        <v>#VALUE!</v>
      </c>
      <c r="BA773" s="5" t="str">
        <f ca="1">IF(B_MSK[[#This Row],[//]]="","",INDEX(INDIRECT(DIR&amp;$2:$2),B_MSK[[#This Row],[//]]))</f>
        <v/>
      </c>
      <c r="BB773" s="5" t="str">
        <f ca="1">CONCATENATE(B_MSK[[#This Row],[concat]],B_MSK[[#This Row],[HARGA_X]],B_MSK[[#This Row],[SAT]])</f>
        <v/>
      </c>
    </row>
    <row r="774" spans="1:54" x14ac:dyDescent="0.25">
      <c r="A774" s="6" t="s">
        <v>358</v>
      </c>
      <c r="B774" s="5">
        <f ca="1">IF(B_MSK[[#This Row],[N_ID]]="","",INDEX(INDIRECT(DIR&amp;$2:$2),MATCH(B_MSK[[#This Row],[N_ID]],INDIRECT(DIR&amp;"!NOTA[ID_P]"),0)))</f>
        <v>148</v>
      </c>
      <c r="C774" s="5" t="str">
        <f ca="1">IF(B_MSK[[#This Row],[//]]="","",HYPERLINK("["&amp;SUBSTITUTE(DIR,"'","")&amp;"]NOTA!D"&amp;B_MSK[[#This Row],[//]]+2,"&gt;"))</f>
        <v>&gt;</v>
      </c>
      <c r="D774" s="5">
        <f ca="1">IF(B_MSK[[#This Row],[N_ID]]="","",COUNTIF(INDIRECT(DIR&amp;"!NOTA[ID_H]"),B_MSK[[#This Row],[ID NOTA]]))</f>
        <v>1</v>
      </c>
      <c r="E77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771</v>
      </c>
      <c r="F7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4" s="7" t="str">
        <f ca="1">IF(B_MSK[[#This Row],[stt]]="ada",INDEX([2]!db[NB BM],B_MSK[DB_ROW]-1),"")</f>
        <v>Pensil JK P-88 2B</v>
      </c>
      <c r="H774" s="7" t="str">
        <f ca="1">IF(B_MSK[[#This Row],[//]]="","",INDEX(INDIRECT(DIR&amp;$2:$2),B_MSK[[#This Row],[//]]))</f>
        <v>ATALI MAKMUR</v>
      </c>
      <c r="I774" s="27" t="str">
        <f ca="1">IF(B_MSK[[#This Row],[//]]="","",INDEX(INDIRECT(DB_PATH&amp;$2:$2),B_MSK[[#This Row],[DB_ROW]]-1))</f>
        <v>30 GRS</v>
      </c>
      <c r="J774" s="5">
        <f ca="1">IF(B_MSK[[#This Row],[//]]="","",IF(INDEX(INDIRECT(DIR&amp;$2:$2),B_MSK[[#This Row],[//]])="","",INDEX(INDIRECT(DIR&amp;$2:$2),B_MSK[[#This Row],[//]])))</f>
        <v>8</v>
      </c>
      <c r="K774" s="5">
        <f ca="1">IF(B_MSK[[#This Row],[//]]="","",IF(INDEX(INDIRECT(DIR&amp;$2:$2),B_MSK[[#This Row],[//]])="","",INDEX(INDIRECT(DIR&amp;$2:$2),B_MSK[[#This Row],[//]])))</f>
        <v>240</v>
      </c>
      <c r="L774" s="5" t="str">
        <f ca="1">IF(B_MSK[[#This Row],[//]]="","",IF(INDEX(INDIRECT(DIR&amp;$2:$2),B_MSK[[#This Row],[//]])="","",INDEX(INDIRECT(DIR&amp;$2:$2),B_MSK[[#This Row],[//]])))</f>
        <v>GRS</v>
      </c>
      <c r="M774" s="13">
        <f ca="1">IF(B_MSK[[#This Row],[//]]="","",INDEX(INDIRECT(DIR&amp;$2:$2),B_MSK[[#This Row],[//]]))</f>
        <v>104400</v>
      </c>
      <c r="N774" s="13">
        <f ca="1">IF(OR(B_MSK[[#This Row],[//]]="",),"",INDEX(INDIRECT(DIR&amp;$2:$2),B_MSK[[#This Row],[//]]))</f>
        <v>3132000</v>
      </c>
      <c r="O774" s="3">
        <f ca="1">IF(B_MSK[[#This Row],[//]]="","",IF(INDEX(INDIRECT(DIR&amp;$2:$2),B_MSK[[#This Row],[//]])=0,"",INDEX(INDIRECT(DIR&amp;$2:$2),B_MSK[[#This Row],[//]])))</f>
        <v>0.125</v>
      </c>
      <c r="P774" s="3">
        <f ca="1">IF(B_MSK[[#This Row],[//]]="","",IF(INDEX(INDIRECT(DIR&amp;$2:$2),B_MSK[[#This Row],[//]])=0,"",INDEX(INDIRECT(DIR&amp;$2:$2),B_MSK[[#This Row],[//]])))</f>
        <v>0.05</v>
      </c>
      <c r="Q774" s="12">
        <f ca="1">IF(B_MSK[[#This Row],[//]]="","",INDEX(INDIRECT(DIR&amp;$2:$2),B_MSK[[#This Row],[//]]))</f>
        <v>20827800</v>
      </c>
      <c r="R77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4228200</v>
      </c>
      <c r="S77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16599600</v>
      </c>
      <c r="T774" s="37">
        <f ca="1">IF(B_MSK[[#This Row],[//]]="","",INDEX(INDIRECT(DIR&amp;$2:$2),B_MSK[[#This Row],[//]]))</f>
        <v>0</v>
      </c>
      <c r="U774" s="38">
        <f ca="1">IF(SUMIF(B_MSK[NAMA BARANG],B_MSK[[#This Row],[NAMA BARANG]],B_MSK[JMLH BRG])=0,"",SUMIF(B_MSK[NAMA BARANG],B_MSK[[#This Row],[NAMA BARANG]],B_MSK[C]))</f>
        <v>24</v>
      </c>
      <c r="V774" s="7" t="str">
        <f ca="1">IF(B_MSK[[#This Row],[//]]="","",INDEX(INDIRECT(DIR&amp;$2:$2),B_MSK[[#This Row],[//]]))</f>
        <v>PENCIL P-88 2B JK</v>
      </c>
      <c r="W774" s="7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X774" s="5" t="str">
        <f ca="1">IF(B_MSK[[#This Row],[N.B.nota]]="","",IF(MATCH(B_MSK[[#This Row],[concat]],[2]!db[NB NOTA_C],0)&gt;0,"ada",0))</f>
        <v>ada</v>
      </c>
      <c r="Y774" s="5" t="str">
        <f ca="1">IF(B_MSK[[#This Row],[N.B.nota]]="","",ADDRESS(ROW(B_MSK[QB]),COLUMN(B_MSK[QB]))&amp;":"&amp;ADDRESS(ROW(),COLUMN(B_MSK[QB])))</f>
        <v>$D$4:$D$774</v>
      </c>
      <c r="Z774" s="5">
        <f ca="1">IF(B_MSK[[#This Row],[concat]]="","",MATCH(B_MSK[[#This Row],[concat]],[2]!db[NB NOTA_C],0)+1)</f>
        <v>1765</v>
      </c>
      <c r="AA774" s="5" t="str">
        <f ca="1">IF(B_MSK[[#This Row],[//]]="","",HYPERLINK("[D:\kerja\BANK EXP\BARU\DB.XLSX]DB!e"&amp;B_MSK[[#This Row],[DB_ROW]],"&gt;"))</f>
        <v>&gt;</v>
      </c>
      <c r="AB774" s="30" t="str">
        <f ca="1">MID(B_MSK[[#This Row],[/ STN_1]],FIND(" ",B_MSK[[#This Row],[/ STN_1]])+1,LEN(B_MSK[[#This Row],[/ STN_1]]))</f>
        <v>GRS</v>
      </c>
      <c r="AC774" s="11">
        <f ca="1">IF(B_MSK[[#This Row],[//]]="","",IF(B_MSK[[#This Row],[ JUMLAH ]]="","",IF(B_MSK[[#This Row],[C]]="",B_MSK[[#This Row],[HARGA CTN]]/B_MSK[[#This Row],[JMLH BRG]],B_MSK[[#This Row],[HARGA CTN]]/B_MSK[[#This Row],[A_1]])))</f>
        <v>104400</v>
      </c>
      <c r="AD7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77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8700</v>
      </c>
      <c r="AF77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774" s="15">
        <f ca="1">IF(B_MSK[[#This Row],[HARGA_2]]="","",IF(MID(B_MSK[[#This Row],[/ STN_2]],FIND(" ",B_MSK[[#This Row],[/ STN_2]])+1,LEN(B_MSK[[#This Row],[/ STN_2]]))="LSN",B_MSK[[#This Row],[HARGA_2]]/12,""))</f>
        <v>725</v>
      </c>
      <c r="AH774" s="7" t="str">
        <f ca="1">IF(B_MSK[[#This Row],[HARGA_3]]="","","/ "&amp;"PCS")</f>
        <v>/ PCS</v>
      </c>
      <c r="AI774" s="15">
        <f ca="1">IF(B_MSK[[#This Row],[HARGA_3]]="",IF(B_MSK[[#This Row],[HARGA_2]]="",IF(B_MSK[[#This Row],[HARGA_1]]="","",B_MSK[[#This Row],[HARGA_1]]),B_MSK[[#This Row],[HARGA_2]]),B_MSK[[#This Row],[HARGA_3]])</f>
        <v>725</v>
      </c>
      <c r="AJ77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74" s="5" t="str">
        <f ca="1">IF(B_MSK[[#This Row],[//]]="","",SUBSTITUTE(SUBSTITUTE(SUBSTITUTE(B_MSK[[#This Row],[QTY/ CTN]]," ","_",2),"(",""),")","")&amp;"_")</f>
        <v>30 GRS_</v>
      </c>
      <c r="AL774" s="5">
        <f ca="1">IF(B_MSK[[#This Row],[A_B]]="","",SEARCH("_",B_MSK[[#This Row],[A_B]]))</f>
        <v>7</v>
      </c>
      <c r="AM774" s="5">
        <f ca="1">IF(B_MSK[[#This Row],[A_B]]="","",LEN(B_MSK[[#This Row],[A_B]]))</f>
        <v>7</v>
      </c>
      <c r="AN774" s="5" t="str">
        <f ca="1">IF(B_MSK[[#This Row],[A_B]]="","",LEFT(B_MSK[[#This Row],[QTY/ CTN]],B_MSK[[#This Row],[A_B_1]]))</f>
        <v>30 GRS</v>
      </c>
      <c r="AO774" s="5" t="str">
        <f ca="1">IF(B_MSK[[#This Row],[A_B]]="","",LEFT(B_MSK[[#This Row],[A_]],SEARCH(" ",B_MSK[[#This Row],[A_]])-1))</f>
        <v>30</v>
      </c>
      <c r="AP774" s="5" t="str">
        <f ca="1">IF(B_MSK[[#This Row],[A_B]]="","",RIGHT(B_MSK[[#This Row],[A_]],LEN(B_MSK[[#This Row],[A_]])-SEARCH(" ",B_MSK[[#This Row],[A_]])))</f>
        <v>GRS</v>
      </c>
      <c r="AQ7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774" s="5" t="str">
        <f ca="1">IF(B_MSK[[#This Row],[B_]]="","",LEFT(B_MSK[[#This Row],[B_]],SEARCH(" ",B_MSK[[#This Row],[B_]])))</f>
        <v xml:space="preserve">12 </v>
      </c>
      <c r="AS774" s="5" t="str">
        <f ca="1">IF(B_MSK[[#This Row],[B_]]="","",RIGHT(B_MSK[[#This Row],[B_]],LEN(B_MSK[[#This Row],[B_]])-SEARCH(" ",B_MSK[[#This Row],[B_]])))</f>
        <v>LSN</v>
      </c>
      <c r="AT774" s="5">
        <f ca="1">IF(B_MSK[[#This Row],[B_2]]="LSN",12,"")</f>
        <v>12</v>
      </c>
      <c r="AU774" s="5" t="str">
        <f ca="1">IF(B_MSK[[#This Row],[C_1]]="","","PCS")</f>
        <v>PCS</v>
      </c>
      <c r="AV774" s="5">
        <f ca="1">IF(B_MSK[[#This Row],[A_1]]="","",B_MSK[[#This Row],[A_1]]*IF(B_MSK[[#This Row],[B_1]]="",1,B_MSK[[#This Row],[B_1]])*IF(B_MSK[[#This Row],[C_1]]="",1,B_MSK[[#This Row],[C_1]]))</f>
        <v>4320</v>
      </c>
      <c r="AW774" s="5" t="str">
        <f ca="1">IF(B_MSK[[#This Row],[C_2]]="",IF(B_MSK[[#This Row],[B_2]]="",IF(B_MSK[[#This Row],[A_2]]="","",B_MSK[[#This Row],[A_2]]),B_MSK[[#This Row],[B_2]]),B_MSK[[#This Row],[C_2]])</f>
        <v>PCS</v>
      </c>
      <c r="AX774" s="2">
        <f ca="1">IF(ISNUMBER(B_MSK[[#This Row],[TANGGAL DATANG]]),B_MSK[[#This Row],[TANGGAL DATANG]],AX773)</f>
        <v>44954</v>
      </c>
      <c r="AY774" s="5" t="e">
        <f ca="1">IF(B_MSK[[#This Row],[DB_ROW]]="","",INDEX([3]!db[JENIS],B_MSK[[#This Row],[DB_ROW]]-1))</f>
        <v>#REF!</v>
      </c>
      <c r="AZ774" s="5">
        <f ca="1">IF(B_MSK[[#This Row],[A_1]]="","",B_MSK[[#This Row],[A_1]])*1</f>
        <v>30</v>
      </c>
      <c r="BA774" s="5" t="str">
        <f ca="1">IF(B_MSK[[#This Row],[//]]="","",INDEX(INDIRECT(DIR&amp;$2:$2),B_MSK[[#This Row],[//]]))</f>
        <v>ARTO MORO</v>
      </c>
      <c r="BB774" s="5" t="str">
        <f ca="1">CONCATENATE(B_MSK[[#This Row],[concat]],B_MSK[[#This Row],[HARGA_X]],B_MSK[[#This Row],[SAT]])</f>
        <v>pencilp882bjk725GRS</v>
      </c>
    </row>
    <row r="775" spans="1:54" x14ac:dyDescent="0.25">
      <c r="A775" s="6" t="s">
        <v>128</v>
      </c>
      <c r="B775" s="5" t="str">
        <f ca="1">IF(B_MSK[[#This Row],[N_ID]]="","",INDEX(INDIRECT(DIR&amp;$2:$2),MATCH(B_MSK[[#This Row],[N_ID]],INDIRECT(DIR&amp;"!NOTA[ID_P]"),0)))</f>
        <v/>
      </c>
      <c r="C775" s="5" t="str">
        <f ca="1">IF(B_MSK[[#This Row],[//]]="","",HYPERLINK("["&amp;SUBSTITUTE(DIR,"'","")&amp;"]NOTA!D"&amp;B_MSK[[#This Row],[//]]+2,"&gt;"))</f>
        <v/>
      </c>
      <c r="D775" s="5" t="str">
        <f ca="1">IF(B_MSK[[#This Row],[N_ID]]="","",COUNTIF(INDIRECT(DIR&amp;"!NOTA[ID_H]"),B_MSK[[#This Row],[ID NOTA]]))</f>
        <v/>
      </c>
      <c r="E7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5" s="7" t="str">
        <f ca="1">IF(B_MSK[[#This Row],[stt]]="ada",INDEX([2]!db[NB BM],B_MSK[DB_ROW]-1),"")</f>
        <v/>
      </c>
      <c r="H775" s="7" t="str">
        <f ca="1">IF(B_MSK[[#This Row],[//]]="","",INDEX(INDIRECT(DIR&amp;$2:$2),B_MSK[[#This Row],[//]]))</f>
        <v/>
      </c>
      <c r="I775" s="27" t="str">
        <f ca="1">IF(B_MSK[[#This Row],[//]]="","",INDEX(INDIRECT(DB_PATH&amp;$2:$2),B_MSK[[#This Row],[DB_ROW]]-1))</f>
        <v/>
      </c>
      <c r="J775" s="5" t="str">
        <f ca="1">IF(B_MSK[[#This Row],[//]]="","",IF(INDEX(INDIRECT(DIR&amp;$2:$2),B_MSK[[#This Row],[//]])="","",INDEX(INDIRECT(DIR&amp;$2:$2),B_MSK[[#This Row],[//]])))</f>
        <v/>
      </c>
      <c r="K775" s="5" t="str">
        <f ca="1">IF(B_MSK[[#This Row],[//]]="","",IF(INDEX(INDIRECT(DIR&amp;$2:$2),B_MSK[[#This Row],[//]])="","",INDEX(INDIRECT(DIR&amp;$2:$2),B_MSK[[#This Row],[//]])))</f>
        <v/>
      </c>
      <c r="L775" s="5" t="str">
        <f ca="1">IF(B_MSK[[#This Row],[//]]="","",IF(INDEX(INDIRECT(DIR&amp;$2:$2),B_MSK[[#This Row],[//]])="","",INDEX(INDIRECT(DIR&amp;$2:$2),B_MSK[[#This Row],[//]])))</f>
        <v/>
      </c>
      <c r="M775" s="13" t="str">
        <f ca="1">IF(B_MSK[[#This Row],[//]]="","",INDEX(INDIRECT(DIR&amp;$2:$2),B_MSK[[#This Row],[//]]))</f>
        <v/>
      </c>
      <c r="N775" s="13" t="str">
        <f ca="1">IF(OR(B_MSK[[#This Row],[//]]="",),"",INDEX(INDIRECT(DIR&amp;$2:$2),B_MSK[[#This Row],[//]]))</f>
        <v/>
      </c>
      <c r="O775" s="3" t="str">
        <f ca="1">IF(B_MSK[[#This Row],[//]]="","",IF(INDEX(INDIRECT(DIR&amp;$2:$2),B_MSK[[#This Row],[//]])=0,"",INDEX(INDIRECT(DIR&amp;$2:$2),B_MSK[[#This Row],[//]])))</f>
        <v/>
      </c>
      <c r="P775" s="3" t="str">
        <f ca="1">IF(B_MSK[[#This Row],[//]]="","",IF(INDEX(INDIRECT(DIR&amp;$2:$2),B_MSK[[#This Row],[//]])=0,"",INDEX(INDIRECT(DIR&amp;$2:$2),B_MSK[[#This Row],[//]])))</f>
        <v/>
      </c>
      <c r="Q775" s="12" t="str">
        <f ca="1">IF(B_MSK[[#This Row],[//]]="","",INDEX(INDIRECT(DIR&amp;$2:$2),B_MSK[[#This Row],[//]]))</f>
        <v/>
      </c>
      <c r="R7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5" s="37" t="str">
        <f ca="1">IF(B_MSK[[#This Row],[//]]="","",INDEX(INDIRECT(DIR&amp;$2:$2),B_MSK[[#This Row],[//]]))</f>
        <v/>
      </c>
      <c r="U775" s="38" t="str">
        <f ca="1">IF(SUMIF(B_MSK[NAMA BARANG],B_MSK[[#This Row],[NAMA BARANG]],B_MSK[JMLH BRG])=0,"",SUMIF(B_MSK[NAMA BARANG],B_MSK[[#This Row],[NAMA BARANG]],B_MSK[C]))</f>
        <v/>
      </c>
      <c r="V775" s="7" t="str">
        <f ca="1">IF(B_MSK[[#This Row],[//]]="","",INDEX(INDIRECT(DIR&amp;$2:$2),B_MSK[[#This Row],[//]]))</f>
        <v/>
      </c>
      <c r="W7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5" s="5" t="str">
        <f ca="1">IF(B_MSK[[#This Row],[N.B.nota]]="","",IF(MATCH(B_MSK[[#This Row],[concat]],[2]!db[NB NOTA_C],0)&gt;0,"ada",0))</f>
        <v/>
      </c>
      <c r="Y775" s="5" t="str">
        <f ca="1">IF(B_MSK[[#This Row],[N.B.nota]]="","",ADDRESS(ROW(B_MSK[QB]),COLUMN(B_MSK[QB]))&amp;":"&amp;ADDRESS(ROW(),COLUMN(B_MSK[QB])))</f>
        <v/>
      </c>
      <c r="Z775" s="5" t="str">
        <f ca="1">IF(B_MSK[[#This Row],[concat]]="","",MATCH(B_MSK[[#This Row],[concat]],[2]!db[NB NOTA_C],0)+1)</f>
        <v/>
      </c>
      <c r="AA775" s="5" t="str">
        <f ca="1">IF(B_MSK[[#This Row],[//]]="","",HYPERLINK("[D:\kerja\BANK EXP\BARU\DB.XLSX]DB!e"&amp;B_MSK[[#This Row],[DB_ROW]],"&gt;"))</f>
        <v/>
      </c>
      <c r="AB775" s="30" t="e">
        <f ca="1">MID(B_MSK[[#This Row],[/ STN_1]],FIND(" ",B_MSK[[#This Row],[/ STN_1]])+1,LEN(B_MSK[[#This Row],[/ STN_1]]))</f>
        <v>#VALUE!</v>
      </c>
      <c r="AC7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5" s="15" t="str">
        <f ca="1">IF(B_MSK[[#This Row],[HARGA_2]]="","",IF(MID(B_MSK[[#This Row],[/ STN_2]],FIND(" ",B_MSK[[#This Row],[/ STN_2]])+1,LEN(B_MSK[[#This Row],[/ STN_2]]))="LSN",B_MSK[[#This Row],[HARGA_2]]/12,""))</f>
        <v/>
      </c>
      <c r="AH775" s="7" t="str">
        <f ca="1">IF(B_MSK[[#This Row],[HARGA_3]]="","","/ "&amp;"PCS")</f>
        <v/>
      </c>
      <c r="AI775" s="15" t="str">
        <f ca="1">IF(B_MSK[[#This Row],[HARGA_3]]="",IF(B_MSK[[#This Row],[HARGA_2]]="",IF(B_MSK[[#This Row],[HARGA_1]]="","",B_MSK[[#This Row],[HARGA_1]]),B_MSK[[#This Row],[HARGA_2]]),B_MSK[[#This Row],[HARGA_3]])</f>
        <v/>
      </c>
      <c r="AJ775" s="15" t="str">
        <f ca="1">IF(B_MSK[[#This Row],[/ STN_3]]="",IF(B_MSK[[#This Row],[/ STN_2]]="",IF(B_MSK[[#This Row],[/ STN_1]]="","",B_MSK[[#This Row],[/ STN_1]]),B_MSK[[#This Row],[/ STN_2]]),B_MSK[[#This Row],[/ STN_3]])</f>
        <v/>
      </c>
      <c r="AK775" s="5" t="str">
        <f ca="1">IF(B_MSK[[#This Row],[//]]="","",SUBSTITUTE(SUBSTITUTE(SUBSTITUTE(B_MSK[[#This Row],[QTY/ CTN]]," ","_",2),"(",""),")","")&amp;"_")</f>
        <v/>
      </c>
      <c r="AL775" s="5" t="str">
        <f ca="1">IF(B_MSK[[#This Row],[A_B]]="","",SEARCH("_",B_MSK[[#This Row],[A_B]]))</f>
        <v/>
      </c>
      <c r="AM775" s="5" t="str">
        <f ca="1">IF(B_MSK[[#This Row],[A_B]]="","",LEN(B_MSK[[#This Row],[A_B]]))</f>
        <v/>
      </c>
      <c r="AN775" s="5" t="str">
        <f ca="1">IF(B_MSK[[#This Row],[A_B]]="","",LEFT(B_MSK[[#This Row],[QTY/ CTN]],B_MSK[[#This Row],[A_B_1]]))</f>
        <v/>
      </c>
      <c r="AO775" s="5" t="str">
        <f ca="1">IF(B_MSK[[#This Row],[A_B]]="","",LEFT(B_MSK[[#This Row],[A_]],SEARCH(" ",B_MSK[[#This Row],[A_]])-1))</f>
        <v/>
      </c>
      <c r="AP775" s="5" t="str">
        <f ca="1">IF(B_MSK[[#This Row],[A_B]]="","",RIGHT(B_MSK[[#This Row],[A_]],LEN(B_MSK[[#This Row],[A_]])-SEARCH(" ",B_MSK[[#This Row],[A_]])))</f>
        <v/>
      </c>
      <c r="AQ7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5" s="5" t="str">
        <f ca="1">IF(B_MSK[[#This Row],[B_]]="","",LEFT(B_MSK[[#This Row],[B_]],SEARCH(" ",B_MSK[[#This Row],[B_]])))</f>
        <v/>
      </c>
      <c r="AS775" s="5" t="str">
        <f ca="1">IF(B_MSK[[#This Row],[B_]]="","",RIGHT(B_MSK[[#This Row],[B_]],LEN(B_MSK[[#This Row],[B_]])-SEARCH(" ",B_MSK[[#This Row],[B_]])))</f>
        <v/>
      </c>
      <c r="AT775" s="5" t="str">
        <f ca="1">IF(B_MSK[[#This Row],[B_2]]="LSN",12,"")</f>
        <v/>
      </c>
      <c r="AU775" s="5" t="str">
        <f ca="1">IF(B_MSK[[#This Row],[C_1]]="","","PCS")</f>
        <v/>
      </c>
      <c r="AV775" s="5" t="str">
        <f ca="1">IF(B_MSK[[#This Row],[A_1]]="","",B_MSK[[#This Row],[A_1]]*IF(B_MSK[[#This Row],[B_1]]="",1,B_MSK[[#This Row],[B_1]])*IF(B_MSK[[#This Row],[C_1]]="",1,B_MSK[[#This Row],[C_1]]))</f>
        <v/>
      </c>
      <c r="AW775" s="5" t="str">
        <f ca="1">IF(B_MSK[[#This Row],[C_2]]="",IF(B_MSK[[#This Row],[B_2]]="",IF(B_MSK[[#This Row],[A_2]]="","",B_MSK[[#This Row],[A_2]]),B_MSK[[#This Row],[B_2]]),B_MSK[[#This Row],[C_2]])</f>
        <v/>
      </c>
      <c r="AX775" s="2">
        <f ca="1">IF(ISNUMBER(B_MSK[[#This Row],[TANGGAL DATANG]]),B_MSK[[#This Row],[TANGGAL DATANG]],AX774)</f>
        <v>44954</v>
      </c>
      <c r="AY775" s="5" t="str">
        <f ca="1">IF(B_MSK[[#This Row],[DB_ROW]]="","",INDEX([3]!db[JENIS],B_MSK[[#This Row],[DB_ROW]]-1))</f>
        <v/>
      </c>
      <c r="AZ775" s="5" t="e">
        <f ca="1">IF(B_MSK[[#This Row],[A_1]]="","",B_MSK[[#This Row],[A_1]])*1</f>
        <v>#VALUE!</v>
      </c>
      <c r="BA775" s="5" t="str">
        <f ca="1">IF(B_MSK[[#This Row],[//]]="","",INDEX(INDIRECT(DIR&amp;$2:$2),B_MSK[[#This Row],[//]]))</f>
        <v/>
      </c>
      <c r="BB775" s="5" t="str">
        <f ca="1">CONCATENATE(B_MSK[[#This Row],[concat]],B_MSK[[#This Row],[HARGA_X]],B_MSK[[#This Row],[SAT]])</f>
        <v/>
      </c>
    </row>
    <row r="776" spans="1:54" x14ac:dyDescent="0.25">
      <c r="A776" s="6" t="s">
        <v>359</v>
      </c>
      <c r="B776" s="5">
        <f ca="1">IF(B_MSK[[#This Row],[N_ID]]="","",INDEX(INDIRECT(DIR&amp;$2:$2),MATCH(B_MSK[[#This Row],[N_ID]],INDIRECT(DIR&amp;"!NOTA[ID_P]"),0)))</f>
        <v>149</v>
      </c>
      <c r="C776" s="5" t="str">
        <f ca="1">IF(B_MSK[[#This Row],[//]]="","",HYPERLINK("["&amp;SUBSTITUTE(DIR,"'","")&amp;"]NOTA!D"&amp;B_MSK[[#This Row],[//]]+2,"&gt;"))</f>
        <v>&gt;</v>
      </c>
      <c r="D776" s="5">
        <f ca="1">IF(B_MSK[[#This Row],[N_ID]]="","",COUNTIF(INDIRECT(DIR&amp;"!NOTA[ID_H]"),B_MSK[[#This Row],[ID NOTA]]))</f>
        <v>6</v>
      </c>
      <c r="E77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773</v>
      </c>
      <c r="F7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6" s="7" t="str">
        <f ca="1">IF(B_MSK[[#This Row],[stt]]="ada",INDEX([2]!db[NB BM],B_MSK[DB_ROW]-1),"")</f>
        <v>Tipe-ex Kenko KE-01</v>
      </c>
      <c r="H776" s="7" t="str">
        <f ca="1">IF(B_MSK[[#This Row],[//]]="","",INDEX(INDIRECT(DIR&amp;$2:$2),B_MSK[[#This Row],[//]]))</f>
        <v>KENKO SINAR INDONESIA</v>
      </c>
      <c r="I776" s="27" t="str">
        <f ca="1">IF(B_MSK[[#This Row],[//]]="","",INDEX(INDIRECT(DB_PATH&amp;$2:$2),B_MSK[[#This Row],[DB_ROW]]-1))</f>
        <v>36 LSN</v>
      </c>
      <c r="J776" s="5">
        <f ca="1">IF(B_MSK[[#This Row],[//]]="","",IF(INDEX(INDIRECT(DIR&amp;$2:$2),B_MSK[[#This Row],[//]])="","",INDEX(INDIRECT(DIR&amp;$2:$2),B_MSK[[#This Row],[//]])))</f>
        <v>20</v>
      </c>
      <c r="K776" s="5" t="str">
        <f ca="1">IF(B_MSK[[#This Row],[//]]="","",IF(INDEX(INDIRECT(DIR&amp;$2:$2),B_MSK[[#This Row],[//]])="","",INDEX(INDIRECT(DIR&amp;$2:$2),B_MSK[[#This Row],[//]])))</f>
        <v/>
      </c>
      <c r="L776" s="5" t="str">
        <f ca="1">IF(B_MSK[[#This Row],[//]]="","",IF(INDEX(INDIRECT(DIR&amp;$2:$2),B_MSK[[#This Row],[//]])="","",INDEX(INDIRECT(DIR&amp;$2:$2),B_MSK[[#This Row],[//]])))</f>
        <v/>
      </c>
      <c r="M776" s="13">
        <f ca="1">IF(B_MSK[[#This Row],[//]]="","",INDEX(INDIRECT(DIR&amp;$2:$2),B_MSK[[#This Row],[//]]))</f>
        <v>0</v>
      </c>
      <c r="N776" s="13">
        <f ca="1">IF(OR(B_MSK[[#This Row],[//]]="",),"",INDEX(INDIRECT(DIR&amp;$2:$2),B_MSK[[#This Row],[//]]))</f>
        <v>1954800</v>
      </c>
      <c r="O776" s="3">
        <f ca="1">IF(B_MSK[[#This Row],[//]]="","",IF(INDEX(INDIRECT(DIR&amp;$2:$2),B_MSK[[#This Row],[//]])=0,"",INDEX(INDIRECT(DIR&amp;$2:$2),B_MSK[[#This Row],[//]])))</f>
        <v>0.17</v>
      </c>
      <c r="P776" s="3" t="str">
        <f ca="1">IF(B_MSK[[#This Row],[//]]="","",IF(INDEX(INDIRECT(DIR&amp;$2:$2),B_MSK[[#This Row],[//]])=0,"",INDEX(INDIRECT(DIR&amp;$2:$2),B_MSK[[#This Row],[//]])))</f>
        <v/>
      </c>
      <c r="Q776" s="12">
        <f ca="1">IF(B_MSK[[#This Row],[//]]="","",INDEX(INDIRECT(DIR&amp;$2:$2),B_MSK[[#This Row],[//]]))</f>
        <v>32449680</v>
      </c>
      <c r="R7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6" s="37">
        <f ca="1">IF(B_MSK[[#This Row],[//]]="","",INDEX(INDIRECT(DIR&amp;$2:$2),B_MSK[[#This Row],[//]]))</f>
        <v>0</v>
      </c>
      <c r="U776" s="38" t="str">
        <f ca="1">IF(SUMIF(B_MSK[NAMA BARANG],B_MSK[[#This Row],[NAMA BARANG]],B_MSK[JMLH BRG])=0,"",SUMIF(B_MSK[NAMA BARANG],B_MSK[[#This Row],[NAMA BARANG]],B_MSK[C]))</f>
        <v/>
      </c>
      <c r="V776" s="7" t="str">
        <f ca="1">IF(B_MSK[[#This Row],[//]]="","",INDEX(INDIRECT(DIR&amp;$2:$2),B_MSK[[#This Row],[//]]))</f>
        <v>KENKO CORRECTION FLUID KE-01</v>
      </c>
      <c r="W776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X776" s="5" t="str">
        <f ca="1">IF(B_MSK[[#This Row],[N.B.nota]]="","",IF(MATCH(B_MSK[[#This Row],[concat]],[2]!db[NB NOTA_C],0)&gt;0,"ada",0))</f>
        <v>ada</v>
      </c>
      <c r="Y776" s="5" t="str">
        <f ca="1">IF(B_MSK[[#This Row],[N.B.nota]]="","",ADDRESS(ROW(B_MSK[QB]),COLUMN(B_MSK[QB]))&amp;":"&amp;ADDRESS(ROW(),COLUMN(B_MSK[QB])))</f>
        <v>$D$4:$D$776</v>
      </c>
      <c r="Z776" s="5">
        <f ca="1">IF(B_MSK[[#This Row],[concat]]="","",MATCH(B_MSK[[#This Row],[concat]],[2]!db[NB NOTA_C],0)+1)</f>
        <v>1102</v>
      </c>
      <c r="AA776" s="5" t="str">
        <f ca="1">IF(B_MSK[[#This Row],[//]]="","",HYPERLINK("[D:\kerja\BANK EXP\BARU\DB.XLSX]DB!e"&amp;B_MSK[[#This Row],[DB_ROW]],"&gt;"))</f>
        <v>&gt;</v>
      </c>
      <c r="AB776" s="30" t="str">
        <f ca="1">MID(B_MSK[[#This Row],[/ STN_1]],FIND(" ",B_MSK[[#This Row],[/ STN_1]])+1,LEN(B_MSK[[#This Row],[/ STN_1]]))</f>
        <v>LSN</v>
      </c>
      <c r="AC776" s="11">
        <f ca="1">IF(B_MSK[[#This Row],[//]]="","",IF(B_MSK[[#This Row],[ JUMLAH ]]="","",IF(B_MSK[[#This Row],[C]]="",B_MSK[[#This Row],[HARGA CTN]]/B_MSK[[#This Row],[JMLH BRG]],B_MSK[[#This Row],[HARGA CTN]]/B_MSK[[#This Row],[A_1]])))</f>
        <v>54300</v>
      </c>
      <c r="AD7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7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4525</v>
      </c>
      <c r="AF77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76" s="15" t="str">
        <f ca="1">IF(B_MSK[[#This Row],[HARGA_2]]="","",IF(MID(B_MSK[[#This Row],[/ STN_2]],FIND(" ",B_MSK[[#This Row],[/ STN_2]])+1,LEN(B_MSK[[#This Row],[/ STN_2]]))="LSN",B_MSK[[#This Row],[HARGA_2]]/12,""))</f>
        <v/>
      </c>
      <c r="AH776" s="7" t="str">
        <f ca="1">IF(B_MSK[[#This Row],[HARGA_3]]="","","/ "&amp;"PCS")</f>
        <v/>
      </c>
      <c r="AI776" s="15">
        <f ca="1">IF(B_MSK[[#This Row],[HARGA_3]]="",IF(B_MSK[[#This Row],[HARGA_2]]="",IF(B_MSK[[#This Row],[HARGA_1]]="","",B_MSK[[#This Row],[HARGA_1]]),B_MSK[[#This Row],[HARGA_2]]),B_MSK[[#This Row],[HARGA_3]])</f>
        <v>4525</v>
      </c>
      <c r="AJ77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76" s="5" t="str">
        <f ca="1">IF(B_MSK[[#This Row],[//]]="","",SUBSTITUTE(SUBSTITUTE(SUBSTITUTE(B_MSK[[#This Row],[QTY/ CTN]]," ","_",2),"(",""),")","")&amp;"_")</f>
        <v>36 LSN_</v>
      </c>
      <c r="AL776" s="5">
        <f ca="1">IF(B_MSK[[#This Row],[A_B]]="","",SEARCH("_",B_MSK[[#This Row],[A_B]]))</f>
        <v>7</v>
      </c>
      <c r="AM776" s="5">
        <f ca="1">IF(B_MSK[[#This Row],[A_B]]="","",LEN(B_MSK[[#This Row],[A_B]]))</f>
        <v>7</v>
      </c>
      <c r="AN776" s="5" t="str">
        <f ca="1">IF(B_MSK[[#This Row],[A_B]]="","",LEFT(B_MSK[[#This Row],[QTY/ CTN]],B_MSK[[#This Row],[A_B_1]]))</f>
        <v>36 LSN</v>
      </c>
      <c r="AO776" s="5" t="str">
        <f ca="1">IF(B_MSK[[#This Row],[A_B]]="","",LEFT(B_MSK[[#This Row],[A_]],SEARCH(" ",B_MSK[[#This Row],[A_]])-1))</f>
        <v>36</v>
      </c>
      <c r="AP776" s="5" t="str">
        <f ca="1">IF(B_MSK[[#This Row],[A_B]]="","",RIGHT(B_MSK[[#This Row],[A_]],LEN(B_MSK[[#This Row],[A_]])-SEARCH(" ",B_MSK[[#This Row],[A_]])))</f>
        <v>LSN</v>
      </c>
      <c r="AQ7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76" s="5" t="str">
        <f ca="1">IF(B_MSK[[#This Row],[B_]]="","",LEFT(B_MSK[[#This Row],[B_]],SEARCH(" ",B_MSK[[#This Row],[B_]])))</f>
        <v xml:space="preserve">12 </v>
      </c>
      <c r="AS776" s="5" t="str">
        <f ca="1">IF(B_MSK[[#This Row],[B_]]="","",RIGHT(B_MSK[[#This Row],[B_]],LEN(B_MSK[[#This Row],[B_]])-SEARCH(" ",B_MSK[[#This Row],[B_]])))</f>
        <v>PCS</v>
      </c>
      <c r="AT776" s="5" t="str">
        <f ca="1">IF(B_MSK[[#This Row],[B_2]]="LSN",12,"")</f>
        <v/>
      </c>
      <c r="AU776" s="5" t="str">
        <f ca="1">IF(B_MSK[[#This Row],[C_1]]="","","PCS")</f>
        <v/>
      </c>
      <c r="AV776" s="5">
        <f ca="1">IF(B_MSK[[#This Row],[A_1]]="","",B_MSK[[#This Row],[A_1]]*IF(B_MSK[[#This Row],[B_1]]="",1,B_MSK[[#This Row],[B_1]])*IF(B_MSK[[#This Row],[C_1]]="",1,B_MSK[[#This Row],[C_1]]))</f>
        <v>432</v>
      </c>
      <c r="AW776" s="5" t="str">
        <f ca="1">IF(B_MSK[[#This Row],[C_2]]="",IF(B_MSK[[#This Row],[B_2]]="",IF(B_MSK[[#This Row],[A_2]]="","",B_MSK[[#This Row],[A_2]]),B_MSK[[#This Row],[B_2]]),B_MSK[[#This Row],[C_2]])</f>
        <v>PCS</v>
      </c>
      <c r="AX776" s="2">
        <f ca="1">IF(ISNUMBER(B_MSK[[#This Row],[TANGGAL DATANG]]),B_MSK[[#This Row],[TANGGAL DATANG]],AX775)</f>
        <v>44954</v>
      </c>
      <c r="AY776" s="5" t="e">
        <f ca="1">IF(B_MSK[[#This Row],[DB_ROW]]="","",INDEX([3]!db[JENIS],B_MSK[[#This Row],[DB_ROW]]-1))</f>
        <v>#REF!</v>
      </c>
      <c r="AZ776" s="5">
        <f ca="1">IF(B_MSK[[#This Row],[A_1]]="","",B_MSK[[#This Row],[A_1]])*1</f>
        <v>36</v>
      </c>
      <c r="BA776" s="5" t="str">
        <f ca="1">IF(B_MSK[[#This Row],[//]]="","",INDEX(INDIRECT(DIR&amp;$2:$2),B_MSK[[#This Row],[//]]))</f>
        <v>ARTO MORO</v>
      </c>
      <c r="BB776" s="5" t="str">
        <f ca="1">CONCATENATE(B_MSK[[#This Row],[concat]],B_MSK[[#This Row],[HARGA_X]],B_MSK[[#This Row],[SAT]])</f>
        <v>kenkocorrectionfluidke014525</v>
      </c>
    </row>
    <row r="777" spans="1:54" x14ac:dyDescent="0.25">
      <c r="A777" s="6" t="s">
        <v>128</v>
      </c>
      <c r="B777" s="5" t="str">
        <f ca="1">IF(B_MSK[[#This Row],[N_ID]]="","",INDEX(INDIRECT(DIR&amp;$2:$2),MATCH(B_MSK[[#This Row],[N_ID]],INDIRECT(DIR&amp;"!NOTA[ID_P]"),0)))</f>
        <v/>
      </c>
      <c r="C777" s="5" t="str">
        <f ca="1">IF(B_MSK[[#This Row],[//]]="","",HYPERLINK("["&amp;SUBSTITUTE(DIR,"'","")&amp;"]NOTA!D"&amp;B_MSK[[#This Row],[//]]+2,"&gt;"))</f>
        <v>&gt;</v>
      </c>
      <c r="D777" s="5" t="str">
        <f ca="1">IF(B_MSK[[#This Row],[N_ID]]="","",COUNTIF(INDIRECT(DIR&amp;"!NOTA[ID_H]"),B_MSK[[#This Row],[ID NOTA]]))</f>
        <v/>
      </c>
      <c r="E77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774</v>
      </c>
      <c r="F7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7" s="7" t="str">
        <f ca="1">IF(B_MSK[[#This Row],[stt]]="ada",INDEX([2]!db[NB BM],B_MSK[DB_ROW]-1),"")</f>
        <v>Lem stick Kenko 8gr kecil</v>
      </c>
      <c r="H777" s="7" t="str">
        <f ca="1">IF(B_MSK[[#This Row],[//]]="","",INDEX(INDIRECT(DIR&amp;$2:$2),B_MSK[[#This Row],[//]]))</f>
        <v>KENKO SINAR INDONESIA</v>
      </c>
      <c r="I777" s="27" t="str">
        <f ca="1">IF(B_MSK[[#This Row],[//]]="","",INDEX(INDIRECT(DB_PATH&amp;$2:$2),B_MSK[[#This Row],[DB_ROW]]-1))</f>
        <v>36 BOX (30 PCS)</v>
      </c>
      <c r="J777" s="5">
        <f ca="1">IF(B_MSK[[#This Row],[//]]="","",IF(INDEX(INDIRECT(DIR&amp;$2:$2),B_MSK[[#This Row],[//]])="","",INDEX(INDIRECT(DIR&amp;$2:$2),B_MSK[[#This Row],[//]])))</f>
        <v>2</v>
      </c>
      <c r="K777" s="5" t="str">
        <f ca="1">IF(B_MSK[[#This Row],[//]]="","",IF(INDEX(INDIRECT(DIR&amp;$2:$2),B_MSK[[#This Row],[//]])="","",INDEX(INDIRECT(DIR&amp;$2:$2),B_MSK[[#This Row],[//]])))</f>
        <v/>
      </c>
      <c r="L777" s="5" t="str">
        <f ca="1">IF(B_MSK[[#This Row],[//]]="","",IF(INDEX(INDIRECT(DIR&amp;$2:$2),B_MSK[[#This Row],[//]])="","",INDEX(INDIRECT(DIR&amp;$2:$2),B_MSK[[#This Row],[//]])))</f>
        <v/>
      </c>
      <c r="M777" s="13">
        <f ca="1">IF(B_MSK[[#This Row],[//]]="","",INDEX(INDIRECT(DIR&amp;$2:$2),B_MSK[[#This Row],[//]]))</f>
        <v>0</v>
      </c>
      <c r="N777" s="13">
        <f ca="1">IF(OR(B_MSK[[#This Row],[//]]="",),"",INDEX(INDIRECT(DIR&amp;$2:$2),B_MSK[[#This Row],[//]]))</f>
        <v>2376000</v>
      </c>
      <c r="O777" s="3">
        <f ca="1">IF(B_MSK[[#This Row],[//]]="","",IF(INDEX(INDIRECT(DIR&amp;$2:$2),B_MSK[[#This Row],[//]])=0,"",INDEX(INDIRECT(DIR&amp;$2:$2),B_MSK[[#This Row],[//]])))</f>
        <v>0.17</v>
      </c>
      <c r="P777" s="3" t="str">
        <f ca="1">IF(B_MSK[[#This Row],[//]]="","",IF(INDEX(INDIRECT(DIR&amp;$2:$2),B_MSK[[#This Row],[//]])=0,"",INDEX(INDIRECT(DIR&amp;$2:$2),B_MSK[[#This Row],[//]])))</f>
        <v/>
      </c>
      <c r="Q777" s="12">
        <f ca="1">IF(B_MSK[[#This Row],[//]]="","",INDEX(INDIRECT(DIR&amp;$2:$2),B_MSK[[#This Row],[//]]))</f>
        <v>3944160</v>
      </c>
      <c r="R7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7" s="37">
        <f ca="1">IF(B_MSK[[#This Row],[//]]="","",INDEX(INDIRECT(DIR&amp;$2:$2),B_MSK[[#This Row],[//]]))</f>
        <v>0</v>
      </c>
      <c r="U777" s="38" t="str">
        <f ca="1">IF(SUMIF(B_MSK[NAMA BARANG],B_MSK[[#This Row],[NAMA BARANG]],B_MSK[JMLH BRG])=0,"",SUMIF(B_MSK[NAMA BARANG],B_MSK[[#This Row],[NAMA BARANG]],B_MSK[C]))</f>
        <v/>
      </c>
      <c r="V777" s="7" t="str">
        <f ca="1">IF(B_MSK[[#This Row],[//]]="","",INDEX(INDIRECT(DIR&amp;$2:$2),B_MSK[[#This Row],[//]]))</f>
        <v>KENKO GLUE STICK 8GR(SMALL)</v>
      </c>
      <c r="W777" s="7" t="str">
        <f ca="1">LOWER(SUBSTITUTE(SUBSTITUTE(SUBSTITUTE(SUBSTITUTE(SUBSTITUTE(SUBSTITUTE(SUBSTITUTE(SUBSTITUTE(SUBSTITUTE(B_MSK[[#This Row],[N.B.nota]]," ",""),"-",""),"(",""),")",""),".",""),",",""),"/",""),"""",""),"+",""))</f>
        <v>kenkogluestick8grsmall</v>
      </c>
      <c r="X777" s="5" t="str">
        <f ca="1">IF(B_MSK[[#This Row],[N.B.nota]]="","",IF(MATCH(B_MSK[[#This Row],[concat]],[2]!db[NB NOTA_C],0)&gt;0,"ada",0))</f>
        <v>ada</v>
      </c>
      <c r="Y777" s="5" t="str">
        <f ca="1">IF(B_MSK[[#This Row],[N.B.nota]]="","",ADDRESS(ROW(B_MSK[QB]),COLUMN(B_MSK[QB]))&amp;":"&amp;ADDRESS(ROW(),COLUMN(B_MSK[QB])))</f>
        <v>$D$4:$D$777</v>
      </c>
      <c r="Z777" s="5">
        <f ca="1">IF(B_MSK[[#This Row],[concat]]="","",MATCH(B_MSK[[#This Row],[concat]],[2]!db[NB NOTA_C],0)+1)</f>
        <v>1190</v>
      </c>
      <c r="AA777" s="5" t="str">
        <f ca="1">IF(B_MSK[[#This Row],[//]]="","",HYPERLINK("[D:\kerja\BANK EXP\BARU\DB.XLSX]DB!e"&amp;B_MSK[[#This Row],[DB_ROW]],"&gt;"))</f>
        <v>&gt;</v>
      </c>
      <c r="AB777" s="30" t="str">
        <f ca="1">MID(B_MSK[[#This Row],[/ STN_1]],FIND(" ",B_MSK[[#This Row],[/ STN_1]])+1,LEN(B_MSK[[#This Row],[/ STN_1]]))</f>
        <v xml:space="preserve">BOX </v>
      </c>
      <c r="AC777" s="11">
        <f ca="1">IF(B_MSK[[#This Row],[//]]="","",IF(B_MSK[[#This Row],[ JUMLAH ]]="","",IF(B_MSK[[#This Row],[C]]="",B_MSK[[#This Row],[HARGA CTN]]/B_MSK[[#This Row],[JMLH BRG]],B_MSK[[#This Row],[HARGA CTN]]/B_MSK[[#This Row],[A_1]])))</f>
        <v>66000</v>
      </c>
      <c r="AD7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77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2200</v>
      </c>
      <c r="AF77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77" s="15" t="str">
        <f ca="1">IF(B_MSK[[#This Row],[HARGA_2]]="","",IF(MID(B_MSK[[#This Row],[/ STN_2]],FIND(" ",B_MSK[[#This Row],[/ STN_2]])+1,LEN(B_MSK[[#This Row],[/ STN_2]]))="LSN",B_MSK[[#This Row],[HARGA_2]]/12,""))</f>
        <v/>
      </c>
      <c r="AH777" s="7" t="str">
        <f ca="1">IF(B_MSK[[#This Row],[HARGA_3]]="","","/ "&amp;"PCS")</f>
        <v/>
      </c>
      <c r="AI777" s="15">
        <f ca="1">IF(B_MSK[[#This Row],[HARGA_3]]="",IF(B_MSK[[#This Row],[HARGA_2]]="",IF(B_MSK[[#This Row],[HARGA_1]]="","",B_MSK[[#This Row],[HARGA_1]]),B_MSK[[#This Row],[HARGA_2]]),B_MSK[[#This Row],[HARGA_3]])</f>
        <v>2200</v>
      </c>
      <c r="AJ77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77" s="5" t="str">
        <f ca="1">IF(B_MSK[[#This Row],[//]]="","",SUBSTITUTE(SUBSTITUTE(SUBSTITUTE(B_MSK[[#This Row],[QTY/ CTN]]," ","_",2),"(",""),")","")&amp;"_")</f>
        <v>36 BOX_30 PCS_</v>
      </c>
      <c r="AL777" s="5">
        <f ca="1">IF(B_MSK[[#This Row],[A_B]]="","",SEARCH("_",B_MSK[[#This Row],[A_B]]))</f>
        <v>7</v>
      </c>
      <c r="AM777" s="5">
        <f ca="1">IF(B_MSK[[#This Row],[A_B]]="","",LEN(B_MSK[[#This Row],[A_B]]))</f>
        <v>14</v>
      </c>
      <c r="AN777" s="5" t="str">
        <f ca="1">IF(B_MSK[[#This Row],[A_B]]="","",LEFT(B_MSK[[#This Row],[QTY/ CTN]],B_MSK[[#This Row],[A_B_1]]))</f>
        <v xml:space="preserve">36 BOX </v>
      </c>
      <c r="AO777" s="5" t="str">
        <f ca="1">IF(B_MSK[[#This Row],[A_B]]="","",LEFT(B_MSK[[#This Row],[A_]],SEARCH(" ",B_MSK[[#This Row],[A_]])-1))</f>
        <v>36</v>
      </c>
      <c r="AP777" s="5" t="str">
        <f ca="1">IF(B_MSK[[#This Row],[A_B]]="","",RIGHT(B_MSK[[#This Row],[A_]],LEN(B_MSK[[#This Row],[A_]])-SEARCH(" ",B_MSK[[#This Row],[A_]])))</f>
        <v xml:space="preserve">BOX </v>
      </c>
      <c r="AQ7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30 PCS</v>
      </c>
      <c r="AR777" s="5" t="str">
        <f ca="1">IF(B_MSK[[#This Row],[B_]]="","",LEFT(B_MSK[[#This Row],[B_]],SEARCH(" ",B_MSK[[#This Row],[B_]])))</f>
        <v xml:space="preserve">30 </v>
      </c>
      <c r="AS777" s="5" t="str">
        <f ca="1">IF(B_MSK[[#This Row],[B_]]="","",RIGHT(B_MSK[[#This Row],[B_]],LEN(B_MSK[[#This Row],[B_]])-SEARCH(" ",B_MSK[[#This Row],[B_]])))</f>
        <v>PCS</v>
      </c>
      <c r="AT777" s="5" t="str">
        <f ca="1">IF(B_MSK[[#This Row],[B_2]]="LSN",12,"")</f>
        <v/>
      </c>
      <c r="AU777" s="5" t="str">
        <f ca="1">IF(B_MSK[[#This Row],[C_1]]="","","PCS")</f>
        <v/>
      </c>
      <c r="AV777" s="5">
        <f ca="1">IF(B_MSK[[#This Row],[A_1]]="","",B_MSK[[#This Row],[A_1]]*IF(B_MSK[[#This Row],[B_1]]="",1,B_MSK[[#This Row],[B_1]])*IF(B_MSK[[#This Row],[C_1]]="",1,B_MSK[[#This Row],[C_1]]))</f>
        <v>1080</v>
      </c>
      <c r="AW777" s="5" t="str">
        <f ca="1">IF(B_MSK[[#This Row],[C_2]]="",IF(B_MSK[[#This Row],[B_2]]="",IF(B_MSK[[#This Row],[A_2]]="","",B_MSK[[#This Row],[A_2]]),B_MSK[[#This Row],[B_2]]),B_MSK[[#This Row],[C_2]])</f>
        <v>PCS</v>
      </c>
      <c r="AX777" s="2">
        <f ca="1">IF(ISNUMBER(B_MSK[[#This Row],[TANGGAL DATANG]]),B_MSK[[#This Row],[TANGGAL DATANG]],AX776)</f>
        <v>44954</v>
      </c>
      <c r="AY777" s="5" t="e">
        <f ca="1">IF(B_MSK[[#This Row],[DB_ROW]]="","",INDEX([3]!db[JENIS],B_MSK[[#This Row],[DB_ROW]]-1))</f>
        <v>#REF!</v>
      </c>
      <c r="AZ777" s="5">
        <f ca="1">IF(B_MSK[[#This Row],[A_1]]="","",B_MSK[[#This Row],[A_1]])*1</f>
        <v>36</v>
      </c>
      <c r="BA777" s="5" t="str">
        <f ca="1">IF(B_MSK[[#This Row],[//]]="","",INDEX(INDIRECT(DIR&amp;$2:$2),B_MSK[[#This Row],[//]]))</f>
        <v>ARTO MORO</v>
      </c>
      <c r="BB777" s="5" t="str">
        <f ca="1">CONCATENATE(B_MSK[[#This Row],[concat]],B_MSK[[#This Row],[HARGA_X]],B_MSK[[#This Row],[SAT]])</f>
        <v>kenkogluestick8grsmall2200</v>
      </c>
    </row>
    <row r="778" spans="1:54" x14ac:dyDescent="0.25">
      <c r="A778" s="6" t="s">
        <v>128</v>
      </c>
      <c r="B778" s="5" t="str">
        <f ca="1">IF(B_MSK[[#This Row],[N_ID]]="","",INDEX(INDIRECT(DIR&amp;$2:$2),MATCH(B_MSK[[#This Row],[N_ID]],INDIRECT(DIR&amp;"!NOTA[ID_P]"),0)))</f>
        <v/>
      </c>
      <c r="C778" s="5" t="str">
        <f ca="1">IF(B_MSK[[#This Row],[//]]="","",HYPERLINK("["&amp;SUBSTITUTE(DIR,"'","")&amp;"]NOTA!D"&amp;B_MSK[[#This Row],[//]]+2,"&gt;"))</f>
        <v>&gt;</v>
      </c>
      <c r="D778" s="5" t="str">
        <f ca="1">IF(B_MSK[[#This Row],[N_ID]]="","",COUNTIF(INDIRECT(DIR&amp;"!NOTA[ID_H]"),B_MSK[[#This Row],[ID NOTA]]))</f>
        <v/>
      </c>
      <c r="E7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775</v>
      </c>
      <c r="F7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8" s="7" t="str">
        <f ca="1">IF(B_MSK[[#This Row],[stt]]="ada",INDEX([2]!db[NB BM],B_MSK[DB_ROW]-1),"")</f>
        <v>Binder clip Kenko no.155</v>
      </c>
      <c r="H778" s="7" t="str">
        <f ca="1">IF(B_MSK[[#This Row],[//]]="","",INDEX(INDIRECT(DIR&amp;$2:$2),B_MSK[[#This Row],[//]]))</f>
        <v>KENKO SINAR INDONESIA</v>
      </c>
      <c r="I778" s="27" t="str">
        <f ca="1">IF(B_MSK[[#This Row],[//]]="","",INDEX(INDIRECT(DB_PATH&amp;$2:$2),B_MSK[[#This Row],[DB_ROW]]-1))</f>
        <v>20 GRS</v>
      </c>
      <c r="J778" s="5">
        <f ca="1">IF(B_MSK[[#This Row],[//]]="","",IF(INDEX(INDIRECT(DIR&amp;$2:$2),B_MSK[[#This Row],[//]])="","",INDEX(INDIRECT(DIR&amp;$2:$2),B_MSK[[#This Row],[//]])))</f>
        <v>3</v>
      </c>
      <c r="K778" s="5" t="str">
        <f ca="1">IF(B_MSK[[#This Row],[//]]="","",IF(INDEX(INDIRECT(DIR&amp;$2:$2),B_MSK[[#This Row],[//]])="","",INDEX(INDIRECT(DIR&amp;$2:$2),B_MSK[[#This Row],[//]])))</f>
        <v/>
      </c>
      <c r="L778" s="5" t="str">
        <f ca="1">IF(B_MSK[[#This Row],[//]]="","",IF(INDEX(INDIRECT(DIR&amp;$2:$2),B_MSK[[#This Row],[//]])="","",INDEX(INDIRECT(DIR&amp;$2:$2),B_MSK[[#This Row],[//]])))</f>
        <v/>
      </c>
      <c r="M778" s="13">
        <f ca="1">IF(B_MSK[[#This Row],[//]]="","",INDEX(INDIRECT(DIR&amp;$2:$2),B_MSK[[#This Row],[//]]))</f>
        <v>0</v>
      </c>
      <c r="N778" s="13">
        <f ca="1">IF(OR(B_MSK[[#This Row],[//]]="",),"",INDEX(INDIRECT(DIR&amp;$2:$2),B_MSK[[#This Row],[//]]))</f>
        <v>1380000</v>
      </c>
      <c r="O778" s="3">
        <f ca="1">IF(B_MSK[[#This Row],[//]]="","",IF(INDEX(INDIRECT(DIR&amp;$2:$2),B_MSK[[#This Row],[//]])=0,"",INDEX(INDIRECT(DIR&amp;$2:$2),B_MSK[[#This Row],[//]])))</f>
        <v>0.17</v>
      </c>
      <c r="P778" s="3" t="str">
        <f ca="1">IF(B_MSK[[#This Row],[//]]="","",IF(INDEX(INDIRECT(DIR&amp;$2:$2),B_MSK[[#This Row],[//]])=0,"",INDEX(INDIRECT(DIR&amp;$2:$2),B_MSK[[#This Row],[//]])))</f>
        <v/>
      </c>
      <c r="Q778" s="12">
        <f ca="1">IF(B_MSK[[#This Row],[//]]="","",INDEX(INDIRECT(DIR&amp;$2:$2),B_MSK[[#This Row],[//]]))</f>
        <v>3436200</v>
      </c>
      <c r="R7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8" s="37">
        <f ca="1">IF(B_MSK[[#This Row],[//]]="","",INDEX(INDIRECT(DIR&amp;$2:$2),B_MSK[[#This Row],[//]]))</f>
        <v>0</v>
      </c>
      <c r="U778" s="38" t="str">
        <f ca="1">IF(SUMIF(B_MSK[NAMA BARANG],B_MSK[[#This Row],[NAMA BARANG]],B_MSK[JMLH BRG])=0,"",SUMIF(B_MSK[NAMA BARANG],B_MSK[[#This Row],[NAMA BARANG]],B_MSK[C]))</f>
        <v/>
      </c>
      <c r="V778" s="7" t="str">
        <f ca="1">IF(B_MSK[[#This Row],[//]]="","",INDEX(INDIRECT(DIR&amp;$2:$2),B_MSK[[#This Row],[//]]))</f>
        <v>KENKO BINDER CLIP NO.155</v>
      </c>
      <c r="W778" s="7" t="str">
        <f ca="1">LOWER(SUBSTITUTE(SUBSTITUTE(SUBSTITUTE(SUBSTITUTE(SUBSTITUTE(SUBSTITUTE(SUBSTITUTE(SUBSTITUTE(SUBSTITUTE(B_MSK[[#This Row],[N.B.nota]]," ",""),"-",""),"(",""),")",""),".",""),",",""),"/",""),"""",""),"+",""))</f>
        <v>kenkobinderclipno155</v>
      </c>
      <c r="X778" s="5" t="str">
        <f ca="1">IF(B_MSK[[#This Row],[N.B.nota]]="","",IF(MATCH(B_MSK[[#This Row],[concat]],[2]!db[NB NOTA_C],0)&gt;0,"ada",0))</f>
        <v>ada</v>
      </c>
      <c r="Y778" s="5" t="str">
        <f ca="1">IF(B_MSK[[#This Row],[N.B.nota]]="","",ADDRESS(ROW(B_MSK[QB]),COLUMN(B_MSK[QB]))&amp;":"&amp;ADDRESS(ROW(),COLUMN(B_MSK[QB])))</f>
        <v>$D$4:$D$778</v>
      </c>
      <c r="Z778" s="5">
        <f ca="1">IF(B_MSK[[#This Row],[concat]]="","",MATCH(B_MSK[[#This Row],[concat]],[2]!db[NB NOTA_C],0)+1)</f>
        <v>1052</v>
      </c>
      <c r="AA778" s="5" t="str">
        <f ca="1">IF(B_MSK[[#This Row],[//]]="","",HYPERLINK("[D:\kerja\BANK EXP\BARU\DB.XLSX]DB!e"&amp;B_MSK[[#This Row],[DB_ROW]],"&gt;"))</f>
        <v>&gt;</v>
      </c>
      <c r="AB778" s="30" t="str">
        <f ca="1">MID(B_MSK[[#This Row],[/ STN_1]],FIND(" ",B_MSK[[#This Row],[/ STN_1]])+1,LEN(B_MSK[[#This Row],[/ STN_1]]))</f>
        <v>GRS</v>
      </c>
      <c r="AC778" s="11">
        <f ca="1">IF(B_MSK[[#This Row],[//]]="","",IF(B_MSK[[#This Row],[ JUMLAH ]]="","",IF(B_MSK[[#This Row],[C]]="",B_MSK[[#This Row],[HARGA CTN]]/B_MSK[[#This Row],[JMLH BRG]],B_MSK[[#This Row],[HARGA CTN]]/B_MSK[[#This Row],[A_1]])))</f>
        <v>69000</v>
      </c>
      <c r="AD7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77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5750</v>
      </c>
      <c r="AF77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778" s="15">
        <f ca="1">IF(B_MSK[[#This Row],[HARGA_2]]="","",IF(MID(B_MSK[[#This Row],[/ STN_2]],FIND(" ",B_MSK[[#This Row],[/ STN_2]])+1,LEN(B_MSK[[#This Row],[/ STN_2]]))="LSN",B_MSK[[#This Row],[HARGA_2]]/12,""))</f>
        <v>479.16666666666669</v>
      </c>
      <c r="AH778" s="7" t="str">
        <f ca="1">IF(B_MSK[[#This Row],[HARGA_3]]="","","/ "&amp;"PCS")</f>
        <v>/ PCS</v>
      </c>
      <c r="AI778" s="15">
        <f ca="1">IF(B_MSK[[#This Row],[HARGA_3]]="",IF(B_MSK[[#This Row],[HARGA_2]]="",IF(B_MSK[[#This Row],[HARGA_1]]="","",B_MSK[[#This Row],[HARGA_1]]),B_MSK[[#This Row],[HARGA_2]]),B_MSK[[#This Row],[HARGA_3]])</f>
        <v>479.16666666666669</v>
      </c>
      <c r="AJ77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78" s="5" t="str">
        <f ca="1">IF(B_MSK[[#This Row],[//]]="","",SUBSTITUTE(SUBSTITUTE(SUBSTITUTE(B_MSK[[#This Row],[QTY/ CTN]]," ","_",2),"(",""),")","")&amp;"_")</f>
        <v>20 GRS_</v>
      </c>
      <c r="AL778" s="5">
        <f ca="1">IF(B_MSK[[#This Row],[A_B]]="","",SEARCH("_",B_MSK[[#This Row],[A_B]]))</f>
        <v>7</v>
      </c>
      <c r="AM778" s="5">
        <f ca="1">IF(B_MSK[[#This Row],[A_B]]="","",LEN(B_MSK[[#This Row],[A_B]]))</f>
        <v>7</v>
      </c>
      <c r="AN778" s="5" t="str">
        <f ca="1">IF(B_MSK[[#This Row],[A_B]]="","",LEFT(B_MSK[[#This Row],[QTY/ CTN]],B_MSK[[#This Row],[A_B_1]]))</f>
        <v>20 GRS</v>
      </c>
      <c r="AO778" s="5" t="str">
        <f ca="1">IF(B_MSK[[#This Row],[A_B]]="","",LEFT(B_MSK[[#This Row],[A_]],SEARCH(" ",B_MSK[[#This Row],[A_]])-1))</f>
        <v>20</v>
      </c>
      <c r="AP778" s="5" t="str">
        <f ca="1">IF(B_MSK[[#This Row],[A_B]]="","",RIGHT(B_MSK[[#This Row],[A_]],LEN(B_MSK[[#This Row],[A_]])-SEARCH(" ",B_MSK[[#This Row],[A_]])))</f>
        <v>GRS</v>
      </c>
      <c r="AQ7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778" s="5" t="str">
        <f ca="1">IF(B_MSK[[#This Row],[B_]]="","",LEFT(B_MSK[[#This Row],[B_]],SEARCH(" ",B_MSK[[#This Row],[B_]])))</f>
        <v xml:space="preserve">12 </v>
      </c>
      <c r="AS778" s="5" t="str">
        <f ca="1">IF(B_MSK[[#This Row],[B_]]="","",RIGHT(B_MSK[[#This Row],[B_]],LEN(B_MSK[[#This Row],[B_]])-SEARCH(" ",B_MSK[[#This Row],[B_]])))</f>
        <v>LSN</v>
      </c>
      <c r="AT778" s="5">
        <f ca="1">IF(B_MSK[[#This Row],[B_2]]="LSN",12,"")</f>
        <v>12</v>
      </c>
      <c r="AU778" s="5" t="str">
        <f ca="1">IF(B_MSK[[#This Row],[C_1]]="","","PCS")</f>
        <v>PCS</v>
      </c>
      <c r="AV778" s="5">
        <f ca="1">IF(B_MSK[[#This Row],[A_1]]="","",B_MSK[[#This Row],[A_1]]*IF(B_MSK[[#This Row],[B_1]]="",1,B_MSK[[#This Row],[B_1]])*IF(B_MSK[[#This Row],[C_1]]="",1,B_MSK[[#This Row],[C_1]]))</f>
        <v>2880</v>
      </c>
      <c r="AW778" s="5" t="str">
        <f ca="1">IF(B_MSK[[#This Row],[C_2]]="",IF(B_MSK[[#This Row],[B_2]]="",IF(B_MSK[[#This Row],[A_2]]="","",B_MSK[[#This Row],[A_2]]),B_MSK[[#This Row],[B_2]]),B_MSK[[#This Row],[C_2]])</f>
        <v>PCS</v>
      </c>
      <c r="AX778" s="2">
        <f ca="1">IF(ISNUMBER(B_MSK[[#This Row],[TANGGAL DATANG]]),B_MSK[[#This Row],[TANGGAL DATANG]],AX777)</f>
        <v>44954</v>
      </c>
      <c r="AY778" s="5" t="e">
        <f ca="1">IF(B_MSK[[#This Row],[DB_ROW]]="","",INDEX([3]!db[JENIS],B_MSK[[#This Row],[DB_ROW]]-1))</f>
        <v>#REF!</v>
      </c>
      <c r="AZ778" s="5">
        <f ca="1">IF(B_MSK[[#This Row],[A_1]]="","",B_MSK[[#This Row],[A_1]])*1</f>
        <v>20</v>
      </c>
      <c r="BA778" s="5" t="str">
        <f ca="1">IF(B_MSK[[#This Row],[//]]="","",INDEX(INDIRECT(DIR&amp;$2:$2),B_MSK[[#This Row],[//]]))</f>
        <v>ARTO MORO</v>
      </c>
      <c r="BB778" s="5" t="str">
        <f ca="1">CONCATENATE(B_MSK[[#This Row],[concat]],B_MSK[[#This Row],[HARGA_X]],B_MSK[[#This Row],[SAT]])</f>
        <v>kenkobinderclipno155479.166666666667</v>
      </c>
    </row>
    <row r="779" spans="1:54" x14ac:dyDescent="0.25">
      <c r="A779" s="6" t="s">
        <v>128</v>
      </c>
      <c r="B779" s="5" t="str">
        <f ca="1">IF(B_MSK[[#This Row],[N_ID]]="","",INDEX(INDIRECT(DIR&amp;$2:$2),MATCH(B_MSK[[#This Row],[N_ID]],INDIRECT(DIR&amp;"!NOTA[ID_P]"),0)))</f>
        <v/>
      </c>
      <c r="C779" s="5" t="str">
        <f ca="1">IF(B_MSK[[#This Row],[//]]="","",HYPERLINK("["&amp;SUBSTITUTE(DIR,"'","")&amp;"]NOTA!D"&amp;B_MSK[[#This Row],[//]]+2,"&gt;"))</f>
        <v>&gt;</v>
      </c>
      <c r="D779" s="5" t="str">
        <f ca="1">IF(B_MSK[[#This Row],[N_ID]]="","",COUNTIF(INDIRECT(DIR&amp;"!NOTA[ID_H]"),B_MSK[[#This Row],[ID NOTA]]))</f>
        <v/>
      </c>
      <c r="E7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776</v>
      </c>
      <c r="F7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9" s="7" t="str">
        <f ca="1">IF(B_MSK[[#This Row],[stt]]="ada",INDEX([2]!db[NB BM],B_MSK[DB_ROW]-1),"")</f>
        <v>Binder clip Kenko no.200</v>
      </c>
      <c r="H779" s="7" t="str">
        <f ca="1">IF(B_MSK[[#This Row],[//]]="","",INDEX(INDIRECT(DIR&amp;$2:$2),B_MSK[[#This Row],[//]]))</f>
        <v>KENKO SINAR INDONESIA</v>
      </c>
      <c r="I779" s="27" t="str">
        <f ca="1">IF(B_MSK[[#This Row],[//]]="","",INDEX(INDIRECT(DB_PATH&amp;$2:$2),B_MSK[[#This Row],[DB_ROW]]-1))</f>
        <v>10 GRS</v>
      </c>
      <c r="J779" s="5">
        <f ca="1">IF(B_MSK[[#This Row],[//]]="","",IF(INDEX(INDIRECT(DIR&amp;$2:$2),B_MSK[[#This Row],[//]])="","",INDEX(INDIRECT(DIR&amp;$2:$2),B_MSK[[#This Row],[//]])))</f>
        <v>2</v>
      </c>
      <c r="K779" s="5" t="str">
        <f ca="1">IF(B_MSK[[#This Row],[//]]="","",IF(INDEX(INDIRECT(DIR&amp;$2:$2),B_MSK[[#This Row],[//]])="","",INDEX(INDIRECT(DIR&amp;$2:$2),B_MSK[[#This Row],[//]])))</f>
        <v/>
      </c>
      <c r="L779" s="5" t="str">
        <f ca="1">IF(B_MSK[[#This Row],[//]]="","",IF(INDEX(INDIRECT(DIR&amp;$2:$2),B_MSK[[#This Row],[//]])="","",INDEX(INDIRECT(DIR&amp;$2:$2),B_MSK[[#This Row],[//]])))</f>
        <v/>
      </c>
      <c r="M779" s="13">
        <f ca="1">IF(B_MSK[[#This Row],[//]]="","",INDEX(INDIRECT(DIR&amp;$2:$2),B_MSK[[#This Row],[//]]))</f>
        <v>0</v>
      </c>
      <c r="N779" s="13">
        <f ca="1">IF(OR(B_MSK[[#This Row],[//]]="",),"",INDEX(INDIRECT(DIR&amp;$2:$2),B_MSK[[#This Row],[//]]))</f>
        <v>1200000</v>
      </c>
      <c r="O779" s="3">
        <f ca="1">IF(B_MSK[[#This Row],[//]]="","",IF(INDEX(INDIRECT(DIR&amp;$2:$2),B_MSK[[#This Row],[//]])=0,"",INDEX(INDIRECT(DIR&amp;$2:$2),B_MSK[[#This Row],[//]])))</f>
        <v>0.17</v>
      </c>
      <c r="P779" s="3" t="str">
        <f ca="1">IF(B_MSK[[#This Row],[//]]="","",IF(INDEX(INDIRECT(DIR&amp;$2:$2),B_MSK[[#This Row],[//]])=0,"",INDEX(INDIRECT(DIR&amp;$2:$2),B_MSK[[#This Row],[//]])))</f>
        <v/>
      </c>
      <c r="Q779" s="12">
        <f ca="1">IF(B_MSK[[#This Row],[//]]="","",INDEX(INDIRECT(DIR&amp;$2:$2),B_MSK[[#This Row],[//]]))</f>
        <v>1992000</v>
      </c>
      <c r="R7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9" s="37">
        <f ca="1">IF(B_MSK[[#This Row],[//]]="","",INDEX(INDIRECT(DIR&amp;$2:$2),B_MSK[[#This Row],[//]]))</f>
        <v>0</v>
      </c>
      <c r="U779" s="38" t="str">
        <f ca="1">IF(SUMIF(B_MSK[NAMA BARANG],B_MSK[[#This Row],[NAMA BARANG]],B_MSK[JMLH BRG])=0,"",SUMIF(B_MSK[NAMA BARANG],B_MSK[[#This Row],[NAMA BARANG]],B_MSK[C]))</f>
        <v/>
      </c>
      <c r="V779" s="7" t="str">
        <f ca="1">IF(B_MSK[[#This Row],[//]]="","",INDEX(INDIRECT(DIR&amp;$2:$2),B_MSK[[#This Row],[//]]))</f>
        <v>KENKO BINDER CLIP NO.200</v>
      </c>
      <c r="W779" s="7" t="str">
        <f ca="1">LOWER(SUBSTITUTE(SUBSTITUTE(SUBSTITUTE(SUBSTITUTE(SUBSTITUTE(SUBSTITUTE(SUBSTITUTE(SUBSTITUTE(SUBSTITUTE(B_MSK[[#This Row],[N.B.nota]]," ",""),"-",""),"(",""),")",""),".",""),",",""),"/",""),"""",""),"+",""))</f>
        <v>kenkobinderclipno200</v>
      </c>
      <c r="X779" s="5" t="str">
        <f ca="1">IF(B_MSK[[#This Row],[N.B.nota]]="","",IF(MATCH(B_MSK[[#This Row],[concat]],[2]!db[NB NOTA_C],0)&gt;0,"ada",0))</f>
        <v>ada</v>
      </c>
      <c r="Y779" s="5" t="str">
        <f ca="1">IF(B_MSK[[#This Row],[N.B.nota]]="","",ADDRESS(ROW(B_MSK[QB]),COLUMN(B_MSK[QB]))&amp;":"&amp;ADDRESS(ROW(),COLUMN(B_MSK[QB])))</f>
        <v>$D$4:$D$779</v>
      </c>
      <c r="Z779" s="5">
        <f ca="1">IF(B_MSK[[#This Row],[concat]]="","",MATCH(B_MSK[[#This Row],[concat]],[2]!db[NB NOTA_C],0)+1)</f>
        <v>1053</v>
      </c>
      <c r="AA779" s="5" t="str">
        <f ca="1">IF(B_MSK[[#This Row],[//]]="","",HYPERLINK("[D:\kerja\BANK EXP\BARU\DB.XLSX]DB!e"&amp;B_MSK[[#This Row],[DB_ROW]],"&gt;"))</f>
        <v>&gt;</v>
      </c>
      <c r="AB779" s="30" t="str">
        <f ca="1">MID(B_MSK[[#This Row],[/ STN_1]],FIND(" ",B_MSK[[#This Row],[/ STN_1]])+1,LEN(B_MSK[[#This Row],[/ STN_1]]))</f>
        <v>GRS</v>
      </c>
      <c r="AC779" s="11">
        <f ca="1">IF(B_MSK[[#This Row],[//]]="","",IF(B_MSK[[#This Row],[ JUMLAH ]]="","",IF(B_MSK[[#This Row],[C]]="",B_MSK[[#This Row],[HARGA CTN]]/B_MSK[[#This Row],[JMLH BRG]],B_MSK[[#This Row],[HARGA CTN]]/B_MSK[[#This Row],[A_1]])))</f>
        <v>120000</v>
      </c>
      <c r="AD7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77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10000</v>
      </c>
      <c r="AF779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779" s="15">
        <f ca="1">IF(B_MSK[[#This Row],[HARGA_2]]="","",IF(MID(B_MSK[[#This Row],[/ STN_2]],FIND(" ",B_MSK[[#This Row],[/ STN_2]])+1,LEN(B_MSK[[#This Row],[/ STN_2]]))="LSN",B_MSK[[#This Row],[HARGA_2]]/12,""))</f>
        <v>833.33333333333337</v>
      </c>
      <c r="AH779" s="7" t="str">
        <f ca="1">IF(B_MSK[[#This Row],[HARGA_3]]="","","/ "&amp;"PCS")</f>
        <v>/ PCS</v>
      </c>
      <c r="AI779" s="15">
        <f ca="1">IF(B_MSK[[#This Row],[HARGA_3]]="",IF(B_MSK[[#This Row],[HARGA_2]]="",IF(B_MSK[[#This Row],[HARGA_1]]="","",B_MSK[[#This Row],[HARGA_1]]),B_MSK[[#This Row],[HARGA_2]]),B_MSK[[#This Row],[HARGA_3]])</f>
        <v>833.33333333333337</v>
      </c>
      <c r="AJ77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79" s="5" t="str">
        <f ca="1">IF(B_MSK[[#This Row],[//]]="","",SUBSTITUTE(SUBSTITUTE(SUBSTITUTE(B_MSK[[#This Row],[QTY/ CTN]]," ","_",2),"(",""),")","")&amp;"_")</f>
        <v>10 GRS_</v>
      </c>
      <c r="AL779" s="5">
        <f ca="1">IF(B_MSK[[#This Row],[A_B]]="","",SEARCH("_",B_MSK[[#This Row],[A_B]]))</f>
        <v>7</v>
      </c>
      <c r="AM779" s="5">
        <f ca="1">IF(B_MSK[[#This Row],[A_B]]="","",LEN(B_MSK[[#This Row],[A_B]]))</f>
        <v>7</v>
      </c>
      <c r="AN779" s="5" t="str">
        <f ca="1">IF(B_MSK[[#This Row],[A_B]]="","",LEFT(B_MSK[[#This Row],[QTY/ CTN]],B_MSK[[#This Row],[A_B_1]]))</f>
        <v>10 GRS</v>
      </c>
      <c r="AO779" s="5" t="str">
        <f ca="1">IF(B_MSK[[#This Row],[A_B]]="","",LEFT(B_MSK[[#This Row],[A_]],SEARCH(" ",B_MSK[[#This Row],[A_]])-1))</f>
        <v>10</v>
      </c>
      <c r="AP779" s="5" t="str">
        <f ca="1">IF(B_MSK[[#This Row],[A_B]]="","",RIGHT(B_MSK[[#This Row],[A_]],LEN(B_MSK[[#This Row],[A_]])-SEARCH(" ",B_MSK[[#This Row],[A_]])))</f>
        <v>GRS</v>
      </c>
      <c r="AQ7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779" s="5" t="str">
        <f ca="1">IF(B_MSK[[#This Row],[B_]]="","",LEFT(B_MSK[[#This Row],[B_]],SEARCH(" ",B_MSK[[#This Row],[B_]])))</f>
        <v xml:space="preserve">12 </v>
      </c>
      <c r="AS779" s="5" t="str">
        <f ca="1">IF(B_MSK[[#This Row],[B_]]="","",RIGHT(B_MSK[[#This Row],[B_]],LEN(B_MSK[[#This Row],[B_]])-SEARCH(" ",B_MSK[[#This Row],[B_]])))</f>
        <v>LSN</v>
      </c>
      <c r="AT779" s="5">
        <f ca="1">IF(B_MSK[[#This Row],[B_2]]="LSN",12,"")</f>
        <v>12</v>
      </c>
      <c r="AU779" s="5" t="str">
        <f ca="1">IF(B_MSK[[#This Row],[C_1]]="","","PCS")</f>
        <v>PCS</v>
      </c>
      <c r="AV779" s="5">
        <f ca="1">IF(B_MSK[[#This Row],[A_1]]="","",B_MSK[[#This Row],[A_1]]*IF(B_MSK[[#This Row],[B_1]]="",1,B_MSK[[#This Row],[B_1]])*IF(B_MSK[[#This Row],[C_1]]="",1,B_MSK[[#This Row],[C_1]]))</f>
        <v>1440</v>
      </c>
      <c r="AW779" s="5" t="str">
        <f ca="1">IF(B_MSK[[#This Row],[C_2]]="",IF(B_MSK[[#This Row],[B_2]]="",IF(B_MSK[[#This Row],[A_2]]="","",B_MSK[[#This Row],[A_2]]),B_MSK[[#This Row],[B_2]]),B_MSK[[#This Row],[C_2]])</f>
        <v>PCS</v>
      </c>
      <c r="AX779" s="2">
        <f ca="1">IF(ISNUMBER(B_MSK[[#This Row],[TANGGAL DATANG]]),B_MSK[[#This Row],[TANGGAL DATANG]],AX778)</f>
        <v>44954</v>
      </c>
      <c r="AY779" s="5" t="e">
        <f ca="1">IF(B_MSK[[#This Row],[DB_ROW]]="","",INDEX([3]!db[JENIS],B_MSK[[#This Row],[DB_ROW]]-1))</f>
        <v>#REF!</v>
      </c>
      <c r="AZ779" s="5">
        <f ca="1">IF(B_MSK[[#This Row],[A_1]]="","",B_MSK[[#This Row],[A_1]])*1</f>
        <v>10</v>
      </c>
      <c r="BA779" s="5" t="str">
        <f ca="1">IF(B_MSK[[#This Row],[//]]="","",INDEX(INDIRECT(DIR&amp;$2:$2),B_MSK[[#This Row],[//]]))</f>
        <v>ARTO MORO</v>
      </c>
      <c r="BB779" s="5" t="str">
        <f ca="1">CONCATENATE(B_MSK[[#This Row],[concat]],B_MSK[[#This Row],[HARGA_X]],B_MSK[[#This Row],[SAT]])</f>
        <v>kenkobinderclipno200833.333333333333</v>
      </c>
    </row>
    <row r="780" spans="1:54" x14ac:dyDescent="0.25">
      <c r="A780" s="6" t="s">
        <v>128</v>
      </c>
      <c r="B780" s="5" t="str">
        <f ca="1">IF(B_MSK[[#This Row],[N_ID]]="","",INDEX(INDIRECT(DIR&amp;$2:$2),MATCH(B_MSK[[#This Row],[N_ID]],INDIRECT(DIR&amp;"!NOTA[ID_P]"),0)))</f>
        <v/>
      </c>
      <c r="C780" s="5" t="str">
        <f ca="1">IF(B_MSK[[#This Row],[//]]="","",HYPERLINK("["&amp;SUBSTITUTE(DIR,"'","")&amp;"]NOTA!D"&amp;B_MSK[[#This Row],[//]]+2,"&gt;"))</f>
        <v>&gt;</v>
      </c>
      <c r="D780" s="5" t="str">
        <f ca="1">IF(B_MSK[[#This Row],[N_ID]]="","",COUNTIF(INDIRECT(DIR&amp;"!NOTA[ID_H]"),B_MSK[[#This Row],[ID NOTA]]))</f>
        <v/>
      </c>
      <c r="E7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777</v>
      </c>
      <c r="F7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0" s="7" t="str">
        <f ca="1">IF(B_MSK[[#This Row],[stt]]="ada",INDEX([2]!db[NB BM],B_MSK[DB_ROW]-1),"")</f>
        <v>Binder clip Kenko No.260</v>
      </c>
      <c r="H780" s="7" t="str">
        <f ca="1">IF(B_MSK[[#This Row],[//]]="","",INDEX(INDIRECT(DIR&amp;$2:$2),B_MSK[[#This Row],[//]]))</f>
        <v>KENKO SINAR INDONESIA</v>
      </c>
      <c r="I780" s="27" t="str">
        <f ca="1">IF(B_MSK[[#This Row],[//]]="","",INDEX(INDIRECT(DB_PATH&amp;$2:$2),B_MSK[[#This Row],[DB_ROW]]-1))</f>
        <v>5 GRS</v>
      </c>
      <c r="J780" s="5">
        <f ca="1">IF(B_MSK[[#This Row],[//]]="","",IF(INDEX(INDIRECT(DIR&amp;$2:$2),B_MSK[[#This Row],[//]])="","",INDEX(INDIRECT(DIR&amp;$2:$2),B_MSK[[#This Row],[//]])))</f>
        <v>6</v>
      </c>
      <c r="K780" s="5" t="str">
        <f ca="1">IF(B_MSK[[#This Row],[//]]="","",IF(INDEX(INDIRECT(DIR&amp;$2:$2),B_MSK[[#This Row],[//]])="","",INDEX(INDIRECT(DIR&amp;$2:$2),B_MSK[[#This Row],[//]])))</f>
        <v/>
      </c>
      <c r="L780" s="5" t="str">
        <f ca="1">IF(B_MSK[[#This Row],[//]]="","",IF(INDEX(INDIRECT(DIR&amp;$2:$2),B_MSK[[#This Row],[//]])="","",INDEX(INDIRECT(DIR&amp;$2:$2),B_MSK[[#This Row],[//]])))</f>
        <v/>
      </c>
      <c r="M780" s="13">
        <f ca="1">IF(B_MSK[[#This Row],[//]]="","",INDEX(INDIRECT(DIR&amp;$2:$2),B_MSK[[#This Row],[//]]))</f>
        <v>0</v>
      </c>
      <c r="N780" s="13">
        <f ca="1">IF(OR(B_MSK[[#This Row],[//]]="",),"",INDEX(INDIRECT(DIR&amp;$2:$2),B_MSK[[#This Row],[//]]))</f>
        <v>900000</v>
      </c>
      <c r="O780" s="3">
        <f ca="1">IF(B_MSK[[#This Row],[//]]="","",IF(INDEX(INDIRECT(DIR&amp;$2:$2),B_MSK[[#This Row],[//]])=0,"",INDEX(INDIRECT(DIR&amp;$2:$2),B_MSK[[#This Row],[//]])))</f>
        <v>0.17</v>
      </c>
      <c r="P780" s="3" t="str">
        <f ca="1">IF(B_MSK[[#This Row],[//]]="","",IF(INDEX(INDIRECT(DIR&amp;$2:$2),B_MSK[[#This Row],[//]])=0,"",INDEX(INDIRECT(DIR&amp;$2:$2),B_MSK[[#This Row],[//]])))</f>
        <v/>
      </c>
      <c r="Q780" s="12">
        <f ca="1">IF(B_MSK[[#This Row],[//]]="","",INDEX(INDIRECT(DIR&amp;$2:$2),B_MSK[[#This Row],[//]]))</f>
        <v>4482000</v>
      </c>
      <c r="R7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0" s="37">
        <f ca="1">IF(B_MSK[[#This Row],[//]]="","",INDEX(INDIRECT(DIR&amp;$2:$2),B_MSK[[#This Row],[//]]))</f>
        <v>0</v>
      </c>
      <c r="U780" s="38" t="str">
        <f ca="1">IF(SUMIF(B_MSK[NAMA BARANG],B_MSK[[#This Row],[NAMA BARANG]],B_MSK[JMLH BRG])=0,"",SUMIF(B_MSK[NAMA BARANG],B_MSK[[#This Row],[NAMA BARANG]],B_MSK[C]))</f>
        <v/>
      </c>
      <c r="V780" s="7" t="str">
        <f ca="1">IF(B_MSK[[#This Row],[//]]="","",INDEX(INDIRECT(DIR&amp;$2:$2),B_MSK[[#This Row],[//]]))</f>
        <v>KENKO BINDER CLIP NO.260</v>
      </c>
      <c r="W780" s="7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X780" s="5" t="str">
        <f ca="1">IF(B_MSK[[#This Row],[N.B.nota]]="","",IF(MATCH(B_MSK[[#This Row],[concat]],[2]!db[NB NOTA_C],0)&gt;0,"ada",0))</f>
        <v>ada</v>
      </c>
      <c r="Y780" s="5" t="str">
        <f ca="1">IF(B_MSK[[#This Row],[N.B.nota]]="","",ADDRESS(ROW(B_MSK[QB]),COLUMN(B_MSK[QB]))&amp;":"&amp;ADDRESS(ROW(),COLUMN(B_MSK[QB])))</f>
        <v>$D$4:$D$780</v>
      </c>
      <c r="Z780" s="5">
        <f ca="1">IF(B_MSK[[#This Row],[concat]]="","",MATCH(B_MSK[[#This Row],[concat]],[2]!db[NB NOTA_C],0)+1)</f>
        <v>1054</v>
      </c>
      <c r="AA780" s="5" t="str">
        <f ca="1">IF(B_MSK[[#This Row],[//]]="","",HYPERLINK("[D:\kerja\BANK EXP\BARU\DB.XLSX]DB!e"&amp;B_MSK[[#This Row],[DB_ROW]],"&gt;"))</f>
        <v>&gt;</v>
      </c>
      <c r="AB780" s="30" t="str">
        <f ca="1">MID(B_MSK[[#This Row],[/ STN_1]],FIND(" ",B_MSK[[#This Row],[/ STN_1]])+1,LEN(B_MSK[[#This Row],[/ STN_1]]))</f>
        <v>GRS</v>
      </c>
      <c r="AC780" s="11">
        <f ca="1">IF(B_MSK[[#This Row],[//]]="","",IF(B_MSK[[#This Row],[ JUMLAH ]]="","",IF(B_MSK[[#This Row],[C]]="",B_MSK[[#This Row],[HARGA CTN]]/B_MSK[[#This Row],[JMLH BRG]],B_MSK[[#This Row],[HARGA CTN]]/B_MSK[[#This Row],[A_1]])))</f>
        <v>180000</v>
      </c>
      <c r="AD7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78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15000</v>
      </c>
      <c r="AF780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780" s="15">
        <f ca="1">IF(B_MSK[[#This Row],[HARGA_2]]="","",IF(MID(B_MSK[[#This Row],[/ STN_2]],FIND(" ",B_MSK[[#This Row],[/ STN_2]])+1,LEN(B_MSK[[#This Row],[/ STN_2]]))="LSN",B_MSK[[#This Row],[HARGA_2]]/12,""))</f>
        <v>1250</v>
      </c>
      <c r="AH780" s="7" t="str">
        <f ca="1">IF(B_MSK[[#This Row],[HARGA_3]]="","","/ "&amp;"PCS")</f>
        <v>/ PCS</v>
      </c>
      <c r="AI780" s="15">
        <f ca="1">IF(B_MSK[[#This Row],[HARGA_3]]="",IF(B_MSK[[#This Row],[HARGA_2]]="",IF(B_MSK[[#This Row],[HARGA_1]]="","",B_MSK[[#This Row],[HARGA_1]]),B_MSK[[#This Row],[HARGA_2]]),B_MSK[[#This Row],[HARGA_3]])</f>
        <v>1250</v>
      </c>
      <c r="AJ78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80" s="5" t="str">
        <f ca="1">IF(B_MSK[[#This Row],[//]]="","",SUBSTITUTE(SUBSTITUTE(SUBSTITUTE(B_MSK[[#This Row],[QTY/ CTN]]," ","_",2),"(",""),")","")&amp;"_")</f>
        <v>5 GRS_</v>
      </c>
      <c r="AL780" s="5">
        <f ca="1">IF(B_MSK[[#This Row],[A_B]]="","",SEARCH("_",B_MSK[[#This Row],[A_B]]))</f>
        <v>6</v>
      </c>
      <c r="AM780" s="5">
        <f ca="1">IF(B_MSK[[#This Row],[A_B]]="","",LEN(B_MSK[[#This Row],[A_B]]))</f>
        <v>6</v>
      </c>
      <c r="AN780" s="5" t="str">
        <f ca="1">IF(B_MSK[[#This Row],[A_B]]="","",LEFT(B_MSK[[#This Row],[QTY/ CTN]],B_MSK[[#This Row],[A_B_1]]))</f>
        <v>5 GRS</v>
      </c>
      <c r="AO780" s="5" t="str">
        <f ca="1">IF(B_MSK[[#This Row],[A_B]]="","",LEFT(B_MSK[[#This Row],[A_]],SEARCH(" ",B_MSK[[#This Row],[A_]])-1))</f>
        <v>5</v>
      </c>
      <c r="AP780" s="5" t="str">
        <f ca="1">IF(B_MSK[[#This Row],[A_B]]="","",RIGHT(B_MSK[[#This Row],[A_]],LEN(B_MSK[[#This Row],[A_]])-SEARCH(" ",B_MSK[[#This Row],[A_]])))</f>
        <v>GRS</v>
      </c>
      <c r="AQ7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780" s="5" t="str">
        <f ca="1">IF(B_MSK[[#This Row],[B_]]="","",LEFT(B_MSK[[#This Row],[B_]],SEARCH(" ",B_MSK[[#This Row],[B_]])))</f>
        <v xml:space="preserve">12 </v>
      </c>
      <c r="AS780" s="5" t="str">
        <f ca="1">IF(B_MSK[[#This Row],[B_]]="","",RIGHT(B_MSK[[#This Row],[B_]],LEN(B_MSK[[#This Row],[B_]])-SEARCH(" ",B_MSK[[#This Row],[B_]])))</f>
        <v>LSN</v>
      </c>
      <c r="AT780" s="5">
        <f ca="1">IF(B_MSK[[#This Row],[B_2]]="LSN",12,"")</f>
        <v>12</v>
      </c>
      <c r="AU780" s="5" t="str">
        <f ca="1">IF(B_MSK[[#This Row],[C_1]]="","","PCS")</f>
        <v>PCS</v>
      </c>
      <c r="AV780" s="5">
        <f ca="1">IF(B_MSK[[#This Row],[A_1]]="","",B_MSK[[#This Row],[A_1]]*IF(B_MSK[[#This Row],[B_1]]="",1,B_MSK[[#This Row],[B_1]])*IF(B_MSK[[#This Row],[C_1]]="",1,B_MSK[[#This Row],[C_1]]))</f>
        <v>720</v>
      </c>
      <c r="AW780" s="5" t="str">
        <f ca="1">IF(B_MSK[[#This Row],[C_2]]="",IF(B_MSK[[#This Row],[B_2]]="",IF(B_MSK[[#This Row],[A_2]]="","",B_MSK[[#This Row],[A_2]]),B_MSK[[#This Row],[B_2]]),B_MSK[[#This Row],[C_2]])</f>
        <v>PCS</v>
      </c>
      <c r="AX780" s="2">
        <f ca="1">IF(ISNUMBER(B_MSK[[#This Row],[TANGGAL DATANG]]),B_MSK[[#This Row],[TANGGAL DATANG]],AX779)</f>
        <v>44954</v>
      </c>
      <c r="AY780" s="5" t="e">
        <f ca="1">IF(B_MSK[[#This Row],[DB_ROW]]="","",INDEX([3]!db[JENIS],B_MSK[[#This Row],[DB_ROW]]-1))</f>
        <v>#REF!</v>
      </c>
      <c r="AZ780" s="5">
        <f ca="1">IF(B_MSK[[#This Row],[A_1]]="","",B_MSK[[#This Row],[A_1]])*1</f>
        <v>5</v>
      </c>
      <c r="BA780" s="5" t="str">
        <f ca="1">IF(B_MSK[[#This Row],[//]]="","",INDEX(INDIRECT(DIR&amp;$2:$2),B_MSK[[#This Row],[//]]))</f>
        <v>ARTO MORO</v>
      </c>
      <c r="BB780" s="5" t="str">
        <f ca="1">CONCATENATE(B_MSK[[#This Row],[concat]],B_MSK[[#This Row],[HARGA_X]],B_MSK[[#This Row],[SAT]])</f>
        <v>kenkobinderclipno2601250</v>
      </c>
    </row>
    <row r="781" spans="1:54" x14ac:dyDescent="0.25">
      <c r="A781" s="6" t="s">
        <v>128</v>
      </c>
      <c r="B781" s="5" t="str">
        <f ca="1">IF(B_MSK[[#This Row],[N_ID]]="","",INDEX(INDIRECT(DIR&amp;$2:$2),MATCH(B_MSK[[#This Row],[N_ID]],INDIRECT(DIR&amp;"!NOTA[ID_P]"),0)))</f>
        <v/>
      </c>
      <c r="C781" s="5" t="str">
        <f ca="1">IF(B_MSK[[#This Row],[//]]="","",HYPERLINK("["&amp;SUBSTITUTE(DIR,"'","")&amp;"]NOTA!D"&amp;B_MSK[[#This Row],[//]]+2,"&gt;"))</f>
        <v>&gt;</v>
      </c>
      <c r="D781" s="5" t="str">
        <f ca="1">IF(B_MSK[[#This Row],[N_ID]]="","",COUNTIF(INDIRECT(DIR&amp;"!NOTA[ID_H]"),B_MSK[[#This Row],[ID NOTA]]))</f>
        <v/>
      </c>
      <c r="E7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778</v>
      </c>
      <c r="F7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1" s="7" t="str">
        <f ca="1">IF(B_MSK[[#This Row],[stt]]="ada",INDEX([2]!db[NB BM],B_MSK[DB_ROW]-1),"")</f>
        <v>Tipe-ex Kertas Kenko CT-831</v>
      </c>
      <c r="H781" s="7" t="str">
        <f ca="1">IF(B_MSK[[#This Row],[//]]="","",INDEX(INDIRECT(DIR&amp;$2:$2),B_MSK[[#This Row],[//]]))</f>
        <v>KENKO SINAR INDONESIA</v>
      </c>
      <c r="I781" s="27" t="str">
        <f ca="1">IF(B_MSK[[#This Row],[//]]="","",INDEX(INDIRECT(DB_PATH&amp;$2:$2),B_MSK[[#This Row],[DB_ROW]]-1))</f>
        <v>48 LSN</v>
      </c>
      <c r="J781" s="5">
        <f ca="1">IF(B_MSK[[#This Row],[//]]="","",IF(INDEX(INDIRECT(DIR&amp;$2:$2),B_MSK[[#This Row],[//]])="","",INDEX(INDIRECT(DIR&amp;$2:$2),B_MSK[[#This Row],[//]])))</f>
        <v>1</v>
      </c>
      <c r="K781" s="5" t="str">
        <f ca="1">IF(B_MSK[[#This Row],[//]]="","",IF(INDEX(INDIRECT(DIR&amp;$2:$2),B_MSK[[#This Row],[//]])="","",INDEX(INDIRECT(DIR&amp;$2:$2),B_MSK[[#This Row],[//]])))</f>
        <v/>
      </c>
      <c r="L781" s="5" t="str">
        <f ca="1">IF(B_MSK[[#This Row],[//]]="","",IF(INDEX(INDIRECT(DIR&amp;$2:$2),B_MSK[[#This Row],[//]])="","",INDEX(INDIRECT(DIR&amp;$2:$2),B_MSK[[#This Row],[//]])))</f>
        <v/>
      </c>
      <c r="M781" s="13">
        <f ca="1">IF(B_MSK[[#This Row],[//]]="","",INDEX(INDIRECT(DIR&amp;$2:$2),B_MSK[[#This Row],[//]]))</f>
        <v>0</v>
      </c>
      <c r="N781" s="13">
        <f ca="1">IF(OR(B_MSK[[#This Row],[//]]="",),"",INDEX(INDIRECT(DIR&amp;$2:$2),B_MSK[[#This Row],[//]]))</f>
        <v>2592000</v>
      </c>
      <c r="O781" s="3">
        <f ca="1">IF(B_MSK[[#This Row],[//]]="","",IF(INDEX(INDIRECT(DIR&amp;$2:$2),B_MSK[[#This Row],[//]])=0,"",INDEX(INDIRECT(DIR&amp;$2:$2),B_MSK[[#This Row],[//]])))</f>
        <v>0.17</v>
      </c>
      <c r="P781" s="3" t="str">
        <f ca="1">IF(B_MSK[[#This Row],[//]]="","",IF(INDEX(INDIRECT(DIR&amp;$2:$2),B_MSK[[#This Row],[//]])=0,"",INDEX(INDIRECT(DIR&amp;$2:$2),B_MSK[[#This Row],[//]])))</f>
        <v/>
      </c>
      <c r="Q781" s="12">
        <f ca="1">IF(B_MSK[[#This Row],[//]]="","",INDEX(INDIRECT(DIR&amp;$2:$2),B_MSK[[#This Row],[//]]))</f>
        <v>2151360</v>
      </c>
      <c r="R78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8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81" s="37">
        <f ca="1">IF(B_MSK[[#This Row],[//]]="","",INDEX(INDIRECT(DIR&amp;$2:$2),B_MSK[[#This Row],[//]]))</f>
        <v>0</v>
      </c>
      <c r="U781" s="38" t="str">
        <f ca="1">IF(SUMIF(B_MSK[NAMA BARANG],B_MSK[[#This Row],[NAMA BARANG]],B_MSK[JMLH BRG])=0,"",SUMIF(B_MSK[NAMA BARANG],B_MSK[[#This Row],[NAMA BARANG]],B_MSK[C]))</f>
        <v/>
      </c>
      <c r="V781" s="7" t="str">
        <f ca="1">IF(B_MSK[[#This Row],[//]]="","",INDEX(INDIRECT(DIR&amp;$2:$2),B_MSK[[#This Row],[//]]))</f>
        <v>KENKO CORRECTION TAPE CT-831 *8M X 5MM)</v>
      </c>
      <c r="W781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kenkocorrectiontapect831*8mx5mm</v>
      </c>
      <c r="X781" s="5" t="str">
        <f ca="1">IF(B_MSK[[#This Row],[N.B.nota]]="","",IF(MATCH(B_MSK[[#This Row],[concat]],[2]!db[NB NOTA_C],0)&gt;0,"ada",0))</f>
        <v>ada</v>
      </c>
      <c r="Y781" s="5" t="str">
        <f ca="1">IF(B_MSK[[#This Row],[N.B.nota]]="","",ADDRESS(ROW(B_MSK[QB]),COLUMN(B_MSK[QB]))&amp;":"&amp;ADDRESS(ROW(),COLUMN(B_MSK[QB])))</f>
        <v>$D$4:$D$781</v>
      </c>
      <c r="Z781" s="5">
        <f ca="1">IF(B_MSK[[#This Row],[concat]]="","",MATCH(B_MSK[[#This Row],[concat]],[2]!db[NB NOTA_C],0)+1)</f>
        <v>1122</v>
      </c>
      <c r="AA781" s="5" t="str">
        <f ca="1">IF(B_MSK[[#This Row],[//]]="","",HYPERLINK("[D:\kerja\BANK EXP\BARU\DB.XLSX]DB!e"&amp;B_MSK[[#This Row],[DB_ROW]],"&gt;"))</f>
        <v>&gt;</v>
      </c>
      <c r="AB781" s="30" t="str">
        <f ca="1">MID(B_MSK[[#This Row],[/ STN_1]],FIND(" ",B_MSK[[#This Row],[/ STN_1]])+1,LEN(B_MSK[[#This Row],[/ STN_1]]))</f>
        <v>LSN</v>
      </c>
      <c r="AC781" s="11">
        <f ca="1">IF(B_MSK[[#This Row],[//]]="","",IF(B_MSK[[#This Row],[ JUMLAH ]]="","",IF(B_MSK[[#This Row],[C]]="",B_MSK[[#This Row],[HARGA CTN]]/B_MSK[[#This Row],[JMLH BRG]],B_MSK[[#This Row],[HARGA CTN]]/B_MSK[[#This Row],[A_1]])))</f>
        <v>54000</v>
      </c>
      <c r="AD7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8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4500</v>
      </c>
      <c r="AF78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81" s="15" t="str">
        <f ca="1">IF(B_MSK[[#This Row],[HARGA_2]]="","",IF(MID(B_MSK[[#This Row],[/ STN_2]],FIND(" ",B_MSK[[#This Row],[/ STN_2]])+1,LEN(B_MSK[[#This Row],[/ STN_2]]))="LSN",B_MSK[[#This Row],[HARGA_2]]/12,""))</f>
        <v/>
      </c>
      <c r="AH781" s="7" t="str">
        <f ca="1">IF(B_MSK[[#This Row],[HARGA_3]]="","","/ "&amp;"PCS")</f>
        <v/>
      </c>
      <c r="AI781" s="15">
        <f ca="1">IF(B_MSK[[#This Row],[HARGA_3]]="",IF(B_MSK[[#This Row],[HARGA_2]]="",IF(B_MSK[[#This Row],[HARGA_1]]="","",B_MSK[[#This Row],[HARGA_1]]),B_MSK[[#This Row],[HARGA_2]]),B_MSK[[#This Row],[HARGA_3]])</f>
        <v>4500</v>
      </c>
      <c r="AJ78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81" s="5" t="str">
        <f ca="1">IF(B_MSK[[#This Row],[//]]="","",SUBSTITUTE(SUBSTITUTE(SUBSTITUTE(B_MSK[[#This Row],[QTY/ CTN]]," ","_",2),"(",""),")","")&amp;"_")</f>
        <v>48 LSN_</v>
      </c>
      <c r="AL781" s="5">
        <f ca="1">IF(B_MSK[[#This Row],[A_B]]="","",SEARCH("_",B_MSK[[#This Row],[A_B]]))</f>
        <v>7</v>
      </c>
      <c r="AM781" s="5">
        <f ca="1">IF(B_MSK[[#This Row],[A_B]]="","",LEN(B_MSK[[#This Row],[A_B]]))</f>
        <v>7</v>
      </c>
      <c r="AN781" s="5" t="str">
        <f ca="1">IF(B_MSK[[#This Row],[A_B]]="","",LEFT(B_MSK[[#This Row],[QTY/ CTN]],B_MSK[[#This Row],[A_B_1]]))</f>
        <v>48 LSN</v>
      </c>
      <c r="AO781" s="5" t="str">
        <f ca="1">IF(B_MSK[[#This Row],[A_B]]="","",LEFT(B_MSK[[#This Row],[A_]],SEARCH(" ",B_MSK[[#This Row],[A_]])-1))</f>
        <v>48</v>
      </c>
      <c r="AP781" s="5" t="str">
        <f ca="1">IF(B_MSK[[#This Row],[A_B]]="","",RIGHT(B_MSK[[#This Row],[A_]],LEN(B_MSK[[#This Row],[A_]])-SEARCH(" ",B_MSK[[#This Row],[A_]])))</f>
        <v>LSN</v>
      </c>
      <c r="AQ7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81" s="5" t="str">
        <f ca="1">IF(B_MSK[[#This Row],[B_]]="","",LEFT(B_MSK[[#This Row],[B_]],SEARCH(" ",B_MSK[[#This Row],[B_]])))</f>
        <v xml:space="preserve">12 </v>
      </c>
      <c r="AS781" s="5" t="str">
        <f ca="1">IF(B_MSK[[#This Row],[B_]]="","",RIGHT(B_MSK[[#This Row],[B_]],LEN(B_MSK[[#This Row],[B_]])-SEARCH(" ",B_MSK[[#This Row],[B_]])))</f>
        <v>PCS</v>
      </c>
      <c r="AT781" s="5" t="str">
        <f ca="1">IF(B_MSK[[#This Row],[B_2]]="LSN",12,"")</f>
        <v/>
      </c>
      <c r="AU781" s="5" t="str">
        <f ca="1">IF(B_MSK[[#This Row],[C_1]]="","","PCS")</f>
        <v/>
      </c>
      <c r="AV781" s="5">
        <f ca="1">IF(B_MSK[[#This Row],[A_1]]="","",B_MSK[[#This Row],[A_1]]*IF(B_MSK[[#This Row],[B_1]]="",1,B_MSK[[#This Row],[B_1]])*IF(B_MSK[[#This Row],[C_1]]="",1,B_MSK[[#This Row],[C_1]]))</f>
        <v>576</v>
      </c>
      <c r="AW781" s="5" t="str">
        <f ca="1">IF(B_MSK[[#This Row],[C_2]]="",IF(B_MSK[[#This Row],[B_2]]="",IF(B_MSK[[#This Row],[A_2]]="","",B_MSK[[#This Row],[A_2]]),B_MSK[[#This Row],[B_2]]),B_MSK[[#This Row],[C_2]])</f>
        <v>PCS</v>
      </c>
      <c r="AX781" s="2">
        <f ca="1">IF(ISNUMBER(B_MSK[[#This Row],[TANGGAL DATANG]]),B_MSK[[#This Row],[TANGGAL DATANG]],AX780)</f>
        <v>44954</v>
      </c>
      <c r="AY781" s="5" t="e">
        <f ca="1">IF(B_MSK[[#This Row],[DB_ROW]]="","",INDEX([3]!db[JENIS],B_MSK[[#This Row],[DB_ROW]]-1))</f>
        <v>#REF!</v>
      </c>
      <c r="AZ781" s="5">
        <f ca="1">IF(B_MSK[[#This Row],[A_1]]="","",B_MSK[[#This Row],[A_1]])*1</f>
        <v>48</v>
      </c>
      <c r="BA781" s="5" t="str">
        <f ca="1">IF(B_MSK[[#This Row],[//]]="","",INDEX(INDIRECT(DIR&amp;$2:$2),B_MSK[[#This Row],[//]]))</f>
        <v>ARTO MORO</v>
      </c>
      <c r="BB781" s="5" t="str">
        <f ca="1">CONCATENATE(B_MSK[[#This Row],[concat]],B_MSK[[#This Row],[HARGA_X]],B_MSK[[#This Row],[SAT]])</f>
        <v>kenkocorrectiontapect831*8mx5mm4500</v>
      </c>
    </row>
    <row r="782" spans="1:54" x14ac:dyDescent="0.25">
      <c r="A782" s="6" t="s">
        <v>128</v>
      </c>
      <c r="B782" s="5" t="str">
        <f ca="1">IF(B_MSK[[#This Row],[N_ID]]="","",INDEX(INDIRECT(DIR&amp;$2:$2),MATCH(B_MSK[[#This Row],[N_ID]],INDIRECT(DIR&amp;"!NOTA[ID_P]"),0)))</f>
        <v/>
      </c>
      <c r="C782" s="5" t="str">
        <f ca="1">IF(B_MSK[[#This Row],[//]]="","",HYPERLINK("["&amp;SUBSTITUTE(DIR,"'","")&amp;"]NOTA!D"&amp;B_MSK[[#This Row],[//]]+2,"&gt;"))</f>
        <v/>
      </c>
      <c r="D782" s="5" t="str">
        <f ca="1">IF(B_MSK[[#This Row],[N_ID]]="","",COUNTIF(INDIRECT(DIR&amp;"!NOTA[ID_H]"),B_MSK[[#This Row],[ID NOTA]]))</f>
        <v/>
      </c>
      <c r="E7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2" s="7" t="str">
        <f ca="1">IF(B_MSK[[#This Row],[stt]]="ada",INDEX([2]!db[NB BM],B_MSK[DB_ROW]-1),"")</f>
        <v/>
      </c>
      <c r="H782" s="7" t="str">
        <f ca="1">IF(B_MSK[[#This Row],[//]]="","",INDEX(INDIRECT(DIR&amp;$2:$2),B_MSK[[#This Row],[//]]))</f>
        <v/>
      </c>
      <c r="I782" s="27" t="str">
        <f ca="1">IF(B_MSK[[#This Row],[//]]="","",INDEX(INDIRECT(DB_PATH&amp;$2:$2),B_MSK[[#This Row],[DB_ROW]]-1))</f>
        <v/>
      </c>
      <c r="J782" s="5" t="str">
        <f ca="1">IF(B_MSK[[#This Row],[//]]="","",IF(INDEX(INDIRECT(DIR&amp;$2:$2),B_MSK[[#This Row],[//]])="","",INDEX(INDIRECT(DIR&amp;$2:$2),B_MSK[[#This Row],[//]])))</f>
        <v/>
      </c>
      <c r="K782" s="5" t="str">
        <f ca="1">IF(B_MSK[[#This Row],[//]]="","",IF(INDEX(INDIRECT(DIR&amp;$2:$2),B_MSK[[#This Row],[//]])="","",INDEX(INDIRECT(DIR&amp;$2:$2),B_MSK[[#This Row],[//]])))</f>
        <v/>
      </c>
      <c r="L782" s="5" t="str">
        <f ca="1">IF(B_MSK[[#This Row],[//]]="","",IF(INDEX(INDIRECT(DIR&amp;$2:$2),B_MSK[[#This Row],[//]])="","",INDEX(INDIRECT(DIR&amp;$2:$2),B_MSK[[#This Row],[//]])))</f>
        <v/>
      </c>
      <c r="M782" s="13" t="str">
        <f ca="1">IF(B_MSK[[#This Row],[//]]="","",INDEX(INDIRECT(DIR&amp;$2:$2),B_MSK[[#This Row],[//]]))</f>
        <v/>
      </c>
      <c r="N782" s="13" t="str">
        <f ca="1">IF(OR(B_MSK[[#This Row],[//]]="",),"",INDEX(INDIRECT(DIR&amp;$2:$2),B_MSK[[#This Row],[//]]))</f>
        <v/>
      </c>
      <c r="O782" s="3" t="str">
        <f ca="1">IF(B_MSK[[#This Row],[//]]="","",IF(INDEX(INDIRECT(DIR&amp;$2:$2),B_MSK[[#This Row],[//]])=0,"",INDEX(INDIRECT(DIR&amp;$2:$2),B_MSK[[#This Row],[//]])))</f>
        <v/>
      </c>
      <c r="P782" s="3" t="str">
        <f ca="1">IF(B_MSK[[#This Row],[//]]="","",IF(INDEX(INDIRECT(DIR&amp;$2:$2),B_MSK[[#This Row],[//]])=0,"",INDEX(INDIRECT(DIR&amp;$2:$2),B_MSK[[#This Row],[//]])))</f>
        <v/>
      </c>
      <c r="Q782" s="12" t="str">
        <f ca="1">IF(B_MSK[[#This Row],[//]]="","",INDEX(INDIRECT(DIR&amp;$2:$2),B_MSK[[#This Row],[//]]))</f>
        <v/>
      </c>
      <c r="R7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2" s="37" t="str">
        <f ca="1">IF(B_MSK[[#This Row],[//]]="","",INDEX(INDIRECT(DIR&amp;$2:$2),B_MSK[[#This Row],[//]]))</f>
        <v/>
      </c>
      <c r="U782" s="38" t="str">
        <f ca="1">IF(SUMIF(B_MSK[NAMA BARANG],B_MSK[[#This Row],[NAMA BARANG]],B_MSK[JMLH BRG])=0,"",SUMIF(B_MSK[NAMA BARANG],B_MSK[[#This Row],[NAMA BARANG]],B_MSK[C]))</f>
        <v/>
      </c>
      <c r="V782" s="7" t="str">
        <f ca="1">IF(B_MSK[[#This Row],[//]]="","",INDEX(INDIRECT(DIR&amp;$2:$2),B_MSK[[#This Row],[//]]))</f>
        <v/>
      </c>
      <c r="W7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2" s="5" t="str">
        <f ca="1">IF(B_MSK[[#This Row],[N.B.nota]]="","",IF(MATCH(B_MSK[[#This Row],[concat]],[2]!db[NB NOTA_C],0)&gt;0,"ada",0))</f>
        <v/>
      </c>
      <c r="Y782" s="5" t="str">
        <f ca="1">IF(B_MSK[[#This Row],[N.B.nota]]="","",ADDRESS(ROW(B_MSK[QB]),COLUMN(B_MSK[QB]))&amp;":"&amp;ADDRESS(ROW(),COLUMN(B_MSK[QB])))</f>
        <v/>
      </c>
      <c r="Z782" s="5" t="str">
        <f ca="1">IF(B_MSK[[#This Row],[concat]]="","",MATCH(B_MSK[[#This Row],[concat]],[2]!db[NB NOTA_C],0)+1)</f>
        <v/>
      </c>
      <c r="AA782" s="5" t="str">
        <f ca="1">IF(B_MSK[[#This Row],[//]]="","",HYPERLINK("[D:\kerja\BANK EXP\BARU\DB.XLSX]DB!e"&amp;B_MSK[[#This Row],[DB_ROW]],"&gt;"))</f>
        <v/>
      </c>
      <c r="AB782" s="30" t="e">
        <f ca="1">MID(B_MSK[[#This Row],[/ STN_1]],FIND(" ",B_MSK[[#This Row],[/ STN_1]])+1,LEN(B_MSK[[#This Row],[/ STN_1]]))</f>
        <v>#VALUE!</v>
      </c>
      <c r="AC7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2" s="15" t="str">
        <f ca="1">IF(B_MSK[[#This Row],[HARGA_2]]="","",IF(MID(B_MSK[[#This Row],[/ STN_2]],FIND(" ",B_MSK[[#This Row],[/ STN_2]])+1,LEN(B_MSK[[#This Row],[/ STN_2]]))="LSN",B_MSK[[#This Row],[HARGA_2]]/12,""))</f>
        <v/>
      </c>
      <c r="AH782" s="7" t="str">
        <f ca="1">IF(B_MSK[[#This Row],[HARGA_3]]="","","/ "&amp;"PCS")</f>
        <v/>
      </c>
      <c r="AI782" s="15" t="str">
        <f ca="1">IF(B_MSK[[#This Row],[HARGA_3]]="",IF(B_MSK[[#This Row],[HARGA_2]]="",IF(B_MSK[[#This Row],[HARGA_1]]="","",B_MSK[[#This Row],[HARGA_1]]),B_MSK[[#This Row],[HARGA_2]]),B_MSK[[#This Row],[HARGA_3]])</f>
        <v/>
      </c>
      <c r="AJ782" s="15" t="str">
        <f ca="1">IF(B_MSK[[#This Row],[/ STN_3]]="",IF(B_MSK[[#This Row],[/ STN_2]]="",IF(B_MSK[[#This Row],[/ STN_1]]="","",B_MSK[[#This Row],[/ STN_1]]),B_MSK[[#This Row],[/ STN_2]]),B_MSK[[#This Row],[/ STN_3]])</f>
        <v/>
      </c>
      <c r="AK782" s="5" t="str">
        <f ca="1">IF(B_MSK[[#This Row],[//]]="","",SUBSTITUTE(SUBSTITUTE(SUBSTITUTE(B_MSK[[#This Row],[QTY/ CTN]]," ","_",2),"(",""),")","")&amp;"_")</f>
        <v/>
      </c>
      <c r="AL782" s="5" t="str">
        <f ca="1">IF(B_MSK[[#This Row],[A_B]]="","",SEARCH("_",B_MSK[[#This Row],[A_B]]))</f>
        <v/>
      </c>
      <c r="AM782" s="5" t="str">
        <f ca="1">IF(B_MSK[[#This Row],[A_B]]="","",LEN(B_MSK[[#This Row],[A_B]]))</f>
        <v/>
      </c>
      <c r="AN782" s="5" t="str">
        <f ca="1">IF(B_MSK[[#This Row],[A_B]]="","",LEFT(B_MSK[[#This Row],[QTY/ CTN]],B_MSK[[#This Row],[A_B_1]]))</f>
        <v/>
      </c>
      <c r="AO782" s="5" t="str">
        <f ca="1">IF(B_MSK[[#This Row],[A_B]]="","",LEFT(B_MSK[[#This Row],[A_]],SEARCH(" ",B_MSK[[#This Row],[A_]])-1))</f>
        <v/>
      </c>
      <c r="AP782" s="5" t="str">
        <f ca="1">IF(B_MSK[[#This Row],[A_B]]="","",RIGHT(B_MSK[[#This Row],[A_]],LEN(B_MSK[[#This Row],[A_]])-SEARCH(" ",B_MSK[[#This Row],[A_]])))</f>
        <v/>
      </c>
      <c r="AQ7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2" s="5" t="str">
        <f ca="1">IF(B_MSK[[#This Row],[B_]]="","",LEFT(B_MSK[[#This Row],[B_]],SEARCH(" ",B_MSK[[#This Row],[B_]])))</f>
        <v/>
      </c>
      <c r="AS782" s="5" t="str">
        <f ca="1">IF(B_MSK[[#This Row],[B_]]="","",RIGHT(B_MSK[[#This Row],[B_]],LEN(B_MSK[[#This Row],[B_]])-SEARCH(" ",B_MSK[[#This Row],[B_]])))</f>
        <v/>
      </c>
      <c r="AT782" s="5" t="str">
        <f ca="1">IF(B_MSK[[#This Row],[B_2]]="LSN",12,"")</f>
        <v/>
      </c>
      <c r="AU782" s="5" t="str">
        <f ca="1">IF(B_MSK[[#This Row],[C_1]]="","","PCS")</f>
        <v/>
      </c>
      <c r="AV782" s="5" t="str">
        <f ca="1">IF(B_MSK[[#This Row],[A_1]]="","",B_MSK[[#This Row],[A_1]]*IF(B_MSK[[#This Row],[B_1]]="",1,B_MSK[[#This Row],[B_1]])*IF(B_MSK[[#This Row],[C_1]]="",1,B_MSK[[#This Row],[C_1]]))</f>
        <v/>
      </c>
      <c r="AW782" s="5" t="str">
        <f ca="1">IF(B_MSK[[#This Row],[C_2]]="",IF(B_MSK[[#This Row],[B_2]]="",IF(B_MSK[[#This Row],[A_2]]="","",B_MSK[[#This Row],[A_2]]),B_MSK[[#This Row],[B_2]]),B_MSK[[#This Row],[C_2]])</f>
        <v/>
      </c>
      <c r="AX782" s="2">
        <f ca="1">IF(ISNUMBER(B_MSK[[#This Row],[TANGGAL DATANG]]),B_MSK[[#This Row],[TANGGAL DATANG]],AX781)</f>
        <v>44954</v>
      </c>
      <c r="AY782" s="5" t="str">
        <f ca="1">IF(B_MSK[[#This Row],[DB_ROW]]="","",INDEX([3]!db[JENIS],B_MSK[[#This Row],[DB_ROW]]-1))</f>
        <v/>
      </c>
      <c r="AZ782" s="5" t="e">
        <f ca="1">IF(B_MSK[[#This Row],[A_1]]="","",B_MSK[[#This Row],[A_1]])*1</f>
        <v>#VALUE!</v>
      </c>
      <c r="BA782" s="5" t="str">
        <f ca="1">IF(B_MSK[[#This Row],[//]]="","",INDEX(INDIRECT(DIR&amp;$2:$2),B_MSK[[#This Row],[//]]))</f>
        <v/>
      </c>
      <c r="BB782" s="5" t="str">
        <f ca="1">CONCATENATE(B_MSK[[#This Row],[concat]],B_MSK[[#This Row],[HARGA_X]],B_MSK[[#This Row],[SAT]])</f>
        <v/>
      </c>
    </row>
    <row r="783" spans="1:54" x14ac:dyDescent="0.25">
      <c r="A783" s="6" t="s">
        <v>360</v>
      </c>
      <c r="B783" s="5">
        <f ca="1">IF(B_MSK[[#This Row],[N_ID]]="","",INDEX(INDIRECT(DIR&amp;$2:$2),MATCH(B_MSK[[#This Row],[N_ID]],INDIRECT(DIR&amp;"!NOTA[ID_P]"),0)))</f>
        <v>150</v>
      </c>
      <c r="C783" s="5" t="str">
        <f ca="1">IF(B_MSK[[#This Row],[//]]="","",HYPERLINK("["&amp;SUBSTITUTE(DIR,"'","")&amp;"]NOTA!D"&amp;B_MSK[[#This Row],[//]]+2,"&gt;"))</f>
        <v>&gt;</v>
      </c>
      <c r="D783" s="5">
        <f ca="1">IF(B_MSK[[#This Row],[N_ID]]="","",COUNTIF(INDIRECT(DIR&amp;"!NOTA[ID_H]"),B_MSK[[#This Row],[ID NOTA]]))</f>
        <v>10</v>
      </c>
      <c r="E7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780</v>
      </c>
      <c r="F7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3" s="7" t="str">
        <f ca="1">IF(B_MSK[[#This Row],[stt]]="ada",INDEX([2]!db[NB BM],B_MSK[DB_ROW]-1),"")</f>
        <v>L Leaf Kenko A5-LL 100-2070</v>
      </c>
      <c r="H783" s="7" t="str">
        <f ca="1">IF(B_MSK[[#This Row],[//]]="","",INDEX(INDIRECT(DIR&amp;$2:$2),B_MSK[[#This Row],[//]]))</f>
        <v>KENKO SINAR INDONESIA</v>
      </c>
      <c r="I783" s="27" t="str">
        <f ca="1">IF(B_MSK[[#This Row],[//]]="","",INDEX(INDIRECT(DB_PATH&amp;$2:$2),B_MSK[[#This Row],[DB_ROW]]-1))</f>
        <v>96 PCS</v>
      </c>
      <c r="J783" s="5">
        <f ca="1">IF(B_MSK[[#This Row],[//]]="","",IF(INDEX(INDIRECT(DIR&amp;$2:$2),B_MSK[[#This Row],[//]])="","",INDEX(INDIRECT(DIR&amp;$2:$2),B_MSK[[#This Row],[//]])))</f>
        <v>1</v>
      </c>
      <c r="K783" s="5" t="str">
        <f ca="1">IF(B_MSK[[#This Row],[//]]="","",IF(INDEX(INDIRECT(DIR&amp;$2:$2),B_MSK[[#This Row],[//]])="","",INDEX(INDIRECT(DIR&amp;$2:$2),B_MSK[[#This Row],[//]])))</f>
        <v/>
      </c>
      <c r="L783" s="5" t="str">
        <f ca="1">IF(B_MSK[[#This Row],[//]]="","",IF(INDEX(INDIRECT(DIR&amp;$2:$2),B_MSK[[#This Row],[//]])="","",INDEX(INDIRECT(DIR&amp;$2:$2),B_MSK[[#This Row],[//]])))</f>
        <v/>
      </c>
      <c r="M783" s="13">
        <f ca="1">IF(B_MSK[[#This Row],[//]]="","",INDEX(INDIRECT(DIR&amp;$2:$2),B_MSK[[#This Row],[//]]))</f>
        <v>0</v>
      </c>
      <c r="N783" s="13">
        <f ca="1">IF(OR(B_MSK[[#This Row],[//]]="",),"",INDEX(INDIRECT(DIR&amp;$2:$2),B_MSK[[#This Row],[//]]))</f>
        <v>801600</v>
      </c>
      <c r="O783" s="3">
        <f ca="1">IF(B_MSK[[#This Row],[//]]="","",IF(INDEX(INDIRECT(DIR&amp;$2:$2),B_MSK[[#This Row],[//]])=0,"",INDEX(INDIRECT(DIR&amp;$2:$2),B_MSK[[#This Row],[//]])))</f>
        <v>0.17</v>
      </c>
      <c r="P783" s="3" t="str">
        <f ca="1">IF(B_MSK[[#This Row],[//]]="","",IF(INDEX(INDIRECT(DIR&amp;$2:$2),B_MSK[[#This Row],[//]])=0,"",INDEX(INDIRECT(DIR&amp;$2:$2),B_MSK[[#This Row],[//]])))</f>
        <v/>
      </c>
      <c r="Q783" s="12">
        <f ca="1">IF(B_MSK[[#This Row],[//]]="","",INDEX(INDIRECT(DIR&amp;$2:$2),B_MSK[[#This Row],[//]]))</f>
        <v>665328</v>
      </c>
      <c r="R7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3" s="37">
        <f ca="1">IF(B_MSK[[#This Row],[//]]="","",INDEX(INDIRECT(DIR&amp;$2:$2),B_MSK[[#This Row],[//]]))</f>
        <v>0</v>
      </c>
      <c r="U783" s="38" t="str">
        <f ca="1">IF(SUMIF(B_MSK[NAMA BARANG],B_MSK[[#This Row],[NAMA BARANG]],B_MSK[JMLH BRG])=0,"",SUMIF(B_MSK[NAMA BARANG],B_MSK[[#This Row],[NAMA BARANG]],B_MSK[C]))</f>
        <v/>
      </c>
      <c r="V783" s="7" t="str">
        <f ca="1">IF(B_MSK[[#This Row],[//]]="","",INDEX(INDIRECT(DIR&amp;$2:$2),B_MSK[[#This Row],[//]]))</f>
        <v>KENKO LOOSE LEAF A5-LL 100-2070</v>
      </c>
      <c r="W783" s="7" t="str">
        <f ca="1">LOWER(SUBSTITUTE(SUBSTITUTE(SUBSTITUTE(SUBSTITUTE(SUBSTITUTE(SUBSTITUTE(SUBSTITUTE(SUBSTITUTE(SUBSTITUTE(B_MSK[[#This Row],[N.B.nota]]," ",""),"-",""),"(",""),")",""),".",""),",",""),"/",""),"""",""),"+",""))</f>
        <v>kenkolooseleafa5ll1002070</v>
      </c>
      <c r="X783" s="5" t="str">
        <f ca="1">IF(B_MSK[[#This Row],[N.B.nota]]="","",IF(MATCH(B_MSK[[#This Row],[concat]],[2]!db[NB NOTA_C],0)&gt;0,"ada",0))</f>
        <v>ada</v>
      </c>
      <c r="Y783" s="5" t="str">
        <f ca="1">IF(B_MSK[[#This Row],[N.B.nota]]="","",ADDRESS(ROW(B_MSK[QB]),COLUMN(B_MSK[QB]))&amp;":"&amp;ADDRESS(ROW(),COLUMN(B_MSK[QB])))</f>
        <v>$D$4:$D$783</v>
      </c>
      <c r="Z783" s="5">
        <f ca="1">IF(B_MSK[[#This Row],[concat]]="","",MATCH(B_MSK[[#This Row],[concat]],[2]!db[NB NOTA_C],0)+1)</f>
        <v>1214</v>
      </c>
      <c r="AA783" s="5" t="str">
        <f ca="1">IF(B_MSK[[#This Row],[//]]="","",HYPERLINK("[D:\kerja\BANK EXP\BARU\DB.XLSX]DB!e"&amp;B_MSK[[#This Row],[DB_ROW]],"&gt;"))</f>
        <v>&gt;</v>
      </c>
      <c r="AB783" s="30" t="str">
        <f ca="1">MID(B_MSK[[#This Row],[/ STN_1]],FIND(" ",B_MSK[[#This Row],[/ STN_1]])+1,LEN(B_MSK[[#This Row],[/ STN_1]]))</f>
        <v>PCS</v>
      </c>
      <c r="AC783" s="11">
        <f ca="1">IF(B_MSK[[#This Row],[//]]="","",IF(B_MSK[[#This Row],[ JUMLAH ]]="","",IF(B_MSK[[#This Row],[C]]="",B_MSK[[#This Row],[HARGA CTN]]/B_MSK[[#This Row],[JMLH BRG]],B_MSK[[#This Row],[HARGA CTN]]/B_MSK[[#This Row],[A_1]])))</f>
        <v>8350</v>
      </c>
      <c r="AD7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3" s="15" t="str">
        <f ca="1">IF(B_MSK[[#This Row],[HARGA_2]]="","",IF(MID(B_MSK[[#This Row],[/ STN_2]],FIND(" ",B_MSK[[#This Row],[/ STN_2]])+1,LEN(B_MSK[[#This Row],[/ STN_2]]))="LSN",B_MSK[[#This Row],[HARGA_2]]/12,""))</f>
        <v/>
      </c>
      <c r="AH783" s="7" t="str">
        <f ca="1">IF(B_MSK[[#This Row],[HARGA_3]]="","","/ "&amp;"PCS")</f>
        <v/>
      </c>
      <c r="AI783" s="15">
        <f ca="1">IF(B_MSK[[#This Row],[HARGA_3]]="",IF(B_MSK[[#This Row],[HARGA_2]]="",IF(B_MSK[[#This Row],[HARGA_1]]="","",B_MSK[[#This Row],[HARGA_1]]),B_MSK[[#This Row],[HARGA_2]]),B_MSK[[#This Row],[HARGA_3]])</f>
        <v>8350</v>
      </c>
      <c r="AJ78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83" s="5" t="str">
        <f ca="1">IF(B_MSK[[#This Row],[//]]="","",SUBSTITUTE(SUBSTITUTE(SUBSTITUTE(B_MSK[[#This Row],[QTY/ CTN]]," ","_",2),"(",""),")","")&amp;"_")</f>
        <v>96 PCS_</v>
      </c>
      <c r="AL783" s="5">
        <f ca="1">IF(B_MSK[[#This Row],[A_B]]="","",SEARCH("_",B_MSK[[#This Row],[A_B]]))</f>
        <v>7</v>
      </c>
      <c r="AM783" s="5">
        <f ca="1">IF(B_MSK[[#This Row],[A_B]]="","",LEN(B_MSK[[#This Row],[A_B]]))</f>
        <v>7</v>
      </c>
      <c r="AN783" s="5" t="str">
        <f ca="1">IF(B_MSK[[#This Row],[A_B]]="","",LEFT(B_MSK[[#This Row],[QTY/ CTN]],B_MSK[[#This Row],[A_B_1]]))</f>
        <v>96 PCS</v>
      </c>
      <c r="AO783" s="5" t="str">
        <f ca="1">IF(B_MSK[[#This Row],[A_B]]="","",LEFT(B_MSK[[#This Row],[A_]],SEARCH(" ",B_MSK[[#This Row],[A_]])-1))</f>
        <v>96</v>
      </c>
      <c r="AP783" s="5" t="str">
        <f ca="1">IF(B_MSK[[#This Row],[A_B]]="","",RIGHT(B_MSK[[#This Row],[A_]],LEN(B_MSK[[#This Row],[A_]])-SEARCH(" ",B_MSK[[#This Row],[A_]])))</f>
        <v>PCS</v>
      </c>
      <c r="AQ7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3" s="5" t="str">
        <f ca="1">IF(B_MSK[[#This Row],[B_]]="","",LEFT(B_MSK[[#This Row],[B_]],SEARCH(" ",B_MSK[[#This Row],[B_]])))</f>
        <v/>
      </c>
      <c r="AS783" s="5" t="str">
        <f ca="1">IF(B_MSK[[#This Row],[B_]]="","",RIGHT(B_MSK[[#This Row],[B_]],LEN(B_MSK[[#This Row],[B_]])-SEARCH(" ",B_MSK[[#This Row],[B_]])))</f>
        <v/>
      </c>
      <c r="AT783" s="5" t="str">
        <f ca="1">IF(B_MSK[[#This Row],[B_2]]="LSN",12,"")</f>
        <v/>
      </c>
      <c r="AU783" s="5" t="str">
        <f ca="1">IF(B_MSK[[#This Row],[C_1]]="","","PCS")</f>
        <v/>
      </c>
      <c r="AV783" s="5">
        <f ca="1">IF(B_MSK[[#This Row],[A_1]]="","",B_MSK[[#This Row],[A_1]]*IF(B_MSK[[#This Row],[B_1]]="",1,B_MSK[[#This Row],[B_1]])*IF(B_MSK[[#This Row],[C_1]]="",1,B_MSK[[#This Row],[C_1]]))</f>
        <v>96</v>
      </c>
      <c r="AW783" s="5" t="str">
        <f ca="1">IF(B_MSK[[#This Row],[C_2]]="",IF(B_MSK[[#This Row],[B_2]]="",IF(B_MSK[[#This Row],[A_2]]="","",B_MSK[[#This Row],[A_2]]),B_MSK[[#This Row],[B_2]]),B_MSK[[#This Row],[C_2]])</f>
        <v>PCS</v>
      </c>
      <c r="AX783" s="2">
        <f ca="1">IF(ISNUMBER(B_MSK[[#This Row],[TANGGAL DATANG]]),B_MSK[[#This Row],[TANGGAL DATANG]],AX782)</f>
        <v>44954</v>
      </c>
      <c r="AY783" s="5" t="e">
        <f ca="1">IF(B_MSK[[#This Row],[DB_ROW]]="","",INDEX([3]!db[JENIS],B_MSK[[#This Row],[DB_ROW]]-1))</f>
        <v>#REF!</v>
      </c>
      <c r="AZ783" s="5">
        <f ca="1">IF(B_MSK[[#This Row],[A_1]]="","",B_MSK[[#This Row],[A_1]])*1</f>
        <v>96</v>
      </c>
      <c r="BA783" s="5" t="str">
        <f ca="1">IF(B_MSK[[#This Row],[//]]="","",INDEX(INDIRECT(DIR&amp;$2:$2),B_MSK[[#This Row],[//]]))</f>
        <v>ARTO MORO</v>
      </c>
      <c r="BB783" s="5" t="str">
        <f ca="1">CONCATENATE(B_MSK[[#This Row],[concat]],B_MSK[[#This Row],[HARGA_X]],B_MSK[[#This Row],[SAT]])</f>
        <v>kenkolooseleafa5ll10020708350</v>
      </c>
    </row>
    <row r="784" spans="1:54" x14ac:dyDescent="0.25">
      <c r="A784" s="6" t="s">
        <v>128</v>
      </c>
      <c r="B784" s="5" t="str">
        <f ca="1">IF(B_MSK[[#This Row],[N_ID]]="","",INDEX(INDIRECT(DIR&amp;$2:$2),MATCH(B_MSK[[#This Row],[N_ID]],INDIRECT(DIR&amp;"!NOTA[ID_P]"),0)))</f>
        <v/>
      </c>
      <c r="C784" s="5" t="str">
        <f ca="1">IF(B_MSK[[#This Row],[//]]="","",HYPERLINK("["&amp;SUBSTITUTE(DIR,"'","")&amp;"]NOTA!D"&amp;B_MSK[[#This Row],[//]]+2,"&gt;"))</f>
        <v>&gt;</v>
      </c>
      <c r="D784" s="5" t="str">
        <f ca="1">IF(B_MSK[[#This Row],[N_ID]]="","",COUNTIF(INDIRECT(DIR&amp;"!NOTA[ID_H]"),B_MSK[[#This Row],[ID NOTA]]))</f>
        <v/>
      </c>
      <c r="E78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781</v>
      </c>
      <c r="F7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4" s="7" t="str">
        <f ca="1">IF(B_MSK[[#This Row],[stt]]="ada",INDEX([2]!db[NB BM],B_MSK[DB_ROW]-1),"")</f>
        <v>Gel pen Kenko KE-100 hitam</v>
      </c>
      <c r="H784" s="7" t="str">
        <f ca="1">IF(B_MSK[[#This Row],[//]]="","",INDEX(INDIRECT(DIR&amp;$2:$2),B_MSK[[#This Row],[//]]))</f>
        <v>KENKO SINAR INDONESIA</v>
      </c>
      <c r="I784" s="27" t="str">
        <f ca="1">IF(B_MSK[[#This Row],[//]]="","",INDEX(INDIRECT(DB_PATH&amp;$2:$2),B_MSK[[#This Row],[DB_ROW]]-1))</f>
        <v>12 GRS</v>
      </c>
      <c r="J784" s="5">
        <f ca="1">IF(B_MSK[[#This Row],[//]]="","",IF(INDEX(INDIRECT(DIR&amp;$2:$2),B_MSK[[#This Row],[//]])="","",INDEX(INDIRECT(DIR&amp;$2:$2),B_MSK[[#This Row],[//]])))</f>
        <v>1</v>
      </c>
      <c r="K784" s="5" t="str">
        <f ca="1">IF(B_MSK[[#This Row],[//]]="","",IF(INDEX(INDIRECT(DIR&amp;$2:$2),B_MSK[[#This Row],[//]])="","",INDEX(INDIRECT(DIR&amp;$2:$2),B_MSK[[#This Row],[//]])))</f>
        <v/>
      </c>
      <c r="L784" s="5" t="str">
        <f ca="1">IF(B_MSK[[#This Row],[//]]="","",IF(INDEX(INDIRECT(DIR&amp;$2:$2),B_MSK[[#This Row],[//]])="","",INDEX(INDIRECT(DIR&amp;$2:$2),B_MSK[[#This Row],[//]])))</f>
        <v/>
      </c>
      <c r="M784" s="13">
        <f ca="1">IF(B_MSK[[#This Row],[//]]="","",INDEX(INDIRECT(DIR&amp;$2:$2),B_MSK[[#This Row],[//]]))</f>
        <v>0</v>
      </c>
      <c r="N784" s="13">
        <f ca="1">IF(OR(B_MSK[[#This Row],[//]]="",),"",INDEX(INDIRECT(DIR&amp;$2:$2),B_MSK[[#This Row],[//]]))</f>
        <v>2764800</v>
      </c>
      <c r="O784" s="3">
        <f ca="1">IF(B_MSK[[#This Row],[//]]="","",IF(INDEX(INDIRECT(DIR&amp;$2:$2),B_MSK[[#This Row],[//]])=0,"",INDEX(INDIRECT(DIR&amp;$2:$2),B_MSK[[#This Row],[//]])))</f>
        <v>0.17</v>
      </c>
      <c r="P784" s="3" t="str">
        <f ca="1">IF(B_MSK[[#This Row],[//]]="","",IF(INDEX(INDIRECT(DIR&amp;$2:$2),B_MSK[[#This Row],[//]])=0,"",INDEX(INDIRECT(DIR&amp;$2:$2),B_MSK[[#This Row],[//]])))</f>
        <v/>
      </c>
      <c r="Q784" s="12">
        <f ca="1">IF(B_MSK[[#This Row],[//]]="","",INDEX(INDIRECT(DIR&amp;$2:$2),B_MSK[[#This Row],[//]]))</f>
        <v>2294784</v>
      </c>
      <c r="R7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4" s="37">
        <f ca="1">IF(B_MSK[[#This Row],[//]]="","",INDEX(INDIRECT(DIR&amp;$2:$2),B_MSK[[#This Row],[//]]))</f>
        <v>0</v>
      </c>
      <c r="U784" s="38" t="str">
        <f ca="1">IF(SUMIF(B_MSK[NAMA BARANG],B_MSK[[#This Row],[NAMA BARANG]],B_MSK[JMLH BRG])=0,"",SUMIF(B_MSK[NAMA BARANG],B_MSK[[#This Row],[NAMA BARANG]],B_MSK[C]))</f>
        <v/>
      </c>
      <c r="V784" s="7" t="str">
        <f ca="1">IF(B_MSK[[#This Row],[//]]="","",INDEX(INDIRECT(DIR&amp;$2:$2),B_MSK[[#This Row],[//]]))</f>
        <v>KENKO GEL PEN KE-100 BLACK</v>
      </c>
      <c r="W784" s="7" t="str">
        <f ca="1">LOWER(SUBSTITUTE(SUBSTITUTE(SUBSTITUTE(SUBSTITUTE(SUBSTITUTE(SUBSTITUTE(SUBSTITUTE(SUBSTITUTE(SUBSTITUTE(B_MSK[[#This Row],[N.B.nota]]," ",""),"-",""),"(",""),")",""),".",""),",",""),"/",""),"""",""),"+",""))</f>
        <v>kenkogelpenke100black</v>
      </c>
      <c r="X784" s="5" t="str">
        <f ca="1">IF(B_MSK[[#This Row],[N.B.nota]]="","",IF(MATCH(B_MSK[[#This Row],[concat]],[2]!db[NB NOTA_C],0)&gt;0,"ada",0))</f>
        <v>ada</v>
      </c>
      <c r="Y784" s="5" t="str">
        <f ca="1">IF(B_MSK[[#This Row],[N.B.nota]]="","",ADDRESS(ROW(B_MSK[QB]),COLUMN(B_MSK[QB]))&amp;":"&amp;ADDRESS(ROW(),COLUMN(B_MSK[QB])))</f>
        <v>$D$4:$D$784</v>
      </c>
      <c r="Z784" s="5">
        <f ca="1">IF(B_MSK[[#This Row],[concat]]="","",MATCH(B_MSK[[#This Row],[concat]],[2]!db[NB NOTA_C],0)+1)</f>
        <v>1168</v>
      </c>
      <c r="AA784" s="5" t="str">
        <f ca="1">IF(B_MSK[[#This Row],[//]]="","",HYPERLINK("[D:\kerja\BANK EXP\BARU\DB.XLSX]DB!e"&amp;B_MSK[[#This Row],[DB_ROW]],"&gt;"))</f>
        <v>&gt;</v>
      </c>
      <c r="AB784" s="30" t="str">
        <f ca="1">MID(B_MSK[[#This Row],[/ STN_1]],FIND(" ",B_MSK[[#This Row],[/ STN_1]])+1,LEN(B_MSK[[#This Row],[/ STN_1]]))</f>
        <v>GRS</v>
      </c>
      <c r="AC784" s="11">
        <f ca="1">IF(B_MSK[[#This Row],[//]]="","",IF(B_MSK[[#This Row],[ JUMLAH ]]="","",IF(B_MSK[[#This Row],[C]]="",B_MSK[[#This Row],[HARGA CTN]]/B_MSK[[#This Row],[JMLH BRG]],B_MSK[[#This Row],[HARGA CTN]]/B_MSK[[#This Row],[A_1]])))</f>
        <v>230400</v>
      </c>
      <c r="AD7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78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19200</v>
      </c>
      <c r="AF78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784" s="15">
        <f ca="1">IF(B_MSK[[#This Row],[HARGA_2]]="","",IF(MID(B_MSK[[#This Row],[/ STN_2]],FIND(" ",B_MSK[[#This Row],[/ STN_2]])+1,LEN(B_MSK[[#This Row],[/ STN_2]]))="LSN",B_MSK[[#This Row],[HARGA_2]]/12,""))</f>
        <v>1600</v>
      </c>
      <c r="AH784" s="7" t="str">
        <f ca="1">IF(B_MSK[[#This Row],[HARGA_3]]="","","/ "&amp;"PCS")</f>
        <v>/ PCS</v>
      </c>
      <c r="AI784" s="15">
        <f ca="1">IF(B_MSK[[#This Row],[HARGA_3]]="",IF(B_MSK[[#This Row],[HARGA_2]]="",IF(B_MSK[[#This Row],[HARGA_1]]="","",B_MSK[[#This Row],[HARGA_1]]),B_MSK[[#This Row],[HARGA_2]]),B_MSK[[#This Row],[HARGA_3]])</f>
        <v>1600</v>
      </c>
      <c r="AJ78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84" s="5" t="str">
        <f ca="1">IF(B_MSK[[#This Row],[//]]="","",SUBSTITUTE(SUBSTITUTE(SUBSTITUTE(B_MSK[[#This Row],[QTY/ CTN]]," ","_",2),"(",""),")","")&amp;"_")</f>
        <v>12 GRS_</v>
      </c>
      <c r="AL784" s="5">
        <f ca="1">IF(B_MSK[[#This Row],[A_B]]="","",SEARCH("_",B_MSK[[#This Row],[A_B]]))</f>
        <v>7</v>
      </c>
      <c r="AM784" s="5">
        <f ca="1">IF(B_MSK[[#This Row],[A_B]]="","",LEN(B_MSK[[#This Row],[A_B]]))</f>
        <v>7</v>
      </c>
      <c r="AN784" s="5" t="str">
        <f ca="1">IF(B_MSK[[#This Row],[A_B]]="","",LEFT(B_MSK[[#This Row],[QTY/ CTN]],B_MSK[[#This Row],[A_B_1]]))</f>
        <v>12 GRS</v>
      </c>
      <c r="AO784" s="5" t="str">
        <f ca="1">IF(B_MSK[[#This Row],[A_B]]="","",LEFT(B_MSK[[#This Row],[A_]],SEARCH(" ",B_MSK[[#This Row],[A_]])-1))</f>
        <v>12</v>
      </c>
      <c r="AP784" s="5" t="str">
        <f ca="1">IF(B_MSK[[#This Row],[A_B]]="","",RIGHT(B_MSK[[#This Row],[A_]],LEN(B_MSK[[#This Row],[A_]])-SEARCH(" ",B_MSK[[#This Row],[A_]])))</f>
        <v>GRS</v>
      </c>
      <c r="AQ7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784" s="5" t="str">
        <f ca="1">IF(B_MSK[[#This Row],[B_]]="","",LEFT(B_MSK[[#This Row],[B_]],SEARCH(" ",B_MSK[[#This Row],[B_]])))</f>
        <v xml:space="preserve">12 </v>
      </c>
      <c r="AS784" s="5" t="str">
        <f ca="1">IF(B_MSK[[#This Row],[B_]]="","",RIGHT(B_MSK[[#This Row],[B_]],LEN(B_MSK[[#This Row],[B_]])-SEARCH(" ",B_MSK[[#This Row],[B_]])))</f>
        <v>LSN</v>
      </c>
      <c r="AT784" s="5">
        <f ca="1">IF(B_MSK[[#This Row],[B_2]]="LSN",12,"")</f>
        <v>12</v>
      </c>
      <c r="AU784" s="5" t="str">
        <f ca="1">IF(B_MSK[[#This Row],[C_1]]="","","PCS")</f>
        <v>PCS</v>
      </c>
      <c r="AV784" s="5">
        <f ca="1">IF(B_MSK[[#This Row],[A_1]]="","",B_MSK[[#This Row],[A_1]]*IF(B_MSK[[#This Row],[B_1]]="",1,B_MSK[[#This Row],[B_1]])*IF(B_MSK[[#This Row],[C_1]]="",1,B_MSK[[#This Row],[C_1]]))</f>
        <v>1728</v>
      </c>
      <c r="AW784" s="5" t="str">
        <f ca="1">IF(B_MSK[[#This Row],[C_2]]="",IF(B_MSK[[#This Row],[B_2]]="",IF(B_MSK[[#This Row],[A_2]]="","",B_MSK[[#This Row],[A_2]]),B_MSK[[#This Row],[B_2]]),B_MSK[[#This Row],[C_2]])</f>
        <v>PCS</v>
      </c>
      <c r="AX784" s="2">
        <f ca="1">IF(ISNUMBER(B_MSK[[#This Row],[TANGGAL DATANG]]),B_MSK[[#This Row],[TANGGAL DATANG]],AX783)</f>
        <v>44954</v>
      </c>
      <c r="AY784" s="5" t="e">
        <f ca="1">IF(B_MSK[[#This Row],[DB_ROW]]="","",INDEX([3]!db[JENIS],B_MSK[[#This Row],[DB_ROW]]-1))</f>
        <v>#REF!</v>
      </c>
      <c r="AZ784" s="5">
        <f ca="1">IF(B_MSK[[#This Row],[A_1]]="","",B_MSK[[#This Row],[A_1]])*1</f>
        <v>12</v>
      </c>
      <c r="BA784" s="5" t="str">
        <f ca="1">IF(B_MSK[[#This Row],[//]]="","",INDEX(INDIRECT(DIR&amp;$2:$2),B_MSK[[#This Row],[//]]))</f>
        <v>ARTO MORO</v>
      </c>
      <c r="BB784" s="5" t="str">
        <f ca="1">CONCATENATE(B_MSK[[#This Row],[concat]],B_MSK[[#This Row],[HARGA_X]],B_MSK[[#This Row],[SAT]])</f>
        <v>kenkogelpenke100black1600</v>
      </c>
    </row>
    <row r="785" spans="1:54" x14ac:dyDescent="0.25">
      <c r="A785" s="6" t="s">
        <v>128</v>
      </c>
      <c r="B785" s="5" t="str">
        <f ca="1">IF(B_MSK[[#This Row],[N_ID]]="","",INDEX(INDIRECT(DIR&amp;$2:$2),MATCH(B_MSK[[#This Row],[N_ID]],INDIRECT(DIR&amp;"!NOTA[ID_P]"),0)))</f>
        <v/>
      </c>
      <c r="C785" s="5" t="str">
        <f ca="1">IF(B_MSK[[#This Row],[//]]="","",HYPERLINK("["&amp;SUBSTITUTE(DIR,"'","")&amp;"]NOTA!D"&amp;B_MSK[[#This Row],[//]]+2,"&gt;"))</f>
        <v>&gt;</v>
      </c>
      <c r="D785" s="5" t="str">
        <f ca="1">IF(B_MSK[[#This Row],[N_ID]]="","",COUNTIF(INDIRECT(DIR&amp;"!NOTA[ID_H]"),B_MSK[[#This Row],[ID NOTA]]))</f>
        <v/>
      </c>
      <c r="E78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782</v>
      </c>
      <c r="F7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5" s="7" t="str">
        <f ca="1">IF(B_MSK[[#This Row],[stt]]="ada",INDEX([2]!db[NB BM],B_MSK[DB_ROW]-1),"")</f>
        <v>Tipe-ex Kenko KE-01</v>
      </c>
      <c r="H785" s="7" t="str">
        <f ca="1">IF(B_MSK[[#This Row],[//]]="","",INDEX(INDIRECT(DIR&amp;$2:$2),B_MSK[[#This Row],[//]]))</f>
        <v>KENKO SINAR INDONESIA</v>
      </c>
      <c r="I785" s="27" t="str">
        <f ca="1">IF(B_MSK[[#This Row],[//]]="","",INDEX(INDIRECT(DB_PATH&amp;$2:$2),B_MSK[[#This Row],[DB_ROW]]-1))</f>
        <v>36 LSN</v>
      </c>
      <c r="J785" s="5">
        <f ca="1">IF(B_MSK[[#This Row],[//]]="","",IF(INDEX(INDIRECT(DIR&amp;$2:$2),B_MSK[[#This Row],[//]])="","",INDEX(INDIRECT(DIR&amp;$2:$2),B_MSK[[#This Row],[//]])))</f>
        <v>5</v>
      </c>
      <c r="K785" s="5" t="str">
        <f ca="1">IF(B_MSK[[#This Row],[//]]="","",IF(INDEX(INDIRECT(DIR&amp;$2:$2),B_MSK[[#This Row],[//]])="","",INDEX(INDIRECT(DIR&amp;$2:$2),B_MSK[[#This Row],[//]])))</f>
        <v/>
      </c>
      <c r="L785" s="5" t="str">
        <f ca="1">IF(B_MSK[[#This Row],[//]]="","",IF(INDEX(INDIRECT(DIR&amp;$2:$2),B_MSK[[#This Row],[//]])="","",INDEX(INDIRECT(DIR&amp;$2:$2),B_MSK[[#This Row],[//]])))</f>
        <v/>
      </c>
      <c r="M785" s="13">
        <f ca="1">IF(B_MSK[[#This Row],[//]]="","",INDEX(INDIRECT(DIR&amp;$2:$2),B_MSK[[#This Row],[//]]))</f>
        <v>0</v>
      </c>
      <c r="N785" s="13">
        <f ca="1">IF(OR(B_MSK[[#This Row],[//]]="",),"",INDEX(INDIRECT(DIR&amp;$2:$2),B_MSK[[#This Row],[//]]))</f>
        <v>1954800</v>
      </c>
      <c r="O785" s="3">
        <f ca="1">IF(B_MSK[[#This Row],[//]]="","",IF(INDEX(INDIRECT(DIR&amp;$2:$2),B_MSK[[#This Row],[//]])=0,"",INDEX(INDIRECT(DIR&amp;$2:$2),B_MSK[[#This Row],[//]])))</f>
        <v>0.17</v>
      </c>
      <c r="P785" s="3" t="str">
        <f ca="1">IF(B_MSK[[#This Row],[//]]="","",IF(INDEX(INDIRECT(DIR&amp;$2:$2),B_MSK[[#This Row],[//]])=0,"",INDEX(INDIRECT(DIR&amp;$2:$2),B_MSK[[#This Row],[//]])))</f>
        <v/>
      </c>
      <c r="Q785" s="12">
        <f ca="1">IF(B_MSK[[#This Row],[//]]="","",INDEX(INDIRECT(DIR&amp;$2:$2),B_MSK[[#This Row],[//]]))</f>
        <v>8112420</v>
      </c>
      <c r="R7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5" s="37">
        <f ca="1">IF(B_MSK[[#This Row],[//]]="","",INDEX(INDIRECT(DIR&amp;$2:$2),B_MSK[[#This Row],[//]]))</f>
        <v>0</v>
      </c>
      <c r="U785" s="38" t="str">
        <f ca="1">IF(SUMIF(B_MSK[NAMA BARANG],B_MSK[[#This Row],[NAMA BARANG]],B_MSK[JMLH BRG])=0,"",SUMIF(B_MSK[NAMA BARANG],B_MSK[[#This Row],[NAMA BARANG]],B_MSK[C]))</f>
        <v/>
      </c>
      <c r="V785" s="7" t="str">
        <f ca="1">IF(B_MSK[[#This Row],[//]]="","",INDEX(INDIRECT(DIR&amp;$2:$2),B_MSK[[#This Row],[//]]))</f>
        <v>KENKO CORRECTION FLUID KE-01</v>
      </c>
      <c r="W785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X785" s="5" t="str">
        <f ca="1">IF(B_MSK[[#This Row],[N.B.nota]]="","",IF(MATCH(B_MSK[[#This Row],[concat]],[2]!db[NB NOTA_C],0)&gt;0,"ada",0))</f>
        <v>ada</v>
      </c>
      <c r="Y785" s="5" t="str">
        <f ca="1">IF(B_MSK[[#This Row],[N.B.nota]]="","",ADDRESS(ROW(B_MSK[QB]),COLUMN(B_MSK[QB]))&amp;":"&amp;ADDRESS(ROW(),COLUMN(B_MSK[QB])))</f>
        <v>$D$4:$D$785</v>
      </c>
      <c r="Z785" s="5">
        <f ca="1">IF(B_MSK[[#This Row],[concat]]="","",MATCH(B_MSK[[#This Row],[concat]],[2]!db[NB NOTA_C],0)+1)</f>
        <v>1102</v>
      </c>
      <c r="AA785" s="5" t="str">
        <f ca="1">IF(B_MSK[[#This Row],[//]]="","",HYPERLINK("[D:\kerja\BANK EXP\BARU\DB.XLSX]DB!e"&amp;B_MSK[[#This Row],[DB_ROW]],"&gt;"))</f>
        <v>&gt;</v>
      </c>
      <c r="AB785" s="30" t="str">
        <f ca="1">MID(B_MSK[[#This Row],[/ STN_1]],FIND(" ",B_MSK[[#This Row],[/ STN_1]])+1,LEN(B_MSK[[#This Row],[/ STN_1]]))</f>
        <v>LSN</v>
      </c>
      <c r="AC785" s="11">
        <f ca="1">IF(B_MSK[[#This Row],[//]]="","",IF(B_MSK[[#This Row],[ JUMLAH ]]="","",IF(B_MSK[[#This Row],[C]]="",B_MSK[[#This Row],[HARGA CTN]]/B_MSK[[#This Row],[JMLH BRG]],B_MSK[[#This Row],[HARGA CTN]]/B_MSK[[#This Row],[A_1]])))</f>
        <v>54300</v>
      </c>
      <c r="AD7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8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4525</v>
      </c>
      <c r="AF78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85" s="15" t="str">
        <f ca="1">IF(B_MSK[[#This Row],[HARGA_2]]="","",IF(MID(B_MSK[[#This Row],[/ STN_2]],FIND(" ",B_MSK[[#This Row],[/ STN_2]])+1,LEN(B_MSK[[#This Row],[/ STN_2]]))="LSN",B_MSK[[#This Row],[HARGA_2]]/12,""))</f>
        <v/>
      </c>
      <c r="AH785" s="7" t="str">
        <f ca="1">IF(B_MSK[[#This Row],[HARGA_3]]="","","/ "&amp;"PCS")</f>
        <v/>
      </c>
      <c r="AI785" s="15">
        <f ca="1">IF(B_MSK[[#This Row],[HARGA_3]]="",IF(B_MSK[[#This Row],[HARGA_2]]="",IF(B_MSK[[#This Row],[HARGA_1]]="","",B_MSK[[#This Row],[HARGA_1]]),B_MSK[[#This Row],[HARGA_2]]),B_MSK[[#This Row],[HARGA_3]])</f>
        <v>4525</v>
      </c>
      <c r="AJ78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85" s="5" t="str">
        <f ca="1">IF(B_MSK[[#This Row],[//]]="","",SUBSTITUTE(SUBSTITUTE(SUBSTITUTE(B_MSK[[#This Row],[QTY/ CTN]]," ","_",2),"(",""),")","")&amp;"_")</f>
        <v>36 LSN_</v>
      </c>
      <c r="AL785" s="5">
        <f ca="1">IF(B_MSK[[#This Row],[A_B]]="","",SEARCH("_",B_MSK[[#This Row],[A_B]]))</f>
        <v>7</v>
      </c>
      <c r="AM785" s="5">
        <f ca="1">IF(B_MSK[[#This Row],[A_B]]="","",LEN(B_MSK[[#This Row],[A_B]]))</f>
        <v>7</v>
      </c>
      <c r="AN785" s="5" t="str">
        <f ca="1">IF(B_MSK[[#This Row],[A_B]]="","",LEFT(B_MSK[[#This Row],[QTY/ CTN]],B_MSK[[#This Row],[A_B_1]]))</f>
        <v>36 LSN</v>
      </c>
      <c r="AO785" s="5" t="str">
        <f ca="1">IF(B_MSK[[#This Row],[A_B]]="","",LEFT(B_MSK[[#This Row],[A_]],SEARCH(" ",B_MSK[[#This Row],[A_]])-1))</f>
        <v>36</v>
      </c>
      <c r="AP785" s="5" t="str">
        <f ca="1">IF(B_MSK[[#This Row],[A_B]]="","",RIGHT(B_MSK[[#This Row],[A_]],LEN(B_MSK[[#This Row],[A_]])-SEARCH(" ",B_MSK[[#This Row],[A_]])))</f>
        <v>LSN</v>
      </c>
      <c r="AQ7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85" s="5" t="str">
        <f ca="1">IF(B_MSK[[#This Row],[B_]]="","",LEFT(B_MSK[[#This Row],[B_]],SEARCH(" ",B_MSK[[#This Row],[B_]])))</f>
        <v xml:space="preserve">12 </v>
      </c>
      <c r="AS785" s="5" t="str">
        <f ca="1">IF(B_MSK[[#This Row],[B_]]="","",RIGHT(B_MSK[[#This Row],[B_]],LEN(B_MSK[[#This Row],[B_]])-SEARCH(" ",B_MSK[[#This Row],[B_]])))</f>
        <v>PCS</v>
      </c>
      <c r="AT785" s="5" t="str">
        <f ca="1">IF(B_MSK[[#This Row],[B_2]]="LSN",12,"")</f>
        <v/>
      </c>
      <c r="AU785" s="5" t="str">
        <f ca="1">IF(B_MSK[[#This Row],[C_1]]="","","PCS")</f>
        <v/>
      </c>
      <c r="AV785" s="5">
        <f ca="1">IF(B_MSK[[#This Row],[A_1]]="","",B_MSK[[#This Row],[A_1]]*IF(B_MSK[[#This Row],[B_1]]="",1,B_MSK[[#This Row],[B_1]])*IF(B_MSK[[#This Row],[C_1]]="",1,B_MSK[[#This Row],[C_1]]))</f>
        <v>432</v>
      </c>
      <c r="AW785" s="5" t="str">
        <f ca="1">IF(B_MSK[[#This Row],[C_2]]="",IF(B_MSK[[#This Row],[B_2]]="",IF(B_MSK[[#This Row],[A_2]]="","",B_MSK[[#This Row],[A_2]]),B_MSK[[#This Row],[B_2]]),B_MSK[[#This Row],[C_2]])</f>
        <v>PCS</v>
      </c>
      <c r="AX785" s="2">
        <f ca="1">IF(ISNUMBER(B_MSK[[#This Row],[TANGGAL DATANG]]),B_MSK[[#This Row],[TANGGAL DATANG]],AX784)</f>
        <v>44954</v>
      </c>
      <c r="AY785" s="5" t="e">
        <f ca="1">IF(B_MSK[[#This Row],[DB_ROW]]="","",INDEX([3]!db[JENIS],B_MSK[[#This Row],[DB_ROW]]-1))</f>
        <v>#REF!</v>
      </c>
      <c r="AZ785" s="5">
        <f ca="1">IF(B_MSK[[#This Row],[A_1]]="","",B_MSK[[#This Row],[A_1]])*1</f>
        <v>36</v>
      </c>
      <c r="BA785" s="5" t="str">
        <f ca="1">IF(B_MSK[[#This Row],[//]]="","",INDEX(INDIRECT(DIR&amp;$2:$2),B_MSK[[#This Row],[//]]))</f>
        <v>ARTO MORO</v>
      </c>
      <c r="BB785" s="5" t="str">
        <f ca="1">CONCATENATE(B_MSK[[#This Row],[concat]],B_MSK[[#This Row],[HARGA_X]],B_MSK[[#This Row],[SAT]])</f>
        <v>kenkocorrectionfluidke014525</v>
      </c>
    </row>
    <row r="786" spans="1:54" x14ac:dyDescent="0.25">
      <c r="A786" s="6" t="s">
        <v>128</v>
      </c>
      <c r="B786" s="5" t="str">
        <f ca="1">IF(B_MSK[[#This Row],[N_ID]]="","",INDEX(INDIRECT(DIR&amp;$2:$2),MATCH(B_MSK[[#This Row],[N_ID]],INDIRECT(DIR&amp;"!NOTA[ID_P]"),0)))</f>
        <v/>
      </c>
      <c r="C786" s="5" t="str">
        <f ca="1">IF(B_MSK[[#This Row],[//]]="","",HYPERLINK("["&amp;SUBSTITUTE(DIR,"'","")&amp;"]NOTA!D"&amp;B_MSK[[#This Row],[//]]+2,"&gt;"))</f>
        <v>&gt;</v>
      </c>
      <c r="D786" s="5" t="str">
        <f ca="1">IF(B_MSK[[#This Row],[N_ID]]="","",COUNTIF(INDIRECT(DIR&amp;"!NOTA[ID_H]"),B_MSK[[#This Row],[ID NOTA]]))</f>
        <v/>
      </c>
      <c r="E78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783</v>
      </c>
      <c r="F7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6" s="7" t="str">
        <f ca="1">IF(B_MSK[[#This Row],[stt]]="ada",INDEX([2]!db[NB BM],B_MSK[DB_ROW]-1),"")</f>
        <v>PW Kenko 12W CP-12 F classic panjang</v>
      </c>
      <c r="H786" s="7" t="str">
        <f ca="1">IF(B_MSK[[#This Row],[//]]="","",INDEX(INDIRECT(DIR&amp;$2:$2),B_MSK[[#This Row],[//]]))</f>
        <v>KENKO SINAR INDONESIA</v>
      </c>
      <c r="I786" s="27" t="str">
        <f ca="1">IF(B_MSK[[#This Row],[//]]="","",INDEX(INDIRECT(DB_PATH&amp;$2:$2),B_MSK[[#This Row],[DB_ROW]]-1))</f>
        <v>24 LSN</v>
      </c>
      <c r="J786" s="5">
        <f ca="1">IF(B_MSK[[#This Row],[//]]="","",IF(INDEX(INDIRECT(DIR&amp;$2:$2),B_MSK[[#This Row],[//]])="","",INDEX(INDIRECT(DIR&amp;$2:$2),B_MSK[[#This Row],[//]])))</f>
        <v>1</v>
      </c>
      <c r="K786" s="5" t="str">
        <f ca="1">IF(B_MSK[[#This Row],[//]]="","",IF(INDEX(INDIRECT(DIR&amp;$2:$2),B_MSK[[#This Row],[//]])="","",INDEX(INDIRECT(DIR&amp;$2:$2),B_MSK[[#This Row],[//]])))</f>
        <v/>
      </c>
      <c r="L786" s="5" t="str">
        <f ca="1">IF(B_MSK[[#This Row],[//]]="","",IF(INDEX(INDIRECT(DIR&amp;$2:$2),B_MSK[[#This Row],[//]])="","",INDEX(INDIRECT(DIR&amp;$2:$2),B_MSK[[#This Row],[//]])))</f>
        <v/>
      </c>
      <c r="M786" s="13">
        <f ca="1">IF(B_MSK[[#This Row],[//]]="","",INDEX(INDIRECT(DIR&amp;$2:$2),B_MSK[[#This Row],[//]]))</f>
        <v>0</v>
      </c>
      <c r="N786" s="13">
        <f ca="1">IF(OR(B_MSK[[#This Row],[//]]="",),"",INDEX(INDIRECT(DIR&amp;$2:$2),B_MSK[[#This Row],[//]]))</f>
        <v>2980800</v>
      </c>
      <c r="O786" s="3">
        <f ca="1">IF(B_MSK[[#This Row],[//]]="","",IF(INDEX(INDIRECT(DIR&amp;$2:$2),B_MSK[[#This Row],[//]])=0,"",INDEX(INDIRECT(DIR&amp;$2:$2),B_MSK[[#This Row],[//]])))</f>
        <v>0.17</v>
      </c>
      <c r="P786" s="3" t="str">
        <f ca="1">IF(B_MSK[[#This Row],[//]]="","",IF(INDEX(INDIRECT(DIR&amp;$2:$2),B_MSK[[#This Row],[//]])=0,"",INDEX(INDIRECT(DIR&amp;$2:$2),B_MSK[[#This Row],[//]])))</f>
        <v/>
      </c>
      <c r="Q786" s="12">
        <f ca="1">IF(B_MSK[[#This Row],[//]]="","",INDEX(INDIRECT(DIR&amp;$2:$2),B_MSK[[#This Row],[//]]))</f>
        <v>2474064</v>
      </c>
      <c r="R7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6" s="37">
        <f ca="1">IF(B_MSK[[#This Row],[//]]="","",INDEX(INDIRECT(DIR&amp;$2:$2),B_MSK[[#This Row],[//]]))</f>
        <v>0</v>
      </c>
      <c r="U786" s="38" t="str">
        <f ca="1">IF(SUMIF(B_MSK[NAMA BARANG],B_MSK[[#This Row],[NAMA BARANG]],B_MSK[JMLH BRG])=0,"",SUMIF(B_MSK[NAMA BARANG],B_MSK[[#This Row],[NAMA BARANG]],B_MSK[C]))</f>
        <v/>
      </c>
      <c r="V786" s="7" t="str">
        <f ca="1">IF(B_MSK[[#This Row],[//]]="","",INDEX(INDIRECT(DIR&amp;$2:$2),B_MSK[[#This Row],[//]]))</f>
        <v>KENKO 12 COLOR PENCIL CP-12F CLASSIC</v>
      </c>
      <c r="W786" s="7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X786" s="5" t="str">
        <f ca="1">IF(B_MSK[[#This Row],[N.B.nota]]="","",IF(MATCH(B_MSK[[#This Row],[concat]],[2]!db[NB NOTA_C],0)&gt;0,"ada",0))</f>
        <v>ada</v>
      </c>
      <c r="Y786" s="5" t="str">
        <f ca="1">IF(B_MSK[[#This Row],[N.B.nota]]="","",ADDRESS(ROW(B_MSK[QB]),COLUMN(B_MSK[QB]))&amp;":"&amp;ADDRESS(ROW(),COLUMN(B_MSK[QB])))</f>
        <v>$D$4:$D$786</v>
      </c>
      <c r="Z786" s="5">
        <f ca="1">IF(B_MSK[[#This Row],[concat]]="","",MATCH(B_MSK[[#This Row],[concat]],[2]!db[NB NOTA_C],0)+1)</f>
        <v>1035</v>
      </c>
      <c r="AA786" s="5" t="str">
        <f ca="1">IF(B_MSK[[#This Row],[//]]="","",HYPERLINK("[D:\kerja\BANK EXP\BARU\DB.XLSX]DB!e"&amp;B_MSK[[#This Row],[DB_ROW]],"&gt;"))</f>
        <v>&gt;</v>
      </c>
      <c r="AB786" s="30" t="str">
        <f ca="1">MID(B_MSK[[#This Row],[/ STN_1]],FIND(" ",B_MSK[[#This Row],[/ STN_1]])+1,LEN(B_MSK[[#This Row],[/ STN_1]]))</f>
        <v>LSN</v>
      </c>
      <c r="AC786" s="11">
        <f ca="1">IF(B_MSK[[#This Row],[//]]="","",IF(B_MSK[[#This Row],[ JUMLAH ]]="","",IF(B_MSK[[#This Row],[C]]="",B_MSK[[#This Row],[HARGA CTN]]/B_MSK[[#This Row],[JMLH BRG]],B_MSK[[#This Row],[HARGA CTN]]/B_MSK[[#This Row],[A_1]])))</f>
        <v>124200</v>
      </c>
      <c r="AD7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8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10350</v>
      </c>
      <c r="AF78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86" s="15" t="str">
        <f ca="1">IF(B_MSK[[#This Row],[HARGA_2]]="","",IF(MID(B_MSK[[#This Row],[/ STN_2]],FIND(" ",B_MSK[[#This Row],[/ STN_2]])+1,LEN(B_MSK[[#This Row],[/ STN_2]]))="LSN",B_MSK[[#This Row],[HARGA_2]]/12,""))</f>
        <v/>
      </c>
      <c r="AH786" s="7" t="str">
        <f ca="1">IF(B_MSK[[#This Row],[HARGA_3]]="","","/ "&amp;"PCS")</f>
        <v/>
      </c>
      <c r="AI786" s="15">
        <f ca="1">IF(B_MSK[[#This Row],[HARGA_3]]="",IF(B_MSK[[#This Row],[HARGA_2]]="",IF(B_MSK[[#This Row],[HARGA_1]]="","",B_MSK[[#This Row],[HARGA_1]]),B_MSK[[#This Row],[HARGA_2]]),B_MSK[[#This Row],[HARGA_3]])</f>
        <v>10350</v>
      </c>
      <c r="AJ78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86" s="5" t="str">
        <f ca="1">IF(B_MSK[[#This Row],[//]]="","",SUBSTITUTE(SUBSTITUTE(SUBSTITUTE(B_MSK[[#This Row],[QTY/ CTN]]," ","_",2),"(",""),")","")&amp;"_")</f>
        <v>24 LSN_</v>
      </c>
      <c r="AL786" s="5">
        <f ca="1">IF(B_MSK[[#This Row],[A_B]]="","",SEARCH("_",B_MSK[[#This Row],[A_B]]))</f>
        <v>7</v>
      </c>
      <c r="AM786" s="5">
        <f ca="1">IF(B_MSK[[#This Row],[A_B]]="","",LEN(B_MSK[[#This Row],[A_B]]))</f>
        <v>7</v>
      </c>
      <c r="AN786" s="5" t="str">
        <f ca="1">IF(B_MSK[[#This Row],[A_B]]="","",LEFT(B_MSK[[#This Row],[QTY/ CTN]],B_MSK[[#This Row],[A_B_1]]))</f>
        <v>24 LSN</v>
      </c>
      <c r="AO786" s="5" t="str">
        <f ca="1">IF(B_MSK[[#This Row],[A_B]]="","",LEFT(B_MSK[[#This Row],[A_]],SEARCH(" ",B_MSK[[#This Row],[A_]])-1))</f>
        <v>24</v>
      </c>
      <c r="AP786" s="5" t="str">
        <f ca="1">IF(B_MSK[[#This Row],[A_B]]="","",RIGHT(B_MSK[[#This Row],[A_]],LEN(B_MSK[[#This Row],[A_]])-SEARCH(" ",B_MSK[[#This Row],[A_]])))</f>
        <v>LSN</v>
      </c>
      <c r="AQ7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86" s="5" t="str">
        <f ca="1">IF(B_MSK[[#This Row],[B_]]="","",LEFT(B_MSK[[#This Row],[B_]],SEARCH(" ",B_MSK[[#This Row],[B_]])))</f>
        <v xml:space="preserve">12 </v>
      </c>
      <c r="AS786" s="5" t="str">
        <f ca="1">IF(B_MSK[[#This Row],[B_]]="","",RIGHT(B_MSK[[#This Row],[B_]],LEN(B_MSK[[#This Row],[B_]])-SEARCH(" ",B_MSK[[#This Row],[B_]])))</f>
        <v>PCS</v>
      </c>
      <c r="AT786" s="5" t="str">
        <f ca="1">IF(B_MSK[[#This Row],[B_2]]="LSN",12,"")</f>
        <v/>
      </c>
      <c r="AU786" s="5" t="str">
        <f ca="1">IF(B_MSK[[#This Row],[C_1]]="","","PCS")</f>
        <v/>
      </c>
      <c r="AV786" s="5">
        <f ca="1">IF(B_MSK[[#This Row],[A_1]]="","",B_MSK[[#This Row],[A_1]]*IF(B_MSK[[#This Row],[B_1]]="",1,B_MSK[[#This Row],[B_1]])*IF(B_MSK[[#This Row],[C_1]]="",1,B_MSK[[#This Row],[C_1]]))</f>
        <v>288</v>
      </c>
      <c r="AW786" s="5" t="str">
        <f ca="1">IF(B_MSK[[#This Row],[C_2]]="",IF(B_MSK[[#This Row],[B_2]]="",IF(B_MSK[[#This Row],[A_2]]="","",B_MSK[[#This Row],[A_2]]),B_MSK[[#This Row],[B_2]]),B_MSK[[#This Row],[C_2]])</f>
        <v>PCS</v>
      </c>
      <c r="AX786" s="2">
        <f ca="1">IF(ISNUMBER(B_MSK[[#This Row],[TANGGAL DATANG]]),B_MSK[[#This Row],[TANGGAL DATANG]],AX785)</f>
        <v>44954</v>
      </c>
      <c r="AY786" s="5" t="e">
        <f ca="1">IF(B_MSK[[#This Row],[DB_ROW]]="","",INDEX([3]!db[JENIS],B_MSK[[#This Row],[DB_ROW]]-1))</f>
        <v>#REF!</v>
      </c>
      <c r="AZ786" s="5">
        <f ca="1">IF(B_MSK[[#This Row],[A_1]]="","",B_MSK[[#This Row],[A_1]])*1</f>
        <v>24</v>
      </c>
      <c r="BA786" s="5" t="str">
        <f ca="1">IF(B_MSK[[#This Row],[//]]="","",INDEX(INDIRECT(DIR&amp;$2:$2),B_MSK[[#This Row],[//]]))</f>
        <v>ARTO MORO</v>
      </c>
      <c r="BB786" s="5" t="str">
        <f ca="1">CONCATENATE(B_MSK[[#This Row],[concat]],B_MSK[[#This Row],[HARGA_X]],B_MSK[[#This Row],[SAT]])</f>
        <v>kenko12colorpencilcp12fclassic10350</v>
      </c>
    </row>
    <row r="787" spans="1:54" x14ac:dyDescent="0.25">
      <c r="A787" s="6" t="s">
        <v>128</v>
      </c>
      <c r="B787" s="5" t="str">
        <f ca="1">IF(B_MSK[[#This Row],[N_ID]]="","",INDEX(INDIRECT(DIR&amp;$2:$2),MATCH(B_MSK[[#This Row],[N_ID]],INDIRECT(DIR&amp;"!NOTA[ID_P]"),0)))</f>
        <v/>
      </c>
      <c r="C787" s="5" t="str">
        <f ca="1">IF(B_MSK[[#This Row],[//]]="","",HYPERLINK("["&amp;SUBSTITUTE(DIR,"'","")&amp;"]NOTA!D"&amp;B_MSK[[#This Row],[//]]+2,"&gt;"))</f>
        <v>&gt;</v>
      </c>
      <c r="D787" s="5" t="str">
        <f ca="1">IF(B_MSK[[#This Row],[N_ID]]="","",COUNTIF(INDIRECT(DIR&amp;"!NOTA[ID_H]"),B_MSK[[#This Row],[ID NOTA]]))</f>
        <v/>
      </c>
      <c r="E78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784</v>
      </c>
      <c r="F7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7" s="7" t="str">
        <f ca="1">IF(B_MSK[[#This Row],[stt]]="ada",INDEX([2]!db[NB BM],B_MSK[DB_ROW]-1),"")</f>
        <v>Tape Dispenser Kenko TD-323</v>
      </c>
      <c r="H787" s="7" t="str">
        <f ca="1">IF(B_MSK[[#This Row],[//]]="","",INDEX(INDIRECT(DIR&amp;$2:$2),B_MSK[[#This Row],[//]]))</f>
        <v>KENKO SINAR INDONESIA</v>
      </c>
      <c r="I787" s="27" t="str">
        <f ca="1">IF(B_MSK[[#This Row],[//]]="","",INDEX(INDIRECT(DB_PATH&amp;$2:$2),B_MSK[[#This Row],[DB_ROW]]-1))</f>
        <v>24 PCS</v>
      </c>
      <c r="J787" s="5">
        <f ca="1">IF(B_MSK[[#This Row],[//]]="","",IF(INDEX(INDIRECT(DIR&amp;$2:$2),B_MSK[[#This Row],[//]])="","",INDEX(INDIRECT(DIR&amp;$2:$2),B_MSK[[#This Row],[//]])))</f>
        <v>2</v>
      </c>
      <c r="K787" s="5" t="str">
        <f ca="1">IF(B_MSK[[#This Row],[//]]="","",IF(INDEX(INDIRECT(DIR&amp;$2:$2),B_MSK[[#This Row],[//]])="","",INDEX(INDIRECT(DIR&amp;$2:$2),B_MSK[[#This Row],[//]])))</f>
        <v/>
      </c>
      <c r="L787" s="5" t="str">
        <f ca="1">IF(B_MSK[[#This Row],[//]]="","",IF(INDEX(INDIRECT(DIR&amp;$2:$2),B_MSK[[#This Row],[//]])="","",INDEX(INDIRECT(DIR&amp;$2:$2),B_MSK[[#This Row],[//]])))</f>
        <v/>
      </c>
      <c r="M787" s="13">
        <f ca="1">IF(B_MSK[[#This Row],[//]]="","",INDEX(INDIRECT(DIR&amp;$2:$2),B_MSK[[#This Row],[//]]))</f>
        <v>0</v>
      </c>
      <c r="N787" s="13">
        <f ca="1">IF(OR(B_MSK[[#This Row],[//]]="",),"",INDEX(INDIRECT(DIR&amp;$2:$2),B_MSK[[#This Row],[//]]))</f>
        <v>462000</v>
      </c>
      <c r="O787" s="3">
        <f ca="1">IF(B_MSK[[#This Row],[//]]="","",IF(INDEX(INDIRECT(DIR&amp;$2:$2),B_MSK[[#This Row],[//]])=0,"",INDEX(INDIRECT(DIR&amp;$2:$2),B_MSK[[#This Row],[//]])))</f>
        <v>0.17</v>
      </c>
      <c r="P787" s="3" t="str">
        <f ca="1">IF(B_MSK[[#This Row],[//]]="","",IF(INDEX(INDIRECT(DIR&amp;$2:$2),B_MSK[[#This Row],[//]])=0,"",INDEX(INDIRECT(DIR&amp;$2:$2),B_MSK[[#This Row],[//]])))</f>
        <v/>
      </c>
      <c r="Q787" s="12">
        <f ca="1">IF(B_MSK[[#This Row],[//]]="","",INDEX(INDIRECT(DIR&amp;$2:$2),B_MSK[[#This Row],[//]]))</f>
        <v>766920</v>
      </c>
      <c r="R7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7" s="37">
        <f ca="1">IF(B_MSK[[#This Row],[//]]="","",INDEX(INDIRECT(DIR&amp;$2:$2),B_MSK[[#This Row],[//]]))</f>
        <v>0</v>
      </c>
      <c r="U787" s="38" t="str">
        <f ca="1">IF(SUMIF(B_MSK[NAMA BARANG],B_MSK[[#This Row],[NAMA BARANG]],B_MSK[JMLH BRG])=0,"",SUMIF(B_MSK[NAMA BARANG],B_MSK[[#This Row],[NAMA BARANG]],B_MSK[C]))</f>
        <v/>
      </c>
      <c r="V787" s="7" t="str">
        <f ca="1">IF(B_MSK[[#This Row],[//]]="","",INDEX(INDIRECT(DIR&amp;$2:$2),B_MSK[[#This Row],[//]]))</f>
        <v>KENKO TAPE DISPENSER TD-323 (1" &amp; 3" CORE)</v>
      </c>
      <c r="W787" s="7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X787" s="5" t="str">
        <f ca="1">IF(B_MSK[[#This Row],[N.B.nota]]="","",IF(MATCH(B_MSK[[#This Row],[concat]],[2]!db[NB NOTA_C],0)&gt;0,"ada",0))</f>
        <v>ada</v>
      </c>
      <c r="Y787" s="5" t="str">
        <f ca="1">IF(B_MSK[[#This Row],[N.B.nota]]="","",ADDRESS(ROW(B_MSK[QB]),COLUMN(B_MSK[QB]))&amp;":"&amp;ADDRESS(ROW(),COLUMN(B_MSK[QB])))</f>
        <v>$D$4:$D$787</v>
      </c>
      <c r="Z787" s="5">
        <f ca="1">IF(B_MSK[[#This Row],[concat]]="","",MATCH(B_MSK[[#This Row],[concat]],[2]!db[NB NOTA_C],0)+1)</f>
        <v>1307</v>
      </c>
      <c r="AA787" s="5" t="str">
        <f ca="1">IF(B_MSK[[#This Row],[//]]="","",HYPERLINK("[D:\kerja\BANK EXP\BARU\DB.XLSX]DB!e"&amp;B_MSK[[#This Row],[DB_ROW]],"&gt;"))</f>
        <v>&gt;</v>
      </c>
      <c r="AB787" s="30" t="str">
        <f ca="1">MID(B_MSK[[#This Row],[/ STN_1]],FIND(" ",B_MSK[[#This Row],[/ STN_1]])+1,LEN(B_MSK[[#This Row],[/ STN_1]]))</f>
        <v>PCS</v>
      </c>
      <c r="AC787" s="11">
        <f ca="1">IF(B_MSK[[#This Row],[//]]="","",IF(B_MSK[[#This Row],[ JUMLAH ]]="","",IF(B_MSK[[#This Row],[C]]="",B_MSK[[#This Row],[HARGA CTN]]/B_MSK[[#This Row],[JMLH BRG]],B_MSK[[#This Row],[HARGA CTN]]/B_MSK[[#This Row],[A_1]])))</f>
        <v>19250</v>
      </c>
      <c r="AD7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7" s="15" t="str">
        <f ca="1">IF(B_MSK[[#This Row],[HARGA_2]]="","",IF(MID(B_MSK[[#This Row],[/ STN_2]],FIND(" ",B_MSK[[#This Row],[/ STN_2]])+1,LEN(B_MSK[[#This Row],[/ STN_2]]))="LSN",B_MSK[[#This Row],[HARGA_2]]/12,""))</f>
        <v/>
      </c>
      <c r="AH787" s="7" t="str">
        <f ca="1">IF(B_MSK[[#This Row],[HARGA_3]]="","","/ "&amp;"PCS")</f>
        <v/>
      </c>
      <c r="AI787" s="15">
        <f ca="1">IF(B_MSK[[#This Row],[HARGA_3]]="",IF(B_MSK[[#This Row],[HARGA_2]]="",IF(B_MSK[[#This Row],[HARGA_1]]="","",B_MSK[[#This Row],[HARGA_1]]),B_MSK[[#This Row],[HARGA_2]]),B_MSK[[#This Row],[HARGA_3]])</f>
        <v>19250</v>
      </c>
      <c r="AJ78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87" s="5" t="str">
        <f ca="1">IF(B_MSK[[#This Row],[//]]="","",SUBSTITUTE(SUBSTITUTE(SUBSTITUTE(B_MSK[[#This Row],[QTY/ CTN]]," ","_",2),"(",""),")","")&amp;"_")</f>
        <v>24 PCS_</v>
      </c>
      <c r="AL787" s="5">
        <f ca="1">IF(B_MSK[[#This Row],[A_B]]="","",SEARCH("_",B_MSK[[#This Row],[A_B]]))</f>
        <v>7</v>
      </c>
      <c r="AM787" s="5">
        <f ca="1">IF(B_MSK[[#This Row],[A_B]]="","",LEN(B_MSK[[#This Row],[A_B]]))</f>
        <v>7</v>
      </c>
      <c r="AN787" s="5" t="str">
        <f ca="1">IF(B_MSK[[#This Row],[A_B]]="","",LEFT(B_MSK[[#This Row],[QTY/ CTN]],B_MSK[[#This Row],[A_B_1]]))</f>
        <v>24 PCS</v>
      </c>
      <c r="AO787" s="5" t="str">
        <f ca="1">IF(B_MSK[[#This Row],[A_B]]="","",LEFT(B_MSK[[#This Row],[A_]],SEARCH(" ",B_MSK[[#This Row],[A_]])-1))</f>
        <v>24</v>
      </c>
      <c r="AP787" s="5" t="str">
        <f ca="1">IF(B_MSK[[#This Row],[A_B]]="","",RIGHT(B_MSK[[#This Row],[A_]],LEN(B_MSK[[#This Row],[A_]])-SEARCH(" ",B_MSK[[#This Row],[A_]])))</f>
        <v>PCS</v>
      </c>
      <c r="AQ7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7" s="5" t="str">
        <f ca="1">IF(B_MSK[[#This Row],[B_]]="","",LEFT(B_MSK[[#This Row],[B_]],SEARCH(" ",B_MSK[[#This Row],[B_]])))</f>
        <v/>
      </c>
      <c r="AS787" s="5" t="str">
        <f ca="1">IF(B_MSK[[#This Row],[B_]]="","",RIGHT(B_MSK[[#This Row],[B_]],LEN(B_MSK[[#This Row],[B_]])-SEARCH(" ",B_MSK[[#This Row],[B_]])))</f>
        <v/>
      </c>
      <c r="AT787" s="5" t="str">
        <f ca="1">IF(B_MSK[[#This Row],[B_2]]="LSN",12,"")</f>
        <v/>
      </c>
      <c r="AU787" s="5" t="str">
        <f ca="1">IF(B_MSK[[#This Row],[C_1]]="","","PCS")</f>
        <v/>
      </c>
      <c r="AV787" s="5">
        <f ca="1">IF(B_MSK[[#This Row],[A_1]]="","",B_MSK[[#This Row],[A_1]]*IF(B_MSK[[#This Row],[B_1]]="",1,B_MSK[[#This Row],[B_1]])*IF(B_MSK[[#This Row],[C_1]]="",1,B_MSK[[#This Row],[C_1]]))</f>
        <v>24</v>
      </c>
      <c r="AW787" s="5" t="str">
        <f ca="1">IF(B_MSK[[#This Row],[C_2]]="",IF(B_MSK[[#This Row],[B_2]]="",IF(B_MSK[[#This Row],[A_2]]="","",B_MSK[[#This Row],[A_2]]),B_MSK[[#This Row],[B_2]]),B_MSK[[#This Row],[C_2]])</f>
        <v>PCS</v>
      </c>
      <c r="AX787" s="2">
        <f ca="1">IF(ISNUMBER(B_MSK[[#This Row],[TANGGAL DATANG]]),B_MSK[[#This Row],[TANGGAL DATANG]],AX786)</f>
        <v>44954</v>
      </c>
      <c r="AY787" s="5" t="e">
        <f ca="1">IF(B_MSK[[#This Row],[DB_ROW]]="","",INDEX([3]!db[JENIS],B_MSK[[#This Row],[DB_ROW]]-1))</f>
        <v>#REF!</v>
      </c>
      <c r="AZ787" s="5">
        <f ca="1">IF(B_MSK[[#This Row],[A_1]]="","",B_MSK[[#This Row],[A_1]])*1</f>
        <v>24</v>
      </c>
      <c r="BA787" s="5" t="str">
        <f ca="1">IF(B_MSK[[#This Row],[//]]="","",INDEX(INDIRECT(DIR&amp;$2:$2),B_MSK[[#This Row],[//]]))</f>
        <v>ARTO MORO</v>
      </c>
      <c r="BB787" s="5" t="str">
        <f ca="1">CONCATENATE(B_MSK[[#This Row],[concat]],B_MSK[[#This Row],[HARGA_X]],B_MSK[[#This Row],[SAT]])</f>
        <v>kenkotapedispensertd3231&amp;3core19250</v>
      </c>
    </row>
    <row r="788" spans="1:54" x14ac:dyDescent="0.25">
      <c r="A788" s="6" t="s">
        <v>128</v>
      </c>
      <c r="B788" s="5" t="str">
        <f ca="1">IF(B_MSK[[#This Row],[N_ID]]="","",INDEX(INDIRECT(DIR&amp;$2:$2),MATCH(B_MSK[[#This Row],[N_ID]],INDIRECT(DIR&amp;"!NOTA[ID_P]"),0)))</f>
        <v/>
      </c>
      <c r="C788" s="5" t="str">
        <f ca="1">IF(B_MSK[[#This Row],[//]]="","",HYPERLINK("["&amp;SUBSTITUTE(DIR,"'","")&amp;"]NOTA!D"&amp;B_MSK[[#This Row],[//]]+2,"&gt;"))</f>
        <v>&gt;</v>
      </c>
      <c r="D788" s="5" t="str">
        <f ca="1">IF(B_MSK[[#This Row],[N_ID]]="","",COUNTIF(INDIRECT(DIR&amp;"!NOTA[ID_H]"),B_MSK[[#This Row],[ID NOTA]]))</f>
        <v/>
      </c>
      <c r="E7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785</v>
      </c>
      <c r="F7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8" s="7" t="str">
        <f ca="1">IF(B_MSK[[#This Row],[stt]]="ada",INDEX([2]!db[NB BM],B_MSK[DB_ROW]-1),"")</f>
        <v>Binder clip Kenko 107</v>
      </c>
      <c r="H788" s="7" t="str">
        <f ca="1">IF(B_MSK[[#This Row],[//]]="","",INDEX(INDIRECT(DIR&amp;$2:$2),B_MSK[[#This Row],[//]]))</f>
        <v>KENKO SINAR INDONESIA</v>
      </c>
      <c r="I788" s="27" t="str">
        <f ca="1">IF(B_MSK[[#This Row],[//]]="","",INDEX(INDIRECT(DB_PATH&amp;$2:$2),B_MSK[[#This Row],[DB_ROW]]-1))</f>
        <v>50 GRS</v>
      </c>
      <c r="J788" s="5">
        <f ca="1">IF(B_MSK[[#This Row],[//]]="","",IF(INDEX(INDIRECT(DIR&amp;$2:$2),B_MSK[[#This Row],[//]])="","",INDEX(INDIRECT(DIR&amp;$2:$2),B_MSK[[#This Row],[//]])))</f>
        <v>1</v>
      </c>
      <c r="K788" s="5" t="str">
        <f ca="1">IF(B_MSK[[#This Row],[//]]="","",IF(INDEX(INDIRECT(DIR&amp;$2:$2),B_MSK[[#This Row],[//]])="","",INDEX(INDIRECT(DIR&amp;$2:$2),B_MSK[[#This Row],[//]])))</f>
        <v/>
      </c>
      <c r="L788" s="5" t="str">
        <f ca="1">IF(B_MSK[[#This Row],[//]]="","",IF(INDEX(INDIRECT(DIR&amp;$2:$2),B_MSK[[#This Row],[//]])="","",INDEX(INDIRECT(DIR&amp;$2:$2),B_MSK[[#This Row],[//]])))</f>
        <v/>
      </c>
      <c r="M788" s="13">
        <f ca="1">IF(B_MSK[[#This Row],[//]]="","",INDEX(INDIRECT(DIR&amp;$2:$2),B_MSK[[#This Row],[//]]))</f>
        <v>0</v>
      </c>
      <c r="N788" s="13">
        <f ca="1">IF(OR(B_MSK[[#This Row],[//]]="",),"",INDEX(INDIRECT(DIR&amp;$2:$2),B_MSK[[#This Row],[//]]))</f>
        <v>1590000</v>
      </c>
      <c r="O788" s="3">
        <f ca="1">IF(B_MSK[[#This Row],[//]]="","",IF(INDEX(INDIRECT(DIR&amp;$2:$2),B_MSK[[#This Row],[//]])=0,"",INDEX(INDIRECT(DIR&amp;$2:$2),B_MSK[[#This Row],[//]])))</f>
        <v>0.17</v>
      </c>
      <c r="P788" s="3" t="str">
        <f ca="1">IF(B_MSK[[#This Row],[//]]="","",IF(INDEX(INDIRECT(DIR&amp;$2:$2),B_MSK[[#This Row],[//]])=0,"",INDEX(INDIRECT(DIR&amp;$2:$2),B_MSK[[#This Row],[//]])))</f>
        <v/>
      </c>
      <c r="Q788" s="12">
        <f ca="1">IF(B_MSK[[#This Row],[//]]="","",INDEX(INDIRECT(DIR&amp;$2:$2),B_MSK[[#This Row],[//]]))</f>
        <v>1319700</v>
      </c>
      <c r="R7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8" s="37">
        <f ca="1">IF(B_MSK[[#This Row],[//]]="","",INDEX(INDIRECT(DIR&amp;$2:$2),B_MSK[[#This Row],[//]]))</f>
        <v>0</v>
      </c>
      <c r="U788" s="38" t="str">
        <f ca="1">IF(SUMIF(B_MSK[NAMA BARANG],B_MSK[[#This Row],[NAMA BARANG]],B_MSK[JMLH BRG])=0,"",SUMIF(B_MSK[NAMA BARANG],B_MSK[[#This Row],[NAMA BARANG]],B_MSK[C]))</f>
        <v/>
      </c>
      <c r="V788" s="7" t="str">
        <f ca="1">IF(B_MSK[[#This Row],[//]]="","",INDEX(INDIRECT(DIR&amp;$2:$2),B_MSK[[#This Row],[//]]))</f>
        <v>KENKO BINDER CLIP NO.107</v>
      </c>
      <c r="W788" s="7" t="str">
        <f ca="1">LOWER(SUBSTITUTE(SUBSTITUTE(SUBSTITUTE(SUBSTITUTE(SUBSTITUTE(SUBSTITUTE(SUBSTITUTE(SUBSTITUTE(SUBSTITUTE(B_MSK[[#This Row],[N.B.nota]]," ",""),"-",""),"(",""),")",""),".",""),",",""),"/",""),"""",""),"+",""))</f>
        <v>kenkobinderclipno107</v>
      </c>
      <c r="X788" s="5" t="str">
        <f ca="1">IF(B_MSK[[#This Row],[N.B.nota]]="","",IF(MATCH(B_MSK[[#This Row],[concat]],[2]!db[NB NOTA_C],0)&gt;0,"ada",0))</f>
        <v>ada</v>
      </c>
      <c r="Y788" s="5" t="str">
        <f ca="1">IF(B_MSK[[#This Row],[N.B.nota]]="","",ADDRESS(ROW(B_MSK[QB]),COLUMN(B_MSK[QB]))&amp;":"&amp;ADDRESS(ROW(),COLUMN(B_MSK[QB])))</f>
        <v>$D$4:$D$788</v>
      </c>
      <c r="Z788" s="5">
        <f ca="1">IF(B_MSK[[#This Row],[concat]]="","",MATCH(B_MSK[[#This Row],[concat]],[2]!db[NB NOTA_C],0)+1)</f>
        <v>1050</v>
      </c>
      <c r="AA788" s="5" t="str">
        <f ca="1">IF(B_MSK[[#This Row],[//]]="","",HYPERLINK("[D:\kerja\BANK EXP\BARU\DB.XLSX]DB!e"&amp;B_MSK[[#This Row],[DB_ROW]],"&gt;"))</f>
        <v>&gt;</v>
      </c>
      <c r="AB788" s="30" t="str">
        <f ca="1">MID(B_MSK[[#This Row],[/ STN_1]],FIND(" ",B_MSK[[#This Row],[/ STN_1]])+1,LEN(B_MSK[[#This Row],[/ STN_1]]))</f>
        <v>GRS</v>
      </c>
      <c r="AC788" s="11">
        <f ca="1">IF(B_MSK[[#This Row],[//]]="","",IF(B_MSK[[#This Row],[ JUMLAH ]]="","",IF(B_MSK[[#This Row],[C]]="",B_MSK[[#This Row],[HARGA CTN]]/B_MSK[[#This Row],[JMLH BRG]],B_MSK[[#This Row],[HARGA CTN]]/B_MSK[[#This Row],[A_1]])))</f>
        <v>31800</v>
      </c>
      <c r="AD7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78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2650</v>
      </c>
      <c r="AF78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788" s="15">
        <f ca="1">IF(B_MSK[[#This Row],[HARGA_2]]="","",IF(MID(B_MSK[[#This Row],[/ STN_2]],FIND(" ",B_MSK[[#This Row],[/ STN_2]])+1,LEN(B_MSK[[#This Row],[/ STN_2]]))="LSN",B_MSK[[#This Row],[HARGA_2]]/12,""))</f>
        <v>220.83333333333334</v>
      </c>
      <c r="AH788" s="7" t="str">
        <f ca="1">IF(B_MSK[[#This Row],[HARGA_3]]="","","/ "&amp;"PCS")</f>
        <v>/ PCS</v>
      </c>
      <c r="AI788" s="15">
        <f ca="1">IF(B_MSK[[#This Row],[HARGA_3]]="",IF(B_MSK[[#This Row],[HARGA_2]]="",IF(B_MSK[[#This Row],[HARGA_1]]="","",B_MSK[[#This Row],[HARGA_1]]),B_MSK[[#This Row],[HARGA_2]]),B_MSK[[#This Row],[HARGA_3]])</f>
        <v>220.83333333333334</v>
      </c>
      <c r="AJ78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88" s="5" t="str">
        <f ca="1">IF(B_MSK[[#This Row],[//]]="","",SUBSTITUTE(SUBSTITUTE(SUBSTITUTE(B_MSK[[#This Row],[QTY/ CTN]]," ","_",2),"(",""),")","")&amp;"_")</f>
        <v>50 GRS_</v>
      </c>
      <c r="AL788" s="5">
        <f ca="1">IF(B_MSK[[#This Row],[A_B]]="","",SEARCH("_",B_MSK[[#This Row],[A_B]]))</f>
        <v>7</v>
      </c>
      <c r="AM788" s="5">
        <f ca="1">IF(B_MSK[[#This Row],[A_B]]="","",LEN(B_MSK[[#This Row],[A_B]]))</f>
        <v>7</v>
      </c>
      <c r="AN788" s="5" t="str">
        <f ca="1">IF(B_MSK[[#This Row],[A_B]]="","",LEFT(B_MSK[[#This Row],[QTY/ CTN]],B_MSK[[#This Row],[A_B_1]]))</f>
        <v>50 GRS</v>
      </c>
      <c r="AO788" s="5" t="str">
        <f ca="1">IF(B_MSK[[#This Row],[A_B]]="","",LEFT(B_MSK[[#This Row],[A_]],SEARCH(" ",B_MSK[[#This Row],[A_]])-1))</f>
        <v>50</v>
      </c>
      <c r="AP788" s="5" t="str">
        <f ca="1">IF(B_MSK[[#This Row],[A_B]]="","",RIGHT(B_MSK[[#This Row],[A_]],LEN(B_MSK[[#This Row],[A_]])-SEARCH(" ",B_MSK[[#This Row],[A_]])))</f>
        <v>GRS</v>
      </c>
      <c r="AQ7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788" s="5" t="str">
        <f ca="1">IF(B_MSK[[#This Row],[B_]]="","",LEFT(B_MSK[[#This Row],[B_]],SEARCH(" ",B_MSK[[#This Row],[B_]])))</f>
        <v xml:space="preserve">12 </v>
      </c>
      <c r="AS788" s="5" t="str">
        <f ca="1">IF(B_MSK[[#This Row],[B_]]="","",RIGHT(B_MSK[[#This Row],[B_]],LEN(B_MSK[[#This Row],[B_]])-SEARCH(" ",B_MSK[[#This Row],[B_]])))</f>
        <v>LSN</v>
      </c>
      <c r="AT788" s="5">
        <f ca="1">IF(B_MSK[[#This Row],[B_2]]="LSN",12,"")</f>
        <v>12</v>
      </c>
      <c r="AU788" s="5" t="str">
        <f ca="1">IF(B_MSK[[#This Row],[C_1]]="","","PCS")</f>
        <v>PCS</v>
      </c>
      <c r="AV788" s="5">
        <f ca="1">IF(B_MSK[[#This Row],[A_1]]="","",B_MSK[[#This Row],[A_1]]*IF(B_MSK[[#This Row],[B_1]]="",1,B_MSK[[#This Row],[B_1]])*IF(B_MSK[[#This Row],[C_1]]="",1,B_MSK[[#This Row],[C_1]]))</f>
        <v>7200</v>
      </c>
      <c r="AW788" s="5" t="str">
        <f ca="1">IF(B_MSK[[#This Row],[C_2]]="",IF(B_MSK[[#This Row],[B_2]]="",IF(B_MSK[[#This Row],[A_2]]="","",B_MSK[[#This Row],[A_2]]),B_MSK[[#This Row],[B_2]]),B_MSK[[#This Row],[C_2]])</f>
        <v>PCS</v>
      </c>
      <c r="AX788" s="2">
        <f ca="1">IF(ISNUMBER(B_MSK[[#This Row],[TANGGAL DATANG]]),B_MSK[[#This Row],[TANGGAL DATANG]],AX787)</f>
        <v>44954</v>
      </c>
      <c r="AY788" s="5" t="e">
        <f ca="1">IF(B_MSK[[#This Row],[DB_ROW]]="","",INDEX([3]!db[JENIS],B_MSK[[#This Row],[DB_ROW]]-1))</f>
        <v>#REF!</v>
      </c>
      <c r="AZ788" s="5">
        <f ca="1">IF(B_MSK[[#This Row],[A_1]]="","",B_MSK[[#This Row],[A_1]])*1</f>
        <v>50</v>
      </c>
      <c r="BA788" s="5" t="str">
        <f ca="1">IF(B_MSK[[#This Row],[//]]="","",INDEX(INDIRECT(DIR&amp;$2:$2),B_MSK[[#This Row],[//]]))</f>
        <v>ARTO MORO</v>
      </c>
      <c r="BB788" s="5" t="str">
        <f ca="1">CONCATENATE(B_MSK[[#This Row],[concat]],B_MSK[[#This Row],[HARGA_X]],B_MSK[[#This Row],[SAT]])</f>
        <v>kenkobinderclipno107220.833333333333</v>
      </c>
    </row>
    <row r="789" spans="1:54" x14ac:dyDescent="0.25">
      <c r="A789" s="6" t="s">
        <v>128</v>
      </c>
      <c r="B789" s="5" t="str">
        <f ca="1">IF(B_MSK[[#This Row],[N_ID]]="","",INDEX(INDIRECT(DIR&amp;$2:$2),MATCH(B_MSK[[#This Row],[N_ID]],INDIRECT(DIR&amp;"!NOTA[ID_P]"),0)))</f>
        <v/>
      </c>
      <c r="C789" s="5" t="str">
        <f ca="1">IF(B_MSK[[#This Row],[//]]="","",HYPERLINK("["&amp;SUBSTITUTE(DIR,"'","")&amp;"]NOTA!D"&amp;B_MSK[[#This Row],[//]]+2,"&gt;"))</f>
        <v>&gt;</v>
      </c>
      <c r="D789" s="5" t="str">
        <f ca="1">IF(B_MSK[[#This Row],[N_ID]]="","",COUNTIF(INDIRECT(DIR&amp;"!NOTA[ID_H]"),B_MSK[[#This Row],[ID NOTA]]))</f>
        <v/>
      </c>
      <c r="E78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786</v>
      </c>
      <c r="F7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9" s="7" t="str">
        <f ca="1">IF(B_MSK[[#This Row],[stt]]="ada",INDEX([2]!db[NB BM],B_MSK[DB_ROW]-1),"")</f>
        <v>Cutter Kenko L-500</v>
      </c>
      <c r="H789" s="7" t="str">
        <f ca="1">IF(B_MSK[[#This Row],[//]]="","",INDEX(INDIRECT(DIR&amp;$2:$2),B_MSK[[#This Row],[//]]))</f>
        <v>KENKO SINAR INDONESIA</v>
      </c>
      <c r="I789" s="27" t="str">
        <f ca="1">IF(B_MSK[[#This Row],[//]]="","",INDEX(INDIRECT(DB_PATH&amp;$2:$2),B_MSK[[#This Row],[DB_ROW]]-1))</f>
        <v>20 LSN</v>
      </c>
      <c r="J789" s="5">
        <f ca="1">IF(B_MSK[[#This Row],[//]]="","",IF(INDEX(INDIRECT(DIR&amp;$2:$2),B_MSK[[#This Row],[//]])="","",INDEX(INDIRECT(DIR&amp;$2:$2),B_MSK[[#This Row],[//]])))</f>
        <v>2</v>
      </c>
      <c r="K789" s="5" t="str">
        <f ca="1">IF(B_MSK[[#This Row],[//]]="","",IF(INDEX(INDIRECT(DIR&amp;$2:$2),B_MSK[[#This Row],[//]])="","",INDEX(INDIRECT(DIR&amp;$2:$2),B_MSK[[#This Row],[//]])))</f>
        <v/>
      </c>
      <c r="L789" s="5" t="str">
        <f ca="1">IF(B_MSK[[#This Row],[//]]="","",IF(INDEX(INDIRECT(DIR&amp;$2:$2),B_MSK[[#This Row],[//]])="","",INDEX(INDIRECT(DIR&amp;$2:$2),B_MSK[[#This Row],[//]])))</f>
        <v/>
      </c>
      <c r="M789" s="13">
        <f ca="1">IF(B_MSK[[#This Row],[//]]="","",INDEX(INDIRECT(DIR&amp;$2:$2),B_MSK[[#This Row],[//]]))</f>
        <v>0</v>
      </c>
      <c r="N789" s="13">
        <f ca="1">IF(OR(B_MSK[[#This Row],[//]]="",),"",INDEX(INDIRECT(DIR&amp;$2:$2),B_MSK[[#This Row],[//]]))</f>
        <v>2952000</v>
      </c>
      <c r="O789" s="3">
        <f ca="1">IF(B_MSK[[#This Row],[//]]="","",IF(INDEX(INDIRECT(DIR&amp;$2:$2),B_MSK[[#This Row],[//]])=0,"",INDEX(INDIRECT(DIR&amp;$2:$2),B_MSK[[#This Row],[//]])))</f>
        <v>0.17</v>
      </c>
      <c r="P789" s="3" t="str">
        <f ca="1">IF(B_MSK[[#This Row],[//]]="","",IF(INDEX(INDIRECT(DIR&amp;$2:$2),B_MSK[[#This Row],[//]])=0,"",INDEX(INDIRECT(DIR&amp;$2:$2),B_MSK[[#This Row],[//]])))</f>
        <v/>
      </c>
      <c r="Q789" s="12">
        <f ca="1">IF(B_MSK[[#This Row],[//]]="","",INDEX(INDIRECT(DIR&amp;$2:$2),B_MSK[[#This Row],[//]]))</f>
        <v>4900320</v>
      </c>
      <c r="R7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9" s="37">
        <f ca="1">IF(B_MSK[[#This Row],[//]]="","",INDEX(INDIRECT(DIR&amp;$2:$2),B_MSK[[#This Row],[//]]))</f>
        <v>0</v>
      </c>
      <c r="U789" s="38" t="str">
        <f ca="1">IF(SUMIF(B_MSK[NAMA BARANG],B_MSK[[#This Row],[NAMA BARANG]],B_MSK[JMLH BRG])=0,"",SUMIF(B_MSK[NAMA BARANG],B_MSK[[#This Row],[NAMA BARANG]],B_MSK[C]))</f>
        <v/>
      </c>
      <c r="V789" s="7" t="str">
        <f ca="1">IF(B_MSK[[#This Row],[//]]="","",INDEX(INDIRECT(DIR&amp;$2:$2),B_MSK[[#This Row],[//]]))</f>
        <v>KENKO CUTTER L-500 (18MM BLADE)</v>
      </c>
      <c r="W789" s="7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X789" s="5" t="str">
        <f ca="1">IF(B_MSK[[#This Row],[N.B.nota]]="","",IF(MATCH(B_MSK[[#This Row],[concat]],[2]!db[NB NOTA_C],0)&gt;0,"ada",0))</f>
        <v>ada</v>
      </c>
      <c r="Y789" s="5" t="str">
        <f ca="1">IF(B_MSK[[#This Row],[N.B.nota]]="","",ADDRESS(ROW(B_MSK[QB]),COLUMN(B_MSK[QB]))&amp;":"&amp;ADDRESS(ROW(),COLUMN(B_MSK[QB])))</f>
        <v>$D$4:$D$789</v>
      </c>
      <c r="Z789" s="5">
        <f ca="1">IF(B_MSK[[#This Row],[concat]]="","",MATCH(B_MSK[[#This Row],[concat]],[2]!db[NB NOTA_C],0)+1)</f>
        <v>1136</v>
      </c>
      <c r="AA789" s="5" t="str">
        <f ca="1">IF(B_MSK[[#This Row],[//]]="","",HYPERLINK("[D:\kerja\BANK EXP\BARU\DB.XLSX]DB!e"&amp;B_MSK[[#This Row],[DB_ROW]],"&gt;"))</f>
        <v>&gt;</v>
      </c>
      <c r="AB789" s="30" t="str">
        <f ca="1">MID(B_MSK[[#This Row],[/ STN_1]],FIND(" ",B_MSK[[#This Row],[/ STN_1]])+1,LEN(B_MSK[[#This Row],[/ STN_1]]))</f>
        <v>LSN</v>
      </c>
      <c r="AC789" s="11">
        <f ca="1">IF(B_MSK[[#This Row],[//]]="","",IF(B_MSK[[#This Row],[ JUMLAH ]]="","",IF(B_MSK[[#This Row],[C]]="",B_MSK[[#This Row],[HARGA CTN]]/B_MSK[[#This Row],[JMLH BRG]],B_MSK[[#This Row],[HARGA CTN]]/B_MSK[[#This Row],[A_1]])))</f>
        <v>147600</v>
      </c>
      <c r="AD7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8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12300</v>
      </c>
      <c r="AF78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89" s="15" t="str">
        <f ca="1">IF(B_MSK[[#This Row],[HARGA_2]]="","",IF(MID(B_MSK[[#This Row],[/ STN_2]],FIND(" ",B_MSK[[#This Row],[/ STN_2]])+1,LEN(B_MSK[[#This Row],[/ STN_2]]))="LSN",B_MSK[[#This Row],[HARGA_2]]/12,""))</f>
        <v/>
      </c>
      <c r="AH789" s="7" t="str">
        <f ca="1">IF(B_MSK[[#This Row],[HARGA_3]]="","","/ "&amp;"PCS")</f>
        <v/>
      </c>
      <c r="AI789" s="15">
        <f ca="1">IF(B_MSK[[#This Row],[HARGA_3]]="",IF(B_MSK[[#This Row],[HARGA_2]]="",IF(B_MSK[[#This Row],[HARGA_1]]="","",B_MSK[[#This Row],[HARGA_1]]),B_MSK[[#This Row],[HARGA_2]]),B_MSK[[#This Row],[HARGA_3]])</f>
        <v>12300</v>
      </c>
      <c r="AJ78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89" s="5" t="str">
        <f ca="1">IF(B_MSK[[#This Row],[//]]="","",SUBSTITUTE(SUBSTITUTE(SUBSTITUTE(B_MSK[[#This Row],[QTY/ CTN]]," ","_",2),"(",""),")","")&amp;"_")</f>
        <v>20 LSN_</v>
      </c>
      <c r="AL789" s="5">
        <f ca="1">IF(B_MSK[[#This Row],[A_B]]="","",SEARCH("_",B_MSK[[#This Row],[A_B]]))</f>
        <v>7</v>
      </c>
      <c r="AM789" s="5">
        <f ca="1">IF(B_MSK[[#This Row],[A_B]]="","",LEN(B_MSK[[#This Row],[A_B]]))</f>
        <v>7</v>
      </c>
      <c r="AN789" s="5" t="str">
        <f ca="1">IF(B_MSK[[#This Row],[A_B]]="","",LEFT(B_MSK[[#This Row],[QTY/ CTN]],B_MSK[[#This Row],[A_B_1]]))</f>
        <v>20 LSN</v>
      </c>
      <c r="AO789" s="5" t="str">
        <f ca="1">IF(B_MSK[[#This Row],[A_B]]="","",LEFT(B_MSK[[#This Row],[A_]],SEARCH(" ",B_MSK[[#This Row],[A_]])-1))</f>
        <v>20</v>
      </c>
      <c r="AP789" s="5" t="str">
        <f ca="1">IF(B_MSK[[#This Row],[A_B]]="","",RIGHT(B_MSK[[#This Row],[A_]],LEN(B_MSK[[#This Row],[A_]])-SEARCH(" ",B_MSK[[#This Row],[A_]])))</f>
        <v>LSN</v>
      </c>
      <c r="AQ7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89" s="5" t="str">
        <f ca="1">IF(B_MSK[[#This Row],[B_]]="","",LEFT(B_MSK[[#This Row],[B_]],SEARCH(" ",B_MSK[[#This Row],[B_]])))</f>
        <v xml:space="preserve">12 </v>
      </c>
      <c r="AS789" s="5" t="str">
        <f ca="1">IF(B_MSK[[#This Row],[B_]]="","",RIGHT(B_MSK[[#This Row],[B_]],LEN(B_MSK[[#This Row],[B_]])-SEARCH(" ",B_MSK[[#This Row],[B_]])))</f>
        <v>PCS</v>
      </c>
      <c r="AT789" s="5" t="str">
        <f ca="1">IF(B_MSK[[#This Row],[B_2]]="LSN",12,"")</f>
        <v/>
      </c>
      <c r="AU789" s="5" t="str">
        <f ca="1">IF(B_MSK[[#This Row],[C_1]]="","","PCS")</f>
        <v/>
      </c>
      <c r="AV789" s="5">
        <f ca="1">IF(B_MSK[[#This Row],[A_1]]="","",B_MSK[[#This Row],[A_1]]*IF(B_MSK[[#This Row],[B_1]]="",1,B_MSK[[#This Row],[B_1]])*IF(B_MSK[[#This Row],[C_1]]="",1,B_MSK[[#This Row],[C_1]]))</f>
        <v>240</v>
      </c>
      <c r="AW789" s="5" t="str">
        <f ca="1">IF(B_MSK[[#This Row],[C_2]]="",IF(B_MSK[[#This Row],[B_2]]="",IF(B_MSK[[#This Row],[A_2]]="","",B_MSK[[#This Row],[A_2]]),B_MSK[[#This Row],[B_2]]),B_MSK[[#This Row],[C_2]])</f>
        <v>PCS</v>
      </c>
      <c r="AX789" s="2">
        <f ca="1">IF(ISNUMBER(B_MSK[[#This Row],[TANGGAL DATANG]]),B_MSK[[#This Row],[TANGGAL DATANG]],AX788)</f>
        <v>44954</v>
      </c>
      <c r="AY789" s="5" t="e">
        <f ca="1">IF(B_MSK[[#This Row],[DB_ROW]]="","",INDEX([3]!db[JENIS],B_MSK[[#This Row],[DB_ROW]]-1))</f>
        <v>#REF!</v>
      </c>
      <c r="AZ789" s="5">
        <f ca="1">IF(B_MSK[[#This Row],[A_1]]="","",B_MSK[[#This Row],[A_1]])*1</f>
        <v>20</v>
      </c>
      <c r="BA789" s="5" t="str">
        <f ca="1">IF(B_MSK[[#This Row],[//]]="","",INDEX(INDIRECT(DIR&amp;$2:$2),B_MSK[[#This Row],[//]]))</f>
        <v>ARTO MORO</v>
      </c>
      <c r="BB789" s="5" t="str">
        <f ca="1">CONCATENATE(B_MSK[[#This Row],[concat]],B_MSK[[#This Row],[HARGA_X]],B_MSK[[#This Row],[SAT]])</f>
        <v>kenkocutterl50018mmblade12300</v>
      </c>
    </row>
    <row r="790" spans="1:54" x14ac:dyDescent="0.25">
      <c r="A790" s="6" t="s">
        <v>128</v>
      </c>
      <c r="B790" s="5" t="str">
        <f ca="1">IF(B_MSK[[#This Row],[N_ID]]="","",INDEX(INDIRECT(DIR&amp;$2:$2),MATCH(B_MSK[[#This Row],[N_ID]],INDIRECT(DIR&amp;"!NOTA[ID_P]"),0)))</f>
        <v/>
      </c>
      <c r="C790" s="5" t="str">
        <f ca="1">IF(B_MSK[[#This Row],[//]]="","",HYPERLINK("["&amp;SUBSTITUTE(DIR,"'","")&amp;"]NOTA!D"&amp;B_MSK[[#This Row],[//]]+2,"&gt;"))</f>
        <v>&gt;</v>
      </c>
      <c r="D790" s="5" t="str">
        <f ca="1">IF(B_MSK[[#This Row],[N_ID]]="","",COUNTIF(INDIRECT(DIR&amp;"!NOTA[ID_H]"),B_MSK[[#This Row],[ID NOTA]]))</f>
        <v/>
      </c>
      <c r="E7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787</v>
      </c>
      <c r="F7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0" s="7" t="str">
        <f ca="1">IF(B_MSK[[#This Row],[stt]]="ada",INDEX([2]!db[NB BM],B_MSK[DB_ROW]-1),"")</f>
        <v>Isi stapler (staples) Kenko 1210</v>
      </c>
      <c r="H790" s="7" t="str">
        <f ca="1">IF(B_MSK[[#This Row],[//]]="","",INDEX(INDIRECT(DIR&amp;$2:$2),B_MSK[[#This Row],[//]]))</f>
        <v>KENKO SINAR INDONESIA</v>
      </c>
      <c r="I790" s="27" t="str">
        <f ca="1">IF(B_MSK[[#This Row],[//]]="","",INDEX(INDIRECT(DB_PATH&amp;$2:$2),B_MSK[[#This Row],[DB_ROW]]-1))</f>
        <v>20 PAK (10 BOX)</v>
      </c>
      <c r="J790" s="5">
        <f ca="1">IF(B_MSK[[#This Row],[//]]="","",IF(INDEX(INDIRECT(DIR&amp;$2:$2),B_MSK[[#This Row],[//]])="","",INDEX(INDIRECT(DIR&amp;$2:$2),B_MSK[[#This Row],[//]])))</f>
        <v>3</v>
      </c>
      <c r="K790" s="5" t="str">
        <f ca="1">IF(B_MSK[[#This Row],[//]]="","",IF(INDEX(INDIRECT(DIR&amp;$2:$2),B_MSK[[#This Row],[//]])="","",INDEX(INDIRECT(DIR&amp;$2:$2),B_MSK[[#This Row],[//]])))</f>
        <v/>
      </c>
      <c r="L790" s="5" t="str">
        <f ca="1">IF(B_MSK[[#This Row],[//]]="","",IF(INDEX(INDIRECT(DIR&amp;$2:$2),B_MSK[[#This Row],[//]])="","",INDEX(INDIRECT(DIR&amp;$2:$2),B_MSK[[#This Row],[//]])))</f>
        <v/>
      </c>
      <c r="M790" s="13">
        <f ca="1">IF(B_MSK[[#This Row],[//]]="","",INDEX(INDIRECT(DIR&amp;$2:$2),B_MSK[[#This Row],[//]]))</f>
        <v>0</v>
      </c>
      <c r="N790" s="13">
        <f ca="1">IF(OR(B_MSK[[#This Row],[//]]="",),"",INDEX(INDIRECT(DIR&amp;$2:$2),B_MSK[[#This Row],[//]]))</f>
        <v>840000</v>
      </c>
      <c r="O790" s="3">
        <f ca="1">IF(B_MSK[[#This Row],[//]]="","",IF(INDEX(INDIRECT(DIR&amp;$2:$2),B_MSK[[#This Row],[//]])=0,"",INDEX(INDIRECT(DIR&amp;$2:$2),B_MSK[[#This Row],[//]])))</f>
        <v>0.17</v>
      </c>
      <c r="P790" s="3" t="str">
        <f ca="1">IF(B_MSK[[#This Row],[//]]="","",IF(INDEX(INDIRECT(DIR&amp;$2:$2),B_MSK[[#This Row],[//]])=0,"",INDEX(INDIRECT(DIR&amp;$2:$2),B_MSK[[#This Row],[//]])))</f>
        <v/>
      </c>
      <c r="Q790" s="12">
        <f ca="1">IF(B_MSK[[#This Row],[//]]="","",INDEX(INDIRECT(DIR&amp;$2:$2),B_MSK[[#This Row],[//]]))</f>
        <v>2091600</v>
      </c>
      <c r="R7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0" s="37">
        <f ca="1">IF(B_MSK[[#This Row],[//]]="","",INDEX(INDIRECT(DIR&amp;$2:$2),B_MSK[[#This Row],[//]]))</f>
        <v>0</v>
      </c>
      <c r="U790" s="38" t="str">
        <f ca="1">IF(SUMIF(B_MSK[NAMA BARANG],B_MSK[[#This Row],[NAMA BARANG]],B_MSK[JMLH BRG])=0,"",SUMIF(B_MSK[NAMA BARANG],B_MSK[[#This Row],[NAMA BARANG]],B_MSK[C]))</f>
        <v/>
      </c>
      <c r="V790" s="7" t="str">
        <f ca="1">IF(B_MSK[[#This Row],[//]]="","",INDEX(INDIRECT(DIR&amp;$2:$2),B_MSK[[#This Row],[//]]))</f>
        <v>KENKO STAPLES NO.1210 (23/ 10)</v>
      </c>
      <c r="W790" s="7" t="str">
        <f ca="1">LOWER(SUBSTITUTE(SUBSTITUTE(SUBSTITUTE(SUBSTITUTE(SUBSTITUTE(SUBSTITUTE(SUBSTITUTE(SUBSTITUTE(SUBSTITUTE(B_MSK[[#This Row],[N.B.nota]]," ",""),"-",""),"(",""),")",""),".",""),",",""),"/",""),"""",""),"+",""))</f>
        <v>kenkostaplesno12102310</v>
      </c>
      <c r="X790" s="5" t="str">
        <f ca="1">IF(B_MSK[[#This Row],[N.B.nota]]="","",IF(MATCH(B_MSK[[#This Row],[concat]],[2]!db[NB NOTA_C],0)&gt;0,"ada",0))</f>
        <v>ada</v>
      </c>
      <c r="Y790" s="5" t="str">
        <f ca="1">IF(B_MSK[[#This Row],[N.B.nota]]="","",ADDRESS(ROW(B_MSK[QB]),COLUMN(B_MSK[QB]))&amp;":"&amp;ADDRESS(ROW(),COLUMN(B_MSK[QB])))</f>
        <v>$D$4:$D$790</v>
      </c>
      <c r="Z790" s="5">
        <f ca="1">IF(B_MSK[[#This Row],[concat]]="","",MATCH(B_MSK[[#This Row],[concat]],[2]!db[NB NOTA_C],0)+1)</f>
        <v>1302</v>
      </c>
      <c r="AA790" s="5" t="str">
        <f ca="1">IF(B_MSK[[#This Row],[//]]="","",HYPERLINK("[D:\kerja\BANK EXP\BARU\DB.XLSX]DB!e"&amp;B_MSK[[#This Row],[DB_ROW]],"&gt;"))</f>
        <v>&gt;</v>
      </c>
      <c r="AB790" s="30" t="str">
        <f ca="1">MID(B_MSK[[#This Row],[/ STN_1]],FIND(" ",B_MSK[[#This Row],[/ STN_1]])+1,LEN(B_MSK[[#This Row],[/ STN_1]]))</f>
        <v xml:space="preserve">PAK </v>
      </c>
      <c r="AC790" s="11">
        <f ca="1">IF(B_MSK[[#This Row],[//]]="","",IF(B_MSK[[#This Row],[ JUMLAH ]]="","",IF(B_MSK[[#This Row],[C]]="",B_MSK[[#This Row],[HARGA CTN]]/B_MSK[[#This Row],[JMLH BRG]],B_MSK[[#This Row],[HARGA CTN]]/B_MSK[[#This Row],[A_1]])))</f>
        <v>42000</v>
      </c>
      <c r="AD7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79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4200</v>
      </c>
      <c r="AF790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790" s="15" t="str">
        <f ca="1">IF(B_MSK[[#This Row],[HARGA_2]]="","",IF(MID(B_MSK[[#This Row],[/ STN_2]],FIND(" ",B_MSK[[#This Row],[/ STN_2]])+1,LEN(B_MSK[[#This Row],[/ STN_2]]))="LSN",B_MSK[[#This Row],[HARGA_2]]/12,""))</f>
        <v/>
      </c>
      <c r="AH790" s="7" t="str">
        <f ca="1">IF(B_MSK[[#This Row],[HARGA_3]]="","","/ "&amp;"PCS")</f>
        <v/>
      </c>
      <c r="AI790" s="15">
        <f ca="1">IF(B_MSK[[#This Row],[HARGA_3]]="",IF(B_MSK[[#This Row],[HARGA_2]]="",IF(B_MSK[[#This Row],[HARGA_1]]="","",B_MSK[[#This Row],[HARGA_1]]),B_MSK[[#This Row],[HARGA_2]]),B_MSK[[#This Row],[HARGA_3]])</f>
        <v>4200</v>
      </c>
      <c r="AJ790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790" s="5" t="str">
        <f ca="1">IF(B_MSK[[#This Row],[//]]="","",SUBSTITUTE(SUBSTITUTE(SUBSTITUTE(B_MSK[[#This Row],[QTY/ CTN]]," ","_",2),"(",""),")","")&amp;"_")</f>
        <v>20 PAK_10 BOX_</v>
      </c>
      <c r="AL790" s="5">
        <f ca="1">IF(B_MSK[[#This Row],[A_B]]="","",SEARCH("_",B_MSK[[#This Row],[A_B]]))</f>
        <v>7</v>
      </c>
      <c r="AM790" s="5">
        <f ca="1">IF(B_MSK[[#This Row],[A_B]]="","",LEN(B_MSK[[#This Row],[A_B]]))</f>
        <v>14</v>
      </c>
      <c r="AN790" s="5" t="str">
        <f ca="1">IF(B_MSK[[#This Row],[A_B]]="","",LEFT(B_MSK[[#This Row],[QTY/ CTN]],B_MSK[[#This Row],[A_B_1]]))</f>
        <v xml:space="preserve">20 PAK </v>
      </c>
      <c r="AO790" s="5" t="str">
        <f ca="1">IF(B_MSK[[#This Row],[A_B]]="","",LEFT(B_MSK[[#This Row],[A_]],SEARCH(" ",B_MSK[[#This Row],[A_]])-1))</f>
        <v>20</v>
      </c>
      <c r="AP790" s="5" t="str">
        <f ca="1">IF(B_MSK[[#This Row],[A_B]]="","",RIGHT(B_MSK[[#This Row],[A_]],LEN(B_MSK[[#This Row],[A_]])-SEARCH(" ",B_MSK[[#This Row],[A_]])))</f>
        <v xml:space="preserve">PAK </v>
      </c>
      <c r="AQ7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790" s="5" t="str">
        <f ca="1">IF(B_MSK[[#This Row],[B_]]="","",LEFT(B_MSK[[#This Row],[B_]],SEARCH(" ",B_MSK[[#This Row],[B_]])))</f>
        <v xml:space="preserve">10 </v>
      </c>
      <c r="AS790" s="5" t="str">
        <f ca="1">IF(B_MSK[[#This Row],[B_]]="","",RIGHT(B_MSK[[#This Row],[B_]],LEN(B_MSK[[#This Row],[B_]])-SEARCH(" ",B_MSK[[#This Row],[B_]])))</f>
        <v>BOX</v>
      </c>
      <c r="AT790" s="5" t="str">
        <f ca="1">IF(B_MSK[[#This Row],[B_2]]="LSN",12,"")</f>
        <v/>
      </c>
      <c r="AU790" s="5" t="str">
        <f ca="1">IF(B_MSK[[#This Row],[C_1]]="","","PCS")</f>
        <v/>
      </c>
      <c r="AV790" s="5">
        <f ca="1">IF(B_MSK[[#This Row],[A_1]]="","",B_MSK[[#This Row],[A_1]]*IF(B_MSK[[#This Row],[B_1]]="",1,B_MSK[[#This Row],[B_1]])*IF(B_MSK[[#This Row],[C_1]]="",1,B_MSK[[#This Row],[C_1]]))</f>
        <v>200</v>
      </c>
      <c r="AW790" s="5" t="str">
        <f ca="1">IF(B_MSK[[#This Row],[C_2]]="",IF(B_MSK[[#This Row],[B_2]]="",IF(B_MSK[[#This Row],[A_2]]="","",B_MSK[[#This Row],[A_2]]),B_MSK[[#This Row],[B_2]]),B_MSK[[#This Row],[C_2]])</f>
        <v>BOX</v>
      </c>
      <c r="AX790" s="2">
        <f ca="1">IF(ISNUMBER(B_MSK[[#This Row],[TANGGAL DATANG]]),B_MSK[[#This Row],[TANGGAL DATANG]],AX789)</f>
        <v>44954</v>
      </c>
      <c r="AY790" s="5" t="e">
        <f ca="1">IF(B_MSK[[#This Row],[DB_ROW]]="","",INDEX([3]!db[JENIS],B_MSK[[#This Row],[DB_ROW]]-1))</f>
        <v>#REF!</v>
      </c>
      <c r="AZ790" s="5">
        <f ca="1">IF(B_MSK[[#This Row],[A_1]]="","",B_MSK[[#This Row],[A_1]])*1</f>
        <v>20</v>
      </c>
      <c r="BA790" s="5" t="str">
        <f ca="1">IF(B_MSK[[#This Row],[//]]="","",INDEX(INDIRECT(DIR&amp;$2:$2),B_MSK[[#This Row],[//]]))</f>
        <v>ARTO MORO</v>
      </c>
      <c r="BB790" s="5" t="str">
        <f ca="1">CONCATENATE(B_MSK[[#This Row],[concat]],B_MSK[[#This Row],[HARGA_X]],B_MSK[[#This Row],[SAT]])</f>
        <v>kenkostaplesno121023104200</v>
      </c>
    </row>
    <row r="791" spans="1:54" x14ac:dyDescent="0.25">
      <c r="A791" s="6" t="s">
        <v>128</v>
      </c>
      <c r="B791" s="5" t="str">
        <f ca="1">IF(B_MSK[[#This Row],[N_ID]]="","",INDEX(INDIRECT(DIR&amp;$2:$2),MATCH(B_MSK[[#This Row],[N_ID]],INDIRECT(DIR&amp;"!NOTA[ID_P]"),0)))</f>
        <v/>
      </c>
      <c r="C791" s="5" t="str">
        <f ca="1">IF(B_MSK[[#This Row],[//]]="","",HYPERLINK("["&amp;SUBSTITUTE(DIR,"'","")&amp;"]NOTA!D"&amp;B_MSK[[#This Row],[//]]+2,"&gt;"))</f>
        <v>&gt;</v>
      </c>
      <c r="D791" s="5" t="str">
        <f ca="1">IF(B_MSK[[#This Row],[N_ID]]="","",COUNTIF(INDIRECT(DIR&amp;"!NOTA[ID_H]"),B_MSK[[#This Row],[ID NOTA]]))</f>
        <v/>
      </c>
      <c r="E79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788</v>
      </c>
      <c r="F7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1" s="7" t="str">
        <f ca="1">IF(B_MSK[[#This Row],[stt]]="ada",INDEX([2]!db[NB BM],B_MSK[DB_ROW]-1),"")</f>
        <v>Clip trigonal Kenko no.3</v>
      </c>
      <c r="H791" s="7" t="str">
        <f ca="1">IF(B_MSK[[#This Row],[//]]="","",INDEX(INDIRECT(DIR&amp;$2:$2),B_MSK[[#This Row],[//]]))</f>
        <v>KENKO SINAR INDONESIA</v>
      </c>
      <c r="I791" s="27" t="str">
        <f ca="1">IF(B_MSK[[#This Row],[//]]="","",INDEX(INDIRECT(DB_PATH&amp;$2:$2),B_MSK[[#This Row],[DB_ROW]]-1))</f>
        <v>50 PAK (10 BOX)</v>
      </c>
      <c r="J791" s="5">
        <f ca="1">IF(B_MSK[[#This Row],[//]]="","",IF(INDEX(INDIRECT(DIR&amp;$2:$2),B_MSK[[#This Row],[//]])="","",INDEX(INDIRECT(DIR&amp;$2:$2),B_MSK[[#This Row],[//]])))</f>
        <v>1</v>
      </c>
      <c r="K791" s="5" t="str">
        <f ca="1">IF(B_MSK[[#This Row],[//]]="","",IF(INDEX(INDIRECT(DIR&amp;$2:$2),B_MSK[[#This Row],[//]])="","",INDEX(INDIRECT(DIR&amp;$2:$2),B_MSK[[#This Row],[//]])))</f>
        <v/>
      </c>
      <c r="L791" s="5" t="str">
        <f ca="1">IF(B_MSK[[#This Row],[//]]="","",IF(INDEX(INDIRECT(DIR&amp;$2:$2),B_MSK[[#This Row],[//]])="","",INDEX(INDIRECT(DIR&amp;$2:$2),B_MSK[[#This Row],[//]])))</f>
        <v/>
      </c>
      <c r="M791" s="13">
        <f ca="1">IF(B_MSK[[#This Row],[//]]="","",INDEX(INDIRECT(DIR&amp;$2:$2),B_MSK[[#This Row],[//]]))</f>
        <v>0</v>
      </c>
      <c r="N791" s="13">
        <f ca="1">IF(OR(B_MSK[[#This Row],[//]]="",),"",INDEX(INDIRECT(DIR&amp;$2:$2),B_MSK[[#This Row],[//]]))</f>
        <v>800000</v>
      </c>
      <c r="O791" s="3">
        <f ca="1">IF(B_MSK[[#This Row],[//]]="","",IF(INDEX(INDIRECT(DIR&amp;$2:$2),B_MSK[[#This Row],[//]])=0,"",INDEX(INDIRECT(DIR&amp;$2:$2),B_MSK[[#This Row],[//]])))</f>
        <v>0.17</v>
      </c>
      <c r="P791" s="3" t="str">
        <f ca="1">IF(B_MSK[[#This Row],[//]]="","",IF(INDEX(INDIRECT(DIR&amp;$2:$2),B_MSK[[#This Row],[//]])=0,"",INDEX(INDIRECT(DIR&amp;$2:$2),B_MSK[[#This Row],[//]])))</f>
        <v/>
      </c>
      <c r="Q791" s="12">
        <f ca="1">IF(B_MSK[[#This Row],[//]]="","",INDEX(INDIRECT(DIR&amp;$2:$2),B_MSK[[#This Row],[//]]))</f>
        <v>664000</v>
      </c>
      <c r="R7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1" s="37">
        <f ca="1">IF(B_MSK[[#This Row],[//]]="","",INDEX(INDIRECT(DIR&amp;$2:$2),B_MSK[[#This Row],[//]]))</f>
        <v>0</v>
      </c>
      <c r="U791" s="38" t="str">
        <f ca="1">IF(SUMIF(B_MSK[NAMA BARANG],B_MSK[[#This Row],[NAMA BARANG]],B_MSK[JMLH BRG])=0,"",SUMIF(B_MSK[NAMA BARANG],B_MSK[[#This Row],[NAMA BARANG]],B_MSK[C]))</f>
        <v/>
      </c>
      <c r="V791" s="7" t="str">
        <f ca="1">IF(B_MSK[[#This Row],[//]]="","",INDEX(INDIRECT(DIR&amp;$2:$2),B_MSK[[#This Row],[//]]))</f>
        <v>KENKO TRIGONAL CLIP NO.3</v>
      </c>
      <c r="W791" s="7" t="str">
        <f ca="1">LOWER(SUBSTITUTE(SUBSTITUTE(SUBSTITUTE(SUBSTITUTE(SUBSTITUTE(SUBSTITUTE(SUBSTITUTE(SUBSTITUTE(SUBSTITUTE(B_MSK[[#This Row],[N.B.nota]]," ",""),"-",""),"(",""),")",""),".",""),",",""),"/",""),"""",""),"+",""))</f>
        <v>kenkotrigonalclipno3</v>
      </c>
      <c r="X791" s="5" t="str">
        <f ca="1">IF(B_MSK[[#This Row],[N.B.nota]]="","",IF(MATCH(B_MSK[[#This Row],[concat]],[2]!db[NB NOTA_C],0)&gt;0,"ada",0))</f>
        <v>ada</v>
      </c>
      <c r="Y791" s="5" t="str">
        <f ca="1">IF(B_MSK[[#This Row],[N.B.nota]]="","",ADDRESS(ROW(B_MSK[QB]),COLUMN(B_MSK[QB]))&amp;":"&amp;ADDRESS(ROW(),COLUMN(B_MSK[QB])))</f>
        <v>$D$4:$D$791</v>
      </c>
      <c r="Z791" s="5">
        <f ca="1">IF(B_MSK[[#This Row],[concat]]="","",MATCH(B_MSK[[#This Row],[concat]],[2]!db[NB NOTA_C],0)+1)</f>
        <v>1312</v>
      </c>
      <c r="AA791" s="5" t="str">
        <f ca="1">IF(B_MSK[[#This Row],[//]]="","",HYPERLINK("[D:\kerja\BANK EXP\BARU\DB.XLSX]DB!e"&amp;B_MSK[[#This Row],[DB_ROW]],"&gt;"))</f>
        <v>&gt;</v>
      </c>
      <c r="AB791" s="30" t="str">
        <f ca="1">MID(B_MSK[[#This Row],[/ STN_1]],FIND(" ",B_MSK[[#This Row],[/ STN_1]])+1,LEN(B_MSK[[#This Row],[/ STN_1]]))</f>
        <v xml:space="preserve">PAK </v>
      </c>
      <c r="AC791" s="11">
        <f ca="1">IF(B_MSK[[#This Row],[//]]="","",IF(B_MSK[[#This Row],[ JUMLAH ]]="","",IF(B_MSK[[#This Row],[C]]="",B_MSK[[#This Row],[HARGA CTN]]/B_MSK[[#This Row],[JMLH BRG]],B_MSK[[#This Row],[HARGA CTN]]/B_MSK[[#This Row],[A_1]])))</f>
        <v>16000</v>
      </c>
      <c r="AD7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79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1600</v>
      </c>
      <c r="AF791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791" s="15" t="str">
        <f ca="1">IF(B_MSK[[#This Row],[HARGA_2]]="","",IF(MID(B_MSK[[#This Row],[/ STN_2]],FIND(" ",B_MSK[[#This Row],[/ STN_2]])+1,LEN(B_MSK[[#This Row],[/ STN_2]]))="LSN",B_MSK[[#This Row],[HARGA_2]]/12,""))</f>
        <v/>
      </c>
      <c r="AH791" s="7" t="str">
        <f ca="1">IF(B_MSK[[#This Row],[HARGA_3]]="","","/ "&amp;"PCS")</f>
        <v/>
      </c>
      <c r="AI791" s="15">
        <f ca="1">IF(B_MSK[[#This Row],[HARGA_3]]="",IF(B_MSK[[#This Row],[HARGA_2]]="",IF(B_MSK[[#This Row],[HARGA_1]]="","",B_MSK[[#This Row],[HARGA_1]]),B_MSK[[#This Row],[HARGA_2]]),B_MSK[[#This Row],[HARGA_3]])</f>
        <v>1600</v>
      </c>
      <c r="AJ791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791" s="5" t="str">
        <f ca="1">IF(B_MSK[[#This Row],[//]]="","",SUBSTITUTE(SUBSTITUTE(SUBSTITUTE(B_MSK[[#This Row],[QTY/ CTN]]," ","_",2),"(",""),")","")&amp;"_")</f>
        <v>50 PAK_10 BOX_</v>
      </c>
      <c r="AL791" s="5">
        <f ca="1">IF(B_MSK[[#This Row],[A_B]]="","",SEARCH("_",B_MSK[[#This Row],[A_B]]))</f>
        <v>7</v>
      </c>
      <c r="AM791" s="5">
        <f ca="1">IF(B_MSK[[#This Row],[A_B]]="","",LEN(B_MSK[[#This Row],[A_B]]))</f>
        <v>14</v>
      </c>
      <c r="AN791" s="5" t="str">
        <f ca="1">IF(B_MSK[[#This Row],[A_B]]="","",LEFT(B_MSK[[#This Row],[QTY/ CTN]],B_MSK[[#This Row],[A_B_1]]))</f>
        <v xml:space="preserve">50 PAK </v>
      </c>
      <c r="AO791" s="5" t="str">
        <f ca="1">IF(B_MSK[[#This Row],[A_B]]="","",LEFT(B_MSK[[#This Row],[A_]],SEARCH(" ",B_MSK[[#This Row],[A_]])-1))</f>
        <v>50</v>
      </c>
      <c r="AP791" s="5" t="str">
        <f ca="1">IF(B_MSK[[#This Row],[A_B]]="","",RIGHT(B_MSK[[#This Row],[A_]],LEN(B_MSK[[#This Row],[A_]])-SEARCH(" ",B_MSK[[#This Row],[A_]])))</f>
        <v xml:space="preserve">PAK </v>
      </c>
      <c r="AQ7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791" s="5" t="str">
        <f ca="1">IF(B_MSK[[#This Row],[B_]]="","",LEFT(B_MSK[[#This Row],[B_]],SEARCH(" ",B_MSK[[#This Row],[B_]])))</f>
        <v xml:space="preserve">10 </v>
      </c>
      <c r="AS791" s="5" t="str">
        <f ca="1">IF(B_MSK[[#This Row],[B_]]="","",RIGHT(B_MSK[[#This Row],[B_]],LEN(B_MSK[[#This Row],[B_]])-SEARCH(" ",B_MSK[[#This Row],[B_]])))</f>
        <v>BOX</v>
      </c>
      <c r="AT791" s="5" t="str">
        <f ca="1">IF(B_MSK[[#This Row],[B_2]]="LSN",12,"")</f>
        <v/>
      </c>
      <c r="AU791" s="5" t="str">
        <f ca="1">IF(B_MSK[[#This Row],[C_1]]="","","PCS")</f>
        <v/>
      </c>
      <c r="AV791" s="5">
        <f ca="1">IF(B_MSK[[#This Row],[A_1]]="","",B_MSK[[#This Row],[A_1]]*IF(B_MSK[[#This Row],[B_1]]="",1,B_MSK[[#This Row],[B_1]])*IF(B_MSK[[#This Row],[C_1]]="",1,B_MSK[[#This Row],[C_1]]))</f>
        <v>500</v>
      </c>
      <c r="AW791" s="5" t="str">
        <f ca="1">IF(B_MSK[[#This Row],[C_2]]="",IF(B_MSK[[#This Row],[B_2]]="",IF(B_MSK[[#This Row],[A_2]]="","",B_MSK[[#This Row],[A_2]]),B_MSK[[#This Row],[B_2]]),B_MSK[[#This Row],[C_2]])</f>
        <v>BOX</v>
      </c>
      <c r="AX791" s="2">
        <f ca="1">IF(ISNUMBER(B_MSK[[#This Row],[TANGGAL DATANG]]),B_MSK[[#This Row],[TANGGAL DATANG]],AX790)</f>
        <v>44954</v>
      </c>
      <c r="AY791" s="5" t="e">
        <f ca="1">IF(B_MSK[[#This Row],[DB_ROW]]="","",INDEX([3]!db[JENIS],B_MSK[[#This Row],[DB_ROW]]-1))</f>
        <v>#REF!</v>
      </c>
      <c r="AZ791" s="5">
        <f ca="1">IF(B_MSK[[#This Row],[A_1]]="","",B_MSK[[#This Row],[A_1]])*1</f>
        <v>50</v>
      </c>
      <c r="BA791" s="5" t="str">
        <f ca="1">IF(B_MSK[[#This Row],[//]]="","",INDEX(INDIRECT(DIR&amp;$2:$2),B_MSK[[#This Row],[//]]))</f>
        <v>ARTO MORO</v>
      </c>
      <c r="BB791" s="5" t="str">
        <f ca="1">CONCATENATE(B_MSK[[#This Row],[concat]],B_MSK[[#This Row],[HARGA_X]],B_MSK[[#This Row],[SAT]])</f>
        <v>kenkotrigonalclipno31600</v>
      </c>
    </row>
    <row r="792" spans="1:54" x14ac:dyDescent="0.25">
      <c r="A792" s="6" t="s">
        <v>128</v>
      </c>
      <c r="B792" s="5" t="str">
        <f ca="1">IF(B_MSK[[#This Row],[N_ID]]="","",INDEX(INDIRECT(DIR&amp;$2:$2),MATCH(B_MSK[[#This Row],[N_ID]],INDIRECT(DIR&amp;"!NOTA[ID_P]"),0)))</f>
        <v/>
      </c>
      <c r="C792" s="5" t="str">
        <f ca="1">IF(B_MSK[[#This Row],[//]]="","",HYPERLINK("["&amp;SUBSTITUTE(DIR,"'","")&amp;"]NOTA!D"&amp;B_MSK[[#This Row],[//]]+2,"&gt;"))</f>
        <v>&gt;</v>
      </c>
      <c r="D792" s="5" t="str">
        <f ca="1">IF(B_MSK[[#This Row],[N_ID]]="","",COUNTIF(INDIRECT(DIR&amp;"!NOTA[ID_H]"),B_MSK[[#This Row],[ID NOTA]]))</f>
        <v/>
      </c>
      <c r="E7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789</v>
      </c>
      <c r="F7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2" s="7" t="str">
        <f ca="1">IF(B_MSK[[#This Row],[stt]]="ada",INDEX([2]!db[NB BM],B_MSK[DB_ROW]-1),"")</f>
        <v>Tipe-ex Kenko KE-108</v>
      </c>
      <c r="H792" s="7" t="str">
        <f ca="1">IF(B_MSK[[#This Row],[//]]="","",INDEX(INDIRECT(DIR&amp;$2:$2),B_MSK[[#This Row],[//]]))</f>
        <v>KENKO SINAR INDONESIA</v>
      </c>
      <c r="I792" s="27" t="str">
        <f ca="1">IF(B_MSK[[#This Row],[//]]="","",INDEX(INDIRECT(DB_PATH&amp;$2:$2),B_MSK[[#This Row],[DB_ROW]]-1))</f>
        <v>36 LSN</v>
      </c>
      <c r="J792" s="5">
        <f ca="1">IF(B_MSK[[#This Row],[//]]="","",IF(INDEX(INDIRECT(DIR&amp;$2:$2),B_MSK[[#This Row],[//]])="","",INDEX(INDIRECT(DIR&amp;$2:$2),B_MSK[[#This Row],[//]])))</f>
        <v>2</v>
      </c>
      <c r="K792" s="5" t="str">
        <f ca="1">IF(B_MSK[[#This Row],[//]]="","",IF(INDEX(INDIRECT(DIR&amp;$2:$2),B_MSK[[#This Row],[//]])="","",INDEX(INDIRECT(DIR&amp;$2:$2),B_MSK[[#This Row],[//]])))</f>
        <v/>
      </c>
      <c r="L792" s="5" t="str">
        <f ca="1">IF(B_MSK[[#This Row],[//]]="","",IF(INDEX(INDIRECT(DIR&amp;$2:$2),B_MSK[[#This Row],[//]])="","",INDEX(INDIRECT(DIR&amp;$2:$2),B_MSK[[#This Row],[//]])))</f>
        <v/>
      </c>
      <c r="M792" s="13">
        <f ca="1">IF(B_MSK[[#This Row],[//]]="","",INDEX(INDIRECT(DIR&amp;$2:$2),B_MSK[[#This Row],[//]]))</f>
        <v>0</v>
      </c>
      <c r="N792" s="13">
        <f ca="1">IF(OR(B_MSK[[#This Row],[//]]="",),"",INDEX(INDIRECT(DIR&amp;$2:$2),B_MSK[[#This Row],[//]]))</f>
        <v>1695600</v>
      </c>
      <c r="O792" s="3">
        <f ca="1">IF(B_MSK[[#This Row],[//]]="","",IF(INDEX(INDIRECT(DIR&amp;$2:$2),B_MSK[[#This Row],[//]])=0,"",INDEX(INDIRECT(DIR&amp;$2:$2),B_MSK[[#This Row],[//]])))</f>
        <v>0.17</v>
      </c>
      <c r="P792" s="3" t="str">
        <f ca="1">IF(B_MSK[[#This Row],[//]]="","",IF(INDEX(INDIRECT(DIR&amp;$2:$2),B_MSK[[#This Row],[//]])=0,"",INDEX(INDIRECT(DIR&amp;$2:$2),B_MSK[[#This Row],[//]])))</f>
        <v/>
      </c>
      <c r="Q792" s="12">
        <f ca="1">IF(B_MSK[[#This Row],[//]]="","",INDEX(INDIRECT(DIR&amp;$2:$2),B_MSK[[#This Row],[//]]))</f>
        <v>2814696</v>
      </c>
      <c r="R79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9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92" s="37">
        <f ca="1">IF(B_MSK[[#This Row],[//]]="","",INDEX(INDIRECT(DIR&amp;$2:$2),B_MSK[[#This Row],[//]]))</f>
        <v>0</v>
      </c>
      <c r="U792" s="38" t="str">
        <f ca="1">IF(SUMIF(B_MSK[NAMA BARANG],B_MSK[[#This Row],[NAMA BARANG]],B_MSK[JMLH BRG])=0,"",SUMIF(B_MSK[NAMA BARANG],B_MSK[[#This Row],[NAMA BARANG]],B_MSK[C]))</f>
        <v/>
      </c>
      <c r="V792" s="7" t="str">
        <f ca="1">IF(B_MSK[[#This Row],[//]]="","",INDEX(INDIRECT(DIR&amp;$2:$2),B_MSK[[#This Row],[//]]))</f>
        <v>KENKO CORRECTION FLUID KE-108</v>
      </c>
      <c r="W792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X792" s="5" t="str">
        <f ca="1">IF(B_MSK[[#This Row],[N.B.nota]]="","",IF(MATCH(B_MSK[[#This Row],[concat]],[2]!db[NB NOTA_C],0)&gt;0,"ada",0))</f>
        <v>ada</v>
      </c>
      <c r="Y792" s="5" t="str">
        <f ca="1">IF(B_MSK[[#This Row],[N.B.nota]]="","",ADDRESS(ROW(B_MSK[QB]),COLUMN(B_MSK[QB]))&amp;":"&amp;ADDRESS(ROW(),COLUMN(B_MSK[QB])))</f>
        <v>$D$4:$D$792</v>
      </c>
      <c r="Z792" s="5">
        <f ca="1">IF(B_MSK[[#This Row],[concat]]="","",MATCH(B_MSK[[#This Row],[concat]],[2]!db[NB NOTA_C],0)+1)</f>
        <v>1104</v>
      </c>
      <c r="AA792" s="5" t="str">
        <f ca="1">IF(B_MSK[[#This Row],[//]]="","",HYPERLINK("[D:\kerja\BANK EXP\BARU\DB.XLSX]DB!e"&amp;B_MSK[[#This Row],[DB_ROW]],"&gt;"))</f>
        <v>&gt;</v>
      </c>
      <c r="AB792" s="30" t="str">
        <f ca="1">MID(B_MSK[[#This Row],[/ STN_1]],FIND(" ",B_MSK[[#This Row],[/ STN_1]])+1,LEN(B_MSK[[#This Row],[/ STN_1]]))</f>
        <v>LSN</v>
      </c>
      <c r="AC792" s="11">
        <f ca="1">IF(B_MSK[[#This Row],[//]]="","",IF(B_MSK[[#This Row],[ JUMLAH ]]="","",IF(B_MSK[[#This Row],[C]]="",B_MSK[[#This Row],[HARGA CTN]]/B_MSK[[#This Row],[JMLH BRG]],B_MSK[[#This Row],[HARGA CTN]]/B_MSK[[#This Row],[A_1]])))</f>
        <v>47100</v>
      </c>
      <c r="AD7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9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3925</v>
      </c>
      <c r="AF79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92" s="15" t="str">
        <f ca="1">IF(B_MSK[[#This Row],[HARGA_2]]="","",IF(MID(B_MSK[[#This Row],[/ STN_2]],FIND(" ",B_MSK[[#This Row],[/ STN_2]])+1,LEN(B_MSK[[#This Row],[/ STN_2]]))="LSN",B_MSK[[#This Row],[HARGA_2]]/12,""))</f>
        <v/>
      </c>
      <c r="AH792" s="7" t="str">
        <f ca="1">IF(B_MSK[[#This Row],[HARGA_3]]="","","/ "&amp;"PCS")</f>
        <v/>
      </c>
      <c r="AI792" s="15">
        <f ca="1">IF(B_MSK[[#This Row],[HARGA_3]]="",IF(B_MSK[[#This Row],[HARGA_2]]="",IF(B_MSK[[#This Row],[HARGA_1]]="","",B_MSK[[#This Row],[HARGA_1]]),B_MSK[[#This Row],[HARGA_2]]),B_MSK[[#This Row],[HARGA_3]])</f>
        <v>3925</v>
      </c>
      <c r="AJ79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92" s="5" t="str">
        <f ca="1">IF(B_MSK[[#This Row],[//]]="","",SUBSTITUTE(SUBSTITUTE(SUBSTITUTE(B_MSK[[#This Row],[QTY/ CTN]]," ","_",2),"(",""),")","")&amp;"_")</f>
        <v>36 LSN_</v>
      </c>
      <c r="AL792" s="5">
        <f ca="1">IF(B_MSK[[#This Row],[A_B]]="","",SEARCH("_",B_MSK[[#This Row],[A_B]]))</f>
        <v>7</v>
      </c>
      <c r="AM792" s="5">
        <f ca="1">IF(B_MSK[[#This Row],[A_B]]="","",LEN(B_MSK[[#This Row],[A_B]]))</f>
        <v>7</v>
      </c>
      <c r="AN792" s="5" t="str">
        <f ca="1">IF(B_MSK[[#This Row],[A_B]]="","",LEFT(B_MSK[[#This Row],[QTY/ CTN]],B_MSK[[#This Row],[A_B_1]]))</f>
        <v>36 LSN</v>
      </c>
      <c r="AO792" s="5" t="str">
        <f ca="1">IF(B_MSK[[#This Row],[A_B]]="","",LEFT(B_MSK[[#This Row],[A_]],SEARCH(" ",B_MSK[[#This Row],[A_]])-1))</f>
        <v>36</v>
      </c>
      <c r="AP792" s="5" t="str">
        <f ca="1">IF(B_MSK[[#This Row],[A_B]]="","",RIGHT(B_MSK[[#This Row],[A_]],LEN(B_MSK[[#This Row],[A_]])-SEARCH(" ",B_MSK[[#This Row],[A_]])))</f>
        <v>LSN</v>
      </c>
      <c r="AQ7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92" s="5" t="str">
        <f ca="1">IF(B_MSK[[#This Row],[B_]]="","",LEFT(B_MSK[[#This Row],[B_]],SEARCH(" ",B_MSK[[#This Row],[B_]])))</f>
        <v xml:space="preserve">12 </v>
      </c>
      <c r="AS792" s="5" t="str">
        <f ca="1">IF(B_MSK[[#This Row],[B_]]="","",RIGHT(B_MSK[[#This Row],[B_]],LEN(B_MSK[[#This Row],[B_]])-SEARCH(" ",B_MSK[[#This Row],[B_]])))</f>
        <v>PCS</v>
      </c>
      <c r="AT792" s="5" t="str">
        <f ca="1">IF(B_MSK[[#This Row],[B_2]]="LSN",12,"")</f>
        <v/>
      </c>
      <c r="AU792" s="5" t="str">
        <f ca="1">IF(B_MSK[[#This Row],[C_1]]="","","PCS")</f>
        <v/>
      </c>
      <c r="AV792" s="5">
        <f ca="1">IF(B_MSK[[#This Row],[A_1]]="","",B_MSK[[#This Row],[A_1]]*IF(B_MSK[[#This Row],[B_1]]="",1,B_MSK[[#This Row],[B_1]])*IF(B_MSK[[#This Row],[C_1]]="",1,B_MSK[[#This Row],[C_1]]))</f>
        <v>432</v>
      </c>
      <c r="AW792" s="5" t="str">
        <f ca="1">IF(B_MSK[[#This Row],[C_2]]="",IF(B_MSK[[#This Row],[B_2]]="",IF(B_MSK[[#This Row],[A_2]]="","",B_MSK[[#This Row],[A_2]]),B_MSK[[#This Row],[B_2]]),B_MSK[[#This Row],[C_2]])</f>
        <v>PCS</v>
      </c>
      <c r="AX792" s="2">
        <f ca="1">IF(ISNUMBER(B_MSK[[#This Row],[TANGGAL DATANG]]),B_MSK[[#This Row],[TANGGAL DATANG]],AX791)</f>
        <v>44954</v>
      </c>
      <c r="AY792" s="5" t="e">
        <f ca="1">IF(B_MSK[[#This Row],[DB_ROW]]="","",INDEX([3]!db[JENIS],B_MSK[[#This Row],[DB_ROW]]-1))</f>
        <v>#REF!</v>
      </c>
      <c r="AZ792" s="5">
        <f ca="1">IF(B_MSK[[#This Row],[A_1]]="","",B_MSK[[#This Row],[A_1]])*1</f>
        <v>36</v>
      </c>
      <c r="BA792" s="5" t="str">
        <f ca="1">IF(B_MSK[[#This Row],[//]]="","",INDEX(INDIRECT(DIR&amp;$2:$2),B_MSK[[#This Row],[//]]))</f>
        <v>ARTO MORO</v>
      </c>
      <c r="BB792" s="5" t="str">
        <f ca="1">CONCATENATE(B_MSK[[#This Row],[concat]],B_MSK[[#This Row],[HARGA_X]],B_MSK[[#This Row],[SAT]])</f>
        <v>kenkocorrectionfluidke1083925</v>
      </c>
    </row>
    <row r="793" spans="1:54" x14ac:dyDescent="0.25">
      <c r="A793" s="6" t="s">
        <v>128</v>
      </c>
      <c r="B793" s="5" t="str">
        <f ca="1">IF(B_MSK[[#This Row],[N_ID]]="","",INDEX(INDIRECT(DIR&amp;$2:$2),MATCH(B_MSK[[#This Row],[N_ID]],INDIRECT(DIR&amp;"!NOTA[ID_P]"),0)))</f>
        <v/>
      </c>
      <c r="C793" s="5" t="str">
        <f ca="1">IF(B_MSK[[#This Row],[//]]="","",HYPERLINK("["&amp;SUBSTITUTE(DIR,"'","")&amp;"]NOTA!D"&amp;B_MSK[[#This Row],[//]]+2,"&gt;"))</f>
        <v/>
      </c>
      <c r="D793" s="5" t="str">
        <f ca="1">IF(B_MSK[[#This Row],[N_ID]]="","",COUNTIF(INDIRECT(DIR&amp;"!NOTA[ID_H]"),B_MSK[[#This Row],[ID NOTA]]))</f>
        <v/>
      </c>
      <c r="E7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3" s="7" t="str">
        <f ca="1">IF(B_MSK[[#This Row],[stt]]="ada",INDEX([2]!db[NB BM],B_MSK[DB_ROW]-1),"")</f>
        <v/>
      </c>
      <c r="H793" s="7" t="str">
        <f ca="1">IF(B_MSK[[#This Row],[//]]="","",INDEX(INDIRECT(DIR&amp;$2:$2),B_MSK[[#This Row],[//]]))</f>
        <v/>
      </c>
      <c r="I793" s="27" t="str">
        <f ca="1">IF(B_MSK[[#This Row],[//]]="","",INDEX(INDIRECT(DB_PATH&amp;$2:$2),B_MSK[[#This Row],[DB_ROW]]-1))</f>
        <v/>
      </c>
      <c r="J793" s="5" t="str">
        <f ca="1">IF(B_MSK[[#This Row],[//]]="","",IF(INDEX(INDIRECT(DIR&amp;$2:$2),B_MSK[[#This Row],[//]])="","",INDEX(INDIRECT(DIR&amp;$2:$2),B_MSK[[#This Row],[//]])))</f>
        <v/>
      </c>
      <c r="K793" s="5" t="str">
        <f ca="1">IF(B_MSK[[#This Row],[//]]="","",IF(INDEX(INDIRECT(DIR&amp;$2:$2),B_MSK[[#This Row],[//]])="","",INDEX(INDIRECT(DIR&amp;$2:$2),B_MSK[[#This Row],[//]])))</f>
        <v/>
      </c>
      <c r="L793" s="5" t="str">
        <f ca="1">IF(B_MSK[[#This Row],[//]]="","",IF(INDEX(INDIRECT(DIR&amp;$2:$2),B_MSK[[#This Row],[//]])="","",INDEX(INDIRECT(DIR&amp;$2:$2),B_MSK[[#This Row],[//]])))</f>
        <v/>
      </c>
      <c r="M793" s="13" t="str">
        <f ca="1">IF(B_MSK[[#This Row],[//]]="","",INDEX(INDIRECT(DIR&amp;$2:$2),B_MSK[[#This Row],[//]]))</f>
        <v/>
      </c>
      <c r="N793" s="13" t="str">
        <f ca="1">IF(OR(B_MSK[[#This Row],[//]]="",),"",INDEX(INDIRECT(DIR&amp;$2:$2),B_MSK[[#This Row],[//]]))</f>
        <v/>
      </c>
      <c r="O793" s="3" t="str">
        <f ca="1">IF(B_MSK[[#This Row],[//]]="","",IF(INDEX(INDIRECT(DIR&amp;$2:$2),B_MSK[[#This Row],[//]])=0,"",INDEX(INDIRECT(DIR&amp;$2:$2),B_MSK[[#This Row],[//]])))</f>
        <v/>
      </c>
      <c r="P793" s="3" t="str">
        <f ca="1">IF(B_MSK[[#This Row],[//]]="","",IF(INDEX(INDIRECT(DIR&amp;$2:$2),B_MSK[[#This Row],[//]])=0,"",INDEX(INDIRECT(DIR&amp;$2:$2),B_MSK[[#This Row],[//]])))</f>
        <v/>
      </c>
      <c r="Q793" s="12" t="str">
        <f ca="1">IF(B_MSK[[#This Row],[//]]="","",INDEX(INDIRECT(DIR&amp;$2:$2),B_MSK[[#This Row],[//]]))</f>
        <v/>
      </c>
      <c r="R7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3" s="37" t="str">
        <f ca="1">IF(B_MSK[[#This Row],[//]]="","",INDEX(INDIRECT(DIR&amp;$2:$2),B_MSK[[#This Row],[//]]))</f>
        <v/>
      </c>
      <c r="U793" s="38" t="str">
        <f ca="1">IF(SUMIF(B_MSK[NAMA BARANG],B_MSK[[#This Row],[NAMA BARANG]],B_MSK[JMLH BRG])=0,"",SUMIF(B_MSK[NAMA BARANG],B_MSK[[#This Row],[NAMA BARANG]],B_MSK[C]))</f>
        <v/>
      </c>
      <c r="V793" s="7" t="str">
        <f ca="1">IF(B_MSK[[#This Row],[//]]="","",INDEX(INDIRECT(DIR&amp;$2:$2),B_MSK[[#This Row],[//]]))</f>
        <v/>
      </c>
      <c r="W7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3" s="5" t="str">
        <f ca="1">IF(B_MSK[[#This Row],[N.B.nota]]="","",IF(MATCH(B_MSK[[#This Row],[concat]],[2]!db[NB NOTA_C],0)&gt;0,"ada",0))</f>
        <v/>
      </c>
      <c r="Y793" s="5" t="str">
        <f ca="1">IF(B_MSK[[#This Row],[N.B.nota]]="","",ADDRESS(ROW(B_MSK[QB]),COLUMN(B_MSK[QB]))&amp;":"&amp;ADDRESS(ROW(),COLUMN(B_MSK[QB])))</f>
        <v/>
      </c>
      <c r="Z793" s="5" t="str">
        <f ca="1">IF(B_MSK[[#This Row],[concat]]="","",MATCH(B_MSK[[#This Row],[concat]],[2]!db[NB NOTA_C],0)+1)</f>
        <v/>
      </c>
      <c r="AA793" s="5" t="str">
        <f ca="1">IF(B_MSK[[#This Row],[//]]="","",HYPERLINK("[D:\kerja\BANK EXP\BARU\DB.XLSX]DB!e"&amp;B_MSK[[#This Row],[DB_ROW]],"&gt;"))</f>
        <v/>
      </c>
      <c r="AB793" s="30" t="e">
        <f ca="1">MID(B_MSK[[#This Row],[/ STN_1]],FIND(" ",B_MSK[[#This Row],[/ STN_1]])+1,LEN(B_MSK[[#This Row],[/ STN_1]]))</f>
        <v>#VALUE!</v>
      </c>
      <c r="AC7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3" s="15" t="str">
        <f ca="1">IF(B_MSK[[#This Row],[HARGA_2]]="","",IF(MID(B_MSK[[#This Row],[/ STN_2]],FIND(" ",B_MSK[[#This Row],[/ STN_2]])+1,LEN(B_MSK[[#This Row],[/ STN_2]]))="LSN",B_MSK[[#This Row],[HARGA_2]]/12,""))</f>
        <v/>
      </c>
      <c r="AH793" s="7" t="str">
        <f ca="1">IF(B_MSK[[#This Row],[HARGA_3]]="","","/ "&amp;"PCS")</f>
        <v/>
      </c>
      <c r="AI793" s="15" t="str">
        <f ca="1">IF(B_MSK[[#This Row],[HARGA_3]]="",IF(B_MSK[[#This Row],[HARGA_2]]="",IF(B_MSK[[#This Row],[HARGA_1]]="","",B_MSK[[#This Row],[HARGA_1]]),B_MSK[[#This Row],[HARGA_2]]),B_MSK[[#This Row],[HARGA_3]])</f>
        <v/>
      </c>
      <c r="AJ793" s="15" t="str">
        <f ca="1">IF(B_MSK[[#This Row],[/ STN_3]]="",IF(B_MSK[[#This Row],[/ STN_2]]="",IF(B_MSK[[#This Row],[/ STN_1]]="","",B_MSK[[#This Row],[/ STN_1]]),B_MSK[[#This Row],[/ STN_2]]),B_MSK[[#This Row],[/ STN_3]])</f>
        <v/>
      </c>
      <c r="AK793" s="5" t="str">
        <f ca="1">IF(B_MSK[[#This Row],[//]]="","",SUBSTITUTE(SUBSTITUTE(SUBSTITUTE(B_MSK[[#This Row],[QTY/ CTN]]," ","_",2),"(",""),")","")&amp;"_")</f>
        <v/>
      </c>
      <c r="AL793" s="5" t="str">
        <f ca="1">IF(B_MSK[[#This Row],[A_B]]="","",SEARCH("_",B_MSK[[#This Row],[A_B]]))</f>
        <v/>
      </c>
      <c r="AM793" s="5" t="str">
        <f ca="1">IF(B_MSK[[#This Row],[A_B]]="","",LEN(B_MSK[[#This Row],[A_B]]))</f>
        <v/>
      </c>
      <c r="AN793" s="5" t="str">
        <f ca="1">IF(B_MSK[[#This Row],[A_B]]="","",LEFT(B_MSK[[#This Row],[QTY/ CTN]],B_MSK[[#This Row],[A_B_1]]))</f>
        <v/>
      </c>
      <c r="AO793" s="5" t="str">
        <f ca="1">IF(B_MSK[[#This Row],[A_B]]="","",LEFT(B_MSK[[#This Row],[A_]],SEARCH(" ",B_MSK[[#This Row],[A_]])-1))</f>
        <v/>
      </c>
      <c r="AP793" s="5" t="str">
        <f ca="1">IF(B_MSK[[#This Row],[A_B]]="","",RIGHT(B_MSK[[#This Row],[A_]],LEN(B_MSK[[#This Row],[A_]])-SEARCH(" ",B_MSK[[#This Row],[A_]])))</f>
        <v/>
      </c>
      <c r="AQ7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3" s="5" t="str">
        <f ca="1">IF(B_MSK[[#This Row],[B_]]="","",LEFT(B_MSK[[#This Row],[B_]],SEARCH(" ",B_MSK[[#This Row],[B_]])))</f>
        <v/>
      </c>
      <c r="AS793" s="5" t="str">
        <f ca="1">IF(B_MSK[[#This Row],[B_]]="","",RIGHT(B_MSK[[#This Row],[B_]],LEN(B_MSK[[#This Row],[B_]])-SEARCH(" ",B_MSK[[#This Row],[B_]])))</f>
        <v/>
      </c>
      <c r="AT793" s="5" t="str">
        <f ca="1">IF(B_MSK[[#This Row],[B_2]]="LSN",12,"")</f>
        <v/>
      </c>
      <c r="AU793" s="5" t="str">
        <f ca="1">IF(B_MSK[[#This Row],[C_1]]="","","PCS")</f>
        <v/>
      </c>
      <c r="AV793" s="5" t="str">
        <f ca="1">IF(B_MSK[[#This Row],[A_1]]="","",B_MSK[[#This Row],[A_1]]*IF(B_MSK[[#This Row],[B_1]]="",1,B_MSK[[#This Row],[B_1]])*IF(B_MSK[[#This Row],[C_1]]="",1,B_MSK[[#This Row],[C_1]]))</f>
        <v/>
      </c>
      <c r="AW793" s="5" t="str">
        <f ca="1">IF(B_MSK[[#This Row],[C_2]]="",IF(B_MSK[[#This Row],[B_2]]="",IF(B_MSK[[#This Row],[A_2]]="","",B_MSK[[#This Row],[A_2]]),B_MSK[[#This Row],[B_2]]),B_MSK[[#This Row],[C_2]])</f>
        <v/>
      </c>
      <c r="AX793" s="2">
        <f ca="1">IF(ISNUMBER(B_MSK[[#This Row],[TANGGAL DATANG]]),B_MSK[[#This Row],[TANGGAL DATANG]],AX792)</f>
        <v>44954</v>
      </c>
      <c r="AY793" s="5" t="str">
        <f ca="1">IF(B_MSK[[#This Row],[DB_ROW]]="","",INDEX([3]!db[JENIS],B_MSK[[#This Row],[DB_ROW]]-1))</f>
        <v/>
      </c>
      <c r="AZ793" s="5" t="e">
        <f ca="1">IF(B_MSK[[#This Row],[A_1]]="","",B_MSK[[#This Row],[A_1]])*1</f>
        <v>#VALUE!</v>
      </c>
      <c r="BA793" s="5" t="str">
        <f ca="1">IF(B_MSK[[#This Row],[//]]="","",INDEX(INDIRECT(DIR&amp;$2:$2),B_MSK[[#This Row],[//]]))</f>
        <v/>
      </c>
      <c r="BB793" s="5" t="str">
        <f ca="1">CONCATENATE(B_MSK[[#This Row],[concat]],B_MSK[[#This Row],[HARGA_X]],B_MSK[[#This Row],[SAT]])</f>
        <v/>
      </c>
    </row>
    <row r="794" spans="1:54" x14ac:dyDescent="0.25">
      <c r="A794" s="6" t="s">
        <v>361</v>
      </c>
      <c r="B794" s="5">
        <f ca="1">IF(B_MSK[[#This Row],[N_ID]]="","",INDEX(INDIRECT(DIR&amp;$2:$2),MATCH(B_MSK[[#This Row],[N_ID]],INDIRECT(DIR&amp;"!NOTA[ID_P]"),0)))</f>
        <v>151</v>
      </c>
      <c r="C794" s="5" t="str">
        <f ca="1">IF(B_MSK[[#This Row],[//]]="","",HYPERLINK("["&amp;SUBSTITUTE(DIR,"'","")&amp;"]NOTA!D"&amp;B_MSK[[#This Row],[//]]+2,"&gt;"))</f>
        <v>&gt;</v>
      </c>
      <c r="D794" s="5">
        <f ca="1">IF(B_MSK[[#This Row],[N_ID]]="","",COUNTIF(INDIRECT(DIR&amp;"!NOTA[ID_H]"),B_MSK[[#This Row],[ID NOTA]]))</f>
        <v>1</v>
      </c>
      <c r="E7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791</v>
      </c>
      <c r="F7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4" s="7" t="str">
        <f ca="1">IF(B_MSK[[#This Row],[stt]]="ada",INDEX([2]!db[NB BM],B_MSK[DB_ROW]-1),"")</f>
        <v>Agenda Calvin Klein silver</v>
      </c>
      <c r="H794" s="7" t="str">
        <f ca="1">IF(B_MSK[[#This Row],[//]]="","",INDEX(INDIRECT(DIR&amp;$2:$2),B_MSK[[#This Row],[//]]))</f>
        <v>GLORY</v>
      </c>
      <c r="I794" s="27" t="str">
        <f ca="1">IF(B_MSK[[#This Row],[//]]="","",INDEX(INDIRECT(DB_PATH&amp;$2:$2),B_MSK[[#This Row],[DB_ROW]]-1))</f>
        <v>120 PCS</v>
      </c>
      <c r="J794" s="5" t="str">
        <f ca="1">IF(B_MSK[[#This Row],[//]]="","",IF(INDEX(INDIRECT(DIR&amp;$2:$2),B_MSK[[#This Row],[//]])="","",INDEX(INDIRECT(DIR&amp;$2:$2),B_MSK[[#This Row],[//]])))</f>
        <v/>
      </c>
      <c r="K794" s="5">
        <f ca="1">IF(B_MSK[[#This Row],[//]]="","",IF(INDEX(INDIRECT(DIR&amp;$2:$2),B_MSK[[#This Row],[//]])="","",INDEX(INDIRECT(DIR&amp;$2:$2),B_MSK[[#This Row],[//]])))</f>
        <v>120</v>
      </c>
      <c r="L794" s="5" t="str">
        <f ca="1">IF(B_MSK[[#This Row],[//]]="","",IF(INDEX(INDIRECT(DIR&amp;$2:$2),B_MSK[[#This Row],[//]])="","",INDEX(INDIRECT(DIR&amp;$2:$2),B_MSK[[#This Row],[//]])))</f>
        <v>PCS</v>
      </c>
      <c r="M794" s="13">
        <f ca="1">IF(B_MSK[[#This Row],[//]]="","",INDEX(INDIRECT(DIR&amp;$2:$2),B_MSK[[#This Row],[//]]))</f>
        <v>13000</v>
      </c>
      <c r="N794" s="13">
        <f ca="1">IF(OR(B_MSK[[#This Row],[//]]="",),"",INDEX(INDIRECT(DIR&amp;$2:$2),B_MSK[[#This Row],[//]]))</f>
        <v>1560000</v>
      </c>
      <c r="O794" s="3" t="str">
        <f ca="1">IF(B_MSK[[#This Row],[//]]="","",IF(INDEX(INDIRECT(DIR&amp;$2:$2),B_MSK[[#This Row],[//]])=0,"",INDEX(INDIRECT(DIR&amp;$2:$2),B_MSK[[#This Row],[//]])))</f>
        <v/>
      </c>
      <c r="P794" s="3" t="str">
        <f ca="1">IF(B_MSK[[#This Row],[//]]="","",IF(INDEX(INDIRECT(DIR&amp;$2:$2),B_MSK[[#This Row],[//]])=0,"",INDEX(INDIRECT(DIR&amp;$2:$2),B_MSK[[#This Row],[//]])))</f>
        <v/>
      </c>
      <c r="Q794" s="12">
        <f ca="1">IF(B_MSK[[#This Row],[//]]="","",INDEX(INDIRECT(DIR&amp;$2:$2),B_MSK[[#This Row],[//]]))</f>
        <v>1560000</v>
      </c>
      <c r="R79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9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1560000</v>
      </c>
      <c r="T794" s="37" t="str">
        <f ca="1">IF(B_MSK[[#This Row],[//]]="","",INDEX(INDIRECT(DIR&amp;$2:$2),B_MSK[[#This Row],[//]]))</f>
        <v>CASH DISC : 78.000</v>
      </c>
      <c r="U794" s="38">
        <f ca="1">IF(SUMIF(B_MSK[NAMA BARANG],B_MSK[[#This Row],[NAMA BARANG]],B_MSK[JMLH BRG])=0,"",SUMIF(B_MSK[NAMA BARANG],B_MSK[[#This Row],[NAMA BARANG]],B_MSK[C]))</f>
        <v>0</v>
      </c>
      <c r="V794" s="7" t="str">
        <f ca="1">IF(B_MSK[[#This Row],[//]]="","",INDEX(INDIRECT(DIR&amp;$2:$2),B_MSK[[#This Row],[//]]))</f>
        <v>AG CK KOMBINASI</v>
      </c>
      <c r="W794" s="7" t="str">
        <f ca="1">LOWER(SUBSTITUTE(SUBSTITUTE(SUBSTITUTE(SUBSTITUTE(SUBSTITUTE(SUBSTITUTE(SUBSTITUTE(SUBSTITUTE(SUBSTITUTE(B_MSK[[#This Row],[N.B.nota]]," ",""),"-",""),"(",""),")",""),".",""),",",""),"/",""),"""",""),"+",""))</f>
        <v>agckkombinasi</v>
      </c>
      <c r="X794" s="5" t="str">
        <f ca="1">IF(B_MSK[[#This Row],[N.B.nota]]="","",IF(MATCH(B_MSK[[#This Row],[concat]],[2]!db[NB NOTA_C],0)&gt;0,"ada",0))</f>
        <v>ada</v>
      </c>
      <c r="Y794" s="5" t="str">
        <f ca="1">IF(B_MSK[[#This Row],[N.B.nota]]="","",ADDRESS(ROW(B_MSK[QB]),COLUMN(B_MSK[QB]))&amp;":"&amp;ADDRESS(ROW(),COLUMN(B_MSK[QB])))</f>
        <v>$D$4:$D$794</v>
      </c>
      <c r="Z794" s="5">
        <f ca="1">IF(B_MSK[[#This Row],[concat]]="","",MATCH(B_MSK[[#This Row],[concat]],[2]!db[NB NOTA_C],0)+1)</f>
        <v>38</v>
      </c>
      <c r="AA794" s="5" t="str">
        <f ca="1">IF(B_MSK[[#This Row],[//]]="","",HYPERLINK("[D:\kerja\BANK EXP\BARU\DB.XLSX]DB!e"&amp;B_MSK[[#This Row],[DB_ROW]],"&gt;"))</f>
        <v>&gt;</v>
      </c>
      <c r="AB794" s="30" t="str">
        <f ca="1">MID(B_MSK[[#This Row],[/ STN_1]],FIND(" ",B_MSK[[#This Row],[/ STN_1]])+1,LEN(B_MSK[[#This Row],[/ STN_1]]))</f>
        <v>PCS</v>
      </c>
      <c r="AC794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7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4" s="15" t="str">
        <f ca="1">IF(B_MSK[[#This Row],[HARGA_2]]="","",IF(MID(B_MSK[[#This Row],[/ STN_2]],FIND(" ",B_MSK[[#This Row],[/ STN_2]])+1,LEN(B_MSK[[#This Row],[/ STN_2]]))="LSN",B_MSK[[#This Row],[HARGA_2]]/12,""))</f>
        <v/>
      </c>
      <c r="AH794" s="7" t="str">
        <f ca="1">IF(B_MSK[[#This Row],[HARGA_3]]="","","/ "&amp;"PCS")</f>
        <v/>
      </c>
      <c r="AI794" s="15">
        <f ca="1">IF(B_MSK[[#This Row],[HARGA_3]]="",IF(B_MSK[[#This Row],[HARGA_2]]="",IF(B_MSK[[#This Row],[HARGA_1]]="","",B_MSK[[#This Row],[HARGA_1]]),B_MSK[[#This Row],[HARGA_2]]),B_MSK[[#This Row],[HARGA_3]])</f>
        <v>13000</v>
      </c>
      <c r="AJ79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94" s="5" t="str">
        <f ca="1">IF(B_MSK[[#This Row],[//]]="","",SUBSTITUTE(SUBSTITUTE(SUBSTITUTE(B_MSK[[#This Row],[QTY/ CTN]]," ","_",2),"(",""),")","")&amp;"_")</f>
        <v>120 PCS_</v>
      </c>
      <c r="AL794" s="5">
        <f ca="1">IF(B_MSK[[#This Row],[A_B]]="","",SEARCH("_",B_MSK[[#This Row],[A_B]]))</f>
        <v>8</v>
      </c>
      <c r="AM794" s="5">
        <f ca="1">IF(B_MSK[[#This Row],[A_B]]="","",LEN(B_MSK[[#This Row],[A_B]]))</f>
        <v>8</v>
      </c>
      <c r="AN794" s="5" t="str">
        <f ca="1">IF(B_MSK[[#This Row],[A_B]]="","",LEFT(B_MSK[[#This Row],[QTY/ CTN]],B_MSK[[#This Row],[A_B_1]]))</f>
        <v>120 PCS</v>
      </c>
      <c r="AO794" s="5" t="str">
        <f ca="1">IF(B_MSK[[#This Row],[A_B]]="","",LEFT(B_MSK[[#This Row],[A_]],SEARCH(" ",B_MSK[[#This Row],[A_]])-1))</f>
        <v>120</v>
      </c>
      <c r="AP794" s="5" t="str">
        <f ca="1">IF(B_MSK[[#This Row],[A_B]]="","",RIGHT(B_MSK[[#This Row],[A_]],LEN(B_MSK[[#This Row],[A_]])-SEARCH(" ",B_MSK[[#This Row],[A_]])))</f>
        <v>PCS</v>
      </c>
      <c r="AQ7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4" s="5" t="str">
        <f ca="1">IF(B_MSK[[#This Row],[B_]]="","",LEFT(B_MSK[[#This Row],[B_]],SEARCH(" ",B_MSK[[#This Row],[B_]])))</f>
        <v/>
      </c>
      <c r="AS794" s="5" t="str">
        <f ca="1">IF(B_MSK[[#This Row],[B_]]="","",RIGHT(B_MSK[[#This Row],[B_]],LEN(B_MSK[[#This Row],[B_]])-SEARCH(" ",B_MSK[[#This Row],[B_]])))</f>
        <v/>
      </c>
      <c r="AT794" s="5" t="str">
        <f ca="1">IF(B_MSK[[#This Row],[B_2]]="LSN",12,"")</f>
        <v/>
      </c>
      <c r="AU794" s="5" t="str">
        <f ca="1">IF(B_MSK[[#This Row],[C_1]]="","","PCS")</f>
        <v/>
      </c>
      <c r="AV794" s="5">
        <f ca="1">IF(B_MSK[[#This Row],[A_1]]="","",B_MSK[[#This Row],[A_1]]*IF(B_MSK[[#This Row],[B_1]]="",1,B_MSK[[#This Row],[B_1]])*IF(B_MSK[[#This Row],[C_1]]="",1,B_MSK[[#This Row],[C_1]]))</f>
        <v>120</v>
      </c>
      <c r="AW794" s="5" t="str">
        <f ca="1">IF(B_MSK[[#This Row],[C_2]]="",IF(B_MSK[[#This Row],[B_2]]="",IF(B_MSK[[#This Row],[A_2]]="","",B_MSK[[#This Row],[A_2]]),B_MSK[[#This Row],[B_2]]),B_MSK[[#This Row],[C_2]])</f>
        <v>PCS</v>
      </c>
      <c r="AX794" s="2">
        <f ca="1">IF(ISNUMBER(B_MSK[[#This Row],[TANGGAL DATANG]]),B_MSK[[#This Row],[TANGGAL DATANG]],AX793)</f>
        <v>44954</v>
      </c>
      <c r="AY794" s="5" t="e">
        <f ca="1">IF(B_MSK[[#This Row],[DB_ROW]]="","",INDEX([3]!db[JENIS],B_MSK[[#This Row],[DB_ROW]]-1))</f>
        <v>#REF!</v>
      </c>
      <c r="AZ794" s="5">
        <f ca="1">IF(B_MSK[[#This Row],[A_1]]="","",B_MSK[[#This Row],[A_1]])*1</f>
        <v>120</v>
      </c>
      <c r="BA794" s="5" t="str">
        <f ca="1">IF(B_MSK[[#This Row],[//]]="","",INDEX(INDIRECT(DIR&amp;$2:$2),B_MSK[[#This Row],[//]]))</f>
        <v>UNTANA</v>
      </c>
      <c r="BB794" s="5" t="str">
        <f ca="1">CONCATENATE(B_MSK[[#This Row],[concat]],B_MSK[[#This Row],[HARGA_X]],B_MSK[[#This Row],[SAT]])</f>
        <v>agckkombinasi13000PCS</v>
      </c>
    </row>
    <row r="795" spans="1:54" x14ac:dyDescent="0.25">
      <c r="A795" s="6" t="s">
        <v>128</v>
      </c>
      <c r="B795" s="5" t="str">
        <f ca="1">IF(B_MSK[[#This Row],[N_ID]]="","",INDEX(INDIRECT(DIR&amp;$2:$2),MATCH(B_MSK[[#This Row],[N_ID]],INDIRECT(DIR&amp;"!NOTA[ID_P]"),0)))</f>
        <v/>
      </c>
      <c r="C795" s="5" t="str">
        <f ca="1">IF(B_MSK[[#This Row],[//]]="","",HYPERLINK("["&amp;SUBSTITUTE(DIR,"'","")&amp;"]NOTA!D"&amp;B_MSK[[#This Row],[//]]+2,"&gt;"))</f>
        <v/>
      </c>
      <c r="D795" s="5" t="str">
        <f ca="1">IF(B_MSK[[#This Row],[N_ID]]="","",COUNTIF(INDIRECT(DIR&amp;"!NOTA[ID_H]"),B_MSK[[#This Row],[ID NOTA]]))</f>
        <v/>
      </c>
      <c r="E7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5" s="7" t="str">
        <f ca="1">IF(B_MSK[[#This Row],[stt]]="ada",INDEX([2]!db[NB BM],B_MSK[DB_ROW]-1),"")</f>
        <v/>
      </c>
      <c r="H795" s="7" t="str">
        <f ca="1">IF(B_MSK[[#This Row],[//]]="","",INDEX(INDIRECT(DIR&amp;$2:$2),B_MSK[[#This Row],[//]]))</f>
        <v/>
      </c>
      <c r="I795" s="27" t="str">
        <f ca="1">IF(B_MSK[[#This Row],[//]]="","",INDEX(INDIRECT(DB_PATH&amp;$2:$2),B_MSK[[#This Row],[DB_ROW]]-1))</f>
        <v/>
      </c>
      <c r="J795" s="5" t="str">
        <f ca="1">IF(B_MSK[[#This Row],[//]]="","",IF(INDEX(INDIRECT(DIR&amp;$2:$2),B_MSK[[#This Row],[//]])="","",INDEX(INDIRECT(DIR&amp;$2:$2),B_MSK[[#This Row],[//]])))</f>
        <v/>
      </c>
      <c r="K795" s="5" t="str">
        <f ca="1">IF(B_MSK[[#This Row],[//]]="","",IF(INDEX(INDIRECT(DIR&amp;$2:$2),B_MSK[[#This Row],[//]])="","",INDEX(INDIRECT(DIR&amp;$2:$2),B_MSK[[#This Row],[//]])))</f>
        <v/>
      </c>
      <c r="L795" s="5" t="str">
        <f ca="1">IF(B_MSK[[#This Row],[//]]="","",IF(INDEX(INDIRECT(DIR&amp;$2:$2),B_MSK[[#This Row],[//]])="","",INDEX(INDIRECT(DIR&amp;$2:$2),B_MSK[[#This Row],[//]])))</f>
        <v/>
      </c>
      <c r="M795" s="13" t="str">
        <f ca="1">IF(B_MSK[[#This Row],[//]]="","",INDEX(INDIRECT(DIR&amp;$2:$2),B_MSK[[#This Row],[//]]))</f>
        <v/>
      </c>
      <c r="N795" s="13" t="str">
        <f ca="1">IF(OR(B_MSK[[#This Row],[//]]="",),"",INDEX(INDIRECT(DIR&amp;$2:$2),B_MSK[[#This Row],[//]]))</f>
        <v/>
      </c>
      <c r="O795" s="3" t="str">
        <f ca="1">IF(B_MSK[[#This Row],[//]]="","",IF(INDEX(INDIRECT(DIR&amp;$2:$2),B_MSK[[#This Row],[//]])=0,"",INDEX(INDIRECT(DIR&amp;$2:$2),B_MSK[[#This Row],[//]])))</f>
        <v/>
      </c>
      <c r="P795" s="3" t="str">
        <f ca="1">IF(B_MSK[[#This Row],[//]]="","",IF(INDEX(INDIRECT(DIR&amp;$2:$2),B_MSK[[#This Row],[//]])=0,"",INDEX(INDIRECT(DIR&amp;$2:$2),B_MSK[[#This Row],[//]])))</f>
        <v/>
      </c>
      <c r="Q795" s="12" t="str">
        <f ca="1">IF(B_MSK[[#This Row],[//]]="","",INDEX(INDIRECT(DIR&amp;$2:$2),B_MSK[[#This Row],[//]]))</f>
        <v/>
      </c>
      <c r="R7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5" s="37" t="str">
        <f ca="1">IF(B_MSK[[#This Row],[//]]="","",INDEX(INDIRECT(DIR&amp;$2:$2),B_MSK[[#This Row],[//]]))</f>
        <v/>
      </c>
      <c r="U795" s="38" t="str">
        <f ca="1">IF(SUMIF(B_MSK[NAMA BARANG],B_MSK[[#This Row],[NAMA BARANG]],B_MSK[JMLH BRG])=0,"",SUMIF(B_MSK[NAMA BARANG],B_MSK[[#This Row],[NAMA BARANG]],B_MSK[C]))</f>
        <v/>
      </c>
      <c r="V795" s="7" t="str">
        <f ca="1">IF(B_MSK[[#This Row],[//]]="","",INDEX(INDIRECT(DIR&amp;$2:$2),B_MSK[[#This Row],[//]]))</f>
        <v/>
      </c>
      <c r="W7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5" s="5" t="str">
        <f ca="1">IF(B_MSK[[#This Row],[N.B.nota]]="","",IF(MATCH(B_MSK[[#This Row],[concat]],[2]!db[NB NOTA_C],0)&gt;0,"ada",0))</f>
        <v/>
      </c>
      <c r="Y795" s="5" t="str">
        <f ca="1">IF(B_MSK[[#This Row],[N.B.nota]]="","",ADDRESS(ROW(B_MSK[QB]),COLUMN(B_MSK[QB]))&amp;":"&amp;ADDRESS(ROW(),COLUMN(B_MSK[QB])))</f>
        <v/>
      </c>
      <c r="Z795" s="5" t="str">
        <f ca="1">IF(B_MSK[[#This Row],[concat]]="","",MATCH(B_MSK[[#This Row],[concat]],[2]!db[NB NOTA_C],0)+1)</f>
        <v/>
      </c>
      <c r="AA795" s="5" t="str">
        <f ca="1">IF(B_MSK[[#This Row],[//]]="","",HYPERLINK("[D:\kerja\BANK EXP\BARU\DB.XLSX]DB!e"&amp;B_MSK[[#This Row],[DB_ROW]],"&gt;"))</f>
        <v/>
      </c>
      <c r="AB795" s="30" t="e">
        <f ca="1">MID(B_MSK[[#This Row],[/ STN_1]],FIND(" ",B_MSK[[#This Row],[/ STN_1]])+1,LEN(B_MSK[[#This Row],[/ STN_1]]))</f>
        <v>#VALUE!</v>
      </c>
      <c r="AC7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5" s="15" t="str">
        <f ca="1">IF(B_MSK[[#This Row],[HARGA_2]]="","",IF(MID(B_MSK[[#This Row],[/ STN_2]],FIND(" ",B_MSK[[#This Row],[/ STN_2]])+1,LEN(B_MSK[[#This Row],[/ STN_2]]))="LSN",B_MSK[[#This Row],[HARGA_2]]/12,""))</f>
        <v/>
      </c>
      <c r="AH795" s="7" t="str">
        <f ca="1">IF(B_MSK[[#This Row],[HARGA_3]]="","","/ "&amp;"PCS")</f>
        <v/>
      </c>
      <c r="AI795" s="15" t="str">
        <f ca="1">IF(B_MSK[[#This Row],[HARGA_3]]="",IF(B_MSK[[#This Row],[HARGA_2]]="",IF(B_MSK[[#This Row],[HARGA_1]]="","",B_MSK[[#This Row],[HARGA_1]]),B_MSK[[#This Row],[HARGA_2]]),B_MSK[[#This Row],[HARGA_3]])</f>
        <v/>
      </c>
      <c r="AJ795" s="15" t="str">
        <f ca="1">IF(B_MSK[[#This Row],[/ STN_3]]="",IF(B_MSK[[#This Row],[/ STN_2]]="",IF(B_MSK[[#This Row],[/ STN_1]]="","",B_MSK[[#This Row],[/ STN_1]]),B_MSK[[#This Row],[/ STN_2]]),B_MSK[[#This Row],[/ STN_3]])</f>
        <v/>
      </c>
      <c r="AK795" s="5" t="str">
        <f ca="1">IF(B_MSK[[#This Row],[//]]="","",SUBSTITUTE(SUBSTITUTE(SUBSTITUTE(B_MSK[[#This Row],[QTY/ CTN]]," ","_",2),"(",""),")","")&amp;"_")</f>
        <v/>
      </c>
      <c r="AL795" s="5" t="str">
        <f ca="1">IF(B_MSK[[#This Row],[A_B]]="","",SEARCH("_",B_MSK[[#This Row],[A_B]]))</f>
        <v/>
      </c>
      <c r="AM795" s="5" t="str">
        <f ca="1">IF(B_MSK[[#This Row],[A_B]]="","",LEN(B_MSK[[#This Row],[A_B]]))</f>
        <v/>
      </c>
      <c r="AN795" s="5" t="str">
        <f ca="1">IF(B_MSK[[#This Row],[A_B]]="","",LEFT(B_MSK[[#This Row],[QTY/ CTN]],B_MSK[[#This Row],[A_B_1]]))</f>
        <v/>
      </c>
      <c r="AO795" s="5" t="str">
        <f ca="1">IF(B_MSK[[#This Row],[A_B]]="","",LEFT(B_MSK[[#This Row],[A_]],SEARCH(" ",B_MSK[[#This Row],[A_]])-1))</f>
        <v/>
      </c>
      <c r="AP795" s="5" t="str">
        <f ca="1">IF(B_MSK[[#This Row],[A_B]]="","",RIGHT(B_MSK[[#This Row],[A_]],LEN(B_MSK[[#This Row],[A_]])-SEARCH(" ",B_MSK[[#This Row],[A_]])))</f>
        <v/>
      </c>
      <c r="AQ7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5" s="5" t="str">
        <f ca="1">IF(B_MSK[[#This Row],[B_]]="","",LEFT(B_MSK[[#This Row],[B_]],SEARCH(" ",B_MSK[[#This Row],[B_]])))</f>
        <v/>
      </c>
      <c r="AS795" s="5" t="str">
        <f ca="1">IF(B_MSK[[#This Row],[B_]]="","",RIGHT(B_MSK[[#This Row],[B_]],LEN(B_MSK[[#This Row],[B_]])-SEARCH(" ",B_MSK[[#This Row],[B_]])))</f>
        <v/>
      </c>
      <c r="AT795" s="5" t="str">
        <f ca="1">IF(B_MSK[[#This Row],[B_2]]="LSN",12,"")</f>
        <v/>
      </c>
      <c r="AU795" s="5" t="str">
        <f ca="1">IF(B_MSK[[#This Row],[C_1]]="","","PCS")</f>
        <v/>
      </c>
      <c r="AV795" s="5" t="str">
        <f ca="1">IF(B_MSK[[#This Row],[A_1]]="","",B_MSK[[#This Row],[A_1]]*IF(B_MSK[[#This Row],[B_1]]="",1,B_MSK[[#This Row],[B_1]])*IF(B_MSK[[#This Row],[C_1]]="",1,B_MSK[[#This Row],[C_1]]))</f>
        <v/>
      </c>
      <c r="AW795" s="5" t="str">
        <f ca="1">IF(B_MSK[[#This Row],[C_2]]="",IF(B_MSK[[#This Row],[B_2]]="",IF(B_MSK[[#This Row],[A_2]]="","",B_MSK[[#This Row],[A_2]]),B_MSK[[#This Row],[B_2]]),B_MSK[[#This Row],[C_2]])</f>
        <v/>
      </c>
      <c r="AX795" s="2">
        <f ca="1">IF(ISNUMBER(B_MSK[[#This Row],[TANGGAL DATANG]]),B_MSK[[#This Row],[TANGGAL DATANG]],AX794)</f>
        <v>44954</v>
      </c>
      <c r="AY795" s="5" t="str">
        <f ca="1">IF(B_MSK[[#This Row],[DB_ROW]]="","",INDEX([3]!db[JENIS],B_MSK[[#This Row],[DB_ROW]]-1))</f>
        <v/>
      </c>
      <c r="AZ795" s="5" t="e">
        <f ca="1">IF(B_MSK[[#This Row],[A_1]]="","",B_MSK[[#This Row],[A_1]])*1</f>
        <v>#VALUE!</v>
      </c>
      <c r="BA795" s="5" t="str">
        <f ca="1">IF(B_MSK[[#This Row],[//]]="","",INDEX(INDIRECT(DIR&amp;$2:$2),B_MSK[[#This Row],[//]]))</f>
        <v/>
      </c>
      <c r="BB795" s="5" t="str">
        <f ca="1">CONCATENATE(B_MSK[[#This Row],[concat]],B_MSK[[#This Row],[HARGA_X]],B_MSK[[#This Row],[SAT]])</f>
        <v/>
      </c>
    </row>
    <row r="796" spans="1:54" x14ac:dyDescent="0.25">
      <c r="A796" s="6" t="s">
        <v>362</v>
      </c>
      <c r="B796" s="5">
        <f ca="1">IF(B_MSK[[#This Row],[N_ID]]="","",INDEX(INDIRECT(DIR&amp;$2:$2),MATCH(B_MSK[[#This Row],[N_ID]],INDIRECT(DIR&amp;"!NOTA[ID_P]"),0)))</f>
        <v>152</v>
      </c>
      <c r="C796" s="5" t="str">
        <f ca="1">IF(B_MSK[[#This Row],[//]]="","",HYPERLINK("["&amp;SUBSTITUTE(DIR,"'","")&amp;"]NOTA!D"&amp;B_MSK[[#This Row],[//]]+2,"&gt;"))</f>
        <v>&gt;</v>
      </c>
      <c r="D796" s="5">
        <f ca="1">IF(B_MSK[[#This Row],[N_ID]]="","",COUNTIF(INDIRECT(DIR&amp;"!NOTA[ID_H]"),B_MSK[[#This Row],[ID NOTA]]))</f>
        <v>1</v>
      </c>
      <c r="E7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793</v>
      </c>
      <c r="F7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6" s="7" t="str">
        <f ca="1">IF(B_MSK[[#This Row],[stt]]="ada",INDEX([2]!db[NB BM],B_MSK[DB_ROW]-1),"")</f>
        <v>Garisan Enter 30cm 675</v>
      </c>
      <c r="H796" s="7" t="str">
        <f ca="1">IF(B_MSK[[#This Row],[//]]="","",INDEX(INDIRECT(DIR&amp;$2:$2),B_MSK[[#This Row],[//]]))</f>
        <v>ETJ</v>
      </c>
      <c r="I796" s="27" t="str">
        <f ca="1">IF(B_MSK[[#This Row],[//]]="","",INDEX(INDIRECT(DB_PATH&amp;$2:$2),B_MSK[[#This Row],[DB_ROW]]-1))</f>
        <v>200 LSN</v>
      </c>
      <c r="J796" s="5">
        <f ca="1">IF(B_MSK[[#This Row],[//]]="","",IF(INDEX(INDIRECT(DIR&amp;$2:$2),B_MSK[[#This Row],[//]])="","",INDEX(INDIRECT(DIR&amp;$2:$2),B_MSK[[#This Row],[//]])))</f>
        <v>10</v>
      </c>
      <c r="K796" s="5">
        <f ca="1">IF(B_MSK[[#This Row],[//]]="","",IF(INDEX(INDIRECT(DIR&amp;$2:$2),B_MSK[[#This Row],[//]])="","",INDEX(INDIRECT(DIR&amp;$2:$2),B_MSK[[#This Row],[//]])))</f>
        <v>2000</v>
      </c>
      <c r="L796" s="5" t="str">
        <f ca="1">IF(B_MSK[[#This Row],[//]]="","",IF(INDEX(INDIRECT(DIR&amp;$2:$2),B_MSK[[#This Row],[//]])="","",INDEX(INDIRECT(DIR&amp;$2:$2),B_MSK[[#This Row],[//]])))</f>
        <v>DZ</v>
      </c>
      <c r="M796" s="13">
        <f ca="1">IF(B_MSK[[#This Row],[//]]="","",INDEX(INDIRECT(DIR&amp;$2:$2),B_MSK[[#This Row],[//]]))</f>
        <v>8750</v>
      </c>
      <c r="N796" s="13">
        <f ca="1">IF(OR(B_MSK[[#This Row],[//]]="",),"",INDEX(INDIRECT(DIR&amp;$2:$2),B_MSK[[#This Row],[//]]))</f>
        <v>1750000</v>
      </c>
      <c r="O796" s="3" t="str">
        <f ca="1">IF(B_MSK[[#This Row],[//]]="","",IF(INDEX(INDIRECT(DIR&amp;$2:$2),B_MSK[[#This Row],[//]])=0,"",INDEX(INDIRECT(DIR&amp;$2:$2),B_MSK[[#This Row],[//]])))</f>
        <v/>
      </c>
      <c r="P796" s="3" t="str">
        <f ca="1">IF(B_MSK[[#This Row],[//]]="","",IF(INDEX(INDIRECT(DIR&amp;$2:$2),B_MSK[[#This Row],[//]])=0,"",INDEX(INDIRECT(DIR&amp;$2:$2),B_MSK[[#This Row],[//]])))</f>
        <v/>
      </c>
      <c r="Q796" s="12">
        <f ca="1">IF(B_MSK[[#This Row],[//]]="","",INDEX(INDIRECT(DIR&amp;$2:$2),B_MSK[[#This Row],[//]]))</f>
        <v>17500000</v>
      </c>
      <c r="R79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9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17500000</v>
      </c>
      <c r="T796" s="37">
        <f ca="1">IF(B_MSK[[#This Row],[//]]="","",INDEX(INDIRECT(DIR&amp;$2:$2),B_MSK[[#This Row],[//]]))</f>
        <v>0</v>
      </c>
      <c r="U796" s="38">
        <f ca="1">IF(SUMIF(B_MSK[NAMA BARANG],B_MSK[[#This Row],[NAMA BARANG]],B_MSK[JMLH BRG])=0,"",SUMIF(B_MSK[NAMA BARANG],B_MSK[[#This Row],[NAMA BARANG]],B_MSK[C]))</f>
        <v>35</v>
      </c>
      <c r="V796" s="7" t="str">
        <f ca="1">IF(B_MSK[[#This Row],[//]]="","",INDEX(INDIRECT(DIR&amp;$2:$2),B_MSK[[#This Row],[//]]))</f>
        <v>ENTER 30CM 675</v>
      </c>
      <c r="W796" s="7" t="str">
        <f ca="1">LOWER(SUBSTITUTE(SUBSTITUTE(SUBSTITUTE(SUBSTITUTE(SUBSTITUTE(SUBSTITUTE(SUBSTITUTE(SUBSTITUTE(SUBSTITUTE(B_MSK[[#This Row],[N.B.nota]]," ",""),"-",""),"(",""),")",""),".",""),",",""),"/",""),"""",""),"+",""))</f>
        <v>enter30cm675</v>
      </c>
      <c r="X796" s="5" t="str">
        <f ca="1">IF(B_MSK[[#This Row],[N.B.nota]]="","",IF(MATCH(B_MSK[[#This Row],[concat]],[2]!db[NB NOTA_C],0)&gt;0,"ada",0))</f>
        <v>ada</v>
      </c>
      <c r="Y796" s="5" t="str">
        <f ca="1">IF(B_MSK[[#This Row],[N.B.nota]]="","",ADDRESS(ROW(B_MSK[QB]),COLUMN(B_MSK[QB]))&amp;":"&amp;ADDRESS(ROW(),COLUMN(B_MSK[QB])))</f>
        <v>$D$4:$D$796</v>
      </c>
      <c r="Z796" s="5">
        <f ca="1">IF(B_MSK[[#This Row],[concat]]="","",MATCH(B_MSK[[#This Row],[concat]],[2]!db[NB NOTA_C],0)+1)</f>
        <v>652</v>
      </c>
      <c r="AA796" s="5" t="str">
        <f ca="1">IF(B_MSK[[#This Row],[//]]="","",HYPERLINK("[D:\kerja\BANK EXP\BARU\DB.XLSX]DB!e"&amp;B_MSK[[#This Row],[DB_ROW]],"&gt;"))</f>
        <v>&gt;</v>
      </c>
      <c r="AB796" s="30" t="str">
        <f ca="1">MID(B_MSK[[#This Row],[/ STN_1]],FIND(" ",B_MSK[[#This Row],[/ STN_1]])+1,LEN(B_MSK[[#This Row],[/ STN_1]]))</f>
        <v>LSN</v>
      </c>
      <c r="AC796" s="11">
        <f ca="1">IF(B_MSK[[#This Row],[//]]="","",IF(B_MSK[[#This Row],[ JUMLAH ]]="","",IF(B_MSK[[#This Row],[C]]="",B_MSK[[#This Row],[HARGA CTN]]/B_MSK[[#This Row],[JMLH BRG]],B_MSK[[#This Row],[HARGA CTN]]/B_MSK[[#This Row],[A_1]])))</f>
        <v>8750</v>
      </c>
      <c r="AD7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9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729.16666666666663</v>
      </c>
      <c r="AF79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96" s="15" t="str">
        <f ca="1">IF(B_MSK[[#This Row],[HARGA_2]]="","",IF(MID(B_MSK[[#This Row],[/ STN_2]],FIND(" ",B_MSK[[#This Row],[/ STN_2]])+1,LEN(B_MSK[[#This Row],[/ STN_2]]))="LSN",B_MSK[[#This Row],[HARGA_2]]/12,""))</f>
        <v/>
      </c>
      <c r="AH796" s="7" t="str">
        <f ca="1">IF(B_MSK[[#This Row],[HARGA_3]]="","","/ "&amp;"PCS")</f>
        <v/>
      </c>
      <c r="AI796" s="15">
        <f ca="1">IF(B_MSK[[#This Row],[HARGA_3]]="",IF(B_MSK[[#This Row],[HARGA_2]]="",IF(B_MSK[[#This Row],[HARGA_1]]="","",B_MSK[[#This Row],[HARGA_1]]),B_MSK[[#This Row],[HARGA_2]]),B_MSK[[#This Row],[HARGA_3]])</f>
        <v>729.16666666666663</v>
      </c>
      <c r="AJ79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96" s="5" t="str">
        <f ca="1">IF(B_MSK[[#This Row],[//]]="","",SUBSTITUTE(SUBSTITUTE(SUBSTITUTE(B_MSK[[#This Row],[QTY/ CTN]]," ","_",2),"(",""),")","")&amp;"_")</f>
        <v>200 LSN_</v>
      </c>
      <c r="AL796" s="5">
        <f ca="1">IF(B_MSK[[#This Row],[A_B]]="","",SEARCH("_",B_MSK[[#This Row],[A_B]]))</f>
        <v>8</v>
      </c>
      <c r="AM796" s="5">
        <f ca="1">IF(B_MSK[[#This Row],[A_B]]="","",LEN(B_MSK[[#This Row],[A_B]]))</f>
        <v>8</v>
      </c>
      <c r="AN796" s="5" t="str">
        <f ca="1">IF(B_MSK[[#This Row],[A_B]]="","",LEFT(B_MSK[[#This Row],[QTY/ CTN]],B_MSK[[#This Row],[A_B_1]]))</f>
        <v>200 LSN</v>
      </c>
      <c r="AO796" s="5" t="str">
        <f ca="1">IF(B_MSK[[#This Row],[A_B]]="","",LEFT(B_MSK[[#This Row],[A_]],SEARCH(" ",B_MSK[[#This Row],[A_]])-1))</f>
        <v>200</v>
      </c>
      <c r="AP796" s="5" t="str">
        <f ca="1">IF(B_MSK[[#This Row],[A_B]]="","",RIGHT(B_MSK[[#This Row],[A_]],LEN(B_MSK[[#This Row],[A_]])-SEARCH(" ",B_MSK[[#This Row],[A_]])))</f>
        <v>LSN</v>
      </c>
      <c r="AQ7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96" s="5" t="str">
        <f ca="1">IF(B_MSK[[#This Row],[B_]]="","",LEFT(B_MSK[[#This Row],[B_]],SEARCH(" ",B_MSK[[#This Row],[B_]])))</f>
        <v xml:space="preserve">12 </v>
      </c>
      <c r="AS796" s="5" t="str">
        <f ca="1">IF(B_MSK[[#This Row],[B_]]="","",RIGHT(B_MSK[[#This Row],[B_]],LEN(B_MSK[[#This Row],[B_]])-SEARCH(" ",B_MSK[[#This Row],[B_]])))</f>
        <v>PCS</v>
      </c>
      <c r="AT796" s="5" t="str">
        <f ca="1">IF(B_MSK[[#This Row],[B_2]]="LSN",12,"")</f>
        <v/>
      </c>
      <c r="AU796" s="5" t="str">
        <f ca="1">IF(B_MSK[[#This Row],[C_1]]="","","PCS")</f>
        <v/>
      </c>
      <c r="AV796" s="5">
        <f ca="1">IF(B_MSK[[#This Row],[A_1]]="","",B_MSK[[#This Row],[A_1]]*IF(B_MSK[[#This Row],[B_1]]="",1,B_MSK[[#This Row],[B_1]])*IF(B_MSK[[#This Row],[C_1]]="",1,B_MSK[[#This Row],[C_1]]))</f>
        <v>2400</v>
      </c>
      <c r="AW796" s="5" t="str">
        <f ca="1">IF(B_MSK[[#This Row],[C_2]]="",IF(B_MSK[[#This Row],[B_2]]="",IF(B_MSK[[#This Row],[A_2]]="","",B_MSK[[#This Row],[A_2]]),B_MSK[[#This Row],[B_2]]),B_MSK[[#This Row],[C_2]])</f>
        <v>PCS</v>
      </c>
      <c r="AX796" s="2">
        <f ca="1">IF(ISNUMBER(B_MSK[[#This Row],[TANGGAL DATANG]]),B_MSK[[#This Row],[TANGGAL DATANG]],AX795)</f>
        <v>44954</v>
      </c>
      <c r="AY796" s="5" t="e">
        <f ca="1">IF(B_MSK[[#This Row],[DB_ROW]]="","",INDEX([3]!db[JENIS],B_MSK[[#This Row],[DB_ROW]]-1))</f>
        <v>#REF!</v>
      </c>
      <c r="AZ796" s="5">
        <f ca="1">IF(B_MSK[[#This Row],[A_1]]="","",B_MSK[[#This Row],[A_1]])*1</f>
        <v>200</v>
      </c>
      <c r="BA796" s="5" t="str">
        <f ca="1">IF(B_MSK[[#This Row],[//]]="","",INDEX(INDIRECT(DIR&amp;$2:$2),B_MSK[[#This Row],[//]]))</f>
        <v>UNTANA</v>
      </c>
      <c r="BB796" s="5" t="str">
        <f ca="1">CONCATENATE(B_MSK[[#This Row],[concat]],B_MSK[[#This Row],[HARGA_X]],B_MSK[[#This Row],[SAT]])</f>
        <v>enter30cm675729.166666666667DZ</v>
      </c>
    </row>
    <row r="797" spans="1:54" x14ac:dyDescent="0.25">
      <c r="A797" s="6" t="s">
        <v>128</v>
      </c>
      <c r="B797" s="5" t="str">
        <f ca="1">IF(B_MSK[[#This Row],[N_ID]]="","",INDEX(INDIRECT(DIR&amp;$2:$2),MATCH(B_MSK[[#This Row],[N_ID]],INDIRECT(DIR&amp;"!NOTA[ID_P]"),0)))</f>
        <v/>
      </c>
      <c r="C797" s="5" t="str">
        <f ca="1">IF(B_MSK[[#This Row],[//]]="","",HYPERLINK("["&amp;SUBSTITUTE(DIR,"'","")&amp;"]NOTA!D"&amp;B_MSK[[#This Row],[//]]+2,"&gt;"))</f>
        <v/>
      </c>
      <c r="D797" s="5" t="str">
        <f ca="1">IF(B_MSK[[#This Row],[N_ID]]="","",COUNTIF(INDIRECT(DIR&amp;"!NOTA[ID_H]"),B_MSK[[#This Row],[ID NOTA]]))</f>
        <v/>
      </c>
      <c r="E7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7" s="7" t="str">
        <f ca="1">IF(B_MSK[[#This Row],[stt]]="ada",INDEX([2]!db[NB BM],B_MSK[DB_ROW]-1),"")</f>
        <v/>
      </c>
      <c r="H797" s="7" t="str">
        <f ca="1">IF(B_MSK[[#This Row],[//]]="","",INDEX(INDIRECT(DIR&amp;$2:$2),B_MSK[[#This Row],[//]]))</f>
        <v/>
      </c>
      <c r="I797" s="27" t="str">
        <f ca="1">IF(B_MSK[[#This Row],[//]]="","",INDEX(INDIRECT(DB_PATH&amp;$2:$2),B_MSK[[#This Row],[DB_ROW]]-1))</f>
        <v/>
      </c>
      <c r="J797" s="5" t="str">
        <f ca="1">IF(B_MSK[[#This Row],[//]]="","",IF(INDEX(INDIRECT(DIR&amp;$2:$2),B_MSK[[#This Row],[//]])="","",INDEX(INDIRECT(DIR&amp;$2:$2),B_MSK[[#This Row],[//]])))</f>
        <v/>
      </c>
      <c r="K797" s="5" t="str">
        <f ca="1">IF(B_MSK[[#This Row],[//]]="","",IF(INDEX(INDIRECT(DIR&amp;$2:$2),B_MSK[[#This Row],[//]])="","",INDEX(INDIRECT(DIR&amp;$2:$2),B_MSK[[#This Row],[//]])))</f>
        <v/>
      </c>
      <c r="L797" s="5" t="str">
        <f ca="1">IF(B_MSK[[#This Row],[//]]="","",IF(INDEX(INDIRECT(DIR&amp;$2:$2),B_MSK[[#This Row],[//]])="","",INDEX(INDIRECT(DIR&amp;$2:$2),B_MSK[[#This Row],[//]])))</f>
        <v/>
      </c>
      <c r="M797" s="13" t="str">
        <f ca="1">IF(B_MSK[[#This Row],[//]]="","",INDEX(INDIRECT(DIR&amp;$2:$2),B_MSK[[#This Row],[//]]))</f>
        <v/>
      </c>
      <c r="N797" s="13" t="str">
        <f ca="1">IF(OR(B_MSK[[#This Row],[//]]="",),"",INDEX(INDIRECT(DIR&amp;$2:$2),B_MSK[[#This Row],[//]]))</f>
        <v/>
      </c>
      <c r="O797" s="3" t="str">
        <f ca="1">IF(B_MSK[[#This Row],[//]]="","",IF(INDEX(INDIRECT(DIR&amp;$2:$2),B_MSK[[#This Row],[//]])=0,"",INDEX(INDIRECT(DIR&amp;$2:$2),B_MSK[[#This Row],[//]])))</f>
        <v/>
      </c>
      <c r="P797" s="3" t="str">
        <f ca="1">IF(B_MSK[[#This Row],[//]]="","",IF(INDEX(INDIRECT(DIR&amp;$2:$2),B_MSK[[#This Row],[//]])=0,"",INDEX(INDIRECT(DIR&amp;$2:$2),B_MSK[[#This Row],[//]])))</f>
        <v/>
      </c>
      <c r="Q797" s="12" t="str">
        <f ca="1">IF(B_MSK[[#This Row],[//]]="","",INDEX(INDIRECT(DIR&amp;$2:$2),B_MSK[[#This Row],[//]]))</f>
        <v/>
      </c>
      <c r="R7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7" s="37" t="str">
        <f ca="1">IF(B_MSK[[#This Row],[//]]="","",INDEX(INDIRECT(DIR&amp;$2:$2),B_MSK[[#This Row],[//]]))</f>
        <v/>
      </c>
      <c r="U797" s="38" t="str">
        <f ca="1">IF(SUMIF(B_MSK[NAMA BARANG],B_MSK[[#This Row],[NAMA BARANG]],B_MSK[JMLH BRG])=0,"",SUMIF(B_MSK[NAMA BARANG],B_MSK[[#This Row],[NAMA BARANG]],B_MSK[C]))</f>
        <v/>
      </c>
      <c r="V797" s="7" t="str">
        <f ca="1">IF(B_MSK[[#This Row],[//]]="","",INDEX(INDIRECT(DIR&amp;$2:$2),B_MSK[[#This Row],[//]]))</f>
        <v/>
      </c>
      <c r="W7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7" s="5" t="str">
        <f ca="1">IF(B_MSK[[#This Row],[N.B.nota]]="","",IF(MATCH(B_MSK[[#This Row],[concat]],[2]!db[NB NOTA_C],0)&gt;0,"ada",0))</f>
        <v/>
      </c>
      <c r="Y797" s="5" t="str">
        <f ca="1">IF(B_MSK[[#This Row],[N.B.nota]]="","",ADDRESS(ROW(B_MSK[QB]),COLUMN(B_MSK[QB]))&amp;":"&amp;ADDRESS(ROW(),COLUMN(B_MSK[QB])))</f>
        <v/>
      </c>
      <c r="Z797" s="5" t="str">
        <f ca="1">IF(B_MSK[[#This Row],[concat]]="","",MATCH(B_MSK[[#This Row],[concat]],[2]!db[NB NOTA_C],0)+1)</f>
        <v/>
      </c>
      <c r="AA797" s="5" t="str">
        <f ca="1">IF(B_MSK[[#This Row],[//]]="","",HYPERLINK("[D:\kerja\BANK EXP\BARU\DB.XLSX]DB!e"&amp;B_MSK[[#This Row],[DB_ROW]],"&gt;"))</f>
        <v/>
      </c>
      <c r="AB797" s="30" t="e">
        <f ca="1">MID(B_MSK[[#This Row],[/ STN_1]],FIND(" ",B_MSK[[#This Row],[/ STN_1]])+1,LEN(B_MSK[[#This Row],[/ STN_1]]))</f>
        <v>#VALUE!</v>
      </c>
      <c r="AC7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7" s="15" t="str">
        <f ca="1">IF(B_MSK[[#This Row],[HARGA_2]]="","",IF(MID(B_MSK[[#This Row],[/ STN_2]],FIND(" ",B_MSK[[#This Row],[/ STN_2]])+1,LEN(B_MSK[[#This Row],[/ STN_2]]))="LSN",B_MSK[[#This Row],[HARGA_2]]/12,""))</f>
        <v/>
      </c>
      <c r="AH797" s="7" t="str">
        <f ca="1">IF(B_MSK[[#This Row],[HARGA_3]]="","","/ "&amp;"PCS")</f>
        <v/>
      </c>
      <c r="AI797" s="15" t="str">
        <f ca="1">IF(B_MSK[[#This Row],[HARGA_3]]="",IF(B_MSK[[#This Row],[HARGA_2]]="",IF(B_MSK[[#This Row],[HARGA_1]]="","",B_MSK[[#This Row],[HARGA_1]]),B_MSK[[#This Row],[HARGA_2]]),B_MSK[[#This Row],[HARGA_3]])</f>
        <v/>
      </c>
      <c r="AJ797" s="15" t="str">
        <f ca="1">IF(B_MSK[[#This Row],[/ STN_3]]="",IF(B_MSK[[#This Row],[/ STN_2]]="",IF(B_MSK[[#This Row],[/ STN_1]]="","",B_MSK[[#This Row],[/ STN_1]]),B_MSK[[#This Row],[/ STN_2]]),B_MSK[[#This Row],[/ STN_3]])</f>
        <v/>
      </c>
      <c r="AK797" s="5" t="str">
        <f ca="1">IF(B_MSK[[#This Row],[//]]="","",SUBSTITUTE(SUBSTITUTE(SUBSTITUTE(B_MSK[[#This Row],[QTY/ CTN]]," ","_",2),"(",""),")","")&amp;"_")</f>
        <v/>
      </c>
      <c r="AL797" s="5" t="str">
        <f ca="1">IF(B_MSK[[#This Row],[A_B]]="","",SEARCH("_",B_MSK[[#This Row],[A_B]]))</f>
        <v/>
      </c>
      <c r="AM797" s="5" t="str">
        <f ca="1">IF(B_MSK[[#This Row],[A_B]]="","",LEN(B_MSK[[#This Row],[A_B]]))</f>
        <v/>
      </c>
      <c r="AN797" s="5" t="str">
        <f ca="1">IF(B_MSK[[#This Row],[A_B]]="","",LEFT(B_MSK[[#This Row],[QTY/ CTN]],B_MSK[[#This Row],[A_B_1]]))</f>
        <v/>
      </c>
      <c r="AO797" s="5" t="str">
        <f ca="1">IF(B_MSK[[#This Row],[A_B]]="","",LEFT(B_MSK[[#This Row],[A_]],SEARCH(" ",B_MSK[[#This Row],[A_]])-1))</f>
        <v/>
      </c>
      <c r="AP797" s="5" t="str">
        <f ca="1">IF(B_MSK[[#This Row],[A_B]]="","",RIGHT(B_MSK[[#This Row],[A_]],LEN(B_MSK[[#This Row],[A_]])-SEARCH(" ",B_MSK[[#This Row],[A_]])))</f>
        <v/>
      </c>
      <c r="AQ7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7" s="5" t="str">
        <f ca="1">IF(B_MSK[[#This Row],[B_]]="","",LEFT(B_MSK[[#This Row],[B_]],SEARCH(" ",B_MSK[[#This Row],[B_]])))</f>
        <v/>
      </c>
      <c r="AS797" s="5" t="str">
        <f ca="1">IF(B_MSK[[#This Row],[B_]]="","",RIGHT(B_MSK[[#This Row],[B_]],LEN(B_MSK[[#This Row],[B_]])-SEARCH(" ",B_MSK[[#This Row],[B_]])))</f>
        <v/>
      </c>
      <c r="AT797" s="5" t="str">
        <f ca="1">IF(B_MSK[[#This Row],[B_2]]="LSN",12,"")</f>
        <v/>
      </c>
      <c r="AU797" s="5" t="str">
        <f ca="1">IF(B_MSK[[#This Row],[C_1]]="","","PCS")</f>
        <v/>
      </c>
      <c r="AV797" s="5" t="str">
        <f ca="1">IF(B_MSK[[#This Row],[A_1]]="","",B_MSK[[#This Row],[A_1]]*IF(B_MSK[[#This Row],[B_1]]="",1,B_MSK[[#This Row],[B_1]])*IF(B_MSK[[#This Row],[C_1]]="",1,B_MSK[[#This Row],[C_1]]))</f>
        <v/>
      </c>
      <c r="AW797" s="5" t="str">
        <f ca="1">IF(B_MSK[[#This Row],[C_2]]="",IF(B_MSK[[#This Row],[B_2]]="",IF(B_MSK[[#This Row],[A_2]]="","",B_MSK[[#This Row],[A_2]]),B_MSK[[#This Row],[B_2]]),B_MSK[[#This Row],[C_2]])</f>
        <v/>
      </c>
      <c r="AX797" s="2">
        <f ca="1">IF(ISNUMBER(B_MSK[[#This Row],[TANGGAL DATANG]]),B_MSK[[#This Row],[TANGGAL DATANG]],AX796)</f>
        <v>44954</v>
      </c>
      <c r="AY797" s="5" t="str">
        <f ca="1">IF(B_MSK[[#This Row],[DB_ROW]]="","",INDEX([3]!db[JENIS],B_MSK[[#This Row],[DB_ROW]]-1))</f>
        <v/>
      </c>
      <c r="AZ797" s="5" t="e">
        <f ca="1">IF(B_MSK[[#This Row],[A_1]]="","",B_MSK[[#This Row],[A_1]])*1</f>
        <v>#VALUE!</v>
      </c>
      <c r="BA797" s="5" t="str">
        <f ca="1">IF(B_MSK[[#This Row],[//]]="","",INDEX(INDIRECT(DIR&amp;$2:$2),B_MSK[[#This Row],[//]]))</f>
        <v/>
      </c>
      <c r="BB797" s="5" t="str">
        <f ca="1">CONCATENATE(B_MSK[[#This Row],[concat]],B_MSK[[#This Row],[HARGA_X]],B_MSK[[#This Row],[SAT]])</f>
        <v/>
      </c>
    </row>
    <row r="798" spans="1:54" x14ac:dyDescent="0.25">
      <c r="A798" s="6" t="s">
        <v>555</v>
      </c>
      <c r="B798" s="5">
        <f ca="1">IF(B_MSK[[#This Row],[N_ID]]="","",INDEX(INDIRECT(DIR&amp;$2:$2),MATCH(B_MSK[[#This Row],[N_ID]],INDIRECT(DIR&amp;"!NOTA[ID_P]"),0)))</f>
        <v>153</v>
      </c>
      <c r="C798" s="5" t="str">
        <f ca="1">IF(B_MSK[[#This Row],[//]]="","",HYPERLINK("["&amp;SUBSTITUTE(DIR,"'","")&amp;"]NOTA!D"&amp;B_MSK[[#This Row],[//]]+2,"&gt;"))</f>
        <v>&gt;</v>
      </c>
      <c r="D798" s="5">
        <f ca="1">IF(B_MSK[[#This Row],[N_ID]]="","",COUNTIF(INDIRECT(DIR&amp;"!NOTA[ID_H]"),B_MSK[[#This Row],[ID NOTA]]))</f>
        <v>2</v>
      </c>
      <c r="E7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795</v>
      </c>
      <c r="F798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44955</v>
      </c>
      <c r="G798" s="7" t="str">
        <f ca="1">IF(B_MSK[[#This Row],[stt]]="ada",INDEX([2]!db[NB BM],B_MSK[DB_ROW]-1),"")</f>
        <v>Stabillo Tizo 54PC TF 610</v>
      </c>
      <c r="H798" s="7" t="str">
        <f ca="1">IF(B_MSK[[#This Row],[//]]="","",INDEX(INDIRECT(DIR&amp;$2:$2),B_MSK[[#This Row],[//]]))</f>
        <v>DB STATIONERY</v>
      </c>
      <c r="I798" s="27" t="str">
        <f ca="1">IF(B_MSK[[#This Row],[//]]="","",INDEX(INDIRECT(DB_PATH&amp;$2:$2),B_MSK[[#This Row],[DB_ROW]]-1))</f>
        <v>24 PCS</v>
      </c>
      <c r="J798" s="5">
        <f ca="1">IF(B_MSK[[#This Row],[//]]="","",IF(INDEX(INDIRECT(DIR&amp;$2:$2),B_MSK[[#This Row],[//]])="","",INDEX(INDIRECT(DIR&amp;$2:$2),B_MSK[[#This Row],[//]])))</f>
        <v>3</v>
      </c>
      <c r="K798" s="5">
        <f ca="1">IF(B_MSK[[#This Row],[//]]="","",IF(INDEX(INDIRECT(DIR&amp;$2:$2),B_MSK[[#This Row],[//]])="","",INDEX(INDIRECT(DIR&amp;$2:$2),B_MSK[[#This Row],[//]])))</f>
        <v>72</v>
      </c>
      <c r="L798" s="5" t="str">
        <f ca="1">IF(B_MSK[[#This Row],[//]]="","",IF(INDEX(INDIRECT(DIR&amp;$2:$2),B_MSK[[#This Row],[//]])="","",INDEX(INDIRECT(DIR&amp;$2:$2),B_MSK[[#This Row],[//]])))</f>
        <v>PCS</v>
      </c>
      <c r="M798" s="13">
        <f ca="1">IF(B_MSK[[#This Row],[//]]="","",INDEX(INDIRECT(DIR&amp;$2:$2),B_MSK[[#This Row],[//]]))</f>
        <v>106000</v>
      </c>
      <c r="N798" s="13">
        <f ca="1">IF(OR(B_MSK[[#This Row],[//]]="",),"",INDEX(INDIRECT(DIR&amp;$2:$2),B_MSK[[#This Row],[//]]))</f>
        <v>2544000</v>
      </c>
      <c r="O798" s="3" t="str">
        <f ca="1">IF(B_MSK[[#This Row],[//]]="","",IF(INDEX(INDIRECT(DIR&amp;$2:$2),B_MSK[[#This Row],[//]])=0,"",INDEX(INDIRECT(DIR&amp;$2:$2),B_MSK[[#This Row],[//]])))</f>
        <v/>
      </c>
      <c r="P798" s="3" t="str">
        <f ca="1">IF(B_MSK[[#This Row],[//]]="","",IF(INDEX(INDIRECT(DIR&amp;$2:$2),B_MSK[[#This Row],[//]])=0,"",INDEX(INDIRECT(DIR&amp;$2:$2),B_MSK[[#This Row],[//]])))</f>
        <v/>
      </c>
      <c r="Q798" s="12">
        <f ca="1">IF(B_MSK[[#This Row],[//]]="","",INDEX(INDIRECT(DIR&amp;$2:$2),B_MSK[[#This Row],[//]]))</f>
        <v>7632000</v>
      </c>
      <c r="R7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8" s="37">
        <f ca="1">IF(B_MSK[[#This Row],[//]]="","",INDEX(INDIRECT(DIR&amp;$2:$2),B_MSK[[#This Row],[//]]))</f>
        <v>0</v>
      </c>
      <c r="U798" s="38">
        <f ca="1">IF(SUMIF(B_MSK[NAMA BARANG],B_MSK[[#This Row],[NAMA BARANG]],B_MSK[JMLH BRG])=0,"",SUMIF(B_MSK[NAMA BARANG],B_MSK[[#This Row],[NAMA BARANG]],B_MSK[C]))</f>
        <v>3</v>
      </c>
      <c r="V798" s="7" t="str">
        <f ca="1">IF(B_MSK[[#This Row],[//]]="","",INDEX(INDIRECT(DIR&amp;$2:$2),B_MSK[[#This Row],[//]]))</f>
        <v>STABILO TIZO 54 PC TF610</v>
      </c>
      <c r="W798" s="7" t="str">
        <f ca="1">LOWER(SUBSTITUTE(SUBSTITUTE(SUBSTITUTE(SUBSTITUTE(SUBSTITUTE(SUBSTITUTE(SUBSTITUTE(SUBSTITUTE(SUBSTITUTE(B_MSK[[#This Row],[N.B.nota]]," ",""),"-",""),"(",""),")",""),".",""),",",""),"/",""),"""",""),"+",""))</f>
        <v>stabilotizo54pctf610</v>
      </c>
      <c r="X798" s="5" t="str">
        <f ca="1">IF(B_MSK[[#This Row],[N.B.nota]]="","",IF(MATCH(B_MSK[[#This Row],[concat]],[2]!db[NB NOTA_C],0)&gt;0,"ada",0))</f>
        <v>ada</v>
      </c>
      <c r="Y798" s="5" t="str">
        <f ca="1">IF(B_MSK[[#This Row],[N.B.nota]]="","",ADDRESS(ROW(B_MSK[QB]),COLUMN(B_MSK[QB]))&amp;":"&amp;ADDRESS(ROW(),COLUMN(B_MSK[QB])))</f>
        <v>$D$4:$D$798</v>
      </c>
      <c r="Z798" s="5">
        <f ca="1">IF(B_MSK[[#This Row],[concat]]="","",MATCH(B_MSK[[#This Row],[concat]],[2]!db[NB NOTA_C],0)+1)</f>
        <v>1976</v>
      </c>
      <c r="AA798" s="5" t="str">
        <f ca="1">IF(B_MSK[[#This Row],[//]]="","",HYPERLINK("[D:\kerja\BANK EXP\BARU\DB.XLSX]DB!e"&amp;B_MSK[[#This Row],[DB_ROW]],"&gt;"))</f>
        <v>&gt;</v>
      </c>
      <c r="AB798" s="30" t="str">
        <f ca="1">MID(B_MSK[[#This Row],[/ STN_1]],FIND(" ",B_MSK[[#This Row],[/ STN_1]])+1,LEN(B_MSK[[#This Row],[/ STN_1]]))</f>
        <v>PCS</v>
      </c>
      <c r="AC798" s="11">
        <f ca="1">IF(B_MSK[[#This Row],[//]]="","",IF(B_MSK[[#This Row],[ JUMLAH ]]="","",IF(B_MSK[[#This Row],[C]]="",B_MSK[[#This Row],[HARGA CTN]]/B_MSK[[#This Row],[JMLH BRG]],B_MSK[[#This Row],[HARGA CTN]]/B_MSK[[#This Row],[A_1]])))</f>
        <v>106000</v>
      </c>
      <c r="AD7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8" s="15" t="str">
        <f ca="1">IF(B_MSK[[#This Row],[HARGA_2]]="","",IF(MID(B_MSK[[#This Row],[/ STN_2]],FIND(" ",B_MSK[[#This Row],[/ STN_2]])+1,LEN(B_MSK[[#This Row],[/ STN_2]]))="LSN",B_MSK[[#This Row],[HARGA_2]]/12,""))</f>
        <v/>
      </c>
      <c r="AH798" s="7" t="str">
        <f ca="1">IF(B_MSK[[#This Row],[HARGA_3]]="","","/ "&amp;"PCS")</f>
        <v/>
      </c>
      <c r="AI798" s="15">
        <f ca="1">IF(B_MSK[[#This Row],[HARGA_3]]="",IF(B_MSK[[#This Row],[HARGA_2]]="",IF(B_MSK[[#This Row],[HARGA_1]]="","",B_MSK[[#This Row],[HARGA_1]]),B_MSK[[#This Row],[HARGA_2]]),B_MSK[[#This Row],[HARGA_3]])</f>
        <v>106000</v>
      </c>
      <c r="AJ79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98" s="5" t="str">
        <f ca="1">IF(B_MSK[[#This Row],[//]]="","",SUBSTITUTE(SUBSTITUTE(SUBSTITUTE(B_MSK[[#This Row],[QTY/ CTN]]," ","_",2),"(",""),")","")&amp;"_")</f>
        <v>24 PCS_</v>
      </c>
      <c r="AL798" s="5">
        <f ca="1">IF(B_MSK[[#This Row],[A_B]]="","",SEARCH("_",B_MSK[[#This Row],[A_B]]))</f>
        <v>7</v>
      </c>
      <c r="AM798" s="5">
        <f ca="1">IF(B_MSK[[#This Row],[A_B]]="","",LEN(B_MSK[[#This Row],[A_B]]))</f>
        <v>7</v>
      </c>
      <c r="AN798" s="5" t="str">
        <f ca="1">IF(B_MSK[[#This Row],[A_B]]="","",LEFT(B_MSK[[#This Row],[QTY/ CTN]],B_MSK[[#This Row],[A_B_1]]))</f>
        <v>24 PCS</v>
      </c>
      <c r="AO798" s="5" t="str">
        <f ca="1">IF(B_MSK[[#This Row],[A_B]]="","",LEFT(B_MSK[[#This Row],[A_]],SEARCH(" ",B_MSK[[#This Row],[A_]])-1))</f>
        <v>24</v>
      </c>
      <c r="AP798" s="5" t="str">
        <f ca="1">IF(B_MSK[[#This Row],[A_B]]="","",RIGHT(B_MSK[[#This Row],[A_]],LEN(B_MSK[[#This Row],[A_]])-SEARCH(" ",B_MSK[[#This Row],[A_]])))</f>
        <v>PCS</v>
      </c>
      <c r="AQ7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8" s="5" t="str">
        <f ca="1">IF(B_MSK[[#This Row],[B_]]="","",LEFT(B_MSK[[#This Row],[B_]],SEARCH(" ",B_MSK[[#This Row],[B_]])))</f>
        <v/>
      </c>
      <c r="AS798" s="5" t="str">
        <f ca="1">IF(B_MSK[[#This Row],[B_]]="","",RIGHT(B_MSK[[#This Row],[B_]],LEN(B_MSK[[#This Row],[B_]])-SEARCH(" ",B_MSK[[#This Row],[B_]])))</f>
        <v/>
      </c>
      <c r="AT798" s="5" t="str">
        <f ca="1">IF(B_MSK[[#This Row],[B_2]]="LSN",12,"")</f>
        <v/>
      </c>
      <c r="AU798" s="5" t="str">
        <f ca="1">IF(B_MSK[[#This Row],[C_1]]="","","PCS")</f>
        <v/>
      </c>
      <c r="AV798" s="5">
        <f ca="1">IF(B_MSK[[#This Row],[A_1]]="","",B_MSK[[#This Row],[A_1]]*IF(B_MSK[[#This Row],[B_1]]="",1,B_MSK[[#This Row],[B_1]])*IF(B_MSK[[#This Row],[C_1]]="",1,B_MSK[[#This Row],[C_1]]))</f>
        <v>24</v>
      </c>
      <c r="AW798" s="5" t="str">
        <f ca="1">IF(B_MSK[[#This Row],[C_2]]="",IF(B_MSK[[#This Row],[B_2]]="",IF(B_MSK[[#This Row],[A_2]]="","",B_MSK[[#This Row],[A_2]]),B_MSK[[#This Row],[B_2]]),B_MSK[[#This Row],[C_2]])</f>
        <v>PCS</v>
      </c>
      <c r="AX798" s="2">
        <f ca="1">IF(ISNUMBER(B_MSK[[#This Row],[TANGGAL DATANG]]),B_MSK[[#This Row],[TANGGAL DATANG]],AX797)</f>
        <v>44955</v>
      </c>
      <c r="AY798" s="5" t="e">
        <f ca="1">IF(B_MSK[[#This Row],[DB_ROW]]="","",INDEX([3]!db[JENIS],B_MSK[[#This Row],[DB_ROW]]-1))</f>
        <v>#REF!</v>
      </c>
      <c r="AZ798" s="5">
        <f ca="1">IF(B_MSK[[#This Row],[A_1]]="","",B_MSK[[#This Row],[A_1]])*1</f>
        <v>24</v>
      </c>
      <c r="BA798" s="5" t="str">
        <f ca="1">IF(B_MSK[[#This Row],[//]]="","",INDEX(INDIRECT(DIR&amp;$2:$2),B_MSK[[#This Row],[//]]))</f>
        <v>UNTANA</v>
      </c>
      <c r="BB798" s="5" t="str">
        <f ca="1">CONCATENATE(B_MSK[[#This Row],[concat]],B_MSK[[#This Row],[HARGA_X]],B_MSK[[#This Row],[SAT]])</f>
        <v>stabilotizo54pctf610106000PCS</v>
      </c>
    </row>
    <row r="799" spans="1:54" x14ac:dyDescent="0.25">
      <c r="A799" s="6" t="s">
        <v>128</v>
      </c>
      <c r="B799" s="5" t="str">
        <f ca="1">IF(B_MSK[[#This Row],[N_ID]]="","",INDEX(INDIRECT(DIR&amp;$2:$2),MATCH(B_MSK[[#This Row],[N_ID]],INDIRECT(DIR&amp;"!NOTA[ID_P]"),0)))</f>
        <v/>
      </c>
      <c r="C799" s="5" t="str">
        <f ca="1">IF(B_MSK[[#This Row],[//]]="","",HYPERLINK("["&amp;SUBSTITUTE(DIR,"'","")&amp;"]NOTA!D"&amp;B_MSK[[#This Row],[//]]+2,"&gt;"))</f>
        <v>&gt;</v>
      </c>
      <c r="D799" s="5" t="str">
        <f ca="1">IF(B_MSK[[#This Row],[N_ID]]="","",COUNTIF(INDIRECT(DIR&amp;"!NOTA[ID_H]"),B_MSK[[#This Row],[ID NOTA]]))</f>
        <v/>
      </c>
      <c r="E79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796</v>
      </c>
      <c r="F7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9" s="7" t="str">
        <f ca="1">IF(B_MSK[[#This Row],[stt]]="ada",INDEX([2]!db[NB BM],B_MSK[DB_ROW]-1),"")</f>
        <v>Stabillo Highlighter TF 616 24 PCS</v>
      </c>
      <c r="H799" s="7" t="str">
        <f ca="1">IF(B_MSK[[#This Row],[//]]="","",INDEX(INDIRECT(DIR&amp;$2:$2),B_MSK[[#This Row],[//]]))</f>
        <v>DB STATIONERY</v>
      </c>
      <c r="I799" s="27" t="str">
        <f ca="1">IF(B_MSK[[#This Row],[//]]="","",INDEX(INDIRECT(DB_PATH&amp;$2:$2),B_MSK[[#This Row],[DB_ROW]]-1))</f>
        <v>32 PAK (24 PCS)</v>
      </c>
      <c r="J799" s="5">
        <f ca="1">IF(B_MSK[[#This Row],[//]]="","",IF(INDEX(INDIRECT(DIR&amp;$2:$2),B_MSK[[#This Row],[//]])="","",INDEX(INDIRECT(DIR&amp;$2:$2),B_MSK[[#This Row],[//]])))</f>
        <v>3</v>
      </c>
      <c r="K799" s="5">
        <f ca="1">IF(B_MSK[[#This Row],[//]]="","",IF(INDEX(INDIRECT(DIR&amp;$2:$2),B_MSK[[#This Row],[//]])="","",INDEX(INDIRECT(DIR&amp;$2:$2),B_MSK[[#This Row],[//]])))</f>
        <v>96</v>
      </c>
      <c r="L799" s="5" t="str">
        <f ca="1">IF(B_MSK[[#This Row],[//]]="","",IF(INDEX(INDIRECT(DIR&amp;$2:$2),B_MSK[[#This Row],[//]])="","",INDEX(INDIRECT(DIR&amp;$2:$2),B_MSK[[#This Row],[//]])))</f>
        <v>PCS</v>
      </c>
      <c r="M799" s="13">
        <f ca="1">IF(B_MSK[[#This Row],[//]]="","",INDEX(INDIRECT(DIR&amp;$2:$2),B_MSK[[#This Row],[//]]))</f>
        <v>49500</v>
      </c>
      <c r="N799" s="13">
        <f ca="1">IF(OR(B_MSK[[#This Row],[//]]="",),"",INDEX(INDIRECT(DIR&amp;$2:$2),B_MSK[[#This Row],[//]]))</f>
        <v>1584000</v>
      </c>
      <c r="O799" s="3" t="str">
        <f ca="1">IF(B_MSK[[#This Row],[//]]="","",IF(INDEX(INDIRECT(DIR&amp;$2:$2),B_MSK[[#This Row],[//]])=0,"",INDEX(INDIRECT(DIR&amp;$2:$2),B_MSK[[#This Row],[//]])))</f>
        <v/>
      </c>
      <c r="P799" s="3" t="str">
        <f ca="1">IF(B_MSK[[#This Row],[//]]="","",IF(INDEX(INDIRECT(DIR&amp;$2:$2),B_MSK[[#This Row],[//]])=0,"",INDEX(INDIRECT(DIR&amp;$2:$2),B_MSK[[#This Row],[//]])))</f>
        <v/>
      </c>
      <c r="Q799" s="12">
        <f ca="1">IF(B_MSK[[#This Row],[//]]="","",INDEX(INDIRECT(DIR&amp;$2:$2),B_MSK[[#This Row],[//]]))</f>
        <v>4752000</v>
      </c>
      <c r="R79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9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99" s="37" t="str">
        <f ca="1">IF(B_MSK[[#This Row],[//]]="","",INDEX(INDIRECT(DIR&amp;$2:$2),B_MSK[[#This Row],[//]]))</f>
        <v>DIMUAT 1 COLI</v>
      </c>
      <c r="U799" s="38">
        <f ca="1">IF(SUMIF(B_MSK[NAMA BARANG],B_MSK[[#This Row],[NAMA BARANG]],B_MSK[JMLH BRG])=0,"",SUMIF(B_MSK[NAMA BARANG],B_MSK[[#This Row],[NAMA BARANG]],B_MSK[C]))</f>
        <v>3</v>
      </c>
      <c r="V799" s="7" t="str">
        <f ca="1">IF(B_MSK[[#This Row],[//]]="","",INDEX(INDIRECT(DIR&amp;$2:$2),B_MSK[[#This Row],[//]]))</f>
        <v>HIGHLIGHTER 24 PCS TF616</v>
      </c>
      <c r="W799" s="7" t="str">
        <f ca="1">LOWER(SUBSTITUTE(SUBSTITUTE(SUBSTITUTE(SUBSTITUTE(SUBSTITUTE(SUBSTITUTE(SUBSTITUTE(SUBSTITUTE(SUBSTITUTE(B_MSK[[#This Row],[N.B.nota]]," ",""),"-",""),"(",""),")",""),".",""),",",""),"/",""),"""",""),"+",""))</f>
        <v>highlighter24pcstf616</v>
      </c>
      <c r="X799" s="5" t="str">
        <f ca="1">IF(B_MSK[[#This Row],[N.B.nota]]="","",IF(MATCH(B_MSK[[#This Row],[concat]],[2]!db[NB NOTA_C],0)&gt;0,"ada",0))</f>
        <v>ada</v>
      </c>
      <c r="Y799" s="5" t="str">
        <f ca="1">IF(B_MSK[[#This Row],[N.B.nota]]="","",ADDRESS(ROW(B_MSK[QB]),COLUMN(B_MSK[QB]))&amp;":"&amp;ADDRESS(ROW(),COLUMN(B_MSK[QB])))</f>
        <v>$D$4:$D$799</v>
      </c>
      <c r="Z799" s="5">
        <f ca="1">IF(B_MSK[[#This Row],[concat]]="","",MATCH(B_MSK[[#This Row],[concat]],[2]!db[NB NOTA_C],0)+1)</f>
        <v>973</v>
      </c>
      <c r="AA799" s="5" t="str">
        <f ca="1">IF(B_MSK[[#This Row],[//]]="","",HYPERLINK("[D:\kerja\BANK EXP\BARU\DB.XLSX]DB!e"&amp;B_MSK[[#This Row],[DB_ROW]],"&gt;"))</f>
        <v>&gt;</v>
      </c>
      <c r="AB799" s="30" t="str">
        <f ca="1">MID(B_MSK[[#This Row],[/ STN_1]],FIND(" ",B_MSK[[#This Row],[/ STN_1]])+1,LEN(B_MSK[[#This Row],[/ STN_1]]))</f>
        <v xml:space="preserve">PAK </v>
      </c>
      <c r="AC799" s="11">
        <f ca="1">IF(B_MSK[[#This Row],[//]]="","",IF(B_MSK[[#This Row],[ JUMLAH ]]="","",IF(B_MSK[[#This Row],[C]]="",B_MSK[[#This Row],[HARGA CTN]]/B_MSK[[#This Row],[JMLH BRG]],B_MSK[[#This Row],[HARGA CTN]]/B_MSK[[#This Row],[A_1]])))</f>
        <v>49500</v>
      </c>
      <c r="AD7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79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2062.5</v>
      </c>
      <c r="AF79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99" s="15" t="str">
        <f ca="1">IF(B_MSK[[#This Row],[HARGA_2]]="","",IF(MID(B_MSK[[#This Row],[/ STN_2]],FIND(" ",B_MSK[[#This Row],[/ STN_2]])+1,LEN(B_MSK[[#This Row],[/ STN_2]]))="LSN",B_MSK[[#This Row],[HARGA_2]]/12,""))</f>
        <v/>
      </c>
      <c r="AH799" s="7" t="str">
        <f ca="1">IF(B_MSK[[#This Row],[HARGA_3]]="","","/ "&amp;"PCS")</f>
        <v/>
      </c>
      <c r="AI799" s="15">
        <f ca="1">IF(B_MSK[[#This Row],[HARGA_3]]="",IF(B_MSK[[#This Row],[HARGA_2]]="",IF(B_MSK[[#This Row],[HARGA_1]]="","",B_MSK[[#This Row],[HARGA_1]]),B_MSK[[#This Row],[HARGA_2]]),B_MSK[[#This Row],[HARGA_3]])</f>
        <v>2062.5</v>
      </c>
      <c r="AJ79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99" s="5" t="str">
        <f ca="1">IF(B_MSK[[#This Row],[//]]="","",SUBSTITUTE(SUBSTITUTE(SUBSTITUTE(B_MSK[[#This Row],[QTY/ CTN]]," ","_",2),"(",""),")","")&amp;"_")</f>
        <v>32 PAK_24 PCS_</v>
      </c>
      <c r="AL799" s="5">
        <f ca="1">IF(B_MSK[[#This Row],[A_B]]="","",SEARCH("_",B_MSK[[#This Row],[A_B]]))</f>
        <v>7</v>
      </c>
      <c r="AM799" s="5">
        <f ca="1">IF(B_MSK[[#This Row],[A_B]]="","",LEN(B_MSK[[#This Row],[A_B]]))</f>
        <v>14</v>
      </c>
      <c r="AN799" s="5" t="str">
        <f ca="1">IF(B_MSK[[#This Row],[A_B]]="","",LEFT(B_MSK[[#This Row],[QTY/ CTN]],B_MSK[[#This Row],[A_B_1]]))</f>
        <v xml:space="preserve">32 PAK </v>
      </c>
      <c r="AO799" s="5" t="str">
        <f ca="1">IF(B_MSK[[#This Row],[A_B]]="","",LEFT(B_MSK[[#This Row],[A_]],SEARCH(" ",B_MSK[[#This Row],[A_]])-1))</f>
        <v>32</v>
      </c>
      <c r="AP799" s="5" t="str">
        <f ca="1">IF(B_MSK[[#This Row],[A_B]]="","",RIGHT(B_MSK[[#This Row],[A_]],LEN(B_MSK[[#This Row],[A_]])-SEARCH(" ",B_MSK[[#This Row],[A_]])))</f>
        <v xml:space="preserve">PAK </v>
      </c>
      <c r="AQ7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799" s="5" t="str">
        <f ca="1">IF(B_MSK[[#This Row],[B_]]="","",LEFT(B_MSK[[#This Row],[B_]],SEARCH(" ",B_MSK[[#This Row],[B_]])))</f>
        <v xml:space="preserve">24 </v>
      </c>
      <c r="AS799" s="5" t="str">
        <f ca="1">IF(B_MSK[[#This Row],[B_]]="","",RIGHT(B_MSK[[#This Row],[B_]],LEN(B_MSK[[#This Row],[B_]])-SEARCH(" ",B_MSK[[#This Row],[B_]])))</f>
        <v>PCS</v>
      </c>
      <c r="AT799" s="5" t="str">
        <f ca="1">IF(B_MSK[[#This Row],[B_2]]="LSN",12,"")</f>
        <v/>
      </c>
      <c r="AU799" s="5" t="str">
        <f ca="1">IF(B_MSK[[#This Row],[C_1]]="","","PCS")</f>
        <v/>
      </c>
      <c r="AV799" s="5">
        <f ca="1">IF(B_MSK[[#This Row],[A_1]]="","",B_MSK[[#This Row],[A_1]]*IF(B_MSK[[#This Row],[B_1]]="",1,B_MSK[[#This Row],[B_1]])*IF(B_MSK[[#This Row],[C_1]]="",1,B_MSK[[#This Row],[C_1]]))</f>
        <v>768</v>
      </c>
      <c r="AW799" s="5" t="str">
        <f ca="1">IF(B_MSK[[#This Row],[C_2]]="",IF(B_MSK[[#This Row],[B_2]]="",IF(B_MSK[[#This Row],[A_2]]="","",B_MSK[[#This Row],[A_2]]),B_MSK[[#This Row],[B_2]]),B_MSK[[#This Row],[C_2]])</f>
        <v>PCS</v>
      </c>
      <c r="AX799" s="2">
        <f ca="1">IF(ISNUMBER(B_MSK[[#This Row],[TANGGAL DATANG]]),B_MSK[[#This Row],[TANGGAL DATANG]],AX798)</f>
        <v>44955</v>
      </c>
      <c r="AY799" s="5" t="e">
        <f ca="1">IF(B_MSK[[#This Row],[DB_ROW]]="","",INDEX([3]!db[JENIS],B_MSK[[#This Row],[DB_ROW]]-1))</f>
        <v>#REF!</v>
      </c>
      <c r="AZ799" s="5">
        <f ca="1">IF(B_MSK[[#This Row],[A_1]]="","",B_MSK[[#This Row],[A_1]])*1</f>
        <v>32</v>
      </c>
      <c r="BA799" s="5" t="str">
        <f ca="1">IF(B_MSK[[#This Row],[//]]="","",INDEX(INDIRECT(DIR&amp;$2:$2),B_MSK[[#This Row],[//]]))</f>
        <v>UNTANA</v>
      </c>
      <c r="BB799" s="5" t="str">
        <f ca="1">CONCATENATE(B_MSK[[#This Row],[concat]],B_MSK[[#This Row],[HARGA_X]],B_MSK[[#This Row],[SAT]])</f>
        <v>highlighter24pcstf6162062.5PCS</v>
      </c>
    </row>
    <row r="800" spans="1:54" x14ac:dyDescent="0.25">
      <c r="A800" s="6" t="s">
        <v>128</v>
      </c>
      <c r="B800" s="5" t="str">
        <f ca="1">IF(B_MSK[[#This Row],[N_ID]]="","",INDEX(INDIRECT(DIR&amp;$2:$2),MATCH(B_MSK[[#This Row],[N_ID]],INDIRECT(DIR&amp;"!NOTA[ID_P]"),0)))</f>
        <v/>
      </c>
      <c r="C800" s="5" t="str">
        <f ca="1">IF(B_MSK[[#This Row],[//]]="","",HYPERLINK("["&amp;SUBSTITUTE(DIR,"'","")&amp;"]NOTA!D"&amp;B_MSK[[#This Row],[//]]+2,"&gt;"))</f>
        <v/>
      </c>
      <c r="D800" s="5" t="str">
        <f ca="1">IF(B_MSK[[#This Row],[N_ID]]="","",COUNTIF(INDIRECT(DIR&amp;"!NOTA[ID_H]"),B_MSK[[#This Row],[ID NOTA]]))</f>
        <v/>
      </c>
      <c r="E8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0" s="7" t="str">
        <f ca="1">IF(B_MSK[[#This Row],[stt]]="ada",INDEX([2]!db[NB BM],B_MSK[DB_ROW]-1),"")</f>
        <v/>
      </c>
      <c r="H800" s="7" t="str">
        <f ca="1">IF(B_MSK[[#This Row],[//]]="","",INDEX(INDIRECT(DIR&amp;$2:$2),B_MSK[[#This Row],[//]]))</f>
        <v/>
      </c>
      <c r="I800" s="27" t="str">
        <f ca="1">IF(B_MSK[[#This Row],[//]]="","",INDEX(INDIRECT(DB_PATH&amp;$2:$2),B_MSK[[#This Row],[DB_ROW]]-1))</f>
        <v/>
      </c>
      <c r="J800" s="5" t="str">
        <f ca="1">IF(B_MSK[[#This Row],[//]]="","",IF(INDEX(INDIRECT(DIR&amp;$2:$2),B_MSK[[#This Row],[//]])="","",INDEX(INDIRECT(DIR&amp;$2:$2),B_MSK[[#This Row],[//]])))</f>
        <v/>
      </c>
      <c r="K800" s="5" t="str">
        <f ca="1">IF(B_MSK[[#This Row],[//]]="","",IF(INDEX(INDIRECT(DIR&amp;$2:$2),B_MSK[[#This Row],[//]])="","",INDEX(INDIRECT(DIR&amp;$2:$2),B_MSK[[#This Row],[//]])))</f>
        <v/>
      </c>
      <c r="L800" s="5" t="str">
        <f ca="1">IF(B_MSK[[#This Row],[//]]="","",IF(INDEX(INDIRECT(DIR&amp;$2:$2),B_MSK[[#This Row],[//]])="","",INDEX(INDIRECT(DIR&amp;$2:$2),B_MSK[[#This Row],[//]])))</f>
        <v/>
      </c>
      <c r="M800" s="13" t="str">
        <f ca="1">IF(B_MSK[[#This Row],[//]]="","",INDEX(INDIRECT(DIR&amp;$2:$2),B_MSK[[#This Row],[//]]))</f>
        <v/>
      </c>
      <c r="N800" s="13" t="str">
        <f ca="1">IF(OR(B_MSK[[#This Row],[//]]="",),"",INDEX(INDIRECT(DIR&amp;$2:$2),B_MSK[[#This Row],[//]]))</f>
        <v/>
      </c>
      <c r="O800" s="3" t="str">
        <f ca="1">IF(B_MSK[[#This Row],[//]]="","",IF(INDEX(INDIRECT(DIR&amp;$2:$2),B_MSK[[#This Row],[//]])=0,"",INDEX(INDIRECT(DIR&amp;$2:$2),B_MSK[[#This Row],[//]])))</f>
        <v/>
      </c>
      <c r="P800" s="3" t="str">
        <f ca="1">IF(B_MSK[[#This Row],[//]]="","",IF(INDEX(INDIRECT(DIR&amp;$2:$2),B_MSK[[#This Row],[//]])=0,"",INDEX(INDIRECT(DIR&amp;$2:$2),B_MSK[[#This Row],[//]])))</f>
        <v/>
      </c>
      <c r="Q800" s="12" t="str">
        <f ca="1">IF(B_MSK[[#This Row],[//]]="","",INDEX(INDIRECT(DIR&amp;$2:$2),B_MSK[[#This Row],[//]]))</f>
        <v/>
      </c>
      <c r="R8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0" s="37" t="str">
        <f ca="1">IF(B_MSK[[#This Row],[//]]="","",INDEX(INDIRECT(DIR&amp;$2:$2),B_MSK[[#This Row],[//]]))</f>
        <v/>
      </c>
      <c r="U800" s="38" t="str">
        <f ca="1">IF(SUMIF(B_MSK[NAMA BARANG],B_MSK[[#This Row],[NAMA BARANG]],B_MSK[JMLH BRG])=0,"",SUMIF(B_MSK[NAMA BARANG],B_MSK[[#This Row],[NAMA BARANG]],B_MSK[C]))</f>
        <v/>
      </c>
      <c r="V800" s="7" t="str">
        <f ca="1">IF(B_MSK[[#This Row],[//]]="","",INDEX(INDIRECT(DIR&amp;$2:$2),B_MSK[[#This Row],[//]]))</f>
        <v/>
      </c>
      <c r="W8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0" s="5" t="str">
        <f ca="1">IF(B_MSK[[#This Row],[N.B.nota]]="","",IF(MATCH(B_MSK[[#This Row],[concat]],[2]!db[NB NOTA_C],0)&gt;0,"ada",0))</f>
        <v/>
      </c>
      <c r="Y800" s="5" t="str">
        <f ca="1">IF(B_MSK[[#This Row],[N.B.nota]]="","",ADDRESS(ROW(B_MSK[QB]),COLUMN(B_MSK[QB]))&amp;":"&amp;ADDRESS(ROW(),COLUMN(B_MSK[QB])))</f>
        <v/>
      </c>
      <c r="Z800" s="5" t="str">
        <f ca="1">IF(B_MSK[[#This Row],[concat]]="","",MATCH(B_MSK[[#This Row],[concat]],[2]!db[NB NOTA_C],0)+1)</f>
        <v/>
      </c>
      <c r="AA800" s="5" t="str">
        <f ca="1">IF(B_MSK[[#This Row],[//]]="","",HYPERLINK("[D:\kerja\BANK EXP\BARU\DB.XLSX]DB!e"&amp;B_MSK[[#This Row],[DB_ROW]],"&gt;"))</f>
        <v/>
      </c>
      <c r="AB800" s="30" t="e">
        <f ca="1">MID(B_MSK[[#This Row],[/ STN_1]],FIND(" ",B_MSK[[#This Row],[/ STN_1]])+1,LEN(B_MSK[[#This Row],[/ STN_1]]))</f>
        <v>#VALUE!</v>
      </c>
      <c r="AC8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0" s="15" t="str">
        <f ca="1">IF(B_MSK[[#This Row],[HARGA_2]]="","",IF(MID(B_MSK[[#This Row],[/ STN_2]],FIND(" ",B_MSK[[#This Row],[/ STN_2]])+1,LEN(B_MSK[[#This Row],[/ STN_2]]))="LSN",B_MSK[[#This Row],[HARGA_2]]/12,""))</f>
        <v/>
      </c>
      <c r="AH800" s="7" t="str">
        <f ca="1">IF(B_MSK[[#This Row],[HARGA_3]]="","","/ "&amp;"PCS")</f>
        <v/>
      </c>
      <c r="AI800" s="15" t="str">
        <f ca="1">IF(B_MSK[[#This Row],[HARGA_3]]="",IF(B_MSK[[#This Row],[HARGA_2]]="",IF(B_MSK[[#This Row],[HARGA_1]]="","",B_MSK[[#This Row],[HARGA_1]]),B_MSK[[#This Row],[HARGA_2]]),B_MSK[[#This Row],[HARGA_3]])</f>
        <v/>
      </c>
      <c r="AJ800" s="15" t="str">
        <f ca="1">IF(B_MSK[[#This Row],[/ STN_3]]="",IF(B_MSK[[#This Row],[/ STN_2]]="",IF(B_MSK[[#This Row],[/ STN_1]]="","",B_MSK[[#This Row],[/ STN_1]]),B_MSK[[#This Row],[/ STN_2]]),B_MSK[[#This Row],[/ STN_3]])</f>
        <v/>
      </c>
      <c r="AK800" s="5" t="str">
        <f ca="1">IF(B_MSK[[#This Row],[//]]="","",SUBSTITUTE(SUBSTITUTE(SUBSTITUTE(B_MSK[[#This Row],[QTY/ CTN]]," ","_",2),"(",""),")","")&amp;"_")</f>
        <v/>
      </c>
      <c r="AL800" s="5" t="str">
        <f ca="1">IF(B_MSK[[#This Row],[A_B]]="","",SEARCH("_",B_MSK[[#This Row],[A_B]]))</f>
        <v/>
      </c>
      <c r="AM800" s="5" t="str">
        <f ca="1">IF(B_MSK[[#This Row],[A_B]]="","",LEN(B_MSK[[#This Row],[A_B]]))</f>
        <v/>
      </c>
      <c r="AN800" s="5" t="str">
        <f ca="1">IF(B_MSK[[#This Row],[A_B]]="","",LEFT(B_MSK[[#This Row],[QTY/ CTN]],B_MSK[[#This Row],[A_B_1]]))</f>
        <v/>
      </c>
      <c r="AO800" s="5" t="str">
        <f ca="1">IF(B_MSK[[#This Row],[A_B]]="","",LEFT(B_MSK[[#This Row],[A_]],SEARCH(" ",B_MSK[[#This Row],[A_]])-1))</f>
        <v/>
      </c>
      <c r="AP800" s="5" t="str">
        <f ca="1">IF(B_MSK[[#This Row],[A_B]]="","",RIGHT(B_MSK[[#This Row],[A_]],LEN(B_MSK[[#This Row],[A_]])-SEARCH(" ",B_MSK[[#This Row],[A_]])))</f>
        <v/>
      </c>
      <c r="AQ8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0" s="5" t="str">
        <f ca="1">IF(B_MSK[[#This Row],[B_]]="","",LEFT(B_MSK[[#This Row],[B_]],SEARCH(" ",B_MSK[[#This Row],[B_]])))</f>
        <v/>
      </c>
      <c r="AS800" s="5" t="str">
        <f ca="1">IF(B_MSK[[#This Row],[B_]]="","",RIGHT(B_MSK[[#This Row],[B_]],LEN(B_MSK[[#This Row],[B_]])-SEARCH(" ",B_MSK[[#This Row],[B_]])))</f>
        <v/>
      </c>
      <c r="AT800" s="5" t="str">
        <f ca="1">IF(B_MSK[[#This Row],[B_2]]="LSN",12,"")</f>
        <v/>
      </c>
      <c r="AU800" s="5" t="str">
        <f ca="1">IF(B_MSK[[#This Row],[C_1]]="","","PCS")</f>
        <v/>
      </c>
      <c r="AV800" s="5" t="str">
        <f ca="1">IF(B_MSK[[#This Row],[A_1]]="","",B_MSK[[#This Row],[A_1]]*IF(B_MSK[[#This Row],[B_1]]="",1,B_MSK[[#This Row],[B_1]])*IF(B_MSK[[#This Row],[C_1]]="",1,B_MSK[[#This Row],[C_1]]))</f>
        <v/>
      </c>
      <c r="AW800" s="5" t="str">
        <f ca="1">IF(B_MSK[[#This Row],[C_2]]="",IF(B_MSK[[#This Row],[B_2]]="",IF(B_MSK[[#This Row],[A_2]]="","",B_MSK[[#This Row],[A_2]]),B_MSK[[#This Row],[B_2]]),B_MSK[[#This Row],[C_2]])</f>
        <v/>
      </c>
      <c r="AX800" s="2">
        <f ca="1">IF(ISNUMBER(B_MSK[[#This Row],[TANGGAL DATANG]]),B_MSK[[#This Row],[TANGGAL DATANG]],AX799)</f>
        <v>44955</v>
      </c>
      <c r="AY800" s="5" t="str">
        <f ca="1">IF(B_MSK[[#This Row],[DB_ROW]]="","",INDEX([3]!db[JENIS],B_MSK[[#This Row],[DB_ROW]]-1))</f>
        <v/>
      </c>
      <c r="AZ800" s="5" t="e">
        <f ca="1">IF(B_MSK[[#This Row],[A_1]]="","",B_MSK[[#This Row],[A_1]])*1</f>
        <v>#VALUE!</v>
      </c>
      <c r="BA800" s="5" t="str">
        <f ca="1">IF(B_MSK[[#This Row],[//]]="","",INDEX(INDIRECT(DIR&amp;$2:$2),B_MSK[[#This Row],[//]]))</f>
        <v/>
      </c>
      <c r="BB800" s="5" t="str">
        <f ca="1">CONCATENATE(B_MSK[[#This Row],[concat]],B_MSK[[#This Row],[HARGA_X]],B_MSK[[#This Row],[SAT]])</f>
        <v/>
      </c>
    </row>
    <row r="801" spans="1:54" x14ac:dyDescent="0.25">
      <c r="A801" s="6" t="s">
        <v>363</v>
      </c>
      <c r="B801" s="5">
        <f ca="1">IF(B_MSK[[#This Row],[N_ID]]="","",INDEX(INDIRECT(DIR&amp;$2:$2),MATCH(B_MSK[[#This Row],[N_ID]],INDIRECT(DIR&amp;"!NOTA[ID_P]"),0)))</f>
        <v>154</v>
      </c>
      <c r="C801" s="5" t="str">
        <f ca="1">IF(B_MSK[[#This Row],[//]]="","",HYPERLINK("["&amp;SUBSTITUTE(DIR,"'","")&amp;"]NOTA!D"&amp;B_MSK[[#This Row],[//]]+2,"&gt;"))</f>
        <v>&gt;</v>
      </c>
      <c r="D801" s="5">
        <f ca="1">IF(B_MSK[[#This Row],[N_ID]]="","",COUNTIF(INDIRECT(DIR&amp;"!NOTA[ID_H]"),B_MSK[[#This Row],[ID NOTA]]))</f>
        <v>6</v>
      </c>
      <c r="E80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798</v>
      </c>
      <c r="F801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44956</v>
      </c>
      <c r="G801" s="7" t="str">
        <f ca="1">IF(B_MSK[[#This Row],[stt]]="ada",INDEX([2]!db[NB BM],B_MSK[DB_ROW]-1),"")</f>
        <v>Jangka set JK MS-25</v>
      </c>
      <c r="H801" s="7" t="str">
        <f ca="1">IF(B_MSK[[#This Row],[//]]="","",INDEX(INDIRECT(DIR&amp;$2:$2),B_MSK[[#This Row],[//]]))</f>
        <v>ATALI MAKMUR</v>
      </c>
      <c r="I801" s="27" t="str">
        <f ca="1">IF(B_MSK[[#This Row],[//]]="","",INDEX(INDIRECT(DB_PATH&amp;$2:$2),B_MSK[[#This Row],[DB_ROW]]-1))</f>
        <v>24 LSN</v>
      </c>
      <c r="J801" s="5">
        <f ca="1">IF(B_MSK[[#This Row],[//]]="","",IF(INDEX(INDIRECT(DIR&amp;$2:$2),B_MSK[[#This Row],[//]])="","",INDEX(INDIRECT(DIR&amp;$2:$2),B_MSK[[#This Row],[//]])))</f>
        <v>4</v>
      </c>
      <c r="K801" s="5">
        <f ca="1">IF(B_MSK[[#This Row],[//]]="","",IF(INDEX(INDIRECT(DIR&amp;$2:$2),B_MSK[[#This Row],[//]])="","",INDEX(INDIRECT(DIR&amp;$2:$2),B_MSK[[#This Row],[//]])))</f>
        <v>96</v>
      </c>
      <c r="L801" s="5" t="str">
        <f ca="1">IF(B_MSK[[#This Row],[//]]="","",IF(INDEX(INDIRECT(DIR&amp;$2:$2),B_MSK[[#This Row],[//]])="","",INDEX(INDIRECT(DIR&amp;$2:$2),B_MSK[[#This Row],[//]])))</f>
        <v>DZ</v>
      </c>
      <c r="M801" s="13">
        <f ca="1">IF(B_MSK[[#This Row],[//]]="","",INDEX(INDIRECT(DIR&amp;$2:$2),B_MSK[[#This Row],[//]]))</f>
        <v>88200</v>
      </c>
      <c r="N801" s="13">
        <f ca="1">IF(OR(B_MSK[[#This Row],[//]]="",),"",INDEX(INDIRECT(DIR&amp;$2:$2),B_MSK[[#This Row],[//]]))</f>
        <v>2116800</v>
      </c>
      <c r="O801" s="3">
        <f ca="1">IF(B_MSK[[#This Row],[//]]="","",IF(INDEX(INDIRECT(DIR&amp;$2:$2),B_MSK[[#This Row],[//]])=0,"",INDEX(INDIRECT(DIR&amp;$2:$2),B_MSK[[#This Row],[//]])))</f>
        <v>0.125</v>
      </c>
      <c r="P801" s="3">
        <f ca="1">IF(B_MSK[[#This Row],[//]]="","",IF(INDEX(INDIRECT(DIR&amp;$2:$2),B_MSK[[#This Row],[//]])=0,"",INDEX(INDIRECT(DIR&amp;$2:$2),B_MSK[[#This Row],[//]])))</f>
        <v>0.05</v>
      </c>
      <c r="Q801" s="12">
        <f ca="1">IF(B_MSK[[#This Row],[//]]="","",INDEX(INDIRECT(DIR&amp;$2:$2),B_MSK[[#This Row],[//]]))</f>
        <v>7038360</v>
      </c>
      <c r="R8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1" s="37">
        <f ca="1">IF(B_MSK[[#This Row],[//]]="","",INDEX(INDIRECT(DIR&amp;$2:$2),B_MSK[[#This Row],[//]]))</f>
        <v>0</v>
      </c>
      <c r="U801" s="38">
        <f ca="1">IF(SUMIF(B_MSK[NAMA BARANG],B_MSK[[#This Row],[NAMA BARANG]],B_MSK[JMLH BRG])=0,"",SUMIF(B_MSK[NAMA BARANG],B_MSK[[#This Row],[NAMA BARANG]],B_MSK[C]))</f>
        <v>4</v>
      </c>
      <c r="V801" s="7" t="str">
        <f ca="1">IF(B_MSK[[#This Row],[//]]="","",INDEX(INDIRECT(DIR&amp;$2:$2),B_MSK[[#This Row],[//]]))</f>
        <v>MATH SET MS-25 JK</v>
      </c>
      <c r="W801" s="7" t="str">
        <f ca="1">LOWER(SUBSTITUTE(SUBSTITUTE(SUBSTITUTE(SUBSTITUTE(SUBSTITUTE(SUBSTITUTE(SUBSTITUTE(SUBSTITUTE(SUBSTITUTE(B_MSK[[#This Row],[N.B.nota]]," ",""),"-",""),"(",""),")",""),".",""),",",""),"/",""),"""",""),"+",""))</f>
        <v>mathsetms25jk</v>
      </c>
      <c r="X801" s="5" t="str">
        <f ca="1">IF(B_MSK[[#This Row],[N.B.nota]]="","",IF(MATCH(B_MSK[[#This Row],[concat]],[2]!db[NB NOTA_C],0)&gt;0,"ada",0))</f>
        <v>ada</v>
      </c>
      <c r="Y801" s="5" t="str">
        <f ca="1">IF(B_MSK[[#This Row],[N.B.nota]]="","",ADDRESS(ROW(B_MSK[QB]),COLUMN(B_MSK[QB]))&amp;":"&amp;ADDRESS(ROW(),COLUMN(B_MSK[QB])))</f>
        <v>$D$4:$D$801</v>
      </c>
      <c r="Z801" s="5">
        <f ca="1">IF(B_MSK[[#This Row],[concat]]="","",MATCH(B_MSK[[#This Row],[concat]],[2]!db[NB NOTA_C],0)+1)</f>
        <v>1483</v>
      </c>
      <c r="AA801" s="5" t="str">
        <f ca="1">IF(B_MSK[[#This Row],[//]]="","",HYPERLINK("[D:\kerja\BANK EXP\BARU\DB.XLSX]DB!e"&amp;B_MSK[[#This Row],[DB_ROW]],"&gt;"))</f>
        <v>&gt;</v>
      </c>
      <c r="AB801" s="30" t="str">
        <f ca="1">MID(B_MSK[[#This Row],[/ STN_1]],FIND(" ",B_MSK[[#This Row],[/ STN_1]])+1,LEN(B_MSK[[#This Row],[/ STN_1]]))</f>
        <v>LSN</v>
      </c>
      <c r="AC801" s="11">
        <f ca="1">IF(B_MSK[[#This Row],[//]]="","",IF(B_MSK[[#This Row],[ JUMLAH ]]="","",IF(B_MSK[[#This Row],[C]]="",B_MSK[[#This Row],[HARGA CTN]]/B_MSK[[#This Row],[JMLH BRG]],B_MSK[[#This Row],[HARGA CTN]]/B_MSK[[#This Row],[A_1]])))</f>
        <v>88200</v>
      </c>
      <c r="AD8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0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7350</v>
      </c>
      <c r="AF80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01" s="15" t="str">
        <f ca="1">IF(B_MSK[[#This Row],[HARGA_2]]="","",IF(MID(B_MSK[[#This Row],[/ STN_2]],FIND(" ",B_MSK[[#This Row],[/ STN_2]])+1,LEN(B_MSK[[#This Row],[/ STN_2]]))="LSN",B_MSK[[#This Row],[HARGA_2]]/12,""))</f>
        <v/>
      </c>
      <c r="AH801" s="7" t="str">
        <f ca="1">IF(B_MSK[[#This Row],[HARGA_3]]="","","/ "&amp;"PCS")</f>
        <v/>
      </c>
      <c r="AI801" s="15">
        <f ca="1">IF(B_MSK[[#This Row],[HARGA_3]]="",IF(B_MSK[[#This Row],[HARGA_2]]="",IF(B_MSK[[#This Row],[HARGA_1]]="","",B_MSK[[#This Row],[HARGA_1]]),B_MSK[[#This Row],[HARGA_2]]),B_MSK[[#This Row],[HARGA_3]])</f>
        <v>7350</v>
      </c>
      <c r="AJ80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01" s="5" t="str">
        <f ca="1">IF(B_MSK[[#This Row],[//]]="","",SUBSTITUTE(SUBSTITUTE(SUBSTITUTE(B_MSK[[#This Row],[QTY/ CTN]]," ","_",2),"(",""),")","")&amp;"_")</f>
        <v>24 LSN_</v>
      </c>
      <c r="AL801" s="5">
        <f ca="1">IF(B_MSK[[#This Row],[A_B]]="","",SEARCH("_",B_MSK[[#This Row],[A_B]]))</f>
        <v>7</v>
      </c>
      <c r="AM801" s="5">
        <f ca="1">IF(B_MSK[[#This Row],[A_B]]="","",LEN(B_MSK[[#This Row],[A_B]]))</f>
        <v>7</v>
      </c>
      <c r="AN801" s="5" t="str">
        <f ca="1">IF(B_MSK[[#This Row],[A_B]]="","",LEFT(B_MSK[[#This Row],[QTY/ CTN]],B_MSK[[#This Row],[A_B_1]]))</f>
        <v>24 LSN</v>
      </c>
      <c r="AO801" s="5" t="str">
        <f ca="1">IF(B_MSK[[#This Row],[A_B]]="","",LEFT(B_MSK[[#This Row],[A_]],SEARCH(" ",B_MSK[[#This Row],[A_]])-1))</f>
        <v>24</v>
      </c>
      <c r="AP801" s="5" t="str">
        <f ca="1">IF(B_MSK[[#This Row],[A_B]]="","",RIGHT(B_MSK[[#This Row],[A_]],LEN(B_MSK[[#This Row],[A_]])-SEARCH(" ",B_MSK[[#This Row],[A_]])))</f>
        <v>LSN</v>
      </c>
      <c r="AQ8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01" s="5" t="str">
        <f ca="1">IF(B_MSK[[#This Row],[B_]]="","",LEFT(B_MSK[[#This Row],[B_]],SEARCH(" ",B_MSK[[#This Row],[B_]])))</f>
        <v xml:space="preserve">12 </v>
      </c>
      <c r="AS801" s="5" t="str">
        <f ca="1">IF(B_MSK[[#This Row],[B_]]="","",RIGHT(B_MSK[[#This Row],[B_]],LEN(B_MSK[[#This Row],[B_]])-SEARCH(" ",B_MSK[[#This Row],[B_]])))</f>
        <v>PCS</v>
      </c>
      <c r="AT801" s="5" t="str">
        <f ca="1">IF(B_MSK[[#This Row],[B_2]]="LSN",12,"")</f>
        <v/>
      </c>
      <c r="AU801" s="5" t="str">
        <f ca="1">IF(B_MSK[[#This Row],[C_1]]="","","PCS")</f>
        <v/>
      </c>
      <c r="AV801" s="5">
        <f ca="1">IF(B_MSK[[#This Row],[A_1]]="","",B_MSK[[#This Row],[A_1]]*IF(B_MSK[[#This Row],[B_1]]="",1,B_MSK[[#This Row],[B_1]])*IF(B_MSK[[#This Row],[C_1]]="",1,B_MSK[[#This Row],[C_1]]))</f>
        <v>288</v>
      </c>
      <c r="AW801" s="5" t="str">
        <f ca="1">IF(B_MSK[[#This Row],[C_2]]="",IF(B_MSK[[#This Row],[B_2]]="",IF(B_MSK[[#This Row],[A_2]]="","",B_MSK[[#This Row],[A_2]]),B_MSK[[#This Row],[B_2]]),B_MSK[[#This Row],[C_2]])</f>
        <v>PCS</v>
      </c>
      <c r="AX801" s="2">
        <f ca="1">IF(ISNUMBER(B_MSK[[#This Row],[TANGGAL DATANG]]),B_MSK[[#This Row],[TANGGAL DATANG]],AX800)</f>
        <v>44956</v>
      </c>
      <c r="AY801" s="5" t="e">
        <f ca="1">IF(B_MSK[[#This Row],[DB_ROW]]="","",INDEX([3]!db[JENIS],B_MSK[[#This Row],[DB_ROW]]-1))</f>
        <v>#REF!</v>
      </c>
      <c r="AZ801" s="5">
        <f ca="1">IF(B_MSK[[#This Row],[A_1]]="","",B_MSK[[#This Row],[A_1]])*1</f>
        <v>24</v>
      </c>
      <c r="BA801" s="5" t="str">
        <f ca="1">IF(B_MSK[[#This Row],[//]]="","",INDEX(INDIRECT(DIR&amp;$2:$2),B_MSK[[#This Row],[//]]))</f>
        <v>ARTO MORO</v>
      </c>
      <c r="BB801" s="5" t="str">
        <f ca="1">CONCATENATE(B_MSK[[#This Row],[concat]],B_MSK[[#This Row],[HARGA_X]],B_MSK[[#This Row],[SAT]])</f>
        <v>mathsetms25jk7350DZ</v>
      </c>
    </row>
    <row r="802" spans="1:54" x14ac:dyDescent="0.25">
      <c r="A802" s="6" t="s">
        <v>128</v>
      </c>
      <c r="B802" s="5" t="str">
        <f ca="1">IF(B_MSK[[#This Row],[N_ID]]="","",INDEX(INDIRECT(DIR&amp;$2:$2),MATCH(B_MSK[[#This Row],[N_ID]],INDIRECT(DIR&amp;"!NOTA[ID_P]"),0)))</f>
        <v/>
      </c>
      <c r="C802" s="5" t="str">
        <f ca="1">IF(B_MSK[[#This Row],[//]]="","",HYPERLINK("["&amp;SUBSTITUTE(DIR,"'","")&amp;"]NOTA!D"&amp;B_MSK[[#This Row],[//]]+2,"&gt;"))</f>
        <v>&gt;</v>
      </c>
      <c r="D802" s="5" t="str">
        <f ca="1">IF(B_MSK[[#This Row],[N_ID]]="","",COUNTIF(INDIRECT(DIR&amp;"!NOTA[ID_H]"),B_MSK[[#This Row],[ID NOTA]]))</f>
        <v/>
      </c>
      <c r="E80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799</v>
      </c>
      <c r="F8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2" s="7" t="str">
        <f ca="1">IF(B_MSK[[#This Row],[stt]]="ada",INDEX([2]!db[NB BM],B_MSK[DB_ROW]-1),"")</f>
        <v>Jangka set JK MS-75</v>
      </c>
      <c r="H802" s="7" t="str">
        <f ca="1">IF(B_MSK[[#This Row],[//]]="","",INDEX(INDIRECT(DIR&amp;$2:$2),B_MSK[[#This Row],[//]]))</f>
        <v>ATALI MAKMUR</v>
      </c>
      <c r="I802" s="27" t="str">
        <f ca="1">IF(B_MSK[[#This Row],[//]]="","",INDEX(INDIRECT(DB_PATH&amp;$2:$2),B_MSK[[#This Row],[DB_ROW]]-1))</f>
        <v>24 LSN</v>
      </c>
      <c r="J802" s="5">
        <f ca="1">IF(B_MSK[[#This Row],[//]]="","",IF(INDEX(INDIRECT(DIR&amp;$2:$2),B_MSK[[#This Row],[//]])="","",INDEX(INDIRECT(DIR&amp;$2:$2),B_MSK[[#This Row],[//]])))</f>
        <v>3</v>
      </c>
      <c r="K802" s="5">
        <f ca="1">IF(B_MSK[[#This Row],[//]]="","",IF(INDEX(INDIRECT(DIR&amp;$2:$2),B_MSK[[#This Row],[//]])="","",INDEX(INDIRECT(DIR&amp;$2:$2),B_MSK[[#This Row],[//]])))</f>
        <v>72</v>
      </c>
      <c r="L802" s="5" t="str">
        <f ca="1">IF(B_MSK[[#This Row],[//]]="","",IF(INDEX(INDIRECT(DIR&amp;$2:$2),B_MSK[[#This Row],[//]])="","",INDEX(INDIRECT(DIR&amp;$2:$2),B_MSK[[#This Row],[//]])))</f>
        <v>DZ</v>
      </c>
      <c r="M802" s="13">
        <f ca="1">IF(B_MSK[[#This Row],[//]]="","",INDEX(INDIRECT(DIR&amp;$2:$2),B_MSK[[#This Row],[//]]))</f>
        <v>89400</v>
      </c>
      <c r="N802" s="13">
        <f ca="1">IF(OR(B_MSK[[#This Row],[//]]="",),"",INDEX(INDIRECT(DIR&amp;$2:$2),B_MSK[[#This Row],[//]]))</f>
        <v>2145600</v>
      </c>
      <c r="O802" s="3">
        <f ca="1">IF(B_MSK[[#This Row],[//]]="","",IF(INDEX(INDIRECT(DIR&amp;$2:$2),B_MSK[[#This Row],[//]])=0,"",INDEX(INDIRECT(DIR&amp;$2:$2),B_MSK[[#This Row],[//]])))</f>
        <v>0.125</v>
      </c>
      <c r="P802" s="3">
        <f ca="1">IF(B_MSK[[#This Row],[//]]="","",IF(INDEX(INDIRECT(DIR&amp;$2:$2),B_MSK[[#This Row],[//]])=0,"",INDEX(INDIRECT(DIR&amp;$2:$2),B_MSK[[#This Row],[//]])))</f>
        <v>0.05</v>
      </c>
      <c r="Q802" s="12">
        <f ca="1">IF(B_MSK[[#This Row],[//]]="","",INDEX(INDIRECT(DIR&amp;$2:$2),B_MSK[[#This Row],[//]]))</f>
        <v>5350590</v>
      </c>
      <c r="R8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2" s="37">
        <f ca="1">IF(B_MSK[[#This Row],[//]]="","",INDEX(INDIRECT(DIR&amp;$2:$2),B_MSK[[#This Row],[//]]))</f>
        <v>0</v>
      </c>
      <c r="U802" s="38">
        <f ca="1">IF(SUMIF(B_MSK[NAMA BARANG],B_MSK[[#This Row],[NAMA BARANG]],B_MSK[JMLH BRG])=0,"",SUMIF(B_MSK[NAMA BARANG],B_MSK[[#This Row],[NAMA BARANG]],B_MSK[C]))</f>
        <v>3</v>
      </c>
      <c r="V802" s="7" t="str">
        <f ca="1">IF(B_MSK[[#This Row],[//]]="","",INDEX(INDIRECT(DIR&amp;$2:$2),B_MSK[[#This Row],[//]]))</f>
        <v>MATH SET MS-75 JK</v>
      </c>
      <c r="W802" s="7" t="str">
        <f ca="1">LOWER(SUBSTITUTE(SUBSTITUTE(SUBSTITUTE(SUBSTITUTE(SUBSTITUTE(SUBSTITUTE(SUBSTITUTE(SUBSTITUTE(SUBSTITUTE(B_MSK[[#This Row],[N.B.nota]]," ",""),"-",""),"(",""),")",""),".",""),",",""),"/",""),"""",""),"+",""))</f>
        <v>mathsetms75jk</v>
      </c>
      <c r="X802" s="5" t="str">
        <f ca="1">IF(B_MSK[[#This Row],[N.B.nota]]="","",IF(MATCH(B_MSK[[#This Row],[concat]],[2]!db[NB NOTA_C],0)&gt;0,"ada",0))</f>
        <v>ada</v>
      </c>
      <c r="Y802" s="5" t="str">
        <f ca="1">IF(B_MSK[[#This Row],[N.B.nota]]="","",ADDRESS(ROW(B_MSK[QB]),COLUMN(B_MSK[QB]))&amp;":"&amp;ADDRESS(ROW(),COLUMN(B_MSK[QB])))</f>
        <v>$D$4:$D$802</v>
      </c>
      <c r="Z802" s="5">
        <f ca="1">IF(B_MSK[[#This Row],[concat]]="","",MATCH(B_MSK[[#This Row],[concat]],[2]!db[NB NOTA_C],0)+1)</f>
        <v>1488</v>
      </c>
      <c r="AA802" s="5" t="str">
        <f ca="1">IF(B_MSK[[#This Row],[//]]="","",HYPERLINK("[D:\kerja\BANK EXP\BARU\DB.XLSX]DB!e"&amp;B_MSK[[#This Row],[DB_ROW]],"&gt;"))</f>
        <v>&gt;</v>
      </c>
      <c r="AB802" s="30" t="str">
        <f ca="1">MID(B_MSK[[#This Row],[/ STN_1]],FIND(" ",B_MSK[[#This Row],[/ STN_1]])+1,LEN(B_MSK[[#This Row],[/ STN_1]]))</f>
        <v>LSN</v>
      </c>
      <c r="AC802" s="11">
        <f ca="1">IF(B_MSK[[#This Row],[//]]="","",IF(B_MSK[[#This Row],[ JUMLAH ]]="","",IF(B_MSK[[#This Row],[C]]="",B_MSK[[#This Row],[HARGA CTN]]/B_MSK[[#This Row],[JMLH BRG]],B_MSK[[#This Row],[HARGA CTN]]/B_MSK[[#This Row],[A_1]])))</f>
        <v>89400</v>
      </c>
      <c r="AD8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0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7450</v>
      </c>
      <c r="AF80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02" s="15" t="str">
        <f ca="1">IF(B_MSK[[#This Row],[HARGA_2]]="","",IF(MID(B_MSK[[#This Row],[/ STN_2]],FIND(" ",B_MSK[[#This Row],[/ STN_2]])+1,LEN(B_MSK[[#This Row],[/ STN_2]]))="LSN",B_MSK[[#This Row],[HARGA_2]]/12,""))</f>
        <v/>
      </c>
      <c r="AH802" s="7" t="str">
        <f ca="1">IF(B_MSK[[#This Row],[HARGA_3]]="","","/ "&amp;"PCS")</f>
        <v/>
      </c>
      <c r="AI802" s="15">
        <f ca="1">IF(B_MSK[[#This Row],[HARGA_3]]="",IF(B_MSK[[#This Row],[HARGA_2]]="",IF(B_MSK[[#This Row],[HARGA_1]]="","",B_MSK[[#This Row],[HARGA_1]]),B_MSK[[#This Row],[HARGA_2]]),B_MSK[[#This Row],[HARGA_3]])</f>
        <v>7450</v>
      </c>
      <c r="AJ80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02" s="5" t="str">
        <f ca="1">IF(B_MSK[[#This Row],[//]]="","",SUBSTITUTE(SUBSTITUTE(SUBSTITUTE(B_MSK[[#This Row],[QTY/ CTN]]," ","_",2),"(",""),")","")&amp;"_")</f>
        <v>24 LSN_</v>
      </c>
      <c r="AL802" s="5">
        <f ca="1">IF(B_MSK[[#This Row],[A_B]]="","",SEARCH("_",B_MSK[[#This Row],[A_B]]))</f>
        <v>7</v>
      </c>
      <c r="AM802" s="5">
        <f ca="1">IF(B_MSK[[#This Row],[A_B]]="","",LEN(B_MSK[[#This Row],[A_B]]))</f>
        <v>7</v>
      </c>
      <c r="AN802" s="5" t="str">
        <f ca="1">IF(B_MSK[[#This Row],[A_B]]="","",LEFT(B_MSK[[#This Row],[QTY/ CTN]],B_MSK[[#This Row],[A_B_1]]))</f>
        <v>24 LSN</v>
      </c>
      <c r="AO802" s="5" t="str">
        <f ca="1">IF(B_MSK[[#This Row],[A_B]]="","",LEFT(B_MSK[[#This Row],[A_]],SEARCH(" ",B_MSK[[#This Row],[A_]])-1))</f>
        <v>24</v>
      </c>
      <c r="AP802" s="5" t="str">
        <f ca="1">IF(B_MSK[[#This Row],[A_B]]="","",RIGHT(B_MSK[[#This Row],[A_]],LEN(B_MSK[[#This Row],[A_]])-SEARCH(" ",B_MSK[[#This Row],[A_]])))</f>
        <v>LSN</v>
      </c>
      <c r="AQ8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02" s="5" t="str">
        <f ca="1">IF(B_MSK[[#This Row],[B_]]="","",LEFT(B_MSK[[#This Row],[B_]],SEARCH(" ",B_MSK[[#This Row],[B_]])))</f>
        <v xml:space="preserve">12 </v>
      </c>
      <c r="AS802" s="5" t="str">
        <f ca="1">IF(B_MSK[[#This Row],[B_]]="","",RIGHT(B_MSK[[#This Row],[B_]],LEN(B_MSK[[#This Row],[B_]])-SEARCH(" ",B_MSK[[#This Row],[B_]])))</f>
        <v>PCS</v>
      </c>
      <c r="AT802" s="5" t="str">
        <f ca="1">IF(B_MSK[[#This Row],[B_2]]="LSN",12,"")</f>
        <v/>
      </c>
      <c r="AU802" s="5" t="str">
        <f ca="1">IF(B_MSK[[#This Row],[C_1]]="","","PCS")</f>
        <v/>
      </c>
      <c r="AV802" s="5">
        <f ca="1">IF(B_MSK[[#This Row],[A_1]]="","",B_MSK[[#This Row],[A_1]]*IF(B_MSK[[#This Row],[B_1]]="",1,B_MSK[[#This Row],[B_1]])*IF(B_MSK[[#This Row],[C_1]]="",1,B_MSK[[#This Row],[C_1]]))</f>
        <v>288</v>
      </c>
      <c r="AW802" s="5" t="str">
        <f ca="1">IF(B_MSK[[#This Row],[C_2]]="",IF(B_MSK[[#This Row],[B_2]]="",IF(B_MSK[[#This Row],[A_2]]="","",B_MSK[[#This Row],[A_2]]),B_MSK[[#This Row],[B_2]]),B_MSK[[#This Row],[C_2]])</f>
        <v>PCS</v>
      </c>
      <c r="AX802" s="2">
        <f ca="1">IF(ISNUMBER(B_MSK[[#This Row],[TANGGAL DATANG]]),B_MSK[[#This Row],[TANGGAL DATANG]],AX801)</f>
        <v>44956</v>
      </c>
      <c r="AY802" s="5" t="e">
        <f ca="1">IF(B_MSK[[#This Row],[DB_ROW]]="","",INDEX([3]!db[JENIS],B_MSK[[#This Row],[DB_ROW]]-1))</f>
        <v>#REF!</v>
      </c>
      <c r="AZ802" s="5">
        <f ca="1">IF(B_MSK[[#This Row],[A_1]]="","",B_MSK[[#This Row],[A_1]])*1</f>
        <v>24</v>
      </c>
      <c r="BA802" s="5" t="str">
        <f ca="1">IF(B_MSK[[#This Row],[//]]="","",INDEX(INDIRECT(DIR&amp;$2:$2),B_MSK[[#This Row],[//]]))</f>
        <v>ARTO MORO</v>
      </c>
      <c r="BB802" s="5" t="str">
        <f ca="1">CONCATENATE(B_MSK[[#This Row],[concat]],B_MSK[[#This Row],[HARGA_X]],B_MSK[[#This Row],[SAT]])</f>
        <v>mathsetms75jk7450DZ</v>
      </c>
    </row>
    <row r="803" spans="1:54" x14ac:dyDescent="0.25">
      <c r="A803" s="6" t="s">
        <v>128</v>
      </c>
      <c r="B803" s="5" t="str">
        <f ca="1">IF(B_MSK[[#This Row],[N_ID]]="","",INDEX(INDIRECT(DIR&amp;$2:$2),MATCH(B_MSK[[#This Row],[N_ID]],INDIRECT(DIR&amp;"!NOTA[ID_P]"),0)))</f>
        <v/>
      </c>
      <c r="C803" s="5" t="str">
        <f ca="1">IF(B_MSK[[#This Row],[//]]="","",HYPERLINK("["&amp;SUBSTITUTE(DIR,"'","")&amp;"]NOTA!D"&amp;B_MSK[[#This Row],[//]]+2,"&gt;"))</f>
        <v>&gt;</v>
      </c>
      <c r="D803" s="5" t="str">
        <f ca="1">IF(B_MSK[[#This Row],[N_ID]]="","",COUNTIF(INDIRECT(DIR&amp;"!NOTA[ID_H]"),B_MSK[[#This Row],[ID NOTA]]))</f>
        <v/>
      </c>
      <c r="E80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800</v>
      </c>
      <c r="F8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3" s="7" t="str">
        <f ca="1">IF(B_MSK[[#This Row],[stt]]="ada",INDEX([2]!db[NB BM],B_MSK[DB_ROW]-1),"")</f>
        <v>Jangka Set JK MS-402</v>
      </c>
      <c r="H803" s="7" t="str">
        <f ca="1">IF(B_MSK[[#This Row],[//]]="","",INDEX(INDIRECT(DIR&amp;$2:$2),B_MSK[[#This Row],[//]]))</f>
        <v>ATALI MAKMUR</v>
      </c>
      <c r="I803" s="27" t="str">
        <f ca="1">IF(B_MSK[[#This Row],[//]]="","",INDEX(INDIRECT(DB_PATH&amp;$2:$2),B_MSK[[#This Row],[DB_ROW]]-1))</f>
        <v>12 BOX (24 SET)</v>
      </c>
      <c r="J803" s="5">
        <f ca="1">IF(B_MSK[[#This Row],[//]]="","",IF(INDEX(INDIRECT(DIR&amp;$2:$2),B_MSK[[#This Row],[//]])="","",INDEX(INDIRECT(DIR&amp;$2:$2),B_MSK[[#This Row],[//]])))</f>
        <v>1</v>
      </c>
      <c r="K803" s="5">
        <f ca="1">IF(B_MSK[[#This Row],[//]]="","",IF(INDEX(INDIRECT(DIR&amp;$2:$2),B_MSK[[#This Row],[//]])="","",INDEX(INDIRECT(DIR&amp;$2:$2),B_MSK[[#This Row],[//]])))</f>
        <v>288</v>
      </c>
      <c r="L803" s="5" t="str">
        <f ca="1">IF(B_MSK[[#This Row],[//]]="","",IF(INDEX(INDIRECT(DIR&amp;$2:$2),B_MSK[[#This Row],[//]])="","",INDEX(INDIRECT(DIR&amp;$2:$2),B_MSK[[#This Row],[//]])))</f>
        <v>SET</v>
      </c>
      <c r="M803" s="13">
        <f ca="1">IF(B_MSK[[#This Row],[//]]="","",INDEX(INDIRECT(DIR&amp;$2:$2),B_MSK[[#This Row],[//]]))</f>
        <v>12000</v>
      </c>
      <c r="N803" s="13">
        <f ca="1">IF(OR(B_MSK[[#This Row],[//]]="",),"",INDEX(INDIRECT(DIR&amp;$2:$2),B_MSK[[#This Row],[//]]))</f>
        <v>3456000</v>
      </c>
      <c r="O803" s="3">
        <f ca="1">IF(B_MSK[[#This Row],[//]]="","",IF(INDEX(INDIRECT(DIR&amp;$2:$2),B_MSK[[#This Row],[//]])=0,"",INDEX(INDIRECT(DIR&amp;$2:$2),B_MSK[[#This Row],[//]])))</f>
        <v>0.125</v>
      </c>
      <c r="P803" s="3">
        <f ca="1">IF(B_MSK[[#This Row],[//]]="","",IF(INDEX(INDIRECT(DIR&amp;$2:$2),B_MSK[[#This Row],[//]])=0,"",INDEX(INDIRECT(DIR&amp;$2:$2),B_MSK[[#This Row],[//]])))</f>
        <v>0.05</v>
      </c>
      <c r="Q803" s="12">
        <f ca="1">IF(B_MSK[[#This Row],[//]]="","",INDEX(INDIRECT(DIR&amp;$2:$2),B_MSK[[#This Row],[//]]))</f>
        <v>2872800</v>
      </c>
      <c r="R8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3" s="37">
        <f ca="1">IF(B_MSK[[#This Row],[//]]="","",INDEX(INDIRECT(DIR&amp;$2:$2),B_MSK[[#This Row],[//]]))</f>
        <v>0</v>
      </c>
      <c r="U803" s="38">
        <f ca="1">IF(SUMIF(B_MSK[NAMA BARANG],B_MSK[[#This Row],[NAMA BARANG]],B_MSK[JMLH BRG])=0,"",SUMIF(B_MSK[NAMA BARANG],B_MSK[[#This Row],[NAMA BARANG]],B_MSK[C]))</f>
        <v>1</v>
      </c>
      <c r="V803" s="7" t="str">
        <f ca="1">IF(B_MSK[[#This Row],[//]]="","",INDEX(INDIRECT(DIR&amp;$2:$2),B_MSK[[#This Row],[//]]))</f>
        <v>MATH SET MS-402 JK</v>
      </c>
      <c r="W803" s="7" t="str">
        <f ca="1">LOWER(SUBSTITUTE(SUBSTITUTE(SUBSTITUTE(SUBSTITUTE(SUBSTITUTE(SUBSTITUTE(SUBSTITUTE(SUBSTITUTE(SUBSTITUTE(B_MSK[[#This Row],[N.B.nota]]," ",""),"-",""),"(",""),")",""),".",""),",",""),"/",""),"""",""),"+",""))</f>
        <v>mathsetms402jk</v>
      </c>
      <c r="X803" s="5" t="str">
        <f ca="1">IF(B_MSK[[#This Row],[N.B.nota]]="","",IF(MATCH(B_MSK[[#This Row],[concat]],[2]!db[NB NOTA_C],0)&gt;0,"ada",0))</f>
        <v>ada</v>
      </c>
      <c r="Y803" s="5" t="str">
        <f ca="1">IF(B_MSK[[#This Row],[N.B.nota]]="","",ADDRESS(ROW(B_MSK[QB]),COLUMN(B_MSK[QB]))&amp;":"&amp;ADDRESS(ROW(),COLUMN(B_MSK[QB])))</f>
        <v>$D$4:$D$803</v>
      </c>
      <c r="Z803" s="5">
        <f ca="1">IF(B_MSK[[#This Row],[concat]]="","",MATCH(B_MSK[[#This Row],[concat]],[2]!db[NB NOTA_C],0)+1)</f>
        <v>1485</v>
      </c>
      <c r="AA803" s="5" t="str">
        <f ca="1">IF(B_MSK[[#This Row],[//]]="","",HYPERLINK("[D:\kerja\BANK EXP\BARU\DB.XLSX]DB!e"&amp;B_MSK[[#This Row],[DB_ROW]],"&gt;"))</f>
        <v>&gt;</v>
      </c>
      <c r="AB803" s="30" t="str">
        <f ca="1">MID(B_MSK[[#This Row],[/ STN_1]],FIND(" ",B_MSK[[#This Row],[/ STN_1]])+1,LEN(B_MSK[[#This Row],[/ STN_1]]))</f>
        <v xml:space="preserve">BOX </v>
      </c>
      <c r="AC803" s="11">
        <f ca="1">IF(B_MSK[[#This Row],[//]]="","",IF(B_MSK[[#This Row],[ JUMLAH ]]="","",IF(B_MSK[[#This Row],[C]]="",B_MSK[[#This Row],[HARGA CTN]]/B_MSK[[#This Row],[JMLH BRG]],B_MSK[[#This Row],[HARGA CTN]]/B_MSK[[#This Row],[A_1]])))</f>
        <v>288000</v>
      </c>
      <c r="AD8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80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12000</v>
      </c>
      <c r="AF803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803" s="15" t="str">
        <f ca="1">IF(B_MSK[[#This Row],[HARGA_2]]="","",IF(MID(B_MSK[[#This Row],[/ STN_2]],FIND(" ",B_MSK[[#This Row],[/ STN_2]])+1,LEN(B_MSK[[#This Row],[/ STN_2]]))="LSN",B_MSK[[#This Row],[HARGA_2]]/12,""))</f>
        <v/>
      </c>
      <c r="AH803" s="7" t="str">
        <f ca="1">IF(B_MSK[[#This Row],[HARGA_3]]="","","/ "&amp;"PCS")</f>
        <v/>
      </c>
      <c r="AI803" s="15">
        <f ca="1">IF(B_MSK[[#This Row],[HARGA_3]]="",IF(B_MSK[[#This Row],[HARGA_2]]="",IF(B_MSK[[#This Row],[HARGA_1]]="","",B_MSK[[#This Row],[HARGA_1]]),B_MSK[[#This Row],[HARGA_2]]),B_MSK[[#This Row],[HARGA_3]])</f>
        <v>12000</v>
      </c>
      <c r="AJ803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803" s="5" t="str">
        <f ca="1">IF(B_MSK[[#This Row],[//]]="","",SUBSTITUTE(SUBSTITUTE(SUBSTITUTE(B_MSK[[#This Row],[QTY/ CTN]]," ","_",2),"(",""),")","")&amp;"_")</f>
        <v>12 BOX_24 SET_</v>
      </c>
      <c r="AL803" s="5">
        <f ca="1">IF(B_MSK[[#This Row],[A_B]]="","",SEARCH("_",B_MSK[[#This Row],[A_B]]))</f>
        <v>7</v>
      </c>
      <c r="AM803" s="5">
        <f ca="1">IF(B_MSK[[#This Row],[A_B]]="","",LEN(B_MSK[[#This Row],[A_B]]))</f>
        <v>14</v>
      </c>
      <c r="AN803" s="5" t="str">
        <f ca="1">IF(B_MSK[[#This Row],[A_B]]="","",LEFT(B_MSK[[#This Row],[QTY/ CTN]],B_MSK[[#This Row],[A_B_1]]))</f>
        <v xml:space="preserve">12 BOX </v>
      </c>
      <c r="AO803" s="5" t="str">
        <f ca="1">IF(B_MSK[[#This Row],[A_B]]="","",LEFT(B_MSK[[#This Row],[A_]],SEARCH(" ",B_MSK[[#This Row],[A_]])-1))</f>
        <v>12</v>
      </c>
      <c r="AP803" s="5" t="str">
        <f ca="1">IF(B_MSK[[#This Row],[A_B]]="","",RIGHT(B_MSK[[#This Row],[A_]],LEN(B_MSK[[#This Row],[A_]])-SEARCH(" ",B_MSK[[#This Row],[A_]])))</f>
        <v xml:space="preserve">BOX </v>
      </c>
      <c r="AQ8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SET</v>
      </c>
      <c r="AR803" s="5" t="str">
        <f ca="1">IF(B_MSK[[#This Row],[B_]]="","",LEFT(B_MSK[[#This Row],[B_]],SEARCH(" ",B_MSK[[#This Row],[B_]])))</f>
        <v xml:space="preserve">24 </v>
      </c>
      <c r="AS803" s="5" t="str">
        <f ca="1">IF(B_MSK[[#This Row],[B_]]="","",RIGHT(B_MSK[[#This Row],[B_]],LEN(B_MSK[[#This Row],[B_]])-SEARCH(" ",B_MSK[[#This Row],[B_]])))</f>
        <v>SET</v>
      </c>
      <c r="AT803" s="5" t="str">
        <f ca="1">IF(B_MSK[[#This Row],[B_2]]="LSN",12,"")</f>
        <v/>
      </c>
      <c r="AU803" s="5" t="str">
        <f ca="1">IF(B_MSK[[#This Row],[C_1]]="","","PCS")</f>
        <v/>
      </c>
      <c r="AV803" s="5">
        <f ca="1">IF(B_MSK[[#This Row],[A_1]]="","",B_MSK[[#This Row],[A_1]]*IF(B_MSK[[#This Row],[B_1]]="",1,B_MSK[[#This Row],[B_1]])*IF(B_MSK[[#This Row],[C_1]]="",1,B_MSK[[#This Row],[C_1]]))</f>
        <v>288</v>
      </c>
      <c r="AW803" s="5" t="str">
        <f ca="1">IF(B_MSK[[#This Row],[C_2]]="",IF(B_MSK[[#This Row],[B_2]]="",IF(B_MSK[[#This Row],[A_2]]="","",B_MSK[[#This Row],[A_2]]),B_MSK[[#This Row],[B_2]]),B_MSK[[#This Row],[C_2]])</f>
        <v>SET</v>
      </c>
      <c r="AX803" s="2">
        <f ca="1">IF(ISNUMBER(B_MSK[[#This Row],[TANGGAL DATANG]]),B_MSK[[#This Row],[TANGGAL DATANG]],AX802)</f>
        <v>44956</v>
      </c>
      <c r="AY803" s="5" t="e">
        <f ca="1">IF(B_MSK[[#This Row],[DB_ROW]]="","",INDEX([3]!db[JENIS],B_MSK[[#This Row],[DB_ROW]]-1))</f>
        <v>#REF!</v>
      </c>
      <c r="AZ803" s="5">
        <f ca="1">IF(B_MSK[[#This Row],[A_1]]="","",B_MSK[[#This Row],[A_1]])*1</f>
        <v>12</v>
      </c>
      <c r="BA803" s="5" t="str">
        <f ca="1">IF(B_MSK[[#This Row],[//]]="","",INDEX(INDIRECT(DIR&amp;$2:$2),B_MSK[[#This Row],[//]]))</f>
        <v>ARTO MORO</v>
      </c>
      <c r="BB803" s="5" t="str">
        <f ca="1">CONCATENATE(B_MSK[[#This Row],[concat]],B_MSK[[#This Row],[HARGA_X]],B_MSK[[#This Row],[SAT]])</f>
        <v>mathsetms402jk12000SET</v>
      </c>
    </row>
    <row r="804" spans="1:54" x14ac:dyDescent="0.25">
      <c r="A804" s="6" t="s">
        <v>128</v>
      </c>
      <c r="B804" s="5" t="str">
        <f ca="1">IF(B_MSK[[#This Row],[N_ID]]="","",INDEX(INDIRECT(DIR&amp;$2:$2),MATCH(B_MSK[[#This Row],[N_ID]],INDIRECT(DIR&amp;"!NOTA[ID_P]"),0)))</f>
        <v/>
      </c>
      <c r="C804" s="5" t="str">
        <f ca="1">IF(B_MSK[[#This Row],[//]]="","",HYPERLINK("["&amp;SUBSTITUTE(DIR,"'","")&amp;"]NOTA!D"&amp;B_MSK[[#This Row],[//]]+2,"&gt;"))</f>
        <v>&gt;</v>
      </c>
      <c r="D804" s="5" t="str">
        <f ca="1">IF(B_MSK[[#This Row],[N_ID]]="","",COUNTIF(INDIRECT(DIR&amp;"!NOTA[ID_H]"),B_MSK[[#This Row],[ID NOTA]]))</f>
        <v/>
      </c>
      <c r="E80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801</v>
      </c>
      <c r="F8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4" s="7" t="str">
        <f ca="1">IF(B_MSK[[#This Row],[stt]]="ada",INDEX([2]!db[NB BM],B_MSK[DB_ROW]-1),"")</f>
        <v>Tape cutter JK TD-102</v>
      </c>
      <c r="H804" s="7" t="str">
        <f ca="1">IF(B_MSK[[#This Row],[//]]="","",INDEX(INDIRECT(DIR&amp;$2:$2),B_MSK[[#This Row],[//]]))</f>
        <v>ATALI MAKMUR</v>
      </c>
      <c r="I804" s="27" t="str">
        <f ca="1">IF(B_MSK[[#This Row],[//]]="","",INDEX(INDIRECT(DB_PATH&amp;$2:$2),B_MSK[[#This Row],[DB_ROW]]-1))</f>
        <v>24 PCS</v>
      </c>
      <c r="J804" s="5">
        <f ca="1">IF(B_MSK[[#This Row],[//]]="","",IF(INDEX(INDIRECT(DIR&amp;$2:$2),B_MSK[[#This Row],[//]])="","",INDEX(INDIRECT(DIR&amp;$2:$2),B_MSK[[#This Row],[//]])))</f>
        <v>2</v>
      </c>
      <c r="K804" s="5">
        <f ca="1">IF(B_MSK[[#This Row],[//]]="","",IF(INDEX(INDIRECT(DIR&amp;$2:$2),B_MSK[[#This Row],[//]])="","",INDEX(INDIRECT(DIR&amp;$2:$2),B_MSK[[#This Row],[//]])))</f>
        <v>48</v>
      </c>
      <c r="L804" s="5" t="str">
        <f ca="1">IF(B_MSK[[#This Row],[//]]="","",IF(INDEX(INDIRECT(DIR&amp;$2:$2),B_MSK[[#This Row],[//]])="","",INDEX(INDIRECT(DIR&amp;$2:$2),B_MSK[[#This Row],[//]])))</f>
        <v>PCS</v>
      </c>
      <c r="M804" s="13">
        <f ca="1">IF(B_MSK[[#This Row],[//]]="","",INDEX(INDIRECT(DIR&amp;$2:$2),B_MSK[[#This Row],[//]]))</f>
        <v>11100</v>
      </c>
      <c r="N804" s="13">
        <f ca="1">IF(OR(B_MSK[[#This Row],[//]]="",),"",INDEX(INDIRECT(DIR&amp;$2:$2),B_MSK[[#This Row],[//]]))</f>
        <v>266400</v>
      </c>
      <c r="O804" s="3">
        <f ca="1">IF(B_MSK[[#This Row],[//]]="","",IF(INDEX(INDIRECT(DIR&amp;$2:$2),B_MSK[[#This Row],[//]])=0,"",INDEX(INDIRECT(DIR&amp;$2:$2),B_MSK[[#This Row],[//]])))</f>
        <v>0.125</v>
      </c>
      <c r="P804" s="3">
        <f ca="1">IF(B_MSK[[#This Row],[//]]="","",IF(INDEX(INDIRECT(DIR&amp;$2:$2),B_MSK[[#This Row],[//]])=0,"",INDEX(INDIRECT(DIR&amp;$2:$2),B_MSK[[#This Row],[//]])))</f>
        <v>0.05</v>
      </c>
      <c r="Q804" s="12">
        <f ca="1">IF(B_MSK[[#This Row],[//]]="","",INDEX(INDIRECT(DIR&amp;$2:$2),B_MSK[[#This Row],[//]]))</f>
        <v>442890</v>
      </c>
      <c r="R8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4" s="37">
        <f ca="1">IF(B_MSK[[#This Row],[//]]="","",INDEX(INDIRECT(DIR&amp;$2:$2),B_MSK[[#This Row],[//]]))</f>
        <v>0</v>
      </c>
      <c r="U804" s="38">
        <f ca="1">IF(SUMIF(B_MSK[NAMA BARANG],B_MSK[[#This Row],[NAMA BARANG]],B_MSK[JMLH BRG])=0,"",SUMIF(B_MSK[NAMA BARANG],B_MSK[[#This Row],[NAMA BARANG]],B_MSK[C]))</f>
        <v>5</v>
      </c>
      <c r="V804" s="7" t="str">
        <f ca="1">IF(B_MSK[[#This Row],[//]]="","",INDEX(INDIRECT(DIR&amp;$2:$2),B_MSK[[#This Row],[//]]))</f>
        <v>TAPE CUTTER TD-102 JK</v>
      </c>
      <c r="W804" s="7" t="str">
        <f ca="1">LOWER(SUBSTITUTE(SUBSTITUTE(SUBSTITUTE(SUBSTITUTE(SUBSTITUTE(SUBSTITUTE(SUBSTITUTE(SUBSTITUTE(SUBSTITUTE(B_MSK[[#This Row],[N.B.nota]]," ",""),"-",""),"(",""),")",""),".",""),",",""),"/",""),"""",""),"+",""))</f>
        <v>tapecuttertd102jk</v>
      </c>
      <c r="X804" s="5" t="str">
        <f ca="1">IF(B_MSK[[#This Row],[N.B.nota]]="","",IF(MATCH(B_MSK[[#This Row],[concat]],[2]!db[NB NOTA_C],0)&gt;0,"ada",0))</f>
        <v>ada</v>
      </c>
      <c r="Y804" s="5" t="str">
        <f ca="1">IF(B_MSK[[#This Row],[N.B.nota]]="","",ADDRESS(ROW(B_MSK[QB]),COLUMN(B_MSK[QB]))&amp;":"&amp;ADDRESS(ROW(),COLUMN(B_MSK[QB])))</f>
        <v>$D$4:$D$804</v>
      </c>
      <c r="Z804" s="5">
        <f ca="1">IF(B_MSK[[#This Row],[concat]]="","",MATCH(B_MSK[[#This Row],[concat]],[2]!db[NB NOTA_C],0)+1)</f>
        <v>2025</v>
      </c>
      <c r="AA804" s="5" t="str">
        <f ca="1">IF(B_MSK[[#This Row],[//]]="","",HYPERLINK("[D:\kerja\BANK EXP\BARU\DB.XLSX]DB!e"&amp;B_MSK[[#This Row],[DB_ROW]],"&gt;"))</f>
        <v>&gt;</v>
      </c>
      <c r="AB804" s="30" t="str">
        <f ca="1">MID(B_MSK[[#This Row],[/ STN_1]],FIND(" ",B_MSK[[#This Row],[/ STN_1]])+1,LEN(B_MSK[[#This Row],[/ STN_1]]))</f>
        <v>PCS</v>
      </c>
      <c r="AC804" s="11">
        <f ca="1">IF(B_MSK[[#This Row],[//]]="","",IF(B_MSK[[#This Row],[ JUMLAH ]]="","",IF(B_MSK[[#This Row],[C]]="",B_MSK[[#This Row],[HARGA CTN]]/B_MSK[[#This Row],[JMLH BRG]],B_MSK[[#This Row],[HARGA CTN]]/B_MSK[[#This Row],[A_1]])))</f>
        <v>11100</v>
      </c>
      <c r="AD8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4" s="15" t="str">
        <f ca="1">IF(B_MSK[[#This Row],[HARGA_2]]="","",IF(MID(B_MSK[[#This Row],[/ STN_2]],FIND(" ",B_MSK[[#This Row],[/ STN_2]])+1,LEN(B_MSK[[#This Row],[/ STN_2]]))="LSN",B_MSK[[#This Row],[HARGA_2]]/12,""))</f>
        <v/>
      </c>
      <c r="AH804" s="7" t="str">
        <f ca="1">IF(B_MSK[[#This Row],[HARGA_3]]="","","/ "&amp;"PCS")</f>
        <v/>
      </c>
      <c r="AI804" s="15">
        <f ca="1">IF(B_MSK[[#This Row],[HARGA_3]]="",IF(B_MSK[[#This Row],[HARGA_2]]="",IF(B_MSK[[#This Row],[HARGA_1]]="","",B_MSK[[#This Row],[HARGA_1]]),B_MSK[[#This Row],[HARGA_2]]),B_MSK[[#This Row],[HARGA_3]])</f>
        <v>11100</v>
      </c>
      <c r="AJ80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04" s="5" t="str">
        <f ca="1">IF(B_MSK[[#This Row],[//]]="","",SUBSTITUTE(SUBSTITUTE(SUBSTITUTE(B_MSK[[#This Row],[QTY/ CTN]]," ","_",2),"(",""),")","")&amp;"_")</f>
        <v>24 PCS_</v>
      </c>
      <c r="AL804" s="5">
        <f ca="1">IF(B_MSK[[#This Row],[A_B]]="","",SEARCH("_",B_MSK[[#This Row],[A_B]]))</f>
        <v>7</v>
      </c>
      <c r="AM804" s="5">
        <f ca="1">IF(B_MSK[[#This Row],[A_B]]="","",LEN(B_MSK[[#This Row],[A_B]]))</f>
        <v>7</v>
      </c>
      <c r="AN804" s="5" t="str">
        <f ca="1">IF(B_MSK[[#This Row],[A_B]]="","",LEFT(B_MSK[[#This Row],[QTY/ CTN]],B_MSK[[#This Row],[A_B_1]]))</f>
        <v>24 PCS</v>
      </c>
      <c r="AO804" s="5" t="str">
        <f ca="1">IF(B_MSK[[#This Row],[A_B]]="","",LEFT(B_MSK[[#This Row],[A_]],SEARCH(" ",B_MSK[[#This Row],[A_]])-1))</f>
        <v>24</v>
      </c>
      <c r="AP804" s="5" t="str">
        <f ca="1">IF(B_MSK[[#This Row],[A_B]]="","",RIGHT(B_MSK[[#This Row],[A_]],LEN(B_MSK[[#This Row],[A_]])-SEARCH(" ",B_MSK[[#This Row],[A_]])))</f>
        <v>PCS</v>
      </c>
      <c r="AQ8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4" s="5" t="str">
        <f ca="1">IF(B_MSK[[#This Row],[B_]]="","",LEFT(B_MSK[[#This Row],[B_]],SEARCH(" ",B_MSK[[#This Row],[B_]])))</f>
        <v/>
      </c>
      <c r="AS804" s="5" t="str">
        <f ca="1">IF(B_MSK[[#This Row],[B_]]="","",RIGHT(B_MSK[[#This Row],[B_]],LEN(B_MSK[[#This Row],[B_]])-SEARCH(" ",B_MSK[[#This Row],[B_]])))</f>
        <v/>
      </c>
      <c r="AT804" s="5" t="str">
        <f ca="1">IF(B_MSK[[#This Row],[B_2]]="LSN",12,"")</f>
        <v/>
      </c>
      <c r="AU804" s="5" t="str">
        <f ca="1">IF(B_MSK[[#This Row],[C_1]]="","","PCS")</f>
        <v/>
      </c>
      <c r="AV804" s="5">
        <f ca="1">IF(B_MSK[[#This Row],[A_1]]="","",B_MSK[[#This Row],[A_1]]*IF(B_MSK[[#This Row],[B_1]]="",1,B_MSK[[#This Row],[B_1]])*IF(B_MSK[[#This Row],[C_1]]="",1,B_MSK[[#This Row],[C_1]]))</f>
        <v>24</v>
      </c>
      <c r="AW804" s="5" t="str">
        <f ca="1">IF(B_MSK[[#This Row],[C_2]]="",IF(B_MSK[[#This Row],[B_2]]="",IF(B_MSK[[#This Row],[A_2]]="","",B_MSK[[#This Row],[A_2]]),B_MSK[[#This Row],[B_2]]),B_MSK[[#This Row],[C_2]])</f>
        <v>PCS</v>
      </c>
      <c r="AX804" s="2">
        <f ca="1">IF(ISNUMBER(B_MSK[[#This Row],[TANGGAL DATANG]]),B_MSK[[#This Row],[TANGGAL DATANG]],AX803)</f>
        <v>44956</v>
      </c>
      <c r="AY804" s="5" t="e">
        <f ca="1">IF(B_MSK[[#This Row],[DB_ROW]]="","",INDEX([3]!db[JENIS],B_MSK[[#This Row],[DB_ROW]]-1))</f>
        <v>#REF!</v>
      </c>
      <c r="AZ804" s="5">
        <f ca="1">IF(B_MSK[[#This Row],[A_1]]="","",B_MSK[[#This Row],[A_1]])*1</f>
        <v>24</v>
      </c>
      <c r="BA804" s="5" t="str">
        <f ca="1">IF(B_MSK[[#This Row],[//]]="","",INDEX(INDIRECT(DIR&amp;$2:$2),B_MSK[[#This Row],[//]]))</f>
        <v>ARTO MORO</v>
      </c>
      <c r="BB804" s="5" t="str">
        <f ca="1">CONCATENATE(B_MSK[[#This Row],[concat]],B_MSK[[#This Row],[HARGA_X]],B_MSK[[#This Row],[SAT]])</f>
        <v>tapecuttertd102jk11100PCS</v>
      </c>
    </row>
    <row r="805" spans="1:54" x14ac:dyDescent="0.25">
      <c r="A805" s="6" t="s">
        <v>128</v>
      </c>
      <c r="B805" s="5" t="str">
        <f ca="1">IF(B_MSK[[#This Row],[N_ID]]="","",INDEX(INDIRECT(DIR&amp;$2:$2),MATCH(B_MSK[[#This Row],[N_ID]],INDIRECT(DIR&amp;"!NOTA[ID_P]"),0)))</f>
        <v/>
      </c>
      <c r="C805" s="5" t="str">
        <f ca="1">IF(B_MSK[[#This Row],[//]]="","",HYPERLINK("["&amp;SUBSTITUTE(DIR,"'","")&amp;"]NOTA!D"&amp;B_MSK[[#This Row],[//]]+2,"&gt;"))</f>
        <v>&gt;</v>
      </c>
      <c r="D805" s="5" t="str">
        <f ca="1">IF(B_MSK[[#This Row],[N_ID]]="","",COUNTIF(INDIRECT(DIR&amp;"!NOTA[ID_H]"),B_MSK[[#This Row],[ID NOTA]]))</f>
        <v/>
      </c>
      <c r="E80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802</v>
      </c>
      <c r="F8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5" s="7" t="str">
        <f ca="1">IF(B_MSK[[#This Row],[stt]]="ada",INDEX([2]!db[NB BM],B_MSK[DB_ROW]-1),"")</f>
        <v>Crayon putar JK TWCR-12 S</v>
      </c>
      <c r="H805" s="7" t="str">
        <f ca="1">IF(B_MSK[[#This Row],[//]]="","",INDEX(INDIRECT(DIR&amp;$2:$2),B_MSK[[#This Row],[//]]))</f>
        <v>ATALI MAKMUR</v>
      </c>
      <c r="I805" s="27" t="str">
        <f ca="1">IF(B_MSK[[#This Row],[//]]="","",INDEX(INDIRECT(DB_PATH&amp;$2:$2),B_MSK[[#This Row],[DB_ROW]]-1))</f>
        <v>12 LSN</v>
      </c>
      <c r="J805" s="5">
        <f ca="1">IF(B_MSK[[#This Row],[//]]="","",IF(INDEX(INDIRECT(DIR&amp;$2:$2),B_MSK[[#This Row],[//]])="","",INDEX(INDIRECT(DIR&amp;$2:$2),B_MSK[[#This Row],[//]])))</f>
        <v>1</v>
      </c>
      <c r="K805" s="5">
        <f ca="1">IF(B_MSK[[#This Row],[//]]="","",IF(INDEX(INDIRECT(DIR&amp;$2:$2),B_MSK[[#This Row],[//]])="","",INDEX(INDIRECT(DIR&amp;$2:$2),B_MSK[[#This Row],[//]])))</f>
        <v>144</v>
      </c>
      <c r="L805" s="5" t="str">
        <f ca="1">IF(B_MSK[[#This Row],[//]]="","",IF(INDEX(INDIRECT(DIR&amp;$2:$2),B_MSK[[#This Row],[//]])="","",INDEX(INDIRECT(DIR&amp;$2:$2),B_MSK[[#This Row],[//]])))</f>
        <v>SET</v>
      </c>
      <c r="M805" s="13">
        <f ca="1">IF(B_MSK[[#This Row],[//]]="","",INDEX(INDIRECT(DIR&amp;$2:$2),B_MSK[[#This Row],[//]]))</f>
        <v>23900</v>
      </c>
      <c r="N805" s="13">
        <f ca="1">IF(OR(B_MSK[[#This Row],[//]]="",),"",INDEX(INDIRECT(DIR&amp;$2:$2),B_MSK[[#This Row],[//]]))</f>
        <v>3441600</v>
      </c>
      <c r="O805" s="3">
        <f ca="1">IF(B_MSK[[#This Row],[//]]="","",IF(INDEX(INDIRECT(DIR&amp;$2:$2),B_MSK[[#This Row],[//]])=0,"",INDEX(INDIRECT(DIR&amp;$2:$2),B_MSK[[#This Row],[//]])))</f>
        <v>0.125</v>
      </c>
      <c r="P805" s="3">
        <f ca="1">IF(B_MSK[[#This Row],[//]]="","",IF(INDEX(INDIRECT(DIR&amp;$2:$2),B_MSK[[#This Row],[//]])=0,"",INDEX(INDIRECT(DIR&amp;$2:$2),B_MSK[[#This Row],[//]])))</f>
        <v>0.05</v>
      </c>
      <c r="Q805" s="12">
        <f ca="1">IF(B_MSK[[#This Row],[//]]="","",INDEX(INDIRECT(DIR&amp;$2:$2),B_MSK[[#This Row],[//]]))</f>
        <v>2860830</v>
      </c>
      <c r="R8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5" s="37">
        <f ca="1">IF(B_MSK[[#This Row],[//]]="","",INDEX(INDIRECT(DIR&amp;$2:$2),B_MSK[[#This Row],[//]]))</f>
        <v>0</v>
      </c>
      <c r="U805" s="38">
        <f ca="1">IF(SUMIF(B_MSK[NAMA BARANG],B_MSK[[#This Row],[NAMA BARANG]],B_MSK[JMLH BRG])=0,"",SUMIF(B_MSK[NAMA BARANG],B_MSK[[#This Row],[NAMA BARANG]],B_MSK[C]))</f>
        <v>8</v>
      </c>
      <c r="V805" s="7" t="str">
        <f ca="1">IF(B_MSK[[#This Row],[//]]="","",INDEX(INDIRECT(DIR&amp;$2:$2),B_MSK[[#This Row],[//]]))</f>
        <v>CRAYON PUTAR TWCR-12S JK</v>
      </c>
      <c r="W805" s="7" t="str">
        <f ca="1">LOWER(SUBSTITUTE(SUBSTITUTE(SUBSTITUTE(SUBSTITUTE(SUBSTITUTE(SUBSTITUTE(SUBSTITUTE(SUBSTITUTE(SUBSTITUTE(B_MSK[[#This Row],[N.B.nota]]," ",""),"-",""),"(",""),")",""),".",""),",",""),"/",""),"""",""),"+",""))</f>
        <v>crayonputartwcr12sjk</v>
      </c>
      <c r="X805" s="5" t="str">
        <f ca="1">IF(B_MSK[[#This Row],[N.B.nota]]="","",IF(MATCH(B_MSK[[#This Row],[concat]],[2]!db[NB NOTA_C],0)&gt;0,"ada",0))</f>
        <v>ada</v>
      </c>
      <c r="Y805" s="5" t="str">
        <f ca="1">IF(B_MSK[[#This Row],[N.B.nota]]="","",ADDRESS(ROW(B_MSK[QB]),COLUMN(B_MSK[QB]))&amp;":"&amp;ADDRESS(ROW(),COLUMN(B_MSK[QB])))</f>
        <v>$D$4:$D$805</v>
      </c>
      <c r="Z805" s="5">
        <f ca="1">IF(B_MSK[[#This Row],[concat]]="","",MATCH(B_MSK[[#This Row],[concat]],[2]!db[NB NOTA_C],0)+1)</f>
        <v>553</v>
      </c>
      <c r="AA805" s="5" t="str">
        <f ca="1">IF(B_MSK[[#This Row],[//]]="","",HYPERLINK("[D:\kerja\BANK EXP\BARU\DB.XLSX]DB!e"&amp;B_MSK[[#This Row],[DB_ROW]],"&gt;"))</f>
        <v>&gt;</v>
      </c>
      <c r="AB805" s="30" t="str">
        <f ca="1">MID(B_MSK[[#This Row],[/ STN_1]],FIND(" ",B_MSK[[#This Row],[/ STN_1]])+1,LEN(B_MSK[[#This Row],[/ STN_1]]))</f>
        <v>LSN</v>
      </c>
      <c r="AC805" s="11">
        <f ca="1">IF(B_MSK[[#This Row],[//]]="","",IF(B_MSK[[#This Row],[ JUMLAH ]]="","",IF(B_MSK[[#This Row],[C]]="",B_MSK[[#This Row],[HARGA CTN]]/B_MSK[[#This Row],[JMLH BRG]],B_MSK[[#This Row],[HARGA CTN]]/B_MSK[[#This Row],[A_1]])))</f>
        <v>286800</v>
      </c>
      <c r="AD8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0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23900</v>
      </c>
      <c r="AF80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05" s="15" t="str">
        <f ca="1">IF(B_MSK[[#This Row],[HARGA_2]]="","",IF(MID(B_MSK[[#This Row],[/ STN_2]],FIND(" ",B_MSK[[#This Row],[/ STN_2]])+1,LEN(B_MSK[[#This Row],[/ STN_2]]))="LSN",B_MSK[[#This Row],[HARGA_2]]/12,""))</f>
        <v/>
      </c>
      <c r="AH805" s="7" t="str">
        <f ca="1">IF(B_MSK[[#This Row],[HARGA_3]]="","","/ "&amp;"PCS")</f>
        <v/>
      </c>
      <c r="AI805" s="15">
        <f ca="1">IF(B_MSK[[#This Row],[HARGA_3]]="",IF(B_MSK[[#This Row],[HARGA_2]]="",IF(B_MSK[[#This Row],[HARGA_1]]="","",B_MSK[[#This Row],[HARGA_1]]),B_MSK[[#This Row],[HARGA_2]]),B_MSK[[#This Row],[HARGA_3]])</f>
        <v>23900</v>
      </c>
      <c r="AJ80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05" s="5" t="str">
        <f ca="1">IF(B_MSK[[#This Row],[//]]="","",SUBSTITUTE(SUBSTITUTE(SUBSTITUTE(B_MSK[[#This Row],[QTY/ CTN]]," ","_",2),"(",""),")","")&amp;"_")</f>
        <v>12 LSN_</v>
      </c>
      <c r="AL805" s="5">
        <f ca="1">IF(B_MSK[[#This Row],[A_B]]="","",SEARCH("_",B_MSK[[#This Row],[A_B]]))</f>
        <v>7</v>
      </c>
      <c r="AM805" s="5">
        <f ca="1">IF(B_MSK[[#This Row],[A_B]]="","",LEN(B_MSK[[#This Row],[A_B]]))</f>
        <v>7</v>
      </c>
      <c r="AN805" s="5" t="str">
        <f ca="1">IF(B_MSK[[#This Row],[A_B]]="","",LEFT(B_MSK[[#This Row],[QTY/ CTN]],B_MSK[[#This Row],[A_B_1]]))</f>
        <v>12 LSN</v>
      </c>
      <c r="AO805" s="5" t="str">
        <f ca="1">IF(B_MSK[[#This Row],[A_B]]="","",LEFT(B_MSK[[#This Row],[A_]],SEARCH(" ",B_MSK[[#This Row],[A_]])-1))</f>
        <v>12</v>
      </c>
      <c r="AP805" s="5" t="str">
        <f ca="1">IF(B_MSK[[#This Row],[A_B]]="","",RIGHT(B_MSK[[#This Row],[A_]],LEN(B_MSK[[#This Row],[A_]])-SEARCH(" ",B_MSK[[#This Row],[A_]])))</f>
        <v>LSN</v>
      </c>
      <c r="AQ8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05" s="5" t="str">
        <f ca="1">IF(B_MSK[[#This Row],[B_]]="","",LEFT(B_MSK[[#This Row],[B_]],SEARCH(" ",B_MSK[[#This Row],[B_]])))</f>
        <v xml:space="preserve">12 </v>
      </c>
      <c r="AS805" s="5" t="str">
        <f ca="1">IF(B_MSK[[#This Row],[B_]]="","",RIGHT(B_MSK[[#This Row],[B_]],LEN(B_MSK[[#This Row],[B_]])-SEARCH(" ",B_MSK[[#This Row],[B_]])))</f>
        <v>PCS</v>
      </c>
      <c r="AT805" s="5" t="str">
        <f ca="1">IF(B_MSK[[#This Row],[B_2]]="LSN",12,"")</f>
        <v/>
      </c>
      <c r="AU805" s="5" t="str">
        <f ca="1">IF(B_MSK[[#This Row],[C_1]]="","","PCS")</f>
        <v/>
      </c>
      <c r="AV805" s="5">
        <f ca="1">IF(B_MSK[[#This Row],[A_1]]="","",B_MSK[[#This Row],[A_1]]*IF(B_MSK[[#This Row],[B_1]]="",1,B_MSK[[#This Row],[B_1]])*IF(B_MSK[[#This Row],[C_1]]="",1,B_MSK[[#This Row],[C_1]]))</f>
        <v>144</v>
      </c>
      <c r="AW805" s="5" t="str">
        <f ca="1">IF(B_MSK[[#This Row],[C_2]]="",IF(B_MSK[[#This Row],[B_2]]="",IF(B_MSK[[#This Row],[A_2]]="","",B_MSK[[#This Row],[A_2]]),B_MSK[[#This Row],[B_2]]),B_MSK[[#This Row],[C_2]])</f>
        <v>PCS</v>
      </c>
      <c r="AX805" s="2">
        <f ca="1">IF(ISNUMBER(B_MSK[[#This Row],[TANGGAL DATANG]]),B_MSK[[#This Row],[TANGGAL DATANG]],AX804)</f>
        <v>44956</v>
      </c>
      <c r="AY805" s="5" t="e">
        <f ca="1">IF(B_MSK[[#This Row],[DB_ROW]]="","",INDEX([3]!db[JENIS],B_MSK[[#This Row],[DB_ROW]]-1))</f>
        <v>#REF!</v>
      </c>
      <c r="AZ805" s="5">
        <f ca="1">IF(B_MSK[[#This Row],[A_1]]="","",B_MSK[[#This Row],[A_1]])*1</f>
        <v>12</v>
      </c>
      <c r="BA805" s="5" t="str">
        <f ca="1">IF(B_MSK[[#This Row],[//]]="","",INDEX(INDIRECT(DIR&amp;$2:$2),B_MSK[[#This Row],[//]]))</f>
        <v>ARTO MORO</v>
      </c>
      <c r="BB805" s="5" t="str">
        <f ca="1">CONCATENATE(B_MSK[[#This Row],[concat]],B_MSK[[#This Row],[HARGA_X]],B_MSK[[#This Row],[SAT]])</f>
        <v>crayonputartwcr12sjk23900SET</v>
      </c>
    </row>
    <row r="806" spans="1:54" x14ac:dyDescent="0.25">
      <c r="A806" s="6" t="s">
        <v>128</v>
      </c>
      <c r="B806" s="5" t="str">
        <f ca="1">IF(B_MSK[[#This Row],[N_ID]]="","",INDEX(INDIRECT(DIR&amp;$2:$2),MATCH(B_MSK[[#This Row],[N_ID]],INDIRECT(DIR&amp;"!NOTA[ID_P]"),0)))</f>
        <v/>
      </c>
      <c r="C806" s="5" t="str">
        <f ca="1">IF(B_MSK[[#This Row],[//]]="","",HYPERLINK("["&amp;SUBSTITUTE(DIR,"'","")&amp;"]NOTA!D"&amp;B_MSK[[#This Row],[//]]+2,"&gt;"))</f>
        <v>&gt;</v>
      </c>
      <c r="D806" s="5" t="str">
        <f ca="1">IF(B_MSK[[#This Row],[N_ID]]="","",COUNTIF(INDIRECT(DIR&amp;"!NOTA[ID_H]"),B_MSK[[#This Row],[ID NOTA]]))</f>
        <v/>
      </c>
      <c r="E80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803</v>
      </c>
      <c r="F8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6" s="7" t="str">
        <f ca="1">IF(B_MSK[[#This Row],[stt]]="ada",INDEX([2]!db[NB BM],B_MSK[DB_ROW]-1),"")</f>
        <v>Label JK LB-2 RL 1brs</v>
      </c>
      <c r="H806" s="7" t="str">
        <f ca="1">IF(B_MSK[[#This Row],[//]]="","",INDEX(INDIRECT(DIR&amp;$2:$2),B_MSK[[#This Row],[//]]))</f>
        <v>ATALI MAKMUR</v>
      </c>
      <c r="I806" s="27" t="str">
        <f ca="1">IF(B_MSK[[#This Row],[//]]="","",INDEX(INDIRECT(DB_PATH&amp;$2:$2),B_MSK[[#This Row],[DB_ROW]]-1))</f>
        <v>100 PAK (10 ROL)</v>
      </c>
      <c r="J806" s="5">
        <f ca="1">IF(B_MSK[[#This Row],[//]]="","",IF(INDEX(INDIRECT(DIR&amp;$2:$2),B_MSK[[#This Row],[//]])="","",INDEX(INDIRECT(DIR&amp;$2:$2),B_MSK[[#This Row],[//]])))</f>
        <v>1</v>
      </c>
      <c r="K806" s="5">
        <f ca="1">IF(B_MSK[[#This Row],[//]]="","",IF(INDEX(INDIRECT(DIR&amp;$2:$2),B_MSK[[#This Row],[//]])="","",INDEX(INDIRECT(DIR&amp;$2:$2),B_MSK[[#This Row],[//]])))</f>
        <v>1000</v>
      </c>
      <c r="L806" s="5" t="str">
        <f ca="1">IF(B_MSK[[#This Row],[//]]="","",IF(INDEX(INDIRECT(DIR&amp;$2:$2),B_MSK[[#This Row],[//]])="","",INDEX(INDIRECT(DIR&amp;$2:$2),B_MSK[[#This Row],[//]])))</f>
        <v>ROL</v>
      </c>
      <c r="M806" s="13">
        <f ca="1">IF(B_MSK[[#This Row],[//]]="","",INDEX(INDIRECT(DIR&amp;$2:$2),B_MSK[[#This Row],[//]]))</f>
        <v>2050</v>
      </c>
      <c r="N806" s="13">
        <f ca="1">IF(OR(B_MSK[[#This Row],[//]]="",),"",INDEX(INDIRECT(DIR&amp;$2:$2),B_MSK[[#This Row],[//]]))</f>
        <v>2050000</v>
      </c>
      <c r="O806" s="3">
        <f ca="1">IF(B_MSK[[#This Row],[//]]="","",IF(INDEX(INDIRECT(DIR&amp;$2:$2),B_MSK[[#This Row],[//]])=0,"",INDEX(INDIRECT(DIR&amp;$2:$2),B_MSK[[#This Row],[//]])))</f>
        <v>0.125</v>
      </c>
      <c r="P806" s="3">
        <f ca="1">IF(B_MSK[[#This Row],[//]]="","",IF(INDEX(INDIRECT(DIR&amp;$2:$2),B_MSK[[#This Row],[//]])=0,"",INDEX(INDIRECT(DIR&amp;$2:$2),B_MSK[[#This Row],[//]])))</f>
        <v>0.05</v>
      </c>
      <c r="Q806" s="12">
        <f ca="1">IF(B_MSK[[#This Row],[//]]="","",INDEX(INDIRECT(DIR&amp;$2:$2),B_MSK[[#This Row],[//]]))</f>
        <v>1704062.5</v>
      </c>
      <c r="R80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80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806" s="37">
        <f ca="1">IF(B_MSK[[#This Row],[//]]="","",INDEX(INDIRECT(DIR&amp;$2:$2),B_MSK[[#This Row],[//]]))</f>
        <v>0</v>
      </c>
      <c r="U806" s="38">
        <f ca="1">IF(SUMIF(B_MSK[NAMA BARANG],B_MSK[[#This Row],[NAMA BARANG]],B_MSK[JMLH BRG])=0,"",SUMIF(B_MSK[NAMA BARANG],B_MSK[[#This Row],[NAMA BARANG]],B_MSK[C]))</f>
        <v>8</v>
      </c>
      <c r="V806" s="7" t="str">
        <f ca="1">IF(B_MSK[[#This Row],[//]]="","",INDEX(INDIRECT(DIR&amp;$2:$2),B_MSK[[#This Row],[//]]))</f>
        <v>LABEL LB-2RL(1 BARIS) JK</v>
      </c>
      <c r="W806" s="7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X806" s="5" t="str">
        <f ca="1">IF(B_MSK[[#This Row],[N.B.nota]]="","",IF(MATCH(B_MSK[[#This Row],[concat]],[2]!db[NB NOTA_C],0)&gt;0,"ada",0))</f>
        <v>ada</v>
      </c>
      <c r="Y806" s="5" t="str">
        <f ca="1">IF(B_MSK[[#This Row],[N.B.nota]]="","",ADDRESS(ROW(B_MSK[QB]),COLUMN(B_MSK[QB]))&amp;":"&amp;ADDRESS(ROW(),COLUMN(B_MSK[QB])))</f>
        <v>$D$4:$D$806</v>
      </c>
      <c r="Z806" s="5">
        <f ca="1">IF(B_MSK[[#This Row],[concat]]="","",MATCH(B_MSK[[#This Row],[concat]],[2]!db[NB NOTA_C],0)+1)</f>
        <v>1349</v>
      </c>
      <c r="AA806" s="5" t="str">
        <f ca="1">IF(B_MSK[[#This Row],[//]]="","",HYPERLINK("[D:\kerja\BANK EXP\BARU\DB.XLSX]DB!e"&amp;B_MSK[[#This Row],[DB_ROW]],"&gt;"))</f>
        <v>&gt;</v>
      </c>
      <c r="AB806" s="30" t="str">
        <f ca="1">MID(B_MSK[[#This Row],[/ STN_1]],FIND(" ",B_MSK[[#This Row],[/ STN_1]])+1,LEN(B_MSK[[#This Row],[/ STN_1]]))</f>
        <v xml:space="preserve">PAK </v>
      </c>
      <c r="AC806" s="11">
        <f ca="1">IF(B_MSK[[#This Row],[//]]="","",IF(B_MSK[[#This Row],[ JUMLAH ]]="","",IF(B_MSK[[#This Row],[C]]="",B_MSK[[#This Row],[HARGA CTN]]/B_MSK[[#This Row],[JMLH BRG]],B_MSK[[#This Row],[HARGA CTN]]/B_MSK[[#This Row],[A_1]])))</f>
        <v>20500</v>
      </c>
      <c r="AD8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80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2050</v>
      </c>
      <c r="AF806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806" s="15" t="str">
        <f ca="1">IF(B_MSK[[#This Row],[HARGA_2]]="","",IF(MID(B_MSK[[#This Row],[/ STN_2]],FIND(" ",B_MSK[[#This Row],[/ STN_2]])+1,LEN(B_MSK[[#This Row],[/ STN_2]]))="LSN",B_MSK[[#This Row],[HARGA_2]]/12,""))</f>
        <v/>
      </c>
      <c r="AH806" s="7" t="str">
        <f ca="1">IF(B_MSK[[#This Row],[HARGA_3]]="","","/ "&amp;"PCS")</f>
        <v/>
      </c>
      <c r="AI806" s="15">
        <f ca="1">IF(B_MSK[[#This Row],[HARGA_3]]="",IF(B_MSK[[#This Row],[HARGA_2]]="",IF(B_MSK[[#This Row],[HARGA_1]]="","",B_MSK[[#This Row],[HARGA_1]]),B_MSK[[#This Row],[HARGA_2]]),B_MSK[[#This Row],[HARGA_3]])</f>
        <v>2050</v>
      </c>
      <c r="AJ806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806" s="5" t="str">
        <f ca="1">IF(B_MSK[[#This Row],[//]]="","",SUBSTITUTE(SUBSTITUTE(SUBSTITUTE(B_MSK[[#This Row],[QTY/ CTN]]," ","_",2),"(",""),")","")&amp;"_")</f>
        <v>100 PAK_10 ROL_</v>
      </c>
      <c r="AL806" s="5">
        <f ca="1">IF(B_MSK[[#This Row],[A_B]]="","",SEARCH("_",B_MSK[[#This Row],[A_B]]))</f>
        <v>8</v>
      </c>
      <c r="AM806" s="5">
        <f ca="1">IF(B_MSK[[#This Row],[A_B]]="","",LEN(B_MSK[[#This Row],[A_B]]))</f>
        <v>15</v>
      </c>
      <c r="AN806" s="5" t="str">
        <f ca="1">IF(B_MSK[[#This Row],[A_B]]="","",LEFT(B_MSK[[#This Row],[QTY/ CTN]],B_MSK[[#This Row],[A_B_1]]))</f>
        <v xml:space="preserve">100 PAK </v>
      </c>
      <c r="AO806" s="5" t="str">
        <f ca="1">IF(B_MSK[[#This Row],[A_B]]="","",LEFT(B_MSK[[#This Row],[A_]],SEARCH(" ",B_MSK[[#This Row],[A_]])-1))</f>
        <v>100</v>
      </c>
      <c r="AP806" s="5" t="str">
        <f ca="1">IF(B_MSK[[#This Row],[A_B]]="","",RIGHT(B_MSK[[#This Row],[A_]],LEN(B_MSK[[#This Row],[A_]])-SEARCH(" ",B_MSK[[#This Row],[A_]])))</f>
        <v xml:space="preserve">PAK </v>
      </c>
      <c r="AQ8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806" s="5" t="str">
        <f ca="1">IF(B_MSK[[#This Row],[B_]]="","",LEFT(B_MSK[[#This Row],[B_]],SEARCH(" ",B_MSK[[#This Row],[B_]])))</f>
        <v xml:space="preserve">10 </v>
      </c>
      <c r="AS806" s="5" t="str">
        <f ca="1">IF(B_MSK[[#This Row],[B_]]="","",RIGHT(B_MSK[[#This Row],[B_]],LEN(B_MSK[[#This Row],[B_]])-SEARCH(" ",B_MSK[[#This Row],[B_]])))</f>
        <v>ROL</v>
      </c>
      <c r="AT806" s="5" t="str">
        <f ca="1">IF(B_MSK[[#This Row],[B_2]]="LSN",12,"")</f>
        <v/>
      </c>
      <c r="AU806" s="5" t="str">
        <f ca="1">IF(B_MSK[[#This Row],[C_1]]="","","PCS")</f>
        <v/>
      </c>
      <c r="AV806" s="5">
        <f ca="1">IF(B_MSK[[#This Row],[A_1]]="","",B_MSK[[#This Row],[A_1]]*IF(B_MSK[[#This Row],[B_1]]="",1,B_MSK[[#This Row],[B_1]])*IF(B_MSK[[#This Row],[C_1]]="",1,B_MSK[[#This Row],[C_1]]))</f>
        <v>1000</v>
      </c>
      <c r="AW806" s="5" t="str">
        <f ca="1">IF(B_MSK[[#This Row],[C_2]]="",IF(B_MSK[[#This Row],[B_2]]="",IF(B_MSK[[#This Row],[A_2]]="","",B_MSK[[#This Row],[A_2]]),B_MSK[[#This Row],[B_2]]),B_MSK[[#This Row],[C_2]])</f>
        <v>ROL</v>
      </c>
      <c r="AX806" s="2">
        <f ca="1">IF(ISNUMBER(B_MSK[[#This Row],[TANGGAL DATANG]]),B_MSK[[#This Row],[TANGGAL DATANG]],AX805)</f>
        <v>44956</v>
      </c>
      <c r="AY806" s="5" t="e">
        <f ca="1">IF(B_MSK[[#This Row],[DB_ROW]]="","",INDEX([3]!db[JENIS],B_MSK[[#This Row],[DB_ROW]]-1))</f>
        <v>#REF!</v>
      </c>
      <c r="AZ806" s="5">
        <f ca="1">IF(B_MSK[[#This Row],[A_1]]="","",B_MSK[[#This Row],[A_1]])*1</f>
        <v>100</v>
      </c>
      <c r="BA806" s="5" t="str">
        <f ca="1">IF(B_MSK[[#This Row],[//]]="","",INDEX(INDIRECT(DIR&amp;$2:$2),B_MSK[[#This Row],[//]]))</f>
        <v>ARTO MORO</v>
      </c>
      <c r="BB806" s="5" t="str">
        <f ca="1">CONCATENATE(B_MSK[[#This Row],[concat]],B_MSK[[#This Row],[HARGA_X]],B_MSK[[#This Row],[SAT]])</f>
        <v>labellb2rl1barisjk2050ROL</v>
      </c>
    </row>
    <row r="807" spans="1:54" x14ac:dyDescent="0.25">
      <c r="A807" s="6" t="s">
        <v>128</v>
      </c>
      <c r="B807" s="5" t="str">
        <f ca="1">IF(B_MSK[[#This Row],[N_ID]]="","",INDEX(INDIRECT(DIR&amp;$2:$2),MATCH(B_MSK[[#This Row],[N_ID]],INDIRECT(DIR&amp;"!NOTA[ID_P]"),0)))</f>
        <v/>
      </c>
      <c r="C807" s="5" t="str">
        <f ca="1">IF(B_MSK[[#This Row],[//]]="","",HYPERLINK("["&amp;SUBSTITUTE(DIR,"'","")&amp;"]NOTA!D"&amp;B_MSK[[#This Row],[//]]+2,"&gt;"))</f>
        <v/>
      </c>
      <c r="D807" s="5" t="str">
        <f ca="1">IF(B_MSK[[#This Row],[N_ID]]="","",COUNTIF(INDIRECT(DIR&amp;"!NOTA[ID_H]"),B_MSK[[#This Row],[ID NOTA]]))</f>
        <v/>
      </c>
      <c r="E8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7" s="7" t="str">
        <f ca="1">IF(B_MSK[[#This Row],[stt]]="ada",INDEX([2]!db[NB BM],B_MSK[DB_ROW]-1),"")</f>
        <v/>
      </c>
      <c r="H807" s="7" t="str">
        <f ca="1">IF(B_MSK[[#This Row],[//]]="","",INDEX(INDIRECT(DIR&amp;$2:$2),B_MSK[[#This Row],[//]]))</f>
        <v/>
      </c>
      <c r="I807" s="27" t="str">
        <f ca="1">IF(B_MSK[[#This Row],[//]]="","",INDEX(INDIRECT(DB_PATH&amp;$2:$2),B_MSK[[#This Row],[DB_ROW]]-1))</f>
        <v/>
      </c>
      <c r="J807" s="5" t="str">
        <f ca="1">IF(B_MSK[[#This Row],[//]]="","",IF(INDEX(INDIRECT(DIR&amp;$2:$2),B_MSK[[#This Row],[//]])="","",INDEX(INDIRECT(DIR&amp;$2:$2),B_MSK[[#This Row],[//]])))</f>
        <v/>
      </c>
      <c r="K807" s="5" t="str">
        <f ca="1">IF(B_MSK[[#This Row],[//]]="","",IF(INDEX(INDIRECT(DIR&amp;$2:$2),B_MSK[[#This Row],[//]])="","",INDEX(INDIRECT(DIR&amp;$2:$2),B_MSK[[#This Row],[//]])))</f>
        <v/>
      </c>
      <c r="L807" s="5" t="str">
        <f ca="1">IF(B_MSK[[#This Row],[//]]="","",IF(INDEX(INDIRECT(DIR&amp;$2:$2),B_MSK[[#This Row],[//]])="","",INDEX(INDIRECT(DIR&amp;$2:$2),B_MSK[[#This Row],[//]])))</f>
        <v/>
      </c>
      <c r="M807" s="13" t="str">
        <f ca="1">IF(B_MSK[[#This Row],[//]]="","",INDEX(INDIRECT(DIR&amp;$2:$2),B_MSK[[#This Row],[//]]))</f>
        <v/>
      </c>
      <c r="N807" s="13" t="str">
        <f ca="1">IF(OR(B_MSK[[#This Row],[//]]="",),"",INDEX(INDIRECT(DIR&amp;$2:$2),B_MSK[[#This Row],[//]]))</f>
        <v/>
      </c>
      <c r="O807" s="3" t="str">
        <f ca="1">IF(B_MSK[[#This Row],[//]]="","",IF(INDEX(INDIRECT(DIR&amp;$2:$2),B_MSK[[#This Row],[//]])=0,"",INDEX(INDIRECT(DIR&amp;$2:$2),B_MSK[[#This Row],[//]])))</f>
        <v/>
      </c>
      <c r="P807" s="3" t="str">
        <f ca="1">IF(B_MSK[[#This Row],[//]]="","",IF(INDEX(INDIRECT(DIR&amp;$2:$2),B_MSK[[#This Row],[//]])=0,"",INDEX(INDIRECT(DIR&amp;$2:$2),B_MSK[[#This Row],[//]])))</f>
        <v/>
      </c>
      <c r="Q807" s="12" t="str">
        <f ca="1">IF(B_MSK[[#This Row],[//]]="","",INDEX(INDIRECT(DIR&amp;$2:$2),B_MSK[[#This Row],[//]]))</f>
        <v/>
      </c>
      <c r="R8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7" s="37" t="str">
        <f ca="1">IF(B_MSK[[#This Row],[//]]="","",INDEX(INDIRECT(DIR&amp;$2:$2),B_MSK[[#This Row],[//]]))</f>
        <v/>
      </c>
      <c r="U807" s="38" t="str">
        <f ca="1">IF(SUMIF(B_MSK[NAMA BARANG],B_MSK[[#This Row],[NAMA BARANG]],B_MSK[JMLH BRG])=0,"",SUMIF(B_MSK[NAMA BARANG],B_MSK[[#This Row],[NAMA BARANG]],B_MSK[C]))</f>
        <v/>
      </c>
      <c r="V807" s="7" t="str">
        <f ca="1">IF(B_MSK[[#This Row],[//]]="","",INDEX(INDIRECT(DIR&amp;$2:$2),B_MSK[[#This Row],[//]]))</f>
        <v/>
      </c>
      <c r="W8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7" s="5" t="str">
        <f ca="1">IF(B_MSK[[#This Row],[N.B.nota]]="","",IF(MATCH(B_MSK[[#This Row],[concat]],[2]!db[NB NOTA_C],0)&gt;0,"ada",0))</f>
        <v/>
      </c>
      <c r="Y807" s="5" t="str">
        <f ca="1">IF(B_MSK[[#This Row],[N.B.nota]]="","",ADDRESS(ROW(B_MSK[QB]),COLUMN(B_MSK[QB]))&amp;":"&amp;ADDRESS(ROW(),COLUMN(B_MSK[QB])))</f>
        <v/>
      </c>
      <c r="Z807" s="5" t="str">
        <f ca="1">IF(B_MSK[[#This Row],[concat]]="","",MATCH(B_MSK[[#This Row],[concat]],[2]!db[NB NOTA_C],0)+1)</f>
        <v/>
      </c>
      <c r="AA807" s="5" t="str">
        <f ca="1">IF(B_MSK[[#This Row],[//]]="","",HYPERLINK("[D:\kerja\BANK EXP\BARU\DB.XLSX]DB!e"&amp;B_MSK[[#This Row],[DB_ROW]],"&gt;"))</f>
        <v/>
      </c>
      <c r="AB807" s="30" t="e">
        <f ca="1">MID(B_MSK[[#This Row],[/ STN_1]],FIND(" ",B_MSK[[#This Row],[/ STN_1]])+1,LEN(B_MSK[[#This Row],[/ STN_1]]))</f>
        <v>#VALUE!</v>
      </c>
      <c r="AC8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7" s="15" t="str">
        <f ca="1">IF(B_MSK[[#This Row],[HARGA_2]]="","",IF(MID(B_MSK[[#This Row],[/ STN_2]],FIND(" ",B_MSK[[#This Row],[/ STN_2]])+1,LEN(B_MSK[[#This Row],[/ STN_2]]))="LSN",B_MSK[[#This Row],[HARGA_2]]/12,""))</f>
        <v/>
      </c>
      <c r="AH807" s="7" t="str">
        <f ca="1">IF(B_MSK[[#This Row],[HARGA_3]]="","","/ "&amp;"PCS")</f>
        <v/>
      </c>
      <c r="AI807" s="15" t="str">
        <f ca="1">IF(B_MSK[[#This Row],[HARGA_3]]="",IF(B_MSK[[#This Row],[HARGA_2]]="",IF(B_MSK[[#This Row],[HARGA_1]]="","",B_MSK[[#This Row],[HARGA_1]]),B_MSK[[#This Row],[HARGA_2]]),B_MSK[[#This Row],[HARGA_3]])</f>
        <v/>
      </c>
      <c r="AJ807" s="15" t="str">
        <f ca="1">IF(B_MSK[[#This Row],[/ STN_3]]="",IF(B_MSK[[#This Row],[/ STN_2]]="",IF(B_MSK[[#This Row],[/ STN_1]]="","",B_MSK[[#This Row],[/ STN_1]]),B_MSK[[#This Row],[/ STN_2]]),B_MSK[[#This Row],[/ STN_3]])</f>
        <v/>
      </c>
      <c r="AK807" s="5" t="str">
        <f ca="1">IF(B_MSK[[#This Row],[//]]="","",SUBSTITUTE(SUBSTITUTE(SUBSTITUTE(B_MSK[[#This Row],[QTY/ CTN]]," ","_",2),"(",""),")","")&amp;"_")</f>
        <v/>
      </c>
      <c r="AL807" s="5" t="str">
        <f ca="1">IF(B_MSK[[#This Row],[A_B]]="","",SEARCH("_",B_MSK[[#This Row],[A_B]]))</f>
        <v/>
      </c>
      <c r="AM807" s="5" t="str">
        <f ca="1">IF(B_MSK[[#This Row],[A_B]]="","",LEN(B_MSK[[#This Row],[A_B]]))</f>
        <v/>
      </c>
      <c r="AN807" s="5" t="str">
        <f ca="1">IF(B_MSK[[#This Row],[A_B]]="","",LEFT(B_MSK[[#This Row],[QTY/ CTN]],B_MSK[[#This Row],[A_B_1]]))</f>
        <v/>
      </c>
      <c r="AO807" s="5" t="str">
        <f ca="1">IF(B_MSK[[#This Row],[A_B]]="","",LEFT(B_MSK[[#This Row],[A_]],SEARCH(" ",B_MSK[[#This Row],[A_]])-1))</f>
        <v/>
      </c>
      <c r="AP807" s="5" t="str">
        <f ca="1">IF(B_MSK[[#This Row],[A_B]]="","",RIGHT(B_MSK[[#This Row],[A_]],LEN(B_MSK[[#This Row],[A_]])-SEARCH(" ",B_MSK[[#This Row],[A_]])))</f>
        <v/>
      </c>
      <c r="AQ8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7" s="5" t="str">
        <f ca="1">IF(B_MSK[[#This Row],[B_]]="","",LEFT(B_MSK[[#This Row],[B_]],SEARCH(" ",B_MSK[[#This Row],[B_]])))</f>
        <v/>
      </c>
      <c r="AS807" s="5" t="str">
        <f ca="1">IF(B_MSK[[#This Row],[B_]]="","",RIGHT(B_MSK[[#This Row],[B_]],LEN(B_MSK[[#This Row],[B_]])-SEARCH(" ",B_MSK[[#This Row],[B_]])))</f>
        <v/>
      </c>
      <c r="AT807" s="5" t="str">
        <f ca="1">IF(B_MSK[[#This Row],[B_2]]="LSN",12,"")</f>
        <v/>
      </c>
      <c r="AU807" s="5" t="str">
        <f ca="1">IF(B_MSK[[#This Row],[C_1]]="","","PCS")</f>
        <v/>
      </c>
      <c r="AV807" s="5" t="str">
        <f ca="1">IF(B_MSK[[#This Row],[A_1]]="","",B_MSK[[#This Row],[A_1]]*IF(B_MSK[[#This Row],[B_1]]="",1,B_MSK[[#This Row],[B_1]])*IF(B_MSK[[#This Row],[C_1]]="",1,B_MSK[[#This Row],[C_1]]))</f>
        <v/>
      </c>
      <c r="AW807" s="5" t="str">
        <f ca="1">IF(B_MSK[[#This Row],[C_2]]="",IF(B_MSK[[#This Row],[B_2]]="",IF(B_MSK[[#This Row],[A_2]]="","",B_MSK[[#This Row],[A_2]]),B_MSK[[#This Row],[B_2]]),B_MSK[[#This Row],[C_2]])</f>
        <v/>
      </c>
      <c r="AX807" s="2">
        <f ca="1">IF(ISNUMBER(B_MSK[[#This Row],[TANGGAL DATANG]]),B_MSK[[#This Row],[TANGGAL DATANG]],AX806)</f>
        <v>44956</v>
      </c>
      <c r="AY807" s="5" t="str">
        <f ca="1">IF(B_MSK[[#This Row],[DB_ROW]]="","",INDEX([3]!db[JENIS],B_MSK[[#This Row],[DB_ROW]]-1))</f>
        <v/>
      </c>
      <c r="AZ807" s="5" t="e">
        <f ca="1">IF(B_MSK[[#This Row],[A_1]]="","",B_MSK[[#This Row],[A_1]])*1</f>
        <v>#VALUE!</v>
      </c>
      <c r="BA807" s="5" t="str">
        <f ca="1">IF(B_MSK[[#This Row],[//]]="","",INDEX(INDIRECT(DIR&amp;$2:$2),B_MSK[[#This Row],[//]]))</f>
        <v/>
      </c>
      <c r="BB807" s="5" t="str">
        <f ca="1">CONCATENATE(B_MSK[[#This Row],[concat]],B_MSK[[#This Row],[HARGA_X]],B_MSK[[#This Row],[SAT]])</f>
        <v/>
      </c>
    </row>
    <row r="808" spans="1:54" x14ac:dyDescent="0.25">
      <c r="A808" s="6" t="s">
        <v>364</v>
      </c>
      <c r="B808" s="5">
        <f ca="1">IF(B_MSK[[#This Row],[N_ID]]="","",INDEX(INDIRECT(DIR&amp;$2:$2),MATCH(B_MSK[[#This Row],[N_ID]],INDIRECT(DIR&amp;"!NOTA[ID_P]"),0)))</f>
        <v>155</v>
      </c>
      <c r="C808" s="5" t="str">
        <f ca="1">IF(B_MSK[[#This Row],[//]]="","",HYPERLINK("["&amp;SUBSTITUTE(DIR,"'","")&amp;"]NOTA!D"&amp;B_MSK[[#This Row],[//]]+2,"&gt;"))</f>
        <v>&gt;</v>
      </c>
      <c r="D808" s="5">
        <f ca="1">IF(B_MSK[[#This Row],[N_ID]]="","",COUNTIF(INDIRECT(DIR&amp;"!NOTA[ID_H]"),B_MSK[[#This Row],[ID NOTA]]))</f>
        <v>7</v>
      </c>
      <c r="E80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805</v>
      </c>
      <c r="F8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8" s="7" t="str">
        <f ca="1">IF(B_MSK[[#This Row],[stt]]="ada",INDEX([2]!db[NB BM],B_MSK[DB_ROW]-1),"")</f>
        <v>Binder clip Kenko no.105</v>
      </c>
      <c r="H808" s="7" t="str">
        <f ca="1">IF(B_MSK[[#This Row],[//]]="","",INDEX(INDIRECT(DIR&amp;$2:$2),B_MSK[[#This Row],[//]]))</f>
        <v>KENKO SINAR INDONESIA</v>
      </c>
      <c r="I808" s="27" t="str">
        <f ca="1">IF(B_MSK[[#This Row],[//]]="","",INDEX(INDIRECT(DB_PATH&amp;$2:$2),B_MSK[[#This Row],[DB_ROW]]-1))</f>
        <v>50 GRS</v>
      </c>
      <c r="J808" s="5">
        <f ca="1">IF(B_MSK[[#This Row],[//]]="","",IF(INDEX(INDIRECT(DIR&amp;$2:$2),B_MSK[[#This Row],[//]])="","",INDEX(INDIRECT(DIR&amp;$2:$2),B_MSK[[#This Row],[//]])))</f>
        <v>3</v>
      </c>
      <c r="K808" s="5" t="str">
        <f ca="1">IF(B_MSK[[#This Row],[//]]="","",IF(INDEX(INDIRECT(DIR&amp;$2:$2),B_MSK[[#This Row],[//]])="","",INDEX(INDIRECT(DIR&amp;$2:$2),B_MSK[[#This Row],[//]])))</f>
        <v/>
      </c>
      <c r="L808" s="5" t="str">
        <f ca="1">IF(B_MSK[[#This Row],[//]]="","",IF(INDEX(INDIRECT(DIR&amp;$2:$2),B_MSK[[#This Row],[//]])="","",INDEX(INDIRECT(DIR&amp;$2:$2),B_MSK[[#This Row],[//]])))</f>
        <v/>
      </c>
      <c r="M808" s="13">
        <f ca="1">IF(B_MSK[[#This Row],[//]]="","",INDEX(INDIRECT(DIR&amp;$2:$2),B_MSK[[#This Row],[//]]))</f>
        <v>0</v>
      </c>
      <c r="N808" s="13">
        <f ca="1">IF(OR(B_MSK[[#This Row],[//]]="",),"",INDEX(INDIRECT(DIR&amp;$2:$2),B_MSK[[#This Row],[//]]))</f>
        <v>1440000</v>
      </c>
      <c r="O808" s="3">
        <f ca="1">IF(B_MSK[[#This Row],[//]]="","",IF(INDEX(INDIRECT(DIR&amp;$2:$2),B_MSK[[#This Row],[//]])=0,"",INDEX(INDIRECT(DIR&amp;$2:$2),B_MSK[[#This Row],[//]])))</f>
        <v>0.17</v>
      </c>
      <c r="P808" s="3" t="str">
        <f ca="1">IF(B_MSK[[#This Row],[//]]="","",IF(INDEX(INDIRECT(DIR&amp;$2:$2),B_MSK[[#This Row],[//]])=0,"",INDEX(INDIRECT(DIR&amp;$2:$2),B_MSK[[#This Row],[//]])))</f>
        <v/>
      </c>
      <c r="Q808" s="12">
        <f ca="1">IF(B_MSK[[#This Row],[//]]="","",INDEX(INDIRECT(DIR&amp;$2:$2),B_MSK[[#This Row],[//]]))</f>
        <v>3585600</v>
      </c>
      <c r="R8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8" s="37">
        <f ca="1">IF(B_MSK[[#This Row],[//]]="","",INDEX(INDIRECT(DIR&amp;$2:$2),B_MSK[[#This Row],[//]]))</f>
        <v>0</v>
      </c>
      <c r="U808" s="38" t="str">
        <f ca="1">IF(SUMIF(B_MSK[NAMA BARANG],B_MSK[[#This Row],[NAMA BARANG]],B_MSK[JMLH BRG])=0,"",SUMIF(B_MSK[NAMA BARANG],B_MSK[[#This Row],[NAMA BARANG]],B_MSK[C]))</f>
        <v/>
      </c>
      <c r="V808" s="7" t="str">
        <f ca="1">IF(B_MSK[[#This Row],[//]]="","",INDEX(INDIRECT(DIR&amp;$2:$2),B_MSK[[#This Row],[//]]))</f>
        <v>KENKO BINDER CLIP NO.105</v>
      </c>
      <c r="W808" s="7" t="str">
        <f ca="1">LOWER(SUBSTITUTE(SUBSTITUTE(SUBSTITUTE(SUBSTITUTE(SUBSTITUTE(SUBSTITUTE(SUBSTITUTE(SUBSTITUTE(SUBSTITUTE(B_MSK[[#This Row],[N.B.nota]]," ",""),"-",""),"(",""),")",""),".",""),",",""),"/",""),"""",""),"+",""))</f>
        <v>kenkobinderclipno105</v>
      </c>
      <c r="X808" s="5" t="str">
        <f ca="1">IF(B_MSK[[#This Row],[N.B.nota]]="","",IF(MATCH(B_MSK[[#This Row],[concat]],[2]!db[NB NOTA_C],0)&gt;0,"ada",0))</f>
        <v>ada</v>
      </c>
      <c r="Y808" s="5" t="str">
        <f ca="1">IF(B_MSK[[#This Row],[N.B.nota]]="","",ADDRESS(ROW(B_MSK[QB]),COLUMN(B_MSK[QB]))&amp;":"&amp;ADDRESS(ROW(),COLUMN(B_MSK[QB])))</f>
        <v>$D$4:$D$808</v>
      </c>
      <c r="Z808" s="5">
        <f ca="1">IF(B_MSK[[#This Row],[concat]]="","",MATCH(B_MSK[[#This Row],[concat]],[2]!db[NB NOTA_C],0)+1)</f>
        <v>1049</v>
      </c>
      <c r="AA808" s="5" t="str">
        <f ca="1">IF(B_MSK[[#This Row],[//]]="","",HYPERLINK("[D:\kerja\BANK EXP\BARU\DB.XLSX]DB!e"&amp;B_MSK[[#This Row],[DB_ROW]],"&gt;"))</f>
        <v>&gt;</v>
      </c>
      <c r="AB808" s="30" t="str">
        <f ca="1">MID(B_MSK[[#This Row],[/ STN_1]],FIND(" ",B_MSK[[#This Row],[/ STN_1]])+1,LEN(B_MSK[[#This Row],[/ STN_1]]))</f>
        <v>GRS</v>
      </c>
      <c r="AC808" s="11">
        <f ca="1">IF(B_MSK[[#This Row],[//]]="","",IF(B_MSK[[#This Row],[ JUMLAH ]]="","",IF(B_MSK[[#This Row],[C]]="",B_MSK[[#This Row],[HARGA CTN]]/B_MSK[[#This Row],[JMLH BRG]],B_MSK[[#This Row],[HARGA CTN]]/B_MSK[[#This Row],[A_1]])))</f>
        <v>28800</v>
      </c>
      <c r="AD8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80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2400</v>
      </c>
      <c r="AF80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808" s="15">
        <f ca="1">IF(B_MSK[[#This Row],[HARGA_2]]="","",IF(MID(B_MSK[[#This Row],[/ STN_2]],FIND(" ",B_MSK[[#This Row],[/ STN_2]])+1,LEN(B_MSK[[#This Row],[/ STN_2]]))="LSN",B_MSK[[#This Row],[HARGA_2]]/12,""))</f>
        <v>200</v>
      </c>
      <c r="AH808" s="7" t="str">
        <f ca="1">IF(B_MSK[[#This Row],[HARGA_3]]="","","/ "&amp;"PCS")</f>
        <v>/ PCS</v>
      </c>
      <c r="AI808" s="15">
        <f ca="1">IF(B_MSK[[#This Row],[HARGA_3]]="",IF(B_MSK[[#This Row],[HARGA_2]]="",IF(B_MSK[[#This Row],[HARGA_1]]="","",B_MSK[[#This Row],[HARGA_1]]),B_MSK[[#This Row],[HARGA_2]]),B_MSK[[#This Row],[HARGA_3]])</f>
        <v>200</v>
      </c>
      <c r="AJ80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08" s="5" t="str">
        <f ca="1">IF(B_MSK[[#This Row],[//]]="","",SUBSTITUTE(SUBSTITUTE(SUBSTITUTE(B_MSK[[#This Row],[QTY/ CTN]]," ","_",2),"(",""),")","")&amp;"_")</f>
        <v>50 GRS_</v>
      </c>
      <c r="AL808" s="5">
        <f ca="1">IF(B_MSK[[#This Row],[A_B]]="","",SEARCH("_",B_MSK[[#This Row],[A_B]]))</f>
        <v>7</v>
      </c>
      <c r="AM808" s="5">
        <f ca="1">IF(B_MSK[[#This Row],[A_B]]="","",LEN(B_MSK[[#This Row],[A_B]]))</f>
        <v>7</v>
      </c>
      <c r="AN808" s="5" t="str">
        <f ca="1">IF(B_MSK[[#This Row],[A_B]]="","",LEFT(B_MSK[[#This Row],[QTY/ CTN]],B_MSK[[#This Row],[A_B_1]]))</f>
        <v>50 GRS</v>
      </c>
      <c r="AO808" s="5" t="str">
        <f ca="1">IF(B_MSK[[#This Row],[A_B]]="","",LEFT(B_MSK[[#This Row],[A_]],SEARCH(" ",B_MSK[[#This Row],[A_]])-1))</f>
        <v>50</v>
      </c>
      <c r="AP808" s="5" t="str">
        <f ca="1">IF(B_MSK[[#This Row],[A_B]]="","",RIGHT(B_MSK[[#This Row],[A_]],LEN(B_MSK[[#This Row],[A_]])-SEARCH(" ",B_MSK[[#This Row],[A_]])))</f>
        <v>GRS</v>
      </c>
      <c r="AQ8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808" s="5" t="str">
        <f ca="1">IF(B_MSK[[#This Row],[B_]]="","",LEFT(B_MSK[[#This Row],[B_]],SEARCH(" ",B_MSK[[#This Row],[B_]])))</f>
        <v xml:space="preserve">12 </v>
      </c>
      <c r="AS808" s="5" t="str">
        <f ca="1">IF(B_MSK[[#This Row],[B_]]="","",RIGHT(B_MSK[[#This Row],[B_]],LEN(B_MSK[[#This Row],[B_]])-SEARCH(" ",B_MSK[[#This Row],[B_]])))</f>
        <v>LSN</v>
      </c>
      <c r="AT808" s="5">
        <f ca="1">IF(B_MSK[[#This Row],[B_2]]="LSN",12,"")</f>
        <v>12</v>
      </c>
      <c r="AU808" s="5" t="str">
        <f ca="1">IF(B_MSK[[#This Row],[C_1]]="","","PCS")</f>
        <v>PCS</v>
      </c>
      <c r="AV808" s="5">
        <f ca="1">IF(B_MSK[[#This Row],[A_1]]="","",B_MSK[[#This Row],[A_1]]*IF(B_MSK[[#This Row],[B_1]]="",1,B_MSK[[#This Row],[B_1]])*IF(B_MSK[[#This Row],[C_1]]="",1,B_MSK[[#This Row],[C_1]]))</f>
        <v>7200</v>
      </c>
      <c r="AW808" s="5" t="str">
        <f ca="1">IF(B_MSK[[#This Row],[C_2]]="",IF(B_MSK[[#This Row],[B_2]]="",IF(B_MSK[[#This Row],[A_2]]="","",B_MSK[[#This Row],[A_2]]),B_MSK[[#This Row],[B_2]]),B_MSK[[#This Row],[C_2]])</f>
        <v>PCS</v>
      </c>
      <c r="AX808" s="2">
        <f ca="1">IF(ISNUMBER(B_MSK[[#This Row],[TANGGAL DATANG]]),B_MSK[[#This Row],[TANGGAL DATANG]],AX807)</f>
        <v>44956</v>
      </c>
      <c r="AY808" s="5" t="e">
        <f ca="1">IF(B_MSK[[#This Row],[DB_ROW]]="","",INDEX([3]!db[JENIS],B_MSK[[#This Row],[DB_ROW]]-1))</f>
        <v>#REF!</v>
      </c>
      <c r="AZ808" s="5">
        <f ca="1">IF(B_MSK[[#This Row],[A_1]]="","",B_MSK[[#This Row],[A_1]])*1</f>
        <v>50</v>
      </c>
      <c r="BA808" s="5" t="str">
        <f ca="1">IF(B_MSK[[#This Row],[//]]="","",INDEX(INDIRECT(DIR&amp;$2:$2),B_MSK[[#This Row],[//]]))</f>
        <v>ARTO MORO</v>
      </c>
      <c r="BB808" s="5" t="str">
        <f ca="1">CONCATENATE(B_MSK[[#This Row],[concat]],B_MSK[[#This Row],[HARGA_X]],B_MSK[[#This Row],[SAT]])</f>
        <v>kenkobinderclipno105200</v>
      </c>
    </row>
    <row r="809" spans="1:54" x14ac:dyDescent="0.25">
      <c r="A809" s="6" t="s">
        <v>128</v>
      </c>
      <c r="B809" s="5" t="str">
        <f ca="1">IF(B_MSK[[#This Row],[N_ID]]="","",INDEX(INDIRECT(DIR&amp;$2:$2),MATCH(B_MSK[[#This Row],[N_ID]],INDIRECT(DIR&amp;"!NOTA[ID_P]"),0)))</f>
        <v/>
      </c>
      <c r="C809" s="5" t="str">
        <f ca="1">IF(B_MSK[[#This Row],[//]]="","",HYPERLINK("["&amp;SUBSTITUTE(DIR,"'","")&amp;"]NOTA!D"&amp;B_MSK[[#This Row],[//]]+2,"&gt;"))</f>
        <v>&gt;</v>
      </c>
      <c r="D809" s="5" t="str">
        <f ca="1">IF(B_MSK[[#This Row],[N_ID]]="","",COUNTIF(INDIRECT(DIR&amp;"!NOTA[ID_H]"),B_MSK[[#This Row],[ID NOTA]]))</f>
        <v/>
      </c>
      <c r="E80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806</v>
      </c>
      <c r="F8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9" s="7" t="str">
        <f ca="1">IF(B_MSK[[#This Row],[stt]]="ada",INDEX([2]!db[NB BM],B_MSK[DB_ROW]-1),"")</f>
        <v>Binder clip Kenko 107</v>
      </c>
      <c r="H809" s="7" t="str">
        <f ca="1">IF(B_MSK[[#This Row],[//]]="","",INDEX(INDIRECT(DIR&amp;$2:$2),B_MSK[[#This Row],[//]]))</f>
        <v>KENKO SINAR INDONESIA</v>
      </c>
      <c r="I809" s="27" t="str">
        <f ca="1">IF(B_MSK[[#This Row],[//]]="","",INDEX(INDIRECT(DB_PATH&amp;$2:$2),B_MSK[[#This Row],[DB_ROW]]-1))</f>
        <v>50 GRS</v>
      </c>
      <c r="J809" s="5">
        <f ca="1">IF(B_MSK[[#This Row],[//]]="","",IF(INDEX(INDIRECT(DIR&amp;$2:$2),B_MSK[[#This Row],[//]])="","",INDEX(INDIRECT(DIR&amp;$2:$2),B_MSK[[#This Row],[//]])))</f>
        <v>3</v>
      </c>
      <c r="K809" s="5" t="str">
        <f ca="1">IF(B_MSK[[#This Row],[//]]="","",IF(INDEX(INDIRECT(DIR&amp;$2:$2),B_MSK[[#This Row],[//]])="","",INDEX(INDIRECT(DIR&amp;$2:$2),B_MSK[[#This Row],[//]])))</f>
        <v/>
      </c>
      <c r="L809" s="5" t="str">
        <f ca="1">IF(B_MSK[[#This Row],[//]]="","",IF(INDEX(INDIRECT(DIR&amp;$2:$2),B_MSK[[#This Row],[//]])="","",INDEX(INDIRECT(DIR&amp;$2:$2),B_MSK[[#This Row],[//]])))</f>
        <v/>
      </c>
      <c r="M809" s="13">
        <f ca="1">IF(B_MSK[[#This Row],[//]]="","",INDEX(INDIRECT(DIR&amp;$2:$2),B_MSK[[#This Row],[//]]))</f>
        <v>0</v>
      </c>
      <c r="N809" s="13">
        <f ca="1">IF(OR(B_MSK[[#This Row],[//]]="",),"",INDEX(INDIRECT(DIR&amp;$2:$2),B_MSK[[#This Row],[//]]))</f>
        <v>1590000</v>
      </c>
      <c r="O809" s="3">
        <f ca="1">IF(B_MSK[[#This Row],[//]]="","",IF(INDEX(INDIRECT(DIR&amp;$2:$2),B_MSK[[#This Row],[//]])=0,"",INDEX(INDIRECT(DIR&amp;$2:$2),B_MSK[[#This Row],[//]])))</f>
        <v>0.17</v>
      </c>
      <c r="P809" s="3" t="str">
        <f ca="1">IF(B_MSK[[#This Row],[//]]="","",IF(INDEX(INDIRECT(DIR&amp;$2:$2),B_MSK[[#This Row],[//]])=0,"",INDEX(INDIRECT(DIR&amp;$2:$2),B_MSK[[#This Row],[//]])))</f>
        <v/>
      </c>
      <c r="Q809" s="12">
        <f ca="1">IF(B_MSK[[#This Row],[//]]="","",INDEX(INDIRECT(DIR&amp;$2:$2),B_MSK[[#This Row],[//]]))</f>
        <v>3959100</v>
      </c>
      <c r="R8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9" s="37">
        <f ca="1">IF(B_MSK[[#This Row],[//]]="","",INDEX(INDIRECT(DIR&amp;$2:$2),B_MSK[[#This Row],[//]]))</f>
        <v>0</v>
      </c>
      <c r="U809" s="38" t="str">
        <f ca="1">IF(SUMIF(B_MSK[NAMA BARANG],B_MSK[[#This Row],[NAMA BARANG]],B_MSK[JMLH BRG])=0,"",SUMIF(B_MSK[NAMA BARANG],B_MSK[[#This Row],[NAMA BARANG]],B_MSK[C]))</f>
        <v/>
      </c>
      <c r="V809" s="7" t="str">
        <f ca="1">IF(B_MSK[[#This Row],[//]]="","",INDEX(INDIRECT(DIR&amp;$2:$2),B_MSK[[#This Row],[//]]))</f>
        <v>KENKO BINDER CLIP NO.107</v>
      </c>
      <c r="W809" s="7" t="str">
        <f ca="1">LOWER(SUBSTITUTE(SUBSTITUTE(SUBSTITUTE(SUBSTITUTE(SUBSTITUTE(SUBSTITUTE(SUBSTITUTE(SUBSTITUTE(SUBSTITUTE(B_MSK[[#This Row],[N.B.nota]]," ",""),"-",""),"(",""),")",""),".",""),",",""),"/",""),"""",""),"+",""))</f>
        <v>kenkobinderclipno107</v>
      </c>
      <c r="X809" s="5" t="str">
        <f ca="1">IF(B_MSK[[#This Row],[N.B.nota]]="","",IF(MATCH(B_MSK[[#This Row],[concat]],[2]!db[NB NOTA_C],0)&gt;0,"ada",0))</f>
        <v>ada</v>
      </c>
      <c r="Y809" s="5" t="str">
        <f ca="1">IF(B_MSK[[#This Row],[N.B.nota]]="","",ADDRESS(ROW(B_MSK[QB]),COLUMN(B_MSK[QB]))&amp;":"&amp;ADDRESS(ROW(),COLUMN(B_MSK[QB])))</f>
        <v>$D$4:$D$809</v>
      </c>
      <c r="Z809" s="5">
        <f ca="1">IF(B_MSK[[#This Row],[concat]]="","",MATCH(B_MSK[[#This Row],[concat]],[2]!db[NB NOTA_C],0)+1)</f>
        <v>1050</v>
      </c>
      <c r="AA809" s="5" t="str">
        <f ca="1">IF(B_MSK[[#This Row],[//]]="","",HYPERLINK("[D:\kerja\BANK EXP\BARU\DB.XLSX]DB!e"&amp;B_MSK[[#This Row],[DB_ROW]],"&gt;"))</f>
        <v>&gt;</v>
      </c>
      <c r="AB809" s="30" t="str">
        <f ca="1">MID(B_MSK[[#This Row],[/ STN_1]],FIND(" ",B_MSK[[#This Row],[/ STN_1]])+1,LEN(B_MSK[[#This Row],[/ STN_1]]))</f>
        <v>GRS</v>
      </c>
      <c r="AC809" s="11">
        <f ca="1">IF(B_MSK[[#This Row],[//]]="","",IF(B_MSK[[#This Row],[ JUMLAH ]]="","",IF(B_MSK[[#This Row],[C]]="",B_MSK[[#This Row],[HARGA CTN]]/B_MSK[[#This Row],[JMLH BRG]],B_MSK[[#This Row],[HARGA CTN]]/B_MSK[[#This Row],[A_1]])))</f>
        <v>31800</v>
      </c>
      <c r="AD8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80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2650</v>
      </c>
      <c r="AF809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809" s="15">
        <f ca="1">IF(B_MSK[[#This Row],[HARGA_2]]="","",IF(MID(B_MSK[[#This Row],[/ STN_2]],FIND(" ",B_MSK[[#This Row],[/ STN_2]])+1,LEN(B_MSK[[#This Row],[/ STN_2]]))="LSN",B_MSK[[#This Row],[HARGA_2]]/12,""))</f>
        <v>220.83333333333334</v>
      </c>
      <c r="AH809" s="7" t="str">
        <f ca="1">IF(B_MSK[[#This Row],[HARGA_3]]="","","/ "&amp;"PCS")</f>
        <v>/ PCS</v>
      </c>
      <c r="AI809" s="15">
        <f ca="1">IF(B_MSK[[#This Row],[HARGA_3]]="",IF(B_MSK[[#This Row],[HARGA_2]]="",IF(B_MSK[[#This Row],[HARGA_1]]="","",B_MSK[[#This Row],[HARGA_1]]),B_MSK[[#This Row],[HARGA_2]]),B_MSK[[#This Row],[HARGA_3]])</f>
        <v>220.83333333333334</v>
      </c>
      <c r="AJ80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09" s="5" t="str">
        <f ca="1">IF(B_MSK[[#This Row],[//]]="","",SUBSTITUTE(SUBSTITUTE(SUBSTITUTE(B_MSK[[#This Row],[QTY/ CTN]]," ","_",2),"(",""),")","")&amp;"_")</f>
        <v>50 GRS_</v>
      </c>
      <c r="AL809" s="5">
        <f ca="1">IF(B_MSK[[#This Row],[A_B]]="","",SEARCH("_",B_MSK[[#This Row],[A_B]]))</f>
        <v>7</v>
      </c>
      <c r="AM809" s="5">
        <f ca="1">IF(B_MSK[[#This Row],[A_B]]="","",LEN(B_MSK[[#This Row],[A_B]]))</f>
        <v>7</v>
      </c>
      <c r="AN809" s="5" t="str">
        <f ca="1">IF(B_MSK[[#This Row],[A_B]]="","",LEFT(B_MSK[[#This Row],[QTY/ CTN]],B_MSK[[#This Row],[A_B_1]]))</f>
        <v>50 GRS</v>
      </c>
      <c r="AO809" s="5" t="str">
        <f ca="1">IF(B_MSK[[#This Row],[A_B]]="","",LEFT(B_MSK[[#This Row],[A_]],SEARCH(" ",B_MSK[[#This Row],[A_]])-1))</f>
        <v>50</v>
      </c>
      <c r="AP809" s="5" t="str">
        <f ca="1">IF(B_MSK[[#This Row],[A_B]]="","",RIGHT(B_MSK[[#This Row],[A_]],LEN(B_MSK[[#This Row],[A_]])-SEARCH(" ",B_MSK[[#This Row],[A_]])))</f>
        <v>GRS</v>
      </c>
      <c r="AQ8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809" s="5" t="str">
        <f ca="1">IF(B_MSK[[#This Row],[B_]]="","",LEFT(B_MSK[[#This Row],[B_]],SEARCH(" ",B_MSK[[#This Row],[B_]])))</f>
        <v xml:space="preserve">12 </v>
      </c>
      <c r="AS809" s="5" t="str">
        <f ca="1">IF(B_MSK[[#This Row],[B_]]="","",RIGHT(B_MSK[[#This Row],[B_]],LEN(B_MSK[[#This Row],[B_]])-SEARCH(" ",B_MSK[[#This Row],[B_]])))</f>
        <v>LSN</v>
      </c>
      <c r="AT809" s="5">
        <f ca="1">IF(B_MSK[[#This Row],[B_2]]="LSN",12,"")</f>
        <v>12</v>
      </c>
      <c r="AU809" s="5" t="str">
        <f ca="1">IF(B_MSK[[#This Row],[C_1]]="","","PCS")</f>
        <v>PCS</v>
      </c>
      <c r="AV809" s="5">
        <f ca="1">IF(B_MSK[[#This Row],[A_1]]="","",B_MSK[[#This Row],[A_1]]*IF(B_MSK[[#This Row],[B_1]]="",1,B_MSK[[#This Row],[B_1]])*IF(B_MSK[[#This Row],[C_1]]="",1,B_MSK[[#This Row],[C_1]]))</f>
        <v>7200</v>
      </c>
      <c r="AW809" s="5" t="str">
        <f ca="1">IF(B_MSK[[#This Row],[C_2]]="",IF(B_MSK[[#This Row],[B_2]]="",IF(B_MSK[[#This Row],[A_2]]="","",B_MSK[[#This Row],[A_2]]),B_MSK[[#This Row],[B_2]]),B_MSK[[#This Row],[C_2]])</f>
        <v>PCS</v>
      </c>
      <c r="AX809" s="2">
        <f ca="1">IF(ISNUMBER(B_MSK[[#This Row],[TANGGAL DATANG]]),B_MSK[[#This Row],[TANGGAL DATANG]],AX808)</f>
        <v>44956</v>
      </c>
      <c r="AY809" s="5" t="e">
        <f ca="1">IF(B_MSK[[#This Row],[DB_ROW]]="","",INDEX([3]!db[JENIS],B_MSK[[#This Row],[DB_ROW]]-1))</f>
        <v>#REF!</v>
      </c>
      <c r="AZ809" s="5">
        <f ca="1">IF(B_MSK[[#This Row],[A_1]]="","",B_MSK[[#This Row],[A_1]])*1</f>
        <v>50</v>
      </c>
      <c r="BA809" s="5" t="str">
        <f ca="1">IF(B_MSK[[#This Row],[//]]="","",INDEX(INDIRECT(DIR&amp;$2:$2),B_MSK[[#This Row],[//]]))</f>
        <v>ARTO MORO</v>
      </c>
      <c r="BB809" s="5" t="str">
        <f ca="1">CONCATENATE(B_MSK[[#This Row],[concat]],B_MSK[[#This Row],[HARGA_X]],B_MSK[[#This Row],[SAT]])</f>
        <v>kenkobinderclipno107220.833333333333</v>
      </c>
    </row>
    <row r="810" spans="1:54" x14ac:dyDescent="0.25">
      <c r="A810" s="6" t="s">
        <v>128</v>
      </c>
      <c r="B810" s="5" t="str">
        <f ca="1">IF(B_MSK[[#This Row],[N_ID]]="","",INDEX(INDIRECT(DIR&amp;$2:$2),MATCH(B_MSK[[#This Row],[N_ID]],INDIRECT(DIR&amp;"!NOTA[ID_P]"),0)))</f>
        <v/>
      </c>
      <c r="C810" s="5" t="str">
        <f ca="1">IF(B_MSK[[#This Row],[//]]="","",HYPERLINK("["&amp;SUBSTITUTE(DIR,"'","")&amp;"]NOTA!D"&amp;B_MSK[[#This Row],[//]]+2,"&gt;"))</f>
        <v>&gt;</v>
      </c>
      <c r="D810" s="5" t="str">
        <f ca="1">IF(B_MSK[[#This Row],[N_ID]]="","",COUNTIF(INDIRECT(DIR&amp;"!NOTA[ID_H]"),B_MSK[[#This Row],[ID NOTA]]))</f>
        <v/>
      </c>
      <c r="E81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807</v>
      </c>
      <c r="F8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0" s="7" t="str">
        <f ca="1">IF(B_MSK[[#This Row],[stt]]="ada",INDEX([2]!db[NB BM],B_MSK[DB_ROW]-1),"")</f>
        <v>Binder clip Kenko 111</v>
      </c>
      <c r="H810" s="7" t="str">
        <f ca="1">IF(B_MSK[[#This Row],[//]]="","",INDEX(INDIRECT(DIR&amp;$2:$2),B_MSK[[#This Row],[//]]))</f>
        <v>KENKO SINAR INDONESIA</v>
      </c>
      <c r="I810" s="27" t="str">
        <f ca="1">IF(B_MSK[[#This Row],[//]]="","",INDEX(INDIRECT(DB_PATH&amp;$2:$2),B_MSK[[#This Row],[DB_ROW]]-1))</f>
        <v>30 GRS</v>
      </c>
      <c r="J810" s="5">
        <f ca="1">IF(B_MSK[[#This Row],[//]]="","",IF(INDEX(INDIRECT(DIR&amp;$2:$2),B_MSK[[#This Row],[//]])="","",INDEX(INDIRECT(DIR&amp;$2:$2),B_MSK[[#This Row],[//]])))</f>
        <v>3</v>
      </c>
      <c r="K810" s="5" t="str">
        <f ca="1">IF(B_MSK[[#This Row],[//]]="","",IF(INDEX(INDIRECT(DIR&amp;$2:$2),B_MSK[[#This Row],[//]])="","",INDEX(INDIRECT(DIR&amp;$2:$2),B_MSK[[#This Row],[//]])))</f>
        <v/>
      </c>
      <c r="L810" s="5" t="str">
        <f ca="1">IF(B_MSK[[#This Row],[//]]="","",IF(INDEX(INDIRECT(DIR&amp;$2:$2),B_MSK[[#This Row],[//]])="","",INDEX(INDIRECT(DIR&amp;$2:$2),B_MSK[[#This Row],[//]])))</f>
        <v/>
      </c>
      <c r="M810" s="13">
        <f ca="1">IF(B_MSK[[#This Row],[//]]="","",INDEX(INDIRECT(DIR&amp;$2:$2),B_MSK[[#This Row],[//]]))</f>
        <v>0</v>
      </c>
      <c r="N810" s="13">
        <f ca="1">IF(OR(B_MSK[[#This Row],[//]]="",),"",INDEX(INDIRECT(DIR&amp;$2:$2),B_MSK[[#This Row],[//]]))</f>
        <v>1476000</v>
      </c>
      <c r="O810" s="3">
        <f ca="1">IF(B_MSK[[#This Row],[//]]="","",IF(INDEX(INDIRECT(DIR&amp;$2:$2),B_MSK[[#This Row],[//]])=0,"",INDEX(INDIRECT(DIR&amp;$2:$2),B_MSK[[#This Row],[//]])))</f>
        <v>0.17</v>
      </c>
      <c r="P810" s="3" t="str">
        <f ca="1">IF(B_MSK[[#This Row],[//]]="","",IF(INDEX(INDIRECT(DIR&amp;$2:$2),B_MSK[[#This Row],[//]])=0,"",INDEX(INDIRECT(DIR&amp;$2:$2),B_MSK[[#This Row],[//]])))</f>
        <v/>
      </c>
      <c r="Q810" s="12">
        <f ca="1">IF(B_MSK[[#This Row],[//]]="","",INDEX(INDIRECT(DIR&amp;$2:$2),B_MSK[[#This Row],[//]]))</f>
        <v>3675240</v>
      </c>
      <c r="R8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0" s="37">
        <f ca="1">IF(B_MSK[[#This Row],[//]]="","",INDEX(INDIRECT(DIR&amp;$2:$2),B_MSK[[#This Row],[//]]))</f>
        <v>0</v>
      </c>
      <c r="U810" s="38" t="str">
        <f ca="1">IF(SUMIF(B_MSK[NAMA BARANG],B_MSK[[#This Row],[NAMA BARANG]],B_MSK[JMLH BRG])=0,"",SUMIF(B_MSK[NAMA BARANG],B_MSK[[#This Row],[NAMA BARANG]],B_MSK[C]))</f>
        <v/>
      </c>
      <c r="V810" s="7" t="str">
        <f ca="1">IF(B_MSK[[#This Row],[//]]="","",INDEX(INDIRECT(DIR&amp;$2:$2),B_MSK[[#This Row],[//]]))</f>
        <v>KENKO BINDER CLIP NO.111</v>
      </c>
      <c r="W810" s="7" t="str">
        <f ca="1">LOWER(SUBSTITUTE(SUBSTITUTE(SUBSTITUTE(SUBSTITUTE(SUBSTITUTE(SUBSTITUTE(SUBSTITUTE(SUBSTITUTE(SUBSTITUTE(B_MSK[[#This Row],[N.B.nota]]," ",""),"-",""),"(",""),")",""),".",""),",",""),"/",""),"""",""),"+",""))</f>
        <v>kenkobinderclipno111</v>
      </c>
      <c r="X810" s="5" t="str">
        <f ca="1">IF(B_MSK[[#This Row],[N.B.nota]]="","",IF(MATCH(B_MSK[[#This Row],[concat]],[2]!db[NB NOTA_C],0)&gt;0,"ada",0))</f>
        <v>ada</v>
      </c>
      <c r="Y810" s="5" t="str">
        <f ca="1">IF(B_MSK[[#This Row],[N.B.nota]]="","",ADDRESS(ROW(B_MSK[QB]),COLUMN(B_MSK[QB]))&amp;":"&amp;ADDRESS(ROW(),COLUMN(B_MSK[QB])))</f>
        <v>$D$4:$D$810</v>
      </c>
      <c r="Z810" s="5">
        <f ca="1">IF(B_MSK[[#This Row],[concat]]="","",MATCH(B_MSK[[#This Row],[concat]],[2]!db[NB NOTA_C],0)+1)</f>
        <v>1051</v>
      </c>
      <c r="AA810" s="5" t="str">
        <f ca="1">IF(B_MSK[[#This Row],[//]]="","",HYPERLINK("[D:\kerja\BANK EXP\BARU\DB.XLSX]DB!e"&amp;B_MSK[[#This Row],[DB_ROW]],"&gt;"))</f>
        <v>&gt;</v>
      </c>
      <c r="AB810" s="30" t="str">
        <f ca="1">MID(B_MSK[[#This Row],[/ STN_1]],FIND(" ",B_MSK[[#This Row],[/ STN_1]])+1,LEN(B_MSK[[#This Row],[/ STN_1]]))</f>
        <v>GRS</v>
      </c>
      <c r="AC810" s="11">
        <f ca="1">IF(B_MSK[[#This Row],[//]]="","",IF(B_MSK[[#This Row],[ JUMLAH ]]="","",IF(B_MSK[[#This Row],[C]]="",B_MSK[[#This Row],[HARGA CTN]]/B_MSK[[#This Row],[JMLH BRG]],B_MSK[[#This Row],[HARGA CTN]]/B_MSK[[#This Row],[A_1]])))</f>
        <v>49200</v>
      </c>
      <c r="AD8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81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4100</v>
      </c>
      <c r="AF810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810" s="15">
        <f ca="1">IF(B_MSK[[#This Row],[HARGA_2]]="","",IF(MID(B_MSK[[#This Row],[/ STN_2]],FIND(" ",B_MSK[[#This Row],[/ STN_2]])+1,LEN(B_MSK[[#This Row],[/ STN_2]]))="LSN",B_MSK[[#This Row],[HARGA_2]]/12,""))</f>
        <v>341.66666666666669</v>
      </c>
      <c r="AH810" s="7" t="str">
        <f ca="1">IF(B_MSK[[#This Row],[HARGA_3]]="","","/ "&amp;"PCS")</f>
        <v>/ PCS</v>
      </c>
      <c r="AI810" s="15">
        <f ca="1">IF(B_MSK[[#This Row],[HARGA_3]]="",IF(B_MSK[[#This Row],[HARGA_2]]="",IF(B_MSK[[#This Row],[HARGA_1]]="","",B_MSK[[#This Row],[HARGA_1]]),B_MSK[[#This Row],[HARGA_2]]),B_MSK[[#This Row],[HARGA_3]])</f>
        <v>341.66666666666669</v>
      </c>
      <c r="AJ81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10" s="5" t="str">
        <f ca="1">IF(B_MSK[[#This Row],[//]]="","",SUBSTITUTE(SUBSTITUTE(SUBSTITUTE(B_MSK[[#This Row],[QTY/ CTN]]," ","_",2),"(",""),")","")&amp;"_")</f>
        <v>30 GRS_</v>
      </c>
      <c r="AL810" s="5">
        <f ca="1">IF(B_MSK[[#This Row],[A_B]]="","",SEARCH("_",B_MSK[[#This Row],[A_B]]))</f>
        <v>7</v>
      </c>
      <c r="AM810" s="5">
        <f ca="1">IF(B_MSK[[#This Row],[A_B]]="","",LEN(B_MSK[[#This Row],[A_B]]))</f>
        <v>7</v>
      </c>
      <c r="AN810" s="5" t="str">
        <f ca="1">IF(B_MSK[[#This Row],[A_B]]="","",LEFT(B_MSK[[#This Row],[QTY/ CTN]],B_MSK[[#This Row],[A_B_1]]))</f>
        <v>30 GRS</v>
      </c>
      <c r="AO810" s="5" t="str">
        <f ca="1">IF(B_MSK[[#This Row],[A_B]]="","",LEFT(B_MSK[[#This Row],[A_]],SEARCH(" ",B_MSK[[#This Row],[A_]])-1))</f>
        <v>30</v>
      </c>
      <c r="AP810" s="5" t="str">
        <f ca="1">IF(B_MSK[[#This Row],[A_B]]="","",RIGHT(B_MSK[[#This Row],[A_]],LEN(B_MSK[[#This Row],[A_]])-SEARCH(" ",B_MSK[[#This Row],[A_]])))</f>
        <v>GRS</v>
      </c>
      <c r="AQ8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810" s="5" t="str">
        <f ca="1">IF(B_MSK[[#This Row],[B_]]="","",LEFT(B_MSK[[#This Row],[B_]],SEARCH(" ",B_MSK[[#This Row],[B_]])))</f>
        <v xml:space="preserve">12 </v>
      </c>
      <c r="AS810" s="5" t="str">
        <f ca="1">IF(B_MSK[[#This Row],[B_]]="","",RIGHT(B_MSK[[#This Row],[B_]],LEN(B_MSK[[#This Row],[B_]])-SEARCH(" ",B_MSK[[#This Row],[B_]])))</f>
        <v>LSN</v>
      </c>
      <c r="AT810" s="5">
        <f ca="1">IF(B_MSK[[#This Row],[B_2]]="LSN",12,"")</f>
        <v>12</v>
      </c>
      <c r="AU810" s="5" t="str">
        <f ca="1">IF(B_MSK[[#This Row],[C_1]]="","","PCS")</f>
        <v>PCS</v>
      </c>
      <c r="AV810" s="5">
        <f ca="1">IF(B_MSK[[#This Row],[A_1]]="","",B_MSK[[#This Row],[A_1]]*IF(B_MSK[[#This Row],[B_1]]="",1,B_MSK[[#This Row],[B_1]])*IF(B_MSK[[#This Row],[C_1]]="",1,B_MSK[[#This Row],[C_1]]))</f>
        <v>4320</v>
      </c>
      <c r="AW810" s="5" t="str">
        <f ca="1">IF(B_MSK[[#This Row],[C_2]]="",IF(B_MSK[[#This Row],[B_2]]="",IF(B_MSK[[#This Row],[A_2]]="","",B_MSK[[#This Row],[A_2]]),B_MSK[[#This Row],[B_2]]),B_MSK[[#This Row],[C_2]])</f>
        <v>PCS</v>
      </c>
      <c r="AX810" s="2">
        <f ca="1">IF(ISNUMBER(B_MSK[[#This Row],[TANGGAL DATANG]]),B_MSK[[#This Row],[TANGGAL DATANG]],AX809)</f>
        <v>44956</v>
      </c>
      <c r="AY810" s="5" t="e">
        <f ca="1">IF(B_MSK[[#This Row],[DB_ROW]]="","",INDEX([3]!db[JENIS],B_MSK[[#This Row],[DB_ROW]]-1))</f>
        <v>#REF!</v>
      </c>
      <c r="AZ810" s="5">
        <f ca="1">IF(B_MSK[[#This Row],[A_1]]="","",B_MSK[[#This Row],[A_1]])*1</f>
        <v>30</v>
      </c>
      <c r="BA810" s="5" t="str">
        <f ca="1">IF(B_MSK[[#This Row],[//]]="","",INDEX(INDIRECT(DIR&amp;$2:$2),B_MSK[[#This Row],[//]]))</f>
        <v>ARTO MORO</v>
      </c>
      <c r="BB810" s="5" t="str">
        <f ca="1">CONCATENATE(B_MSK[[#This Row],[concat]],B_MSK[[#This Row],[HARGA_X]],B_MSK[[#This Row],[SAT]])</f>
        <v>kenkobinderclipno111341.666666666667</v>
      </c>
    </row>
    <row r="811" spans="1:54" x14ac:dyDescent="0.25">
      <c r="A811" s="6" t="s">
        <v>128</v>
      </c>
      <c r="B811" s="5" t="str">
        <f ca="1">IF(B_MSK[[#This Row],[N_ID]]="","",INDEX(INDIRECT(DIR&amp;$2:$2),MATCH(B_MSK[[#This Row],[N_ID]],INDIRECT(DIR&amp;"!NOTA[ID_P]"),0)))</f>
        <v/>
      </c>
      <c r="C811" s="5" t="str">
        <f ca="1">IF(B_MSK[[#This Row],[//]]="","",HYPERLINK("["&amp;SUBSTITUTE(DIR,"'","")&amp;"]NOTA!D"&amp;B_MSK[[#This Row],[//]]+2,"&gt;"))</f>
        <v>&gt;</v>
      </c>
      <c r="D811" s="5" t="str">
        <f ca="1">IF(B_MSK[[#This Row],[N_ID]]="","",COUNTIF(INDIRECT(DIR&amp;"!NOTA[ID_H]"),B_MSK[[#This Row],[ID NOTA]]))</f>
        <v/>
      </c>
      <c r="E81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808</v>
      </c>
      <c r="F8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1" s="7" t="str">
        <f ca="1">IF(B_MSK[[#This Row],[stt]]="ada",INDEX([2]!db[NB BM],B_MSK[DB_ROW]-1),"")</f>
        <v>Binder clip Kenko no.155</v>
      </c>
      <c r="H811" s="7" t="str">
        <f ca="1">IF(B_MSK[[#This Row],[//]]="","",INDEX(INDIRECT(DIR&amp;$2:$2),B_MSK[[#This Row],[//]]))</f>
        <v>KENKO SINAR INDONESIA</v>
      </c>
      <c r="I811" s="27" t="str">
        <f ca="1">IF(B_MSK[[#This Row],[//]]="","",INDEX(INDIRECT(DB_PATH&amp;$2:$2),B_MSK[[#This Row],[DB_ROW]]-1))</f>
        <v>20 GRS</v>
      </c>
      <c r="J811" s="5">
        <f ca="1">IF(B_MSK[[#This Row],[//]]="","",IF(INDEX(INDIRECT(DIR&amp;$2:$2),B_MSK[[#This Row],[//]])="","",INDEX(INDIRECT(DIR&amp;$2:$2),B_MSK[[#This Row],[//]])))</f>
        <v>1</v>
      </c>
      <c r="K811" s="5" t="str">
        <f ca="1">IF(B_MSK[[#This Row],[//]]="","",IF(INDEX(INDIRECT(DIR&amp;$2:$2),B_MSK[[#This Row],[//]])="","",INDEX(INDIRECT(DIR&amp;$2:$2),B_MSK[[#This Row],[//]])))</f>
        <v/>
      </c>
      <c r="L811" s="5" t="str">
        <f ca="1">IF(B_MSK[[#This Row],[//]]="","",IF(INDEX(INDIRECT(DIR&amp;$2:$2),B_MSK[[#This Row],[//]])="","",INDEX(INDIRECT(DIR&amp;$2:$2),B_MSK[[#This Row],[//]])))</f>
        <v/>
      </c>
      <c r="M811" s="13">
        <f ca="1">IF(B_MSK[[#This Row],[//]]="","",INDEX(INDIRECT(DIR&amp;$2:$2),B_MSK[[#This Row],[//]]))</f>
        <v>0</v>
      </c>
      <c r="N811" s="13">
        <f ca="1">IF(OR(B_MSK[[#This Row],[//]]="",),"",INDEX(INDIRECT(DIR&amp;$2:$2),B_MSK[[#This Row],[//]]))</f>
        <v>1380000</v>
      </c>
      <c r="O811" s="3">
        <f ca="1">IF(B_MSK[[#This Row],[//]]="","",IF(INDEX(INDIRECT(DIR&amp;$2:$2),B_MSK[[#This Row],[//]])=0,"",INDEX(INDIRECT(DIR&amp;$2:$2),B_MSK[[#This Row],[//]])))</f>
        <v>0.17</v>
      </c>
      <c r="P811" s="3" t="str">
        <f ca="1">IF(B_MSK[[#This Row],[//]]="","",IF(INDEX(INDIRECT(DIR&amp;$2:$2),B_MSK[[#This Row],[//]])=0,"",INDEX(INDIRECT(DIR&amp;$2:$2),B_MSK[[#This Row],[//]])))</f>
        <v/>
      </c>
      <c r="Q811" s="12">
        <f ca="1">IF(B_MSK[[#This Row],[//]]="","",INDEX(INDIRECT(DIR&amp;$2:$2),B_MSK[[#This Row],[//]]))</f>
        <v>1145400</v>
      </c>
      <c r="R8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1" s="37">
        <f ca="1">IF(B_MSK[[#This Row],[//]]="","",INDEX(INDIRECT(DIR&amp;$2:$2),B_MSK[[#This Row],[//]]))</f>
        <v>0</v>
      </c>
      <c r="U811" s="38" t="str">
        <f ca="1">IF(SUMIF(B_MSK[NAMA BARANG],B_MSK[[#This Row],[NAMA BARANG]],B_MSK[JMLH BRG])=0,"",SUMIF(B_MSK[NAMA BARANG],B_MSK[[#This Row],[NAMA BARANG]],B_MSK[C]))</f>
        <v/>
      </c>
      <c r="V811" s="7" t="str">
        <f ca="1">IF(B_MSK[[#This Row],[//]]="","",INDEX(INDIRECT(DIR&amp;$2:$2),B_MSK[[#This Row],[//]]))</f>
        <v>KENKO BINDER CLIP NO.155</v>
      </c>
      <c r="W811" s="7" t="str">
        <f ca="1">LOWER(SUBSTITUTE(SUBSTITUTE(SUBSTITUTE(SUBSTITUTE(SUBSTITUTE(SUBSTITUTE(SUBSTITUTE(SUBSTITUTE(SUBSTITUTE(B_MSK[[#This Row],[N.B.nota]]," ",""),"-",""),"(",""),")",""),".",""),",",""),"/",""),"""",""),"+",""))</f>
        <v>kenkobinderclipno155</v>
      </c>
      <c r="X811" s="5" t="str">
        <f ca="1">IF(B_MSK[[#This Row],[N.B.nota]]="","",IF(MATCH(B_MSK[[#This Row],[concat]],[2]!db[NB NOTA_C],0)&gt;0,"ada",0))</f>
        <v>ada</v>
      </c>
      <c r="Y811" s="5" t="str">
        <f ca="1">IF(B_MSK[[#This Row],[N.B.nota]]="","",ADDRESS(ROW(B_MSK[QB]),COLUMN(B_MSK[QB]))&amp;":"&amp;ADDRESS(ROW(),COLUMN(B_MSK[QB])))</f>
        <v>$D$4:$D$811</v>
      </c>
      <c r="Z811" s="5">
        <f ca="1">IF(B_MSK[[#This Row],[concat]]="","",MATCH(B_MSK[[#This Row],[concat]],[2]!db[NB NOTA_C],0)+1)</f>
        <v>1052</v>
      </c>
      <c r="AA811" s="5" t="str">
        <f ca="1">IF(B_MSK[[#This Row],[//]]="","",HYPERLINK("[D:\kerja\BANK EXP\BARU\DB.XLSX]DB!e"&amp;B_MSK[[#This Row],[DB_ROW]],"&gt;"))</f>
        <v>&gt;</v>
      </c>
      <c r="AB811" s="30" t="str">
        <f ca="1">MID(B_MSK[[#This Row],[/ STN_1]],FIND(" ",B_MSK[[#This Row],[/ STN_1]])+1,LEN(B_MSK[[#This Row],[/ STN_1]]))</f>
        <v>GRS</v>
      </c>
      <c r="AC811" s="11">
        <f ca="1">IF(B_MSK[[#This Row],[//]]="","",IF(B_MSK[[#This Row],[ JUMLAH ]]="","",IF(B_MSK[[#This Row],[C]]="",B_MSK[[#This Row],[HARGA CTN]]/B_MSK[[#This Row],[JMLH BRG]],B_MSK[[#This Row],[HARGA CTN]]/B_MSK[[#This Row],[A_1]])))</f>
        <v>69000</v>
      </c>
      <c r="AD8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81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5750</v>
      </c>
      <c r="AF811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811" s="15">
        <f ca="1">IF(B_MSK[[#This Row],[HARGA_2]]="","",IF(MID(B_MSK[[#This Row],[/ STN_2]],FIND(" ",B_MSK[[#This Row],[/ STN_2]])+1,LEN(B_MSK[[#This Row],[/ STN_2]]))="LSN",B_MSK[[#This Row],[HARGA_2]]/12,""))</f>
        <v>479.16666666666669</v>
      </c>
      <c r="AH811" s="7" t="str">
        <f ca="1">IF(B_MSK[[#This Row],[HARGA_3]]="","","/ "&amp;"PCS")</f>
        <v>/ PCS</v>
      </c>
      <c r="AI811" s="15">
        <f ca="1">IF(B_MSK[[#This Row],[HARGA_3]]="",IF(B_MSK[[#This Row],[HARGA_2]]="",IF(B_MSK[[#This Row],[HARGA_1]]="","",B_MSK[[#This Row],[HARGA_1]]),B_MSK[[#This Row],[HARGA_2]]),B_MSK[[#This Row],[HARGA_3]])</f>
        <v>479.16666666666669</v>
      </c>
      <c r="AJ81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11" s="5" t="str">
        <f ca="1">IF(B_MSK[[#This Row],[//]]="","",SUBSTITUTE(SUBSTITUTE(SUBSTITUTE(B_MSK[[#This Row],[QTY/ CTN]]," ","_",2),"(",""),")","")&amp;"_")</f>
        <v>20 GRS_</v>
      </c>
      <c r="AL811" s="5">
        <f ca="1">IF(B_MSK[[#This Row],[A_B]]="","",SEARCH("_",B_MSK[[#This Row],[A_B]]))</f>
        <v>7</v>
      </c>
      <c r="AM811" s="5">
        <f ca="1">IF(B_MSK[[#This Row],[A_B]]="","",LEN(B_MSK[[#This Row],[A_B]]))</f>
        <v>7</v>
      </c>
      <c r="AN811" s="5" t="str">
        <f ca="1">IF(B_MSK[[#This Row],[A_B]]="","",LEFT(B_MSK[[#This Row],[QTY/ CTN]],B_MSK[[#This Row],[A_B_1]]))</f>
        <v>20 GRS</v>
      </c>
      <c r="AO811" s="5" t="str">
        <f ca="1">IF(B_MSK[[#This Row],[A_B]]="","",LEFT(B_MSK[[#This Row],[A_]],SEARCH(" ",B_MSK[[#This Row],[A_]])-1))</f>
        <v>20</v>
      </c>
      <c r="AP811" s="5" t="str">
        <f ca="1">IF(B_MSK[[#This Row],[A_B]]="","",RIGHT(B_MSK[[#This Row],[A_]],LEN(B_MSK[[#This Row],[A_]])-SEARCH(" ",B_MSK[[#This Row],[A_]])))</f>
        <v>GRS</v>
      </c>
      <c r="AQ8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811" s="5" t="str">
        <f ca="1">IF(B_MSK[[#This Row],[B_]]="","",LEFT(B_MSK[[#This Row],[B_]],SEARCH(" ",B_MSK[[#This Row],[B_]])))</f>
        <v xml:space="preserve">12 </v>
      </c>
      <c r="AS811" s="5" t="str">
        <f ca="1">IF(B_MSK[[#This Row],[B_]]="","",RIGHT(B_MSK[[#This Row],[B_]],LEN(B_MSK[[#This Row],[B_]])-SEARCH(" ",B_MSK[[#This Row],[B_]])))</f>
        <v>LSN</v>
      </c>
      <c r="AT811" s="5">
        <f ca="1">IF(B_MSK[[#This Row],[B_2]]="LSN",12,"")</f>
        <v>12</v>
      </c>
      <c r="AU811" s="5" t="str">
        <f ca="1">IF(B_MSK[[#This Row],[C_1]]="","","PCS")</f>
        <v>PCS</v>
      </c>
      <c r="AV811" s="5">
        <f ca="1">IF(B_MSK[[#This Row],[A_1]]="","",B_MSK[[#This Row],[A_1]]*IF(B_MSK[[#This Row],[B_1]]="",1,B_MSK[[#This Row],[B_1]])*IF(B_MSK[[#This Row],[C_1]]="",1,B_MSK[[#This Row],[C_1]]))</f>
        <v>2880</v>
      </c>
      <c r="AW811" s="5" t="str">
        <f ca="1">IF(B_MSK[[#This Row],[C_2]]="",IF(B_MSK[[#This Row],[B_2]]="",IF(B_MSK[[#This Row],[A_2]]="","",B_MSK[[#This Row],[A_2]]),B_MSK[[#This Row],[B_2]]),B_MSK[[#This Row],[C_2]])</f>
        <v>PCS</v>
      </c>
      <c r="AX811" s="2">
        <f ca="1">IF(ISNUMBER(B_MSK[[#This Row],[TANGGAL DATANG]]),B_MSK[[#This Row],[TANGGAL DATANG]],AX810)</f>
        <v>44956</v>
      </c>
      <c r="AY811" s="5" t="e">
        <f ca="1">IF(B_MSK[[#This Row],[DB_ROW]]="","",INDEX([3]!db[JENIS],B_MSK[[#This Row],[DB_ROW]]-1))</f>
        <v>#REF!</v>
      </c>
      <c r="AZ811" s="5">
        <f ca="1">IF(B_MSK[[#This Row],[A_1]]="","",B_MSK[[#This Row],[A_1]])*1</f>
        <v>20</v>
      </c>
      <c r="BA811" s="5" t="str">
        <f ca="1">IF(B_MSK[[#This Row],[//]]="","",INDEX(INDIRECT(DIR&amp;$2:$2),B_MSK[[#This Row],[//]]))</f>
        <v>ARTO MORO</v>
      </c>
      <c r="BB811" s="5" t="str">
        <f ca="1">CONCATENATE(B_MSK[[#This Row],[concat]],B_MSK[[#This Row],[HARGA_X]],B_MSK[[#This Row],[SAT]])</f>
        <v>kenkobinderclipno155479.166666666667</v>
      </c>
    </row>
    <row r="812" spans="1:54" x14ac:dyDescent="0.25">
      <c r="A812" s="6" t="s">
        <v>128</v>
      </c>
      <c r="B812" s="5" t="str">
        <f ca="1">IF(B_MSK[[#This Row],[N_ID]]="","",INDEX(INDIRECT(DIR&amp;$2:$2),MATCH(B_MSK[[#This Row],[N_ID]],INDIRECT(DIR&amp;"!NOTA[ID_P]"),0)))</f>
        <v/>
      </c>
      <c r="C812" s="5" t="str">
        <f ca="1">IF(B_MSK[[#This Row],[//]]="","",HYPERLINK("["&amp;SUBSTITUTE(DIR,"'","")&amp;"]NOTA!D"&amp;B_MSK[[#This Row],[//]]+2,"&gt;"))</f>
        <v>&gt;</v>
      </c>
      <c r="D812" s="5" t="str">
        <f ca="1">IF(B_MSK[[#This Row],[N_ID]]="","",COUNTIF(INDIRECT(DIR&amp;"!NOTA[ID_H]"),B_MSK[[#This Row],[ID NOTA]]))</f>
        <v/>
      </c>
      <c r="E8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809</v>
      </c>
      <c r="F8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2" s="7" t="str">
        <f ca="1">IF(B_MSK[[#This Row],[stt]]="ada",INDEX([2]!db[NB BM],B_MSK[DB_ROW]-1),"")</f>
        <v>Binder clip Kenko no.200</v>
      </c>
      <c r="H812" s="7" t="str">
        <f ca="1">IF(B_MSK[[#This Row],[//]]="","",INDEX(INDIRECT(DIR&amp;$2:$2),B_MSK[[#This Row],[//]]))</f>
        <v>KENKO SINAR INDONESIA</v>
      </c>
      <c r="I812" s="27" t="str">
        <f ca="1">IF(B_MSK[[#This Row],[//]]="","",INDEX(INDIRECT(DB_PATH&amp;$2:$2),B_MSK[[#This Row],[DB_ROW]]-1))</f>
        <v>10 GRS</v>
      </c>
      <c r="J812" s="5">
        <f ca="1">IF(B_MSK[[#This Row],[//]]="","",IF(INDEX(INDIRECT(DIR&amp;$2:$2),B_MSK[[#This Row],[//]])="","",INDEX(INDIRECT(DIR&amp;$2:$2),B_MSK[[#This Row],[//]])))</f>
        <v>4</v>
      </c>
      <c r="K812" s="5" t="str">
        <f ca="1">IF(B_MSK[[#This Row],[//]]="","",IF(INDEX(INDIRECT(DIR&amp;$2:$2),B_MSK[[#This Row],[//]])="","",INDEX(INDIRECT(DIR&amp;$2:$2),B_MSK[[#This Row],[//]])))</f>
        <v/>
      </c>
      <c r="L812" s="5" t="str">
        <f ca="1">IF(B_MSK[[#This Row],[//]]="","",IF(INDEX(INDIRECT(DIR&amp;$2:$2),B_MSK[[#This Row],[//]])="","",INDEX(INDIRECT(DIR&amp;$2:$2),B_MSK[[#This Row],[//]])))</f>
        <v/>
      </c>
      <c r="M812" s="13">
        <f ca="1">IF(B_MSK[[#This Row],[//]]="","",INDEX(INDIRECT(DIR&amp;$2:$2),B_MSK[[#This Row],[//]]))</f>
        <v>0</v>
      </c>
      <c r="N812" s="13">
        <f ca="1">IF(OR(B_MSK[[#This Row],[//]]="",),"",INDEX(INDIRECT(DIR&amp;$2:$2),B_MSK[[#This Row],[//]]))</f>
        <v>1200000</v>
      </c>
      <c r="O812" s="3">
        <f ca="1">IF(B_MSK[[#This Row],[//]]="","",IF(INDEX(INDIRECT(DIR&amp;$2:$2),B_MSK[[#This Row],[//]])=0,"",INDEX(INDIRECT(DIR&amp;$2:$2),B_MSK[[#This Row],[//]])))</f>
        <v>0.17</v>
      </c>
      <c r="P812" s="3" t="str">
        <f ca="1">IF(B_MSK[[#This Row],[//]]="","",IF(INDEX(INDIRECT(DIR&amp;$2:$2),B_MSK[[#This Row],[//]])=0,"",INDEX(INDIRECT(DIR&amp;$2:$2),B_MSK[[#This Row],[//]])))</f>
        <v/>
      </c>
      <c r="Q812" s="12">
        <f ca="1">IF(B_MSK[[#This Row],[//]]="","",INDEX(INDIRECT(DIR&amp;$2:$2),B_MSK[[#This Row],[//]]))</f>
        <v>3984000</v>
      </c>
      <c r="R8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2" s="37">
        <f ca="1">IF(B_MSK[[#This Row],[//]]="","",INDEX(INDIRECT(DIR&amp;$2:$2),B_MSK[[#This Row],[//]]))</f>
        <v>0</v>
      </c>
      <c r="U812" s="38" t="str">
        <f ca="1">IF(SUMIF(B_MSK[NAMA BARANG],B_MSK[[#This Row],[NAMA BARANG]],B_MSK[JMLH BRG])=0,"",SUMIF(B_MSK[NAMA BARANG],B_MSK[[#This Row],[NAMA BARANG]],B_MSK[C]))</f>
        <v/>
      </c>
      <c r="V812" s="7" t="str">
        <f ca="1">IF(B_MSK[[#This Row],[//]]="","",INDEX(INDIRECT(DIR&amp;$2:$2),B_MSK[[#This Row],[//]]))</f>
        <v>KENKO BINDER CLIP NO.200</v>
      </c>
      <c r="W812" s="7" t="str">
        <f ca="1">LOWER(SUBSTITUTE(SUBSTITUTE(SUBSTITUTE(SUBSTITUTE(SUBSTITUTE(SUBSTITUTE(SUBSTITUTE(SUBSTITUTE(SUBSTITUTE(B_MSK[[#This Row],[N.B.nota]]," ",""),"-",""),"(",""),")",""),".",""),",",""),"/",""),"""",""),"+",""))</f>
        <v>kenkobinderclipno200</v>
      </c>
      <c r="X812" s="5" t="str">
        <f ca="1">IF(B_MSK[[#This Row],[N.B.nota]]="","",IF(MATCH(B_MSK[[#This Row],[concat]],[2]!db[NB NOTA_C],0)&gt;0,"ada",0))</f>
        <v>ada</v>
      </c>
      <c r="Y812" s="5" t="str">
        <f ca="1">IF(B_MSK[[#This Row],[N.B.nota]]="","",ADDRESS(ROW(B_MSK[QB]),COLUMN(B_MSK[QB]))&amp;":"&amp;ADDRESS(ROW(),COLUMN(B_MSK[QB])))</f>
        <v>$D$4:$D$812</v>
      </c>
      <c r="Z812" s="5">
        <f ca="1">IF(B_MSK[[#This Row],[concat]]="","",MATCH(B_MSK[[#This Row],[concat]],[2]!db[NB NOTA_C],0)+1)</f>
        <v>1053</v>
      </c>
      <c r="AA812" s="5" t="str">
        <f ca="1">IF(B_MSK[[#This Row],[//]]="","",HYPERLINK("[D:\kerja\BANK EXP\BARU\DB.XLSX]DB!e"&amp;B_MSK[[#This Row],[DB_ROW]],"&gt;"))</f>
        <v>&gt;</v>
      </c>
      <c r="AB812" s="30" t="str">
        <f ca="1">MID(B_MSK[[#This Row],[/ STN_1]],FIND(" ",B_MSK[[#This Row],[/ STN_1]])+1,LEN(B_MSK[[#This Row],[/ STN_1]]))</f>
        <v>GRS</v>
      </c>
      <c r="AC812" s="11">
        <f ca="1">IF(B_MSK[[#This Row],[//]]="","",IF(B_MSK[[#This Row],[ JUMLAH ]]="","",IF(B_MSK[[#This Row],[C]]="",B_MSK[[#This Row],[HARGA CTN]]/B_MSK[[#This Row],[JMLH BRG]],B_MSK[[#This Row],[HARGA CTN]]/B_MSK[[#This Row],[A_1]])))</f>
        <v>120000</v>
      </c>
      <c r="AD8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81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10000</v>
      </c>
      <c r="AF812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812" s="15">
        <f ca="1">IF(B_MSK[[#This Row],[HARGA_2]]="","",IF(MID(B_MSK[[#This Row],[/ STN_2]],FIND(" ",B_MSK[[#This Row],[/ STN_2]])+1,LEN(B_MSK[[#This Row],[/ STN_2]]))="LSN",B_MSK[[#This Row],[HARGA_2]]/12,""))</f>
        <v>833.33333333333337</v>
      </c>
      <c r="AH812" s="7" t="str">
        <f ca="1">IF(B_MSK[[#This Row],[HARGA_3]]="","","/ "&amp;"PCS")</f>
        <v>/ PCS</v>
      </c>
      <c r="AI812" s="15">
        <f ca="1">IF(B_MSK[[#This Row],[HARGA_3]]="",IF(B_MSK[[#This Row],[HARGA_2]]="",IF(B_MSK[[#This Row],[HARGA_1]]="","",B_MSK[[#This Row],[HARGA_1]]),B_MSK[[#This Row],[HARGA_2]]),B_MSK[[#This Row],[HARGA_3]])</f>
        <v>833.33333333333337</v>
      </c>
      <c r="AJ81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12" s="5" t="str">
        <f ca="1">IF(B_MSK[[#This Row],[//]]="","",SUBSTITUTE(SUBSTITUTE(SUBSTITUTE(B_MSK[[#This Row],[QTY/ CTN]]," ","_",2),"(",""),")","")&amp;"_")</f>
        <v>10 GRS_</v>
      </c>
      <c r="AL812" s="5">
        <f ca="1">IF(B_MSK[[#This Row],[A_B]]="","",SEARCH("_",B_MSK[[#This Row],[A_B]]))</f>
        <v>7</v>
      </c>
      <c r="AM812" s="5">
        <f ca="1">IF(B_MSK[[#This Row],[A_B]]="","",LEN(B_MSK[[#This Row],[A_B]]))</f>
        <v>7</v>
      </c>
      <c r="AN812" s="5" t="str">
        <f ca="1">IF(B_MSK[[#This Row],[A_B]]="","",LEFT(B_MSK[[#This Row],[QTY/ CTN]],B_MSK[[#This Row],[A_B_1]]))</f>
        <v>10 GRS</v>
      </c>
      <c r="AO812" s="5" t="str">
        <f ca="1">IF(B_MSK[[#This Row],[A_B]]="","",LEFT(B_MSK[[#This Row],[A_]],SEARCH(" ",B_MSK[[#This Row],[A_]])-1))</f>
        <v>10</v>
      </c>
      <c r="AP812" s="5" t="str">
        <f ca="1">IF(B_MSK[[#This Row],[A_B]]="","",RIGHT(B_MSK[[#This Row],[A_]],LEN(B_MSK[[#This Row],[A_]])-SEARCH(" ",B_MSK[[#This Row],[A_]])))</f>
        <v>GRS</v>
      </c>
      <c r="AQ8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812" s="5" t="str">
        <f ca="1">IF(B_MSK[[#This Row],[B_]]="","",LEFT(B_MSK[[#This Row],[B_]],SEARCH(" ",B_MSK[[#This Row],[B_]])))</f>
        <v xml:space="preserve">12 </v>
      </c>
      <c r="AS812" s="5" t="str">
        <f ca="1">IF(B_MSK[[#This Row],[B_]]="","",RIGHT(B_MSK[[#This Row],[B_]],LEN(B_MSK[[#This Row],[B_]])-SEARCH(" ",B_MSK[[#This Row],[B_]])))</f>
        <v>LSN</v>
      </c>
      <c r="AT812" s="5">
        <f ca="1">IF(B_MSK[[#This Row],[B_2]]="LSN",12,"")</f>
        <v>12</v>
      </c>
      <c r="AU812" s="5" t="str">
        <f ca="1">IF(B_MSK[[#This Row],[C_1]]="","","PCS")</f>
        <v>PCS</v>
      </c>
      <c r="AV812" s="5">
        <f ca="1">IF(B_MSK[[#This Row],[A_1]]="","",B_MSK[[#This Row],[A_1]]*IF(B_MSK[[#This Row],[B_1]]="",1,B_MSK[[#This Row],[B_1]])*IF(B_MSK[[#This Row],[C_1]]="",1,B_MSK[[#This Row],[C_1]]))</f>
        <v>1440</v>
      </c>
      <c r="AW812" s="5" t="str">
        <f ca="1">IF(B_MSK[[#This Row],[C_2]]="",IF(B_MSK[[#This Row],[B_2]]="",IF(B_MSK[[#This Row],[A_2]]="","",B_MSK[[#This Row],[A_2]]),B_MSK[[#This Row],[B_2]]),B_MSK[[#This Row],[C_2]])</f>
        <v>PCS</v>
      </c>
      <c r="AX812" s="2">
        <f ca="1">IF(ISNUMBER(B_MSK[[#This Row],[TANGGAL DATANG]]),B_MSK[[#This Row],[TANGGAL DATANG]],AX811)</f>
        <v>44956</v>
      </c>
      <c r="AY812" s="5" t="e">
        <f ca="1">IF(B_MSK[[#This Row],[DB_ROW]]="","",INDEX([3]!db[JENIS],B_MSK[[#This Row],[DB_ROW]]-1))</f>
        <v>#REF!</v>
      </c>
      <c r="AZ812" s="5">
        <f ca="1">IF(B_MSK[[#This Row],[A_1]]="","",B_MSK[[#This Row],[A_1]])*1</f>
        <v>10</v>
      </c>
      <c r="BA812" s="5" t="str">
        <f ca="1">IF(B_MSK[[#This Row],[//]]="","",INDEX(INDIRECT(DIR&amp;$2:$2),B_MSK[[#This Row],[//]]))</f>
        <v>ARTO MORO</v>
      </c>
      <c r="BB812" s="5" t="str">
        <f ca="1">CONCATENATE(B_MSK[[#This Row],[concat]],B_MSK[[#This Row],[HARGA_X]],B_MSK[[#This Row],[SAT]])</f>
        <v>kenkobinderclipno200833.333333333333</v>
      </c>
    </row>
    <row r="813" spans="1:54" x14ac:dyDescent="0.25">
      <c r="A813" s="6" t="s">
        <v>128</v>
      </c>
      <c r="B813" s="5" t="str">
        <f ca="1">IF(B_MSK[[#This Row],[N_ID]]="","",INDEX(INDIRECT(DIR&amp;$2:$2),MATCH(B_MSK[[#This Row],[N_ID]],INDIRECT(DIR&amp;"!NOTA[ID_P]"),0)))</f>
        <v/>
      </c>
      <c r="C813" s="5" t="str">
        <f ca="1">IF(B_MSK[[#This Row],[//]]="","",HYPERLINK("["&amp;SUBSTITUTE(DIR,"'","")&amp;"]NOTA!D"&amp;B_MSK[[#This Row],[//]]+2,"&gt;"))</f>
        <v>&gt;</v>
      </c>
      <c r="D813" s="5" t="str">
        <f ca="1">IF(B_MSK[[#This Row],[N_ID]]="","",COUNTIF(INDIRECT(DIR&amp;"!NOTA[ID_H]"),B_MSK[[#This Row],[ID NOTA]]))</f>
        <v/>
      </c>
      <c r="E8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810</v>
      </c>
      <c r="F8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3" s="7" t="str">
        <f ca="1">IF(B_MSK[[#This Row],[stt]]="ada",INDEX([2]!db[NB BM],B_MSK[DB_ROW]-1),"")</f>
        <v>Binder clip Kenko No.260</v>
      </c>
      <c r="H813" s="7" t="str">
        <f ca="1">IF(B_MSK[[#This Row],[//]]="","",INDEX(INDIRECT(DIR&amp;$2:$2),B_MSK[[#This Row],[//]]))</f>
        <v>KENKO SINAR INDONESIA</v>
      </c>
      <c r="I813" s="27" t="str">
        <f ca="1">IF(B_MSK[[#This Row],[//]]="","",INDEX(INDIRECT(DB_PATH&amp;$2:$2),B_MSK[[#This Row],[DB_ROW]]-1))</f>
        <v>5 GRS</v>
      </c>
      <c r="J813" s="5">
        <f ca="1">IF(B_MSK[[#This Row],[//]]="","",IF(INDEX(INDIRECT(DIR&amp;$2:$2),B_MSK[[#This Row],[//]])="","",INDEX(INDIRECT(DIR&amp;$2:$2),B_MSK[[#This Row],[//]])))</f>
        <v>2</v>
      </c>
      <c r="K813" s="5" t="str">
        <f ca="1">IF(B_MSK[[#This Row],[//]]="","",IF(INDEX(INDIRECT(DIR&amp;$2:$2),B_MSK[[#This Row],[//]])="","",INDEX(INDIRECT(DIR&amp;$2:$2),B_MSK[[#This Row],[//]])))</f>
        <v/>
      </c>
      <c r="L813" s="5" t="str">
        <f ca="1">IF(B_MSK[[#This Row],[//]]="","",IF(INDEX(INDIRECT(DIR&amp;$2:$2),B_MSK[[#This Row],[//]])="","",INDEX(INDIRECT(DIR&amp;$2:$2),B_MSK[[#This Row],[//]])))</f>
        <v/>
      </c>
      <c r="M813" s="13">
        <f ca="1">IF(B_MSK[[#This Row],[//]]="","",INDEX(INDIRECT(DIR&amp;$2:$2),B_MSK[[#This Row],[//]]))</f>
        <v>0</v>
      </c>
      <c r="N813" s="13">
        <f ca="1">IF(OR(B_MSK[[#This Row],[//]]="",),"",INDEX(INDIRECT(DIR&amp;$2:$2),B_MSK[[#This Row],[//]]))</f>
        <v>900000</v>
      </c>
      <c r="O813" s="3">
        <f ca="1">IF(B_MSK[[#This Row],[//]]="","",IF(INDEX(INDIRECT(DIR&amp;$2:$2),B_MSK[[#This Row],[//]])=0,"",INDEX(INDIRECT(DIR&amp;$2:$2),B_MSK[[#This Row],[//]])))</f>
        <v>0.17</v>
      </c>
      <c r="P813" s="3" t="str">
        <f ca="1">IF(B_MSK[[#This Row],[//]]="","",IF(INDEX(INDIRECT(DIR&amp;$2:$2),B_MSK[[#This Row],[//]])=0,"",INDEX(INDIRECT(DIR&amp;$2:$2),B_MSK[[#This Row],[//]])))</f>
        <v/>
      </c>
      <c r="Q813" s="12">
        <f ca="1">IF(B_MSK[[#This Row],[//]]="","",INDEX(INDIRECT(DIR&amp;$2:$2),B_MSK[[#This Row],[//]]))</f>
        <v>1494000</v>
      </c>
      <c r="R8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3" s="37">
        <f ca="1">IF(B_MSK[[#This Row],[//]]="","",INDEX(INDIRECT(DIR&amp;$2:$2),B_MSK[[#This Row],[//]]))</f>
        <v>0</v>
      </c>
      <c r="U813" s="38" t="str">
        <f ca="1">IF(SUMIF(B_MSK[NAMA BARANG],B_MSK[[#This Row],[NAMA BARANG]],B_MSK[JMLH BRG])=0,"",SUMIF(B_MSK[NAMA BARANG],B_MSK[[#This Row],[NAMA BARANG]],B_MSK[C]))</f>
        <v/>
      </c>
      <c r="V813" s="7" t="str">
        <f ca="1">IF(B_MSK[[#This Row],[//]]="","",INDEX(INDIRECT(DIR&amp;$2:$2),B_MSK[[#This Row],[//]]))</f>
        <v>KENKO BINDER CLIP NO.260</v>
      </c>
      <c r="W813" s="7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X813" s="5" t="str">
        <f ca="1">IF(B_MSK[[#This Row],[N.B.nota]]="","",IF(MATCH(B_MSK[[#This Row],[concat]],[2]!db[NB NOTA_C],0)&gt;0,"ada",0))</f>
        <v>ada</v>
      </c>
      <c r="Y813" s="5" t="str">
        <f ca="1">IF(B_MSK[[#This Row],[N.B.nota]]="","",ADDRESS(ROW(B_MSK[QB]),COLUMN(B_MSK[QB]))&amp;":"&amp;ADDRESS(ROW(),COLUMN(B_MSK[QB])))</f>
        <v>$D$4:$D$813</v>
      </c>
      <c r="Z813" s="5">
        <f ca="1">IF(B_MSK[[#This Row],[concat]]="","",MATCH(B_MSK[[#This Row],[concat]],[2]!db[NB NOTA_C],0)+1)</f>
        <v>1054</v>
      </c>
      <c r="AA813" s="5" t="str">
        <f ca="1">IF(B_MSK[[#This Row],[//]]="","",HYPERLINK("[D:\kerja\BANK EXP\BARU\DB.XLSX]DB!e"&amp;B_MSK[[#This Row],[DB_ROW]],"&gt;"))</f>
        <v>&gt;</v>
      </c>
      <c r="AB813" s="30" t="str">
        <f ca="1">MID(B_MSK[[#This Row],[/ STN_1]],FIND(" ",B_MSK[[#This Row],[/ STN_1]])+1,LEN(B_MSK[[#This Row],[/ STN_1]]))</f>
        <v>GRS</v>
      </c>
      <c r="AC813" s="11">
        <f ca="1">IF(B_MSK[[#This Row],[//]]="","",IF(B_MSK[[#This Row],[ JUMLAH ]]="","",IF(B_MSK[[#This Row],[C]]="",B_MSK[[#This Row],[HARGA CTN]]/B_MSK[[#This Row],[JMLH BRG]],B_MSK[[#This Row],[HARGA CTN]]/B_MSK[[#This Row],[A_1]])))</f>
        <v>180000</v>
      </c>
      <c r="AD8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81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15000</v>
      </c>
      <c r="AF813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813" s="15">
        <f ca="1">IF(B_MSK[[#This Row],[HARGA_2]]="","",IF(MID(B_MSK[[#This Row],[/ STN_2]],FIND(" ",B_MSK[[#This Row],[/ STN_2]])+1,LEN(B_MSK[[#This Row],[/ STN_2]]))="LSN",B_MSK[[#This Row],[HARGA_2]]/12,""))</f>
        <v>1250</v>
      </c>
      <c r="AH813" s="7" t="str">
        <f ca="1">IF(B_MSK[[#This Row],[HARGA_3]]="","","/ "&amp;"PCS")</f>
        <v>/ PCS</v>
      </c>
      <c r="AI813" s="15">
        <f ca="1">IF(B_MSK[[#This Row],[HARGA_3]]="",IF(B_MSK[[#This Row],[HARGA_2]]="",IF(B_MSK[[#This Row],[HARGA_1]]="","",B_MSK[[#This Row],[HARGA_1]]),B_MSK[[#This Row],[HARGA_2]]),B_MSK[[#This Row],[HARGA_3]])</f>
        <v>1250</v>
      </c>
      <c r="AJ81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13" s="5" t="str">
        <f ca="1">IF(B_MSK[[#This Row],[//]]="","",SUBSTITUTE(SUBSTITUTE(SUBSTITUTE(B_MSK[[#This Row],[QTY/ CTN]]," ","_",2),"(",""),")","")&amp;"_")</f>
        <v>5 GRS_</v>
      </c>
      <c r="AL813" s="5">
        <f ca="1">IF(B_MSK[[#This Row],[A_B]]="","",SEARCH("_",B_MSK[[#This Row],[A_B]]))</f>
        <v>6</v>
      </c>
      <c r="AM813" s="5">
        <f ca="1">IF(B_MSK[[#This Row],[A_B]]="","",LEN(B_MSK[[#This Row],[A_B]]))</f>
        <v>6</v>
      </c>
      <c r="AN813" s="5" t="str">
        <f ca="1">IF(B_MSK[[#This Row],[A_B]]="","",LEFT(B_MSK[[#This Row],[QTY/ CTN]],B_MSK[[#This Row],[A_B_1]]))</f>
        <v>5 GRS</v>
      </c>
      <c r="AO813" s="5" t="str">
        <f ca="1">IF(B_MSK[[#This Row],[A_B]]="","",LEFT(B_MSK[[#This Row],[A_]],SEARCH(" ",B_MSK[[#This Row],[A_]])-1))</f>
        <v>5</v>
      </c>
      <c r="AP813" s="5" t="str">
        <f ca="1">IF(B_MSK[[#This Row],[A_B]]="","",RIGHT(B_MSK[[#This Row],[A_]],LEN(B_MSK[[#This Row],[A_]])-SEARCH(" ",B_MSK[[#This Row],[A_]])))</f>
        <v>GRS</v>
      </c>
      <c r="AQ8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813" s="5" t="str">
        <f ca="1">IF(B_MSK[[#This Row],[B_]]="","",LEFT(B_MSK[[#This Row],[B_]],SEARCH(" ",B_MSK[[#This Row],[B_]])))</f>
        <v xml:space="preserve">12 </v>
      </c>
      <c r="AS813" s="5" t="str">
        <f ca="1">IF(B_MSK[[#This Row],[B_]]="","",RIGHT(B_MSK[[#This Row],[B_]],LEN(B_MSK[[#This Row],[B_]])-SEARCH(" ",B_MSK[[#This Row],[B_]])))</f>
        <v>LSN</v>
      </c>
      <c r="AT813" s="5">
        <f ca="1">IF(B_MSK[[#This Row],[B_2]]="LSN",12,"")</f>
        <v>12</v>
      </c>
      <c r="AU813" s="5" t="str">
        <f ca="1">IF(B_MSK[[#This Row],[C_1]]="","","PCS")</f>
        <v>PCS</v>
      </c>
      <c r="AV813" s="5">
        <f ca="1">IF(B_MSK[[#This Row],[A_1]]="","",B_MSK[[#This Row],[A_1]]*IF(B_MSK[[#This Row],[B_1]]="",1,B_MSK[[#This Row],[B_1]])*IF(B_MSK[[#This Row],[C_1]]="",1,B_MSK[[#This Row],[C_1]]))</f>
        <v>720</v>
      </c>
      <c r="AW813" s="5" t="str">
        <f ca="1">IF(B_MSK[[#This Row],[C_2]]="",IF(B_MSK[[#This Row],[B_2]]="",IF(B_MSK[[#This Row],[A_2]]="","",B_MSK[[#This Row],[A_2]]),B_MSK[[#This Row],[B_2]]),B_MSK[[#This Row],[C_2]])</f>
        <v>PCS</v>
      </c>
      <c r="AX813" s="2">
        <f ca="1">IF(ISNUMBER(B_MSK[[#This Row],[TANGGAL DATANG]]),B_MSK[[#This Row],[TANGGAL DATANG]],AX812)</f>
        <v>44956</v>
      </c>
      <c r="AY813" s="5" t="e">
        <f ca="1">IF(B_MSK[[#This Row],[DB_ROW]]="","",INDEX([3]!db[JENIS],B_MSK[[#This Row],[DB_ROW]]-1))</f>
        <v>#REF!</v>
      </c>
      <c r="AZ813" s="5">
        <f ca="1">IF(B_MSK[[#This Row],[A_1]]="","",B_MSK[[#This Row],[A_1]])*1</f>
        <v>5</v>
      </c>
      <c r="BA813" s="5" t="str">
        <f ca="1">IF(B_MSK[[#This Row],[//]]="","",INDEX(INDIRECT(DIR&amp;$2:$2),B_MSK[[#This Row],[//]]))</f>
        <v>ARTO MORO</v>
      </c>
      <c r="BB813" s="5" t="str">
        <f ca="1">CONCATENATE(B_MSK[[#This Row],[concat]],B_MSK[[#This Row],[HARGA_X]],B_MSK[[#This Row],[SAT]])</f>
        <v>kenkobinderclipno2601250</v>
      </c>
    </row>
    <row r="814" spans="1:54" x14ac:dyDescent="0.25">
      <c r="A814" s="6" t="s">
        <v>128</v>
      </c>
      <c r="B814" s="5" t="str">
        <f ca="1">IF(B_MSK[[#This Row],[N_ID]]="","",INDEX(INDIRECT(DIR&amp;$2:$2),MATCH(B_MSK[[#This Row],[N_ID]],INDIRECT(DIR&amp;"!NOTA[ID_P]"),0)))</f>
        <v/>
      </c>
      <c r="C814" s="5" t="str">
        <f ca="1">IF(B_MSK[[#This Row],[//]]="","",HYPERLINK("["&amp;SUBSTITUTE(DIR,"'","")&amp;"]NOTA!D"&amp;B_MSK[[#This Row],[//]]+2,"&gt;"))</f>
        <v>&gt;</v>
      </c>
      <c r="D814" s="5" t="str">
        <f ca="1">IF(B_MSK[[#This Row],[N_ID]]="","",COUNTIF(INDIRECT(DIR&amp;"!NOTA[ID_H]"),B_MSK[[#This Row],[ID NOTA]]))</f>
        <v/>
      </c>
      <c r="E8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811</v>
      </c>
      <c r="F8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4" s="7" t="str">
        <f ca="1">IF(B_MSK[[#This Row],[stt]]="ada",INDEX([2]!db[NB BM],B_MSK[DB_ROW]-1),"")</f>
        <v>Lem stick Kenko 15gr tanggung</v>
      </c>
      <c r="H814" s="7" t="str">
        <f ca="1">IF(B_MSK[[#This Row],[//]]="","",INDEX(INDIRECT(DIR&amp;$2:$2),B_MSK[[#This Row],[//]]))</f>
        <v>KENKO SINAR INDONESIA</v>
      </c>
      <c r="I814" s="27" t="str">
        <f ca="1">IF(B_MSK[[#This Row],[//]]="","",INDEX(INDIRECT(DB_PATH&amp;$2:$2),B_MSK[[#This Row],[DB_ROW]]-1))</f>
        <v>36 BOX (20 PCS)</v>
      </c>
      <c r="J814" s="5">
        <f ca="1">IF(B_MSK[[#This Row],[//]]="","",IF(INDEX(INDIRECT(DIR&amp;$2:$2),B_MSK[[#This Row],[//]])="","",INDEX(INDIRECT(DIR&amp;$2:$2),B_MSK[[#This Row],[//]])))</f>
        <v>2</v>
      </c>
      <c r="K814" s="5" t="str">
        <f ca="1">IF(B_MSK[[#This Row],[//]]="","",IF(INDEX(INDIRECT(DIR&amp;$2:$2),B_MSK[[#This Row],[//]])="","",INDEX(INDIRECT(DIR&amp;$2:$2),B_MSK[[#This Row],[//]])))</f>
        <v/>
      </c>
      <c r="L814" s="5" t="str">
        <f ca="1">IF(B_MSK[[#This Row],[//]]="","",IF(INDEX(INDIRECT(DIR&amp;$2:$2),B_MSK[[#This Row],[//]])="","",INDEX(INDIRECT(DIR&amp;$2:$2),B_MSK[[#This Row],[//]])))</f>
        <v/>
      </c>
      <c r="M814" s="13">
        <f ca="1">IF(B_MSK[[#This Row],[//]]="","",INDEX(INDIRECT(DIR&amp;$2:$2),B_MSK[[#This Row],[//]]))</f>
        <v>0</v>
      </c>
      <c r="N814" s="13">
        <f ca="1">IF(OR(B_MSK[[#This Row],[//]]="",),"",INDEX(INDIRECT(DIR&amp;$2:$2),B_MSK[[#This Row],[//]]))</f>
        <v>2592000</v>
      </c>
      <c r="O814" s="3">
        <f ca="1">IF(B_MSK[[#This Row],[//]]="","",IF(INDEX(INDIRECT(DIR&amp;$2:$2),B_MSK[[#This Row],[//]])=0,"",INDEX(INDIRECT(DIR&amp;$2:$2),B_MSK[[#This Row],[//]])))</f>
        <v>0.17</v>
      </c>
      <c r="P814" s="3" t="str">
        <f ca="1">IF(B_MSK[[#This Row],[//]]="","",IF(INDEX(INDIRECT(DIR&amp;$2:$2),B_MSK[[#This Row],[//]])=0,"",INDEX(INDIRECT(DIR&amp;$2:$2),B_MSK[[#This Row],[//]])))</f>
        <v/>
      </c>
      <c r="Q814" s="12">
        <f ca="1">IF(B_MSK[[#This Row],[//]]="","",INDEX(INDIRECT(DIR&amp;$2:$2),B_MSK[[#This Row],[//]]))</f>
        <v>4302720</v>
      </c>
      <c r="R81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81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814" s="37">
        <f ca="1">IF(B_MSK[[#This Row],[//]]="","",INDEX(INDIRECT(DIR&amp;$2:$2),B_MSK[[#This Row],[//]]))</f>
        <v>0</v>
      </c>
      <c r="U814" s="38" t="str">
        <f ca="1">IF(SUMIF(B_MSK[NAMA BARANG],B_MSK[[#This Row],[NAMA BARANG]],B_MSK[JMLH BRG])=0,"",SUMIF(B_MSK[NAMA BARANG],B_MSK[[#This Row],[NAMA BARANG]],B_MSK[C]))</f>
        <v/>
      </c>
      <c r="V814" s="7" t="str">
        <f ca="1">IF(B_MSK[[#This Row],[//]]="","",INDEX(INDIRECT(DIR&amp;$2:$2),B_MSK[[#This Row],[//]]))</f>
        <v>KENKO GLUE STICK 15 GR(MEDIUM)</v>
      </c>
      <c r="W814" s="7" t="str">
        <f ca="1">LOWER(SUBSTITUTE(SUBSTITUTE(SUBSTITUTE(SUBSTITUTE(SUBSTITUTE(SUBSTITUTE(SUBSTITUTE(SUBSTITUTE(SUBSTITUTE(B_MSK[[#This Row],[N.B.nota]]," ",""),"-",""),"(",""),")",""),".",""),",",""),"/",""),"""",""),"+",""))</f>
        <v>kenkogluestick15grmedium</v>
      </c>
      <c r="X814" s="5" t="str">
        <f ca="1">IF(B_MSK[[#This Row],[N.B.nota]]="","",IF(MATCH(B_MSK[[#This Row],[concat]],[2]!db[NB NOTA_C],0)&gt;0,"ada",0))</f>
        <v>ada</v>
      </c>
      <c r="Y814" s="5" t="str">
        <f ca="1">IF(B_MSK[[#This Row],[N.B.nota]]="","",ADDRESS(ROW(B_MSK[QB]),COLUMN(B_MSK[QB]))&amp;":"&amp;ADDRESS(ROW(),COLUMN(B_MSK[QB])))</f>
        <v>$D$4:$D$814</v>
      </c>
      <c r="Z814" s="5">
        <f ca="1">IF(B_MSK[[#This Row],[concat]]="","",MATCH(B_MSK[[#This Row],[concat]],[2]!db[NB NOTA_C],0)+1)</f>
        <v>1188</v>
      </c>
      <c r="AA814" s="5" t="str">
        <f ca="1">IF(B_MSK[[#This Row],[//]]="","",HYPERLINK("[D:\kerja\BANK EXP\BARU\DB.XLSX]DB!e"&amp;B_MSK[[#This Row],[DB_ROW]],"&gt;"))</f>
        <v>&gt;</v>
      </c>
      <c r="AB814" s="30" t="str">
        <f ca="1">MID(B_MSK[[#This Row],[/ STN_1]],FIND(" ",B_MSK[[#This Row],[/ STN_1]])+1,LEN(B_MSK[[#This Row],[/ STN_1]]))</f>
        <v xml:space="preserve">BOX </v>
      </c>
      <c r="AC814" s="11">
        <f ca="1">IF(B_MSK[[#This Row],[//]]="","",IF(B_MSK[[#This Row],[ JUMLAH ]]="","",IF(B_MSK[[#This Row],[C]]="",B_MSK[[#This Row],[HARGA CTN]]/B_MSK[[#This Row],[JMLH BRG]],B_MSK[[#This Row],[HARGA CTN]]/B_MSK[[#This Row],[A_1]])))</f>
        <v>72000</v>
      </c>
      <c r="AD8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81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3600</v>
      </c>
      <c r="AF81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14" s="15" t="str">
        <f ca="1">IF(B_MSK[[#This Row],[HARGA_2]]="","",IF(MID(B_MSK[[#This Row],[/ STN_2]],FIND(" ",B_MSK[[#This Row],[/ STN_2]])+1,LEN(B_MSK[[#This Row],[/ STN_2]]))="LSN",B_MSK[[#This Row],[HARGA_2]]/12,""))</f>
        <v/>
      </c>
      <c r="AH814" s="7" t="str">
        <f ca="1">IF(B_MSK[[#This Row],[HARGA_3]]="","","/ "&amp;"PCS")</f>
        <v/>
      </c>
      <c r="AI814" s="15">
        <f ca="1">IF(B_MSK[[#This Row],[HARGA_3]]="",IF(B_MSK[[#This Row],[HARGA_2]]="",IF(B_MSK[[#This Row],[HARGA_1]]="","",B_MSK[[#This Row],[HARGA_1]]),B_MSK[[#This Row],[HARGA_2]]),B_MSK[[#This Row],[HARGA_3]])</f>
        <v>3600</v>
      </c>
      <c r="AJ81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14" s="5" t="str">
        <f ca="1">IF(B_MSK[[#This Row],[//]]="","",SUBSTITUTE(SUBSTITUTE(SUBSTITUTE(B_MSK[[#This Row],[QTY/ CTN]]," ","_",2),"(",""),")","")&amp;"_")</f>
        <v>36 BOX_20 PCS_</v>
      </c>
      <c r="AL814" s="5">
        <f ca="1">IF(B_MSK[[#This Row],[A_B]]="","",SEARCH("_",B_MSK[[#This Row],[A_B]]))</f>
        <v>7</v>
      </c>
      <c r="AM814" s="5">
        <f ca="1">IF(B_MSK[[#This Row],[A_B]]="","",LEN(B_MSK[[#This Row],[A_B]]))</f>
        <v>14</v>
      </c>
      <c r="AN814" s="5" t="str">
        <f ca="1">IF(B_MSK[[#This Row],[A_B]]="","",LEFT(B_MSK[[#This Row],[QTY/ CTN]],B_MSK[[#This Row],[A_B_1]]))</f>
        <v xml:space="preserve">36 BOX </v>
      </c>
      <c r="AO814" s="5" t="str">
        <f ca="1">IF(B_MSK[[#This Row],[A_B]]="","",LEFT(B_MSK[[#This Row],[A_]],SEARCH(" ",B_MSK[[#This Row],[A_]])-1))</f>
        <v>36</v>
      </c>
      <c r="AP814" s="5" t="str">
        <f ca="1">IF(B_MSK[[#This Row],[A_B]]="","",RIGHT(B_MSK[[#This Row],[A_]],LEN(B_MSK[[#This Row],[A_]])-SEARCH(" ",B_MSK[[#This Row],[A_]])))</f>
        <v xml:space="preserve">BOX </v>
      </c>
      <c r="AQ8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814" s="5" t="str">
        <f ca="1">IF(B_MSK[[#This Row],[B_]]="","",LEFT(B_MSK[[#This Row],[B_]],SEARCH(" ",B_MSK[[#This Row],[B_]])))</f>
        <v xml:space="preserve">20 </v>
      </c>
      <c r="AS814" s="5" t="str">
        <f ca="1">IF(B_MSK[[#This Row],[B_]]="","",RIGHT(B_MSK[[#This Row],[B_]],LEN(B_MSK[[#This Row],[B_]])-SEARCH(" ",B_MSK[[#This Row],[B_]])))</f>
        <v>PCS</v>
      </c>
      <c r="AT814" s="5" t="str">
        <f ca="1">IF(B_MSK[[#This Row],[B_2]]="LSN",12,"")</f>
        <v/>
      </c>
      <c r="AU814" s="5" t="str">
        <f ca="1">IF(B_MSK[[#This Row],[C_1]]="","","PCS")</f>
        <v/>
      </c>
      <c r="AV814" s="5">
        <f ca="1">IF(B_MSK[[#This Row],[A_1]]="","",B_MSK[[#This Row],[A_1]]*IF(B_MSK[[#This Row],[B_1]]="",1,B_MSK[[#This Row],[B_1]])*IF(B_MSK[[#This Row],[C_1]]="",1,B_MSK[[#This Row],[C_1]]))</f>
        <v>720</v>
      </c>
      <c r="AW814" s="5" t="str">
        <f ca="1">IF(B_MSK[[#This Row],[C_2]]="",IF(B_MSK[[#This Row],[B_2]]="",IF(B_MSK[[#This Row],[A_2]]="","",B_MSK[[#This Row],[A_2]]),B_MSK[[#This Row],[B_2]]),B_MSK[[#This Row],[C_2]])</f>
        <v>PCS</v>
      </c>
      <c r="AX814" s="2">
        <f ca="1">IF(ISNUMBER(B_MSK[[#This Row],[TANGGAL DATANG]]),B_MSK[[#This Row],[TANGGAL DATANG]],AX813)</f>
        <v>44956</v>
      </c>
      <c r="AY814" s="5" t="e">
        <f ca="1">IF(B_MSK[[#This Row],[DB_ROW]]="","",INDEX([3]!db[JENIS],B_MSK[[#This Row],[DB_ROW]]-1))</f>
        <v>#REF!</v>
      </c>
      <c r="AZ814" s="5">
        <f ca="1">IF(B_MSK[[#This Row],[A_1]]="","",B_MSK[[#This Row],[A_1]])*1</f>
        <v>36</v>
      </c>
      <c r="BA814" s="5" t="str">
        <f ca="1">IF(B_MSK[[#This Row],[//]]="","",INDEX(INDIRECT(DIR&amp;$2:$2),B_MSK[[#This Row],[//]]))</f>
        <v>ARTO MORO</v>
      </c>
      <c r="BB814" s="5" t="str">
        <f ca="1">CONCATENATE(B_MSK[[#This Row],[concat]],B_MSK[[#This Row],[HARGA_X]],B_MSK[[#This Row],[SAT]])</f>
        <v>kenkogluestick15grmedium3600</v>
      </c>
    </row>
    <row r="815" spans="1:54" x14ac:dyDescent="0.25">
      <c r="A815" s="6" t="s">
        <v>128</v>
      </c>
      <c r="B815" s="5" t="str">
        <f ca="1">IF(B_MSK[[#This Row],[N_ID]]="","",INDEX(INDIRECT(DIR&amp;$2:$2),MATCH(B_MSK[[#This Row],[N_ID]],INDIRECT(DIR&amp;"!NOTA[ID_P]"),0)))</f>
        <v/>
      </c>
      <c r="C815" s="5" t="str">
        <f ca="1">IF(B_MSK[[#This Row],[//]]="","",HYPERLINK("["&amp;SUBSTITUTE(DIR,"'","")&amp;"]NOTA!D"&amp;B_MSK[[#This Row],[//]]+2,"&gt;"))</f>
        <v/>
      </c>
      <c r="D815" s="5" t="str">
        <f ca="1">IF(B_MSK[[#This Row],[N_ID]]="","",COUNTIF(INDIRECT(DIR&amp;"!NOTA[ID_H]"),B_MSK[[#This Row],[ID NOTA]]))</f>
        <v/>
      </c>
      <c r="E8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5" s="7" t="str">
        <f ca="1">IF(B_MSK[[#This Row],[stt]]="ada",INDEX([2]!db[NB BM],B_MSK[DB_ROW]-1),"")</f>
        <v/>
      </c>
      <c r="H815" s="7" t="str">
        <f ca="1">IF(B_MSK[[#This Row],[//]]="","",INDEX(INDIRECT(DIR&amp;$2:$2),B_MSK[[#This Row],[//]]))</f>
        <v/>
      </c>
      <c r="I815" s="27" t="str">
        <f ca="1">IF(B_MSK[[#This Row],[//]]="","",INDEX(INDIRECT(DB_PATH&amp;$2:$2),B_MSK[[#This Row],[DB_ROW]]-1))</f>
        <v/>
      </c>
      <c r="J815" s="5" t="str">
        <f ca="1">IF(B_MSK[[#This Row],[//]]="","",IF(INDEX(INDIRECT(DIR&amp;$2:$2),B_MSK[[#This Row],[//]])="","",INDEX(INDIRECT(DIR&amp;$2:$2),B_MSK[[#This Row],[//]])))</f>
        <v/>
      </c>
      <c r="K815" s="5" t="str">
        <f ca="1">IF(B_MSK[[#This Row],[//]]="","",IF(INDEX(INDIRECT(DIR&amp;$2:$2),B_MSK[[#This Row],[//]])="","",INDEX(INDIRECT(DIR&amp;$2:$2),B_MSK[[#This Row],[//]])))</f>
        <v/>
      </c>
      <c r="L815" s="5" t="str">
        <f ca="1">IF(B_MSK[[#This Row],[//]]="","",IF(INDEX(INDIRECT(DIR&amp;$2:$2),B_MSK[[#This Row],[//]])="","",INDEX(INDIRECT(DIR&amp;$2:$2),B_MSK[[#This Row],[//]])))</f>
        <v/>
      </c>
      <c r="M815" s="13" t="str">
        <f ca="1">IF(B_MSK[[#This Row],[//]]="","",INDEX(INDIRECT(DIR&amp;$2:$2),B_MSK[[#This Row],[//]]))</f>
        <v/>
      </c>
      <c r="N815" s="13" t="str">
        <f ca="1">IF(OR(B_MSK[[#This Row],[//]]="",),"",INDEX(INDIRECT(DIR&amp;$2:$2),B_MSK[[#This Row],[//]]))</f>
        <v/>
      </c>
      <c r="O815" s="3" t="str">
        <f ca="1">IF(B_MSK[[#This Row],[//]]="","",IF(INDEX(INDIRECT(DIR&amp;$2:$2),B_MSK[[#This Row],[//]])=0,"",INDEX(INDIRECT(DIR&amp;$2:$2),B_MSK[[#This Row],[//]])))</f>
        <v/>
      </c>
      <c r="P815" s="3" t="str">
        <f ca="1">IF(B_MSK[[#This Row],[//]]="","",IF(INDEX(INDIRECT(DIR&amp;$2:$2),B_MSK[[#This Row],[//]])=0,"",INDEX(INDIRECT(DIR&amp;$2:$2),B_MSK[[#This Row],[//]])))</f>
        <v/>
      </c>
      <c r="Q815" s="12" t="str">
        <f ca="1">IF(B_MSK[[#This Row],[//]]="","",INDEX(INDIRECT(DIR&amp;$2:$2),B_MSK[[#This Row],[//]]))</f>
        <v/>
      </c>
      <c r="R8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5" s="37" t="str">
        <f ca="1">IF(B_MSK[[#This Row],[//]]="","",INDEX(INDIRECT(DIR&amp;$2:$2),B_MSK[[#This Row],[//]]))</f>
        <v/>
      </c>
      <c r="U815" s="38" t="str">
        <f ca="1">IF(SUMIF(B_MSK[NAMA BARANG],B_MSK[[#This Row],[NAMA BARANG]],B_MSK[JMLH BRG])=0,"",SUMIF(B_MSK[NAMA BARANG],B_MSK[[#This Row],[NAMA BARANG]],B_MSK[C]))</f>
        <v/>
      </c>
      <c r="V815" s="7" t="str">
        <f ca="1">IF(B_MSK[[#This Row],[//]]="","",INDEX(INDIRECT(DIR&amp;$2:$2),B_MSK[[#This Row],[//]]))</f>
        <v/>
      </c>
      <c r="W8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5" s="5" t="str">
        <f ca="1">IF(B_MSK[[#This Row],[N.B.nota]]="","",IF(MATCH(B_MSK[[#This Row],[concat]],[2]!db[NB NOTA_C],0)&gt;0,"ada",0))</f>
        <v/>
      </c>
      <c r="Y815" s="5" t="str">
        <f ca="1">IF(B_MSK[[#This Row],[N.B.nota]]="","",ADDRESS(ROW(B_MSK[QB]),COLUMN(B_MSK[QB]))&amp;":"&amp;ADDRESS(ROW(),COLUMN(B_MSK[QB])))</f>
        <v/>
      </c>
      <c r="Z815" s="5" t="str">
        <f ca="1">IF(B_MSK[[#This Row],[concat]]="","",MATCH(B_MSK[[#This Row],[concat]],[2]!db[NB NOTA_C],0)+1)</f>
        <v/>
      </c>
      <c r="AA815" s="5" t="str">
        <f ca="1">IF(B_MSK[[#This Row],[//]]="","",HYPERLINK("[D:\kerja\BANK EXP\BARU\DB.XLSX]DB!e"&amp;B_MSK[[#This Row],[DB_ROW]],"&gt;"))</f>
        <v/>
      </c>
      <c r="AB815" s="30" t="e">
        <f ca="1">MID(B_MSK[[#This Row],[/ STN_1]],FIND(" ",B_MSK[[#This Row],[/ STN_1]])+1,LEN(B_MSK[[#This Row],[/ STN_1]]))</f>
        <v>#VALUE!</v>
      </c>
      <c r="AC8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5" s="15" t="str">
        <f ca="1">IF(B_MSK[[#This Row],[HARGA_2]]="","",IF(MID(B_MSK[[#This Row],[/ STN_2]],FIND(" ",B_MSK[[#This Row],[/ STN_2]])+1,LEN(B_MSK[[#This Row],[/ STN_2]]))="LSN",B_MSK[[#This Row],[HARGA_2]]/12,""))</f>
        <v/>
      </c>
      <c r="AH815" s="7" t="str">
        <f ca="1">IF(B_MSK[[#This Row],[HARGA_3]]="","","/ "&amp;"PCS")</f>
        <v/>
      </c>
      <c r="AI815" s="15" t="str">
        <f ca="1">IF(B_MSK[[#This Row],[HARGA_3]]="",IF(B_MSK[[#This Row],[HARGA_2]]="",IF(B_MSK[[#This Row],[HARGA_1]]="","",B_MSK[[#This Row],[HARGA_1]]),B_MSK[[#This Row],[HARGA_2]]),B_MSK[[#This Row],[HARGA_3]])</f>
        <v/>
      </c>
      <c r="AJ815" s="15" t="str">
        <f ca="1">IF(B_MSK[[#This Row],[/ STN_3]]="",IF(B_MSK[[#This Row],[/ STN_2]]="",IF(B_MSK[[#This Row],[/ STN_1]]="","",B_MSK[[#This Row],[/ STN_1]]),B_MSK[[#This Row],[/ STN_2]]),B_MSK[[#This Row],[/ STN_3]])</f>
        <v/>
      </c>
      <c r="AK815" s="5" t="str">
        <f ca="1">IF(B_MSK[[#This Row],[//]]="","",SUBSTITUTE(SUBSTITUTE(SUBSTITUTE(B_MSK[[#This Row],[QTY/ CTN]]," ","_",2),"(",""),")","")&amp;"_")</f>
        <v/>
      </c>
      <c r="AL815" s="5" t="str">
        <f ca="1">IF(B_MSK[[#This Row],[A_B]]="","",SEARCH("_",B_MSK[[#This Row],[A_B]]))</f>
        <v/>
      </c>
      <c r="AM815" s="5" t="str">
        <f ca="1">IF(B_MSK[[#This Row],[A_B]]="","",LEN(B_MSK[[#This Row],[A_B]]))</f>
        <v/>
      </c>
      <c r="AN815" s="5" t="str">
        <f ca="1">IF(B_MSK[[#This Row],[A_B]]="","",LEFT(B_MSK[[#This Row],[QTY/ CTN]],B_MSK[[#This Row],[A_B_1]]))</f>
        <v/>
      </c>
      <c r="AO815" s="5" t="str">
        <f ca="1">IF(B_MSK[[#This Row],[A_B]]="","",LEFT(B_MSK[[#This Row],[A_]],SEARCH(" ",B_MSK[[#This Row],[A_]])-1))</f>
        <v/>
      </c>
      <c r="AP815" s="5" t="str">
        <f ca="1">IF(B_MSK[[#This Row],[A_B]]="","",RIGHT(B_MSK[[#This Row],[A_]],LEN(B_MSK[[#This Row],[A_]])-SEARCH(" ",B_MSK[[#This Row],[A_]])))</f>
        <v/>
      </c>
      <c r="AQ8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5" s="5" t="str">
        <f ca="1">IF(B_MSK[[#This Row],[B_]]="","",LEFT(B_MSK[[#This Row],[B_]],SEARCH(" ",B_MSK[[#This Row],[B_]])))</f>
        <v/>
      </c>
      <c r="AS815" s="5" t="str">
        <f ca="1">IF(B_MSK[[#This Row],[B_]]="","",RIGHT(B_MSK[[#This Row],[B_]],LEN(B_MSK[[#This Row],[B_]])-SEARCH(" ",B_MSK[[#This Row],[B_]])))</f>
        <v/>
      </c>
      <c r="AT815" s="5" t="str">
        <f ca="1">IF(B_MSK[[#This Row],[B_2]]="LSN",12,"")</f>
        <v/>
      </c>
      <c r="AU815" s="5" t="str">
        <f ca="1">IF(B_MSK[[#This Row],[C_1]]="","","PCS")</f>
        <v/>
      </c>
      <c r="AV815" s="5" t="str">
        <f ca="1">IF(B_MSK[[#This Row],[A_1]]="","",B_MSK[[#This Row],[A_1]]*IF(B_MSK[[#This Row],[B_1]]="",1,B_MSK[[#This Row],[B_1]])*IF(B_MSK[[#This Row],[C_1]]="",1,B_MSK[[#This Row],[C_1]]))</f>
        <v/>
      </c>
      <c r="AW815" s="5" t="str">
        <f ca="1">IF(B_MSK[[#This Row],[C_2]]="",IF(B_MSK[[#This Row],[B_2]]="",IF(B_MSK[[#This Row],[A_2]]="","",B_MSK[[#This Row],[A_2]]),B_MSK[[#This Row],[B_2]]),B_MSK[[#This Row],[C_2]])</f>
        <v/>
      </c>
      <c r="AX815" s="2">
        <f ca="1">IF(ISNUMBER(B_MSK[[#This Row],[TANGGAL DATANG]]),B_MSK[[#This Row],[TANGGAL DATANG]],AX814)</f>
        <v>44956</v>
      </c>
      <c r="AY815" s="5" t="str">
        <f ca="1">IF(B_MSK[[#This Row],[DB_ROW]]="","",INDEX([3]!db[JENIS],B_MSK[[#This Row],[DB_ROW]]-1))</f>
        <v/>
      </c>
      <c r="AZ815" s="5" t="e">
        <f ca="1">IF(B_MSK[[#This Row],[A_1]]="","",B_MSK[[#This Row],[A_1]])*1</f>
        <v>#VALUE!</v>
      </c>
      <c r="BA815" s="5" t="str">
        <f ca="1">IF(B_MSK[[#This Row],[//]]="","",INDEX(INDIRECT(DIR&amp;$2:$2),B_MSK[[#This Row],[//]]))</f>
        <v/>
      </c>
      <c r="BB815" s="5" t="str">
        <f ca="1">CONCATENATE(B_MSK[[#This Row],[concat]],B_MSK[[#This Row],[HARGA_X]],B_MSK[[#This Row],[SAT]])</f>
        <v/>
      </c>
    </row>
    <row r="816" spans="1:54" x14ac:dyDescent="0.25">
      <c r="A816" s="6" t="s">
        <v>365</v>
      </c>
      <c r="B816" s="5">
        <f ca="1">IF(B_MSK[[#This Row],[N_ID]]="","",INDEX(INDIRECT(DIR&amp;$2:$2),MATCH(B_MSK[[#This Row],[N_ID]],INDIRECT(DIR&amp;"!NOTA[ID_P]"),0)))</f>
        <v>156</v>
      </c>
      <c r="C816" s="5" t="str">
        <f ca="1">IF(B_MSK[[#This Row],[//]]="","",HYPERLINK("["&amp;SUBSTITUTE(DIR,"'","")&amp;"]NOTA!D"&amp;B_MSK[[#This Row],[//]]+2,"&gt;"))</f>
        <v>&gt;</v>
      </c>
      <c r="D816" s="5">
        <f ca="1">IF(B_MSK[[#This Row],[N_ID]]="","",COUNTIF(INDIRECT(DIR&amp;"!NOTA[ID_H]"),B_MSK[[#This Row],[ID NOTA]]))</f>
        <v>4</v>
      </c>
      <c r="E8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813</v>
      </c>
      <c r="F816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44957</v>
      </c>
      <c r="G816" s="7" t="str">
        <f ca="1">IF(B_MSK[[#This Row],[stt]]="ada",INDEX([2]!db[NB BM],B_MSK[DB_ROW]-1),"")</f>
        <v>Malam Shintoeng K 1W polos</v>
      </c>
      <c r="H816" s="7" t="str">
        <f ca="1">IF(B_MSK[[#This Row],[//]]="","",INDEX(INDIRECT(DIR&amp;$2:$2),B_MSK[[#This Row],[//]]))</f>
        <v>HANSA</v>
      </c>
      <c r="I816" s="27" t="str">
        <f ca="1">IF(B_MSK[[#This Row],[//]]="","",INDEX(INDIRECT(DB_PATH&amp;$2:$2),B_MSK[[#This Row],[DB_ROW]]-1))</f>
        <v>480 PCS</v>
      </c>
      <c r="J816" s="5" t="str">
        <f ca="1">IF(B_MSK[[#This Row],[//]]="","",IF(INDEX(INDIRECT(DIR&amp;$2:$2),B_MSK[[#This Row],[//]])="","",INDEX(INDIRECT(DIR&amp;$2:$2),B_MSK[[#This Row],[//]])))</f>
        <v/>
      </c>
      <c r="K816" s="5">
        <f ca="1">IF(B_MSK[[#This Row],[//]]="","",IF(INDEX(INDIRECT(DIR&amp;$2:$2),B_MSK[[#This Row],[//]])="","",INDEX(INDIRECT(DIR&amp;$2:$2),B_MSK[[#This Row],[//]])))</f>
        <v>12</v>
      </c>
      <c r="L816" s="5" t="str">
        <f ca="1">IF(B_MSK[[#This Row],[//]]="","",IF(INDEX(INDIRECT(DIR&amp;$2:$2),B_MSK[[#This Row],[//]])="","",INDEX(INDIRECT(DIR&amp;$2:$2),B_MSK[[#This Row],[//]])))</f>
        <v>PCS</v>
      </c>
      <c r="M816" s="13">
        <f ca="1">IF(B_MSK[[#This Row],[//]]="","",INDEX(INDIRECT(DIR&amp;$2:$2),B_MSK[[#This Row],[//]]))</f>
        <v>1450</v>
      </c>
      <c r="N816" s="13">
        <f ca="1">IF(OR(B_MSK[[#This Row],[//]]="",),"",INDEX(INDIRECT(DIR&amp;$2:$2),B_MSK[[#This Row],[//]]))</f>
        <v>17400</v>
      </c>
      <c r="O816" s="3" t="str">
        <f ca="1">IF(B_MSK[[#This Row],[//]]="","",IF(INDEX(INDIRECT(DIR&amp;$2:$2),B_MSK[[#This Row],[//]])=0,"",INDEX(INDIRECT(DIR&amp;$2:$2),B_MSK[[#This Row],[//]])))</f>
        <v/>
      </c>
      <c r="P816" s="3" t="str">
        <f ca="1">IF(B_MSK[[#This Row],[//]]="","",IF(INDEX(INDIRECT(DIR&amp;$2:$2),B_MSK[[#This Row],[//]])=0,"",INDEX(INDIRECT(DIR&amp;$2:$2),B_MSK[[#This Row],[//]])))</f>
        <v/>
      </c>
      <c r="Q816" s="12">
        <f ca="1">IF(B_MSK[[#This Row],[//]]="","",INDEX(INDIRECT(DIR&amp;$2:$2),B_MSK[[#This Row],[//]]))</f>
        <v>17400</v>
      </c>
      <c r="R8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6" s="37">
        <f ca="1">IF(B_MSK[[#This Row],[//]]="","",INDEX(INDIRECT(DIR&amp;$2:$2),B_MSK[[#This Row],[//]]))</f>
        <v>0</v>
      </c>
      <c r="U816" s="38">
        <f ca="1">IF(SUMIF(B_MSK[NAMA BARANG],B_MSK[[#This Row],[NAMA BARANG]],B_MSK[JMLH BRG])=0,"",SUMIF(B_MSK[NAMA BARANG],B_MSK[[#This Row],[NAMA BARANG]],B_MSK[C]))</f>
        <v>0</v>
      </c>
      <c r="V816" s="7" t="str">
        <f ca="1">IF(B_MSK[[#This Row],[//]]="","",INDEX(INDIRECT(DIR&amp;$2:$2),B_MSK[[#This Row],[//]]))</f>
        <v>MALAM SHINTOENG K 1W POLOS</v>
      </c>
      <c r="W816" s="7" t="str">
        <f ca="1">LOWER(SUBSTITUTE(SUBSTITUTE(SUBSTITUTE(SUBSTITUTE(SUBSTITUTE(SUBSTITUTE(SUBSTITUTE(SUBSTITUTE(SUBSTITUTE(B_MSK[[#This Row],[N.B.nota]]," ",""),"-",""),"(",""),")",""),".",""),",",""),"/",""),"""",""),"+",""))</f>
        <v>malamshintoengk1wpolos</v>
      </c>
      <c r="X816" s="5" t="str">
        <f ca="1">IF(B_MSK[[#This Row],[N.B.nota]]="","",IF(MATCH(B_MSK[[#This Row],[concat]],[2]!db[NB NOTA_C],0)&gt;0,"ada",0))</f>
        <v>ada</v>
      </c>
      <c r="Y816" s="5" t="str">
        <f ca="1">IF(B_MSK[[#This Row],[N.B.nota]]="","",ADDRESS(ROW(B_MSK[QB]),COLUMN(B_MSK[QB]))&amp;":"&amp;ADDRESS(ROW(),COLUMN(B_MSK[QB])))</f>
        <v>$D$4:$D$816</v>
      </c>
      <c r="Z816" s="5">
        <f ca="1">IF(B_MSK[[#This Row],[concat]]="","",MATCH(B_MSK[[#This Row],[concat]],[2]!db[NB NOTA_C],0)+1)</f>
        <v>1432</v>
      </c>
      <c r="AA816" s="5" t="str">
        <f ca="1">IF(B_MSK[[#This Row],[//]]="","",HYPERLINK("[D:\kerja\BANK EXP\BARU\DB.XLSX]DB!e"&amp;B_MSK[[#This Row],[DB_ROW]],"&gt;"))</f>
        <v>&gt;</v>
      </c>
      <c r="AB816" s="30" t="str">
        <f ca="1">MID(B_MSK[[#This Row],[/ STN_1]],FIND(" ",B_MSK[[#This Row],[/ STN_1]])+1,LEN(B_MSK[[#This Row],[/ STN_1]]))</f>
        <v>PCS</v>
      </c>
      <c r="AC816" s="11">
        <f ca="1">IF(B_MSK[[#This Row],[//]]="","",IF(B_MSK[[#This Row],[ JUMLAH ]]="","",IF(B_MSK[[#This Row],[C]]="",B_MSK[[#This Row],[HARGA CTN]]/B_MSK[[#This Row],[JMLH BRG]],B_MSK[[#This Row],[HARGA CTN]]/B_MSK[[#This Row],[A_1]])))</f>
        <v>1450</v>
      </c>
      <c r="AD8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6" s="15" t="str">
        <f ca="1">IF(B_MSK[[#This Row],[HARGA_2]]="","",IF(MID(B_MSK[[#This Row],[/ STN_2]],FIND(" ",B_MSK[[#This Row],[/ STN_2]])+1,LEN(B_MSK[[#This Row],[/ STN_2]]))="LSN",B_MSK[[#This Row],[HARGA_2]]/12,""))</f>
        <v/>
      </c>
      <c r="AH816" s="7" t="str">
        <f ca="1">IF(B_MSK[[#This Row],[HARGA_3]]="","","/ "&amp;"PCS")</f>
        <v/>
      </c>
      <c r="AI816" s="15">
        <f ca="1">IF(B_MSK[[#This Row],[HARGA_3]]="",IF(B_MSK[[#This Row],[HARGA_2]]="",IF(B_MSK[[#This Row],[HARGA_1]]="","",B_MSK[[#This Row],[HARGA_1]]),B_MSK[[#This Row],[HARGA_2]]),B_MSK[[#This Row],[HARGA_3]])</f>
        <v>1450</v>
      </c>
      <c r="AJ81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16" s="5" t="str">
        <f ca="1">IF(B_MSK[[#This Row],[//]]="","",SUBSTITUTE(SUBSTITUTE(SUBSTITUTE(B_MSK[[#This Row],[QTY/ CTN]]," ","_",2),"(",""),")","")&amp;"_")</f>
        <v>480 PCS_</v>
      </c>
      <c r="AL816" s="5">
        <f ca="1">IF(B_MSK[[#This Row],[A_B]]="","",SEARCH("_",B_MSK[[#This Row],[A_B]]))</f>
        <v>8</v>
      </c>
      <c r="AM816" s="5">
        <f ca="1">IF(B_MSK[[#This Row],[A_B]]="","",LEN(B_MSK[[#This Row],[A_B]]))</f>
        <v>8</v>
      </c>
      <c r="AN816" s="5" t="str">
        <f ca="1">IF(B_MSK[[#This Row],[A_B]]="","",LEFT(B_MSK[[#This Row],[QTY/ CTN]],B_MSK[[#This Row],[A_B_1]]))</f>
        <v>480 PCS</v>
      </c>
      <c r="AO816" s="5" t="str">
        <f ca="1">IF(B_MSK[[#This Row],[A_B]]="","",LEFT(B_MSK[[#This Row],[A_]],SEARCH(" ",B_MSK[[#This Row],[A_]])-1))</f>
        <v>480</v>
      </c>
      <c r="AP816" s="5" t="str">
        <f ca="1">IF(B_MSK[[#This Row],[A_B]]="","",RIGHT(B_MSK[[#This Row],[A_]],LEN(B_MSK[[#This Row],[A_]])-SEARCH(" ",B_MSK[[#This Row],[A_]])))</f>
        <v>PCS</v>
      </c>
      <c r="AQ8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6" s="5" t="str">
        <f ca="1">IF(B_MSK[[#This Row],[B_]]="","",LEFT(B_MSK[[#This Row],[B_]],SEARCH(" ",B_MSK[[#This Row],[B_]])))</f>
        <v/>
      </c>
      <c r="AS816" s="5" t="str">
        <f ca="1">IF(B_MSK[[#This Row],[B_]]="","",RIGHT(B_MSK[[#This Row],[B_]],LEN(B_MSK[[#This Row],[B_]])-SEARCH(" ",B_MSK[[#This Row],[B_]])))</f>
        <v/>
      </c>
      <c r="AT816" s="5" t="str">
        <f ca="1">IF(B_MSK[[#This Row],[B_2]]="LSN",12,"")</f>
        <v/>
      </c>
      <c r="AU816" s="5" t="str">
        <f ca="1">IF(B_MSK[[#This Row],[C_1]]="","","PCS")</f>
        <v/>
      </c>
      <c r="AV816" s="5">
        <f ca="1">IF(B_MSK[[#This Row],[A_1]]="","",B_MSK[[#This Row],[A_1]]*IF(B_MSK[[#This Row],[B_1]]="",1,B_MSK[[#This Row],[B_1]])*IF(B_MSK[[#This Row],[C_1]]="",1,B_MSK[[#This Row],[C_1]]))</f>
        <v>480</v>
      </c>
      <c r="AW816" s="5" t="str">
        <f ca="1">IF(B_MSK[[#This Row],[C_2]]="",IF(B_MSK[[#This Row],[B_2]]="",IF(B_MSK[[#This Row],[A_2]]="","",B_MSK[[#This Row],[A_2]]),B_MSK[[#This Row],[B_2]]),B_MSK[[#This Row],[C_2]])</f>
        <v>PCS</v>
      </c>
      <c r="AX816" s="2">
        <f ca="1">IF(ISNUMBER(B_MSK[[#This Row],[TANGGAL DATANG]]),B_MSK[[#This Row],[TANGGAL DATANG]],AX815)</f>
        <v>44957</v>
      </c>
      <c r="AY816" s="5" t="e">
        <f ca="1">IF(B_MSK[[#This Row],[DB_ROW]]="","",INDEX([3]!db[JENIS],B_MSK[[#This Row],[DB_ROW]]-1))</f>
        <v>#REF!</v>
      </c>
      <c r="AZ816" s="5">
        <f ca="1">IF(B_MSK[[#This Row],[A_1]]="","",B_MSK[[#This Row],[A_1]])*1</f>
        <v>480</v>
      </c>
      <c r="BA816" s="5" t="str">
        <f ca="1">IF(B_MSK[[#This Row],[//]]="","",INDEX(INDIRECT(DIR&amp;$2:$2),B_MSK[[#This Row],[//]]))</f>
        <v>UNTANA</v>
      </c>
      <c r="BB816" s="5" t="str">
        <f ca="1">CONCATENATE(B_MSK[[#This Row],[concat]],B_MSK[[#This Row],[HARGA_X]],B_MSK[[#This Row],[SAT]])</f>
        <v>malamshintoengk1wpolos1450PCS</v>
      </c>
    </row>
    <row r="817" spans="1:54" x14ac:dyDescent="0.25">
      <c r="A817" s="6" t="s">
        <v>128</v>
      </c>
      <c r="B817" s="5" t="str">
        <f ca="1">IF(B_MSK[[#This Row],[N_ID]]="","",INDEX(INDIRECT(DIR&amp;$2:$2),MATCH(B_MSK[[#This Row],[N_ID]],INDIRECT(DIR&amp;"!NOTA[ID_P]"),0)))</f>
        <v/>
      </c>
      <c r="C817" s="5" t="str">
        <f ca="1">IF(B_MSK[[#This Row],[//]]="","",HYPERLINK("["&amp;SUBSTITUTE(DIR,"'","")&amp;"]NOTA!D"&amp;B_MSK[[#This Row],[//]]+2,"&gt;"))</f>
        <v>&gt;</v>
      </c>
      <c r="D817" s="5" t="str">
        <f ca="1">IF(B_MSK[[#This Row],[N_ID]]="","",COUNTIF(INDIRECT(DIR&amp;"!NOTA[ID_H]"),B_MSK[[#This Row],[ID NOTA]]))</f>
        <v/>
      </c>
      <c r="E8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814</v>
      </c>
      <c r="F8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7" s="7" t="str">
        <f ca="1">IF(B_MSK[[#This Row],[stt]]="ada",INDEX([2]!db[NB BM],B_MSK[DB_ROW]-1),"")</f>
        <v>Malam Shintoeng K 6-12W</v>
      </c>
      <c r="H817" s="7" t="str">
        <f ca="1">IF(B_MSK[[#This Row],[//]]="","",INDEX(INDIRECT(DIR&amp;$2:$2),B_MSK[[#This Row],[//]]))</f>
        <v>HANSA</v>
      </c>
      <c r="I817" s="27" t="str">
        <f ca="1">IF(B_MSK[[#This Row],[//]]="","",INDEX(INDIRECT(DB_PATH&amp;$2:$2),B_MSK[[#This Row],[DB_ROW]]-1))</f>
        <v>480 PCS</v>
      </c>
      <c r="J817" s="5" t="str">
        <f ca="1">IF(B_MSK[[#This Row],[//]]="","",IF(INDEX(INDIRECT(DIR&amp;$2:$2),B_MSK[[#This Row],[//]])="","",INDEX(INDIRECT(DIR&amp;$2:$2),B_MSK[[#This Row],[//]])))</f>
        <v/>
      </c>
      <c r="K817" s="5">
        <f ca="1">IF(B_MSK[[#This Row],[//]]="","",IF(INDEX(INDIRECT(DIR&amp;$2:$2),B_MSK[[#This Row],[//]])="","",INDEX(INDIRECT(DIR&amp;$2:$2),B_MSK[[#This Row],[//]])))</f>
        <v>12</v>
      </c>
      <c r="L817" s="5" t="str">
        <f ca="1">IF(B_MSK[[#This Row],[//]]="","",IF(INDEX(INDIRECT(DIR&amp;$2:$2),B_MSK[[#This Row],[//]])="","",INDEX(INDIRECT(DIR&amp;$2:$2),B_MSK[[#This Row],[//]])))</f>
        <v>PCS</v>
      </c>
      <c r="M817" s="13">
        <f ca="1">IF(B_MSK[[#This Row],[//]]="","",INDEX(INDIRECT(DIR&amp;$2:$2),B_MSK[[#This Row],[//]]))</f>
        <v>1450</v>
      </c>
      <c r="N817" s="13">
        <f ca="1">IF(OR(B_MSK[[#This Row],[//]]="",),"",INDEX(INDIRECT(DIR&amp;$2:$2),B_MSK[[#This Row],[//]]))</f>
        <v>17400</v>
      </c>
      <c r="O817" s="3" t="str">
        <f ca="1">IF(B_MSK[[#This Row],[//]]="","",IF(INDEX(INDIRECT(DIR&amp;$2:$2),B_MSK[[#This Row],[//]])=0,"",INDEX(INDIRECT(DIR&amp;$2:$2),B_MSK[[#This Row],[//]])))</f>
        <v/>
      </c>
      <c r="P817" s="3" t="str">
        <f ca="1">IF(B_MSK[[#This Row],[//]]="","",IF(INDEX(INDIRECT(DIR&amp;$2:$2),B_MSK[[#This Row],[//]])=0,"",INDEX(INDIRECT(DIR&amp;$2:$2),B_MSK[[#This Row],[//]])))</f>
        <v/>
      </c>
      <c r="Q817" s="12">
        <f ca="1">IF(B_MSK[[#This Row],[//]]="","",INDEX(INDIRECT(DIR&amp;$2:$2),B_MSK[[#This Row],[//]]))</f>
        <v>17400</v>
      </c>
      <c r="R8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7" s="37">
        <f ca="1">IF(B_MSK[[#This Row],[//]]="","",INDEX(INDIRECT(DIR&amp;$2:$2),B_MSK[[#This Row],[//]]))</f>
        <v>0</v>
      </c>
      <c r="U817" s="38">
        <f ca="1">IF(SUMIF(B_MSK[NAMA BARANG],B_MSK[[#This Row],[NAMA BARANG]],B_MSK[JMLH BRG])=0,"",SUMIF(B_MSK[NAMA BARANG],B_MSK[[#This Row],[NAMA BARANG]],B_MSK[C]))</f>
        <v>0</v>
      </c>
      <c r="V817" s="7" t="str">
        <f ca="1">IF(B_MSK[[#This Row],[//]]="","",INDEX(INDIRECT(DIR&amp;$2:$2),B_MSK[[#This Row],[//]]))</f>
        <v>MALAM SHINTOENG K 6-12W</v>
      </c>
      <c r="W817" s="7" t="str">
        <f ca="1">LOWER(SUBSTITUTE(SUBSTITUTE(SUBSTITUTE(SUBSTITUTE(SUBSTITUTE(SUBSTITUTE(SUBSTITUTE(SUBSTITUTE(SUBSTITUTE(B_MSK[[#This Row],[N.B.nota]]," ",""),"-",""),"(",""),")",""),".",""),",",""),"/",""),"""",""),"+",""))</f>
        <v>malamshintoengk612w</v>
      </c>
      <c r="X817" s="5" t="str">
        <f ca="1">IF(B_MSK[[#This Row],[N.B.nota]]="","",IF(MATCH(B_MSK[[#This Row],[concat]],[2]!db[NB NOTA_C],0)&gt;0,"ada",0))</f>
        <v>ada</v>
      </c>
      <c r="Y817" s="5" t="str">
        <f ca="1">IF(B_MSK[[#This Row],[N.B.nota]]="","",ADDRESS(ROW(B_MSK[QB]),COLUMN(B_MSK[QB]))&amp;":"&amp;ADDRESS(ROW(),COLUMN(B_MSK[QB])))</f>
        <v>$D$4:$D$817</v>
      </c>
      <c r="Z817" s="5">
        <f ca="1">IF(B_MSK[[#This Row],[concat]]="","",MATCH(B_MSK[[#This Row],[concat]],[2]!db[NB NOTA_C],0)+1)</f>
        <v>1433</v>
      </c>
      <c r="AA817" s="5" t="str">
        <f ca="1">IF(B_MSK[[#This Row],[//]]="","",HYPERLINK("[D:\kerja\BANK EXP\BARU\DB.XLSX]DB!e"&amp;B_MSK[[#This Row],[DB_ROW]],"&gt;"))</f>
        <v>&gt;</v>
      </c>
      <c r="AB817" s="30" t="str">
        <f ca="1">MID(B_MSK[[#This Row],[/ STN_1]],FIND(" ",B_MSK[[#This Row],[/ STN_1]])+1,LEN(B_MSK[[#This Row],[/ STN_1]]))</f>
        <v>PCS</v>
      </c>
      <c r="AC817" s="11">
        <f ca="1">IF(B_MSK[[#This Row],[//]]="","",IF(B_MSK[[#This Row],[ JUMLAH ]]="","",IF(B_MSK[[#This Row],[C]]="",B_MSK[[#This Row],[HARGA CTN]]/B_MSK[[#This Row],[JMLH BRG]],B_MSK[[#This Row],[HARGA CTN]]/B_MSK[[#This Row],[A_1]])))</f>
        <v>1450</v>
      </c>
      <c r="AD8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7" s="15" t="str">
        <f ca="1">IF(B_MSK[[#This Row],[HARGA_2]]="","",IF(MID(B_MSK[[#This Row],[/ STN_2]],FIND(" ",B_MSK[[#This Row],[/ STN_2]])+1,LEN(B_MSK[[#This Row],[/ STN_2]]))="LSN",B_MSK[[#This Row],[HARGA_2]]/12,""))</f>
        <v/>
      </c>
      <c r="AH817" s="7" t="str">
        <f ca="1">IF(B_MSK[[#This Row],[HARGA_3]]="","","/ "&amp;"PCS")</f>
        <v/>
      </c>
      <c r="AI817" s="15">
        <f ca="1">IF(B_MSK[[#This Row],[HARGA_3]]="",IF(B_MSK[[#This Row],[HARGA_2]]="",IF(B_MSK[[#This Row],[HARGA_1]]="","",B_MSK[[#This Row],[HARGA_1]]),B_MSK[[#This Row],[HARGA_2]]),B_MSK[[#This Row],[HARGA_3]])</f>
        <v>1450</v>
      </c>
      <c r="AJ81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17" s="5" t="str">
        <f ca="1">IF(B_MSK[[#This Row],[//]]="","",SUBSTITUTE(SUBSTITUTE(SUBSTITUTE(B_MSK[[#This Row],[QTY/ CTN]]," ","_",2),"(",""),")","")&amp;"_")</f>
        <v>480 PCS_</v>
      </c>
      <c r="AL817" s="5">
        <f ca="1">IF(B_MSK[[#This Row],[A_B]]="","",SEARCH("_",B_MSK[[#This Row],[A_B]]))</f>
        <v>8</v>
      </c>
      <c r="AM817" s="5">
        <f ca="1">IF(B_MSK[[#This Row],[A_B]]="","",LEN(B_MSK[[#This Row],[A_B]]))</f>
        <v>8</v>
      </c>
      <c r="AN817" s="5" t="str">
        <f ca="1">IF(B_MSK[[#This Row],[A_B]]="","",LEFT(B_MSK[[#This Row],[QTY/ CTN]],B_MSK[[#This Row],[A_B_1]]))</f>
        <v>480 PCS</v>
      </c>
      <c r="AO817" s="5" t="str">
        <f ca="1">IF(B_MSK[[#This Row],[A_B]]="","",LEFT(B_MSK[[#This Row],[A_]],SEARCH(" ",B_MSK[[#This Row],[A_]])-1))</f>
        <v>480</v>
      </c>
      <c r="AP817" s="5" t="str">
        <f ca="1">IF(B_MSK[[#This Row],[A_B]]="","",RIGHT(B_MSK[[#This Row],[A_]],LEN(B_MSK[[#This Row],[A_]])-SEARCH(" ",B_MSK[[#This Row],[A_]])))</f>
        <v>PCS</v>
      </c>
      <c r="AQ8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7" s="5" t="str">
        <f ca="1">IF(B_MSK[[#This Row],[B_]]="","",LEFT(B_MSK[[#This Row],[B_]],SEARCH(" ",B_MSK[[#This Row],[B_]])))</f>
        <v/>
      </c>
      <c r="AS817" s="5" t="str">
        <f ca="1">IF(B_MSK[[#This Row],[B_]]="","",RIGHT(B_MSK[[#This Row],[B_]],LEN(B_MSK[[#This Row],[B_]])-SEARCH(" ",B_MSK[[#This Row],[B_]])))</f>
        <v/>
      </c>
      <c r="AT817" s="5" t="str">
        <f ca="1">IF(B_MSK[[#This Row],[B_2]]="LSN",12,"")</f>
        <v/>
      </c>
      <c r="AU817" s="5" t="str">
        <f ca="1">IF(B_MSK[[#This Row],[C_1]]="","","PCS")</f>
        <v/>
      </c>
      <c r="AV817" s="5">
        <f ca="1">IF(B_MSK[[#This Row],[A_1]]="","",B_MSK[[#This Row],[A_1]]*IF(B_MSK[[#This Row],[B_1]]="",1,B_MSK[[#This Row],[B_1]])*IF(B_MSK[[#This Row],[C_1]]="",1,B_MSK[[#This Row],[C_1]]))</f>
        <v>480</v>
      </c>
      <c r="AW817" s="5" t="str">
        <f ca="1">IF(B_MSK[[#This Row],[C_2]]="",IF(B_MSK[[#This Row],[B_2]]="",IF(B_MSK[[#This Row],[A_2]]="","",B_MSK[[#This Row],[A_2]]),B_MSK[[#This Row],[B_2]]),B_MSK[[#This Row],[C_2]])</f>
        <v>PCS</v>
      </c>
      <c r="AX817" s="2">
        <f ca="1">IF(ISNUMBER(B_MSK[[#This Row],[TANGGAL DATANG]]),B_MSK[[#This Row],[TANGGAL DATANG]],AX816)</f>
        <v>44957</v>
      </c>
      <c r="AY817" s="5" t="e">
        <f ca="1">IF(B_MSK[[#This Row],[DB_ROW]]="","",INDEX([3]!db[JENIS],B_MSK[[#This Row],[DB_ROW]]-1))</f>
        <v>#REF!</v>
      </c>
      <c r="AZ817" s="5">
        <f ca="1">IF(B_MSK[[#This Row],[A_1]]="","",B_MSK[[#This Row],[A_1]])*1</f>
        <v>480</v>
      </c>
      <c r="BA817" s="5" t="str">
        <f ca="1">IF(B_MSK[[#This Row],[//]]="","",INDEX(INDIRECT(DIR&amp;$2:$2),B_MSK[[#This Row],[//]]))</f>
        <v>UNTANA</v>
      </c>
      <c r="BB817" s="5" t="str">
        <f ca="1">CONCATENATE(B_MSK[[#This Row],[concat]],B_MSK[[#This Row],[HARGA_X]],B_MSK[[#This Row],[SAT]])</f>
        <v>malamshintoengk612w1450PCS</v>
      </c>
    </row>
    <row r="818" spans="1:54" x14ac:dyDescent="0.25">
      <c r="A818" s="6" t="s">
        <v>128</v>
      </c>
      <c r="B818" s="5" t="str">
        <f ca="1">IF(B_MSK[[#This Row],[N_ID]]="","",INDEX(INDIRECT(DIR&amp;$2:$2),MATCH(B_MSK[[#This Row],[N_ID]],INDIRECT(DIR&amp;"!NOTA[ID_P]"),0)))</f>
        <v/>
      </c>
      <c r="C818" s="5" t="str">
        <f ca="1">IF(B_MSK[[#This Row],[//]]="","",HYPERLINK("["&amp;SUBSTITUTE(DIR,"'","")&amp;"]NOTA!D"&amp;B_MSK[[#This Row],[//]]+2,"&gt;"))</f>
        <v>&gt;</v>
      </c>
      <c r="D818" s="5" t="str">
        <f ca="1">IF(B_MSK[[#This Row],[N_ID]]="","",COUNTIF(INDIRECT(DIR&amp;"!NOTA[ID_H]"),B_MSK[[#This Row],[ID NOTA]]))</f>
        <v/>
      </c>
      <c r="E81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815</v>
      </c>
      <c r="F8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8" s="7" t="str">
        <f ca="1">IF(B_MSK[[#This Row],[stt]]="ada",INDEX([2]!db[NB BM],B_MSK[DB_ROW]-1),"")</f>
        <v>Malam Shintoeng B 1W polos</v>
      </c>
      <c r="H818" s="7" t="str">
        <f ca="1">IF(B_MSK[[#This Row],[//]]="","",INDEX(INDIRECT(DIR&amp;$2:$2),B_MSK[[#This Row],[//]]))</f>
        <v>HANSA</v>
      </c>
      <c r="I818" s="27" t="str">
        <f ca="1">IF(B_MSK[[#This Row],[//]]="","",INDEX(INDIRECT(DB_PATH&amp;$2:$2),B_MSK[[#This Row],[DB_ROW]]-1))</f>
        <v>180 PCS</v>
      </c>
      <c r="J818" s="5" t="str">
        <f ca="1">IF(B_MSK[[#This Row],[//]]="","",IF(INDEX(INDIRECT(DIR&amp;$2:$2),B_MSK[[#This Row],[//]])="","",INDEX(INDIRECT(DIR&amp;$2:$2),B_MSK[[#This Row],[//]])))</f>
        <v/>
      </c>
      <c r="K818" s="5">
        <f ca="1">IF(B_MSK[[#This Row],[//]]="","",IF(INDEX(INDIRECT(DIR&amp;$2:$2),B_MSK[[#This Row],[//]])="","",INDEX(INDIRECT(DIR&amp;$2:$2),B_MSK[[#This Row],[//]])))</f>
        <v>10</v>
      </c>
      <c r="L818" s="5" t="str">
        <f ca="1">IF(B_MSK[[#This Row],[//]]="","",IF(INDEX(INDIRECT(DIR&amp;$2:$2),B_MSK[[#This Row],[//]])="","",INDEX(INDIRECT(DIR&amp;$2:$2),B_MSK[[#This Row],[//]])))</f>
        <v>PCS</v>
      </c>
      <c r="M818" s="13">
        <f ca="1">IF(B_MSK[[#This Row],[//]]="","",INDEX(INDIRECT(DIR&amp;$2:$2),B_MSK[[#This Row],[//]]))</f>
        <v>5200</v>
      </c>
      <c r="N818" s="13">
        <f ca="1">IF(OR(B_MSK[[#This Row],[//]]="",),"",INDEX(INDIRECT(DIR&amp;$2:$2),B_MSK[[#This Row],[//]]))</f>
        <v>52000</v>
      </c>
      <c r="O818" s="3" t="str">
        <f ca="1">IF(B_MSK[[#This Row],[//]]="","",IF(INDEX(INDIRECT(DIR&amp;$2:$2),B_MSK[[#This Row],[//]])=0,"",INDEX(INDIRECT(DIR&amp;$2:$2),B_MSK[[#This Row],[//]])))</f>
        <v/>
      </c>
      <c r="P818" s="3" t="str">
        <f ca="1">IF(B_MSK[[#This Row],[//]]="","",IF(INDEX(INDIRECT(DIR&amp;$2:$2),B_MSK[[#This Row],[//]])=0,"",INDEX(INDIRECT(DIR&amp;$2:$2),B_MSK[[#This Row],[//]])))</f>
        <v/>
      </c>
      <c r="Q818" s="12">
        <f ca="1">IF(B_MSK[[#This Row],[//]]="","",INDEX(INDIRECT(DIR&amp;$2:$2),B_MSK[[#This Row],[//]]))</f>
        <v>52000</v>
      </c>
      <c r="R8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8" s="37">
        <f ca="1">IF(B_MSK[[#This Row],[//]]="","",INDEX(INDIRECT(DIR&amp;$2:$2),B_MSK[[#This Row],[//]]))</f>
        <v>0</v>
      </c>
      <c r="U818" s="38">
        <f ca="1">IF(SUMIF(B_MSK[NAMA BARANG],B_MSK[[#This Row],[NAMA BARANG]],B_MSK[JMLH BRG])=0,"",SUMIF(B_MSK[NAMA BARANG],B_MSK[[#This Row],[NAMA BARANG]],B_MSK[C]))</f>
        <v>0</v>
      </c>
      <c r="V818" s="7" t="str">
        <f ca="1">IF(B_MSK[[#This Row],[//]]="","",INDEX(INDIRECT(DIR&amp;$2:$2),B_MSK[[#This Row],[//]]))</f>
        <v>MALAM SHINTOENG B 1W POLOS</v>
      </c>
      <c r="W818" s="7" t="str">
        <f ca="1">LOWER(SUBSTITUTE(SUBSTITUTE(SUBSTITUTE(SUBSTITUTE(SUBSTITUTE(SUBSTITUTE(SUBSTITUTE(SUBSTITUTE(SUBSTITUTE(B_MSK[[#This Row],[N.B.nota]]," ",""),"-",""),"(",""),")",""),".",""),",",""),"/",""),"""",""),"+",""))</f>
        <v>malamshintoengb1wpolos</v>
      </c>
      <c r="X818" s="5" t="str">
        <f ca="1">IF(B_MSK[[#This Row],[N.B.nota]]="","",IF(MATCH(B_MSK[[#This Row],[concat]],[2]!db[NB NOTA_C],0)&gt;0,"ada",0))</f>
        <v>ada</v>
      </c>
      <c r="Y818" s="5" t="str">
        <f ca="1">IF(B_MSK[[#This Row],[N.B.nota]]="","",ADDRESS(ROW(B_MSK[QB]),COLUMN(B_MSK[QB]))&amp;":"&amp;ADDRESS(ROW(),COLUMN(B_MSK[QB])))</f>
        <v>$D$4:$D$818</v>
      </c>
      <c r="Z818" s="5">
        <f ca="1">IF(B_MSK[[#This Row],[concat]]="","",MATCH(B_MSK[[#This Row],[concat]],[2]!db[NB NOTA_C],0)+1)</f>
        <v>1430</v>
      </c>
      <c r="AA818" s="5" t="str">
        <f ca="1">IF(B_MSK[[#This Row],[//]]="","",HYPERLINK("[D:\kerja\BANK EXP\BARU\DB.XLSX]DB!e"&amp;B_MSK[[#This Row],[DB_ROW]],"&gt;"))</f>
        <v>&gt;</v>
      </c>
      <c r="AB818" s="30" t="str">
        <f ca="1">MID(B_MSK[[#This Row],[/ STN_1]],FIND(" ",B_MSK[[#This Row],[/ STN_1]])+1,LEN(B_MSK[[#This Row],[/ STN_1]]))</f>
        <v>PCS</v>
      </c>
      <c r="AC818" s="11">
        <f ca="1">IF(B_MSK[[#This Row],[//]]="","",IF(B_MSK[[#This Row],[ JUMLAH ]]="","",IF(B_MSK[[#This Row],[C]]="",B_MSK[[#This Row],[HARGA CTN]]/B_MSK[[#This Row],[JMLH BRG]],B_MSK[[#This Row],[HARGA CTN]]/B_MSK[[#This Row],[A_1]])))</f>
        <v>5200</v>
      </c>
      <c r="AD8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8" s="15" t="str">
        <f ca="1">IF(B_MSK[[#This Row],[HARGA_2]]="","",IF(MID(B_MSK[[#This Row],[/ STN_2]],FIND(" ",B_MSK[[#This Row],[/ STN_2]])+1,LEN(B_MSK[[#This Row],[/ STN_2]]))="LSN",B_MSK[[#This Row],[HARGA_2]]/12,""))</f>
        <v/>
      </c>
      <c r="AH818" s="7" t="str">
        <f ca="1">IF(B_MSK[[#This Row],[HARGA_3]]="","","/ "&amp;"PCS")</f>
        <v/>
      </c>
      <c r="AI818" s="15">
        <f ca="1">IF(B_MSK[[#This Row],[HARGA_3]]="",IF(B_MSK[[#This Row],[HARGA_2]]="",IF(B_MSK[[#This Row],[HARGA_1]]="","",B_MSK[[#This Row],[HARGA_1]]),B_MSK[[#This Row],[HARGA_2]]),B_MSK[[#This Row],[HARGA_3]])</f>
        <v>5200</v>
      </c>
      <c r="AJ81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18" s="5" t="str">
        <f ca="1">IF(B_MSK[[#This Row],[//]]="","",SUBSTITUTE(SUBSTITUTE(SUBSTITUTE(B_MSK[[#This Row],[QTY/ CTN]]," ","_",2),"(",""),")","")&amp;"_")</f>
        <v>180 PCS_</v>
      </c>
      <c r="AL818" s="5">
        <f ca="1">IF(B_MSK[[#This Row],[A_B]]="","",SEARCH("_",B_MSK[[#This Row],[A_B]]))</f>
        <v>8</v>
      </c>
      <c r="AM818" s="5">
        <f ca="1">IF(B_MSK[[#This Row],[A_B]]="","",LEN(B_MSK[[#This Row],[A_B]]))</f>
        <v>8</v>
      </c>
      <c r="AN818" s="5" t="str">
        <f ca="1">IF(B_MSK[[#This Row],[A_B]]="","",LEFT(B_MSK[[#This Row],[QTY/ CTN]],B_MSK[[#This Row],[A_B_1]]))</f>
        <v>180 PCS</v>
      </c>
      <c r="AO818" s="5" t="str">
        <f ca="1">IF(B_MSK[[#This Row],[A_B]]="","",LEFT(B_MSK[[#This Row],[A_]],SEARCH(" ",B_MSK[[#This Row],[A_]])-1))</f>
        <v>180</v>
      </c>
      <c r="AP818" s="5" t="str">
        <f ca="1">IF(B_MSK[[#This Row],[A_B]]="","",RIGHT(B_MSK[[#This Row],[A_]],LEN(B_MSK[[#This Row],[A_]])-SEARCH(" ",B_MSK[[#This Row],[A_]])))</f>
        <v>PCS</v>
      </c>
      <c r="AQ8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8" s="5" t="str">
        <f ca="1">IF(B_MSK[[#This Row],[B_]]="","",LEFT(B_MSK[[#This Row],[B_]],SEARCH(" ",B_MSK[[#This Row],[B_]])))</f>
        <v/>
      </c>
      <c r="AS818" s="5" t="str">
        <f ca="1">IF(B_MSK[[#This Row],[B_]]="","",RIGHT(B_MSK[[#This Row],[B_]],LEN(B_MSK[[#This Row],[B_]])-SEARCH(" ",B_MSK[[#This Row],[B_]])))</f>
        <v/>
      </c>
      <c r="AT818" s="5" t="str">
        <f ca="1">IF(B_MSK[[#This Row],[B_2]]="LSN",12,"")</f>
        <v/>
      </c>
      <c r="AU818" s="5" t="str">
        <f ca="1">IF(B_MSK[[#This Row],[C_1]]="","","PCS")</f>
        <v/>
      </c>
      <c r="AV818" s="5">
        <f ca="1">IF(B_MSK[[#This Row],[A_1]]="","",B_MSK[[#This Row],[A_1]]*IF(B_MSK[[#This Row],[B_1]]="",1,B_MSK[[#This Row],[B_1]])*IF(B_MSK[[#This Row],[C_1]]="",1,B_MSK[[#This Row],[C_1]]))</f>
        <v>180</v>
      </c>
      <c r="AW818" s="5" t="str">
        <f ca="1">IF(B_MSK[[#This Row],[C_2]]="",IF(B_MSK[[#This Row],[B_2]]="",IF(B_MSK[[#This Row],[A_2]]="","",B_MSK[[#This Row],[A_2]]),B_MSK[[#This Row],[B_2]]),B_MSK[[#This Row],[C_2]])</f>
        <v>PCS</v>
      </c>
      <c r="AX818" s="2">
        <f ca="1">IF(ISNUMBER(B_MSK[[#This Row],[TANGGAL DATANG]]),B_MSK[[#This Row],[TANGGAL DATANG]],AX817)</f>
        <v>44957</v>
      </c>
      <c r="AY818" s="5" t="e">
        <f ca="1">IF(B_MSK[[#This Row],[DB_ROW]]="","",INDEX([3]!db[JENIS],B_MSK[[#This Row],[DB_ROW]]-1))</f>
        <v>#REF!</v>
      </c>
      <c r="AZ818" s="5">
        <f ca="1">IF(B_MSK[[#This Row],[A_1]]="","",B_MSK[[#This Row],[A_1]])*1</f>
        <v>180</v>
      </c>
      <c r="BA818" s="5" t="str">
        <f ca="1">IF(B_MSK[[#This Row],[//]]="","",INDEX(INDIRECT(DIR&amp;$2:$2),B_MSK[[#This Row],[//]]))</f>
        <v>UNTANA</v>
      </c>
      <c r="BB818" s="5" t="str">
        <f ca="1">CONCATENATE(B_MSK[[#This Row],[concat]],B_MSK[[#This Row],[HARGA_X]],B_MSK[[#This Row],[SAT]])</f>
        <v>malamshintoengb1wpolos5200PCS</v>
      </c>
    </row>
    <row r="819" spans="1:54" x14ac:dyDescent="0.25">
      <c r="A819" s="6" t="s">
        <v>128</v>
      </c>
      <c r="B819" s="5" t="str">
        <f ca="1">IF(B_MSK[[#This Row],[N_ID]]="","",INDEX(INDIRECT(DIR&amp;$2:$2),MATCH(B_MSK[[#This Row],[N_ID]],INDIRECT(DIR&amp;"!NOTA[ID_P]"),0)))</f>
        <v/>
      </c>
      <c r="C819" s="5" t="str">
        <f ca="1">IF(B_MSK[[#This Row],[//]]="","",HYPERLINK("["&amp;SUBSTITUTE(DIR,"'","")&amp;"]NOTA!D"&amp;B_MSK[[#This Row],[//]]+2,"&gt;"))</f>
        <v>&gt;</v>
      </c>
      <c r="D819" s="5" t="str">
        <f ca="1">IF(B_MSK[[#This Row],[N_ID]]="","",COUNTIF(INDIRECT(DIR&amp;"!NOTA[ID_H]"),B_MSK[[#This Row],[ID NOTA]]))</f>
        <v/>
      </c>
      <c r="E8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816</v>
      </c>
      <c r="F8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9" s="7" t="str">
        <f ca="1">IF(B_MSK[[#This Row],[stt]]="ada",INDEX([2]!db[NB BM],B_MSK[DB_ROW]-1),"")</f>
        <v>Malam Shintoeng B 6-12W</v>
      </c>
      <c r="H819" s="7" t="str">
        <f ca="1">IF(B_MSK[[#This Row],[//]]="","",INDEX(INDIRECT(DIR&amp;$2:$2),B_MSK[[#This Row],[//]]))</f>
        <v>HANSA</v>
      </c>
      <c r="I819" s="27" t="str">
        <f ca="1">IF(B_MSK[[#This Row],[//]]="","",INDEX(INDIRECT(DB_PATH&amp;$2:$2),B_MSK[[#This Row],[DB_ROW]]-1))</f>
        <v>150 PCS</v>
      </c>
      <c r="J819" s="5" t="str">
        <f ca="1">IF(B_MSK[[#This Row],[//]]="","",IF(INDEX(INDIRECT(DIR&amp;$2:$2),B_MSK[[#This Row],[//]])="","",INDEX(INDIRECT(DIR&amp;$2:$2),B_MSK[[#This Row],[//]])))</f>
        <v/>
      </c>
      <c r="K819" s="5">
        <f ca="1">IF(B_MSK[[#This Row],[//]]="","",IF(INDEX(INDIRECT(DIR&amp;$2:$2),B_MSK[[#This Row],[//]])="","",INDEX(INDIRECT(DIR&amp;$2:$2),B_MSK[[#This Row],[//]])))</f>
        <v>10</v>
      </c>
      <c r="L819" s="5" t="str">
        <f ca="1">IF(B_MSK[[#This Row],[//]]="","",IF(INDEX(INDIRECT(DIR&amp;$2:$2),B_MSK[[#This Row],[//]])="","",INDEX(INDIRECT(DIR&amp;$2:$2),B_MSK[[#This Row],[//]])))</f>
        <v>PCS</v>
      </c>
      <c r="M819" s="13">
        <f ca="1">IF(B_MSK[[#This Row],[//]]="","",INDEX(INDIRECT(DIR&amp;$2:$2),B_MSK[[#This Row],[//]]))</f>
        <v>5500</v>
      </c>
      <c r="N819" s="13">
        <f ca="1">IF(OR(B_MSK[[#This Row],[//]]="",),"",INDEX(INDIRECT(DIR&amp;$2:$2),B_MSK[[#This Row],[//]]))</f>
        <v>55000</v>
      </c>
      <c r="O819" s="3" t="str">
        <f ca="1">IF(B_MSK[[#This Row],[//]]="","",IF(INDEX(INDIRECT(DIR&amp;$2:$2),B_MSK[[#This Row],[//]])=0,"",INDEX(INDIRECT(DIR&amp;$2:$2),B_MSK[[#This Row],[//]])))</f>
        <v/>
      </c>
      <c r="P819" s="3" t="str">
        <f ca="1">IF(B_MSK[[#This Row],[//]]="","",IF(INDEX(INDIRECT(DIR&amp;$2:$2),B_MSK[[#This Row],[//]])=0,"",INDEX(INDIRECT(DIR&amp;$2:$2),B_MSK[[#This Row],[//]])))</f>
        <v/>
      </c>
      <c r="Q819" s="12">
        <f ca="1">IF(B_MSK[[#This Row],[//]]="","",INDEX(INDIRECT(DIR&amp;$2:$2),B_MSK[[#This Row],[//]]))</f>
        <v>55000</v>
      </c>
      <c r="R81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81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819" s="37">
        <f ca="1">IF(B_MSK[[#This Row],[//]]="","",INDEX(INDIRECT(DIR&amp;$2:$2),B_MSK[[#This Row],[//]]))</f>
        <v>0</v>
      </c>
      <c r="U819" s="38">
        <f ca="1">IF(SUMIF(B_MSK[NAMA BARANG],B_MSK[[#This Row],[NAMA BARANG]],B_MSK[JMLH BRG])=0,"",SUMIF(B_MSK[NAMA BARANG],B_MSK[[#This Row],[NAMA BARANG]],B_MSK[C]))</f>
        <v>0</v>
      </c>
      <c r="V819" s="7" t="str">
        <f ca="1">IF(B_MSK[[#This Row],[//]]="","",INDEX(INDIRECT(DIR&amp;$2:$2),B_MSK[[#This Row],[//]]))</f>
        <v>MALAM SHINTOENG B 6-12W</v>
      </c>
      <c r="W819" s="7" t="str">
        <f ca="1">LOWER(SUBSTITUTE(SUBSTITUTE(SUBSTITUTE(SUBSTITUTE(SUBSTITUTE(SUBSTITUTE(SUBSTITUTE(SUBSTITUTE(SUBSTITUTE(B_MSK[[#This Row],[N.B.nota]]," ",""),"-",""),"(",""),")",""),".",""),",",""),"/",""),"""",""),"+",""))</f>
        <v>malamshintoengb612w</v>
      </c>
      <c r="X819" s="5" t="str">
        <f ca="1">IF(B_MSK[[#This Row],[N.B.nota]]="","",IF(MATCH(B_MSK[[#This Row],[concat]],[2]!db[NB NOTA_C],0)&gt;0,"ada",0))</f>
        <v>ada</v>
      </c>
      <c r="Y819" s="5" t="str">
        <f ca="1">IF(B_MSK[[#This Row],[N.B.nota]]="","",ADDRESS(ROW(B_MSK[QB]),COLUMN(B_MSK[QB]))&amp;":"&amp;ADDRESS(ROW(),COLUMN(B_MSK[QB])))</f>
        <v>$D$4:$D$819</v>
      </c>
      <c r="Z819" s="5">
        <f ca="1">IF(B_MSK[[#This Row],[concat]]="","",MATCH(B_MSK[[#This Row],[concat]],[2]!db[NB NOTA_C],0)+1)</f>
        <v>1431</v>
      </c>
      <c r="AA819" s="5" t="str">
        <f ca="1">IF(B_MSK[[#This Row],[//]]="","",HYPERLINK("[D:\kerja\BANK EXP\BARU\DB.XLSX]DB!e"&amp;B_MSK[[#This Row],[DB_ROW]],"&gt;"))</f>
        <v>&gt;</v>
      </c>
      <c r="AB819" s="30" t="str">
        <f ca="1">MID(B_MSK[[#This Row],[/ STN_1]],FIND(" ",B_MSK[[#This Row],[/ STN_1]])+1,LEN(B_MSK[[#This Row],[/ STN_1]]))</f>
        <v>PCS</v>
      </c>
      <c r="AC819" s="11">
        <f ca="1">IF(B_MSK[[#This Row],[//]]="","",IF(B_MSK[[#This Row],[ JUMLAH ]]="","",IF(B_MSK[[#This Row],[C]]="",B_MSK[[#This Row],[HARGA CTN]]/B_MSK[[#This Row],[JMLH BRG]],B_MSK[[#This Row],[HARGA CTN]]/B_MSK[[#This Row],[A_1]])))</f>
        <v>5500</v>
      </c>
      <c r="AD8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9" s="15" t="str">
        <f ca="1">IF(B_MSK[[#This Row],[HARGA_2]]="","",IF(MID(B_MSK[[#This Row],[/ STN_2]],FIND(" ",B_MSK[[#This Row],[/ STN_2]])+1,LEN(B_MSK[[#This Row],[/ STN_2]]))="LSN",B_MSK[[#This Row],[HARGA_2]]/12,""))</f>
        <v/>
      </c>
      <c r="AH819" s="7" t="str">
        <f ca="1">IF(B_MSK[[#This Row],[HARGA_3]]="","","/ "&amp;"PCS")</f>
        <v/>
      </c>
      <c r="AI819" s="15">
        <f ca="1">IF(B_MSK[[#This Row],[HARGA_3]]="",IF(B_MSK[[#This Row],[HARGA_2]]="",IF(B_MSK[[#This Row],[HARGA_1]]="","",B_MSK[[#This Row],[HARGA_1]]),B_MSK[[#This Row],[HARGA_2]]),B_MSK[[#This Row],[HARGA_3]])</f>
        <v>5500</v>
      </c>
      <c r="AJ81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19" s="5" t="str">
        <f ca="1">IF(B_MSK[[#This Row],[//]]="","",SUBSTITUTE(SUBSTITUTE(SUBSTITUTE(B_MSK[[#This Row],[QTY/ CTN]]," ","_",2),"(",""),")","")&amp;"_")</f>
        <v>150 PCS_</v>
      </c>
      <c r="AL819" s="5">
        <f ca="1">IF(B_MSK[[#This Row],[A_B]]="","",SEARCH("_",B_MSK[[#This Row],[A_B]]))</f>
        <v>8</v>
      </c>
      <c r="AM819" s="5">
        <f ca="1">IF(B_MSK[[#This Row],[A_B]]="","",LEN(B_MSK[[#This Row],[A_B]]))</f>
        <v>8</v>
      </c>
      <c r="AN819" s="5" t="str">
        <f ca="1">IF(B_MSK[[#This Row],[A_B]]="","",LEFT(B_MSK[[#This Row],[QTY/ CTN]],B_MSK[[#This Row],[A_B_1]]))</f>
        <v>150 PCS</v>
      </c>
      <c r="AO819" s="5" t="str">
        <f ca="1">IF(B_MSK[[#This Row],[A_B]]="","",LEFT(B_MSK[[#This Row],[A_]],SEARCH(" ",B_MSK[[#This Row],[A_]])-1))</f>
        <v>150</v>
      </c>
      <c r="AP819" s="5" t="str">
        <f ca="1">IF(B_MSK[[#This Row],[A_B]]="","",RIGHT(B_MSK[[#This Row],[A_]],LEN(B_MSK[[#This Row],[A_]])-SEARCH(" ",B_MSK[[#This Row],[A_]])))</f>
        <v>PCS</v>
      </c>
      <c r="AQ8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9" s="5" t="str">
        <f ca="1">IF(B_MSK[[#This Row],[B_]]="","",LEFT(B_MSK[[#This Row],[B_]],SEARCH(" ",B_MSK[[#This Row],[B_]])))</f>
        <v/>
      </c>
      <c r="AS819" s="5" t="str">
        <f ca="1">IF(B_MSK[[#This Row],[B_]]="","",RIGHT(B_MSK[[#This Row],[B_]],LEN(B_MSK[[#This Row],[B_]])-SEARCH(" ",B_MSK[[#This Row],[B_]])))</f>
        <v/>
      </c>
      <c r="AT819" s="5" t="str">
        <f ca="1">IF(B_MSK[[#This Row],[B_2]]="LSN",12,"")</f>
        <v/>
      </c>
      <c r="AU819" s="5" t="str">
        <f ca="1">IF(B_MSK[[#This Row],[C_1]]="","","PCS")</f>
        <v/>
      </c>
      <c r="AV819" s="5">
        <f ca="1">IF(B_MSK[[#This Row],[A_1]]="","",B_MSK[[#This Row],[A_1]]*IF(B_MSK[[#This Row],[B_1]]="",1,B_MSK[[#This Row],[B_1]])*IF(B_MSK[[#This Row],[C_1]]="",1,B_MSK[[#This Row],[C_1]]))</f>
        <v>150</v>
      </c>
      <c r="AW819" s="5" t="str">
        <f ca="1">IF(B_MSK[[#This Row],[C_2]]="",IF(B_MSK[[#This Row],[B_2]]="",IF(B_MSK[[#This Row],[A_2]]="","",B_MSK[[#This Row],[A_2]]),B_MSK[[#This Row],[B_2]]),B_MSK[[#This Row],[C_2]])</f>
        <v>PCS</v>
      </c>
      <c r="AX819" s="2">
        <f ca="1">IF(ISNUMBER(B_MSK[[#This Row],[TANGGAL DATANG]]),B_MSK[[#This Row],[TANGGAL DATANG]],AX818)</f>
        <v>44957</v>
      </c>
      <c r="AY819" s="5" t="e">
        <f ca="1">IF(B_MSK[[#This Row],[DB_ROW]]="","",INDEX([3]!db[JENIS],B_MSK[[#This Row],[DB_ROW]]-1))</f>
        <v>#REF!</v>
      </c>
      <c r="AZ819" s="5">
        <f ca="1">IF(B_MSK[[#This Row],[A_1]]="","",B_MSK[[#This Row],[A_1]])*1</f>
        <v>150</v>
      </c>
      <c r="BA819" s="5" t="str">
        <f ca="1">IF(B_MSK[[#This Row],[//]]="","",INDEX(INDIRECT(DIR&amp;$2:$2),B_MSK[[#This Row],[//]]))</f>
        <v>UNTANA</v>
      </c>
      <c r="BB819" s="5" t="str">
        <f ca="1">CONCATENATE(B_MSK[[#This Row],[concat]],B_MSK[[#This Row],[HARGA_X]],B_MSK[[#This Row],[SAT]])</f>
        <v>malamshintoengb612w5500PCS</v>
      </c>
    </row>
    <row r="820" spans="1:54" x14ac:dyDescent="0.25">
      <c r="A820" s="6" t="s">
        <v>128</v>
      </c>
      <c r="B820" s="5" t="str">
        <f ca="1">IF(B_MSK[[#This Row],[N_ID]]="","",INDEX(INDIRECT(DIR&amp;$2:$2),MATCH(B_MSK[[#This Row],[N_ID]],INDIRECT(DIR&amp;"!NOTA[ID_P]"),0)))</f>
        <v/>
      </c>
      <c r="C820" s="5" t="str">
        <f ca="1">IF(B_MSK[[#This Row],[//]]="","",HYPERLINK("["&amp;SUBSTITUTE(DIR,"'","")&amp;"]NOTA!D"&amp;B_MSK[[#This Row],[//]]+2,"&gt;"))</f>
        <v/>
      </c>
      <c r="D820" s="5" t="str">
        <f ca="1">IF(B_MSK[[#This Row],[N_ID]]="","",COUNTIF(INDIRECT(DIR&amp;"!NOTA[ID_H]"),B_MSK[[#This Row],[ID NOTA]]))</f>
        <v/>
      </c>
      <c r="E8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0" s="7" t="str">
        <f ca="1">IF(B_MSK[[#This Row],[stt]]="ada",INDEX([2]!db[NB BM],B_MSK[DB_ROW]-1),"")</f>
        <v/>
      </c>
      <c r="H820" s="7" t="str">
        <f ca="1">IF(B_MSK[[#This Row],[//]]="","",INDEX(INDIRECT(DIR&amp;$2:$2),B_MSK[[#This Row],[//]]))</f>
        <v/>
      </c>
      <c r="I820" s="27" t="str">
        <f ca="1">IF(B_MSK[[#This Row],[//]]="","",INDEX(INDIRECT(DB_PATH&amp;$2:$2),B_MSK[[#This Row],[DB_ROW]]-1))</f>
        <v/>
      </c>
      <c r="J820" s="5" t="str">
        <f ca="1">IF(B_MSK[[#This Row],[//]]="","",IF(INDEX(INDIRECT(DIR&amp;$2:$2),B_MSK[[#This Row],[//]])="","",INDEX(INDIRECT(DIR&amp;$2:$2),B_MSK[[#This Row],[//]])))</f>
        <v/>
      </c>
      <c r="K820" s="5" t="str">
        <f ca="1">IF(B_MSK[[#This Row],[//]]="","",IF(INDEX(INDIRECT(DIR&amp;$2:$2),B_MSK[[#This Row],[//]])="","",INDEX(INDIRECT(DIR&amp;$2:$2),B_MSK[[#This Row],[//]])))</f>
        <v/>
      </c>
      <c r="L820" s="5" t="str">
        <f ca="1">IF(B_MSK[[#This Row],[//]]="","",IF(INDEX(INDIRECT(DIR&amp;$2:$2),B_MSK[[#This Row],[//]])="","",INDEX(INDIRECT(DIR&amp;$2:$2),B_MSK[[#This Row],[//]])))</f>
        <v/>
      </c>
      <c r="M820" s="13" t="str">
        <f ca="1">IF(B_MSK[[#This Row],[//]]="","",INDEX(INDIRECT(DIR&amp;$2:$2),B_MSK[[#This Row],[//]]))</f>
        <v/>
      </c>
      <c r="N820" s="13" t="str">
        <f ca="1">IF(OR(B_MSK[[#This Row],[//]]="",),"",INDEX(INDIRECT(DIR&amp;$2:$2),B_MSK[[#This Row],[//]]))</f>
        <v/>
      </c>
      <c r="O820" s="3" t="str">
        <f ca="1">IF(B_MSK[[#This Row],[//]]="","",IF(INDEX(INDIRECT(DIR&amp;$2:$2),B_MSK[[#This Row],[//]])=0,"",INDEX(INDIRECT(DIR&amp;$2:$2),B_MSK[[#This Row],[//]])))</f>
        <v/>
      </c>
      <c r="P820" s="3" t="str">
        <f ca="1">IF(B_MSK[[#This Row],[//]]="","",IF(INDEX(INDIRECT(DIR&amp;$2:$2),B_MSK[[#This Row],[//]])=0,"",INDEX(INDIRECT(DIR&amp;$2:$2),B_MSK[[#This Row],[//]])))</f>
        <v/>
      </c>
      <c r="Q820" s="12" t="str">
        <f ca="1">IF(B_MSK[[#This Row],[//]]="","",INDEX(INDIRECT(DIR&amp;$2:$2),B_MSK[[#This Row],[//]]))</f>
        <v/>
      </c>
      <c r="R8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0" s="37" t="str">
        <f ca="1">IF(B_MSK[[#This Row],[//]]="","",INDEX(INDIRECT(DIR&amp;$2:$2),B_MSK[[#This Row],[//]]))</f>
        <v/>
      </c>
      <c r="U820" s="38" t="str">
        <f ca="1">IF(SUMIF(B_MSK[NAMA BARANG],B_MSK[[#This Row],[NAMA BARANG]],B_MSK[JMLH BRG])=0,"",SUMIF(B_MSK[NAMA BARANG],B_MSK[[#This Row],[NAMA BARANG]],B_MSK[C]))</f>
        <v/>
      </c>
      <c r="V820" s="7" t="str">
        <f ca="1">IF(B_MSK[[#This Row],[//]]="","",INDEX(INDIRECT(DIR&amp;$2:$2),B_MSK[[#This Row],[//]]))</f>
        <v/>
      </c>
      <c r="W8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0" s="5" t="str">
        <f ca="1">IF(B_MSK[[#This Row],[N.B.nota]]="","",IF(MATCH(B_MSK[[#This Row],[concat]],[2]!db[NB NOTA_C],0)&gt;0,"ada",0))</f>
        <v/>
      </c>
      <c r="Y820" s="5" t="str">
        <f ca="1">IF(B_MSK[[#This Row],[N.B.nota]]="","",ADDRESS(ROW(B_MSK[QB]),COLUMN(B_MSK[QB]))&amp;":"&amp;ADDRESS(ROW(),COLUMN(B_MSK[QB])))</f>
        <v/>
      </c>
      <c r="Z820" s="5" t="str">
        <f ca="1">IF(B_MSK[[#This Row],[concat]]="","",MATCH(B_MSK[[#This Row],[concat]],[2]!db[NB NOTA_C],0)+1)</f>
        <v/>
      </c>
      <c r="AA820" s="5" t="str">
        <f ca="1">IF(B_MSK[[#This Row],[//]]="","",HYPERLINK("[D:\kerja\BANK EXP\BARU\DB.XLSX]DB!e"&amp;B_MSK[[#This Row],[DB_ROW]],"&gt;"))</f>
        <v/>
      </c>
      <c r="AB820" s="30" t="e">
        <f ca="1">MID(B_MSK[[#This Row],[/ STN_1]],FIND(" ",B_MSK[[#This Row],[/ STN_1]])+1,LEN(B_MSK[[#This Row],[/ STN_1]]))</f>
        <v>#VALUE!</v>
      </c>
      <c r="AC8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0" s="15" t="str">
        <f ca="1">IF(B_MSK[[#This Row],[HARGA_2]]="","",IF(MID(B_MSK[[#This Row],[/ STN_2]],FIND(" ",B_MSK[[#This Row],[/ STN_2]])+1,LEN(B_MSK[[#This Row],[/ STN_2]]))="LSN",B_MSK[[#This Row],[HARGA_2]]/12,""))</f>
        <v/>
      </c>
      <c r="AH820" s="7" t="str">
        <f ca="1">IF(B_MSK[[#This Row],[HARGA_3]]="","","/ "&amp;"PCS")</f>
        <v/>
      </c>
      <c r="AI820" s="15" t="str">
        <f ca="1">IF(B_MSK[[#This Row],[HARGA_3]]="",IF(B_MSK[[#This Row],[HARGA_2]]="",IF(B_MSK[[#This Row],[HARGA_1]]="","",B_MSK[[#This Row],[HARGA_1]]),B_MSK[[#This Row],[HARGA_2]]),B_MSK[[#This Row],[HARGA_3]])</f>
        <v/>
      </c>
      <c r="AJ820" s="15" t="str">
        <f ca="1">IF(B_MSK[[#This Row],[/ STN_3]]="",IF(B_MSK[[#This Row],[/ STN_2]]="",IF(B_MSK[[#This Row],[/ STN_1]]="","",B_MSK[[#This Row],[/ STN_1]]),B_MSK[[#This Row],[/ STN_2]]),B_MSK[[#This Row],[/ STN_3]])</f>
        <v/>
      </c>
      <c r="AK820" s="5" t="str">
        <f ca="1">IF(B_MSK[[#This Row],[//]]="","",SUBSTITUTE(SUBSTITUTE(SUBSTITUTE(B_MSK[[#This Row],[QTY/ CTN]]," ","_",2),"(",""),")","")&amp;"_")</f>
        <v/>
      </c>
      <c r="AL820" s="5" t="str">
        <f ca="1">IF(B_MSK[[#This Row],[A_B]]="","",SEARCH("_",B_MSK[[#This Row],[A_B]]))</f>
        <v/>
      </c>
      <c r="AM820" s="5" t="str">
        <f ca="1">IF(B_MSK[[#This Row],[A_B]]="","",LEN(B_MSK[[#This Row],[A_B]]))</f>
        <v/>
      </c>
      <c r="AN820" s="5" t="str">
        <f ca="1">IF(B_MSK[[#This Row],[A_B]]="","",LEFT(B_MSK[[#This Row],[QTY/ CTN]],B_MSK[[#This Row],[A_B_1]]))</f>
        <v/>
      </c>
      <c r="AO820" s="5" t="str">
        <f ca="1">IF(B_MSK[[#This Row],[A_B]]="","",LEFT(B_MSK[[#This Row],[A_]],SEARCH(" ",B_MSK[[#This Row],[A_]])-1))</f>
        <v/>
      </c>
      <c r="AP820" s="5" t="str">
        <f ca="1">IF(B_MSK[[#This Row],[A_B]]="","",RIGHT(B_MSK[[#This Row],[A_]],LEN(B_MSK[[#This Row],[A_]])-SEARCH(" ",B_MSK[[#This Row],[A_]])))</f>
        <v/>
      </c>
      <c r="AQ8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0" s="5" t="str">
        <f ca="1">IF(B_MSK[[#This Row],[B_]]="","",LEFT(B_MSK[[#This Row],[B_]],SEARCH(" ",B_MSK[[#This Row],[B_]])))</f>
        <v/>
      </c>
      <c r="AS820" s="5" t="str">
        <f ca="1">IF(B_MSK[[#This Row],[B_]]="","",RIGHT(B_MSK[[#This Row],[B_]],LEN(B_MSK[[#This Row],[B_]])-SEARCH(" ",B_MSK[[#This Row],[B_]])))</f>
        <v/>
      </c>
      <c r="AT820" s="5" t="str">
        <f ca="1">IF(B_MSK[[#This Row],[B_2]]="LSN",12,"")</f>
        <v/>
      </c>
      <c r="AU820" s="5" t="str">
        <f ca="1">IF(B_MSK[[#This Row],[C_1]]="","","PCS")</f>
        <v/>
      </c>
      <c r="AV820" s="5" t="str">
        <f ca="1">IF(B_MSK[[#This Row],[A_1]]="","",B_MSK[[#This Row],[A_1]]*IF(B_MSK[[#This Row],[B_1]]="",1,B_MSK[[#This Row],[B_1]])*IF(B_MSK[[#This Row],[C_1]]="",1,B_MSK[[#This Row],[C_1]]))</f>
        <v/>
      </c>
      <c r="AW820" s="5" t="str">
        <f ca="1">IF(B_MSK[[#This Row],[C_2]]="",IF(B_MSK[[#This Row],[B_2]]="",IF(B_MSK[[#This Row],[A_2]]="","",B_MSK[[#This Row],[A_2]]),B_MSK[[#This Row],[B_2]]),B_MSK[[#This Row],[C_2]])</f>
        <v/>
      </c>
      <c r="AX820" s="2">
        <f ca="1">IF(ISNUMBER(B_MSK[[#This Row],[TANGGAL DATANG]]),B_MSK[[#This Row],[TANGGAL DATANG]],AX819)</f>
        <v>44957</v>
      </c>
      <c r="AY820" s="5" t="str">
        <f ca="1">IF(B_MSK[[#This Row],[DB_ROW]]="","",INDEX([3]!db[JENIS],B_MSK[[#This Row],[DB_ROW]]-1))</f>
        <v/>
      </c>
      <c r="AZ820" s="5" t="e">
        <f ca="1">IF(B_MSK[[#This Row],[A_1]]="","",B_MSK[[#This Row],[A_1]])*1</f>
        <v>#VALUE!</v>
      </c>
      <c r="BA820" s="5" t="str">
        <f ca="1">IF(B_MSK[[#This Row],[//]]="","",INDEX(INDIRECT(DIR&amp;$2:$2),B_MSK[[#This Row],[//]]))</f>
        <v/>
      </c>
      <c r="BB820" s="5" t="str">
        <f ca="1">CONCATENATE(B_MSK[[#This Row],[concat]],B_MSK[[#This Row],[HARGA_X]],B_MSK[[#This Row],[SAT]])</f>
        <v/>
      </c>
    </row>
    <row r="821" spans="1:54" x14ac:dyDescent="0.25">
      <c r="A821" s="6" t="s">
        <v>560</v>
      </c>
      <c r="B821" s="5">
        <f ca="1">IF(B_MSK[[#This Row],[N_ID]]="","",INDEX(INDIRECT(DIR&amp;$2:$2),MATCH(B_MSK[[#This Row],[N_ID]],INDIRECT(DIR&amp;"!NOTA[ID_P]"),0)))</f>
        <v>157</v>
      </c>
      <c r="C821" s="5" t="str">
        <f ca="1">IF(B_MSK[[#This Row],[//]]="","",HYPERLINK("["&amp;SUBSTITUTE(DIR,"'","")&amp;"]NOTA!D"&amp;B_MSK[[#This Row],[//]]+2,"&gt;"))</f>
        <v>&gt;</v>
      </c>
      <c r="D821" s="5">
        <f ca="1">IF(B_MSK[[#This Row],[N_ID]]="","",COUNTIF(INDIRECT(DIR&amp;"!NOTA[ID_H]"),B_MSK[[#This Row],[ID NOTA]]))</f>
        <v>4</v>
      </c>
      <c r="E8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818</v>
      </c>
      <c r="F821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44958</v>
      </c>
      <c r="G821" s="7" t="str">
        <f ca="1">IF(B_MSK[[#This Row],[stt]]="ada",INDEX([2]!db[NB BM],B_MSK[DB_ROW]-1),"")</f>
        <v>Lem Cair F-5036 50ml</v>
      </c>
      <c r="H821" s="7" t="str">
        <f ca="1">IF(B_MSK[[#This Row],[//]]="","",INDEX(INDIRECT(DIR&amp;$2:$2),B_MSK[[#This Row],[//]]))</f>
        <v>SAMUDERA ANGKASA JAYA</v>
      </c>
      <c r="I821" s="27" t="str">
        <f ca="1">IF(B_MSK[[#This Row],[//]]="","",INDEX(INDIRECT(DB_PATH&amp;$2:$2),B_MSK[[#This Row],[DB_ROW]]-1))</f>
        <v>432 PCS</v>
      </c>
      <c r="J821" s="5">
        <f ca="1">IF(B_MSK[[#This Row],[//]]="","",IF(INDEX(INDIRECT(DIR&amp;$2:$2),B_MSK[[#This Row],[//]])="","",INDEX(INDIRECT(DIR&amp;$2:$2),B_MSK[[#This Row],[//]])))</f>
        <v>9</v>
      </c>
      <c r="K821" s="5">
        <f ca="1">IF(B_MSK[[#This Row],[//]]="","",IF(INDEX(INDIRECT(DIR&amp;$2:$2),B_MSK[[#This Row],[//]])="","",INDEX(INDIRECT(DIR&amp;$2:$2),B_MSK[[#This Row],[//]])))</f>
        <v>3888</v>
      </c>
      <c r="L821" s="5" t="str">
        <f ca="1">IF(B_MSK[[#This Row],[//]]="","",IF(INDEX(INDIRECT(DIR&amp;$2:$2),B_MSK[[#This Row],[//]])="","",INDEX(INDIRECT(DIR&amp;$2:$2),B_MSK[[#This Row],[//]])))</f>
        <v>PCS</v>
      </c>
      <c r="M821" s="13">
        <f ca="1">IF(B_MSK[[#This Row],[//]]="","",INDEX(INDIRECT(DIR&amp;$2:$2),B_MSK[[#This Row],[//]]))</f>
        <v>1400</v>
      </c>
      <c r="N821" s="13">
        <f ca="1">IF(OR(B_MSK[[#This Row],[//]]="",),"",INDEX(INDIRECT(DIR&amp;$2:$2),B_MSK[[#This Row],[//]]))</f>
        <v>604800</v>
      </c>
      <c r="O821" s="3">
        <f ca="1">IF(B_MSK[[#This Row],[//]]="","",IF(INDEX(INDIRECT(DIR&amp;$2:$2),B_MSK[[#This Row],[//]])=0,"",INDEX(INDIRECT(DIR&amp;$2:$2),B_MSK[[#This Row],[//]])))</f>
        <v>0.05</v>
      </c>
      <c r="P821" s="3" t="str">
        <f ca="1">IF(B_MSK[[#This Row],[//]]="","",IF(INDEX(INDIRECT(DIR&amp;$2:$2),B_MSK[[#This Row],[//]])=0,"",INDEX(INDIRECT(DIR&amp;$2:$2),B_MSK[[#This Row],[//]])))</f>
        <v/>
      </c>
      <c r="Q821" s="12">
        <f ca="1">IF(B_MSK[[#This Row],[//]]="","",INDEX(INDIRECT(DIR&amp;$2:$2),B_MSK[[#This Row],[//]]))</f>
        <v>5171040</v>
      </c>
      <c r="R8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1" s="37">
        <f ca="1">IF(B_MSK[[#This Row],[//]]="","",INDEX(INDIRECT(DIR&amp;$2:$2),B_MSK[[#This Row],[//]]))</f>
        <v>0</v>
      </c>
      <c r="U821" s="38">
        <f ca="1">IF(SUMIF(B_MSK[NAMA BARANG],B_MSK[[#This Row],[NAMA BARANG]],B_MSK[JMLH BRG])=0,"",SUMIF(B_MSK[NAMA BARANG],B_MSK[[#This Row],[NAMA BARANG]],B_MSK[C]))</f>
        <v>9</v>
      </c>
      <c r="V821" s="7" t="str">
        <f ca="1">IF(B_MSK[[#This Row],[//]]="","",INDEX(INDIRECT(DIR&amp;$2:$2),B_MSK[[#This Row],[//]]))</f>
        <v>LEM CAIR F-5036 (50 ML)</v>
      </c>
      <c r="W821" s="7" t="str">
        <f ca="1">LOWER(SUBSTITUTE(SUBSTITUTE(SUBSTITUTE(SUBSTITUTE(SUBSTITUTE(SUBSTITUTE(SUBSTITUTE(SUBSTITUTE(SUBSTITUTE(B_MSK[[#This Row],[N.B.nota]]," ",""),"-",""),"(",""),")",""),".",""),",",""),"/",""),"""",""),"+",""))</f>
        <v>lemcairf503650ml</v>
      </c>
      <c r="X821" s="5" t="str">
        <f ca="1">IF(B_MSK[[#This Row],[N.B.nota]]="","",IF(MATCH(B_MSK[[#This Row],[concat]],[2]!db[NB NOTA_C],0)&gt;0,"ada",0))</f>
        <v>ada</v>
      </c>
      <c r="Y821" s="5" t="str">
        <f ca="1">IF(B_MSK[[#This Row],[N.B.nota]]="","",ADDRESS(ROW(B_MSK[QB]),COLUMN(B_MSK[QB]))&amp;":"&amp;ADDRESS(ROW(),COLUMN(B_MSK[QB])))</f>
        <v>$D$4:$D$821</v>
      </c>
      <c r="Z821" s="5">
        <f ca="1">IF(B_MSK[[#This Row],[concat]]="","",MATCH(B_MSK[[#This Row],[concat]],[2]!db[NB NOTA_C],0)+1)</f>
        <v>1364</v>
      </c>
      <c r="AA821" s="5" t="str">
        <f ca="1">IF(B_MSK[[#This Row],[//]]="","",HYPERLINK("[D:\kerja\BANK EXP\BARU\DB.XLSX]DB!e"&amp;B_MSK[[#This Row],[DB_ROW]],"&gt;"))</f>
        <v>&gt;</v>
      </c>
      <c r="AB821" s="30" t="str">
        <f ca="1">MID(B_MSK[[#This Row],[/ STN_1]],FIND(" ",B_MSK[[#This Row],[/ STN_1]])+1,LEN(B_MSK[[#This Row],[/ STN_1]]))</f>
        <v>PCS</v>
      </c>
      <c r="AC821" s="11">
        <f ca="1">IF(B_MSK[[#This Row],[//]]="","",IF(B_MSK[[#This Row],[ JUMLAH ]]="","",IF(B_MSK[[#This Row],[C]]="",B_MSK[[#This Row],[HARGA CTN]]/B_MSK[[#This Row],[JMLH BRG]],B_MSK[[#This Row],[HARGA CTN]]/B_MSK[[#This Row],[A_1]])))</f>
        <v>1400</v>
      </c>
      <c r="AD8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1" s="15" t="str">
        <f ca="1">IF(B_MSK[[#This Row],[HARGA_2]]="","",IF(MID(B_MSK[[#This Row],[/ STN_2]],FIND(" ",B_MSK[[#This Row],[/ STN_2]])+1,LEN(B_MSK[[#This Row],[/ STN_2]]))="LSN",B_MSK[[#This Row],[HARGA_2]]/12,""))</f>
        <v/>
      </c>
      <c r="AH821" s="7" t="str">
        <f ca="1">IF(B_MSK[[#This Row],[HARGA_3]]="","","/ "&amp;"PCS")</f>
        <v/>
      </c>
      <c r="AI821" s="15">
        <f ca="1">IF(B_MSK[[#This Row],[HARGA_3]]="",IF(B_MSK[[#This Row],[HARGA_2]]="",IF(B_MSK[[#This Row],[HARGA_1]]="","",B_MSK[[#This Row],[HARGA_1]]),B_MSK[[#This Row],[HARGA_2]]),B_MSK[[#This Row],[HARGA_3]])</f>
        <v>1400</v>
      </c>
      <c r="AJ82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21" s="5" t="str">
        <f ca="1">IF(B_MSK[[#This Row],[//]]="","",SUBSTITUTE(SUBSTITUTE(SUBSTITUTE(B_MSK[[#This Row],[QTY/ CTN]]," ","_",2),"(",""),")","")&amp;"_")</f>
        <v>432 PCS_</v>
      </c>
      <c r="AL821" s="5">
        <f ca="1">IF(B_MSK[[#This Row],[A_B]]="","",SEARCH("_",B_MSK[[#This Row],[A_B]]))</f>
        <v>8</v>
      </c>
      <c r="AM821" s="5">
        <f ca="1">IF(B_MSK[[#This Row],[A_B]]="","",LEN(B_MSK[[#This Row],[A_B]]))</f>
        <v>8</v>
      </c>
      <c r="AN821" s="5" t="str">
        <f ca="1">IF(B_MSK[[#This Row],[A_B]]="","",LEFT(B_MSK[[#This Row],[QTY/ CTN]],B_MSK[[#This Row],[A_B_1]]))</f>
        <v>432 PCS</v>
      </c>
      <c r="AO821" s="5" t="str">
        <f ca="1">IF(B_MSK[[#This Row],[A_B]]="","",LEFT(B_MSK[[#This Row],[A_]],SEARCH(" ",B_MSK[[#This Row],[A_]])-1))</f>
        <v>432</v>
      </c>
      <c r="AP821" s="5" t="str">
        <f ca="1">IF(B_MSK[[#This Row],[A_B]]="","",RIGHT(B_MSK[[#This Row],[A_]],LEN(B_MSK[[#This Row],[A_]])-SEARCH(" ",B_MSK[[#This Row],[A_]])))</f>
        <v>PCS</v>
      </c>
      <c r="AQ8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1" s="5" t="str">
        <f ca="1">IF(B_MSK[[#This Row],[B_]]="","",LEFT(B_MSK[[#This Row],[B_]],SEARCH(" ",B_MSK[[#This Row],[B_]])))</f>
        <v/>
      </c>
      <c r="AS821" s="5" t="str">
        <f ca="1">IF(B_MSK[[#This Row],[B_]]="","",RIGHT(B_MSK[[#This Row],[B_]],LEN(B_MSK[[#This Row],[B_]])-SEARCH(" ",B_MSK[[#This Row],[B_]])))</f>
        <v/>
      </c>
      <c r="AT821" s="5" t="str">
        <f ca="1">IF(B_MSK[[#This Row],[B_2]]="LSN",12,"")</f>
        <v/>
      </c>
      <c r="AU821" s="5" t="str">
        <f ca="1">IF(B_MSK[[#This Row],[C_1]]="","","PCS")</f>
        <v/>
      </c>
      <c r="AV821" s="5">
        <f ca="1">IF(B_MSK[[#This Row],[A_1]]="","",B_MSK[[#This Row],[A_1]]*IF(B_MSK[[#This Row],[B_1]]="",1,B_MSK[[#This Row],[B_1]])*IF(B_MSK[[#This Row],[C_1]]="",1,B_MSK[[#This Row],[C_1]]))</f>
        <v>432</v>
      </c>
      <c r="AW821" s="5" t="str">
        <f ca="1">IF(B_MSK[[#This Row],[C_2]]="",IF(B_MSK[[#This Row],[B_2]]="",IF(B_MSK[[#This Row],[A_2]]="","",B_MSK[[#This Row],[A_2]]),B_MSK[[#This Row],[B_2]]),B_MSK[[#This Row],[C_2]])</f>
        <v>PCS</v>
      </c>
      <c r="AX821" s="2">
        <f ca="1">IF(ISNUMBER(B_MSK[[#This Row],[TANGGAL DATANG]]),B_MSK[[#This Row],[TANGGAL DATANG]],AX820)</f>
        <v>44958</v>
      </c>
      <c r="AY821" s="5" t="e">
        <f ca="1">IF(B_MSK[[#This Row],[DB_ROW]]="","",INDEX([3]!db[JENIS],B_MSK[[#This Row],[DB_ROW]]-1))</f>
        <v>#REF!</v>
      </c>
      <c r="AZ821" s="5">
        <f ca="1">IF(B_MSK[[#This Row],[A_1]]="","",B_MSK[[#This Row],[A_1]])*1</f>
        <v>432</v>
      </c>
      <c r="BA821" s="5" t="str">
        <f ca="1">IF(B_MSK[[#This Row],[//]]="","",INDEX(INDIRECT(DIR&amp;$2:$2),B_MSK[[#This Row],[//]]))</f>
        <v>ARTO MORO</v>
      </c>
      <c r="BB821" s="5" t="str">
        <f ca="1">CONCATENATE(B_MSK[[#This Row],[concat]],B_MSK[[#This Row],[HARGA_X]],B_MSK[[#This Row],[SAT]])</f>
        <v>lemcairf503650ml1400PCS</v>
      </c>
    </row>
    <row r="822" spans="1:54" x14ac:dyDescent="0.25">
      <c r="A822" s="6" t="s">
        <v>128</v>
      </c>
      <c r="B822" s="5" t="str">
        <f ca="1">IF(B_MSK[[#This Row],[N_ID]]="","",INDEX(INDIRECT(DIR&amp;$2:$2),MATCH(B_MSK[[#This Row],[N_ID]],INDIRECT(DIR&amp;"!NOTA[ID_P]"),0)))</f>
        <v/>
      </c>
      <c r="C822" s="5" t="str">
        <f ca="1">IF(B_MSK[[#This Row],[//]]="","",HYPERLINK("["&amp;SUBSTITUTE(DIR,"'","")&amp;"]NOTA!D"&amp;B_MSK[[#This Row],[//]]+2,"&gt;"))</f>
        <v>&gt;</v>
      </c>
      <c r="D822" s="5" t="str">
        <f ca="1">IF(B_MSK[[#This Row],[N_ID]]="","",COUNTIF(INDIRECT(DIR&amp;"!NOTA[ID_H]"),B_MSK[[#This Row],[ID NOTA]]))</f>
        <v/>
      </c>
      <c r="E8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819</v>
      </c>
      <c r="F8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2" s="7" t="str">
        <f ca="1">IF(B_MSK[[#This Row],[stt]]="ada",INDEX([2]!db[NB BM],B_MSK[DB_ROW]-1),"")</f>
        <v>Stabillo HL-520 Vanco</v>
      </c>
      <c r="H822" s="7" t="str">
        <f ca="1">IF(B_MSK[[#This Row],[//]]="","",INDEX(INDIRECT(DIR&amp;$2:$2),B_MSK[[#This Row],[//]]))</f>
        <v>SAMUDERA ANGKASA JAYA</v>
      </c>
      <c r="I822" s="27" t="str">
        <f ca="1">IF(B_MSK[[#This Row],[//]]="","",INDEX(INDIRECT(DB_PATH&amp;$2:$2),B_MSK[[#This Row],[DB_ROW]]-1))</f>
        <v>100 LSN</v>
      </c>
      <c r="J822" s="5">
        <f ca="1">IF(B_MSK[[#This Row],[//]]="","",IF(INDEX(INDIRECT(DIR&amp;$2:$2),B_MSK[[#This Row],[//]])="","",INDEX(INDIRECT(DIR&amp;$2:$2),B_MSK[[#This Row],[//]])))</f>
        <v>15</v>
      </c>
      <c r="K822" s="5">
        <f ca="1">IF(B_MSK[[#This Row],[//]]="","",IF(INDEX(INDIRECT(DIR&amp;$2:$2),B_MSK[[#This Row],[//]])="","",INDEX(INDIRECT(DIR&amp;$2:$2),B_MSK[[#This Row],[//]])))</f>
        <v>1500</v>
      </c>
      <c r="L822" s="5" t="str">
        <f ca="1">IF(B_MSK[[#This Row],[//]]="","",IF(INDEX(INDIRECT(DIR&amp;$2:$2),B_MSK[[#This Row],[//]])="","",INDEX(INDIRECT(DIR&amp;$2:$2),B_MSK[[#This Row],[//]])))</f>
        <v>DZN</v>
      </c>
      <c r="M822" s="13">
        <f ca="1">IF(B_MSK[[#This Row],[//]]="","",INDEX(INDIRECT(DIR&amp;$2:$2),B_MSK[[#This Row],[//]]))</f>
        <v>19000</v>
      </c>
      <c r="N822" s="13">
        <f ca="1">IF(OR(B_MSK[[#This Row],[//]]="",),"",INDEX(INDIRECT(DIR&amp;$2:$2),B_MSK[[#This Row],[//]]))</f>
        <v>1900000</v>
      </c>
      <c r="O822" s="3">
        <f ca="1">IF(B_MSK[[#This Row],[//]]="","",IF(INDEX(INDIRECT(DIR&amp;$2:$2),B_MSK[[#This Row],[//]])=0,"",INDEX(INDIRECT(DIR&amp;$2:$2),B_MSK[[#This Row],[//]])))</f>
        <v>0.05</v>
      </c>
      <c r="P822" s="3" t="str">
        <f ca="1">IF(B_MSK[[#This Row],[//]]="","",IF(INDEX(INDIRECT(DIR&amp;$2:$2),B_MSK[[#This Row],[//]])=0,"",INDEX(INDIRECT(DIR&amp;$2:$2),B_MSK[[#This Row],[//]])))</f>
        <v/>
      </c>
      <c r="Q822" s="12">
        <f ca="1">IF(B_MSK[[#This Row],[//]]="","",INDEX(INDIRECT(DIR&amp;$2:$2),B_MSK[[#This Row],[//]]))</f>
        <v>27075000</v>
      </c>
      <c r="R8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2" s="37">
        <f ca="1">IF(B_MSK[[#This Row],[//]]="","",INDEX(INDIRECT(DIR&amp;$2:$2),B_MSK[[#This Row],[//]]))</f>
        <v>0</v>
      </c>
      <c r="U822" s="38">
        <f ca="1">IF(SUMIF(B_MSK[NAMA BARANG],B_MSK[[#This Row],[NAMA BARANG]],B_MSK[JMLH BRG])=0,"",SUMIF(B_MSK[NAMA BARANG],B_MSK[[#This Row],[NAMA BARANG]],B_MSK[C]))</f>
        <v>15</v>
      </c>
      <c r="V822" s="7" t="str">
        <f ca="1">IF(B_MSK[[#This Row],[//]]="","",INDEX(INDIRECT(DIR&amp;$2:$2),B_MSK[[#This Row],[//]]))</f>
        <v>STABILLO HL-520 (12) VANCO</v>
      </c>
      <c r="W822" s="7" t="str">
        <f ca="1">LOWER(SUBSTITUTE(SUBSTITUTE(SUBSTITUTE(SUBSTITUTE(SUBSTITUTE(SUBSTITUTE(SUBSTITUTE(SUBSTITUTE(SUBSTITUTE(B_MSK[[#This Row],[N.B.nota]]," ",""),"-",""),"(",""),")",""),".",""),",",""),"/",""),"""",""),"+",""))</f>
        <v>stabillohl52012vanco</v>
      </c>
      <c r="X822" s="5" t="str">
        <f ca="1">IF(B_MSK[[#This Row],[N.B.nota]]="","",IF(MATCH(B_MSK[[#This Row],[concat]],[2]!db[NB NOTA_C],0)&gt;0,"ada",0))</f>
        <v>ada</v>
      </c>
      <c r="Y822" s="5" t="str">
        <f ca="1">IF(B_MSK[[#This Row],[N.B.nota]]="","",ADDRESS(ROW(B_MSK[QB]),COLUMN(B_MSK[QB]))&amp;":"&amp;ADDRESS(ROW(),COLUMN(B_MSK[QB])))</f>
        <v>$D$4:$D$822</v>
      </c>
      <c r="Z822" s="5">
        <f ca="1">IF(B_MSK[[#This Row],[concat]]="","",MATCH(B_MSK[[#This Row],[concat]],[2]!db[NB NOTA_C],0)+1)</f>
        <v>1974</v>
      </c>
      <c r="AA822" s="5" t="str">
        <f ca="1">IF(B_MSK[[#This Row],[//]]="","",HYPERLINK("[D:\kerja\BANK EXP\BARU\DB.XLSX]DB!e"&amp;B_MSK[[#This Row],[DB_ROW]],"&gt;"))</f>
        <v>&gt;</v>
      </c>
      <c r="AB822" s="30" t="str">
        <f ca="1">MID(B_MSK[[#This Row],[/ STN_1]],FIND(" ",B_MSK[[#This Row],[/ STN_1]])+1,LEN(B_MSK[[#This Row],[/ STN_1]]))</f>
        <v>LSN</v>
      </c>
      <c r="AC822" s="11">
        <f ca="1">IF(B_MSK[[#This Row],[//]]="","",IF(B_MSK[[#This Row],[ JUMLAH ]]="","",IF(B_MSK[[#This Row],[C]]="",B_MSK[[#This Row],[HARGA CTN]]/B_MSK[[#This Row],[JMLH BRG]],B_MSK[[#This Row],[HARGA CTN]]/B_MSK[[#This Row],[A_1]])))</f>
        <v>19000</v>
      </c>
      <c r="AD8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2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1583.3333333333333</v>
      </c>
      <c r="AF82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22" s="15" t="str">
        <f ca="1">IF(B_MSK[[#This Row],[HARGA_2]]="","",IF(MID(B_MSK[[#This Row],[/ STN_2]],FIND(" ",B_MSK[[#This Row],[/ STN_2]])+1,LEN(B_MSK[[#This Row],[/ STN_2]]))="LSN",B_MSK[[#This Row],[HARGA_2]]/12,""))</f>
        <v/>
      </c>
      <c r="AH822" s="7" t="str">
        <f ca="1">IF(B_MSK[[#This Row],[HARGA_3]]="","","/ "&amp;"PCS")</f>
        <v/>
      </c>
      <c r="AI822" s="15">
        <f ca="1">IF(B_MSK[[#This Row],[HARGA_3]]="",IF(B_MSK[[#This Row],[HARGA_2]]="",IF(B_MSK[[#This Row],[HARGA_1]]="","",B_MSK[[#This Row],[HARGA_1]]),B_MSK[[#This Row],[HARGA_2]]),B_MSK[[#This Row],[HARGA_3]])</f>
        <v>1583.3333333333333</v>
      </c>
      <c r="AJ82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22" s="5" t="str">
        <f ca="1">IF(B_MSK[[#This Row],[//]]="","",SUBSTITUTE(SUBSTITUTE(SUBSTITUTE(B_MSK[[#This Row],[QTY/ CTN]]," ","_",2),"(",""),")","")&amp;"_")</f>
        <v>100 LSN_</v>
      </c>
      <c r="AL822" s="5">
        <f ca="1">IF(B_MSK[[#This Row],[A_B]]="","",SEARCH("_",B_MSK[[#This Row],[A_B]]))</f>
        <v>8</v>
      </c>
      <c r="AM822" s="5">
        <f ca="1">IF(B_MSK[[#This Row],[A_B]]="","",LEN(B_MSK[[#This Row],[A_B]]))</f>
        <v>8</v>
      </c>
      <c r="AN822" s="5" t="str">
        <f ca="1">IF(B_MSK[[#This Row],[A_B]]="","",LEFT(B_MSK[[#This Row],[QTY/ CTN]],B_MSK[[#This Row],[A_B_1]]))</f>
        <v>100 LSN</v>
      </c>
      <c r="AO822" s="5" t="str">
        <f ca="1">IF(B_MSK[[#This Row],[A_B]]="","",LEFT(B_MSK[[#This Row],[A_]],SEARCH(" ",B_MSK[[#This Row],[A_]])-1))</f>
        <v>100</v>
      </c>
      <c r="AP822" s="5" t="str">
        <f ca="1">IF(B_MSK[[#This Row],[A_B]]="","",RIGHT(B_MSK[[#This Row],[A_]],LEN(B_MSK[[#This Row],[A_]])-SEARCH(" ",B_MSK[[#This Row],[A_]])))</f>
        <v>LSN</v>
      </c>
      <c r="AQ8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22" s="5" t="str">
        <f ca="1">IF(B_MSK[[#This Row],[B_]]="","",LEFT(B_MSK[[#This Row],[B_]],SEARCH(" ",B_MSK[[#This Row],[B_]])))</f>
        <v xml:space="preserve">12 </v>
      </c>
      <c r="AS822" s="5" t="str">
        <f ca="1">IF(B_MSK[[#This Row],[B_]]="","",RIGHT(B_MSK[[#This Row],[B_]],LEN(B_MSK[[#This Row],[B_]])-SEARCH(" ",B_MSK[[#This Row],[B_]])))</f>
        <v>PCS</v>
      </c>
      <c r="AT822" s="5" t="str">
        <f ca="1">IF(B_MSK[[#This Row],[B_2]]="LSN",12,"")</f>
        <v/>
      </c>
      <c r="AU822" s="5" t="str">
        <f ca="1">IF(B_MSK[[#This Row],[C_1]]="","","PCS")</f>
        <v/>
      </c>
      <c r="AV822" s="5">
        <f ca="1">IF(B_MSK[[#This Row],[A_1]]="","",B_MSK[[#This Row],[A_1]]*IF(B_MSK[[#This Row],[B_1]]="",1,B_MSK[[#This Row],[B_1]])*IF(B_MSK[[#This Row],[C_1]]="",1,B_MSK[[#This Row],[C_1]]))</f>
        <v>1200</v>
      </c>
      <c r="AW822" s="5" t="str">
        <f ca="1">IF(B_MSK[[#This Row],[C_2]]="",IF(B_MSK[[#This Row],[B_2]]="",IF(B_MSK[[#This Row],[A_2]]="","",B_MSK[[#This Row],[A_2]]),B_MSK[[#This Row],[B_2]]),B_MSK[[#This Row],[C_2]])</f>
        <v>PCS</v>
      </c>
      <c r="AX822" s="2">
        <f ca="1">IF(ISNUMBER(B_MSK[[#This Row],[TANGGAL DATANG]]),B_MSK[[#This Row],[TANGGAL DATANG]],AX821)</f>
        <v>44958</v>
      </c>
      <c r="AY822" s="5" t="e">
        <f ca="1">IF(B_MSK[[#This Row],[DB_ROW]]="","",INDEX([3]!db[JENIS],B_MSK[[#This Row],[DB_ROW]]-1))</f>
        <v>#REF!</v>
      </c>
      <c r="AZ822" s="5">
        <f ca="1">IF(B_MSK[[#This Row],[A_1]]="","",B_MSK[[#This Row],[A_1]])*1</f>
        <v>100</v>
      </c>
      <c r="BA822" s="5" t="str">
        <f ca="1">IF(B_MSK[[#This Row],[//]]="","",INDEX(INDIRECT(DIR&amp;$2:$2),B_MSK[[#This Row],[//]]))</f>
        <v>ARTO MORO</v>
      </c>
      <c r="BB822" s="5" t="str">
        <f ca="1">CONCATENATE(B_MSK[[#This Row],[concat]],B_MSK[[#This Row],[HARGA_X]],B_MSK[[#This Row],[SAT]])</f>
        <v>stabillohl52012vanco1583.33333333333DZN</v>
      </c>
    </row>
    <row r="823" spans="1:54" x14ac:dyDescent="0.25">
      <c r="A823" s="6" t="s">
        <v>128</v>
      </c>
      <c r="B823" s="5" t="str">
        <f ca="1">IF(B_MSK[[#This Row],[N_ID]]="","",INDEX(INDIRECT(DIR&amp;$2:$2),MATCH(B_MSK[[#This Row],[N_ID]],INDIRECT(DIR&amp;"!NOTA[ID_P]"),0)))</f>
        <v/>
      </c>
      <c r="C823" s="5" t="str">
        <f ca="1">IF(B_MSK[[#This Row],[//]]="","",HYPERLINK("["&amp;SUBSTITUTE(DIR,"'","")&amp;"]NOTA!D"&amp;B_MSK[[#This Row],[//]]+2,"&gt;"))</f>
        <v>&gt;</v>
      </c>
      <c r="D823" s="5" t="str">
        <f ca="1">IF(B_MSK[[#This Row],[N_ID]]="","",COUNTIF(INDIRECT(DIR&amp;"!NOTA[ID_H]"),B_MSK[[#This Row],[ID NOTA]]))</f>
        <v/>
      </c>
      <c r="E82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820</v>
      </c>
      <c r="F8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3" s="7" t="str">
        <f ca="1">IF(B_MSK[[#This Row],[stt]]="ada",INDEX([2]!db[NB BM],B_MSK[DB_ROW]-1),"")</f>
        <v>P case Magnit C-1756 22x7.5</v>
      </c>
      <c r="H823" s="7" t="str">
        <f ca="1">IF(B_MSK[[#This Row],[//]]="","",INDEX(INDIRECT(DIR&amp;$2:$2),B_MSK[[#This Row],[//]]))</f>
        <v>SAMUDERA ANGKASA JAYA</v>
      </c>
      <c r="I823" s="27" t="str">
        <f ca="1">IF(B_MSK[[#This Row],[//]]="","",INDEX(INDIRECT(DB_PATH&amp;$2:$2),B_MSK[[#This Row],[DB_ROW]]-1))</f>
        <v>160 PCS</v>
      </c>
      <c r="J823" s="5">
        <f ca="1">IF(B_MSK[[#This Row],[//]]="","",IF(INDEX(INDIRECT(DIR&amp;$2:$2),B_MSK[[#This Row],[//]])="","",INDEX(INDIRECT(DIR&amp;$2:$2),B_MSK[[#This Row],[//]])))</f>
        <v>6</v>
      </c>
      <c r="K823" s="5">
        <f ca="1">IF(B_MSK[[#This Row],[//]]="","",IF(INDEX(INDIRECT(DIR&amp;$2:$2),B_MSK[[#This Row],[//]])="","",INDEX(INDIRECT(DIR&amp;$2:$2),B_MSK[[#This Row],[//]])))</f>
        <v>960</v>
      </c>
      <c r="L823" s="5" t="str">
        <f ca="1">IF(B_MSK[[#This Row],[//]]="","",IF(INDEX(INDIRECT(DIR&amp;$2:$2),B_MSK[[#This Row],[//]])="","",INDEX(INDIRECT(DIR&amp;$2:$2),B_MSK[[#This Row],[//]])))</f>
        <v>PCS</v>
      </c>
      <c r="M823" s="13">
        <f ca="1">IF(B_MSK[[#This Row],[//]]="","",INDEX(INDIRECT(DIR&amp;$2:$2),B_MSK[[#This Row],[//]]))</f>
        <v>9500</v>
      </c>
      <c r="N823" s="13">
        <f ca="1">IF(OR(B_MSK[[#This Row],[//]]="",),"",INDEX(INDIRECT(DIR&amp;$2:$2),B_MSK[[#This Row],[//]]))</f>
        <v>1520000</v>
      </c>
      <c r="O823" s="3">
        <f ca="1">IF(B_MSK[[#This Row],[//]]="","",IF(INDEX(INDIRECT(DIR&amp;$2:$2),B_MSK[[#This Row],[//]])=0,"",INDEX(INDIRECT(DIR&amp;$2:$2),B_MSK[[#This Row],[//]])))</f>
        <v>0.05</v>
      </c>
      <c r="P823" s="3" t="str">
        <f ca="1">IF(B_MSK[[#This Row],[//]]="","",IF(INDEX(INDIRECT(DIR&amp;$2:$2),B_MSK[[#This Row],[//]])=0,"",INDEX(INDIRECT(DIR&amp;$2:$2),B_MSK[[#This Row],[//]])))</f>
        <v/>
      </c>
      <c r="Q823" s="12">
        <f ca="1">IF(B_MSK[[#This Row],[//]]="","",INDEX(INDIRECT(DIR&amp;$2:$2),B_MSK[[#This Row],[//]]))</f>
        <v>8664000</v>
      </c>
      <c r="R8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3" s="37">
        <f ca="1">IF(B_MSK[[#This Row],[//]]="","",INDEX(INDIRECT(DIR&amp;$2:$2),B_MSK[[#This Row],[//]]))</f>
        <v>0</v>
      </c>
      <c r="U823" s="38">
        <f ca="1">IF(SUMIF(B_MSK[NAMA BARANG],B_MSK[[#This Row],[NAMA BARANG]],B_MSK[JMLH BRG])=0,"",SUMIF(B_MSK[NAMA BARANG],B_MSK[[#This Row],[NAMA BARANG]],B_MSK[C]))</f>
        <v>6</v>
      </c>
      <c r="V823" s="7" t="str">
        <f ca="1">IF(B_MSK[[#This Row],[//]]="","",INDEX(INDIRECT(DIR&amp;$2:$2),B_MSK[[#This Row],[//]]))</f>
        <v>P/C MAG C-1756 (22*7.5)</v>
      </c>
      <c r="W823" s="7" t="str">
        <f ca="1">LOWER(SUBSTITUTE(SUBSTITUTE(SUBSTITUTE(SUBSTITUTE(SUBSTITUTE(SUBSTITUTE(SUBSTITUTE(SUBSTITUTE(SUBSTITUTE(B_MSK[[#This Row],[N.B.nota]]," ",""),"-",""),"(",""),")",""),".",""),",",""),"/",""),"""",""),"+",""))</f>
        <v>pcmagc175622*75</v>
      </c>
      <c r="X823" s="5" t="str">
        <f ca="1">IF(B_MSK[[#This Row],[N.B.nota]]="","",IF(MATCH(B_MSK[[#This Row],[concat]],[2]!db[NB NOTA_C],0)&gt;0,"ada",0))</f>
        <v>ada</v>
      </c>
      <c r="Y823" s="5" t="str">
        <f ca="1">IF(B_MSK[[#This Row],[N.B.nota]]="","",ADDRESS(ROW(B_MSK[QB]),COLUMN(B_MSK[QB]))&amp;":"&amp;ADDRESS(ROW(),COLUMN(B_MSK[QB])))</f>
        <v>$D$4:$D$823</v>
      </c>
      <c r="Z823" s="5">
        <f ca="1">IF(B_MSK[[#This Row],[concat]]="","",MATCH(B_MSK[[#This Row],[concat]],[2]!db[NB NOTA_C],0)+1)</f>
        <v>1604</v>
      </c>
      <c r="AA823" s="5" t="str">
        <f ca="1">IF(B_MSK[[#This Row],[//]]="","",HYPERLINK("[D:\kerja\BANK EXP\BARU\DB.XLSX]DB!e"&amp;B_MSK[[#This Row],[DB_ROW]],"&gt;"))</f>
        <v>&gt;</v>
      </c>
      <c r="AB823" s="30" t="str">
        <f ca="1">MID(B_MSK[[#This Row],[/ STN_1]],FIND(" ",B_MSK[[#This Row],[/ STN_1]])+1,LEN(B_MSK[[#This Row],[/ STN_1]]))</f>
        <v>PCS</v>
      </c>
      <c r="AC823" s="11">
        <f ca="1">IF(B_MSK[[#This Row],[//]]="","",IF(B_MSK[[#This Row],[ JUMLAH ]]="","",IF(B_MSK[[#This Row],[C]]="",B_MSK[[#This Row],[HARGA CTN]]/B_MSK[[#This Row],[JMLH BRG]],B_MSK[[#This Row],[HARGA CTN]]/B_MSK[[#This Row],[A_1]])))</f>
        <v>9500</v>
      </c>
      <c r="AD8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3" s="15" t="str">
        <f ca="1">IF(B_MSK[[#This Row],[HARGA_2]]="","",IF(MID(B_MSK[[#This Row],[/ STN_2]],FIND(" ",B_MSK[[#This Row],[/ STN_2]])+1,LEN(B_MSK[[#This Row],[/ STN_2]]))="LSN",B_MSK[[#This Row],[HARGA_2]]/12,""))</f>
        <v/>
      </c>
      <c r="AH823" s="7" t="str">
        <f ca="1">IF(B_MSK[[#This Row],[HARGA_3]]="","","/ "&amp;"PCS")</f>
        <v/>
      </c>
      <c r="AI823" s="15">
        <f ca="1">IF(B_MSK[[#This Row],[HARGA_3]]="",IF(B_MSK[[#This Row],[HARGA_2]]="",IF(B_MSK[[#This Row],[HARGA_1]]="","",B_MSK[[#This Row],[HARGA_1]]),B_MSK[[#This Row],[HARGA_2]]),B_MSK[[#This Row],[HARGA_3]])</f>
        <v>9500</v>
      </c>
      <c r="AJ82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23" s="5" t="str">
        <f ca="1">IF(B_MSK[[#This Row],[//]]="","",SUBSTITUTE(SUBSTITUTE(SUBSTITUTE(B_MSK[[#This Row],[QTY/ CTN]]," ","_",2),"(",""),")","")&amp;"_")</f>
        <v>160 PCS_</v>
      </c>
      <c r="AL823" s="5">
        <f ca="1">IF(B_MSK[[#This Row],[A_B]]="","",SEARCH("_",B_MSK[[#This Row],[A_B]]))</f>
        <v>8</v>
      </c>
      <c r="AM823" s="5">
        <f ca="1">IF(B_MSK[[#This Row],[A_B]]="","",LEN(B_MSK[[#This Row],[A_B]]))</f>
        <v>8</v>
      </c>
      <c r="AN823" s="5" t="str">
        <f ca="1">IF(B_MSK[[#This Row],[A_B]]="","",LEFT(B_MSK[[#This Row],[QTY/ CTN]],B_MSK[[#This Row],[A_B_1]]))</f>
        <v>160 PCS</v>
      </c>
      <c r="AO823" s="5" t="str">
        <f ca="1">IF(B_MSK[[#This Row],[A_B]]="","",LEFT(B_MSK[[#This Row],[A_]],SEARCH(" ",B_MSK[[#This Row],[A_]])-1))</f>
        <v>160</v>
      </c>
      <c r="AP823" s="5" t="str">
        <f ca="1">IF(B_MSK[[#This Row],[A_B]]="","",RIGHT(B_MSK[[#This Row],[A_]],LEN(B_MSK[[#This Row],[A_]])-SEARCH(" ",B_MSK[[#This Row],[A_]])))</f>
        <v>PCS</v>
      </c>
      <c r="AQ8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3" s="5" t="str">
        <f ca="1">IF(B_MSK[[#This Row],[B_]]="","",LEFT(B_MSK[[#This Row],[B_]],SEARCH(" ",B_MSK[[#This Row],[B_]])))</f>
        <v/>
      </c>
      <c r="AS823" s="5" t="str">
        <f ca="1">IF(B_MSK[[#This Row],[B_]]="","",RIGHT(B_MSK[[#This Row],[B_]],LEN(B_MSK[[#This Row],[B_]])-SEARCH(" ",B_MSK[[#This Row],[B_]])))</f>
        <v/>
      </c>
      <c r="AT823" s="5" t="str">
        <f ca="1">IF(B_MSK[[#This Row],[B_2]]="LSN",12,"")</f>
        <v/>
      </c>
      <c r="AU823" s="5" t="str">
        <f ca="1">IF(B_MSK[[#This Row],[C_1]]="","","PCS")</f>
        <v/>
      </c>
      <c r="AV823" s="5">
        <f ca="1">IF(B_MSK[[#This Row],[A_1]]="","",B_MSK[[#This Row],[A_1]]*IF(B_MSK[[#This Row],[B_1]]="",1,B_MSK[[#This Row],[B_1]])*IF(B_MSK[[#This Row],[C_1]]="",1,B_MSK[[#This Row],[C_1]]))</f>
        <v>160</v>
      </c>
      <c r="AW823" s="5" t="str">
        <f ca="1">IF(B_MSK[[#This Row],[C_2]]="",IF(B_MSK[[#This Row],[B_2]]="",IF(B_MSK[[#This Row],[A_2]]="","",B_MSK[[#This Row],[A_2]]),B_MSK[[#This Row],[B_2]]),B_MSK[[#This Row],[C_2]])</f>
        <v>PCS</v>
      </c>
      <c r="AX823" s="2">
        <f ca="1">IF(ISNUMBER(B_MSK[[#This Row],[TANGGAL DATANG]]),B_MSK[[#This Row],[TANGGAL DATANG]],AX822)</f>
        <v>44958</v>
      </c>
      <c r="AY823" s="5" t="e">
        <f ca="1">IF(B_MSK[[#This Row],[DB_ROW]]="","",INDEX([3]!db[JENIS],B_MSK[[#This Row],[DB_ROW]]-1))</f>
        <v>#REF!</v>
      </c>
      <c r="AZ823" s="5">
        <f ca="1">IF(B_MSK[[#This Row],[A_1]]="","",B_MSK[[#This Row],[A_1]])*1</f>
        <v>160</v>
      </c>
      <c r="BA823" s="5" t="str">
        <f ca="1">IF(B_MSK[[#This Row],[//]]="","",INDEX(INDIRECT(DIR&amp;$2:$2),B_MSK[[#This Row],[//]]))</f>
        <v>ARTO MORO</v>
      </c>
      <c r="BB823" s="5" t="str">
        <f ca="1">CONCATENATE(B_MSK[[#This Row],[concat]],B_MSK[[#This Row],[HARGA_X]],B_MSK[[#This Row],[SAT]])</f>
        <v>pcmagc175622*759500PCS</v>
      </c>
    </row>
    <row r="824" spans="1:54" x14ac:dyDescent="0.25">
      <c r="A824" s="6" t="s">
        <v>128</v>
      </c>
      <c r="B824" s="5" t="str">
        <f ca="1">IF(B_MSK[[#This Row],[N_ID]]="","",INDEX(INDIRECT(DIR&amp;$2:$2),MATCH(B_MSK[[#This Row],[N_ID]],INDIRECT(DIR&amp;"!NOTA[ID_P]"),0)))</f>
        <v/>
      </c>
      <c r="C824" s="5" t="str">
        <f ca="1">IF(B_MSK[[#This Row],[//]]="","",HYPERLINK("["&amp;SUBSTITUTE(DIR,"'","")&amp;"]NOTA!D"&amp;B_MSK[[#This Row],[//]]+2,"&gt;"))</f>
        <v>&gt;</v>
      </c>
      <c r="D824" s="5" t="str">
        <f ca="1">IF(B_MSK[[#This Row],[N_ID]]="","",COUNTIF(INDIRECT(DIR&amp;"!NOTA[ID_H]"),B_MSK[[#This Row],[ID NOTA]]))</f>
        <v/>
      </c>
      <c r="E8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821</v>
      </c>
      <c r="F8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4" s="7" t="str">
        <f ca="1">IF(B_MSK[[#This Row],[stt]]="ada",INDEX([2]!db[NB BM],B_MSK[DB_ROW]-1),"")</f>
        <v>Lem Cair F-5036 50ml</v>
      </c>
      <c r="H824" s="7" t="str">
        <f ca="1">IF(B_MSK[[#This Row],[//]]="","",INDEX(INDIRECT(DIR&amp;$2:$2),B_MSK[[#This Row],[//]]))</f>
        <v>SAMUDERA ANGKASA JAYA</v>
      </c>
      <c r="I824" s="27" t="str">
        <f ca="1">IF(B_MSK[[#This Row],[//]]="","",INDEX(INDIRECT(DB_PATH&amp;$2:$2),B_MSK[[#This Row],[DB_ROW]]-1))</f>
        <v>432 PCS</v>
      </c>
      <c r="J824" s="5" t="str">
        <f ca="1">IF(B_MSK[[#This Row],[//]]="","",IF(INDEX(INDIRECT(DIR&amp;$2:$2),B_MSK[[#This Row],[//]])="","",INDEX(INDIRECT(DIR&amp;$2:$2),B_MSK[[#This Row],[//]])))</f>
        <v/>
      </c>
      <c r="K824" s="5">
        <f ca="1">IF(B_MSK[[#This Row],[//]]="","",IF(INDEX(INDIRECT(DIR&amp;$2:$2),B_MSK[[#This Row],[//]])="","",INDEX(INDIRECT(DIR&amp;$2:$2),B_MSK[[#This Row],[//]])))</f>
        <v>430</v>
      </c>
      <c r="L824" s="5" t="str">
        <f ca="1">IF(B_MSK[[#This Row],[//]]="","",IF(INDEX(INDIRECT(DIR&amp;$2:$2),B_MSK[[#This Row],[//]])="","",INDEX(INDIRECT(DIR&amp;$2:$2),B_MSK[[#This Row],[//]])))</f>
        <v>PCS</v>
      </c>
      <c r="M824" s="13">
        <f ca="1">IF(B_MSK[[#This Row],[//]]="","",INDEX(INDIRECT(DIR&amp;$2:$2),B_MSK[[#This Row],[//]]))</f>
        <v>1400</v>
      </c>
      <c r="N824" s="13">
        <f ca="1">IF(OR(B_MSK[[#This Row],[//]]="",),"",INDEX(INDIRECT(DIR&amp;$2:$2),B_MSK[[#This Row],[//]]))</f>
        <v>602000</v>
      </c>
      <c r="O824" s="3">
        <f ca="1">IF(B_MSK[[#This Row],[//]]="","",IF(INDEX(INDIRECT(DIR&amp;$2:$2),B_MSK[[#This Row],[//]])=0,"",INDEX(INDIRECT(DIR&amp;$2:$2),B_MSK[[#This Row],[//]])))</f>
        <v>0.05</v>
      </c>
      <c r="P824" s="3" t="str">
        <f ca="1">IF(B_MSK[[#This Row],[//]]="","",IF(INDEX(INDIRECT(DIR&amp;$2:$2),B_MSK[[#This Row],[//]])=0,"",INDEX(INDIRECT(DIR&amp;$2:$2),B_MSK[[#This Row],[//]])))</f>
        <v/>
      </c>
      <c r="Q824" s="12">
        <f ca="1">IF(B_MSK[[#This Row],[//]]="","",INDEX(INDIRECT(DIR&amp;$2:$2),B_MSK[[#This Row],[//]]))</f>
        <v>571900</v>
      </c>
      <c r="R82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82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824" s="37">
        <f ca="1">IF(B_MSK[[#This Row],[//]]="","",INDEX(INDIRECT(DIR&amp;$2:$2),B_MSK[[#This Row],[//]]))</f>
        <v>0</v>
      </c>
      <c r="U824" s="38">
        <f ca="1">IF(SUMIF(B_MSK[NAMA BARANG],B_MSK[[#This Row],[NAMA BARANG]],B_MSK[JMLH BRG])=0,"",SUMIF(B_MSK[NAMA BARANG],B_MSK[[#This Row],[NAMA BARANG]],B_MSK[C]))</f>
        <v>9</v>
      </c>
      <c r="V824" s="7" t="str">
        <f ca="1">IF(B_MSK[[#This Row],[//]]="","",INDEX(INDIRECT(DIR&amp;$2:$2),B_MSK[[#This Row],[//]]))</f>
        <v>LEM CAIR F-5036 (50 ML)</v>
      </c>
      <c r="W824" s="7" t="str">
        <f ca="1">LOWER(SUBSTITUTE(SUBSTITUTE(SUBSTITUTE(SUBSTITUTE(SUBSTITUTE(SUBSTITUTE(SUBSTITUTE(SUBSTITUTE(SUBSTITUTE(B_MSK[[#This Row],[N.B.nota]]," ",""),"-",""),"(",""),")",""),".",""),",",""),"/",""),"""",""),"+",""))</f>
        <v>lemcairf503650ml</v>
      </c>
      <c r="X824" s="5" t="str">
        <f ca="1">IF(B_MSK[[#This Row],[N.B.nota]]="","",IF(MATCH(B_MSK[[#This Row],[concat]],[2]!db[NB NOTA_C],0)&gt;0,"ada",0))</f>
        <v>ada</v>
      </c>
      <c r="Y824" s="5" t="str">
        <f ca="1">IF(B_MSK[[#This Row],[N.B.nota]]="","",ADDRESS(ROW(B_MSK[QB]),COLUMN(B_MSK[QB]))&amp;":"&amp;ADDRESS(ROW(),COLUMN(B_MSK[QB])))</f>
        <v>$D$4:$D$824</v>
      </c>
      <c r="Z824" s="5">
        <f ca="1">IF(B_MSK[[#This Row],[concat]]="","",MATCH(B_MSK[[#This Row],[concat]],[2]!db[NB NOTA_C],0)+1)</f>
        <v>1364</v>
      </c>
      <c r="AA824" s="5" t="str">
        <f ca="1">IF(B_MSK[[#This Row],[//]]="","",HYPERLINK("[D:\kerja\BANK EXP\BARU\DB.XLSX]DB!e"&amp;B_MSK[[#This Row],[DB_ROW]],"&gt;"))</f>
        <v>&gt;</v>
      </c>
      <c r="AB824" s="30" t="str">
        <f ca="1">MID(B_MSK[[#This Row],[/ STN_1]],FIND(" ",B_MSK[[#This Row],[/ STN_1]])+1,LEN(B_MSK[[#This Row],[/ STN_1]]))</f>
        <v>PCS</v>
      </c>
      <c r="AC824" s="11">
        <f ca="1">IF(B_MSK[[#This Row],[//]]="","",IF(B_MSK[[#This Row],[ JUMLAH ]]="","",IF(B_MSK[[#This Row],[C]]="",B_MSK[[#This Row],[HARGA CTN]]/B_MSK[[#This Row],[JMLH BRG]],B_MSK[[#This Row],[HARGA CTN]]/B_MSK[[#This Row],[A_1]])))</f>
        <v>1400</v>
      </c>
      <c r="AD8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4" s="15" t="str">
        <f ca="1">IF(B_MSK[[#This Row],[HARGA_2]]="","",IF(MID(B_MSK[[#This Row],[/ STN_2]],FIND(" ",B_MSK[[#This Row],[/ STN_2]])+1,LEN(B_MSK[[#This Row],[/ STN_2]]))="LSN",B_MSK[[#This Row],[HARGA_2]]/12,""))</f>
        <v/>
      </c>
      <c r="AH824" s="7" t="str">
        <f ca="1">IF(B_MSK[[#This Row],[HARGA_3]]="","","/ "&amp;"PCS")</f>
        <v/>
      </c>
      <c r="AI824" s="15">
        <f ca="1">IF(B_MSK[[#This Row],[HARGA_3]]="",IF(B_MSK[[#This Row],[HARGA_2]]="",IF(B_MSK[[#This Row],[HARGA_1]]="","",B_MSK[[#This Row],[HARGA_1]]),B_MSK[[#This Row],[HARGA_2]]),B_MSK[[#This Row],[HARGA_3]])</f>
        <v>1400</v>
      </c>
      <c r="AJ82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24" s="5" t="str">
        <f ca="1">IF(B_MSK[[#This Row],[//]]="","",SUBSTITUTE(SUBSTITUTE(SUBSTITUTE(B_MSK[[#This Row],[QTY/ CTN]]," ","_",2),"(",""),")","")&amp;"_")</f>
        <v>432 PCS_</v>
      </c>
      <c r="AL824" s="5">
        <f ca="1">IF(B_MSK[[#This Row],[A_B]]="","",SEARCH("_",B_MSK[[#This Row],[A_B]]))</f>
        <v>8</v>
      </c>
      <c r="AM824" s="5">
        <f ca="1">IF(B_MSK[[#This Row],[A_B]]="","",LEN(B_MSK[[#This Row],[A_B]]))</f>
        <v>8</v>
      </c>
      <c r="AN824" s="5" t="str">
        <f ca="1">IF(B_MSK[[#This Row],[A_B]]="","",LEFT(B_MSK[[#This Row],[QTY/ CTN]],B_MSK[[#This Row],[A_B_1]]))</f>
        <v>432 PCS</v>
      </c>
      <c r="AO824" s="5" t="str">
        <f ca="1">IF(B_MSK[[#This Row],[A_B]]="","",LEFT(B_MSK[[#This Row],[A_]],SEARCH(" ",B_MSK[[#This Row],[A_]])-1))</f>
        <v>432</v>
      </c>
      <c r="AP824" s="5" t="str">
        <f ca="1">IF(B_MSK[[#This Row],[A_B]]="","",RIGHT(B_MSK[[#This Row],[A_]],LEN(B_MSK[[#This Row],[A_]])-SEARCH(" ",B_MSK[[#This Row],[A_]])))</f>
        <v>PCS</v>
      </c>
      <c r="AQ8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4" s="5" t="str">
        <f ca="1">IF(B_MSK[[#This Row],[B_]]="","",LEFT(B_MSK[[#This Row],[B_]],SEARCH(" ",B_MSK[[#This Row],[B_]])))</f>
        <v/>
      </c>
      <c r="AS824" s="5" t="str">
        <f ca="1">IF(B_MSK[[#This Row],[B_]]="","",RIGHT(B_MSK[[#This Row],[B_]],LEN(B_MSK[[#This Row],[B_]])-SEARCH(" ",B_MSK[[#This Row],[B_]])))</f>
        <v/>
      </c>
      <c r="AT824" s="5" t="str">
        <f ca="1">IF(B_MSK[[#This Row],[B_2]]="LSN",12,"")</f>
        <v/>
      </c>
      <c r="AU824" s="5" t="str">
        <f ca="1">IF(B_MSK[[#This Row],[C_1]]="","","PCS")</f>
        <v/>
      </c>
      <c r="AV824" s="5">
        <f ca="1">IF(B_MSK[[#This Row],[A_1]]="","",B_MSK[[#This Row],[A_1]]*IF(B_MSK[[#This Row],[B_1]]="",1,B_MSK[[#This Row],[B_1]])*IF(B_MSK[[#This Row],[C_1]]="",1,B_MSK[[#This Row],[C_1]]))</f>
        <v>432</v>
      </c>
      <c r="AW824" s="5" t="str">
        <f ca="1">IF(B_MSK[[#This Row],[C_2]]="",IF(B_MSK[[#This Row],[B_2]]="",IF(B_MSK[[#This Row],[A_2]]="","",B_MSK[[#This Row],[A_2]]),B_MSK[[#This Row],[B_2]]),B_MSK[[#This Row],[C_2]])</f>
        <v>PCS</v>
      </c>
      <c r="AX824" s="2">
        <f ca="1">IF(ISNUMBER(B_MSK[[#This Row],[TANGGAL DATANG]]),B_MSK[[#This Row],[TANGGAL DATANG]],AX823)</f>
        <v>44958</v>
      </c>
      <c r="AY824" s="5" t="e">
        <f ca="1">IF(B_MSK[[#This Row],[DB_ROW]]="","",INDEX([3]!db[JENIS],B_MSK[[#This Row],[DB_ROW]]-1))</f>
        <v>#REF!</v>
      </c>
      <c r="AZ824" s="5">
        <f ca="1">IF(B_MSK[[#This Row],[A_1]]="","",B_MSK[[#This Row],[A_1]])*1</f>
        <v>432</v>
      </c>
      <c r="BA824" s="5" t="str">
        <f ca="1">IF(B_MSK[[#This Row],[//]]="","",INDEX(INDIRECT(DIR&amp;$2:$2),B_MSK[[#This Row],[//]]))</f>
        <v>ARTO MORO</v>
      </c>
      <c r="BB824" s="5" t="str">
        <f ca="1">CONCATENATE(B_MSK[[#This Row],[concat]],B_MSK[[#This Row],[HARGA_X]],B_MSK[[#This Row],[SAT]])</f>
        <v>lemcairf503650ml1400PCS</v>
      </c>
    </row>
    <row r="825" spans="1:54" x14ac:dyDescent="0.25">
      <c r="A825" s="6" t="s">
        <v>128</v>
      </c>
      <c r="B825" s="5" t="str">
        <f ca="1">IF(B_MSK[[#This Row],[N_ID]]="","",INDEX(INDIRECT(DIR&amp;$2:$2),MATCH(B_MSK[[#This Row],[N_ID]],INDIRECT(DIR&amp;"!NOTA[ID_P]"),0)))</f>
        <v/>
      </c>
      <c r="C825" s="5" t="str">
        <f ca="1">IF(B_MSK[[#This Row],[//]]="","",HYPERLINK("["&amp;SUBSTITUTE(DIR,"'","")&amp;"]NOTA!D"&amp;B_MSK[[#This Row],[//]]+2,"&gt;"))</f>
        <v/>
      </c>
      <c r="D825" s="5" t="str">
        <f ca="1">IF(B_MSK[[#This Row],[N_ID]]="","",COUNTIF(INDIRECT(DIR&amp;"!NOTA[ID_H]"),B_MSK[[#This Row],[ID NOTA]]))</f>
        <v/>
      </c>
      <c r="E8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5" s="7" t="str">
        <f ca="1">IF(B_MSK[[#This Row],[stt]]="ada",INDEX([2]!db[NB BM],B_MSK[DB_ROW]-1),"")</f>
        <v/>
      </c>
      <c r="H825" s="7" t="str">
        <f ca="1">IF(B_MSK[[#This Row],[//]]="","",INDEX(INDIRECT(DIR&amp;$2:$2),B_MSK[[#This Row],[//]]))</f>
        <v/>
      </c>
      <c r="I825" s="27" t="str">
        <f ca="1">IF(B_MSK[[#This Row],[//]]="","",INDEX(INDIRECT(DB_PATH&amp;$2:$2),B_MSK[[#This Row],[DB_ROW]]-1))</f>
        <v/>
      </c>
      <c r="J825" s="5" t="str">
        <f ca="1">IF(B_MSK[[#This Row],[//]]="","",IF(INDEX(INDIRECT(DIR&amp;$2:$2),B_MSK[[#This Row],[//]])="","",INDEX(INDIRECT(DIR&amp;$2:$2),B_MSK[[#This Row],[//]])))</f>
        <v/>
      </c>
      <c r="K825" s="5" t="str">
        <f ca="1">IF(B_MSK[[#This Row],[//]]="","",IF(INDEX(INDIRECT(DIR&amp;$2:$2),B_MSK[[#This Row],[//]])="","",INDEX(INDIRECT(DIR&amp;$2:$2),B_MSK[[#This Row],[//]])))</f>
        <v/>
      </c>
      <c r="L825" s="5" t="str">
        <f ca="1">IF(B_MSK[[#This Row],[//]]="","",IF(INDEX(INDIRECT(DIR&amp;$2:$2),B_MSK[[#This Row],[//]])="","",INDEX(INDIRECT(DIR&amp;$2:$2),B_MSK[[#This Row],[//]])))</f>
        <v/>
      </c>
      <c r="M825" s="13" t="str">
        <f ca="1">IF(B_MSK[[#This Row],[//]]="","",INDEX(INDIRECT(DIR&amp;$2:$2),B_MSK[[#This Row],[//]]))</f>
        <v/>
      </c>
      <c r="N825" s="13" t="str">
        <f ca="1">IF(OR(B_MSK[[#This Row],[//]]="",),"",INDEX(INDIRECT(DIR&amp;$2:$2),B_MSK[[#This Row],[//]]))</f>
        <v/>
      </c>
      <c r="O825" s="3" t="str">
        <f ca="1">IF(B_MSK[[#This Row],[//]]="","",IF(INDEX(INDIRECT(DIR&amp;$2:$2),B_MSK[[#This Row],[//]])=0,"",INDEX(INDIRECT(DIR&amp;$2:$2),B_MSK[[#This Row],[//]])))</f>
        <v/>
      </c>
      <c r="P825" s="3" t="str">
        <f ca="1">IF(B_MSK[[#This Row],[//]]="","",IF(INDEX(INDIRECT(DIR&amp;$2:$2),B_MSK[[#This Row],[//]])=0,"",INDEX(INDIRECT(DIR&amp;$2:$2),B_MSK[[#This Row],[//]])))</f>
        <v/>
      </c>
      <c r="Q825" s="12" t="str">
        <f ca="1">IF(B_MSK[[#This Row],[//]]="","",INDEX(INDIRECT(DIR&amp;$2:$2),B_MSK[[#This Row],[//]]))</f>
        <v/>
      </c>
      <c r="R8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5" s="37" t="str">
        <f ca="1">IF(B_MSK[[#This Row],[//]]="","",INDEX(INDIRECT(DIR&amp;$2:$2),B_MSK[[#This Row],[//]]))</f>
        <v/>
      </c>
      <c r="U825" s="38" t="str">
        <f ca="1">IF(SUMIF(B_MSK[NAMA BARANG],B_MSK[[#This Row],[NAMA BARANG]],B_MSK[JMLH BRG])=0,"",SUMIF(B_MSK[NAMA BARANG],B_MSK[[#This Row],[NAMA BARANG]],B_MSK[C]))</f>
        <v/>
      </c>
      <c r="V825" s="7" t="str">
        <f ca="1">IF(B_MSK[[#This Row],[//]]="","",INDEX(INDIRECT(DIR&amp;$2:$2),B_MSK[[#This Row],[//]]))</f>
        <v/>
      </c>
      <c r="W8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5" s="5" t="str">
        <f ca="1">IF(B_MSK[[#This Row],[N.B.nota]]="","",IF(MATCH(B_MSK[[#This Row],[concat]],[2]!db[NB NOTA_C],0)&gt;0,"ada",0))</f>
        <v/>
      </c>
      <c r="Y825" s="5" t="str">
        <f ca="1">IF(B_MSK[[#This Row],[N.B.nota]]="","",ADDRESS(ROW(B_MSK[QB]),COLUMN(B_MSK[QB]))&amp;":"&amp;ADDRESS(ROW(),COLUMN(B_MSK[QB])))</f>
        <v/>
      </c>
      <c r="Z825" s="5" t="str">
        <f ca="1">IF(B_MSK[[#This Row],[concat]]="","",MATCH(B_MSK[[#This Row],[concat]],[2]!db[NB NOTA_C],0)+1)</f>
        <v/>
      </c>
      <c r="AA825" s="5" t="str">
        <f ca="1">IF(B_MSK[[#This Row],[//]]="","",HYPERLINK("[D:\kerja\BANK EXP\BARU\DB.XLSX]DB!e"&amp;B_MSK[[#This Row],[DB_ROW]],"&gt;"))</f>
        <v/>
      </c>
      <c r="AB825" s="30" t="e">
        <f ca="1">MID(B_MSK[[#This Row],[/ STN_1]],FIND(" ",B_MSK[[#This Row],[/ STN_1]])+1,LEN(B_MSK[[#This Row],[/ STN_1]]))</f>
        <v>#VALUE!</v>
      </c>
      <c r="AC8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5" s="15" t="str">
        <f ca="1">IF(B_MSK[[#This Row],[HARGA_2]]="","",IF(MID(B_MSK[[#This Row],[/ STN_2]],FIND(" ",B_MSK[[#This Row],[/ STN_2]])+1,LEN(B_MSK[[#This Row],[/ STN_2]]))="LSN",B_MSK[[#This Row],[HARGA_2]]/12,""))</f>
        <v/>
      </c>
      <c r="AH825" s="7" t="str">
        <f ca="1">IF(B_MSK[[#This Row],[HARGA_3]]="","","/ "&amp;"PCS")</f>
        <v/>
      </c>
      <c r="AI825" s="15" t="str">
        <f ca="1">IF(B_MSK[[#This Row],[HARGA_3]]="",IF(B_MSK[[#This Row],[HARGA_2]]="",IF(B_MSK[[#This Row],[HARGA_1]]="","",B_MSK[[#This Row],[HARGA_1]]),B_MSK[[#This Row],[HARGA_2]]),B_MSK[[#This Row],[HARGA_3]])</f>
        <v/>
      </c>
      <c r="AJ825" s="15" t="str">
        <f ca="1">IF(B_MSK[[#This Row],[/ STN_3]]="",IF(B_MSK[[#This Row],[/ STN_2]]="",IF(B_MSK[[#This Row],[/ STN_1]]="","",B_MSK[[#This Row],[/ STN_1]]),B_MSK[[#This Row],[/ STN_2]]),B_MSK[[#This Row],[/ STN_3]])</f>
        <v/>
      </c>
      <c r="AK825" s="5" t="str">
        <f ca="1">IF(B_MSK[[#This Row],[//]]="","",SUBSTITUTE(SUBSTITUTE(SUBSTITUTE(B_MSK[[#This Row],[QTY/ CTN]]," ","_",2),"(",""),")","")&amp;"_")</f>
        <v/>
      </c>
      <c r="AL825" s="5" t="str">
        <f ca="1">IF(B_MSK[[#This Row],[A_B]]="","",SEARCH("_",B_MSK[[#This Row],[A_B]]))</f>
        <v/>
      </c>
      <c r="AM825" s="5" t="str">
        <f ca="1">IF(B_MSK[[#This Row],[A_B]]="","",LEN(B_MSK[[#This Row],[A_B]]))</f>
        <v/>
      </c>
      <c r="AN825" s="5" t="str">
        <f ca="1">IF(B_MSK[[#This Row],[A_B]]="","",LEFT(B_MSK[[#This Row],[QTY/ CTN]],B_MSK[[#This Row],[A_B_1]]))</f>
        <v/>
      </c>
      <c r="AO825" s="5" t="str">
        <f ca="1">IF(B_MSK[[#This Row],[A_B]]="","",LEFT(B_MSK[[#This Row],[A_]],SEARCH(" ",B_MSK[[#This Row],[A_]])-1))</f>
        <v/>
      </c>
      <c r="AP825" s="5" t="str">
        <f ca="1">IF(B_MSK[[#This Row],[A_B]]="","",RIGHT(B_MSK[[#This Row],[A_]],LEN(B_MSK[[#This Row],[A_]])-SEARCH(" ",B_MSK[[#This Row],[A_]])))</f>
        <v/>
      </c>
      <c r="AQ8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5" s="5" t="str">
        <f ca="1">IF(B_MSK[[#This Row],[B_]]="","",LEFT(B_MSK[[#This Row],[B_]],SEARCH(" ",B_MSK[[#This Row],[B_]])))</f>
        <v/>
      </c>
      <c r="AS825" s="5" t="str">
        <f ca="1">IF(B_MSK[[#This Row],[B_]]="","",RIGHT(B_MSK[[#This Row],[B_]],LEN(B_MSK[[#This Row],[B_]])-SEARCH(" ",B_MSK[[#This Row],[B_]])))</f>
        <v/>
      </c>
      <c r="AT825" s="5" t="str">
        <f ca="1">IF(B_MSK[[#This Row],[B_2]]="LSN",12,"")</f>
        <v/>
      </c>
      <c r="AU825" s="5" t="str">
        <f ca="1">IF(B_MSK[[#This Row],[C_1]]="","","PCS")</f>
        <v/>
      </c>
      <c r="AV825" s="5" t="str">
        <f ca="1">IF(B_MSK[[#This Row],[A_1]]="","",B_MSK[[#This Row],[A_1]]*IF(B_MSK[[#This Row],[B_1]]="",1,B_MSK[[#This Row],[B_1]])*IF(B_MSK[[#This Row],[C_1]]="",1,B_MSK[[#This Row],[C_1]]))</f>
        <v/>
      </c>
      <c r="AW825" s="5" t="str">
        <f ca="1">IF(B_MSK[[#This Row],[C_2]]="",IF(B_MSK[[#This Row],[B_2]]="",IF(B_MSK[[#This Row],[A_2]]="","",B_MSK[[#This Row],[A_2]]),B_MSK[[#This Row],[B_2]]),B_MSK[[#This Row],[C_2]])</f>
        <v/>
      </c>
      <c r="AX825" s="2">
        <f ca="1">IF(ISNUMBER(B_MSK[[#This Row],[TANGGAL DATANG]]),B_MSK[[#This Row],[TANGGAL DATANG]],AX824)</f>
        <v>44958</v>
      </c>
      <c r="AY825" s="5" t="str">
        <f ca="1">IF(B_MSK[[#This Row],[DB_ROW]]="","",INDEX([3]!db[JENIS],B_MSK[[#This Row],[DB_ROW]]-1))</f>
        <v/>
      </c>
      <c r="AZ825" s="5" t="e">
        <f ca="1">IF(B_MSK[[#This Row],[A_1]]="","",B_MSK[[#This Row],[A_1]])*1</f>
        <v>#VALUE!</v>
      </c>
      <c r="BA825" s="5" t="str">
        <f ca="1">IF(B_MSK[[#This Row],[//]]="","",INDEX(INDIRECT(DIR&amp;$2:$2),B_MSK[[#This Row],[//]]))</f>
        <v/>
      </c>
      <c r="BB825" s="5" t="str">
        <f ca="1">CONCATENATE(B_MSK[[#This Row],[concat]],B_MSK[[#This Row],[HARGA_X]],B_MSK[[#This Row],[SAT]])</f>
        <v/>
      </c>
    </row>
    <row r="826" spans="1:54" x14ac:dyDescent="0.25">
      <c r="A826" s="6" t="s">
        <v>556</v>
      </c>
      <c r="B826" s="5">
        <f ca="1">IF(B_MSK[[#This Row],[N_ID]]="","",INDEX(INDIRECT(DIR&amp;$2:$2),MATCH(B_MSK[[#This Row],[N_ID]],INDIRECT(DIR&amp;"!NOTA[ID_P]"),0)))</f>
        <v>158</v>
      </c>
      <c r="C826" s="5" t="str">
        <f ca="1">IF(B_MSK[[#This Row],[//]]="","",HYPERLINK("["&amp;SUBSTITUTE(DIR,"'","")&amp;"]NOTA!D"&amp;B_MSK[[#This Row],[//]]+2,"&gt;"))</f>
        <v>&gt;</v>
      </c>
      <c r="D826" s="5">
        <f ca="1">IF(B_MSK[[#This Row],[N_ID]]="","",COUNTIF(INDIRECT(DIR&amp;"!NOTA[ID_H]"),B_MSK[[#This Row],[ID NOTA]]))</f>
        <v>1</v>
      </c>
      <c r="E82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823</v>
      </c>
      <c r="F8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6" s="7" t="str">
        <f ca="1">IF(B_MSK[[#This Row],[stt]]="ada",INDEX([2]!db[NB BM],B_MSK[DB_ROW]-1),"")</f>
        <v>Dispenser Polar Bear MN-305</v>
      </c>
      <c r="H826" s="7" t="str">
        <f ca="1">IF(B_MSK[[#This Row],[//]]="","",INDEX(INDIRECT(DIR&amp;$2:$2),B_MSK[[#This Row],[//]]))</f>
        <v>LAUTAN MAS ASIA</v>
      </c>
      <c r="I826" s="27" t="str">
        <f ca="1">IF(B_MSK[[#This Row],[//]]="","",INDEX(INDIRECT(DB_PATH&amp;$2:$2),B_MSK[[#This Row],[DB_ROW]]-1))</f>
        <v>48 BOX (12 LSN)</v>
      </c>
      <c r="J826" s="5">
        <f ca="1">IF(B_MSK[[#This Row],[//]]="","",IF(INDEX(INDIRECT(DIR&amp;$2:$2),B_MSK[[#This Row],[//]])="","",INDEX(INDIRECT(DIR&amp;$2:$2),B_MSK[[#This Row],[//]])))</f>
        <v>10</v>
      </c>
      <c r="K826" s="5">
        <f ca="1">IF(B_MSK[[#This Row],[//]]="","",IF(INDEX(INDIRECT(DIR&amp;$2:$2),B_MSK[[#This Row],[//]])="","",INDEX(INDIRECT(DIR&amp;$2:$2),B_MSK[[#This Row],[//]])))</f>
        <v>480</v>
      </c>
      <c r="L826" s="5" t="str">
        <f ca="1">IF(B_MSK[[#This Row],[//]]="","",IF(INDEX(INDIRECT(DIR&amp;$2:$2),B_MSK[[#This Row],[//]])="","",INDEX(INDIRECT(DIR&amp;$2:$2),B_MSK[[#This Row],[//]])))</f>
        <v>BOX</v>
      </c>
      <c r="M826" s="13">
        <f ca="1">IF(B_MSK[[#This Row],[//]]="","",INDEX(INDIRECT(DIR&amp;$2:$2),B_MSK[[#This Row],[//]]))</f>
        <v>92000</v>
      </c>
      <c r="N826" s="13">
        <f ca="1">IF(OR(B_MSK[[#This Row],[//]]="",),"",INDEX(INDIRECT(DIR&amp;$2:$2),B_MSK[[#This Row],[//]]))</f>
        <v>4416000</v>
      </c>
      <c r="O826" s="3">
        <f ca="1">IF(B_MSK[[#This Row],[//]]="","",IF(INDEX(INDIRECT(DIR&amp;$2:$2),B_MSK[[#This Row],[//]])=0,"",INDEX(INDIRECT(DIR&amp;$2:$2),B_MSK[[#This Row],[//]])))</f>
        <v>0.27927000000000002</v>
      </c>
      <c r="P826" s="3" t="str">
        <f ca="1">IF(B_MSK[[#This Row],[//]]="","",IF(INDEX(INDIRECT(DIR&amp;$2:$2),B_MSK[[#This Row],[//]])=0,"",INDEX(INDIRECT(DIR&amp;$2:$2),B_MSK[[#This Row],[//]])))</f>
        <v/>
      </c>
      <c r="Q826" s="12">
        <f ca="1">IF(B_MSK[[#This Row],[//]]="","",INDEX(INDIRECT(DIR&amp;$2:$2),B_MSK[[#This Row],[//]]))</f>
        <v>31827436.799999997</v>
      </c>
      <c r="R82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12332563.200000001</v>
      </c>
      <c r="S82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19494873.599999994</v>
      </c>
      <c r="T826" s="37" t="str">
        <f ca="1">IF(B_MSK[[#This Row],[//]]="","",INDEX(INDIRECT(DIR&amp;$2:$2),B_MSK[[#This Row],[//]]))</f>
        <v>BELUM PPN 11%</v>
      </c>
      <c r="U826" s="38">
        <f ca="1">IF(SUMIF(B_MSK[NAMA BARANG],B_MSK[[#This Row],[NAMA BARANG]],B_MSK[JMLH BRG])=0,"",SUMIF(B_MSK[NAMA BARANG],B_MSK[[#This Row],[NAMA BARANG]],B_MSK[C]))</f>
        <v>10</v>
      </c>
      <c r="V826" s="7" t="str">
        <f ca="1">IF(B_MSK[[#This Row],[//]]="","",INDEX(INDIRECT(DIR&amp;$2:$2),B_MSK[[#This Row],[//]]))</f>
        <v>POLAR BEAR W/ DISP MN-305</v>
      </c>
      <c r="W826" s="7" t="str">
        <f ca="1">LOWER(SUBSTITUTE(SUBSTITUTE(SUBSTITUTE(SUBSTITUTE(SUBSTITUTE(SUBSTITUTE(SUBSTITUTE(SUBSTITUTE(SUBSTITUTE(B_MSK[[#This Row],[N.B.nota]]," ",""),"-",""),"(",""),")",""),".",""),",",""),"/",""),"""",""),"+",""))</f>
        <v>polarbearwdispmn305</v>
      </c>
      <c r="X826" s="5" t="str">
        <f ca="1">IF(B_MSK[[#This Row],[N.B.nota]]="","",IF(MATCH(B_MSK[[#This Row],[concat]],[2]!db[NB NOTA_C],0)&gt;0,"ada",0))</f>
        <v>ada</v>
      </c>
      <c r="Y826" s="5" t="str">
        <f ca="1">IF(B_MSK[[#This Row],[N.B.nota]]="","",ADDRESS(ROW(B_MSK[QB]),COLUMN(B_MSK[QB]))&amp;":"&amp;ADDRESS(ROW(),COLUMN(B_MSK[QB])))</f>
        <v>$D$4:$D$826</v>
      </c>
      <c r="Z826" s="5">
        <f ca="1">IF(B_MSK[[#This Row],[concat]]="","",MATCH(B_MSK[[#This Row],[concat]],[2]!db[NB NOTA_C],0)+1)</f>
        <v>2231</v>
      </c>
      <c r="AA826" s="5" t="str">
        <f ca="1">IF(B_MSK[[#This Row],[//]]="","",HYPERLINK("[D:\kerja\BANK EXP\BARU\DB.XLSX]DB!e"&amp;B_MSK[[#This Row],[DB_ROW]],"&gt;"))</f>
        <v>&gt;</v>
      </c>
      <c r="AB826" s="30" t="str">
        <f ca="1">MID(B_MSK[[#This Row],[/ STN_1]],FIND(" ",B_MSK[[#This Row],[/ STN_1]])+1,LEN(B_MSK[[#This Row],[/ STN_1]]))</f>
        <v xml:space="preserve">BOX </v>
      </c>
      <c r="AC826" s="11">
        <f ca="1">IF(B_MSK[[#This Row],[//]]="","",IF(B_MSK[[#This Row],[ JUMLAH ]]="","",IF(B_MSK[[#This Row],[C]]="",B_MSK[[#This Row],[HARGA CTN]]/B_MSK[[#This Row],[JMLH BRG]],B_MSK[[#This Row],[HARGA CTN]]/B_MSK[[#This Row],[A_1]])))</f>
        <v>92000</v>
      </c>
      <c r="AD8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82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7666.666666666667</v>
      </c>
      <c r="AF826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826" s="15">
        <f ca="1">IF(B_MSK[[#This Row],[HARGA_2]]="","",IF(MID(B_MSK[[#This Row],[/ STN_2]],FIND(" ",B_MSK[[#This Row],[/ STN_2]])+1,LEN(B_MSK[[#This Row],[/ STN_2]]))="LSN",B_MSK[[#This Row],[HARGA_2]]/12,""))</f>
        <v>638.88888888888891</v>
      </c>
      <c r="AH826" s="7" t="str">
        <f ca="1">IF(B_MSK[[#This Row],[HARGA_3]]="","","/ "&amp;"PCS")</f>
        <v>/ PCS</v>
      </c>
      <c r="AI826" s="15">
        <f ca="1">IF(B_MSK[[#This Row],[HARGA_3]]="",IF(B_MSK[[#This Row],[HARGA_2]]="",IF(B_MSK[[#This Row],[HARGA_1]]="","",B_MSK[[#This Row],[HARGA_1]]),B_MSK[[#This Row],[HARGA_2]]),B_MSK[[#This Row],[HARGA_3]])</f>
        <v>638.88888888888891</v>
      </c>
      <c r="AJ82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26" s="5" t="str">
        <f ca="1">IF(B_MSK[[#This Row],[//]]="","",SUBSTITUTE(SUBSTITUTE(SUBSTITUTE(B_MSK[[#This Row],[QTY/ CTN]]," ","_",2),"(",""),")","")&amp;"_")</f>
        <v>48 BOX_12 LSN_</v>
      </c>
      <c r="AL826" s="5">
        <f ca="1">IF(B_MSK[[#This Row],[A_B]]="","",SEARCH("_",B_MSK[[#This Row],[A_B]]))</f>
        <v>7</v>
      </c>
      <c r="AM826" s="5">
        <f ca="1">IF(B_MSK[[#This Row],[A_B]]="","",LEN(B_MSK[[#This Row],[A_B]]))</f>
        <v>14</v>
      </c>
      <c r="AN826" s="5" t="str">
        <f ca="1">IF(B_MSK[[#This Row],[A_B]]="","",LEFT(B_MSK[[#This Row],[QTY/ CTN]],B_MSK[[#This Row],[A_B_1]]))</f>
        <v xml:space="preserve">48 BOX </v>
      </c>
      <c r="AO826" s="5" t="str">
        <f ca="1">IF(B_MSK[[#This Row],[A_B]]="","",LEFT(B_MSK[[#This Row],[A_]],SEARCH(" ",B_MSK[[#This Row],[A_]])-1))</f>
        <v>48</v>
      </c>
      <c r="AP826" s="5" t="str">
        <f ca="1">IF(B_MSK[[#This Row],[A_B]]="","",RIGHT(B_MSK[[#This Row],[A_]],LEN(B_MSK[[#This Row],[A_]])-SEARCH(" ",B_MSK[[#This Row],[A_]])))</f>
        <v xml:space="preserve">BOX </v>
      </c>
      <c r="AQ8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826" s="5" t="str">
        <f ca="1">IF(B_MSK[[#This Row],[B_]]="","",LEFT(B_MSK[[#This Row],[B_]],SEARCH(" ",B_MSK[[#This Row],[B_]])))</f>
        <v xml:space="preserve">12 </v>
      </c>
      <c r="AS826" s="5" t="str">
        <f ca="1">IF(B_MSK[[#This Row],[B_]]="","",RIGHT(B_MSK[[#This Row],[B_]],LEN(B_MSK[[#This Row],[B_]])-SEARCH(" ",B_MSK[[#This Row],[B_]])))</f>
        <v>LSN</v>
      </c>
      <c r="AT826" s="5">
        <f ca="1">IF(B_MSK[[#This Row],[B_2]]="LSN",12,"")</f>
        <v>12</v>
      </c>
      <c r="AU826" s="5" t="str">
        <f ca="1">IF(B_MSK[[#This Row],[C_1]]="","","PCS")</f>
        <v>PCS</v>
      </c>
      <c r="AV826" s="5">
        <f ca="1">IF(B_MSK[[#This Row],[A_1]]="","",B_MSK[[#This Row],[A_1]]*IF(B_MSK[[#This Row],[B_1]]="",1,B_MSK[[#This Row],[B_1]])*IF(B_MSK[[#This Row],[C_1]]="",1,B_MSK[[#This Row],[C_1]]))</f>
        <v>6912</v>
      </c>
      <c r="AW826" s="5" t="str">
        <f ca="1">IF(B_MSK[[#This Row],[C_2]]="",IF(B_MSK[[#This Row],[B_2]]="",IF(B_MSK[[#This Row],[A_2]]="","",B_MSK[[#This Row],[A_2]]),B_MSK[[#This Row],[B_2]]),B_MSK[[#This Row],[C_2]])</f>
        <v>PCS</v>
      </c>
      <c r="AX826" s="2">
        <f ca="1">IF(ISNUMBER(B_MSK[[#This Row],[TANGGAL DATANG]]),B_MSK[[#This Row],[TANGGAL DATANG]],AX825)</f>
        <v>44958</v>
      </c>
      <c r="AY826" s="5" t="e">
        <f ca="1">IF(B_MSK[[#This Row],[DB_ROW]]="","",INDEX([3]!db[JENIS],B_MSK[[#This Row],[DB_ROW]]-1))</f>
        <v>#REF!</v>
      </c>
      <c r="AZ826" s="5">
        <f ca="1">IF(B_MSK[[#This Row],[A_1]]="","",B_MSK[[#This Row],[A_1]])*1</f>
        <v>48</v>
      </c>
      <c r="BA826" s="5" t="str">
        <f ca="1">IF(B_MSK[[#This Row],[//]]="","",INDEX(INDIRECT(DIR&amp;$2:$2),B_MSK[[#This Row],[//]]))</f>
        <v>ARTO MORO</v>
      </c>
      <c r="BB826" s="5" t="str">
        <f ca="1">CONCATENATE(B_MSK[[#This Row],[concat]],B_MSK[[#This Row],[HARGA_X]],B_MSK[[#This Row],[SAT]])</f>
        <v>polarbearwdispmn305638.888888888889BOX</v>
      </c>
    </row>
    <row r="827" spans="1:54" x14ac:dyDescent="0.25">
      <c r="A827" s="6" t="s">
        <v>128</v>
      </c>
      <c r="B827" s="5" t="str">
        <f ca="1">IF(B_MSK[[#This Row],[N_ID]]="","",INDEX(INDIRECT(DIR&amp;$2:$2),MATCH(B_MSK[[#This Row],[N_ID]],INDIRECT(DIR&amp;"!NOTA[ID_P]"),0)))</f>
        <v/>
      </c>
      <c r="C827" s="5" t="str">
        <f ca="1">IF(B_MSK[[#This Row],[//]]="","",HYPERLINK("["&amp;SUBSTITUTE(DIR,"'","")&amp;"]NOTA!D"&amp;B_MSK[[#This Row],[//]]+2,"&gt;"))</f>
        <v/>
      </c>
      <c r="D827" s="5" t="str">
        <f ca="1">IF(B_MSK[[#This Row],[N_ID]]="","",COUNTIF(INDIRECT(DIR&amp;"!NOTA[ID_H]"),B_MSK[[#This Row],[ID NOTA]]))</f>
        <v/>
      </c>
      <c r="E8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7" s="7" t="str">
        <f ca="1">IF(B_MSK[[#This Row],[stt]]="ada",INDEX([2]!db[NB BM],B_MSK[DB_ROW]-1),"")</f>
        <v/>
      </c>
      <c r="H827" s="7" t="str">
        <f ca="1">IF(B_MSK[[#This Row],[//]]="","",INDEX(INDIRECT(DIR&amp;$2:$2),B_MSK[[#This Row],[//]]))</f>
        <v/>
      </c>
      <c r="I827" s="27" t="str">
        <f ca="1">IF(B_MSK[[#This Row],[//]]="","",INDEX(INDIRECT(DB_PATH&amp;$2:$2),B_MSK[[#This Row],[DB_ROW]]-1))</f>
        <v/>
      </c>
      <c r="J827" s="5" t="str">
        <f ca="1">IF(B_MSK[[#This Row],[//]]="","",IF(INDEX(INDIRECT(DIR&amp;$2:$2),B_MSK[[#This Row],[//]])="","",INDEX(INDIRECT(DIR&amp;$2:$2),B_MSK[[#This Row],[//]])))</f>
        <v/>
      </c>
      <c r="K827" s="5" t="str">
        <f ca="1">IF(B_MSK[[#This Row],[//]]="","",IF(INDEX(INDIRECT(DIR&amp;$2:$2),B_MSK[[#This Row],[//]])="","",INDEX(INDIRECT(DIR&amp;$2:$2),B_MSK[[#This Row],[//]])))</f>
        <v/>
      </c>
      <c r="L827" s="5" t="str">
        <f ca="1">IF(B_MSK[[#This Row],[//]]="","",IF(INDEX(INDIRECT(DIR&amp;$2:$2),B_MSK[[#This Row],[//]])="","",INDEX(INDIRECT(DIR&amp;$2:$2),B_MSK[[#This Row],[//]])))</f>
        <v/>
      </c>
      <c r="M827" s="13" t="str">
        <f ca="1">IF(B_MSK[[#This Row],[//]]="","",INDEX(INDIRECT(DIR&amp;$2:$2),B_MSK[[#This Row],[//]]))</f>
        <v/>
      </c>
      <c r="N827" s="13" t="str">
        <f ca="1">IF(OR(B_MSK[[#This Row],[//]]="",),"",INDEX(INDIRECT(DIR&amp;$2:$2),B_MSK[[#This Row],[//]]))</f>
        <v/>
      </c>
      <c r="O827" s="3" t="str">
        <f ca="1">IF(B_MSK[[#This Row],[//]]="","",IF(INDEX(INDIRECT(DIR&amp;$2:$2),B_MSK[[#This Row],[//]])=0,"",INDEX(INDIRECT(DIR&amp;$2:$2),B_MSK[[#This Row],[//]])))</f>
        <v/>
      </c>
      <c r="P827" s="3" t="str">
        <f ca="1">IF(B_MSK[[#This Row],[//]]="","",IF(INDEX(INDIRECT(DIR&amp;$2:$2),B_MSK[[#This Row],[//]])=0,"",INDEX(INDIRECT(DIR&amp;$2:$2),B_MSK[[#This Row],[//]])))</f>
        <v/>
      </c>
      <c r="Q827" s="12" t="str">
        <f ca="1">IF(B_MSK[[#This Row],[//]]="","",INDEX(INDIRECT(DIR&amp;$2:$2),B_MSK[[#This Row],[//]]))</f>
        <v/>
      </c>
      <c r="R8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7" s="37" t="str">
        <f ca="1">IF(B_MSK[[#This Row],[//]]="","",INDEX(INDIRECT(DIR&amp;$2:$2),B_MSK[[#This Row],[//]]))</f>
        <v/>
      </c>
      <c r="U827" s="38" t="str">
        <f ca="1">IF(SUMIF(B_MSK[NAMA BARANG],B_MSK[[#This Row],[NAMA BARANG]],B_MSK[JMLH BRG])=0,"",SUMIF(B_MSK[NAMA BARANG],B_MSK[[#This Row],[NAMA BARANG]],B_MSK[C]))</f>
        <v/>
      </c>
      <c r="V827" s="7" t="str">
        <f ca="1">IF(B_MSK[[#This Row],[//]]="","",INDEX(INDIRECT(DIR&amp;$2:$2),B_MSK[[#This Row],[//]]))</f>
        <v/>
      </c>
      <c r="W8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7" s="5" t="str">
        <f ca="1">IF(B_MSK[[#This Row],[N.B.nota]]="","",IF(MATCH(B_MSK[[#This Row],[concat]],[2]!db[NB NOTA_C],0)&gt;0,"ada",0))</f>
        <v/>
      </c>
      <c r="Y827" s="5" t="str">
        <f ca="1">IF(B_MSK[[#This Row],[N.B.nota]]="","",ADDRESS(ROW(B_MSK[QB]),COLUMN(B_MSK[QB]))&amp;":"&amp;ADDRESS(ROW(),COLUMN(B_MSK[QB])))</f>
        <v/>
      </c>
      <c r="Z827" s="5" t="str">
        <f ca="1">IF(B_MSK[[#This Row],[concat]]="","",MATCH(B_MSK[[#This Row],[concat]],[2]!db[NB NOTA_C],0)+1)</f>
        <v/>
      </c>
      <c r="AA827" s="5" t="str">
        <f ca="1">IF(B_MSK[[#This Row],[//]]="","",HYPERLINK("[D:\kerja\BANK EXP\BARU\DB.XLSX]DB!e"&amp;B_MSK[[#This Row],[DB_ROW]],"&gt;"))</f>
        <v/>
      </c>
      <c r="AB827" s="30" t="e">
        <f ca="1">MID(B_MSK[[#This Row],[/ STN_1]],FIND(" ",B_MSK[[#This Row],[/ STN_1]])+1,LEN(B_MSK[[#This Row],[/ STN_1]]))</f>
        <v>#VALUE!</v>
      </c>
      <c r="AC8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7" s="15" t="str">
        <f ca="1">IF(B_MSK[[#This Row],[HARGA_2]]="","",IF(MID(B_MSK[[#This Row],[/ STN_2]],FIND(" ",B_MSK[[#This Row],[/ STN_2]])+1,LEN(B_MSK[[#This Row],[/ STN_2]]))="LSN",B_MSK[[#This Row],[HARGA_2]]/12,""))</f>
        <v/>
      </c>
      <c r="AH827" s="7" t="str">
        <f ca="1">IF(B_MSK[[#This Row],[HARGA_3]]="","","/ "&amp;"PCS")</f>
        <v/>
      </c>
      <c r="AI827" s="15" t="str">
        <f ca="1">IF(B_MSK[[#This Row],[HARGA_3]]="",IF(B_MSK[[#This Row],[HARGA_2]]="",IF(B_MSK[[#This Row],[HARGA_1]]="","",B_MSK[[#This Row],[HARGA_1]]),B_MSK[[#This Row],[HARGA_2]]),B_MSK[[#This Row],[HARGA_3]])</f>
        <v/>
      </c>
      <c r="AJ827" s="15" t="str">
        <f ca="1">IF(B_MSK[[#This Row],[/ STN_3]]="",IF(B_MSK[[#This Row],[/ STN_2]]="",IF(B_MSK[[#This Row],[/ STN_1]]="","",B_MSK[[#This Row],[/ STN_1]]),B_MSK[[#This Row],[/ STN_2]]),B_MSK[[#This Row],[/ STN_3]])</f>
        <v/>
      </c>
      <c r="AK827" s="5" t="str">
        <f ca="1">IF(B_MSK[[#This Row],[//]]="","",SUBSTITUTE(SUBSTITUTE(SUBSTITUTE(B_MSK[[#This Row],[QTY/ CTN]]," ","_",2),"(",""),")","")&amp;"_")</f>
        <v/>
      </c>
      <c r="AL827" s="5" t="str">
        <f ca="1">IF(B_MSK[[#This Row],[A_B]]="","",SEARCH("_",B_MSK[[#This Row],[A_B]]))</f>
        <v/>
      </c>
      <c r="AM827" s="5" t="str">
        <f ca="1">IF(B_MSK[[#This Row],[A_B]]="","",LEN(B_MSK[[#This Row],[A_B]]))</f>
        <v/>
      </c>
      <c r="AN827" s="5" t="str">
        <f ca="1">IF(B_MSK[[#This Row],[A_B]]="","",LEFT(B_MSK[[#This Row],[QTY/ CTN]],B_MSK[[#This Row],[A_B_1]]))</f>
        <v/>
      </c>
      <c r="AO827" s="5" t="str">
        <f ca="1">IF(B_MSK[[#This Row],[A_B]]="","",LEFT(B_MSK[[#This Row],[A_]],SEARCH(" ",B_MSK[[#This Row],[A_]])-1))</f>
        <v/>
      </c>
      <c r="AP827" s="5" t="str">
        <f ca="1">IF(B_MSK[[#This Row],[A_B]]="","",RIGHT(B_MSK[[#This Row],[A_]],LEN(B_MSK[[#This Row],[A_]])-SEARCH(" ",B_MSK[[#This Row],[A_]])))</f>
        <v/>
      </c>
      <c r="AQ8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7" s="5" t="str">
        <f ca="1">IF(B_MSK[[#This Row],[B_]]="","",LEFT(B_MSK[[#This Row],[B_]],SEARCH(" ",B_MSK[[#This Row],[B_]])))</f>
        <v/>
      </c>
      <c r="AS827" s="5" t="str">
        <f ca="1">IF(B_MSK[[#This Row],[B_]]="","",RIGHT(B_MSK[[#This Row],[B_]],LEN(B_MSK[[#This Row],[B_]])-SEARCH(" ",B_MSK[[#This Row],[B_]])))</f>
        <v/>
      </c>
      <c r="AT827" s="5" t="str">
        <f ca="1">IF(B_MSK[[#This Row],[B_2]]="LSN",12,"")</f>
        <v/>
      </c>
      <c r="AU827" s="5" t="str">
        <f ca="1">IF(B_MSK[[#This Row],[C_1]]="","","PCS")</f>
        <v/>
      </c>
      <c r="AV827" s="5" t="str">
        <f ca="1">IF(B_MSK[[#This Row],[A_1]]="","",B_MSK[[#This Row],[A_1]]*IF(B_MSK[[#This Row],[B_1]]="",1,B_MSK[[#This Row],[B_1]])*IF(B_MSK[[#This Row],[C_1]]="",1,B_MSK[[#This Row],[C_1]]))</f>
        <v/>
      </c>
      <c r="AW827" s="5" t="str">
        <f ca="1">IF(B_MSK[[#This Row],[C_2]]="",IF(B_MSK[[#This Row],[B_2]]="",IF(B_MSK[[#This Row],[A_2]]="","",B_MSK[[#This Row],[A_2]]),B_MSK[[#This Row],[B_2]]),B_MSK[[#This Row],[C_2]])</f>
        <v/>
      </c>
      <c r="AX827" s="2">
        <f ca="1">IF(ISNUMBER(B_MSK[[#This Row],[TANGGAL DATANG]]),B_MSK[[#This Row],[TANGGAL DATANG]],AX826)</f>
        <v>44958</v>
      </c>
      <c r="AY827" s="5" t="str">
        <f ca="1">IF(B_MSK[[#This Row],[DB_ROW]]="","",INDEX([3]!db[JENIS],B_MSK[[#This Row],[DB_ROW]]-1))</f>
        <v/>
      </c>
      <c r="AZ827" s="5" t="e">
        <f ca="1">IF(B_MSK[[#This Row],[A_1]]="","",B_MSK[[#This Row],[A_1]])*1</f>
        <v>#VALUE!</v>
      </c>
      <c r="BA827" s="5" t="str">
        <f ca="1">IF(B_MSK[[#This Row],[//]]="","",INDEX(INDIRECT(DIR&amp;$2:$2),B_MSK[[#This Row],[//]]))</f>
        <v/>
      </c>
      <c r="BB827" s="5" t="str">
        <f ca="1">CONCATENATE(B_MSK[[#This Row],[concat]],B_MSK[[#This Row],[HARGA_X]],B_MSK[[#This Row],[SAT]])</f>
        <v/>
      </c>
    </row>
    <row r="828" spans="1:54" x14ac:dyDescent="0.25">
      <c r="A828" s="6" t="s">
        <v>561</v>
      </c>
      <c r="B828" s="5">
        <f ca="1">IF(B_MSK[[#This Row],[N_ID]]="","",INDEX(INDIRECT(DIR&amp;$2:$2),MATCH(B_MSK[[#This Row],[N_ID]],INDIRECT(DIR&amp;"!NOTA[ID_P]"),0)))</f>
        <v>159</v>
      </c>
      <c r="C828" s="5" t="str">
        <f ca="1">IF(B_MSK[[#This Row],[//]]="","",HYPERLINK("["&amp;SUBSTITUTE(DIR,"'","")&amp;"]NOTA!D"&amp;B_MSK[[#This Row],[//]]+2,"&gt;"))</f>
        <v>&gt;</v>
      </c>
      <c r="D828" s="5">
        <f ca="1">IF(B_MSK[[#This Row],[N_ID]]="","",COUNTIF(INDIRECT(DIR&amp;"!NOTA[ID_H]"),B_MSK[[#This Row],[ID NOTA]]))</f>
        <v>1</v>
      </c>
      <c r="E8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825</v>
      </c>
      <c r="F828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44959</v>
      </c>
      <c r="G828" s="7" t="str">
        <f ca="1">IF(B_MSK[[#This Row],[stt]]="ada",INDEX([2]!db[NB BM],B_MSK[DB_ROW]-1),"")</f>
        <v>Isi cutter JK A-100</v>
      </c>
      <c r="H828" s="7" t="str">
        <f ca="1">IF(B_MSK[[#This Row],[//]]="","",INDEX(INDIRECT(DIR&amp;$2:$2),B_MSK[[#This Row],[//]]))</f>
        <v>ATALI MAKMUR</v>
      </c>
      <c r="I828" s="27" t="str">
        <f ca="1">IF(B_MSK[[#This Row],[//]]="","",INDEX(INDIRECT(DB_PATH&amp;$2:$2),B_MSK[[#This Row],[DB_ROW]]-1))</f>
        <v>120 LSN</v>
      </c>
      <c r="J828" s="5">
        <f ca="1">IF(B_MSK[[#This Row],[//]]="","",IF(INDEX(INDIRECT(DIR&amp;$2:$2),B_MSK[[#This Row],[//]])="","",INDEX(INDIRECT(DIR&amp;$2:$2),B_MSK[[#This Row],[//]])))</f>
        <v>3</v>
      </c>
      <c r="K828" s="5">
        <f ca="1">IF(B_MSK[[#This Row],[//]]="","",IF(INDEX(INDIRECT(DIR&amp;$2:$2),B_MSK[[#This Row],[//]])="","",INDEX(INDIRECT(DIR&amp;$2:$2),B_MSK[[#This Row],[//]])))</f>
        <v>360</v>
      </c>
      <c r="L828" s="5" t="str">
        <f ca="1">IF(B_MSK[[#This Row],[//]]="","",IF(INDEX(INDIRECT(DIR&amp;$2:$2),B_MSK[[#This Row],[//]])="","",INDEX(INDIRECT(DIR&amp;$2:$2),B_MSK[[#This Row],[//]])))</f>
        <v>DZ</v>
      </c>
      <c r="M828" s="13">
        <f ca="1">IF(B_MSK[[#This Row],[//]]="","",INDEX(INDIRECT(DIR&amp;$2:$2),B_MSK[[#This Row],[//]]))</f>
        <v>24600</v>
      </c>
      <c r="N828" s="13">
        <f ca="1">IF(OR(B_MSK[[#This Row],[//]]="",),"",INDEX(INDIRECT(DIR&amp;$2:$2),B_MSK[[#This Row],[//]]))</f>
        <v>2952000</v>
      </c>
      <c r="O828" s="3">
        <f ca="1">IF(B_MSK[[#This Row],[//]]="","",IF(INDEX(INDIRECT(DIR&amp;$2:$2),B_MSK[[#This Row],[//]])=0,"",INDEX(INDIRECT(DIR&amp;$2:$2),B_MSK[[#This Row],[//]])))</f>
        <v>0.125</v>
      </c>
      <c r="P828" s="3">
        <f ca="1">IF(B_MSK[[#This Row],[//]]="","",IF(INDEX(INDIRECT(DIR&amp;$2:$2),B_MSK[[#This Row],[//]])=0,"",INDEX(INDIRECT(DIR&amp;$2:$2),B_MSK[[#This Row],[//]])))</f>
        <v>0.05</v>
      </c>
      <c r="Q828" s="12">
        <f ca="1">IF(B_MSK[[#This Row],[//]]="","",INDEX(INDIRECT(DIR&amp;$2:$2),B_MSK[[#This Row],[//]]))</f>
        <v>7361550</v>
      </c>
      <c r="R82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1494450</v>
      </c>
      <c r="S82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5867100</v>
      </c>
      <c r="T828" s="37">
        <f ca="1">IF(B_MSK[[#This Row],[//]]="","",INDEX(INDIRECT(DIR&amp;$2:$2),B_MSK[[#This Row],[//]]))</f>
        <v>0</v>
      </c>
      <c r="U828" s="38">
        <f ca="1">IF(SUMIF(B_MSK[NAMA BARANG],B_MSK[[#This Row],[NAMA BARANG]],B_MSK[JMLH BRG])=0,"",SUMIF(B_MSK[NAMA BARANG],B_MSK[[#This Row],[NAMA BARANG]],B_MSK[C]))</f>
        <v>3</v>
      </c>
      <c r="V828" s="7" t="str">
        <f ca="1">IF(B_MSK[[#This Row],[//]]="","",INDEX(INDIRECT(DIR&amp;$2:$2),B_MSK[[#This Row],[//]]))</f>
        <v>CUTTER BLADE A-100 AM (S) JK</v>
      </c>
      <c r="W828" s="7" t="str">
        <f ca="1">LOWER(SUBSTITUTE(SUBSTITUTE(SUBSTITUTE(SUBSTITUTE(SUBSTITUTE(SUBSTITUTE(SUBSTITUTE(SUBSTITUTE(SUBSTITUTE(B_MSK[[#This Row],[N.B.nota]]," ",""),"-",""),"(",""),")",""),".",""),",",""),"/",""),"""",""),"+",""))</f>
        <v>cutterbladea100amsjk</v>
      </c>
      <c r="X828" s="5" t="str">
        <f ca="1">IF(B_MSK[[#This Row],[N.B.nota]]="","",IF(MATCH(B_MSK[[#This Row],[concat]],[2]!db[NB NOTA_C],0)&gt;0,"ada",0))</f>
        <v>ada</v>
      </c>
      <c r="Y828" s="5" t="str">
        <f ca="1">IF(B_MSK[[#This Row],[N.B.nota]]="","",ADDRESS(ROW(B_MSK[QB]),COLUMN(B_MSK[QB]))&amp;":"&amp;ADDRESS(ROW(),COLUMN(B_MSK[QB])))</f>
        <v>$D$4:$D$828</v>
      </c>
      <c r="Z828" s="5">
        <f ca="1">IF(B_MSK[[#This Row],[concat]]="","",MATCH(B_MSK[[#This Row],[concat]],[2]!db[NB NOTA_C],0)+1)</f>
        <v>562</v>
      </c>
      <c r="AA828" s="5" t="str">
        <f ca="1">IF(B_MSK[[#This Row],[//]]="","",HYPERLINK("[D:\kerja\BANK EXP\BARU\DB.XLSX]DB!e"&amp;B_MSK[[#This Row],[DB_ROW]],"&gt;"))</f>
        <v>&gt;</v>
      </c>
      <c r="AB828" s="30" t="str">
        <f ca="1">MID(B_MSK[[#This Row],[/ STN_1]],FIND(" ",B_MSK[[#This Row],[/ STN_1]])+1,LEN(B_MSK[[#This Row],[/ STN_1]]))</f>
        <v>LSN</v>
      </c>
      <c r="AC828" s="11">
        <f ca="1">IF(B_MSK[[#This Row],[//]]="","",IF(B_MSK[[#This Row],[ JUMLAH ]]="","",IF(B_MSK[[#This Row],[C]]="",B_MSK[[#This Row],[HARGA CTN]]/B_MSK[[#This Row],[JMLH BRG]],B_MSK[[#This Row],[HARGA CTN]]/B_MSK[[#This Row],[A_1]])))</f>
        <v>24600</v>
      </c>
      <c r="AD8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2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2050</v>
      </c>
      <c r="AF82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28" s="15" t="str">
        <f ca="1">IF(B_MSK[[#This Row],[HARGA_2]]="","",IF(MID(B_MSK[[#This Row],[/ STN_2]],FIND(" ",B_MSK[[#This Row],[/ STN_2]])+1,LEN(B_MSK[[#This Row],[/ STN_2]]))="LSN",B_MSK[[#This Row],[HARGA_2]]/12,""))</f>
        <v/>
      </c>
      <c r="AH828" s="7" t="str">
        <f ca="1">IF(B_MSK[[#This Row],[HARGA_3]]="","","/ "&amp;"PCS")</f>
        <v/>
      </c>
      <c r="AI828" s="15">
        <f ca="1">IF(B_MSK[[#This Row],[HARGA_3]]="",IF(B_MSK[[#This Row],[HARGA_2]]="",IF(B_MSK[[#This Row],[HARGA_1]]="","",B_MSK[[#This Row],[HARGA_1]]),B_MSK[[#This Row],[HARGA_2]]),B_MSK[[#This Row],[HARGA_3]])</f>
        <v>2050</v>
      </c>
      <c r="AJ82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28" s="5" t="str">
        <f ca="1">IF(B_MSK[[#This Row],[//]]="","",SUBSTITUTE(SUBSTITUTE(SUBSTITUTE(B_MSK[[#This Row],[QTY/ CTN]]," ","_",2),"(",""),")","")&amp;"_")</f>
        <v>120 LSN_</v>
      </c>
      <c r="AL828" s="5">
        <f ca="1">IF(B_MSK[[#This Row],[A_B]]="","",SEARCH("_",B_MSK[[#This Row],[A_B]]))</f>
        <v>8</v>
      </c>
      <c r="AM828" s="5">
        <f ca="1">IF(B_MSK[[#This Row],[A_B]]="","",LEN(B_MSK[[#This Row],[A_B]]))</f>
        <v>8</v>
      </c>
      <c r="AN828" s="5" t="str">
        <f ca="1">IF(B_MSK[[#This Row],[A_B]]="","",LEFT(B_MSK[[#This Row],[QTY/ CTN]],B_MSK[[#This Row],[A_B_1]]))</f>
        <v>120 LSN</v>
      </c>
      <c r="AO828" s="5" t="str">
        <f ca="1">IF(B_MSK[[#This Row],[A_B]]="","",LEFT(B_MSK[[#This Row],[A_]],SEARCH(" ",B_MSK[[#This Row],[A_]])-1))</f>
        <v>120</v>
      </c>
      <c r="AP828" s="5" t="str">
        <f ca="1">IF(B_MSK[[#This Row],[A_B]]="","",RIGHT(B_MSK[[#This Row],[A_]],LEN(B_MSK[[#This Row],[A_]])-SEARCH(" ",B_MSK[[#This Row],[A_]])))</f>
        <v>LSN</v>
      </c>
      <c r="AQ8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28" s="5" t="str">
        <f ca="1">IF(B_MSK[[#This Row],[B_]]="","",LEFT(B_MSK[[#This Row],[B_]],SEARCH(" ",B_MSK[[#This Row],[B_]])))</f>
        <v xml:space="preserve">12 </v>
      </c>
      <c r="AS828" s="5" t="str">
        <f ca="1">IF(B_MSK[[#This Row],[B_]]="","",RIGHT(B_MSK[[#This Row],[B_]],LEN(B_MSK[[#This Row],[B_]])-SEARCH(" ",B_MSK[[#This Row],[B_]])))</f>
        <v>PCS</v>
      </c>
      <c r="AT828" s="5" t="str">
        <f ca="1">IF(B_MSK[[#This Row],[B_2]]="LSN",12,"")</f>
        <v/>
      </c>
      <c r="AU828" s="5" t="str">
        <f ca="1">IF(B_MSK[[#This Row],[C_1]]="","","PCS")</f>
        <v/>
      </c>
      <c r="AV828" s="5">
        <f ca="1">IF(B_MSK[[#This Row],[A_1]]="","",B_MSK[[#This Row],[A_1]]*IF(B_MSK[[#This Row],[B_1]]="",1,B_MSK[[#This Row],[B_1]])*IF(B_MSK[[#This Row],[C_1]]="",1,B_MSK[[#This Row],[C_1]]))</f>
        <v>1440</v>
      </c>
      <c r="AW828" s="5" t="str">
        <f ca="1">IF(B_MSK[[#This Row],[C_2]]="",IF(B_MSK[[#This Row],[B_2]]="",IF(B_MSK[[#This Row],[A_2]]="","",B_MSK[[#This Row],[A_2]]),B_MSK[[#This Row],[B_2]]),B_MSK[[#This Row],[C_2]])</f>
        <v>PCS</v>
      </c>
      <c r="AX828" s="2">
        <f ca="1">IF(ISNUMBER(B_MSK[[#This Row],[TANGGAL DATANG]]),B_MSK[[#This Row],[TANGGAL DATANG]],AX827)</f>
        <v>44959</v>
      </c>
      <c r="AY828" s="5" t="e">
        <f ca="1">IF(B_MSK[[#This Row],[DB_ROW]]="","",INDEX([3]!db[JENIS],B_MSK[[#This Row],[DB_ROW]]-1))</f>
        <v>#REF!</v>
      </c>
      <c r="AZ828" s="5">
        <f ca="1">IF(B_MSK[[#This Row],[A_1]]="","",B_MSK[[#This Row],[A_1]])*1</f>
        <v>120</v>
      </c>
      <c r="BA828" s="5" t="str">
        <f ca="1">IF(B_MSK[[#This Row],[//]]="","",INDEX(INDIRECT(DIR&amp;$2:$2),B_MSK[[#This Row],[//]]))</f>
        <v>ARTO MORO</v>
      </c>
      <c r="BB828" s="5" t="str">
        <f ca="1">CONCATENATE(B_MSK[[#This Row],[concat]],B_MSK[[#This Row],[HARGA_X]],B_MSK[[#This Row],[SAT]])</f>
        <v>cutterbladea100amsjk2050DZ</v>
      </c>
    </row>
    <row r="829" spans="1:54" x14ac:dyDescent="0.25">
      <c r="A829" s="6" t="s">
        <v>128</v>
      </c>
      <c r="B829" s="5" t="str">
        <f ca="1">IF(B_MSK[[#This Row],[N_ID]]="","",INDEX(INDIRECT(DIR&amp;$2:$2),MATCH(B_MSK[[#This Row],[N_ID]],INDIRECT(DIR&amp;"!NOTA[ID_P]"),0)))</f>
        <v/>
      </c>
      <c r="C829" s="5" t="str">
        <f ca="1">IF(B_MSK[[#This Row],[//]]="","",HYPERLINK("["&amp;SUBSTITUTE(DIR,"'","")&amp;"]NOTA!D"&amp;B_MSK[[#This Row],[//]]+2,"&gt;"))</f>
        <v/>
      </c>
      <c r="D829" s="5" t="str">
        <f ca="1">IF(B_MSK[[#This Row],[N_ID]]="","",COUNTIF(INDIRECT(DIR&amp;"!NOTA[ID_H]"),B_MSK[[#This Row],[ID NOTA]]))</f>
        <v/>
      </c>
      <c r="E8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9" s="7" t="str">
        <f ca="1">IF(B_MSK[[#This Row],[stt]]="ada",INDEX([2]!db[NB BM],B_MSK[DB_ROW]-1),"")</f>
        <v/>
      </c>
      <c r="H829" s="7" t="str">
        <f ca="1">IF(B_MSK[[#This Row],[//]]="","",INDEX(INDIRECT(DIR&amp;$2:$2),B_MSK[[#This Row],[//]]))</f>
        <v/>
      </c>
      <c r="I829" s="27" t="str">
        <f ca="1">IF(B_MSK[[#This Row],[//]]="","",INDEX(INDIRECT(DB_PATH&amp;$2:$2),B_MSK[[#This Row],[DB_ROW]]-1))</f>
        <v/>
      </c>
      <c r="J829" s="5" t="str">
        <f ca="1">IF(B_MSK[[#This Row],[//]]="","",IF(INDEX(INDIRECT(DIR&amp;$2:$2),B_MSK[[#This Row],[//]])="","",INDEX(INDIRECT(DIR&amp;$2:$2),B_MSK[[#This Row],[//]])))</f>
        <v/>
      </c>
      <c r="K829" s="5" t="str">
        <f ca="1">IF(B_MSK[[#This Row],[//]]="","",IF(INDEX(INDIRECT(DIR&amp;$2:$2),B_MSK[[#This Row],[//]])="","",INDEX(INDIRECT(DIR&amp;$2:$2),B_MSK[[#This Row],[//]])))</f>
        <v/>
      </c>
      <c r="L829" s="5" t="str">
        <f ca="1">IF(B_MSK[[#This Row],[//]]="","",IF(INDEX(INDIRECT(DIR&amp;$2:$2),B_MSK[[#This Row],[//]])="","",INDEX(INDIRECT(DIR&amp;$2:$2),B_MSK[[#This Row],[//]])))</f>
        <v/>
      </c>
      <c r="M829" s="13" t="str">
        <f ca="1">IF(B_MSK[[#This Row],[//]]="","",INDEX(INDIRECT(DIR&amp;$2:$2),B_MSK[[#This Row],[//]]))</f>
        <v/>
      </c>
      <c r="N829" s="13" t="str">
        <f ca="1">IF(OR(B_MSK[[#This Row],[//]]="",),"",INDEX(INDIRECT(DIR&amp;$2:$2),B_MSK[[#This Row],[//]]))</f>
        <v/>
      </c>
      <c r="O829" s="3" t="str">
        <f ca="1">IF(B_MSK[[#This Row],[//]]="","",IF(INDEX(INDIRECT(DIR&amp;$2:$2),B_MSK[[#This Row],[//]])=0,"",INDEX(INDIRECT(DIR&amp;$2:$2),B_MSK[[#This Row],[//]])))</f>
        <v/>
      </c>
      <c r="P829" s="3" t="str">
        <f ca="1">IF(B_MSK[[#This Row],[//]]="","",IF(INDEX(INDIRECT(DIR&amp;$2:$2),B_MSK[[#This Row],[//]])=0,"",INDEX(INDIRECT(DIR&amp;$2:$2),B_MSK[[#This Row],[//]])))</f>
        <v/>
      </c>
      <c r="Q829" s="12" t="str">
        <f ca="1">IF(B_MSK[[#This Row],[//]]="","",INDEX(INDIRECT(DIR&amp;$2:$2),B_MSK[[#This Row],[//]]))</f>
        <v/>
      </c>
      <c r="R8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9" s="37" t="str">
        <f ca="1">IF(B_MSK[[#This Row],[//]]="","",INDEX(INDIRECT(DIR&amp;$2:$2),B_MSK[[#This Row],[//]]))</f>
        <v/>
      </c>
      <c r="U829" s="38" t="str">
        <f ca="1">IF(SUMIF(B_MSK[NAMA BARANG],B_MSK[[#This Row],[NAMA BARANG]],B_MSK[JMLH BRG])=0,"",SUMIF(B_MSK[NAMA BARANG],B_MSK[[#This Row],[NAMA BARANG]],B_MSK[C]))</f>
        <v/>
      </c>
      <c r="V829" s="7" t="str">
        <f ca="1">IF(B_MSK[[#This Row],[//]]="","",INDEX(INDIRECT(DIR&amp;$2:$2),B_MSK[[#This Row],[//]]))</f>
        <v/>
      </c>
      <c r="W8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9" s="5" t="str">
        <f ca="1">IF(B_MSK[[#This Row],[N.B.nota]]="","",IF(MATCH(B_MSK[[#This Row],[concat]],[2]!db[NB NOTA_C],0)&gt;0,"ada",0))</f>
        <v/>
      </c>
      <c r="Y829" s="5" t="str">
        <f ca="1">IF(B_MSK[[#This Row],[N.B.nota]]="","",ADDRESS(ROW(B_MSK[QB]),COLUMN(B_MSK[QB]))&amp;":"&amp;ADDRESS(ROW(),COLUMN(B_MSK[QB])))</f>
        <v/>
      </c>
      <c r="Z829" s="5" t="str">
        <f ca="1">IF(B_MSK[[#This Row],[concat]]="","",MATCH(B_MSK[[#This Row],[concat]],[2]!db[NB NOTA_C],0)+1)</f>
        <v/>
      </c>
      <c r="AA829" s="5" t="str">
        <f ca="1">IF(B_MSK[[#This Row],[//]]="","",HYPERLINK("[D:\kerja\BANK EXP\BARU\DB.XLSX]DB!e"&amp;B_MSK[[#This Row],[DB_ROW]],"&gt;"))</f>
        <v/>
      </c>
      <c r="AB829" s="30" t="e">
        <f ca="1">MID(B_MSK[[#This Row],[/ STN_1]],FIND(" ",B_MSK[[#This Row],[/ STN_1]])+1,LEN(B_MSK[[#This Row],[/ STN_1]]))</f>
        <v>#VALUE!</v>
      </c>
      <c r="AC8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9" s="15" t="str">
        <f ca="1">IF(B_MSK[[#This Row],[HARGA_2]]="","",IF(MID(B_MSK[[#This Row],[/ STN_2]],FIND(" ",B_MSK[[#This Row],[/ STN_2]])+1,LEN(B_MSK[[#This Row],[/ STN_2]]))="LSN",B_MSK[[#This Row],[HARGA_2]]/12,""))</f>
        <v/>
      </c>
      <c r="AH829" s="7" t="str">
        <f ca="1">IF(B_MSK[[#This Row],[HARGA_3]]="","","/ "&amp;"PCS")</f>
        <v/>
      </c>
      <c r="AI829" s="15" t="str">
        <f ca="1">IF(B_MSK[[#This Row],[HARGA_3]]="",IF(B_MSK[[#This Row],[HARGA_2]]="",IF(B_MSK[[#This Row],[HARGA_1]]="","",B_MSK[[#This Row],[HARGA_1]]),B_MSK[[#This Row],[HARGA_2]]),B_MSK[[#This Row],[HARGA_3]])</f>
        <v/>
      </c>
      <c r="AJ829" s="15" t="str">
        <f ca="1">IF(B_MSK[[#This Row],[/ STN_3]]="",IF(B_MSK[[#This Row],[/ STN_2]]="",IF(B_MSK[[#This Row],[/ STN_1]]="","",B_MSK[[#This Row],[/ STN_1]]),B_MSK[[#This Row],[/ STN_2]]),B_MSK[[#This Row],[/ STN_3]])</f>
        <v/>
      </c>
      <c r="AK829" s="5" t="str">
        <f ca="1">IF(B_MSK[[#This Row],[//]]="","",SUBSTITUTE(SUBSTITUTE(SUBSTITUTE(B_MSK[[#This Row],[QTY/ CTN]]," ","_",2),"(",""),")","")&amp;"_")</f>
        <v/>
      </c>
      <c r="AL829" s="5" t="str">
        <f ca="1">IF(B_MSK[[#This Row],[A_B]]="","",SEARCH("_",B_MSK[[#This Row],[A_B]]))</f>
        <v/>
      </c>
      <c r="AM829" s="5" t="str">
        <f ca="1">IF(B_MSK[[#This Row],[A_B]]="","",LEN(B_MSK[[#This Row],[A_B]]))</f>
        <v/>
      </c>
      <c r="AN829" s="5" t="str">
        <f ca="1">IF(B_MSK[[#This Row],[A_B]]="","",LEFT(B_MSK[[#This Row],[QTY/ CTN]],B_MSK[[#This Row],[A_B_1]]))</f>
        <v/>
      </c>
      <c r="AO829" s="5" t="str">
        <f ca="1">IF(B_MSK[[#This Row],[A_B]]="","",LEFT(B_MSK[[#This Row],[A_]],SEARCH(" ",B_MSK[[#This Row],[A_]])-1))</f>
        <v/>
      </c>
      <c r="AP829" s="5" t="str">
        <f ca="1">IF(B_MSK[[#This Row],[A_B]]="","",RIGHT(B_MSK[[#This Row],[A_]],LEN(B_MSK[[#This Row],[A_]])-SEARCH(" ",B_MSK[[#This Row],[A_]])))</f>
        <v/>
      </c>
      <c r="AQ8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9" s="5" t="str">
        <f ca="1">IF(B_MSK[[#This Row],[B_]]="","",LEFT(B_MSK[[#This Row],[B_]],SEARCH(" ",B_MSK[[#This Row],[B_]])))</f>
        <v/>
      </c>
      <c r="AS829" s="5" t="str">
        <f ca="1">IF(B_MSK[[#This Row],[B_]]="","",RIGHT(B_MSK[[#This Row],[B_]],LEN(B_MSK[[#This Row],[B_]])-SEARCH(" ",B_MSK[[#This Row],[B_]])))</f>
        <v/>
      </c>
      <c r="AT829" s="5" t="str">
        <f ca="1">IF(B_MSK[[#This Row],[B_2]]="LSN",12,"")</f>
        <v/>
      </c>
      <c r="AU829" s="5" t="str">
        <f ca="1">IF(B_MSK[[#This Row],[C_1]]="","","PCS")</f>
        <v/>
      </c>
      <c r="AV829" s="5" t="str">
        <f ca="1">IF(B_MSK[[#This Row],[A_1]]="","",B_MSK[[#This Row],[A_1]]*IF(B_MSK[[#This Row],[B_1]]="",1,B_MSK[[#This Row],[B_1]])*IF(B_MSK[[#This Row],[C_1]]="",1,B_MSK[[#This Row],[C_1]]))</f>
        <v/>
      </c>
      <c r="AW829" s="5" t="str">
        <f ca="1">IF(B_MSK[[#This Row],[C_2]]="",IF(B_MSK[[#This Row],[B_2]]="",IF(B_MSK[[#This Row],[A_2]]="","",B_MSK[[#This Row],[A_2]]),B_MSK[[#This Row],[B_2]]),B_MSK[[#This Row],[C_2]])</f>
        <v/>
      </c>
      <c r="AX829" s="2">
        <f ca="1">IF(ISNUMBER(B_MSK[[#This Row],[TANGGAL DATANG]]),B_MSK[[#This Row],[TANGGAL DATANG]],AX828)</f>
        <v>44959</v>
      </c>
      <c r="AY829" s="5" t="str">
        <f ca="1">IF(B_MSK[[#This Row],[DB_ROW]]="","",INDEX([3]!db[JENIS],B_MSK[[#This Row],[DB_ROW]]-1))</f>
        <v/>
      </c>
      <c r="AZ829" s="5" t="e">
        <f ca="1">IF(B_MSK[[#This Row],[A_1]]="","",B_MSK[[#This Row],[A_1]])*1</f>
        <v>#VALUE!</v>
      </c>
      <c r="BA829" s="5" t="str">
        <f ca="1">IF(B_MSK[[#This Row],[//]]="","",INDEX(INDIRECT(DIR&amp;$2:$2),B_MSK[[#This Row],[//]]))</f>
        <v/>
      </c>
      <c r="BB829" s="5" t="str">
        <f ca="1">CONCATENATE(B_MSK[[#This Row],[concat]],B_MSK[[#This Row],[HARGA_X]],B_MSK[[#This Row],[SAT]])</f>
        <v/>
      </c>
    </row>
    <row r="830" spans="1:54" x14ac:dyDescent="0.25">
      <c r="A830" s="6" t="s">
        <v>562</v>
      </c>
      <c r="B830" s="5">
        <f ca="1">IF(B_MSK[[#This Row],[N_ID]]="","",INDEX(INDIRECT(DIR&amp;$2:$2),MATCH(B_MSK[[#This Row],[N_ID]],INDIRECT(DIR&amp;"!NOTA[ID_P]"),0)))</f>
        <v>160</v>
      </c>
      <c r="C830" s="5" t="str">
        <f ca="1">IF(B_MSK[[#This Row],[//]]="","",HYPERLINK("["&amp;SUBSTITUTE(DIR,"'","")&amp;"]NOTA!D"&amp;B_MSK[[#This Row],[//]]+2,"&gt;"))</f>
        <v>&gt;</v>
      </c>
      <c r="D830" s="5">
        <f ca="1">IF(B_MSK[[#This Row],[N_ID]]="","",COUNTIF(INDIRECT(DIR&amp;"!NOTA[ID_H]"),B_MSK[[#This Row],[ID NOTA]]))</f>
        <v>10</v>
      </c>
      <c r="E8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827</v>
      </c>
      <c r="F8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0" s="7" t="str">
        <f ca="1">IF(B_MSK[[#This Row],[stt]]="ada",INDEX([2]!db[NB BM],B_MSK[DB_ROW]-1),"")</f>
        <v>Gunting JK SC-828 SG</v>
      </c>
      <c r="H830" s="7" t="str">
        <f ca="1">IF(B_MSK[[#This Row],[//]]="","",INDEX(INDIRECT(DIR&amp;$2:$2),B_MSK[[#This Row],[//]]))</f>
        <v>ATALI MAKMUR</v>
      </c>
      <c r="I830" s="27" t="str">
        <f ca="1">IF(B_MSK[[#This Row],[//]]="","",INDEX(INDIRECT(DB_PATH&amp;$2:$2),B_MSK[[#This Row],[DB_ROW]]-1))</f>
        <v>12 LSN</v>
      </c>
      <c r="J830" s="5">
        <f ca="1">IF(B_MSK[[#This Row],[//]]="","",IF(INDEX(INDIRECT(DIR&amp;$2:$2),B_MSK[[#This Row],[//]])="","",INDEX(INDIRECT(DIR&amp;$2:$2),B_MSK[[#This Row],[//]])))</f>
        <v>1</v>
      </c>
      <c r="K830" s="5">
        <f ca="1">IF(B_MSK[[#This Row],[//]]="","",IF(INDEX(INDIRECT(DIR&amp;$2:$2),B_MSK[[#This Row],[//]])="","",INDEX(INDIRECT(DIR&amp;$2:$2),B_MSK[[#This Row],[//]])))</f>
        <v>144</v>
      </c>
      <c r="L830" s="5" t="str">
        <f ca="1">IF(B_MSK[[#This Row],[//]]="","",IF(INDEX(INDIRECT(DIR&amp;$2:$2),B_MSK[[#This Row],[//]])="","",INDEX(INDIRECT(DIR&amp;$2:$2),B_MSK[[#This Row],[//]])))</f>
        <v>PCS</v>
      </c>
      <c r="M830" s="13">
        <f ca="1">IF(B_MSK[[#This Row],[//]]="","",INDEX(INDIRECT(DIR&amp;$2:$2),B_MSK[[#This Row],[//]]))</f>
        <v>6100</v>
      </c>
      <c r="N830" s="13">
        <f ca="1">IF(OR(B_MSK[[#This Row],[//]]="",),"",INDEX(INDIRECT(DIR&amp;$2:$2),B_MSK[[#This Row],[//]]))</f>
        <v>878400</v>
      </c>
      <c r="O830" s="3">
        <f ca="1">IF(B_MSK[[#This Row],[//]]="","",IF(INDEX(INDIRECT(DIR&amp;$2:$2),B_MSK[[#This Row],[//]])=0,"",INDEX(INDIRECT(DIR&amp;$2:$2),B_MSK[[#This Row],[//]])))</f>
        <v>0.125</v>
      </c>
      <c r="P830" s="3">
        <f ca="1">IF(B_MSK[[#This Row],[//]]="","",IF(INDEX(INDIRECT(DIR&amp;$2:$2),B_MSK[[#This Row],[//]])=0,"",INDEX(INDIRECT(DIR&amp;$2:$2),B_MSK[[#This Row],[//]])))</f>
        <v>0.05</v>
      </c>
      <c r="Q830" s="12">
        <f ca="1">IF(B_MSK[[#This Row],[//]]="","",INDEX(INDIRECT(DIR&amp;$2:$2),B_MSK[[#This Row],[//]]))</f>
        <v>730170</v>
      </c>
      <c r="R8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0" s="37">
        <f ca="1">IF(B_MSK[[#This Row],[//]]="","",INDEX(INDIRECT(DIR&amp;$2:$2),B_MSK[[#This Row],[//]]))</f>
        <v>0</v>
      </c>
      <c r="U830" s="38">
        <f ca="1">IF(SUMIF(B_MSK[NAMA BARANG],B_MSK[[#This Row],[NAMA BARANG]],B_MSK[JMLH BRG])=0,"",SUMIF(B_MSK[NAMA BARANG],B_MSK[[#This Row],[NAMA BARANG]],B_MSK[C]))</f>
        <v>1</v>
      </c>
      <c r="V830" s="7" t="str">
        <f ca="1">IF(B_MSK[[#This Row],[//]]="","",INDEX(INDIRECT(DIR&amp;$2:$2),B_MSK[[#This Row],[//]]))</f>
        <v>SCISSOR SC-828 SG JK</v>
      </c>
      <c r="W830" s="7" t="str">
        <f ca="1">LOWER(SUBSTITUTE(SUBSTITUTE(SUBSTITUTE(SUBSTITUTE(SUBSTITUTE(SUBSTITUTE(SUBSTITUTE(SUBSTITUTE(SUBSTITUTE(B_MSK[[#This Row],[N.B.nota]]," ",""),"-",""),"(",""),")",""),".",""),",",""),"/",""),"""",""),"+",""))</f>
        <v>scissorsc828sgjk</v>
      </c>
      <c r="X830" s="5" t="str">
        <f ca="1">IF(B_MSK[[#This Row],[N.B.nota]]="","",IF(MATCH(B_MSK[[#This Row],[concat]],[2]!db[NB NOTA_C],0)&gt;0,"ada",0))</f>
        <v>ada</v>
      </c>
      <c r="Y830" s="5" t="str">
        <f ca="1">IF(B_MSK[[#This Row],[N.B.nota]]="","",ADDRESS(ROW(B_MSK[QB]),COLUMN(B_MSK[QB]))&amp;":"&amp;ADDRESS(ROW(),COLUMN(B_MSK[QB])))</f>
        <v>$D$4:$D$830</v>
      </c>
      <c r="Z830" s="5">
        <f ca="1">IF(B_MSK[[#This Row],[concat]]="","",MATCH(B_MSK[[#This Row],[concat]],[2]!db[NB NOTA_C],0)+1)</f>
        <v>1921</v>
      </c>
      <c r="AA830" s="5" t="str">
        <f ca="1">IF(B_MSK[[#This Row],[//]]="","",HYPERLINK("[D:\kerja\BANK EXP\BARU\DB.XLSX]DB!e"&amp;B_MSK[[#This Row],[DB_ROW]],"&gt;"))</f>
        <v>&gt;</v>
      </c>
      <c r="AB830" s="30" t="str">
        <f ca="1">MID(B_MSK[[#This Row],[/ STN_1]],FIND(" ",B_MSK[[#This Row],[/ STN_1]])+1,LEN(B_MSK[[#This Row],[/ STN_1]]))</f>
        <v>LSN</v>
      </c>
      <c r="AC830" s="11">
        <f ca="1">IF(B_MSK[[#This Row],[//]]="","",IF(B_MSK[[#This Row],[ JUMLAH ]]="","",IF(B_MSK[[#This Row],[C]]="",B_MSK[[#This Row],[HARGA CTN]]/B_MSK[[#This Row],[JMLH BRG]],B_MSK[[#This Row],[HARGA CTN]]/B_MSK[[#This Row],[A_1]])))</f>
        <v>73200</v>
      </c>
      <c r="AD8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3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6100</v>
      </c>
      <c r="AF83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30" s="15" t="str">
        <f ca="1">IF(B_MSK[[#This Row],[HARGA_2]]="","",IF(MID(B_MSK[[#This Row],[/ STN_2]],FIND(" ",B_MSK[[#This Row],[/ STN_2]])+1,LEN(B_MSK[[#This Row],[/ STN_2]]))="LSN",B_MSK[[#This Row],[HARGA_2]]/12,""))</f>
        <v/>
      </c>
      <c r="AH830" s="7" t="str">
        <f ca="1">IF(B_MSK[[#This Row],[HARGA_3]]="","","/ "&amp;"PCS")</f>
        <v/>
      </c>
      <c r="AI830" s="15">
        <f ca="1">IF(B_MSK[[#This Row],[HARGA_3]]="",IF(B_MSK[[#This Row],[HARGA_2]]="",IF(B_MSK[[#This Row],[HARGA_1]]="","",B_MSK[[#This Row],[HARGA_1]]),B_MSK[[#This Row],[HARGA_2]]),B_MSK[[#This Row],[HARGA_3]])</f>
        <v>6100</v>
      </c>
      <c r="AJ83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30" s="5" t="str">
        <f ca="1">IF(B_MSK[[#This Row],[//]]="","",SUBSTITUTE(SUBSTITUTE(SUBSTITUTE(B_MSK[[#This Row],[QTY/ CTN]]," ","_",2),"(",""),")","")&amp;"_")</f>
        <v>12 LSN_</v>
      </c>
      <c r="AL830" s="5">
        <f ca="1">IF(B_MSK[[#This Row],[A_B]]="","",SEARCH("_",B_MSK[[#This Row],[A_B]]))</f>
        <v>7</v>
      </c>
      <c r="AM830" s="5">
        <f ca="1">IF(B_MSK[[#This Row],[A_B]]="","",LEN(B_MSK[[#This Row],[A_B]]))</f>
        <v>7</v>
      </c>
      <c r="AN830" s="5" t="str">
        <f ca="1">IF(B_MSK[[#This Row],[A_B]]="","",LEFT(B_MSK[[#This Row],[QTY/ CTN]],B_MSK[[#This Row],[A_B_1]]))</f>
        <v>12 LSN</v>
      </c>
      <c r="AO830" s="5" t="str">
        <f ca="1">IF(B_MSK[[#This Row],[A_B]]="","",LEFT(B_MSK[[#This Row],[A_]],SEARCH(" ",B_MSK[[#This Row],[A_]])-1))</f>
        <v>12</v>
      </c>
      <c r="AP830" s="5" t="str">
        <f ca="1">IF(B_MSK[[#This Row],[A_B]]="","",RIGHT(B_MSK[[#This Row],[A_]],LEN(B_MSK[[#This Row],[A_]])-SEARCH(" ",B_MSK[[#This Row],[A_]])))</f>
        <v>LSN</v>
      </c>
      <c r="AQ8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30" s="5" t="str">
        <f ca="1">IF(B_MSK[[#This Row],[B_]]="","",LEFT(B_MSK[[#This Row],[B_]],SEARCH(" ",B_MSK[[#This Row],[B_]])))</f>
        <v xml:space="preserve">12 </v>
      </c>
      <c r="AS830" s="5" t="str">
        <f ca="1">IF(B_MSK[[#This Row],[B_]]="","",RIGHT(B_MSK[[#This Row],[B_]],LEN(B_MSK[[#This Row],[B_]])-SEARCH(" ",B_MSK[[#This Row],[B_]])))</f>
        <v>PCS</v>
      </c>
      <c r="AT830" s="5" t="str">
        <f ca="1">IF(B_MSK[[#This Row],[B_2]]="LSN",12,"")</f>
        <v/>
      </c>
      <c r="AU830" s="5" t="str">
        <f ca="1">IF(B_MSK[[#This Row],[C_1]]="","","PCS")</f>
        <v/>
      </c>
      <c r="AV830" s="5">
        <f ca="1">IF(B_MSK[[#This Row],[A_1]]="","",B_MSK[[#This Row],[A_1]]*IF(B_MSK[[#This Row],[B_1]]="",1,B_MSK[[#This Row],[B_1]])*IF(B_MSK[[#This Row],[C_1]]="",1,B_MSK[[#This Row],[C_1]]))</f>
        <v>144</v>
      </c>
      <c r="AW830" s="5" t="str">
        <f ca="1">IF(B_MSK[[#This Row],[C_2]]="",IF(B_MSK[[#This Row],[B_2]]="",IF(B_MSK[[#This Row],[A_2]]="","",B_MSK[[#This Row],[A_2]]),B_MSK[[#This Row],[B_2]]),B_MSK[[#This Row],[C_2]])</f>
        <v>PCS</v>
      </c>
      <c r="AX830" s="2">
        <f ca="1">IF(ISNUMBER(B_MSK[[#This Row],[TANGGAL DATANG]]),B_MSK[[#This Row],[TANGGAL DATANG]],AX829)</f>
        <v>44959</v>
      </c>
      <c r="AY830" s="5" t="e">
        <f ca="1">IF(B_MSK[[#This Row],[DB_ROW]]="","",INDEX([3]!db[JENIS],B_MSK[[#This Row],[DB_ROW]]-1))</f>
        <v>#REF!</v>
      </c>
      <c r="AZ830" s="5">
        <f ca="1">IF(B_MSK[[#This Row],[A_1]]="","",B_MSK[[#This Row],[A_1]])*1</f>
        <v>12</v>
      </c>
      <c r="BA830" s="5" t="str">
        <f ca="1">IF(B_MSK[[#This Row],[//]]="","",INDEX(INDIRECT(DIR&amp;$2:$2),B_MSK[[#This Row],[//]]))</f>
        <v>ARTO MORO</v>
      </c>
      <c r="BB830" s="5" t="str">
        <f ca="1">CONCATENATE(B_MSK[[#This Row],[concat]],B_MSK[[#This Row],[HARGA_X]],B_MSK[[#This Row],[SAT]])</f>
        <v>scissorsc828sgjk6100PCS</v>
      </c>
    </row>
    <row r="831" spans="1:54" x14ac:dyDescent="0.25">
      <c r="A831" s="6" t="s">
        <v>128</v>
      </c>
      <c r="B831" s="5" t="str">
        <f ca="1">IF(B_MSK[[#This Row],[N_ID]]="","",INDEX(INDIRECT(DIR&amp;$2:$2),MATCH(B_MSK[[#This Row],[N_ID]],INDIRECT(DIR&amp;"!NOTA[ID_P]"),0)))</f>
        <v/>
      </c>
      <c r="C831" s="5" t="str">
        <f ca="1">IF(B_MSK[[#This Row],[//]]="","",HYPERLINK("["&amp;SUBSTITUTE(DIR,"'","")&amp;"]NOTA!D"&amp;B_MSK[[#This Row],[//]]+2,"&gt;"))</f>
        <v>&gt;</v>
      </c>
      <c r="D831" s="5" t="str">
        <f ca="1">IF(B_MSK[[#This Row],[N_ID]]="","",COUNTIF(INDIRECT(DIR&amp;"!NOTA[ID_H]"),B_MSK[[#This Row],[ID NOTA]]))</f>
        <v/>
      </c>
      <c r="E83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828</v>
      </c>
      <c r="F8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1" s="7" t="str">
        <f ca="1">IF(B_MSK[[#This Row],[stt]]="ada",INDEX([2]!db[NB BM],B_MSK[DB_ROW]-1),"")</f>
        <v>Gunting JK SC-838 SG</v>
      </c>
      <c r="H831" s="7" t="str">
        <f ca="1">IF(B_MSK[[#This Row],[//]]="","",INDEX(INDIRECT(DIR&amp;$2:$2),B_MSK[[#This Row],[//]]))</f>
        <v>ATALI MAKMUR</v>
      </c>
      <c r="I831" s="27" t="str">
        <f ca="1">IF(B_MSK[[#This Row],[//]]="","",INDEX(INDIRECT(DB_PATH&amp;$2:$2),B_MSK[[#This Row],[DB_ROW]]-1))</f>
        <v>12 LSN</v>
      </c>
      <c r="J831" s="5">
        <f ca="1">IF(B_MSK[[#This Row],[//]]="","",IF(INDEX(INDIRECT(DIR&amp;$2:$2),B_MSK[[#This Row],[//]])="","",INDEX(INDIRECT(DIR&amp;$2:$2),B_MSK[[#This Row],[//]])))</f>
        <v>1</v>
      </c>
      <c r="K831" s="5">
        <f ca="1">IF(B_MSK[[#This Row],[//]]="","",IF(INDEX(INDIRECT(DIR&amp;$2:$2),B_MSK[[#This Row],[//]])="","",INDEX(INDIRECT(DIR&amp;$2:$2),B_MSK[[#This Row],[//]])))</f>
        <v>144</v>
      </c>
      <c r="L831" s="5" t="str">
        <f ca="1">IF(B_MSK[[#This Row],[//]]="","",IF(INDEX(INDIRECT(DIR&amp;$2:$2),B_MSK[[#This Row],[//]])="","",INDEX(INDIRECT(DIR&amp;$2:$2),B_MSK[[#This Row],[//]])))</f>
        <v>PCS</v>
      </c>
      <c r="M831" s="13">
        <f ca="1">IF(B_MSK[[#This Row],[//]]="","",INDEX(INDIRECT(DIR&amp;$2:$2),B_MSK[[#This Row],[//]]))</f>
        <v>7700</v>
      </c>
      <c r="N831" s="13">
        <f ca="1">IF(OR(B_MSK[[#This Row],[//]]="",),"",INDEX(INDIRECT(DIR&amp;$2:$2),B_MSK[[#This Row],[//]]))</f>
        <v>1108800</v>
      </c>
      <c r="O831" s="3">
        <f ca="1">IF(B_MSK[[#This Row],[//]]="","",IF(INDEX(INDIRECT(DIR&amp;$2:$2),B_MSK[[#This Row],[//]])=0,"",INDEX(INDIRECT(DIR&amp;$2:$2),B_MSK[[#This Row],[//]])))</f>
        <v>0.125</v>
      </c>
      <c r="P831" s="3">
        <f ca="1">IF(B_MSK[[#This Row],[//]]="","",IF(INDEX(INDIRECT(DIR&amp;$2:$2),B_MSK[[#This Row],[//]])=0,"",INDEX(INDIRECT(DIR&amp;$2:$2),B_MSK[[#This Row],[//]])))</f>
        <v>0.05</v>
      </c>
      <c r="Q831" s="12">
        <f ca="1">IF(B_MSK[[#This Row],[//]]="","",INDEX(INDIRECT(DIR&amp;$2:$2),B_MSK[[#This Row],[//]]))</f>
        <v>921690</v>
      </c>
      <c r="R8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1" s="37">
        <f ca="1">IF(B_MSK[[#This Row],[//]]="","",INDEX(INDIRECT(DIR&amp;$2:$2),B_MSK[[#This Row],[//]]))</f>
        <v>0</v>
      </c>
      <c r="U831" s="38">
        <f ca="1">IF(SUMIF(B_MSK[NAMA BARANG],B_MSK[[#This Row],[NAMA BARANG]],B_MSK[JMLH BRG])=0,"",SUMIF(B_MSK[NAMA BARANG],B_MSK[[#This Row],[NAMA BARANG]],B_MSK[C]))</f>
        <v>1</v>
      </c>
      <c r="V831" s="7" t="str">
        <f ca="1">IF(B_MSK[[#This Row],[//]]="","",INDEX(INDIRECT(DIR&amp;$2:$2),B_MSK[[#This Row],[//]]))</f>
        <v>SCISSOR SC-838 SG JK</v>
      </c>
      <c r="W831" s="7" t="str">
        <f ca="1">LOWER(SUBSTITUTE(SUBSTITUTE(SUBSTITUTE(SUBSTITUTE(SUBSTITUTE(SUBSTITUTE(SUBSTITUTE(SUBSTITUTE(SUBSTITUTE(B_MSK[[#This Row],[N.B.nota]]," ",""),"-",""),"(",""),")",""),".",""),",",""),"/",""),"""",""),"+",""))</f>
        <v>scissorsc838sgjk</v>
      </c>
      <c r="X831" s="5" t="str">
        <f ca="1">IF(B_MSK[[#This Row],[N.B.nota]]="","",IF(MATCH(B_MSK[[#This Row],[concat]],[2]!db[NB NOTA_C],0)&gt;0,"ada",0))</f>
        <v>ada</v>
      </c>
      <c r="Y831" s="5" t="str">
        <f ca="1">IF(B_MSK[[#This Row],[N.B.nota]]="","",ADDRESS(ROW(B_MSK[QB]),COLUMN(B_MSK[QB]))&amp;":"&amp;ADDRESS(ROW(),COLUMN(B_MSK[QB])))</f>
        <v>$D$4:$D$831</v>
      </c>
      <c r="Z831" s="5">
        <f ca="1">IF(B_MSK[[#This Row],[concat]]="","",MATCH(B_MSK[[#This Row],[concat]],[2]!db[NB NOTA_C],0)+1)</f>
        <v>1923</v>
      </c>
      <c r="AA831" s="5" t="str">
        <f ca="1">IF(B_MSK[[#This Row],[//]]="","",HYPERLINK("[D:\kerja\BANK EXP\BARU\DB.XLSX]DB!e"&amp;B_MSK[[#This Row],[DB_ROW]],"&gt;"))</f>
        <v>&gt;</v>
      </c>
      <c r="AB831" s="30" t="str">
        <f ca="1">MID(B_MSK[[#This Row],[/ STN_1]],FIND(" ",B_MSK[[#This Row],[/ STN_1]])+1,LEN(B_MSK[[#This Row],[/ STN_1]]))</f>
        <v>LSN</v>
      </c>
      <c r="AC831" s="11">
        <f ca="1">IF(B_MSK[[#This Row],[//]]="","",IF(B_MSK[[#This Row],[ JUMLAH ]]="","",IF(B_MSK[[#This Row],[C]]="",B_MSK[[#This Row],[HARGA CTN]]/B_MSK[[#This Row],[JMLH BRG]],B_MSK[[#This Row],[HARGA CTN]]/B_MSK[[#This Row],[A_1]])))</f>
        <v>92400</v>
      </c>
      <c r="AD8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3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7700</v>
      </c>
      <c r="AF83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31" s="15" t="str">
        <f ca="1">IF(B_MSK[[#This Row],[HARGA_2]]="","",IF(MID(B_MSK[[#This Row],[/ STN_2]],FIND(" ",B_MSK[[#This Row],[/ STN_2]])+1,LEN(B_MSK[[#This Row],[/ STN_2]]))="LSN",B_MSK[[#This Row],[HARGA_2]]/12,""))</f>
        <v/>
      </c>
      <c r="AH831" s="7" t="str">
        <f ca="1">IF(B_MSK[[#This Row],[HARGA_3]]="","","/ "&amp;"PCS")</f>
        <v/>
      </c>
      <c r="AI831" s="15">
        <f ca="1">IF(B_MSK[[#This Row],[HARGA_3]]="",IF(B_MSK[[#This Row],[HARGA_2]]="",IF(B_MSK[[#This Row],[HARGA_1]]="","",B_MSK[[#This Row],[HARGA_1]]),B_MSK[[#This Row],[HARGA_2]]),B_MSK[[#This Row],[HARGA_3]])</f>
        <v>7700</v>
      </c>
      <c r="AJ83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31" s="5" t="str">
        <f ca="1">IF(B_MSK[[#This Row],[//]]="","",SUBSTITUTE(SUBSTITUTE(SUBSTITUTE(B_MSK[[#This Row],[QTY/ CTN]]," ","_",2),"(",""),")","")&amp;"_")</f>
        <v>12 LSN_</v>
      </c>
      <c r="AL831" s="5">
        <f ca="1">IF(B_MSK[[#This Row],[A_B]]="","",SEARCH("_",B_MSK[[#This Row],[A_B]]))</f>
        <v>7</v>
      </c>
      <c r="AM831" s="5">
        <f ca="1">IF(B_MSK[[#This Row],[A_B]]="","",LEN(B_MSK[[#This Row],[A_B]]))</f>
        <v>7</v>
      </c>
      <c r="AN831" s="5" t="str">
        <f ca="1">IF(B_MSK[[#This Row],[A_B]]="","",LEFT(B_MSK[[#This Row],[QTY/ CTN]],B_MSK[[#This Row],[A_B_1]]))</f>
        <v>12 LSN</v>
      </c>
      <c r="AO831" s="5" t="str">
        <f ca="1">IF(B_MSK[[#This Row],[A_B]]="","",LEFT(B_MSK[[#This Row],[A_]],SEARCH(" ",B_MSK[[#This Row],[A_]])-1))</f>
        <v>12</v>
      </c>
      <c r="AP831" s="5" t="str">
        <f ca="1">IF(B_MSK[[#This Row],[A_B]]="","",RIGHT(B_MSK[[#This Row],[A_]],LEN(B_MSK[[#This Row],[A_]])-SEARCH(" ",B_MSK[[#This Row],[A_]])))</f>
        <v>LSN</v>
      </c>
      <c r="AQ8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31" s="5" t="str">
        <f ca="1">IF(B_MSK[[#This Row],[B_]]="","",LEFT(B_MSK[[#This Row],[B_]],SEARCH(" ",B_MSK[[#This Row],[B_]])))</f>
        <v xml:space="preserve">12 </v>
      </c>
      <c r="AS831" s="5" t="str">
        <f ca="1">IF(B_MSK[[#This Row],[B_]]="","",RIGHT(B_MSK[[#This Row],[B_]],LEN(B_MSK[[#This Row],[B_]])-SEARCH(" ",B_MSK[[#This Row],[B_]])))</f>
        <v>PCS</v>
      </c>
      <c r="AT831" s="5" t="str">
        <f ca="1">IF(B_MSK[[#This Row],[B_2]]="LSN",12,"")</f>
        <v/>
      </c>
      <c r="AU831" s="5" t="str">
        <f ca="1">IF(B_MSK[[#This Row],[C_1]]="","","PCS")</f>
        <v/>
      </c>
      <c r="AV831" s="5">
        <f ca="1">IF(B_MSK[[#This Row],[A_1]]="","",B_MSK[[#This Row],[A_1]]*IF(B_MSK[[#This Row],[B_1]]="",1,B_MSK[[#This Row],[B_1]])*IF(B_MSK[[#This Row],[C_1]]="",1,B_MSK[[#This Row],[C_1]]))</f>
        <v>144</v>
      </c>
      <c r="AW831" s="5" t="str">
        <f ca="1">IF(B_MSK[[#This Row],[C_2]]="",IF(B_MSK[[#This Row],[B_2]]="",IF(B_MSK[[#This Row],[A_2]]="","",B_MSK[[#This Row],[A_2]]),B_MSK[[#This Row],[B_2]]),B_MSK[[#This Row],[C_2]])</f>
        <v>PCS</v>
      </c>
      <c r="AX831" s="2">
        <f ca="1">IF(ISNUMBER(B_MSK[[#This Row],[TANGGAL DATANG]]),B_MSK[[#This Row],[TANGGAL DATANG]],AX830)</f>
        <v>44959</v>
      </c>
      <c r="AY831" s="5" t="e">
        <f ca="1">IF(B_MSK[[#This Row],[DB_ROW]]="","",INDEX([3]!db[JENIS],B_MSK[[#This Row],[DB_ROW]]-1))</f>
        <v>#REF!</v>
      </c>
      <c r="AZ831" s="5">
        <f ca="1">IF(B_MSK[[#This Row],[A_1]]="","",B_MSK[[#This Row],[A_1]])*1</f>
        <v>12</v>
      </c>
      <c r="BA831" s="5" t="str">
        <f ca="1">IF(B_MSK[[#This Row],[//]]="","",INDEX(INDIRECT(DIR&amp;$2:$2),B_MSK[[#This Row],[//]]))</f>
        <v>ARTO MORO</v>
      </c>
      <c r="BB831" s="5" t="str">
        <f ca="1">CONCATENATE(B_MSK[[#This Row],[concat]],B_MSK[[#This Row],[HARGA_X]],B_MSK[[#This Row],[SAT]])</f>
        <v>scissorsc838sgjk7700PCS</v>
      </c>
    </row>
    <row r="832" spans="1:54" x14ac:dyDescent="0.25">
      <c r="A832" s="6" t="s">
        <v>128</v>
      </c>
      <c r="B832" s="5" t="str">
        <f ca="1">IF(B_MSK[[#This Row],[N_ID]]="","",INDEX(INDIRECT(DIR&amp;$2:$2),MATCH(B_MSK[[#This Row],[N_ID]],INDIRECT(DIR&amp;"!NOTA[ID_P]"),0)))</f>
        <v/>
      </c>
      <c r="C832" s="5" t="str">
        <f ca="1">IF(B_MSK[[#This Row],[//]]="","",HYPERLINK("["&amp;SUBSTITUTE(DIR,"'","")&amp;"]NOTA!D"&amp;B_MSK[[#This Row],[//]]+2,"&gt;"))</f>
        <v>&gt;</v>
      </c>
      <c r="D832" s="5" t="str">
        <f ca="1">IF(B_MSK[[#This Row],[N_ID]]="","",COUNTIF(INDIRECT(DIR&amp;"!NOTA[ID_H]"),B_MSK[[#This Row],[ID NOTA]]))</f>
        <v/>
      </c>
      <c r="E8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829</v>
      </c>
      <c r="F8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2" s="7" t="str">
        <f ca="1">IF(B_MSK[[#This Row],[stt]]="ada",INDEX([2]!db[NB BM],B_MSK[DB_ROW]-1),"")</f>
        <v>Stapler JK HD-10 M</v>
      </c>
      <c r="H832" s="7" t="str">
        <f ca="1">IF(B_MSK[[#This Row],[//]]="","",INDEX(INDIRECT(DIR&amp;$2:$2),B_MSK[[#This Row],[//]]))</f>
        <v>ATALI MAKMUR</v>
      </c>
      <c r="I832" s="27" t="str">
        <f ca="1">IF(B_MSK[[#This Row],[//]]="","",INDEX(INDIRECT(DB_PATH&amp;$2:$2),B_MSK[[#This Row],[DB_ROW]]-1))</f>
        <v>25 LSN</v>
      </c>
      <c r="J832" s="5">
        <f ca="1">IF(B_MSK[[#This Row],[//]]="","",IF(INDEX(INDIRECT(DIR&amp;$2:$2),B_MSK[[#This Row],[//]])="","",INDEX(INDIRECT(DIR&amp;$2:$2),B_MSK[[#This Row],[//]])))</f>
        <v>1</v>
      </c>
      <c r="K832" s="5">
        <f ca="1">IF(B_MSK[[#This Row],[//]]="","",IF(INDEX(INDIRECT(DIR&amp;$2:$2),B_MSK[[#This Row],[//]])="","",INDEX(INDIRECT(DIR&amp;$2:$2),B_MSK[[#This Row],[//]])))</f>
        <v>25</v>
      </c>
      <c r="L832" s="5" t="str">
        <f ca="1">IF(B_MSK[[#This Row],[//]]="","",IF(INDEX(INDIRECT(DIR&amp;$2:$2),B_MSK[[#This Row],[//]])="","",INDEX(INDIRECT(DIR&amp;$2:$2),B_MSK[[#This Row],[//]])))</f>
        <v>DZ</v>
      </c>
      <c r="M832" s="13">
        <f ca="1">IF(B_MSK[[#This Row],[//]]="","",INDEX(INDIRECT(DIR&amp;$2:$2),B_MSK[[#This Row],[//]]))</f>
        <v>70800</v>
      </c>
      <c r="N832" s="13">
        <f ca="1">IF(OR(B_MSK[[#This Row],[//]]="",),"",INDEX(INDIRECT(DIR&amp;$2:$2),B_MSK[[#This Row],[//]]))</f>
        <v>1770000</v>
      </c>
      <c r="O832" s="3">
        <f ca="1">IF(B_MSK[[#This Row],[//]]="","",IF(INDEX(INDIRECT(DIR&amp;$2:$2),B_MSK[[#This Row],[//]])=0,"",INDEX(INDIRECT(DIR&amp;$2:$2),B_MSK[[#This Row],[//]])))</f>
        <v>0.125</v>
      </c>
      <c r="P832" s="3">
        <f ca="1">IF(B_MSK[[#This Row],[//]]="","",IF(INDEX(INDIRECT(DIR&amp;$2:$2),B_MSK[[#This Row],[//]])=0,"",INDEX(INDIRECT(DIR&amp;$2:$2),B_MSK[[#This Row],[//]])))</f>
        <v>0.05</v>
      </c>
      <c r="Q832" s="12">
        <f ca="1">IF(B_MSK[[#This Row],[//]]="","",INDEX(INDIRECT(DIR&amp;$2:$2),B_MSK[[#This Row],[//]]))</f>
        <v>1471312.5</v>
      </c>
      <c r="R8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2" s="37">
        <f ca="1">IF(B_MSK[[#This Row],[//]]="","",INDEX(INDIRECT(DIR&amp;$2:$2),B_MSK[[#This Row],[//]]))</f>
        <v>0</v>
      </c>
      <c r="U832" s="38">
        <f ca="1">IF(SUMIF(B_MSK[NAMA BARANG],B_MSK[[#This Row],[NAMA BARANG]],B_MSK[JMLH BRG])=0,"",SUMIF(B_MSK[NAMA BARANG],B_MSK[[#This Row],[NAMA BARANG]],B_MSK[C]))</f>
        <v>1</v>
      </c>
      <c r="V832" s="7" t="str">
        <f ca="1">IF(B_MSK[[#This Row],[//]]="","",INDEX(INDIRECT(DIR&amp;$2:$2),B_MSK[[#This Row],[//]]))</f>
        <v>STAPLER HD-10M JK</v>
      </c>
      <c r="W832" s="7" t="str">
        <f ca="1">LOWER(SUBSTITUTE(SUBSTITUTE(SUBSTITUTE(SUBSTITUTE(SUBSTITUTE(SUBSTITUTE(SUBSTITUTE(SUBSTITUTE(SUBSTITUTE(B_MSK[[#This Row],[N.B.nota]]," ",""),"-",""),"(",""),")",""),".",""),",",""),"/",""),"""",""),"+",""))</f>
        <v>staplerhd10mjk</v>
      </c>
      <c r="X832" s="5" t="str">
        <f ca="1">IF(B_MSK[[#This Row],[N.B.nota]]="","",IF(MATCH(B_MSK[[#This Row],[concat]],[2]!db[NB NOTA_C],0)&gt;0,"ada",0))</f>
        <v>ada</v>
      </c>
      <c r="Y832" s="5" t="str">
        <f ca="1">IF(B_MSK[[#This Row],[N.B.nota]]="","",ADDRESS(ROW(B_MSK[QB]),COLUMN(B_MSK[QB]))&amp;":"&amp;ADDRESS(ROW(),COLUMN(B_MSK[QB])))</f>
        <v>$D$4:$D$832</v>
      </c>
      <c r="Z832" s="5">
        <f ca="1">IF(B_MSK[[#This Row],[concat]]="","",MATCH(B_MSK[[#This Row],[concat]],[2]!db[NB NOTA_C],0)+1)</f>
        <v>1981</v>
      </c>
      <c r="AA832" s="5" t="str">
        <f ca="1">IF(B_MSK[[#This Row],[//]]="","",HYPERLINK("[D:\kerja\BANK EXP\BARU\DB.XLSX]DB!e"&amp;B_MSK[[#This Row],[DB_ROW]],"&gt;"))</f>
        <v>&gt;</v>
      </c>
      <c r="AB832" s="30" t="str">
        <f ca="1">MID(B_MSK[[#This Row],[/ STN_1]],FIND(" ",B_MSK[[#This Row],[/ STN_1]])+1,LEN(B_MSK[[#This Row],[/ STN_1]]))</f>
        <v>LSN</v>
      </c>
      <c r="AC832" s="11">
        <f ca="1">IF(B_MSK[[#This Row],[//]]="","",IF(B_MSK[[#This Row],[ JUMLAH ]]="","",IF(B_MSK[[#This Row],[C]]="",B_MSK[[#This Row],[HARGA CTN]]/B_MSK[[#This Row],[JMLH BRG]],B_MSK[[#This Row],[HARGA CTN]]/B_MSK[[#This Row],[A_1]])))</f>
        <v>70800</v>
      </c>
      <c r="AD8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3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5900</v>
      </c>
      <c r="AF83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32" s="15" t="str">
        <f ca="1">IF(B_MSK[[#This Row],[HARGA_2]]="","",IF(MID(B_MSK[[#This Row],[/ STN_2]],FIND(" ",B_MSK[[#This Row],[/ STN_2]])+1,LEN(B_MSK[[#This Row],[/ STN_2]]))="LSN",B_MSK[[#This Row],[HARGA_2]]/12,""))</f>
        <v/>
      </c>
      <c r="AH832" s="7" t="str">
        <f ca="1">IF(B_MSK[[#This Row],[HARGA_3]]="","","/ "&amp;"PCS")</f>
        <v/>
      </c>
      <c r="AI832" s="15">
        <f ca="1">IF(B_MSK[[#This Row],[HARGA_3]]="",IF(B_MSK[[#This Row],[HARGA_2]]="",IF(B_MSK[[#This Row],[HARGA_1]]="","",B_MSK[[#This Row],[HARGA_1]]),B_MSK[[#This Row],[HARGA_2]]),B_MSK[[#This Row],[HARGA_3]])</f>
        <v>5900</v>
      </c>
      <c r="AJ83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32" s="5" t="str">
        <f ca="1">IF(B_MSK[[#This Row],[//]]="","",SUBSTITUTE(SUBSTITUTE(SUBSTITUTE(B_MSK[[#This Row],[QTY/ CTN]]," ","_",2),"(",""),")","")&amp;"_")</f>
        <v>25 LSN_</v>
      </c>
      <c r="AL832" s="5">
        <f ca="1">IF(B_MSK[[#This Row],[A_B]]="","",SEARCH("_",B_MSK[[#This Row],[A_B]]))</f>
        <v>7</v>
      </c>
      <c r="AM832" s="5">
        <f ca="1">IF(B_MSK[[#This Row],[A_B]]="","",LEN(B_MSK[[#This Row],[A_B]]))</f>
        <v>7</v>
      </c>
      <c r="AN832" s="5" t="str">
        <f ca="1">IF(B_MSK[[#This Row],[A_B]]="","",LEFT(B_MSK[[#This Row],[QTY/ CTN]],B_MSK[[#This Row],[A_B_1]]))</f>
        <v>25 LSN</v>
      </c>
      <c r="AO832" s="5" t="str">
        <f ca="1">IF(B_MSK[[#This Row],[A_B]]="","",LEFT(B_MSK[[#This Row],[A_]],SEARCH(" ",B_MSK[[#This Row],[A_]])-1))</f>
        <v>25</v>
      </c>
      <c r="AP832" s="5" t="str">
        <f ca="1">IF(B_MSK[[#This Row],[A_B]]="","",RIGHT(B_MSK[[#This Row],[A_]],LEN(B_MSK[[#This Row],[A_]])-SEARCH(" ",B_MSK[[#This Row],[A_]])))</f>
        <v>LSN</v>
      </c>
      <c r="AQ8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32" s="5" t="str">
        <f ca="1">IF(B_MSK[[#This Row],[B_]]="","",LEFT(B_MSK[[#This Row],[B_]],SEARCH(" ",B_MSK[[#This Row],[B_]])))</f>
        <v xml:space="preserve">12 </v>
      </c>
      <c r="AS832" s="5" t="str">
        <f ca="1">IF(B_MSK[[#This Row],[B_]]="","",RIGHT(B_MSK[[#This Row],[B_]],LEN(B_MSK[[#This Row],[B_]])-SEARCH(" ",B_MSK[[#This Row],[B_]])))</f>
        <v>PCS</v>
      </c>
      <c r="AT832" s="5" t="str">
        <f ca="1">IF(B_MSK[[#This Row],[B_2]]="LSN",12,"")</f>
        <v/>
      </c>
      <c r="AU832" s="5" t="str">
        <f ca="1">IF(B_MSK[[#This Row],[C_1]]="","","PCS")</f>
        <v/>
      </c>
      <c r="AV832" s="5">
        <f ca="1">IF(B_MSK[[#This Row],[A_1]]="","",B_MSK[[#This Row],[A_1]]*IF(B_MSK[[#This Row],[B_1]]="",1,B_MSK[[#This Row],[B_1]])*IF(B_MSK[[#This Row],[C_1]]="",1,B_MSK[[#This Row],[C_1]]))</f>
        <v>300</v>
      </c>
      <c r="AW832" s="5" t="str">
        <f ca="1">IF(B_MSK[[#This Row],[C_2]]="",IF(B_MSK[[#This Row],[B_2]]="",IF(B_MSK[[#This Row],[A_2]]="","",B_MSK[[#This Row],[A_2]]),B_MSK[[#This Row],[B_2]]),B_MSK[[#This Row],[C_2]])</f>
        <v>PCS</v>
      </c>
      <c r="AX832" s="2">
        <f ca="1">IF(ISNUMBER(B_MSK[[#This Row],[TANGGAL DATANG]]),B_MSK[[#This Row],[TANGGAL DATANG]],AX831)</f>
        <v>44959</v>
      </c>
      <c r="AY832" s="5" t="e">
        <f ca="1">IF(B_MSK[[#This Row],[DB_ROW]]="","",INDEX([3]!db[JENIS],B_MSK[[#This Row],[DB_ROW]]-1))</f>
        <v>#REF!</v>
      </c>
      <c r="AZ832" s="5">
        <f ca="1">IF(B_MSK[[#This Row],[A_1]]="","",B_MSK[[#This Row],[A_1]])*1</f>
        <v>25</v>
      </c>
      <c r="BA832" s="5" t="str">
        <f ca="1">IF(B_MSK[[#This Row],[//]]="","",INDEX(INDIRECT(DIR&amp;$2:$2),B_MSK[[#This Row],[//]]))</f>
        <v>ARTO MORO</v>
      </c>
      <c r="BB832" s="5" t="str">
        <f ca="1">CONCATENATE(B_MSK[[#This Row],[concat]],B_MSK[[#This Row],[HARGA_X]],B_MSK[[#This Row],[SAT]])</f>
        <v>staplerhd10mjk5900DZ</v>
      </c>
    </row>
    <row r="833" spans="1:54" x14ac:dyDescent="0.25">
      <c r="A833" s="6" t="s">
        <v>128</v>
      </c>
      <c r="B833" s="5" t="str">
        <f ca="1">IF(B_MSK[[#This Row],[N_ID]]="","",INDEX(INDIRECT(DIR&amp;$2:$2),MATCH(B_MSK[[#This Row],[N_ID]],INDIRECT(DIR&amp;"!NOTA[ID_P]"),0)))</f>
        <v/>
      </c>
      <c r="C833" s="5" t="str">
        <f ca="1">IF(B_MSK[[#This Row],[//]]="","",HYPERLINK("["&amp;SUBSTITUTE(DIR,"'","")&amp;"]NOTA!D"&amp;B_MSK[[#This Row],[//]]+2,"&gt;"))</f>
        <v>&gt;</v>
      </c>
      <c r="D833" s="5" t="str">
        <f ca="1">IF(B_MSK[[#This Row],[N_ID]]="","",COUNTIF(INDIRECT(DIR&amp;"!NOTA[ID_H]"),B_MSK[[#This Row],[ID NOTA]]))</f>
        <v/>
      </c>
      <c r="E8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830</v>
      </c>
      <c r="F8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3" s="7" t="str">
        <f ca="1">IF(B_MSK[[#This Row],[stt]]="ada",INDEX([2]!db[NB BM],B_MSK[DB_ROW]-1),"")</f>
        <v>Stapler JK HD-10 MP</v>
      </c>
      <c r="H833" s="7" t="str">
        <f ca="1">IF(B_MSK[[#This Row],[//]]="","",INDEX(INDIRECT(DIR&amp;$2:$2),B_MSK[[#This Row],[//]]))</f>
        <v>ATALI MAKMUR</v>
      </c>
      <c r="I833" s="27" t="str">
        <f ca="1">IF(B_MSK[[#This Row],[//]]="","",INDEX(INDIRECT(DB_PATH&amp;$2:$2),B_MSK[[#This Row],[DB_ROW]]-1))</f>
        <v>25 LSN</v>
      </c>
      <c r="J833" s="5">
        <f ca="1">IF(B_MSK[[#This Row],[//]]="","",IF(INDEX(INDIRECT(DIR&amp;$2:$2),B_MSK[[#This Row],[//]])="","",INDEX(INDIRECT(DIR&amp;$2:$2),B_MSK[[#This Row],[//]])))</f>
        <v>1</v>
      </c>
      <c r="K833" s="5">
        <f ca="1">IF(B_MSK[[#This Row],[//]]="","",IF(INDEX(INDIRECT(DIR&amp;$2:$2),B_MSK[[#This Row],[//]])="","",INDEX(INDIRECT(DIR&amp;$2:$2),B_MSK[[#This Row],[//]])))</f>
        <v>25</v>
      </c>
      <c r="L833" s="5" t="str">
        <f ca="1">IF(B_MSK[[#This Row],[//]]="","",IF(INDEX(INDIRECT(DIR&amp;$2:$2),B_MSK[[#This Row],[//]])="","",INDEX(INDIRECT(DIR&amp;$2:$2),B_MSK[[#This Row],[//]])))</f>
        <v>DZ</v>
      </c>
      <c r="M833" s="13">
        <f ca="1">IF(B_MSK[[#This Row],[//]]="","",INDEX(INDIRECT(DIR&amp;$2:$2),B_MSK[[#This Row],[//]]))</f>
        <v>66600</v>
      </c>
      <c r="N833" s="13">
        <f ca="1">IF(OR(B_MSK[[#This Row],[//]]="",),"",INDEX(INDIRECT(DIR&amp;$2:$2),B_MSK[[#This Row],[//]]))</f>
        <v>1665000</v>
      </c>
      <c r="O833" s="3">
        <f ca="1">IF(B_MSK[[#This Row],[//]]="","",IF(INDEX(INDIRECT(DIR&amp;$2:$2),B_MSK[[#This Row],[//]])=0,"",INDEX(INDIRECT(DIR&amp;$2:$2),B_MSK[[#This Row],[//]])))</f>
        <v>0.125</v>
      </c>
      <c r="P833" s="3">
        <f ca="1">IF(B_MSK[[#This Row],[//]]="","",IF(INDEX(INDIRECT(DIR&amp;$2:$2),B_MSK[[#This Row],[//]])=0,"",INDEX(INDIRECT(DIR&amp;$2:$2),B_MSK[[#This Row],[//]])))</f>
        <v>0.05</v>
      </c>
      <c r="Q833" s="12">
        <f ca="1">IF(B_MSK[[#This Row],[//]]="","",INDEX(INDIRECT(DIR&amp;$2:$2),B_MSK[[#This Row],[//]]))</f>
        <v>1384031.25</v>
      </c>
      <c r="R8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3" s="37">
        <f ca="1">IF(B_MSK[[#This Row],[//]]="","",INDEX(INDIRECT(DIR&amp;$2:$2),B_MSK[[#This Row],[//]]))</f>
        <v>0</v>
      </c>
      <c r="U833" s="38">
        <f ca="1">IF(SUMIF(B_MSK[NAMA BARANG],B_MSK[[#This Row],[NAMA BARANG]],B_MSK[JMLH BRG])=0,"",SUMIF(B_MSK[NAMA BARANG],B_MSK[[#This Row],[NAMA BARANG]],B_MSK[C]))</f>
        <v>1</v>
      </c>
      <c r="V833" s="7" t="str">
        <f ca="1">IF(B_MSK[[#This Row],[//]]="","",INDEX(INDIRECT(DIR&amp;$2:$2),B_MSK[[#This Row],[//]]))</f>
        <v>STAPLER HD-10 MP JK</v>
      </c>
      <c r="W833" s="7" t="str">
        <f ca="1">LOWER(SUBSTITUTE(SUBSTITUTE(SUBSTITUTE(SUBSTITUTE(SUBSTITUTE(SUBSTITUTE(SUBSTITUTE(SUBSTITUTE(SUBSTITUTE(B_MSK[[#This Row],[N.B.nota]]," ",""),"-",""),"(",""),")",""),".",""),",",""),"/",""),"""",""),"+",""))</f>
        <v>staplerhd10mpjk</v>
      </c>
      <c r="X833" s="5" t="str">
        <f ca="1">IF(B_MSK[[#This Row],[N.B.nota]]="","",IF(MATCH(B_MSK[[#This Row],[concat]],[2]!db[NB NOTA_C],0)&gt;0,"ada",0))</f>
        <v>ada</v>
      </c>
      <c r="Y833" s="5" t="str">
        <f ca="1">IF(B_MSK[[#This Row],[N.B.nota]]="","",ADDRESS(ROW(B_MSK[QB]),COLUMN(B_MSK[QB]))&amp;":"&amp;ADDRESS(ROW(),COLUMN(B_MSK[QB])))</f>
        <v>$D$4:$D$833</v>
      </c>
      <c r="Z833" s="5">
        <f ca="1">IF(B_MSK[[#This Row],[concat]]="","",MATCH(B_MSK[[#This Row],[concat]],[2]!db[NB NOTA_C],0)+1)</f>
        <v>1982</v>
      </c>
      <c r="AA833" s="5" t="str">
        <f ca="1">IF(B_MSK[[#This Row],[//]]="","",HYPERLINK("[D:\kerja\BANK EXP\BARU\DB.XLSX]DB!e"&amp;B_MSK[[#This Row],[DB_ROW]],"&gt;"))</f>
        <v>&gt;</v>
      </c>
      <c r="AB833" s="30" t="str">
        <f ca="1">MID(B_MSK[[#This Row],[/ STN_1]],FIND(" ",B_MSK[[#This Row],[/ STN_1]])+1,LEN(B_MSK[[#This Row],[/ STN_1]]))</f>
        <v>LSN</v>
      </c>
      <c r="AC833" s="11">
        <f ca="1">IF(B_MSK[[#This Row],[//]]="","",IF(B_MSK[[#This Row],[ JUMLAH ]]="","",IF(B_MSK[[#This Row],[C]]="",B_MSK[[#This Row],[HARGA CTN]]/B_MSK[[#This Row],[JMLH BRG]],B_MSK[[#This Row],[HARGA CTN]]/B_MSK[[#This Row],[A_1]])))</f>
        <v>66600</v>
      </c>
      <c r="AD8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3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5550</v>
      </c>
      <c r="AF83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33" s="15" t="str">
        <f ca="1">IF(B_MSK[[#This Row],[HARGA_2]]="","",IF(MID(B_MSK[[#This Row],[/ STN_2]],FIND(" ",B_MSK[[#This Row],[/ STN_2]])+1,LEN(B_MSK[[#This Row],[/ STN_2]]))="LSN",B_MSK[[#This Row],[HARGA_2]]/12,""))</f>
        <v/>
      </c>
      <c r="AH833" s="7" t="str">
        <f ca="1">IF(B_MSK[[#This Row],[HARGA_3]]="","","/ "&amp;"PCS")</f>
        <v/>
      </c>
      <c r="AI833" s="15">
        <f ca="1">IF(B_MSK[[#This Row],[HARGA_3]]="",IF(B_MSK[[#This Row],[HARGA_2]]="",IF(B_MSK[[#This Row],[HARGA_1]]="","",B_MSK[[#This Row],[HARGA_1]]),B_MSK[[#This Row],[HARGA_2]]),B_MSK[[#This Row],[HARGA_3]])</f>
        <v>5550</v>
      </c>
      <c r="AJ83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33" s="5" t="str">
        <f ca="1">IF(B_MSK[[#This Row],[//]]="","",SUBSTITUTE(SUBSTITUTE(SUBSTITUTE(B_MSK[[#This Row],[QTY/ CTN]]," ","_",2),"(",""),")","")&amp;"_")</f>
        <v>25 LSN_</v>
      </c>
      <c r="AL833" s="5">
        <f ca="1">IF(B_MSK[[#This Row],[A_B]]="","",SEARCH("_",B_MSK[[#This Row],[A_B]]))</f>
        <v>7</v>
      </c>
      <c r="AM833" s="5">
        <f ca="1">IF(B_MSK[[#This Row],[A_B]]="","",LEN(B_MSK[[#This Row],[A_B]]))</f>
        <v>7</v>
      </c>
      <c r="AN833" s="5" t="str">
        <f ca="1">IF(B_MSK[[#This Row],[A_B]]="","",LEFT(B_MSK[[#This Row],[QTY/ CTN]],B_MSK[[#This Row],[A_B_1]]))</f>
        <v>25 LSN</v>
      </c>
      <c r="AO833" s="5" t="str">
        <f ca="1">IF(B_MSK[[#This Row],[A_B]]="","",LEFT(B_MSK[[#This Row],[A_]],SEARCH(" ",B_MSK[[#This Row],[A_]])-1))</f>
        <v>25</v>
      </c>
      <c r="AP833" s="5" t="str">
        <f ca="1">IF(B_MSK[[#This Row],[A_B]]="","",RIGHT(B_MSK[[#This Row],[A_]],LEN(B_MSK[[#This Row],[A_]])-SEARCH(" ",B_MSK[[#This Row],[A_]])))</f>
        <v>LSN</v>
      </c>
      <c r="AQ8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33" s="5" t="str">
        <f ca="1">IF(B_MSK[[#This Row],[B_]]="","",LEFT(B_MSK[[#This Row],[B_]],SEARCH(" ",B_MSK[[#This Row],[B_]])))</f>
        <v xml:space="preserve">12 </v>
      </c>
      <c r="AS833" s="5" t="str">
        <f ca="1">IF(B_MSK[[#This Row],[B_]]="","",RIGHT(B_MSK[[#This Row],[B_]],LEN(B_MSK[[#This Row],[B_]])-SEARCH(" ",B_MSK[[#This Row],[B_]])))</f>
        <v>PCS</v>
      </c>
      <c r="AT833" s="5" t="str">
        <f ca="1">IF(B_MSK[[#This Row],[B_2]]="LSN",12,"")</f>
        <v/>
      </c>
      <c r="AU833" s="5" t="str">
        <f ca="1">IF(B_MSK[[#This Row],[C_1]]="","","PCS")</f>
        <v/>
      </c>
      <c r="AV833" s="5">
        <f ca="1">IF(B_MSK[[#This Row],[A_1]]="","",B_MSK[[#This Row],[A_1]]*IF(B_MSK[[#This Row],[B_1]]="",1,B_MSK[[#This Row],[B_1]])*IF(B_MSK[[#This Row],[C_1]]="",1,B_MSK[[#This Row],[C_1]]))</f>
        <v>300</v>
      </c>
      <c r="AW833" s="5" t="str">
        <f ca="1">IF(B_MSK[[#This Row],[C_2]]="",IF(B_MSK[[#This Row],[B_2]]="",IF(B_MSK[[#This Row],[A_2]]="","",B_MSK[[#This Row],[A_2]]),B_MSK[[#This Row],[B_2]]),B_MSK[[#This Row],[C_2]])</f>
        <v>PCS</v>
      </c>
      <c r="AX833" s="2">
        <f ca="1">IF(ISNUMBER(B_MSK[[#This Row],[TANGGAL DATANG]]),B_MSK[[#This Row],[TANGGAL DATANG]],AX832)</f>
        <v>44959</v>
      </c>
      <c r="AY833" s="5" t="e">
        <f ca="1">IF(B_MSK[[#This Row],[DB_ROW]]="","",INDEX([3]!db[JENIS],B_MSK[[#This Row],[DB_ROW]]-1))</f>
        <v>#REF!</v>
      </c>
      <c r="AZ833" s="5">
        <f ca="1">IF(B_MSK[[#This Row],[A_1]]="","",B_MSK[[#This Row],[A_1]])*1</f>
        <v>25</v>
      </c>
      <c r="BA833" s="5" t="str">
        <f ca="1">IF(B_MSK[[#This Row],[//]]="","",INDEX(INDIRECT(DIR&amp;$2:$2),B_MSK[[#This Row],[//]]))</f>
        <v>ARTO MORO</v>
      </c>
      <c r="BB833" s="5" t="str">
        <f ca="1">CONCATENATE(B_MSK[[#This Row],[concat]],B_MSK[[#This Row],[HARGA_X]],B_MSK[[#This Row],[SAT]])</f>
        <v>staplerhd10mpjk5550DZ</v>
      </c>
    </row>
    <row r="834" spans="1:54" x14ac:dyDescent="0.25">
      <c r="A834" s="6" t="s">
        <v>128</v>
      </c>
      <c r="B834" s="5" t="str">
        <f ca="1">IF(B_MSK[[#This Row],[N_ID]]="","",INDEX(INDIRECT(DIR&amp;$2:$2),MATCH(B_MSK[[#This Row],[N_ID]],INDIRECT(DIR&amp;"!NOTA[ID_P]"),0)))</f>
        <v/>
      </c>
      <c r="C834" s="5" t="str">
        <f ca="1">IF(B_MSK[[#This Row],[//]]="","",HYPERLINK("["&amp;SUBSTITUTE(DIR,"'","")&amp;"]NOTA!D"&amp;B_MSK[[#This Row],[//]]+2,"&gt;"))</f>
        <v>&gt;</v>
      </c>
      <c r="D834" s="5" t="str">
        <f ca="1">IF(B_MSK[[#This Row],[N_ID]]="","",COUNTIF(INDIRECT(DIR&amp;"!NOTA[ID_H]"),B_MSK[[#This Row],[ID NOTA]]))</f>
        <v/>
      </c>
      <c r="E8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831</v>
      </c>
      <c r="F8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4" s="7" t="str">
        <f ca="1">IF(B_MSK[[#This Row],[stt]]="ada",INDEX([2]!db[NB BM],B_MSK[DB_ROW]-1),"")</f>
        <v>Stapler JK HD-35 LA Long Reach</v>
      </c>
      <c r="H834" s="7" t="str">
        <f ca="1">IF(B_MSK[[#This Row],[//]]="","",INDEX(INDIRECT(DIR&amp;$2:$2),B_MSK[[#This Row],[//]]))</f>
        <v>ATALI MAKMUR</v>
      </c>
      <c r="I834" s="27" t="str">
        <f ca="1">IF(B_MSK[[#This Row],[//]]="","",INDEX(INDIRECT(DB_PATH&amp;$2:$2),B_MSK[[#This Row],[DB_ROW]]-1))</f>
        <v>36 PCS</v>
      </c>
      <c r="J834" s="5">
        <f ca="1">IF(B_MSK[[#This Row],[//]]="","",IF(INDEX(INDIRECT(DIR&amp;$2:$2),B_MSK[[#This Row],[//]])="","",INDEX(INDIRECT(DIR&amp;$2:$2),B_MSK[[#This Row],[//]])))</f>
        <v>1</v>
      </c>
      <c r="K834" s="5">
        <f ca="1">IF(B_MSK[[#This Row],[//]]="","",IF(INDEX(INDIRECT(DIR&amp;$2:$2),B_MSK[[#This Row],[//]])="","",INDEX(INDIRECT(DIR&amp;$2:$2),B_MSK[[#This Row],[//]])))</f>
        <v>36</v>
      </c>
      <c r="L834" s="5" t="str">
        <f ca="1">IF(B_MSK[[#This Row],[//]]="","",IF(INDEX(INDIRECT(DIR&amp;$2:$2),B_MSK[[#This Row],[//]])="","",INDEX(INDIRECT(DIR&amp;$2:$2),B_MSK[[#This Row],[//]])))</f>
        <v>PCS</v>
      </c>
      <c r="M834" s="13">
        <f ca="1">IF(B_MSK[[#This Row],[//]]="","",INDEX(INDIRECT(DIR&amp;$2:$2),B_MSK[[#This Row],[//]]))</f>
        <v>58000</v>
      </c>
      <c r="N834" s="13">
        <f ca="1">IF(OR(B_MSK[[#This Row],[//]]="",),"",INDEX(INDIRECT(DIR&amp;$2:$2),B_MSK[[#This Row],[//]]))</f>
        <v>2088000</v>
      </c>
      <c r="O834" s="3">
        <f ca="1">IF(B_MSK[[#This Row],[//]]="","",IF(INDEX(INDIRECT(DIR&amp;$2:$2),B_MSK[[#This Row],[//]])=0,"",INDEX(INDIRECT(DIR&amp;$2:$2),B_MSK[[#This Row],[//]])))</f>
        <v>0.125</v>
      </c>
      <c r="P834" s="3">
        <f ca="1">IF(B_MSK[[#This Row],[//]]="","",IF(INDEX(INDIRECT(DIR&amp;$2:$2),B_MSK[[#This Row],[//]])=0,"",INDEX(INDIRECT(DIR&amp;$2:$2),B_MSK[[#This Row],[//]])))</f>
        <v>0.05</v>
      </c>
      <c r="Q834" s="12">
        <f ca="1">IF(B_MSK[[#This Row],[//]]="","",INDEX(INDIRECT(DIR&amp;$2:$2),B_MSK[[#This Row],[//]]))</f>
        <v>1735650</v>
      </c>
      <c r="R8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4" s="37">
        <f ca="1">IF(B_MSK[[#This Row],[//]]="","",INDEX(INDIRECT(DIR&amp;$2:$2),B_MSK[[#This Row],[//]]))</f>
        <v>0</v>
      </c>
      <c r="U834" s="38">
        <f ca="1">IF(SUMIF(B_MSK[NAMA BARANG],B_MSK[[#This Row],[NAMA BARANG]],B_MSK[JMLH BRG])=0,"",SUMIF(B_MSK[NAMA BARANG],B_MSK[[#This Row],[NAMA BARANG]],B_MSK[C]))</f>
        <v>1</v>
      </c>
      <c r="V834" s="7" t="str">
        <f ca="1">IF(B_MSK[[#This Row],[//]]="","",INDEX(INDIRECT(DIR&amp;$2:$2),B_MSK[[#This Row],[//]]))</f>
        <v>LONG REACH STAPLER HD35LA JK</v>
      </c>
      <c r="W834" s="7" t="str">
        <f ca="1">LOWER(SUBSTITUTE(SUBSTITUTE(SUBSTITUTE(SUBSTITUTE(SUBSTITUTE(SUBSTITUTE(SUBSTITUTE(SUBSTITUTE(SUBSTITUTE(B_MSK[[#This Row],[N.B.nota]]," ",""),"-",""),"(",""),")",""),".",""),",",""),"/",""),"""",""),"+",""))</f>
        <v>longreachstaplerhd35lajk</v>
      </c>
      <c r="X834" s="5" t="str">
        <f ca="1">IF(B_MSK[[#This Row],[N.B.nota]]="","",IF(MATCH(B_MSK[[#This Row],[concat]],[2]!db[NB NOTA_C],0)&gt;0,"ada",0))</f>
        <v>ada</v>
      </c>
      <c r="Y834" s="5" t="str">
        <f ca="1">IF(B_MSK[[#This Row],[N.B.nota]]="","",ADDRESS(ROW(B_MSK[QB]),COLUMN(B_MSK[QB]))&amp;":"&amp;ADDRESS(ROW(),COLUMN(B_MSK[QB])))</f>
        <v>$D$4:$D$834</v>
      </c>
      <c r="Z834" s="5">
        <f ca="1">IF(B_MSK[[#This Row],[concat]]="","",MATCH(B_MSK[[#This Row],[concat]],[2]!db[NB NOTA_C],0)+1)</f>
        <v>1398</v>
      </c>
      <c r="AA834" s="5" t="str">
        <f ca="1">IF(B_MSK[[#This Row],[//]]="","",HYPERLINK("[D:\kerja\BANK EXP\BARU\DB.XLSX]DB!e"&amp;B_MSK[[#This Row],[DB_ROW]],"&gt;"))</f>
        <v>&gt;</v>
      </c>
      <c r="AB834" s="30" t="str">
        <f ca="1">MID(B_MSK[[#This Row],[/ STN_1]],FIND(" ",B_MSK[[#This Row],[/ STN_1]])+1,LEN(B_MSK[[#This Row],[/ STN_1]]))</f>
        <v>PCS</v>
      </c>
      <c r="AC834" s="11">
        <f ca="1">IF(B_MSK[[#This Row],[//]]="","",IF(B_MSK[[#This Row],[ JUMLAH ]]="","",IF(B_MSK[[#This Row],[C]]="",B_MSK[[#This Row],[HARGA CTN]]/B_MSK[[#This Row],[JMLH BRG]],B_MSK[[#This Row],[HARGA CTN]]/B_MSK[[#This Row],[A_1]])))</f>
        <v>58000</v>
      </c>
      <c r="AD8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4" s="15" t="str">
        <f ca="1">IF(B_MSK[[#This Row],[HARGA_2]]="","",IF(MID(B_MSK[[#This Row],[/ STN_2]],FIND(" ",B_MSK[[#This Row],[/ STN_2]])+1,LEN(B_MSK[[#This Row],[/ STN_2]]))="LSN",B_MSK[[#This Row],[HARGA_2]]/12,""))</f>
        <v/>
      </c>
      <c r="AH834" s="7" t="str">
        <f ca="1">IF(B_MSK[[#This Row],[HARGA_3]]="","","/ "&amp;"PCS")</f>
        <v/>
      </c>
      <c r="AI834" s="15">
        <f ca="1">IF(B_MSK[[#This Row],[HARGA_3]]="",IF(B_MSK[[#This Row],[HARGA_2]]="",IF(B_MSK[[#This Row],[HARGA_1]]="","",B_MSK[[#This Row],[HARGA_1]]),B_MSK[[#This Row],[HARGA_2]]),B_MSK[[#This Row],[HARGA_3]])</f>
        <v>58000</v>
      </c>
      <c r="AJ83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34" s="5" t="str">
        <f ca="1">IF(B_MSK[[#This Row],[//]]="","",SUBSTITUTE(SUBSTITUTE(SUBSTITUTE(B_MSK[[#This Row],[QTY/ CTN]]," ","_",2),"(",""),")","")&amp;"_")</f>
        <v>36 PCS_</v>
      </c>
      <c r="AL834" s="5">
        <f ca="1">IF(B_MSK[[#This Row],[A_B]]="","",SEARCH("_",B_MSK[[#This Row],[A_B]]))</f>
        <v>7</v>
      </c>
      <c r="AM834" s="5">
        <f ca="1">IF(B_MSK[[#This Row],[A_B]]="","",LEN(B_MSK[[#This Row],[A_B]]))</f>
        <v>7</v>
      </c>
      <c r="AN834" s="5" t="str">
        <f ca="1">IF(B_MSK[[#This Row],[A_B]]="","",LEFT(B_MSK[[#This Row],[QTY/ CTN]],B_MSK[[#This Row],[A_B_1]]))</f>
        <v>36 PCS</v>
      </c>
      <c r="AO834" s="5" t="str">
        <f ca="1">IF(B_MSK[[#This Row],[A_B]]="","",LEFT(B_MSK[[#This Row],[A_]],SEARCH(" ",B_MSK[[#This Row],[A_]])-1))</f>
        <v>36</v>
      </c>
      <c r="AP834" s="5" t="str">
        <f ca="1">IF(B_MSK[[#This Row],[A_B]]="","",RIGHT(B_MSK[[#This Row],[A_]],LEN(B_MSK[[#This Row],[A_]])-SEARCH(" ",B_MSK[[#This Row],[A_]])))</f>
        <v>PCS</v>
      </c>
      <c r="AQ8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4" s="5" t="str">
        <f ca="1">IF(B_MSK[[#This Row],[B_]]="","",LEFT(B_MSK[[#This Row],[B_]],SEARCH(" ",B_MSK[[#This Row],[B_]])))</f>
        <v/>
      </c>
      <c r="AS834" s="5" t="str">
        <f ca="1">IF(B_MSK[[#This Row],[B_]]="","",RIGHT(B_MSK[[#This Row],[B_]],LEN(B_MSK[[#This Row],[B_]])-SEARCH(" ",B_MSK[[#This Row],[B_]])))</f>
        <v/>
      </c>
      <c r="AT834" s="5" t="str">
        <f ca="1">IF(B_MSK[[#This Row],[B_2]]="LSN",12,"")</f>
        <v/>
      </c>
      <c r="AU834" s="5" t="str">
        <f ca="1">IF(B_MSK[[#This Row],[C_1]]="","","PCS")</f>
        <v/>
      </c>
      <c r="AV834" s="5">
        <f ca="1">IF(B_MSK[[#This Row],[A_1]]="","",B_MSK[[#This Row],[A_1]]*IF(B_MSK[[#This Row],[B_1]]="",1,B_MSK[[#This Row],[B_1]])*IF(B_MSK[[#This Row],[C_1]]="",1,B_MSK[[#This Row],[C_1]]))</f>
        <v>36</v>
      </c>
      <c r="AW834" s="5" t="str">
        <f ca="1">IF(B_MSK[[#This Row],[C_2]]="",IF(B_MSK[[#This Row],[B_2]]="",IF(B_MSK[[#This Row],[A_2]]="","",B_MSK[[#This Row],[A_2]]),B_MSK[[#This Row],[B_2]]),B_MSK[[#This Row],[C_2]])</f>
        <v>PCS</v>
      </c>
      <c r="AX834" s="2">
        <f ca="1">IF(ISNUMBER(B_MSK[[#This Row],[TANGGAL DATANG]]),B_MSK[[#This Row],[TANGGAL DATANG]],AX833)</f>
        <v>44959</v>
      </c>
      <c r="AY834" s="5" t="e">
        <f ca="1">IF(B_MSK[[#This Row],[DB_ROW]]="","",INDEX([3]!db[JENIS],B_MSK[[#This Row],[DB_ROW]]-1))</f>
        <v>#REF!</v>
      </c>
      <c r="AZ834" s="5">
        <f ca="1">IF(B_MSK[[#This Row],[A_1]]="","",B_MSK[[#This Row],[A_1]])*1</f>
        <v>36</v>
      </c>
      <c r="BA834" s="5" t="str">
        <f ca="1">IF(B_MSK[[#This Row],[//]]="","",INDEX(INDIRECT(DIR&amp;$2:$2),B_MSK[[#This Row],[//]]))</f>
        <v>ARTO MORO</v>
      </c>
      <c r="BB834" s="5" t="str">
        <f ca="1">CONCATENATE(B_MSK[[#This Row],[concat]],B_MSK[[#This Row],[HARGA_X]],B_MSK[[#This Row],[SAT]])</f>
        <v>longreachstaplerhd35lajk58000PCS</v>
      </c>
    </row>
    <row r="835" spans="1:54" x14ac:dyDescent="0.25">
      <c r="A835" s="6" t="s">
        <v>128</v>
      </c>
      <c r="B835" s="5" t="str">
        <f ca="1">IF(B_MSK[[#This Row],[N_ID]]="","",INDEX(INDIRECT(DIR&amp;$2:$2),MATCH(B_MSK[[#This Row],[N_ID]],INDIRECT(DIR&amp;"!NOTA[ID_P]"),0)))</f>
        <v/>
      </c>
      <c r="C835" s="5" t="str">
        <f ca="1">IF(B_MSK[[#This Row],[//]]="","",HYPERLINK("["&amp;SUBSTITUTE(DIR,"'","")&amp;"]NOTA!D"&amp;B_MSK[[#This Row],[//]]+2,"&gt;"))</f>
        <v>&gt;</v>
      </c>
      <c r="D835" s="5" t="str">
        <f ca="1">IF(B_MSK[[#This Row],[N_ID]]="","",COUNTIF(INDIRECT(DIR&amp;"!NOTA[ID_H]"),B_MSK[[#This Row],[ID NOTA]]))</f>
        <v/>
      </c>
      <c r="E8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832</v>
      </c>
      <c r="F8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5" s="7" t="str">
        <f ca="1">IF(B_MSK[[#This Row],[stt]]="ada",INDEX([2]!db[NB BM],B_MSK[DB_ROW]-1),"")</f>
        <v>Bp JK BP-273 Zeto hitam</v>
      </c>
      <c r="H835" s="7" t="str">
        <f ca="1">IF(B_MSK[[#This Row],[//]]="","",INDEX(INDIRECT(DIR&amp;$2:$2),B_MSK[[#This Row],[//]]))</f>
        <v>ATALI MAKMUR</v>
      </c>
      <c r="I835" s="27" t="str">
        <f ca="1">IF(B_MSK[[#This Row],[//]]="","",INDEX(INDIRECT(DB_PATH&amp;$2:$2),B_MSK[[#This Row],[DB_ROW]]-1))</f>
        <v>12 GRS</v>
      </c>
      <c r="J835" s="5">
        <f ca="1">IF(B_MSK[[#This Row],[//]]="","",IF(INDEX(INDIRECT(DIR&amp;$2:$2),B_MSK[[#This Row],[//]])="","",INDEX(INDIRECT(DIR&amp;$2:$2),B_MSK[[#This Row],[//]])))</f>
        <v>1</v>
      </c>
      <c r="K835" s="5">
        <f ca="1">IF(B_MSK[[#This Row],[//]]="","",IF(INDEX(INDIRECT(DIR&amp;$2:$2),B_MSK[[#This Row],[//]])="","",INDEX(INDIRECT(DIR&amp;$2:$2),B_MSK[[#This Row],[//]])))</f>
        <v>144</v>
      </c>
      <c r="L835" s="5" t="str">
        <f ca="1">IF(B_MSK[[#This Row],[//]]="","",IF(INDEX(INDIRECT(DIR&amp;$2:$2),B_MSK[[#This Row],[//]])="","",INDEX(INDIRECT(DIR&amp;$2:$2),B_MSK[[#This Row],[//]])))</f>
        <v>DZ</v>
      </c>
      <c r="M835" s="13">
        <f ca="1">IF(B_MSK[[#This Row],[//]]="","",INDEX(INDIRECT(DIR&amp;$2:$2),B_MSK[[#This Row],[//]]))</f>
        <v>6120</v>
      </c>
      <c r="N835" s="13">
        <f ca="1">IF(OR(B_MSK[[#This Row],[//]]="",),"",INDEX(INDIRECT(DIR&amp;$2:$2),B_MSK[[#This Row],[//]]))</f>
        <v>881280</v>
      </c>
      <c r="O835" s="3">
        <f ca="1">IF(B_MSK[[#This Row],[//]]="","",IF(INDEX(INDIRECT(DIR&amp;$2:$2),B_MSK[[#This Row],[//]])=0,"",INDEX(INDIRECT(DIR&amp;$2:$2),B_MSK[[#This Row],[//]])))</f>
        <v>0.125</v>
      </c>
      <c r="P835" s="3">
        <f ca="1">IF(B_MSK[[#This Row],[//]]="","",IF(INDEX(INDIRECT(DIR&amp;$2:$2),B_MSK[[#This Row],[//]])=0,"",INDEX(INDIRECT(DIR&amp;$2:$2),B_MSK[[#This Row],[//]])))</f>
        <v>0.05</v>
      </c>
      <c r="Q835" s="12">
        <f ca="1">IF(B_MSK[[#This Row],[//]]="","",INDEX(INDIRECT(DIR&amp;$2:$2),B_MSK[[#This Row],[//]]))</f>
        <v>732564</v>
      </c>
      <c r="R8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5" s="37">
        <f ca="1">IF(B_MSK[[#This Row],[//]]="","",INDEX(INDIRECT(DIR&amp;$2:$2),B_MSK[[#This Row],[//]]))</f>
        <v>0</v>
      </c>
      <c r="U835" s="38">
        <f ca="1">IF(SUMIF(B_MSK[NAMA BARANG],B_MSK[[#This Row],[NAMA BARANG]],B_MSK[JMLH BRG])=0,"",SUMIF(B_MSK[NAMA BARANG],B_MSK[[#This Row],[NAMA BARANG]],B_MSK[C]))</f>
        <v>1</v>
      </c>
      <c r="V835" s="7" t="str">
        <f ca="1">IF(B_MSK[[#This Row],[//]]="","",INDEX(INDIRECT(DIR&amp;$2:$2),B_MSK[[#This Row],[//]]))</f>
        <v>BALLPEN BP-273 ZETO (BLACK) JK</v>
      </c>
      <c r="W835" s="7" t="str">
        <f ca="1">LOWER(SUBSTITUTE(SUBSTITUTE(SUBSTITUTE(SUBSTITUTE(SUBSTITUTE(SUBSTITUTE(SUBSTITUTE(SUBSTITUTE(SUBSTITUTE(B_MSK[[#This Row],[N.B.nota]]," ",""),"-",""),"(",""),")",""),".",""),",",""),"/",""),"""",""),"+",""))</f>
        <v>ballpenbp273zetoblackjk</v>
      </c>
      <c r="X835" s="5" t="str">
        <f ca="1">IF(B_MSK[[#This Row],[N.B.nota]]="","",IF(MATCH(B_MSK[[#This Row],[concat]],[2]!db[NB NOTA_C],0)&gt;0,"ada",0))</f>
        <v>ada</v>
      </c>
      <c r="Y835" s="5" t="str">
        <f ca="1">IF(B_MSK[[#This Row],[N.B.nota]]="","",ADDRESS(ROW(B_MSK[QB]),COLUMN(B_MSK[QB]))&amp;":"&amp;ADDRESS(ROW(),COLUMN(B_MSK[QB])))</f>
        <v>$D$4:$D$835</v>
      </c>
      <c r="Z835" s="5">
        <f ca="1">IF(B_MSK[[#This Row],[concat]]="","",MATCH(B_MSK[[#This Row],[concat]],[2]!db[NB NOTA_C],0)+1)</f>
        <v>74</v>
      </c>
      <c r="AA835" s="5" t="str">
        <f ca="1">IF(B_MSK[[#This Row],[//]]="","",HYPERLINK("[D:\kerja\BANK EXP\BARU\DB.XLSX]DB!e"&amp;B_MSK[[#This Row],[DB_ROW]],"&gt;"))</f>
        <v>&gt;</v>
      </c>
      <c r="AB835" s="30" t="str">
        <f ca="1">MID(B_MSK[[#This Row],[/ STN_1]],FIND(" ",B_MSK[[#This Row],[/ STN_1]])+1,LEN(B_MSK[[#This Row],[/ STN_1]]))</f>
        <v>GRS</v>
      </c>
      <c r="AC835" s="11">
        <f ca="1">IF(B_MSK[[#This Row],[//]]="","",IF(B_MSK[[#This Row],[ JUMLAH ]]="","",IF(B_MSK[[#This Row],[C]]="",B_MSK[[#This Row],[HARGA CTN]]/B_MSK[[#This Row],[JMLH BRG]],B_MSK[[#This Row],[HARGA CTN]]/B_MSK[[#This Row],[A_1]])))</f>
        <v>73440</v>
      </c>
      <c r="AD8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83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6120</v>
      </c>
      <c r="AF835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835" s="15">
        <f ca="1">IF(B_MSK[[#This Row],[HARGA_2]]="","",IF(MID(B_MSK[[#This Row],[/ STN_2]],FIND(" ",B_MSK[[#This Row],[/ STN_2]])+1,LEN(B_MSK[[#This Row],[/ STN_2]]))="LSN",B_MSK[[#This Row],[HARGA_2]]/12,""))</f>
        <v>510</v>
      </c>
      <c r="AH835" s="7" t="str">
        <f ca="1">IF(B_MSK[[#This Row],[HARGA_3]]="","","/ "&amp;"PCS")</f>
        <v>/ PCS</v>
      </c>
      <c r="AI835" s="15">
        <f ca="1">IF(B_MSK[[#This Row],[HARGA_3]]="",IF(B_MSK[[#This Row],[HARGA_2]]="",IF(B_MSK[[#This Row],[HARGA_1]]="","",B_MSK[[#This Row],[HARGA_1]]),B_MSK[[#This Row],[HARGA_2]]),B_MSK[[#This Row],[HARGA_3]])</f>
        <v>510</v>
      </c>
      <c r="AJ83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35" s="5" t="str">
        <f ca="1">IF(B_MSK[[#This Row],[//]]="","",SUBSTITUTE(SUBSTITUTE(SUBSTITUTE(B_MSK[[#This Row],[QTY/ CTN]]," ","_",2),"(",""),")","")&amp;"_")</f>
        <v>12 GRS_</v>
      </c>
      <c r="AL835" s="5">
        <f ca="1">IF(B_MSK[[#This Row],[A_B]]="","",SEARCH("_",B_MSK[[#This Row],[A_B]]))</f>
        <v>7</v>
      </c>
      <c r="AM835" s="5">
        <f ca="1">IF(B_MSK[[#This Row],[A_B]]="","",LEN(B_MSK[[#This Row],[A_B]]))</f>
        <v>7</v>
      </c>
      <c r="AN835" s="5" t="str">
        <f ca="1">IF(B_MSK[[#This Row],[A_B]]="","",LEFT(B_MSK[[#This Row],[QTY/ CTN]],B_MSK[[#This Row],[A_B_1]]))</f>
        <v>12 GRS</v>
      </c>
      <c r="AO835" s="5" t="str">
        <f ca="1">IF(B_MSK[[#This Row],[A_B]]="","",LEFT(B_MSK[[#This Row],[A_]],SEARCH(" ",B_MSK[[#This Row],[A_]])-1))</f>
        <v>12</v>
      </c>
      <c r="AP835" s="5" t="str">
        <f ca="1">IF(B_MSK[[#This Row],[A_B]]="","",RIGHT(B_MSK[[#This Row],[A_]],LEN(B_MSK[[#This Row],[A_]])-SEARCH(" ",B_MSK[[#This Row],[A_]])))</f>
        <v>GRS</v>
      </c>
      <c r="AQ8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835" s="5" t="str">
        <f ca="1">IF(B_MSK[[#This Row],[B_]]="","",LEFT(B_MSK[[#This Row],[B_]],SEARCH(" ",B_MSK[[#This Row],[B_]])))</f>
        <v xml:space="preserve">12 </v>
      </c>
      <c r="AS835" s="5" t="str">
        <f ca="1">IF(B_MSK[[#This Row],[B_]]="","",RIGHT(B_MSK[[#This Row],[B_]],LEN(B_MSK[[#This Row],[B_]])-SEARCH(" ",B_MSK[[#This Row],[B_]])))</f>
        <v>LSN</v>
      </c>
      <c r="AT835" s="5">
        <f ca="1">IF(B_MSK[[#This Row],[B_2]]="LSN",12,"")</f>
        <v>12</v>
      </c>
      <c r="AU835" s="5" t="str">
        <f ca="1">IF(B_MSK[[#This Row],[C_1]]="","","PCS")</f>
        <v>PCS</v>
      </c>
      <c r="AV835" s="5">
        <f ca="1">IF(B_MSK[[#This Row],[A_1]]="","",B_MSK[[#This Row],[A_1]]*IF(B_MSK[[#This Row],[B_1]]="",1,B_MSK[[#This Row],[B_1]])*IF(B_MSK[[#This Row],[C_1]]="",1,B_MSK[[#This Row],[C_1]]))</f>
        <v>1728</v>
      </c>
      <c r="AW835" s="5" t="str">
        <f ca="1">IF(B_MSK[[#This Row],[C_2]]="",IF(B_MSK[[#This Row],[B_2]]="",IF(B_MSK[[#This Row],[A_2]]="","",B_MSK[[#This Row],[A_2]]),B_MSK[[#This Row],[B_2]]),B_MSK[[#This Row],[C_2]])</f>
        <v>PCS</v>
      </c>
      <c r="AX835" s="2">
        <f ca="1">IF(ISNUMBER(B_MSK[[#This Row],[TANGGAL DATANG]]),B_MSK[[#This Row],[TANGGAL DATANG]],AX834)</f>
        <v>44959</v>
      </c>
      <c r="AY835" s="5" t="e">
        <f ca="1">IF(B_MSK[[#This Row],[DB_ROW]]="","",INDEX([3]!db[JENIS],B_MSK[[#This Row],[DB_ROW]]-1))</f>
        <v>#REF!</v>
      </c>
      <c r="AZ835" s="5">
        <f ca="1">IF(B_MSK[[#This Row],[A_1]]="","",B_MSK[[#This Row],[A_1]])*1</f>
        <v>12</v>
      </c>
      <c r="BA835" s="5" t="str">
        <f ca="1">IF(B_MSK[[#This Row],[//]]="","",INDEX(INDIRECT(DIR&amp;$2:$2),B_MSK[[#This Row],[//]]))</f>
        <v>ARTO MORO</v>
      </c>
      <c r="BB835" s="5" t="str">
        <f ca="1">CONCATENATE(B_MSK[[#This Row],[concat]],B_MSK[[#This Row],[HARGA_X]],B_MSK[[#This Row],[SAT]])</f>
        <v>ballpenbp273zetoblackjk510DZ</v>
      </c>
    </row>
    <row r="836" spans="1:54" x14ac:dyDescent="0.25">
      <c r="A836" s="6" t="s">
        <v>128</v>
      </c>
      <c r="B836" s="5" t="str">
        <f ca="1">IF(B_MSK[[#This Row],[N_ID]]="","",INDEX(INDIRECT(DIR&amp;$2:$2),MATCH(B_MSK[[#This Row],[N_ID]],INDIRECT(DIR&amp;"!NOTA[ID_P]"),0)))</f>
        <v/>
      </c>
      <c r="C836" s="5" t="str">
        <f ca="1">IF(B_MSK[[#This Row],[//]]="","",HYPERLINK("["&amp;SUBSTITUTE(DIR,"'","")&amp;"]NOTA!D"&amp;B_MSK[[#This Row],[//]]+2,"&gt;"))</f>
        <v>&gt;</v>
      </c>
      <c r="D836" s="5" t="str">
        <f ca="1">IF(B_MSK[[#This Row],[N_ID]]="","",COUNTIF(INDIRECT(DIR&amp;"!NOTA[ID_H]"),B_MSK[[#This Row],[ID NOTA]]))</f>
        <v/>
      </c>
      <c r="E83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833</v>
      </c>
      <c r="F8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6" s="7" t="str">
        <f ca="1">IF(B_MSK[[#This Row],[stt]]="ada",INDEX([2]!db[NB BM],B_MSK[DB_ROW]-1),"")</f>
        <v>Desk Set JK DS-0812</v>
      </c>
      <c r="H836" s="7" t="str">
        <f ca="1">IF(B_MSK[[#This Row],[//]]="","",INDEX(INDIRECT(DIR&amp;$2:$2),B_MSK[[#This Row],[//]]))</f>
        <v>ATALI MAKMUR</v>
      </c>
      <c r="I836" s="27" t="str">
        <f ca="1">IF(B_MSK[[#This Row],[//]]="","",INDEX(INDIRECT(DB_PATH&amp;$2:$2),B_MSK[[#This Row],[DB_ROW]]-1))</f>
        <v>50 PCS</v>
      </c>
      <c r="J836" s="5">
        <f ca="1">IF(B_MSK[[#This Row],[//]]="","",IF(INDEX(INDIRECT(DIR&amp;$2:$2),B_MSK[[#This Row],[//]])="","",INDEX(INDIRECT(DIR&amp;$2:$2),B_MSK[[#This Row],[//]])))</f>
        <v>1</v>
      </c>
      <c r="K836" s="5">
        <f ca="1">IF(B_MSK[[#This Row],[//]]="","",IF(INDEX(INDIRECT(DIR&amp;$2:$2),B_MSK[[#This Row],[//]])="","",INDEX(INDIRECT(DIR&amp;$2:$2),B_MSK[[#This Row],[//]])))</f>
        <v>50</v>
      </c>
      <c r="L836" s="5" t="str">
        <f ca="1">IF(B_MSK[[#This Row],[//]]="","",IF(INDEX(INDIRECT(DIR&amp;$2:$2),B_MSK[[#This Row],[//]])="","",INDEX(INDIRECT(DIR&amp;$2:$2),B_MSK[[#This Row],[//]])))</f>
        <v>PCS</v>
      </c>
      <c r="M836" s="13">
        <f ca="1">IF(B_MSK[[#This Row],[//]]="","",INDEX(INDIRECT(DIR&amp;$2:$2),B_MSK[[#This Row],[//]]))</f>
        <v>20500</v>
      </c>
      <c r="N836" s="13">
        <f ca="1">IF(OR(B_MSK[[#This Row],[//]]="",),"",INDEX(INDIRECT(DIR&amp;$2:$2),B_MSK[[#This Row],[//]]))</f>
        <v>1025000</v>
      </c>
      <c r="O836" s="3">
        <f ca="1">IF(B_MSK[[#This Row],[//]]="","",IF(INDEX(INDIRECT(DIR&amp;$2:$2),B_MSK[[#This Row],[//]])=0,"",INDEX(INDIRECT(DIR&amp;$2:$2),B_MSK[[#This Row],[//]])))</f>
        <v>0.125</v>
      </c>
      <c r="P836" s="3">
        <f ca="1">IF(B_MSK[[#This Row],[//]]="","",IF(INDEX(INDIRECT(DIR&amp;$2:$2),B_MSK[[#This Row],[//]])=0,"",INDEX(INDIRECT(DIR&amp;$2:$2),B_MSK[[#This Row],[//]])))</f>
        <v>0.05</v>
      </c>
      <c r="Q836" s="12">
        <f ca="1">IF(B_MSK[[#This Row],[//]]="","",INDEX(INDIRECT(DIR&amp;$2:$2),B_MSK[[#This Row],[//]]))</f>
        <v>852031.25</v>
      </c>
      <c r="R8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6" s="37">
        <f ca="1">IF(B_MSK[[#This Row],[//]]="","",INDEX(INDIRECT(DIR&amp;$2:$2),B_MSK[[#This Row],[//]]))</f>
        <v>0</v>
      </c>
      <c r="U836" s="38">
        <f ca="1">IF(SUMIF(B_MSK[NAMA BARANG],B_MSK[[#This Row],[NAMA BARANG]],B_MSK[JMLH BRG])=0,"",SUMIF(B_MSK[NAMA BARANG],B_MSK[[#This Row],[NAMA BARANG]],B_MSK[C]))</f>
        <v>1</v>
      </c>
      <c r="V836" s="7" t="str">
        <f ca="1">IF(B_MSK[[#This Row],[//]]="","",INDEX(INDIRECT(DIR&amp;$2:$2),B_MSK[[#This Row],[//]]))</f>
        <v>DESK SET DS-0812 JK</v>
      </c>
      <c r="W836" s="7" t="str">
        <f ca="1">LOWER(SUBSTITUTE(SUBSTITUTE(SUBSTITUTE(SUBSTITUTE(SUBSTITUTE(SUBSTITUTE(SUBSTITUTE(SUBSTITUTE(SUBSTITUTE(B_MSK[[#This Row],[N.B.nota]]," ",""),"-",""),"(",""),")",""),".",""),",",""),"/",""),"""",""),"+",""))</f>
        <v>desksetds0812jk</v>
      </c>
      <c r="X836" s="5" t="str">
        <f ca="1">IF(B_MSK[[#This Row],[N.B.nota]]="","",IF(MATCH(B_MSK[[#This Row],[concat]],[2]!db[NB NOTA_C],0)&gt;0,"ada",0))</f>
        <v>ada</v>
      </c>
      <c r="Y836" s="5" t="str">
        <f ca="1">IF(B_MSK[[#This Row],[N.B.nota]]="","",ADDRESS(ROW(B_MSK[QB]),COLUMN(B_MSK[QB]))&amp;":"&amp;ADDRESS(ROW(),COLUMN(B_MSK[QB])))</f>
        <v>$D$4:$D$836</v>
      </c>
      <c r="Z836" s="5">
        <f ca="1">IF(B_MSK[[#This Row],[concat]]="","",MATCH(B_MSK[[#This Row],[concat]],[2]!db[NB NOTA_C],0)+1)</f>
        <v>583</v>
      </c>
      <c r="AA836" s="5" t="str">
        <f ca="1">IF(B_MSK[[#This Row],[//]]="","",HYPERLINK("[D:\kerja\BANK EXP\BARU\DB.XLSX]DB!e"&amp;B_MSK[[#This Row],[DB_ROW]],"&gt;"))</f>
        <v>&gt;</v>
      </c>
      <c r="AB836" s="30" t="str">
        <f ca="1">MID(B_MSK[[#This Row],[/ STN_1]],FIND(" ",B_MSK[[#This Row],[/ STN_1]])+1,LEN(B_MSK[[#This Row],[/ STN_1]]))</f>
        <v>PCS</v>
      </c>
      <c r="AC836" s="11">
        <f ca="1">IF(B_MSK[[#This Row],[//]]="","",IF(B_MSK[[#This Row],[ JUMLAH ]]="","",IF(B_MSK[[#This Row],[C]]="",B_MSK[[#This Row],[HARGA CTN]]/B_MSK[[#This Row],[JMLH BRG]],B_MSK[[#This Row],[HARGA CTN]]/B_MSK[[#This Row],[A_1]])))</f>
        <v>20500</v>
      </c>
      <c r="AD8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6" s="15" t="str">
        <f ca="1">IF(B_MSK[[#This Row],[HARGA_2]]="","",IF(MID(B_MSK[[#This Row],[/ STN_2]],FIND(" ",B_MSK[[#This Row],[/ STN_2]])+1,LEN(B_MSK[[#This Row],[/ STN_2]]))="LSN",B_MSK[[#This Row],[HARGA_2]]/12,""))</f>
        <v/>
      </c>
      <c r="AH836" s="7" t="str">
        <f ca="1">IF(B_MSK[[#This Row],[HARGA_3]]="","","/ "&amp;"PCS")</f>
        <v/>
      </c>
      <c r="AI836" s="15">
        <f ca="1">IF(B_MSK[[#This Row],[HARGA_3]]="",IF(B_MSK[[#This Row],[HARGA_2]]="",IF(B_MSK[[#This Row],[HARGA_1]]="","",B_MSK[[#This Row],[HARGA_1]]),B_MSK[[#This Row],[HARGA_2]]),B_MSK[[#This Row],[HARGA_3]])</f>
        <v>20500</v>
      </c>
      <c r="AJ83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36" s="5" t="str">
        <f ca="1">IF(B_MSK[[#This Row],[//]]="","",SUBSTITUTE(SUBSTITUTE(SUBSTITUTE(B_MSK[[#This Row],[QTY/ CTN]]," ","_",2),"(",""),")","")&amp;"_")</f>
        <v>50 PCS_</v>
      </c>
      <c r="AL836" s="5">
        <f ca="1">IF(B_MSK[[#This Row],[A_B]]="","",SEARCH("_",B_MSK[[#This Row],[A_B]]))</f>
        <v>7</v>
      </c>
      <c r="AM836" s="5">
        <f ca="1">IF(B_MSK[[#This Row],[A_B]]="","",LEN(B_MSK[[#This Row],[A_B]]))</f>
        <v>7</v>
      </c>
      <c r="AN836" s="5" t="str">
        <f ca="1">IF(B_MSK[[#This Row],[A_B]]="","",LEFT(B_MSK[[#This Row],[QTY/ CTN]],B_MSK[[#This Row],[A_B_1]]))</f>
        <v>50 PCS</v>
      </c>
      <c r="AO836" s="5" t="str">
        <f ca="1">IF(B_MSK[[#This Row],[A_B]]="","",LEFT(B_MSK[[#This Row],[A_]],SEARCH(" ",B_MSK[[#This Row],[A_]])-1))</f>
        <v>50</v>
      </c>
      <c r="AP836" s="5" t="str">
        <f ca="1">IF(B_MSK[[#This Row],[A_B]]="","",RIGHT(B_MSK[[#This Row],[A_]],LEN(B_MSK[[#This Row],[A_]])-SEARCH(" ",B_MSK[[#This Row],[A_]])))</f>
        <v>PCS</v>
      </c>
      <c r="AQ8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6" s="5" t="str">
        <f ca="1">IF(B_MSK[[#This Row],[B_]]="","",LEFT(B_MSK[[#This Row],[B_]],SEARCH(" ",B_MSK[[#This Row],[B_]])))</f>
        <v/>
      </c>
      <c r="AS836" s="5" t="str">
        <f ca="1">IF(B_MSK[[#This Row],[B_]]="","",RIGHT(B_MSK[[#This Row],[B_]],LEN(B_MSK[[#This Row],[B_]])-SEARCH(" ",B_MSK[[#This Row],[B_]])))</f>
        <v/>
      </c>
      <c r="AT836" s="5" t="str">
        <f ca="1">IF(B_MSK[[#This Row],[B_2]]="LSN",12,"")</f>
        <v/>
      </c>
      <c r="AU836" s="5" t="str">
        <f ca="1">IF(B_MSK[[#This Row],[C_1]]="","","PCS")</f>
        <v/>
      </c>
      <c r="AV836" s="5">
        <f ca="1">IF(B_MSK[[#This Row],[A_1]]="","",B_MSK[[#This Row],[A_1]]*IF(B_MSK[[#This Row],[B_1]]="",1,B_MSK[[#This Row],[B_1]])*IF(B_MSK[[#This Row],[C_1]]="",1,B_MSK[[#This Row],[C_1]]))</f>
        <v>50</v>
      </c>
      <c r="AW836" s="5" t="str">
        <f ca="1">IF(B_MSK[[#This Row],[C_2]]="",IF(B_MSK[[#This Row],[B_2]]="",IF(B_MSK[[#This Row],[A_2]]="","",B_MSK[[#This Row],[A_2]]),B_MSK[[#This Row],[B_2]]),B_MSK[[#This Row],[C_2]])</f>
        <v>PCS</v>
      </c>
      <c r="AX836" s="2">
        <f ca="1">IF(ISNUMBER(B_MSK[[#This Row],[TANGGAL DATANG]]),B_MSK[[#This Row],[TANGGAL DATANG]],AX835)</f>
        <v>44959</v>
      </c>
      <c r="AY836" s="5" t="e">
        <f ca="1">IF(B_MSK[[#This Row],[DB_ROW]]="","",INDEX([3]!db[JENIS],B_MSK[[#This Row],[DB_ROW]]-1))</f>
        <v>#REF!</v>
      </c>
      <c r="AZ836" s="5">
        <f ca="1">IF(B_MSK[[#This Row],[A_1]]="","",B_MSK[[#This Row],[A_1]])*1</f>
        <v>50</v>
      </c>
      <c r="BA836" s="5" t="str">
        <f ca="1">IF(B_MSK[[#This Row],[//]]="","",INDEX(INDIRECT(DIR&amp;$2:$2),B_MSK[[#This Row],[//]]))</f>
        <v>ARTO MORO</v>
      </c>
      <c r="BB836" s="5" t="str">
        <f ca="1">CONCATENATE(B_MSK[[#This Row],[concat]],B_MSK[[#This Row],[HARGA_X]],B_MSK[[#This Row],[SAT]])</f>
        <v>desksetds0812jk20500PCS</v>
      </c>
    </row>
    <row r="837" spans="1:54" x14ac:dyDescent="0.25">
      <c r="A837" s="6" t="s">
        <v>128</v>
      </c>
      <c r="B837" s="5" t="str">
        <f ca="1">IF(B_MSK[[#This Row],[N_ID]]="","",INDEX(INDIRECT(DIR&amp;$2:$2),MATCH(B_MSK[[#This Row],[N_ID]],INDIRECT(DIR&amp;"!NOTA[ID_P]"),0)))</f>
        <v/>
      </c>
      <c r="C837" s="5" t="str">
        <f ca="1">IF(B_MSK[[#This Row],[//]]="","",HYPERLINK("["&amp;SUBSTITUTE(DIR,"'","")&amp;"]NOTA!D"&amp;B_MSK[[#This Row],[//]]+2,"&gt;"))</f>
        <v>&gt;</v>
      </c>
      <c r="D837" s="5" t="str">
        <f ca="1">IF(B_MSK[[#This Row],[N_ID]]="","",COUNTIF(INDIRECT(DIR&amp;"!NOTA[ID_H]"),B_MSK[[#This Row],[ID NOTA]]))</f>
        <v/>
      </c>
      <c r="E8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834</v>
      </c>
      <c r="F8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7" s="7" t="str">
        <f ca="1">IF(B_MSK[[#This Row],[stt]]="ada",INDEX([2]!db[NB BM],B_MSK[DB_ROW]-1),"")</f>
        <v>Asahan JK B-82 Beruang</v>
      </c>
      <c r="H837" s="7" t="str">
        <f ca="1">IF(B_MSK[[#This Row],[//]]="","",INDEX(INDIRECT(DIR&amp;$2:$2),B_MSK[[#This Row],[//]]))</f>
        <v>ATALI MAKMUR</v>
      </c>
      <c r="I837" s="27" t="str">
        <f ca="1">IF(B_MSK[[#This Row],[//]]="","",INDEX(INDIRECT(DB_PATH&amp;$2:$2),B_MSK[[#This Row],[DB_ROW]]-1))</f>
        <v>60 BOX (24 PCS)</v>
      </c>
      <c r="J837" s="5">
        <f ca="1">IF(B_MSK[[#This Row],[//]]="","",IF(INDEX(INDIRECT(DIR&amp;$2:$2),B_MSK[[#This Row],[//]])="","",INDEX(INDIRECT(DIR&amp;$2:$2),B_MSK[[#This Row],[//]])))</f>
        <v>1</v>
      </c>
      <c r="K837" s="5">
        <f ca="1">IF(B_MSK[[#This Row],[//]]="","",IF(INDEX(INDIRECT(DIR&amp;$2:$2),B_MSK[[#This Row],[//]])="","",INDEX(INDIRECT(DIR&amp;$2:$2),B_MSK[[#This Row],[//]])))</f>
        <v>60</v>
      </c>
      <c r="L837" s="5" t="str">
        <f ca="1">IF(B_MSK[[#This Row],[//]]="","",IF(INDEX(INDIRECT(DIR&amp;$2:$2),B_MSK[[#This Row],[//]])="","",INDEX(INDIRECT(DIR&amp;$2:$2),B_MSK[[#This Row],[//]])))</f>
        <v>BOX</v>
      </c>
      <c r="M837" s="13">
        <f ca="1">IF(B_MSK[[#This Row],[//]]="","",INDEX(INDIRECT(DIR&amp;$2:$2),B_MSK[[#This Row],[//]]))</f>
        <v>31800</v>
      </c>
      <c r="N837" s="13">
        <f ca="1">IF(OR(B_MSK[[#This Row],[//]]="",),"",INDEX(INDIRECT(DIR&amp;$2:$2),B_MSK[[#This Row],[//]]))</f>
        <v>1908000</v>
      </c>
      <c r="O837" s="3">
        <f ca="1">IF(B_MSK[[#This Row],[//]]="","",IF(INDEX(INDIRECT(DIR&amp;$2:$2),B_MSK[[#This Row],[//]])=0,"",INDEX(INDIRECT(DIR&amp;$2:$2),B_MSK[[#This Row],[//]])))</f>
        <v>0.125</v>
      </c>
      <c r="P837" s="3">
        <f ca="1">IF(B_MSK[[#This Row],[//]]="","",IF(INDEX(INDIRECT(DIR&amp;$2:$2),B_MSK[[#This Row],[//]])=0,"",INDEX(INDIRECT(DIR&amp;$2:$2),B_MSK[[#This Row],[//]])))</f>
        <v>0.05</v>
      </c>
      <c r="Q837" s="12">
        <f ca="1">IF(B_MSK[[#This Row],[//]]="","",INDEX(INDIRECT(DIR&amp;$2:$2),B_MSK[[#This Row],[//]]))</f>
        <v>1586025</v>
      </c>
      <c r="R8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7" s="37">
        <f ca="1">IF(B_MSK[[#This Row],[//]]="","",INDEX(INDIRECT(DIR&amp;$2:$2),B_MSK[[#This Row],[//]]))</f>
        <v>0</v>
      </c>
      <c r="U837" s="38">
        <f ca="1">IF(SUMIF(B_MSK[NAMA BARANG],B_MSK[[#This Row],[NAMA BARANG]],B_MSK[JMLH BRG])=0,"",SUMIF(B_MSK[NAMA BARANG],B_MSK[[#This Row],[NAMA BARANG]],B_MSK[C]))</f>
        <v>1</v>
      </c>
      <c r="V837" s="7" t="str">
        <f ca="1">IF(B_MSK[[#This Row],[//]]="","",INDEX(INDIRECT(DIR&amp;$2:$2),B_MSK[[#This Row],[//]]))</f>
        <v>SHARPENER B-82 (BEAR) JK</v>
      </c>
      <c r="W837" s="7" t="str">
        <f ca="1">LOWER(SUBSTITUTE(SUBSTITUTE(SUBSTITUTE(SUBSTITUTE(SUBSTITUTE(SUBSTITUTE(SUBSTITUTE(SUBSTITUTE(SUBSTITUTE(B_MSK[[#This Row],[N.B.nota]]," ",""),"-",""),"(",""),")",""),".",""),",",""),"/",""),"""",""),"+",""))</f>
        <v>sharpenerb82bearjk</v>
      </c>
      <c r="X837" s="5" t="str">
        <f ca="1">IF(B_MSK[[#This Row],[N.B.nota]]="","",IF(MATCH(B_MSK[[#This Row],[concat]],[2]!db[NB NOTA_C],0)&gt;0,"ada",0))</f>
        <v>ada</v>
      </c>
      <c r="Y837" s="5" t="str">
        <f ca="1">IF(B_MSK[[#This Row],[N.B.nota]]="","",ADDRESS(ROW(B_MSK[QB]),COLUMN(B_MSK[QB]))&amp;":"&amp;ADDRESS(ROW(),COLUMN(B_MSK[QB])))</f>
        <v>$D$4:$D$837</v>
      </c>
      <c r="Z837" s="5">
        <f ca="1">IF(B_MSK[[#This Row],[concat]]="","",MATCH(B_MSK[[#This Row],[concat]],[2]!db[NB NOTA_C],0)+1)</f>
        <v>1964</v>
      </c>
      <c r="AA837" s="5" t="str">
        <f ca="1">IF(B_MSK[[#This Row],[//]]="","",HYPERLINK("[D:\kerja\BANK EXP\BARU\DB.XLSX]DB!e"&amp;B_MSK[[#This Row],[DB_ROW]],"&gt;"))</f>
        <v>&gt;</v>
      </c>
      <c r="AB837" s="30" t="str">
        <f ca="1">MID(B_MSK[[#This Row],[/ STN_1]],FIND(" ",B_MSK[[#This Row],[/ STN_1]])+1,LEN(B_MSK[[#This Row],[/ STN_1]]))</f>
        <v xml:space="preserve">BOX </v>
      </c>
      <c r="AC837" s="11">
        <f ca="1">IF(B_MSK[[#This Row],[//]]="","",IF(B_MSK[[#This Row],[ JUMLAH ]]="","",IF(B_MSK[[#This Row],[C]]="",B_MSK[[#This Row],[HARGA CTN]]/B_MSK[[#This Row],[JMLH BRG]],B_MSK[[#This Row],[HARGA CTN]]/B_MSK[[#This Row],[A_1]])))</f>
        <v>31800</v>
      </c>
      <c r="AD8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83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1325</v>
      </c>
      <c r="AF83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37" s="15" t="str">
        <f ca="1">IF(B_MSK[[#This Row],[HARGA_2]]="","",IF(MID(B_MSK[[#This Row],[/ STN_2]],FIND(" ",B_MSK[[#This Row],[/ STN_2]])+1,LEN(B_MSK[[#This Row],[/ STN_2]]))="LSN",B_MSK[[#This Row],[HARGA_2]]/12,""))</f>
        <v/>
      </c>
      <c r="AH837" s="7" t="str">
        <f ca="1">IF(B_MSK[[#This Row],[HARGA_3]]="","","/ "&amp;"PCS")</f>
        <v/>
      </c>
      <c r="AI837" s="15">
        <f ca="1">IF(B_MSK[[#This Row],[HARGA_3]]="",IF(B_MSK[[#This Row],[HARGA_2]]="",IF(B_MSK[[#This Row],[HARGA_1]]="","",B_MSK[[#This Row],[HARGA_1]]),B_MSK[[#This Row],[HARGA_2]]),B_MSK[[#This Row],[HARGA_3]])</f>
        <v>1325</v>
      </c>
      <c r="AJ8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37" s="5" t="str">
        <f ca="1">IF(B_MSK[[#This Row],[//]]="","",SUBSTITUTE(SUBSTITUTE(SUBSTITUTE(B_MSK[[#This Row],[QTY/ CTN]]," ","_",2),"(",""),")","")&amp;"_")</f>
        <v>60 BOX_24 PCS_</v>
      </c>
      <c r="AL837" s="5">
        <f ca="1">IF(B_MSK[[#This Row],[A_B]]="","",SEARCH("_",B_MSK[[#This Row],[A_B]]))</f>
        <v>7</v>
      </c>
      <c r="AM837" s="5">
        <f ca="1">IF(B_MSK[[#This Row],[A_B]]="","",LEN(B_MSK[[#This Row],[A_B]]))</f>
        <v>14</v>
      </c>
      <c r="AN837" s="5" t="str">
        <f ca="1">IF(B_MSK[[#This Row],[A_B]]="","",LEFT(B_MSK[[#This Row],[QTY/ CTN]],B_MSK[[#This Row],[A_B_1]]))</f>
        <v xml:space="preserve">60 BOX </v>
      </c>
      <c r="AO837" s="5" t="str">
        <f ca="1">IF(B_MSK[[#This Row],[A_B]]="","",LEFT(B_MSK[[#This Row],[A_]],SEARCH(" ",B_MSK[[#This Row],[A_]])-1))</f>
        <v>60</v>
      </c>
      <c r="AP837" s="5" t="str">
        <f ca="1">IF(B_MSK[[#This Row],[A_B]]="","",RIGHT(B_MSK[[#This Row],[A_]],LEN(B_MSK[[#This Row],[A_]])-SEARCH(" ",B_MSK[[#This Row],[A_]])))</f>
        <v xml:space="preserve">BOX </v>
      </c>
      <c r="AQ8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837" s="5" t="str">
        <f ca="1">IF(B_MSK[[#This Row],[B_]]="","",LEFT(B_MSK[[#This Row],[B_]],SEARCH(" ",B_MSK[[#This Row],[B_]])))</f>
        <v xml:space="preserve">24 </v>
      </c>
      <c r="AS837" s="5" t="str">
        <f ca="1">IF(B_MSK[[#This Row],[B_]]="","",RIGHT(B_MSK[[#This Row],[B_]],LEN(B_MSK[[#This Row],[B_]])-SEARCH(" ",B_MSK[[#This Row],[B_]])))</f>
        <v>PCS</v>
      </c>
      <c r="AT837" s="5" t="str">
        <f ca="1">IF(B_MSK[[#This Row],[B_2]]="LSN",12,"")</f>
        <v/>
      </c>
      <c r="AU837" s="5" t="str">
        <f ca="1">IF(B_MSK[[#This Row],[C_1]]="","","PCS")</f>
        <v/>
      </c>
      <c r="AV837" s="5">
        <f ca="1">IF(B_MSK[[#This Row],[A_1]]="","",B_MSK[[#This Row],[A_1]]*IF(B_MSK[[#This Row],[B_1]]="",1,B_MSK[[#This Row],[B_1]])*IF(B_MSK[[#This Row],[C_1]]="",1,B_MSK[[#This Row],[C_1]]))</f>
        <v>1440</v>
      </c>
      <c r="AW837" s="5" t="str">
        <f ca="1">IF(B_MSK[[#This Row],[C_2]]="",IF(B_MSK[[#This Row],[B_2]]="",IF(B_MSK[[#This Row],[A_2]]="","",B_MSK[[#This Row],[A_2]]),B_MSK[[#This Row],[B_2]]),B_MSK[[#This Row],[C_2]])</f>
        <v>PCS</v>
      </c>
      <c r="AX837" s="2">
        <f ca="1">IF(ISNUMBER(B_MSK[[#This Row],[TANGGAL DATANG]]),B_MSK[[#This Row],[TANGGAL DATANG]],AX836)</f>
        <v>44959</v>
      </c>
      <c r="AY837" s="5" t="e">
        <f ca="1">IF(B_MSK[[#This Row],[DB_ROW]]="","",INDEX([3]!db[JENIS],B_MSK[[#This Row],[DB_ROW]]-1))</f>
        <v>#REF!</v>
      </c>
      <c r="AZ837" s="5">
        <f ca="1">IF(B_MSK[[#This Row],[A_1]]="","",B_MSK[[#This Row],[A_1]])*1</f>
        <v>60</v>
      </c>
      <c r="BA837" s="5" t="str">
        <f ca="1">IF(B_MSK[[#This Row],[//]]="","",INDEX(INDIRECT(DIR&amp;$2:$2),B_MSK[[#This Row],[//]]))</f>
        <v>ARTO MORO</v>
      </c>
      <c r="BB837" s="5" t="str">
        <f ca="1">CONCATENATE(B_MSK[[#This Row],[concat]],B_MSK[[#This Row],[HARGA_X]],B_MSK[[#This Row],[SAT]])</f>
        <v>sharpenerb82bearjk1325BOX</v>
      </c>
    </row>
    <row r="838" spans="1:54" x14ac:dyDescent="0.25">
      <c r="A838" s="6" t="s">
        <v>128</v>
      </c>
      <c r="B838" s="5" t="str">
        <f ca="1">IF(B_MSK[[#This Row],[N_ID]]="","",INDEX(INDIRECT(DIR&amp;$2:$2),MATCH(B_MSK[[#This Row],[N_ID]],INDIRECT(DIR&amp;"!NOTA[ID_P]"),0)))</f>
        <v/>
      </c>
      <c r="C838" s="5" t="str">
        <f ca="1">IF(B_MSK[[#This Row],[//]]="","",HYPERLINK("["&amp;SUBSTITUTE(DIR,"'","")&amp;"]NOTA!D"&amp;B_MSK[[#This Row],[//]]+2,"&gt;"))</f>
        <v>&gt;</v>
      </c>
      <c r="D838" s="5" t="str">
        <f ca="1">IF(B_MSK[[#This Row],[N_ID]]="","",COUNTIF(INDIRECT(DIR&amp;"!NOTA[ID_H]"),B_MSK[[#This Row],[ID NOTA]]))</f>
        <v/>
      </c>
      <c r="E8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835</v>
      </c>
      <c r="F8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8" s="7" t="str">
        <f ca="1">IF(B_MSK[[#This Row],[stt]]="ada",INDEX([2]!db[NB BM],B_MSK[DB_ROW]-1),"")</f>
        <v>Tape cutter JK TD-102</v>
      </c>
      <c r="H838" s="7" t="str">
        <f ca="1">IF(B_MSK[[#This Row],[//]]="","",INDEX(INDIRECT(DIR&amp;$2:$2),B_MSK[[#This Row],[//]]))</f>
        <v>ATALI MAKMUR</v>
      </c>
      <c r="I838" s="27" t="str">
        <f ca="1">IF(B_MSK[[#This Row],[//]]="","",INDEX(INDIRECT(DB_PATH&amp;$2:$2),B_MSK[[#This Row],[DB_ROW]]-1))</f>
        <v>24 PCS</v>
      </c>
      <c r="J838" s="5">
        <f ca="1">IF(B_MSK[[#This Row],[//]]="","",IF(INDEX(INDIRECT(DIR&amp;$2:$2),B_MSK[[#This Row],[//]])="","",INDEX(INDIRECT(DIR&amp;$2:$2),B_MSK[[#This Row],[//]])))</f>
        <v>1</v>
      </c>
      <c r="K838" s="5">
        <f ca="1">IF(B_MSK[[#This Row],[//]]="","",IF(INDEX(INDIRECT(DIR&amp;$2:$2),B_MSK[[#This Row],[//]])="","",INDEX(INDIRECT(DIR&amp;$2:$2),B_MSK[[#This Row],[//]])))</f>
        <v>24</v>
      </c>
      <c r="L838" s="5" t="str">
        <f ca="1">IF(B_MSK[[#This Row],[//]]="","",IF(INDEX(INDIRECT(DIR&amp;$2:$2),B_MSK[[#This Row],[//]])="","",INDEX(INDIRECT(DIR&amp;$2:$2),B_MSK[[#This Row],[//]])))</f>
        <v>PCS</v>
      </c>
      <c r="M838" s="13">
        <f ca="1">IF(B_MSK[[#This Row],[//]]="","",INDEX(INDIRECT(DIR&amp;$2:$2),B_MSK[[#This Row],[//]]))</f>
        <v>11100</v>
      </c>
      <c r="N838" s="13">
        <f ca="1">IF(OR(B_MSK[[#This Row],[//]]="",),"",INDEX(INDIRECT(DIR&amp;$2:$2),B_MSK[[#This Row],[//]]))</f>
        <v>266400</v>
      </c>
      <c r="O838" s="3">
        <f ca="1">IF(B_MSK[[#This Row],[//]]="","",IF(INDEX(INDIRECT(DIR&amp;$2:$2),B_MSK[[#This Row],[//]])=0,"",INDEX(INDIRECT(DIR&amp;$2:$2),B_MSK[[#This Row],[//]])))</f>
        <v>0.125</v>
      </c>
      <c r="P838" s="3">
        <f ca="1">IF(B_MSK[[#This Row],[//]]="","",IF(INDEX(INDIRECT(DIR&amp;$2:$2),B_MSK[[#This Row],[//]])=0,"",INDEX(INDIRECT(DIR&amp;$2:$2),B_MSK[[#This Row],[//]])))</f>
        <v>0.05</v>
      </c>
      <c r="Q838" s="12">
        <f ca="1">IF(B_MSK[[#This Row],[//]]="","",INDEX(INDIRECT(DIR&amp;$2:$2),B_MSK[[#This Row],[//]]))</f>
        <v>221445</v>
      </c>
      <c r="R8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8" s="37">
        <f ca="1">IF(B_MSK[[#This Row],[//]]="","",INDEX(INDIRECT(DIR&amp;$2:$2),B_MSK[[#This Row],[//]]))</f>
        <v>0</v>
      </c>
      <c r="U838" s="38">
        <f ca="1">IF(SUMIF(B_MSK[NAMA BARANG],B_MSK[[#This Row],[NAMA BARANG]],B_MSK[JMLH BRG])=0,"",SUMIF(B_MSK[NAMA BARANG],B_MSK[[#This Row],[NAMA BARANG]],B_MSK[C]))</f>
        <v>5</v>
      </c>
      <c r="V838" s="7" t="str">
        <f ca="1">IF(B_MSK[[#This Row],[//]]="","",INDEX(INDIRECT(DIR&amp;$2:$2),B_MSK[[#This Row],[//]]))</f>
        <v>TAPE CUTTER TD-102 JK</v>
      </c>
      <c r="W838" s="7" t="str">
        <f ca="1">LOWER(SUBSTITUTE(SUBSTITUTE(SUBSTITUTE(SUBSTITUTE(SUBSTITUTE(SUBSTITUTE(SUBSTITUTE(SUBSTITUTE(SUBSTITUTE(B_MSK[[#This Row],[N.B.nota]]," ",""),"-",""),"(",""),")",""),".",""),",",""),"/",""),"""",""),"+",""))</f>
        <v>tapecuttertd102jk</v>
      </c>
      <c r="X838" s="5" t="str">
        <f ca="1">IF(B_MSK[[#This Row],[N.B.nota]]="","",IF(MATCH(B_MSK[[#This Row],[concat]],[2]!db[NB NOTA_C],0)&gt;0,"ada",0))</f>
        <v>ada</v>
      </c>
      <c r="Y838" s="5" t="str">
        <f ca="1">IF(B_MSK[[#This Row],[N.B.nota]]="","",ADDRESS(ROW(B_MSK[QB]),COLUMN(B_MSK[QB]))&amp;":"&amp;ADDRESS(ROW(),COLUMN(B_MSK[QB])))</f>
        <v>$D$4:$D$838</v>
      </c>
      <c r="Z838" s="5">
        <f ca="1">IF(B_MSK[[#This Row],[concat]]="","",MATCH(B_MSK[[#This Row],[concat]],[2]!db[NB NOTA_C],0)+1)</f>
        <v>2025</v>
      </c>
      <c r="AA838" s="5" t="str">
        <f ca="1">IF(B_MSK[[#This Row],[//]]="","",HYPERLINK("[D:\kerja\BANK EXP\BARU\DB.XLSX]DB!e"&amp;B_MSK[[#This Row],[DB_ROW]],"&gt;"))</f>
        <v>&gt;</v>
      </c>
      <c r="AB838" s="30" t="str">
        <f ca="1">MID(B_MSK[[#This Row],[/ STN_1]],FIND(" ",B_MSK[[#This Row],[/ STN_1]])+1,LEN(B_MSK[[#This Row],[/ STN_1]]))</f>
        <v>PCS</v>
      </c>
      <c r="AC838" s="11">
        <f ca="1">IF(B_MSK[[#This Row],[//]]="","",IF(B_MSK[[#This Row],[ JUMLAH ]]="","",IF(B_MSK[[#This Row],[C]]="",B_MSK[[#This Row],[HARGA CTN]]/B_MSK[[#This Row],[JMLH BRG]],B_MSK[[#This Row],[HARGA CTN]]/B_MSK[[#This Row],[A_1]])))</f>
        <v>11100</v>
      </c>
      <c r="AD8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8" s="15" t="str">
        <f ca="1">IF(B_MSK[[#This Row],[HARGA_2]]="","",IF(MID(B_MSK[[#This Row],[/ STN_2]],FIND(" ",B_MSK[[#This Row],[/ STN_2]])+1,LEN(B_MSK[[#This Row],[/ STN_2]]))="LSN",B_MSK[[#This Row],[HARGA_2]]/12,""))</f>
        <v/>
      </c>
      <c r="AH838" s="7" t="str">
        <f ca="1">IF(B_MSK[[#This Row],[HARGA_3]]="","","/ "&amp;"PCS")</f>
        <v/>
      </c>
      <c r="AI838" s="15">
        <f ca="1">IF(B_MSK[[#This Row],[HARGA_3]]="",IF(B_MSK[[#This Row],[HARGA_2]]="",IF(B_MSK[[#This Row],[HARGA_1]]="","",B_MSK[[#This Row],[HARGA_1]]),B_MSK[[#This Row],[HARGA_2]]),B_MSK[[#This Row],[HARGA_3]])</f>
        <v>11100</v>
      </c>
      <c r="AJ83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38" s="5" t="str">
        <f ca="1">IF(B_MSK[[#This Row],[//]]="","",SUBSTITUTE(SUBSTITUTE(SUBSTITUTE(B_MSK[[#This Row],[QTY/ CTN]]," ","_",2),"(",""),")","")&amp;"_")</f>
        <v>24 PCS_</v>
      </c>
      <c r="AL838" s="5">
        <f ca="1">IF(B_MSK[[#This Row],[A_B]]="","",SEARCH("_",B_MSK[[#This Row],[A_B]]))</f>
        <v>7</v>
      </c>
      <c r="AM838" s="5">
        <f ca="1">IF(B_MSK[[#This Row],[A_B]]="","",LEN(B_MSK[[#This Row],[A_B]]))</f>
        <v>7</v>
      </c>
      <c r="AN838" s="5" t="str">
        <f ca="1">IF(B_MSK[[#This Row],[A_B]]="","",LEFT(B_MSK[[#This Row],[QTY/ CTN]],B_MSK[[#This Row],[A_B_1]]))</f>
        <v>24 PCS</v>
      </c>
      <c r="AO838" s="5" t="str">
        <f ca="1">IF(B_MSK[[#This Row],[A_B]]="","",LEFT(B_MSK[[#This Row],[A_]],SEARCH(" ",B_MSK[[#This Row],[A_]])-1))</f>
        <v>24</v>
      </c>
      <c r="AP838" s="5" t="str">
        <f ca="1">IF(B_MSK[[#This Row],[A_B]]="","",RIGHT(B_MSK[[#This Row],[A_]],LEN(B_MSK[[#This Row],[A_]])-SEARCH(" ",B_MSK[[#This Row],[A_]])))</f>
        <v>PCS</v>
      </c>
      <c r="AQ8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8" s="5" t="str">
        <f ca="1">IF(B_MSK[[#This Row],[B_]]="","",LEFT(B_MSK[[#This Row],[B_]],SEARCH(" ",B_MSK[[#This Row],[B_]])))</f>
        <v/>
      </c>
      <c r="AS838" s="5" t="str">
        <f ca="1">IF(B_MSK[[#This Row],[B_]]="","",RIGHT(B_MSK[[#This Row],[B_]],LEN(B_MSK[[#This Row],[B_]])-SEARCH(" ",B_MSK[[#This Row],[B_]])))</f>
        <v/>
      </c>
      <c r="AT838" s="5" t="str">
        <f ca="1">IF(B_MSK[[#This Row],[B_2]]="LSN",12,"")</f>
        <v/>
      </c>
      <c r="AU838" s="5" t="str">
        <f ca="1">IF(B_MSK[[#This Row],[C_1]]="","","PCS")</f>
        <v/>
      </c>
      <c r="AV838" s="5">
        <f ca="1">IF(B_MSK[[#This Row],[A_1]]="","",B_MSK[[#This Row],[A_1]]*IF(B_MSK[[#This Row],[B_1]]="",1,B_MSK[[#This Row],[B_1]])*IF(B_MSK[[#This Row],[C_1]]="",1,B_MSK[[#This Row],[C_1]]))</f>
        <v>24</v>
      </c>
      <c r="AW838" s="5" t="str">
        <f ca="1">IF(B_MSK[[#This Row],[C_2]]="",IF(B_MSK[[#This Row],[B_2]]="",IF(B_MSK[[#This Row],[A_2]]="","",B_MSK[[#This Row],[A_2]]),B_MSK[[#This Row],[B_2]]),B_MSK[[#This Row],[C_2]])</f>
        <v>PCS</v>
      </c>
      <c r="AX838" s="2">
        <f ca="1">IF(ISNUMBER(B_MSK[[#This Row],[TANGGAL DATANG]]),B_MSK[[#This Row],[TANGGAL DATANG]],AX837)</f>
        <v>44959</v>
      </c>
      <c r="AY838" s="5" t="e">
        <f ca="1">IF(B_MSK[[#This Row],[DB_ROW]]="","",INDEX([3]!db[JENIS],B_MSK[[#This Row],[DB_ROW]]-1))</f>
        <v>#REF!</v>
      </c>
      <c r="AZ838" s="5">
        <f ca="1">IF(B_MSK[[#This Row],[A_1]]="","",B_MSK[[#This Row],[A_1]])*1</f>
        <v>24</v>
      </c>
      <c r="BA838" s="5" t="str">
        <f ca="1">IF(B_MSK[[#This Row],[//]]="","",INDEX(INDIRECT(DIR&amp;$2:$2),B_MSK[[#This Row],[//]]))</f>
        <v>ARTO MORO</v>
      </c>
      <c r="BB838" s="5" t="str">
        <f ca="1">CONCATENATE(B_MSK[[#This Row],[concat]],B_MSK[[#This Row],[HARGA_X]],B_MSK[[#This Row],[SAT]])</f>
        <v>tapecuttertd102jk11100PCS</v>
      </c>
    </row>
    <row r="839" spans="1:54" x14ac:dyDescent="0.25">
      <c r="A839" s="6" t="s">
        <v>128</v>
      </c>
      <c r="B839" s="5" t="str">
        <f ca="1">IF(B_MSK[[#This Row],[N_ID]]="","",INDEX(INDIRECT(DIR&amp;$2:$2),MATCH(B_MSK[[#This Row],[N_ID]],INDIRECT(DIR&amp;"!NOTA[ID_P]"),0)))</f>
        <v/>
      </c>
      <c r="C839" s="5" t="str">
        <f ca="1">IF(B_MSK[[#This Row],[//]]="","",HYPERLINK("["&amp;SUBSTITUTE(DIR,"'","")&amp;"]NOTA!D"&amp;B_MSK[[#This Row],[//]]+2,"&gt;"))</f>
        <v>&gt;</v>
      </c>
      <c r="D839" s="5" t="str">
        <f ca="1">IF(B_MSK[[#This Row],[N_ID]]="","",COUNTIF(INDIRECT(DIR&amp;"!NOTA[ID_H]"),B_MSK[[#This Row],[ID NOTA]]))</f>
        <v/>
      </c>
      <c r="E8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836</v>
      </c>
      <c r="F8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9" s="7" t="str">
        <f ca="1">IF(B_MSK[[#This Row],[stt]]="ada",INDEX([2]!db[NB BM],B_MSK[DB_ROW]-1),"")</f>
        <v>Lem stick JK GS-09</v>
      </c>
      <c r="H839" s="7" t="str">
        <f ca="1">IF(B_MSK[[#This Row],[//]]="","",INDEX(INDIRECT(DIR&amp;$2:$2),B_MSK[[#This Row],[//]]))</f>
        <v>ATALI MAKMUR</v>
      </c>
      <c r="I839" s="27" t="str">
        <f ca="1">IF(B_MSK[[#This Row],[//]]="","",INDEX(INDIRECT(DB_PATH&amp;$2:$2),B_MSK[[#This Row],[DB_ROW]]-1))</f>
        <v>64 LSN</v>
      </c>
      <c r="J839" s="5">
        <f ca="1">IF(B_MSK[[#This Row],[//]]="","",IF(INDEX(INDIRECT(DIR&amp;$2:$2),B_MSK[[#This Row],[//]])="","",INDEX(INDIRECT(DIR&amp;$2:$2),B_MSK[[#This Row],[//]])))</f>
        <v>1</v>
      </c>
      <c r="K839" s="5">
        <f ca="1">IF(B_MSK[[#This Row],[//]]="","",IF(INDEX(INDIRECT(DIR&amp;$2:$2),B_MSK[[#This Row],[//]])="","",INDEX(INDIRECT(DIR&amp;$2:$2),B_MSK[[#This Row],[//]])))</f>
        <v>768</v>
      </c>
      <c r="L839" s="5" t="str">
        <f ca="1">IF(B_MSK[[#This Row],[//]]="","",IF(INDEX(INDIRECT(DIR&amp;$2:$2),B_MSK[[#This Row],[//]])="","",INDEX(INDIRECT(DIR&amp;$2:$2),B_MSK[[#This Row],[//]])))</f>
        <v>PCS</v>
      </c>
      <c r="M839" s="13">
        <f ca="1">IF(B_MSK[[#This Row],[//]]="","",INDEX(INDIRECT(DIR&amp;$2:$2),B_MSK[[#This Row],[//]]))</f>
        <v>2100</v>
      </c>
      <c r="N839" s="13">
        <f ca="1">IF(OR(B_MSK[[#This Row],[//]]="",),"",INDEX(INDIRECT(DIR&amp;$2:$2),B_MSK[[#This Row],[//]]))</f>
        <v>1612800</v>
      </c>
      <c r="O839" s="3">
        <f ca="1">IF(B_MSK[[#This Row],[//]]="","",IF(INDEX(INDIRECT(DIR&amp;$2:$2),B_MSK[[#This Row],[//]])=0,"",INDEX(INDIRECT(DIR&amp;$2:$2),B_MSK[[#This Row],[//]])))</f>
        <v>0.125</v>
      </c>
      <c r="P839" s="3">
        <f ca="1">IF(B_MSK[[#This Row],[//]]="","",IF(INDEX(INDIRECT(DIR&amp;$2:$2),B_MSK[[#This Row],[//]])=0,"",INDEX(INDIRECT(DIR&amp;$2:$2),B_MSK[[#This Row],[//]])))</f>
        <v>0.05</v>
      </c>
      <c r="Q839" s="12">
        <f ca="1">IF(B_MSK[[#This Row],[//]]="","",INDEX(INDIRECT(DIR&amp;$2:$2),B_MSK[[#This Row],[//]]))</f>
        <v>1340640</v>
      </c>
      <c r="R83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83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839" s="37">
        <f ca="1">IF(B_MSK[[#This Row],[//]]="","",INDEX(INDIRECT(DIR&amp;$2:$2),B_MSK[[#This Row],[//]]))</f>
        <v>0</v>
      </c>
      <c r="U839" s="38">
        <f ca="1">IF(SUMIF(B_MSK[NAMA BARANG],B_MSK[[#This Row],[NAMA BARANG]],B_MSK[JMLH BRG])=0,"",SUMIF(B_MSK[NAMA BARANG],B_MSK[[#This Row],[NAMA BARANG]],B_MSK[C]))</f>
        <v>3</v>
      </c>
      <c r="V839" s="7" t="str">
        <f ca="1">IF(B_MSK[[#This Row],[//]]="","",INDEX(INDIRECT(DIR&amp;$2:$2),B_MSK[[#This Row],[//]]))</f>
        <v>GLUE STICK GS-09 8 GRAM JK</v>
      </c>
      <c r="W839" s="7" t="str">
        <f ca="1">LOWER(SUBSTITUTE(SUBSTITUTE(SUBSTITUTE(SUBSTITUTE(SUBSTITUTE(SUBSTITUTE(SUBSTITUTE(SUBSTITUTE(SUBSTITUTE(B_MSK[[#This Row],[N.B.nota]]," ",""),"-",""),"(",""),")",""),".",""),",",""),"/",""),"""",""),"+",""))</f>
        <v>gluestickgs098gramjk</v>
      </c>
      <c r="X839" s="5" t="str">
        <f ca="1">IF(B_MSK[[#This Row],[N.B.nota]]="","",IF(MATCH(B_MSK[[#This Row],[concat]],[2]!db[NB NOTA_C],0)&gt;0,"ada",0))</f>
        <v>ada</v>
      </c>
      <c r="Y839" s="5" t="str">
        <f ca="1">IF(B_MSK[[#This Row],[N.B.nota]]="","",ADDRESS(ROW(B_MSK[QB]),COLUMN(B_MSK[QB]))&amp;":"&amp;ADDRESS(ROW(),COLUMN(B_MSK[QB])))</f>
        <v>$D$4:$D$839</v>
      </c>
      <c r="Z839" s="5">
        <f ca="1">IF(B_MSK[[#This Row],[concat]]="","",MATCH(B_MSK[[#This Row],[concat]],[2]!db[NB NOTA_C],0)+1)</f>
        <v>927</v>
      </c>
      <c r="AA839" s="5" t="str">
        <f ca="1">IF(B_MSK[[#This Row],[//]]="","",HYPERLINK("[D:\kerja\BANK EXP\BARU\DB.XLSX]DB!e"&amp;B_MSK[[#This Row],[DB_ROW]],"&gt;"))</f>
        <v>&gt;</v>
      </c>
      <c r="AB839" s="30" t="str">
        <f ca="1">MID(B_MSK[[#This Row],[/ STN_1]],FIND(" ",B_MSK[[#This Row],[/ STN_1]])+1,LEN(B_MSK[[#This Row],[/ STN_1]]))</f>
        <v>LSN</v>
      </c>
      <c r="AC839" s="11">
        <f ca="1">IF(B_MSK[[#This Row],[//]]="","",IF(B_MSK[[#This Row],[ JUMLAH ]]="","",IF(B_MSK[[#This Row],[C]]="",B_MSK[[#This Row],[HARGA CTN]]/B_MSK[[#This Row],[JMLH BRG]],B_MSK[[#This Row],[HARGA CTN]]/B_MSK[[#This Row],[A_1]])))</f>
        <v>25200</v>
      </c>
      <c r="AD8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3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2100</v>
      </c>
      <c r="AF83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39" s="15" t="str">
        <f ca="1">IF(B_MSK[[#This Row],[HARGA_2]]="","",IF(MID(B_MSK[[#This Row],[/ STN_2]],FIND(" ",B_MSK[[#This Row],[/ STN_2]])+1,LEN(B_MSK[[#This Row],[/ STN_2]]))="LSN",B_MSK[[#This Row],[HARGA_2]]/12,""))</f>
        <v/>
      </c>
      <c r="AH839" s="7" t="str">
        <f ca="1">IF(B_MSK[[#This Row],[HARGA_3]]="","","/ "&amp;"PCS")</f>
        <v/>
      </c>
      <c r="AI839" s="15">
        <f ca="1">IF(B_MSK[[#This Row],[HARGA_3]]="",IF(B_MSK[[#This Row],[HARGA_2]]="",IF(B_MSK[[#This Row],[HARGA_1]]="","",B_MSK[[#This Row],[HARGA_1]]),B_MSK[[#This Row],[HARGA_2]]),B_MSK[[#This Row],[HARGA_3]])</f>
        <v>2100</v>
      </c>
      <c r="AJ83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39" s="5" t="str">
        <f ca="1">IF(B_MSK[[#This Row],[//]]="","",SUBSTITUTE(SUBSTITUTE(SUBSTITUTE(B_MSK[[#This Row],[QTY/ CTN]]," ","_",2),"(",""),")","")&amp;"_")</f>
        <v>64 LSN_</v>
      </c>
      <c r="AL839" s="5">
        <f ca="1">IF(B_MSK[[#This Row],[A_B]]="","",SEARCH("_",B_MSK[[#This Row],[A_B]]))</f>
        <v>7</v>
      </c>
      <c r="AM839" s="5">
        <f ca="1">IF(B_MSK[[#This Row],[A_B]]="","",LEN(B_MSK[[#This Row],[A_B]]))</f>
        <v>7</v>
      </c>
      <c r="AN839" s="5" t="str">
        <f ca="1">IF(B_MSK[[#This Row],[A_B]]="","",LEFT(B_MSK[[#This Row],[QTY/ CTN]],B_MSK[[#This Row],[A_B_1]]))</f>
        <v>64 LSN</v>
      </c>
      <c r="AO839" s="5" t="str">
        <f ca="1">IF(B_MSK[[#This Row],[A_B]]="","",LEFT(B_MSK[[#This Row],[A_]],SEARCH(" ",B_MSK[[#This Row],[A_]])-1))</f>
        <v>64</v>
      </c>
      <c r="AP839" s="5" t="str">
        <f ca="1">IF(B_MSK[[#This Row],[A_B]]="","",RIGHT(B_MSK[[#This Row],[A_]],LEN(B_MSK[[#This Row],[A_]])-SEARCH(" ",B_MSK[[#This Row],[A_]])))</f>
        <v>LSN</v>
      </c>
      <c r="AQ8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39" s="5" t="str">
        <f ca="1">IF(B_MSK[[#This Row],[B_]]="","",LEFT(B_MSK[[#This Row],[B_]],SEARCH(" ",B_MSK[[#This Row],[B_]])))</f>
        <v xml:space="preserve">12 </v>
      </c>
      <c r="AS839" s="5" t="str">
        <f ca="1">IF(B_MSK[[#This Row],[B_]]="","",RIGHT(B_MSK[[#This Row],[B_]],LEN(B_MSK[[#This Row],[B_]])-SEARCH(" ",B_MSK[[#This Row],[B_]])))</f>
        <v>PCS</v>
      </c>
      <c r="AT839" s="5" t="str">
        <f ca="1">IF(B_MSK[[#This Row],[B_2]]="LSN",12,"")</f>
        <v/>
      </c>
      <c r="AU839" s="5" t="str">
        <f ca="1">IF(B_MSK[[#This Row],[C_1]]="","","PCS")</f>
        <v/>
      </c>
      <c r="AV839" s="5">
        <f ca="1">IF(B_MSK[[#This Row],[A_1]]="","",B_MSK[[#This Row],[A_1]]*IF(B_MSK[[#This Row],[B_1]]="",1,B_MSK[[#This Row],[B_1]])*IF(B_MSK[[#This Row],[C_1]]="",1,B_MSK[[#This Row],[C_1]]))</f>
        <v>768</v>
      </c>
      <c r="AW839" s="5" t="str">
        <f ca="1">IF(B_MSK[[#This Row],[C_2]]="",IF(B_MSK[[#This Row],[B_2]]="",IF(B_MSK[[#This Row],[A_2]]="","",B_MSK[[#This Row],[A_2]]),B_MSK[[#This Row],[B_2]]),B_MSK[[#This Row],[C_2]])</f>
        <v>PCS</v>
      </c>
      <c r="AX839" s="2">
        <f ca="1">IF(ISNUMBER(B_MSK[[#This Row],[TANGGAL DATANG]]),B_MSK[[#This Row],[TANGGAL DATANG]],AX838)</f>
        <v>44959</v>
      </c>
      <c r="AY839" s="5" t="e">
        <f ca="1">IF(B_MSK[[#This Row],[DB_ROW]]="","",INDEX([3]!db[JENIS],B_MSK[[#This Row],[DB_ROW]]-1))</f>
        <v>#REF!</v>
      </c>
      <c r="AZ839" s="5">
        <f ca="1">IF(B_MSK[[#This Row],[A_1]]="","",B_MSK[[#This Row],[A_1]])*1</f>
        <v>64</v>
      </c>
      <c r="BA839" s="5" t="str">
        <f ca="1">IF(B_MSK[[#This Row],[//]]="","",INDEX(INDIRECT(DIR&amp;$2:$2),B_MSK[[#This Row],[//]]))</f>
        <v>ARTO MORO</v>
      </c>
      <c r="BB839" s="5" t="str">
        <f ca="1">CONCATENATE(B_MSK[[#This Row],[concat]],B_MSK[[#This Row],[HARGA_X]],B_MSK[[#This Row],[SAT]])</f>
        <v>gluestickgs098gramjk2100PCS</v>
      </c>
    </row>
    <row r="840" spans="1:54" x14ac:dyDescent="0.25">
      <c r="A840" s="6" t="s">
        <v>128</v>
      </c>
      <c r="B840" s="5" t="str">
        <f ca="1">IF(B_MSK[[#This Row],[N_ID]]="","",INDEX(INDIRECT(DIR&amp;$2:$2),MATCH(B_MSK[[#This Row],[N_ID]],INDIRECT(DIR&amp;"!NOTA[ID_P]"),0)))</f>
        <v/>
      </c>
      <c r="C840" s="5" t="str">
        <f ca="1">IF(B_MSK[[#This Row],[//]]="","",HYPERLINK("["&amp;SUBSTITUTE(DIR,"'","")&amp;"]NOTA!D"&amp;B_MSK[[#This Row],[//]]+2,"&gt;"))</f>
        <v/>
      </c>
      <c r="D840" s="5" t="str">
        <f ca="1">IF(B_MSK[[#This Row],[N_ID]]="","",COUNTIF(INDIRECT(DIR&amp;"!NOTA[ID_H]"),B_MSK[[#This Row],[ID NOTA]]))</f>
        <v/>
      </c>
      <c r="E8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0" s="7" t="str">
        <f ca="1">IF(B_MSK[[#This Row],[stt]]="ada",INDEX([2]!db[NB BM],B_MSK[DB_ROW]-1),"")</f>
        <v/>
      </c>
      <c r="H840" s="7" t="str">
        <f ca="1">IF(B_MSK[[#This Row],[//]]="","",INDEX(INDIRECT(DIR&amp;$2:$2),B_MSK[[#This Row],[//]]))</f>
        <v/>
      </c>
      <c r="I840" s="27" t="str">
        <f ca="1">IF(B_MSK[[#This Row],[//]]="","",INDEX(INDIRECT(DB_PATH&amp;$2:$2),B_MSK[[#This Row],[DB_ROW]]-1))</f>
        <v/>
      </c>
      <c r="J840" s="5" t="str">
        <f ca="1">IF(B_MSK[[#This Row],[//]]="","",IF(INDEX(INDIRECT(DIR&amp;$2:$2),B_MSK[[#This Row],[//]])="","",INDEX(INDIRECT(DIR&amp;$2:$2),B_MSK[[#This Row],[//]])))</f>
        <v/>
      </c>
      <c r="K840" s="5" t="str">
        <f ca="1">IF(B_MSK[[#This Row],[//]]="","",IF(INDEX(INDIRECT(DIR&amp;$2:$2),B_MSK[[#This Row],[//]])="","",INDEX(INDIRECT(DIR&amp;$2:$2),B_MSK[[#This Row],[//]])))</f>
        <v/>
      </c>
      <c r="L840" s="5" t="str">
        <f ca="1">IF(B_MSK[[#This Row],[//]]="","",IF(INDEX(INDIRECT(DIR&amp;$2:$2),B_MSK[[#This Row],[//]])="","",INDEX(INDIRECT(DIR&amp;$2:$2),B_MSK[[#This Row],[//]])))</f>
        <v/>
      </c>
      <c r="M840" s="13" t="str">
        <f ca="1">IF(B_MSK[[#This Row],[//]]="","",INDEX(INDIRECT(DIR&amp;$2:$2),B_MSK[[#This Row],[//]]))</f>
        <v/>
      </c>
      <c r="N840" s="13" t="str">
        <f ca="1">IF(OR(B_MSK[[#This Row],[//]]="",),"",INDEX(INDIRECT(DIR&amp;$2:$2),B_MSK[[#This Row],[//]]))</f>
        <v/>
      </c>
      <c r="O840" s="3" t="str">
        <f ca="1">IF(B_MSK[[#This Row],[//]]="","",IF(INDEX(INDIRECT(DIR&amp;$2:$2),B_MSK[[#This Row],[//]])=0,"",INDEX(INDIRECT(DIR&amp;$2:$2),B_MSK[[#This Row],[//]])))</f>
        <v/>
      </c>
      <c r="P840" s="3" t="str">
        <f ca="1">IF(B_MSK[[#This Row],[//]]="","",IF(INDEX(INDIRECT(DIR&amp;$2:$2),B_MSK[[#This Row],[//]])=0,"",INDEX(INDIRECT(DIR&amp;$2:$2),B_MSK[[#This Row],[//]])))</f>
        <v/>
      </c>
      <c r="Q840" s="12" t="str">
        <f ca="1">IF(B_MSK[[#This Row],[//]]="","",INDEX(INDIRECT(DIR&amp;$2:$2),B_MSK[[#This Row],[//]]))</f>
        <v/>
      </c>
      <c r="R8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0" s="37" t="str">
        <f ca="1">IF(B_MSK[[#This Row],[//]]="","",INDEX(INDIRECT(DIR&amp;$2:$2),B_MSK[[#This Row],[//]]))</f>
        <v/>
      </c>
      <c r="U840" s="38" t="str">
        <f ca="1">IF(SUMIF(B_MSK[NAMA BARANG],B_MSK[[#This Row],[NAMA BARANG]],B_MSK[JMLH BRG])=0,"",SUMIF(B_MSK[NAMA BARANG],B_MSK[[#This Row],[NAMA BARANG]],B_MSK[C]))</f>
        <v/>
      </c>
      <c r="V840" s="7" t="str">
        <f ca="1">IF(B_MSK[[#This Row],[//]]="","",INDEX(INDIRECT(DIR&amp;$2:$2),B_MSK[[#This Row],[//]]))</f>
        <v/>
      </c>
      <c r="W8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0" s="5" t="str">
        <f ca="1">IF(B_MSK[[#This Row],[N.B.nota]]="","",IF(MATCH(B_MSK[[#This Row],[concat]],[2]!db[NB NOTA_C],0)&gt;0,"ada",0))</f>
        <v/>
      </c>
      <c r="Y840" s="5" t="str">
        <f ca="1">IF(B_MSK[[#This Row],[N.B.nota]]="","",ADDRESS(ROW(B_MSK[QB]),COLUMN(B_MSK[QB]))&amp;":"&amp;ADDRESS(ROW(),COLUMN(B_MSK[QB])))</f>
        <v/>
      </c>
      <c r="Z840" s="5" t="str">
        <f ca="1">IF(B_MSK[[#This Row],[concat]]="","",MATCH(B_MSK[[#This Row],[concat]],[2]!db[NB NOTA_C],0)+1)</f>
        <v/>
      </c>
      <c r="AA840" s="5" t="str">
        <f ca="1">IF(B_MSK[[#This Row],[//]]="","",HYPERLINK("[D:\kerja\BANK EXP\BARU\DB.XLSX]DB!e"&amp;B_MSK[[#This Row],[DB_ROW]],"&gt;"))</f>
        <v/>
      </c>
      <c r="AB840" s="30" t="e">
        <f ca="1">MID(B_MSK[[#This Row],[/ STN_1]],FIND(" ",B_MSK[[#This Row],[/ STN_1]])+1,LEN(B_MSK[[#This Row],[/ STN_1]]))</f>
        <v>#VALUE!</v>
      </c>
      <c r="AC8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0" s="15" t="str">
        <f ca="1">IF(B_MSK[[#This Row],[HARGA_2]]="","",IF(MID(B_MSK[[#This Row],[/ STN_2]],FIND(" ",B_MSK[[#This Row],[/ STN_2]])+1,LEN(B_MSK[[#This Row],[/ STN_2]]))="LSN",B_MSK[[#This Row],[HARGA_2]]/12,""))</f>
        <v/>
      </c>
      <c r="AH840" s="7" t="str">
        <f ca="1">IF(B_MSK[[#This Row],[HARGA_3]]="","","/ "&amp;"PCS")</f>
        <v/>
      </c>
      <c r="AI840" s="15" t="str">
        <f ca="1">IF(B_MSK[[#This Row],[HARGA_3]]="",IF(B_MSK[[#This Row],[HARGA_2]]="",IF(B_MSK[[#This Row],[HARGA_1]]="","",B_MSK[[#This Row],[HARGA_1]]),B_MSK[[#This Row],[HARGA_2]]),B_MSK[[#This Row],[HARGA_3]])</f>
        <v/>
      </c>
      <c r="AJ840" s="15" t="str">
        <f ca="1">IF(B_MSK[[#This Row],[/ STN_3]]="",IF(B_MSK[[#This Row],[/ STN_2]]="",IF(B_MSK[[#This Row],[/ STN_1]]="","",B_MSK[[#This Row],[/ STN_1]]),B_MSK[[#This Row],[/ STN_2]]),B_MSK[[#This Row],[/ STN_3]])</f>
        <v/>
      </c>
      <c r="AK840" s="5" t="str">
        <f ca="1">IF(B_MSK[[#This Row],[//]]="","",SUBSTITUTE(SUBSTITUTE(SUBSTITUTE(B_MSK[[#This Row],[QTY/ CTN]]," ","_",2),"(",""),")","")&amp;"_")</f>
        <v/>
      </c>
      <c r="AL840" s="5" t="str">
        <f ca="1">IF(B_MSK[[#This Row],[A_B]]="","",SEARCH("_",B_MSK[[#This Row],[A_B]]))</f>
        <v/>
      </c>
      <c r="AM840" s="5" t="str">
        <f ca="1">IF(B_MSK[[#This Row],[A_B]]="","",LEN(B_MSK[[#This Row],[A_B]]))</f>
        <v/>
      </c>
      <c r="AN840" s="5" t="str">
        <f ca="1">IF(B_MSK[[#This Row],[A_B]]="","",LEFT(B_MSK[[#This Row],[QTY/ CTN]],B_MSK[[#This Row],[A_B_1]]))</f>
        <v/>
      </c>
      <c r="AO840" s="5" t="str">
        <f ca="1">IF(B_MSK[[#This Row],[A_B]]="","",LEFT(B_MSK[[#This Row],[A_]],SEARCH(" ",B_MSK[[#This Row],[A_]])-1))</f>
        <v/>
      </c>
      <c r="AP840" s="5" t="str">
        <f ca="1">IF(B_MSK[[#This Row],[A_B]]="","",RIGHT(B_MSK[[#This Row],[A_]],LEN(B_MSK[[#This Row],[A_]])-SEARCH(" ",B_MSK[[#This Row],[A_]])))</f>
        <v/>
      </c>
      <c r="AQ8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0" s="5" t="str">
        <f ca="1">IF(B_MSK[[#This Row],[B_]]="","",LEFT(B_MSK[[#This Row],[B_]],SEARCH(" ",B_MSK[[#This Row],[B_]])))</f>
        <v/>
      </c>
      <c r="AS840" s="5" t="str">
        <f ca="1">IF(B_MSK[[#This Row],[B_]]="","",RIGHT(B_MSK[[#This Row],[B_]],LEN(B_MSK[[#This Row],[B_]])-SEARCH(" ",B_MSK[[#This Row],[B_]])))</f>
        <v/>
      </c>
      <c r="AT840" s="5" t="str">
        <f ca="1">IF(B_MSK[[#This Row],[B_2]]="LSN",12,"")</f>
        <v/>
      </c>
      <c r="AU840" s="5" t="str">
        <f ca="1">IF(B_MSK[[#This Row],[C_1]]="","","PCS")</f>
        <v/>
      </c>
      <c r="AV840" s="5" t="str">
        <f ca="1">IF(B_MSK[[#This Row],[A_1]]="","",B_MSK[[#This Row],[A_1]]*IF(B_MSK[[#This Row],[B_1]]="",1,B_MSK[[#This Row],[B_1]])*IF(B_MSK[[#This Row],[C_1]]="",1,B_MSK[[#This Row],[C_1]]))</f>
        <v/>
      </c>
      <c r="AW840" s="5" t="str">
        <f ca="1">IF(B_MSK[[#This Row],[C_2]]="",IF(B_MSK[[#This Row],[B_2]]="",IF(B_MSK[[#This Row],[A_2]]="","",B_MSK[[#This Row],[A_2]]),B_MSK[[#This Row],[B_2]]),B_MSK[[#This Row],[C_2]])</f>
        <v/>
      </c>
      <c r="AX840" s="2">
        <f ca="1">IF(ISNUMBER(B_MSK[[#This Row],[TANGGAL DATANG]]),B_MSK[[#This Row],[TANGGAL DATANG]],AX839)</f>
        <v>44959</v>
      </c>
      <c r="AY840" s="5" t="str">
        <f ca="1">IF(B_MSK[[#This Row],[DB_ROW]]="","",INDEX([3]!db[JENIS],B_MSK[[#This Row],[DB_ROW]]-1))</f>
        <v/>
      </c>
      <c r="AZ840" s="5" t="e">
        <f ca="1">IF(B_MSK[[#This Row],[A_1]]="","",B_MSK[[#This Row],[A_1]])*1</f>
        <v>#VALUE!</v>
      </c>
      <c r="BA840" s="5" t="str">
        <f ca="1">IF(B_MSK[[#This Row],[//]]="","",INDEX(INDIRECT(DIR&amp;$2:$2),B_MSK[[#This Row],[//]]))</f>
        <v/>
      </c>
      <c r="BB840" s="5" t="str">
        <f ca="1">CONCATENATE(B_MSK[[#This Row],[concat]],B_MSK[[#This Row],[HARGA_X]],B_MSK[[#This Row],[SAT]])</f>
        <v/>
      </c>
    </row>
    <row r="841" spans="1:54" x14ac:dyDescent="0.25">
      <c r="A841" s="6" t="s">
        <v>563</v>
      </c>
      <c r="B841" s="5">
        <f ca="1">IF(B_MSK[[#This Row],[N_ID]]="","",INDEX(INDIRECT(DIR&amp;$2:$2),MATCH(B_MSK[[#This Row],[N_ID]],INDIRECT(DIR&amp;"!NOTA[ID_P]"),0)))</f>
        <v>161</v>
      </c>
      <c r="C841" s="5" t="str">
        <f ca="1">IF(B_MSK[[#This Row],[//]]="","",HYPERLINK("["&amp;SUBSTITUTE(DIR,"'","")&amp;"]NOTA!D"&amp;B_MSK[[#This Row],[//]]+2,"&gt;"))</f>
        <v>&gt;</v>
      </c>
      <c r="D841" s="5">
        <f ca="1">IF(B_MSK[[#This Row],[N_ID]]="","",COUNTIF(INDIRECT(DIR&amp;"!NOTA[ID_H]"),B_MSK[[#This Row],[ID NOTA]]))</f>
        <v>5</v>
      </c>
      <c r="E8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838</v>
      </c>
      <c r="F8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1" s="7" t="str">
        <f ca="1">IF(B_MSK[[#This Row],[stt]]="ada",INDEX([2]!db[NB BM],B_MSK[DB_ROW]-1),"")</f>
        <v>Paper fastener JK PF-50 warna</v>
      </c>
      <c r="H841" s="7" t="str">
        <f ca="1">IF(B_MSK[[#This Row],[//]]="","",INDEX(INDIRECT(DIR&amp;$2:$2),B_MSK[[#This Row],[//]]))</f>
        <v>ATALI MAKMUR</v>
      </c>
      <c r="I841" s="27" t="str">
        <f ca="1">IF(B_MSK[[#This Row],[//]]="","",INDEX(INDIRECT(DB_PATH&amp;$2:$2),B_MSK[[#This Row],[DB_ROW]]-1))</f>
        <v>100 PAK</v>
      </c>
      <c r="J841" s="5">
        <f ca="1">IF(B_MSK[[#This Row],[//]]="","",IF(INDEX(INDIRECT(DIR&amp;$2:$2),B_MSK[[#This Row],[//]])="","",INDEX(INDIRECT(DIR&amp;$2:$2),B_MSK[[#This Row],[//]])))</f>
        <v>1</v>
      </c>
      <c r="K841" s="5">
        <f ca="1">IF(B_MSK[[#This Row],[//]]="","",IF(INDEX(INDIRECT(DIR&amp;$2:$2),B_MSK[[#This Row],[//]])="","",INDEX(INDIRECT(DIR&amp;$2:$2),B_MSK[[#This Row],[//]])))</f>
        <v>100</v>
      </c>
      <c r="L841" s="5" t="str">
        <f ca="1">IF(B_MSK[[#This Row],[//]]="","",IF(INDEX(INDIRECT(DIR&amp;$2:$2),B_MSK[[#This Row],[//]])="","",INDEX(INDIRECT(DIR&amp;$2:$2),B_MSK[[#This Row],[//]])))</f>
        <v>PAK</v>
      </c>
      <c r="M841" s="13">
        <f ca="1">IF(B_MSK[[#This Row],[//]]="","",INDEX(INDIRECT(DIR&amp;$2:$2),B_MSK[[#This Row],[//]]))</f>
        <v>8400</v>
      </c>
      <c r="N841" s="13">
        <f ca="1">IF(OR(B_MSK[[#This Row],[//]]="",),"",INDEX(INDIRECT(DIR&amp;$2:$2),B_MSK[[#This Row],[//]]))</f>
        <v>840000</v>
      </c>
      <c r="O841" s="3">
        <f ca="1">IF(B_MSK[[#This Row],[//]]="","",IF(INDEX(INDIRECT(DIR&amp;$2:$2),B_MSK[[#This Row],[//]])=0,"",INDEX(INDIRECT(DIR&amp;$2:$2),B_MSK[[#This Row],[//]])))</f>
        <v>0.125</v>
      </c>
      <c r="P841" s="3">
        <f ca="1">IF(B_MSK[[#This Row],[//]]="","",IF(INDEX(INDIRECT(DIR&amp;$2:$2),B_MSK[[#This Row],[//]])=0,"",INDEX(INDIRECT(DIR&amp;$2:$2),B_MSK[[#This Row],[//]])))</f>
        <v>0.05</v>
      </c>
      <c r="Q841" s="12">
        <f ca="1">IF(B_MSK[[#This Row],[//]]="","",INDEX(INDIRECT(DIR&amp;$2:$2),B_MSK[[#This Row],[//]]))</f>
        <v>698250</v>
      </c>
      <c r="R8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1" s="37">
        <f ca="1">IF(B_MSK[[#This Row],[//]]="","",INDEX(INDIRECT(DIR&amp;$2:$2),B_MSK[[#This Row],[//]]))</f>
        <v>0</v>
      </c>
      <c r="U841" s="38">
        <f ca="1">IF(SUMIF(B_MSK[NAMA BARANG],B_MSK[[#This Row],[NAMA BARANG]],B_MSK[JMLH BRG])=0,"",SUMIF(B_MSK[NAMA BARANG],B_MSK[[#This Row],[NAMA BARANG]],B_MSK[C]))</f>
        <v>1</v>
      </c>
      <c r="V841" s="7" t="str">
        <f ca="1">IF(B_MSK[[#This Row],[//]]="","",INDEX(INDIRECT(DIR&amp;$2:$2),B_MSK[[#This Row],[//]]))</f>
        <v>PAPER FASTENER PF-50 (COLOR) JK</v>
      </c>
      <c r="W841" s="7" t="str">
        <f ca="1">LOWER(SUBSTITUTE(SUBSTITUTE(SUBSTITUTE(SUBSTITUTE(SUBSTITUTE(SUBSTITUTE(SUBSTITUTE(SUBSTITUTE(SUBSTITUTE(B_MSK[[#This Row],[N.B.nota]]," ",""),"-",""),"(",""),")",""),".",""),",",""),"/",""),"""",""),"+",""))</f>
        <v>paperfastenerpf50colorjk</v>
      </c>
      <c r="X841" s="5" t="str">
        <f ca="1">IF(B_MSK[[#This Row],[N.B.nota]]="","",IF(MATCH(B_MSK[[#This Row],[concat]],[2]!db[NB NOTA_C],0)&gt;0,"ada",0))</f>
        <v>ada</v>
      </c>
      <c r="Y841" s="5" t="str">
        <f ca="1">IF(B_MSK[[#This Row],[N.B.nota]]="","",ADDRESS(ROW(B_MSK[QB]),COLUMN(B_MSK[QB]))&amp;":"&amp;ADDRESS(ROW(),COLUMN(B_MSK[QB])))</f>
        <v>$D$4:$D$841</v>
      </c>
      <c r="Z841" s="5">
        <f ca="1">IF(B_MSK[[#This Row],[concat]]="","",MATCH(B_MSK[[#This Row],[concat]],[2]!db[NB NOTA_C],0)+1)</f>
        <v>1631</v>
      </c>
      <c r="AA841" s="5" t="str">
        <f ca="1">IF(B_MSK[[#This Row],[//]]="","",HYPERLINK("[D:\kerja\BANK EXP\BARU\DB.XLSX]DB!e"&amp;B_MSK[[#This Row],[DB_ROW]],"&gt;"))</f>
        <v>&gt;</v>
      </c>
      <c r="AB841" s="30" t="str">
        <f ca="1">MID(B_MSK[[#This Row],[/ STN_1]],FIND(" ",B_MSK[[#This Row],[/ STN_1]])+1,LEN(B_MSK[[#This Row],[/ STN_1]]))</f>
        <v>PAK</v>
      </c>
      <c r="AC841" s="11">
        <f ca="1">IF(B_MSK[[#This Row],[//]]="","",IF(B_MSK[[#This Row],[ JUMLAH ]]="","",IF(B_MSK[[#This Row],[C]]="",B_MSK[[#This Row],[HARGA CTN]]/B_MSK[[#This Row],[JMLH BRG]],B_MSK[[#This Row],[HARGA CTN]]/B_MSK[[#This Row],[A_1]])))</f>
        <v>8400</v>
      </c>
      <c r="AD8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8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1" s="15" t="str">
        <f ca="1">IF(B_MSK[[#This Row],[HARGA_2]]="","",IF(MID(B_MSK[[#This Row],[/ STN_2]],FIND(" ",B_MSK[[#This Row],[/ STN_2]])+1,LEN(B_MSK[[#This Row],[/ STN_2]]))="LSN",B_MSK[[#This Row],[HARGA_2]]/12,""))</f>
        <v/>
      </c>
      <c r="AH841" s="7" t="str">
        <f ca="1">IF(B_MSK[[#This Row],[HARGA_3]]="","","/ "&amp;"PCS")</f>
        <v/>
      </c>
      <c r="AI841" s="15">
        <f ca="1">IF(B_MSK[[#This Row],[HARGA_3]]="",IF(B_MSK[[#This Row],[HARGA_2]]="",IF(B_MSK[[#This Row],[HARGA_1]]="","",B_MSK[[#This Row],[HARGA_1]]),B_MSK[[#This Row],[HARGA_2]]),B_MSK[[#This Row],[HARGA_3]])</f>
        <v>8400</v>
      </c>
      <c r="AJ841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841" s="5" t="str">
        <f ca="1">IF(B_MSK[[#This Row],[//]]="","",SUBSTITUTE(SUBSTITUTE(SUBSTITUTE(B_MSK[[#This Row],[QTY/ CTN]]," ","_",2),"(",""),")","")&amp;"_")</f>
        <v>100 PAK_</v>
      </c>
      <c r="AL841" s="5">
        <f ca="1">IF(B_MSK[[#This Row],[A_B]]="","",SEARCH("_",B_MSK[[#This Row],[A_B]]))</f>
        <v>8</v>
      </c>
      <c r="AM841" s="5">
        <f ca="1">IF(B_MSK[[#This Row],[A_B]]="","",LEN(B_MSK[[#This Row],[A_B]]))</f>
        <v>8</v>
      </c>
      <c r="AN841" s="5" t="str">
        <f ca="1">IF(B_MSK[[#This Row],[A_B]]="","",LEFT(B_MSK[[#This Row],[QTY/ CTN]],B_MSK[[#This Row],[A_B_1]]))</f>
        <v>100 PAK</v>
      </c>
      <c r="AO841" s="5" t="str">
        <f ca="1">IF(B_MSK[[#This Row],[A_B]]="","",LEFT(B_MSK[[#This Row],[A_]],SEARCH(" ",B_MSK[[#This Row],[A_]])-1))</f>
        <v>100</v>
      </c>
      <c r="AP841" s="5" t="str">
        <f ca="1">IF(B_MSK[[#This Row],[A_B]]="","",RIGHT(B_MSK[[#This Row],[A_]],LEN(B_MSK[[#This Row],[A_]])-SEARCH(" ",B_MSK[[#This Row],[A_]])))</f>
        <v>PAK</v>
      </c>
      <c r="AQ8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1" s="5" t="str">
        <f ca="1">IF(B_MSK[[#This Row],[B_]]="","",LEFT(B_MSK[[#This Row],[B_]],SEARCH(" ",B_MSK[[#This Row],[B_]])))</f>
        <v/>
      </c>
      <c r="AS841" s="5" t="str">
        <f ca="1">IF(B_MSK[[#This Row],[B_]]="","",RIGHT(B_MSK[[#This Row],[B_]],LEN(B_MSK[[#This Row],[B_]])-SEARCH(" ",B_MSK[[#This Row],[B_]])))</f>
        <v/>
      </c>
      <c r="AT841" s="5" t="str">
        <f ca="1">IF(B_MSK[[#This Row],[B_2]]="LSN",12,"")</f>
        <v/>
      </c>
      <c r="AU841" s="5" t="str">
        <f ca="1">IF(B_MSK[[#This Row],[C_1]]="","","PCS")</f>
        <v/>
      </c>
      <c r="AV841" s="5">
        <f ca="1">IF(B_MSK[[#This Row],[A_1]]="","",B_MSK[[#This Row],[A_1]]*IF(B_MSK[[#This Row],[B_1]]="",1,B_MSK[[#This Row],[B_1]])*IF(B_MSK[[#This Row],[C_1]]="",1,B_MSK[[#This Row],[C_1]]))</f>
        <v>100</v>
      </c>
      <c r="AW841" s="5" t="str">
        <f ca="1">IF(B_MSK[[#This Row],[C_2]]="",IF(B_MSK[[#This Row],[B_2]]="",IF(B_MSK[[#This Row],[A_2]]="","",B_MSK[[#This Row],[A_2]]),B_MSK[[#This Row],[B_2]]),B_MSK[[#This Row],[C_2]])</f>
        <v>PAK</v>
      </c>
      <c r="AX841" s="2">
        <f ca="1">IF(ISNUMBER(B_MSK[[#This Row],[TANGGAL DATANG]]),B_MSK[[#This Row],[TANGGAL DATANG]],AX840)</f>
        <v>44959</v>
      </c>
      <c r="AY841" s="5" t="e">
        <f ca="1">IF(B_MSK[[#This Row],[DB_ROW]]="","",INDEX([3]!db[JENIS],B_MSK[[#This Row],[DB_ROW]]-1))</f>
        <v>#REF!</v>
      </c>
      <c r="AZ841" s="5">
        <f ca="1">IF(B_MSK[[#This Row],[A_1]]="","",B_MSK[[#This Row],[A_1]])*1</f>
        <v>100</v>
      </c>
      <c r="BA841" s="5" t="str">
        <f ca="1">IF(B_MSK[[#This Row],[//]]="","",INDEX(INDIRECT(DIR&amp;$2:$2),B_MSK[[#This Row],[//]]))</f>
        <v>ARTO MORO</v>
      </c>
      <c r="BB841" s="5" t="str">
        <f ca="1">CONCATENATE(B_MSK[[#This Row],[concat]],B_MSK[[#This Row],[HARGA_X]],B_MSK[[#This Row],[SAT]])</f>
        <v>paperfastenerpf50colorjk8400PAK</v>
      </c>
    </row>
    <row r="842" spans="1:54" x14ac:dyDescent="0.25">
      <c r="A842" s="6" t="s">
        <v>128</v>
      </c>
      <c r="B842" s="5" t="str">
        <f ca="1">IF(B_MSK[[#This Row],[N_ID]]="","",INDEX(INDIRECT(DIR&amp;$2:$2),MATCH(B_MSK[[#This Row],[N_ID]],INDIRECT(DIR&amp;"!NOTA[ID_P]"),0)))</f>
        <v/>
      </c>
      <c r="C842" s="5" t="str">
        <f ca="1">IF(B_MSK[[#This Row],[//]]="","",HYPERLINK("["&amp;SUBSTITUTE(DIR,"'","")&amp;"]NOTA!D"&amp;B_MSK[[#This Row],[//]]+2,"&gt;"))</f>
        <v>&gt;</v>
      </c>
      <c r="D842" s="5" t="str">
        <f ca="1">IF(B_MSK[[#This Row],[N_ID]]="","",COUNTIF(INDIRECT(DIR&amp;"!NOTA[ID_H]"),B_MSK[[#This Row],[ID NOTA]]))</f>
        <v/>
      </c>
      <c r="E84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839</v>
      </c>
      <c r="F8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2" s="7" t="str">
        <f ca="1">IF(B_MSK[[#This Row],[stt]]="ada",INDEX([2]!db[NB BM],B_MSK[DB_ROW]-1),"")</f>
        <v>Paper fastener JK PF-50 putih</v>
      </c>
      <c r="H842" s="7" t="str">
        <f ca="1">IF(B_MSK[[#This Row],[//]]="","",INDEX(INDIRECT(DIR&amp;$2:$2),B_MSK[[#This Row],[//]]))</f>
        <v>ATALI MAKMUR</v>
      </c>
      <c r="I842" s="27" t="str">
        <f ca="1">IF(B_MSK[[#This Row],[//]]="","",INDEX(INDIRECT(DB_PATH&amp;$2:$2),B_MSK[[#This Row],[DB_ROW]]-1))</f>
        <v>100 PAK</v>
      </c>
      <c r="J842" s="5">
        <f ca="1">IF(B_MSK[[#This Row],[//]]="","",IF(INDEX(INDIRECT(DIR&amp;$2:$2),B_MSK[[#This Row],[//]])="","",INDEX(INDIRECT(DIR&amp;$2:$2),B_MSK[[#This Row],[//]])))</f>
        <v>1</v>
      </c>
      <c r="K842" s="5">
        <f ca="1">IF(B_MSK[[#This Row],[//]]="","",IF(INDEX(INDIRECT(DIR&amp;$2:$2),B_MSK[[#This Row],[//]])="","",INDEX(INDIRECT(DIR&amp;$2:$2),B_MSK[[#This Row],[//]])))</f>
        <v>100</v>
      </c>
      <c r="L842" s="5" t="str">
        <f ca="1">IF(B_MSK[[#This Row],[//]]="","",IF(INDEX(INDIRECT(DIR&amp;$2:$2),B_MSK[[#This Row],[//]])="","",INDEX(INDIRECT(DIR&amp;$2:$2),B_MSK[[#This Row],[//]])))</f>
        <v>PAK</v>
      </c>
      <c r="M842" s="13">
        <f ca="1">IF(B_MSK[[#This Row],[//]]="","",INDEX(INDIRECT(DIR&amp;$2:$2),B_MSK[[#This Row],[//]]))</f>
        <v>8400</v>
      </c>
      <c r="N842" s="13">
        <f ca="1">IF(OR(B_MSK[[#This Row],[//]]="",),"",INDEX(INDIRECT(DIR&amp;$2:$2),B_MSK[[#This Row],[//]]))</f>
        <v>840000</v>
      </c>
      <c r="O842" s="3">
        <f ca="1">IF(B_MSK[[#This Row],[//]]="","",IF(INDEX(INDIRECT(DIR&amp;$2:$2),B_MSK[[#This Row],[//]])=0,"",INDEX(INDIRECT(DIR&amp;$2:$2),B_MSK[[#This Row],[//]])))</f>
        <v>0.125</v>
      </c>
      <c r="P842" s="3">
        <f ca="1">IF(B_MSK[[#This Row],[//]]="","",IF(INDEX(INDIRECT(DIR&amp;$2:$2),B_MSK[[#This Row],[//]])=0,"",INDEX(INDIRECT(DIR&amp;$2:$2),B_MSK[[#This Row],[//]])))</f>
        <v>0.05</v>
      </c>
      <c r="Q842" s="12">
        <f ca="1">IF(B_MSK[[#This Row],[//]]="","",INDEX(INDIRECT(DIR&amp;$2:$2),B_MSK[[#This Row],[//]]))</f>
        <v>698250</v>
      </c>
      <c r="R8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2" s="37">
        <f ca="1">IF(B_MSK[[#This Row],[//]]="","",INDEX(INDIRECT(DIR&amp;$2:$2),B_MSK[[#This Row],[//]]))</f>
        <v>0</v>
      </c>
      <c r="U842" s="38">
        <f ca="1">IF(SUMIF(B_MSK[NAMA BARANG],B_MSK[[#This Row],[NAMA BARANG]],B_MSK[JMLH BRG])=0,"",SUMIF(B_MSK[NAMA BARANG],B_MSK[[#This Row],[NAMA BARANG]],B_MSK[C]))</f>
        <v>1</v>
      </c>
      <c r="V842" s="7" t="str">
        <f ca="1">IF(B_MSK[[#This Row],[//]]="","",INDEX(INDIRECT(DIR&amp;$2:$2),B_MSK[[#This Row],[//]]))</f>
        <v>PAPER FASTENER PF-50 (WHITE) JK</v>
      </c>
      <c r="W842" s="7" t="str">
        <f ca="1">LOWER(SUBSTITUTE(SUBSTITUTE(SUBSTITUTE(SUBSTITUTE(SUBSTITUTE(SUBSTITUTE(SUBSTITUTE(SUBSTITUTE(SUBSTITUTE(B_MSK[[#This Row],[N.B.nota]]," ",""),"-",""),"(",""),")",""),".",""),",",""),"/",""),"""",""),"+",""))</f>
        <v>paperfastenerpf50whitejk</v>
      </c>
      <c r="X842" s="5" t="str">
        <f ca="1">IF(B_MSK[[#This Row],[N.B.nota]]="","",IF(MATCH(B_MSK[[#This Row],[concat]],[2]!db[NB NOTA_C],0)&gt;0,"ada",0))</f>
        <v>ada</v>
      </c>
      <c r="Y842" s="5" t="str">
        <f ca="1">IF(B_MSK[[#This Row],[N.B.nota]]="","",ADDRESS(ROW(B_MSK[QB]),COLUMN(B_MSK[QB]))&amp;":"&amp;ADDRESS(ROW(),COLUMN(B_MSK[QB])))</f>
        <v>$D$4:$D$842</v>
      </c>
      <c r="Z842" s="5">
        <f ca="1">IF(B_MSK[[#This Row],[concat]]="","",MATCH(B_MSK[[#This Row],[concat]],[2]!db[NB NOTA_C],0)+1)</f>
        <v>1632</v>
      </c>
      <c r="AA842" s="5" t="str">
        <f ca="1">IF(B_MSK[[#This Row],[//]]="","",HYPERLINK("[D:\kerja\BANK EXP\BARU\DB.XLSX]DB!e"&amp;B_MSK[[#This Row],[DB_ROW]],"&gt;"))</f>
        <v>&gt;</v>
      </c>
      <c r="AB842" s="30" t="str">
        <f ca="1">MID(B_MSK[[#This Row],[/ STN_1]],FIND(" ",B_MSK[[#This Row],[/ STN_1]])+1,LEN(B_MSK[[#This Row],[/ STN_1]]))</f>
        <v>PAK</v>
      </c>
      <c r="AC842" s="11">
        <f ca="1">IF(B_MSK[[#This Row],[//]]="","",IF(B_MSK[[#This Row],[ JUMLAH ]]="","",IF(B_MSK[[#This Row],[C]]="",B_MSK[[#This Row],[HARGA CTN]]/B_MSK[[#This Row],[JMLH BRG]],B_MSK[[#This Row],[HARGA CTN]]/B_MSK[[#This Row],[A_1]])))</f>
        <v>8400</v>
      </c>
      <c r="AD8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8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2" s="15" t="str">
        <f ca="1">IF(B_MSK[[#This Row],[HARGA_2]]="","",IF(MID(B_MSK[[#This Row],[/ STN_2]],FIND(" ",B_MSK[[#This Row],[/ STN_2]])+1,LEN(B_MSK[[#This Row],[/ STN_2]]))="LSN",B_MSK[[#This Row],[HARGA_2]]/12,""))</f>
        <v/>
      </c>
      <c r="AH842" s="7" t="str">
        <f ca="1">IF(B_MSK[[#This Row],[HARGA_3]]="","","/ "&amp;"PCS")</f>
        <v/>
      </c>
      <c r="AI842" s="15">
        <f ca="1">IF(B_MSK[[#This Row],[HARGA_3]]="",IF(B_MSK[[#This Row],[HARGA_2]]="",IF(B_MSK[[#This Row],[HARGA_1]]="","",B_MSK[[#This Row],[HARGA_1]]),B_MSK[[#This Row],[HARGA_2]]),B_MSK[[#This Row],[HARGA_3]])</f>
        <v>8400</v>
      </c>
      <c r="AJ842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842" s="5" t="str">
        <f ca="1">IF(B_MSK[[#This Row],[//]]="","",SUBSTITUTE(SUBSTITUTE(SUBSTITUTE(B_MSK[[#This Row],[QTY/ CTN]]," ","_",2),"(",""),")","")&amp;"_")</f>
        <v>100 PAK_</v>
      </c>
      <c r="AL842" s="5">
        <f ca="1">IF(B_MSK[[#This Row],[A_B]]="","",SEARCH("_",B_MSK[[#This Row],[A_B]]))</f>
        <v>8</v>
      </c>
      <c r="AM842" s="5">
        <f ca="1">IF(B_MSK[[#This Row],[A_B]]="","",LEN(B_MSK[[#This Row],[A_B]]))</f>
        <v>8</v>
      </c>
      <c r="AN842" s="5" t="str">
        <f ca="1">IF(B_MSK[[#This Row],[A_B]]="","",LEFT(B_MSK[[#This Row],[QTY/ CTN]],B_MSK[[#This Row],[A_B_1]]))</f>
        <v>100 PAK</v>
      </c>
      <c r="AO842" s="5" t="str">
        <f ca="1">IF(B_MSK[[#This Row],[A_B]]="","",LEFT(B_MSK[[#This Row],[A_]],SEARCH(" ",B_MSK[[#This Row],[A_]])-1))</f>
        <v>100</v>
      </c>
      <c r="AP842" s="5" t="str">
        <f ca="1">IF(B_MSK[[#This Row],[A_B]]="","",RIGHT(B_MSK[[#This Row],[A_]],LEN(B_MSK[[#This Row],[A_]])-SEARCH(" ",B_MSK[[#This Row],[A_]])))</f>
        <v>PAK</v>
      </c>
      <c r="AQ8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2" s="5" t="str">
        <f ca="1">IF(B_MSK[[#This Row],[B_]]="","",LEFT(B_MSK[[#This Row],[B_]],SEARCH(" ",B_MSK[[#This Row],[B_]])))</f>
        <v/>
      </c>
      <c r="AS842" s="5" t="str">
        <f ca="1">IF(B_MSK[[#This Row],[B_]]="","",RIGHT(B_MSK[[#This Row],[B_]],LEN(B_MSK[[#This Row],[B_]])-SEARCH(" ",B_MSK[[#This Row],[B_]])))</f>
        <v/>
      </c>
      <c r="AT842" s="5" t="str">
        <f ca="1">IF(B_MSK[[#This Row],[B_2]]="LSN",12,"")</f>
        <v/>
      </c>
      <c r="AU842" s="5" t="str">
        <f ca="1">IF(B_MSK[[#This Row],[C_1]]="","","PCS")</f>
        <v/>
      </c>
      <c r="AV842" s="5">
        <f ca="1">IF(B_MSK[[#This Row],[A_1]]="","",B_MSK[[#This Row],[A_1]]*IF(B_MSK[[#This Row],[B_1]]="",1,B_MSK[[#This Row],[B_1]])*IF(B_MSK[[#This Row],[C_1]]="",1,B_MSK[[#This Row],[C_1]]))</f>
        <v>100</v>
      </c>
      <c r="AW842" s="5" t="str">
        <f ca="1">IF(B_MSK[[#This Row],[C_2]]="",IF(B_MSK[[#This Row],[B_2]]="",IF(B_MSK[[#This Row],[A_2]]="","",B_MSK[[#This Row],[A_2]]),B_MSK[[#This Row],[B_2]]),B_MSK[[#This Row],[C_2]])</f>
        <v>PAK</v>
      </c>
      <c r="AX842" s="2">
        <f ca="1">IF(ISNUMBER(B_MSK[[#This Row],[TANGGAL DATANG]]),B_MSK[[#This Row],[TANGGAL DATANG]],AX841)</f>
        <v>44959</v>
      </c>
      <c r="AY842" s="5" t="e">
        <f ca="1">IF(B_MSK[[#This Row],[DB_ROW]]="","",INDEX([3]!db[JENIS],B_MSK[[#This Row],[DB_ROW]]-1))</f>
        <v>#REF!</v>
      </c>
      <c r="AZ842" s="5">
        <f ca="1">IF(B_MSK[[#This Row],[A_1]]="","",B_MSK[[#This Row],[A_1]])*1</f>
        <v>100</v>
      </c>
      <c r="BA842" s="5" t="str">
        <f ca="1">IF(B_MSK[[#This Row],[//]]="","",INDEX(INDIRECT(DIR&amp;$2:$2),B_MSK[[#This Row],[//]]))</f>
        <v>ARTO MORO</v>
      </c>
      <c r="BB842" s="5" t="str">
        <f ca="1">CONCATENATE(B_MSK[[#This Row],[concat]],B_MSK[[#This Row],[HARGA_X]],B_MSK[[#This Row],[SAT]])</f>
        <v>paperfastenerpf50whitejk8400PAK</v>
      </c>
    </row>
    <row r="843" spans="1:54" x14ac:dyDescent="0.25">
      <c r="A843" s="6" t="s">
        <v>128</v>
      </c>
      <c r="B843" s="5" t="str">
        <f ca="1">IF(B_MSK[[#This Row],[N_ID]]="","",INDEX(INDIRECT(DIR&amp;$2:$2),MATCH(B_MSK[[#This Row],[N_ID]],INDIRECT(DIR&amp;"!NOTA[ID_P]"),0)))</f>
        <v/>
      </c>
      <c r="C843" s="5" t="str">
        <f ca="1">IF(B_MSK[[#This Row],[//]]="","",HYPERLINK("["&amp;SUBSTITUTE(DIR,"'","")&amp;"]NOTA!D"&amp;B_MSK[[#This Row],[//]]+2,"&gt;"))</f>
        <v>&gt;</v>
      </c>
      <c r="D843" s="5" t="str">
        <f ca="1">IF(B_MSK[[#This Row],[N_ID]]="","",COUNTIF(INDIRECT(DIR&amp;"!NOTA[ID_H]"),B_MSK[[#This Row],[ID NOTA]]))</f>
        <v/>
      </c>
      <c r="E8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840</v>
      </c>
      <c r="F8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3" s="7" t="str">
        <f ca="1">IF(B_MSK[[#This Row],[stt]]="ada",INDEX([2]!db[NB BM],B_MSK[DB_ROW]-1),"")</f>
        <v>Paper Clip JK C-3100</v>
      </c>
      <c r="H843" s="7" t="str">
        <f ca="1">IF(B_MSK[[#This Row],[//]]="","",INDEX(INDIRECT(DIR&amp;$2:$2),B_MSK[[#This Row],[//]]))</f>
        <v>ATALI MAKMUR</v>
      </c>
      <c r="I843" s="27" t="str">
        <f ca="1">IF(B_MSK[[#This Row],[//]]="","",INDEX(INDIRECT(DB_PATH&amp;$2:$2),B_MSK[[#This Row],[DB_ROW]]-1))</f>
        <v>24 LSN</v>
      </c>
      <c r="J843" s="5">
        <f ca="1">IF(B_MSK[[#This Row],[//]]="","",IF(INDEX(INDIRECT(DIR&amp;$2:$2),B_MSK[[#This Row],[//]])="","",INDEX(INDIRECT(DIR&amp;$2:$2),B_MSK[[#This Row],[//]])))</f>
        <v>1</v>
      </c>
      <c r="K843" s="5">
        <f ca="1">IF(B_MSK[[#This Row],[//]]="","",IF(INDEX(INDIRECT(DIR&amp;$2:$2),B_MSK[[#This Row],[//]])="","",INDEX(INDIRECT(DIR&amp;$2:$2),B_MSK[[#This Row],[//]])))</f>
        <v>288</v>
      </c>
      <c r="L843" s="5" t="str">
        <f ca="1">IF(B_MSK[[#This Row],[//]]="","",IF(INDEX(INDIRECT(DIR&amp;$2:$2),B_MSK[[#This Row],[//]])="","",INDEX(INDIRECT(DIR&amp;$2:$2),B_MSK[[#This Row],[//]])))</f>
        <v>CAD</v>
      </c>
      <c r="M843" s="13">
        <f ca="1">IF(B_MSK[[#This Row],[//]]="","",INDEX(INDIRECT(DIR&amp;$2:$2),B_MSK[[#This Row],[//]]))</f>
        <v>3100</v>
      </c>
      <c r="N843" s="13">
        <f ca="1">IF(OR(B_MSK[[#This Row],[//]]="",),"",INDEX(INDIRECT(DIR&amp;$2:$2),B_MSK[[#This Row],[//]]))</f>
        <v>892800</v>
      </c>
      <c r="O843" s="3">
        <f ca="1">IF(B_MSK[[#This Row],[//]]="","",IF(INDEX(INDIRECT(DIR&amp;$2:$2),B_MSK[[#This Row],[//]])=0,"",INDEX(INDIRECT(DIR&amp;$2:$2),B_MSK[[#This Row],[//]])))</f>
        <v>0.125</v>
      </c>
      <c r="P843" s="3">
        <f ca="1">IF(B_MSK[[#This Row],[//]]="","",IF(INDEX(INDIRECT(DIR&amp;$2:$2),B_MSK[[#This Row],[//]])=0,"",INDEX(INDIRECT(DIR&amp;$2:$2),B_MSK[[#This Row],[//]])))</f>
        <v>0.05</v>
      </c>
      <c r="Q843" s="12">
        <f ca="1">IF(B_MSK[[#This Row],[//]]="","",INDEX(INDIRECT(DIR&amp;$2:$2),B_MSK[[#This Row],[//]]))</f>
        <v>742140</v>
      </c>
      <c r="R8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3" s="37">
        <f ca="1">IF(B_MSK[[#This Row],[//]]="","",INDEX(INDIRECT(DIR&amp;$2:$2),B_MSK[[#This Row],[//]]))</f>
        <v>0</v>
      </c>
      <c r="U843" s="38">
        <f ca="1">IF(SUMIF(B_MSK[NAMA BARANG],B_MSK[[#This Row],[NAMA BARANG]],B_MSK[JMLH BRG])=0,"",SUMIF(B_MSK[NAMA BARANG],B_MSK[[#This Row],[NAMA BARANG]],B_MSK[C]))</f>
        <v>1</v>
      </c>
      <c r="V843" s="7" t="str">
        <f ca="1">IF(B_MSK[[#This Row],[//]]="","",INDEX(INDIRECT(DIR&amp;$2:$2),B_MSK[[#This Row],[//]]))</f>
        <v>PAPER CLIP C-3100 JK</v>
      </c>
      <c r="W843" s="7" t="str">
        <f ca="1">LOWER(SUBSTITUTE(SUBSTITUTE(SUBSTITUTE(SUBSTITUTE(SUBSTITUTE(SUBSTITUTE(SUBSTITUTE(SUBSTITUTE(SUBSTITUTE(B_MSK[[#This Row],[N.B.nota]]," ",""),"-",""),"(",""),")",""),".",""),",",""),"/",""),"""",""),"+",""))</f>
        <v>paperclipc3100jk</v>
      </c>
      <c r="X843" s="5" t="str">
        <f ca="1">IF(B_MSK[[#This Row],[N.B.nota]]="","",IF(MATCH(B_MSK[[#This Row],[concat]],[2]!db[NB NOTA_C],0)&gt;0,"ada",0))</f>
        <v>ada</v>
      </c>
      <c r="Y843" s="5" t="str">
        <f ca="1">IF(B_MSK[[#This Row],[N.B.nota]]="","",ADDRESS(ROW(B_MSK[QB]),COLUMN(B_MSK[QB]))&amp;":"&amp;ADDRESS(ROW(),COLUMN(B_MSK[QB])))</f>
        <v>$D$4:$D$843</v>
      </c>
      <c r="Z843" s="5">
        <f ca="1">IF(B_MSK[[#This Row],[concat]]="","",MATCH(B_MSK[[#This Row],[concat]],[2]!db[NB NOTA_C],0)+1)</f>
        <v>1625</v>
      </c>
      <c r="AA843" s="5" t="str">
        <f ca="1">IF(B_MSK[[#This Row],[//]]="","",HYPERLINK("[D:\kerja\BANK EXP\BARU\DB.XLSX]DB!e"&amp;B_MSK[[#This Row],[DB_ROW]],"&gt;"))</f>
        <v>&gt;</v>
      </c>
      <c r="AB843" s="30" t="str">
        <f ca="1">MID(B_MSK[[#This Row],[/ STN_1]],FIND(" ",B_MSK[[#This Row],[/ STN_1]])+1,LEN(B_MSK[[#This Row],[/ STN_1]]))</f>
        <v>LSN</v>
      </c>
      <c r="AC843" s="11">
        <f ca="1">IF(B_MSK[[#This Row],[//]]="","",IF(B_MSK[[#This Row],[ JUMLAH ]]="","",IF(B_MSK[[#This Row],[C]]="",B_MSK[[#This Row],[HARGA CTN]]/B_MSK[[#This Row],[JMLH BRG]],B_MSK[[#This Row],[HARGA CTN]]/B_MSK[[#This Row],[A_1]])))</f>
        <v>37200</v>
      </c>
      <c r="AD8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4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3100</v>
      </c>
      <c r="AF84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43" s="15" t="str">
        <f ca="1">IF(B_MSK[[#This Row],[HARGA_2]]="","",IF(MID(B_MSK[[#This Row],[/ STN_2]],FIND(" ",B_MSK[[#This Row],[/ STN_2]])+1,LEN(B_MSK[[#This Row],[/ STN_2]]))="LSN",B_MSK[[#This Row],[HARGA_2]]/12,""))</f>
        <v/>
      </c>
      <c r="AH843" s="7" t="str">
        <f ca="1">IF(B_MSK[[#This Row],[HARGA_3]]="","","/ "&amp;"PCS")</f>
        <v/>
      </c>
      <c r="AI843" s="15">
        <f ca="1">IF(B_MSK[[#This Row],[HARGA_3]]="",IF(B_MSK[[#This Row],[HARGA_2]]="",IF(B_MSK[[#This Row],[HARGA_1]]="","",B_MSK[[#This Row],[HARGA_1]]),B_MSK[[#This Row],[HARGA_2]]),B_MSK[[#This Row],[HARGA_3]])</f>
        <v>3100</v>
      </c>
      <c r="AJ84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43" s="5" t="str">
        <f ca="1">IF(B_MSK[[#This Row],[//]]="","",SUBSTITUTE(SUBSTITUTE(SUBSTITUTE(B_MSK[[#This Row],[QTY/ CTN]]," ","_",2),"(",""),")","")&amp;"_")</f>
        <v>24 LSN_</v>
      </c>
      <c r="AL843" s="5">
        <f ca="1">IF(B_MSK[[#This Row],[A_B]]="","",SEARCH("_",B_MSK[[#This Row],[A_B]]))</f>
        <v>7</v>
      </c>
      <c r="AM843" s="5">
        <f ca="1">IF(B_MSK[[#This Row],[A_B]]="","",LEN(B_MSK[[#This Row],[A_B]]))</f>
        <v>7</v>
      </c>
      <c r="AN843" s="5" t="str">
        <f ca="1">IF(B_MSK[[#This Row],[A_B]]="","",LEFT(B_MSK[[#This Row],[QTY/ CTN]],B_MSK[[#This Row],[A_B_1]]))</f>
        <v>24 LSN</v>
      </c>
      <c r="AO843" s="5" t="str">
        <f ca="1">IF(B_MSK[[#This Row],[A_B]]="","",LEFT(B_MSK[[#This Row],[A_]],SEARCH(" ",B_MSK[[#This Row],[A_]])-1))</f>
        <v>24</v>
      </c>
      <c r="AP843" s="5" t="str">
        <f ca="1">IF(B_MSK[[#This Row],[A_B]]="","",RIGHT(B_MSK[[#This Row],[A_]],LEN(B_MSK[[#This Row],[A_]])-SEARCH(" ",B_MSK[[#This Row],[A_]])))</f>
        <v>LSN</v>
      </c>
      <c r="AQ8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43" s="5" t="str">
        <f ca="1">IF(B_MSK[[#This Row],[B_]]="","",LEFT(B_MSK[[#This Row],[B_]],SEARCH(" ",B_MSK[[#This Row],[B_]])))</f>
        <v xml:space="preserve">12 </v>
      </c>
      <c r="AS843" s="5" t="str">
        <f ca="1">IF(B_MSK[[#This Row],[B_]]="","",RIGHT(B_MSK[[#This Row],[B_]],LEN(B_MSK[[#This Row],[B_]])-SEARCH(" ",B_MSK[[#This Row],[B_]])))</f>
        <v>PCS</v>
      </c>
      <c r="AT843" s="5" t="str">
        <f ca="1">IF(B_MSK[[#This Row],[B_2]]="LSN",12,"")</f>
        <v/>
      </c>
      <c r="AU843" s="5" t="str">
        <f ca="1">IF(B_MSK[[#This Row],[C_1]]="","","PCS")</f>
        <v/>
      </c>
      <c r="AV843" s="5">
        <f ca="1">IF(B_MSK[[#This Row],[A_1]]="","",B_MSK[[#This Row],[A_1]]*IF(B_MSK[[#This Row],[B_1]]="",1,B_MSK[[#This Row],[B_1]])*IF(B_MSK[[#This Row],[C_1]]="",1,B_MSK[[#This Row],[C_1]]))</f>
        <v>288</v>
      </c>
      <c r="AW843" s="5" t="str">
        <f ca="1">IF(B_MSK[[#This Row],[C_2]]="",IF(B_MSK[[#This Row],[B_2]]="",IF(B_MSK[[#This Row],[A_2]]="","",B_MSK[[#This Row],[A_2]]),B_MSK[[#This Row],[B_2]]),B_MSK[[#This Row],[C_2]])</f>
        <v>PCS</v>
      </c>
      <c r="AX843" s="2">
        <f ca="1">IF(ISNUMBER(B_MSK[[#This Row],[TANGGAL DATANG]]),B_MSK[[#This Row],[TANGGAL DATANG]],AX842)</f>
        <v>44959</v>
      </c>
      <c r="AY843" s="5" t="e">
        <f ca="1">IF(B_MSK[[#This Row],[DB_ROW]]="","",INDEX([3]!db[JENIS],B_MSK[[#This Row],[DB_ROW]]-1))</f>
        <v>#REF!</v>
      </c>
      <c r="AZ843" s="5">
        <f ca="1">IF(B_MSK[[#This Row],[A_1]]="","",B_MSK[[#This Row],[A_1]])*1</f>
        <v>24</v>
      </c>
      <c r="BA843" s="5" t="str">
        <f ca="1">IF(B_MSK[[#This Row],[//]]="","",INDEX(INDIRECT(DIR&amp;$2:$2),B_MSK[[#This Row],[//]]))</f>
        <v>ARTO MORO</v>
      </c>
      <c r="BB843" s="5" t="str">
        <f ca="1">CONCATENATE(B_MSK[[#This Row],[concat]],B_MSK[[#This Row],[HARGA_X]],B_MSK[[#This Row],[SAT]])</f>
        <v>paperclipc3100jk3100CAD</v>
      </c>
    </row>
    <row r="844" spans="1:54" x14ac:dyDescent="0.25">
      <c r="A844" s="6" t="s">
        <v>128</v>
      </c>
      <c r="B844" s="5" t="str">
        <f ca="1">IF(B_MSK[[#This Row],[N_ID]]="","",INDEX(INDIRECT(DIR&amp;$2:$2),MATCH(B_MSK[[#This Row],[N_ID]],INDIRECT(DIR&amp;"!NOTA[ID_P]"),0)))</f>
        <v/>
      </c>
      <c r="C844" s="5" t="str">
        <f ca="1">IF(B_MSK[[#This Row],[//]]="","",HYPERLINK("["&amp;SUBSTITUTE(DIR,"'","")&amp;"]NOTA!D"&amp;B_MSK[[#This Row],[//]]+2,"&gt;"))</f>
        <v>&gt;</v>
      </c>
      <c r="D844" s="5" t="str">
        <f ca="1">IF(B_MSK[[#This Row],[N_ID]]="","",COUNTIF(INDIRECT(DIR&amp;"!NOTA[ID_H]"),B_MSK[[#This Row],[ID NOTA]]))</f>
        <v/>
      </c>
      <c r="E8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841</v>
      </c>
      <c r="F8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4" s="7" t="str">
        <f ca="1">IF(B_MSK[[#This Row],[stt]]="ada",INDEX([2]!db[NB BM],B_MSK[DB_ROW]-1),"")</f>
        <v>Pencil lead JK PL-05</v>
      </c>
      <c r="H844" s="7" t="str">
        <f ca="1">IF(B_MSK[[#This Row],[//]]="","",INDEX(INDIRECT(DIR&amp;$2:$2),B_MSK[[#This Row],[//]]))</f>
        <v>ATALI MAKMUR</v>
      </c>
      <c r="I844" s="27" t="str">
        <f ca="1">IF(B_MSK[[#This Row],[//]]="","",INDEX(INDIRECT(DB_PATH&amp;$2:$2),B_MSK[[#This Row],[DB_ROW]]-1))</f>
        <v>12 GRS</v>
      </c>
      <c r="J844" s="5">
        <f ca="1">IF(B_MSK[[#This Row],[//]]="","",IF(INDEX(INDIRECT(DIR&amp;$2:$2),B_MSK[[#This Row],[//]])="","",INDEX(INDIRECT(DIR&amp;$2:$2),B_MSK[[#This Row],[//]])))</f>
        <v>1</v>
      </c>
      <c r="K844" s="5">
        <f ca="1">IF(B_MSK[[#This Row],[//]]="","",IF(INDEX(INDIRECT(DIR&amp;$2:$2),B_MSK[[#This Row],[//]])="","",INDEX(INDIRECT(DIR&amp;$2:$2),B_MSK[[#This Row],[//]])))</f>
        <v>12</v>
      </c>
      <c r="L844" s="5" t="str">
        <f ca="1">IF(B_MSK[[#This Row],[//]]="","",IF(INDEX(INDIRECT(DIR&amp;$2:$2),B_MSK[[#This Row],[//]])="","",INDEX(INDIRECT(DIR&amp;$2:$2),B_MSK[[#This Row],[//]])))</f>
        <v>GRS</v>
      </c>
      <c r="M844" s="13">
        <f ca="1">IF(B_MSK[[#This Row],[//]]="","",INDEX(INDIRECT(DIR&amp;$2:$2),B_MSK[[#This Row],[//]]))</f>
        <v>176400</v>
      </c>
      <c r="N844" s="13">
        <f ca="1">IF(OR(B_MSK[[#This Row],[//]]="",),"",INDEX(INDIRECT(DIR&amp;$2:$2),B_MSK[[#This Row],[//]]))</f>
        <v>2116800</v>
      </c>
      <c r="O844" s="3">
        <f ca="1">IF(B_MSK[[#This Row],[//]]="","",IF(INDEX(INDIRECT(DIR&amp;$2:$2),B_MSK[[#This Row],[//]])=0,"",INDEX(INDIRECT(DIR&amp;$2:$2),B_MSK[[#This Row],[//]])))</f>
        <v>0.125</v>
      </c>
      <c r="P844" s="3">
        <f ca="1">IF(B_MSK[[#This Row],[//]]="","",IF(INDEX(INDIRECT(DIR&amp;$2:$2),B_MSK[[#This Row],[//]])=0,"",INDEX(INDIRECT(DIR&amp;$2:$2),B_MSK[[#This Row],[//]])))</f>
        <v>0.05</v>
      </c>
      <c r="Q844" s="12">
        <f ca="1">IF(B_MSK[[#This Row],[//]]="","",INDEX(INDIRECT(DIR&amp;$2:$2),B_MSK[[#This Row],[//]]))</f>
        <v>1759590</v>
      </c>
      <c r="R8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4" s="37">
        <f ca="1">IF(B_MSK[[#This Row],[//]]="","",INDEX(INDIRECT(DIR&amp;$2:$2),B_MSK[[#This Row],[//]]))</f>
        <v>0</v>
      </c>
      <c r="U844" s="38">
        <f ca="1">IF(SUMIF(B_MSK[NAMA BARANG],B_MSK[[#This Row],[NAMA BARANG]],B_MSK[JMLH BRG])=0,"",SUMIF(B_MSK[NAMA BARANG],B_MSK[[#This Row],[NAMA BARANG]],B_MSK[C]))</f>
        <v>3</v>
      </c>
      <c r="V844" s="7" t="str">
        <f ca="1">IF(B_MSK[[#This Row],[//]]="","",INDEX(INDIRECT(DIR&amp;$2:$2),B_MSK[[#This Row],[//]]))</f>
        <v>PENCIL LEAD PL-05 2B JK</v>
      </c>
      <c r="W844" s="7" t="str">
        <f ca="1">LOWER(SUBSTITUTE(SUBSTITUTE(SUBSTITUTE(SUBSTITUTE(SUBSTITUTE(SUBSTITUTE(SUBSTITUTE(SUBSTITUTE(SUBSTITUTE(B_MSK[[#This Row],[N.B.nota]]," ",""),"-",""),"(",""),")",""),".",""),",",""),"/",""),"""",""),"+",""))</f>
        <v>pencilleadpl052bjk</v>
      </c>
      <c r="X844" s="5" t="str">
        <f ca="1">IF(B_MSK[[#This Row],[N.B.nota]]="","",IF(MATCH(B_MSK[[#This Row],[concat]],[2]!db[NB NOTA_C],0)&gt;0,"ada",0))</f>
        <v>ada</v>
      </c>
      <c r="Y844" s="5" t="str">
        <f ca="1">IF(B_MSK[[#This Row],[N.B.nota]]="","",ADDRESS(ROW(B_MSK[QB]),COLUMN(B_MSK[QB]))&amp;":"&amp;ADDRESS(ROW(),COLUMN(B_MSK[QB])))</f>
        <v>$D$4:$D$844</v>
      </c>
      <c r="Z844" s="5">
        <f ca="1">IF(B_MSK[[#This Row],[concat]]="","",MATCH(B_MSK[[#This Row],[concat]],[2]!db[NB NOTA_C],0)+1)</f>
        <v>1760</v>
      </c>
      <c r="AA844" s="5" t="str">
        <f ca="1">IF(B_MSK[[#This Row],[//]]="","",HYPERLINK("[D:\kerja\BANK EXP\BARU\DB.XLSX]DB!e"&amp;B_MSK[[#This Row],[DB_ROW]],"&gt;"))</f>
        <v>&gt;</v>
      </c>
      <c r="AB844" s="30" t="str">
        <f ca="1">MID(B_MSK[[#This Row],[/ STN_1]],FIND(" ",B_MSK[[#This Row],[/ STN_1]])+1,LEN(B_MSK[[#This Row],[/ STN_1]]))</f>
        <v>GRS</v>
      </c>
      <c r="AC844" s="11">
        <f ca="1">IF(B_MSK[[#This Row],[//]]="","",IF(B_MSK[[#This Row],[ JUMLAH ]]="","",IF(B_MSK[[#This Row],[C]]="",B_MSK[[#This Row],[HARGA CTN]]/B_MSK[[#This Row],[JMLH BRG]],B_MSK[[#This Row],[HARGA CTN]]/B_MSK[[#This Row],[A_1]])))</f>
        <v>176400</v>
      </c>
      <c r="AD8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84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14700</v>
      </c>
      <c r="AF84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844" s="15">
        <f ca="1">IF(B_MSK[[#This Row],[HARGA_2]]="","",IF(MID(B_MSK[[#This Row],[/ STN_2]],FIND(" ",B_MSK[[#This Row],[/ STN_2]])+1,LEN(B_MSK[[#This Row],[/ STN_2]]))="LSN",B_MSK[[#This Row],[HARGA_2]]/12,""))</f>
        <v>1225</v>
      </c>
      <c r="AH844" s="7" t="str">
        <f ca="1">IF(B_MSK[[#This Row],[HARGA_3]]="","","/ "&amp;"PCS")</f>
        <v>/ PCS</v>
      </c>
      <c r="AI844" s="15">
        <f ca="1">IF(B_MSK[[#This Row],[HARGA_3]]="",IF(B_MSK[[#This Row],[HARGA_2]]="",IF(B_MSK[[#This Row],[HARGA_1]]="","",B_MSK[[#This Row],[HARGA_1]]),B_MSK[[#This Row],[HARGA_2]]),B_MSK[[#This Row],[HARGA_3]])</f>
        <v>1225</v>
      </c>
      <c r="AJ84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44" s="5" t="str">
        <f ca="1">IF(B_MSK[[#This Row],[//]]="","",SUBSTITUTE(SUBSTITUTE(SUBSTITUTE(B_MSK[[#This Row],[QTY/ CTN]]," ","_",2),"(",""),")","")&amp;"_")</f>
        <v>12 GRS_</v>
      </c>
      <c r="AL844" s="5">
        <f ca="1">IF(B_MSK[[#This Row],[A_B]]="","",SEARCH("_",B_MSK[[#This Row],[A_B]]))</f>
        <v>7</v>
      </c>
      <c r="AM844" s="5">
        <f ca="1">IF(B_MSK[[#This Row],[A_B]]="","",LEN(B_MSK[[#This Row],[A_B]]))</f>
        <v>7</v>
      </c>
      <c r="AN844" s="5" t="str">
        <f ca="1">IF(B_MSK[[#This Row],[A_B]]="","",LEFT(B_MSK[[#This Row],[QTY/ CTN]],B_MSK[[#This Row],[A_B_1]]))</f>
        <v>12 GRS</v>
      </c>
      <c r="AO844" s="5" t="str">
        <f ca="1">IF(B_MSK[[#This Row],[A_B]]="","",LEFT(B_MSK[[#This Row],[A_]],SEARCH(" ",B_MSK[[#This Row],[A_]])-1))</f>
        <v>12</v>
      </c>
      <c r="AP844" s="5" t="str">
        <f ca="1">IF(B_MSK[[#This Row],[A_B]]="","",RIGHT(B_MSK[[#This Row],[A_]],LEN(B_MSK[[#This Row],[A_]])-SEARCH(" ",B_MSK[[#This Row],[A_]])))</f>
        <v>GRS</v>
      </c>
      <c r="AQ8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844" s="5" t="str">
        <f ca="1">IF(B_MSK[[#This Row],[B_]]="","",LEFT(B_MSK[[#This Row],[B_]],SEARCH(" ",B_MSK[[#This Row],[B_]])))</f>
        <v xml:space="preserve">12 </v>
      </c>
      <c r="AS844" s="5" t="str">
        <f ca="1">IF(B_MSK[[#This Row],[B_]]="","",RIGHT(B_MSK[[#This Row],[B_]],LEN(B_MSK[[#This Row],[B_]])-SEARCH(" ",B_MSK[[#This Row],[B_]])))</f>
        <v>LSN</v>
      </c>
      <c r="AT844" s="5">
        <f ca="1">IF(B_MSK[[#This Row],[B_2]]="LSN",12,"")</f>
        <v>12</v>
      </c>
      <c r="AU844" s="5" t="str">
        <f ca="1">IF(B_MSK[[#This Row],[C_1]]="","","PCS")</f>
        <v>PCS</v>
      </c>
      <c r="AV844" s="5">
        <f ca="1">IF(B_MSK[[#This Row],[A_1]]="","",B_MSK[[#This Row],[A_1]]*IF(B_MSK[[#This Row],[B_1]]="",1,B_MSK[[#This Row],[B_1]])*IF(B_MSK[[#This Row],[C_1]]="",1,B_MSK[[#This Row],[C_1]]))</f>
        <v>1728</v>
      </c>
      <c r="AW844" s="5" t="str">
        <f ca="1">IF(B_MSK[[#This Row],[C_2]]="",IF(B_MSK[[#This Row],[B_2]]="",IF(B_MSK[[#This Row],[A_2]]="","",B_MSK[[#This Row],[A_2]]),B_MSK[[#This Row],[B_2]]),B_MSK[[#This Row],[C_2]])</f>
        <v>PCS</v>
      </c>
      <c r="AX844" s="2">
        <f ca="1">IF(ISNUMBER(B_MSK[[#This Row],[TANGGAL DATANG]]),B_MSK[[#This Row],[TANGGAL DATANG]],AX843)</f>
        <v>44959</v>
      </c>
      <c r="AY844" s="5" t="e">
        <f ca="1">IF(B_MSK[[#This Row],[DB_ROW]]="","",INDEX([3]!db[JENIS],B_MSK[[#This Row],[DB_ROW]]-1))</f>
        <v>#REF!</v>
      </c>
      <c r="AZ844" s="5">
        <f ca="1">IF(B_MSK[[#This Row],[A_1]]="","",B_MSK[[#This Row],[A_1]])*1</f>
        <v>12</v>
      </c>
      <c r="BA844" s="5" t="str">
        <f ca="1">IF(B_MSK[[#This Row],[//]]="","",INDEX(INDIRECT(DIR&amp;$2:$2),B_MSK[[#This Row],[//]]))</f>
        <v>ARTO MORO</v>
      </c>
      <c r="BB844" s="5" t="str">
        <f ca="1">CONCATENATE(B_MSK[[#This Row],[concat]],B_MSK[[#This Row],[HARGA_X]],B_MSK[[#This Row],[SAT]])</f>
        <v>pencilleadpl052bjk1225GRS</v>
      </c>
    </row>
    <row r="845" spans="1:54" x14ac:dyDescent="0.25">
      <c r="A845" s="6" t="s">
        <v>128</v>
      </c>
      <c r="B845" s="5" t="str">
        <f ca="1">IF(B_MSK[[#This Row],[N_ID]]="","",INDEX(INDIRECT(DIR&amp;$2:$2),MATCH(B_MSK[[#This Row],[N_ID]],INDIRECT(DIR&amp;"!NOTA[ID_P]"),0)))</f>
        <v/>
      </c>
      <c r="C845" s="5" t="str">
        <f ca="1">IF(B_MSK[[#This Row],[//]]="","",HYPERLINK("["&amp;SUBSTITUTE(DIR,"'","")&amp;"]NOTA!D"&amp;B_MSK[[#This Row],[//]]+2,"&gt;"))</f>
        <v>&gt;</v>
      </c>
      <c r="D845" s="5" t="str">
        <f ca="1">IF(B_MSK[[#This Row],[N_ID]]="","",COUNTIF(INDIRECT(DIR&amp;"!NOTA[ID_H]"),B_MSK[[#This Row],[ID NOTA]]))</f>
        <v/>
      </c>
      <c r="E84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842</v>
      </c>
      <c r="F8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5" s="7" t="str">
        <f ca="1">IF(B_MSK[[#This Row],[stt]]="ada",INDEX([2]!db[NB BM],B_MSK[DB_ROW]-1),"")</f>
        <v>Tape cutter JK TD-102</v>
      </c>
      <c r="H845" s="7" t="str">
        <f ca="1">IF(B_MSK[[#This Row],[//]]="","",INDEX(INDIRECT(DIR&amp;$2:$2),B_MSK[[#This Row],[//]]))</f>
        <v>ATALI MAKMUR</v>
      </c>
      <c r="I845" s="27" t="str">
        <f ca="1">IF(B_MSK[[#This Row],[//]]="","",INDEX(INDIRECT(DB_PATH&amp;$2:$2),B_MSK[[#This Row],[DB_ROW]]-1))</f>
        <v>24 PCS</v>
      </c>
      <c r="J845" s="5">
        <f ca="1">IF(B_MSK[[#This Row],[//]]="","",IF(INDEX(INDIRECT(DIR&amp;$2:$2),B_MSK[[#This Row],[//]])="","",INDEX(INDIRECT(DIR&amp;$2:$2),B_MSK[[#This Row],[//]])))</f>
        <v>2</v>
      </c>
      <c r="K845" s="5">
        <f ca="1">IF(B_MSK[[#This Row],[//]]="","",IF(INDEX(INDIRECT(DIR&amp;$2:$2),B_MSK[[#This Row],[//]])="","",INDEX(INDIRECT(DIR&amp;$2:$2),B_MSK[[#This Row],[//]])))</f>
        <v>48</v>
      </c>
      <c r="L845" s="5" t="str">
        <f ca="1">IF(B_MSK[[#This Row],[//]]="","",IF(INDEX(INDIRECT(DIR&amp;$2:$2),B_MSK[[#This Row],[//]])="","",INDEX(INDIRECT(DIR&amp;$2:$2),B_MSK[[#This Row],[//]])))</f>
        <v>PCS</v>
      </c>
      <c r="M845" s="13">
        <f ca="1">IF(B_MSK[[#This Row],[//]]="","",INDEX(INDIRECT(DIR&amp;$2:$2),B_MSK[[#This Row],[//]]))</f>
        <v>11100</v>
      </c>
      <c r="N845" s="13">
        <f ca="1">IF(OR(B_MSK[[#This Row],[//]]="",),"",INDEX(INDIRECT(DIR&amp;$2:$2),B_MSK[[#This Row],[//]]))</f>
        <v>266400</v>
      </c>
      <c r="O845" s="3">
        <f ca="1">IF(B_MSK[[#This Row],[//]]="","",IF(INDEX(INDIRECT(DIR&amp;$2:$2),B_MSK[[#This Row],[//]])=0,"",INDEX(INDIRECT(DIR&amp;$2:$2),B_MSK[[#This Row],[//]])))</f>
        <v>0.125</v>
      </c>
      <c r="P845" s="3">
        <f ca="1">IF(B_MSK[[#This Row],[//]]="","",IF(INDEX(INDIRECT(DIR&amp;$2:$2),B_MSK[[#This Row],[//]])=0,"",INDEX(INDIRECT(DIR&amp;$2:$2),B_MSK[[#This Row],[//]])))</f>
        <v>0.05</v>
      </c>
      <c r="Q845" s="12">
        <f ca="1">IF(B_MSK[[#This Row],[//]]="","",INDEX(INDIRECT(DIR&amp;$2:$2),B_MSK[[#This Row],[//]]))</f>
        <v>442890</v>
      </c>
      <c r="R84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84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845" s="37">
        <f ca="1">IF(B_MSK[[#This Row],[//]]="","",INDEX(INDIRECT(DIR&amp;$2:$2),B_MSK[[#This Row],[//]]))</f>
        <v>0</v>
      </c>
      <c r="U845" s="38">
        <f ca="1">IF(SUMIF(B_MSK[NAMA BARANG],B_MSK[[#This Row],[NAMA BARANG]],B_MSK[JMLH BRG])=0,"",SUMIF(B_MSK[NAMA BARANG],B_MSK[[#This Row],[NAMA BARANG]],B_MSK[C]))</f>
        <v>5</v>
      </c>
      <c r="V845" s="7" t="str">
        <f ca="1">IF(B_MSK[[#This Row],[//]]="","",INDEX(INDIRECT(DIR&amp;$2:$2),B_MSK[[#This Row],[//]]))</f>
        <v>TAPE CUTTER TD-102 JK</v>
      </c>
      <c r="W845" s="7" t="str">
        <f ca="1">LOWER(SUBSTITUTE(SUBSTITUTE(SUBSTITUTE(SUBSTITUTE(SUBSTITUTE(SUBSTITUTE(SUBSTITUTE(SUBSTITUTE(SUBSTITUTE(B_MSK[[#This Row],[N.B.nota]]," ",""),"-",""),"(",""),")",""),".",""),",",""),"/",""),"""",""),"+",""))</f>
        <v>tapecuttertd102jk</v>
      </c>
      <c r="X845" s="5" t="str">
        <f ca="1">IF(B_MSK[[#This Row],[N.B.nota]]="","",IF(MATCH(B_MSK[[#This Row],[concat]],[2]!db[NB NOTA_C],0)&gt;0,"ada",0))</f>
        <v>ada</v>
      </c>
      <c r="Y845" s="5" t="str">
        <f ca="1">IF(B_MSK[[#This Row],[N.B.nota]]="","",ADDRESS(ROW(B_MSK[QB]),COLUMN(B_MSK[QB]))&amp;":"&amp;ADDRESS(ROW(),COLUMN(B_MSK[QB])))</f>
        <v>$D$4:$D$845</v>
      </c>
      <c r="Z845" s="5">
        <f ca="1">IF(B_MSK[[#This Row],[concat]]="","",MATCH(B_MSK[[#This Row],[concat]],[2]!db[NB NOTA_C],0)+1)</f>
        <v>2025</v>
      </c>
      <c r="AA845" s="5" t="str">
        <f ca="1">IF(B_MSK[[#This Row],[//]]="","",HYPERLINK("[D:\kerja\BANK EXP\BARU\DB.XLSX]DB!e"&amp;B_MSK[[#This Row],[DB_ROW]],"&gt;"))</f>
        <v>&gt;</v>
      </c>
      <c r="AB845" s="30" t="str">
        <f ca="1">MID(B_MSK[[#This Row],[/ STN_1]],FIND(" ",B_MSK[[#This Row],[/ STN_1]])+1,LEN(B_MSK[[#This Row],[/ STN_1]]))</f>
        <v>PCS</v>
      </c>
      <c r="AC845" s="11">
        <f ca="1">IF(B_MSK[[#This Row],[//]]="","",IF(B_MSK[[#This Row],[ JUMLAH ]]="","",IF(B_MSK[[#This Row],[C]]="",B_MSK[[#This Row],[HARGA CTN]]/B_MSK[[#This Row],[JMLH BRG]],B_MSK[[#This Row],[HARGA CTN]]/B_MSK[[#This Row],[A_1]])))</f>
        <v>11100</v>
      </c>
      <c r="AD8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5" s="15" t="str">
        <f ca="1">IF(B_MSK[[#This Row],[HARGA_2]]="","",IF(MID(B_MSK[[#This Row],[/ STN_2]],FIND(" ",B_MSK[[#This Row],[/ STN_2]])+1,LEN(B_MSK[[#This Row],[/ STN_2]]))="LSN",B_MSK[[#This Row],[HARGA_2]]/12,""))</f>
        <v/>
      </c>
      <c r="AH845" s="7" t="str">
        <f ca="1">IF(B_MSK[[#This Row],[HARGA_3]]="","","/ "&amp;"PCS")</f>
        <v/>
      </c>
      <c r="AI845" s="15">
        <f ca="1">IF(B_MSK[[#This Row],[HARGA_3]]="",IF(B_MSK[[#This Row],[HARGA_2]]="",IF(B_MSK[[#This Row],[HARGA_1]]="","",B_MSK[[#This Row],[HARGA_1]]),B_MSK[[#This Row],[HARGA_2]]),B_MSK[[#This Row],[HARGA_3]])</f>
        <v>11100</v>
      </c>
      <c r="AJ84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45" s="5" t="str">
        <f ca="1">IF(B_MSK[[#This Row],[//]]="","",SUBSTITUTE(SUBSTITUTE(SUBSTITUTE(B_MSK[[#This Row],[QTY/ CTN]]," ","_",2),"(",""),")","")&amp;"_")</f>
        <v>24 PCS_</v>
      </c>
      <c r="AL845" s="5">
        <f ca="1">IF(B_MSK[[#This Row],[A_B]]="","",SEARCH("_",B_MSK[[#This Row],[A_B]]))</f>
        <v>7</v>
      </c>
      <c r="AM845" s="5">
        <f ca="1">IF(B_MSK[[#This Row],[A_B]]="","",LEN(B_MSK[[#This Row],[A_B]]))</f>
        <v>7</v>
      </c>
      <c r="AN845" s="5" t="str">
        <f ca="1">IF(B_MSK[[#This Row],[A_B]]="","",LEFT(B_MSK[[#This Row],[QTY/ CTN]],B_MSK[[#This Row],[A_B_1]]))</f>
        <v>24 PCS</v>
      </c>
      <c r="AO845" s="5" t="str">
        <f ca="1">IF(B_MSK[[#This Row],[A_B]]="","",LEFT(B_MSK[[#This Row],[A_]],SEARCH(" ",B_MSK[[#This Row],[A_]])-1))</f>
        <v>24</v>
      </c>
      <c r="AP845" s="5" t="str">
        <f ca="1">IF(B_MSK[[#This Row],[A_B]]="","",RIGHT(B_MSK[[#This Row],[A_]],LEN(B_MSK[[#This Row],[A_]])-SEARCH(" ",B_MSK[[#This Row],[A_]])))</f>
        <v>PCS</v>
      </c>
      <c r="AQ8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5" s="5" t="str">
        <f ca="1">IF(B_MSK[[#This Row],[B_]]="","",LEFT(B_MSK[[#This Row],[B_]],SEARCH(" ",B_MSK[[#This Row],[B_]])))</f>
        <v/>
      </c>
      <c r="AS845" s="5" t="str">
        <f ca="1">IF(B_MSK[[#This Row],[B_]]="","",RIGHT(B_MSK[[#This Row],[B_]],LEN(B_MSK[[#This Row],[B_]])-SEARCH(" ",B_MSK[[#This Row],[B_]])))</f>
        <v/>
      </c>
      <c r="AT845" s="5" t="str">
        <f ca="1">IF(B_MSK[[#This Row],[B_2]]="LSN",12,"")</f>
        <v/>
      </c>
      <c r="AU845" s="5" t="str">
        <f ca="1">IF(B_MSK[[#This Row],[C_1]]="","","PCS")</f>
        <v/>
      </c>
      <c r="AV845" s="5">
        <f ca="1">IF(B_MSK[[#This Row],[A_1]]="","",B_MSK[[#This Row],[A_1]]*IF(B_MSK[[#This Row],[B_1]]="",1,B_MSK[[#This Row],[B_1]])*IF(B_MSK[[#This Row],[C_1]]="",1,B_MSK[[#This Row],[C_1]]))</f>
        <v>24</v>
      </c>
      <c r="AW845" s="5" t="str">
        <f ca="1">IF(B_MSK[[#This Row],[C_2]]="",IF(B_MSK[[#This Row],[B_2]]="",IF(B_MSK[[#This Row],[A_2]]="","",B_MSK[[#This Row],[A_2]]),B_MSK[[#This Row],[B_2]]),B_MSK[[#This Row],[C_2]])</f>
        <v>PCS</v>
      </c>
      <c r="AX845" s="2">
        <f ca="1">IF(ISNUMBER(B_MSK[[#This Row],[TANGGAL DATANG]]),B_MSK[[#This Row],[TANGGAL DATANG]],AX844)</f>
        <v>44959</v>
      </c>
      <c r="AY845" s="5" t="e">
        <f ca="1">IF(B_MSK[[#This Row],[DB_ROW]]="","",INDEX([3]!db[JENIS],B_MSK[[#This Row],[DB_ROW]]-1))</f>
        <v>#REF!</v>
      </c>
      <c r="AZ845" s="5">
        <f ca="1">IF(B_MSK[[#This Row],[A_1]]="","",B_MSK[[#This Row],[A_1]])*1</f>
        <v>24</v>
      </c>
      <c r="BA845" s="5" t="str">
        <f ca="1">IF(B_MSK[[#This Row],[//]]="","",INDEX(INDIRECT(DIR&amp;$2:$2),B_MSK[[#This Row],[//]]))</f>
        <v>ARTO MORO</v>
      </c>
      <c r="BB845" s="5" t="str">
        <f ca="1">CONCATENATE(B_MSK[[#This Row],[concat]],B_MSK[[#This Row],[HARGA_X]],B_MSK[[#This Row],[SAT]])</f>
        <v>tapecuttertd102jk11100PCS</v>
      </c>
    </row>
    <row r="846" spans="1:54" x14ac:dyDescent="0.25">
      <c r="A846" s="6" t="s">
        <v>128</v>
      </c>
      <c r="B846" s="5" t="str">
        <f ca="1">IF(B_MSK[[#This Row],[N_ID]]="","",INDEX(INDIRECT(DIR&amp;$2:$2),MATCH(B_MSK[[#This Row],[N_ID]],INDIRECT(DIR&amp;"!NOTA[ID_P]"),0)))</f>
        <v/>
      </c>
      <c r="C846" s="5" t="str">
        <f ca="1">IF(B_MSK[[#This Row],[//]]="","",HYPERLINK("["&amp;SUBSTITUTE(DIR,"'","")&amp;"]NOTA!D"&amp;B_MSK[[#This Row],[//]]+2,"&gt;"))</f>
        <v/>
      </c>
      <c r="D846" s="5" t="str">
        <f ca="1">IF(B_MSK[[#This Row],[N_ID]]="","",COUNTIF(INDIRECT(DIR&amp;"!NOTA[ID_H]"),B_MSK[[#This Row],[ID NOTA]]))</f>
        <v/>
      </c>
      <c r="E8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6" s="7" t="str">
        <f ca="1">IF(B_MSK[[#This Row],[stt]]="ada",INDEX([2]!db[NB BM],B_MSK[DB_ROW]-1),"")</f>
        <v/>
      </c>
      <c r="H846" s="7" t="str">
        <f ca="1">IF(B_MSK[[#This Row],[//]]="","",INDEX(INDIRECT(DIR&amp;$2:$2),B_MSK[[#This Row],[//]]))</f>
        <v/>
      </c>
      <c r="I846" s="27" t="str">
        <f ca="1">IF(B_MSK[[#This Row],[//]]="","",INDEX(INDIRECT(DB_PATH&amp;$2:$2),B_MSK[[#This Row],[DB_ROW]]-1))</f>
        <v/>
      </c>
      <c r="J846" s="5" t="str">
        <f ca="1">IF(B_MSK[[#This Row],[//]]="","",IF(INDEX(INDIRECT(DIR&amp;$2:$2),B_MSK[[#This Row],[//]])="","",INDEX(INDIRECT(DIR&amp;$2:$2),B_MSK[[#This Row],[//]])))</f>
        <v/>
      </c>
      <c r="K846" s="5" t="str">
        <f ca="1">IF(B_MSK[[#This Row],[//]]="","",IF(INDEX(INDIRECT(DIR&amp;$2:$2),B_MSK[[#This Row],[//]])="","",INDEX(INDIRECT(DIR&amp;$2:$2),B_MSK[[#This Row],[//]])))</f>
        <v/>
      </c>
      <c r="L846" s="5" t="str">
        <f ca="1">IF(B_MSK[[#This Row],[//]]="","",IF(INDEX(INDIRECT(DIR&amp;$2:$2),B_MSK[[#This Row],[//]])="","",INDEX(INDIRECT(DIR&amp;$2:$2),B_MSK[[#This Row],[//]])))</f>
        <v/>
      </c>
      <c r="M846" s="13" t="str">
        <f ca="1">IF(B_MSK[[#This Row],[//]]="","",INDEX(INDIRECT(DIR&amp;$2:$2),B_MSK[[#This Row],[//]]))</f>
        <v/>
      </c>
      <c r="N846" s="13" t="str">
        <f ca="1">IF(OR(B_MSK[[#This Row],[//]]="",),"",INDEX(INDIRECT(DIR&amp;$2:$2),B_MSK[[#This Row],[//]]))</f>
        <v/>
      </c>
      <c r="O846" s="3" t="str">
        <f ca="1">IF(B_MSK[[#This Row],[//]]="","",IF(INDEX(INDIRECT(DIR&amp;$2:$2),B_MSK[[#This Row],[//]])=0,"",INDEX(INDIRECT(DIR&amp;$2:$2),B_MSK[[#This Row],[//]])))</f>
        <v/>
      </c>
      <c r="P846" s="3" t="str">
        <f ca="1">IF(B_MSK[[#This Row],[//]]="","",IF(INDEX(INDIRECT(DIR&amp;$2:$2),B_MSK[[#This Row],[//]])=0,"",INDEX(INDIRECT(DIR&amp;$2:$2),B_MSK[[#This Row],[//]])))</f>
        <v/>
      </c>
      <c r="Q846" s="12" t="str">
        <f ca="1">IF(B_MSK[[#This Row],[//]]="","",INDEX(INDIRECT(DIR&amp;$2:$2),B_MSK[[#This Row],[//]]))</f>
        <v/>
      </c>
      <c r="R8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6" s="37" t="str">
        <f ca="1">IF(B_MSK[[#This Row],[//]]="","",INDEX(INDIRECT(DIR&amp;$2:$2),B_MSK[[#This Row],[//]]))</f>
        <v/>
      </c>
      <c r="U846" s="38" t="str">
        <f ca="1">IF(SUMIF(B_MSK[NAMA BARANG],B_MSK[[#This Row],[NAMA BARANG]],B_MSK[JMLH BRG])=0,"",SUMIF(B_MSK[NAMA BARANG],B_MSK[[#This Row],[NAMA BARANG]],B_MSK[C]))</f>
        <v/>
      </c>
      <c r="V846" s="7" t="str">
        <f ca="1">IF(B_MSK[[#This Row],[//]]="","",INDEX(INDIRECT(DIR&amp;$2:$2),B_MSK[[#This Row],[//]]))</f>
        <v/>
      </c>
      <c r="W8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6" s="5" t="str">
        <f ca="1">IF(B_MSK[[#This Row],[N.B.nota]]="","",IF(MATCH(B_MSK[[#This Row],[concat]],[2]!db[NB NOTA_C],0)&gt;0,"ada",0))</f>
        <v/>
      </c>
      <c r="Y846" s="5" t="str">
        <f ca="1">IF(B_MSK[[#This Row],[N.B.nota]]="","",ADDRESS(ROW(B_MSK[QB]),COLUMN(B_MSK[QB]))&amp;":"&amp;ADDRESS(ROW(),COLUMN(B_MSK[QB])))</f>
        <v/>
      </c>
      <c r="Z846" s="5" t="str">
        <f ca="1">IF(B_MSK[[#This Row],[concat]]="","",MATCH(B_MSK[[#This Row],[concat]],[2]!db[NB NOTA_C],0)+1)</f>
        <v/>
      </c>
      <c r="AA846" s="5" t="str">
        <f ca="1">IF(B_MSK[[#This Row],[//]]="","",HYPERLINK("[D:\kerja\BANK EXP\BARU\DB.XLSX]DB!e"&amp;B_MSK[[#This Row],[DB_ROW]],"&gt;"))</f>
        <v/>
      </c>
      <c r="AB846" s="30" t="e">
        <f ca="1">MID(B_MSK[[#This Row],[/ STN_1]],FIND(" ",B_MSK[[#This Row],[/ STN_1]])+1,LEN(B_MSK[[#This Row],[/ STN_1]]))</f>
        <v>#VALUE!</v>
      </c>
      <c r="AC8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6" s="15" t="str">
        <f ca="1">IF(B_MSK[[#This Row],[HARGA_2]]="","",IF(MID(B_MSK[[#This Row],[/ STN_2]],FIND(" ",B_MSK[[#This Row],[/ STN_2]])+1,LEN(B_MSK[[#This Row],[/ STN_2]]))="LSN",B_MSK[[#This Row],[HARGA_2]]/12,""))</f>
        <v/>
      </c>
      <c r="AH846" s="7" t="str">
        <f ca="1">IF(B_MSK[[#This Row],[HARGA_3]]="","","/ "&amp;"PCS")</f>
        <v/>
      </c>
      <c r="AI846" s="15" t="str">
        <f ca="1">IF(B_MSK[[#This Row],[HARGA_3]]="",IF(B_MSK[[#This Row],[HARGA_2]]="",IF(B_MSK[[#This Row],[HARGA_1]]="","",B_MSK[[#This Row],[HARGA_1]]),B_MSK[[#This Row],[HARGA_2]]),B_MSK[[#This Row],[HARGA_3]])</f>
        <v/>
      </c>
      <c r="AJ846" s="15" t="str">
        <f ca="1">IF(B_MSK[[#This Row],[/ STN_3]]="",IF(B_MSK[[#This Row],[/ STN_2]]="",IF(B_MSK[[#This Row],[/ STN_1]]="","",B_MSK[[#This Row],[/ STN_1]]),B_MSK[[#This Row],[/ STN_2]]),B_MSK[[#This Row],[/ STN_3]])</f>
        <v/>
      </c>
      <c r="AK846" s="5" t="str">
        <f ca="1">IF(B_MSK[[#This Row],[//]]="","",SUBSTITUTE(SUBSTITUTE(SUBSTITUTE(B_MSK[[#This Row],[QTY/ CTN]]," ","_",2),"(",""),")","")&amp;"_")</f>
        <v/>
      </c>
      <c r="AL846" s="5" t="str">
        <f ca="1">IF(B_MSK[[#This Row],[A_B]]="","",SEARCH("_",B_MSK[[#This Row],[A_B]]))</f>
        <v/>
      </c>
      <c r="AM846" s="5" t="str">
        <f ca="1">IF(B_MSK[[#This Row],[A_B]]="","",LEN(B_MSK[[#This Row],[A_B]]))</f>
        <v/>
      </c>
      <c r="AN846" s="5" t="str">
        <f ca="1">IF(B_MSK[[#This Row],[A_B]]="","",LEFT(B_MSK[[#This Row],[QTY/ CTN]],B_MSK[[#This Row],[A_B_1]]))</f>
        <v/>
      </c>
      <c r="AO846" s="5" t="str">
        <f ca="1">IF(B_MSK[[#This Row],[A_B]]="","",LEFT(B_MSK[[#This Row],[A_]],SEARCH(" ",B_MSK[[#This Row],[A_]])-1))</f>
        <v/>
      </c>
      <c r="AP846" s="5" t="str">
        <f ca="1">IF(B_MSK[[#This Row],[A_B]]="","",RIGHT(B_MSK[[#This Row],[A_]],LEN(B_MSK[[#This Row],[A_]])-SEARCH(" ",B_MSK[[#This Row],[A_]])))</f>
        <v/>
      </c>
      <c r="AQ8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6" s="5" t="str">
        <f ca="1">IF(B_MSK[[#This Row],[B_]]="","",LEFT(B_MSK[[#This Row],[B_]],SEARCH(" ",B_MSK[[#This Row],[B_]])))</f>
        <v/>
      </c>
      <c r="AS846" s="5" t="str">
        <f ca="1">IF(B_MSK[[#This Row],[B_]]="","",RIGHT(B_MSK[[#This Row],[B_]],LEN(B_MSK[[#This Row],[B_]])-SEARCH(" ",B_MSK[[#This Row],[B_]])))</f>
        <v/>
      </c>
      <c r="AT846" s="5" t="str">
        <f ca="1">IF(B_MSK[[#This Row],[B_2]]="LSN",12,"")</f>
        <v/>
      </c>
      <c r="AU846" s="5" t="str">
        <f ca="1">IF(B_MSK[[#This Row],[C_1]]="","","PCS")</f>
        <v/>
      </c>
      <c r="AV846" s="5" t="str">
        <f ca="1">IF(B_MSK[[#This Row],[A_1]]="","",B_MSK[[#This Row],[A_1]]*IF(B_MSK[[#This Row],[B_1]]="",1,B_MSK[[#This Row],[B_1]])*IF(B_MSK[[#This Row],[C_1]]="",1,B_MSK[[#This Row],[C_1]]))</f>
        <v/>
      </c>
      <c r="AW846" s="5" t="str">
        <f ca="1">IF(B_MSK[[#This Row],[C_2]]="",IF(B_MSK[[#This Row],[B_2]]="",IF(B_MSK[[#This Row],[A_2]]="","",B_MSK[[#This Row],[A_2]]),B_MSK[[#This Row],[B_2]]),B_MSK[[#This Row],[C_2]])</f>
        <v/>
      </c>
      <c r="AX846" s="2">
        <f ca="1">IF(ISNUMBER(B_MSK[[#This Row],[TANGGAL DATANG]]),B_MSK[[#This Row],[TANGGAL DATANG]],AX845)</f>
        <v>44959</v>
      </c>
      <c r="AY846" s="5" t="str">
        <f ca="1">IF(B_MSK[[#This Row],[DB_ROW]]="","",INDEX([3]!db[JENIS],B_MSK[[#This Row],[DB_ROW]]-1))</f>
        <v/>
      </c>
      <c r="AZ846" s="5" t="e">
        <f ca="1">IF(B_MSK[[#This Row],[A_1]]="","",B_MSK[[#This Row],[A_1]])*1</f>
        <v>#VALUE!</v>
      </c>
      <c r="BA846" s="5" t="str">
        <f ca="1">IF(B_MSK[[#This Row],[//]]="","",INDEX(INDIRECT(DIR&amp;$2:$2),B_MSK[[#This Row],[//]]))</f>
        <v/>
      </c>
      <c r="BB846" s="5" t="str">
        <f ca="1">CONCATENATE(B_MSK[[#This Row],[concat]],B_MSK[[#This Row],[HARGA_X]],B_MSK[[#This Row],[SAT]])</f>
        <v/>
      </c>
    </row>
    <row r="847" spans="1:54" x14ac:dyDescent="0.25">
      <c r="A847" s="6" t="s">
        <v>128</v>
      </c>
      <c r="B847" s="5" t="str">
        <f ca="1">IF(B_MSK[[#This Row],[N_ID]]="","",INDEX(INDIRECT(DIR&amp;$2:$2),MATCH(B_MSK[[#This Row],[N_ID]],INDIRECT(DIR&amp;"!NOTA[ID_P]"),0)))</f>
        <v/>
      </c>
      <c r="C847" s="5" t="str">
        <f ca="1">IF(B_MSK[[#This Row],[//]]="","",HYPERLINK("["&amp;SUBSTITUTE(DIR,"'","")&amp;"]NOTA!D"&amp;B_MSK[[#This Row],[//]]+2,"&gt;"))</f>
        <v/>
      </c>
      <c r="D847" s="5" t="str">
        <f ca="1">IF(B_MSK[[#This Row],[N_ID]]="","",COUNTIF(INDIRECT(DIR&amp;"!NOTA[ID_H]"),B_MSK[[#This Row],[ID NOTA]]))</f>
        <v/>
      </c>
      <c r="E8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7" s="7" t="str">
        <f ca="1">IF(B_MSK[[#This Row],[stt]]="ada",INDEX([2]!db[NB BM],B_MSK[DB_ROW]-1),"")</f>
        <v/>
      </c>
      <c r="H847" s="7" t="str">
        <f ca="1">IF(B_MSK[[#This Row],[//]]="","",INDEX(INDIRECT(DIR&amp;$2:$2),B_MSK[[#This Row],[//]]))</f>
        <v/>
      </c>
      <c r="I847" s="27" t="str">
        <f ca="1">IF(B_MSK[[#This Row],[//]]="","",INDEX(INDIRECT(DB_PATH&amp;$2:$2),B_MSK[[#This Row],[DB_ROW]]-1))</f>
        <v/>
      </c>
      <c r="J847" s="5" t="str">
        <f ca="1">IF(B_MSK[[#This Row],[//]]="","",IF(INDEX(INDIRECT(DIR&amp;$2:$2),B_MSK[[#This Row],[//]])="","",INDEX(INDIRECT(DIR&amp;$2:$2),B_MSK[[#This Row],[//]])))</f>
        <v/>
      </c>
      <c r="K847" s="5" t="str">
        <f ca="1">IF(B_MSK[[#This Row],[//]]="","",IF(INDEX(INDIRECT(DIR&amp;$2:$2),B_MSK[[#This Row],[//]])="","",INDEX(INDIRECT(DIR&amp;$2:$2),B_MSK[[#This Row],[//]])))</f>
        <v/>
      </c>
      <c r="L847" s="5" t="str">
        <f ca="1">IF(B_MSK[[#This Row],[//]]="","",IF(INDEX(INDIRECT(DIR&amp;$2:$2),B_MSK[[#This Row],[//]])="","",INDEX(INDIRECT(DIR&amp;$2:$2),B_MSK[[#This Row],[//]])))</f>
        <v/>
      </c>
      <c r="M847" s="13" t="str">
        <f ca="1">IF(B_MSK[[#This Row],[//]]="","",INDEX(INDIRECT(DIR&amp;$2:$2),B_MSK[[#This Row],[//]]))</f>
        <v/>
      </c>
      <c r="N847" s="13" t="str">
        <f ca="1">IF(OR(B_MSK[[#This Row],[//]]="",),"",INDEX(INDIRECT(DIR&amp;$2:$2),B_MSK[[#This Row],[//]]))</f>
        <v/>
      </c>
      <c r="O847" s="3" t="str">
        <f ca="1">IF(B_MSK[[#This Row],[//]]="","",IF(INDEX(INDIRECT(DIR&amp;$2:$2),B_MSK[[#This Row],[//]])=0,"",INDEX(INDIRECT(DIR&amp;$2:$2),B_MSK[[#This Row],[//]])))</f>
        <v/>
      </c>
      <c r="P847" s="3" t="str">
        <f ca="1">IF(B_MSK[[#This Row],[//]]="","",IF(INDEX(INDIRECT(DIR&amp;$2:$2),B_MSK[[#This Row],[//]])=0,"",INDEX(INDIRECT(DIR&amp;$2:$2),B_MSK[[#This Row],[//]])))</f>
        <v/>
      </c>
      <c r="Q847" s="12" t="str">
        <f ca="1">IF(B_MSK[[#This Row],[//]]="","",INDEX(INDIRECT(DIR&amp;$2:$2),B_MSK[[#This Row],[//]]))</f>
        <v/>
      </c>
      <c r="R8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7" s="37" t="str">
        <f ca="1">IF(B_MSK[[#This Row],[//]]="","",INDEX(INDIRECT(DIR&amp;$2:$2),B_MSK[[#This Row],[//]]))</f>
        <v/>
      </c>
      <c r="U847" s="38" t="str">
        <f ca="1">IF(SUMIF(B_MSK[NAMA BARANG],B_MSK[[#This Row],[NAMA BARANG]],B_MSK[JMLH BRG])=0,"",SUMIF(B_MSK[NAMA BARANG],B_MSK[[#This Row],[NAMA BARANG]],B_MSK[C]))</f>
        <v/>
      </c>
      <c r="V847" s="7" t="str">
        <f ca="1">IF(B_MSK[[#This Row],[//]]="","",INDEX(INDIRECT(DIR&amp;$2:$2),B_MSK[[#This Row],[//]]))</f>
        <v/>
      </c>
      <c r="W8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7" s="5" t="str">
        <f ca="1">IF(B_MSK[[#This Row],[N.B.nota]]="","",IF(MATCH(B_MSK[[#This Row],[concat]],[2]!db[NB NOTA_C],0)&gt;0,"ada",0))</f>
        <v/>
      </c>
      <c r="Y847" s="5" t="str">
        <f ca="1">IF(B_MSK[[#This Row],[N.B.nota]]="","",ADDRESS(ROW(B_MSK[QB]),COLUMN(B_MSK[QB]))&amp;":"&amp;ADDRESS(ROW(),COLUMN(B_MSK[QB])))</f>
        <v/>
      </c>
      <c r="Z847" s="5" t="str">
        <f ca="1">IF(B_MSK[[#This Row],[concat]]="","",MATCH(B_MSK[[#This Row],[concat]],[2]!db[NB NOTA_C],0)+1)</f>
        <v/>
      </c>
      <c r="AA847" s="5" t="str">
        <f ca="1">IF(B_MSK[[#This Row],[//]]="","",HYPERLINK("[D:\kerja\BANK EXP\BARU\DB.XLSX]DB!e"&amp;B_MSK[[#This Row],[DB_ROW]],"&gt;"))</f>
        <v/>
      </c>
      <c r="AB847" s="30" t="e">
        <f ca="1">MID(B_MSK[[#This Row],[/ STN_1]],FIND(" ",B_MSK[[#This Row],[/ STN_1]])+1,LEN(B_MSK[[#This Row],[/ STN_1]]))</f>
        <v>#VALUE!</v>
      </c>
      <c r="AC8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7" s="15" t="str">
        <f ca="1">IF(B_MSK[[#This Row],[HARGA_2]]="","",IF(MID(B_MSK[[#This Row],[/ STN_2]],FIND(" ",B_MSK[[#This Row],[/ STN_2]])+1,LEN(B_MSK[[#This Row],[/ STN_2]]))="LSN",B_MSK[[#This Row],[HARGA_2]]/12,""))</f>
        <v/>
      </c>
      <c r="AH847" s="7" t="str">
        <f ca="1">IF(B_MSK[[#This Row],[HARGA_3]]="","","/ "&amp;"PCS")</f>
        <v/>
      </c>
      <c r="AI847" s="15" t="str">
        <f ca="1">IF(B_MSK[[#This Row],[HARGA_3]]="",IF(B_MSK[[#This Row],[HARGA_2]]="",IF(B_MSK[[#This Row],[HARGA_1]]="","",B_MSK[[#This Row],[HARGA_1]]),B_MSK[[#This Row],[HARGA_2]]),B_MSK[[#This Row],[HARGA_3]])</f>
        <v/>
      </c>
      <c r="AJ847" s="15" t="str">
        <f ca="1">IF(B_MSK[[#This Row],[/ STN_3]]="",IF(B_MSK[[#This Row],[/ STN_2]]="",IF(B_MSK[[#This Row],[/ STN_1]]="","",B_MSK[[#This Row],[/ STN_1]]),B_MSK[[#This Row],[/ STN_2]]),B_MSK[[#This Row],[/ STN_3]])</f>
        <v/>
      </c>
      <c r="AK847" s="5" t="str">
        <f ca="1">IF(B_MSK[[#This Row],[//]]="","",SUBSTITUTE(SUBSTITUTE(SUBSTITUTE(B_MSK[[#This Row],[QTY/ CTN]]," ","_",2),"(",""),")","")&amp;"_")</f>
        <v/>
      </c>
      <c r="AL847" s="5" t="str">
        <f ca="1">IF(B_MSK[[#This Row],[A_B]]="","",SEARCH("_",B_MSK[[#This Row],[A_B]]))</f>
        <v/>
      </c>
      <c r="AM847" s="5" t="str">
        <f ca="1">IF(B_MSK[[#This Row],[A_B]]="","",LEN(B_MSK[[#This Row],[A_B]]))</f>
        <v/>
      </c>
      <c r="AN847" s="5" t="str">
        <f ca="1">IF(B_MSK[[#This Row],[A_B]]="","",LEFT(B_MSK[[#This Row],[QTY/ CTN]],B_MSK[[#This Row],[A_B_1]]))</f>
        <v/>
      </c>
      <c r="AO847" s="5" t="str">
        <f ca="1">IF(B_MSK[[#This Row],[A_B]]="","",LEFT(B_MSK[[#This Row],[A_]],SEARCH(" ",B_MSK[[#This Row],[A_]])-1))</f>
        <v/>
      </c>
      <c r="AP847" s="5" t="str">
        <f ca="1">IF(B_MSK[[#This Row],[A_B]]="","",RIGHT(B_MSK[[#This Row],[A_]],LEN(B_MSK[[#This Row],[A_]])-SEARCH(" ",B_MSK[[#This Row],[A_]])))</f>
        <v/>
      </c>
      <c r="AQ8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7" s="5" t="str">
        <f ca="1">IF(B_MSK[[#This Row],[B_]]="","",LEFT(B_MSK[[#This Row],[B_]],SEARCH(" ",B_MSK[[#This Row],[B_]])))</f>
        <v/>
      </c>
      <c r="AS847" s="5" t="str">
        <f ca="1">IF(B_MSK[[#This Row],[B_]]="","",RIGHT(B_MSK[[#This Row],[B_]],LEN(B_MSK[[#This Row],[B_]])-SEARCH(" ",B_MSK[[#This Row],[B_]])))</f>
        <v/>
      </c>
      <c r="AT847" s="5" t="str">
        <f ca="1">IF(B_MSK[[#This Row],[B_2]]="LSN",12,"")</f>
        <v/>
      </c>
      <c r="AU847" s="5" t="str">
        <f ca="1">IF(B_MSK[[#This Row],[C_1]]="","","PCS")</f>
        <v/>
      </c>
      <c r="AV847" s="5" t="str">
        <f ca="1">IF(B_MSK[[#This Row],[A_1]]="","",B_MSK[[#This Row],[A_1]]*IF(B_MSK[[#This Row],[B_1]]="",1,B_MSK[[#This Row],[B_1]])*IF(B_MSK[[#This Row],[C_1]]="",1,B_MSK[[#This Row],[C_1]]))</f>
        <v/>
      </c>
      <c r="AW847" s="5" t="str">
        <f ca="1">IF(B_MSK[[#This Row],[C_2]]="",IF(B_MSK[[#This Row],[B_2]]="",IF(B_MSK[[#This Row],[A_2]]="","",B_MSK[[#This Row],[A_2]]),B_MSK[[#This Row],[B_2]]),B_MSK[[#This Row],[C_2]])</f>
        <v/>
      </c>
      <c r="AX847" s="2">
        <f ca="1">IF(ISNUMBER(B_MSK[[#This Row],[TANGGAL DATANG]]),B_MSK[[#This Row],[TANGGAL DATANG]],AX846)</f>
        <v>44959</v>
      </c>
      <c r="AY847" s="5" t="str">
        <f ca="1">IF(B_MSK[[#This Row],[DB_ROW]]="","",INDEX([3]!db[JENIS],B_MSK[[#This Row],[DB_ROW]]-1))</f>
        <v/>
      </c>
      <c r="AZ847" s="5" t="e">
        <f ca="1">IF(B_MSK[[#This Row],[A_1]]="","",B_MSK[[#This Row],[A_1]])*1</f>
        <v>#VALUE!</v>
      </c>
      <c r="BA847" s="5" t="str">
        <f ca="1">IF(B_MSK[[#This Row],[//]]="","",INDEX(INDIRECT(DIR&amp;$2:$2),B_MSK[[#This Row],[//]]))</f>
        <v/>
      </c>
      <c r="BB847" s="5" t="str">
        <f ca="1">CONCATENATE(B_MSK[[#This Row],[concat]],B_MSK[[#This Row],[HARGA_X]],B_MSK[[#This Row],[SAT]])</f>
        <v/>
      </c>
    </row>
    <row r="848" spans="1:54" x14ac:dyDescent="0.25">
      <c r="A848" s="6" t="s">
        <v>128</v>
      </c>
      <c r="B848" s="5" t="str">
        <f ca="1">IF(B_MSK[[#This Row],[N_ID]]="","",INDEX(INDIRECT(DIR&amp;$2:$2),MATCH(B_MSK[[#This Row],[N_ID]],INDIRECT(DIR&amp;"!NOTA[ID_P]"),0)))</f>
        <v/>
      </c>
      <c r="C848" s="5" t="str">
        <f ca="1">IF(B_MSK[[#This Row],[//]]="","",HYPERLINK("["&amp;SUBSTITUTE(DIR,"'","")&amp;"]NOTA!D"&amp;B_MSK[[#This Row],[//]]+2,"&gt;"))</f>
        <v/>
      </c>
      <c r="D848" s="5" t="str">
        <f ca="1">IF(B_MSK[[#This Row],[N_ID]]="","",COUNTIF(INDIRECT(DIR&amp;"!NOTA[ID_H]"),B_MSK[[#This Row],[ID NOTA]]))</f>
        <v/>
      </c>
      <c r="E8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8" s="7" t="str">
        <f ca="1">IF(B_MSK[[#This Row],[stt]]="ada",INDEX([2]!db[NB BM],B_MSK[DB_ROW]-1),"")</f>
        <v/>
      </c>
      <c r="H848" s="7" t="str">
        <f ca="1">IF(B_MSK[[#This Row],[//]]="","",INDEX(INDIRECT(DIR&amp;$2:$2),B_MSK[[#This Row],[//]]))</f>
        <v/>
      </c>
      <c r="I848" s="27" t="str">
        <f ca="1">IF(B_MSK[[#This Row],[//]]="","",INDEX(INDIRECT(DB_PATH&amp;$2:$2),B_MSK[[#This Row],[DB_ROW]]-1))</f>
        <v/>
      </c>
      <c r="J848" s="5" t="str">
        <f ca="1">IF(B_MSK[[#This Row],[//]]="","",IF(INDEX(INDIRECT(DIR&amp;$2:$2),B_MSK[[#This Row],[//]])="","",INDEX(INDIRECT(DIR&amp;$2:$2),B_MSK[[#This Row],[//]])))</f>
        <v/>
      </c>
      <c r="K848" s="5" t="str">
        <f ca="1">IF(B_MSK[[#This Row],[//]]="","",IF(INDEX(INDIRECT(DIR&amp;$2:$2),B_MSK[[#This Row],[//]])="","",INDEX(INDIRECT(DIR&amp;$2:$2),B_MSK[[#This Row],[//]])))</f>
        <v/>
      </c>
      <c r="L848" s="5" t="str">
        <f ca="1">IF(B_MSK[[#This Row],[//]]="","",IF(INDEX(INDIRECT(DIR&amp;$2:$2),B_MSK[[#This Row],[//]])="","",INDEX(INDIRECT(DIR&amp;$2:$2),B_MSK[[#This Row],[//]])))</f>
        <v/>
      </c>
      <c r="M848" s="13" t="str">
        <f ca="1">IF(B_MSK[[#This Row],[//]]="","",INDEX(INDIRECT(DIR&amp;$2:$2),B_MSK[[#This Row],[//]]))</f>
        <v/>
      </c>
      <c r="N848" s="13" t="str">
        <f ca="1">IF(OR(B_MSK[[#This Row],[//]]="",),"",INDEX(INDIRECT(DIR&amp;$2:$2),B_MSK[[#This Row],[//]]))</f>
        <v/>
      </c>
      <c r="O848" s="3" t="str">
        <f ca="1">IF(B_MSK[[#This Row],[//]]="","",IF(INDEX(INDIRECT(DIR&amp;$2:$2),B_MSK[[#This Row],[//]])=0,"",INDEX(INDIRECT(DIR&amp;$2:$2),B_MSK[[#This Row],[//]])))</f>
        <v/>
      </c>
      <c r="P848" s="3" t="str">
        <f ca="1">IF(B_MSK[[#This Row],[//]]="","",IF(INDEX(INDIRECT(DIR&amp;$2:$2),B_MSK[[#This Row],[//]])=0,"",INDEX(INDIRECT(DIR&amp;$2:$2),B_MSK[[#This Row],[//]])))</f>
        <v/>
      </c>
      <c r="Q848" s="12" t="str">
        <f ca="1">IF(B_MSK[[#This Row],[//]]="","",INDEX(INDIRECT(DIR&amp;$2:$2),B_MSK[[#This Row],[//]]))</f>
        <v/>
      </c>
      <c r="R8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8" s="37" t="str">
        <f ca="1">IF(B_MSK[[#This Row],[//]]="","",INDEX(INDIRECT(DIR&amp;$2:$2),B_MSK[[#This Row],[//]]))</f>
        <v/>
      </c>
      <c r="U848" s="38" t="str">
        <f ca="1">IF(SUMIF(B_MSK[NAMA BARANG],B_MSK[[#This Row],[NAMA BARANG]],B_MSK[JMLH BRG])=0,"",SUMIF(B_MSK[NAMA BARANG],B_MSK[[#This Row],[NAMA BARANG]],B_MSK[C]))</f>
        <v/>
      </c>
      <c r="V848" s="7" t="str">
        <f ca="1">IF(B_MSK[[#This Row],[//]]="","",INDEX(INDIRECT(DIR&amp;$2:$2),B_MSK[[#This Row],[//]]))</f>
        <v/>
      </c>
      <c r="W8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8" s="5" t="str">
        <f ca="1">IF(B_MSK[[#This Row],[N.B.nota]]="","",IF(MATCH(B_MSK[[#This Row],[concat]],[2]!db[NB NOTA_C],0)&gt;0,"ada",0))</f>
        <v/>
      </c>
      <c r="Y848" s="5" t="str">
        <f ca="1">IF(B_MSK[[#This Row],[N.B.nota]]="","",ADDRESS(ROW(B_MSK[QB]),COLUMN(B_MSK[QB]))&amp;":"&amp;ADDRESS(ROW(),COLUMN(B_MSK[QB])))</f>
        <v/>
      </c>
      <c r="Z848" s="5" t="str">
        <f ca="1">IF(B_MSK[[#This Row],[concat]]="","",MATCH(B_MSK[[#This Row],[concat]],[2]!db[NB NOTA_C],0)+1)</f>
        <v/>
      </c>
      <c r="AA848" s="5" t="str">
        <f ca="1">IF(B_MSK[[#This Row],[//]]="","",HYPERLINK("[D:\kerja\BANK EXP\BARU\DB.XLSX]DB!e"&amp;B_MSK[[#This Row],[DB_ROW]],"&gt;"))</f>
        <v/>
      </c>
      <c r="AB848" s="30" t="e">
        <f ca="1">MID(B_MSK[[#This Row],[/ STN_1]],FIND(" ",B_MSK[[#This Row],[/ STN_1]])+1,LEN(B_MSK[[#This Row],[/ STN_1]]))</f>
        <v>#VALUE!</v>
      </c>
      <c r="AC8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8" s="15" t="str">
        <f ca="1">IF(B_MSK[[#This Row],[HARGA_2]]="","",IF(MID(B_MSK[[#This Row],[/ STN_2]],FIND(" ",B_MSK[[#This Row],[/ STN_2]])+1,LEN(B_MSK[[#This Row],[/ STN_2]]))="LSN",B_MSK[[#This Row],[HARGA_2]]/12,""))</f>
        <v/>
      </c>
      <c r="AH848" s="7" t="str">
        <f ca="1">IF(B_MSK[[#This Row],[HARGA_3]]="","","/ "&amp;"PCS")</f>
        <v/>
      </c>
      <c r="AI848" s="15" t="str">
        <f ca="1">IF(B_MSK[[#This Row],[HARGA_3]]="",IF(B_MSK[[#This Row],[HARGA_2]]="",IF(B_MSK[[#This Row],[HARGA_1]]="","",B_MSK[[#This Row],[HARGA_1]]),B_MSK[[#This Row],[HARGA_2]]),B_MSK[[#This Row],[HARGA_3]])</f>
        <v/>
      </c>
      <c r="AJ848" s="15" t="str">
        <f ca="1">IF(B_MSK[[#This Row],[/ STN_3]]="",IF(B_MSK[[#This Row],[/ STN_2]]="",IF(B_MSK[[#This Row],[/ STN_1]]="","",B_MSK[[#This Row],[/ STN_1]]),B_MSK[[#This Row],[/ STN_2]]),B_MSK[[#This Row],[/ STN_3]])</f>
        <v/>
      </c>
      <c r="AK848" s="5" t="str">
        <f ca="1">IF(B_MSK[[#This Row],[//]]="","",SUBSTITUTE(SUBSTITUTE(SUBSTITUTE(B_MSK[[#This Row],[QTY/ CTN]]," ","_",2),"(",""),")","")&amp;"_")</f>
        <v/>
      </c>
      <c r="AL848" s="5" t="str">
        <f ca="1">IF(B_MSK[[#This Row],[A_B]]="","",SEARCH("_",B_MSK[[#This Row],[A_B]]))</f>
        <v/>
      </c>
      <c r="AM848" s="5" t="str">
        <f ca="1">IF(B_MSK[[#This Row],[A_B]]="","",LEN(B_MSK[[#This Row],[A_B]]))</f>
        <v/>
      </c>
      <c r="AN848" s="5" t="str">
        <f ca="1">IF(B_MSK[[#This Row],[A_B]]="","",LEFT(B_MSK[[#This Row],[QTY/ CTN]],B_MSK[[#This Row],[A_B_1]]))</f>
        <v/>
      </c>
      <c r="AO848" s="5" t="str">
        <f ca="1">IF(B_MSK[[#This Row],[A_B]]="","",LEFT(B_MSK[[#This Row],[A_]],SEARCH(" ",B_MSK[[#This Row],[A_]])-1))</f>
        <v/>
      </c>
      <c r="AP848" s="5" t="str">
        <f ca="1">IF(B_MSK[[#This Row],[A_B]]="","",RIGHT(B_MSK[[#This Row],[A_]],LEN(B_MSK[[#This Row],[A_]])-SEARCH(" ",B_MSK[[#This Row],[A_]])))</f>
        <v/>
      </c>
      <c r="AQ8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8" s="5" t="str">
        <f ca="1">IF(B_MSK[[#This Row],[B_]]="","",LEFT(B_MSK[[#This Row],[B_]],SEARCH(" ",B_MSK[[#This Row],[B_]])))</f>
        <v/>
      </c>
      <c r="AS848" s="5" t="str">
        <f ca="1">IF(B_MSK[[#This Row],[B_]]="","",RIGHT(B_MSK[[#This Row],[B_]],LEN(B_MSK[[#This Row],[B_]])-SEARCH(" ",B_MSK[[#This Row],[B_]])))</f>
        <v/>
      </c>
      <c r="AT848" s="5" t="str">
        <f ca="1">IF(B_MSK[[#This Row],[B_2]]="LSN",12,"")</f>
        <v/>
      </c>
      <c r="AU848" s="5" t="str">
        <f ca="1">IF(B_MSK[[#This Row],[C_1]]="","","PCS")</f>
        <v/>
      </c>
      <c r="AV848" s="5" t="str">
        <f ca="1">IF(B_MSK[[#This Row],[A_1]]="","",B_MSK[[#This Row],[A_1]]*IF(B_MSK[[#This Row],[B_1]]="",1,B_MSK[[#This Row],[B_1]])*IF(B_MSK[[#This Row],[C_1]]="",1,B_MSK[[#This Row],[C_1]]))</f>
        <v/>
      </c>
      <c r="AW848" s="5" t="str">
        <f ca="1">IF(B_MSK[[#This Row],[C_2]]="",IF(B_MSK[[#This Row],[B_2]]="",IF(B_MSK[[#This Row],[A_2]]="","",B_MSK[[#This Row],[A_2]]),B_MSK[[#This Row],[B_2]]),B_MSK[[#This Row],[C_2]])</f>
        <v/>
      </c>
      <c r="AX848" s="2">
        <f ca="1">IF(ISNUMBER(B_MSK[[#This Row],[TANGGAL DATANG]]),B_MSK[[#This Row],[TANGGAL DATANG]],AX847)</f>
        <v>44959</v>
      </c>
      <c r="AY848" s="5" t="str">
        <f ca="1">IF(B_MSK[[#This Row],[DB_ROW]]="","",INDEX([3]!db[JENIS],B_MSK[[#This Row],[DB_ROW]]-1))</f>
        <v/>
      </c>
      <c r="AZ848" s="5" t="e">
        <f ca="1">IF(B_MSK[[#This Row],[A_1]]="","",B_MSK[[#This Row],[A_1]])*1</f>
        <v>#VALUE!</v>
      </c>
      <c r="BA848" s="5" t="str">
        <f ca="1">IF(B_MSK[[#This Row],[//]]="","",INDEX(INDIRECT(DIR&amp;$2:$2),B_MSK[[#This Row],[//]]))</f>
        <v/>
      </c>
      <c r="BB848" s="5" t="str">
        <f ca="1">CONCATENATE(B_MSK[[#This Row],[concat]],B_MSK[[#This Row],[HARGA_X]],B_MSK[[#This Row],[SAT]])</f>
        <v/>
      </c>
    </row>
    <row r="849" spans="1:54" x14ac:dyDescent="0.25">
      <c r="A849" s="6" t="s">
        <v>128</v>
      </c>
      <c r="B849" s="5" t="str">
        <f ca="1">IF(B_MSK[[#This Row],[N_ID]]="","",INDEX(INDIRECT(DIR&amp;$2:$2),MATCH(B_MSK[[#This Row],[N_ID]],INDIRECT(DIR&amp;"!NOTA[ID_P]"),0)))</f>
        <v/>
      </c>
      <c r="C849" s="5" t="str">
        <f ca="1">IF(B_MSK[[#This Row],[//]]="","",HYPERLINK("["&amp;SUBSTITUTE(DIR,"'","")&amp;"]NOTA!D"&amp;B_MSK[[#This Row],[//]]+2,"&gt;"))</f>
        <v/>
      </c>
      <c r="D849" s="5" t="str">
        <f ca="1">IF(B_MSK[[#This Row],[N_ID]]="","",COUNTIF(INDIRECT(DIR&amp;"!NOTA[ID_H]"),B_MSK[[#This Row],[ID NOTA]]))</f>
        <v/>
      </c>
      <c r="E8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9" s="7" t="str">
        <f ca="1">IF(B_MSK[[#This Row],[stt]]="ada",INDEX([2]!db[NB BM],B_MSK[DB_ROW]-1),"")</f>
        <v/>
      </c>
      <c r="H849" s="7" t="str">
        <f ca="1">IF(B_MSK[[#This Row],[//]]="","",INDEX(INDIRECT(DIR&amp;$2:$2),B_MSK[[#This Row],[//]]))</f>
        <v/>
      </c>
      <c r="I849" s="27" t="str">
        <f ca="1">IF(B_MSK[[#This Row],[//]]="","",INDEX(INDIRECT(DB_PATH&amp;$2:$2),B_MSK[[#This Row],[DB_ROW]]-1))</f>
        <v/>
      </c>
      <c r="J849" s="5" t="str">
        <f ca="1">IF(B_MSK[[#This Row],[//]]="","",IF(INDEX(INDIRECT(DIR&amp;$2:$2),B_MSK[[#This Row],[//]])="","",INDEX(INDIRECT(DIR&amp;$2:$2),B_MSK[[#This Row],[//]])))</f>
        <v/>
      </c>
      <c r="K849" s="5" t="str">
        <f ca="1">IF(B_MSK[[#This Row],[//]]="","",IF(INDEX(INDIRECT(DIR&amp;$2:$2),B_MSK[[#This Row],[//]])="","",INDEX(INDIRECT(DIR&amp;$2:$2),B_MSK[[#This Row],[//]])))</f>
        <v/>
      </c>
      <c r="L849" s="5" t="str">
        <f ca="1">IF(B_MSK[[#This Row],[//]]="","",IF(INDEX(INDIRECT(DIR&amp;$2:$2),B_MSK[[#This Row],[//]])="","",INDEX(INDIRECT(DIR&amp;$2:$2),B_MSK[[#This Row],[//]])))</f>
        <v/>
      </c>
      <c r="M849" s="13" t="str">
        <f ca="1">IF(B_MSK[[#This Row],[//]]="","",INDEX(INDIRECT(DIR&amp;$2:$2),B_MSK[[#This Row],[//]]))</f>
        <v/>
      </c>
      <c r="N849" s="13" t="str">
        <f ca="1">IF(OR(B_MSK[[#This Row],[//]]="",),"",INDEX(INDIRECT(DIR&amp;$2:$2),B_MSK[[#This Row],[//]]))</f>
        <v/>
      </c>
      <c r="O849" s="3" t="str">
        <f ca="1">IF(B_MSK[[#This Row],[//]]="","",IF(INDEX(INDIRECT(DIR&amp;$2:$2),B_MSK[[#This Row],[//]])=0,"",INDEX(INDIRECT(DIR&amp;$2:$2),B_MSK[[#This Row],[//]])))</f>
        <v/>
      </c>
      <c r="P849" s="3" t="str">
        <f ca="1">IF(B_MSK[[#This Row],[//]]="","",IF(INDEX(INDIRECT(DIR&amp;$2:$2),B_MSK[[#This Row],[//]])=0,"",INDEX(INDIRECT(DIR&amp;$2:$2),B_MSK[[#This Row],[//]])))</f>
        <v/>
      </c>
      <c r="Q849" s="12" t="str">
        <f ca="1">IF(B_MSK[[#This Row],[//]]="","",INDEX(INDIRECT(DIR&amp;$2:$2),B_MSK[[#This Row],[//]]))</f>
        <v/>
      </c>
      <c r="R8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9" s="37" t="str">
        <f ca="1">IF(B_MSK[[#This Row],[//]]="","",INDEX(INDIRECT(DIR&amp;$2:$2),B_MSK[[#This Row],[//]]))</f>
        <v/>
      </c>
      <c r="U849" s="38" t="str">
        <f ca="1">IF(SUMIF(B_MSK[NAMA BARANG],B_MSK[[#This Row],[NAMA BARANG]],B_MSK[JMLH BRG])=0,"",SUMIF(B_MSK[NAMA BARANG],B_MSK[[#This Row],[NAMA BARANG]],B_MSK[C]))</f>
        <v/>
      </c>
      <c r="V849" s="7" t="str">
        <f ca="1">IF(B_MSK[[#This Row],[//]]="","",INDEX(INDIRECT(DIR&amp;$2:$2),B_MSK[[#This Row],[//]]))</f>
        <v/>
      </c>
      <c r="W8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9" s="5" t="str">
        <f ca="1">IF(B_MSK[[#This Row],[N.B.nota]]="","",IF(MATCH(B_MSK[[#This Row],[concat]],[2]!db[NB NOTA_C],0)&gt;0,"ada",0))</f>
        <v/>
      </c>
      <c r="Y849" s="5" t="str">
        <f ca="1">IF(B_MSK[[#This Row],[N.B.nota]]="","",ADDRESS(ROW(B_MSK[QB]),COLUMN(B_MSK[QB]))&amp;":"&amp;ADDRESS(ROW(),COLUMN(B_MSK[QB])))</f>
        <v/>
      </c>
      <c r="Z849" s="5" t="str">
        <f ca="1">IF(B_MSK[[#This Row],[concat]]="","",MATCH(B_MSK[[#This Row],[concat]],[2]!db[NB NOTA_C],0)+1)</f>
        <v/>
      </c>
      <c r="AA849" s="5" t="str">
        <f ca="1">IF(B_MSK[[#This Row],[//]]="","",HYPERLINK("[D:\kerja\BANK EXP\BARU\DB.XLSX]DB!e"&amp;B_MSK[[#This Row],[DB_ROW]],"&gt;"))</f>
        <v/>
      </c>
      <c r="AB849" s="30" t="e">
        <f ca="1">MID(B_MSK[[#This Row],[/ STN_1]],FIND(" ",B_MSK[[#This Row],[/ STN_1]])+1,LEN(B_MSK[[#This Row],[/ STN_1]]))</f>
        <v>#VALUE!</v>
      </c>
      <c r="AC8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9" s="15" t="str">
        <f ca="1">IF(B_MSK[[#This Row],[HARGA_2]]="","",IF(MID(B_MSK[[#This Row],[/ STN_2]],FIND(" ",B_MSK[[#This Row],[/ STN_2]])+1,LEN(B_MSK[[#This Row],[/ STN_2]]))="LSN",B_MSK[[#This Row],[HARGA_2]]/12,""))</f>
        <v/>
      </c>
      <c r="AH849" s="7" t="str">
        <f ca="1">IF(B_MSK[[#This Row],[HARGA_3]]="","","/ "&amp;"PCS")</f>
        <v/>
      </c>
      <c r="AI849" s="15" t="str">
        <f ca="1">IF(B_MSK[[#This Row],[HARGA_3]]="",IF(B_MSK[[#This Row],[HARGA_2]]="",IF(B_MSK[[#This Row],[HARGA_1]]="","",B_MSK[[#This Row],[HARGA_1]]),B_MSK[[#This Row],[HARGA_2]]),B_MSK[[#This Row],[HARGA_3]])</f>
        <v/>
      </c>
      <c r="AJ849" s="15" t="str">
        <f ca="1">IF(B_MSK[[#This Row],[/ STN_3]]="",IF(B_MSK[[#This Row],[/ STN_2]]="",IF(B_MSK[[#This Row],[/ STN_1]]="","",B_MSK[[#This Row],[/ STN_1]]),B_MSK[[#This Row],[/ STN_2]]),B_MSK[[#This Row],[/ STN_3]])</f>
        <v/>
      </c>
      <c r="AK849" s="5" t="str">
        <f ca="1">IF(B_MSK[[#This Row],[//]]="","",SUBSTITUTE(SUBSTITUTE(SUBSTITUTE(B_MSK[[#This Row],[QTY/ CTN]]," ","_",2),"(",""),")","")&amp;"_")</f>
        <v/>
      </c>
      <c r="AL849" s="5" t="str">
        <f ca="1">IF(B_MSK[[#This Row],[A_B]]="","",SEARCH("_",B_MSK[[#This Row],[A_B]]))</f>
        <v/>
      </c>
      <c r="AM849" s="5" t="str">
        <f ca="1">IF(B_MSK[[#This Row],[A_B]]="","",LEN(B_MSK[[#This Row],[A_B]]))</f>
        <v/>
      </c>
      <c r="AN849" s="5" t="str">
        <f ca="1">IF(B_MSK[[#This Row],[A_B]]="","",LEFT(B_MSK[[#This Row],[QTY/ CTN]],B_MSK[[#This Row],[A_B_1]]))</f>
        <v/>
      </c>
      <c r="AO849" s="5" t="str">
        <f ca="1">IF(B_MSK[[#This Row],[A_B]]="","",LEFT(B_MSK[[#This Row],[A_]],SEARCH(" ",B_MSK[[#This Row],[A_]])-1))</f>
        <v/>
      </c>
      <c r="AP849" s="5" t="str">
        <f ca="1">IF(B_MSK[[#This Row],[A_B]]="","",RIGHT(B_MSK[[#This Row],[A_]],LEN(B_MSK[[#This Row],[A_]])-SEARCH(" ",B_MSK[[#This Row],[A_]])))</f>
        <v/>
      </c>
      <c r="AQ8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9" s="5" t="str">
        <f ca="1">IF(B_MSK[[#This Row],[B_]]="","",LEFT(B_MSK[[#This Row],[B_]],SEARCH(" ",B_MSK[[#This Row],[B_]])))</f>
        <v/>
      </c>
      <c r="AS849" s="5" t="str">
        <f ca="1">IF(B_MSK[[#This Row],[B_]]="","",RIGHT(B_MSK[[#This Row],[B_]],LEN(B_MSK[[#This Row],[B_]])-SEARCH(" ",B_MSK[[#This Row],[B_]])))</f>
        <v/>
      </c>
      <c r="AT849" s="5" t="str">
        <f ca="1">IF(B_MSK[[#This Row],[B_2]]="LSN",12,"")</f>
        <v/>
      </c>
      <c r="AU849" s="5" t="str">
        <f ca="1">IF(B_MSK[[#This Row],[C_1]]="","","PCS")</f>
        <v/>
      </c>
      <c r="AV849" s="5" t="str">
        <f ca="1">IF(B_MSK[[#This Row],[A_1]]="","",B_MSK[[#This Row],[A_1]]*IF(B_MSK[[#This Row],[B_1]]="",1,B_MSK[[#This Row],[B_1]])*IF(B_MSK[[#This Row],[C_1]]="",1,B_MSK[[#This Row],[C_1]]))</f>
        <v/>
      </c>
      <c r="AW849" s="5" t="str">
        <f ca="1">IF(B_MSK[[#This Row],[C_2]]="",IF(B_MSK[[#This Row],[B_2]]="",IF(B_MSK[[#This Row],[A_2]]="","",B_MSK[[#This Row],[A_2]]),B_MSK[[#This Row],[B_2]]),B_MSK[[#This Row],[C_2]])</f>
        <v/>
      </c>
      <c r="AX849" s="2">
        <f ca="1">IF(ISNUMBER(B_MSK[[#This Row],[TANGGAL DATANG]]),B_MSK[[#This Row],[TANGGAL DATANG]],AX848)</f>
        <v>44959</v>
      </c>
      <c r="AY849" s="5" t="str">
        <f ca="1">IF(B_MSK[[#This Row],[DB_ROW]]="","",INDEX([3]!db[JENIS],B_MSK[[#This Row],[DB_ROW]]-1))</f>
        <v/>
      </c>
      <c r="AZ849" s="5" t="e">
        <f ca="1">IF(B_MSK[[#This Row],[A_1]]="","",B_MSK[[#This Row],[A_1]])*1</f>
        <v>#VALUE!</v>
      </c>
      <c r="BA849" s="5" t="str">
        <f ca="1">IF(B_MSK[[#This Row],[//]]="","",INDEX(INDIRECT(DIR&amp;$2:$2),B_MSK[[#This Row],[//]]))</f>
        <v/>
      </c>
      <c r="BB849" s="5" t="str">
        <f ca="1">CONCATENATE(B_MSK[[#This Row],[concat]],B_MSK[[#This Row],[HARGA_X]],B_MSK[[#This Row],[SAT]])</f>
        <v/>
      </c>
    </row>
    <row r="850" spans="1:54" x14ac:dyDescent="0.25">
      <c r="A850" s="6" t="s">
        <v>128</v>
      </c>
      <c r="B850" s="5" t="str">
        <f ca="1">IF(B_MSK[[#This Row],[N_ID]]="","",INDEX(INDIRECT(DIR&amp;$2:$2),MATCH(B_MSK[[#This Row],[N_ID]],INDIRECT(DIR&amp;"!NOTA[ID_P]"),0)))</f>
        <v/>
      </c>
      <c r="C850" s="5" t="str">
        <f ca="1">IF(B_MSK[[#This Row],[//]]="","",HYPERLINK("["&amp;SUBSTITUTE(DIR,"'","")&amp;"]NOTA!D"&amp;B_MSK[[#This Row],[//]]+2,"&gt;"))</f>
        <v/>
      </c>
      <c r="D850" s="5" t="str">
        <f ca="1">IF(B_MSK[[#This Row],[N_ID]]="","",COUNTIF(INDIRECT(DIR&amp;"!NOTA[ID_H]"),B_MSK[[#This Row],[ID NOTA]]))</f>
        <v/>
      </c>
      <c r="E8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0" s="7" t="str">
        <f ca="1">IF(B_MSK[[#This Row],[stt]]="ada",INDEX([2]!db[NB BM],B_MSK[DB_ROW]-1),"")</f>
        <v/>
      </c>
      <c r="H850" s="7" t="str">
        <f ca="1">IF(B_MSK[[#This Row],[//]]="","",INDEX(INDIRECT(DIR&amp;$2:$2),B_MSK[[#This Row],[//]]))</f>
        <v/>
      </c>
      <c r="I850" s="27" t="str">
        <f ca="1">IF(B_MSK[[#This Row],[//]]="","",INDEX(INDIRECT(DB_PATH&amp;$2:$2),B_MSK[[#This Row],[DB_ROW]]-1))</f>
        <v/>
      </c>
      <c r="J850" s="5" t="str">
        <f ca="1">IF(B_MSK[[#This Row],[//]]="","",IF(INDEX(INDIRECT(DIR&amp;$2:$2),B_MSK[[#This Row],[//]])="","",INDEX(INDIRECT(DIR&amp;$2:$2),B_MSK[[#This Row],[//]])))</f>
        <v/>
      </c>
      <c r="K850" s="5" t="str">
        <f ca="1">IF(B_MSK[[#This Row],[//]]="","",IF(INDEX(INDIRECT(DIR&amp;$2:$2),B_MSK[[#This Row],[//]])="","",INDEX(INDIRECT(DIR&amp;$2:$2),B_MSK[[#This Row],[//]])))</f>
        <v/>
      </c>
      <c r="L850" s="5" t="str">
        <f ca="1">IF(B_MSK[[#This Row],[//]]="","",IF(INDEX(INDIRECT(DIR&amp;$2:$2),B_MSK[[#This Row],[//]])="","",INDEX(INDIRECT(DIR&amp;$2:$2),B_MSK[[#This Row],[//]])))</f>
        <v/>
      </c>
      <c r="M850" s="13" t="str">
        <f ca="1">IF(B_MSK[[#This Row],[//]]="","",INDEX(INDIRECT(DIR&amp;$2:$2),B_MSK[[#This Row],[//]]))</f>
        <v/>
      </c>
      <c r="N850" s="13" t="str">
        <f ca="1">IF(OR(B_MSK[[#This Row],[//]]="",),"",INDEX(INDIRECT(DIR&amp;$2:$2),B_MSK[[#This Row],[//]]))</f>
        <v/>
      </c>
      <c r="O850" s="3" t="str">
        <f ca="1">IF(B_MSK[[#This Row],[//]]="","",IF(INDEX(INDIRECT(DIR&amp;$2:$2),B_MSK[[#This Row],[//]])=0,"",INDEX(INDIRECT(DIR&amp;$2:$2),B_MSK[[#This Row],[//]])))</f>
        <v/>
      </c>
      <c r="P850" s="3" t="str">
        <f ca="1">IF(B_MSK[[#This Row],[//]]="","",IF(INDEX(INDIRECT(DIR&amp;$2:$2),B_MSK[[#This Row],[//]])=0,"",INDEX(INDIRECT(DIR&amp;$2:$2),B_MSK[[#This Row],[//]])))</f>
        <v/>
      </c>
      <c r="Q850" s="12" t="str">
        <f ca="1">IF(B_MSK[[#This Row],[//]]="","",INDEX(INDIRECT(DIR&amp;$2:$2),B_MSK[[#This Row],[//]]))</f>
        <v/>
      </c>
      <c r="R8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0" s="37" t="str">
        <f ca="1">IF(B_MSK[[#This Row],[//]]="","",INDEX(INDIRECT(DIR&amp;$2:$2),B_MSK[[#This Row],[//]]))</f>
        <v/>
      </c>
      <c r="U850" s="38" t="str">
        <f ca="1">IF(SUMIF(B_MSK[NAMA BARANG],B_MSK[[#This Row],[NAMA BARANG]],B_MSK[JMLH BRG])=0,"",SUMIF(B_MSK[NAMA BARANG],B_MSK[[#This Row],[NAMA BARANG]],B_MSK[C]))</f>
        <v/>
      </c>
      <c r="V850" s="7" t="str">
        <f ca="1">IF(B_MSK[[#This Row],[//]]="","",INDEX(INDIRECT(DIR&amp;$2:$2),B_MSK[[#This Row],[//]]))</f>
        <v/>
      </c>
      <c r="W8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0" s="5" t="str">
        <f ca="1">IF(B_MSK[[#This Row],[N.B.nota]]="","",IF(MATCH(B_MSK[[#This Row],[concat]],[2]!db[NB NOTA_C],0)&gt;0,"ada",0))</f>
        <v/>
      </c>
      <c r="Y850" s="5" t="str">
        <f ca="1">IF(B_MSK[[#This Row],[N.B.nota]]="","",ADDRESS(ROW(B_MSK[QB]),COLUMN(B_MSK[QB]))&amp;":"&amp;ADDRESS(ROW(),COLUMN(B_MSK[QB])))</f>
        <v/>
      </c>
      <c r="Z850" s="5" t="str">
        <f ca="1">IF(B_MSK[[#This Row],[concat]]="","",MATCH(B_MSK[[#This Row],[concat]],[2]!db[NB NOTA_C],0)+1)</f>
        <v/>
      </c>
      <c r="AA850" s="5" t="str">
        <f ca="1">IF(B_MSK[[#This Row],[//]]="","",HYPERLINK("[D:\kerja\BANK EXP\BARU\DB.XLSX]DB!e"&amp;B_MSK[[#This Row],[DB_ROW]],"&gt;"))</f>
        <v/>
      </c>
      <c r="AB850" s="30" t="e">
        <f ca="1">MID(B_MSK[[#This Row],[/ STN_1]],FIND(" ",B_MSK[[#This Row],[/ STN_1]])+1,LEN(B_MSK[[#This Row],[/ STN_1]]))</f>
        <v>#VALUE!</v>
      </c>
      <c r="AC8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0" s="15" t="str">
        <f ca="1">IF(B_MSK[[#This Row],[HARGA_2]]="","",IF(MID(B_MSK[[#This Row],[/ STN_2]],FIND(" ",B_MSK[[#This Row],[/ STN_2]])+1,LEN(B_MSK[[#This Row],[/ STN_2]]))="LSN",B_MSK[[#This Row],[HARGA_2]]/12,""))</f>
        <v/>
      </c>
      <c r="AH850" s="7" t="str">
        <f ca="1">IF(B_MSK[[#This Row],[HARGA_3]]="","","/ "&amp;"PCS")</f>
        <v/>
      </c>
      <c r="AI850" s="15" t="str">
        <f ca="1">IF(B_MSK[[#This Row],[HARGA_3]]="",IF(B_MSK[[#This Row],[HARGA_2]]="",IF(B_MSK[[#This Row],[HARGA_1]]="","",B_MSK[[#This Row],[HARGA_1]]),B_MSK[[#This Row],[HARGA_2]]),B_MSK[[#This Row],[HARGA_3]])</f>
        <v/>
      </c>
      <c r="AJ850" s="15" t="str">
        <f ca="1">IF(B_MSK[[#This Row],[/ STN_3]]="",IF(B_MSK[[#This Row],[/ STN_2]]="",IF(B_MSK[[#This Row],[/ STN_1]]="","",B_MSK[[#This Row],[/ STN_1]]),B_MSK[[#This Row],[/ STN_2]]),B_MSK[[#This Row],[/ STN_3]])</f>
        <v/>
      </c>
      <c r="AK850" s="5" t="str">
        <f ca="1">IF(B_MSK[[#This Row],[//]]="","",SUBSTITUTE(SUBSTITUTE(SUBSTITUTE(B_MSK[[#This Row],[QTY/ CTN]]," ","_",2),"(",""),")","")&amp;"_")</f>
        <v/>
      </c>
      <c r="AL850" s="5" t="str">
        <f ca="1">IF(B_MSK[[#This Row],[A_B]]="","",SEARCH("_",B_MSK[[#This Row],[A_B]]))</f>
        <v/>
      </c>
      <c r="AM850" s="5" t="str">
        <f ca="1">IF(B_MSK[[#This Row],[A_B]]="","",LEN(B_MSK[[#This Row],[A_B]]))</f>
        <v/>
      </c>
      <c r="AN850" s="5" t="str">
        <f ca="1">IF(B_MSK[[#This Row],[A_B]]="","",LEFT(B_MSK[[#This Row],[QTY/ CTN]],B_MSK[[#This Row],[A_B_1]]))</f>
        <v/>
      </c>
      <c r="AO850" s="5" t="str">
        <f ca="1">IF(B_MSK[[#This Row],[A_B]]="","",LEFT(B_MSK[[#This Row],[A_]],SEARCH(" ",B_MSK[[#This Row],[A_]])-1))</f>
        <v/>
      </c>
      <c r="AP850" s="5" t="str">
        <f ca="1">IF(B_MSK[[#This Row],[A_B]]="","",RIGHT(B_MSK[[#This Row],[A_]],LEN(B_MSK[[#This Row],[A_]])-SEARCH(" ",B_MSK[[#This Row],[A_]])))</f>
        <v/>
      </c>
      <c r="AQ8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0" s="5" t="str">
        <f ca="1">IF(B_MSK[[#This Row],[B_]]="","",LEFT(B_MSK[[#This Row],[B_]],SEARCH(" ",B_MSK[[#This Row],[B_]])))</f>
        <v/>
      </c>
      <c r="AS850" s="5" t="str">
        <f ca="1">IF(B_MSK[[#This Row],[B_]]="","",RIGHT(B_MSK[[#This Row],[B_]],LEN(B_MSK[[#This Row],[B_]])-SEARCH(" ",B_MSK[[#This Row],[B_]])))</f>
        <v/>
      </c>
      <c r="AT850" s="5" t="str">
        <f ca="1">IF(B_MSK[[#This Row],[B_2]]="LSN",12,"")</f>
        <v/>
      </c>
      <c r="AU850" s="5" t="str">
        <f ca="1">IF(B_MSK[[#This Row],[C_1]]="","","PCS")</f>
        <v/>
      </c>
      <c r="AV850" s="5" t="str">
        <f ca="1">IF(B_MSK[[#This Row],[A_1]]="","",B_MSK[[#This Row],[A_1]]*IF(B_MSK[[#This Row],[B_1]]="",1,B_MSK[[#This Row],[B_1]])*IF(B_MSK[[#This Row],[C_1]]="",1,B_MSK[[#This Row],[C_1]]))</f>
        <v/>
      </c>
      <c r="AW850" s="5" t="str">
        <f ca="1">IF(B_MSK[[#This Row],[C_2]]="",IF(B_MSK[[#This Row],[B_2]]="",IF(B_MSK[[#This Row],[A_2]]="","",B_MSK[[#This Row],[A_2]]),B_MSK[[#This Row],[B_2]]),B_MSK[[#This Row],[C_2]])</f>
        <v/>
      </c>
      <c r="AX850" s="2">
        <f ca="1">IF(ISNUMBER(B_MSK[[#This Row],[TANGGAL DATANG]]),B_MSK[[#This Row],[TANGGAL DATANG]],AX849)</f>
        <v>44959</v>
      </c>
      <c r="AY850" s="5" t="str">
        <f ca="1">IF(B_MSK[[#This Row],[DB_ROW]]="","",INDEX([3]!db[JENIS],B_MSK[[#This Row],[DB_ROW]]-1))</f>
        <v/>
      </c>
      <c r="AZ850" s="5" t="e">
        <f ca="1">IF(B_MSK[[#This Row],[A_1]]="","",B_MSK[[#This Row],[A_1]])*1</f>
        <v>#VALUE!</v>
      </c>
      <c r="BA850" s="5" t="str">
        <f ca="1">IF(B_MSK[[#This Row],[//]]="","",INDEX(INDIRECT(DIR&amp;$2:$2),B_MSK[[#This Row],[//]]))</f>
        <v/>
      </c>
      <c r="BB850" s="5" t="str">
        <f ca="1">CONCATENATE(B_MSK[[#This Row],[concat]],B_MSK[[#This Row],[HARGA_X]],B_MSK[[#This Row],[SAT]])</f>
        <v/>
      </c>
    </row>
    <row r="851" spans="1:54" x14ac:dyDescent="0.25">
      <c r="A851" s="6" t="s">
        <v>128</v>
      </c>
      <c r="B851" s="5" t="str">
        <f ca="1">IF(B_MSK[[#This Row],[N_ID]]="","",INDEX(INDIRECT(DIR&amp;$2:$2),MATCH(B_MSK[[#This Row],[N_ID]],INDIRECT(DIR&amp;"!NOTA[ID_P]"),0)))</f>
        <v/>
      </c>
      <c r="C851" s="5" t="str">
        <f ca="1">IF(B_MSK[[#This Row],[//]]="","",HYPERLINK("["&amp;SUBSTITUTE(DIR,"'","")&amp;"]NOTA!D"&amp;B_MSK[[#This Row],[//]]+2,"&gt;"))</f>
        <v/>
      </c>
      <c r="D851" s="5" t="str">
        <f ca="1">IF(B_MSK[[#This Row],[N_ID]]="","",COUNTIF(INDIRECT(DIR&amp;"!NOTA[ID_H]"),B_MSK[[#This Row],[ID NOTA]]))</f>
        <v/>
      </c>
      <c r="E8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1" s="7" t="str">
        <f ca="1">IF(B_MSK[[#This Row],[stt]]="ada",INDEX([2]!db[NB BM],B_MSK[DB_ROW]-1),"")</f>
        <v/>
      </c>
      <c r="H851" s="7" t="str">
        <f ca="1">IF(B_MSK[[#This Row],[//]]="","",INDEX(INDIRECT(DIR&amp;$2:$2),B_MSK[[#This Row],[//]]))</f>
        <v/>
      </c>
      <c r="I851" s="27" t="str">
        <f ca="1">IF(B_MSK[[#This Row],[//]]="","",INDEX(INDIRECT(DB_PATH&amp;$2:$2),B_MSK[[#This Row],[DB_ROW]]-1))</f>
        <v/>
      </c>
      <c r="J851" s="5" t="str">
        <f ca="1">IF(B_MSK[[#This Row],[//]]="","",IF(INDEX(INDIRECT(DIR&amp;$2:$2),B_MSK[[#This Row],[//]])="","",INDEX(INDIRECT(DIR&amp;$2:$2),B_MSK[[#This Row],[//]])))</f>
        <v/>
      </c>
      <c r="K851" s="5" t="str">
        <f ca="1">IF(B_MSK[[#This Row],[//]]="","",IF(INDEX(INDIRECT(DIR&amp;$2:$2),B_MSK[[#This Row],[//]])="","",INDEX(INDIRECT(DIR&amp;$2:$2),B_MSK[[#This Row],[//]])))</f>
        <v/>
      </c>
      <c r="L851" s="5" t="str">
        <f ca="1">IF(B_MSK[[#This Row],[//]]="","",IF(INDEX(INDIRECT(DIR&amp;$2:$2),B_MSK[[#This Row],[//]])="","",INDEX(INDIRECT(DIR&amp;$2:$2),B_MSK[[#This Row],[//]])))</f>
        <v/>
      </c>
      <c r="M851" s="13" t="str">
        <f ca="1">IF(B_MSK[[#This Row],[//]]="","",INDEX(INDIRECT(DIR&amp;$2:$2),B_MSK[[#This Row],[//]]))</f>
        <v/>
      </c>
      <c r="N851" s="13" t="str">
        <f ca="1">IF(OR(B_MSK[[#This Row],[//]]="",),"",INDEX(INDIRECT(DIR&amp;$2:$2),B_MSK[[#This Row],[//]]))</f>
        <v/>
      </c>
      <c r="O851" s="3" t="str">
        <f ca="1">IF(B_MSK[[#This Row],[//]]="","",IF(INDEX(INDIRECT(DIR&amp;$2:$2),B_MSK[[#This Row],[//]])=0,"",INDEX(INDIRECT(DIR&amp;$2:$2),B_MSK[[#This Row],[//]])))</f>
        <v/>
      </c>
      <c r="P851" s="3" t="str">
        <f ca="1">IF(B_MSK[[#This Row],[//]]="","",IF(INDEX(INDIRECT(DIR&amp;$2:$2),B_MSK[[#This Row],[//]])=0,"",INDEX(INDIRECT(DIR&amp;$2:$2),B_MSK[[#This Row],[//]])))</f>
        <v/>
      </c>
      <c r="Q851" s="12" t="str">
        <f ca="1">IF(B_MSK[[#This Row],[//]]="","",INDEX(INDIRECT(DIR&amp;$2:$2),B_MSK[[#This Row],[//]]))</f>
        <v/>
      </c>
      <c r="R8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1" s="37" t="str">
        <f ca="1">IF(B_MSK[[#This Row],[//]]="","",INDEX(INDIRECT(DIR&amp;$2:$2),B_MSK[[#This Row],[//]]))</f>
        <v/>
      </c>
      <c r="U851" s="38" t="str">
        <f ca="1">IF(SUMIF(B_MSK[NAMA BARANG],B_MSK[[#This Row],[NAMA BARANG]],B_MSK[JMLH BRG])=0,"",SUMIF(B_MSK[NAMA BARANG],B_MSK[[#This Row],[NAMA BARANG]],B_MSK[C]))</f>
        <v/>
      </c>
      <c r="V851" s="7" t="str">
        <f ca="1">IF(B_MSK[[#This Row],[//]]="","",INDEX(INDIRECT(DIR&amp;$2:$2),B_MSK[[#This Row],[//]]))</f>
        <v/>
      </c>
      <c r="W8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1" s="5" t="str">
        <f ca="1">IF(B_MSK[[#This Row],[N.B.nota]]="","",IF(MATCH(B_MSK[[#This Row],[concat]],[2]!db[NB NOTA_C],0)&gt;0,"ada",0))</f>
        <v/>
      </c>
      <c r="Y851" s="5" t="str">
        <f ca="1">IF(B_MSK[[#This Row],[N.B.nota]]="","",ADDRESS(ROW(B_MSK[QB]),COLUMN(B_MSK[QB]))&amp;":"&amp;ADDRESS(ROW(),COLUMN(B_MSK[QB])))</f>
        <v/>
      </c>
      <c r="Z851" s="5" t="str">
        <f ca="1">IF(B_MSK[[#This Row],[concat]]="","",MATCH(B_MSK[[#This Row],[concat]],[2]!db[NB NOTA_C],0)+1)</f>
        <v/>
      </c>
      <c r="AA851" s="5" t="str">
        <f ca="1">IF(B_MSK[[#This Row],[//]]="","",HYPERLINK("[D:\kerja\BANK EXP\BARU\DB.XLSX]DB!e"&amp;B_MSK[[#This Row],[DB_ROW]],"&gt;"))</f>
        <v/>
      </c>
      <c r="AB851" s="30" t="e">
        <f ca="1">MID(B_MSK[[#This Row],[/ STN_1]],FIND(" ",B_MSK[[#This Row],[/ STN_1]])+1,LEN(B_MSK[[#This Row],[/ STN_1]]))</f>
        <v>#VALUE!</v>
      </c>
      <c r="AC8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1" s="15" t="str">
        <f ca="1">IF(B_MSK[[#This Row],[HARGA_2]]="","",IF(MID(B_MSK[[#This Row],[/ STN_2]],FIND(" ",B_MSK[[#This Row],[/ STN_2]])+1,LEN(B_MSK[[#This Row],[/ STN_2]]))="LSN",B_MSK[[#This Row],[HARGA_2]]/12,""))</f>
        <v/>
      </c>
      <c r="AH851" s="7" t="str">
        <f ca="1">IF(B_MSK[[#This Row],[HARGA_3]]="","","/ "&amp;"PCS")</f>
        <v/>
      </c>
      <c r="AI851" s="15" t="str">
        <f ca="1">IF(B_MSK[[#This Row],[HARGA_3]]="",IF(B_MSK[[#This Row],[HARGA_2]]="",IF(B_MSK[[#This Row],[HARGA_1]]="","",B_MSK[[#This Row],[HARGA_1]]),B_MSK[[#This Row],[HARGA_2]]),B_MSK[[#This Row],[HARGA_3]])</f>
        <v/>
      </c>
      <c r="AJ851" s="15" t="str">
        <f ca="1">IF(B_MSK[[#This Row],[/ STN_3]]="",IF(B_MSK[[#This Row],[/ STN_2]]="",IF(B_MSK[[#This Row],[/ STN_1]]="","",B_MSK[[#This Row],[/ STN_1]]),B_MSK[[#This Row],[/ STN_2]]),B_MSK[[#This Row],[/ STN_3]])</f>
        <v/>
      </c>
      <c r="AK851" s="5" t="str">
        <f ca="1">IF(B_MSK[[#This Row],[//]]="","",SUBSTITUTE(SUBSTITUTE(SUBSTITUTE(B_MSK[[#This Row],[QTY/ CTN]]," ","_",2),"(",""),")","")&amp;"_")</f>
        <v/>
      </c>
      <c r="AL851" s="5" t="str">
        <f ca="1">IF(B_MSK[[#This Row],[A_B]]="","",SEARCH("_",B_MSK[[#This Row],[A_B]]))</f>
        <v/>
      </c>
      <c r="AM851" s="5" t="str">
        <f ca="1">IF(B_MSK[[#This Row],[A_B]]="","",LEN(B_MSK[[#This Row],[A_B]]))</f>
        <v/>
      </c>
      <c r="AN851" s="5" t="str">
        <f ca="1">IF(B_MSK[[#This Row],[A_B]]="","",LEFT(B_MSK[[#This Row],[QTY/ CTN]],B_MSK[[#This Row],[A_B_1]]))</f>
        <v/>
      </c>
      <c r="AO851" s="5" t="str">
        <f ca="1">IF(B_MSK[[#This Row],[A_B]]="","",LEFT(B_MSK[[#This Row],[A_]],SEARCH(" ",B_MSK[[#This Row],[A_]])-1))</f>
        <v/>
      </c>
      <c r="AP851" s="5" t="str">
        <f ca="1">IF(B_MSK[[#This Row],[A_B]]="","",RIGHT(B_MSK[[#This Row],[A_]],LEN(B_MSK[[#This Row],[A_]])-SEARCH(" ",B_MSK[[#This Row],[A_]])))</f>
        <v/>
      </c>
      <c r="AQ8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1" s="5" t="str">
        <f ca="1">IF(B_MSK[[#This Row],[B_]]="","",LEFT(B_MSK[[#This Row],[B_]],SEARCH(" ",B_MSK[[#This Row],[B_]])))</f>
        <v/>
      </c>
      <c r="AS851" s="5" t="str">
        <f ca="1">IF(B_MSK[[#This Row],[B_]]="","",RIGHT(B_MSK[[#This Row],[B_]],LEN(B_MSK[[#This Row],[B_]])-SEARCH(" ",B_MSK[[#This Row],[B_]])))</f>
        <v/>
      </c>
      <c r="AT851" s="5" t="str">
        <f ca="1">IF(B_MSK[[#This Row],[B_2]]="LSN",12,"")</f>
        <v/>
      </c>
      <c r="AU851" s="5" t="str">
        <f ca="1">IF(B_MSK[[#This Row],[C_1]]="","","PCS")</f>
        <v/>
      </c>
      <c r="AV851" s="5" t="str">
        <f ca="1">IF(B_MSK[[#This Row],[A_1]]="","",B_MSK[[#This Row],[A_1]]*IF(B_MSK[[#This Row],[B_1]]="",1,B_MSK[[#This Row],[B_1]])*IF(B_MSK[[#This Row],[C_1]]="",1,B_MSK[[#This Row],[C_1]]))</f>
        <v/>
      </c>
      <c r="AW851" s="5" t="str">
        <f ca="1">IF(B_MSK[[#This Row],[C_2]]="",IF(B_MSK[[#This Row],[B_2]]="",IF(B_MSK[[#This Row],[A_2]]="","",B_MSK[[#This Row],[A_2]]),B_MSK[[#This Row],[B_2]]),B_MSK[[#This Row],[C_2]])</f>
        <v/>
      </c>
      <c r="AX851" s="2">
        <f ca="1">IF(ISNUMBER(B_MSK[[#This Row],[TANGGAL DATANG]]),B_MSK[[#This Row],[TANGGAL DATANG]],AX850)</f>
        <v>44959</v>
      </c>
      <c r="AY851" s="5" t="str">
        <f ca="1">IF(B_MSK[[#This Row],[DB_ROW]]="","",INDEX([3]!db[JENIS],B_MSK[[#This Row],[DB_ROW]]-1))</f>
        <v/>
      </c>
      <c r="AZ851" s="5" t="e">
        <f ca="1">IF(B_MSK[[#This Row],[A_1]]="","",B_MSK[[#This Row],[A_1]])*1</f>
        <v>#VALUE!</v>
      </c>
      <c r="BA851" s="5" t="str">
        <f ca="1">IF(B_MSK[[#This Row],[//]]="","",INDEX(INDIRECT(DIR&amp;$2:$2),B_MSK[[#This Row],[//]]))</f>
        <v/>
      </c>
      <c r="BB851" s="5" t="str">
        <f ca="1">CONCATENATE(B_MSK[[#This Row],[concat]],B_MSK[[#This Row],[HARGA_X]],B_MSK[[#This Row],[SAT]])</f>
        <v/>
      </c>
    </row>
    <row r="852" spans="1:54" x14ac:dyDescent="0.25">
      <c r="A852" s="6" t="s">
        <v>128</v>
      </c>
      <c r="B852" s="5" t="str">
        <f ca="1">IF(B_MSK[[#This Row],[N_ID]]="","",INDEX(INDIRECT(DIR&amp;$2:$2),MATCH(B_MSK[[#This Row],[N_ID]],INDIRECT(DIR&amp;"!NOTA[ID_P]"),0)))</f>
        <v/>
      </c>
      <c r="C852" s="5" t="str">
        <f ca="1">IF(B_MSK[[#This Row],[//]]="","",HYPERLINK("["&amp;SUBSTITUTE(DIR,"'","")&amp;"]NOTA!D"&amp;B_MSK[[#This Row],[//]]+2,"&gt;"))</f>
        <v/>
      </c>
      <c r="D852" s="5" t="str">
        <f ca="1">IF(B_MSK[[#This Row],[N_ID]]="","",COUNTIF(INDIRECT(DIR&amp;"!NOTA[ID_H]"),B_MSK[[#This Row],[ID NOTA]]))</f>
        <v/>
      </c>
      <c r="E8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2" s="7" t="str">
        <f ca="1">IF(B_MSK[[#This Row],[stt]]="ada",INDEX([2]!db[NB BM],B_MSK[DB_ROW]-1),"")</f>
        <v/>
      </c>
      <c r="H852" s="7" t="str">
        <f ca="1">IF(B_MSK[[#This Row],[//]]="","",INDEX(INDIRECT(DIR&amp;$2:$2),B_MSK[[#This Row],[//]]))</f>
        <v/>
      </c>
      <c r="I852" s="27" t="str">
        <f ca="1">IF(B_MSK[[#This Row],[//]]="","",INDEX(INDIRECT(DB_PATH&amp;$2:$2),B_MSK[[#This Row],[DB_ROW]]-1))</f>
        <v/>
      </c>
      <c r="J852" s="5" t="str">
        <f ca="1">IF(B_MSK[[#This Row],[//]]="","",IF(INDEX(INDIRECT(DIR&amp;$2:$2),B_MSK[[#This Row],[//]])="","",INDEX(INDIRECT(DIR&amp;$2:$2),B_MSK[[#This Row],[//]])))</f>
        <v/>
      </c>
      <c r="K852" s="5" t="str">
        <f ca="1">IF(B_MSK[[#This Row],[//]]="","",IF(INDEX(INDIRECT(DIR&amp;$2:$2),B_MSK[[#This Row],[//]])="","",INDEX(INDIRECT(DIR&amp;$2:$2),B_MSK[[#This Row],[//]])))</f>
        <v/>
      </c>
      <c r="L852" s="5" t="str">
        <f ca="1">IF(B_MSK[[#This Row],[//]]="","",IF(INDEX(INDIRECT(DIR&amp;$2:$2),B_MSK[[#This Row],[//]])="","",INDEX(INDIRECT(DIR&amp;$2:$2),B_MSK[[#This Row],[//]])))</f>
        <v/>
      </c>
      <c r="M852" s="13" t="str">
        <f ca="1">IF(B_MSK[[#This Row],[//]]="","",INDEX(INDIRECT(DIR&amp;$2:$2),B_MSK[[#This Row],[//]]))</f>
        <v/>
      </c>
      <c r="N852" s="13" t="str">
        <f ca="1">IF(OR(B_MSK[[#This Row],[//]]="",),"",INDEX(INDIRECT(DIR&amp;$2:$2),B_MSK[[#This Row],[//]]))</f>
        <v/>
      </c>
      <c r="O852" s="3" t="str">
        <f ca="1">IF(B_MSK[[#This Row],[//]]="","",IF(INDEX(INDIRECT(DIR&amp;$2:$2),B_MSK[[#This Row],[//]])=0,"",INDEX(INDIRECT(DIR&amp;$2:$2),B_MSK[[#This Row],[//]])))</f>
        <v/>
      </c>
      <c r="P852" s="3" t="str">
        <f ca="1">IF(B_MSK[[#This Row],[//]]="","",IF(INDEX(INDIRECT(DIR&amp;$2:$2),B_MSK[[#This Row],[//]])=0,"",INDEX(INDIRECT(DIR&amp;$2:$2),B_MSK[[#This Row],[//]])))</f>
        <v/>
      </c>
      <c r="Q852" s="12" t="str">
        <f ca="1">IF(B_MSK[[#This Row],[//]]="","",INDEX(INDIRECT(DIR&amp;$2:$2),B_MSK[[#This Row],[//]]))</f>
        <v/>
      </c>
      <c r="R8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2" s="37" t="str">
        <f ca="1">IF(B_MSK[[#This Row],[//]]="","",INDEX(INDIRECT(DIR&amp;$2:$2),B_MSK[[#This Row],[//]]))</f>
        <v/>
      </c>
      <c r="U852" s="38" t="str">
        <f ca="1">IF(SUMIF(B_MSK[NAMA BARANG],B_MSK[[#This Row],[NAMA BARANG]],B_MSK[JMLH BRG])=0,"",SUMIF(B_MSK[NAMA BARANG],B_MSK[[#This Row],[NAMA BARANG]],B_MSK[C]))</f>
        <v/>
      </c>
      <c r="V852" s="7" t="str">
        <f ca="1">IF(B_MSK[[#This Row],[//]]="","",INDEX(INDIRECT(DIR&amp;$2:$2),B_MSK[[#This Row],[//]]))</f>
        <v/>
      </c>
      <c r="W8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2" s="5" t="str">
        <f ca="1">IF(B_MSK[[#This Row],[N.B.nota]]="","",IF(MATCH(B_MSK[[#This Row],[concat]],[2]!db[NB NOTA_C],0)&gt;0,"ada",0))</f>
        <v/>
      </c>
      <c r="Y852" s="5" t="str">
        <f ca="1">IF(B_MSK[[#This Row],[N.B.nota]]="","",ADDRESS(ROW(B_MSK[QB]),COLUMN(B_MSK[QB]))&amp;":"&amp;ADDRESS(ROW(),COLUMN(B_MSK[QB])))</f>
        <v/>
      </c>
      <c r="Z852" s="5" t="str">
        <f ca="1">IF(B_MSK[[#This Row],[concat]]="","",MATCH(B_MSK[[#This Row],[concat]],[2]!db[NB NOTA_C],0)+1)</f>
        <v/>
      </c>
      <c r="AA852" s="5" t="str">
        <f ca="1">IF(B_MSK[[#This Row],[//]]="","",HYPERLINK("[D:\kerja\BANK EXP\BARU\DB.XLSX]DB!e"&amp;B_MSK[[#This Row],[DB_ROW]],"&gt;"))</f>
        <v/>
      </c>
      <c r="AB852" s="30" t="e">
        <f ca="1">MID(B_MSK[[#This Row],[/ STN_1]],FIND(" ",B_MSK[[#This Row],[/ STN_1]])+1,LEN(B_MSK[[#This Row],[/ STN_1]]))</f>
        <v>#VALUE!</v>
      </c>
      <c r="AC8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2" s="15" t="str">
        <f ca="1">IF(B_MSK[[#This Row],[HARGA_2]]="","",IF(MID(B_MSK[[#This Row],[/ STN_2]],FIND(" ",B_MSK[[#This Row],[/ STN_2]])+1,LEN(B_MSK[[#This Row],[/ STN_2]]))="LSN",B_MSK[[#This Row],[HARGA_2]]/12,""))</f>
        <v/>
      </c>
      <c r="AH852" s="7" t="str">
        <f ca="1">IF(B_MSK[[#This Row],[HARGA_3]]="","","/ "&amp;"PCS")</f>
        <v/>
      </c>
      <c r="AI852" s="15" t="str">
        <f ca="1">IF(B_MSK[[#This Row],[HARGA_3]]="",IF(B_MSK[[#This Row],[HARGA_2]]="",IF(B_MSK[[#This Row],[HARGA_1]]="","",B_MSK[[#This Row],[HARGA_1]]),B_MSK[[#This Row],[HARGA_2]]),B_MSK[[#This Row],[HARGA_3]])</f>
        <v/>
      </c>
      <c r="AJ852" s="15" t="str">
        <f ca="1">IF(B_MSK[[#This Row],[/ STN_3]]="",IF(B_MSK[[#This Row],[/ STN_2]]="",IF(B_MSK[[#This Row],[/ STN_1]]="","",B_MSK[[#This Row],[/ STN_1]]),B_MSK[[#This Row],[/ STN_2]]),B_MSK[[#This Row],[/ STN_3]])</f>
        <v/>
      </c>
      <c r="AK852" s="5" t="str">
        <f ca="1">IF(B_MSK[[#This Row],[//]]="","",SUBSTITUTE(SUBSTITUTE(SUBSTITUTE(B_MSK[[#This Row],[QTY/ CTN]]," ","_",2),"(",""),")","")&amp;"_")</f>
        <v/>
      </c>
      <c r="AL852" s="5" t="str">
        <f ca="1">IF(B_MSK[[#This Row],[A_B]]="","",SEARCH("_",B_MSK[[#This Row],[A_B]]))</f>
        <v/>
      </c>
      <c r="AM852" s="5" t="str">
        <f ca="1">IF(B_MSK[[#This Row],[A_B]]="","",LEN(B_MSK[[#This Row],[A_B]]))</f>
        <v/>
      </c>
      <c r="AN852" s="5" t="str">
        <f ca="1">IF(B_MSK[[#This Row],[A_B]]="","",LEFT(B_MSK[[#This Row],[QTY/ CTN]],B_MSK[[#This Row],[A_B_1]]))</f>
        <v/>
      </c>
      <c r="AO852" s="5" t="str">
        <f ca="1">IF(B_MSK[[#This Row],[A_B]]="","",LEFT(B_MSK[[#This Row],[A_]],SEARCH(" ",B_MSK[[#This Row],[A_]])-1))</f>
        <v/>
      </c>
      <c r="AP852" s="5" t="str">
        <f ca="1">IF(B_MSK[[#This Row],[A_B]]="","",RIGHT(B_MSK[[#This Row],[A_]],LEN(B_MSK[[#This Row],[A_]])-SEARCH(" ",B_MSK[[#This Row],[A_]])))</f>
        <v/>
      </c>
      <c r="AQ8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2" s="5" t="str">
        <f ca="1">IF(B_MSK[[#This Row],[B_]]="","",LEFT(B_MSK[[#This Row],[B_]],SEARCH(" ",B_MSK[[#This Row],[B_]])))</f>
        <v/>
      </c>
      <c r="AS852" s="5" t="str">
        <f ca="1">IF(B_MSK[[#This Row],[B_]]="","",RIGHT(B_MSK[[#This Row],[B_]],LEN(B_MSK[[#This Row],[B_]])-SEARCH(" ",B_MSK[[#This Row],[B_]])))</f>
        <v/>
      </c>
      <c r="AT852" s="5" t="str">
        <f ca="1">IF(B_MSK[[#This Row],[B_2]]="LSN",12,"")</f>
        <v/>
      </c>
      <c r="AU852" s="5" t="str">
        <f ca="1">IF(B_MSK[[#This Row],[C_1]]="","","PCS")</f>
        <v/>
      </c>
      <c r="AV852" s="5" t="str">
        <f ca="1">IF(B_MSK[[#This Row],[A_1]]="","",B_MSK[[#This Row],[A_1]]*IF(B_MSK[[#This Row],[B_1]]="",1,B_MSK[[#This Row],[B_1]])*IF(B_MSK[[#This Row],[C_1]]="",1,B_MSK[[#This Row],[C_1]]))</f>
        <v/>
      </c>
      <c r="AW852" s="5" t="str">
        <f ca="1">IF(B_MSK[[#This Row],[C_2]]="",IF(B_MSK[[#This Row],[B_2]]="",IF(B_MSK[[#This Row],[A_2]]="","",B_MSK[[#This Row],[A_2]]),B_MSK[[#This Row],[B_2]]),B_MSK[[#This Row],[C_2]])</f>
        <v/>
      </c>
      <c r="AX852" s="2">
        <f ca="1">IF(ISNUMBER(B_MSK[[#This Row],[TANGGAL DATANG]]),B_MSK[[#This Row],[TANGGAL DATANG]],AX851)</f>
        <v>44959</v>
      </c>
      <c r="AY852" s="5" t="str">
        <f ca="1">IF(B_MSK[[#This Row],[DB_ROW]]="","",INDEX([3]!db[JENIS],B_MSK[[#This Row],[DB_ROW]]-1))</f>
        <v/>
      </c>
      <c r="AZ852" s="5" t="e">
        <f ca="1">IF(B_MSK[[#This Row],[A_1]]="","",B_MSK[[#This Row],[A_1]])*1</f>
        <v>#VALUE!</v>
      </c>
      <c r="BA852" s="5" t="str">
        <f ca="1">IF(B_MSK[[#This Row],[//]]="","",INDEX(INDIRECT(DIR&amp;$2:$2),B_MSK[[#This Row],[//]]))</f>
        <v/>
      </c>
      <c r="BB852" s="5" t="str">
        <f ca="1">CONCATENATE(B_MSK[[#This Row],[concat]],B_MSK[[#This Row],[HARGA_X]],B_MSK[[#This Row],[SAT]])</f>
        <v/>
      </c>
    </row>
    <row r="853" spans="1:54" x14ac:dyDescent="0.25">
      <c r="A853" s="6" t="s">
        <v>128</v>
      </c>
      <c r="B853" s="5" t="str">
        <f ca="1">IF(B_MSK[[#This Row],[N_ID]]="","",INDEX(INDIRECT(DIR&amp;$2:$2),MATCH(B_MSK[[#This Row],[N_ID]],INDIRECT(DIR&amp;"!NOTA[ID_P]"),0)))</f>
        <v/>
      </c>
      <c r="C853" s="5" t="str">
        <f ca="1">IF(B_MSK[[#This Row],[//]]="","",HYPERLINK("["&amp;SUBSTITUTE(DIR,"'","")&amp;"]NOTA!D"&amp;B_MSK[[#This Row],[//]]+2,"&gt;"))</f>
        <v/>
      </c>
      <c r="D853" s="5" t="str">
        <f ca="1">IF(B_MSK[[#This Row],[N_ID]]="","",COUNTIF(INDIRECT(DIR&amp;"!NOTA[ID_H]"),B_MSK[[#This Row],[ID NOTA]]))</f>
        <v/>
      </c>
      <c r="E8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3" s="7" t="str">
        <f ca="1">IF(B_MSK[[#This Row],[stt]]="ada",INDEX([2]!db[NB BM],B_MSK[DB_ROW]-1),"")</f>
        <v/>
      </c>
      <c r="H853" s="7" t="str">
        <f ca="1">IF(B_MSK[[#This Row],[//]]="","",INDEX(INDIRECT(DIR&amp;$2:$2),B_MSK[[#This Row],[//]]))</f>
        <v/>
      </c>
      <c r="I853" s="27" t="str">
        <f ca="1">IF(B_MSK[[#This Row],[//]]="","",INDEX(INDIRECT(DB_PATH&amp;$2:$2),B_MSK[[#This Row],[DB_ROW]]-1))</f>
        <v/>
      </c>
      <c r="J853" s="5" t="str">
        <f ca="1">IF(B_MSK[[#This Row],[//]]="","",IF(INDEX(INDIRECT(DIR&amp;$2:$2),B_MSK[[#This Row],[//]])="","",INDEX(INDIRECT(DIR&amp;$2:$2),B_MSK[[#This Row],[//]])))</f>
        <v/>
      </c>
      <c r="K853" s="5" t="str">
        <f ca="1">IF(B_MSK[[#This Row],[//]]="","",IF(INDEX(INDIRECT(DIR&amp;$2:$2),B_MSK[[#This Row],[//]])="","",INDEX(INDIRECT(DIR&amp;$2:$2),B_MSK[[#This Row],[//]])))</f>
        <v/>
      </c>
      <c r="L853" s="5" t="str">
        <f ca="1">IF(B_MSK[[#This Row],[//]]="","",IF(INDEX(INDIRECT(DIR&amp;$2:$2),B_MSK[[#This Row],[//]])="","",INDEX(INDIRECT(DIR&amp;$2:$2),B_MSK[[#This Row],[//]])))</f>
        <v/>
      </c>
      <c r="M853" s="13" t="str">
        <f ca="1">IF(B_MSK[[#This Row],[//]]="","",INDEX(INDIRECT(DIR&amp;$2:$2),B_MSK[[#This Row],[//]]))</f>
        <v/>
      </c>
      <c r="N853" s="13" t="str">
        <f ca="1">IF(OR(B_MSK[[#This Row],[//]]="",),"",INDEX(INDIRECT(DIR&amp;$2:$2),B_MSK[[#This Row],[//]]))</f>
        <v/>
      </c>
      <c r="O853" s="3" t="str">
        <f ca="1">IF(B_MSK[[#This Row],[//]]="","",IF(INDEX(INDIRECT(DIR&amp;$2:$2),B_MSK[[#This Row],[//]])=0,"",INDEX(INDIRECT(DIR&amp;$2:$2),B_MSK[[#This Row],[//]])))</f>
        <v/>
      </c>
      <c r="P853" s="3" t="str">
        <f ca="1">IF(B_MSK[[#This Row],[//]]="","",IF(INDEX(INDIRECT(DIR&amp;$2:$2),B_MSK[[#This Row],[//]])=0,"",INDEX(INDIRECT(DIR&amp;$2:$2),B_MSK[[#This Row],[//]])))</f>
        <v/>
      </c>
      <c r="Q853" s="12" t="str">
        <f ca="1">IF(B_MSK[[#This Row],[//]]="","",INDEX(INDIRECT(DIR&amp;$2:$2),B_MSK[[#This Row],[//]]))</f>
        <v/>
      </c>
      <c r="R8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3" s="37" t="str">
        <f ca="1">IF(B_MSK[[#This Row],[//]]="","",INDEX(INDIRECT(DIR&amp;$2:$2),B_MSK[[#This Row],[//]]))</f>
        <v/>
      </c>
      <c r="U853" s="38" t="str">
        <f ca="1">IF(SUMIF(B_MSK[NAMA BARANG],B_MSK[[#This Row],[NAMA BARANG]],B_MSK[JMLH BRG])=0,"",SUMIF(B_MSK[NAMA BARANG],B_MSK[[#This Row],[NAMA BARANG]],B_MSK[C]))</f>
        <v/>
      </c>
      <c r="V853" s="7" t="str">
        <f ca="1">IF(B_MSK[[#This Row],[//]]="","",INDEX(INDIRECT(DIR&amp;$2:$2),B_MSK[[#This Row],[//]]))</f>
        <v/>
      </c>
      <c r="W8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3" s="5" t="str">
        <f ca="1">IF(B_MSK[[#This Row],[N.B.nota]]="","",IF(MATCH(B_MSK[[#This Row],[concat]],[2]!db[NB NOTA_C],0)&gt;0,"ada",0))</f>
        <v/>
      </c>
      <c r="Y853" s="5" t="str">
        <f ca="1">IF(B_MSK[[#This Row],[N.B.nota]]="","",ADDRESS(ROW(B_MSK[QB]),COLUMN(B_MSK[QB]))&amp;":"&amp;ADDRESS(ROW(),COLUMN(B_MSK[QB])))</f>
        <v/>
      </c>
      <c r="Z853" s="5" t="str">
        <f ca="1">IF(B_MSK[[#This Row],[concat]]="","",MATCH(B_MSK[[#This Row],[concat]],[2]!db[NB NOTA_C],0)+1)</f>
        <v/>
      </c>
      <c r="AA853" s="5" t="str">
        <f ca="1">IF(B_MSK[[#This Row],[//]]="","",HYPERLINK("[D:\kerja\BANK EXP\BARU\DB.XLSX]DB!e"&amp;B_MSK[[#This Row],[DB_ROW]],"&gt;"))</f>
        <v/>
      </c>
      <c r="AB853" s="30" t="e">
        <f ca="1">MID(B_MSK[[#This Row],[/ STN_1]],FIND(" ",B_MSK[[#This Row],[/ STN_1]])+1,LEN(B_MSK[[#This Row],[/ STN_1]]))</f>
        <v>#VALUE!</v>
      </c>
      <c r="AC8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3" s="15" t="str">
        <f ca="1">IF(B_MSK[[#This Row],[HARGA_2]]="","",IF(MID(B_MSK[[#This Row],[/ STN_2]],FIND(" ",B_MSK[[#This Row],[/ STN_2]])+1,LEN(B_MSK[[#This Row],[/ STN_2]]))="LSN",B_MSK[[#This Row],[HARGA_2]]/12,""))</f>
        <v/>
      </c>
      <c r="AH853" s="7" t="str">
        <f ca="1">IF(B_MSK[[#This Row],[HARGA_3]]="","","/ "&amp;"PCS")</f>
        <v/>
      </c>
      <c r="AI853" s="15" t="str">
        <f ca="1">IF(B_MSK[[#This Row],[HARGA_3]]="",IF(B_MSK[[#This Row],[HARGA_2]]="",IF(B_MSK[[#This Row],[HARGA_1]]="","",B_MSK[[#This Row],[HARGA_1]]),B_MSK[[#This Row],[HARGA_2]]),B_MSK[[#This Row],[HARGA_3]])</f>
        <v/>
      </c>
      <c r="AJ853" s="15" t="str">
        <f ca="1">IF(B_MSK[[#This Row],[/ STN_3]]="",IF(B_MSK[[#This Row],[/ STN_2]]="",IF(B_MSK[[#This Row],[/ STN_1]]="","",B_MSK[[#This Row],[/ STN_1]]),B_MSK[[#This Row],[/ STN_2]]),B_MSK[[#This Row],[/ STN_3]])</f>
        <v/>
      </c>
      <c r="AK853" s="5" t="str">
        <f ca="1">IF(B_MSK[[#This Row],[//]]="","",SUBSTITUTE(SUBSTITUTE(SUBSTITUTE(B_MSK[[#This Row],[QTY/ CTN]]," ","_",2),"(",""),")","")&amp;"_")</f>
        <v/>
      </c>
      <c r="AL853" s="5" t="str">
        <f ca="1">IF(B_MSK[[#This Row],[A_B]]="","",SEARCH("_",B_MSK[[#This Row],[A_B]]))</f>
        <v/>
      </c>
      <c r="AM853" s="5" t="str">
        <f ca="1">IF(B_MSK[[#This Row],[A_B]]="","",LEN(B_MSK[[#This Row],[A_B]]))</f>
        <v/>
      </c>
      <c r="AN853" s="5" t="str">
        <f ca="1">IF(B_MSK[[#This Row],[A_B]]="","",LEFT(B_MSK[[#This Row],[QTY/ CTN]],B_MSK[[#This Row],[A_B_1]]))</f>
        <v/>
      </c>
      <c r="AO853" s="5" t="str">
        <f ca="1">IF(B_MSK[[#This Row],[A_B]]="","",LEFT(B_MSK[[#This Row],[A_]],SEARCH(" ",B_MSK[[#This Row],[A_]])-1))</f>
        <v/>
      </c>
      <c r="AP853" s="5" t="str">
        <f ca="1">IF(B_MSK[[#This Row],[A_B]]="","",RIGHT(B_MSK[[#This Row],[A_]],LEN(B_MSK[[#This Row],[A_]])-SEARCH(" ",B_MSK[[#This Row],[A_]])))</f>
        <v/>
      </c>
      <c r="AQ8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3" s="5" t="str">
        <f ca="1">IF(B_MSK[[#This Row],[B_]]="","",LEFT(B_MSK[[#This Row],[B_]],SEARCH(" ",B_MSK[[#This Row],[B_]])))</f>
        <v/>
      </c>
      <c r="AS853" s="5" t="str">
        <f ca="1">IF(B_MSK[[#This Row],[B_]]="","",RIGHT(B_MSK[[#This Row],[B_]],LEN(B_MSK[[#This Row],[B_]])-SEARCH(" ",B_MSK[[#This Row],[B_]])))</f>
        <v/>
      </c>
      <c r="AT853" s="5" t="str">
        <f ca="1">IF(B_MSK[[#This Row],[B_2]]="LSN",12,"")</f>
        <v/>
      </c>
      <c r="AU853" s="5" t="str">
        <f ca="1">IF(B_MSK[[#This Row],[C_1]]="","","PCS")</f>
        <v/>
      </c>
      <c r="AV853" s="5" t="str">
        <f ca="1">IF(B_MSK[[#This Row],[A_1]]="","",B_MSK[[#This Row],[A_1]]*IF(B_MSK[[#This Row],[B_1]]="",1,B_MSK[[#This Row],[B_1]])*IF(B_MSK[[#This Row],[C_1]]="",1,B_MSK[[#This Row],[C_1]]))</f>
        <v/>
      </c>
      <c r="AW853" s="5" t="str">
        <f ca="1">IF(B_MSK[[#This Row],[C_2]]="",IF(B_MSK[[#This Row],[B_2]]="",IF(B_MSK[[#This Row],[A_2]]="","",B_MSK[[#This Row],[A_2]]),B_MSK[[#This Row],[B_2]]),B_MSK[[#This Row],[C_2]])</f>
        <v/>
      </c>
      <c r="AX853" s="2">
        <f ca="1">IF(ISNUMBER(B_MSK[[#This Row],[TANGGAL DATANG]]),B_MSK[[#This Row],[TANGGAL DATANG]],AX852)</f>
        <v>44959</v>
      </c>
      <c r="AY853" s="5" t="str">
        <f ca="1">IF(B_MSK[[#This Row],[DB_ROW]]="","",INDEX([3]!db[JENIS],B_MSK[[#This Row],[DB_ROW]]-1))</f>
        <v/>
      </c>
      <c r="AZ853" s="5" t="e">
        <f ca="1">IF(B_MSK[[#This Row],[A_1]]="","",B_MSK[[#This Row],[A_1]])*1</f>
        <v>#VALUE!</v>
      </c>
      <c r="BA853" s="5" t="str">
        <f ca="1">IF(B_MSK[[#This Row],[//]]="","",INDEX(INDIRECT(DIR&amp;$2:$2),B_MSK[[#This Row],[//]]))</f>
        <v/>
      </c>
      <c r="BB853" s="5" t="str">
        <f ca="1">CONCATENATE(B_MSK[[#This Row],[concat]],B_MSK[[#This Row],[HARGA_X]],B_MSK[[#This Row],[SAT]])</f>
        <v/>
      </c>
    </row>
    <row r="854" spans="1:54" x14ac:dyDescent="0.25">
      <c r="A854" s="6" t="s">
        <v>128</v>
      </c>
      <c r="B854" s="5" t="str">
        <f ca="1">IF(B_MSK[[#This Row],[N_ID]]="","",INDEX(INDIRECT(DIR&amp;$2:$2),MATCH(B_MSK[[#This Row],[N_ID]],INDIRECT(DIR&amp;"!NOTA[ID_P]"),0)))</f>
        <v/>
      </c>
      <c r="C854" s="5" t="str">
        <f ca="1">IF(B_MSK[[#This Row],[//]]="","",HYPERLINK("["&amp;SUBSTITUTE(DIR,"'","")&amp;"]NOTA!D"&amp;B_MSK[[#This Row],[//]]+2,"&gt;"))</f>
        <v/>
      </c>
      <c r="D854" s="5" t="str">
        <f ca="1">IF(B_MSK[[#This Row],[N_ID]]="","",COUNTIF(INDIRECT(DIR&amp;"!NOTA[ID_H]"),B_MSK[[#This Row],[ID NOTA]]))</f>
        <v/>
      </c>
      <c r="E8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4" s="7" t="str">
        <f ca="1">IF(B_MSK[[#This Row],[stt]]="ada",INDEX([2]!db[NB BM],B_MSK[DB_ROW]-1),"")</f>
        <v/>
      </c>
      <c r="H854" s="7" t="str">
        <f ca="1">IF(B_MSK[[#This Row],[//]]="","",INDEX(INDIRECT(DIR&amp;$2:$2),B_MSK[[#This Row],[//]]))</f>
        <v/>
      </c>
      <c r="I854" s="27" t="str">
        <f ca="1">IF(B_MSK[[#This Row],[//]]="","",INDEX(INDIRECT(DB_PATH&amp;$2:$2),B_MSK[[#This Row],[DB_ROW]]-1))</f>
        <v/>
      </c>
      <c r="J854" s="5" t="str">
        <f ca="1">IF(B_MSK[[#This Row],[//]]="","",IF(INDEX(INDIRECT(DIR&amp;$2:$2),B_MSK[[#This Row],[//]])="","",INDEX(INDIRECT(DIR&amp;$2:$2),B_MSK[[#This Row],[//]])))</f>
        <v/>
      </c>
      <c r="K854" s="5" t="str">
        <f ca="1">IF(B_MSK[[#This Row],[//]]="","",IF(INDEX(INDIRECT(DIR&amp;$2:$2),B_MSK[[#This Row],[//]])="","",INDEX(INDIRECT(DIR&amp;$2:$2),B_MSK[[#This Row],[//]])))</f>
        <v/>
      </c>
      <c r="L854" s="5" t="str">
        <f ca="1">IF(B_MSK[[#This Row],[//]]="","",IF(INDEX(INDIRECT(DIR&amp;$2:$2),B_MSK[[#This Row],[//]])="","",INDEX(INDIRECT(DIR&amp;$2:$2),B_MSK[[#This Row],[//]])))</f>
        <v/>
      </c>
      <c r="M854" s="13" t="str">
        <f ca="1">IF(B_MSK[[#This Row],[//]]="","",INDEX(INDIRECT(DIR&amp;$2:$2),B_MSK[[#This Row],[//]]))</f>
        <v/>
      </c>
      <c r="N854" s="13" t="str">
        <f ca="1">IF(OR(B_MSK[[#This Row],[//]]="",),"",INDEX(INDIRECT(DIR&amp;$2:$2),B_MSK[[#This Row],[//]]))</f>
        <v/>
      </c>
      <c r="O854" s="3" t="str">
        <f ca="1">IF(B_MSK[[#This Row],[//]]="","",IF(INDEX(INDIRECT(DIR&amp;$2:$2),B_MSK[[#This Row],[//]])=0,"",INDEX(INDIRECT(DIR&amp;$2:$2),B_MSK[[#This Row],[//]])))</f>
        <v/>
      </c>
      <c r="P854" s="3" t="str">
        <f ca="1">IF(B_MSK[[#This Row],[//]]="","",IF(INDEX(INDIRECT(DIR&amp;$2:$2),B_MSK[[#This Row],[//]])=0,"",INDEX(INDIRECT(DIR&amp;$2:$2),B_MSK[[#This Row],[//]])))</f>
        <v/>
      </c>
      <c r="Q854" s="12" t="str">
        <f ca="1">IF(B_MSK[[#This Row],[//]]="","",INDEX(INDIRECT(DIR&amp;$2:$2),B_MSK[[#This Row],[//]]))</f>
        <v/>
      </c>
      <c r="R8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4" s="37" t="str">
        <f ca="1">IF(B_MSK[[#This Row],[//]]="","",INDEX(INDIRECT(DIR&amp;$2:$2),B_MSK[[#This Row],[//]]))</f>
        <v/>
      </c>
      <c r="U854" s="38" t="str">
        <f ca="1">IF(SUMIF(B_MSK[NAMA BARANG],B_MSK[[#This Row],[NAMA BARANG]],B_MSK[JMLH BRG])=0,"",SUMIF(B_MSK[NAMA BARANG],B_MSK[[#This Row],[NAMA BARANG]],B_MSK[C]))</f>
        <v/>
      </c>
      <c r="V854" s="7" t="str">
        <f ca="1">IF(B_MSK[[#This Row],[//]]="","",INDEX(INDIRECT(DIR&amp;$2:$2),B_MSK[[#This Row],[//]]))</f>
        <v/>
      </c>
      <c r="W8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4" s="5" t="str">
        <f ca="1">IF(B_MSK[[#This Row],[N.B.nota]]="","",IF(MATCH(B_MSK[[#This Row],[concat]],[2]!db[NB NOTA_C],0)&gt;0,"ada",0))</f>
        <v/>
      </c>
      <c r="Y854" s="5" t="str">
        <f ca="1">IF(B_MSK[[#This Row],[N.B.nota]]="","",ADDRESS(ROW(B_MSK[QB]),COLUMN(B_MSK[QB]))&amp;":"&amp;ADDRESS(ROW(),COLUMN(B_MSK[QB])))</f>
        <v/>
      </c>
      <c r="Z854" s="5" t="str">
        <f ca="1">IF(B_MSK[[#This Row],[concat]]="","",MATCH(B_MSK[[#This Row],[concat]],[2]!db[NB NOTA_C],0)+1)</f>
        <v/>
      </c>
      <c r="AA854" s="5" t="str">
        <f ca="1">IF(B_MSK[[#This Row],[//]]="","",HYPERLINK("[D:\kerja\BANK EXP\BARU\DB.XLSX]DB!e"&amp;B_MSK[[#This Row],[DB_ROW]],"&gt;"))</f>
        <v/>
      </c>
      <c r="AB854" s="30" t="e">
        <f ca="1">MID(B_MSK[[#This Row],[/ STN_1]],FIND(" ",B_MSK[[#This Row],[/ STN_1]])+1,LEN(B_MSK[[#This Row],[/ STN_1]]))</f>
        <v>#VALUE!</v>
      </c>
      <c r="AC8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4" s="15" t="str">
        <f ca="1">IF(B_MSK[[#This Row],[HARGA_2]]="","",IF(MID(B_MSK[[#This Row],[/ STN_2]],FIND(" ",B_MSK[[#This Row],[/ STN_2]])+1,LEN(B_MSK[[#This Row],[/ STN_2]]))="LSN",B_MSK[[#This Row],[HARGA_2]]/12,""))</f>
        <v/>
      </c>
      <c r="AH854" s="7" t="str">
        <f ca="1">IF(B_MSK[[#This Row],[HARGA_3]]="","","/ "&amp;"PCS")</f>
        <v/>
      </c>
      <c r="AI854" s="15" t="str">
        <f ca="1">IF(B_MSK[[#This Row],[HARGA_3]]="",IF(B_MSK[[#This Row],[HARGA_2]]="",IF(B_MSK[[#This Row],[HARGA_1]]="","",B_MSK[[#This Row],[HARGA_1]]),B_MSK[[#This Row],[HARGA_2]]),B_MSK[[#This Row],[HARGA_3]])</f>
        <v/>
      </c>
      <c r="AJ854" s="15" t="str">
        <f ca="1">IF(B_MSK[[#This Row],[/ STN_3]]="",IF(B_MSK[[#This Row],[/ STN_2]]="",IF(B_MSK[[#This Row],[/ STN_1]]="","",B_MSK[[#This Row],[/ STN_1]]),B_MSK[[#This Row],[/ STN_2]]),B_MSK[[#This Row],[/ STN_3]])</f>
        <v/>
      </c>
      <c r="AK854" s="5" t="str">
        <f ca="1">IF(B_MSK[[#This Row],[//]]="","",SUBSTITUTE(SUBSTITUTE(SUBSTITUTE(B_MSK[[#This Row],[QTY/ CTN]]," ","_",2),"(",""),")","")&amp;"_")</f>
        <v/>
      </c>
      <c r="AL854" s="5" t="str">
        <f ca="1">IF(B_MSK[[#This Row],[A_B]]="","",SEARCH("_",B_MSK[[#This Row],[A_B]]))</f>
        <v/>
      </c>
      <c r="AM854" s="5" t="str">
        <f ca="1">IF(B_MSK[[#This Row],[A_B]]="","",LEN(B_MSK[[#This Row],[A_B]]))</f>
        <v/>
      </c>
      <c r="AN854" s="5" t="str">
        <f ca="1">IF(B_MSK[[#This Row],[A_B]]="","",LEFT(B_MSK[[#This Row],[QTY/ CTN]],B_MSK[[#This Row],[A_B_1]]))</f>
        <v/>
      </c>
      <c r="AO854" s="5" t="str">
        <f ca="1">IF(B_MSK[[#This Row],[A_B]]="","",LEFT(B_MSK[[#This Row],[A_]],SEARCH(" ",B_MSK[[#This Row],[A_]])-1))</f>
        <v/>
      </c>
      <c r="AP854" s="5" t="str">
        <f ca="1">IF(B_MSK[[#This Row],[A_B]]="","",RIGHT(B_MSK[[#This Row],[A_]],LEN(B_MSK[[#This Row],[A_]])-SEARCH(" ",B_MSK[[#This Row],[A_]])))</f>
        <v/>
      </c>
      <c r="AQ8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4" s="5" t="str">
        <f ca="1">IF(B_MSK[[#This Row],[B_]]="","",LEFT(B_MSK[[#This Row],[B_]],SEARCH(" ",B_MSK[[#This Row],[B_]])))</f>
        <v/>
      </c>
      <c r="AS854" s="5" t="str">
        <f ca="1">IF(B_MSK[[#This Row],[B_]]="","",RIGHT(B_MSK[[#This Row],[B_]],LEN(B_MSK[[#This Row],[B_]])-SEARCH(" ",B_MSK[[#This Row],[B_]])))</f>
        <v/>
      </c>
      <c r="AT854" s="5" t="str">
        <f ca="1">IF(B_MSK[[#This Row],[B_2]]="LSN",12,"")</f>
        <v/>
      </c>
      <c r="AU854" s="5" t="str">
        <f ca="1">IF(B_MSK[[#This Row],[C_1]]="","","PCS")</f>
        <v/>
      </c>
      <c r="AV854" s="5" t="str">
        <f ca="1">IF(B_MSK[[#This Row],[A_1]]="","",B_MSK[[#This Row],[A_1]]*IF(B_MSK[[#This Row],[B_1]]="",1,B_MSK[[#This Row],[B_1]])*IF(B_MSK[[#This Row],[C_1]]="",1,B_MSK[[#This Row],[C_1]]))</f>
        <v/>
      </c>
      <c r="AW854" s="5" t="str">
        <f ca="1">IF(B_MSK[[#This Row],[C_2]]="",IF(B_MSK[[#This Row],[B_2]]="",IF(B_MSK[[#This Row],[A_2]]="","",B_MSK[[#This Row],[A_2]]),B_MSK[[#This Row],[B_2]]),B_MSK[[#This Row],[C_2]])</f>
        <v/>
      </c>
      <c r="AX854" s="2">
        <f ca="1">IF(ISNUMBER(B_MSK[[#This Row],[TANGGAL DATANG]]),B_MSK[[#This Row],[TANGGAL DATANG]],AX853)</f>
        <v>44959</v>
      </c>
      <c r="AY854" s="5" t="str">
        <f ca="1">IF(B_MSK[[#This Row],[DB_ROW]]="","",INDEX([3]!db[JENIS],B_MSK[[#This Row],[DB_ROW]]-1))</f>
        <v/>
      </c>
      <c r="AZ854" s="5" t="e">
        <f ca="1">IF(B_MSK[[#This Row],[A_1]]="","",B_MSK[[#This Row],[A_1]])*1</f>
        <v>#VALUE!</v>
      </c>
      <c r="BA854" s="5" t="str">
        <f ca="1">IF(B_MSK[[#This Row],[//]]="","",INDEX(INDIRECT(DIR&amp;$2:$2),B_MSK[[#This Row],[//]]))</f>
        <v/>
      </c>
      <c r="BB854" s="5" t="str">
        <f ca="1">CONCATENATE(B_MSK[[#This Row],[concat]],B_MSK[[#This Row],[HARGA_X]],B_MSK[[#This Row],[SAT]])</f>
        <v/>
      </c>
    </row>
    <row r="855" spans="1:54" x14ac:dyDescent="0.25">
      <c r="A855" s="6" t="s">
        <v>128</v>
      </c>
      <c r="B855" s="5" t="str">
        <f ca="1">IF(B_MSK[[#This Row],[N_ID]]="","",INDEX(INDIRECT(DIR&amp;$2:$2),MATCH(B_MSK[[#This Row],[N_ID]],INDIRECT(DIR&amp;"!NOTA[ID_P]"),0)))</f>
        <v/>
      </c>
      <c r="C855" s="5" t="str">
        <f ca="1">IF(B_MSK[[#This Row],[//]]="","",HYPERLINK("["&amp;SUBSTITUTE(DIR,"'","")&amp;"]NOTA!D"&amp;B_MSK[[#This Row],[//]]+2,"&gt;"))</f>
        <v/>
      </c>
      <c r="D855" s="5" t="str">
        <f ca="1">IF(B_MSK[[#This Row],[N_ID]]="","",COUNTIF(INDIRECT(DIR&amp;"!NOTA[ID_H]"),B_MSK[[#This Row],[ID NOTA]]))</f>
        <v/>
      </c>
      <c r="E8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5" s="7" t="str">
        <f ca="1">IF(B_MSK[[#This Row],[stt]]="ada",INDEX([2]!db[NB BM],B_MSK[DB_ROW]-1),"")</f>
        <v/>
      </c>
      <c r="H855" s="7" t="str">
        <f ca="1">IF(B_MSK[[#This Row],[//]]="","",INDEX(INDIRECT(DIR&amp;$2:$2),B_MSK[[#This Row],[//]]))</f>
        <v/>
      </c>
      <c r="I855" s="27" t="str">
        <f ca="1">IF(B_MSK[[#This Row],[//]]="","",INDEX(INDIRECT(DB_PATH&amp;$2:$2),B_MSK[[#This Row],[DB_ROW]]-1))</f>
        <v/>
      </c>
      <c r="J855" s="5" t="str">
        <f ca="1">IF(B_MSK[[#This Row],[//]]="","",IF(INDEX(INDIRECT(DIR&amp;$2:$2),B_MSK[[#This Row],[//]])="","",INDEX(INDIRECT(DIR&amp;$2:$2),B_MSK[[#This Row],[//]])))</f>
        <v/>
      </c>
      <c r="K855" s="5" t="str">
        <f ca="1">IF(B_MSK[[#This Row],[//]]="","",IF(INDEX(INDIRECT(DIR&amp;$2:$2),B_MSK[[#This Row],[//]])="","",INDEX(INDIRECT(DIR&amp;$2:$2),B_MSK[[#This Row],[//]])))</f>
        <v/>
      </c>
      <c r="L855" s="5" t="str">
        <f ca="1">IF(B_MSK[[#This Row],[//]]="","",IF(INDEX(INDIRECT(DIR&amp;$2:$2),B_MSK[[#This Row],[//]])="","",INDEX(INDIRECT(DIR&amp;$2:$2),B_MSK[[#This Row],[//]])))</f>
        <v/>
      </c>
      <c r="M855" s="13" t="str">
        <f ca="1">IF(B_MSK[[#This Row],[//]]="","",INDEX(INDIRECT(DIR&amp;$2:$2),B_MSK[[#This Row],[//]]))</f>
        <v/>
      </c>
      <c r="N855" s="13" t="str">
        <f ca="1">IF(OR(B_MSK[[#This Row],[//]]="",),"",INDEX(INDIRECT(DIR&amp;$2:$2),B_MSK[[#This Row],[//]]))</f>
        <v/>
      </c>
      <c r="O855" s="3" t="str">
        <f ca="1">IF(B_MSK[[#This Row],[//]]="","",IF(INDEX(INDIRECT(DIR&amp;$2:$2),B_MSK[[#This Row],[//]])=0,"",INDEX(INDIRECT(DIR&amp;$2:$2),B_MSK[[#This Row],[//]])))</f>
        <v/>
      </c>
      <c r="P855" s="3" t="str">
        <f ca="1">IF(B_MSK[[#This Row],[//]]="","",IF(INDEX(INDIRECT(DIR&amp;$2:$2),B_MSK[[#This Row],[//]])=0,"",INDEX(INDIRECT(DIR&amp;$2:$2),B_MSK[[#This Row],[//]])))</f>
        <v/>
      </c>
      <c r="Q855" s="12" t="str">
        <f ca="1">IF(B_MSK[[#This Row],[//]]="","",INDEX(INDIRECT(DIR&amp;$2:$2),B_MSK[[#This Row],[//]]))</f>
        <v/>
      </c>
      <c r="R8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5" s="37" t="str">
        <f ca="1">IF(B_MSK[[#This Row],[//]]="","",INDEX(INDIRECT(DIR&amp;$2:$2),B_MSK[[#This Row],[//]]))</f>
        <v/>
      </c>
      <c r="U855" s="38" t="str">
        <f ca="1">IF(SUMIF(B_MSK[NAMA BARANG],B_MSK[[#This Row],[NAMA BARANG]],B_MSK[JMLH BRG])=0,"",SUMIF(B_MSK[NAMA BARANG],B_MSK[[#This Row],[NAMA BARANG]],B_MSK[C]))</f>
        <v/>
      </c>
      <c r="V855" s="7" t="str">
        <f ca="1">IF(B_MSK[[#This Row],[//]]="","",INDEX(INDIRECT(DIR&amp;$2:$2),B_MSK[[#This Row],[//]]))</f>
        <v/>
      </c>
      <c r="W8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5" s="5" t="str">
        <f ca="1">IF(B_MSK[[#This Row],[N.B.nota]]="","",IF(MATCH(B_MSK[[#This Row],[concat]],[2]!db[NB NOTA_C],0)&gt;0,"ada",0))</f>
        <v/>
      </c>
      <c r="Y855" s="5" t="str">
        <f ca="1">IF(B_MSK[[#This Row],[N.B.nota]]="","",ADDRESS(ROW(B_MSK[QB]),COLUMN(B_MSK[QB]))&amp;":"&amp;ADDRESS(ROW(),COLUMN(B_MSK[QB])))</f>
        <v/>
      </c>
      <c r="Z855" s="5" t="str">
        <f ca="1">IF(B_MSK[[#This Row],[concat]]="","",MATCH(B_MSK[[#This Row],[concat]],[2]!db[NB NOTA_C],0)+1)</f>
        <v/>
      </c>
      <c r="AA855" s="5" t="str">
        <f ca="1">IF(B_MSK[[#This Row],[//]]="","",HYPERLINK("[D:\kerja\BANK EXP\BARU\DB.XLSX]DB!e"&amp;B_MSK[[#This Row],[DB_ROW]],"&gt;"))</f>
        <v/>
      </c>
      <c r="AB855" s="30" t="e">
        <f ca="1">MID(B_MSK[[#This Row],[/ STN_1]],FIND(" ",B_MSK[[#This Row],[/ STN_1]])+1,LEN(B_MSK[[#This Row],[/ STN_1]]))</f>
        <v>#VALUE!</v>
      </c>
      <c r="AC8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5" s="15" t="str">
        <f ca="1">IF(B_MSK[[#This Row],[HARGA_2]]="","",IF(MID(B_MSK[[#This Row],[/ STN_2]],FIND(" ",B_MSK[[#This Row],[/ STN_2]])+1,LEN(B_MSK[[#This Row],[/ STN_2]]))="LSN",B_MSK[[#This Row],[HARGA_2]]/12,""))</f>
        <v/>
      </c>
      <c r="AH855" s="7" t="str">
        <f ca="1">IF(B_MSK[[#This Row],[HARGA_3]]="","","/ "&amp;"PCS")</f>
        <v/>
      </c>
      <c r="AI855" s="15" t="str">
        <f ca="1">IF(B_MSK[[#This Row],[HARGA_3]]="",IF(B_MSK[[#This Row],[HARGA_2]]="",IF(B_MSK[[#This Row],[HARGA_1]]="","",B_MSK[[#This Row],[HARGA_1]]),B_MSK[[#This Row],[HARGA_2]]),B_MSK[[#This Row],[HARGA_3]])</f>
        <v/>
      </c>
      <c r="AJ855" s="15" t="str">
        <f ca="1">IF(B_MSK[[#This Row],[/ STN_3]]="",IF(B_MSK[[#This Row],[/ STN_2]]="",IF(B_MSK[[#This Row],[/ STN_1]]="","",B_MSK[[#This Row],[/ STN_1]]),B_MSK[[#This Row],[/ STN_2]]),B_MSK[[#This Row],[/ STN_3]])</f>
        <v/>
      </c>
      <c r="AK855" s="5" t="str">
        <f ca="1">IF(B_MSK[[#This Row],[//]]="","",SUBSTITUTE(SUBSTITUTE(SUBSTITUTE(B_MSK[[#This Row],[QTY/ CTN]]," ","_",2),"(",""),")","")&amp;"_")</f>
        <v/>
      </c>
      <c r="AL855" s="5" t="str">
        <f ca="1">IF(B_MSK[[#This Row],[A_B]]="","",SEARCH("_",B_MSK[[#This Row],[A_B]]))</f>
        <v/>
      </c>
      <c r="AM855" s="5" t="str">
        <f ca="1">IF(B_MSK[[#This Row],[A_B]]="","",LEN(B_MSK[[#This Row],[A_B]]))</f>
        <v/>
      </c>
      <c r="AN855" s="5" t="str">
        <f ca="1">IF(B_MSK[[#This Row],[A_B]]="","",LEFT(B_MSK[[#This Row],[QTY/ CTN]],B_MSK[[#This Row],[A_B_1]]))</f>
        <v/>
      </c>
      <c r="AO855" s="5" t="str">
        <f ca="1">IF(B_MSK[[#This Row],[A_B]]="","",LEFT(B_MSK[[#This Row],[A_]],SEARCH(" ",B_MSK[[#This Row],[A_]])-1))</f>
        <v/>
      </c>
      <c r="AP855" s="5" t="str">
        <f ca="1">IF(B_MSK[[#This Row],[A_B]]="","",RIGHT(B_MSK[[#This Row],[A_]],LEN(B_MSK[[#This Row],[A_]])-SEARCH(" ",B_MSK[[#This Row],[A_]])))</f>
        <v/>
      </c>
      <c r="AQ8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5" s="5" t="str">
        <f ca="1">IF(B_MSK[[#This Row],[B_]]="","",LEFT(B_MSK[[#This Row],[B_]],SEARCH(" ",B_MSK[[#This Row],[B_]])))</f>
        <v/>
      </c>
      <c r="AS855" s="5" t="str">
        <f ca="1">IF(B_MSK[[#This Row],[B_]]="","",RIGHT(B_MSK[[#This Row],[B_]],LEN(B_MSK[[#This Row],[B_]])-SEARCH(" ",B_MSK[[#This Row],[B_]])))</f>
        <v/>
      </c>
      <c r="AT855" s="5" t="str">
        <f ca="1">IF(B_MSK[[#This Row],[B_2]]="LSN",12,"")</f>
        <v/>
      </c>
      <c r="AU855" s="5" t="str">
        <f ca="1">IF(B_MSK[[#This Row],[C_1]]="","","PCS")</f>
        <v/>
      </c>
      <c r="AV855" s="5" t="str">
        <f ca="1">IF(B_MSK[[#This Row],[A_1]]="","",B_MSK[[#This Row],[A_1]]*IF(B_MSK[[#This Row],[B_1]]="",1,B_MSK[[#This Row],[B_1]])*IF(B_MSK[[#This Row],[C_1]]="",1,B_MSK[[#This Row],[C_1]]))</f>
        <v/>
      </c>
      <c r="AW855" s="5" t="str">
        <f ca="1">IF(B_MSK[[#This Row],[C_2]]="",IF(B_MSK[[#This Row],[B_2]]="",IF(B_MSK[[#This Row],[A_2]]="","",B_MSK[[#This Row],[A_2]]),B_MSK[[#This Row],[B_2]]),B_MSK[[#This Row],[C_2]])</f>
        <v/>
      </c>
      <c r="AX855" s="2">
        <f ca="1">IF(ISNUMBER(B_MSK[[#This Row],[TANGGAL DATANG]]),B_MSK[[#This Row],[TANGGAL DATANG]],AX854)</f>
        <v>44959</v>
      </c>
      <c r="AY855" s="5" t="str">
        <f ca="1">IF(B_MSK[[#This Row],[DB_ROW]]="","",INDEX([3]!db[JENIS],B_MSK[[#This Row],[DB_ROW]]-1))</f>
        <v/>
      </c>
      <c r="AZ855" s="5" t="e">
        <f ca="1">IF(B_MSK[[#This Row],[A_1]]="","",B_MSK[[#This Row],[A_1]])*1</f>
        <v>#VALUE!</v>
      </c>
      <c r="BA855" s="5" t="str">
        <f ca="1">IF(B_MSK[[#This Row],[//]]="","",INDEX(INDIRECT(DIR&amp;$2:$2),B_MSK[[#This Row],[//]]))</f>
        <v/>
      </c>
      <c r="BB855" s="5" t="str">
        <f ca="1">CONCATENATE(B_MSK[[#This Row],[concat]],B_MSK[[#This Row],[HARGA_X]],B_MSK[[#This Row],[SAT]])</f>
        <v/>
      </c>
    </row>
    <row r="856" spans="1:54" x14ac:dyDescent="0.25">
      <c r="A856" s="6" t="s">
        <v>128</v>
      </c>
      <c r="B856" s="5" t="str">
        <f ca="1">IF(B_MSK[[#This Row],[N_ID]]="","",INDEX(INDIRECT(DIR&amp;$2:$2),MATCH(B_MSK[[#This Row],[N_ID]],INDIRECT(DIR&amp;"!NOTA[ID_P]"),0)))</f>
        <v/>
      </c>
      <c r="C856" s="5" t="str">
        <f ca="1">IF(B_MSK[[#This Row],[//]]="","",HYPERLINK("["&amp;SUBSTITUTE(DIR,"'","")&amp;"]NOTA!D"&amp;B_MSK[[#This Row],[//]]+2,"&gt;"))</f>
        <v/>
      </c>
      <c r="D856" s="5" t="str">
        <f ca="1">IF(B_MSK[[#This Row],[N_ID]]="","",COUNTIF(INDIRECT(DIR&amp;"!NOTA[ID_H]"),B_MSK[[#This Row],[ID NOTA]]))</f>
        <v/>
      </c>
      <c r="E8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6" s="7" t="str">
        <f ca="1">IF(B_MSK[[#This Row],[stt]]="ada",INDEX([2]!db[NB BM],B_MSK[DB_ROW]-1),"")</f>
        <v/>
      </c>
      <c r="H856" s="7" t="str">
        <f ca="1">IF(B_MSK[[#This Row],[//]]="","",INDEX(INDIRECT(DIR&amp;$2:$2),B_MSK[[#This Row],[//]]))</f>
        <v/>
      </c>
      <c r="I856" s="27" t="str">
        <f ca="1">IF(B_MSK[[#This Row],[//]]="","",INDEX(INDIRECT(DB_PATH&amp;$2:$2),B_MSK[[#This Row],[DB_ROW]]-1))</f>
        <v/>
      </c>
      <c r="J856" s="5" t="str">
        <f ca="1">IF(B_MSK[[#This Row],[//]]="","",IF(INDEX(INDIRECT(DIR&amp;$2:$2),B_MSK[[#This Row],[//]])="","",INDEX(INDIRECT(DIR&amp;$2:$2),B_MSK[[#This Row],[//]])))</f>
        <v/>
      </c>
      <c r="K856" s="5" t="str">
        <f ca="1">IF(B_MSK[[#This Row],[//]]="","",IF(INDEX(INDIRECT(DIR&amp;$2:$2),B_MSK[[#This Row],[//]])="","",INDEX(INDIRECT(DIR&amp;$2:$2),B_MSK[[#This Row],[//]])))</f>
        <v/>
      </c>
      <c r="L856" s="5" t="str">
        <f ca="1">IF(B_MSK[[#This Row],[//]]="","",IF(INDEX(INDIRECT(DIR&amp;$2:$2),B_MSK[[#This Row],[//]])="","",INDEX(INDIRECT(DIR&amp;$2:$2),B_MSK[[#This Row],[//]])))</f>
        <v/>
      </c>
      <c r="M856" s="13" t="str">
        <f ca="1">IF(B_MSK[[#This Row],[//]]="","",INDEX(INDIRECT(DIR&amp;$2:$2),B_MSK[[#This Row],[//]]))</f>
        <v/>
      </c>
      <c r="N856" s="13" t="str">
        <f ca="1">IF(OR(B_MSK[[#This Row],[//]]="",),"",INDEX(INDIRECT(DIR&amp;$2:$2),B_MSK[[#This Row],[//]]))</f>
        <v/>
      </c>
      <c r="O856" s="3" t="str">
        <f ca="1">IF(B_MSK[[#This Row],[//]]="","",IF(INDEX(INDIRECT(DIR&amp;$2:$2),B_MSK[[#This Row],[//]])=0,"",INDEX(INDIRECT(DIR&amp;$2:$2),B_MSK[[#This Row],[//]])))</f>
        <v/>
      </c>
      <c r="P856" s="3" t="str">
        <f ca="1">IF(B_MSK[[#This Row],[//]]="","",IF(INDEX(INDIRECT(DIR&amp;$2:$2),B_MSK[[#This Row],[//]])=0,"",INDEX(INDIRECT(DIR&amp;$2:$2),B_MSK[[#This Row],[//]])))</f>
        <v/>
      </c>
      <c r="Q856" s="12" t="str">
        <f ca="1">IF(B_MSK[[#This Row],[//]]="","",INDEX(INDIRECT(DIR&amp;$2:$2),B_MSK[[#This Row],[//]]))</f>
        <v/>
      </c>
      <c r="R8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6" s="37" t="str">
        <f ca="1">IF(B_MSK[[#This Row],[//]]="","",INDEX(INDIRECT(DIR&amp;$2:$2),B_MSK[[#This Row],[//]]))</f>
        <v/>
      </c>
      <c r="U856" s="38" t="str">
        <f ca="1">IF(SUMIF(B_MSK[NAMA BARANG],B_MSK[[#This Row],[NAMA BARANG]],B_MSK[JMLH BRG])=0,"",SUMIF(B_MSK[NAMA BARANG],B_MSK[[#This Row],[NAMA BARANG]],B_MSK[C]))</f>
        <v/>
      </c>
      <c r="V856" s="7" t="str">
        <f ca="1">IF(B_MSK[[#This Row],[//]]="","",INDEX(INDIRECT(DIR&amp;$2:$2),B_MSK[[#This Row],[//]]))</f>
        <v/>
      </c>
      <c r="W8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6" s="5" t="str">
        <f ca="1">IF(B_MSK[[#This Row],[N.B.nota]]="","",IF(MATCH(B_MSK[[#This Row],[concat]],[2]!db[NB NOTA_C],0)&gt;0,"ada",0))</f>
        <v/>
      </c>
      <c r="Y856" s="5" t="str">
        <f ca="1">IF(B_MSK[[#This Row],[N.B.nota]]="","",ADDRESS(ROW(B_MSK[QB]),COLUMN(B_MSK[QB]))&amp;":"&amp;ADDRESS(ROW(),COLUMN(B_MSK[QB])))</f>
        <v/>
      </c>
      <c r="Z856" s="5" t="str">
        <f ca="1">IF(B_MSK[[#This Row],[concat]]="","",MATCH(B_MSK[[#This Row],[concat]],[2]!db[NB NOTA_C],0)+1)</f>
        <v/>
      </c>
      <c r="AA856" s="5" t="str">
        <f ca="1">IF(B_MSK[[#This Row],[//]]="","",HYPERLINK("[D:\kerja\BANK EXP\BARU\DB.XLSX]DB!e"&amp;B_MSK[[#This Row],[DB_ROW]],"&gt;"))</f>
        <v/>
      </c>
      <c r="AB856" s="30" t="e">
        <f ca="1">MID(B_MSK[[#This Row],[/ STN_1]],FIND(" ",B_MSK[[#This Row],[/ STN_1]])+1,LEN(B_MSK[[#This Row],[/ STN_1]]))</f>
        <v>#VALUE!</v>
      </c>
      <c r="AC8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6" s="15" t="str">
        <f ca="1">IF(B_MSK[[#This Row],[HARGA_2]]="","",IF(MID(B_MSK[[#This Row],[/ STN_2]],FIND(" ",B_MSK[[#This Row],[/ STN_2]])+1,LEN(B_MSK[[#This Row],[/ STN_2]]))="LSN",B_MSK[[#This Row],[HARGA_2]]/12,""))</f>
        <v/>
      </c>
      <c r="AH856" s="7" t="str">
        <f ca="1">IF(B_MSK[[#This Row],[HARGA_3]]="","","/ "&amp;"PCS")</f>
        <v/>
      </c>
      <c r="AI856" s="15" t="str">
        <f ca="1">IF(B_MSK[[#This Row],[HARGA_3]]="",IF(B_MSK[[#This Row],[HARGA_2]]="",IF(B_MSK[[#This Row],[HARGA_1]]="","",B_MSK[[#This Row],[HARGA_1]]),B_MSK[[#This Row],[HARGA_2]]),B_MSK[[#This Row],[HARGA_3]])</f>
        <v/>
      </c>
      <c r="AJ856" s="15" t="str">
        <f ca="1">IF(B_MSK[[#This Row],[/ STN_3]]="",IF(B_MSK[[#This Row],[/ STN_2]]="",IF(B_MSK[[#This Row],[/ STN_1]]="","",B_MSK[[#This Row],[/ STN_1]]),B_MSK[[#This Row],[/ STN_2]]),B_MSK[[#This Row],[/ STN_3]])</f>
        <v/>
      </c>
      <c r="AK856" s="5" t="str">
        <f ca="1">IF(B_MSK[[#This Row],[//]]="","",SUBSTITUTE(SUBSTITUTE(SUBSTITUTE(B_MSK[[#This Row],[QTY/ CTN]]," ","_",2),"(",""),")","")&amp;"_")</f>
        <v/>
      </c>
      <c r="AL856" s="5" t="str">
        <f ca="1">IF(B_MSK[[#This Row],[A_B]]="","",SEARCH("_",B_MSK[[#This Row],[A_B]]))</f>
        <v/>
      </c>
      <c r="AM856" s="5" t="str">
        <f ca="1">IF(B_MSK[[#This Row],[A_B]]="","",LEN(B_MSK[[#This Row],[A_B]]))</f>
        <v/>
      </c>
      <c r="AN856" s="5" t="str">
        <f ca="1">IF(B_MSK[[#This Row],[A_B]]="","",LEFT(B_MSK[[#This Row],[QTY/ CTN]],B_MSK[[#This Row],[A_B_1]]))</f>
        <v/>
      </c>
      <c r="AO856" s="5" t="str">
        <f ca="1">IF(B_MSK[[#This Row],[A_B]]="","",LEFT(B_MSK[[#This Row],[A_]],SEARCH(" ",B_MSK[[#This Row],[A_]])-1))</f>
        <v/>
      </c>
      <c r="AP856" s="5" t="str">
        <f ca="1">IF(B_MSK[[#This Row],[A_B]]="","",RIGHT(B_MSK[[#This Row],[A_]],LEN(B_MSK[[#This Row],[A_]])-SEARCH(" ",B_MSK[[#This Row],[A_]])))</f>
        <v/>
      </c>
      <c r="AQ8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6" s="5" t="str">
        <f ca="1">IF(B_MSK[[#This Row],[B_]]="","",LEFT(B_MSK[[#This Row],[B_]],SEARCH(" ",B_MSK[[#This Row],[B_]])))</f>
        <v/>
      </c>
      <c r="AS856" s="5" t="str">
        <f ca="1">IF(B_MSK[[#This Row],[B_]]="","",RIGHT(B_MSK[[#This Row],[B_]],LEN(B_MSK[[#This Row],[B_]])-SEARCH(" ",B_MSK[[#This Row],[B_]])))</f>
        <v/>
      </c>
      <c r="AT856" s="5" t="str">
        <f ca="1">IF(B_MSK[[#This Row],[B_2]]="LSN",12,"")</f>
        <v/>
      </c>
      <c r="AU856" s="5" t="str">
        <f ca="1">IF(B_MSK[[#This Row],[C_1]]="","","PCS")</f>
        <v/>
      </c>
      <c r="AV856" s="5" t="str">
        <f ca="1">IF(B_MSK[[#This Row],[A_1]]="","",B_MSK[[#This Row],[A_1]]*IF(B_MSK[[#This Row],[B_1]]="",1,B_MSK[[#This Row],[B_1]])*IF(B_MSK[[#This Row],[C_1]]="",1,B_MSK[[#This Row],[C_1]]))</f>
        <v/>
      </c>
      <c r="AW856" s="5" t="str">
        <f ca="1">IF(B_MSK[[#This Row],[C_2]]="",IF(B_MSK[[#This Row],[B_2]]="",IF(B_MSK[[#This Row],[A_2]]="","",B_MSK[[#This Row],[A_2]]),B_MSK[[#This Row],[B_2]]),B_MSK[[#This Row],[C_2]])</f>
        <v/>
      </c>
      <c r="AX856" s="2">
        <f ca="1">IF(ISNUMBER(B_MSK[[#This Row],[TANGGAL DATANG]]),B_MSK[[#This Row],[TANGGAL DATANG]],AX855)</f>
        <v>44959</v>
      </c>
      <c r="AY856" s="5" t="str">
        <f ca="1">IF(B_MSK[[#This Row],[DB_ROW]]="","",INDEX([3]!db[JENIS],B_MSK[[#This Row],[DB_ROW]]-1))</f>
        <v/>
      </c>
      <c r="AZ856" s="5" t="e">
        <f ca="1">IF(B_MSK[[#This Row],[A_1]]="","",B_MSK[[#This Row],[A_1]])*1</f>
        <v>#VALUE!</v>
      </c>
      <c r="BA856" s="5" t="str">
        <f ca="1">IF(B_MSK[[#This Row],[//]]="","",INDEX(INDIRECT(DIR&amp;$2:$2),B_MSK[[#This Row],[//]]))</f>
        <v/>
      </c>
      <c r="BB856" s="5" t="str">
        <f ca="1">CONCATENATE(B_MSK[[#This Row],[concat]],B_MSK[[#This Row],[HARGA_X]],B_MSK[[#This Row],[SAT]])</f>
        <v/>
      </c>
    </row>
    <row r="857" spans="1:54" x14ac:dyDescent="0.25">
      <c r="A857" s="6" t="s">
        <v>128</v>
      </c>
      <c r="B857" s="5" t="str">
        <f ca="1">IF(B_MSK[[#This Row],[N_ID]]="","",INDEX(INDIRECT(DIR&amp;$2:$2),MATCH(B_MSK[[#This Row],[N_ID]],INDIRECT(DIR&amp;"!NOTA[ID_P]"),0)))</f>
        <v/>
      </c>
      <c r="C857" s="5" t="str">
        <f ca="1">IF(B_MSK[[#This Row],[//]]="","",HYPERLINK("["&amp;SUBSTITUTE(DIR,"'","")&amp;"]NOTA!D"&amp;B_MSK[[#This Row],[//]]+2,"&gt;"))</f>
        <v/>
      </c>
      <c r="D857" s="5" t="str">
        <f ca="1">IF(B_MSK[[#This Row],[N_ID]]="","",COUNTIF(INDIRECT(DIR&amp;"!NOTA[ID_H]"),B_MSK[[#This Row],[ID NOTA]]))</f>
        <v/>
      </c>
      <c r="E8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7" s="7" t="str">
        <f ca="1">IF(B_MSK[[#This Row],[stt]]="ada",INDEX([2]!db[NB BM],B_MSK[DB_ROW]-1),"")</f>
        <v/>
      </c>
      <c r="H857" s="7" t="str">
        <f ca="1">IF(B_MSK[[#This Row],[//]]="","",INDEX(INDIRECT(DIR&amp;$2:$2),B_MSK[[#This Row],[//]]))</f>
        <v/>
      </c>
      <c r="I857" s="27" t="str">
        <f ca="1">IF(B_MSK[[#This Row],[//]]="","",INDEX(INDIRECT(DB_PATH&amp;$2:$2),B_MSK[[#This Row],[DB_ROW]]-1))</f>
        <v/>
      </c>
      <c r="J857" s="5" t="str">
        <f ca="1">IF(B_MSK[[#This Row],[//]]="","",IF(INDEX(INDIRECT(DIR&amp;$2:$2),B_MSK[[#This Row],[//]])="","",INDEX(INDIRECT(DIR&amp;$2:$2),B_MSK[[#This Row],[//]])))</f>
        <v/>
      </c>
      <c r="K857" s="5" t="str">
        <f ca="1">IF(B_MSK[[#This Row],[//]]="","",IF(INDEX(INDIRECT(DIR&amp;$2:$2),B_MSK[[#This Row],[//]])="","",INDEX(INDIRECT(DIR&amp;$2:$2),B_MSK[[#This Row],[//]])))</f>
        <v/>
      </c>
      <c r="L857" s="5" t="str">
        <f ca="1">IF(B_MSK[[#This Row],[//]]="","",IF(INDEX(INDIRECT(DIR&amp;$2:$2),B_MSK[[#This Row],[//]])="","",INDEX(INDIRECT(DIR&amp;$2:$2),B_MSK[[#This Row],[//]])))</f>
        <v/>
      </c>
      <c r="M857" s="13" t="str">
        <f ca="1">IF(B_MSK[[#This Row],[//]]="","",INDEX(INDIRECT(DIR&amp;$2:$2),B_MSK[[#This Row],[//]]))</f>
        <v/>
      </c>
      <c r="N857" s="13" t="str">
        <f ca="1">IF(OR(B_MSK[[#This Row],[//]]="",),"",INDEX(INDIRECT(DIR&amp;$2:$2),B_MSK[[#This Row],[//]]))</f>
        <v/>
      </c>
      <c r="O857" s="3" t="str">
        <f ca="1">IF(B_MSK[[#This Row],[//]]="","",IF(INDEX(INDIRECT(DIR&amp;$2:$2),B_MSK[[#This Row],[//]])=0,"",INDEX(INDIRECT(DIR&amp;$2:$2),B_MSK[[#This Row],[//]])))</f>
        <v/>
      </c>
      <c r="P857" s="3" t="str">
        <f ca="1">IF(B_MSK[[#This Row],[//]]="","",IF(INDEX(INDIRECT(DIR&amp;$2:$2),B_MSK[[#This Row],[//]])=0,"",INDEX(INDIRECT(DIR&amp;$2:$2),B_MSK[[#This Row],[//]])))</f>
        <v/>
      </c>
      <c r="Q857" s="12" t="str">
        <f ca="1">IF(B_MSK[[#This Row],[//]]="","",INDEX(INDIRECT(DIR&amp;$2:$2),B_MSK[[#This Row],[//]]))</f>
        <v/>
      </c>
      <c r="R8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7" s="37" t="str">
        <f ca="1">IF(B_MSK[[#This Row],[//]]="","",INDEX(INDIRECT(DIR&amp;$2:$2),B_MSK[[#This Row],[//]]))</f>
        <v/>
      </c>
      <c r="U857" s="38" t="str">
        <f ca="1">IF(SUMIF(B_MSK[NAMA BARANG],B_MSK[[#This Row],[NAMA BARANG]],B_MSK[JMLH BRG])=0,"",SUMIF(B_MSK[NAMA BARANG],B_MSK[[#This Row],[NAMA BARANG]],B_MSK[C]))</f>
        <v/>
      </c>
      <c r="V857" s="7" t="str">
        <f ca="1">IF(B_MSK[[#This Row],[//]]="","",INDEX(INDIRECT(DIR&amp;$2:$2),B_MSK[[#This Row],[//]]))</f>
        <v/>
      </c>
      <c r="W8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7" s="5" t="str">
        <f ca="1">IF(B_MSK[[#This Row],[N.B.nota]]="","",IF(MATCH(B_MSK[[#This Row],[concat]],[2]!db[NB NOTA_C],0)&gt;0,"ada",0))</f>
        <v/>
      </c>
      <c r="Y857" s="5" t="str">
        <f ca="1">IF(B_MSK[[#This Row],[N.B.nota]]="","",ADDRESS(ROW(B_MSK[QB]),COLUMN(B_MSK[QB]))&amp;":"&amp;ADDRESS(ROW(),COLUMN(B_MSK[QB])))</f>
        <v/>
      </c>
      <c r="Z857" s="5" t="str">
        <f ca="1">IF(B_MSK[[#This Row],[concat]]="","",MATCH(B_MSK[[#This Row],[concat]],[2]!db[NB NOTA_C],0)+1)</f>
        <v/>
      </c>
      <c r="AA857" s="5" t="str">
        <f ca="1">IF(B_MSK[[#This Row],[//]]="","",HYPERLINK("[D:\kerja\BANK EXP\BARU\DB.XLSX]DB!e"&amp;B_MSK[[#This Row],[DB_ROW]],"&gt;"))</f>
        <v/>
      </c>
      <c r="AB857" s="30" t="e">
        <f ca="1">MID(B_MSK[[#This Row],[/ STN_1]],FIND(" ",B_MSK[[#This Row],[/ STN_1]])+1,LEN(B_MSK[[#This Row],[/ STN_1]]))</f>
        <v>#VALUE!</v>
      </c>
      <c r="AC8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7" s="15" t="str">
        <f ca="1">IF(B_MSK[[#This Row],[HARGA_2]]="","",IF(MID(B_MSK[[#This Row],[/ STN_2]],FIND(" ",B_MSK[[#This Row],[/ STN_2]])+1,LEN(B_MSK[[#This Row],[/ STN_2]]))="LSN",B_MSK[[#This Row],[HARGA_2]]/12,""))</f>
        <v/>
      </c>
      <c r="AH857" s="7" t="str">
        <f ca="1">IF(B_MSK[[#This Row],[HARGA_3]]="","","/ "&amp;"PCS")</f>
        <v/>
      </c>
      <c r="AI857" s="15" t="str">
        <f ca="1">IF(B_MSK[[#This Row],[HARGA_3]]="",IF(B_MSK[[#This Row],[HARGA_2]]="",IF(B_MSK[[#This Row],[HARGA_1]]="","",B_MSK[[#This Row],[HARGA_1]]),B_MSK[[#This Row],[HARGA_2]]),B_MSK[[#This Row],[HARGA_3]])</f>
        <v/>
      </c>
      <c r="AJ857" s="15" t="str">
        <f ca="1">IF(B_MSK[[#This Row],[/ STN_3]]="",IF(B_MSK[[#This Row],[/ STN_2]]="",IF(B_MSK[[#This Row],[/ STN_1]]="","",B_MSK[[#This Row],[/ STN_1]]),B_MSK[[#This Row],[/ STN_2]]),B_MSK[[#This Row],[/ STN_3]])</f>
        <v/>
      </c>
      <c r="AK857" s="5" t="str">
        <f ca="1">IF(B_MSK[[#This Row],[//]]="","",SUBSTITUTE(SUBSTITUTE(SUBSTITUTE(B_MSK[[#This Row],[QTY/ CTN]]," ","_",2),"(",""),")","")&amp;"_")</f>
        <v/>
      </c>
      <c r="AL857" s="5" t="str">
        <f ca="1">IF(B_MSK[[#This Row],[A_B]]="","",SEARCH("_",B_MSK[[#This Row],[A_B]]))</f>
        <v/>
      </c>
      <c r="AM857" s="5" t="str">
        <f ca="1">IF(B_MSK[[#This Row],[A_B]]="","",LEN(B_MSK[[#This Row],[A_B]]))</f>
        <v/>
      </c>
      <c r="AN857" s="5" t="str">
        <f ca="1">IF(B_MSK[[#This Row],[A_B]]="","",LEFT(B_MSK[[#This Row],[QTY/ CTN]],B_MSK[[#This Row],[A_B_1]]))</f>
        <v/>
      </c>
      <c r="AO857" s="5" t="str">
        <f ca="1">IF(B_MSK[[#This Row],[A_B]]="","",LEFT(B_MSK[[#This Row],[A_]],SEARCH(" ",B_MSK[[#This Row],[A_]])-1))</f>
        <v/>
      </c>
      <c r="AP857" s="5" t="str">
        <f ca="1">IF(B_MSK[[#This Row],[A_B]]="","",RIGHT(B_MSK[[#This Row],[A_]],LEN(B_MSK[[#This Row],[A_]])-SEARCH(" ",B_MSK[[#This Row],[A_]])))</f>
        <v/>
      </c>
      <c r="AQ8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7" s="5" t="str">
        <f ca="1">IF(B_MSK[[#This Row],[B_]]="","",LEFT(B_MSK[[#This Row],[B_]],SEARCH(" ",B_MSK[[#This Row],[B_]])))</f>
        <v/>
      </c>
      <c r="AS857" s="5" t="str">
        <f ca="1">IF(B_MSK[[#This Row],[B_]]="","",RIGHT(B_MSK[[#This Row],[B_]],LEN(B_MSK[[#This Row],[B_]])-SEARCH(" ",B_MSK[[#This Row],[B_]])))</f>
        <v/>
      </c>
      <c r="AT857" s="5" t="str">
        <f ca="1">IF(B_MSK[[#This Row],[B_2]]="LSN",12,"")</f>
        <v/>
      </c>
      <c r="AU857" s="5" t="str">
        <f ca="1">IF(B_MSK[[#This Row],[C_1]]="","","PCS")</f>
        <v/>
      </c>
      <c r="AV857" s="5" t="str">
        <f ca="1">IF(B_MSK[[#This Row],[A_1]]="","",B_MSK[[#This Row],[A_1]]*IF(B_MSK[[#This Row],[B_1]]="",1,B_MSK[[#This Row],[B_1]])*IF(B_MSK[[#This Row],[C_1]]="",1,B_MSK[[#This Row],[C_1]]))</f>
        <v/>
      </c>
      <c r="AW857" s="5" t="str">
        <f ca="1">IF(B_MSK[[#This Row],[C_2]]="",IF(B_MSK[[#This Row],[B_2]]="",IF(B_MSK[[#This Row],[A_2]]="","",B_MSK[[#This Row],[A_2]]),B_MSK[[#This Row],[B_2]]),B_MSK[[#This Row],[C_2]])</f>
        <v/>
      </c>
      <c r="AX857" s="2">
        <f ca="1">IF(ISNUMBER(B_MSK[[#This Row],[TANGGAL DATANG]]),B_MSK[[#This Row],[TANGGAL DATANG]],AX856)</f>
        <v>44959</v>
      </c>
      <c r="AY857" s="5" t="str">
        <f ca="1">IF(B_MSK[[#This Row],[DB_ROW]]="","",INDEX([3]!db[JENIS],B_MSK[[#This Row],[DB_ROW]]-1))</f>
        <v/>
      </c>
      <c r="AZ857" s="5" t="e">
        <f ca="1">IF(B_MSK[[#This Row],[A_1]]="","",B_MSK[[#This Row],[A_1]])*1</f>
        <v>#VALUE!</v>
      </c>
      <c r="BA857" s="5" t="str">
        <f ca="1">IF(B_MSK[[#This Row],[//]]="","",INDEX(INDIRECT(DIR&amp;$2:$2),B_MSK[[#This Row],[//]]))</f>
        <v/>
      </c>
      <c r="BB857" s="5" t="str">
        <f ca="1">CONCATENATE(B_MSK[[#This Row],[concat]],B_MSK[[#This Row],[HARGA_X]],B_MSK[[#This Row],[SAT]])</f>
        <v/>
      </c>
    </row>
    <row r="858" spans="1:54" x14ac:dyDescent="0.25">
      <c r="A858" s="6" t="s">
        <v>128</v>
      </c>
      <c r="B858" s="5" t="str">
        <f ca="1">IF(B_MSK[[#This Row],[N_ID]]="","",INDEX(INDIRECT(DIR&amp;$2:$2),MATCH(B_MSK[[#This Row],[N_ID]],INDIRECT(DIR&amp;"!NOTA[ID_P]"),0)))</f>
        <v/>
      </c>
      <c r="C858" s="5" t="str">
        <f ca="1">IF(B_MSK[[#This Row],[//]]="","",HYPERLINK("["&amp;SUBSTITUTE(DIR,"'","")&amp;"]NOTA!D"&amp;B_MSK[[#This Row],[//]]+2,"&gt;"))</f>
        <v/>
      </c>
      <c r="D858" s="5" t="str">
        <f ca="1">IF(B_MSK[[#This Row],[N_ID]]="","",COUNTIF(INDIRECT(DIR&amp;"!NOTA[ID_H]"),B_MSK[[#This Row],[ID NOTA]]))</f>
        <v/>
      </c>
      <c r="E8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8" s="7" t="str">
        <f ca="1">IF(B_MSK[[#This Row],[stt]]="ada",INDEX([2]!db[NB BM],B_MSK[DB_ROW]-1),"")</f>
        <v/>
      </c>
      <c r="H858" s="7" t="str">
        <f ca="1">IF(B_MSK[[#This Row],[//]]="","",INDEX(INDIRECT(DIR&amp;$2:$2),B_MSK[[#This Row],[//]]))</f>
        <v/>
      </c>
      <c r="I858" s="27" t="str">
        <f ca="1">IF(B_MSK[[#This Row],[//]]="","",INDEX(INDIRECT(DB_PATH&amp;$2:$2),B_MSK[[#This Row],[DB_ROW]]-1))</f>
        <v/>
      </c>
      <c r="J858" s="5" t="str">
        <f ca="1">IF(B_MSK[[#This Row],[//]]="","",IF(INDEX(INDIRECT(DIR&amp;$2:$2),B_MSK[[#This Row],[//]])="","",INDEX(INDIRECT(DIR&amp;$2:$2),B_MSK[[#This Row],[//]])))</f>
        <v/>
      </c>
      <c r="K858" s="5" t="str">
        <f ca="1">IF(B_MSK[[#This Row],[//]]="","",IF(INDEX(INDIRECT(DIR&amp;$2:$2),B_MSK[[#This Row],[//]])="","",INDEX(INDIRECT(DIR&amp;$2:$2),B_MSK[[#This Row],[//]])))</f>
        <v/>
      </c>
      <c r="L858" s="5" t="str">
        <f ca="1">IF(B_MSK[[#This Row],[//]]="","",IF(INDEX(INDIRECT(DIR&amp;$2:$2),B_MSK[[#This Row],[//]])="","",INDEX(INDIRECT(DIR&amp;$2:$2),B_MSK[[#This Row],[//]])))</f>
        <v/>
      </c>
      <c r="M858" s="13" t="str">
        <f ca="1">IF(B_MSK[[#This Row],[//]]="","",INDEX(INDIRECT(DIR&amp;$2:$2),B_MSK[[#This Row],[//]]))</f>
        <v/>
      </c>
      <c r="N858" s="13" t="str">
        <f ca="1">IF(OR(B_MSK[[#This Row],[//]]="",),"",INDEX(INDIRECT(DIR&amp;$2:$2),B_MSK[[#This Row],[//]]))</f>
        <v/>
      </c>
      <c r="O858" s="3" t="str">
        <f ca="1">IF(B_MSK[[#This Row],[//]]="","",IF(INDEX(INDIRECT(DIR&amp;$2:$2),B_MSK[[#This Row],[//]])=0,"",INDEX(INDIRECT(DIR&amp;$2:$2),B_MSK[[#This Row],[//]])))</f>
        <v/>
      </c>
      <c r="P858" s="3" t="str">
        <f ca="1">IF(B_MSK[[#This Row],[//]]="","",IF(INDEX(INDIRECT(DIR&amp;$2:$2),B_MSK[[#This Row],[//]])=0,"",INDEX(INDIRECT(DIR&amp;$2:$2),B_MSK[[#This Row],[//]])))</f>
        <v/>
      </c>
      <c r="Q858" s="12" t="str">
        <f ca="1">IF(B_MSK[[#This Row],[//]]="","",INDEX(INDIRECT(DIR&amp;$2:$2),B_MSK[[#This Row],[//]]))</f>
        <v/>
      </c>
      <c r="R8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8" s="37" t="str">
        <f ca="1">IF(B_MSK[[#This Row],[//]]="","",INDEX(INDIRECT(DIR&amp;$2:$2),B_MSK[[#This Row],[//]]))</f>
        <v/>
      </c>
      <c r="U858" s="38" t="str">
        <f ca="1">IF(SUMIF(B_MSK[NAMA BARANG],B_MSK[[#This Row],[NAMA BARANG]],B_MSK[JMLH BRG])=0,"",SUMIF(B_MSK[NAMA BARANG],B_MSK[[#This Row],[NAMA BARANG]],B_MSK[C]))</f>
        <v/>
      </c>
      <c r="V858" s="7" t="str">
        <f ca="1">IF(B_MSK[[#This Row],[//]]="","",INDEX(INDIRECT(DIR&amp;$2:$2),B_MSK[[#This Row],[//]]))</f>
        <v/>
      </c>
      <c r="W8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8" s="5" t="str">
        <f ca="1">IF(B_MSK[[#This Row],[N.B.nota]]="","",IF(MATCH(B_MSK[[#This Row],[concat]],[2]!db[NB NOTA_C],0)&gt;0,"ada",0))</f>
        <v/>
      </c>
      <c r="Y858" s="5" t="str">
        <f ca="1">IF(B_MSK[[#This Row],[N.B.nota]]="","",ADDRESS(ROW(B_MSK[QB]),COLUMN(B_MSK[QB]))&amp;":"&amp;ADDRESS(ROW(),COLUMN(B_MSK[QB])))</f>
        <v/>
      </c>
      <c r="Z858" s="5" t="str">
        <f ca="1">IF(B_MSK[[#This Row],[concat]]="","",MATCH(B_MSK[[#This Row],[concat]],[2]!db[NB NOTA_C],0)+1)</f>
        <v/>
      </c>
      <c r="AA858" s="5" t="str">
        <f ca="1">IF(B_MSK[[#This Row],[//]]="","",HYPERLINK("[D:\kerja\BANK EXP\BARU\DB.XLSX]DB!e"&amp;B_MSK[[#This Row],[DB_ROW]],"&gt;"))</f>
        <v/>
      </c>
      <c r="AB858" s="30" t="e">
        <f ca="1">MID(B_MSK[[#This Row],[/ STN_1]],FIND(" ",B_MSK[[#This Row],[/ STN_1]])+1,LEN(B_MSK[[#This Row],[/ STN_1]]))</f>
        <v>#VALUE!</v>
      </c>
      <c r="AC8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8" s="15" t="str">
        <f ca="1">IF(B_MSK[[#This Row],[HARGA_2]]="","",IF(MID(B_MSK[[#This Row],[/ STN_2]],FIND(" ",B_MSK[[#This Row],[/ STN_2]])+1,LEN(B_MSK[[#This Row],[/ STN_2]]))="LSN",B_MSK[[#This Row],[HARGA_2]]/12,""))</f>
        <v/>
      </c>
      <c r="AH858" s="7" t="str">
        <f ca="1">IF(B_MSK[[#This Row],[HARGA_3]]="","","/ "&amp;"PCS")</f>
        <v/>
      </c>
      <c r="AI858" s="15" t="str">
        <f ca="1">IF(B_MSK[[#This Row],[HARGA_3]]="",IF(B_MSK[[#This Row],[HARGA_2]]="",IF(B_MSK[[#This Row],[HARGA_1]]="","",B_MSK[[#This Row],[HARGA_1]]),B_MSK[[#This Row],[HARGA_2]]),B_MSK[[#This Row],[HARGA_3]])</f>
        <v/>
      </c>
      <c r="AJ858" s="15" t="str">
        <f ca="1">IF(B_MSK[[#This Row],[/ STN_3]]="",IF(B_MSK[[#This Row],[/ STN_2]]="",IF(B_MSK[[#This Row],[/ STN_1]]="","",B_MSK[[#This Row],[/ STN_1]]),B_MSK[[#This Row],[/ STN_2]]),B_MSK[[#This Row],[/ STN_3]])</f>
        <v/>
      </c>
      <c r="AK858" s="5" t="str">
        <f ca="1">IF(B_MSK[[#This Row],[//]]="","",SUBSTITUTE(SUBSTITUTE(SUBSTITUTE(B_MSK[[#This Row],[QTY/ CTN]]," ","_",2),"(",""),")","")&amp;"_")</f>
        <v/>
      </c>
      <c r="AL858" s="5" t="str">
        <f ca="1">IF(B_MSK[[#This Row],[A_B]]="","",SEARCH("_",B_MSK[[#This Row],[A_B]]))</f>
        <v/>
      </c>
      <c r="AM858" s="5" t="str">
        <f ca="1">IF(B_MSK[[#This Row],[A_B]]="","",LEN(B_MSK[[#This Row],[A_B]]))</f>
        <v/>
      </c>
      <c r="AN858" s="5" t="str">
        <f ca="1">IF(B_MSK[[#This Row],[A_B]]="","",LEFT(B_MSK[[#This Row],[QTY/ CTN]],B_MSK[[#This Row],[A_B_1]]))</f>
        <v/>
      </c>
      <c r="AO858" s="5" t="str">
        <f ca="1">IF(B_MSK[[#This Row],[A_B]]="","",LEFT(B_MSK[[#This Row],[A_]],SEARCH(" ",B_MSK[[#This Row],[A_]])-1))</f>
        <v/>
      </c>
      <c r="AP858" s="5" t="str">
        <f ca="1">IF(B_MSK[[#This Row],[A_B]]="","",RIGHT(B_MSK[[#This Row],[A_]],LEN(B_MSK[[#This Row],[A_]])-SEARCH(" ",B_MSK[[#This Row],[A_]])))</f>
        <v/>
      </c>
      <c r="AQ8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8" s="5" t="str">
        <f ca="1">IF(B_MSK[[#This Row],[B_]]="","",LEFT(B_MSK[[#This Row],[B_]],SEARCH(" ",B_MSK[[#This Row],[B_]])))</f>
        <v/>
      </c>
      <c r="AS858" s="5" t="str">
        <f ca="1">IF(B_MSK[[#This Row],[B_]]="","",RIGHT(B_MSK[[#This Row],[B_]],LEN(B_MSK[[#This Row],[B_]])-SEARCH(" ",B_MSK[[#This Row],[B_]])))</f>
        <v/>
      </c>
      <c r="AT858" s="5" t="str">
        <f ca="1">IF(B_MSK[[#This Row],[B_2]]="LSN",12,"")</f>
        <v/>
      </c>
      <c r="AU858" s="5" t="str">
        <f ca="1">IF(B_MSK[[#This Row],[C_1]]="","","PCS")</f>
        <v/>
      </c>
      <c r="AV858" s="5" t="str">
        <f ca="1">IF(B_MSK[[#This Row],[A_1]]="","",B_MSK[[#This Row],[A_1]]*IF(B_MSK[[#This Row],[B_1]]="",1,B_MSK[[#This Row],[B_1]])*IF(B_MSK[[#This Row],[C_1]]="",1,B_MSK[[#This Row],[C_1]]))</f>
        <v/>
      </c>
      <c r="AW858" s="5" t="str">
        <f ca="1">IF(B_MSK[[#This Row],[C_2]]="",IF(B_MSK[[#This Row],[B_2]]="",IF(B_MSK[[#This Row],[A_2]]="","",B_MSK[[#This Row],[A_2]]),B_MSK[[#This Row],[B_2]]),B_MSK[[#This Row],[C_2]])</f>
        <v/>
      </c>
      <c r="AX858" s="2">
        <f ca="1">IF(ISNUMBER(B_MSK[[#This Row],[TANGGAL DATANG]]),B_MSK[[#This Row],[TANGGAL DATANG]],AX857)</f>
        <v>44959</v>
      </c>
      <c r="AY858" s="5" t="str">
        <f ca="1">IF(B_MSK[[#This Row],[DB_ROW]]="","",INDEX([3]!db[JENIS],B_MSK[[#This Row],[DB_ROW]]-1))</f>
        <v/>
      </c>
      <c r="AZ858" s="5" t="e">
        <f ca="1">IF(B_MSK[[#This Row],[A_1]]="","",B_MSK[[#This Row],[A_1]])*1</f>
        <v>#VALUE!</v>
      </c>
      <c r="BA858" s="5" t="str">
        <f ca="1">IF(B_MSK[[#This Row],[//]]="","",INDEX(INDIRECT(DIR&amp;$2:$2),B_MSK[[#This Row],[//]]))</f>
        <v/>
      </c>
      <c r="BB858" s="5" t="str">
        <f ca="1">CONCATENATE(B_MSK[[#This Row],[concat]],B_MSK[[#This Row],[HARGA_X]],B_MSK[[#This Row],[SAT]])</f>
        <v/>
      </c>
    </row>
    <row r="859" spans="1:54" x14ac:dyDescent="0.25">
      <c r="A859" s="6" t="s">
        <v>128</v>
      </c>
      <c r="B859" s="5" t="str">
        <f ca="1">IF(B_MSK[[#This Row],[N_ID]]="","",INDEX(INDIRECT(DIR&amp;$2:$2),MATCH(B_MSK[[#This Row],[N_ID]],INDIRECT(DIR&amp;"!NOTA[ID_P]"),0)))</f>
        <v/>
      </c>
      <c r="C859" s="5" t="str">
        <f ca="1">IF(B_MSK[[#This Row],[//]]="","",HYPERLINK("["&amp;SUBSTITUTE(DIR,"'","")&amp;"]NOTA!D"&amp;B_MSK[[#This Row],[//]]+2,"&gt;"))</f>
        <v/>
      </c>
      <c r="D859" s="5" t="str">
        <f ca="1">IF(B_MSK[[#This Row],[N_ID]]="","",COUNTIF(INDIRECT(DIR&amp;"!NOTA[ID_H]"),B_MSK[[#This Row],[ID NOTA]]))</f>
        <v/>
      </c>
      <c r="E8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9" s="7" t="str">
        <f ca="1">IF(B_MSK[[#This Row],[stt]]="ada",INDEX([2]!db[NB BM],B_MSK[DB_ROW]-1),"")</f>
        <v/>
      </c>
      <c r="H859" s="7" t="str">
        <f ca="1">IF(B_MSK[[#This Row],[//]]="","",INDEX(INDIRECT(DIR&amp;$2:$2),B_MSK[[#This Row],[//]]))</f>
        <v/>
      </c>
      <c r="I859" s="27" t="str">
        <f ca="1">IF(B_MSK[[#This Row],[//]]="","",INDEX(INDIRECT(DB_PATH&amp;$2:$2),B_MSK[[#This Row],[DB_ROW]]-1))</f>
        <v/>
      </c>
      <c r="J859" s="5" t="str">
        <f ca="1">IF(B_MSK[[#This Row],[//]]="","",IF(INDEX(INDIRECT(DIR&amp;$2:$2),B_MSK[[#This Row],[//]])="","",INDEX(INDIRECT(DIR&amp;$2:$2),B_MSK[[#This Row],[//]])))</f>
        <v/>
      </c>
      <c r="K859" s="5" t="str">
        <f ca="1">IF(B_MSK[[#This Row],[//]]="","",IF(INDEX(INDIRECT(DIR&amp;$2:$2),B_MSK[[#This Row],[//]])="","",INDEX(INDIRECT(DIR&amp;$2:$2),B_MSK[[#This Row],[//]])))</f>
        <v/>
      </c>
      <c r="L859" s="5" t="str">
        <f ca="1">IF(B_MSK[[#This Row],[//]]="","",IF(INDEX(INDIRECT(DIR&amp;$2:$2),B_MSK[[#This Row],[//]])="","",INDEX(INDIRECT(DIR&amp;$2:$2),B_MSK[[#This Row],[//]])))</f>
        <v/>
      </c>
      <c r="M859" s="13" t="str">
        <f ca="1">IF(B_MSK[[#This Row],[//]]="","",INDEX(INDIRECT(DIR&amp;$2:$2),B_MSK[[#This Row],[//]]))</f>
        <v/>
      </c>
      <c r="N859" s="13" t="str">
        <f ca="1">IF(OR(B_MSK[[#This Row],[//]]="",),"",INDEX(INDIRECT(DIR&amp;$2:$2),B_MSK[[#This Row],[//]]))</f>
        <v/>
      </c>
      <c r="O859" s="3" t="str">
        <f ca="1">IF(B_MSK[[#This Row],[//]]="","",IF(INDEX(INDIRECT(DIR&amp;$2:$2),B_MSK[[#This Row],[//]])=0,"",INDEX(INDIRECT(DIR&amp;$2:$2),B_MSK[[#This Row],[//]])))</f>
        <v/>
      </c>
      <c r="P859" s="3" t="str">
        <f ca="1">IF(B_MSK[[#This Row],[//]]="","",IF(INDEX(INDIRECT(DIR&amp;$2:$2),B_MSK[[#This Row],[//]])=0,"",INDEX(INDIRECT(DIR&amp;$2:$2),B_MSK[[#This Row],[//]])))</f>
        <v/>
      </c>
      <c r="Q859" s="12" t="str">
        <f ca="1">IF(B_MSK[[#This Row],[//]]="","",INDEX(INDIRECT(DIR&amp;$2:$2),B_MSK[[#This Row],[//]]))</f>
        <v/>
      </c>
      <c r="R8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9" s="37" t="str">
        <f ca="1">IF(B_MSK[[#This Row],[//]]="","",INDEX(INDIRECT(DIR&amp;$2:$2),B_MSK[[#This Row],[//]]))</f>
        <v/>
      </c>
      <c r="U859" s="38" t="str">
        <f ca="1">IF(SUMIF(B_MSK[NAMA BARANG],B_MSK[[#This Row],[NAMA BARANG]],B_MSK[JMLH BRG])=0,"",SUMIF(B_MSK[NAMA BARANG],B_MSK[[#This Row],[NAMA BARANG]],B_MSK[C]))</f>
        <v/>
      </c>
      <c r="V859" s="7" t="str">
        <f ca="1">IF(B_MSK[[#This Row],[//]]="","",INDEX(INDIRECT(DIR&amp;$2:$2),B_MSK[[#This Row],[//]]))</f>
        <v/>
      </c>
      <c r="W8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9" s="5" t="str">
        <f ca="1">IF(B_MSK[[#This Row],[N.B.nota]]="","",IF(MATCH(B_MSK[[#This Row],[concat]],[2]!db[NB NOTA_C],0)&gt;0,"ada",0))</f>
        <v/>
      </c>
      <c r="Y859" s="5" t="str">
        <f ca="1">IF(B_MSK[[#This Row],[N.B.nota]]="","",ADDRESS(ROW(B_MSK[QB]),COLUMN(B_MSK[QB]))&amp;":"&amp;ADDRESS(ROW(),COLUMN(B_MSK[QB])))</f>
        <v/>
      </c>
      <c r="Z859" s="5" t="str">
        <f ca="1">IF(B_MSK[[#This Row],[concat]]="","",MATCH(B_MSK[[#This Row],[concat]],[2]!db[NB NOTA_C],0)+1)</f>
        <v/>
      </c>
      <c r="AA859" s="5" t="str">
        <f ca="1">IF(B_MSK[[#This Row],[//]]="","",HYPERLINK("[D:\kerja\BANK EXP\BARU\DB.XLSX]DB!e"&amp;B_MSK[[#This Row],[DB_ROW]],"&gt;"))</f>
        <v/>
      </c>
      <c r="AB859" s="30" t="e">
        <f ca="1">MID(B_MSK[[#This Row],[/ STN_1]],FIND(" ",B_MSK[[#This Row],[/ STN_1]])+1,LEN(B_MSK[[#This Row],[/ STN_1]]))</f>
        <v>#VALUE!</v>
      </c>
      <c r="AC8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9" s="15" t="str">
        <f ca="1">IF(B_MSK[[#This Row],[HARGA_2]]="","",IF(MID(B_MSK[[#This Row],[/ STN_2]],FIND(" ",B_MSK[[#This Row],[/ STN_2]])+1,LEN(B_MSK[[#This Row],[/ STN_2]]))="LSN",B_MSK[[#This Row],[HARGA_2]]/12,""))</f>
        <v/>
      </c>
      <c r="AH859" s="7" t="str">
        <f ca="1">IF(B_MSK[[#This Row],[HARGA_3]]="","","/ "&amp;"PCS")</f>
        <v/>
      </c>
      <c r="AI859" s="15" t="str">
        <f ca="1">IF(B_MSK[[#This Row],[HARGA_3]]="",IF(B_MSK[[#This Row],[HARGA_2]]="",IF(B_MSK[[#This Row],[HARGA_1]]="","",B_MSK[[#This Row],[HARGA_1]]),B_MSK[[#This Row],[HARGA_2]]),B_MSK[[#This Row],[HARGA_3]])</f>
        <v/>
      </c>
      <c r="AJ859" s="15" t="str">
        <f ca="1">IF(B_MSK[[#This Row],[/ STN_3]]="",IF(B_MSK[[#This Row],[/ STN_2]]="",IF(B_MSK[[#This Row],[/ STN_1]]="","",B_MSK[[#This Row],[/ STN_1]]),B_MSK[[#This Row],[/ STN_2]]),B_MSK[[#This Row],[/ STN_3]])</f>
        <v/>
      </c>
      <c r="AK859" s="5" t="str">
        <f ca="1">IF(B_MSK[[#This Row],[//]]="","",SUBSTITUTE(SUBSTITUTE(SUBSTITUTE(B_MSK[[#This Row],[QTY/ CTN]]," ","_",2),"(",""),")","")&amp;"_")</f>
        <v/>
      </c>
      <c r="AL859" s="5" t="str">
        <f ca="1">IF(B_MSK[[#This Row],[A_B]]="","",SEARCH("_",B_MSK[[#This Row],[A_B]]))</f>
        <v/>
      </c>
      <c r="AM859" s="5" t="str">
        <f ca="1">IF(B_MSK[[#This Row],[A_B]]="","",LEN(B_MSK[[#This Row],[A_B]]))</f>
        <v/>
      </c>
      <c r="AN859" s="5" t="str">
        <f ca="1">IF(B_MSK[[#This Row],[A_B]]="","",LEFT(B_MSK[[#This Row],[QTY/ CTN]],B_MSK[[#This Row],[A_B_1]]))</f>
        <v/>
      </c>
      <c r="AO859" s="5" t="str">
        <f ca="1">IF(B_MSK[[#This Row],[A_B]]="","",LEFT(B_MSK[[#This Row],[A_]],SEARCH(" ",B_MSK[[#This Row],[A_]])-1))</f>
        <v/>
      </c>
      <c r="AP859" s="5" t="str">
        <f ca="1">IF(B_MSK[[#This Row],[A_B]]="","",RIGHT(B_MSK[[#This Row],[A_]],LEN(B_MSK[[#This Row],[A_]])-SEARCH(" ",B_MSK[[#This Row],[A_]])))</f>
        <v/>
      </c>
      <c r="AQ8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9" s="5" t="str">
        <f ca="1">IF(B_MSK[[#This Row],[B_]]="","",LEFT(B_MSK[[#This Row],[B_]],SEARCH(" ",B_MSK[[#This Row],[B_]])))</f>
        <v/>
      </c>
      <c r="AS859" s="5" t="str">
        <f ca="1">IF(B_MSK[[#This Row],[B_]]="","",RIGHT(B_MSK[[#This Row],[B_]],LEN(B_MSK[[#This Row],[B_]])-SEARCH(" ",B_MSK[[#This Row],[B_]])))</f>
        <v/>
      </c>
      <c r="AT859" s="5" t="str">
        <f ca="1">IF(B_MSK[[#This Row],[B_2]]="LSN",12,"")</f>
        <v/>
      </c>
      <c r="AU859" s="5" t="str">
        <f ca="1">IF(B_MSK[[#This Row],[C_1]]="","","PCS")</f>
        <v/>
      </c>
      <c r="AV859" s="5" t="str">
        <f ca="1">IF(B_MSK[[#This Row],[A_1]]="","",B_MSK[[#This Row],[A_1]]*IF(B_MSK[[#This Row],[B_1]]="",1,B_MSK[[#This Row],[B_1]])*IF(B_MSK[[#This Row],[C_1]]="",1,B_MSK[[#This Row],[C_1]]))</f>
        <v/>
      </c>
      <c r="AW859" s="5" t="str">
        <f ca="1">IF(B_MSK[[#This Row],[C_2]]="",IF(B_MSK[[#This Row],[B_2]]="",IF(B_MSK[[#This Row],[A_2]]="","",B_MSK[[#This Row],[A_2]]),B_MSK[[#This Row],[B_2]]),B_MSK[[#This Row],[C_2]])</f>
        <v/>
      </c>
      <c r="AX859" s="2">
        <f ca="1">IF(ISNUMBER(B_MSK[[#This Row],[TANGGAL DATANG]]),B_MSK[[#This Row],[TANGGAL DATANG]],AX858)</f>
        <v>44959</v>
      </c>
      <c r="AY859" s="5" t="str">
        <f ca="1">IF(B_MSK[[#This Row],[DB_ROW]]="","",INDEX([3]!db[JENIS],B_MSK[[#This Row],[DB_ROW]]-1))</f>
        <v/>
      </c>
      <c r="AZ859" s="5" t="e">
        <f ca="1">IF(B_MSK[[#This Row],[A_1]]="","",B_MSK[[#This Row],[A_1]])*1</f>
        <v>#VALUE!</v>
      </c>
      <c r="BA859" s="5" t="str">
        <f ca="1">IF(B_MSK[[#This Row],[//]]="","",INDEX(INDIRECT(DIR&amp;$2:$2),B_MSK[[#This Row],[//]]))</f>
        <v/>
      </c>
      <c r="BB859" s="5" t="str">
        <f ca="1">CONCATENATE(B_MSK[[#This Row],[concat]],B_MSK[[#This Row],[HARGA_X]],B_MSK[[#This Row],[SAT]])</f>
        <v/>
      </c>
    </row>
    <row r="860" spans="1:54" x14ac:dyDescent="0.25">
      <c r="A860" s="6" t="s">
        <v>128</v>
      </c>
      <c r="B860" s="5" t="str">
        <f ca="1">IF(B_MSK[[#This Row],[N_ID]]="","",INDEX(INDIRECT(DIR&amp;$2:$2),MATCH(B_MSK[[#This Row],[N_ID]],INDIRECT(DIR&amp;"!NOTA[ID_P]"),0)))</f>
        <v/>
      </c>
      <c r="C860" s="5" t="str">
        <f ca="1">IF(B_MSK[[#This Row],[//]]="","",HYPERLINK("["&amp;SUBSTITUTE(DIR,"'","")&amp;"]NOTA!D"&amp;B_MSK[[#This Row],[//]]+2,"&gt;"))</f>
        <v/>
      </c>
      <c r="D860" s="5" t="str">
        <f ca="1">IF(B_MSK[[#This Row],[N_ID]]="","",COUNTIF(INDIRECT(DIR&amp;"!NOTA[ID_H]"),B_MSK[[#This Row],[ID NOTA]]))</f>
        <v/>
      </c>
      <c r="E8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0" s="7" t="str">
        <f ca="1">IF(B_MSK[[#This Row],[stt]]="ada",INDEX([2]!db[NB BM],B_MSK[DB_ROW]-1),"")</f>
        <v/>
      </c>
      <c r="H860" s="7" t="str">
        <f ca="1">IF(B_MSK[[#This Row],[//]]="","",INDEX(INDIRECT(DIR&amp;$2:$2),B_MSK[[#This Row],[//]]))</f>
        <v/>
      </c>
      <c r="I860" s="27" t="str">
        <f ca="1">IF(B_MSK[[#This Row],[//]]="","",INDEX(INDIRECT(DB_PATH&amp;$2:$2),B_MSK[[#This Row],[DB_ROW]]-1))</f>
        <v/>
      </c>
      <c r="J860" s="5" t="str">
        <f ca="1">IF(B_MSK[[#This Row],[//]]="","",IF(INDEX(INDIRECT(DIR&amp;$2:$2),B_MSK[[#This Row],[//]])="","",INDEX(INDIRECT(DIR&amp;$2:$2),B_MSK[[#This Row],[//]])))</f>
        <v/>
      </c>
      <c r="K860" s="5" t="str">
        <f ca="1">IF(B_MSK[[#This Row],[//]]="","",IF(INDEX(INDIRECT(DIR&amp;$2:$2),B_MSK[[#This Row],[//]])="","",INDEX(INDIRECT(DIR&amp;$2:$2),B_MSK[[#This Row],[//]])))</f>
        <v/>
      </c>
      <c r="L860" s="5" t="str">
        <f ca="1">IF(B_MSK[[#This Row],[//]]="","",IF(INDEX(INDIRECT(DIR&amp;$2:$2),B_MSK[[#This Row],[//]])="","",INDEX(INDIRECT(DIR&amp;$2:$2),B_MSK[[#This Row],[//]])))</f>
        <v/>
      </c>
      <c r="M860" s="13" t="str">
        <f ca="1">IF(B_MSK[[#This Row],[//]]="","",INDEX(INDIRECT(DIR&amp;$2:$2),B_MSK[[#This Row],[//]]))</f>
        <v/>
      </c>
      <c r="N860" s="13" t="str">
        <f ca="1">IF(OR(B_MSK[[#This Row],[//]]="",),"",INDEX(INDIRECT(DIR&amp;$2:$2),B_MSK[[#This Row],[//]]))</f>
        <v/>
      </c>
      <c r="O860" s="3" t="str">
        <f ca="1">IF(B_MSK[[#This Row],[//]]="","",IF(INDEX(INDIRECT(DIR&amp;$2:$2),B_MSK[[#This Row],[//]])=0,"",INDEX(INDIRECT(DIR&amp;$2:$2),B_MSK[[#This Row],[//]])))</f>
        <v/>
      </c>
      <c r="P860" s="3" t="str">
        <f ca="1">IF(B_MSK[[#This Row],[//]]="","",IF(INDEX(INDIRECT(DIR&amp;$2:$2),B_MSK[[#This Row],[//]])=0,"",INDEX(INDIRECT(DIR&amp;$2:$2),B_MSK[[#This Row],[//]])))</f>
        <v/>
      </c>
      <c r="Q860" s="12" t="str">
        <f ca="1">IF(B_MSK[[#This Row],[//]]="","",INDEX(INDIRECT(DIR&amp;$2:$2),B_MSK[[#This Row],[//]]))</f>
        <v/>
      </c>
      <c r="R8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0" s="37" t="str">
        <f ca="1">IF(B_MSK[[#This Row],[//]]="","",INDEX(INDIRECT(DIR&amp;$2:$2),B_MSK[[#This Row],[//]]))</f>
        <v/>
      </c>
      <c r="U860" s="38" t="str">
        <f ca="1">IF(SUMIF(B_MSK[NAMA BARANG],B_MSK[[#This Row],[NAMA BARANG]],B_MSK[JMLH BRG])=0,"",SUMIF(B_MSK[NAMA BARANG],B_MSK[[#This Row],[NAMA BARANG]],B_MSK[C]))</f>
        <v/>
      </c>
      <c r="V860" s="7" t="str">
        <f ca="1">IF(B_MSK[[#This Row],[//]]="","",INDEX(INDIRECT(DIR&amp;$2:$2),B_MSK[[#This Row],[//]]))</f>
        <v/>
      </c>
      <c r="W8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0" s="5" t="str">
        <f ca="1">IF(B_MSK[[#This Row],[N.B.nota]]="","",IF(MATCH(B_MSK[[#This Row],[concat]],[2]!db[NB NOTA_C],0)&gt;0,"ada",0))</f>
        <v/>
      </c>
      <c r="Y860" s="5" t="str">
        <f ca="1">IF(B_MSK[[#This Row],[N.B.nota]]="","",ADDRESS(ROW(B_MSK[QB]),COLUMN(B_MSK[QB]))&amp;":"&amp;ADDRESS(ROW(),COLUMN(B_MSK[QB])))</f>
        <v/>
      </c>
      <c r="Z860" s="5" t="str">
        <f ca="1">IF(B_MSK[[#This Row],[concat]]="","",MATCH(B_MSK[[#This Row],[concat]],[2]!db[NB NOTA_C],0)+1)</f>
        <v/>
      </c>
      <c r="AA860" s="5" t="str">
        <f ca="1">IF(B_MSK[[#This Row],[//]]="","",HYPERLINK("[D:\kerja\BANK EXP\BARU\DB.XLSX]DB!e"&amp;B_MSK[[#This Row],[DB_ROW]],"&gt;"))</f>
        <v/>
      </c>
      <c r="AB860" s="30" t="e">
        <f ca="1">MID(B_MSK[[#This Row],[/ STN_1]],FIND(" ",B_MSK[[#This Row],[/ STN_1]])+1,LEN(B_MSK[[#This Row],[/ STN_1]]))</f>
        <v>#VALUE!</v>
      </c>
      <c r="AC8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0" s="15" t="str">
        <f ca="1">IF(B_MSK[[#This Row],[HARGA_2]]="","",IF(MID(B_MSK[[#This Row],[/ STN_2]],FIND(" ",B_MSK[[#This Row],[/ STN_2]])+1,LEN(B_MSK[[#This Row],[/ STN_2]]))="LSN",B_MSK[[#This Row],[HARGA_2]]/12,""))</f>
        <v/>
      </c>
      <c r="AH860" s="7" t="str">
        <f ca="1">IF(B_MSK[[#This Row],[HARGA_3]]="","","/ "&amp;"PCS")</f>
        <v/>
      </c>
      <c r="AI860" s="15" t="str">
        <f ca="1">IF(B_MSK[[#This Row],[HARGA_3]]="",IF(B_MSK[[#This Row],[HARGA_2]]="",IF(B_MSK[[#This Row],[HARGA_1]]="","",B_MSK[[#This Row],[HARGA_1]]),B_MSK[[#This Row],[HARGA_2]]),B_MSK[[#This Row],[HARGA_3]])</f>
        <v/>
      </c>
      <c r="AJ860" s="15" t="str">
        <f ca="1">IF(B_MSK[[#This Row],[/ STN_3]]="",IF(B_MSK[[#This Row],[/ STN_2]]="",IF(B_MSK[[#This Row],[/ STN_1]]="","",B_MSK[[#This Row],[/ STN_1]]),B_MSK[[#This Row],[/ STN_2]]),B_MSK[[#This Row],[/ STN_3]])</f>
        <v/>
      </c>
      <c r="AK860" s="5" t="str">
        <f ca="1">IF(B_MSK[[#This Row],[//]]="","",SUBSTITUTE(SUBSTITUTE(SUBSTITUTE(B_MSK[[#This Row],[QTY/ CTN]]," ","_",2),"(",""),")","")&amp;"_")</f>
        <v/>
      </c>
      <c r="AL860" s="5" t="str">
        <f ca="1">IF(B_MSK[[#This Row],[A_B]]="","",SEARCH("_",B_MSK[[#This Row],[A_B]]))</f>
        <v/>
      </c>
      <c r="AM860" s="5" t="str">
        <f ca="1">IF(B_MSK[[#This Row],[A_B]]="","",LEN(B_MSK[[#This Row],[A_B]]))</f>
        <v/>
      </c>
      <c r="AN860" s="5" t="str">
        <f ca="1">IF(B_MSK[[#This Row],[A_B]]="","",LEFT(B_MSK[[#This Row],[QTY/ CTN]],B_MSK[[#This Row],[A_B_1]]))</f>
        <v/>
      </c>
      <c r="AO860" s="5" t="str">
        <f ca="1">IF(B_MSK[[#This Row],[A_B]]="","",LEFT(B_MSK[[#This Row],[A_]],SEARCH(" ",B_MSK[[#This Row],[A_]])-1))</f>
        <v/>
      </c>
      <c r="AP860" s="5" t="str">
        <f ca="1">IF(B_MSK[[#This Row],[A_B]]="","",RIGHT(B_MSK[[#This Row],[A_]],LEN(B_MSK[[#This Row],[A_]])-SEARCH(" ",B_MSK[[#This Row],[A_]])))</f>
        <v/>
      </c>
      <c r="AQ8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0" s="5" t="str">
        <f ca="1">IF(B_MSK[[#This Row],[B_]]="","",LEFT(B_MSK[[#This Row],[B_]],SEARCH(" ",B_MSK[[#This Row],[B_]])))</f>
        <v/>
      </c>
      <c r="AS860" s="5" t="str">
        <f ca="1">IF(B_MSK[[#This Row],[B_]]="","",RIGHT(B_MSK[[#This Row],[B_]],LEN(B_MSK[[#This Row],[B_]])-SEARCH(" ",B_MSK[[#This Row],[B_]])))</f>
        <v/>
      </c>
      <c r="AT860" s="5" t="str">
        <f ca="1">IF(B_MSK[[#This Row],[B_2]]="LSN",12,"")</f>
        <v/>
      </c>
      <c r="AU860" s="5" t="str">
        <f ca="1">IF(B_MSK[[#This Row],[C_1]]="","","PCS")</f>
        <v/>
      </c>
      <c r="AV860" s="5" t="str">
        <f ca="1">IF(B_MSK[[#This Row],[A_1]]="","",B_MSK[[#This Row],[A_1]]*IF(B_MSK[[#This Row],[B_1]]="",1,B_MSK[[#This Row],[B_1]])*IF(B_MSK[[#This Row],[C_1]]="",1,B_MSK[[#This Row],[C_1]]))</f>
        <v/>
      </c>
      <c r="AW860" s="5" t="str">
        <f ca="1">IF(B_MSK[[#This Row],[C_2]]="",IF(B_MSK[[#This Row],[B_2]]="",IF(B_MSK[[#This Row],[A_2]]="","",B_MSK[[#This Row],[A_2]]),B_MSK[[#This Row],[B_2]]),B_MSK[[#This Row],[C_2]])</f>
        <v/>
      </c>
      <c r="AX860" s="2">
        <f ca="1">IF(ISNUMBER(B_MSK[[#This Row],[TANGGAL DATANG]]),B_MSK[[#This Row],[TANGGAL DATANG]],AX859)</f>
        <v>44959</v>
      </c>
      <c r="AY860" s="5" t="str">
        <f ca="1">IF(B_MSK[[#This Row],[DB_ROW]]="","",INDEX([3]!db[JENIS],B_MSK[[#This Row],[DB_ROW]]-1))</f>
        <v/>
      </c>
      <c r="AZ860" s="5" t="e">
        <f ca="1">IF(B_MSK[[#This Row],[A_1]]="","",B_MSK[[#This Row],[A_1]])*1</f>
        <v>#VALUE!</v>
      </c>
      <c r="BA860" s="5" t="str">
        <f ca="1">IF(B_MSK[[#This Row],[//]]="","",INDEX(INDIRECT(DIR&amp;$2:$2),B_MSK[[#This Row],[//]]))</f>
        <v/>
      </c>
      <c r="BB860" s="5" t="str">
        <f ca="1">CONCATENATE(B_MSK[[#This Row],[concat]],B_MSK[[#This Row],[HARGA_X]],B_MSK[[#This Row],[SAT]])</f>
        <v/>
      </c>
    </row>
    <row r="861" spans="1:54" x14ac:dyDescent="0.25">
      <c r="A861" s="6" t="s">
        <v>128</v>
      </c>
      <c r="B861" s="5" t="str">
        <f ca="1">IF(B_MSK[[#This Row],[N_ID]]="","",INDEX(INDIRECT(DIR&amp;$2:$2),MATCH(B_MSK[[#This Row],[N_ID]],INDIRECT(DIR&amp;"!NOTA[ID_P]"),0)))</f>
        <v/>
      </c>
      <c r="C861" s="5" t="str">
        <f ca="1">IF(B_MSK[[#This Row],[//]]="","",HYPERLINK("["&amp;SUBSTITUTE(DIR,"'","")&amp;"]NOTA!D"&amp;B_MSK[[#This Row],[//]]+2,"&gt;"))</f>
        <v/>
      </c>
      <c r="D861" s="5" t="str">
        <f ca="1">IF(B_MSK[[#This Row],[N_ID]]="","",COUNTIF(INDIRECT(DIR&amp;"!NOTA[ID_H]"),B_MSK[[#This Row],[ID NOTA]]))</f>
        <v/>
      </c>
      <c r="E8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1" s="7" t="str">
        <f ca="1">IF(B_MSK[[#This Row],[stt]]="ada",INDEX([2]!db[NB BM],B_MSK[DB_ROW]-1),"")</f>
        <v/>
      </c>
      <c r="H861" s="7" t="str">
        <f ca="1">IF(B_MSK[[#This Row],[//]]="","",INDEX(INDIRECT(DIR&amp;$2:$2),B_MSK[[#This Row],[//]]))</f>
        <v/>
      </c>
      <c r="I861" s="27" t="str">
        <f ca="1">IF(B_MSK[[#This Row],[//]]="","",INDEX(INDIRECT(DB_PATH&amp;$2:$2),B_MSK[[#This Row],[DB_ROW]]-1))</f>
        <v/>
      </c>
      <c r="J861" s="5" t="str">
        <f ca="1">IF(B_MSK[[#This Row],[//]]="","",IF(INDEX(INDIRECT(DIR&amp;$2:$2),B_MSK[[#This Row],[//]])="","",INDEX(INDIRECT(DIR&amp;$2:$2),B_MSK[[#This Row],[//]])))</f>
        <v/>
      </c>
      <c r="K861" s="5" t="str">
        <f ca="1">IF(B_MSK[[#This Row],[//]]="","",IF(INDEX(INDIRECT(DIR&amp;$2:$2),B_MSK[[#This Row],[//]])="","",INDEX(INDIRECT(DIR&amp;$2:$2),B_MSK[[#This Row],[//]])))</f>
        <v/>
      </c>
      <c r="L861" s="5" t="str">
        <f ca="1">IF(B_MSK[[#This Row],[//]]="","",IF(INDEX(INDIRECT(DIR&amp;$2:$2),B_MSK[[#This Row],[//]])="","",INDEX(INDIRECT(DIR&amp;$2:$2),B_MSK[[#This Row],[//]])))</f>
        <v/>
      </c>
      <c r="M861" s="13" t="str">
        <f ca="1">IF(B_MSK[[#This Row],[//]]="","",INDEX(INDIRECT(DIR&amp;$2:$2),B_MSK[[#This Row],[//]]))</f>
        <v/>
      </c>
      <c r="N861" s="13" t="str">
        <f ca="1">IF(OR(B_MSK[[#This Row],[//]]="",),"",INDEX(INDIRECT(DIR&amp;$2:$2),B_MSK[[#This Row],[//]]))</f>
        <v/>
      </c>
      <c r="O861" s="3" t="str">
        <f ca="1">IF(B_MSK[[#This Row],[//]]="","",IF(INDEX(INDIRECT(DIR&amp;$2:$2),B_MSK[[#This Row],[//]])=0,"",INDEX(INDIRECT(DIR&amp;$2:$2),B_MSK[[#This Row],[//]])))</f>
        <v/>
      </c>
      <c r="P861" s="3" t="str">
        <f ca="1">IF(B_MSK[[#This Row],[//]]="","",IF(INDEX(INDIRECT(DIR&amp;$2:$2),B_MSK[[#This Row],[//]])=0,"",INDEX(INDIRECT(DIR&amp;$2:$2),B_MSK[[#This Row],[//]])))</f>
        <v/>
      </c>
      <c r="Q861" s="12" t="str">
        <f ca="1">IF(B_MSK[[#This Row],[//]]="","",INDEX(INDIRECT(DIR&amp;$2:$2),B_MSK[[#This Row],[//]]))</f>
        <v/>
      </c>
      <c r="R8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1" s="37" t="str">
        <f ca="1">IF(B_MSK[[#This Row],[//]]="","",INDEX(INDIRECT(DIR&amp;$2:$2),B_MSK[[#This Row],[//]]))</f>
        <v/>
      </c>
      <c r="U861" s="38" t="str">
        <f ca="1">IF(SUMIF(B_MSK[NAMA BARANG],B_MSK[[#This Row],[NAMA BARANG]],B_MSK[JMLH BRG])=0,"",SUMIF(B_MSK[NAMA BARANG],B_MSK[[#This Row],[NAMA BARANG]],B_MSK[C]))</f>
        <v/>
      </c>
      <c r="V861" s="7" t="str">
        <f ca="1">IF(B_MSK[[#This Row],[//]]="","",INDEX(INDIRECT(DIR&amp;$2:$2),B_MSK[[#This Row],[//]]))</f>
        <v/>
      </c>
      <c r="W8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1" s="5" t="str">
        <f ca="1">IF(B_MSK[[#This Row],[N.B.nota]]="","",IF(MATCH(B_MSK[[#This Row],[concat]],[2]!db[NB NOTA_C],0)&gt;0,"ada",0))</f>
        <v/>
      </c>
      <c r="Y861" s="5" t="str">
        <f ca="1">IF(B_MSK[[#This Row],[N.B.nota]]="","",ADDRESS(ROW(B_MSK[QB]),COLUMN(B_MSK[QB]))&amp;":"&amp;ADDRESS(ROW(),COLUMN(B_MSK[QB])))</f>
        <v/>
      </c>
      <c r="Z861" s="5" t="str">
        <f ca="1">IF(B_MSK[[#This Row],[concat]]="","",MATCH(B_MSK[[#This Row],[concat]],[2]!db[NB NOTA_C],0)+1)</f>
        <v/>
      </c>
      <c r="AA861" s="5" t="str">
        <f ca="1">IF(B_MSK[[#This Row],[//]]="","",HYPERLINK("[D:\kerja\BANK EXP\BARU\DB.XLSX]DB!e"&amp;B_MSK[[#This Row],[DB_ROW]],"&gt;"))</f>
        <v/>
      </c>
      <c r="AB861" s="30" t="e">
        <f ca="1">MID(B_MSK[[#This Row],[/ STN_1]],FIND(" ",B_MSK[[#This Row],[/ STN_1]])+1,LEN(B_MSK[[#This Row],[/ STN_1]]))</f>
        <v>#VALUE!</v>
      </c>
      <c r="AC8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1" s="15" t="str">
        <f ca="1">IF(B_MSK[[#This Row],[HARGA_2]]="","",IF(MID(B_MSK[[#This Row],[/ STN_2]],FIND(" ",B_MSK[[#This Row],[/ STN_2]])+1,LEN(B_MSK[[#This Row],[/ STN_2]]))="LSN",B_MSK[[#This Row],[HARGA_2]]/12,""))</f>
        <v/>
      </c>
      <c r="AH861" s="7" t="str">
        <f ca="1">IF(B_MSK[[#This Row],[HARGA_3]]="","","/ "&amp;"PCS")</f>
        <v/>
      </c>
      <c r="AI861" s="15" t="str">
        <f ca="1">IF(B_MSK[[#This Row],[HARGA_3]]="",IF(B_MSK[[#This Row],[HARGA_2]]="",IF(B_MSK[[#This Row],[HARGA_1]]="","",B_MSK[[#This Row],[HARGA_1]]),B_MSK[[#This Row],[HARGA_2]]),B_MSK[[#This Row],[HARGA_3]])</f>
        <v/>
      </c>
      <c r="AJ861" s="15" t="str">
        <f ca="1">IF(B_MSK[[#This Row],[/ STN_3]]="",IF(B_MSK[[#This Row],[/ STN_2]]="",IF(B_MSK[[#This Row],[/ STN_1]]="","",B_MSK[[#This Row],[/ STN_1]]),B_MSK[[#This Row],[/ STN_2]]),B_MSK[[#This Row],[/ STN_3]])</f>
        <v/>
      </c>
      <c r="AK861" s="5" t="str">
        <f ca="1">IF(B_MSK[[#This Row],[//]]="","",SUBSTITUTE(SUBSTITUTE(SUBSTITUTE(B_MSK[[#This Row],[QTY/ CTN]]," ","_",2),"(",""),")","")&amp;"_")</f>
        <v/>
      </c>
      <c r="AL861" s="5" t="str">
        <f ca="1">IF(B_MSK[[#This Row],[A_B]]="","",SEARCH("_",B_MSK[[#This Row],[A_B]]))</f>
        <v/>
      </c>
      <c r="AM861" s="5" t="str">
        <f ca="1">IF(B_MSK[[#This Row],[A_B]]="","",LEN(B_MSK[[#This Row],[A_B]]))</f>
        <v/>
      </c>
      <c r="AN861" s="5" t="str">
        <f ca="1">IF(B_MSK[[#This Row],[A_B]]="","",LEFT(B_MSK[[#This Row],[QTY/ CTN]],B_MSK[[#This Row],[A_B_1]]))</f>
        <v/>
      </c>
      <c r="AO861" s="5" t="str">
        <f ca="1">IF(B_MSK[[#This Row],[A_B]]="","",LEFT(B_MSK[[#This Row],[A_]],SEARCH(" ",B_MSK[[#This Row],[A_]])-1))</f>
        <v/>
      </c>
      <c r="AP861" s="5" t="str">
        <f ca="1">IF(B_MSK[[#This Row],[A_B]]="","",RIGHT(B_MSK[[#This Row],[A_]],LEN(B_MSK[[#This Row],[A_]])-SEARCH(" ",B_MSK[[#This Row],[A_]])))</f>
        <v/>
      </c>
      <c r="AQ8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1" s="5" t="str">
        <f ca="1">IF(B_MSK[[#This Row],[B_]]="","",LEFT(B_MSK[[#This Row],[B_]],SEARCH(" ",B_MSK[[#This Row],[B_]])))</f>
        <v/>
      </c>
      <c r="AS861" s="5" t="str">
        <f ca="1">IF(B_MSK[[#This Row],[B_]]="","",RIGHT(B_MSK[[#This Row],[B_]],LEN(B_MSK[[#This Row],[B_]])-SEARCH(" ",B_MSK[[#This Row],[B_]])))</f>
        <v/>
      </c>
      <c r="AT861" s="5" t="str">
        <f ca="1">IF(B_MSK[[#This Row],[B_2]]="LSN",12,"")</f>
        <v/>
      </c>
      <c r="AU861" s="5" t="str">
        <f ca="1">IF(B_MSK[[#This Row],[C_1]]="","","PCS")</f>
        <v/>
      </c>
      <c r="AV861" s="5" t="str">
        <f ca="1">IF(B_MSK[[#This Row],[A_1]]="","",B_MSK[[#This Row],[A_1]]*IF(B_MSK[[#This Row],[B_1]]="",1,B_MSK[[#This Row],[B_1]])*IF(B_MSK[[#This Row],[C_1]]="",1,B_MSK[[#This Row],[C_1]]))</f>
        <v/>
      </c>
      <c r="AW861" s="5" t="str">
        <f ca="1">IF(B_MSK[[#This Row],[C_2]]="",IF(B_MSK[[#This Row],[B_2]]="",IF(B_MSK[[#This Row],[A_2]]="","",B_MSK[[#This Row],[A_2]]),B_MSK[[#This Row],[B_2]]),B_MSK[[#This Row],[C_2]])</f>
        <v/>
      </c>
      <c r="AX861" s="2">
        <f ca="1">IF(ISNUMBER(B_MSK[[#This Row],[TANGGAL DATANG]]),B_MSK[[#This Row],[TANGGAL DATANG]],AX860)</f>
        <v>44959</v>
      </c>
      <c r="AY861" s="5" t="str">
        <f ca="1">IF(B_MSK[[#This Row],[DB_ROW]]="","",INDEX([3]!db[JENIS],B_MSK[[#This Row],[DB_ROW]]-1))</f>
        <v/>
      </c>
      <c r="AZ861" s="5" t="e">
        <f ca="1">IF(B_MSK[[#This Row],[A_1]]="","",B_MSK[[#This Row],[A_1]])*1</f>
        <v>#VALUE!</v>
      </c>
      <c r="BA861" s="5" t="str">
        <f ca="1">IF(B_MSK[[#This Row],[//]]="","",INDEX(INDIRECT(DIR&amp;$2:$2),B_MSK[[#This Row],[//]]))</f>
        <v/>
      </c>
      <c r="BB861" s="5" t="str">
        <f ca="1">CONCATENATE(B_MSK[[#This Row],[concat]],B_MSK[[#This Row],[HARGA_X]],B_MSK[[#This Row],[SAT]])</f>
        <v/>
      </c>
    </row>
    <row r="862" spans="1:54" x14ac:dyDescent="0.25">
      <c r="A862" s="6" t="s">
        <v>128</v>
      </c>
      <c r="B862" s="5" t="str">
        <f ca="1">IF(B_MSK[[#This Row],[N_ID]]="","",INDEX(INDIRECT(DIR&amp;$2:$2),MATCH(B_MSK[[#This Row],[N_ID]],INDIRECT(DIR&amp;"!NOTA[ID_P]"),0)))</f>
        <v/>
      </c>
      <c r="C862" s="5" t="str">
        <f ca="1">IF(B_MSK[[#This Row],[//]]="","",HYPERLINK("["&amp;SUBSTITUTE(DIR,"'","")&amp;"]NOTA!D"&amp;B_MSK[[#This Row],[//]]+2,"&gt;"))</f>
        <v/>
      </c>
      <c r="D862" s="5" t="str">
        <f ca="1">IF(B_MSK[[#This Row],[N_ID]]="","",COUNTIF(INDIRECT(DIR&amp;"!NOTA[ID_H]"),B_MSK[[#This Row],[ID NOTA]]))</f>
        <v/>
      </c>
      <c r="E8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2" s="7" t="str">
        <f ca="1">IF(B_MSK[[#This Row],[stt]]="ada",INDEX([2]!db[NB BM],B_MSK[DB_ROW]-1),"")</f>
        <v/>
      </c>
      <c r="H862" s="7" t="str">
        <f ca="1">IF(B_MSK[[#This Row],[//]]="","",INDEX(INDIRECT(DIR&amp;$2:$2),B_MSK[[#This Row],[//]]))</f>
        <v/>
      </c>
      <c r="I862" s="27" t="str">
        <f ca="1">IF(B_MSK[[#This Row],[//]]="","",INDEX(INDIRECT(DB_PATH&amp;$2:$2),B_MSK[[#This Row],[DB_ROW]]-1))</f>
        <v/>
      </c>
      <c r="J862" s="5" t="str">
        <f ca="1">IF(B_MSK[[#This Row],[//]]="","",IF(INDEX(INDIRECT(DIR&amp;$2:$2),B_MSK[[#This Row],[//]])="","",INDEX(INDIRECT(DIR&amp;$2:$2),B_MSK[[#This Row],[//]])))</f>
        <v/>
      </c>
      <c r="K862" s="5" t="str">
        <f ca="1">IF(B_MSK[[#This Row],[//]]="","",IF(INDEX(INDIRECT(DIR&amp;$2:$2),B_MSK[[#This Row],[//]])="","",INDEX(INDIRECT(DIR&amp;$2:$2),B_MSK[[#This Row],[//]])))</f>
        <v/>
      </c>
      <c r="L862" s="5" t="str">
        <f ca="1">IF(B_MSK[[#This Row],[//]]="","",IF(INDEX(INDIRECT(DIR&amp;$2:$2),B_MSK[[#This Row],[//]])="","",INDEX(INDIRECT(DIR&amp;$2:$2),B_MSK[[#This Row],[//]])))</f>
        <v/>
      </c>
      <c r="M862" s="13" t="str">
        <f ca="1">IF(B_MSK[[#This Row],[//]]="","",INDEX(INDIRECT(DIR&amp;$2:$2),B_MSK[[#This Row],[//]]))</f>
        <v/>
      </c>
      <c r="N862" s="13" t="str">
        <f ca="1">IF(OR(B_MSK[[#This Row],[//]]="",),"",INDEX(INDIRECT(DIR&amp;$2:$2),B_MSK[[#This Row],[//]]))</f>
        <v/>
      </c>
      <c r="O862" s="3" t="str">
        <f ca="1">IF(B_MSK[[#This Row],[//]]="","",IF(INDEX(INDIRECT(DIR&amp;$2:$2),B_MSK[[#This Row],[//]])=0,"",INDEX(INDIRECT(DIR&amp;$2:$2),B_MSK[[#This Row],[//]])))</f>
        <v/>
      </c>
      <c r="P862" s="3" t="str">
        <f ca="1">IF(B_MSK[[#This Row],[//]]="","",IF(INDEX(INDIRECT(DIR&amp;$2:$2),B_MSK[[#This Row],[//]])=0,"",INDEX(INDIRECT(DIR&amp;$2:$2),B_MSK[[#This Row],[//]])))</f>
        <v/>
      </c>
      <c r="Q862" s="12" t="str">
        <f ca="1">IF(B_MSK[[#This Row],[//]]="","",INDEX(INDIRECT(DIR&amp;$2:$2),B_MSK[[#This Row],[//]]))</f>
        <v/>
      </c>
      <c r="R8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2" s="37" t="str">
        <f ca="1">IF(B_MSK[[#This Row],[//]]="","",INDEX(INDIRECT(DIR&amp;$2:$2),B_MSK[[#This Row],[//]]))</f>
        <v/>
      </c>
      <c r="U862" s="38" t="str">
        <f ca="1">IF(SUMIF(B_MSK[NAMA BARANG],B_MSK[[#This Row],[NAMA BARANG]],B_MSK[JMLH BRG])=0,"",SUMIF(B_MSK[NAMA BARANG],B_MSK[[#This Row],[NAMA BARANG]],B_MSK[C]))</f>
        <v/>
      </c>
      <c r="V862" s="7" t="str">
        <f ca="1">IF(B_MSK[[#This Row],[//]]="","",INDEX(INDIRECT(DIR&amp;$2:$2),B_MSK[[#This Row],[//]]))</f>
        <v/>
      </c>
      <c r="W8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2" s="5" t="str">
        <f ca="1">IF(B_MSK[[#This Row],[N.B.nota]]="","",IF(MATCH(B_MSK[[#This Row],[concat]],[2]!db[NB NOTA_C],0)&gt;0,"ada",0))</f>
        <v/>
      </c>
      <c r="Y862" s="5" t="str">
        <f ca="1">IF(B_MSK[[#This Row],[N.B.nota]]="","",ADDRESS(ROW(B_MSK[QB]),COLUMN(B_MSK[QB]))&amp;":"&amp;ADDRESS(ROW(),COLUMN(B_MSK[QB])))</f>
        <v/>
      </c>
      <c r="Z862" s="5" t="str">
        <f ca="1">IF(B_MSK[[#This Row],[concat]]="","",MATCH(B_MSK[[#This Row],[concat]],[2]!db[NB NOTA_C],0)+1)</f>
        <v/>
      </c>
      <c r="AA862" s="5" t="str">
        <f ca="1">IF(B_MSK[[#This Row],[//]]="","",HYPERLINK("[D:\kerja\BANK EXP\BARU\DB.XLSX]DB!e"&amp;B_MSK[[#This Row],[DB_ROW]],"&gt;"))</f>
        <v/>
      </c>
      <c r="AB862" s="30" t="e">
        <f ca="1">MID(B_MSK[[#This Row],[/ STN_1]],FIND(" ",B_MSK[[#This Row],[/ STN_1]])+1,LEN(B_MSK[[#This Row],[/ STN_1]]))</f>
        <v>#VALUE!</v>
      </c>
      <c r="AC8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2" s="15" t="str">
        <f ca="1">IF(B_MSK[[#This Row],[HARGA_2]]="","",IF(MID(B_MSK[[#This Row],[/ STN_2]],FIND(" ",B_MSK[[#This Row],[/ STN_2]])+1,LEN(B_MSK[[#This Row],[/ STN_2]]))="LSN",B_MSK[[#This Row],[HARGA_2]]/12,""))</f>
        <v/>
      </c>
      <c r="AH862" s="7" t="str">
        <f ca="1">IF(B_MSK[[#This Row],[HARGA_3]]="","","/ "&amp;"PCS")</f>
        <v/>
      </c>
      <c r="AI862" s="15" t="str">
        <f ca="1">IF(B_MSK[[#This Row],[HARGA_3]]="",IF(B_MSK[[#This Row],[HARGA_2]]="",IF(B_MSK[[#This Row],[HARGA_1]]="","",B_MSK[[#This Row],[HARGA_1]]),B_MSK[[#This Row],[HARGA_2]]),B_MSK[[#This Row],[HARGA_3]])</f>
        <v/>
      </c>
      <c r="AJ862" s="15" t="str">
        <f ca="1">IF(B_MSK[[#This Row],[/ STN_3]]="",IF(B_MSK[[#This Row],[/ STN_2]]="",IF(B_MSK[[#This Row],[/ STN_1]]="","",B_MSK[[#This Row],[/ STN_1]]),B_MSK[[#This Row],[/ STN_2]]),B_MSK[[#This Row],[/ STN_3]])</f>
        <v/>
      </c>
      <c r="AK862" s="5" t="str">
        <f ca="1">IF(B_MSK[[#This Row],[//]]="","",SUBSTITUTE(SUBSTITUTE(SUBSTITUTE(B_MSK[[#This Row],[QTY/ CTN]]," ","_",2),"(",""),")","")&amp;"_")</f>
        <v/>
      </c>
      <c r="AL862" s="5" t="str">
        <f ca="1">IF(B_MSK[[#This Row],[A_B]]="","",SEARCH("_",B_MSK[[#This Row],[A_B]]))</f>
        <v/>
      </c>
      <c r="AM862" s="5" t="str">
        <f ca="1">IF(B_MSK[[#This Row],[A_B]]="","",LEN(B_MSK[[#This Row],[A_B]]))</f>
        <v/>
      </c>
      <c r="AN862" s="5" t="str">
        <f ca="1">IF(B_MSK[[#This Row],[A_B]]="","",LEFT(B_MSK[[#This Row],[QTY/ CTN]],B_MSK[[#This Row],[A_B_1]]))</f>
        <v/>
      </c>
      <c r="AO862" s="5" t="str">
        <f ca="1">IF(B_MSK[[#This Row],[A_B]]="","",LEFT(B_MSK[[#This Row],[A_]],SEARCH(" ",B_MSK[[#This Row],[A_]])-1))</f>
        <v/>
      </c>
      <c r="AP862" s="5" t="str">
        <f ca="1">IF(B_MSK[[#This Row],[A_B]]="","",RIGHT(B_MSK[[#This Row],[A_]],LEN(B_MSK[[#This Row],[A_]])-SEARCH(" ",B_MSK[[#This Row],[A_]])))</f>
        <v/>
      </c>
      <c r="AQ8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2" s="5" t="str">
        <f ca="1">IF(B_MSK[[#This Row],[B_]]="","",LEFT(B_MSK[[#This Row],[B_]],SEARCH(" ",B_MSK[[#This Row],[B_]])))</f>
        <v/>
      </c>
      <c r="AS862" s="5" t="str">
        <f ca="1">IF(B_MSK[[#This Row],[B_]]="","",RIGHT(B_MSK[[#This Row],[B_]],LEN(B_MSK[[#This Row],[B_]])-SEARCH(" ",B_MSK[[#This Row],[B_]])))</f>
        <v/>
      </c>
      <c r="AT862" s="5" t="str">
        <f ca="1">IF(B_MSK[[#This Row],[B_2]]="LSN",12,"")</f>
        <v/>
      </c>
      <c r="AU862" s="5" t="str">
        <f ca="1">IF(B_MSK[[#This Row],[C_1]]="","","PCS")</f>
        <v/>
      </c>
      <c r="AV862" s="5" t="str">
        <f ca="1">IF(B_MSK[[#This Row],[A_1]]="","",B_MSK[[#This Row],[A_1]]*IF(B_MSK[[#This Row],[B_1]]="",1,B_MSK[[#This Row],[B_1]])*IF(B_MSK[[#This Row],[C_1]]="",1,B_MSK[[#This Row],[C_1]]))</f>
        <v/>
      </c>
      <c r="AW862" s="5" t="str">
        <f ca="1">IF(B_MSK[[#This Row],[C_2]]="",IF(B_MSK[[#This Row],[B_2]]="",IF(B_MSK[[#This Row],[A_2]]="","",B_MSK[[#This Row],[A_2]]),B_MSK[[#This Row],[B_2]]),B_MSK[[#This Row],[C_2]])</f>
        <v/>
      </c>
      <c r="AX862" s="2">
        <f ca="1">IF(ISNUMBER(B_MSK[[#This Row],[TANGGAL DATANG]]),B_MSK[[#This Row],[TANGGAL DATANG]],AX861)</f>
        <v>44959</v>
      </c>
      <c r="AY862" s="5" t="str">
        <f ca="1">IF(B_MSK[[#This Row],[DB_ROW]]="","",INDEX([3]!db[JENIS],B_MSK[[#This Row],[DB_ROW]]-1))</f>
        <v/>
      </c>
      <c r="AZ862" s="5" t="e">
        <f ca="1">IF(B_MSK[[#This Row],[A_1]]="","",B_MSK[[#This Row],[A_1]])*1</f>
        <v>#VALUE!</v>
      </c>
      <c r="BA862" s="5" t="str">
        <f ca="1">IF(B_MSK[[#This Row],[//]]="","",INDEX(INDIRECT(DIR&amp;$2:$2),B_MSK[[#This Row],[//]]))</f>
        <v/>
      </c>
      <c r="BB862" s="5" t="str">
        <f ca="1">CONCATENATE(B_MSK[[#This Row],[concat]],B_MSK[[#This Row],[HARGA_X]],B_MSK[[#This Row],[SAT]])</f>
        <v/>
      </c>
    </row>
    <row r="863" spans="1:54" x14ac:dyDescent="0.25">
      <c r="A863" s="6" t="s">
        <v>128</v>
      </c>
      <c r="B863" s="5" t="str">
        <f ca="1">IF(B_MSK[[#This Row],[N_ID]]="","",INDEX(INDIRECT(DIR&amp;$2:$2),MATCH(B_MSK[[#This Row],[N_ID]],INDIRECT(DIR&amp;"!NOTA[ID_P]"),0)))</f>
        <v/>
      </c>
      <c r="C863" s="5" t="str">
        <f ca="1">IF(B_MSK[[#This Row],[//]]="","",HYPERLINK("["&amp;SUBSTITUTE(DIR,"'","")&amp;"]NOTA!D"&amp;B_MSK[[#This Row],[//]]+2,"&gt;"))</f>
        <v/>
      </c>
      <c r="D863" s="5" t="str">
        <f ca="1">IF(B_MSK[[#This Row],[N_ID]]="","",COUNTIF(INDIRECT(DIR&amp;"!NOTA[ID_H]"),B_MSK[[#This Row],[ID NOTA]]))</f>
        <v/>
      </c>
      <c r="E8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3" s="7" t="str">
        <f ca="1">IF(B_MSK[[#This Row],[stt]]="ada",INDEX([2]!db[NB BM],B_MSK[DB_ROW]-1),"")</f>
        <v/>
      </c>
      <c r="H863" s="7" t="str">
        <f ca="1">IF(B_MSK[[#This Row],[//]]="","",INDEX(INDIRECT(DIR&amp;$2:$2),B_MSK[[#This Row],[//]]))</f>
        <v/>
      </c>
      <c r="I863" s="27" t="str">
        <f ca="1">IF(B_MSK[[#This Row],[//]]="","",INDEX(INDIRECT(DB_PATH&amp;$2:$2),B_MSK[[#This Row],[DB_ROW]]-1))</f>
        <v/>
      </c>
      <c r="J863" s="5" t="str">
        <f ca="1">IF(B_MSK[[#This Row],[//]]="","",IF(INDEX(INDIRECT(DIR&amp;$2:$2),B_MSK[[#This Row],[//]])="","",INDEX(INDIRECT(DIR&amp;$2:$2),B_MSK[[#This Row],[//]])))</f>
        <v/>
      </c>
      <c r="K863" s="5" t="str">
        <f ca="1">IF(B_MSK[[#This Row],[//]]="","",IF(INDEX(INDIRECT(DIR&amp;$2:$2),B_MSK[[#This Row],[//]])="","",INDEX(INDIRECT(DIR&amp;$2:$2),B_MSK[[#This Row],[//]])))</f>
        <v/>
      </c>
      <c r="L863" s="5" t="str">
        <f ca="1">IF(B_MSK[[#This Row],[//]]="","",IF(INDEX(INDIRECT(DIR&amp;$2:$2),B_MSK[[#This Row],[//]])="","",INDEX(INDIRECT(DIR&amp;$2:$2),B_MSK[[#This Row],[//]])))</f>
        <v/>
      </c>
      <c r="M863" s="13" t="str">
        <f ca="1">IF(B_MSK[[#This Row],[//]]="","",INDEX(INDIRECT(DIR&amp;$2:$2),B_MSK[[#This Row],[//]]))</f>
        <v/>
      </c>
      <c r="N863" s="13" t="str">
        <f ca="1">IF(OR(B_MSK[[#This Row],[//]]="",),"",INDEX(INDIRECT(DIR&amp;$2:$2),B_MSK[[#This Row],[//]]))</f>
        <v/>
      </c>
      <c r="O863" s="3" t="str">
        <f ca="1">IF(B_MSK[[#This Row],[//]]="","",IF(INDEX(INDIRECT(DIR&amp;$2:$2),B_MSK[[#This Row],[//]])=0,"",INDEX(INDIRECT(DIR&amp;$2:$2),B_MSK[[#This Row],[//]])))</f>
        <v/>
      </c>
      <c r="P863" s="3" t="str">
        <f ca="1">IF(B_MSK[[#This Row],[//]]="","",IF(INDEX(INDIRECT(DIR&amp;$2:$2),B_MSK[[#This Row],[//]])=0,"",INDEX(INDIRECT(DIR&amp;$2:$2),B_MSK[[#This Row],[//]])))</f>
        <v/>
      </c>
      <c r="Q863" s="12" t="str">
        <f ca="1">IF(B_MSK[[#This Row],[//]]="","",INDEX(INDIRECT(DIR&amp;$2:$2),B_MSK[[#This Row],[//]]))</f>
        <v/>
      </c>
      <c r="R8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3" s="37" t="str">
        <f ca="1">IF(B_MSK[[#This Row],[//]]="","",INDEX(INDIRECT(DIR&amp;$2:$2),B_MSK[[#This Row],[//]]))</f>
        <v/>
      </c>
      <c r="U863" s="38" t="str">
        <f ca="1">IF(SUMIF(B_MSK[NAMA BARANG],B_MSK[[#This Row],[NAMA BARANG]],B_MSK[JMLH BRG])=0,"",SUMIF(B_MSK[NAMA BARANG],B_MSK[[#This Row],[NAMA BARANG]],B_MSK[C]))</f>
        <v/>
      </c>
      <c r="V863" s="7" t="str">
        <f ca="1">IF(B_MSK[[#This Row],[//]]="","",INDEX(INDIRECT(DIR&amp;$2:$2),B_MSK[[#This Row],[//]]))</f>
        <v/>
      </c>
      <c r="W8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3" s="5" t="str">
        <f ca="1">IF(B_MSK[[#This Row],[N.B.nota]]="","",IF(MATCH(B_MSK[[#This Row],[concat]],[2]!db[NB NOTA_C],0)&gt;0,"ada",0))</f>
        <v/>
      </c>
      <c r="Y863" s="5" t="str">
        <f ca="1">IF(B_MSK[[#This Row],[N.B.nota]]="","",ADDRESS(ROW(B_MSK[QB]),COLUMN(B_MSK[QB]))&amp;":"&amp;ADDRESS(ROW(),COLUMN(B_MSK[QB])))</f>
        <v/>
      </c>
      <c r="Z863" s="5" t="str">
        <f ca="1">IF(B_MSK[[#This Row],[concat]]="","",MATCH(B_MSK[[#This Row],[concat]],[2]!db[NB NOTA_C],0)+1)</f>
        <v/>
      </c>
      <c r="AA863" s="5" t="str">
        <f ca="1">IF(B_MSK[[#This Row],[//]]="","",HYPERLINK("[D:\kerja\BANK EXP\BARU\DB.XLSX]DB!e"&amp;B_MSK[[#This Row],[DB_ROW]],"&gt;"))</f>
        <v/>
      </c>
      <c r="AB863" s="30" t="e">
        <f ca="1">MID(B_MSK[[#This Row],[/ STN_1]],FIND(" ",B_MSK[[#This Row],[/ STN_1]])+1,LEN(B_MSK[[#This Row],[/ STN_1]]))</f>
        <v>#VALUE!</v>
      </c>
      <c r="AC8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3" s="15" t="str">
        <f ca="1">IF(B_MSK[[#This Row],[HARGA_2]]="","",IF(MID(B_MSK[[#This Row],[/ STN_2]],FIND(" ",B_MSK[[#This Row],[/ STN_2]])+1,LEN(B_MSK[[#This Row],[/ STN_2]]))="LSN",B_MSK[[#This Row],[HARGA_2]]/12,""))</f>
        <v/>
      </c>
      <c r="AH863" s="7" t="str">
        <f ca="1">IF(B_MSK[[#This Row],[HARGA_3]]="","","/ "&amp;"PCS")</f>
        <v/>
      </c>
      <c r="AI863" s="15" t="str">
        <f ca="1">IF(B_MSK[[#This Row],[HARGA_3]]="",IF(B_MSK[[#This Row],[HARGA_2]]="",IF(B_MSK[[#This Row],[HARGA_1]]="","",B_MSK[[#This Row],[HARGA_1]]),B_MSK[[#This Row],[HARGA_2]]),B_MSK[[#This Row],[HARGA_3]])</f>
        <v/>
      </c>
      <c r="AJ863" s="15" t="str">
        <f ca="1">IF(B_MSK[[#This Row],[/ STN_3]]="",IF(B_MSK[[#This Row],[/ STN_2]]="",IF(B_MSK[[#This Row],[/ STN_1]]="","",B_MSK[[#This Row],[/ STN_1]]),B_MSK[[#This Row],[/ STN_2]]),B_MSK[[#This Row],[/ STN_3]])</f>
        <v/>
      </c>
      <c r="AK863" s="5" t="str">
        <f ca="1">IF(B_MSK[[#This Row],[//]]="","",SUBSTITUTE(SUBSTITUTE(SUBSTITUTE(B_MSK[[#This Row],[QTY/ CTN]]," ","_",2),"(",""),")","")&amp;"_")</f>
        <v/>
      </c>
      <c r="AL863" s="5" t="str">
        <f ca="1">IF(B_MSK[[#This Row],[A_B]]="","",SEARCH("_",B_MSK[[#This Row],[A_B]]))</f>
        <v/>
      </c>
      <c r="AM863" s="5" t="str">
        <f ca="1">IF(B_MSK[[#This Row],[A_B]]="","",LEN(B_MSK[[#This Row],[A_B]]))</f>
        <v/>
      </c>
      <c r="AN863" s="5" t="str">
        <f ca="1">IF(B_MSK[[#This Row],[A_B]]="","",LEFT(B_MSK[[#This Row],[QTY/ CTN]],B_MSK[[#This Row],[A_B_1]]))</f>
        <v/>
      </c>
      <c r="AO863" s="5" t="str">
        <f ca="1">IF(B_MSK[[#This Row],[A_B]]="","",LEFT(B_MSK[[#This Row],[A_]],SEARCH(" ",B_MSK[[#This Row],[A_]])-1))</f>
        <v/>
      </c>
      <c r="AP863" s="5" t="str">
        <f ca="1">IF(B_MSK[[#This Row],[A_B]]="","",RIGHT(B_MSK[[#This Row],[A_]],LEN(B_MSK[[#This Row],[A_]])-SEARCH(" ",B_MSK[[#This Row],[A_]])))</f>
        <v/>
      </c>
      <c r="AQ8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3" s="5" t="str">
        <f ca="1">IF(B_MSK[[#This Row],[B_]]="","",LEFT(B_MSK[[#This Row],[B_]],SEARCH(" ",B_MSK[[#This Row],[B_]])))</f>
        <v/>
      </c>
      <c r="AS863" s="5" t="str">
        <f ca="1">IF(B_MSK[[#This Row],[B_]]="","",RIGHT(B_MSK[[#This Row],[B_]],LEN(B_MSK[[#This Row],[B_]])-SEARCH(" ",B_MSK[[#This Row],[B_]])))</f>
        <v/>
      </c>
      <c r="AT863" s="5" t="str">
        <f ca="1">IF(B_MSK[[#This Row],[B_2]]="LSN",12,"")</f>
        <v/>
      </c>
      <c r="AU863" s="5" t="str">
        <f ca="1">IF(B_MSK[[#This Row],[C_1]]="","","PCS")</f>
        <v/>
      </c>
      <c r="AV863" s="5" t="str">
        <f ca="1">IF(B_MSK[[#This Row],[A_1]]="","",B_MSK[[#This Row],[A_1]]*IF(B_MSK[[#This Row],[B_1]]="",1,B_MSK[[#This Row],[B_1]])*IF(B_MSK[[#This Row],[C_1]]="",1,B_MSK[[#This Row],[C_1]]))</f>
        <v/>
      </c>
      <c r="AW863" s="5" t="str">
        <f ca="1">IF(B_MSK[[#This Row],[C_2]]="",IF(B_MSK[[#This Row],[B_2]]="",IF(B_MSK[[#This Row],[A_2]]="","",B_MSK[[#This Row],[A_2]]),B_MSK[[#This Row],[B_2]]),B_MSK[[#This Row],[C_2]])</f>
        <v/>
      </c>
      <c r="AX863" s="2">
        <f ca="1">IF(ISNUMBER(B_MSK[[#This Row],[TANGGAL DATANG]]),B_MSK[[#This Row],[TANGGAL DATANG]],AX862)</f>
        <v>44959</v>
      </c>
      <c r="AY863" s="5" t="str">
        <f ca="1">IF(B_MSK[[#This Row],[DB_ROW]]="","",INDEX([3]!db[JENIS],B_MSK[[#This Row],[DB_ROW]]-1))</f>
        <v/>
      </c>
      <c r="AZ863" s="5" t="e">
        <f ca="1">IF(B_MSK[[#This Row],[A_1]]="","",B_MSK[[#This Row],[A_1]])*1</f>
        <v>#VALUE!</v>
      </c>
      <c r="BA863" s="5" t="str">
        <f ca="1">IF(B_MSK[[#This Row],[//]]="","",INDEX(INDIRECT(DIR&amp;$2:$2),B_MSK[[#This Row],[//]]))</f>
        <v/>
      </c>
      <c r="BB863" s="5" t="str">
        <f ca="1">CONCATENATE(B_MSK[[#This Row],[concat]],B_MSK[[#This Row],[HARGA_X]],B_MSK[[#This Row],[SAT]])</f>
        <v/>
      </c>
    </row>
    <row r="864" spans="1:54" x14ac:dyDescent="0.25">
      <c r="A864" s="6" t="s">
        <v>128</v>
      </c>
      <c r="B864" s="5" t="str">
        <f ca="1">IF(B_MSK[[#This Row],[N_ID]]="","",INDEX(INDIRECT(DIR&amp;$2:$2),MATCH(B_MSK[[#This Row],[N_ID]],INDIRECT(DIR&amp;"!NOTA[ID_P]"),0)))</f>
        <v/>
      </c>
      <c r="C864" s="5" t="str">
        <f ca="1">IF(B_MSK[[#This Row],[//]]="","",HYPERLINK("["&amp;SUBSTITUTE(DIR,"'","")&amp;"]NOTA!D"&amp;B_MSK[[#This Row],[//]]+2,"&gt;"))</f>
        <v/>
      </c>
      <c r="D864" s="5" t="str">
        <f ca="1">IF(B_MSK[[#This Row],[N_ID]]="","",COUNTIF(INDIRECT(DIR&amp;"!NOTA[ID_H]"),B_MSK[[#This Row],[ID NOTA]]))</f>
        <v/>
      </c>
      <c r="E8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4" s="7" t="str">
        <f ca="1">IF(B_MSK[[#This Row],[stt]]="ada",INDEX([2]!db[NB BM],B_MSK[DB_ROW]-1),"")</f>
        <v/>
      </c>
      <c r="H864" s="7" t="str">
        <f ca="1">IF(B_MSK[[#This Row],[//]]="","",INDEX(INDIRECT(DIR&amp;$2:$2),B_MSK[[#This Row],[//]]))</f>
        <v/>
      </c>
      <c r="I864" s="27" t="str">
        <f ca="1">IF(B_MSK[[#This Row],[//]]="","",INDEX(INDIRECT(DB_PATH&amp;$2:$2),B_MSK[[#This Row],[DB_ROW]]-1))</f>
        <v/>
      </c>
      <c r="J864" s="5" t="str">
        <f ca="1">IF(B_MSK[[#This Row],[//]]="","",IF(INDEX(INDIRECT(DIR&amp;$2:$2),B_MSK[[#This Row],[//]])="","",INDEX(INDIRECT(DIR&amp;$2:$2),B_MSK[[#This Row],[//]])))</f>
        <v/>
      </c>
      <c r="K864" s="5" t="str">
        <f ca="1">IF(B_MSK[[#This Row],[//]]="","",IF(INDEX(INDIRECT(DIR&amp;$2:$2),B_MSK[[#This Row],[//]])="","",INDEX(INDIRECT(DIR&amp;$2:$2),B_MSK[[#This Row],[//]])))</f>
        <v/>
      </c>
      <c r="L864" s="5" t="str">
        <f ca="1">IF(B_MSK[[#This Row],[//]]="","",IF(INDEX(INDIRECT(DIR&amp;$2:$2),B_MSK[[#This Row],[//]])="","",INDEX(INDIRECT(DIR&amp;$2:$2),B_MSK[[#This Row],[//]])))</f>
        <v/>
      </c>
      <c r="M864" s="13" t="str">
        <f ca="1">IF(B_MSK[[#This Row],[//]]="","",INDEX(INDIRECT(DIR&amp;$2:$2),B_MSK[[#This Row],[//]]))</f>
        <v/>
      </c>
      <c r="N864" s="13" t="str">
        <f ca="1">IF(OR(B_MSK[[#This Row],[//]]="",),"",INDEX(INDIRECT(DIR&amp;$2:$2),B_MSK[[#This Row],[//]]))</f>
        <v/>
      </c>
      <c r="O864" s="3" t="str">
        <f ca="1">IF(B_MSK[[#This Row],[//]]="","",IF(INDEX(INDIRECT(DIR&amp;$2:$2),B_MSK[[#This Row],[//]])=0,"",INDEX(INDIRECT(DIR&amp;$2:$2),B_MSK[[#This Row],[//]])))</f>
        <v/>
      </c>
      <c r="P864" s="3" t="str">
        <f ca="1">IF(B_MSK[[#This Row],[//]]="","",IF(INDEX(INDIRECT(DIR&amp;$2:$2),B_MSK[[#This Row],[//]])=0,"",INDEX(INDIRECT(DIR&amp;$2:$2),B_MSK[[#This Row],[//]])))</f>
        <v/>
      </c>
      <c r="Q864" s="12" t="str">
        <f ca="1">IF(B_MSK[[#This Row],[//]]="","",INDEX(INDIRECT(DIR&amp;$2:$2),B_MSK[[#This Row],[//]]))</f>
        <v/>
      </c>
      <c r="R8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4" s="37" t="str">
        <f ca="1">IF(B_MSK[[#This Row],[//]]="","",INDEX(INDIRECT(DIR&amp;$2:$2),B_MSK[[#This Row],[//]]))</f>
        <v/>
      </c>
      <c r="U864" s="38" t="str">
        <f ca="1">IF(SUMIF(B_MSK[NAMA BARANG],B_MSK[[#This Row],[NAMA BARANG]],B_MSK[JMLH BRG])=0,"",SUMIF(B_MSK[NAMA BARANG],B_MSK[[#This Row],[NAMA BARANG]],B_MSK[C]))</f>
        <v/>
      </c>
      <c r="V864" s="7" t="str">
        <f ca="1">IF(B_MSK[[#This Row],[//]]="","",INDEX(INDIRECT(DIR&amp;$2:$2),B_MSK[[#This Row],[//]]))</f>
        <v/>
      </c>
      <c r="W8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4" s="5" t="str">
        <f ca="1">IF(B_MSK[[#This Row],[N.B.nota]]="","",IF(MATCH(B_MSK[[#This Row],[concat]],[2]!db[NB NOTA_C],0)&gt;0,"ada",0))</f>
        <v/>
      </c>
      <c r="Y864" s="5" t="str">
        <f ca="1">IF(B_MSK[[#This Row],[N.B.nota]]="","",ADDRESS(ROW(B_MSK[QB]),COLUMN(B_MSK[QB]))&amp;":"&amp;ADDRESS(ROW(),COLUMN(B_MSK[QB])))</f>
        <v/>
      </c>
      <c r="Z864" s="5" t="str">
        <f ca="1">IF(B_MSK[[#This Row],[concat]]="","",MATCH(B_MSK[[#This Row],[concat]],[2]!db[NB NOTA_C],0)+1)</f>
        <v/>
      </c>
      <c r="AA864" s="5" t="str">
        <f ca="1">IF(B_MSK[[#This Row],[//]]="","",HYPERLINK("[D:\kerja\BANK EXP\BARU\DB.XLSX]DB!e"&amp;B_MSK[[#This Row],[DB_ROW]],"&gt;"))</f>
        <v/>
      </c>
      <c r="AB864" s="30" t="e">
        <f ca="1">MID(B_MSK[[#This Row],[/ STN_1]],FIND(" ",B_MSK[[#This Row],[/ STN_1]])+1,LEN(B_MSK[[#This Row],[/ STN_1]]))</f>
        <v>#VALUE!</v>
      </c>
      <c r="AC8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4" s="15" t="str">
        <f ca="1">IF(B_MSK[[#This Row],[HARGA_2]]="","",IF(MID(B_MSK[[#This Row],[/ STN_2]],FIND(" ",B_MSK[[#This Row],[/ STN_2]])+1,LEN(B_MSK[[#This Row],[/ STN_2]]))="LSN",B_MSK[[#This Row],[HARGA_2]]/12,""))</f>
        <v/>
      </c>
      <c r="AH864" s="7" t="str">
        <f ca="1">IF(B_MSK[[#This Row],[HARGA_3]]="","","/ "&amp;"PCS")</f>
        <v/>
      </c>
      <c r="AI864" s="15" t="str">
        <f ca="1">IF(B_MSK[[#This Row],[HARGA_3]]="",IF(B_MSK[[#This Row],[HARGA_2]]="",IF(B_MSK[[#This Row],[HARGA_1]]="","",B_MSK[[#This Row],[HARGA_1]]),B_MSK[[#This Row],[HARGA_2]]),B_MSK[[#This Row],[HARGA_3]])</f>
        <v/>
      </c>
      <c r="AJ864" s="15" t="str">
        <f ca="1">IF(B_MSK[[#This Row],[/ STN_3]]="",IF(B_MSK[[#This Row],[/ STN_2]]="",IF(B_MSK[[#This Row],[/ STN_1]]="","",B_MSK[[#This Row],[/ STN_1]]),B_MSK[[#This Row],[/ STN_2]]),B_MSK[[#This Row],[/ STN_3]])</f>
        <v/>
      </c>
      <c r="AK864" s="5" t="str">
        <f ca="1">IF(B_MSK[[#This Row],[//]]="","",SUBSTITUTE(SUBSTITUTE(SUBSTITUTE(B_MSK[[#This Row],[QTY/ CTN]]," ","_",2),"(",""),")","")&amp;"_")</f>
        <v/>
      </c>
      <c r="AL864" s="5" t="str">
        <f ca="1">IF(B_MSK[[#This Row],[A_B]]="","",SEARCH("_",B_MSK[[#This Row],[A_B]]))</f>
        <v/>
      </c>
      <c r="AM864" s="5" t="str">
        <f ca="1">IF(B_MSK[[#This Row],[A_B]]="","",LEN(B_MSK[[#This Row],[A_B]]))</f>
        <v/>
      </c>
      <c r="AN864" s="5" t="str">
        <f ca="1">IF(B_MSK[[#This Row],[A_B]]="","",LEFT(B_MSK[[#This Row],[QTY/ CTN]],B_MSK[[#This Row],[A_B_1]]))</f>
        <v/>
      </c>
      <c r="AO864" s="5" t="str">
        <f ca="1">IF(B_MSK[[#This Row],[A_B]]="","",LEFT(B_MSK[[#This Row],[A_]],SEARCH(" ",B_MSK[[#This Row],[A_]])-1))</f>
        <v/>
      </c>
      <c r="AP864" s="5" t="str">
        <f ca="1">IF(B_MSK[[#This Row],[A_B]]="","",RIGHT(B_MSK[[#This Row],[A_]],LEN(B_MSK[[#This Row],[A_]])-SEARCH(" ",B_MSK[[#This Row],[A_]])))</f>
        <v/>
      </c>
      <c r="AQ8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4" s="5" t="str">
        <f ca="1">IF(B_MSK[[#This Row],[B_]]="","",LEFT(B_MSK[[#This Row],[B_]],SEARCH(" ",B_MSK[[#This Row],[B_]])))</f>
        <v/>
      </c>
      <c r="AS864" s="5" t="str">
        <f ca="1">IF(B_MSK[[#This Row],[B_]]="","",RIGHT(B_MSK[[#This Row],[B_]],LEN(B_MSK[[#This Row],[B_]])-SEARCH(" ",B_MSK[[#This Row],[B_]])))</f>
        <v/>
      </c>
      <c r="AT864" s="5" t="str">
        <f ca="1">IF(B_MSK[[#This Row],[B_2]]="LSN",12,"")</f>
        <v/>
      </c>
      <c r="AU864" s="5" t="str">
        <f ca="1">IF(B_MSK[[#This Row],[C_1]]="","","PCS")</f>
        <v/>
      </c>
      <c r="AV864" s="5" t="str">
        <f ca="1">IF(B_MSK[[#This Row],[A_1]]="","",B_MSK[[#This Row],[A_1]]*IF(B_MSK[[#This Row],[B_1]]="",1,B_MSK[[#This Row],[B_1]])*IF(B_MSK[[#This Row],[C_1]]="",1,B_MSK[[#This Row],[C_1]]))</f>
        <v/>
      </c>
      <c r="AW864" s="5" t="str">
        <f ca="1">IF(B_MSK[[#This Row],[C_2]]="",IF(B_MSK[[#This Row],[B_2]]="",IF(B_MSK[[#This Row],[A_2]]="","",B_MSK[[#This Row],[A_2]]),B_MSK[[#This Row],[B_2]]),B_MSK[[#This Row],[C_2]])</f>
        <v/>
      </c>
      <c r="AX864" s="2">
        <f ca="1">IF(ISNUMBER(B_MSK[[#This Row],[TANGGAL DATANG]]),B_MSK[[#This Row],[TANGGAL DATANG]],AX863)</f>
        <v>44959</v>
      </c>
      <c r="AY864" s="5" t="str">
        <f ca="1">IF(B_MSK[[#This Row],[DB_ROW]]="","",INDEX([3]!db[JENIS],B_MSK[[#This Row],[DB_ROW]]-1))</f>
        <v/>
      </c>
      <c r="AZ864" s="5" t="e">
        <f ca="1">IF(B_MSK[[#This Row],[A_1]]="","",B_MSK[[#This Row],[A_1]])*1</f>
        <v>#VALUE!</v>
      </c>
      <c r="BA864" s="5" t="str">
        <f ca="1">IF(B_MSK[[#This Row],[//]]="","",INDEX(INDIRECT(DIR&amp;$2:$2),B_MSK[[#This Row],[//]]))</f>
        <v/>
      </c>
      <c r="BB864" s="5" t="str">
        <f ca="1">CONCATENATE(B_MSK[[#This Row],[concat]],B_MSK[[#This Row],[HARGA_X]],B_MSK[[#This Row],[SAT]])</f>
        <v/>
      </c>
    </row>
    <row r="865" spans="1:54" x14ac:dyDescent="0.25">
      <c r="A865" s="6" t="s">
        <v>128</v>
      </c>
      <c r="B865" s="5" t="str">
        <f ca="1">IF(B_MSK[[#This Row],[N_ID]]="","",INDEX(INDIRECT(DIR&amp;$2:$2),MATCH(B_MSK[[#This Row],[N_ID]],INDIRECT(DIR&amp;"!NOTA[ID_P]"),0)))</f>
        <v/>
      </c>
      <c r="C865" s="5" t="str">
        <f ca="1">IF(B_MSK[[#This Row],[//]]="","",HYPERLINK("["&amp;SUBSTITUTE(DIR,"'","")&amp;"]NOTA!D"&amp;B_MSK[[#This Row],[//]]+2,"&gt;"))</f>
        <v/>
      </c>
      <c r="D865" s="5" t="str">
        <f ca="1">IF(B_MSK[[#This Row],[N_ID]]="","",COUNTIF(INDIRECT(DIR&amp;"!NOTA[ID_H]"),B_MSK[[#This Row],[ID NOTA]]))</f>
        <v/>
      </c>
      <c r="E8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5" s="7" t="str">
        <f ca="1">IF(B_MSK[[#This Row],[stt]]="ada",INDEX([2]!db[NB BM],B_MSK[DB_ROW]-1),"")</f>
        <v/>
      </c>
      <c r="H865" s="7" t="str">
        <f ca="1">IF(B_MSK[[#This Row],[//]]="","",INDEX(INDIRECT(DIR&amp;$2:$2),B_MSK[[#This Row],[//]]))</f>
        <v/>
      </c>
      <c r="I865" s="27" t="str">
        <f ca="1">IF(B_MSK[[#This Row],[//]]="","",INDEX(INDIRECT(DB_PATH&amp;$2:$2),B_MSK[[#This Row],[DB_ROW]]-1))</f>
        <v/>
      </c>
      <c r="J865" s="5" t="str">
        <f ca="1">IF(B_MSK[[#This Row],[//]]="","",IF(INDEX(INDIRECT(DIR&amp;$2:$2),B_MSK[[#This Row],[//]])="","",INDEX(INDIRECT(DIR&amp;$2:$2),B_MSK[[#This Row],[//]])))</f>
        <v/>
      </c>
      <c r="K865" s="5" t="str">
        <f ca="1">IF(B_MSK[[#This Row],[//]]="","",IF(INDEX(INDIRECT(DIR&amp;$2:$2),B_MSK[[#This Row],[//]])="","",INDEX(INDIRECT(DIR&amp;$2:$2),B_MSK[[#This Row],[//]])))</f>
        <v/>
      </c>
      <c r="L865" s="5" t="str">
        <f ca="1">IF(B_MSK[[#This Row],[//]]="","",IF(INDEX(INDIRECT(DIR&amp;$2:$2),B_MSK[[#This Row],[//]])="","",INDEX(INDIRECT(DIR&amp;$2:$2),B_MSK[[#This Row],[//]])))</f>
        <v/>
      </c>
      <c r="M865" s="13" t="str">
        <f ca="1">IF(B_MSK[[#This Row],[//]]="","",INDEX(INDIRECT(DIR&amp;$2:$2),B_MSK[[#This Row],[//]]))</f>
        <v/>
      </c>
      <c r="N865" s="13" t="str">
        <f ca="1">IF(OR(B_MSK[[#This Row],[//]]="",),"",INDEX(INDIRECT(DIR&amp;$2:$2),B_MSK[[#This Row],[//]]))</f>
        <v/>
      </c>
      <c r="O865" s="3" t="str">
        <f ca="1">IF(B_MSK[[#This Row],[//]]="","",IF(INDEX(INDIRECT(DIR&amp;$2:$2),B_MSK[[#This Row],[//]])=0,"",INDEX(INDIRECT(DIR&amp;$2:$2),B_MSK[[#This Row],[//]])))</f>
        <v/>
      </c>
      <c r="P865" s="3" t="str">
        <f ca="1">IF(B_MSK[[#This Row],[//]]="","",IF(INDEX(INDIRECT(DIR&amp;$2:$2),B_MSK[[#This Row],[//]])=0,"",INDEX(INDIRECT(DIR&amp;$2:$2),B_MSK[[#This Row],[//]])))</f>
        <v/>
      </c>
      <c r="Q865" s="12" t="str">
        <f ca="1">IF(B_MSK[[#This Row],[//]]="","",INDEX(INDIRECT(DIR&amp;$2:$2),B_MSK[[#This Row],[//]]))</f>
        <v/>
      </c>
      <c r="R8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5" s="37" t="str">
        <f ca="1">IF(B_MSK[[#This Row],[//]]="","",INDEX(INDIRECT(DIR&amp;$2:$2),B_MSK[[#This Row],[//]]))</f>
        <v/>
      </c>
      <c r="U865" s="38" t="str">
        <f ca="1">IF(SUMIF(B_MSK[NAMA BARANG],B_MSK[[#This Row],[NAMA BARANG]],B_MSK[JMLH BRG])=0,"",SUMIF(B_MSK[NAMA BARANG],B_MSK[[#This Row],[NAMA BARANG]],B_MSK[C]))</f>
        <v/>
      </c>
      <c r="V865" s="7" t="str">
        <f ca="1">IF(B_MSK[[#This Row],[//]]="","",INDEX(INDIRECT(DIR&amp;$2:$2),B_MSK[[#This Row],[//]]))</f>
        <v/>
      </c>
      <c r="W8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5" s="5" t="str">
        <f ca="1">IF(B_MSK[[#This Row],[N.B.nota]]="","",IF(MATCH(B_MSK[[#This Row],[concat]],[2]!db[NB NOTA_C],0)&gt;0,"ada",0))</f>
        <v/>
      </c>
      <c r="Y865" s="5" t="str">
        <f ca="1">IF(B_MSK[[#This Row],[N.B.nota]]="","",ADDRESS(ROW(B_MSK[QB]),COLUMN(B_MSK[QB]))&amp;":"&amp;ADDRESS(ROW(),COLUMN(B_MSK[QB])))</f>
        <v/>
      </c>
      <c r="Z865" s="5" t="str">
        <f ca="1">IF(B_MSK[[#This Row],[concat]]="","",MATCH(B_MSK[[#This Row],[concat]],[2]!db[NB NOTA_C],0)+1)</f>
        <v/>
      </c>
      <c r="AA865" s="5" t="str">
        <f ca="1">IF(B_MSK[[#This Row],[//]]="","",HYPERLINK("[D:\kerja\BANK EXP\BARU\DB.XLSX]DB!e"&amp;B_MSK[[#This Row],[DB_ROW]],"&gt;"))</f>
        <v/>
      </c>
      <c r="AB865" s="30" t="e">
        <f ca="1">MID(B_MSK[[#This Row],[/ STN_1]],FIND(" ",B_MSK[[#This Row],[/ STN_1]])+1,LEN(B_MSK[[#This Row],[/ STN_1]]))</f>
        <v>#VALUE!</v>
      </c>
      <c r="AC8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5" s="15" t="str">
        <f ca="1">IF(B_MSK[[#This Row],[HARGA_2]]="","",IF(MID(B_MSK[[#This Row],[/ STN_2]],FIND(" ",B_MSK[[#This Row],[/ STN_2]])+1,LEN(B_MSK[[#This Row],[/ STN_2]]))="LSN",B_MSK[[#This Row],[HARGA_2]]/12,""))</f>
        <v/>
      </c>
      <c r="AH865" s="7" t="str">
        <f ca="1">IF(B_MSK[[#This Row],[HARGA_3]]="","","/ "&amp;"PCS")</f>
        <v/>
      </c>
      <c r="AI865" s="15" t="str">
        <f ca="1">IF(B_MSK[[#This Row],[HARGA_3]]="",IF(B_MSK[[#This Row],[HARGA_2]]="",IF(B_MSK[[#This Row],[HARGA_1]]="","",B_MSK[[#This Row],[HARGA_1]]),B_MSK[[#This Row],[HARGA_2]]),B_MSK[[#This Row],[HARGA_3]])</f>
        <v/>
      </c>
      <c r="AJ865" s="15" t="str">
        <f ca="1">IF(B_MSK[[#This Row],[/ STN_3]]="",IF(B_MSK[[#This Row],[/ STN_2]]="",IF(B_MSK[[#This Row],[/ STN_1]]="","",B_MSK[[#This Row],[/ STN_1]]),B_MSK[[#This Row],[/ STN_2]]),B_MSK[[#This Row],[/ STN_3]])</f>
        <v/>
      </c>
      <c r="AK865" s="5" t="str">
        <f ca="1">IF(B_MSK[[#This Row],[//]]="","",SUBSTITUTE(SUBSTITUTE(SUBSTITUTE(B_MSK[[#This Row],[QTY/ CTN]]," ","_",2),"(",""),")","")&amp;"_")</f>
        <v/>
      </c>
      <c r="AL865" s="5" t="str">
        <f ca="1">IF(B_MSK[[#This Row],[A_B]]="","",SEARCH("_",B_MSK[[#This Row],[A_B]]))</f>
        <v/>
      </c>
      <c r="AM865" s="5" t="str">
        <f ca="1">IF(B_MSK[[#This Row],[A_B]]="","",LEN(B_MSK[[#This Row],[A_B]]))</f>
        <v/>
      </c>
      <c r="AN865" s="5" t="str">
        <f ca="1">IF(B_MSK[[#This Row],[A_B]]="","",LEFT(B_MSK[[#This Row],[QTY/ CTN]],B_MSK[[#This Row],[A_B_1]]))</f>
        <v/>
      </c>
      <c r="AO865" s="5" t="str">
        <f ca="1">IF(B_MSK[[#This Row],[A_B]]="","",LEFT(B_MSK[[#This Row],[A_]],SEARCH(" ",B_MSK[[#This Row],[A_]])-1))</f>
        <v/>
      </c>
      <c r="AP865" s="5" t="str">
        <f ca="1">IF(B_MSK[[#This Row],[A_B]]="","",RIGHT(B_MSK[[#This Row],[A_]],LEN(B_MSK[[#This Row],[A_]])-SEARCH(" ",B_MSK[[#This Row],[A_]])))</f>
        <v/>
      </c>
      <c r="AQ8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5" s="5" t="str">
        <f ca="1">IF(B_MSK[[#This Row],[B_]]="","",LEFT(B_MSK[[#This Row],[B_]],SEARCH(" ",B_MSK[[#This Row],[B_]])))</f>
        <v/>
      </c>
      <c r="AS865" s="5" t="str">
        <f ca="1">IF(B_MSK[[#This Row],[B_]]="","",RIGHT(B_MSK[[#This Row],[B_]],LEN(B_MSK[[#This Row],[B_]])-SEARCH(" ",B_MSK[[#This Row],[B_]])))</f>
        <v/>
      </c>
      <c r="AT865" s="5" t="str">
        <f ca="1">IF(B_MSK[[#This Row],[B_2]]="LSN",12,"")</f>
        <v/>
      </c>
      <c r="AU865" s="5" t="str">
        <f ca="1">IF(B_MSK[[#This Row],[C_1]]="","","PCS")</f>
        <v/>
      </c>
      <c r="AV865" s="5" t="str">
        <f ca="1">IF(B_MSK[[#This Row],[A_1]]="","",B_MSK[[#This Row],[A_1]]*IF(B_MSK[[#This Row],[B_1]]="",1,B_MSK[[#This Row],[B_1]])*IF(B_MSK[[#This Row],[C_1]]="",1,B_MSK[[#This Row],[C_1]]))</f>
        <v/>
      </c>
      <c r="AW865" s="5" t="str">
        <f ca="1">IF(B_MSK[[#This Row],[C_2]]="",IF(B_MSK[[#This Row],[B_2]]="",IF(B_MSK[[#This Row],[A_2]]="","",B_MSK[[#This Row],[A_2]]),B_MSK[[#This Row],[B_2]]),B_MSK[[#This Row],[C_2]])</f>
        <v/>
      </c>
      <c r="AX865" s="2">
        <f ca="1">IF(ISNUMBER(B_MSK[[#This Row],[TANGGAL DATANG]]),B_MSK[[#This Row],[TANGGAL DATANG]],AX864)</f>
        <v>44959</v>
      </c>
      <c r="AY865" s="5" t="str">
        <f ca="1">IF(B_MSK[[#This Row],[DB_ROW]]="","",INDEX([3]!db[JENIS],B_MSK[[#This Row],[DB_ROW]]-1))</f>
        <v/>
      </c>
      <c r="AZ865" s="5" t="e">
        <f ca="1">IF(B_MSK[[#This Row],[A_1]]="","",B_MSK[[#This Row],[A_1]])*1</f>
        <v>#VALUE!</v>
      </c>
      <c r="BA865" s="5" t="str">
        <f ca="1">IF(B_MSK[[#This Row],[//]]="","",INDEX(INDIRECT(DIR&amp;$2:$2),B_MSK[[#This Row],[//]]))</f>
        <v/>
      </c>
      <c r="BB865" s="5" t="str">
        <f ca="1">CONCATENATE(B_MSK[[#This Row],[concat]],B_MSK[[#This Row],[HARGA_X]],B_MSK[[#This Row],[SAT]])</f>
        <v/>
      </c>
    </row>
    <row r="866" spans="1:54" x14ac:dyDescent="0.25">
      <c r="A866" s="6" t="s">
        <v>128</v>
      </c>
      <c r="B866" s="5" t="str">
        <f ca="1">IF(B_MSK[[#This Row],[N_ID]]="","",INDEX(INDIRECT(DIR&amp;$2:$2),MATCH(B_MSK[[#This Row],[N_ID]],INDIRECT(DIR&amp;"!NOTA[ID_P]"),0)))</f>
        <v/>
      </c>
      <c r="C866" s="5" t="str">
        <f ca="1">IF(B_MSK[[#This Row],[//]]="","",HYPERLINK("["&amp;SUBSTITUTE(DIR,"'","")&amp;"]NOTA!D"&amp;B_MSK[[#This Row],[//]]+2,"&gt;"))</f>
        <v/>
      </c>
      <c r="D866" s="5" t="str">
        <f ca="1">IF(B_MSK[[#This Row],[N_ID]]="","",COUNTIF(INDIRECT(DIR&amp;"!NOTA[ID_H]"),B_MSK[[#This Row],[ID NOTA]]))</f>
        <v/>
      </c>
      <c r="E8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6" s="7" t="str">
        <f ca="1">IF(B_MSK[[#This Row],[stt]]="ada",INDEX([2]!db[NB BM],B_MSK[DB_ROW]-1),"")</f>
        <v/>
      </c>
      <c r="H866" s="7" t="str">
        <f ca="1">IF(B_MSK[[#This Row],[//]]="","",INDEX(INDIRECT(DIR&amp;$2:$2),B_MSK[[#This Row],[//]]))</f>
        <v/>
      </c>
      <c r="I866" s="27" t="str">
        <f ca="1">IF(B_MSK[[#This Row],[//]]="","",INDEX(INDIRECT(DB_PATH&amp;$2:$2),B_MSK[[#This Row],[DB_ROW]]-1))</f>
        <v/>
      </c>
      <c r="J866" s="5" t="str">
        <f ca="1">IF(B_MSK[[#This Row],[//]]="","",IF(INDEX(INDIRECT(DIR&amp;$2:$2),B_MSK[[#This Row],[//]])="","",INDEX(INDIRECT(DIR&amp;$2:$2),B_MSK[[#This Row],[//]])))</f>
        <v/>
      </c>
      <c r="K866" s="5" t="str">
        <f ca="1">IF(B_MSK[[#This Row],[//]]="","",IF(INDEX(INDIRECT(DIR&amp;$2:$2),B_MSK[[#This Row],[//]])="","",INDEX(INDIRECT(DIR&amp;$2:$2),B_MSK[[#This Row],[//]])))</f>
        <v/>
      </c>
      <c r="L866" s="5" t="str">
        <f ca="1">IF(B_MSK[[#This Row],[//]]="","",IF(INDEX(INDIRECT(DIR&amp;$2:$2),B_MSK[[#This Row],[//]])="","",INDEX(INDIRECT(DIR&amp;$2:$2),B_MSK[[#This Row],[//]])))</f>
        <v/>
      </c>
      <c r="M866" s="13" t="str">
        <f ca="1">IF(B_MSK[[#This Row],[//]]="","",INDEX(INDIRECT(DIR&amp;$2:$2),B_MSK[[#This Row],[//]]))</f>
        <v/>
      </c>
      <c r="N866" s="13" t="str">
        <f ca="1">IF(OR(B_MSK[[#This Row],[//]]="",),"",INDEX(INDIRECT(DIR&amp;$2:$2),B_MSK[[#This Row],[//]]))</f>
        <v/>
      </c>
      <c r="O866" s="3" t="str">
        <f ca="1">IF(B_MSK[[#This Row],[//]]="","",IF(INDEX(INDIRECT(DIR&amp;$2:$2),B_MSK[[#This Row],[//]])=0,"",INDEX(INDIRECT(DIR&amp;$2:$2),B_MSK[[#This Row],[//]])))</f>
        <v/>
      </c>
      <c r="P866" s="3" t="str">
        <f ca="1">IF(B_MSK[[#This Row],[//]]="","",IF(INDEX(INDIRECT(DIR&amp;$2:$2),B_MSK[[#This Row],[//]])=0,"",INDEX(INDIRECT(DIR&amp;$2:$2),B_MSK[[#This Row],[//]])))</f>
        <v/>
      </c>
      <c r="Q866" s="12" t="str">
        <f ca="1">IF(B_MSK[[#This Row],[//]]="","",INDEX(INDIRECT(DIR&amp;$2:$2),B_MSK[[#This Row],[//]]))</f>
        <v/>
      </c>
      <c r="R8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6" s="37" t="str">
        <f ca="1">IF(B_MSK[[#This Row],[//]]="","",INDEX(INDIRECT(DIR&amp;$2:$2),B_MSK[[#This Row],[//]]))</f>
        <v/>
      </c>
      <c r="U866" s="38" t="str">
        <f ca="1">IF(SUMIF(B_MSK[NAMA BARANG],B_MSK[[#This Row],[NAMA BARANG]],B_MSK[JMLH BRG])=0,"",SUMIF(B_MSK[NAMA BARANG],B_MSK[[#This Row],[NAMA BARANG]],B_MSK[C]))</f>
        <v/>
      </c>
      <c r="V866" s="7" t="str">
        <f ca="1">IF(B_MSK[[#This Row],[//]]="","",INDEX(INDIRECT(DIR&amp;$2:$2),B_MSK[[#This Row],[//]]))</f>
        <v/>
      </c>
      <c r="W8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6" s="5" t="str">
        <f ca="1">IF(B_MSK[[#This Row],[N.B.nota]]="","",IF(MATCH(B_MSK[[#This Row],[concat]],[2]!db[NB NOTA_C],0)&gt;0,"ada",0))</f>
        <v/>
      </c>
      <c r="Y866" s="5" t="str">
        <f ca="1">IF(B_MSK[[#This Row],[N.B.nota]]="","",ADDRESS(ROW(B_MSK[QB]),COLUMN(B_MSK[QB]))&amp;":"&amp;ADDRESS(ROW(),COLUMN(B_MSK[QB])))</f>
        <v/>
      </c>
      <c r="Z866" s="5" t="str">
        <f ca="1">IF(B_MSK[[#This Row],[concat]]="","",MATCH(B_MSK[[#This Row],[concat]],[2]!db[NB NOTA_C],0)+1)</f>
        <v/>
      </c>
      <c r="AA866" s="5" t="str">
        <f ca="1">IF(B_MSK[[#This Row],[//]]="","",HYPERLINK("[D:\kerja\BANK EXP\BARU\DB.XLSX]DB!e"&amp;B_MSK[[#This Row],[DB_ROW]],"&gt;"))</f>
        <v/>
      </c>
      <c r="AB866" s="30" t="e">
        <f ca="1">MID(B_MSK[[#This Row],[/ STN_1]],FIND(" ",B_MSK[[#This Row],[/ STN_1]])+1,LEN(B_MSK[[#This Row],[/ STN_1]]))</f>
        <v>#VALUE!</v>
      </c>
      <c r="AC8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6" s="15" t="str">
        <f ca="1">IF(B_MSK[[#This Row],[HARGA_2]]="","",IF(MID(B_MSK[[#This Row],[/ STN_2]],FIND(" ",B_MSK[[#This Row],[/ STN_2]])+1,LEN(B_MSK[[#This Row],[/ STN_2]]))="LSN",B_MSK[[#This Row],[HARGA_2]]/12,""))</f>
        <v/>
      </c>
      <c r="AH866" s="7" t="str">
        <f ca="1">IF(B_MSK[[#This Row],[HARGA_3]]="","","/ "&amp;"PCS")</f>
        <v/>
      </c>
      <c r="AI866" s="15" t="str">
        <f ca="1">IF(B_MSK[[#This Row],[HARGA_3]]="",IF(B_MSK[[#This Row],[HARGA_2]]="",IF(B_MSK[[#This Row],[HARGA_1]]="","",B_MSK[[#This Row],[HARGA_1]]),B_MSK[[#This Row],[HARGA_2]]),B_MSK[[#This Row],[HARGA_3]])</f>
        <v/>
      </c>
      <c r="AJ866" s="15" t="str">
        <f ca="1">IF(B_MSK[[#This Row],[/ STN_3]]="",IF(B_MSK[[#This Row],[/ STN_2]]="",IF(B_MSK[[#This Row],[/ STN_1]]="","",B_MSK[[#This Row],[/ STN_1]]),B_MSK[[#This Row],[/ STN_2]]),B_MSK[[#This Row],[/ STN_3]])</f>
        <v/>
      </c>
      <c r="AK866" s="5" t="str">
        <f ca="1">IF(B_MSK[[#This Row],[//]]="","",SUBSTITUTE(SUBSTITUTE(SUBSTITUTE(B_MSK[[#This Row],[QTY/ CTN]]," ","_",2),"(",""),")","")&amp;"_")</f>
        <v/>
      </c>
      <c r="AL866" s="5" t="str">
        <f ca="1">IF(B_MSK[[#This Row],[A_B]]="","",SEARCH("_",B_MSK[[#This Row],[A_B]]))</f>
        <v/>
      </c>
      <c r="AM866" s="5" t="str">
        <f ca="1">IF(B_MSK[[#This Row],[A_B]]="","",LEN(B_MSK[[#This Row],[A_B]]))</f>
        <v/>
      </c>
      <c r="AN866" s="5" t="str">
        <f ca="1">IF(B_MSK[[#This Row],[A_B]]="","",LEFT(B_MSK[[#This Row],[QTY/ CTN]],B_MSK[[#This Row],[A_B_1]]))</f>
        <v/>
      </c>
      <c r="AO866" s="5" t="str">
        <f ca="1">IF(B_MSK[[#This Row],[A_B]]="","",LEFT(B_MSK[[#This Row],[A_]],SEARCH(" ",B_MSK[[#This Row],[A_]])-1))</f>
        <v/>
      </c>
      <c r="AP866" s="5" t="str">
        <f ca="1">IF(B_MSK[[#This Row],[A_B]]="","",RIGHT(B_MSK[[#This Row],[A_]],LEN(B_MSK[[#This Row],[A_]])-SEARCH(" ",B_MSK[[#This Row],[A_]])))</f>
        <v/>
      </c>
      <c r="AQ8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6" s="5" t="str">
        <f ca="1">IF(B_MSK[[#This Row],[B_]]="","",LEFT(B_MSK[[#This Row],[B_]],SEARCH(" ",B_MSK[[#This Row],[B_]])))</f>
        <v/>
      </c>
      <c r="AS866" s="5" t="str">
        <f ca="1">IF(B_MSK[[#This Row],[B_]]="","",RIGHT(B_MSK[[#This Row],[B_]],LEN(B_MSK[[#This Row],[B_]])-SEARCH(" ",B_MSK[[#This Row],[B_]])))</f>
        <v/>
      </c>
      <c r="AT866" s="5" t="str">
        <f ca="1">IF(B_MSK[[#This Row],[B_2]]="LSN",12,"")</f>
        <v/>
      </c>
      <c r="AU866" s="5" t="str">
        <f ca="1">IF(B_MSK[[#This Row],[C_1]]="","","PCS")</f>
        <v/>
      </c>
      <c r="AV866" s="5" t="str">
        <f ca="1">IF(B_MSK[[#This Row],[A_1]]="","",B_MSK[[#This Row],[A_1]]*IF(B_MSK[[#This Row],[B_1]]="",1,B_MSK[[#This Row],[B_1]])*IF(B_MSK[[#This Row],[C_1]]="",1,B_MSK[[#This Row],[C_1]]))</f>
        <v/>
      </c>
      <c r="AW866" s="5" t="str">
        <f ca="1">IF(B_MSK[[#This Row],[C_2]]="",IF(B_MSK[[#This Row],[B_2]]="",IF(B_MSK[[#This Row],[A_2]]="","",B_MSK[[#This Row],[A_2]]),B_MSK[[#This Row],[B_2]]),B_MSK[[#This Row],[C_2]])</f>
        <v/>
      </c>
      <c r="AX866" s="2">
        <f ca="1">IF(ISNUMBER(B_MSK[[#This Row],[TANGGAL DATANG]]),B_MSK[[#This Row],[TANGGAL DATANG]],AX865)</f>
        <v>44959</v>
      </c>
      <c r="AY866" s="5" t="str">
        <f ca="1">IF(B_MSK[[#This Row],[DB_ROW]]="","",INDEX([3]!db[JENIS],B_MSK[[#This Row],[DB_ROW]]-1))</f>
        <v/>
      </c>
      <c r="AZ866" s="5" t="e">
        <f ca="1">IF(B_MSK[[#This Row],[A_1]]="","",B_MSK[[#This Row],[A_1]])*1</f>
        <v>#VALUE!</v>
      </c>
      <c r="BA866" s="5" t="str">
        <f ca="1">IF(B_MSK[[#This Row],[//]]="","",INDEX(INDIRECT(DIR&amp;$2:$2),B_MSK[[#This Row],[//]]))</f>
        <v/>
      </c>
      <c r="BB866" s="5" t="str">
        <f ca="1">CONCATENATE(B_MSK[[#This Row],[concat]],B_MSK[[#This Row],[HARGA_X]],B_MSK[[#This Row],[SAT]])</f>
        <v/>
      </c>
    </row>
    <row r="867" spans="1:54" x14ac:dyDescent="0.25">
      <c r="A867" s="6" t="s">
        <v>128</v>
      </c>
      <c r="B867" s="5" t="str">
        <f ca="1">IF(B_MSK[[#This Row],[N_ID]]="","",INDEX(INDIRECT(DIR&amp;$2:$2),MATCH(B_MSK[[#This Row],[N_ID]],INDIRECT(DIR&amp;"!NOTA[ID_P]"),0)))</f>
        <v/>
      </c>
      <c r="C867" s="5" t="str">
        <f ca="1">IF(B_MSK[[#This Row],[//]]="","",HYPERLINK("["&amp;SUBSTITUTE(DIR,"'","")&amp;"]NOTA!D"&amp;B_MSK[[#This Row],[//]]+2,"&gt;"))</f>
        <v/>
      </c>
      <c r="D867" s="5" t="str">
        <f ca="1">IF(B_MSK[[#This Row],[N_ID]]="","",COUNTIF(INDIRECT(DIR&amp;"!NOTA[ID_H]"),B_MSK[[#This Row],[ID NOTA]]))</f>
        <v/>
      </c>
      <c r="E8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7" s="7" t="str">
        <f ca="1">IF(B_MSK[[#This Row],[stt]]="ada",INDEX([2]!db[NB BM],B_MSK[DB_ROW]-1),"")</f>
        <v/>
      </c>
      <c r="H867" s="7" t="str">
        <f ca="1">IF(B_MSK[[#This Row],[//]]="","",INDEX(INDIRECT(DIR&amp;$2:$2),B_MSK[[#This Row],[//]]))</f>
        <v/>
      </c>
      <c r="I867" s="27" t="str">
        <f ca="1">IF(B_MSK[[#This Row],[//]]="","",INDEX(INDIRECT(DB_PATH&amp;$2:$2),B_MSK[[#This Row],[DB_ROW]]-1))</f>
        <v/>
      </c>
      <c r="J867" s="5" t="str">
        <f ca="1">IF(B_MSK[[#This Row],[//]]="","",IF(INDEX(INDIRECT(DIR&amp;$2:$2),B_MSK[[#This Row],[//]])="","",INDEX(INDIRECT(DIR&amp;$2:$2),B_MSK[[#This Row],[//]])))</f>
        <v/>
      </c>
      <c r="K867" s="5" t="str">
        <f ca="1">IF(B_MSK[[#This Row],[//]]="","",IF(INDEX(INDIRECT(DIR&amp;$2:$2),B_MSK[[#This Row],[//]])="","",INDEX(INDIRECT(DIR&amp;$2:$2),B_MSK[[#This Row],[//]])))</f>
        <v/>
      </c>
      <c r="L867" s="5" t="str">
        <f ca="1">IF(B_MSK[[#This Row],[//]]="","",IF(INDEX(INDIRECT(DIR&amp;$2:$2),B_MSK[[#This Row],[//]])="","",INDEX(INDIRECT(DIR&amp;$2:$2),B_MSK[[#This Row],[//]])))</f>
        <v/>
      </c>
      <c r="M867" s="13" t="str">
        <f ca="1">IF(B_MSK[[#This Row],[//]]="","",INDEX(INDIRECT(DIR&amp;$2:$2),B_MSK[[#This Row],[//]]))</f>
        <v/>
      </c>
      <c r="N867" s="13" t="str">
        <f ca="1">IF(OR(B_MSK[[#This Row],[//]]="",),"",INDEX(INDIRECT(DIR&amp;$2:$2),B_MSK[[#This Row],[//]]))</f>
        <v/>
      </c>
      <c r="O867" s="3" t="str">
        <f ca="1">IF(B_MSK[[#This Row],[//]]="","",IF(INDEX(INDIRECT(DIR&amp;$2:$2),B_MSK[[#This Row],[//]])=0,"",INDEX(INDIRECT(DIR&amp;$2:$2),B_MSK[[#This Row],[//]])))</f>
        <v/>
      </c>
      <c r="P867" s="3" t="str">
        <f ca="1">IF(B_MSK[[#This Row],[//]]="","",IF(INDEX(INDIRECT(DIR&amp;$2:$2),B_MSK[[#This Row],[//]])=0,"",INDEX(INDIRECT(DIR&amp;$2:$2),B_MSK[[#This Row],[//]])))</f>
        <v/>
      </c>
      <c r="Q867" s="12" t="str">
        <f ca="1">IF(B_MSK[[#This Row],[//]]="","",INDEX(INDIRECT(DIR&amp;$2:$2),B_MSK[[#This Row],[//]]))</f>
        <v/>
      </c>
      <c r="R8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7" s="37" t="str">
        <f ca="1">IF(B_MSK[[#This Row],[//]]="","",INDEX(INDIRECT(DIR&amp;$2:$2),B_MSK[[#This Row],[//]]))</f>
        <v/>
      </c>
      <c r="U867" s="38" t="str">
        <f ca="1">IF(SUMIF(B_MSK[NAMA BARANG],B_MSK[[#This Row],[NAMA BARANG]],B_MSK[JMLH BRG])=0,"",SUMIF(B_MSK[NAMA BARANG],B_MSK[[#This Row],[NAMA BARANG]],B_MSK[C]))</f>
        <v/>
      </c>
      <c r="V867" s="7" t="str">
        <f ca="1">IF(B_MSK[[#This Row],[//]]="","",INDEX(INDIRECT(DIR&amp;$2:$2),B_MSK[[#This Row],[//]]))</f>
        <v/>
      </c>
      <c r="W8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7" s="5" t="str">
        <f ca="1">IF(B_MSK[[#This Row],[N.B.nota]]="","",IF(MATCH(B_MSK[[#This Row],[concat]],[2]!db[NB NOTA_C],0)&gt;0,"ada",0))</f>
        <v/>
      </c>
      <c r="Y867" s="5" t="str">
        <f ca="1">IF(B_MSK[[#This Row],[N.B.nota]]="","",ADDRESS(ROW(B_MSK[QB]),COLUMN(B_MSK[QB]))&amp;":"&amp;ADDRESS(ROW(),COLUMN(B_MSK[QB])))</f>
        <v/>
      </c>
      <c r="Z867" s="5" t="str">
        <f ca="1">IF(B_MSK[[#This Row],[concat]]="","",MATCH(B_MSK[[#This Row],[concat]],[2]!db[NB NOTA_C],0)+1)</f>
        <v/>
      </c>
      <c r="AA867" s="5" t="str">
        <f ca="1">IF(B_MSK[[#This Row],[//]]="","",HYPERLINK("[D:\kerja\BANK EXP\BARU\DB.XLSX]DB!e"&amp;B_MSK[[#This Row],[DB_ROW]],"&gt;"))</f>
        <v/>
      </c>
      <c r="AB867" s="30" t="e">
        <f ca="1">MID(B_MSK[[#This Row],[/ STN_1]],FIND(" ",B_MSK[[#This Row],[/ STN_1]])+1,LEN(B_MSK[[#This Row],[/ STN_1]]))</f>
        <v>#VALUE!</v>
      </c>
      <c r="AC8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7" s="15" t="str">
        <f ca="1">IF(B_MSK[[#This Row],[HARGA_2]]="","",IF(MID(B_MSK[[#This Row],[/ STN_2]],FIND(" ",B_MSK[[#This Row],[/ STN_2]])+1,LEN(B_MSK[[#This Row],[/ STN_2]]))="LSN",B_MSK[[#This Row],[HARGA_2]]/12,""))</f>
        <v/>
      </c>
      <c r="AH867" s="7" t="str">
        <f ca="1">IF(B_MSK[[#This Row],[HARGA_3]]="","","/ "&amp;"PCS")</f>
        <v/>
      </c>
      <c r="AI867" s="15" t="str">
        <f ca="1">IF(B_MSK[[#This Row],[HARGA_3]]="",IF(B_MSK[[#This Row],[HARGA_2]]="",IF(B_MSK[[#This Row],[HARGA_1]]="","",B_MSK[[#This Row],[HARGA_1]]),B_MSK[[#This Row],[HARGA_2]]),B_MSK[[#This Row],[HARGA_3]])</f>
        <v/>
      </c>
      <c r="AJ867" s="15" t="str">
        <f ca="1">IF(B_MSK[[#This Row],[/ STN_3]]="",IF(B_MSK[[#This Row],[/ STN_2]]="",IF(B_MSK[[#This Row],[/ STN_1]]="","",B_MSK[[#This Row],[/ STN_1]]),B_MSK[[#This Row],[/ STN_2]]),B_MSK[[#This Row],[/ STN_3]])</f>
        <v/>
      </c>
      <c r="AK867" s="5" t="str">
        <f ca="1">IF(B_MSK[[#This Row],[//]]="","",SUBSTITUTE(SUBSTITUTE(SUBSTITUTE(B_MSK[[#This Row],[QTY/ CTN]]," ","_",2),"(",""),")","")&amp;"_")</f>
        <v/>
      </c>
      <c r="AL867" s="5" t="str">
        <f ca="1">IF(B_MSK[[#This Row],[A_B]]="","",SEARCH("_",B_MSK[[#This Row],[A_B]]))</f>
        <v/>
      </c>
      <c r="AM867" s="5" t="str">
        <f ca="1">IF(B_MSK[[#This Row],[A_B]]="","",LEN(B_MSK[[#This Row],[A_B]]))</f>
        <v/>
      </c>
      <c r="AN867" s="5" t="str">
        <f ca="1">IF(B_MSK[[#This Row],[A_B]]="","",LEFT(B_MSK[[#This Row],[QTY/ CTN]],B_MSK[[#This Row],[A_B_1]]))</f>
        <v/>
      </c>
      <c r="AO867" s="5" t="str">
        <f ca="1">IF(B_MSK[[#This Row],[A_B]]="","",LEFT(B_MSK[[#This Row],[A_]],SEARCH(" ",B_MSK[[#This Row],[A_]])-1))</f>
        <v/>
      </c>
      <c r="AP867" s="5" t="str">
        <f ca="1">IF(B_MSK[[#This Row],[A_B]]="","",RIGHT(B_MSK[[#This Row],[A_]],LEN(B_MSK[[#This Row],[A_]])-SEARCH(" ",B_MSK[[#This Row],[A_]])))</f>
        <v/>
      </c>
      <c r="AQ8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7" s="5" t="str">
        <f ca="1">IF(B_MSK[[#This Row],[B_]]="","",LEFT(B_MSK[[#This Row],[B_]],SEARCH(" ",B_MSK[[#This Row],[B_]])))</f>
        <v/>
      </c>
      <c r="AS867" s="5" t="str">
        <f ca="1">IF(B_MSK[[#This Row],[B_]]="","",RIGHT(B_MSK[[#This Row],[B_]],LEN(B_MSK[[#This Row],[B_]])-SEARCH(" ",B_MSK[[#This Row],[B_]])))</f>
        <v/>
      </c>
      <c r="AT867" s="5" t="str">
        <f ca="1">IF(B_MSK[[#This Row],[B_2]]="LSN",12,"")</f>
        <v/>
      </c>
      <c r="AU867" s="5" t="str">
        <f ca="1">IF(B_MSK[[#This Row],[C_1]]="","","PCS")</f>
        <v/>
      </c>
      <c r="AV867" s="5" t="str">
        <f ca="1">IF(B_MSK[[#This Row],[A_1]]="","",B_MSK[[#This Row],[A_1]]*IF(B_MSK[[#This Row],[B_1]]="",1,B_MSK[[#This Row],[B_1]])*IF(B_MSK[[#This Row],[C_1]]="",1,B_MSK[[#This Row],[C_1]]))</f>
        <v/>
      </c>
      <c r="AW867" s="5" t="str">
        <f ca="1">IF(B_MSK[[#This Row],[C_2]]="",IF(B_MSK[[#This Row],[B_2]]="",IF(B_MSK[[#This Row],[A_2]]="","",B_MSK[[#This Row],[A_2]]),B_MSK[[#This Row],[B_2]]),B_MSK[[#This Row],[C_2]])</f>
        <v/>
      </c>
      <c r="AX867" s="2">
        <f ca="1">IF(ISNUMBER(B_MSK[[#This Row],[TANGGAL DATANG]]),B_MSK[[#This Row],[TANGGAL DATANG]],AX866)</f>
        <v>44959</v>
      </c>
      <c r="AY867" s="5" t="str">
        <f ca="1">IF(B_MSK[[#This Row],[DB_ROW]]="","",INDEX([3]!db[JENIS],B_MSK[[#This Row],[DB_ROW]]-1))</f>
        <v/>
      </c>
      <c r="AZ867" s="5" t="e">
        <f ca="1">IF(B_MSK[[#This Row],[A_1]]="","",B_MSK[[#This Row],[A_1]])*1</f>
        <v>#VALUE!</v>
      </c>
      <c r="BA867" s="5" t="str">
        <f ca="1">IF(B_MSK[[#This Row],[//]]="","",INDEX(INDIRECT(DIR&amp;$2:$2),B_MSK[[#This Row],[//]]))</f>
        <v/>
      </c>
      <c r="BB867" s="5" t="str">
        <f ca="1">CONCATENATE(B_MSK[[#This Row],[concat]],B_MSK[[#This Row],[HARGA_X]],B_MSK[[#This Row],[SAT]])</f>
        <v/>
      </c>
    </row>
    <row r="868" spans="1:54" x14ac:dyDescent="0.25">
      <c r="A868" s="6" t="s">
        <v>128</v>
      </c>
      <c r="B868" s="5" t="str">
        <f ca="1">IF(B_MSK[[#This Row],[N_ID]]="","",INDEX(INDIRECT(DIR&amp;$2:$2),MATCH(B_MSK[[#This Row],[N_ID]],INDIRECT(DIR&amp;"!NOTA[ID_P]"),0)))</f>
        <v/>
      </c>
      <c r="C868" s="5" t="str">
        <f ca="1">IF(B_MSK[[#This Row],[//]]="","",HYPERLINK("["&amp;SUBSTITUTE(DIR,"'","")&amp;"]NOTA!D"&amp;B_MSK[[#This Row],[//]]+2,"&gt;"))</f>
        <v/>
      </c>
      <c r="D868" s="5" t="str">
        <f ca="1">IF(B_MSK[[#This Row],[N_ID]]="","",COUNTIF(INDIRECT(DIR&amp;"!NOTA[ID_H]"),B_MSK[[#This Row],[ID NOTA]]))</f>
        <v/>
      </c>
      <c r="E8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8" s="7" t="str">
        <f ca="1">IF(B_MSK[[#This Row],[stt]]="ada",INDEX([2]!db[NB BM],B_MSK[DB_ROW]-1),"")</f>
        <v/>
      </c>
      <c r="H868" s="7" t="str">
        <f ca="1">IF(B_MSK[[#This Row],[//]]="","",INDEX(INDIRECT(DIR&amp;$2:$2),B_MSK[[#This Row],[//]]))</f>
        <v/>
      </c>
      <c r="I868" s="27" t="str">
        <f ca="1">IF(B_MSK[[#This Row],[//]]="","",INDEX(INDIRECT(DB_PATH&amp;$2:$2),B_MSK[[#This Row],[DB_ROW]]-1))</f>
        <v/>
      </c>
      <c r="J868" s="5" t="str">
        <f ca="1">IF(B_MSK[[#This Row],[//]]="","",IF(INDEX(INDIRECT(DIR&amp;$2:$2),B_MSK[[#This Row],[//]])="","",INDEX(INDIRECT(DIR&amp;$2:$2),B_MSK[[#This Row],[//]])))</f>
        <v/>
      </c>
      <c r="K868" s="5" t="str">
        <f ca="1">IF(B_MSK[[#This Row],[//]]="","",IF(INDEX(INDIRECT(DIR&amp;$2:$2),B_MSK[[#This Row],[//]])="","",INDEX(INDIRECT(DIR&amp;$2:$2),B_MSK[[#This Row],[//]])))</f>
        <v/>
      </c>
      <c r="L868" s="5" t="str">
        <f ca="1">IF(B_MSK[[#This Row],[//]]="","",IF(INDEX(INDIRECT(DIR&amp;$2:$2),B_MSK[[#This Row],[//]])="","",INDEX(INDIRECT(DIR&amp;$2:$2),B_MSK[[#This Row],[//]])))</f>
        <v/>
      </c>
      <c r="M868" s="13" t="str">
        <f ca="1">IF(B_MSK[[#This Row],[//]]="","",INDEX(INDIRECT(DIR&amp;$2:$2),B_MSK[[#This Row],[//]]))</f>
        <v/>
      </c>
      <c r="N868" s="13" t="str">
        <f ca="1">IF(OR(B_MSK[[#This Row],[//]]="",),"",INDEX(INDIRECT(DIR&amp;$2:$2),B_MSK[[#This Row],[//]]))</f>
        <v/>
      </c>
      <c r="O868" s="3" t="str">
        <f ca="1">IF(B_MSK[[#This Row],[//]]="","",IF(INDEX(INDIRECT(DIR&amp;$2:$2),B_MSK[[#This Row],[//]])=0,"",INDEX(INDIRECT(DIR&amp;$2:$2),B_MSK[[#This Row],[//]])))</f>
        <v/>
      </c>
      <c r="P868" s="3" t="str">
        <f ca="1">IF(B_MSK[[#This Row],[//]]="","",IF(INDEX(INDIRECT(DIR&amp;$2:$2),B_MSK[[#This Row],[//]])=0,"",INDEX(INDIRECT(DIR&amp;$2:$2),B_MSK[[#This Row],[//]])))</f>
        <v/>
      </c>
      <c r="Q868" s="12" t="str">
        <f ca="1">IF(B_MSK[[#This Row],[//]]="","",INDEX(INDIRECT(DIR&amp;$2:$2),B_MSK[[#This Row],[//]]))</f>
        <v/>
      </c>
      <c r="R8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8" s="37" t="str">
        <f ca="1">IF(B_MSK[[#This Row],[//]]="","",INDEX(INDIRECT(DIR&amp;$2:$2),B_MSK[[#This Row],[//]]))</f>
        <v/>
      </c>
      <c r="U868" s="38" t="str">
        <f ca="1">IF(SUMIF(B_MSK[NAMA BARANG],B_MSK[[#This Row],[NAMA BARANG]],B_MSK[JMLH BRG])=0,"",SUMIF(B_MSK[NAMA BARANG],B_MSK[[#This Row],[NAMA BARANG]],B_MSK[C]))</f>
        <v/>
      </c>
      <c r="V868" s="7" t="str">
        <f ca="1">IF(B_MSK[[#This Row],[//]]="","",INDEX(INDIRECT(DIR&amp;$2:$2),B_MSK[[#This Row],[//]]))</f>
        <v/>
      </c>
      <c r="W8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8" s="5" t="str">
        <f ca="1">IF(B_MSK[[#This Row],[N.B.nota]]="","",IF(MATCH(B_MSK[[#This Row],[concat]],[2]!db[NB NOTA_C],0)&gt;0,"ada",0))</f>
        <v/>
      </c>
      <c r="Y868" s="5" t="str">
        <f ca="1">IF(B_MSK[[#This Row],[N.B.nota]]="","",ADDRESS(ROW(B_MSK[QB]),COLUMN(B_MSK[QB]))&amp;":"&amp;ADDRESS(ROW(),COLUMN(B_MSK[QB])))</f>
        <v/>
      </c>
      <c r="Z868" s="5" t="str">
        <f ca="1">IF(B_MSK[[#This Row],[concat]]="","",MATCH(B_MSK[[#This Row],[concat]],[2]!db[NB NOTA_C],0)+1)</f>
        <v/>
      </c>
      <c r="AA868" s="5" t="str">
        <f ca="1">IF(B_MSK[[#This Row],[//]]="","",HYPERLINK("[D:\kerja\BANK EXP\BARU\DB.XLSX]DB!e"&amp;B_MSK[[#This Row],[DB_ROW]],"&gt;"))</f>
        <v/>
      </c>
      <c r="AB868" s="30" t="e">
        <f ca="1">MID(B_MSK[[#This Row],[/ STN_1]],FIND(" ",B_MSK[[#This Row],[/ STN_1]])+1,LEN(B_MSK[[#This Row],[/ STN_1]]))</f>
        <v>#VALUE!</v>
      </c>
      <c r="AC8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8" s="15" t="str">
        <f ca="1">IF(B_MSK[[#This Row],[HARGA_2]]="","",IF(MID(B_MSK[[#This Row],[/ STN_2]],FIND(" ",B_MSK[[#This Row],[/ STN_2]])+1,LEN(B_MSK[[#This Row],[/ STN_2]]))="LSN",B_MSK[[#This Row],[HARGA_2]]/12,""))</f>
        <v/>
      </c>
      <c r="AH868" s="7" t="str">
        <f ca="1">IF(B_MSK[[#This Row],[HARGA_3]]="","","/ "&amp;"PCS")</f>
        <v/>
      </c>
      <c r="AI868" s="15" t="str">
        <f ca="1">IF(B_MSK[[#This Row],[HARGA_3]]="",IF(B_MSK[[#This Row],[HARGA_2]]="",IF(B_MSK[[#This Row],[HARGA_1]]="","",B_MSK[[#This Row],[HARGA_1]]),B_MSK[[#This Row],[HARGA_2]]),B_MSK[[#This Row],[HARGA_3]])</f>
        <v/>
      </c>
      <c r="AJ868" s="15" t="str">
        <f ca="1">IF(B_MSK[[#This Row],[/ STN_3]]="",IF(B_MSK[[#This Row],[/ STN_2]]="",IF(B_MSK[[#This Row],[/ STN_1]]="","",B_MSK[[#This Row],[/ STN_1]]),B_MSK[[#This Row],[/ STN_2]]),B_MSK[[#This Row],[/ STN_3]])</f>
        <v/>
      </c>
      <c r="AK868" s="5" t="str">
        <f ca="1">IF(B_MSK[[#This Row],[//]]="","",SUBSTITUTE(SUBSTITUTE(SUBSTITUTE(B_MSK[[#This Row],[QTY/ CTN]]," ","_",2),"(",""),")","")&amp;"_")</f>
        <v/>
      </c>
      <c r="AL868" s="5" t="str">
        <f ca="1">IF(B_MSK[[#This Row],[A_B]]="","",SEARCH("_",B_MSK[[#This Row],[A_B]]))</f>
        <v/>
      </c>
      <c r="AM868" s="5" t="str">
        <f ca="1">IF(B_MSK[[#This Row],[A_B]]="","",LEN(B_MSK[[#This Row],[A_B]]))</f>
        <v/>
      </c>
      <c r="AN868" s="5" t="str">
        <f ca="1">IF(B_MSK[[#This Row],[A_B]]="","",LEFT(B_MSK[[#This Row],[QTY/ CTN]],B_MSK[[#This Row],[A_B_1]]))</f>
        <v/>
      </c>
      <c r="AO868" s="5" t="str">
        <f ca="1">IF(B_MSK[[#This Row],[A_B]]="","",LEFT(B_MSK[[#This Row],[A_]],SEARCH(" ",B_MSK[[#This Row],[A_]])-1))</f>
        <v/>
      </c>
      <c r="AP868" s="5" t="str">
        <f ca="1">IF(B_MSK[[#This Row],[A_B]]="","",RIGHT(B_MSK[[#This Row],[A_]],LEN(B_MSK[[#This Row],[A_]])-SEARCH(" ",B_MSK[[#This Row],[A_]])))</f>
        <v/>
      </c>
      <c r="AQ8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8" s="5" t="str">
        <f ca="1">IF(B_MSK[[#This Row],[B_]]="","",LEFT(B_MSK[[#This Row],[B_]],SEARCH(" ",B_MSK[[#This Row],[B_]])))</f>
        <v/>
      </c>
      <c r="AS868" s="5" t="str">
        <f ca="1">IF(B_MSK[[#This Row],[B_]]="","",RIGHT(B_MSK[[#This Row],[B_]],LEN(B_MSK[[#This Row],[B_]])-SEARCH(" ",B_MSK[[#This Row],[B_]])))</f>
        <v/>
      </c>
      <c r="AT868" s="5" t="str">
        <f ca="1">IF(B_MSK[[#This Row],[B_2]]="LSN",12,"")</f>
        <v/>
      </c>
      <c r="AU868" s="5" t="str">
        <f ca="1">IF(B_MSK[[#This Row],[C_1]]="","","PCS")</f>
        <v/>
      </c>
      <c r="AV868" s="5" t="str">
        <f ca="1">IF(B_MSK[[#This Row],[A_1]]="","",B_MSK[[#This Row],[A_1]]*IF(B_MSK[[#This Row],[B_1]]="",1,B_MSK[[#This Row],[B_1]])*IF(B_MSK[[#This Row],[C_1]]="",1,B_MSK[[#This Row],[C_1]]))</f>
        <v/>
      </c>
      <c r="AW868" s="5" t="str">
        <f ca="1">IF(B_MSK[[#This Row],[C_2]]="",IF(B_MSK[[#This Row],[B_2]]="",IF(B_MSK[[#This Row],[A_2]]="","",B_MSK[[#This Row],[A_2]]),B_MSK[[#This Row],[B_2]]),B_MSK[[#This Row],[C_2]])</f>
        <v/>
      </c>
      <c r="AX868" s="2">
        <f ca="1">IF(ISNUMBER(B_MSK[[#This Row],[TANGGAL DATANG]]),B_MSK[[#This Row],[TANGGAL DATANG]],AX867)</f>
        <v>44959</v>
      </c>
      <c r="AY868" s="5" t="str">
        <f ca="1">IF(B_MSK[[#This Row],[DB_ROW]]="","",INDEX([3]!db[JENIS],B_MSK[[#This Row],[DB_ROW]]-1))</f>
        <v/>
      </c>
      <c r="AZ868" s="5" t="e">
        <f ca="1">IF(B_MSK[[#This Row],[A_1]]="","",B_MSK[[#This Row],[A_1]])*1</f>
        <v>#VALUE!</v>
      </c>
      <c r="BA868" s="5" t="str">
        <f ca="1">IF(B_MSK[[#This Row],[//]]="","",INDEX(INDIRECT(DIR&amp;$2:$2),B_MSK[[#This Row],[//]]))</f>
        <v/>
      </c>
      <c r="BB868" s="5" t="str">
        <f ca="1">CONCATENATE(B_MSK[[#This Row],[concat]],B_MSK[[#This Row],[HARGA_X]],B_MSK[[#This Row],[SAT]])</f>
        <v/>
      </c>
    </row>
    <row r="869" spans="1:54" x14ac:dyDescent="0.25">
      <c r="A869" s="6" t="s">
        <v>128</v>
      </c>
      <c r="B869" s="5" t="str">
        <f ca="1">IF(B_MSK[[#This Row],[N_ID]]="","",INDEX(INDIRECT(DIR&amp;$2:$2),MATCH(B_MSK[[#This Row],[N_ID]],INDIRECT(DIR&amp;"!NOTA[ID_P]"),0)))</f>
        <v/>
      </c>
      <c r="C869" s="5" t="str">
        <f ca="1">IF(B_MSK[[#This Row],[//]]="","",HYPERLINK("["&amp;SUBSTITUTE(DIR,"'","")&amp;"]NOTA!D"&amp;B_MSK[[#This Row],[//]]+2,"&gt;"))</f>
        <v/>
      </c>
      <c r="D869" s="5" t="str">
        <f ca="1">IF(B_MSK[[#This Row],[N_ID]]="","",COUNTIF(INDIRECT(DIR&amp;"!NOTA[ID_H]"),B_MSK[[#This Row],[ID NOTA]]))</f>
        <v/>
      </c>
      <c r="E8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9" s="7" t="str">
        <f ca="1">IF(B_MSK[[#This Row],[stt]]="ada",INDEX([2]!db[NB BM],B_MSK[DB_ROW]-1),"")</f>
        <v/>
      </c>
      <c r="H869" s="7" t="str">
        <f ca="1">IF(B_MSK[[#This Row],[//]]="","",INDEX(INDIRECT(DIR&amp;$2:$2),B_MSK[[#This Row],[//]]))</f>
        <v/>
      </c>
      <c r="I869" s="27" t="str">
        <f ca="1">IF(B_MSK[[#This Row],[//]]="","",INDEX(INDIRECT(DB_PATH&amp;$2:$2),B_MSK[[#This Row],[DB_ROW]]-1))</f>
        <v/>
      </c>
      <c r="J869" s="5" t="str">
        <f ca="1">IF(B_MSK[[#This Row],[//]]="","",IF(INDEX(INDIRECT(DIR&amp;$2:$2),B_MSK[[#This Row],[//]])="","",INDEX(INDIRECT(DIR&amp;$2:$2),B_MSK[[#This Row],[//]])))</f>
        <v/>
      </c>
      <c r="K869" s="5" t="str">
        <f ca="1">IF(B_MSK[[#This Row],[//]]="","",IF(INDEX(INDIRECT(DIR&amp;$2:$2),B_MSK[[#This Row],[//]])="","",INDEX(INDIRECT(DIR&amp;$2:$2),B_MSK[[#This Row],[//]])))</f>
        <v/>
      </c>
      <c r="L869" s="5" t="str">
        <f ca="1">IF(B_MSK[[#This Row],[//]]="","",IF(INDEX(INDIRECT(DIR&amp;$2:$2),B_MSK[[#This Row],[//]])="","",INDEX(INDIRECT(DIR&amp;$2:$2),B_MSK[[#This Row],[//]])))</f>
        <v/>
      </c>
      <c r="M869" s="13" t="str">
        <f ca="1">IF(B_MSK[[#This Row],[//]]="","",INDEX(INDIRECT(DIR&amp;$2:$2),B_MSK[[#This Row],[//]]))</f>
        <v/>
      </c>
      <c r="N869" s="13" t="str">
        <f ca="1">IF(OR(B_MSK[[#This Row],[//]]="",),"",INDEX(INDIRECT(DIR&amp;$2:$2),B_MSK[[#This Row],[//]]))</f>
        <v/>
      </c>
      <c r="O869" s="3" t="str">
        <f ca="1">IF(B_MSK[[#This Row],[//]]="","",IF(INDEX(INDIRECT(DIR&amp;$2:$2),B_MSK[[#This Row],[//]])=0,"",INDEX(INDIRECT(DIR&amp;$2:$2),B_MSK[[#This Row],[//]])))</f>
        <v/>
      </c>
      <c r="P869" s="3" t="str">
        <f ca="1">IF(B_MSK[[#This Row],[//]]="","",IF(INDEX(INDIRECT(DIR&amp;$2:$2),B_MSK[[#This Row],[//]])=0,"",INDEX(INDIRECT(DIR&amp;$2:$2),B_MSK[[#This Row],[//]])))</f>
        <v/>
      </c>
      <c r="Q869" s="12" t="str">
        <f ca="1">IF(B_MSK[[#This Row],[//]]="","",INDEX(INDIRECT(DIR&amp;$2:$2),B_MSK[[#This Row],[//]]))</f>
        <v/>
      </c>
      <c r="R8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9" s="37" t="str">
        <f ca="1">IF(B_MSK[[#This Row],[//]]="","",INDEX(INDIRECT(DIR&amp;$2:$2),B_MSK[[#This Row],[//]]))</f>
        <v/>
      </c>
      <c r="U869" s="38" t="str">
        <f ca="1">IF(SUMIF(B_MSK[NAMA BARANG],B_MSK[[#This Row],[NAMA BARANG]],B_MSK[JMLH BRG])=0,"",SUMIF(B_MSK[NAMA BARANG],B_MSK[[#This Row],[NAMA BARANG]],B_MSK[C]))</f>
        <v/>
      </c>
      <c r="V869" s="7" t="str">
        <f ca="1">IF(B_MSK[[#This Row],[//]]="","",INDEX(INDIRECT(DIR&amp;$2:$2),B_MSK[[#This Row],[//]]))</f>
        <v/>
      </c>
      <c r="W8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9" s="5" t="str">
        <f ca="1">IF(B_MSK[[#This Row],[N.B.nota]]="","",IF(MATCH(B_MSK[[#This Row],[concat]],[2]!db[NB NOTA_C],0)&gt;0,"ada",0))</f>
        <v/>
      </c>
      <c r="Y869" s="5" t="str">
        <f ca="1">IF(B_MSK[[#This Row],[N.B.nota]]="","",ADDRESS(ROW(B_MSK[QB]),COLUMN(B_MSK[QB]))&amp;":"&amp;ADDRESS(ROW(),COLUMN(B_MSK[QB])))</f>
        <v/>
      </c>
      <c r="Z869" s="5" t="str">
        <f ca="1">IF(B_MSK[[#This Row],[concat]]="","",MATCH(B_MSK[[#This Row],[concat]],[2]!db[NB NOTA_C],0)+1)</f>
        <v/>
      </c>
      <c r="AA869" s="5" t="str">
        <f ca="1">IF(B_MSK[[#This Row],[//]]="","",HYPERLINK("[D:\kerja\BANK EXP\BARU\DB.XLSX]DB!e"&amp;B_MSK[[#This Row],[DB_ROW]],"&gt;"))</f>
        <v/>
      </c>
      <c r="AB869" s="30" t="e">
        <f ca="1">MID(B_MSK[[#This Row],[/ STN_1]],FIND(" ",B_MSK[[#This Row],[/ STN_1]])+1,LEN(B_MSK[[#This Row],[/ STN_1]]))</f>
        <v>#VALUE!</v>
      </c>
      <c r="AC8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9" s="15" t="str">
        <f ca="1">IF(B_MSK[[#This Row],[HARGA_2]]="","",IF(MID(B_MSK[[#This Row],[/ STN_2]],FIND(" ",B_MSK[[#This Row],[/ STN_2]])+1,LEN(B_MSK[[#This Row],[/ STN_2]]))="LSN",B_MSK[[#This Row],[HARGA_2]]/12,""))</f>
        <v/>
      </c>
      <c r="AH869" s="7" t="str">
        <f ca="1">IF(B_MSK[[#This Row],[HARGA_3]]="","","/ "&amp;"PCS")</f>
        <v/>
      </c>
      <c r="AI869" s="15" t="str">
        <f ca="1">IF(B_MSK[[#This Row],[HARGA_3]]="",IF(B_MSK[[#This Row],[HARGA_2]]="",IF(B_MSK[[#This Row],[HARGA_1]]="","",B_MSK[[#This Row],[HARGA_1]]),B_MSK[[#This Row],[HARGA_2]]),B_MSK[[#This Row],[HARGA_3]])</f>
        <v/>
      </c>
      <c r="AJ869" s="15" t="str">
        <f ca="1">IF(B_MSK[[#This Row],[/ STN_3]]="",IF(B_MSK[[#This Row],[/ STN_2]]="",IF(B_MSK[[#This Row],[/ STN_1]]="","",B_MSK[[#This Row],[/ STN_1]]),B_MSK[[#This Row],[/ STN_2]]),B_MSK[[#This Row],[/ STN_3]])</f>
        <v/>
      </c>
      <c r="AK869" s="5" t="str">
        <f ca="1">IF(B_MSK[[#This Row],[//]]="","",SUBSTITUTE(SUBSTITUTE(SUBSTITUTE(B_MSK[[#This Row],[QTY/ CTN]]," ","_",2),"(",""),")","")&amp;"_")</f>
        <v/>
      </c>
      <c r="AL869" s="5" t="str">
        <f ca="1">IF(B_MSK[[#This Row],[A_B]]="","",SEARCH("_",B_MSK[[#This Row],[A_B]]))</f>
        <v/>
      </c>
      <c r="AM869" s="5" t="str">
        <f ca="1">IF(B_MSK[[#This Row],[A_B]]="","",LEN(B_MSK[[#This Row],[A_B]]))</f>
        <v/>
      </c>
      <c r="AN869" s="5" t="str">
        <f ca="1">IF(B_MSK[[#This Row],[A_B]]="","",LEFT(B_MSK[[#This Row],[QTY/ CTN]],B_MSK[[#This Row],[A_B_1]]))</f>
        <v/>
      </c>
      <c r="AO869" s="5" t="str">
        <f ca="1">IF(B_MSK[[#This Row],[A_B]]="","",LEFT(B_MSK[[#This Row],[A_]],SEARCH(" ",B_MSK[[#This Row],[A_]])-1))</f>
        <v/>
      </c>
      <c r="AP869" s="5" t="str">
        <f ca="1">IF(B_MSK[[#This Row],[A_B]]="","",RIGHT(B_MSK[[#This Row],[A_]],LEN(B_MSK[[#This Row],[A_]])-SEARCH(" ",B_MSK[[#This Row],[A_]])))</f>
        <v/>
      </c>
      <c r="AQ8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9" s="5" t="str">
        <f ca="1">IF(B_MSK[[#This Row],[B_]]="","",LEFT(B_MSK[[#This Row],[B_]],SEARCH(" ",B_MSK[[#This Row],[B_]])))</f>
        <v/>
      </c>
      <c r="AS869" s="5" t="str">
        <f ca="1">IF(B_MSK[[#This Row],[B_]]="","",RIGHT(B_MSK[[#This Row],[B_]],LEN(B_MSK[[#This Row],[B_]])-SEARCH(" ",B_MSK[[#This Row],[B_]])))</f>
        <v/>
      </c>
      <c r="AT869" s="5" t="str">
        <f ca="1">IF(B_MSK[[#This Row],[B_2]]="LSN",12,"")</f>
        <v/>
      </c>
      <c r="AU869" s="5" t="str">
        <f ca="1">IF(B_MSK[[#This Row],[C_1]]="","","PCS")</f>
        <v/>
      </c>
      <c r="AV869" s="5" t="str">
        <f ca="1">IF(B_MSK[[#This Row],[A_1]]="","",B_MSK[[#This Row],[A_1]]*IF(B_MSK[[#This Row],[B_1]]="",1,B_MSK[[#This Row],[B_1]])*IF(B_MSK[[#This Row],[C_1]]="",1,B_MSK[[#This Row],[C_1]]))</f>
        <v/>
      </c>
      <c r="AW869" s="5" t="str">
        <f ca="1">IF(B_MSK[[#This Row],[C_2]]="",IF(B_MSK[[#This Row],[B_2]]="",IF(B_MSK[[#This Row],[A_2]]="","",B_MSK[[#This Row],[A_2]]),B_MSK[[#This Row],[B_2]]),B_MSK[[#This Row],[C_2]])</f>
        <v/>
      </c>
      <c r="AX869" s="2">
        <f ca="1">IF(ISNUMBER(B_MSK[[#This Row],[TANGGAL DATANG]]),B_MSK[[#This Row],[TANGGAL DATANG]],AX868)</f>
        <v>44959</v>
      </c>
      <c r="AY869" s="5" t="str">
        <f ca="1">IF(B_MSK[[#This Row],[DB_ROW]]="","",INDEX([3]!db[JENIS],B_MSK[[#This Row],[DB_ROW]]-1))</f>
        <v/>
      </c>
      <c r="AZ869" s="5" t="e">
        <f ca="1">IF(B_MSK[[#This Row],[A_1]]="","",B_MSK[[#This Row],[A_1]])*1</f>
        <v>#VALUE!</v>
      </c>
      <c r="BA869" s="5" t="str">
        <f ca="1">IF(B_MSK[[#This Row],[//]]="","",INDEX(INDIRECT(DIR&amp;$2:$2),B_MSK[[#This Row],[//]]))</f>
        <v/>
      </c>
      <c r="BB869" s="5" t="str">
        <f ca="1">CONCATENATE(B_MSK[[#This Row],[concat]],B_MSK[[#This Row],[HARGA_X]],B_MSK[[#This Row],[SAT]])</f>
        <v/>
      </c>
    </row>
    <row r="870" spans="1:54" x14ac:dyDescent="0.25">
      <c r="A870" s="6" t="s">
        <v>128</v>
      </c>
      <c r="B870" s="5" t="str">
        <f ca="1">IF(B_MSK[[#This Row],[N_ID]]="","",INDEX(INDIRECT(DIR&amp;$2:$2),MATCH(B_MSK[[#This Row],[N_ID]],INDIRECT(DIR&amp;"!NOTA[ID_P]"),0)))</f>
        <v/>
      </c>
      <c r="C870" s="5" t="str">
        <f ca="1">IF(B_MSK[[#This Row],[//]]="","",HYPERLINK("["&amp;SUBSTITUTE(DIR,"'","")&amp;"]NOTA!D"&amp;B_MSK[[#This Row],[//]]+2,"&gt;"))</f>
        <v/>
      </c>
      <c r="D870" s="5" t="str">
        <f ca="1">IF(B_MSK[[#This Row],[N_ID]]="","",COUNTIF(INDIRECT(DIR&amp;"!NOTA[ID_H]"),B_MSK[[#This Row],[ID NOTA]]))</f>
        <v/>
      </c>
      <c r="E8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0" s="7" t="str">
        <f ca="1">IF(B_MSK[[#This Row],[stt]]="ada",INDEX([2]!db[NB BM],B_MSK[DB_ROW]-1),"")</f>
        <v/>
      </c>
      <c r="H870" s="7" t="str">
        <f ca="1">IF(B_MSK[[#This Row],[//]]="","",INDEX(INDIRECT(DIR&amp;$2:$2),B_MSK[[#This Row],[//]]))</f>
        <v/>
      </c>
      <c r="I870" s="27" t="str">
        <f ca="1">IF(B_MSK[[#This Row],[//]]="","",INDEX(INDIRECT(DB_PATH&amp;$2:$2),B_MSK[[#This Row],[DB_ROW]]-1))</f>
        <v/>
      </c>
      <c r="J870" s="5" t="str">
        <f ca="1">IF(B_MSK[[#This Row],[//]]="","",IF(INDEX(INDIRECT(DIR&amp;$2:$2),B_MSK[[#This Row],[//]])="","",INDEX(INDIRECT(DIR&amp;$2:$2),B_MSK[[#This Row],[//]])))</f>
        <v/>
      </c>
      <c r="K870" s="5" t="str">
        <f ca="1">IF(B_MSK[[#This Row],[//]]="","",IF(INDEX(INDIRECT(DIR&amp;$2:$2),B_MSK[[#This Row],[//]])="","",INDEX(INDIRECT(DIR&amp;$2:$2),B_MSK[[#This Row],[//]])))</f>
        <v/>
      </c>
      <c r="L870" s="5" t="str">
        <f ca="1">IF(B_MSK[[#This Row],[//]]="","",IF(INDEX(INDIRECT(DIR&amp;$2:$2),B_MSK[[#This Row],[//]])="","",INDEX(INDIRECT(DIR&amp;$2:$2),B_MSK[[#This Row],[//]])))</f>
        <v/>
      </c>
      <c r="M870" s="13" t="str">
        <f ca="1">IF(B_MSK[[#This Row],[//]]="","",INDEX(INDIRECT(DIR&amp;$2:$2),B_MSK[[#This Row],[//]]))</f>
        <v/>
      </c>
      <c r="N870" s="13" t="str">
        <f ca="1">IF(OR(B_MSK[[#This Row],[//]]="",),"",INDEX(INDIRECT(DIR&amp;$2:$2),B_MSK[[#This Row],[//]]))</f>
        <v/>
      </c>
      <c r="O870" s="3" t="str">
        <f ca="1">IF(B_MSK[[#This Row],[//]]="","",IF(INDEX(INDIRECT(DIR&amp;$2:$2),B_MSK[[#This Row],[//]])=0,"",INDEX(INDIRECT(DIR&amp;$2:$2),B_MSK[[#This Row],[//]])))</f>
        <v/>
      </c>
      <c r="P870" s="3" t="str">
        <f ca="1">IF(B_MSK[[#This Row],[//]]="","",IF(INDEX(INDIRECT(DIR&amp;$2:$2),B_MSK[[#This Row],[//]])=0,"",INDEX(INDIRECT(DIR&amp;$2:$2),B_MSK[[#This Row],[//]])))</f>
        <v/>
      </c>
      <c r="Q870" s="12" t="str">
        <f ca="1">IF(B_MSK[[#This Row],[//]]="","",INDEX(INDIRECT(DIR&amp;$2:$2),B_MSK[[#This Row],[//]]))</f>
        <v/>
      </c>
      <c r="R8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0" s="37" t="str">
        <f ca="1">IF(B_MSK[[#This Row],[//]]="","",INDEX(INDIRECT(DIR&amp;$2:$2),B_MSK[[#This Row],[//]]))</f>
        <v/>
      </c>
      <c r="U870" s="38" t="str">
        <f ca="1">IF(SUMIF(B_MSK[NAMA BARANG],B_MSK[[#This Row],[NAMA BARANG]],B_MSK[JMLH BRG])=0,"",SUMIF(B_MSK[NAMA BARANG],B_MSK[[#This Row],[NAMA BARANG]],B_MSK[C]))</f>
        <v/>
      </c>
      <c r="V870" s="7" t="str">
        <f ca="1">IF(B_MSK[[#This Row],[//]]="","",INDEX(INDIRECT(DIR&amp;$2:$2),B_MSK[[#This Row],[//]]))</f>
        <v/>
      </c>
      <c r="W8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0" s="5" t="str">
        <f ca="1">IF(B_MSK[[#This Row],[N.B.nota]]="","",IF(MATCH(B_MSK[[#This Row],[concat]],[2]!db[NB NOTA_C],0)&gt;0,"ada",0))</f>
        <v/>
      </c>
      <c r="Y870" s="5" t="str">
        <f ca="1">IF(B_MSK[[#This Row],[N.B.nota]]="","",ADDRESS(ROW(B_MSK[QB]),COLUMN(B_MSK[QB]))&amp;":"&amp;ADDRESS(ROW(),COLUMN(B_MSK[QB])))</f>
        <v/>
      </c>
      <c r="Z870" s="5" t="str">
        <f ca="1">IF(B_MSK[[#This Row],[concat]]="","",MATCH(B_MSK[[#This Row],[concat]],[2]!db[NB NOTA_C],0)+1)</f>
        <v/>
      </c>
      <c r="AA870" s="5" t="str">
        <f ca="1">IF(B_MSK[[#This Row],[//]]="","",HYPERLINK("[D:\kerja\BANK EXP\BARU\DB.XLSX]DB!e"&amp;B_MSK[[#This Row],[DB_ROW]],"&gt;"))</f>
        <v/>
      </c>
      <c r="AB870" s="30" t="e">
        <f ca="1">MID(B_MSK[[#This Row],[/ STN_1]],FIND(" ",B_MSK[[#This Row],[/ STN_1]])+1,LEN(B_MSK[[#This Row],[/ STN_1]]))</f>
        <v>#VALUE!</v>
      </c>
      <c r="AC8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0" s="15" t="str">
        <f ca="1">IF(B_MSK[[#This Row],[HARGA_2]]="","",IF(MID(B_MSK[[#This Row],[/ STN_2]],FIND(" ",B_MSK[[#This Row],[/ STN_2]])+1,LEN(B_MSK[[#This Row],[/ STN_2]]))="LSN",B_MSK[[#This Row],[HARGA_2]]/12,""))</f>
        <v/>
      </c>
      <c r="AH870" s="7" t="str">
        <f ca="1">IF(B_MSK[[#This Row],[HARGA_3]]="","","/ "&amp;"PCS")</f>
        <v/>
      </c>
      <c r="AI870" s="15" t="str">
        <f ca="1">IF(B_MSK[[#This Row],[HARGA_3]]="",IF(B_MSK[[#This Row],[HARGA_2]]="",IF(B_MSK[[#This Row],[HARGA_1]]="","",B_MSK[[#This Row],[HARGA_1]]),B_MSK[[#This Row],[HARGA_2]]),B_MSK[[#This Row],[HARGA_3]])</f>
        <v/>
      </c>
      <c r="AJ870" s="15" t="str">
        <f ca="1">IF(B_MSK[[#This Row],[/ STN_3]]="",IF(B_MSK[[#This Row],[/ STN_2]]="",IF(B_MSK[[#This Row],[/ STN_1]]="","",B_MSK[[#This Row],[/ STN_1]]),B_MSK[[#This Row],[/ STN_2]]),B_MSK[[#This Row],[/ STN_3]])</f>
        <v/>
      </c>
      <c r="AK870" s="5" t="str">
        <f ca="1">IF(B_MSK[[#This Row],[//]]="","",SUBSTITUTE(SUBSTITUTE(SUBSTITUTE(B_MSK[[#This Row],[QTY/ CTN]]," ","_",2),"(",""),")","")&amp;"_")</f>
        <v/>
      </c>
      <c r="AL870" s="5" t="str">
        <f ca="1">IF(B_MSK[[#This Row],[A_B]]="","",SEARCH("_",B_MSK[[#This Row],[A_B]]))</f>
        <v/>
      </c>
      <c r="AM870" s="5" t="str">
        <f ca="1">IF(B_MSK[[#This Row],[A_B]]="","",LEN(B_MSK[[#This Row],[A_B]]))</f>
        <v/>
      </c>
      <c r="AN870" s="5" t="str">
        <f ca="1">IF(B_MSK[[#This Row],[A_B]]="","",LEFT(B_MSK[[#This Row],[QTY/ CTN]],B_MSK[[#This Row],[A_B_1]]))</f>
        <v/>
      </c>
      <c r="AO870" s="5" t="str">
        <f ca="1">IF(B_MSK[[#This Row],[A_B]]="","",LEFT(B_MSK[[#This Row],[A_]],SEARCH(" ",B_MSK[[#This Row],[A_]])-1))</f>
        <v/>
      </c>
      <c r="AP870" s="5" t="str">
        <f ca="1">IF(B_MSK[[#This Row],[A_B]]="","",RIGHT(B_MSK[[#This Row],[A_]],LEN(B_MSK[[#This Row],[A_]])-SEARCH(" ",B_MSK[[#This Row],[A_]])))</f>
        <v/>
      </c>
      <c r="AQ8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0" s="5" t="str">
        <f ca="1">IF(B_MSK[[#This Row],[B_]]="","",LEFT(B_MSK[[#This Row],[B_]],SEARCH(" ",B_MSK[[#This Row],[B_]])))</f>
        <v/>
      </c>
      <c r="AS870" s="5" t="str">
        <f ca="1">IF(B_MSK[[#This Row],[B_]]="","",RIGHT(B_MSK[[#This Row],[B_]],LEN(B_MSK[[#This Row],[B_]])-SEARCH(" ",B_MSK[[#This Row],[B_]])))</f>
        <v/>
      </c>
      <c r="AT870" s="5" t="str">
        <f ca="1">IF(B_MSK[[#This Row],[B_2]]="LSN",12,"")</f>
        <v/>
      </c>
      <c r="AU870" s="5" t="str">
        <f ca="1">IF(B_MSK[[#This Row],[C_1]]="","","PCS")</f>
        <v/>
      </c>
      <c r="AV870" s="5" t="str">
        <f ca="1">IF(B_MSK[[#This Row],[A_1]]="","",B_MSK[[#This Row],[A_1]]*IF(B_MSK[[#This Row],[B_1]]="",1,B_MSK[[#This Row],[B_1]])*IF(B_MSK[[#This Row],[C_1]]="",1,B_MSK[[#This Row],[C_1]]))</f>
        <v/>
      </c>
      <c r="AW870" s="5" t="str">
        <f ca="1">IF(B_MSK[[#This Row],[C_2]]="",IF(B_MSK[[#This Row],[B_2]]="",IF(B_MSK[[#This Row],[A_2]]="","",B_MSK[[#This Row],[A_2]]),B_MSK[[#This Row],[B_2]]),B_MSK[[#This Row],[C_2]])</f>
        <v/>
      </c>
      <c r="AX870" s="2">
        <f ca="1">IF(ISNUMBER(B_MSK[[#This Row],[TANGGAL DATANG]]),B_MSK[[#This Row],[TANGGAL DATANG]],AX869)</f>
        <v>44959</v>
      </c>
      <c r="AY870" s="5" t="str">
        <f ca="1">IF(B_MSK[[#This Row],[DB_ROW]]="","",INDEX([3]!db[JENIS],B_MSK[[#This Row],[DB_ROW]]-1))</f>
        <v/>
      </c>
      <c r="AZ870" s="5" t="e">
        <f ca="1">IF(B_MSK[[#This Row],[A_1]]="","",B_MSK[[#This Row],[A_1]])*1</f>
        <v>#VALUE!</v>
      </c>
      <c r="BA870" s="5" t="str">
        <f ca="1">IF(B_MSK[[#This Row],[//]]="","",INDEX(INDIRECT(DIR&amp;$2:$2),B_MSK[[#This Row],[//]]))</f>
        <v/>
      </c>
      <c r="BB870" s="5" t="str">
        <f ca="1">CONCATENATE(B_MSK[[#This Row],[concat]],B_MSK[[#This Row],[HARGA_X]],B_MSK[[#This Row],[SAT]])</f>
        <v/>
      </c>
    </row>
    <row r="871" spans="1:54" x14ac:dyDescent="0.25">
      <c r="A871" s="6" t="s">
        <v>128</v>
      </c>
      <c r="B871" s="5" t="str">
        <f ca="1">IF(B_MSK[[#This Row],[N_ID]]="","",INDEX(INDIRECT(DIR&amp;$2:$2),MATCH(B_MSK[[#This Row],[N_ID]],INDIRECT(DIR&amp;"!NOTA[ID_P]"),0)))</f>
        <v/>
      </c>
      <c r="C871" s="5" t="str">
        <f ca="1">IF(B_MSK[[#This Row],[//]]="","",HYPERLINK("["&amp;SUBSTITUTE(DIR,"'","")&amp;"]NOTA!D"&amp;B_MSK[[#This Row],[//]]+2,"&gt;"))</f>
        <v/>
      </c>
      <c r="D871" s="5" t="str">
        <f ca="1">IF(B_MSK[[#This Row],[N_ID]]="","",COUNTIF(INDIRECT(DIR&amp;"!NOTA[ID_H]"),B_MSK[[#This Row],[ID NOTA]]))</f>
        <v/>
      </c>
      <c r="E8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1" s="7" t="str">
        <f ca="1">IF(B_MSK[[#This Row],[stt]]="ada",INDEX([2]!db[NB BM],B_MSK[DB_ROW]-1),"")</f>
        <v/>
      </c>
      <c r="H871" s="7" t="str">
        <f ca="1">IF(B_MSK[[#This Row],[//]]="","",INDEX(INDIRECT(DIR&amp;$2:$2),B_MSK[[#This Row],[//]]))</f>
        <v/>
      </c>
      <c r="I871" s="27" t="str">
        <f ca="1">IF(B_MSK[[#This Row],[//]]="","",INDEX(INDIRECT(DB_PATH&amp;$2:$2),B_MSK[[#This Row],[DB_ROW]]-1))</f>
        <v/>
      </c>
      <c r="J871" s="5" t="str">
        <f ca="1">IF(B_MSK[[#This Row],[//]]="","",IF(INDEX(INDIRECT(DIR&amp;$2:$2),B_MSK[[#This Row],[//]])="","",INDEX(INDIRECT(DIR&amp;$2:$2),B_MSK[[#This Row],[//]])))</f>
        <v/>
      </c>
      <c r="K871" s="5" t="str">
        <f ca="1">IF(B_MSK[[#This Row],[//]]="","",IF(INDEX(INDIRECT(DIR&amp;$2:$2),B_MSK[[#This Row],[//]])="","",INDEX(INDIRECT(DIR&amp;$2:$2),B_MSK[[#This Row],[//]])))</f>
        <v/>
      </c>
      <c r="L871" s="5" t="str">
        <f ca="1">IF(B_MSK[[#This Row],[//]]="","",IF(INDEX(INDIRECT(DIR&amp;$2:$2),B_MSK[[#This Row],[//]])="","",INDEX(INDIRECT(DIR&amp;$2:$2),B_MSK[[#This Row],[//]])))</f>
        <v/>
      </c>
      <c r="M871" s="13" t="str">
        <f ca="1">IF(B_MSK[[#This Row],[//]]="","",INDEX(INDIRECT(DIR&amp;$2:$2),B_MSK[[#This Row],[//]]))</f>
        <v/>
      </c>
      <c r="N871" s="13" t="str">
        <f ca="1">IF(OR(B_MSK[[#This Row],[//]]="",),"",INDEX(INDIRECT(DIR&amp;$2:$2),B_MSK[[#This Row],[//]]))</f>
        <v/>
      </c>
      <c r="O871" s="3" t="str">
        <f ca="1">IF(B_MSK[[#This Row],[//]]="","",IF(INDEX(INDIRECT(DIR&amp;$2:$2),B_MSK[[#This Row],[//]])=0,"",INDEX(INDIRECT(DIR&amp;$2:$2),B_MSK[[#This Row],[//]])))</f>
        <v/>
      </c>
      <c r="P871" s="3" t="str">
        <f ca="1">IF(B_MSK[[#This Row],[//]]="","",IF(INDEX(INDIRECT(DIR&amp;$2:$2),B_MSK[[#This Row],[//]])=0,"",INDEX(INDIRECT(DIR&amp;$2:$2),B_MSK[[#This Row],[//]])))</f>
        <v/>
      </c>
      <c r="Q871" s="12" t="str">
        <f ca="1">IF(B_MSK[[#This Row],[//]]="","",INDEX(INDIRECT(DIR&amp;$2:$2),B_MSK[[#This Row],[//]]))</f>
        <v/>
      </c>
      <c r="R8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1" s="37" t="str">
        <f ca="1">IF(B_MSK[[#This Row],[//]]="","",INDEX(INDIRECT(DIR&amp;$2:$2),B_MSK[[#This Row],[//]]))</f>
        <v/>
      </c>
      <c r="U871" s="38" t="str">
        <f ca="1">IF(SUMIF(B_MSK[NAMA BARANG],B_MSK[[#This Row],[NAMA BARANG]],B_MSK[JMLH BRG])=0,"",SUMIF(B_MSK[NAMA BARANG],B_MSK[[#This Row],[NAMA BARANG]],B_MSK[C]))</f>
        <v/>
      </c>
      <c r="V871" s="7" t="str">
        <f ca="1">IF(B_MSK[[#This Row],[//]]="","",INDEX(INDIRECT(DIR&amp;$2:$2),B_MSK[[#This Row],[//]]))</f>
        <v/>
      </c>
      <c r="W8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1" s="5" t="str">
        <f ca="1">IF(B_MSK[[#This Row],[N.B.nota]]="","",IF(MATCH(B_MSK[[#This Row],[concat]],[2]!db[NB NOTA_C],0)&gt;0,"ada",0))</f>
        <v/>
      </c>
      <c r="Y871" s="5" t="str">
        <f ca="1">IF(B_MSK[[#This Row],[N.B.nota]]="","",ADDRESS(ROW(B_MSK[QB]),COLUMN(B_MSK[QB]))&amp;":"&amp;ADDRESS(ROW(),COLUMN(B_MSK[QB])))</f>
        <v/>
      </c>
      <c r="Z871" s="5" t="str">
        <f ca="1">IF(B_MSK[[#This Row],[concat]]="","",MATCH(B_MSK[[#This Row],[concat]],[2]!db[NB NOTA_C],0)+1)</f>
        <v/>
      </c>
      <c r="AA871" s="5" t="str">
        <f ca="1">IF(B_MSK[[#This Row],[//]]="","",HYPERLINK("[D:\kerja\BANK EXP\BARU\DB.XLSX]DB!e"&amp;B_MSK[[#This Row],[DB_ROW]],"&gt;"))</f>
        <v/>
      </c>
      <c r="AB871" s="30" t="e">
        <f ca="1">MID(B_MSK[[#This Row],[/ STN_1]],FIND(" ",B_MSK[[#This Row],[/ STN_1]])+1,LEN(B_MSK[[#This Row],[/ STN_1]]))</f>
        <v>#VALUE!</v>
      </c>
      <c r="AC8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1" s="15" t="str">
        <f ca="1">IF(B_MSK[[#This Row],[HARGA_2]]="","",IF(MID(B_MSK[[#This Row],[/ STN_2]],FIND(" ",B_MSK[[#This Row],[/ STN_2]])+1,LEN(B_MSK[[#This Row],[/ STN_2]]))="LSN",B_MSK[[#This Row],[HARGA_2]]/12,""))</f>
        <v/>
      </c>
      <c r="AH871" s="7" t="str">
        <f ca="1">IF(B_MSK[[#This Row],[HARGA_3]]="","","/ "&amp;"PCS")</f>
        <v/>
      </c>
      <c r="AI871" s="15" t="str">
        <f ca="1">IF(B_MSK[[#This Row],[HARGA_3]]="",IF(B_MSK[[#This Row],[HARGA_2]]="",IF(B_MSK[[#This Row],[HARGA_1]]="","",B_MSK[[#This Row],[HARGA_1]]),B_MSK[[#This Row],[HARGA_2]]),B_MSK[[#This Row],[HARGA_3]])</f>
        <v/>
      </c>
      <c r="AJ871" s="15" t="str">
        <f ca="1">IF(B_MSK[[#This Row],[/ STN_3]]="",IF(B_MSK[[#This Row],[/ STN_2]]="",IF(B_MSK[[#This Row],[/ STN_1]]="","",B_MSK[[#This Row],[/ STN_1]]),B_MSK[[#This Row],[/ STN_2]]),B_MSK[[#This Row],[/ STN_3]])</f>
        <v/>
      </c>
      <c r="AK871" s="5" t="str">
        <f ca="1">IF(B_MSK[[#This Row],[//]]="","",SUBSTITUTE(SUBSTITUTE(SUBSTITUTE(B_MSK[[#This Row],[QTY/ CTN]]," ","_",2),"(",""),")","")&amp;"_")</f>
        <v/>
      </c>
      <c r="AL871" s="5" t="str">
        <f ca="1">IF(B_MSK[[#This Row],[A_B]]="","",SEARCH("_",B_MSK[[#This Row],[A_B]]))</f>
        <v/>
      </c>
      <c r="AM871" s="5" t="str">
        <f ca="1">IF(B_MSK[[#This Row],[A_B]]="","",LEN(B_MSK[[#This Row],[A_B]]))</f>
        <v/>
      </c>
      <c r="AN871" s="5" t="str">
        <f ca="1">IF(B_MSK[[#This Row],[A_B]]="","",LEFT(B_MSK[[#This Row],[QTY/ CTN]],B_MSK[[#This Row],[A_B_1]]))</f>
        <v/>
      </c>
      <c r="AO871" s="5" t="str">
        <f ca="1">IF(B_MSK[[#This Row],[A_B]]="","",LEFT(B_MSK[[#This Row],[A_]],SEARCH(" ",B_MSK[[#This Row],[A_]])-1))</f>
        <v/>
      </c>
      <c r="AP871" s="5" t="str">
        <f ca="1">IF(B_MSK[[#This Row],[A_B]]="","",RIGHT(B_MSK[[#This Row],[A_]],LEN(B_MSK[[#This Row],[A_]])-SEARCH(" ",B_MSK[[#This Row],[A_]])))</f>
        <v/>
      </c>
      <c r="AQ8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1" s="5" t="str">
        <f ca="1">IF(B_MSK[[#This Row],[B_]]="","",LEFT(B_MSK[[#This Row],[B_]],SEARCH(" ",B_MSK[[#This Row],[B_]])))</f>
        <v/>
      </c>
      <c r="AS871" s="5" t="str">
        <f ca="1">IF(B_MSK[[#This Row],[B_]]="","",RIGHT(B_MSK[[#This Row],[B_]],LEN(B_MSK[[#This Row],[B_]])-SEARCH(" ",B_MSK[[#This Row],[B_]])))</f>
        <v/>
      </c>
      <c r="AT871" s="5" t="str">
        <f ca="1">IF(B_MSK[[#This Row],[B_2]]="LSN",12,"")</f>
        <v/>
      </c>
      <c r="AU871" s="5" t="str">
        <f ca="1">IF(B_MSK[[#This Row],[C_1]]="","","PCS")</f>
        <v/>
      </c>
      <c r="AV871" s="5" t="str">
        <f ca="1">IF(B_MSK[[#This Row],[A_1]]="","",B_MSK[[#This Row],[A_1]]*IF(B_MSK[[#This Row],[B_1]]="",1,B_MSK[[#This Row],[B_1]])*IF(B_MSK[[#This Row],[C_1]]="",1,B_MSK[[#This Row],[C_1]]))</f>
        <v/>
      </c>
      <c r="AW871" s="5" t="str">
        <f ca="1">IF(B_MSK[[#This Row],[C_2]]="",IF(B_MSK[[#This Row],[B_2]]="",IF(B_MSK[[#This Row],[A_2]]="","",B_MSK[[#This Row],[A_2]]),B_MSK[[#This Row],[B_2]]),B_MSK[[#This Row],[C_2]])</f>
        <v/>
      </c>
      <c r="AX871" s="2">
        <f ca="1">IF(ISNUMBER(B_MSK[[#This Row],[TANGGAL DATANG]]),B_MSK[[#This Row],[TANGGAL DATANG]],AX870)</f>
        <v>44959</v>
      </c>
      <c r="AY871" s="5" t="str">
        <f ca="1">IF(B_MSK[[#This Row],[DB_ROW]]="","",INDEX([3]!db[JENIS],B_MSK[[#This Row],[DB_ROW]]-1))</f>
        <v/>
      </c>
      <c r="AZ871" s="5" t="e">
        <f ca="1">IF(B_MSK[[#This Row],[A_1]]="","",B_MSK[[#This Row],[A_1]])*1</f>
        <v>#VALUE!</v>
      </c>
      <c r="BA871" s="5" t="str">
        <f ca="1">IF(B_MSK[[#This Row],[//]]="","",INDEX(INDIRECT(DIR&amp;$2:$2),B_MSK[[#This Row],[//]]))</f>
        <v/>
      </c>
      <c r="BB871" s="5" t="str">
        <f ca="1">CONCATENATE(B_MSK[[#This Row],[concat]],B_MSK[[#This Row],[HARGA_X]],B_MSK[[#This Row],[SAT]])</f>
        <v/>
      </c>
    </row>
    <row r="872" spans="1:54" x14ac:dyDescent="0.25">
      <c r="A872" s="6" t="s">
        <v>128</v>
      </c>
      <c r="B872" s="5" t="str">
        <f ca="1">IF(B_MSK[[#This Row],[N_ID]]="","",INDEX(INDIRECT(DIR&amp;$2:$2),MATCH(B_MSK[[#This Row],[N_ID]],INDIRECT(DIR&amp;"!NOTA[ID_P]"),0)))</f>
        <v/>
      </c>
      <c r="C872" s="5" t="str">
        <f ca="1">IF(B_MSK[[#This Row],[//]]="","",HYPERLINK("["&amp;SUBSTITUTE(DIR,"'","")&amp;"]NOTA!D"&amp;B_MSK[[#This Row],[//]]+2,"&gt;"))</f>
        <v/>
      </c>
      <c r="D872" s="5" t="str">
        <f ca="1">IF(B_MSK[[#This Row],[N_ID]]="","",COUNTIF(INDIRECT(DIR&amp;"!NOTA[ID_H]"),B_MSK[[#This Row],[ID NOTA]]))</f>
        <v/>
      </c>
      <c r="E8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2" s="7" t="str">
        <f ca="1">IF(B_MSK[[#This Row],[stt]]="ada",INDEX([2]!db[NB BM],B_MSK[DB_ROW]-1),"")</f>
        <v/>
      </c>
      <c r="H872" s="7" t="str">
        <f ca="1">IF(B_MSK[[#This Row],[//]]="","",INDEX(INDIRECT(DIR&amp;$2:$2),B_MSK[[#This Row],[//]]))</f>
        <v/>
      </c>
      <c r="I872" s="27" t="str">
        <f ca="1">IF(B_MSK[[#This Row],[//]]="","",INDEX(INDIRECT(DB_PATH&amp;$2:$2),B_MSK[[#This Row],[DB_ROW]]-1))</f>
        <v/>
      </c>
      <c r="J872" s="5" t="str">
        <f ca="1">IF(B_MSK[[#This Row],[//]]="","",IF(INDEX(INDIRECT(DIR&amp;$2:$2),B_MSK[[#This Row],[//]])="","",INDEX(INDIRECT(DIR&amp;$2:$2),B_MSK[[#This Row],[//]])))</f>
        <v/>
      </c>
      <c r="K872" s="5" t="str">
        <f ca="1">IF(B_MSK[[#This Row],[//]]="","",IF(INDEX(INDIRECT(DIR&amp;$2:$2),B_MSK[[#This Row],[//]])="","",INDEX(INDIRECT(DIR&amp;$2:$2),B_MSK[[#This Row],[//]])))</f>
        <v/>
      </c>
      <c r="L872" s="5" t="str">
        <f ca="1">IF(B_MSK[[#This Row],[//]]="","",IF(INDEX(INDIRECT(DIR&amp;$2:$2),B_MSK[[#This Row],[//]])="","",INDEX(INDIRECT(DIR&amp;$2:$2),B_MSK[[#This Row],[//]])))</f>
        <v/>
      </c>
      <c r="M872" s="13" t="str">
        <f ca="1">IF(B_MSK[[#This Row],[//]]="","",INDEX(INDIRECT(DIR&amp;$2:$2),B_MSK[[#This Row],[//]]))</f>
        <v/>
      </c>
      <c r="N872" s="13" t="str">
        <f ca="1">IF(OR(B_MSK[[#This Row],[//]]="",),"",INDEX(INDIRECT(DIR&amp;$2:$2),B_MSK[[#This Row],[//]]))</f>
        <v/>
      </c>
      <c r="O872" s="3" t="str">
        <f ca="1">IF(B_MSK[[#This Row],[//]]="","",IF(INDEX(INDIRECT(DIR&amp;$2:$2),B_MSK[[#This Row],[//]])=0,"",INDEX(INDIRECT(DIR&amp;$2:$2),B_MSK[[#This Row],[//]])))</f>
        <v/>
      </c>
      <c r="P872" s="3" t="str">
        <f ca="1">IF(B_MSK[[#This Row],[//]]="","",IF(INDEX(INDIRECT(DIR&amp;$2:$2),B_MSK[[#This Row],[//]])=0,"",INDEX(INDIRECT(DIR&amp;$2:$2),B_MSK[[#This Row],[//]])))</f>
        <v/>
      </c>
      <c r="Q872" s="12" t="str">
        <f ca="1">IF(B_MSK[[#This Row],[//]]="","",INDEX(INDIRECT(DIR&amp;$2:$2),B_MSK[[#This Row],[//]]))</f>
        <v/>
      </c>
      <c r="R8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2" s="37" t="str">
        <f ca="1">IF(B_MSK[[#This Row],[//]]="","",INDEX(INDIRECT(DIR&amp;$2:$2),B_MSK[[#This Row],[//]]))</f>
        <v/>
      </c>
      <c r="U872" s="38" t="str">
        <f ca="1">IF(SUMIF(B_MSK[NAMA BARANG],B_MSK[[#This Row],[NAMA BARANG]],B_MSK[JMLH BRG])=0,"",SUMIF(B_MSK[NAMA BARANG],B_MSK[[#This Row],[NAMA BARANG]],B_MSK[C]))</f>
        <v/>
      </c>
      <c r="V872" s="7" t="str">
        <f ca="1">IF(B_MSK[[#This Row],[//]]="","",INDEX(INDIRECT(DIR&amp;$2:$2),B_MSK[[#This Row],[//]]))</f>
        <v/>
      </c>
      <c r="W8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2" s="5" t="str">
        <f ca="1">IF(B_MSK[[#This Row],[N.B.nota]]="","",IF(MATCH(B_MSK[[#This Row],[concat]],[2]!db[NB NOTA_C],0)&gt;0,"ada",0))</f>
        <v/>
      </c>
      <c r="Y872" s="5" t="str">
        <f ca="1">IF(B_MSK[[#This Row],[N.B.nota]]="","",ADDRESS(ROW(B_MSK[QB]),COLUMN(B_MSK[QB]))&amp;":"&amp;ADDRESS(ROW(),COLUMN(B_MSK[QB])))</f>
        <v/>
      </c>
      <c r="Z872" s="5" t="str">
        <f ca="1">IF(B_MSK[[#This Row],[concat]]="","",MATCH(B_MSK[[#This Row],[concat]],[2]!db[NB NOTA_C],0)+1)</f>
        <v/>
      </c>
      <c r="AA872" s="5" t="str">
        <f ca="1">IF(B_MSK[[#This Row],[//]]="","",HYPERLINK("[D:\kerja\BANK EXP\BARU\DB.XLSX]DB!e"&amp;B_MSK[[#This Row],[DB_ROW]],"&gt;"))</f>
        <v/>
      </c>
      <c r="AB872" s="30" t="e">
        <f ca="1">MID(B_MSK[[#This Row],[/ STN_1]],FIND(" ",B_MSK[[#This Row],[/ STN_1]])+1,LEN(B_MSK[[#This Row],[/ STN_1]]))</f>
        <v>#VALUE!</v>
      </c>
      <c r="AC8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2" s="15" t="str">
        <f ca="1">IF(B_MSK[[#This Row],[HARGA_2]]="","",IF(MID(B_MSK[[#This Row],[/ STN_2]],FIND(" ",B_MSK[[#This Row],[/ STN_2]])+1,LEN(B_MSK[[#This Row],[/ STN_2]]))="LSN",B_MSK[[#This Row],[HARGA_2]]/12,""))</f>
        <v/>
      </c>
      <c r="AH872" s="7" t="str">
        <f ca="1">IF(B_MSK[[#This Row],[HARGA_3]]="","","/ "&amp;"PCS")</f>
        <v/>
      </c>
      <c r="AI872" s="15" t="str">
        <f ca="1">IF(B_MSK[[#This Row],[HARGA_3]]="",IF(B_MSK[[#This Row],[HARGA_2]]="",IF(B_MSK[[#This Row],[HARGA_1]]="","",B_MSK[[#This Row],[HARGA_1]]),B_MSK[[#This Row],[HARGA_2]]),B_MSK[[#This Row],[HARGA_3]])</f>
        <v/>
      </c>
      <c r="AJ872" s="15" t="str">
        <f ca="1">IF(B_MSK[[#This Row],[/ STN_3]]="",IF(B_MSK[[#This Row],[/ STN_2]]="",IF(B_MSK[[#This Row],[/ STN_1]]="","",B_MSK[[#This Row],[/ STN_1]]),B_MSK[[#This Row],[/ STN_2]]),B_MSK[[#This Row],[/ STN_3]])</f>
        <v/>
      </c>
      <c r="AK872" s="5" t="str">
        <f ca="1">IF(B_MSK[[#This Row],[//]]="","",SUBSTITUTE(SUBSTITUTE(SUBSTITUTE(B_MSK[[#This Row],[QTY/ CTN]]," ","_",2),"(",""),")","")&amp;"_")</f>
        <v/>
      </c>
      <c r="AL872" s="5" t="str">
        <f ca="1">IF(B_MSK[[#This Row],[A_B]]="","",SEARCH("_",B_MSK[[#This Row],[A_B]]))</f>
        <v/>
      </c>
      <c r="AM872" s="5" t="str">
        <f ca="1">IF(B_MSK[[#This Row],[A_B]]="","",LEN(B_MSK[[#This Row],[A_B]]))</f>
        <v/>
      </c>
      <c r="AN872" s="5" t="str">
        <f ca="1">IF(B_MSK[[#This Row],[A_B]]="","",LEFT(B_MSK[[#This Row],[QTY/ CTN]],B_MSK[[#This Row],[A_B_1]]))</f>
        <v/>
      </c>
      <c r="AO872" s="5" t="str">
        <f ca="1">IF(B_MSK[[#This Row],[A_B]]="","",LEFT(B_MSK[[#This Row],[A_]],SEARCH(" ",B_MSK[[#This Row],[A_]])-1))</f>
        <v/>
      </c>
      <c r="AP872" s="5" t="str">
        <f ca="1">IF(B_MSK[[#This Row],[A_B]]="","",RIGHT(B_MSK[[#This Row],[A_]],LEN(B_MSK[[#This Row],[A_]])-SEARCH(" ",B_MSK[[#This Row],[A_]])))</f>
        <v/>
      </c>
      <c r="AQ8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2" s="5" t="str">
        <f ca="1">IF(B_MSK[[#This Row],[B_]]="","",LEFT(B_MSK[[#This Row],[B_]],SEARCH(" ",B_MSK[[#This Row],[B_]])))</f>
        <v/>
      </c>
      <c r="AS872" s="5" t="str">
        <f ca="1">IF(B_MSK[[#This Row],[B_]]="","",RIGHT(B_MSK[[#This Row],[B_]],LEN(B_MSK[[#This Row],[B_]])-SEARCH(" ",B_MSK[[#This Row],[B_]])))</f>
        <v/>
      </c>
      <c r="AT872" s="5" t="str">
        <f ca="1">IF(B_MSK[[#This Row],[B_2]]="LSN",12,"")</f>
        <v/>
      </c>
      <c r="AU872" s="5" t="str">
        <f ca="1">IF(B_MSK[[#This Row],[C_1]]="","","PCS")</f>
        <v/>
      </c>
      <c r="AV872" s="5" t="str">
        <f ca="1">IF(B_MSK[[#This Row],[A_1]]="","",B_MSK[[#This Row],[A_1]]*IF(B_MSK[[#This Row],[B_1]]="",1,B_MSK[[#This Row],[B_1]])*IF(B_MSK[[#This Row],[C_1]]="",1,B_MSK[[#This Row],[C_1]]))</f>
        <v/>
      </c>
      <c r="AW872" s="5" t="str">
        <f ca="1">IF(B_MSK[[#This Row],[C_2]]="",IF(B_MSK[[#This Row],[B_2]]="",IF(B_MSK[[#This Row],[A_2]]="","",B_MSK[[#This Row],[A_2]]),B_MSK[[#This Row],[B_2]]),B_MSK[[#This Row],[C_2]])</f>
        <v/>
      </c>
      <c r="AX872" s="2">
        <f ca="1">IF(ISNUMBER(B_MSK[[#This Row],[TANGGAL DATANG]]),B_MSK[[#This Row],[TANGGAL DATANG]],AX871)</f>
        <v>44959</v>
      </c>
      <c r="AY872" s="5" t="str">
        <f ca="1">IF(B_MSK[[#This Row],[DB_ROW]]="","",INDEX([3]!db[JENIS],B_MSK[[#This Row],[DB_ROW]]-1))</f>
        <v/>
      </c>
      <c r="AZ872" s="5" t="e">
        <f ca="1">IF(B_MSK[[#This Row],[A_1]]="","",B_MSK[[#This Row],[A_1]])*1</f>
        <v>#VALUE!</v>
      </c>
      <c r="BA872" s="5" t="str">
        <f ca="1">IF(B_MSK[[#This Row],[//]]="","",INDEX(INDIRECT(DIR&amp;$2:$2),B_MSK[[#This Row],[//]]))</f>
        <v/>
      </c>
      <c r="BB872" s="5" t="str">
        <f ca="1">CONCATENATE(B_MSK[[#This Row],[concat]],B_MSK[[#This Row],[HARGA_X]],B_MSK[[#This Row],[SAT]])</f>
        <v/>
      </c>
    </row>
    <row r="873" spans="1:54" x14ac:dyDescent="0.25">
      <c r="A873" s="6" t="s">
        <v>128</v>
      </c>
      <c r="B873" s="5" t="str">
        <f ca="1">IF(B_MSK[[#This Row],[N_ID]]="","",INDEX(INDIRECT(DIR&amp;$2:$2),MATCH(B_MSK[[#This Row],[N_ID]],INDIRECT(DIR&amp;"!NOTA[ID_P]"),0)))</f>
        <v/>
      </c>
      <c r="C873" s="5" t="str">
        <f ca="1">IF(B_MSK[[#This Row],[//]]="","",HYPERLINK("["&amp;SUBSTITUTE(DIR,"'","")&amp;"]NOTA!D"&amp;B_MSK[[#This Row],[//]]+2,"&gt;"))</f>
        <v/>
      </c>
      <c r="D873" s="5" t="str">
        <f ca="1">IF(B_MSK[[#This Row],[N_ID]]="","",COUNTIF(INDIRECT(DIR&amp;"!NOTA[ID_H]"),B_MSK[[#This Row],[ID NOTA]]))</f>
        <v/>
      </c>
      <c r="E8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3" s="7" t="str">
        <f ca="1">IF(B_MSK[[#This Row],[stt]]="ada",INDEX([2]!db[NB BM],B_MSK[DB_ROW]-1),"")</f>
        <v/>
      </c>
      <c r="H873" s="7" t="str">
        <f ca="1">IF(B_MSK[[#This Row],[//]]="","",INDEX(INDIRECT(DIR&amp;$2:$2),B_MSK[[#This Row],[//]]))</f>
        <v/>
      </c>
      <c r="I873" s="27" t="str">
        <f ca="1">IF(B_MSK[[#This Row],[//]]="","",INDEX(INDIRECT(DB_PATH&amp;$2:$2),B_MSK[[#This Row],[DB_ROW]]-1))</f>
        <v/>
      </c>
      <c r="J873" s="5" t="str">
        <f ca="1">IF(B_MSK[[#This Row],[//]]="","",IF(INDEX(INDIRECT(DIR&amp;$2:$2),B_MSK[[#This Row],[//]])="","",INDEX(INDIRECT(DIR&amp;$2:$2),B_MSK[[#This Row],[//]])))</f>
        <v/>
      </c>
      <c r="K873" s="5" t="str">
        <f ca="1">IF(B_MSK[[#This Row],[//]]="","",IF(INDEX(INDIRECT(DIR&amp;$2:$2),B_MSK[[#This Row],[//]])="","",INDEX(INDIRECT(DIR&amp;$2:$2),B_MSK[[#This Row],[//]])))</f>
        <v/>
      </c>
      <c r="L873" s="5" t="str">
        <f ca="1">IF(B_MSK[[#This Row],[//]]="","",IF(INDEX(INDIRECT(DIR&amp;$2:$2),B_MSK[[#This Row],[//]])="","",INDEX(INDIRECT(DIR&amp;$2:$2),B_MSK[[#This Row],[//]])))</f>
        <v/>
      </c>
      <c r="M873" s="13" t="str">
        <f ca="1">IF(B_MSK[[#This Row],[//]]="","",INDEX(INDIRECT(DIR&amp;$2:$2),B_MSK[[#This Row],[//]]))</f>
        <v/>
      </c>
      <c r="N873" s="13" t="str">
        <f ca="1">IF(OR(B_MSK[[#This Row],[//]]="",),"",INDEX(INDIRECT(DIR&amp;$2:$2),B_MSK[[#This Row],[//]]))</f>
        <v/>
      </c>
      <c r="O873" s="3" t="str">
        <f ca="1">IF(B_MSK[[#This Row],[//]]="","",IF(INDEX(INDIRECT(DIR&amp;$2:$2),B_MSK[[#This Row],[//]])=0,"",INDEX(INDIRECT(DIR&amp;$2:$2),B_MSK[[#This Row],[//]])))</f>
        <v/>
      </c>
      <c r="P873" s="3" t="str">
        <f ca="1">IF(B_MSK[[#This Row],[//]]="","",IF(INDEX(INDIRECT(DIR&amp;$2:$2),B_MSK[[#This Row],[//]])=0,"",INDEX(INDIRECT(DIR&amp;$2:$2),B_MSK[[#This Row],[//]])))</f>
        <v/>
      </c>
      <c r="Q873" s="12" t="str">
        <f ca="1">IF(B_MSK[[#This Row],[//]]="","",INDEX(INDIRECT(DIR&amp;$2:$2),B_MSK[[#This Row],[//]]))</f>
        <v/>
      </c>
      <c r="R8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3" s="37" t="str">
        <f ca="1">IF(B_MSK[[#This Row],[//]]="","",INDEX(INDIRECT(DIR&amp;$2:$2),B_MSK[[#This Row],[//]]))</f>
        <v/>
      </c>
      <c r="U873" s="38" t="str">
        <f ca="1">IF(SUMIF(B_MSK[NAMA BARANG],B_MSK[[#This Row],[NAMA BARANG]],B_MSK[JMLH BRG])=0,"",SUMIF(B_MSK[NAMA BARANG],B_MSK[[#This Row],[NAMA BARANG]],B_MSK[C]))</f>
        <v/>
      </c>
      <c r="V873" s="7" t="str">
        <f ca="1">IF(B_MSK[[#This Row],[//]]="","",INDEX(INDIRECT(DIR&amp;$2:$2),B_MSK[[#This Row],[//]]))</f>
        <v/>
      </c>
      <c r="W8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3" s="5" t="str">
        <f ca="1">IF(B_MSK[[#This Row],[N.B.nota]]="","",IF(MATCH(B_MSK[[#This Row],[concat]],[2]!db[NB NOTA_C],0)&gt;0,"ada",0))</f>
        <v/>
      </c>
      <c r="Y873" s="5" t="str">
        <f ca="1">IF(B_MSK[[#This Row],[N.B.nota]]="","",ADDRESS(ROW(B_MSK[QB]),COLUMN(B_MSK[QB]))&amp;":"&amp;ADDRESS(ROW(),COLUMN(B_MSK[QB])))</f>
        <v/>
      </c>
      <c r="Z873" s="5" t="str">
        <f ca="1">IF(B_MSK[[#This Row],[concat]]="","",MATCH(B_MSK[[#This Row],[concat]],[2]!db[NB NOTA_C],0)+1)</f>
        <v/>
      </c>
      <c r="AA873" s="5" t="str">
        <f ca="1">IF(B_MSK[[#This Row],[//]]="","",HYPERLINK("[D:\kerja\BANK EXP\BARU\DB.XLSX]DB!e"&amp;B_MSK[[#This Row],[DB_ROW]],"&gt;"))</f>
        <v/>
      </c>
      <c r="AB873" s="30" t="e">
        <f ca="1">MID(B_MSK[[#This Row],[/ STN_1]],FIND(" ",B_MSK[[#This Row],[/ STN_1]])+1,LEN(B_MSK[[#This Row],[/ STN_1]]))</f>
        <v>#VALUE!</v>
      </c>
      <c r="AC8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3" s="15" t="str">
        <f ca="1">IF(B_MSK[[#This Row],[HARGA_2]]="","",IF(MID(B_MSK[[#This Row],[/ STN_2]],FIND(" ",B_MSK[[#This Row],[/ STN_2]])+1,LEN(B_MSK[[#This Row],[/ STN_2]]))="LSN",B_MSK[[#This Row],[HARGA_2]]/12,""))</f>
        <v/>
      </c>
      <c r="AH873" s="7" t="str">
        <f ca="1">IF(B_MSK[[#This Row],[HARGA_3]]="","","/ "&amp;"PCS")</f>
        <v/>
      </c>
      <c r="AI873" s="15" t="str">
        <f ca="1">IF(B_MSK[[#This Row],[HARGA_3]]="",IF(B_MSK[[#This Row],[HARGA_2]]="",IF(B_MSK[[#This Row],[HARGA_1]]="","",B_MSK[[#This Row],[HARGA_1]]),B_MSK[[#This Row],[HARGA_2]]),B_MSK[[#This Row],[HARGA_3]])</f>
        <v/>
      </c>
      <c r="AJ873" s="15" t="str">
        <f ca="1">IF(B_MSK[[#This Row],[/ STN_3]]="",IF(B_MSK[[#This Row],[/ STN_2]]="",IF(B_MSK[[#This Row],[/ STN_1]]="","",B_MSK[[#This Row],[/ STN_1]]),B_MSK[[#This Row],[/ STN_2]]),B_MSK[[#This Row],[/ STN_3]])</f>
        <v/>
      </c>
      <c r="AK873" s="5" t="str">
        <f ca="1">IF(B_MSK[[#This Row],[//]]="","",SUBSTITUTE(SUBSTITUTE(SUBSTITUTE(B_MSK[[#This Row],[QTY/ CTN]]," ","_",2),"(",""),")","")&amp;"_")</f>
        <v/>
      </c>
      <c r="AL873" s="5" t="str">
        <f ca="1">IF(B_MSK[[#This Row],[A_B]]="","",SEARCH("_",B_MSK[[#This Row],[A_B]]))</f>
        <v/>
      </c>
      <c r="AM873" s="5" t="str">
        <f ca="1">IF(B_MSK[[#This Row],[A_B]]="","",LEN(B_MSK[[#This Row],[A_B]]))</f>
        <v/>
      </c>
      <c r="AN873" s="5" t="str">
        <f ca="1">IF(B_MSK[[#This Row],[A_B]]="","",LEFT(B_MSK[[#This Row],[QTY/ CTN]],B_MSK[[#This Row],[A_B_1]]))</f>
        <v/>
      </c>
      <c r="AO873" s="5" t="str">
        <f ca="1">IF(B_MSK[[#This Row],[A_B]]="","",LEFT(B_MSK[[#This Row],[A_]],SEARCH(" ",B_MSK[[#This Row],[A_]])-1))</f>
        <v/>
      </c>
      <c r="AP873" s="5" t="str">
        <f ca="1">IF(B_MSK[[#This Row],[A_B]]="","",RIGHT(B_MSK[[#This Row],[A_]],LEN(B_MSK[[#This Row],[A_]])-SEARCH(" ",B_MSK[[#This Row],[A_]])))</f>
        <v/>
      </c>
      <c r="AQ8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3" s="5" t="str">
        <f ca="1">IF(B_MSK[[#This Row],[B_]]="","",LEFT(B_MSK[[#This Row],[B_]],SEARCH(" ",B_MSK[[#This Row],[B_]])))</f>
        <v/>
      </c>
      <c r="AS873" s="5" t="str">
        <f ca="1">IF(B_MSK[[#This Row],[B_]]="","",RIGHT(B_MSK[[#This Row],[B_]],LEN(B_MSK[[#This Row],[B_]])-SEARCH(" ",B_MSK[[#This Row],[B_]])))</f>
        <v/>
      </c>
      <c r="AT873" s="5" t="str">
        <f ca="1">IF(B_MSK[[#This Row],[B_2]]="LSN",12,"")</f>
        <v/>
      </c>
      <c r="AU873" s="5" t="str">
        <f ca="1">IF(B_MSK[[#This Row],[C_1]]="","","PCS")</f>
        <v/>
      </c>
      <c r="AV873" s="5" t="str">
        <f ca="1">IF(B_MSK[[#This Row],[A_1]]="","",B_MSK[[#This Row],[A_1]]*IF(B_MSK[[#This Row],[B_1]]="",1,B_MSK[[#This Row],[B_1]])*IF(B_MSK[[#This Row],[C_1]]="",1,B_MSK[[#This Row],[C_1]]))</f>
        <v/>
      </c>
      <c r="AW873" s="5" t="str">
        <f ca="1">IF(B_MSK[[#This Row],[C_2]]="",IF(B_MSK[[#This Row],[B_2]]="",IF(B_MSK[[#This Row],[A_2]]="","",B_MSK[[#This Row],[A_2]]),B_MSK[[#This Row],[B_2]]),B_MSK[[#This Row],[C_2]])</f>
        <v/>
      </c>
      <c r="AX873" s="2">
        <f ca="1">IF(ISNUMBER(B_MSK[[#This Row],[TANGGAL DATANG]]),B_MSK[[#This Row],[TANGGAL DATANG]],AX872)</f>
        <v>44959</v>
      </c>
      <c r="AY873" s="5" t="str">
        <f ca="1">IF(B_MSK[[#This Row],[DB_ROW]]="","",INDEX([3]!db[JENIS],B_MSK[[#This Row],[DB_ROW]]-1))</f>
        <v/>
      </c>
      <c r="AZ873" s="5" t="e">
        <f ca="1">IF(B_MSK[[#This Row],[A_1]]="","",B_MSK[[#This Row],[A_1]])*1</f>
        <v>#VALUE!</v>
      </c>
      <c r="BA873" s="5" t="str">
        <f ca="1">IF(B_MSK[[#This Row],[//]]="","",INDEX(INDIRECT(DIR&amp;$2:$2),B_MSK[[#This Row],[//]]))</f>
        <v/>
      </c>
      <c r="BB873" s="5" t="str">
        <f ca="1">CONCATENATE(B_MSK[[#This Row],[concat]],B_MSK[[#This Row],[HARGA_X]],B_MSK[[#This Row],[SAT]])</f>
        <v/>
      </c>
    </row>
    <row r="874" spans="1:54" x14ac:dyDescent="0.25">
      <c r="A874" s="6" t="s">
        <v>128</v>
      </c>
      <c r="B874" s="5" t="str">
        <f ca="1">IF(B_MSK[[#This Row],[N_ID]]="","",INDEX(INDIRECT(DIR&amp;$2:$2),MATCH(B_MSK[[#This Row],[N_ID]],INDIRECT(DIR&amp;"!NOTA[ID_P]"),0)))</f>
        <v/>
      </c>
      <c r="C874" s="5" t="str">
        <f ca="1">IF(B_MSK[[#This Row],[//]]="","",HYPERLINK("["&amp;SUBSTITUTE(DIR,"'","")&amp;"]NOTA!D"&amp;B_MSK[[#This Row],[//]]+2,"&gt;"))</f>
        <v/>
      </c>
      <c r="D874" s="5" t="str">
        <f ca="1">IF(B_MSK[[#This Row],[N_ID]]="","",COUNTIF(INDIRECT(DIR&amp;"!NOTA[ID_H]"),B_MSK[[#This Row],[ID NOTA]]))</f>
        <v/>
      </c>
      <c r="E8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4" s="7" t="str">
        <f ca="1">IF(B_MSK[[#This Row],[stt]]="ada",INDEX([2]!db[NB BM],B_MSK[DB_ROW]-1),"")</f>
        <v/>
      </c>
      <c r="H874" s="7" t="str">
        <f ca="1">IF(B_MSK[[#This Row],[//]]="","",INDEX(INDIRECT(DIR&amp;$2:$2),B_MSK[[#This Row],[//]]))</f>
        <v/>
      </c>
      <c r="I874" s="27" t="str">
        <f ca="1">IF(B_MSK[[#This Row],[//]]="","",INDEX(INDIRECT(DB_PATH&amp;$2:$2),B_MSK[[#This Row],[DB_ROW]]-1))</f>
        <v/>
      </c>
      <c r="J874" s="5" t="str">
        <f ca="1">IF(B_MSK[[#This Row],[//]]="","",IF(INDEX(INDIRECT(DIR&amp;$2:$2),B_MSK[[#This Row],[//]])="","",INDEX(INDIRECT(DIR&amp;$2:$2),B_MSK[[#This Row],[//]])))</f>
        <v/>
      </c>
      <c r="K874" s="5" t="str">
        <f ca="1">IF(B_MSK[[#This Row],[//]]="","",IF(INDEX(INDIRECT(DIR&amp;$2:$2),B_MSK[[#This Row],[//]])="","",INDEX(INDIRECT(DIR&amp;$2:$2),B_MSK[[#This Row],[//]])))</f>
        <v/>
      </c>
      <c r="L874" s="5" t="str">
        <f ca="1">IF(B_MSK[[#This Row],[//]]="","",IF(INDEX(INDIRECT(DIR&amp;$2:$2),B_MSK[[#This Row],[//]])="","",INDEX(INDIRECT(DIR&amp;$2:$2),B_MSK[[#This Row],[//]])))</f>
        <v/>
      </c>
      <c r="M874" s="13" t="str">
        <f ca="1">IF(B_MSK[[#This Row],[//]]="","",INDEX(INDIRECT(DIR&amp;$2:$2),B_MSK[[#This Row],[//]]))</f>
        <v/>
      </c>
      <c r="N874" s="13" t="str">
        <f ca="1">IF(OR(B_MSK[[#This Row],[//]]="",),"",INDEX(INDIRECT(DIR&amp;$2:$2),B_MSK[[#This Row],[//]]))</f>
        <v/>
      </c>
      <c r="O874" s="3" t="str">
        <f ca="1">IF(B_MSK[[#This Row],[//]]="","",IF(INDEX(INDIRECT(DIR&amp;$2:$2),B_MSK[[#This Row],[//]])=0,"",INDEX(INDIRECT(DIR&amp;$2:$2),B_MSK[[#This Row],[//]])))</f>
        <v/>
      </c>
      <c r="P874" s="3" t="str">
        <f ca="1">IF(B_MSK[[#This Row],[//]]="","",IF(INDEX(INDIRECT(DIR&amp;$2:$2),B_MSK[[#This Row],[//]])=0,"",INDEX(INDIRECT(DIR&amp;$2:$2),B_MSK[[#This Row],[//]])))</f>
        <v/>
      </c>
      <c r="Q874" s="12" t="str">
        <f ca="1">IF(B_MSK[[#This Row],[//]]="","",INDEX(INDIRECT(DIR&amp;$2:$2),B_MSK[[#This Row],[//]]))</f>
        <v/>
      </c>
      <c r="R8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4" s="37" t="str">
        <f ca="1">IF(B_MSK[[#This Row],[//]]="","",INDEX(INDIRECT(DIR&amp;$2:$2),B_MSK[[#This Row],[//]]))</f>
        <v/>
      </c>
      <c r="U874" s="38" t="str">
        <f ca="1">IF(SUMIF(B_MSK[NAMA BARANG],B_MSK[[#This Row],[NAMA BARANG]],B_MSK[JMLH BRG])=0,"",SUMIF(B_MSK[NAMA BARANG],B_MSK[[#This Row],[NAMA BARANG]],B_MSK[C]))</f>
        <v/>
      </c>
      <c r="V874" s="7" t="str">
        <f ca="1">IF(B_MSK[[#This Row],[//]]="","",INDEX(INDIRECT(DIR&amp;$2:$2),B_MSK[[#This Row],[//]]))</f>
        <v/>
      </c>
      <c r="W8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4" s="5" t="str">
        <f ca="1">IF(B_MSK[[#This Row],[N.B.nota]]="","",IF(MATCH(B_MSK[[#This Row],[concat]],[2]!db[NB NOTA_C],0)&gt;0,"ada",0))</f>
        <v/>
      </c>
      <c r="Y874" s="5" t="str">
        <f ca="1">IF(B_MSK[[#This Row],[N.B.nota]]="","",ADDRESS(ROW(B_MSK[QB]),COLUMN(B_MSK[QB]))&amp;":"&amp;ADDRESS(ROW(),COLUMN(B_MSK[QB])))</f>
        <v/>
      </c>
      <c r="Z874" s="5" t="str">
        <f ca="1">IF(B_MSK[[#This Row],[concat]]="","",MATCH(B_MSK[[#This Row],[concat]],[2]!db[NB NOTA_C],0)+1)</f>
        <v/>
      </c>
      <c r="AA874" s="5" t="str">
        <f ca="1">IF(B_MSK[[#This Row],[//]]="","",HYPERLINK("[D:\kerja\BANK EXP\BARU\DB.XLSX]DB!e"&amp;B_MSK[[#This Row],[DB_ROW]],"&gt;"))</f>
        <v/>
      </c>
      <c r="AB874" s="30" t="e">
        <f ca="1">MID(B_MSK[[#This Row],[/ STN_1]],FIND(" ",B_MSK[[#This Row],[/ STN_1]])+1,LEN(B_MSK[[#This Row],[/ STN_1]]))</f>
        <v>#VALUE!</v>
      </c>
      <c r="AC8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4" s="15" t="str">
        <f ca="1">IF(B_MSK[[#This Row],[HARGA_2]]="","",IF(MID(B_MSK[[#This Row],[/ STN_2]],FIND(" ",B_MSK[[#This Row],[/ STN_2]])+1,LEN(B_MSK[[#This Row],[/ STN_2]]))="LSN",B_MSK[[#This Row],[HARGA_2]]/12,""))</f>
        <v/>
      </c>
      <c r="AH874" s="7" t="str">
        <f ca="1">IF(B_MSK[[#This Row],[HARGA_3]]="","","/ "&amp;"PCS")</f>
        <v/>
      </c>
      <c r="AI874" s="15" t="str">
        <f ca="1">IF(B_MSK[[#This Row],[HARGA_3]]="",IF(B_MSK[[#This Row],[HARGA_2]]="",IF(B_MSK[[#This Row],[HARGA_1]]="","",B_MSK[[#This Row],[HARGA_1]]),B_MSK[[#This Row],[HARGA_2]]),B_MSK[[#This Row],[HARGA_3]])</f>
        <v/>
      </c>
      <c r="AJ874" s="15" t="str">
        <f ca="1">IF(B_MSK[[#This Row],[/ STN_3]]="",IF(B_MSK[[#This Row],[/ STN_2]]="",IF(B_MSK[[#This Row],[/ STN_1]]="","",B_MSK[[#This Row],[/ STN_1]]),B_MSK[[#This Row],[/ STN_2]]),B_MSK[[#This Row],[/ STN_3]])</f>
        <v/>
      </c>
      <c r="AK874" s="5" t="str">
        <f ca="1">IF(B_MSK[[#This Row],[//]]="","",SUBSTITUTE(SUBSTITUTE(SUBSTITUTE(B_MSK[[#This Row],[QTY/ CTN]]," ","_",2),"(",""),")","")&amp;"_")</f>
        <v/>
      </c>
      <c r="AL874" s="5" t="str">
        <f ca="1">IF(B_MSK[[#This Row],[A_B]]="","",SEARCH("_",B_MSK[[#This Row],[A_B]]))</f>
        <v/>
      </c>
      <c r="AM874" s="5" t="str">
        <f ca="1">IF(B_MSK[[#This Row],[A_B]]="","",LEN(B_MSK[[#This Row],[A_B]]))</f>
        <v/>
      </c>
      <c r="AN874" s="5" t="str">
        <f ca="1">IF(B_MSK[[#This Row],[A_B]]="","",LEFT(B_MSK[[#This Row],[QTY/ CTN]],B_MSK[[#This Row],[A_B_1]]))</f>
        <v/>
      </c>
      <c r="AO874" s="5" t="str">
        <f ca="1">IF(B_MSK[[#This Row],[A_B]]="","",LEFT(B_MSK[[#This Row],[A_]],SEARCH(" ",B_MSK[[#This Row],[A_]])-1))</f>
        <v/>
      </c>
      <c r="AP874" s="5" t="str">
        <f ca="1">IF(B_MSK[[#This Row],[A_B]]="","",RIGHT(B_MSK[[#This Row],[A_]],LEN(B_MSK[[#This Row],[A_]])-SEARCH(" ",B_MSK[[#This Row],[A_]])))</f>
        <v/>
      </c>
      <c r="AQ8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4" s="5" t="str">
        <f ca="1">IF(B_MSK[[#This Row],[B_]]="","",LEFT(B_MSK[[#This Row],[B_]],SEARCH(" ",B_MSK[[#This Row],[B_]])))</f>
        <v/>
      </c>
      <c r="AS874" s="5" t="str">
        <f ca="1">IF(B_MSK[[#This Row],[B_]]="","",RIGHT(B_MSK[[#This Row],[B_]],LEN(B_MSK[[#This Row],[B_]])-SEARCH(" ",B_MSK[[#This Row],[B_]])))</f>
        <v/>
      </c>
      <c r="AT874" s="5" t="str">
        <f ca="1">IF(B_MSK[[#This Row],[B_2]]="LSN",12,"")</f>
        <v/>
      </c>
      <c r="AU874" s="5" t="str">
        <f ca="1">IF(B_MSK[[#This Row],[C_1]]="","","PCS")</f>
        <v/>
      </c>
      <c r="AV874" s="5" t="str">
        <f ca="1">IF(B_MSK[[#This Row],[A_1]]="","",B_MSK[[#This Row],[A_1]]*IF(B_MSK[[#This Row],[B_1]]="",1,B_MSK[[#This Row],[B_1]])*IF(B_MSK[[#This Row],[C_1]]="",1,B_MSK[[#This Row],[C_1]]))</f>
        <v/>
      </c>
      <c r="AW874" s="5" t="str">
        <f ca="1">IF(B_MSK[[#This Row],[C_2]]="",IF(B_MSK[[#This Row],[B_2]]="",IF(B_MSK[[#This Row],[A_2]]="","",B_MSK[[#This Row],[A_2]]),B_MSK[[#This Row],[B_2]]),B_MSK[[#This Row],[C_2]])</f>
        <v/>
      </c>
      <c r="AX874" s="2">
        <f ca="1">IF(ISNUMBER(B_MSK[[#This Row],[TANGGAL DATANG]]),B_MSK[[#This Row],[TANGGAL DATANG]],AX873)</f>
        <v>44959</v>
      </c>
      <c r="AY874" s="5" t="str">
        <f ca="1">IF(B_MSK[[#This Row],[DB_ROW]]="","",INDEX([3]!db[JENIS],B_MSK[[#This Row],[DB_ROW]]-1))</f>
        <v/>
      </c>
      <c r="AZ874" s="5" t="e">
        <f ca="1">IF(B_MSK[[#This Row],[A_1]]="","",B_MSK[[#This Row],[A_1]])*1</f>
        <v>#VALUE!</v>
      </c>
      <c r="BA874" s="5" t="str">
        <f ca="1">IF(B_MSK[[#This Row],[//]]="","",INDEX(INDIRECT(DIR&amp;$2:$2),B_MSK[[#This Row],[//]]))</f>
        <v/>
      </c>
      <c r="BB874" s="5" t="str">
        <f ca="1">CONCATENATE(B_MSK[[#This Row],[concat]],B_MSK[[#This Row],[HARGA_X]],B_MSK[[#This Row],[SAT]])</f>
        <v/>
      </c>
    </row>
    <row r="875" spans="1:54" x14ac:dyDescent="0.25">
      <c r="A875" s="6" t="s">
        <v>128</v>
      </c>
      <c r="B875" s="5" t="str">
        <f ca="1">IF(B_MSK[[#This Row],[N_ID]]="","",INDEX(INDIRECT(DIR&amp;$2:$2),MATCH(B_MSK[[#This Row],[N_ID]],INDIRECT(DIR&amp;"!NOTA[ID_P]"),0)))</f>
        <v/>
      </c>
      <c r="C875" s="5" t="str">
        <f ca="1">IF(B_MSK[[#This Row],[//]]="","",HYPERLINK("["&amp;SUBSTITUTE(DIR,"'","")&amp;"]NOTA!D"&amp;B_MSK[[#This Row],[//]]+2,"&gt;"))</f>
        <v/>
      </c>
      <c r="D875" s="5" t="str">
        <f ca="1">IF(B_MSK[[#This Row],[N_ID]]="","",COUNTIF(INDIRECT(DIR&amp;"!NOTA[ID_H]"),B_MSK[[#This Row],[ID NOTA]]))</f>
        <v/>
      </c>
      <c r="E8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5" s="7" t="str">
        <f ca="1">IF(B_MSK[[#This Row],[stt]]="ada",INDEX([2]!db[NB BM],B_MSK[DB_ROW]-1),"")</f>
        <v/>
      </c>
      <c r="H875" s="7" t="str">
        <f ca="1">IF(B_MSK[[#This Row],[//]]="","",INDEX(INDIRECT(DIR&amp;$2:$2),B_MSK[[#This Row],[//]]))</f>
        <v/>
      </c>
      <c r="I875" s="27" t="str">
        <f ca="1">IF(B_MSK[[#This Row],[//]]="","",INDEX(INDIRECT(DB_PATH&amp;$2:$2),B_MSK[[#This Row],[DB_ROW]]-1))</f>
        <v/>
      </c>
      <c r="J875" s="5" t="str">
        <f ca="1">IF(B_MSK[[#This Row],[//]]="","",IF(INDEX(INDIRECT(DIR&amp;$2:$2),B_MSK[[#This Row],[//]])="","",INDEX(INDIRECT(DIR&amp;$2:$2),B_MSK[[#This Row],[//]])))</f>
        <v/>
      </c>
      <c r="K875" s="5" t="str">
        <f ca="1">IF(B_MSK[[#This Row],[//]]="","",IF(INDEX(INDIRECT(DIR&amp;$2:$2),B_MSK[[#This Row],[//]])="","",INDEX(INDIRECT(DIR&amp;$2:$2),B_MSK[[#This Row],[//]])))</f>
        <v/>
      </c>
      <c r="L875" s="5" t="str">
        <f ca="1">IF(B_MSK[[#This Row],[//]]="","",IF(INDEX(INDIRECT(DIR&amp;$2:$2),B_MSK[[#This Row],[//]])="","",INDEX(INDIRECT(DIR&amp;$2:$2),B_MSK[[#This Row],[//]])))</f>
        <v/>
      </c>
      <c r="M875" s="13" t="str">
        <f ca="1">IF(B_MSK[[#This Row],[//]]="","",INDEX(INDIRECT(DIR&amp;$2:$2),B_MSK[[#This Row],[//]]))</f>
        <v/>
      </c>
      <c r="N875" s="13" t="str">
        <f ca="1">IF(OR(B_MSK[[#This Row],[//]]="",),"",INDEX(INDIRECT(DIR&amp;$2:$2),B_MSK[[#This Row],[//]]))</f>
        <v/>
      </c>
      <c r="O875" s="3" t="str">
        <f ca="1">IF(B_MSK[[#This Row],[//]]="","",IF(INDEX(INDIRECT(DIR&amp;$2:$2),B_MSK[[#This Row],[//]])=0,"",INDEX(INDIRECT(DIR&amp;$2:$2),B_MSK[[#This Row],[//]])))</f>
        <v/>
      </c>
      <c r="P875" s="3" t="str">
        <f ca="1">IF(B_MSK[[#This Row],[//]]="","",IF(INDEX(INDIRECT(DIR&amp;$2:$2),B_MSK[[#This Row],[//]])=0,"",INDEX(INDIRECT(DIR&amp;$2:$2),B_MSK[[#This Row],[//]])))</f>
        <v/>
      </c>
      <c r="Q875" s="12" t="str">
        <f ca="1">IF(B_MSK[[#This Row],[//]]="","",INDEX(INDIRECT(DIR&amp;$2:$2),B_MSK[[#This Row],[//]]))</f>
        <v/>
      </c>
      <c r="R8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5" s="37" t="str">
        <f ca="1">IF(B_MSK[[#This Row],[//]]="","",INDEX(INDIRECT(DIR&amp;$2:$2),B_MSK[[#This Row],[//]]))</f>
        <v/>
      </c>
      <c r="U875" s="38" t="str">
        <f ca="1">IF(SUMIF(B_MSK[NAMA BARANG],B_MSK[[#This Row],[NAMA BARANG]],B_MSK[JMLH BRG])=0,"",SUMIF(B_MSK[NAMA BARANG],B_MSK[[#This Row],[NAMA BARANG]],B_MSK[C]))</f>
        <v/>
      </c>
      <c r="V875" s="7" t="str">
        <f ca="1">IF(B_MSK[[#This Row],[//]]="","",INDEX(INDIRECT(DIR&amp;$2:$2),B_MSK[[#This Row],[//]]))</f>
        <v/>
      </c>
      <c r="W8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5" s="5" t="str">
        <f ca="1">IF(B_MSK[[#This Row],[N.B.nota]]="","",IF(MATCH(B_MSK[[#This Row],[concat]],[2]!db[NB NOTA_C],0)&gt;0,"ada",0))</f>
        <v/>
      </c>
      <c r="Y875" s="5" t="str">
        <f ca="1">IF(B_MSK[[#This Row],[N.B.nota]]="","",ADDRESS(ROW(B_MSK[QB]),COLUMN(B_MSK[QB]))&amp;":"&amp;ADDRESS(ROW(),COLUMN(B_MSK[QB])))</f>
        <v/>
      </c>
      <c r="Z875" s="5" t="str">
        <f ca="1">IF(B_MSK[[#This Row],[concat]]="","",MATCH(B_MSK[[#This Row],[concat]],[2]!db[NB NOTA_C],0)+1)</f>
        <v/>
      </c>
      <c r="AA875" s="5" t="str">
        <f ca="1">IF(B_MSK[[#This Row],[//]]="","",HYPERLINK("[D:\kerja\BANK EXP\BARU\DB.XLSX]DB!e"&amp;B_MSK[[#This Row],[DB_ROW]],"&gt;"))</f>
        <v/>
      </c>
      <c r="AB875" s="30" t="e">
        <f ca="1">MID(B_MSK[[#This Row],[/ STN_1]],FIND(" ",B_MSK[[#This Row],[/ STN_1]])+1,LEN(B_MSK[[#This Row],[/ STN_1]]))</f>
        <v>#VALUE!</v>
      </c>
      <c r="AC8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5" s="15" t="str">
        <f ca="1">IF(B_MSK[[#This Row],[HARGA_2]]="","",IF(MID(B_MSK[[#This Row],[/ STN_2]],FIND(" ",B_MSK[[#This Row],[/ STN_2]])+1,LEN(B_MSK[[#This Row],[/ STN_2]]))="LSN",B_MSK[[#This Row],[HARGA_2]]/12,""))</f>
        <v/>
      </c>
      <c r="AH875" s="7" t="str">
        <f ca="1">IF(B_MSK[[#This Row],[HARGA_3]]="","","/ "&amp;"PCS")</f>
        <v/>
      </c>
      <c r="AI875" s="15" t="str">
        <f ca="1">IF(B_MSK[[#This Row],[HARGA_3]]="",IF(B_MSK[[#This Row],[HARGA_2]]="",IF(B_MSK[[#This Row],[HARGA_1]]="","",B_MSK[[#This Row],[HARGA_1]]),B_MSK[[#This Row],[HARGA_2]]),B_MSK[[#This Row],[HARGA_3]])</f>
        <v/>
      </c>
      <c r="AJ875" s="15" t="str">
        <f ca="1">IF(B_MSK[[#This Row],[/ STN_3]]="",IF(B_MSK[[#This Row],[/ STN_2]]="",IF(B_MSK[[#This Row],[/ STN_1]]="","",B_MSK[[#This Row],[/ STN_1]]),B_MSK[[#This Row],[/ STN_2]]),B_MSK[[#This Row],[/ STN_3]])</f>
        <v/>
      </c>
      <c r="AK875" s="5" t="str">
        <f ca="1">IF(B_MSK[[#This Row],[//]]="","",SUBSTITUTE(SUBSTITUTE(SUBSTITUTE(B_MSK[[#This Row],[QTY/ CTN]]," ","_",2),"(",""),")","")&amp;"_")</f>
        <v/>
      </c>
      <c r="AL875" s="5" t="str">
        <f ca="1">IF(B_MSK[[#This Row],[A_B]]="","",SEARCH("_",B_MSK[[#This Row],[A_B]]))</f>
        <v/>
      </c>
      <c r="AM875" s="5" t="str">
        <f ca="1">IF(B_MSK[[#This Row],[A_B]]="","",LEN(B_MSK[[#This Row],[A_B]]))</f>
        <v/>
      </c>
      <c r="AN875" s="5" t="str">
        <f ca="1">IF(B_MSK[[#This Row],[A_B]]="","",LEFT(B_MSK[[#This Row],[QTY/ CTN]],B_MSK[[#This Row],[A_B_1]]))</f>
        <v/>
      </c>
      <c r="AO875" s="5" t="str">
        <f ca="1">IF(B_MSK[[#This Row],[A_B]]="","",LEFT(B_MSK[[#This Row],[A_]],SEARCH(" ",B_MSK[[#This Row],[A_]])-1))</f>
        <v/>
      </c>
      <c r="AP875" s="5" t="str">
        <f ca="1">IF(B_MSK[[#This Row],[A_B]]="","",RIGHT(B_MSK[[#This Row],[A_]],LEN(B_MSK[[#This Row],[A_]])-SEARCH(" ",B_MSK[[#This Row],[A_]])))</f>
        <v/>
      </c>
      <c r="AQ8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5" s="5" t="str">
        <f ca="1">IF(B_MSK[[#This Row],[B_]]="","",LEFT(B_MSK[[#This Row],[B_]],SEARCH(" ",B_MSK[[#This Row],[B_]])))</f>
        <v/>
      </c>
      <c r="AS875" s="5" t="str">
        <f ca="1">IF(B_MSK[[#This Row],[B_]]="","",RIGHT(B_MSK[[#This Row],[B_]],LEN(B_MSK[[#This Row],[B_]])-SEARCH(" ",B_MSK[[#This Row],[B_]])))</f>
        <v/>
      </c>
      <c r="AT875" s="5" t="str">
        <f ca="1">IF(B_MSK[[#This Row],[B_2]]="LSN",12,"")</f>
        <v/>
      </c>
      <c r="AU875" s="5" t="str">
        <f ca="1">IF(B_MSK[[#This Row],[C_1]]="","","PCS")</f>
        <v/>
      </c>
      <c r="AV875" s="5" t="str">
        <f ca="1">IF(B_MSK[[#This Row],[A_1]]="","",B_MSK[[#This Row],[A_1]]*IF(B_MSK[[#This Row],[B_1]]="",1,B_MSK[[#This Row],[B_1]])*IF(B_MSK[[#This Row],[C_1]]="",1,B_MSK[[#This Row],[C_1]]))</f>
        <v/>
      </c>
      <c r="AW875" s="5" t="str">
        <f ca="1">IF(B_MSK[[#This Row],[C_2]]="",IF(B_MSK[[#This Row],[B_2]]="",IF(B_MSK[[#This Row],[A_2]]="","",B_MSK[[#This Row],[A_2]]),B_MSK[[#This Row],[B_2]]),B_MSK[[#This Row],[C_2]])</f>
        <v/>
      </c>
      <c r="AX875" s="2">
        <f ca="1">IF(ISNUMBER(B_MSK[[#This Row],[TANGGAL DATANG]]),B_MSK[[#This Row],[TANGGAL DATANG]],AX874)</f>
        <v>44959</v>
      </c>
      <c r="AY875" s="5" t="str">
        <f ca="1">IF(B_MSK[[#This Row],[DB_ROW]]="","",INDEX([3]!db[JENIS],B_MSK[[#This Row],[DB_ROW]]-1))</f>
        <v/>
      </c>
      <c r="AZ875" s="5" t="e">
        <f ca="1">IF(B_MSK[[#This Row],[A_1]]="","",B_MSK[[#This Row],[A_1]])*1</f>
        <v>#VALUE!</v>
      </c>
      <c r="BA875" s="5" t="str">
        <f ca="1">IF(B_MSK[[#This Row],[//]]="","",INDEX(INDIRECT(DIR&amp;$2:$2),B_MSK[[#This Row],[//]]))</f>
        <v/>
      </c>
      <c r="BB875" s="5" t="str">
        <f ca="1">CONCATENATE(B_MSK[[#This Row],[concat]],B_MSK[[#This Row],[HARGA_X]],B_MSK[[#This Row],[SAT]])</f>
        <v/>
      </c>
    </row>
    <row r="876" spans="1:54" x14ac:dyDescent="0.25">
      <c r="A876" s="6" t="s">
        <v>128</v>
      </c>
      <c r="B876" s="5" t="str">
        <f ca="1">IF(B_MSK[[#This Row],[N_ID]]="","",INDEX(INDIRECT(DIR&amp;$2:$2),MATCH(B_MSK[[#This Row],[N_ID]],INDIRECT(DIR&amp;"!NOTA[ID_P]"),0)))</f>
        <v/>
      </c>
      <c r="C876" s="5" t="str">
        <f ca="1">IF(B_MSK[[#This Row],[//]]="","",HYPERLINK("["&amp;SUBSTITUTE(DIR,"'","")&amp;"]NOTA!D"&amp;B_MSK[[#This Row],[//]]+2,"&gt;"))</f>
        <v/>
      </c>
      <c r="D876" s="5" t="str">
        <f ca="1">IF(B_MSK[[#This Row],[N_ID]]="","",COUNTIF(INDIRECT(DIR&amp;"!NOTA[ID_H]"),B_MSK[[#This Row],[ID NOTA]]))</f>
        <v/>
      </c>
      <c r="E8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6" s="7" t="str">
        <f ca="1">IF(B_MSK[[#This Row],[stt]]="ada",INDEX([2]!db[NB BM],B_MSK[DB_ROW]-1),"")</f>
        <v/>
      </c>
      <c r="H876" s="7" t="str">
        <f ca="1">IF(B_MSK[[#This Row],[//]]="","",INDEX(INDIRECT(DIR&amp;$2:$2),B_MSK[[#This Row],[//]]))</f>
        <v/>
      </c>
      <c r="I876" s="27" t="str">
        <f ca="1">IF(B_MSK[[#This Row],[//]]="","",INDEX(INDIRECT(DB_PATH&amp;$2:$2),B_MSK[[#This Row],[DB_ROW]]-1))</f>
        <v/>
      </c>
      <c r="J876" s="5" t="str">
        <f ca="1">IF(B_MSK[[#This Row],[//]]="","",IF(INDEX(INDIRECT(DIR&amp;$2:$2),B_MSK[[#This Row],[//]])="","",INDEX(INDIRECT(DIR&amp;$2:$2),B_MSK[[#This Row],[//]])))</f>
        <v/>
      </c>
      <c r="K876" s="5" t="str">
        <f ca="1">IF(B_MSK[[#This Row],[//]]="","",IF(INDEX(INDIRECT(DIR&amp;$2:$2),B_MSK[[#This Row],[//]])="","",INDEX(INDIRECT(DIR&amp;$2:$2),B_MSK[[#This Row],[//]])))</f>
        <v/>
      </c>
      <c r="L876" s="5" t="str">
        <f ca="1">IF(B_MSK[[#This Row],[//]]="","",IF(INDEX(INDIRECT(DIR&amp;$2:$2),B_MSK[[#This Row],[//]])="","",INDEX(INDIRECT(DIR&amp;$2:$2),B_MSK[[#This Row],[//]])))</f>
        <v/>
      </c>
      <c r="M876" s="13" t="str">
        <f ca="1">IF(B_MSK[[#This Row],[//]]="","",INDEX(INDIRECT(DIR&amp;$2:$2),B_MSK[[#This Row],[//]]))</f>
        <v/>
      </c>
      <c r="N876" s="13" t="str">
        <f ca="1">IF(OR(B_MSK[[#This Row],[//]]="",),"",INDEX(INDIRECT(DIR&amp;$2:$2),B_MSK[[#This Row],[//]]))</f>
        <v/>
      </c>
      <c r="O876" s="3" t="str">
        <f ca="1">IF(B_MSK[[#This Row],[//]]="","",IF(INDEX(INDIRECT(DIR&amp;$2:$2),B_MSK[[#This Row],[//]])=0,"",INDEX(INDIRECT(DIR&amp;$2:$2),B_MSK[[#This Row],[//]])))</f>
        <v/>
      </c>
      <c r="P876" s="3" t="str">
        <f ca="1">IF(B_MSK[[#This Row],[//]]="","",IF(INDEX(INDIRECT(DIR&amp;$2:$2),B_MSK[[#This Row],[//]])=0,"",INDEX(INDIRECT(DIR&amp;$2:$2),B_MSK[[#This Row],[//]])))</f>
        <v/>
      </c>
      <c r="Q876" s="12" t="str">
        <f ca="1">IF(B_MSK[[#This Row],[//]]="","",INDEX(INDIRECT(DIR&amp;$2:$2),B_MSK[[#This Row],[//]]))</f>
        <v/>
      </c>
      <c r="R8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6" s="37" t="str">
        <f ca="1">IF(B_MSK[[#This Row],[//]]="","",INDEX(INDIRECT(DIR&amp;$2:$2),B_MSK[[#This Row],[//]]))</f>
        <v/>
      </c>
      <c r="U876" s="38" t="str">
        <f ca="1">IF(SUMIF(B_MSK[NAMA BARANG],B_MSK[[#This Row],[NAMA BARANG]],B_MSK[JMLH BRG])=0,"",SUMIF(B_MSK[NAMA BARANG],B_MSK[[#This Row],[NAMA BARANG]],B_MSK[C]))</f>
        <v/>
      </c>
      <c r="V876" s="7" t="str">
        <f ca="1">IF(B_MSK[[#This Row],[//]]="","",INDEX(INDIRECT(DIR&amp;$2:$2),B_MSK[[#This Row],[//]]))</f>
        <v/>
      </c>
      <c r="W8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6" s="5" t="str">
        <f ca="1">IF(B_MSK[[#This Row],[N.B.nota]]="","",IF(MATCH(B_MSK[[#This Row],[concat]],[2]!db[NB NOTA_C],0)&gt;0,"ada",0))</f>
        <v/>
      </c>
      <c r="Y876" s="5" t="str">
        <f ca="1">IF(B_MSK[[#This Row],[N.B.nota]]="","",ADDRESS(ROW(B_MSK[QB]),COLUMN(B_MSK[QB]))&amp;":"&amp;ADDRESS(ROW(),COLUMN(B_MSK[QB])))</f>
        <v/>
      </c>
      <c r="Z876" s="5" t="str">
        <f ca="1">IF(B_MSK[[#This Row],[concat]]="","",MATCH(B_MSK[[#This Row],[concat]],[2]!db[NB NOTA_C],0)+1)</f>
        <v/>
      </c>
      <c r="AA876" s="5" t="str">
        <f ca="1">IF(B_MSK[[#This Row],[//]]="","",HYPERLINK("[D:\kerja\BANK EXP\BARU\DB.XLSX]DB!e"&amp;B_MSK[[#This Row],[DB_ROW]],"&gt;"))</f>
        <v/>
      </c>
      <c r="AB876" s="30" t="e">
        <f ca="1">MID(B_MSK[[#This Row],[/ STN_1]],FIND(" ",B_MSK[[#This Row],[/ STN_1]])+1,LEN(B_MSK[[#This Row],[/ STN_1]]))</f>
        <v>#VALUE!</v>
      </c>
      <c r="AC8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6" s="15" t="str">
        <f ca="1">IF(B_MSK[[#This Row],[HARGA_2]]="","",IF(MID(B_MSK[[#This Row],[/ STN_2]],FIND(" ",B_MSK[[#This Row],[/ STN_2]])+1,LEN(B_MSK[[#This Row],[/ STN_2]]))="LSN",B_MSK[[#This Row],[HARGA_2]]/12,""))</f>
        <v/>
      </c>
      <c r="AH876" s="7" t="str">
        <f ca="1">IF(B_MSK[[#This Row],[HARGA_3]]="","","/ "&amp;"PCS")</f>
        <v/>
      </c>
      <c r="AI876" s="15" t="str">
        <f ca="1">IF(B_MSK[[#This Row],[HARGA_3]]="",IF(B_MSK[[#This Row],[HARGA_2]]="",IF(B_MSK[[#This Row],[HARGA_1]]="","",B_MSK[[#This Row],[HARGA_1]]),B_MSK[[#This Row],[HARGA_2]]),B_MSK[[#This Row],[HARGA_3]])</f>
        <v/>
      </c>
      <c r="AJ876" s="15" t="str">
        <f ca="1">IF(B_MSK[[#This Row],[/ STN_3]]="",IF(B_MSK[[#This Row],[/ STN_2]]="",IF(B_MSK[[#This Row],[/ STN_1]]="","",B_MSK[[#This Row],[/ STN_1]]),B_MSK[[#This Row],[/ STN_2]]),B_MSK[[#This Row],[/ STN_3]])</f>
        <v/>
      </c>
      <c r="AK876" s="5" t="str">
        <f ca="1">IF(B_MSK[[#This Row],[//]]="","",SUBSTITUTE(SUBSTITUTE(SUBSTITUTE(B_MSK[[#This Row],[QTY/ CTN]]," ","_",2),"(",""),")","")&amp;"_")</f>
        <v/>
      </c>
      <c r="AL876" s="5" t="str">
        <f ca="1">IF(B_MSK[[#This Row],[A_B]]="","",SEARCH("_",B_MSK[[#This Row],[A_B]]))</f>
        <v/>
      </c>
      <c r="AM876" s="5" t="str">
        <f ca="1">IF(B_MSK[[#This Row],[A_B]]="","",LEN(B_MSK[[#This Row],[A_B]]))</f>
        <v/>
      </c>
      <c r="AN876" s="5" t="str">
        <f ca="1">IF(B_MSK[[#This Row],[A_B]]="","",LEFT(B_MSK[[#This Row],[QTY/ CTN]],B_MSK[[#This Row],[A_B_1]]))</f>
        <v/>
      </c>
      <c r="AO876" s="5" t="str">
        <f ca="1">IF(B_MSK[[#This Row],[A_B]]="","",LEFT(B_MSK[[#This Row],[A_]],SEARCH(" ",B_MSK[[#This Row],[A_]])-1))</f>
        <v/>
      </c>
      <c r="AP876" s="5" t="str">
        <f ca="1">IF(B_MSK[[#This Row],[A_B]]="","",RIGHT(B_MSK[[#This Row],[A_]],LEN(B_MSK[[#This Row],[A_]])-SEARCH(" ",B_MSK[[#This Row],[A_]])))</f>
        <v/>
      </c>
      <c r="AQ8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6" s="5" t="str">
        <f ca="1">IF(B_MSK[[#This Row],[B_]]="","",LEFT(B_MSK[[#This Row],[B_]],SEARCH(" ",B_MSK[[#This Row],[B_]])))</f>
        <v/>
      </c>
      <c r="AS876" s="5" t="str">
        <f ca="1">IF(B_MSK[[#This Row],[B_]]="","",RIGHT(B_MSK[[#This Row],[B_]],LEN(B_MSK[[#This Row],[B_]])-SEARCH(" ",B_MSK[[#This Row],[B_]])))</f>
        <v/>
      </c>
      <c r="AT876" s="5" t="str">
        <f ca="1">IF(B_MSK[[#This Row],[B_2]]="LSN",12,"")</f>
        <v/>
      </c>
      <c r="AU876" s="5" t="str">
        <f ca="1">IF(B_MSK[[#This Row],[C_1]]="","","PCS")</f>
        <v/>
      </c>
      <c r="AV876" s="5" t="str">
        <f ca="1">IF(B_MSK[[#This Row],[A_1]]="","",B_MSK[[#This Row],[A_1]]*IF(B_MSK[[#This Row],[B_1]]="",1,B_MSK[[#This Row],[B_1]])*IF(B_MSK[[#This Row],[C_1]]="",1,B_MSK[[#This Row],[C_1]]))</f>
        <v/>
      </c>
      <c r="AW876" s="5" t="str">
        <f ca="1">IF(B_MSK[[#This Row],[C_2]]="",IF(B_MSK[[#This Row],[B_2]]="",IF(B_MSK[[#This Row],[A_2]]="","",B_MSK[[#This Row],[A_2]]),B_MSK[[#This Row],[B_2]]),B_MSK[[#This Row],[C_2]])</f>
        <v/>
      </c>
      <c r="AX876" s="2">
        <f ca="1">IF(ISNUMBER(B_MSK[[#This Row],[TANGGAL DATANG]]),B_MSK[[#This Row],[TANGGAL DATANG]],AX875)</f>
        <v>44959</v>
      </c>
      <c r="AY876" s="5" t="str">
        <f ca="1">IF(B_MSK[[#This Row],[DB_ROW]]="","",INDEX([3]!db[JENIS],B_MSK[[#This Row],[DB_ROW]]-1))</f>
        <v/>
      </c>
      <c r="AZ876" s="5" t="e">
        <f ca="1">IF(B_MSK[[#This Row],[A_1]]="","",B_MSK[[#This Row],[A_1]])*1</f>
        <v>#VALUE!</v>
      </c>
      <c r="BA876" s="5" t="str">
        <f ca="1">IF(B_MSK[[#This Row],[//]]="","",INDEX(INDIRECT(DIR&amp;$2:$2),B_MSK[[#This Row],[//]]))</f>
        <v/>
      </c>
      <c r="BB876" s="5" t="str">
        <f ca="1">CONCATENATE(B_MSK[[#This Row],[concat]],B_MSK[[#This Row],[HARGA_X]],B_MSK[[#This Row],[SAT]])</f>
        <v/>
      </c>
    </row>
    <row r="877" spans="1:54" x14ac:dyDescent="0.25">
      <c r="A877" s="6" t="s">
        <v>128</v>
      </c>
      <c r="B877" s="5" t="str">
        <f ca="1">IF(B_MSK[[#This Row],[N_ID]]="","",INDEX(INDIRECT(DIR&amp;$2:$2),MATCH(B_MSK[[#This Row],[N_ID]],INDIRECT(DIR&amp;"!NOTA[ID_P]"),0)))</f>
        <v/>
      </c>
      <c r="C877" s="5" t="str">
        <f ca="1">IF(B_MSK[[#This Row],[//]]="","",HYPERLINK("["&amp;SUBSTITUTE(DIR,"'","")&amp;"]NOTA!D"&amp;B_MSK[[#This Row],[//]]+2,"&gt;"))</f>
        <v/>
      </c>
      <c r="D877" s="5" t="str">
        <f ca="1">IF(B_MSK[[#This Row],[N_ID]]="","",COUNTIF(INDIRECT(DIR&amp;"!NOTA[ID_H]"),B_MSK[[#This Row],[ID NOTA]]))</f>
        <v/>
      </c>
      <c r="E8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7" s="7" t="str">
        <f ca="1">IF(B_MSK[[#This Row],[stt]]="ada",INDEX([2]!db[NB BM],B_MSK[DB_ROW]-1),"")</f>
        <v/>
      </c>
      <c r="H877" s="7" t="str">
        <f ca="1">IF(B_MSK[[#This Row],[//]]="","",INDEX(INDIRECT(DIR&amp;$2:$2),B_MSK[[#This Row],[//]]))</f>
        <v/>
      </c>
      <c r="I877" s="27" t="str">
        <f ca="1">IF(B_MSK[[#This Row],[//]]="","",INDEX(INDIRECT(DB_PATH&amp;$2:$2),B_MSK[[#This Row],[DB_ROW]]-1))</f>
        <v/>
      </c>
      <c r="J877" s="5" t="str">
        <f ca="1">IF(B_MSK[[#This Row],[//]]="","",IF(INDEX(INDIRECT(DIR&amp;$2:$2),B_MSK[[#This Row],[//]])="","",INDEX(INDIRECT(DIR&amp;$2:$2),B_MSK[[#This Row],[//]])))</f>
        <v/>
      </c>
      <c r="K877" s="5" t="str">
        <f ca="1">IF(B_MSK[[#This Row],[//]]="","",IF(INDEX(INDIRECT(DIR&amp;$2:$2),B_MSK[[#This Row],[//]])="","",INDEX(INDIRECT(DIR&amp;$2:$2),B_MSK[[#This Row],[//]])))</f>
        <v/>
      </c>
      <c r="L877" s="5" t="str">
        <f ca="1">IF(B_MSK[[#This Row],[//]]="","",IF(INDEX(INDIRECT(DIR&amp;$2:$2),B_MSK[[#This Row],[//]])="","",INDEX(INDIRECT(DIR&amp;$2:$2),B_MSK[[#This Row],[//]])))</f>
        <v/>
      </c>
      <c r="M877" s="13" t="str">
        <f ca="1">IF(B_MSK[[#This Row],[//]]="","",INDEX(INDIRECT(DIR&amp;$2:$2),B_MSK[[#This Row],[//]]))</f>
        <v/>
      </c>
      <c r="N877" s="13" t="str">
        <f ca="1">IF(OR(B_MSK[[#This Row],[//]]="",),"",INDEX(INDIRECT(DIR&amp;$2:$2),B_MSK[[#This Row],[//]]))</f>
        <v/>
      </c>
      <c r="O877" s="3" t="str">
        <f ca="1">IF(B_MSK[[#This Row],[//]]="","",IF(INDEX(INDIRECT(DIR&amp;$2:$2),B_MSK[[#This Row],[//]])=0,"",INDEX(INDIRECT(DIR&amp;$2:$2),B_MSK[[#This Row],[//]])))</f>
        <v/>
      </c>
      <c r="P877" s="3" t="str">
        <f ca="1">IF(B_MSK[[#This Row],[//]]="","",IF(INDEX(INDIRECT(DIR&amp;$2:$2),B_MSK[[#This Row],[//]])=0,"",INDEX(INDIRECT(DIR&amp;$2:$2),B_MSK[[#This Row],[//]])))</f>
        <v/>
      </c>
      <c r="Q877" s="12" t="str">
        <f ca="1">IF(B_MSK[[#This Row],[//]]="","",INDEX(INDIRECT(DIR&amp;$2:$2),B_MSK[[#This Row],[//]]))</f>
        <v/>
      </c>
      <c r="R8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7" s="37" t="str">
        <f ca="1">IF(B_MSK[[#This Row],[//]]="","",INDEX(INDIRECT(DIR&amp;$2:$2),B_MSK[[#This Row],[//]]))</f>
        <v/>
      </c>
      <c r="U877" s="38" t="str">
        <f ca="1">IF(SUMIF(B_MSK[NAMA BARANG],B_MSK[[#This Row],[NAMA BARANG]],B_MSK[JMLH BRG])=0,"",SUMIF(B_MSK[NAMA BARANG],B_MSK[[#This Row],[NAMA BARANG]],B_MSK[C]))</f>
        <v/>
      </c>
      <c r="V877" s="7" t="str">
        <f ca="1">IF(B_MSK[[#This Row],[//]]="","",INDEX(INDIRECT(DIR&amp;$2:$2),B_MSK[[#This Row],[//]]))</f>
        <v/>
      </c>
      <c r="W8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7" s="5" t="str">
        <f ca="1">IF(B_MSK[[#This Row],[N.B.nota]]="","",IF(MATCH(B_MSK[[#This Row],[concat]],[2]!db[NB NOTA_C],0)&gt;0,"ada",0))</f>
        <v/>
      </c>
      <c r="Y877" s="5" t="str">
        <f ca="1">IF(B_MSK[[#This Row],[N.B.nota]]="","",ADDRESS(ROW(B_MSK[QB]),COLUMN(B_MSK[QB]))&amp;":"&amp;ADDRESS(ROW(),COLUMN(B_MSK[QB])))</f>
        <v/>
      </c>
      <c r="Z877" s="5" t="str">
        <f ca="1">IF(B_MSK[[#This Row],[concat]]="","",MATCH(B_MSK[[#This Row],[concat]],[2]!db[NB NOTA_C],0)+1)</f>
        <v/>
      </c>
      <c r="AA877" s="5" t="str">
        <f ca="1">IF(B_MSK[[#This Row],[//]]="","",HYPERLINK("[D:\kerja\BANK EXP\BARU\DB.XLSX]DB!e"&amp;B_MSK[[#This Row],[DB_ROW]],"&gt;"))</f>
        <v/>
      </c>
      <c r="AB877" s="30" t="e">
        <f ca="1">MID(B_MSK[[#This Row],[/ STN_1]],FIND(" ",B_MSK[[#This Row],[/ STN_1]])+1,LEN(B_MSK[[#This Row],[/ STN_1]]))</f>
        <v>#VALUE!</v>
      </c>
      <c r="AC8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7" s="15" t="str">
        <f ca="1">IF(B_MSK[[#This Row],[HARGA_2]]="","",IF(MID(B_MSK[[#This Row],[/ STN_2]],FIND(" ",B_MSK[[#This Row],[/ STN_2]])+1,LEN(B_MSK[[#This Row],[/ STN_2]]))="LSN",B_MSK[[#This Row],[HARGA_2]]/12,""))</f>
        <v/>
      </c>
      <c r="AH877" s="7" t="str">
        <f ca="1">IF(B_MSK[[#This Row],[HARGA_3]]="","","/ "&amp;"PCS")</f>
        <v/>
      </c>
      <c r="AI877" s="15" t="str">
        <f ca="1">IF(B_MSK[[#This Row],[HARGA_3]]="",IF(B_MSK[[#This Row],[HARGA_2]]="",IF(B_MSK[[#This Row],[HARGA_1]]="","",B_MSK[[#This Row],[HARGA_1]]),B_MSK[[#This Row],[HARGA_2]]),B_MSK[[#This Row],[HARGA_3]])</f>
        <v/>
      </c>
      <c r="AJ877" s="15" t="str">
        <f ca="1">IF(B_MSK[[#This Row],[/ STN_3]]="",IF(B_MSK[[#This Row],[/ STN_2]]="",IF(B_MSK[[#This Row],[/ STN_1]]="","",B_MSK[[#This Row],[/ STN_1]]),B_MSK[[#This Row],[/ STN_2]]),B_MSK[[#This Row],[/ STN_3]])</f>
        <v/>
      </c>
      <c r="AK877" s="5" t="str">
        <f ca="1">IF(B_MSK[[#This Row],[//]]="","",SUBSTITUTE(SUBSTITUTE(SUBSTITUTE(B_MSK[[#This Row],[QTY/ CTN]]," ","_",2),"(",""),")","")&amp;"_")</f>
        <v/>
      </c>
      <c r="AL877" s="5" t="str">
        <f ca="1">IF(B_MSK[[#This Row],[A_B]]="","",SEARCH("_",B_MSK[[#This Row],[A_B]]))</f>
        <v/>
      </c>
      <c r="AM877" s="5" t="str">
        <f ca="1">IF(B_MSK[[#This Row],[A_B]]="","",LEN(B_MSK[[#This Row],[A_B]]))</f>
        <v/>
      </c>
      <c r="AN877" s="5" t="str">
        <f ca="1">IF(B_MSK[[#This Row],[A_B]]="","",LEFT(B_MSK[[#This Row],[QTY/ CTN]],B_MSK[[#This Row],[A_B_1]]))</f>
        <v/>
      </c>
      <c r="AO877" s="5" t="str">
        <f ca="1">IF(B_MSK[[#This Row],[A_B]]="","",LEFT(B_MSK[[#This Row],[A_]],SEARCH(" ",B_MSK[[#This Row],[A_]])-1))</f>
        <v/>
      </c>
      <c r="AP877" s="5" t="str">
        <f ca="1">IF(B_MSK[[#This Row],[A_B]]="","",RIGHT(B_MSK[[#This Row],[A_]],LEN(B_MSK[[#This Row],[A_]])-SEARCH(" ",B_MSK[[#This Row],[A_]])))</f>
        <v/>
      </c>
      <c r="AQ8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7" s="5" t="str">
        <f ca="1">IF(B_MSK[[#This Row],[B_]]="","",LEFT(B_MSK[[#This Row],[B_]],SEARCH(" ",B_MSK[[#This Row],[B_]])))</f>
        <v/>
      </c>
      <c r="AS877" s="5" t="str">
        <f ca="1">IF(B_MSK[[#This Row],[B_]]="","",RIGHT(B_MSK[[#This Row],[B_]],LEN(B_MSK[[#This Row],[B_]])-SEARCH(" ",B_MSK[[#This Row],[B_]])))</f>
        <v/>
      </c>
      <c r="AT877" s="5" t="str">
        <f ca="1">IF(B_MSK[[#This Row],[B_2]]="LSN",12,"")</f>
        <v/>
      </c>
      <c r="AU877" s="5" t="str">
        <f ca="1">IF(B_MSK[[#This Row],[C_1]]="","","PCS")</f>
        <v/>
      </c>
      <c r="AV877" s="5" t="str">
        <f ca="1">IF(B_MSK[[#This Row],[A_1]]="","",B_MSK[[#This Row],[A_1]]*IF(B_MSK[[#This Row],[B_1]]="",1,B_MSK[[#This Row],[B_1]])*IF(B_MSK[[#This Row],[C_1]]="",1,B_MSK[[#This Row],[C_1]]))</f>
        <v/>
      </c>
      <c r="AW877" s="5" t="str">
        <f ca="1">IF(B_MSK[[#This Row],[C_2]]="",IF(B_MSK[[#This Row],[B_2]]="",IF(B_MSK[[#This Row],[A_2]]="","",B_MSK[[#This Row],[A_2]]),B_MSK[[#This Row],[B_2]]),B_MSK[[#This Row],[C_2]])</f>
        <v/>
      </c>
      <c r="AX877" s="2">
        <f ca="1">IF(ISNUMBER(B_MSK[[#This Row],[TANGGAL DATANG]]),B_MSK[[#This Row],[TANGGAL DATANG]],AX876)</f>
        <v>44959</v>
      </c>
      <c r="AY877" s="5" t="str">
        <f ca="1">IF(B_MSK[[#This Row],[DB_ROW]]="","",INDEX([3]!db[JENIS],B_MSK[[#This Row],[DB_ROW]]-1))</f>
        <v/>
      </c>
      <c r="AZ877" s="5" t="e">
        <f ca="1">IF(B_MSK[[#This Row],[A_1]]="","",B_MSK[[#This Row],[A_1]])*1</f>
        <v>#VALUE!</v>
      </c>
      <c r="BA877" s="5" t="str">
        <f ca="1">IF(B_MSK[[#This Row],[//]]="","",INDEX(INDIRECT(DIR&amp;$2:$2),B_MSK[[#This Row],[//]]))</f>
        <v/>
      </c>
      <c r="BB877" s="5" t="str">
        <f ca="1">CONCATENATE(B_MSK[[#This Row],[concat]],B_MSK[[#This Row],[HARGA_X]],B_MSK[[#This Row],[SAT]])</f>
        <v/>
      </c>
    </row>
    <row r="878" spans="1:54" x14ac:dyDescent="0.25">
      <c r="A878" s="6" t="s">
        <v>128</v>
      </c>
      <c r="B878" s="5" t="str">
        <f ca="1">IF(B_MSK[[#This Row],[N_ID]]="","",INDEX(INDIRECT(DIR&amp;$2:$2),MATCH(B_MSK[[#This Row],[N_ID]],INDIRECT(DIR&amp;"!NOTA[ID_P]"),0)))</f>
        <v/>
      </c>
      <c r="C878" s="5" t="str">
        <f ca="1">IF(B_MSK[[#This Row],[//]]="","",HYPERLINK("["&amp;SUBSTITUTE(DIR,"'","")&amp;"]NOTA!D"&amp;B_MSK[[#This Row],[//]]+2,"&gt;"))</f>
        <v/>
      </c>
      <c r="D878" s="5" t="str">
        <f ca="1">IF(B_MSK[[#This Row],[N_ID]]="","",COUNTIF(INDIRECT(DIR&amp;"!NOTA[ID_H]"),B_MSK[[#This Row],[ID NOTA]]))</f>
        <v/>
      </c>
      <c r="E8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8" s="7" t="str">
        <f ca="1">IF(B_MSK[[#This Row],[stt]]="ada",INDEX([2]!db[NB BM],B_MSK[DB_ROW]-1),"")</f>
        <v/>
      </c>
      <c r="H878" s="7" t="str">
        <f ca="1">IF(B_MSK[[#This Row],[//]]="","",INDEX(INDIRECT(DIR&amp;$2:$2),B_MSK[[#This Row],[//]]))</f>
        <v/>
      </c>
      <c r="I878" s="27" t="str">
        <f ca="1">IF(B_MSK[[#This Row],[//]]="","",INDEX(INDIRECT(DB_PATH&amp;$2:$2),B_MSK[[#This Row],[DB_ROW]]-1))</f>
        <v/>
      </c>
      <c r="J878" s="5" t="str">
        <f ca="1">IF(B_MSK[[#This Row],[//]]="","",IF(INDEX(INDIRECT(DIR&amp;$2:$2),B_MSK[[#This Row],[//]])="","",INDEX(INDIRECT(DIR&amp;$2:$2),B_MSK[[#This Row],[//]])))</f>
        <v/>
      </c>
      <c r="K878" s="5" t="str">
        <f ca="1">IF(B_MSK[[#This Row],[//]]="","",IF(INDEX(INDIRECT(DIR&amp;$2:$2),B_MSK[[#This Row],[//]])="","",INDEX(INDIRECT(DIR&amp;$2:$2),B_MSK[[#This Row],[//]])))</f>
        <v/>
      </c>
      <c r="L878" s="5" t="str">
        <f ca="1">IF(B_MSK[[#This Row],[//]]="","",IF(INDEX(INDIRECT(DIR&amp;$2:$2),B_MSK[[#This Row],[//]])="","",INDEX(INDIRECT(DIR&amp;$2:$2),B_MSK[[#This Row],[//]])))</f>
        <v/>
      </c>
      <c r="M878" s="13" t="str">
        <f ca="1">IF(B_MSK[[#This Row],[//]]="","",INDEX(INDIRECT(DIR&amp;$2:$2),B_MSK[[#This Row],[//]]))</f>
        <v/>
      </c>
      <c r="N878" s="13" t="str">
        <f ca="1">IF(OR(B_MSK[[#This Row],[//]]="",),"",INDEX(INDIRECT(DIR&amp;$2:$2),B_MSK[[#This Row],[//]]))</f>
        <v/>
      </c>
      <c r="O878" s="3" t="str">
        <f ca="1">IF(B_MSK[[#This Row],[//]]="","",IF(INDEX(INDIRECT(DIR&amp;$2:$2),B_MSK[[#This Row],[//]])=0,"",INDEX(INDIRECT(DIR&amp;$2:$2),B_MSK[[#This Row],[//]])))</f>
        <v/>
      </c>
      <c r="P878" s="3" t="str">
        <f ca="1">IF(B_MSK[[#This Row],[//]]="","",IF(INDEX(INDIRECT(DIR&amp;$2:$2),B_MSK[[#This Row],[//]])=0,"",INDEX(INDIRECT(DIR&amp;$2:$2),B_MSK[[#This Row],[//]])))</f>
        <v/>
      </c>
      <c r="Q878" s="12" t="str">
        <f ca="1">IF(B_MSK[[#This Row],[//]]="","",INDEX(INDIRECT(DIR&amp;$2:$2),B_MSK[[#This Row],[//]]))</f>
        <v/>
      </c>
      <c r="R8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8" s="37" t="str">
        <f ca="1">IF(B_MSK[[#This Row],[//]]="","",INDEX(INDIRECT(DIR&amp;$2:$2),B_MSK[[#This Row],[//]]))</f>
        <v/>
      </c>
      <c r="U878" s="38" t="str">
        <f ca="1">IF(SUMIF(B_MSK[NAMA BARANG],B_MSK[[#This Row],[NAMA BARANG]],B_MSK[JMLH BRG])=0,"",SUMIF(B_MSK[NAMA BARANG],B_MSK[[#This Row],[NAMA BARANG]],B_MSK[C]))</f>
        <v/>
      </c>
      <c r="V878" s="7" t="str">
        <f ca="1">IF(B_MSK[[#This Row],[//]]="","",INDEX(INDIRECT(DIR&amp;$2:$2),B_MSK[[#This Row],[//]]))</f>
        <v/>
      </c>
      <c r="W8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8" s="5" t="str">
        <f ca="1">IF(B_MSK[[#This Row],[N.B.nota]]="","",IF(MATCH(B_MSK[[#This Row],[concat]],[2]!db[NB NOTA_C],0)&gt;0,"ada",0))</f>
        <v/>
      </c>
      <c r="Y878" s="5" t="str">
        <f ca="1">IF(B_MSK[[#This Row],[N.B.nota]]="","",ADDRESS(ROW(B_MSK[QB]),COLUMN(B_MSK[QB]))&amp;":"&amp;ADDRESS(ROW(),COLUMN(B_MSK[QB])))</f>
        <v/>
      </c>
      <c r="Z878" s="5" t="str">
        <f ca="1">IF(B_MSK[[#This Row],[concat]]="","",MATCH(B_MSK[[#This Row],[concat]],[2]!db[NB NOTA_C],0)+1)</f>
        <v/>
      </c>
      <c r="AA878" s="5" t="str">
        <f ca="1">IF(B_MSK[[#This Row],[//]]="","",HYPERLINK("[D:\kerja\BANK EXP\BARU\DB.XLSX]DB!e"&amp;B_MSK[[#This Row],[DB_ROW]],"&gt;"))</f>
        <v/>
      </c>
      <c r="AB878" s="30" t="e">
        <f ca="1">MID(B_MSK[[#This Row],[/ STN_1]],FIND(" ",B_MSK[[#This Row],[/ STN_1]])+1,LEN(B_MSK[[#This Row],[/ STN_1]]))</f>
        <v>#VALUE!</v>
      </c>
      <c r="AC8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8" s="15" t="str">
        <f ca="1">IF(B_MSK[[#This Row],[HARGA_2]]="","",IF(MID(B_MSK[[#This Row],[/ STN_2]],FIND(" ",B_MSK[[#This Row],[/ STN_2]])+1,LEN(B_MSK[[#This Row],[/ STN_2]]))="LSN",B_MSK[[#This Row],[HARGA_2]]/12,""))</f>
        <v/>
      </c>
      <c r="AH878" s="7" t="str">
        <f ca="1">IF(B_MSK[[#This Row],[HARGA_3]]="","","/ "&amp;"PCS")</f>
        <v/>
      </c>
      <c r="AI878" s="15" t="str">
        <f ca="1">IF(B_MSK[[#This Row],[HARGA_3]]="",IF(B_MSK[[#This Row],[HARGA_2]]="",IF(B_MSK[[#This Row],[HARGA_1]]="","",B_MSK[[#This Row],[HARGA_1]]),B_MSK[[#This Row],[HARGA_2]]),B_MSK[[#This Row],[HARGA_3]])</f>
        <v/>
      </c>
      <c r="AJ878" s="15" t="str">
        <f ca="1">IF(B_MSK[[#This Row],[/ STN_3]]="",IF(B_MSK[[#This Row],[/ STN_2]]="",IF(B_MSK[[#This Row],[/ STN_1]]="","",B_MSK[[#This Row],[/ STN_1]]),B_MSK[[#This Row],[/ STN_2]]),B_MSK[[#This Row],[/ STN_3]])</f>
        <v/>
      </c>
      <c r="AK878" s="5" t="str">
        <f ca="1">IF(B_MSK[[#This Row],[//]]="","",SUBSTITUTE(SUBSTITUTE(SUBSTITUTE(B_MSK[[#This Row],[QTY/ CTN]]," ","_",2),"(",""),")","")&amp;"_")</f>
        <v/>
      </c>
      <c r="AL878" s="5" t="str">
        <f ca="1">IF(B_MSK[[#This Row],[A_B]]="","",SEARCH("_",B_MSK[[#This Row],[A_B]]))</f>
        <v/>
      </c>
      <c r="AM878" s="5" t="str">
        <f ca="1">IF(B_MSK[[#This Row],[A_B]]="","",LEN(B_MSK[[#This Row],[A_B]]))</f>
        <v/>
      </c>
      <c r="AN878" s="5" t="str">
        <f ca="1">IF(B_MSK[[#This Row],[A_B]]="","",LEFT(B_MSK[[#This Row],[QTY/ CTN]],B_MSK[[#This Row],[A_B_1]]))</f>
        <v/>
      </c>
      <c r="AO878" s="5" t="str">
        <f ca="1">IF(B_MSK[[#This Row],[A_B]]="","",LEFT(B_MSK[[#This Row],[A_]],SEARCH(" ",B_MSK[[#This Row],[A_]])-1))</f>
        <v/>
      </c>
      <c r="AP878" s="5" t="str">
        <f ca="1">IF(B_MSK[[#This Row],[A_B]]="","",RIGHT(B_MSK[[#This Row],[A_]],LEN(B_MSK[[#This Row],[A_]])-SEARCH(" ",B_MSK[[#This Row],[A_]])))</f>
        <v/>
      </c>
      <c r="AQ8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8" s="5" t="str">
        <f ca="1">IF(B_MSK[[#This Row],[B_]]="","",LEFT(B_MSK[[#This Row],[B_]],SEARCH(" ",B_MSK[[#This Row],[B_]])))</f>
        <v/>
      </c>
      <c r="AS878" s="5" t="str">
        <f ca="1">IF(B_MSK[[#This Row],[B_]]="","",RIGHT(B_MSK[[#This Row],[B_]],LEN(B_MSK[[#This Row],[B_]])-SEARCH(" ",B_MSK[[#This Row],[B_]])))</f>
        <v/>
      </c>
      <c r="AT878" s="5" t="str">
        <f ca="1">IF(B_MSK[[#This Row],[B_2]]="LSN",12,"")</f>
        <v/>
      </c>
      <c r="AU878" s="5" t="str">
        <f ca="1">IF(B_MSK[[#This Row],[C_1]]="","","PCS")</f>
        <v/>
      </c>
      <c r="AV878" s="5" t="str">
        <f ca="1">IF(B_MSK[[#This Row],[A_1]]="","",B_MSK[[#This Row],[A_1]]*IF(B_MSK[[#This Row],[B_1]]="",1,B_MSK[[#This Row],[B_1]])*IF(B_MSK[[#This Row],[C_1]]="",1,B_MSK[[#This Row],[C_1]]))</f>
        <v/>
      </c>
      <c r="AW878" s="5" t="str">
        <f ca="1">IF(B_MSK[[#This Row],[C_2]]="",IF(B_MSK[[#This Row],[B_2]]="",IF(B_MSK[[#This Row],[A_2]]="","",B_MSK[[#This Row],[A_2]]),B_MSK[[#This Row],[B_2]]),B_MSK[[#This Row],[C_2]])</f>
        <v/>
      </c>
      <c r="AX878" s="2">
        <f ca="1">IF(ISNUMBER(B_MSK[[#This Row],[TANGGAL DATANG]]),B_MSK[[#This Row],[TANGGAL DATANG]],AX877)</f>
        <v>44959</v>
      </c>
      <c r="AY878" s="5" t="str">
        <f ca="1">IF(B_MSK[[#This Row],[DB_ROW]]="","",INDEX([3]!db[JENIS],B_MSK[[#This Row],[DB_ROW]]-1))</f>
        <v/>
      </c>
      <c r="AZ878" s="5" t="e">
        <f ca="1">IF(B_MSK[[#This Row],[A_1]]="","",B_MSK[[#This Row],[A_1]])*1</f>
        <v>#VALUE!</v>
      </c>
      <c r="BA878" s="5" t="str">
        <f ca="1">IF(B_MSK[[#This Row],[//]]="","",INDEX(INDIRECT(DIR&amp;$2:$2),B_MSK[[#This Row],[//]]))</f>
        <v/>
      </c>
      <c r="BB878" s="5" t="str">
        <f ca="1">CONCATENATE(B_MSK[[#This Row],[concat]],B_MSK[[#This Row],[HARGA_X]],B_MSK[[#This Row],[SAT]])</f>
        <v/>
      </c>
    </row>
    <row r="879" spans="1:54" x14ac:dyDescent="0.25">
      <c r="A879" s="6" t="s">
        <v>128</v>
      </c>
      <c r="B879" s="5" t="str">
        <f ca="1">IF(B_MSK[[#This Row],[N_ID]]="","",INDEX(INDIRECT(DIR&amp;$2:$2),MATCH(B_MSK[[#This Row],[N_ID]],INDIRECT(DIR&amp;"!NOTA[ID_P]"),0)))</f>
        <v/>
      </c>
      <c r="C879" s="5" t="str">
        <f ca="1">IF(B_MSK[[#This Row],[//]]="","",HYPERLINK("["&amp;SUBSTITUTE(DIR,"'","")&amp;"]NOTA!D"&amp;B_MSK[[#This Row],[//]]+2,"&gt;"))</f>
        <v/>
      </c>
      <c r="D879" s="5" t="str">
        <f ca="1">IF(B_MSK[[#This Row],[N_ID]]="","",COUNTIF(INDIRECT(DIR&amp;"!NOTA[ID_H]"),B_MSK[[#This Row],[ID NOTA]]))</f>
        <v/>
      </c>
      <c r="E8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9" s="7" t="str">
        <f ca="1">IF(B_MSK[[#This Row],[stt]]="ada",INDEX([2]!db[NB BM],B_MSK[DB_ROW]-1),"")</f>
        <v/>
      </c>
      <c r="H879" s="7" t="str">
        <f ca="1">IF(B_MSK[[#This Row],[//]]="","",INDEX(INDIRECT(DIR&amp;$2:$2),B_MSK[[#This Row],[//]]))</f>
        <v/>
      </c>
      <c r="I879" s="27" t="str">
        <f ca="1">IF(B_MSK[[#This Row],[//]]="","",INDEX(INDIRECT(DB_PATH&amp;$2:$2),B_MSK[[#This Row],[DB_ROW]]-1))</f>
        <v/>
      </c>
      <c r="J879" s="5" t="str">
        <f ca="1">IF(B_MSK[[#This Row],[//]]="","",IF(INDEX(INDIRECT(DIR&amp;$2:$2),B_MSK[[#This Row],[//]])="","",INDEX(INDIRECT(DIR&amp;$2:$2),B_MSK[[#This Row],[//]])))</f>
        <v/>
      </c>
      <c r="K879" s="5" t="str">
        <f ca="1">IF(B_MSK[[#This Row],[//]]="","",IF(INDEX(INDIRECT(DIR&amp;$2:$2),B_MSK[[#This Row],[//]])="","",INDEX(INDIRECT(DIR&amp;$2:$2),B_MSK[[#This Row],[//]])))</f>
        <v/>
      </c>
      <c r="L879" s="5" t="str">
        <f ca="1">IF(B_MSK[[#This Row],[//]]="","",IF(INDEX(INDIRECT(DIR&amp;$2:$2),B_MSK[[#This Row],[//]])="","",INDEX(INDIRECT(DIR&amp;$2:$2),B_MSK[[#This Row],[//]])))</f>
        <v/>
      </c>
      <c r="M879" s="13" t="str">
        <f ca="1">IF(B_MSK[[#This Row],[//]]="","",INDEX(INDIRECT(DIR&amp;$2:$2),B_MSK[[#This Row],[//]]))</f>
        <v/>
      </c>
      <c r="N879" s="13" t="str">
        <f ca="1">IF(OR(B_MSK[[#This Row],[//]]="",),"",INDEX(INDIRECT(DIR&amp;$2:$2),B_MSK[[#This Row],[//]]))</f>
        <v/>
      </c>
      <c r="O879" s="3" t="str">
        <f ca="1">IF(B_MSK[[#This Row],[//]]="","",IF(INDEX(INDIRECT(DIR&amp;$2:$2),B_MSK[[#This Row],[//]])=0,"",INDEX(INDIRECT(DIR&amp;$2:$2),B_MSK[[#This Row],[//]])))</f>
        <v/>
      </c>
      <c r="P879" s="3" t="str">
        <f ca="1">IF(B_MSK[[#This Row],[//]]="","",IF(INDEX(INDIRECT(DIR&amp;$2:$2),B_MSK[[#This Row],[//]])=0,"",INDEX(INDIRECT(DIR&amp;$2:$2),B_MSK[[#This Row],[//]])))</f>
        <v/>
      </c>
      <c r="Q879" s="12" t="str">
        <f ca="1">IF(B_MSK[[#This Row],[//]]="","",INDEX(INDIRECT(DIR&amp;$2:$2),B_MSK[[#This Row],[//]]))</f>
        <v/>
      </c>
      <c r="R8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9" s="37" t="str">
        <f ca="1">IF(B_MSK[[#This Row],[//]]="","",INDEX(INDIRECT(DIR&amp;$2:$2),B_MSK[[#This Row],[//]]))</f>
        <v/>
      </c>
      <c r="U879" s="38" t="str">
        <f ca="1">IF(SUMIF(B_MSK[NAMA BARANG],B_MSK[[#This Row],[NAMA BARANG]],B_MSK[JMLH BRG])=0,"",SUMIF(B_MSK[NAMA BARANG],B_MSK[[#This Row],[NAMA BARANG]],B_MSK[C]))</f>
        <v/>
      </c>
      <c r="V879" s="7" t="str">
        <f ca="1">IF(B_MSK[[#This Row],[//]]="","",INDEX(INDIRECT(DIR&amp;$2:$2),B_MSK[[#This Row],[//]]))</f>
        <v/>
      </c>
      <c r="W8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9" s="5" t="str">
        <f ca="1">IF(B_MSK[[#This Row],[N.B.nota]]="","",IF(MATCH(B_MSK[[#This Row],[concat]],[2]!db[NB NOTA_C],0)&gt;0,"ada",0))</f>
        <v/>
      </c>
      <c r="Y879" s="5" t="str">
        <f ca="1">IF(B_MSK[[#This Row],[N.B.nota]]="","",ADDRESS(ROW(B_MSK[QB]),COLUMN(B_MSK[QB]))&amp;":"&amp;ADDRESS(ROW(),COLUMN(B_MSK[QB])))</f>
        <v/>
      </c>
      <c r="Z879" s="5" t="str">
        <f ca="1">IF(B_MSK[[#This Row],[concat]]="","",MATCH(B_MSK[[#This Row],[concat]],[2]!db[NB NOTA_C],0)+1)</f>
        <v/>
      </c>
      <c r="AA879" s="5" t="str">
        <f ca="1">IF(B_MSK[[#This Row],[//]]="","",HYPERLINK("[D:\kerja\BANK EXP\BARU\DB.XLSX]DB!e"&amp;B_MSK[[#This Row],[DB_ROW]],"&gt;"))</f>
        <v/>
      </c>
      <c r="AB879" s="30" t="e">
        <f ca="1">MID(B_MSK[[#This Row],[/ STN_1]],FIND(" ",B_MSK[[#This Row],[/ STN_1]])+1,LEN(B_MSK[[#This Row],[/ STN_1]]))</f>
        <v>#VALUE!</v>
      </c>
      <c r="AC8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9" s="15" t="str">
        <f ca="1">IF(B_MSK[[#This Row],[HARGA_2]]="","",IF(MID(B_MSK[[#This Row],[/ STN_2]],FIND(" ",B_MSK[[#This Row],[/ STN_2]])+1,LEN(B_MSK[[#This Row],[/ STN_2]]))="LSN",B_MSK[[#This Row],[HARGA_2]]/12,""))</f>
        <v/>
      </c>
      <c r="AH879" s="7" t="str">
        <f ca="1">IF(B_MSK[[#This Row],[HARGA_3]]="","","/ "&amp;"PCS")</f>
        <v/>
      </c>
      <c r="AI879" s="15" t="str">
        <f ca="1">IF(B_MSK[[#This Row],[HARGA_3]]="",IF(B_MSK[[#This Row],[HARGA_2]]="",IF(B_MSK[[#This Row],[HARGA_1]]="","",B_MSK[[#This Row],[HARGA_1]]),B_MSK[[#This Row],[HARGA_2]]),B_MSK[[#This Row],[HARGA_3]])</f>
        <v/>
      </c>
      <c r="AJ879" s="15" t="str">
        <f ca="1">IF(B_MSK[[#This Row],[/ STN_3]]="",IF(B_MSK[[#This Row],[/ STN_2]]="",IF(B_MSK[[#This Row],[/ STN_1]]="","",B_MSK[[#This Row],[/ STN_1]]),B_MSK[[#This Row],[/ STN_2]]),B_MSK[[#This Row],[/ STN_3]])</f>
        <v/>
      </c>
      <c r="AK879" s="5" t="str">
        <f ca="1">IF(B_MSK[[#This Row],[//]]="","",SUBSTITUTE(SUBSTITUTE(SUBSTITUTE(B_MSK[[#This Row],[QTY/ CTN]]," ","_",2),"(",""),")","")&amp;"_")</f>
        <v/>
      </c>
      <c r="AL879" s="5" t="str">
        <f ca="1">IF(B_MSK[[#This Row],[A_B]]="","",SEARCH("_",B_MSK[[#This Row],[A_B]]))</f>
        <v/>
      </c>
      <c r="AM879" s="5" t="str">
        <f ca="1">IF(B_MSK[[#This Row],[A_B]]="","",LEN(B_MSK[[#This Row],[A_B]]))</f>
        <v/>
      </c>
      <c r="AN879" s="5" t="str">
        <f ca="1">IF(B_MSK[[#This Row],[A_B]]="","",LEFT(B_MSK[[#This Row],[QTY/ CTN]],B_MSK[[#This Row],[A_B_1]]))</f>
        <v/>
      </c>
      <c r="AO879" s="5" t="str">
        <f ca="1">IF(B_MSK[[#This Row],[A_B]]="","",LEFT(B_MSK[[#This Row],[A_]],SEARCH(" ",B_MSK[[#This Row],[A_]])-1))</f>
        <v/>
      </c>
      <c r="AP879" s="5" t="str">
        <f ca="1">IF(B_MSK[[#This Row],[A_B]]="","",RIGHT(B_MSK[[#This Row],[A_]],LEN(B_MSK[[#This Row],[A_]])-SEARCH(" ",B_MSK[[#This Row],[A_]])))</f>
        <v/>
      </c>
      <c r="AQ8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9" s="5" t="str">
        <f ca="1">IF(B_MSK[[#This Row],[B_]]="","",LEFT(B_MSK[[#This Row],[B_]],SEARCH(" ",B_MSK[[#This Row],[B_]])))</f>
        <v/>
      </c>
      <c r="AS879" s="5" t="str">
        <f ca="1">IF(B_MSK[[#This Row],[B_]]="","",RIGHT(B_MSK[[#This Row],[B_]],LEN(B_MSK[[#This Row],[B_]])-SEARCH(" ",B_MSK[[#This Row],[B_]])))</f>
        <v/>
      </c>
      <c r="AT879" s="5" t="str">
        <f ca="1">IF(B_MSK[[#This Row],[B_2]]="LSN",12,"")</f>
        <v/>
      </c>
      <c r="AU879" s="5" t="str">
        <f ca="1">IF(B_MSK[[#This Row],[C_1]]="","","PCS")</f>
        <v/>
      </c>
      <c r="AV879" s="5" t="str">
        <f ca="1">IF(B_MSK[[#This Row],[A_1]]="","",B_MSK[[#This Row],[A_1]]*IF(B_MSK[[#This Row],[B_1]]="",1,B_MSK[[#This Row],[B_1]])*IF(B_MSK[[#This Row],[C_1]]="",1,B_MSK[[#This Row],[C_1]]))</f>
        <v/>
      </c>
      <c r="AW879" s="5" t="str">
        <f ca="1">IF(B_MSK[[#This Row],[C_2]]="",IF(B_MSK[[#This Row],[B_2]]="",IF(B_MSK[[#This Row],[A_2]]="","",B_MSK[[#This Row],[A_2]]),B_MSK[[#This Row],[B_2]]),B_MSK[[#This Row],[C_2]])</f>
        <v/>
      </c>
      <c r="AX879" s="2">
        <f ca="1">IF(ISNUMBER(B_MSK[[#This Row],[TANGGAL DATANG]]),B_MSK[[#This Row],[TANGGAL DATANG]],AX878)</f>
        <v>44959</v>
      </c>
      <c r="AY879" s="5" t="str">
        <f ca="1">IF(B_MSK[[#This Row],[DB_ROW]]="","",INDEX([3]!db[JENIS],B_MSK[[#This Row],[DB_ROW]]-1))</f>
        <v/>
      </c>
      <c r="AZ879" s="5" t="e">
        <f ca="1">IF(B_MSK[[#This Row],[A_1]]="","",B_MSK[[#This Row],[A_1]])*1</f>
        <v>#VALUE!</v>
      </c>
      <c r="BA879" s="5" t="str">
        <f ca="1">IF(B_MSK[[#This Row],[//]]="","",INDEX(INDIRECT(DIR&amp;$2:$2),B_MSK[[#This Row],[//]]))</f>
        <v/>
      </c>
      <c r="BB879" s="5" t="str">
        <f ca="1">CONCATENATE(B_MSK[[#This Row],[concat]],B_MSK[[#This Row],[HARGA_X]],B_MSK[[#This Row],[SAT]])</f>
        <v/>
      </c>
    </row>
    <row r="880" spans="1:54" x14ac:dyDescent="0.25">
      <c r="A880" s="6" t="s">
        <v>128</v>
      </c>
      <c r="B880" s="5" t="str">
        <f ca="1">IF(B_MSK[[#This Row],[N_ID]]="","",INDEX(INDIRECT(DIR&amp;$2:$2),MATCH(B_MSK[[#This Row],[N_ID]],INDIRECT(DIR&amp;"!NOTA[ID_P]"),0)))</f>
        <v/>
      </c>
      <c r="C880" s="5" t="str">
        <f ca="1">IF(B_MSK[[#This Row],[//]]="","",HYPERLINK("["&amp;SUBSTITUTE(DIR,"'","")&amp;"]NOTA!D"&amp;B_MSK[[#This Row],[//]]+2,"&gt;"))</f>
        <v/>
      </c>
      <c r="D880" s="5" t="str">
        <f ca="1">IF(B_MSK[[#This Row],[N_ID]]="","",COUNTIF(INDIRECT(DIR&amp;"!NOTA[ID_H]"),B_MSK[[#This Row],[ID NOTA]]))</f>
        <v/>
      </c>
      <c r="E8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0" s="7" t="str">
        <f ca="1">IF(B_MSK[[#This Row],[stt]]="ada",INDEX([2]!db[NB BM],B_MSK[DB_ROW]-1),"")</f>
        <v/>
      </c>
      <c r="H880" s="7" t="str">
        <f ca="1">IF(B_MSK[[#This Row],[//]]="","",INDEX(INDIRECT(DIR&amp;$2:$2),B_MSK[[#This Row],[//]]))</f>
        <v/>
      </c>
      <c r="I880" s="27" t="str">
        <f ca="1">IF(B_MSK[[#This Row],[//]]="","",INDEX(INDIRECT(DB_PATH&amp;$2:$2),B_MSK[[#This Row],[DB_ROW]]-1))</f>
        <v/>
      </c>
      <c r="J880" s="5" t="str">
        <f ca="1">IF(B_MSK[[#This Row],[//]]="","",IF(INDEX(INDIRECT(DIR&amp;$2:$2),B_MSK[[#This Row],[//]])="","",INDEX(INDIRECT(DIR&amp;$2:$2),B_MSK[[#This Row],[//]])))</f>
        <v/>
      </c>
      <c r="K880" s="5" t="str">
        <f ca="1">IF(B_MSK[[#This Row],[//]]="","",IF(INDEX(INDIRECT(DIR&amp;$2:$2),B_MSK[[#This Row],[//]])="","",INDEX(INDIRECT(DIR&amp;$2:$2),B_MSK[[#This Row],[//]])))</f>
        <v/>
      </c>
      <c r="L880" s="5" t="str">
        <f ca="1">IF(B_MSK[[#This Row],[//]]="","",IF(INDEX(INDIRECT(DIR&amp;$2:$2),B_MSK[[#This Row],[//]])="","",INDEX(INDIRECT(DIR&amp;$2:$2),B_MSK[[#This Row],[//]])))</f>
        <v/>
      </c>
      <c r="M880" s="13" t="str">
        <f ca="1">IF(B_MSK[[#This Row],[//]]="","",INDEX(INDIRECT(DIR&amp;$2:$2),B_MSK[[#This Row],[//]]))</f>
        <v/>
      </c>
      <c r="N880" s="13" t="str">
        <f ca="1">IF(OR(B_MSK[[#This Row],[//]]="",),"",INDEX(INDIRECT(DIR&amp;$2:$2),B_MSK[[#This Row],[//]]))</f>
        <v/>
      </c>
      <c r="O880" s="3" t="str">
        <f ca="1">IF(B_MSK[[#This Row],[//]]="","",IF(INDEX(INDIRECT(DIR&amp;$2:$2),B_MSK[[#This Row],[//]])=0,"",INDEX(INDIRECT(DIR&amp;$2:$2),B_MSK[[#This Row],[//]])))</f>
        <v/>
      </c>
      <c r="P880" s="3" t="str">
        <f ca="1">IF(B_MSK[[#This Row],[//]]="","",IF(INDEX(INDIRECT(DIR&amp;$2:$2),B_MSK[[#This Row],[//]])=0,"",INDEX(INDIRECT(DIR&amp;$2:$2),B_MSK[[#This Row],[//]])))</f>
        <v/>
      </c>
      <c r="Q880" s="12" t="str">
        <f ca="1">IF(B_MSK[[#This Row],[//]]="","",INDEX(INDIRECT(DIR&amp;$2:$2),B_MSK[[#This Row],[//]]))</f>
        <v/>
      </c>
      <c r="R8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0" s="37" t="str">
        <f ca="1">IF(B_MSK[[#This Row],[//]]="","",INDEX(INDIRECT(DIR&amp;$2:$2),B_MSK[[#This Row],[//]]))</f>
        <v/>
      </c>
      <c r="U880" s="38" t="str">
        <f ca="1">IF(SUMIF(B_MSK[NAMA BARANG],B_MSK[[#This Row],[NAMA BARANG]],B_MSK[JMLH BRG])=0,"",SUMIF(B_MSK[NAMA BARANG],B_MSK[[#This Row],[NAMA BARANG]],B_MSK[C]))</f>
        <v/>
      </c>
      <c r="V880" s="7" t="str">
        <f ca="1">IF(B_MSK[[#This Row],[//]]="","",INDEX(INDIRECT(DIR&amp;$2:$2),B_MSK[[#This Row],[//]]))</f>
        <v/>
      </c>
      <c r="W8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0" s="5" t="str">
        <f ca="1">IF(B_MSK[[#This Row],[N.B.nota]]="","",IF(MATCH(B_MSK[[#This Row],[concat]],[2]!db[NB NOTA_C],0)&gt;0,"ada",0))</f>
        <v/>
      </c>
      <c r="Y880" s="5" t="str">
        <f ca="1">IF(B_MSK[[#This Row],[N.B.nota]]="","",ADDRESS(ROW(B_MSK[QB]),COLUMN(B_MSK[QB]))&amp;":"&amp;ADDRESS(ROW(),COLUMN(B_MSK[QB])))</f>
        <v/>
      </c>
      <c r="Z880" s="5" t="str">
        <f ca="1">IF(B_MSK[[#This Row],[concat]]="","",MATCH(B_MSK[[#This Row],[concat]],[2]!db[NB NOTA_C],0)+1)</f>
        <v/>
      </c>
      <c r="AA880" s="5" t="str">
        <f ca="1">IF(B_MSK[[#This Row],[//]]="","",HYPERLINK("[D:\kerja\BANK EXP\BARU\DB.XLSX]DB!e"&amp;B_MSK[[#This Row],[DB_ROW]],"&gt;"))</f>
        <v/>
      </c>
      <c r="AB880" s="30" t="e">
        <f ca="1">MID(B_MSK[[#This Row],[/ STN_1]],FIND(" ",B_MSK[[#This Row],[/ STN_1]])+1,LEN(B_MSK[[#This Row],[/ STN_1]]))</f>
        <v>#VALUE!</v>
      </c>
      <c r="AC8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0" s="15" t="str">
        <f ca="1">IF(B_MSK[[#This Row],[HARGA_2]]="","",IF(MID(B_MSK[[#This Row],[/ STN_2]],FIND(" ",B_MSK[[#This Row],[/ STN_2]])+1,LEN(B_MSK[[#This Row],[/ STN_2]]))="LSN",B_MSK[[#This Row],[HARGA_2]]/12,""))</f>
        <v/>
      </c>
      <c r="AH880" s="7" t="str">
        <f ca="1">IF(B_MSK[[#This Row],[HARGA_3]]="","","/ "&amp;"PCS")</f>
        <v/>
      </c>
      <c r="AI880" s="15" t="str">
        <f ca="1">IF(B_MSK[[#This Row],[HARGA_3]]="",IF(B_MSK[[#This Row],[HARGA_2]]="",IF(B_MSK[[#This Row],[HARGA_1]]="","",B_MSK[[#This Row],[HARGA_1]]),B_MSK[[#This Row],[HARGA_2]]),B_MSK[[#This Row],[HARGA_3]])</f>
        <v/>
      </c>
      <c r="AJ880" s="15" t="str">
        <f ca="1">IF(B_MSK[[#This Row],[/ STN_3]]="",IF(B_MSK[[#This Row],[/ STN_2]]="",IF(B_MSK[[#This Row],[/ STN_1]]="","",B_MSK[[#This Row],[/ STN_1]]),B_MSK[[#This Row],[/ STN_2]]),B_MSK[[#This Row],[/ STN_3]])</f>
        <v/>
      </c>
      <c r="AK880" s="5" t="str">
        <f ca="1">IF(B_MSK[[#This Row],[//]]="","",SUBSTITUTE(SUBSTITUTE(SUBSTITUTE(B_MSK[[#This Row],[QTY/ CTN]]," ","_",2),"(",""),")","")&amp;"_")</f>
        <v/>
      </c>
      <c r="AL880" s="5" t="str">
        <f ca="1">IF(B_MSK[[#This Row],[A_B]]="","",SEARCH("_",B_MSK[[#This Row],[A_B]]))</f>
        <v/>
      </c>
      <c r="AM880" s="5" t="str">
        <f ca="1">IF(B_MSK[[#This Row],[A_B]]="","",LEN(B_MSK[[#This Row],[A_B]]))</f>
        <v/>
      </c>
      <c r="AN880" s="5" t="str">
        <f ca="1">IF(B_MSK[[#This Row],[A_B]]="","",LEFT(B_MSK[[#This Row],[QTY/ CTN]],B_MSK[[#This Row],[A_B_1]]))</f>
        <v/>
      </c>
      <c r="AO880" s="5" t="str">
        <f ca="1">IF(B_MSK[[#This Row],[A_B]]="","",LEFT(B_MSK[[#This Row],[A_]],SEARCH(" ",B_MSK[[#This Row],[A_]])-1))</f>
        <v/>
      </c>
      <c r="AP880" s="5" t="str">
        <f ca="1">IF(B_MSK[[#This Row],[A_B]]="","",RIGHT(B_MSK[[#This Row],[A_]],LEN(B_MSK[[#This Row],[A_]])-SEARCH(" ",B_MSK[[#This Row],[A_]])))</f>
        <v/>
      </c>
      <c r="AQ8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0" s="5" t="str">
        <f ca="1">IF(B_MSK[[#This Row],[B_]]="","",LEFT(B_MSK[[#This Row],[B_]],SEARCH(" ",B_MSK[[#This Row],[B_]])))</f>
        <v/>
      </c>
      <c r="AS880" s="5" t="str">
        <f ca="1">IF(B_MSK[[#This Row],[B_]]="","",RIGHT(B_MSK[[#This Row],[B_]],LEN(B_MSK[[#This Row],[B_]])-SEARCH(" ",B_MSK[[#This Row],[B_]])))</f>
        <v/>
      </c>
      <c r="AT880" s="5" t="str">
        <f ca="1">IF(B_MSK[[#This Row],[B_2]]="LSN",12,"")</f>
        <v/>
      </c>
      <c r="AU880" s="5" t="str">
        <f ca="1">IF(B_MSK[[#This Row],[C_1]]="","","PCS")</f>
        <v/>
      </c>
      <c r="AV880" s="5" t="str">
        <f ca="1">IF(B_MSK[[#This Row],[A_1]]="","",B_MSK[[#This Row],[A_1]]*IF(B_MSK[[#This Row],[B_1]]="",1,B_MSK[[#This Row],[B_1]])*IF(B_MSK[[#This Row],[C_1]]="",1,B_MSK[[#This Row],[C_1]]))</f>
        <v/>
      </c>
      <c r="AW880" s="5" t="str">
        <f ca="1">IF(B_MSK[[#This Row],[C_2]]="",IF(B_MSK[[#This Row],[B_2]]="",IF(B_MSK[[#This Row],[A_2]]="","",B_MSK[[#This Row],[A_2]]),B_MSK[[#This Row],[B_2]]),B_MSK[[#This Row],[C_2]])</f>
        <v/>
      </c>
      <c r="AX880" s="2">
        <f ca="1">IF(ISNUMBER(B_MSK[[#This Row],[TANGGAL DATANG]]),B_MSK[[#This Row],[TANGGAL DATANG]],AX879)</f>
        <v>44959</v>
      </c>
      <c r="AY880" s="5" t="str">
        <f ca="1">IF(B_MSK[[#This Row],[DB_ROW]]="","",INDEX([3]!db[JENIS],B_MSK[[#This Row],[DB_ROW]]-1))</f>
        <v/>
      </c>
      <c r="AZ880" s="5" t="e">
        <f ca="1">IF(B_MSK[[#This Row],[A_1]]="","",B_MSK[[#This Row],[A_1]])*1</f>
        <v>#VALUE!</v>
      </c>
      <c r="BA880" s="5" t="str">
        <f ca="1">IF(B_MSK[[#This Row],[//]]="","",INDEX(INDIRECT(DIR&amp;$2:$2),B_MSK[[#This Row],[//]]))</f>
        <v/>
      </c>
      <c r="BB880" s="5" t="str">
        <f ca="1">CONCATENATE(B_MSK[[#This Row],[concat]],B_MSK[[#This Row],[HARGA_X]],B_MSK[[#This Row],[SAT]])</f>
        <v/>
      </c>
    </row>
    <row r="881" spans="1:54" x14ac:dyDescent="0.25">
      <c r="A881" s="6" t="s">
        <v>128</v>
      </c>
      <c r="B881" s="5" t="str">
        <f ca="1">IF(B_MSK[[#This Row],[N_ID]]="","",INDEX(INDIRECT(DIR&amp;$2:$2),MATCH(B_MSK[[#This Row],[N_ID]],INDIRECT(DIR&amp;"!NOTA[ID_P]"),0)))</f>
        <v/>
      </c>
      <c r="C881" s="5" t="str">
        <f ca="1">IF(B_MSK[[#This Row],[//]]="","",HYPERLINK("["&amp;SUBSTITUTE(DIR,"'","")&amp;"]NOTA!D"&amp;B_MSK[[#This Row],[//]]+2,"&gt;"))</f>
        <v/>
      </c>
      <c r="D881" s="5" t="str">
        <f ca="1">IF(B_MSK[[#This Row],[N_ID]]="","",COUNTIF(INDIRECT(DIR&amp;"!NOTA[ID_H]"),B_MSK[[#This Row],[ID NOTA]]))</f>
        <v/>
      </c>
      <c r="E8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1" s="7" t="str">
        <f ca="1">IF(B_MSK[[#This Row],[stt]]="ada",INDEX([2]!db[NB BM],B_MSK[DB_ROW]-1),"")</f>
        <v/>
      </c>
      <c r="H881" s="7" t="str">
        <f ca="1">IF(B_MSK[[#This Row],[//]]="","",INDEX(INDIRECT(DIR&amp;$2:$2),B_MSK[[#This Row],[//]]))</f>
        <v/>
      </c>
      <c r="I881" s="27" t="str">
        <f ca="1">IF(B_MSK[[#This Row],[//]]="","",INDEX(INDIRECT(DB_PATH&amp;$2:$2),B_MSK[[#This Row],[DB_ROW]]-1))</f>
        <v/>
      </c>
      <c r="J881" s="5" t="str">
        <f ca="1">IF(B_MSK[[#This Row],[//]]="","",IF(INDEX(INDIRECT(DIR&amp;$2:$2),B_MSK[[#This Row],[//]])="","",INDEX(INDIRECT(DIR&amp;$2:$2),B_MSK[[#This Row],[//]])))</f>
        <v/>
      </c>
      <c r="K881" s="5" t="str">
        <f ca="1">IF(B_MSK[[#This Row],[//]]="","",IF(INDEX(INDIRECT(DIR&amp;$2:$2),B_MSK[[#This Row],[//]])="","",INDEX(INDIRECT(DIR&amp;$2:$2),B_MSK[[#This Row],[//]])))</f>
        <v/>
      </c>
      <c r="L881" s="5" t="str">
        <f ca="1">IF(B_MSK[[#This Row],[//]]="","",IF(INDEX(INDIRECT(DIR&amp;$2:$2),B_MSK[[#This Row],[//]])="","",INDEX(INDIRECT(DIR&amp;$2:$2),B_MSK[[#This Row],[//]])))</f>
        <v/>
      </c>
      <c r="M881" s="13" t="str">
        <f ca="1">IF(B_MSK[[#This Row],[//]]="","",INDEX(INDIRECT(DIR&amp;$2:$2),B_MSK[[#This Row],[//]]))</f>
        <v/>
      </c>
      <c r="N881" s="13" t="str">
        <f ca="1">IF(OR(B_MSK[[#This Row],[//]]="",),"",INDEX(INDIRECT(DIR&amp;$2:$2),B_MSK[[#This Row],[//]]))</f>
        <v/>
      </c>
      <c r="O881" s="3" t="str">
        <f ca="1">IF(B_MSK[[#This Row],[//]]="","",IF(INDEX(INDIRECT(DIR&amp;$2:$2),B_MSK[[#This Row],[//]])=0,"",INDEX(INDIRECT(DIR&amp;$2:$2),B_MSK[[#This Row],[//]])))</f>
        <v/>
      </c>
      <c r="P881" s="3" t="str">
        <f ca="1">IF(B_MSK[[#This Row],[//]]="","",IF(INDEX(INDIRECT(DIR&amp;$2:$2),B_MSK[[#This Row],[//]])=0,"",INDEX(INDIRECT(DIR&amp;$2:$2),B_MSK[[#This Row],[//]])))</f>
        <v/>
      </c>
      <c r="Q881" s="12" t="str">
        <f ca="1">IF(B_MSK[[#This Row],[//]]="","",INDEX(INDIRECT(DIR&amp;$2:$2),B_MSK[[#This Row],[//]]))</f>
        <v/>
      </c>
      <c r="R8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1" s="37" t="str">
        <f ca="1">IF(B_MSK[[#This Row],[//]]="","",INDEX(INDIRECT(DIR&amp;$2:$2),B_MSK[[#This Row],[//]]))</f>
        <v/>
      </c>
      <c r="U881" s="38" t="str">
        <f ca="1">IF(SUMIF(B_MSK[NAMA BARANG],B_MSK[[#This Row],[NAMA BARANG]],B_MSK[JMLH BRG])=0,"",SUMIF(B_MSK[NAMA BARANG],B_MSK[[#This Row],[NAMA BARANG]],B_MSK[C]))</f>
        <v/>
      </c>
      <c r="V881" s="7" t="str">
        <f ca="1">IF(B_MSK[[#This Row],[//]]="","",INDEX(INDIRECT(DIR&amp;$2:$2),B_MSK[[#This Row],[//]]))</f>
        <v/>
      </c>
      <c r="W8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1" s="5" t="str">
        <f ca="1">IF(B_MSK[[#This Row],[N.B.nota]]="","",IF(MATCH(B_MSK[[#This Row],[concat]],[2]!db[NB NOTA_C],0)&gt;0,"ada",0))</f>
        <v/>
      </c>
      <c r="Y881" s="5" t="str">
        <f ca="1">IF(B_MSK[[#This Row],[N.B.nota]]="","",ADDRESS(ROW(B_MSK[QB]),COLUMN(B_MSK[QB]))&amp;":"&amp;ADDRESS(ROW(),COLUMN(B_MSK[QB])))</f>
        <v/>
      </c>
      <c r="Z881" s="5" t="str">
        <f ca="1">IF(B_MSK[[#This Row],[concat]]="","",MATCH(B_MSK[[#This Row],[concat]],[2]!db[NB NOTA_C],0)+1)</f>
        <v/>
      </c>
      <c r="AA881" s="5" t="str">
        <f ca="1">IF(B_MSK[[#This Row],[//]]="","",HYPERLINK("[D:\kerja\BANK EXP\BARU\DB.XLSX]DB!e"&amp;B_MSK[[#This Row],[DB_ROW]],"&gt;"))</f>
        <v/>
      </c>
      <c r="AB881" s="30" t="e">
        <f ca="1">MID(B_MSK[[#This Row],[/ STN_1]],FIND(" ",B_MSK[[#This Row],[/ STN_1]])+1,LEN(B_MSK[[#This Row],[/ STN_1]]))</f>
        <v>#VALUE!</v>
      </c>
      <c r="AC8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1" s="15" t="str">
        <f ca="1">IF(B_MSK[[#This Row],[HARGA_2]]="","",IF(MID(B_MSK[[#This Row],[/ STN_2]],FIND(" ",B_MSK[[#This Row],[/ STN_2]])+1,LEN(B_MSK[[#This Row],[/ STN_2]]))="LSN",B_MSK[[#This Row],[HARGA_2]]/12,""))</f>
        <v/>
      </c>
      <c r="AH881" s="7" t="str">
        <f ca="1">IF(B_MSK[[#This Row],[HARGA_3]]="","","/ "&amp;"PCS")</f>
        <v/>
      </c>
      <c r="AI881" s="15" t="str">
        <f ca="1">IF(B_MSK[[#This Row],[HARGA_3]]="",IF(B_MSK[[#This Row],[HARGA_2]]="",IF(B_MSK[[#This Row],[HARGA_1]]="","",B_MSK[[#This Row],[HARGA_1]]),B_MSK[[#This Row],[HARGA_2]]),B_MSK[[#This Row],[HARGA_3]])</f>
        <v/>
      </c>
      <c r="AJ881" s="15" t="str">
        <f ca="1">IF(B_MSK[[#This Row],[/ STN_3]]="",IF(B_MSK[[#This Row],[/ STN_2]]="",IF(B_MSK[[#This Row],[/ STN_1]]="","",B_MSK[[#This Row],[/ STN_1]]),B_MSK[[#This Row],[/ STN_2]]),B_MSK[[#This Row],[/ STN_3]])</f>
        <v/>
      </c>
      <c r="AK881" s="5" t="str">
        <f ca="1">IF(B_MSK[[#This Row],[//]]="","",SUBSTITUTE(SUBSTITUTE(SUBSTITUTE(B_MSK[[#This Row],[QTY/ CTN]]," ","_",2),"(",""),")","")&amp;"_")</f>
        <v/>
      </c>
      <c r="AL881" s="5" t="str">
        <f ca="1">IF(B_MSK[[#This Row],[A_B]]="","",SEARCH("_",B_MSK[[#This Row],[A_B]]))</f>
        <v/>
      </c>
      <c r="AM881" s="5" t="str">
        <f ca="1">IF(B_MSK[[#This Row],[A_B]]="","",LEN(B_MSK[[#This Row],[A_B]]))</f>
        <v/>
      </c>
      <c r="AN881" s="5" t="str">
        <f ca="1">IF(B_MSK[[#This Row],[A_B]]="","",LEFT(B_MSK[[#This Row],[QTY/ CTN]],B_MSK[[#This Row],[A_B_1]]))</f>
        <v/>
      </c>
      <c r="AO881" s="5" t="str">
        <f ca="1">IF(B_MSK[[#This Row],[A_B]]="","",LEFT(B_MSK[[#This Row],[A_]],SEARCH(" ",B_MSK[[#This Row],[A_]])-1))</f>
        <v/>
      </c>
      <c r="AP881" s="5" t="str">
        <f ca="1">IF(B_MSK[[#This Row],[A_B]]="","",RIGHT(B_MSK[[#This Row],[A_]],LEN(B_MSK[[#This Row],[A_]])-SEARCH(" ",B_MSK[[#This Row],[A_]])))</f>
        <v/>
      </c>
      <c r="AQ8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1" s="5" t="str">
        <f ca="1">IF(B_MSK[[#This Row],[B_]]="","",LEFT(B_MSK[[#This Row],[B_]],SEARCH(" ",B_MSK[[#This Row],[B_]])))</f>
        <v/>
      </c>
      <c r="AS881" s="5" t="str">
        <f ca="1">IF(B_MSK[[#This Row],[B_]]="","",RIGHT(B_MSK[[#This Row],[B_]],LEN(B_MSK[[#This Row],[B_]])-SEARCH(" ",B_MSK[[#This Row],[B_]])))</f>
        <v/>
      </c>
      <c r="AT881" s="5" t="str">
        <f ca="1">IF(B_MSK[[#This Row],[B_2]]="LSN",12,"")</f>
        <v/>
      </c>
      <c r="AU881" s="5" t="str">
        <f ca="1">IF(B_MSK[[#This Row],[C_1]]="","","PCS")</f>
        <v/>
      </c>
      <c r="AV881" s="5" t="str">
        <f ca="1">IF(B_MSK[[#This Row],[A_1]]="","",B_MSK[[#This Row],[A_1]]*IF(B_MSK[[#This Row],[B_1]]="",1,B_MSK[[#This Row],[B_1]])*IF(B_MSK[[#This Row],[C_1]]="",1,B_MSK[[#This Row],[C_1]]))</f>
        <v/>
      </c>
      <c r="AW881" s="5" t="str">
        <f ca="1">IF(B_MSK[[#This Row],[C_2]]="",IF(B_MSK[[#This Row],[B_2]]="",IF(B_MSK[[#This Row],[A_2]]="","",B_MSK[[#This Row],[A_2]]),B_MSK[[#This Row],[B_2]]),B_MSK[[#This Row],[C_2]])</f>
        <v/>
      </c>
      <c r="AX881" s="2">
        <f ca="1">IF(ISNUMBER(B_MSK[[#This Row],[TANGGAL DATANG]]),B_MSK[[#This Row],[TANGGAL DATANG]],AX880)</f>
        <v>44959</v>
      </c>
      <c r="AY881" s="5" t="str">
        <f ca="1">IF(B_MSK[[#This Row],[DB_ROW]]="","",INDEX([3]!db[JENIS],B_MSK[[#This Row],[DB_ROW]]-1))</f>
        <v/>
      </c>
      <c r="AZ881" s="5" t="e">
        <f ca="1">IF(B_MSK[[#This Row],[A_1]]="","",B_MSK[[#This Row],[A_1]])*1</f>
        <v>#VALUE!</v>
      </c>
      <c r="BA881" s="5" t="str">
        <f ca="1">IF(B_MSK[[#This Row],[//]]="","",INDEX(INDIRECT(DIR&amp;$2:$2),B_MSK[[#This Row],[//]]))</f>
        <v/>
      </c>
      <c r="BB881" s="5" t="str">
        <f ca="1">CONCATENATE(B_MSK[[#This Row],[concat]],B_MSK[[#This Row],[HARGA_X]],B_MSK[[#This Row],[SAT]])</f>
        <v/>
      </c>
    </row>
    <row r="882" spans="1:54" x14ac:dyDescent="0.25">
      <c r="A882" s="6" t="s">
        <v>128</v>
      </c>
      <c r="B882" s="5" t="str">
        <f ca="1">IF(B_MSK[[#This Row],[N_ID]]="","",INDEX(INDIRECT(DIR&amp;$2:$2),MATCH(B_MSK[[#This Row],[N_ID]],INDIRECT(DIR&amp;"!NOTA[ID_P]"),0)))</f>
        <v/>
      </c>
      <c r="C882" s="5" t="str">
        <f ca="1">IF(B_MSK[[#This Row],[//]]="","",HYPERLINK("["&amp;SUBSTITUTE(DIR,"'","")&amp;"]NOTA!D"&amp;B_MSK[[#This Row],[//]]+2,"&gt;"))</f>
        <v/>
      </c>
      <c r="D882" s="5" t="str">
        <f ca="1">IF(B_MSK[[#This Row],[N_ID]]="","",COUNTIF(INDIRECT(DIR&amp;"!NOTA[ID_H]"),B_MSK[[#This Row],[ID NOTA]]))</f>
        <v/>
      </c>
      <c r="E8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2" s="7" t="str">
        <f ca="1">IF(B_MSK[[#This Row],[stt]]="ada",INDEX([2]!db[NB BM],B_MSK[DB_ROW]-1),"")</f>
        <v/>
      </c>
      <c r="H882" s="7" t="str">
        <f ca="1">IF(B_MSK[[#This Row],[//]]="","",INDEX(INDIRECT(DIR&amp;$2:$2),B_MSK[[#This Row],[//]]))</f>
        <v/>
      </c>
      <c r="I882" s="27" t="str">
        <f ca="1">IF(B_MSK[[#This Row],[//]]="","",INDEX(INDIRECT(DB_PATH&amp;$2:$2),B_MSK[[#This Row],[DB_ROW]]-1))</f>
        <v/>
      </c>
      <c r="J882" s="5" t="str">
        <f ca="1">IF(B_MSK[[#This Row],[//]]="","",IF(INDEX(INDIRECT(DIR&amp;$2:$2),B_MSK[[#This Row],[//]])="","",INDEX(INDIRECT(DIR&amp;$2:$2),B_MSK[[#This Row],[//]])))</f>
        <v/>
      </c>
      <c r="K882" s="5" t="str">
        <f ca="1">IF(B_MSK[[#This Row],[//]]="","",IF(INDEX(INDIRECT(DIR&amp;$2:$2),B_MSK[[#This Row],[//]])="","",INDEX(INDIRECT(DIR&amp;$2:$2),B_MSK[[#This Row],[//]])))</f>
        <v/>
      </c>
      <c r="L882" s="5" t="str">
        <f ca="1">IF(B_MSK[[#This Row],[//]]="","",IF(INDEX(INDIRECT(DIR&amp;$2:$2),B_MSK[[#This Row],[//]])="","",INDEX(INDIRECT(DIR&amp;$2:$2),B_MSK[[#This Row],[//]])))</f>
        <v/>
      </c>
      <c r="M882" s="13" t="str">
        <f ca="1">IF(B_MSK[[#This Row],[//]]="","",INDEX(INDIRECT(DIR&amp;$2:$2),B_MSK[[#This Row],[//]]))</f>
        <v/>
      </c>
      <c r="N882" s="13" t="str">
        <f ca="1">IF(OR(B_MSK[[#This Row],[//]]="",),"",INDEX(INDIRECT(DIR&amp;$2:$2),B_MSK[[#This Row],[//]]))</f>
        <v/>
      </c>
      <c r="O882" s="3" t="str">
        <f ca="1">IF(B_MSK[[#This Row],[//]]="","",IF(INDEX(INDIRECT(DIR&amp;$2:$2),B_MSK[[#This Row],[//]])=0,"",INDEX(INDIRECT(DIR&amp;$2:$2),B_MSK[[#This Row],[//]])))</f>
        <v/>
      </c>
      <c r="P882" s="3" t="str">
        <f ca="1">IF(B_MSK[[#This Row],[//]]="","",IF(INDEX(INDIRECT(DIR&amp;$2:$2),B_MSK[[#This Row],[//]])=0,"",INDEX(INDIRECT(DIR&amp;$2:$2),B_MSK[[#This Row],[//]])))</f>
        <v/>
      </c>
      <c r="Q882" s="12" t="str">
        <f ca="1">IF(B_MSK[[#This Row],[//]]="","",INDEX(INDIRECT(DIR&amp;$2:$2),B_MSK[[#This Row],[//]]))</f>
        <v/>
      </c>
      <c r="R8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2" s="37" t="str">
        <f ca="1">IF(B_MSK[[#This Row],[//]]="","",INDEX(INDIRECT(DIR&amp;$2:$2),B_MSK[[#This Row],[//]]))</f>
        <v/>
      </c>
      <c r="U882" s="38" t="str">
        <f ca="1">IF(SUMIF(B_MSK[NAMA BARANG],B_MSK[[#This Row],[NAMA BARANG]],B_MSK[JMLH BRG])=0,"",SUMIF(B_MSK[NAMA BARANG],B_MSK[[#This Row],[NAMA BARANG]],B_MSK[C]))</f>
        <v/>
      </c>
      <c r="V882" s="7" t="str">
        <f ca="1">IF(B_MSK[[#This Row],[//]]="","",INDEX(INDIRECT(DIR&amp;$2:$2),B_MSK[[#This Row],[//]]))</f>
        <v/>
      </c>
      <c r="W8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2" s="5" t="str">
        <f ca="1">IF(B_MSK[[#This Row],[N.B.nota]]="","",IF(MATCH(B_MSK[[#This Row],[concat]],[2]!db[NB NOTA_C],0)&gt;0,"ada",0))</f>
        <v/>
      </c>
      <c r="Y882" s="5" t="str">
        <f ca="1">IF(B_MSK[[#This Row],[N.B.nota]]="","",ADDRESS(ROW(B_MSK[QB]),COLUMN(B_MSK[QB]))&amp;":"&amp;ADDRESS(ROW(),COLUMN(B_MSK[QB])))</f>
        <v/>
      </c>
      <c r="Z882" s="5" t="str">
        <f ca="1">IF(B_MSK[[#This Row],[concat]]="","",MATCH(B_MSK[[#This Row],[concat]],[2]!db[NB NOTA_C],0)+1)</f>
        <v/>
      </c>
      <c r="AA882" s="5" t="str">
        <f ca="1">IF(B_MSK[[#This Row],[//]]="","",HYPERLINK("[D:\kerja\BANK EXP\BARU\DB.XLSX]DB!e"&amp;B_MSK[[#This Row],[DB_ROW]],"&gt;"))</f>
        <v/>
      </c>
      <c r="AB882" s="30" t="e">
        <f ca="1">MID(B_MSK[[#This Row],[/ STN_1]],FIND(" ",B_MSK[[#This Row],[/ STN_1]])+1,LEN(B_MSK[[#This Row],[/ STN_1]]))</f>
        <v>#VALUE!</v>
      </c>
      <c r="AC8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2" s="15" t="str">
        <f ca="1">IF(B_MSK[[#This Row],[HARGA_2]]="","",IF(MID(B_MSK[[#This Row],[/ STN_2]],FIND(" ",B_MSK[[#This Row],[/ STN_2]])+1,LEN(B_MSK[[#This Row],[/ STN_2]]))="LSN",B_MSK[[#This Row],[HARGA_2]]/12,""))</f>
        <v/>
      </c>
      <c r="AH882" s="7" t="str">
        <f ca="1">IF(B_MSK[[#This Row],[HARGA_3]]="","","/ "&amp;"PCS")</f>
        <v/>
      </c>
      <c r="AI882" s="15" t="str">
        <f ca="1">IF(B_MSK[[#This Row],[HARGA_3]]="",IF(B_MSK[[#This Row],[HARGA_2]]="",IF(B_MSK[[#This Row],[HARGA_1]]="","",B_MSK[[#This Row],[HARGA_1]]),B_MSK[[#This Row],[HARGA_2]]),B_MSK[[#This Row],[HARGA_3]])</f>
        <v/>
      </c>
      <c r="AJ882" s="15" t="str">
        <f ca="1">IF(B_MSK[[#This Row],[/ STN_3]]="",IF(B_MSK[[#This Row],[/ STN_2]]="",IF(B_MSK[[#This Row],[/ STN_1]]="","",B_MSK[[#This Row],[/ STN_1]]),B_MSK[[#This Row],[/ STN_2]]),B_MSK[[#This Row],[/ STN_3]])</f>
        <v/>
      </c>
      <c r="AK882" s="5" t="str">
        <f ca="1">IF(B_MSK[[#This Row],[//]]="","",SUBSTITUTE(SUBSTITUTE(SUBSTITUTE(B_MSK[[#This Row],[QTY/ CTN]]," ","_",2),"(",""),")","")&amp;"_")</f>
        <v/>
      </c>
      <c r="AL882" s="5" t="str">
        <f ca="1">IF(B_MSK[[#This Row],[A_B]]="","",SEARCH("_",B_MSK[[#This Row],[A_B]]))</f>
        <v/>
      </c>
      <c r="AM882" s="5" t="str">
        <f ca="1">IF(B_MSK[[#This Row],[A_B]]="","",LEN(B_MSK[[#This Row],[A_B]]))</f>
        <v/>
      </c>
      <c r="AN882" s="5" t="str">
        <f ca="1">IF(B_MSK[[#This Row],[A_B]]="","",LEFT(B_MSK[[#This Row],[QTY/ CTN]],B_MSK[[#This Row],[A_B_1]]))</f>
        <v/>
      </c>
      <c r="AO882" s="5" t="str">
        <f ca="1">IF(B_MSK[[#This Row],[A_B]]="","",LEFT(B_MSK[[#This Row],[A_]],SEARCH(" ",B_MSK[[#This Row],[A_]])-1))</f>
        <v/>
      </c>
      <c r="AP882" s="5" t="str">
        <f ca="1">IF(B_MSK[[#This Row],[A_B]]="","",RIGHT(B_MSK[[#This Row],[A_]],LEN(B_MSK[[#This Row],[A_]])-SEARCH(" ",B_MSK[[#This Row],[A_]])))</f>
        <v/>
      </c>
      <c r="AQ8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2" s="5" t="str">
        <f ca="1">IF(B_MSK[[#This Row],[B_]]="","",LEFT(B_MSK[[#This Row],[B_]],SEARCH(" ",B_MSK[[#This Row],[B_]])))</f>
        <v/>
      </c>
      <c r="AS882" s="5" t="str">
        <f ca="1">IF(B_MSK[[#This Row],[B_]]="","",RIGHT(B_MSK[[#This Row],[B_]],LEN(B_MSK[[#This Row],[B_]])-SEARCH(" ",B_MSK[[#This Row],[B_]])))</f>
        <v/>
      </c>
      <c r="AT882" s="5" t="str">
        <f ca="1">IF(B_MSK[[#This Row],[B_2]]="LSN",12,"")</f>
        <v/>
      </c>
      <c r="AU882" s="5" t="str">
        <f ca="1">IF(B_MSK[[#This Row],[C_1]]="","","PCS")</f>
        <v/>
      </c>
      <c r="AV882" s="5" t="str">
        <f ca="1">IF(B_MSK[[#This Row],[A_1]]="","",B_MSK[[#This Row],[A_1]]*IF(B_MSK[[#This Row],[B_1]]="",1,B_MSK[[#This Row],[B_1]])*IF(B_MSK[[#This Row],[C_1]]="",1,B_MSK[[#This Row],[C_1]]))</f>
        <v/>
      </c>
      <c r="AW882" s="5" t="str">
        <f ca="1">IF(B_MSK[[#This Row],[C_2]]="",IF(B_MSK[[#This Row],[B_2]]="",IF(B_MSK[[#This Row],[A_2]]="","",B_MSK[[#This Row],[A_2]]),B_MSK[[#This Row],[B_2]]),B_MSK[[#This Row],[C_2]])</f>
        <v/>
      </c>
      <c r="AX882" s="2">
        <f ca="1">IF(ISNUMBER(B_MSK[[#This Row],[TANGGAL DATANG]]),B_MSK[[#This Row],[TANGGAL DATANG]],AX881)</f>
        <v>44959</v>
      </c>
      <c r="AY882" s="5" t="str">
        <f ca="1">IF(B_MSK[[#This Row],[DB_ROW]]="","",INDEX([3]!db[JENIS],B_MSK[[#This Row],[DB_ROW]]-1))</f>
        <v/>
      </c>
      <c r="AZ882" s="5" t="e">
        <f ca="1">IF(B_MSK[[#This Row],[A_1]]="","",B_MSK[[#This Row],[A_1]])*1</f>
        <v>#VALUE!</v>
      </c>
      <c r="BA882" s="5" t="str">
        <f ca="1">IF(B_MSK[[#This Row],[//]]="","",INDEX(INDIRECT(DIR&amp;$2:$2),B_MSK[[#This Row],[//]]))</f>
        <v/>
      </c>
      <c r="BB882" s="5" t="str">
        <f ca="1">CONCATENATE(B_MSK[[#This Row],[concat]],B_MSK[[#This Row],[HARGA_X]],B_MSK[[#This Row],[SAT]])</f>
        <v/>
      </c>
    </row>
    <row r="883" spans="1:54" x14ac:dyDescent="0.25">
      <c r="A883" s="6" t="s">
        <v>128</v>
      </c>
      <c r="B883" s="5" t="str">
        <f ca="1">IF(B_MSK[[#This Row],[N_ID]]="","",INDEX(INDIRECT(DIR&amp;$2:$2),MATCH(B_MSK[[#This Row],[N_ID]],INDIRECT(DIR&amp;"!NOTA[ID_P]"),0)))</f>
        <v/>
      </c>
      <c r="C883" s="5" t="str">
        <f ca="1">IF(B_MSK[[#This Row],[//]]="","",HYPERLINK("["&amp;SUBSTITUTE(DIR,"'","")&amp;"]NOTA!D"&amp;B_MSK[[#This Row],[//]]+2,"&gt;"))</f>
        <v/>
      </c>
      <c r="D883" s="5" t="str">
        <f ca="1">IF(B_MSK[[#This Row],[N_ID]]="","",COUNTIF(INDIRECT(DIR&amp;"!NOTA[ID_H]"),B_MSK[[#This Row],[ID NOTA]]))</f>
        <v/>
      </c>
      <c r="E8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3" s="7" t="str">
        <f ca="1">IF(B_MSK[[#This Row],[stt]]="ada",INDEX([2]!db[NB BM],B_MSK[DB_ROW]-1),"")</f>
        <v/>
      </c>
      <c r="H883" s="7" t="str">
        <f ca="1">IF(B_MSK[[#This Row],[//]]="","",INDEX(INDIRECT(DIR&amp;$2:$2),B_MSK[[#This Row],[//]]))</f>
        <v/>
      </c>
      <c r="I883" s="27" t="str">
        <f ca="1">IF(B_MSK[[#This Row],[//]]="","",INDEX(INDIRECT(DB_PATH&amp;$2:$2),B_MSK[[#This Row],[DB_ROW]]-1))</f>
        <v/>
      </c>
      <c r="J883" s="5" t="str">
        <f ca="1">IF(B_MSK[[#This Row],[//]]="","",IF(INDEX(INDIRECT(DIR&amp;$2:$2),B_MSK[[#This Row],[//]])="","",INDEX(INDIRECT(DIR&amp;$2:$2),B_MSK[[#This Row],[//]])))</f>
        <v/>
      </c>
      <c r="K883" s="5" t="str">
        <f ca="1">IF(B_MSK[[#This Row],[//]]="","",IF(INDEX(INDIRECT(DIR&amp;$2:$2),B_MSK[[#This Row],[//]])="","",INDEX(INDIRECT(DIR&amp;$2:$2),B_MSK[[#This Row],[//]])))</f>
        <v/>
      </c>
      <c r="L883" s="5" t="str">
        <f ca="1">IF(B_MSK[[#This Row],[//]]="","",IF(INDEX(INDIRECT(DIR&amp;$2:$2),B_MSK[[#This Row],[//]])="","",INDEX(INDIRECT(DIR&amp;$2:$2),B_MSK[[#This Row],[//]])))</f>
        <v/>
      </c>
      <c r="M883" s="13" t="str">
        <f ca="1">IF(B_MSK[[#This Row],[//]]="","",INDEX(INDIRECT(DIR&amp;$2:$2),B_MSK[[#This Row],[//]]))</f>
        <v/>
      </c>
      <c r="N883" s="13" t="str">
        <f ca="1">IF(OR(B_MSK[[#This Row],[//]]="",),"",INDEX(INDIRECT(DIR&amp;$2:$2),B_MSK[[#This Row],[//]]))</f>
        <v/>
      </c>
      <c r="O883" s="3" t="str">
        <f ca="1">IF(B_MSK[[#This Row],[//]]="","",IF(INDEX(INDIRECT(DIR&amp;$2:$2),B_MSK[[#This Row],[//]])=0,"",INDEX(INDIRECT(DIR&amp;$2:$2),B_MSK[[#This Row],[//]])))</f>
        <v/>
      </c>
      <c r="P883" s="3" t="str">
        <f ca="1">IF(B_MSK[[#This Row],[//]]="","",IF(INDEX(INDIRECT(DIR&amp;$2:$2),B_MSK[[#This Row],[//]])=0,"",INDEX(INDIRECT(DIR&amp;$2:$2),B_MSK[[#This Row],[//]])))</f>
        <v/>
      </c>
      <c r="Q883" s="12" t="str">
        <f ca="1">IF(B_MSK[[#This Row],[//]]="","",INDEX(INDIRECT(DIR&amp;$2:$2),B_MSK[[#This Row],[//]]))</f>
        <v/>
      </c>
      <c r="R8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3" s="37" t="str">
        <f ca="1">IF(B_MSK[[#This Row],[//]]="","",INDEX(INDIRECT(DIR&amp;$2:$2),B_MSK[[#This Row],[//]]))</f>
        <v/>
      </c>
      <c r="U883" s="38" t="str">
        <f ca="1">IF(SUMIF(B_MSK[NAMA BARANG],B_MSK[[#This Row],[NAMA BARANG]],B_MSK[JMLH BRG])=0,"",SUMIF(B_MSK[NAMA BARANG],B_MSK[[#This Row],[NAMA BARANG]],B_MSK[C]))</f>
        <v/>
      </c>
      <c r="V883" s="7" t="str">
        <f ca="1">IF(B_MSK[[#This Row],[//]]="","",INDEX(INDIRECT(DIR&amp;$2:$2),B_MSK[[#This Row],[//]]))</f>
        <v/>
      </c>
      <c r="W8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3" s="5" t="str">
        <f ca="1">IF(B_MSK[[#This Row],[N.B.nota]]="","",IF(MATCH(B_MSK[[#This Row],[concat]],[2]!db[NB NOTA_C],0)&gt;0,"ada",0))</f>
        <v/>
      </c>
      <c r="Y883" s="5" t="str">
        <f ca="1">IF(B_MSK[[#This Row],[N.B.nota]]="","",ADDRESS(ROW(B_MSK[QB]),COLUMN(B_MSK[QB]))&amp;":"&amp;ADDRESS(ROW(),COLUMN(B_MSK[QB])))</f>
        <v/>
      </c>
      <c r="Z883" s="5" t="str">
        <f ca="1">IF(B_MSK[[#This Row],[concat]]="","",MATCH(B_MSK[[#This Row],[concat]],[2]!db[NB NOTA_C],0)+1)</f>
        <v/>
      </c>
      <c r="AA883" s="5" t="str">
        <f ca="1">IF(B_MSK[[#This Row],[//]]="","",HYPERLINK("[D:\kerja\BANK EXP\BARU\DB.XLSX]DB!e"&amp;B_MSK[[#This Row],[DB_ROW]],"&gt;"))</f>
        <v/>
      </c>
      <c r="AB883" s="30" t="e">
        <f ca="1">MID(B_MSK[[#This Row],[/ STN_1]],FIND(" ",B_MSK[[#This Row],[/ STN_1]])+1,LEN(B_MSK[[#This Row],[/ STN_1]]))</f>
        <v>#VALUE!</v>
      </c>
      <c r="AC8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3" s="15" t="str">
        <f ca="1">IF(B_MSK[[#This Row],[HARGA_2]]="","",IF(MID(B_MSK[[#This Row],[/ STN_2]],FIND(" ",B_MSK[[#This Row],[/ STN_2]])+1,LEN(B_MSK[[#This Row],[/ STN_2]]))="LSN",B_MSK[[#This Row],[HARGA_2]]/12,""))</f>
        <v/>
      </c>
      <c r="AH883" s="7" t="str">
        <f ca="1">IF(B_MSK[[#This Row],[HARGA_3]]="","","/ "&amp;"PCS")</f>
        <v/>
      </c>
      <c r="AI883" s="15" t="str">
        <f ca="1">IF(B_MSK[[#This Row],[HARGA_3]]="",IF(B_MSK[[#This Row],[HARGA_2]]="",IF(B_MSK[[#This Row],[HARGA_1]]="","",B_MSK[[#This Row],[HARGA_1]]),B_MSK[[#This Row],[HARGA_2]]),B_MSK[[#This Row],[HARGA_3]])</f>
        <v/>
      </c>
      <c r="AJ883" s="15" t="str">
        <f ca="1">IF(B_MSK[[#This Row],[/ STN_3]]="",IF(B_MSK[[#This Row],[/ STN_2]]="",IF(B_MSK[[#This Row],[/ STN_1]]="","",B_MSK[[#This Row],[/ STN_1]]),B_MSK[[#This Row],[/ STN_2]]),B_MSK[[#This Row],[/ STN_3]])</f>
        <v/>
      </c>
      <c r="AK883" s="5" t="str">
        <f ca="1">IF(B_MSK[[#This Row],[//]]="","",SUBSTITUTE(SUBSTITUTE(SUBSTITUTE(B_MSK[[#This Row],[QTY/ CTN]]," ","_",2),"(",""),")","")&amp;"_")</f>
        <v/>
      </c>
      <c r="AL883" s="5" t="str">
        <f ca="1">IF(B_MSK[[#This Row],[A_B]]="","",SEARCH("_",B_MSK[[#This Row],[A_B]]))</f>
        <v/>
      </c>
      <c r="AM883" s="5" t="str">
        <f ca="1">IF(B_MSK[[#This Row],[A_B]]="","",LEN(B_MSK[[#This Row],[A_B]]))</f>
        <v/>
      </c>
      <c r="AN883" s="5" t="str">
        <f ca="1">IF(B_MSK[[#This Row],[A_B]]="","",LEFT(B_MSK[[#This Row],[QTY/ CTN]],B_MSK[[#This Row],[A_B_1]]))</f>
        <v/>
      </c>
      <c r="AO883" s="5" t="str">
        <f ca="1">IF(B_MSK[[#This Row],[A_B]]="","",LEFT(B_MSK[[#This Row],[A_]],SEARCH(" ",B_MSK[[#This Row],[A_]])-1))</f>
        <v/>
      </c>
      <c r="AP883" s="5" t="str">
        <f ca="1">IF(B_MSK[[#This Row],[A_B]]="","",RIGHT(B_MSK[[#This Row],[A_]],LEN(B_MSK[[#This Row],[A_]])-SEARCH(" ",B_MSK[[#This Row],[A_]])))</f>
        <v/>
      </c>
      <c r="AQ8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3" s="5" t="str">
        <f ca="1">IF(B_MSK[[#This Row],[B_]]="","",LEFT(B_MSK[[#This Row],[B_]],SEARCH(" ",B_MSK[[#This Row],[B_]])))</f>
        <v/>
      </c>
      <c r="AS883" s="5" t="str">
        <f ca="1">IF(B_MSK[[#This Row],[B_]]="","",RIGHT(B_MSK[[#This Row],[B_]],LEN(B_MSK[[#This Row],[B_]])-SEARCH(" ",B_MSK[[#This Row],[B_]])))</f>
        <v/>
      </c>
      <c r="AT883" s="5" t="str">
        <f ca="1">IF(B_MSK[[#This Row],[B_2]]="LSN",12,"")</f>
        <v/>
      </c>
      <c r="AU883" s="5" t="str">
        <f ca="1">IF(B_MSK[[#This Row],[C_1]]="","","PCS")</f>
        <v/>
      </c>
      <c r="AV883" s="5" t="str">
        <f ca="1">IF(B_MSK[[#This Row],[A_1]]="","",B_MSK[[#This Row],[A_1]]*IF(B_MSK[[#This Row],[B_1]]="",1,B_MSK[[#This Row],[B_1]])*IF(B_MSK[[#This Row],[C_1]]="",1,B_MSK[[#This Row],[C_1]]))</f>
        <v/>
      </c>
      <c r="AW883" s="5" t="str">
        <f ca="1">IF(B_MSK[[#This Row],[C_2]]="",IF(B_MSK[[#This Row],[B_2]]="",IF(B_MSK[[#This Row],[A_2]]="","",B_MSK[[#This Row],[A_2]]),B_MSK[[#This Row],[B_2]]),B_MSK[[#This Row],[C_2]])</f>
        <v/>
      </c>
      <c r="AX883" s="2">
        <f ca="1">IF(ISNUMBER(B_MSK[[#This Row],[TANGGAL DATANG]]),B_MSK[[#This Row],[TANGGAL DATANG]],AX882)</f>
        <v>44959</v>
      </c>
      <c r="AY883" s="5" t="str">
        <f ca="1">IF(B_MSK[[#This Row],[DB_ROW]]="","",INDEX([3]!db[JENIS],B_MSK[[#This Row],[DB_ROW]]-1))</f>
        <v/>
      </c>
      <c r="AZ883" s="5" t="e">
        <f ca="1">IF(B_MSK[[#This Row],[A_1]]="","",B_MSK[[#This Row],[A_1]])*1</f>
        <v>#VALUE!</v>
      </c>
      <c r="BA883" s="5" t="str">
        <f ca="1">IF(B_MSK[[#This Row],[//]]="","",INDEX(INDIRECT(DIR&amp;$2:$2),B_MSK[[#This Row],[//]]))</f>
        <v/>
      </c>
      <c r="BB883" s="5" t="str">
        <f ca="1">CONCATENATE(B_MSK[[#This Row],[concat]],B_MSK[[#This Row],[HARGA_X]],B_MSK[[#This Row],[SAT]])</f>
        <v/>
      </c>
    </row>
    <row r="884" spans="1:54" x14ac:dyDescent="0.25">
      <c r="A884" s="6" t="s">
        <v>128</v>
      </c>
      <c r="B884" s="5" t="str">
        <f ca="1">IF(B_MSK[[#This Row],[N_ID]]="","",INDEX(INDIRECT(DIR&amp;$2:$2),MATCH(B_MSK[[#This Row],[N_ID]],INDIRECT(DIR&amp;"!NOTA[ID_P]"),0)))</f>
        <v/>
      </c>
      <c r="C884" s="5" t="str">
        <f ca="1">IF(B_MSK[[#This Row],[//]]="","",HYPERLINK("["&amp;SUBSTITUTE(DIR,"'","")&amp;"]NOTA!D"&amp;B_MSK[[#This Row],[//]]+2,"&gt;"))</f>
        <v/>
      </c>
      <c r="D884" s="5" t="str">
        <f ca="1">IF(B_MSK[[#This Row],[N_ID]]="","",COUNTIF(INDIRECT(DIR&amp;"!NOTA[ID_H]"),B_MSK[[#This Row],[ID NOTA]]))</f>
        <v/>
      </c>
      <c r="E8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4" s="7" t="str">
        <f ca="1">IF(B_MSK[[#This Row],[stt]]="ada",INDEX([2]!db[NB BM],B_MSK[DB_ROW]-1),"")</f>
        <v/>
      </c>
      <c r="H884" s="7" t="str">
        <f ca="1">IF(B_MSK[[#This Row],[//]]="","",INDEX(INDIRECT(DIR&amp;$2:$2),B_MSK[[#This Row],[//]]))</f>
        <v/>
      </c>
      <c r="I884" s="27" t="str">
        <f ca="1">IF(B_MSK[[#This Row],[//]]="","",INDEX(INDIRECT(DB_PATH&amp;$2:$2),B_MSK[[#This Row],[DB_ROW]]-1))</f>
        <v/>
      </c>
      <c r="J884" s="5" t="str">
        <f ca="1">IF(B_MSK[[#This Row],[//]]="","",IF(INDEX(INDIRECT(DIR&amp;$2:$2),B_MSK[[#This Row],[//]])="","",INDEX(INDIRECT(DIR&amp;$2:$2),B_MSK[[#This Row],[//]])))</f>
        <v/>
      </c>
      <c r="K884" s="5" t="str">
        <f ca="1">IF(B_MSK[[#This Row],[//]]="","",IF(INDEX(INDIRECT(DIR&amp;$2:$2),B_MSK[[#This Row],[//]])="","",INDEX(INDIRECT(DIR&amp;$2:$2),B_MSK[[#This Row],[//]])))</f>
        <v/>
      </c>
      <c r="L884" s="5" t="str">
        <f ca="1">IF(B_MSK[[#This Row],[//]]="","",IF(INDEX(INDIRECT(DIR&amp;$2:$2),B_MSK[[#This Row],[//]])="","",INDEX(INDIRECT(DIR&amp;$2:$2),B_MSK[[#This Row],[//]])))</f>
        <v/>
      </c>
      <c r="M884" s="13" t="str">
        <f ca="1">IF(B_MSK[[#This Row],[//]]="","",INDEX(INDIRECT(DIR&amp;$2:$2),B_MSK[[#This Row],[//]]))</f>
        <v/>
      </c>
      <c r="N884" s="13" t="str">
        <f ca="1">IF(OR(B_MSK[[#This Row],[//]]="",),"",INDEX(INDIRECT(DIR&amp;$2:$2),B_MSK[[#This Row],[//]]))</f>
        <v/>
      </c>
      <c r="O884" s="3" t="str">
        <f ca="1">IF(B_MSK[[#This Row],[//]]="","",IF(INDEX(INDIRECT(DIR&amp;$2:$2),B_MSK[[#This Row],[//]])=0,"",INDEX(INDIRECT(DIR&amp;$2:$2),B_MSK[[#This Row],[//]])))</f>
        <v/>
      </c>
      <c r="P884" s="3" t="str">
        <f ca="1">IF(B_MSK[[#This Row],[//]]="","",IF(INDEX(INDIRECT(DIR&amp;$2:$2),B_MSK[[#This Row],[//]])=0,"",INDEX(INDIRECT(DIR&amp;$2:$2),B_MSK[[#This Row],[//]])))</f>
        <v/>
      </c>
      <c r="Q884" s="12" t="str">
        <f ca="1">IF(B_MSK[[#This Row],[//]]="","",INDEX(INDIRECT(DIR&amp;$2:$2),B_MSK[[#This Row],[//]]))</f>
        <v/>
      </c>
      <c r="R8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4" s="37" t="str">
        <f ca="1">IF(B_MSK[[#This Row],[//]]="","",INDEX(INDIRECT(DIR&amp;$2:$2),B_MSK[[#This Row],[//]]))</f>
        <v/>
      </c>
      <c r="U884" s="38" t="str">
        <f ca="1">IF(SUMIF(B_MSK[NAMA BARANG],B_MSK[[#This Row],[NAMA BARANG]],B_MSK[JMLH BRG])=0,"",SUMIF(B_MSK[NAMA BARANG],B_MSK[[#This Row],[NAMA BARANG]],B_MSK[C]))</f>
        <v/>
      </c>
      <c r="V884" s="7" t="str">
        <f ca="1">IF(B_MSK[[#This Row],[//]]="","",INDEX(INDIRECT(DIR&amp;$2:$2),B_MSK[[#This Row],[//]]))</f>
        <v/>
      </c>
      <c r="W8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4" s="5" t="str">
        <f ca="1">IF(B_MSK[[#This Row],[N.B.nota]]="","",IF(MATCH(B_MSK[[#This Row],[concat]],[2]!db[NB NOTA_C],0)&gt;0,"ada",0))</f>
        <v/>
      </c>
      <c r="Y884" s="5" t="str">
        <f ca="1">IF(B_MSK[[#This Row],[N.B.nota]]="","",ADDRESS(ROW(B_MSK[QB]),COLUMN(B_MSK[QB]))&amp;":"&amp;ADDRESS(ROW(),COLUMN(B_MSK[QB])))</f>
        <v/>
      </c>
      <c r="Z884" s="5" t="str">
        <f ca="1">IF(B_MSK[[#This Row],[concat]]="","",MATCH(B_MSK[[#This Row],[concat]],[2]!db[NB NOTA_C],0)+1)</f>
        <v/>
      </c>
      <c r="AA884" s="5" t="str">
        <f ca="1">IF(B_MSK[[#This Row],[//]]="","",HYPERLINK("[D:\kerja\BANK EXP\BARU\DB.XLSX]DB!e"&amp;B_MSK[[#This Row],[DB_ROW]],"&gt;"))</f>
        <v/>
      </c>
      <c r="AB884" s="30" t="e">
        <f ca="1">MID(B_MSK[[#This Row],[/ STN_1]],FIND(" ",B_MSK[[#This Row],[/ STN_1]])+1,LEN(B_MSK[[#This Row],[/ STN_1]]))</f>
        <v>#VALUE!</v>
      </c>
      <c r="AC8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4" s="15" t="str">
        <f ca="1">IF(B_MSK[[#This Row],[HARGA_2]]="","",IF(MID(B_MSK[[#This Row],[/ STN_2]],FIND(" ",B_MSK[[#This Row],[/ STN_2]])+1,LEN(B_MSK[[#This Row],[/ STN_2]]))="LSN",B_MSK[[#This Row],[HARGA_2]]/12,""))</f>
        <v/>
      </c>
      <c r="AH884" s="7" t="str">
        <f ca="1">IF(B_MSK[[#This Row],[HARGA_3]]="","","/ "&amp;"PCS")</f>
        <v/>
      </c>
      <c r="AI884" s="15" t="str">
        <f ca="1">IF(B_MSK[[#This Row],[HARGA_3]]="",IF(B_MSK[[#This Row],[HARGA_2]]="",IF(B_MSK[[#This Row],[HARGA_1]]="","",B_MSK[[#This Row],[HARGA_1]]),B_MSK[[#This Row],[HARGA_2]]),B_MSK[[#This Row],[HARGA_3]])</f>
        <v/>
      </c>
      <c r="AJ884" s="15" t="str">
        <f ca="1">IF(B_MSK[[#This Row],[/ STN_3]]="",IF(B_MSK[[#This Row],[/ STN_2]]="",IF(B_MSK[[#This Row],[/ STN_1]]="","",B_MSK[[#This Row],[/ STN_1]]),B_MSK[[#This Row],[/ STN_2]]),B_MSK[[#This Row],[/ STN_3]])</f>
        <v/>
      </c>
      <c r="AK884" s="5" t="str">
        <f ca="1">IF(B_MSK[[#This Row],[//]]="","",SUBSTITUTE(SUBSTITUTE(SUBSTITUTE(B_MSK[[#This Row],[QTY/ CTN]]," ","_",2),"(",""),")","")&amp;"_")</f>
        <v/>
      </c>
      <c r="AL884" s="5" t="str">
        <f ca="1">IF(B_MSK[[#This Row],[A_B]]="","",SEARCH("_",B_MSK[[#This Row],[A_B]]))</f>
        <v/>
      </c>
      <c r="AM884" s="5" t="str">
        <f ca="1">IF(B_MSK[[#This Row],[A_B]]="","",LEN(B_MSK[[#This Row],[A_B]]))</f>
        <v/>
      </c>
      <c r="AN884" s="5" t="str">
        <f ca="1">IF(B_MSK[[#This Row],[A_B]]="","",LEFT(B_MSK[[#This Row],[QTY/ CTN]],B_MSK[[#This Row],[A_B_1]]))</f>
        <v/>
      </c>
      <c r="AO884" s="5" t="str">
        <f ca="1">IF(B_MSK[[#This Row],[A_B]]="","",LEFT(B_MSK[[#This Row],[A_]],SEARCH(" ",B_MSK[[#This Row],[A_]])-1))</f>
        <v/>
      </c>
      <c r="AP884" s="5" t="str">
        <f ca="1">IF(B_MSK[[#This Row],[A_B]]="","",RIGHT(B_MSK[[#This Row],[A_]],LEN(B_MSK[[#This Row],[A_]])-SEARCH(" ",B_MSK[[#This Row],[A_]])))</f>
        <v/>
      </c>
      <c r="AQ8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4" s="5" t="str">
        <f ca="1">IF(B_MSK[[#This Row],[B_]]="","",LEFT(B_MSK[[#This Row],[B_]],SEARCH(" ",B_MSK[[#This Row],[B_]])))</f>
        <v/>
      </c>
      <c r="AS884" s="5" t="str">
        <f ca="1">IF(B_MSK[[#This Row],[B_]]="","",RIGHT(B_MSK[[#This Row],[B_]],LEN(B_MSK[[#This Row],[B_]])-SEARCH(" ",B_MSK[[#This Row],[B_]])))</f>
        <v/>
      </c>
      <c r="AT884" s="5" t="str">
        <f ca="1">IF(B_MSK[[#This Row],[B_2]]="LSN",12,"")</f>
        <v/>
      </c>
      <c r="AU884" s="5" t="str">
        <f ca="1">IF(B_MSK[[#This Row],[C_1]]="","","PCS")</f>
        <v/>
      </c>
      <c r="AV884" s="5" t="str">
        <f ca="1">IF(B_MSK[[#This Row],[A_1]]="","",B_MSK[[#This Row],[A_1]]*IF(B_MSK[[#This Row],[B_1]]="",1,B_MSK[[#This Row],[B_1]])*IF(B_MSK[[#This Row],[C_1]]="",1,B_MSK[[#This Row],[C_1]]))</f>
        <v/>
      </c>
      <c r="AW884" s="5" t="str">
        <f ca="1">IF(B_MSK[[#This Row],[C_2]]="",IF(B_MSK[[#This Row],[B_2]]="",IF(B_MSK[[#This Row],[A_2]]="","",B_MSK[[#This Row],[A_2]]),B_MSK[[#This Row],[B_2]]),B_MSK[[#This Row],[C_2]])</f>
        <v/>
      </c>
      <c r="AX884" s="2">
        <f ca="1">IF(ISNUMBER(B_MSK[[#This Row],[TANGGAL DATANG]]),B_MSK[[#This Row],[TANGGAL DATANG]],AX883)</f>
        <v>44959</v>
      </c>
      <c r="AY884" s="5" t="str">
        <f ca="1">IF(B_MSK[[#This Row],[DB_ROW]]="","",INDEX([3]!db[JENIS],B_MSK[[#This Row],[DB_ROW]]-1))</f>
        <v/>
      </c>
      <c r="AZ884" s="5" t="e">
        <f ca="1">IF(B_MSK[[#This Row],[A_1]]="","",B_MSK[[#This Row],[A_1]])*1</f>
        <v>#VALUE!</v>
      </c>
      <c r="BA884" s="5" t="str">
        <f ca="1">IF(B_MSK[[#This Row],[//]]="","",INDEX(INDIRECT(DIR&amp;$2:$2),B_MSK[[#This Row],[//]]))</f>
        <v/>
      </c>
      <c r="BB884" s="5" t="str">
        <f ca="1">CONCATENATE(B_MSK[[#This Row],[concat]],B_MSK[[#This Row],[HARGA_X]],B_MSK[[#This Row],[SAT]])</f>
        <v/>
      </c>
    </row>
    <row r="885" spans="1:54" x14ac:dyDescent="0.25">
      <c r="A885" s="6" t="s">
        <v>128</v>
      </c>
      <c r="B885" s="5" t="str">
        <f ca="1">IF(B_MSK[[#This Row],[N_ID]]="","",INDEX(INDIRECT(DIR&amp;$2:$2),MATCH(B_MSK[[#This Row],[N_ID]],INDIRECT(DIR&amp;"!NOTA[ID_P]"),0)))</f>
        <v/>
      </c>
      <c r="C885" s="5" t="str">
        <f ca="1">IF(B_MSK[[#This Row],[//]]="","",HYPERLINK("["&amp;SUBSTITUTE(DIR,"'","")&amp;"]NOTA!D"&amp;B_MSK[[#This Row],[//]]+2,"&gt;"))</f>
        <v/>
      </c>
      <c r="D885" s="5" t="str">
        <f ca="1">IF(B_MSK[[#This Row],[N_ID]]="","",COUNTIF(INDIRECT(DIR&amp;"!NOTA[ID_H]"),B_MSK[[#This Row],[ID NOTA]]))</f>
        <v/>
      </c>
      <c r="E8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5" s="7" t="str">
        <f ca="1">IF(B_MSK[[#This Row],[stt]]="ada",INDEX([2]!db[NB BM],B_MSK[DB_ROW]-1),"")</f>
        <v/>
      </c>
      <c r="H885" s="7" t="str">
        <f ca="1">IF(B_MSK[[#This Row],[//]]="","",INDEX(INDIRECT(DIR&amp;$2:$2),B_MSK[[#This Row],[//]]))</f>
        <v/>
      </c>
      <c r="I885" s="27" t="str">
        <f ca="1">IF(B_MSK[[#This Row],[//]]="","",INDEX(INDIRECT(DB_PATH&amp;$2:$2),B_MSK[[#This Row],[DB_ROW]]-1))</f>
        <v/>
      </c>
      <c r="J885" s="5" t="str">
        <f ca="1">IF(B_MSK[[#This Row],[//]]="","",IF(INDEX(INDIRECT(DIR&amp;$2:$2),B_MSK[[#This Row],[//]])="","",INDEX(INDIRECT(DIR&amp;$2:$2),B_MSK[[#This Row],[//]])))</f>
        <v/>
      </c>
      <c r="K885" s="5" t="str">
        <f ca="1">IF(B_MSK[[#This Row],[//]]="","",IF(INDEX(INDIRECT(DIR&amp;$2:$2),B_MSK[[#This Row],[//]])="","",INDEX(INDIRECT(DIR&amp;$2:$2),B_MSK[[#This Row],[//]])))</f>
        <v/>
      </c>
      <c r="L885" s="5" t="str">
        <f ca="1">IF(B_MSK[[#This Row],[//]]="","",IF(INDEX(INDIRECT(DIR&amp;$2:$2),B_MSK[[#This Row],[//]])="","",INDEX(INDIRECT(DIR&amp;$2:$2),B_MSK[[#This Row],[//]])))</f>
        <v/>
      </c>
      <c r="M885" s="13" t="str">
        <f ca="1">IF(B_MSK[[#This Row],[//]]="","",INDEX(INDIRECT(DIR&amp;$2:$2),B_MSK[[#This Row],[//]]))</f>
        <v/>
      </c>
      <c r="N885" s="13" t="str">
        <f ca="1">IF(OR(B_MSK[[#This Row],[//]]="",),"",INDEX(INDIRECT(DIR&amp;$2:$2),B_MSK[[#This Row],[//]]))</f>
        <v/>
      </c>
      <c r="O885" s="3" t="str">
        <f ca="1">IF(B_MSK[[#This Row],[//]]="","",IF(INDEX(INDIRECT(DIR&amp;$2:$2),B_MSK[[#This Row],[//]])=0,"",INDEX(INDIRECT(DIR&amp;$2:$2),B_MSK[[#This Row],[//]])))</f>
        <v/>
      </c>
      <c r="P885" s="3" t="str">
        <f ca="1">IF(B_MSK[[#This Row],[//]]="","",IF(INDEX(INDIRECT(DIR&amp;$2:$2),B_MSK[[#This Row],[//]])=0,"",INDEX(INDIRECT(DIR&amp;$2:$2),B_MSK[[#This Row],[//]])))</f>
        <v/>
      </c>
      <c r="Q885" s="12" t="str">
        <f ca="1">IF(B_MSK[[#This Row],[//]]="","",INDEX(INDIRECT(DIR&amp;$2:$2),B_MSK[[#This Row],[//]]))</f>
        <v/>
      </c>
      <c r="R8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5" s="37" t="str">
        <f ca="1">IF(B_MSK[[#This Row],[//]]="","",INDEX(INDIRECT(DIR&amp;$2:$2),B_MSK[[#This Row],[//]]))</f>
        <v/>
      </c>
      <c r="U885" s="38" t="str">
        <f ca="1">IF(SUMIF(B_MSK[NAMA BARANG],B_MSK[[#This Row],[NAMA BARANG]],B_MSK[JMLH BRG])=0,"",SUMIF(B_MSK[NAMA BARANG],B_MSK[[#This Row],[NAMA BARANG]],B_MSK[C]))</f>
        <v/>
      </c>
      <c r="V885" s="7" t="str">
        <f ca="1">IF(B_MSK[[#This Row],[//]]="","",INDEX(INDIRECT(DIR&amp;$2:$2),B_MSK[[#This Row],[//]]))</f>
        <v/>
      </c>
      <c r="W8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5" s="5" t="str">
        <f ca="1">IF(B_MSK[[#This Row],[N.B.nota]]="","",IF(MATCH(B_MSK[[#This Row],[concat]],[2]!db[NB NOTA_C],0)&gt;0,"ada",0))</f>
        <v/>
      </c>
      <c r="Y885" s="5" t="str">
        <f ca="1">IF(B_MSK[[#This Row],[N.B.nota]]="","",ADDRESS(ROW(B_MSK[QB]),COLUMN(B_MSK[QB]))&amp;":"&amp;ADDRESS(ROW(),COLUMN(B_MSK[QB])))</f>
        <v/>
      </c>
      <c r="Z885" s="5" t="str">
        <f ca="1">IF(B_MSK[[#This Row],[concat]]="","",MATCH(B_MSK[[#This Row],[concat]],[2]!db[NB NOTA_C],0)+1)</f>
        <v/>
      </c>
      <c r="AA885" s="5" t="str">
        <f ca="1">IF(B_MSK[[#This Row],[//]]="","",HYPERLINK("[D:\kerja\BANK EXP\BARU\DB.XLSX]DB!e"&amp;B_MSK[[#This Row],[DB_ROW]],"&gt;"))</f>
        <v/>
      </c>
      <c r="AB885" s="30" t="e">
        <f ca="1">MID(B_MSK[[#This Row],[/ STN_1]],FIND(" ",B_MSK[[#This Row],[/ STN_1]])+1,LEN(B_MSK[[#This Row],[/ STN_1]]))</f>
        <v>#VALUE!</v>
      </c>
      <c r="AC8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5" s="15" t="str">
        <f ca="1">IF(B_MSK[[#This Row],[HARGA_2]]="","",IF(MID(B_MSK[[#This Row],[/ STN_2]],FIND(" ",B_MSK[[#This Row],[/ STN_2]])+1,LEN(B_MSK[[#This Row],[/ STN_2]]))="LSN",B_MSK[[#This Row],[HARGA_2]]/12,""))</f>
        <v/>
      </c>
      <c r="AH885" s="7" t="str">
        <f ca="1">IF(B_MSK[[#This Row],[HARGA_3]]="","","/ "&amp;"PCS")</f>
        <v/>
      </c>
      <c r="AI885" s="15" t="str">
        <f ca="1">IF(B_MSK[[#This Row],[HARGA_3]]="",IF(B_MSK[[#This Row],[HARGA_2]]="",IF(B_MSK[[#This Row],[HARGA_1]]="","",B_MSK[[#This Row],[HARGA_1]]),B_MSK[[#This Row],[HARGA_2]]),B_MSK[[#This Row],[HARGA_3]])</f>
        <v/>
      </c>
      <c r="AJ885" s="15" t="str">
        <f ca="1">IF(B_MSK[[#This Row],[/ STN_3]]="",IF(B_MSK[[#This Row],[/ STN_2]]="",IF(B_MSK[[#This Row],[/ STN_1]]="","",B_MSK[[#This Row],[/ STN_1]]),B_MSK[[#This Row],[/ STN_2]]),B_MSK[[#This Row],[/ STN_3]])</f>
        <v/>
      </c>
      <c r="AK885" s="5" t="str">
        <f ca="1">IF(B_MSK[[#This Row],[//]]="","",SUBSTITUTE(SUBSTITUTE(SUBSTITUTE(B_MSK[[#This Row],[QTY/ CTN]]," ","_",2),"(",""),")","")&amp;"_")</f>
        <v/>
      </c>
      <c r="AL885" s="5" t="str">
        <f ca="1">IF(B_MSK[[#This Row],[A_B]]="","",SEARCH("_",B_MSK[[#This Row],[A_B]]))</f>
        <v/>
      </c>
      <c r="AM885" s="5" t="str">
        <f ca="1">IF(B_MSK[[#This Row],[A_B]]="","",LEN(B_MSK[[#This Row],[A_B]]))</f>
        <v/>
      </c>
      <c r="AN885" s="5" t="str">
        <f ca="1">IF(B_MSK[[#This Row],[A_B]]="","",LEFT(B_MSK[[#This Row],[QTY/ CTN]],B_MSK[[#This Row],[A_B_1]]))</f>
        <v/>
      </c>
      <c r="AO885" s="5" t="str">
        <f ca="1">IF(B_MSK[[#This Row],[A_B]]="","",LEFT(B_MSK[[#This Row],[A_]],SEARCH(" ",B_MSK[[#This Row],[A_]])-1))</f>
        <v/>
      </c>
      <c r="AP885" s="5" t="str">
        <f ca="1">IF(B_MSK[[#This Row],[A_B]]="","",RIGHT(B_MSK[[#This Row],[A_]],LEN(B_MSK[[#This Row],[A_]])-SEARCH(" ",B_MSK[[#This Row],[A_]])))</f>
        <v/>
      </c>
      <c r="AQ8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5" s="5" t="str">
        <f ca="1">IF(B_MSK[[#This Row],[B_]]="","",LEFT(B_MSK[[#This Row],[B_]],SEARCH(" ",B_MSK[[#This Row],[B_]])))</f>
        <v/>
      </c>
      <c r="AS885" s="5" t="str">
        <f ca="1">IF(B_MSK[[#This Row],[B_]]="","",RIGHT(B_MSK[[#This Row],[B_]],LEN(B_MSK[[#This Row],[B_]])-SEARCH(" ",B_MSK[[#This Row],[B_]])))</f>
        <v/>
      </c>
      <c r="AT885" s="5" t="str">
        <f ca="1">IF(B_MSK[[#This Row],[B_2]]="LSN",12,"")</f>
        <v/>
      </c>
      <c r="AU885" s="5" t="str">
        <f ca="1">IF(B_MSK[[#This Row],[C_1]]="","","PCS")</f>
        <v/>
      </c>
      <c r="AV885" s="5" t="str">
        <f ca="1">IF(B_MSK[[#This Row],[A_1]]="","",B_MSK[[#This Row],[A_1]]*IF(B_MSK[[#This Row],[B_1]]="",1,B_MSK[[#This Row],[B_1]])*IF(B_MSK[[#This Row],[C_1]]="",1,B_MSK[[#This Row],[C_1]]))</f>
        <v/>
      </c>
      <c r="AW885" s="5" t="str">
        <f ca="1">IF(B_MSK[[#This Row],[C_2]]="",IF(B_MSK[[#This Row],[B_2]]="",IF(B_MSK[[#This Row],[A_2]]="","",B_MSK[[#This Row],[A_2]]),B_MSK[[#This Row],[B_2]]),B_MSK[[#This Row],[C_2]])</f>
        <v/>
      </c>
      <c r="AX885" s="2">
        <f ca="1">IF(ISNUMBER(B_MSK[[#This Row],[TANGGAL DATANG]]),B_MSK[[#This Row],[TANGGAL DATANG]],AX884)</f>
        <v>44959</v>
      </c>
      <c r="AY885" s="5" t="str">
        <f ca="1">IF(B_MSK[[#This Row],[DB_ROW]]="","",INDEX([3]!db[JENIS],B_MSK[[#This Row],[DB_ROW]]-1))</f>
        <v/>
      </c>
      <c r="AZ885" s="5" t="e">
        <f ca="1">IF(B_MSK[[#This Row],[A_1]]="","",B_MSK[[#This Row],[A_1]])*1</f>
        <v>#VALUE!</v>
      </c>
      <c r="BA885" s="5" t="str">
        <f ca="1">IF(B_MSK[[#This Row],[//]]="","",INDEX(INDIRECT(DIR&amp;$2:$2),B_MSK[[#This Row],[//]]))</f>
        <v/>
      </c>
      <c r="BB885" s="5" t="str">
        <f ca="1">CONCATENATE(B_MSK[[#This Row],[concat]],B_MSK[[#This Row],[HARGA_X]],B_MSK[[#This Row],[SAT]])</f>
        <v/>
      </c>
    </row>
    <row r="886" spans="1:54" x14ac:dyDescent="0.25">
      <c r="A886" s="6" t="s">
        <v>128</v>
      </c>
      <c r="B886" s="5" t="str">
        <f ca="1">IF(B_MSK[[#This Row],[N_ID]]="","",INDEX(INDIRECT(DIR&amp;$2:$2),MATCH(B_MSK[[#This Row],[N_ID]],INDIRECT(DIR&amp;"!NOTA[ID_P]"),0)))</f>
        <v/>
      </c>
      <c r="C886" s="5" t="str">
        <f ca="1">IF(B_MSK[[#This Row],[//]]="","",HYPERLINK("["&amp;SUBSTITUTE(DIR,"'","")&amp;"]NOTA!D"&amp;B_MSK[[#This Row],[//]]+2,"&gt;"))</f>
        <v/>
      </c>
      <c r="D886" s="5" t="str">
        <f ca="1">IF(B_MSK[[#This Row],[N_ID]]="","",COUNTIF(INDIRECT(DIR&amp;"!NOTA[ID_H]"),B_MSK[[#This Row],[ID NOTA]]))</f>
        <v/>
      </c>
      <c r="E8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6" s="7" t="str">
        <f ca="1">IF(B_MSK[[#This Row],[stt]]="ada",INDEX([2]!db[NB BM],B_MSK[DB_ROW]-1),"")</f>
        <v/>
      </c>
      <c r="H886" s="7" t="str">
        <f ca="1">IF(B_MSK[[#This Row],[//]]="","",INDEX(INDIRECT(DIR&amp;$2:$2),B_MSK[[#This Row],[//]]))</f>
        <v/>
      </c>
      <c r="I886" s="27" t="str">
        <f ca="1">IF(B_MSK[[#This Row],[//]]="","",INDEX(INDIRECT(DB_PATH&amp;$2:$2),B_MSK[[#This Row],[DB_ROW]]-1))</f>
        <v/>
      </c>
      <c r="J886" s="5" t="str">
        <f ca="1">IF(B_MSK[[#This Row],[//]]="","",IF(INDEX(INDIRECT(DIR&amp;$2:$2),B_MSK[[#This Row],[//]])="","",INDEX(INDIRECT(DIR&amp;$2:$2),B_MSK[[#This Row],[//]])))</f>
        <v/>
      </c>
      <c r="K886" s="5" t="str">
        <f ca="1">IF(B_MSK[[#This Row],[//]]="","",IF(INDEX(INDIRECT(DIR&amp;$2:$2),B_MSK[[#This Row],[//]])="","",INDEX(INDIRECT(DIR&amp;$2:$2),B_MSK[[#This Row],[//]])))</f>
        <v/>
      </c>
      <c r="L886" s="5" t="str">
        <f ca="1">IF(B_MSK[[#This Row],[//]]="","",IF(INDEX(INDIRECT(DIR&amp;$2:$2),B_MSK[[#This Row],[//]])="","",INDEX(INDIRECT(DIR&amp;$2:$2),B_MSK[[#This Row],[//]])))</f>
        <v/>
      </c>
      <c r="M886" s="13" t="str">
        <f ca="1">IF(B_MSK[[#This Row],[//]]="","",INDEX(INDIRECT(DIR&amp;$2:$2),B_MSK[[#This Row],[//]]))</f>
        <v/>
      </c>
      <c r="N886" s="13" t="str">
        <f ca="1">IF(OR(B_MSK[[#This Row],[//]]="",),"",INDEX(INDIRECT(DIR&amp;$2:$2),B_MSK[[#This Row],[//]]))</f>
        <v/>
      </c>
      <c r="O886" s="3" t="str">
        <f ca="1">IF(B_MSK[[#This Row],[//]]="","",IF(INDEX(INDIRECT(DIR&amp;$2:$2),B_MSK[[#This Row],[//]])=0,"",INDEX(INDIRECT(DIR&amp;$2:$2),B_MSK[[#This Row],[//]])))</f>
        <v/>
      </c>
      <c r="P886" s="3" t="str">
        <f ca="1">IF(B_MSK[[#This Row],[//]]="","",IF(INDEX(INDIRECT(DIR&amp;$2:$2),B_MSK[[#This Row],[//]])=0,"",INDEX(INDIRECT(DIR&amp;$2:$2),B_MSK[[#This Row],[//]])))</f>
        <v/>
      </c>
      <c r="Q886" s="12" t="str">
        <f ca="1">IF(B_MSK[[#This Row],[//]]="","",INDEX(INDIRECT(DIR&amp;$2:$2),B_MSK[[#This Row],[//]]))</f>
        <v/>
      </c>
      <c r="R8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6" s="37" t="str">
        <f ca="1">IF(B_MSK[[#This Row],[//]]="","",INDEX(INDIRECT(DIR&amp;$2:$2),B_MSK[[#This Row],[//]]))</f>
        <v/>
      </c>
      <c r="U886" s="38" t="str">
        <f ca="1">IF(SUMIF(B_MSK[NAMA BARANG],B_MSK[[#This Row],[NAMA BARANG]],B_MSK[JMLH BRG])=0,"",SUMIF(B_MSK[NAMA BARANG],B_MSK[[#This Row],[NAMA BARANG]],B_MSK[C]))</f>
        <v/>
      </c>
      <c r="V886" s="7" t="str">
        <f ca="1">IF(B_MSK[[#This Row],[//]]="","",INDEX(INDIRECT(DIR&amp;$2:$2),B_MSK[[#This Row],[//]]))</f>
        <v/>
      </c>
      <c r="W8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6" s="5" t="str">
        <f ca="1">IF(B_MSK[[#This Row],[N.B.nota]]="","",IF(MATCH(B_MSK[[#This Row],[concat]],[2]!db[NB NOTA_C],0)&gt;0,"ada",0))</f>
        <v/>
      </c>
      <c r="Y886" s="5" t="str">
        <f ca="1">IF(B_MSK[[#This Row],[N.B.nota]]="","",ADDRESS(ROW(B_MSK[QB]),COLUMN(B_MSK[QB]))&amp;":"&amp;ADDRESS(ROW(),COLUMN(B_MSK[QB])))</f>
        <v/>
      </c>
      <c r="Z886" s="5" t="str">
        <f ca="1">IF(B_MSK[[#This Row],[concat]]="","",MATCH(B_MSK[[#This Row],[concat]],[2]!db[NB NOTA_C],0)+1)</f>
        <v/>
      </c>
      <c r="AA886" s="5" t="str">
        <f ca="1">IF(B_MSK[[#This Row],[//]]="","",HYPERLINK("[D:\kerja\BANK EXP\BARU\DB.XLSX]DB!e"&amp;B_MSK[[#This Row],[DB_ROW]],"&gt;"))</f>
        <v/>
      </c>
      <c r="AB886" s="30" t="e">
        <f ca="1">MID(B_MSK[[#This Row],[/ STN_1]],FIND(" ",B_MSK[[#This Row],[/ STN_1]])+1,LEN(B_MSK[[#This Row],[/ STN_1]]))</f>
        <v>#VALUE!</v>
      </c>
      <c r="AC8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6" s="15" t="str">
        <f ca="1">IF(B_MSK[[#This Row],[HARGA_2]]="","",IF(MID(B_MSK[[#This Row],[/ STN_2]],FIND(" ",B_MSK[[#This Row],[/ STN_2]])+1,LEN(B_MSK[[#This Row],[/ STN_2]]))="LSN",B_MSK[[#This Row],[HARGA_2]]/12,""))</f>
        <v/>
      </c>
      <c r="AH886" s="7" t="str">
        <f ca="1">IF(B_MSK[[#This Row],[HARGA_3]]="","","/ "&amp;"PCS")</f>
        <v/>
      </c>
      <c r="AI886" s="15" t="str">
        <f ca="1">IF(B_MSK[[#This Row],[HARGA_3]]="",IF(B_MSK[[#This Row],[HARGA_2]]="",IF(B_MSK[[#This Row],[HARGA_1]]="","",B_MSK[[#This Row],[HARGA_1]]),B_MSK[[#This Row],[HARGA_2]]),B_MSK[[#This Row],[HARGA_3]])</f>
        <v/>
      </c>
      <c r="AJ886" s="15" t="str">
        <f ca="1">IF(B_MSK[[#This Row],[/ STN_3]]="",IF(B_MSK[[#This Row],[/ STN_2]]="",IF(B_MSK[[#This Row],[/ STN_1]]="","",B_MSK[[#This Row],[/ STN_1]]),B_MSK[[#This Row],[/ STN_2]]),B_MSK[[#This Row],[/ STN_3]])</f>
        <v/>
      </c>
      <c r="AK886" s="5" t="str">
        <f ca="1">IF(B_MSK[[#This Row],[//]]="","",SUBSTITUTE(SUBSTITUTE(SUBSTITUTE(B_MSK[[#This Row],[QTY/ CTN]]," ","_",2),"(",""),")","")&amp;"_")</f>
        <v/>
      </c>
      <c r="AL886" s="5" t="str">
        <f ca="1">IF(B_MSK[[#This Row],[A_B]]="","",SEARCH("_",B_MSK[[#This Row],[A_B]]))</f>
        <v/>
      </c>
      <c r="AM886" s="5" t="str">
        <f ca="1">IF(B_MSK[[#This Row],[A_B]]="","",LEN(B_MSK[[#This Row],[A_B]]))</f>
        <v/>
      </c>
      <c r="AN886" s="5" t="str">
        <f ca="1">IF(B_MSK[[#This Row],[A_B]]="","",LEFT(B_MSK[[#This Row],[QTY/ CTN]],B_MSK[[#This Row],[A_B_1]]))</f>
        <v/>
      </c>
      <c r="AO886" s="5" t="str">
        <f ca="1">IF(B_MSK[[#This Row],[A_B]]="","",LEFT(B_MSK[[#This Row],[A_]],SEARCH(" ",B_MSK[[#This Row],[A_]])-1))</f>
        <v/>
      </c>
      <c r="AP886" s="5" t="str">
        <f ca="1">IF(B_MSK[[#This Row],[A_B]]="","",RIGHT(B_MSK[[#This Row],[A_]],LEN(B_MSK[[#This Row],[A_]])-SEARCH(" ",B_MSK[[#This Row],[A_]])))</f>
        <v/>
      </c>
      <c r="AQ8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6" s="5" t="str">
        <f ca="1">IF(B_MSK[[#This Row],[B_]]="","",LEFT(B_MSK[[#This Row],[B_]],SEARCH(" ",B_MSK[[#This Row],[B_]])))</f>
        <v/>
      </c>
      <c r="AS886" s="5" t="str">
        <f ca="1">IF(B_MSK[[#This Row],[B_]]="","",RIGHT(B_MSK[[#This Row],[B_]],LEN(B_MSK[[#This Row],[B_]])-SEARCH(" ",B_MSK[[#This Row],[B_]])))</f>
        <v/>
      </c>
      <c r="AT886" s="5" t="str">
        <f ca="1">IF(B_MSK[[#This Row],[B_2]]="LSN",12,"")</f>
        <v/>
      </c>
      <c r="AU886" s="5" t="str">
        <f ca="1">IF(B_MSK[[#This Row],[C_1]]="","","PCS")</f>
        <v/>
      </c>
      <c r="AV886" s="5" t="str">
        <f ca="1">IF(B_MSK[[#This Row],[A_1]]="","",B_MSK[[#This Row],[A_1]]*IF(B_MSK[[#This Row],[B_1]]="",1,B_MSK[[#This Row],[B_1]])*IF(B_MSK[[#This Row],[C_1]]="",1,B_MSK[[#This Row],[C_1]]))</f>
        <v/>
      </c>
      <c r="AW886" s="5" t="str">
        <f ca="1">IF(B_MSK[[#This Row],[C_2]]="",IF(B_MSK[[#This Row],[B_2]]="",IF(B_MSK[[#This Row],[A_2]]="","",B_MSK[[#This Row],[A_2]]),B_MSK[[#This Row],[B_2]]),B_MSK[[#This Row],[C_2]])</f>
        <v/>
      </c>
      <c r="AX886" s="2">
        <f ca="1">IF(ISNUMBER(B_MSK[[#This Row],[TANGGAL DATANG]]),B_MSK[[#This Row],[TANGGAL DATANG]],AX885)</f>
        <v>44959</v>
      </c>
      <c r="AY886" s="5" t="str">
        <f ca="1">IF(B_MSK[[#This Row],[DB_ROW]]="","",INDEX([3]!db[JENIS],B_MSK[[#This Row],[DB_ROW]]-1))</f>
        <v/>
      </c>
      <c r="AZ886" s="5" t="e">
        <f ca="1">IF(B_MSK[[#This Row],[A_1]]="","",B_MSK[[#This Row],[A_1]])*1</f>
        <v>#VALUE!</v>
      </c>
      <c r="BA886" s="5" t="str">
        <f ca="1">IF(B_MSK[[#This Row],[//]]="","",INDEX(INDIRECT(DIR&amp;$2:$2),B_MSK[[#This Row],[//]]))</f>
        <v/>
      </c>
      <c r="BB886" s="5" t="str">
        <f ca="1">CONCATENATE(B_MSK[[#This Row],[concat]],B_MSK[[#This Row],[HARGA_X]],B_MSK[[#This Row],[SAT]])</f>
        <v/>
      </c>
    </row>
    <row r="887" spans="1:54" x14ac:dyDescent="0.25">
      <c r="A887" s="6" t="s">
        <v>128</v>
      </c>
      <c r="B887" s="5" t="str">
        <f ca="1">IF(B_MSK[[#This Row],[N_ID]]="","",INDEX(INDIRECT(DIR&amp;$2:$2),MATCH(B_MSK[[#This Row],[N_ID]],INDIRECT(DIR&amp;"!NOTA[ID_P]"),0)))</f>
        <v/>
      </c>
      <c r="C887" s="5" t="str">
        <f ca="1">IF(B_MSK[[#This Row],[//]]="","",HYPERLINK("["&amp;SUBSTITUTE(DIR,"'","")&amp;"]NOTA!D"&amp;B_MSK[[#This Row],[//]]+2,"&gt;"))</f>
        <v/>
      </c>
      <c r="D887" s="5" t="str">
        <f ca="1">IF(B_MSK[[#This Row],[N_ID]]="","",COUNTIF(INDIRECT(DIR&amp;"!NOTA[ID_H]"),B_MSK[[#This Row],[ID NOTA]]))</f>
        <v/>
      </c>
      <c r="E8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7" s="7" t="str">
        <f ca="1">IF(B_MSK[[#This Row],[stt]]="ada",INDEX([2]!db[NB BM],B_MSK[DB_ROW]-1),"")</f>
        <v/>
      </c>
      <c r="H887" s="7" t="str">
        <f ca="1">IF(B_MSK[[#This Row],[//]]="","",INDEX(INDIRECT(DIR&amp;$2:$2),B_MSK[[#This Row],[//]]))</f>
        <v/>
      </c>
      <c r="I887" s="27" t="str">
        <f ca="1">IF(B_MSK[[#This Row],[//]]="","",INDEX(INDIRECT(DB_PATH&amp;$2:$2),B_MSK[[#This Row],[DB_ROW]]-1))</f>
        <v/>
      </c>
      <c r="J887" s="5" t="str">
        <f ca="1">IF(B_MSK[[#This Row],[//]]="","",IF(INDEX(INDIRECT(DIR&amp;$2:$2),B_MSK[[#This Row],[//]])="","",INDEX(INDIRECT(DIR&amp;$2:$2),B_MSK[[#This Row],[//]])))</f>
        <v/>
      </c>
      <c r="K887" s="5" t="str">
        <f ca="1">IF(B_MSK[[#This Row],[//]]="","",IF(INDEX(INDIRECT(DIR&amp;$2:$2),B_MSK[[#This Row],[//]])="","",INDEX(INDIRECT(DIR&amp;$2:$2),B_MSK[[#This Row],[//]])))</f>
        <v/>
      </c>
      <c r="L887" s="5" t="str">
        <f ca="1">IF(B_MSK[[#This Row],[//]]="","",IF(INDEX(INDIRECT(DIR&amp;$2:$2),B_MSK[[#This Row],[//]])="","",INDEX(INDIRECT(DIR&amp;$2:$2),B_MSK[[#This Row],[//]])))</f>
        <v/>
      </c>
      <c r="M887" s="13" t="str">
        <f ca="1">IF(B_MSK[[#This Row],[//]]="","",INDEX(INDIRECT(DIR&amp;$2:$2),B_MSK[[#This Row],[//]]))</f>
        <v/>
      </c>
      <c r="N887" s="13" t="str">
        <f ca="1">IF(OR(B_MSK[[#This Row],[//]]="",),"",INDEX(INDIRECT(DIR&amp;$2:$2),B_MSK[[#This Row],[//]]))</f>
        <v/>
      </c>
      <c r="O887" s="3" t="str">
        <f ca="1">IF(B_MSK[[#This Row],[//]]="","",IF(INDEX(INDIRECT(DIR&amp;$2:$2),B_MSK[[#This Row],[//]])=0,"",INDEX(INDIRECT(DIR&amp;$2:$2),B_MSK[[#This Row],[//]])))</f>
        <v/>
      </c>
      <c r="P887" s="3" t="str">
        <f ca="1">IF(B_MSK[[#This Row],[//]]="","",IF(INDEX(INDIRECT(DIR&amp;$2:$2),B_MSK[[#This Row],[//]])=0,"",INDEX(INDIRECT(DIR&amp;$2:$2),B_MSK[[#This Row],[//]])))</f>
        <v/>
      </c>
      <c r="Q887" s="12" t="str">
        <f ca="1">IF(B_MSK[[#This Row],[//]]="","",INDEX(INDIRECT(DIR&amp;$2:$2),B_MSK[[#This Row],[//]]))</f>
        <v/>
      </c>
      <c r="R8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7" s="37" t="str">
        <f ca="1">IF(B_MSK[[#This Row],[//]]="","",INDEX(INDIRECT(DIR&amp;$2:$2),B_MSK[[#This Row],[//]]))</f>
        <v/>
      </c>
      <c r="U887" s="38" t="str">
        <f ca="1">IF(SUMIF(B_MSK[NAMA BARANG],B_MSK[[#This Row],[NAMA BARANG]],B_MSK[JMLH BRG])=0,"",SUMIF(B_MSK[NAMA BARANG],B_MSK[[#This Row],[NAMA BARANG]],B_MSK[C]))</f>
        <v/>
      </c>
      <c r="V887" s="7" t="str">
        <f ca="1">IF(B_MSK[[#This Row],[//]]="","",INDEX(INDIRECT(DIR&amp;$2:$2),B_MSK[[#This Row],[//]]))</f>
        <v/>
      </c>
      <c r="W8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7" s="5" t="str">
        <f ca="1">IF(B_MSK[[#This Row],[N.B.nota]]="","",IF(MATCH(B_MSK[[#This Row],[concat]],[2]!db[NB NOTA_C],0)&gt;0,"ada",0))</f>
        <v/>
      </c>
      <c r="Y887" s="5" t="str">
        <f ca="1">IF(B_MSK[[#This Row],[N.B.nota]]="","",ADDRESS(ROW(B_MSK[QB]),COLUMN(B_MSK[QB]))&amp;":"&amp;ADDRESS(ROW(),COLUMN(B_MSK[QB])))</f>
        <v/>
      </c>
      <c r="Z887" s="5" t="str">
        <f ca="1">IF(B_MSK[[#This Row],[concat]]="","",MATCH(B_MSK[[#This Row],[concat]],[2]!db[NB NOTA_C],0)+1)</f>
        <v/>
      </c>
      <c r="AA887" s="5" t="str">
        <f ca="1">IF(B_MSK[[#This Row],[//]]="","",HYPERLINK("[D:\kerja\BANK EXP\BARU\DB.XLSX]DB!e"&amp;B_MSK[[#This Row],[DB_ROW]],"&gt;"))</f>
        <v/>
      </c>
      <c r="AB887" s="30" t="e">
        <f ca="1">MID(B_MSK[[#This Row],[/ STN_1]],FIND(" ",B_MSK[[#This Row],[/ STN_1]])+1,LEN(B_MSK[[#This Row],[/ STN_1]]))</f>
        <v>#VALUE!</v>
      </c>
      <c r="AC8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7" s="15" t="str">
        <f ca="1">IF(B_MSK[[#This Row],[HARGA_2]]="","",IF(MID(B_MSK[[#This Row],[/ STN_2]],FIND(" ",B_MSK[[#This Row],[/ STN_2]])+1,LEN(B_MSK[[#This Row],[/ STN_2]]))="LSN",B_MSK[[#This Row],[HARGA_2]]/12,""))</f>
        <v/>
      </c>
      <c r="AH887" s="7" t="str">
        <f ca="1">IF(B_MSK[[#This Row],[HARGA_3]]="","","/ "&amp;"PCS")</f>
        <v/>
      </c>
      <c r="AI887" s="15" t="str">
        <f ca="1">IF(B_MSK[[#This Row],[HARGA_3]]="",IF(B_MSK[[#This Row],[HARGA_2]]="",IF(B_MSK[[#This Row],[HARGA_1]]="","",B_MSK[[#This Row],[HARGA_1]]),B_MSK[[#This Row],[HARGA_2]]),B_MSK[[#This Row],[HARGA_3]])</f>
        <v/>
      </c>
      <c r="AJ887" s="15" t="str">
        <f ca="1">IF(B_MSK[[#This Row],[/ STN_3]]="",IF(B_MSK[[#This Row],[/ STN_2]]="",IF(B_MSK[[#This Row],[/ STN_1]]="","",B_MSK[[#This Row],[/ STN_1]]),B_MSK[[#This Row],[/ STN_2]]),B_MSK[[#This Row],[/ STN_3]])</f>
        <v/>
      </c>
      <c r="AK887" s="5" t="str">
        <f ca="1">IF(B_MSK[[#This Row],[//]]="","",SUBSTITUTE(SUBSTITUTE(SUBSTITUTE(B_MSK[[#This Row],[QTY/ CTN]]," ","_",2),"(",""),")","")&amp;"_")</f>
        <v/>
      </c>
      <c r="AL887" s="5" t="str">
        <f ca="1">IF(B_MSK[[#This Row],[A_B]]="","",SEARCH("_",B_MSK[[#This Row],[A_B]]))</f>
        <v/>
      </c>
      <c r="AM887" s="5" t="str">
        <f ca="1">IF(B_MSK[[#This Row],[A_B]]="","",LEN(B_MSK[[#This Row],[A_B]]))</f>
        <v/>
      </c>
      <c r="AN887" s="5" t="str">
        <f ca="1">IF(B_MSK[[#This Row],[A_B]]="","",LEFT(B_MSK[[#This Row],[QTY/ CTN]],B_MSK[[#This Row],[A_B_1]]))</f>
        <v/>
      </c>
      <c r="AO887" s="5" t="str">
        <f ca="1">IF(B_MSK[[#This Row],[A_B]]="","",LEFT(B_MSK[[#This Row],[A_]],SEARCH(" ",B_MSK[[#This Row],[A_]])-1))</f>
        <v/>
      </c>
      <c r="AP887" s="5" t="str">
        <f ca="1">IF(B_MSK[[#This Row],[A_B]]="","",RIGHT(B_MSK[[#This Row],[A_]],LEN(B_MSK[[#This Row],[A_]])-SEARCH(" ",B_MSK[[#This Row],[A_]])))</f>
        <v/>
      </c>
      <c r="AQ8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7" s="5" t="str">
        <f ca="1">IF(B_MSK[[#This Row],[B_]]="","",LEFT(B_MSK[[#This Row],[B_]],SEARCH(" ",B_MSK[[#This Row],[B_]])))</f>
        <v/>
      </c>
      <c r="AS887" s="5" t="str">
        <f ca="1">IF(B_MSK[[#This Row],[B_]]="","",RIGHT(B_MSK[[#This Row],[B_]],LEN(B_MSK[[#This Row],[B_]])-SEARCH(" ",B_MSK[[#This Row],[B_]])))</f>
        <v/>
      </c>
      <c r="AT887" s="5" t="str">
        <f ca="1">IF(B_MSK[[#This Row],[B_2]]="LSN",12,"")</f>
        <v/>
      </c>
      <c r="AU887" s="5" t="str">
        <f ca="1">IF(B_MSK[[#This Row],[C_1]]="","","PCS")</f>
        <v/>
      </c>
      <c r="AV887" s="5" t="str">
        <f ca="1">IF(B_MSK[[#This Row],[A_1]]="","",B_MSK[[#This Row],[A_1]]*IF(B_MSK[[#This Row],[B_1]]="",1,B_MSK[[#This Row],[B_1]])*IF(B_MSK[[#This Row],[C_1]]="",1,B_MSK[[#This Row],[C_1]]))</f>
        <v/>
      </c>
      <c r="AW887" s="5" t="str">
        <f ca="1">IF(B_MSK[[#This Row],[C_2]]="",IF(B_MSK[[#This Row],[B_2]]="",IF(B_MSK[[#This Row],[A_2]]="","",B_MSK[[#This Row],[A_2]]),B_MSK[[#This Row],[B_2]]),B_MSK[[#This Row],[C_2]])</f>
        <v/>
      </c>
      <c r="AX887" s="2">
        <f ca="1">IF(ISNUMBER(B_MSK[[#This Row],[TANGGAL DATANG]]),B_MSK[[#This Row],[TANGGAL DATANG]],AX886)</f>
        <v>44959</v>
      </c>
      <c r="AY887" s="5" t="str">
        <f ca="1">IF(B_MSK[[#This Row],[DB_ROW]]="","",INDEX([3]!db[JENIS],B_MSK[[#This Row],[DB_ROW]]-1))</f>
        <v/>
      </c>
      <c r="AZ887" s="5" t="e">
        <f ca="1">IF(B_MSK[[#This Row],[A_1]]="","",B_MSK[[#This Row],[A_1]])*1</f>
        <v>#VALUE!</v>
      </c>
      <c r="BA887" s="5" t="str">
        <f ca="1">IF(B_MSK[[#This Row],[//]]="","",INDEX(INDIRECT(DIR&amp;$2:$2),B_MSK[[#This Row],[//]]))</f>
        <v/>
      </c>
      <c r="BB887" s="5" t="str">
        <f ca="1">CONCATENATE(B_MSK[[#This Row],[concat]],B_MSK[[#This Row],[HARGA_X]],B_MSK[[#This Row],[SAT]])</f>
        <v/>
      </c>
    </row>
    <row r="888" spans="1:54" x14ac:dyDescent="0.25">
      <c r="A888" s="6" t="s">
        <v>128</v>
      </c>
      <c r="B888" s="5" t="str">
        <f ca="1">IF(B_MSK[[#This Row],[N_ID]]="","",INDEX(INDIRECT(DIR&amp;$2:$2),MATCH(B_MSK[[#This Row],[N_ID]],INDIRECT(DIR&amp;"!NOTA[ID_P]"),0)))</f>
        <v/>
      </c>
      <c r="C888" s="5" t="str">
        <f ca="1">IF(B_MSK[[#This Row],[//]]="","",HYPERLINK("["&amp;SUBSTITUTE(DIR,"'","")&amp;"]NOTA!D"&amp;B_MSK[[#This Row],[//]]+2,"&gt;"))</f>
        <v/>
      </c>
      <c r="D888" s="5" t="str">
        <f ca="1">IF(B_MSK[[#This Row],[N_ID]]="","",COUNTIF(INDIRECT(DIR&amp;"!NOTA[ID_H]"),B_MSK[[#This Row],[ID NOTA]]))</f>
        <v/>
      </c>
      <c r="E8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8" s="7" t="str">
        <f ca="1">IF(B_MSK[[#This Row],[stt]]="ada",INDEX([2]!db[NB BM],B_MSK[DB_ROW]-1),"")</f>
        <v/>
      </c>
      <c r="H888" s="7" t="str">
        <f ca="1">IF(B_MSK[[#This Row],[//]]="","",INDEX(INDIRECT(DIR&amp;$2:$2),B_MSK[[#This Row],[//]]))</f>
        <v/>
      </c>
      <c r="I888" s="27" t="str">
        <f ca="1">IF(B_MSK[[#This Row],[//]]="","",INDEX(INDIRECT(DB_PATH&amp;$2:$2),B_MSK[[#This Row],[DB_ROW]]-1))</f>
        <v/>
      </c>
      <c r="J888" s="5" t="str">
        <f ca="1">IF(B_MSK[[#This Row],[//]]="","",IF(INDEX(INDIRECT(DIR&amp;$2:$2),B_MSK[[#This Row],[//]])="","",INDEX(INDIRECT(DIR&amp;$2:$2),B_MSK[[#This Row],[//]])))</f>
        <v/>
      </c>
      <c r="K888" s="5" t="str">
        <f ca="1">IF(B_MSK[[#This Row],[//]]="","",IF(INDEX(INDIRECT(DIR&amp;$2:$2),B_MSK[[#This Row],[//]])="","",INDEX(INDIRECT(DIR&amp;$2:$2),B_MSK[[#This Row],[//]])))</f>
        <v/>
      </c>
      <c r="L888" s="5" t="str">
        <f ca="1">IF(B_MSK[[#This Row],[//]]="","",IF(INDEX(INDIRECT(DIR&amp;$2:$2),B_MSK[[#This Row],[//]])="","",INDEX(INDIRECT(DIR&amp;$2:$2),B_MSK[[#This Row],[//]])))</f>
        <v/>
      </c>
      <c r="M888" s="13" t="str">
        <f ca="1">IF(B_MSK[[#This Row],[//]]="","",INDEX(INDIRECT(DIR&amp;$2:$2),B_MSK[[#This Row],[//]]))</f>
        <v/>
      </c>
      <c r="N888" s="13" t="str">
        <f ca="1">IF(OR(B_MSK[[#This Row],[//]]="",),"",INDEX(INDIRECT(DIR&amp;$2:$2),B_MSK[[#This Row],[//]]))</f>
        <v/>
      </c>
      <c r="O888" s="3" t="str">
        <f ca="1">IF(B_MSK[[#This Row],[//]]="","",IF(INDEX(INDIRECT(DIR&amp;$2:$2),B_MSK[[#This Row],[//]])=0,"",INDEX(INDIRECT(DIR&amp;$2:$2),B_MSK[[#This Row],[//]])))</f>
        <v/>
      </c>
      <c r="P888" s="3" t="str">
        <f ca="1">IF(B_MSK[[#This Row],[//]]="","",IF(INDEX(INDIRECT(DIR&amp;$2:$2),B_MSK[[#This Row],[//]])=0,"",INDEX(INDIRECT(DIR&amp;$2:$2),B_MSK[[#This Row],[//]])))</f>
        <v/>
      </c>
      <c r="Q888" s="12" t="str">
        <f ca="1">IF(B_MSK[[#This Row],[//]]="","",INDEX(INDIRECT(DIR&amp;$2:$2),B_MSK[[#This Row],[//]]))</f>
        <v/>
      </c>
      <c r="R8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8" s="37" t="str">
        <f ca="1">IF(B_MSK[[#This Row],[//]]="","",INDEX(INDIRECT(DIR&amp;$2:$2),B_MSK[[#This Row],[//]]))</f>
        <v/>
      </c>
      <c r="U888" s="38" t="str">
        <f ca="1">IF(SUMIF(B_MSK[NAMA BARANG],B_MSK[[#This Row],[NAMA BARANG]],B_MSK[JMLH BRG])=0,"",SUMIF(B_MSK[NAMA BARANG],B_MSK[[#This Row],[NAMA BARANG]],B_MSK[C]))</f>
        <v/>
      </c>
      <c r="V888" s="7" t="str">
        <f ca="1">IF(B_MSK[[#This Row],[//]]="","",INDEX(INDIRECT(DIR&amp;$2:$2),B_MSK[[#This Row],[//]]))</f>
        <v/>
      </c>
      <c r="W8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8" s="5" t="str">
        <f ca="1">IF(B_MSK[[#This Row],[N.B.nota]]="","",IF(MATCH(B_MSK[[#This Row],[concat]],[2]!db[NB NOTA_C],0)&gt;0,"ada",0))</f>
        <v/>
      </c>
      <c r="Y888" s="5" t="str">
        <f ca="1">IF(B_MSK[[#This Row],[N.B.nota]]="","",ADDRESS(ROW(B_MSK[QB]),COLUMN(B_MSK[QB]))&amp;":"&amp;ADDRESS(ROW(),COLUMN(B_MSK[QB])))</f>
        <v/>
      </c>
      <c r="Z888" s="5" t="str">
        <f ca="1">IF(B_MSK[[#This Row],[concat]]="","",MATCH(B_MSK[[#This Row],[concat]],[2]!db[NB NOTA_C],0)+1)</f>
        <v/>
      </c>
      <c r="AA888" s="5" t="str">
        <f ca="1">IF(B_MSK[[#This Row],[//]]="","",HYPERLINK("[D:\kerja\BANK EXP\BARU\DB.XLSX]DB!e"&amp;B_MSK[[#This Row],[DB_ROW]],"&gt;"))</f>
        <v/>
      </c>
      <c r="AB888" s="30" t="e">
        <f ca="1">MID(B_MSK[[#This Row],[/ STN_1]],FIND(" ",B_MSK[[#This Row],[/ STN_1]])+1,LEN(B_MSK[[#This Row],[/ STN_1]]))</f>
        <v>#VALUE!</v>
      </c>
      <c r="AC8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8" s="15" t="str">
        <f ca="1">IF(B_MSK[[#This Row],[HARGA_2]]="","",IF(MID(B_MSK[[#This Row],[/ STN_2]],FIND(" ",B_MSK[[#This Row],[/ STN_2]])+1,LEN(B_MSK[[#This Row],[/ STN_2]]))="LSN",B_MSK[[#This Row],[HARGA_2]]/12,""))</f>
        <v/>
      </c>
      <c r="AH888" s="7" t="str">
        <f ca="1">IF(B_MSK[[#This Row],[HARGA_3]]="","","/ "&amp;"PCS")</f>
        <v/>
      </c>
      <c r="AI888" s="15" t="str">
        <f ca="1">IF(B_MSK[[#This Row],[HARGA_3]]="",IF(B_MSK[[#This Row],[HARGA_2]]="",IF(B_MSK[[#This Row],[HARGA_1]]="","",B_MSK[[#This Row],[HARGA_1]]),B_MSK[[#This Row],[HARGA_2]]),B_MSK[[#This Row],[HARGA_3]])</f>
        <v/>
      </c>
      <c r="AJ888" s="15" t="str">
        <f ca="1">IF(B_MSK[[#This Row],[/ STN_3]]="",IF(B_MSK[[#This Row],[/ STN_2]]="",IF(B_MSK[[#This Row],[/ STN_1]]="","",B_MSK[[#This Row],[/ STN_1]]),B_MSK[[#This Row],[/ STN_2]]),B_MSK[[#This Row],[/ STN_3]])</f>
        <v/>
      </c>
      <c r="AK888" s="5" t="str">
        <f ca="1">IF(B_MSK[[#This Row],[//]]="","",SUBSTITUTE(SUBSTITUTE(SUBSTITUTE(B_MSK[[#This Row],[QTY/ CTN]]," ","_",2),"(",""),")","")&amp;"_")</f>
        <v/>
      </c>
      <c r="AL888" s="5" t="str">
        <f ca="1">IF(B_MSK[[#This Row],[A_B]]="","",SEARCH("_",B_MSK[[#This Row],[A_B]]))</f>
        <v/>
      </c>
      <c r="AM888" s="5" t="str">
        <f ca="1">IF(B_MSK[[#This Row],[A_B]]="","",LEN(B_MSK[[#This Row],[A_B]]))</f>
        <v/>
      </c>
      <c r="AN888" s="5" t="str">
        <f ca="1">IF(B_MSK[[#This Row],[A_B]]="","",LEFT(B_MSK[[#This Row],[QTY/ CTN]],B_MSK[[#This Row],[A_B_1]]))</f>
        <v/>
      </c>
      <c r="AO888" s="5" t="str">
        <f ca="1">IF(B_MSK[[#This Row],[A_B]]="","",LEFT(B_MSK[[#This Row],[A_]],SEARCH(" ",B_MSK[[#This Row],[A_]])-1))</f>
        <v/>
      </c>
      <c r="AP888" s="5" t="str">
        <f ca="1">IF(B_MSK[[#This Row],[A_B]]="","",RIGHT(B_MSK[[#This Row],[A_]],LEN(B_MSK[[#This Row],[A_]])-SEARCH(" ",B_MSK[[#This Row],[A_]])))</f>
        <v/>
      </c>
      <c r="AQ8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8" s="5" t="str">
        <f ca="1">IF(B_MSK[[#This Row],[B_]]="","",LEFT(B_MSK[[#This Row],[B_]],SEARCH(" ",B_MSK[[#This Row],[B_]])))</f>
        <v/>
      </c>
      <c r="AS888" s="5" t="str">
        <f ca="1">IF(B_MSK[[#This Row],[B_]]="","",RIGHT(B_MSK[[#This Row],[B_]],LEN(B_MSK[[#This Row],[B_]])-SEARCH(" ",B_MSK[[#This Row],[B_]])))</f>
        <v/>
      </c>
      <c r="AT888" s="5" t="str">
        <f ca="1">IF(B_MSK[[#This Row],[B_2]]="LSN",12,"")</f>
        <v/>
      </c>
      <c r="AU888" s="5" t="str">
        <f ca="1">IF(B_MSK[[#This Row],[C_1]]="","","PCS")</f>
        <v/>
      </c>
      <c r="AV888" s="5" t="str">
        <f ca="1">IF(B_MSK[[#This Row],[A_1]]="","",B_MSK[[#This Row],[A_1]]*IF(B_MSK[[#This Row],[B_1]]="",1,B_MSK[[#This Row],[B_1]])*IF(B_MSK[[#This Row],[C_1]]="",1,B_MSK[[#This Row],[C_1]]))</f>
        <v/>
      </c>
      <c r="AW888" s="5" t="str">
        <f ca="1">IF(B_MSK[[#This Row],[C_2]]="",IF(B_MSK[[#This Row],[B_2]]="",IF(B_MSK[[#This Row],[A_2]]="","",B_MSK[[#This Row],[A_2]]),B_MSK[[#This Row],[B_2]]),B_MSK[[#This Row],[C_2]])</f>
        <v/>
      </c>
      <c r="AX888" s="2">
        <f ca="1">IF(ISNUMBER(B_MSK[[#This Row],[TANGGAL DATANG]]),B_MSK[[#This Row],[TANGGAL DATANG]],AX887)</f>
        <v>44959</v>
      </c>
      <c r="AY888" s="5" t="str">
        <f ca="1">IF(B_MSK[[#This Row],[DB_ROW]]="","",INDEX([3]!db[JENIS],B_MSK[[#This Row],[DB_ROW]]-1))</f>
        <v/>
      </c>
      <c r="AZ888" s="5" t="e">
        <f ca="1">IF(B_MSK[[#This Row],[A_1]]="","",B_MSK[[#This Row],[A_1]])*1</f>
        <v>#VALUE!</v>
      </c>
      <c r="BA888" s="5" t="str">
        <f ca="1">IF(B_MSK[[#This Row],[//]]="","",INDEX(INDIRECT(DIR&amp;$2:$2),B_MSK[[#This Row],[//]]))</f>
        <v/>
      </c>
      <c r="BB888" s="5" t="str">
        <f ca="1">CONCATENATE(B_MSK[[#This Row],[concat]],B_MSK[[#This Row],[HARGA_X]],B_MSK[[#This Row],[SAT]])</f>
        <v/>
      </c>
    </row>
    <row r="889" spans="1:54" x14ac:dyDescent="0.25">
      <c r="A889" s="6" t="s">
        <v>128</v>
      </c>
      <c r="B889" s="5" t="str">
        <f ca="1">IF(B_MSK[[#This Row],[N_ID]]="","",INDEX(INDIRECT(DIR&amp;$2:$2),MATCH(B_MSK[[#This Row],[N_ID]],INDIRECT(DIR&amp;"!NOTA[ID_P]"),0)))</f>
        <v/>
      </c>
      <c r="C889" s="5" t="str">
        <f ca="1">IF(B_MSK[[#This Row],[//]]="","",HYPERLINK("["&amp;SUBSTITUTE(DIR,"'","")&amp;"]NOTA!D"&amp;B_MSK[[#This Row],[//]]+2,"&gt;"))</f>
        <v/>
      </c>
      <c r="D889" s="5" t="str">
        <f ca="1">IF(B_MSK[[#This Row],[N_ID]]="","",COUNTIF(INDIRECT(DIR&amp;"!NOTA[ID_H]"),B_MSK[[#This Row],[ID NOTA]]))</f>
        <v/>
      </c>
      <c r="E8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9" s="7" t="str">
        <f ca="1">IF(B_MSK[[#This Row],[stt]]="ada",INDEX([2]!db[NB BM],B_MSK[DB_ROW]-1),"")</f>
        <v/>
      </c>
      <c r="H889" s="7" t="str">
        <f ca="1">IF(B_MSK[[#This Row],[//]]="","",INDEX(INDIRECT(DIR&amp;$2:$2),B_MSK[[#This Row],[//]]))</f>
        <v/>
      </c>
      <c r="I889" s="27" t="str">
        <f ca="1">IF(B_MSK[[#This Row],[//]]="","",INDEX(INDIRECT(DB_PATH&amp;$2:$2),B_MSK[[#This Row],[DB_ROW]]-1))</f>
        <v/>
      </c>
      <c r="J889" s="5" t="str">
        <f ca="1">IF(B_MSK[[#This Row],[//]]="","",IF(INDEX(INDIRECT(DIR&amp;$2:$2),B_MSK[[#This Row],[//]])="","",INDEX(INDIRECT(DIR&amp;$2:$2),B_MSK[[#This Row],[//]])))</f>
        <v/>
      </c>
      <c r="K889" s="5" t="str">
        <f ca="1">IF(B_MSK[[#This Row],[//]]="","",IF(INDEX(INDIRECT(DIR&amp;$2:$2),B_MSK[[#This Row],[//]])="","",INDEX(INDIRECT(DIR&amp;$2:$2),B_MSK[[#This Row],[//]])))</f>
        <v/>
      </c>
      <c r="L889" s="5" t="str">
        <f ca="1">IF(B_MSK[[#This Row],[//]]="","",IF(INDEX(INDIRECT(DIR&amp;$2:$2),B_MSK[[#This Row],[//]])="","",INDEX(INDIRECT(DIR&amp;$2:$2),B_MSK[[#This Row],[//]])))</f>
        <v/>
      </c>
      <c r="M889" s="13" t="str">
        <f ca="1">IF(B_MSK[[#This Row],[//]]="","",INDEX(INDIRECT(DIR&amp;$2:$2),B_MSK[[#This Row],[//]]))</f>
        <v/>
      </c>
      <c r="N889" s="13" t="str">
        <f ca="1">IF(OR(B_MSK[[#This Row],[//]]="",),"",INDEX(INDIRECT(DIR&amp;$2:$2),B_MSK[[#This Row],[//]]))</f>
        <v/>
      </c>
      <c r="O889" s="3" t="str">
        <f ca="1">IF(B_MSK[[#This Row],[//]]="","",IF(INDEX(INDIRECT(DIR&amp;$2:$2),B_MSK[[#This Row],[//]])=0,"",INDEX(INDIRECT(DIR&amp;$2:$2),B_MSK[[#This Row],[//]])))</f>
        <v/>
      </c>
      <c r="P889" s="3" t="str">
        <f ca="1">IF(B_MSK[[#This Row],[//]]="","",IF(INDEX(INDIRECT(DIR&amp;$2:$2),B_MSK[[#This Row],[//]])=0,"",INDEX(INDIRECT(DIR&amp;$2:$2),B_MSK[[#This Row],[//]])))</f>
        <v/>
      </c>
      <c r="Q889" s="12" t="str">
        <f ca="1">IF(B_MSK[[#This Row],[//]]="","",INDEX(INDIRECT(DIR&amp;$2:$2),B_MSK[[#This Row],[//]]))</f>
        <v/>
      </c>
      <c r="R8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9" s="37" t="str">
        <f ca="1">IF(B_MSK[[#This Row],[//]]="","",INDEX(INDIRECT(DIR&amp;$2:$2),B_MSK[[#This Row],[//]]))</f>
        <v/>
      </c>
      <c r="U889" s="38" t="str">
        <f ca="1">IF(SUMIF(B_MSK[NAMA BARANG],B_MSK[[#This Row],[NAMA BARANG]],B_MSK[JMLH BRG])=0,"",SUMIF(B_MSK[NAMA BARANG],B_MSK[[#This Row],[NAMA BARANG]],B_MSK[C]))</f>
        <v/>
      </c>
      <c r="V889" s="7" t="str">
        <f ca="1">IF(B_MSK[[#This Row],[//]]="","",INDEX(INDIRECT(DIR&amp;$2:$2),B_MSK[[#This Row],[//]]))</f>
        <v/>
      </c>
      <c r="W8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9" s="5" t="str">
        <f ca="1">IF(B_MSK[[#This Row],[N.B.nota]]="","",IF(MATCH(B_MSK[[#This Row],[concat]],[2]!db[NB NOTA_C],0)&gt;0,"ada",0))</f>
        <v/>
      </c>
      <c r="Y889" s="5" t="str">
        <f ca="1">IF(B_MSK[[#This Row],[N.B.nota]]="","",ADDRESS(ROW(B_MSK[QB]),COLUMN(B_MSK[QB]))&amp;":"&amp;ADDRESS(ROW(),COLUMN(B_MSK[QB])))</f>
        <v/>
      </c>
      <c r="Z889" s="5" t="str">
        <f ca="1">IF(B_MSK[[#This Row],[concat]]="","",MATCH(B_MSK[[#This Row],[concat]],[2]!db[NB NOTA_C],0)+1)</f>
        <v/>
      </c>
      <c r="AA889" s="5" t="str">
        <f ca="1">IF(B_MSK[[#This Row],[//]]="","",HYPERLINK("[D:\kerja\BANK EXP\BARU\DB.XLSX]DB!e"&amp;B_MSK[[#This Row],[DB_ROW]],"&gt;"))</f>
        <v/>
      </c>
      <c r="AB889" s="30" t="e">
        <f ca="1">MID(B_MSK[[#This Row],[/ STN_1]],FIND(" ",B_MSK[[#This Row],[/ STN_1]])+1,LEN(B_MSK[[#This Row],[/ STN_1]]))</f>
        <v>#VALUE!</v>
      </c>
      <c r="AC8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9" s="15" t="str">
        <f ca="1">IF(B_MSK[[#This Row],[HARGA_2]]="","",IF(MID(B_MSK[[#This Row],[/ STN_2]],FIND(" ",B_MSK[[#This Row],[/ STN_2]])+1,LEN(B_MSK[[#This Row],[/ STN_2]]))="LSN",B_MSK[[#This Row],[HARGA_2]]/12,""))</f>
        <v/>
      </c>
      <c r="AH889" s="7" t="str">
        <f ca="1">IF(B_MSK[[#This Row],[HARGA_3]]="","","/ "&amp;"PCS")</f>
        <v/>
      </c>
      <c r="AI889" s="15" t="str">
        <f ca="1">IF(B_MSK[[#This Row],[HARGA_3]]="",IF(B_MSK[[#This Row],[HARGA_2]]="",IF(B_MSK[[#This Row],[HARGA_1]]="","",B_MSK[[#This Row],[HARGA_1]]),B_MSK[[#This Row],[HARGA_2]]),B_MSK[[#This Row],[HARGA_3]])</f>
        <v/>
      </c>
      <c r="AJ889" s="15" t="str">
        <f ca="1">IF(B_MSK[[#This Row],[/ STN_3]]="",IF(B_MSK[[#This Row],[/ STN_2]]="",IF(B_MSK[[#This Row],[/ STN_1]]="","",B_MSK[[#This Row],[/ STN_1]]),B_MSK[[#This Row],[/ STN_2]]),B_MSK[[#This Row],[/ STN_3]])</f>
        <v/>
      </c>
      <c r="AK889" s="5" t="str">
        <f ca="1">IF(B_MSK[[#This Row],[//]]="","",SUBSTITUTE(SUBSTITUTE(SUBSTITUTE(B_MSK[[#This Row],[QTY/ CTN]]," ","_",2),"(",""),")","")&amp;"_")</f>
        <v/>
      </c>
      <c r="AL889" s="5" t="str">
        <f ca="1">IF(B_MSK[[#This Row],[A_B]]="","",SEARCH("_",B_MSK[[#This Row],[A_B]]))</f>
        <v/>
      </c>
      <c r="AM889" s="5" t="str">
        <f ca="1">IF(B_MSK[[#This Row],[A_B]]="","",LEN(B_MSK[[#This Row],[A_B]]))</f>
        <v/>
      </c>
      <c r="AN889" s="5" t="str">
        <f ca="1">IF(B_MSK[[#This Row],[A_B]]="","",LEFT(B_MSK[[#This Row],[QTY/ CTN]],B_MSK[[#This Row],[A_B_1]]))</f>
        <v/>
      </c>
      <c r="AO889" s="5" t="str">
        <f ca="1">IF(B_MSK[[#This Row],[A_B]]="","",LEFT(B_MSK[[#This Row],[A_]],SEARCH(" ",B_MSK[[#This Row],[A_]])-1))</f>
        <v/>
      </c>
      <c r="AP889" s="5" t="str">
        <f ca="1">IF(B_MSK[[#This Row],[A_B]]="","",RIGHT(B_MSK[[#This Row],[A_]],LEN(B_MSK[[#This Row],[A_]])-SEARCH(" ",B_MSK[[#This Row],[A_]])))</f>
        <v/>
      </c>
      <c r="AQ8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9" s="5" t="str">
        <f ca="1">IF(B_MSK[[#This Row],[B_]]="","",LEFT(B_MSK[[#This Row],[B_]],SEARCH(" ",B_MSK[[#This Row],[B_]])))</f>
        <v/>
      </c>
      <c r="AS889" s="5" t="str">
        <f ca="1">IF(B_MSK[[#This Row],[B_]]="","",RIGHT(B_MSK[[#This Row],[B_]],LEN(B_MSK[[#This Row],[B_]])-SEARCH(" ",B_MSK[[#This Row],[B_]])))</f>
        <v/>
      </c>
      <c r="AT889" s="5" t="str">
        <f ca="1">IF(B_MSK[[#This Row],[B_2]]="LSN",12,"")</f>
        <v/>
      </c>
      <c r="AU889" s="5" t="str">
        <f ca="1">IF(B_MSK[[#This Row],[C_1]]="","","PCS")</f>
        <v/>
      </c>
      <c r="AV889" s="5" t="str">
        <f ca="1">IF(B_MSK[[#This Row],[A_1]]="","",B_MSK[[#This Row],[A_1]]*IF(B_MSK[[#This Row],[B_1]]="",1,B_MSK[[#This Row],[B_1]])*IF(B_MSK[[#This Row],[C_1]]="",1,B_MSK[[#This Row],[C_1]]))</f>
        <v/>
      </c>
      <c r="AW889" s="5" t="str">
        <f ca="1">IF(B_MSK[[#This Row],[C_2]]="",IF(B_MSK[[#This Row],[B_2]]="",IF(B_MSK[[#This Row],[A_2]]="","",B_MSK[[#This Row],[A_2]]),B_MSK[[#This Row],[B_2]]),B_MSK[[#This Row],[C_2]])</f>
        <v/>
      </c>
      <c r="AX889" s="2">
        <f ca="1">IF(ISNUMBER(B_MSK[[#This Row],[TANGGAL DATANG]]),B_MSK[[#This Row],[TANGGAL DATANG]],AX888)</f>
        <v>44959</v>
      </c>
      <c r="AY889" s="5" t="str">
        <f ca="1">IF(B_MSK[[#This Row],[DB_ROW]]="","",INDEX([3]!db[JENIS],B_MSK[[#This Row],[DB_ROW]]-1))</f>
        <v/>
      </c>
      <c r="AZ889" s="5" t="e">
        <f ca="1">IF(B_MSK[[#This Row],[A_1]]="","",B_MSK[[#This Row],[A_1]])*1</f>
        <v>#VALUE!</v>
      </c>
      <c r="BA889" s="5" t="str">
        <f ca="1">IF(B_MSK[[#This Row],[//]]="","",INDEX(INDIRECT(DIR&amp;$2:$2),B_MSK[[#This Row],[//]]))</f>
        <v/>
      </c>
      <c r="BB889" s="5" t="str">
        <f ca="1">CONCATENATE(B_MSK[[#This Row],[concat]],B_MSK[[#This Row],[HARGA_X]],B_MSK[[#This Row],[SAT]])</f>
        <v/>
      </c>
    </row>
    <row r="890" spans="1:54" x14ac:dyDescent="0.25">
      <c r="A890" s="6" t="s">
        <v>128</v>
      </c>
      <c r="B890" s="5" t="str">
        <f ca="1">IF(B_MSK[[#This Row],[N_ID]]="","",INDEX(INDIRECT(DIR&amp;$2:$2),MATCH(B_MSK[[#This Row],[N_ID]],INDIRECT(DIR&amp;"!NOTA[ID_P]"),0)))</f>
        <v/>
      </c>
      <c r="C890" s="5" t="str">
        <f ca="1">IF(B_MSK[[#This Row],[//]]="","",HYPERLINK("["&amp;SUBSTITUTE(DIR,"'","")&amp;"]NOTA!D"&amp;B_MSK[[#This Row],[//]]+2,"&gt;"))</f>
        <v/>
      </c>
      <c r="D890" s="5" t="str">
        <f ca="1">IF(B_MSK[[#This Row],[N_ID]]="","",COUNTIF(INDIRECT(DIR&amp;"!NOTA[ID_H]"),B_MSK[[#This Row],[ID NOTA]]))</f>
        <v/>
      </c>
      <c r="E8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0" s="7" t="str">
        <f ca="1">IF(B_MSK[[#This Row],[stt]]="ada",INDEX([2]!db[NB BM],B_MSK[DB_ROW]-1),"")</f>
        <v/>
      </c>
      <c r="H890" s="7" t="str">
        <f ca="1">IF(B_MSK[[#This Row],[//]]="","",INDEX(INDIRECT(DIR&amp;$2:$2),B_MSK[[#This Row],[//]]))</f>
        <v/>
      </c>
      <c r="I890" s="27" t="str">
        <f ca="1">IF(B_MSK[[#This Row],[//]]="","",INDEX(INDIRECT(DB_PATH&amp;$2:$2),B_MSK[[#This Row],[DB_ROW]]-1))</f>
        <v/>
      </c>
      <c r="J890" s="5" t="str">
        <f ca="1">IF(B_MSK[[#This Row],[//]]="","",IF(INDEX(INDIRECT(DIR&amp;$2:$2),B_MSK[[#This Row],[//]])="","",INDEX(INDIRECT(DIR&amp;$2:$2),B_MSK[[#This Row],[//]])))</f>
        <v/>
      </c>
      <c r="K890" s="5" t="str">
        <f ca="1">IF(B_MSK[[#This Row],[//]]="","",IF(INDEX(INDIRECT(DIR&amp;$2:$2),B_MSK[[#This Row],[//]])="","",INDEX(INDIRECT(DIR&amp;$2:$2),B_MSK[[#This Row],[//]])))</f>
        <v/>
      </c>
      <c r="L890" s="5" t="str">
        <f ca="1">IF(B_MSK[[#This Row],[//]]="","",IF(INDEX(INDIRECT(DIR&amp;$2:$2),B_MSK[[#This Row],[//]])="","",INDEX(INDIRECT(DIR&amp;$2:$2),B_MSK[[#This Row],[//]])))</f>
        <v/>
      </c>
      <c r="M890" s="13" t="str">
        <f ca="1">IF(B_MSK[[#This Row],[//]]="","",INDEX(INDIRECT(DIR&amp;$2:$2),B_MSK[[#This Row],[//]]))</f>
        <v/>
      </c>
      <c r="N890" s="13" t="str">
        <f ca="1">IF(OR(B_MSK[[#This Row],[//]]="",),"",INDEX(INDIRECT(DIR&amp;$2:$2),B_MSK[[#This Row],[//]]))</f>
        <v/>
      </c>
      <c r="O890" s="3" t="str">
        <f ca="1">IF(B_MSK[[#This Row],[//]]="","",IF(INDEX(INDIRECT(DIR&amp;$2:$2),B_MSK[[#This Row],[//]])=0,"",INDEX(INDIRECT(DIR&amp;$2:$2),B_MSK[[#This Row],[//]])))</f>
        <v/>
      </c>
      <c r="P890" s="3" t="str">
        <f ca="1">IF(B_MSK[[#This Row],[//]]="","",IF(INDEX(INDIRECT(DIR&amp;$2:$2),B_MSK[[#This Row],[//]])=0,"",INDEX(INDIRECT(DIR&amp;$2:$2),B_MSK[[#This Row],[//]])))</f>
        <v/>
      </c>
      <c r="Q890" s="12" t="str">
        <f ca="1">IF(B_MSK[[#This Row],[//]]="","",INDEX(INDIRECT(DIR&amp;$2:$2),B_MSK[[#This Row],[//]]))</f>
        <v/>
      </c>
      <c r="R8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0" s="37" t="str">
        <f ca="1">IF(B_MSK[[#This Row],[//]]="","",INDEX(INDIRECT(DIR&amp;$2:$2),B_MSK[[#This Row],[//]]))</f>
        <v/>
      </c>
      <c r="U890" s="38" t="str">
        <f ca="1">IF(SUMIF(B_MSK[NAMA BARANG],B_MSK[[#This Row],[NAMA BARANG]],B_MSK[JMLH BRG])=0,"",SUMIF(B_MSK[NAMA BARANG],B_MSK[[#This Row],[NAMA BARANG]],B_MSK[C]))</f>
        <v/>
      </c>
      <c r="V890" s="7" t="str">
        <f ca="1">IF(B_MSK[[#This Row],[//]]="","",INDEX(INDIRECT(DIR&amp;$2:$2),B_MSK[[#This Row],[//]]))</f>
        <v/>
      </c>
      <c r="W8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0" s="5" t="str">
        <f ca="1">IF(B_MSK[[#This Row],[N.B.nota]]="","",IF(MATCH(B_MSK[[#This Row],[concat]],[2]!db[NB NOTA_C],0)&gt;0,"ada",0))</f>
        <v/>
      </c>
      <c r="Y890" s="5" t="str">
        <f ca="1">IF(B_MSK[[#This Row],[N.B.nota]]="","",ADDRESS(ROW(B_MSK[QB]),COLUMN(B_MSK[QB]))&amp;":"&amp;ADDRESS(ROW(),COLUMN(B_MSK[QB])))</f>
        <v/>
      </c>
      <c r="Z890" s="5" t="str">
        <f ca="1">IF(B_MSK[[#This Row],[concat]]="","",MATCH(B_MSK[[#This Row],[concat]],[2]!db[NB NOTA_C],0)+1)</f>
        <v/>
      </c>
      <c r="AA890" s="5" t="str">
        <f ca="1">IF(B_MSK[[#This Row],[//]]="","",HYPERLINK("[D:\kerja\BANK EXP\BARU\DB.XLSX]DB!e"&amp;B_MSK[[#This Row],[DB_ROW]],"&gt;"))</f>
        <v/>
      </c>
      <c r="AB890" s="30" t="e">
        <f ca="1">MID(B_MSK[[#This Row],[/ STN_1]],FIND(" ",B_MSK[[#This Row],[/ STN_1]])+1,LEN(B_MSK[[#This Row],[/ STN_1]]))</f>
        <v>#VALUE!</v>
      </c>
      <c r="AC8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0" s="15" t="str">
        <f ca="1">IF(B_MSK[[#This Row],[HARGA_2]]="","",IF(MID(B_MSK[[#This Row],[/ STN_2]],FIND(" ",B_MSK[[#This Row],[/ STN_2]])+1,LEN(B_MSK[[#This Row],[/ STN_2]]))="LSN",B_MSK[[#This Row],[HARGA_2]]/12,""))</f>
        <v/>
      </c>
      <c r="AH890" s="7" t="str">
        <f ca="1">IF(B_MSK[[#This Row],[HARGA_3]]="","","/ "&amp;"PCS")</f>
        <v/>
      </c>
      <c r="AI890" s="15" t="str">
        <f ca="1">IF(B_MSK[[#This Row],[HARGA_3]]="",IF(B_MSK[[#This Row],[HARGA_2]]="",IF(B_MSK[[#This Row],[HARGA_1]]="","",B_MSK[[#This Row],[HARGA_1]]),B_MSK[[#This Row],[HARGA_2]]),B_MSK[[#This Row],[HARGA_3]])</f>
        <v/>
      </c>
      <c r="AJ890" s="15" t="str">
        <f ca="1">IF(B_MSK[[#This Row],[/ STN_3]]="",IF(B_MSK[[#This Row],[/ STN_2]]="",IF(B_MSK[[#This Row],[/ STN_1]]="","",B_MSK[[#This Row],[/ STN_1]]),B_MSK[[#This Row],[/ STN_2]]),B_MSK[[#This Row],[/ STN_3]])</f>
        <v/>
      </c>
      <c r="AK890" s="5" t="str">
        <f ca="1">IF(B_MSK[[#This Row],[//]]="","",SUBSTITUTE(SUBSTITUTE(SUBSTITUTE(B_MSK[[#This Row],[QTY/ CTN]]," ","_",2),"(",""),")","")&amp;"_")</f>
        <v/>
      </c>
      <c r="AL890" s="5" t="str">
        <f ca="1">IF(B_MSK[[#This Row],[A_B]]="","",SEARCH("_",B_MSK[[#This Row],[A_B]]))</f>
        <v/>
      </c>
      <c r="AM890" s="5" t="str">
        <f ca="1">IF(B_MSK[[#This Row],[A_B]]="","",LEN(B_MSK[[#This Row],[A_B]]))</f>
        <v/>
      </c>
      <c r="AN890" s="5" t="str">
        <f ca="1">IF(B_MSK[[#This Row],[A_B]]="","",LEFT(B_MSK[[#This Row],[QTY/ CTN]],B_MSK[[#This Row],[A_B_1]]))</f>
        <v/>
      </c>
      <c r="AO890" s="5" t="str">
        <f ca="1">IF(B_MSK[[#This Row],[A_B]]="","",LEFT(B_MSK[[#This Row],[A_]],SEARCH(" ",B_MSK[[#This Row],[A_]])-1))</f>
        <v/>
      </c>
      <c r="AP890" s="5" t="str">
        <f ca="1">IF(B_MSK[[#This Row],[A_B]]="","",RIGHT(B_MSK[[#This Row],[A_]],LEN(B_MSK[[#This Row],[A_]])-SEARCH(" ",B_MSK[[#This Row],[A_]])))</f>
        <v/>
      </c>
      <c r="AQ8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0" s="5" t="str">
        <f ca="1">IF(B_MSK[[#This Row],[B_]]="","",LEFT(B_MSK[[#This Row],[B_]],SEARCH(" ",B_MSK[[#This Row],[B_]])))</f>
        <v/>
      </c>
      <c r="AS890" s="5" t="str">
        <f ca="1">IF(B_MSK[[#This Row],[B_]]="","",RIGHT(B_MSK[[#This Row],[B_]],LEN(B_MSK[[#This Row],[B_]])-SEARCH(" ",B_MSK[[#This Row],[B_]])))</f>
        <v/>
      </c>
      <c r="AT890" s="5" t="str">
        <f ca="1">IF(B_MSK[[#This Row],[B_2]]="LSN",12,"")</f>
        <v/>
      </c>
      <c r="AU890" s="5" t="str">
        <f ca="1">IF(B_MSK[[#This Row],[C_1]]="","","PCS")</f>
        <v/>
      </c>
      <c r="AV890" s="5" t="str">
        <f ca="1">IF(B_MSK[[#This Row],[A_1]]="","",B_MSK[[#This Row],[A_1]]*IF(B_MSK[[#This Row],[B_1]]="",1,B_MSK[[#This Row],[B_1]])*IF(B_MSK[[#This Row],[C_1]]="",1,B_MSK[[#This Row],[C_1]]))</f>
        <v/>
      </c>
      <c r="AW890" s="5" t="str">
        <f ca="1">IF(B_MSK[[#This Row],[C_2]]="",IF(B_MSK[[#This Row],[B_2]]="",IF(B_MSK[[#This Row],[A_2]]="","",B_MSK[[#This Row],[A_2]]),B_MSK[[#This Row],[B_2]]),B_MSK[[#This Row],[C_2]])</f>
        <v/>
      </c>
      <c r="AX890" s="2">
        <f ca="1">IF(ISNUMBER(B_MSK[[#This Row],[TANGGAL DATANG]]),B_MSK[[#This Row],[TANGGAL DATANG]],AX889)</f>
        <v>44959</v>
      </c>
      <c r="AY890" s="5" t="str">
        <f ca="1">IF(B_MSK[[#This Row],[DB_ROW]]="","",INDEX([3]!db[JENIS],B_MSK[[#This Row],[DB_ROW]]-1))</f>
        <v/>
      </c>
      <c r="AZ890" s="5" t="e">
        <f ca="1">IF(B_MSK[[#This Row],[A_1]]="","",B_MSK[[#This Row],[A_1]])*1</f>
        <v>#VALUE!</v>
      </c>
      <c r="BA890" s="5" t="str">
        <f ca="1">IF(B_MSK[[#This Row],[//]]="","",INDEX(INDIRECT(DIR&amp;$2:$2),B_MSK[[#This Row],[//]]))</f>
        <v/>
      </c>
      <c r="BB890" s="5" t="str">
        <f ca="1">CONCATENATE(B_MSK[[#This Row],[concat]],B_MSK[[#This Row],[HARGA_X]],B_MSK[[#This Row],[SAT]])</f>
        <v/>
      </c>
    </row>
    <row r="891" spans="1:54" x14ac:dyDescent="0.25">
      <c r="A891" s="6" t="s">
        <v>128</v>
      </c>
      <c r="B891" s="5" t="str">
        <f ca="1">IF(B_MSK[[#This Row],[N_ID]]="","",INDEX(INDIRECT(DIR&amp;$2:$2),MATCH(B_MSK[[#This Row],[N_ID]],INDIRECT(DIR&amp;"!NOTA[ID_P]"),0)))</f>
        <v/>
      </c>
      <c r="C891" s="5" t="str">
        <f ca="1">IF(B_MSK[[#This Row],[//]]="","",HYPERLINK("["&amp;SUBSTITUTE(DIR,"'","")&amp;"]NOTA!D"&amp;B_MSK[[#This Row],[//]]+2,"&gt;"))</f>
        <v/>
      </c>
      <c r="D891" s="5" t="str">
        <f ca="1">IF(B_MSK[[#This Row],[N_ID]]="","",COUNTIF(INDIRECT(DIR&amp;"!NOTA[ID_H]"),B_MSK[[#This Row],[ID NOTA]]))</f>
        <v/>
      </c>
      <c r="E8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1" s="7" t="str">
        <f ca="1">IF(B_MSK[[#This Row],[stt]]="ada",INDEX([2]!db[NB BM],B_MSK[DB_ROW]-1),"")</f>
        <v/>
      </c>
      <c r="H891" s="7" t="str">
        <f ca="1">IF(B_MSK[[#This Row],[//]]="","",INDEX(INDIRECT(DIR&amp;$2:$2),B_MSK[[#This Row],[//]]))</f>
        <v/>
      </c>
      <c r="I891" s="27" t="str">
        <f ca="1">IF(B_MSK[[#This Row],[//]]="","",INDEX(INDIRECT(DB_PATH&amp;$2:$2),B_MSK[[#This Row],[DB_ROW]]-1))</f>
        <v/>
      </c>
      <c r="J891" s="5" t="str">
        <f ca="1">IF(B_MSK[[#This Row],[//]]="","",IF(INDEX(INDIRECT(DIR&amp;$2:$2),B_MSK[[#This Row],[//]])="","",INDEX(INDIRECT(DIR&amp;$2:$2),B_MSK[[#This Row],[//]])))</f>
        <v/>
      </c>
      <c r="K891" s="5" t="str">
        <f ca="1">IF(B_MSK[[#This Row],[//]]="","",IF(INDEX(INDIRECT(DIR&amp;$2:$2),B_MSK[[#This Row],[//]])="","",INDEX(INDIRECT(DIR&amp;$2:$2),B_MSK[[#This Row],[//]])))</f>
        <v/>
      </c>
      <c r="L891" s="5" t="str">
        <f ca="1">IF(B_MSK[[#This Row],[//]]="","",IF(INDEX(INDIRECT(DIR&amp;$2:$2),B_MSK[[#This Row],[//]])="","",INDEX(INDIRECT(DIR&amp;$2:$2),B_MSK[[#This Row],[//]])))</f>
        <v/>
      </c>
      <c r="M891" s="13" t="str">
        <f ca="1">IF(B_MSK[[#This Row],[//]]="","",INDEX(INDIRECT(DIR&amp;$2:$2),B_MSK[[#This Row],[//]]))</f>
        <v/>
      </c>
      <c r="N891" s="13" t="str">
        <f ca="1">IF(OR(B_MSK[[#This Row],[//]]="",),"",INDEX(INDIRECT(DIR&amp;$2:$2),B_MSK[[#This Row],[//]]))</f>
        <v/>
      </c>
      <c r="O891" s="3" t="str">
        <f ca="1">IF(B_MSK[[#This Row],[//]]="","",IF(INDEX(INDIRECT(DIR&amp;$2:$2),B_MSK[[#This Row],[//]])=0,"",INDEX(INDIRECT(DIR&amp;$2:$2),B_MSK[[#This Row],[//]])))</f>
        <v/>
      </c>
      <c r="P891" s="3" t="str">
        <f ca="1">IF(B_MSK[[#This Row],[//]]="","",IF(INDEX(INDIRECT(DIR&amp;$2:$2),B_MSK[[#This Row],[//]])=0,"",INDEX(INDIRECT(DIR&amp;$2:$2),B_MSK[[#This Row],[//]])))</f>
        <v/>
      </c>
      <c r="Q891" s="12" t="str">
        <f ca="1">IF(B_MSK[[#This Row],[//]]="","",INDEX(INDIRECT(DIR&amp;$2:$2),B_MSK[[#This Row],[//]]))</f>
        <v/>
      </c>
      <c r="R8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1" s="37" t="str">
        <f ca="1">IF(B_MSK[[#This Row],[//]]="","",INDEX(INDIRECT(DIR&amp;$2:$2),B_MSK[[#This Row],[//]]))</f>
        <v/>
      </c>
      <c r="U891" s="38" t="str">
        <f ca="1">IF(SUMIF(B_MSK[NAMA BARANG],B_MSK[[#This Row],[NAMA BARANG]],B_MSK[JMLH BRG])=0,"",SUMIF(B_MSK[NAMA BARANG],B_MSK[[#This Row],[NAMA BARANG]],B_MSK[C]))</f>
        <v/>
      </c>
      <c r="V891" s="7" t="str">
        <f ca="1">IF(B_MSK[[#This Row],[//]]="","",INDEX(INDIRECT(DIR&amp;$2:$2),B_MSK[[#This Row],[//]]))</f>
        <v/>
      </c>
      <c r="W8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1" s="5" t="str">
        <f ca="1">IF(B_MSK[[#This Row],[N.B.nota]]="","",IF(MATCH(B_MSK[[#This Row],[concat]],[2]!db[NB NOTA_C],0)&gt;0,"ada",0))</f>
        <v/>
      </c>
      <c r="Y891" s="5" t="str">
        <f ca="1">IF(B_MSK[[#This Row],[N.B.nota]]="","",ADDRESS(ROW(B_MSK[QB]),COLUMN(B_MSK[QB]))&amp;":"&amp;ADDRESS(ROW(),COLUMN(B_MSK[QB])))</f>
        <v/>
      </c>
      <c r="Z891" s="5" t="str">
        <f ca="1">IF(B_MSK[[#This Row],[concat]]="","",MATCH(B_MSK[[#This Row],[concat]],[2]!db[NB NOTA_C],0)+1)</f>
        <v/>
      </c>
      <c r="AA891" s="5" t="str">
        <f ca="1">IF(B_MSK[[#This Row],[//]]="","",HYPERLINK("[D:\kerja\BANK EXP\BARU\DB.XLSX]DB!e"&amp;B_MSK[[#This Row],[DB_ROW]],"&gt;"))</f>
        <v/>
      </c>
      <c r="AB891" s="30" t="e">
        <f ca="1">MID(B_MSK[[#This Row],[/ STN_1]],FIND(" ",B_MSK[[#This Row],[/ STN_1]])+1,LEN(B_MSK[[#This Row],[/ STN_1]]))</f>
        <v>#VALUE!</v>
      </c>
      <c r="AC8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1" s="15" t="str">
        <f ca="1">IF(B_MSK[[#This Row],[HARGA_2]]="","",IF(MID(B_MSK[[#This Row],[/ STN_2]],FIND(" ",B_MSK[[#This Row],[/ STN_2]])+1,LEN(B_MSK[[#This Row],[/ STN_2]]))="LSN",B_MSK[[#This Row],[HARGA_2]]/12,""))</f>
        <v/>
      </c>
      <c r="AH891" s="7" t="str">
        <f ca="1">IF(B_MSK[[#This Row],[HARGA_3]]="","","/ "&amp;"PCS")</f>
        <v/>
      </c>
      <c r="AI891" s="15" t="str">
        <f ca="1">IF(B_MSK[[#This Row],[HARGA_3]]="",IF(B_MSK[[#This Row],[HARGA_2]]="",IF(B_MSK[[#This Row],[HARGA_1]]="","",B_MSK[[#This Row],[HARGA_1]]),B_MSK[[#This Row],[HARGA_2]]),B_MSK[[#This Row],[HARGA_3]])</f>
        <v/>
      </c>
      <c r="AJ891" s="15" t="str">
        <f ca="1">IF(B_MSK[[#This Row],[/ STN_3]]="",IF(B_MSK[[#This Row],[/ STN_2]]="",IF(B_MSK[[#This Row],[/ STN_1]]="","",B_MSK[[#This Row],[/ STN_1]]),B_MSK[[#This Row],[/ STN_2]]),B_MSK[[#This Row],[/ STN_3]])</f>
        <v/>
      </c>
      <c r="AK891" s="5" t="str">
        <f ca="1">IF(B_MSK[[#This Row],[//]]="","",SUBSTITUTE(SUBSTITUTE(SUBSTITUTE(B_MSK[[#This Row],[QTY/ CTN]]," ","_",2),"(",""),")","")&amp;"_")</f>
        <v/>
      </c>
      <c r="AL891" s="5" t="str">
        <f ca="1">IF(B_MSK[[#This Row],[A_B]]="","",SEARCH("_",B_MSK[[#This Row],[A_B]]))</f>
        <v/>
      </c>
      <c r="AM891" s="5" t="str">
        <f ca="1">IF(B_MSK[[#This Row],[A_B]]="","",LEN(B_MSK[[#This Row],[A_B]]))</f>
        <v/>
      </c>
      <c r="AN891" s="5" t="str">
        <f ca="1">IF(B_MSK[[#This Row],[A_B]]="","",LEFT(B_MSK[[#This Row],[QTY/ CTN]],B_MSK[[#This Row],[A_B_1]]))</f>
        <v/>
      </c>
      <c r="AO891" s="5" t="str">
        <f ca="1">IF(B_MSK[[#This Row],[A_B]]="","",LEFT(B_MSK[[#This Row],[A_]],SEARCH(" ",B_MSK[[#This Row],[A_]])-1))</f>
        <v/>
      </c>
      <c r="AP891" s="5" t="str">
        <f ca="1">IF(B_MSK[[#This Row],[A_B]]="","",RIGHT(B_MSK[[#This Row],[A_]],LEN(B_MSK[[#This Row],[A_]])-SEARCH(" ",B_MSK[[#This Row],[A_]])))</f>
        <v/>
      </c>
      <c r="AQ8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1" s="5" t="str">
        <f ca="1">IF(B_MSK[[#This Row],[B_]]="","",LEFT(B_MSK[[#This Row],[B_]],SEARCH(" ",B_MSK[[#This Row],[B_]])))</f>
        <v/>
      </c>
      <c r="AS891" s="5" t="str">
        <f ca="1">IF(B_MSK[[#This Row],[B_]]="","",RIGHT(B_MSK[[#This Row],[B_]],LEN(B_MSK[[#This Row],[B_]])-SEARCH(" ",B_MSK[[#This Row],[B_]])))</f>
        <v/>
      </c>
      <c r="AT891" s="5" t="str">
        <f ca="1">IF(B_MSK[[#This Row],[B_2]]="LSN",12,"")</f>
        <v/>
      </c>
      <c r="AU891" s="5" t="str">
        <f ca="1">IF(B_MSK[[#This Row],[C_1]]="","","PCS")</f>
        <v/>
      </c>
      <c r="AV891" s="5" t="str">
        <f ca="1">IF(B_MSK[[#This Row],[A_1]]="","",B_MSK[[#This Row],[A_1]]*IF(B_MSK[[#This Row],[B_1]]="",1,B_MSK[[#This Row],[B_1]])*IF(B_MSK[[#This Row],[C_1]]="",1,B_MSK[[#This Row],[C_1]]))</f>
        <v/>
      </c>
      <c r="AW891" s="5" t="str">
        <f ca="1">IF(B_MSK[[#This Row],[C_2]]="",IF(B_MSK[[#This Row],[B_2]]="",IF(B_MSK[[#This Row],[A_2]]="","",B_MSK[[#This Row],[A_2]]),B_MSK[[#This Row],[B_2]]),B_MSK[[#This Row],[C_2]])</f>
        <v/>
      </c>
      <c r="AX891" s="2">
        <f ca="1">IF(ISNUMBER(B_MSK[[#This Row],[TANGGAL DATANG]]),B_MSK[[#This Row],[TANGGAL DATANG]],AX890)</f>
        <v>44959</v>
      </c>
      <c r="AY891" s="5" t="str">
        <f ca="1">IF(B_MSK[[#This Row],[DB_ROW]]="","",INDEX([3]!db[JENIS],B_MSK[[#This Row],[DB_ROW]]-1))</f>
        <v/>
      </c>
      <c r="AZ891" s="5" t="e">
        <f ca="1">IF(B_MSK[[#This Row],[A_1]]="","",B_MSK[[#This Row],[A_1]])*1</f>
        <v>#VALUE!</v>
      </c>
      <c r="BA891" s="5" t="str">
        <f ca="1">IF(B_MSK[[#This Row],[//]]="","",INDEX(INDIRECT(DIR&amp;$2:$2),B_MSK[[#This Row],[//]]))</f>
        <v/>
      </c>
      <c r="BB891" s="5" t="str">
        <f ca="1">CONCATENATE(B_MSK[[#This Row],[concat]],B_MSK[[#This Row],[HARGA_X]],B_MSK[[#This Row],[SAT]])</f>
        <v/>
      </c>
    </row>
    <row r="892" spans="1:54" x14ac:dyDescent="0.25">
      <c r="A892" s="6" t="s">
        <v>128</v>
      </c>
      <c r="B892" s="5" t="str">
        <f ca="1">IF(B_MSK[[#This Row],[N_ID]]="","",INDEX(INDIRECT(DIR&amp;$2:$2),MATCH(B_MSK[[#This Row],[N_ID]],INDIRECT(DIR&amp;"!NOTA[ID_P]"),0)))</f>
        <v/>
      </c>
      <c r="C892" s="5" t="str">
        <f ca="1">IF(B_MSK[[#This Row],[//]]="","",HYPERLINK("["&amp;SUBSTITUTE(DIR,"'","")&amp;"]NOTA!D"&amp;B_MSK[[#This Row],[//]]+2,"&gt;"))</f>
        <v/>
      </c>
      <c r="D892" s="5" t="str">
        <f ca="1">IF(B_MSK[[#This Row],[N_ID]]="","",COUNTIF(INDIRECT(DIR&amp;"!NOTA[ID_H]"),B_MSK[[#This Row],[ID NOTA]]))</f>
        <v/>
      </c>
      <c r="E8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2" s="7" t="str">
        <f ca="1">IF(B_MSK[[#This Row],[stt]]="ada",INDEX([2]!db[NB BM],B_MSK[DB_ROW]-1),"")</f>
        <v/>
      </c>
      <c r="H892" s="7" t="str">
        <f ca="1">IF(B_MSK[[#This Row],[//]]="","",INDEX(INDIRECT(DIR&amp;$2:$2),B_MSK[[#This Row],[//]]))</f>
        <v/>
      </c>
      <c r="I892" s="27" t="str">
        <f ca="1">IF(B_MSK[[#This Row],[//]]="","",INDEX(INDIRECT(DB_PATH&amp;$2:$2),B_MSK[[#This Row],[DB_ROW]]-1))</f>
        <v/>
      </c>
      <c r="J892" s="5" t="str">
        <f ca="1">IF(B_MSK[[#This Row],[//]]="","",IF(INDEX(INDIRECT(DIR&amp;$2:$2),B_MSK[[#This Row],[//]])="","",INDEX(INDIRECT(DIR&amp;$2:$2),B_MSK[[#This Row],[//]])))</f>
        <v/>
      </c>
      <c r="K892" s="5" t="str">
        <f ca="1">IF(B_MSK[[#This Row],[//]]="","",IF(INDEX(INDIRECT(DIR&amp;$2:$2),B_MSK[[#This Row],[//]])="","",INDEX(INDIRECT(DIR&amp;$2:$2),B_MSK[[#This Row],[//]])))</f>
        <v/>
      </c>
      <c r="L892" s="5" t="str">
        <f ca="1">IF(B_MSK[[#This Row],[//]]="","",IF(INDEX(INDIRECT(DIR&amp;$2:$2),B_MSK[[#This Row],[//]])="","",INDEX(INDIRECT(DIR&amp;$2:$2),B_MSK[[#This Row],[//]])))</f>
        <v/>
      </c>
      <c r="M892" s="13" t="str">
        <f ca="1">IF(B_MSK[[#This Row],[//]]="","",INDEX(INDIRECT(DIR&amp;$2:$2),B_MSK[[#This Row],[//]]))</f>
        <v/>
      </c>
      <c r="N892" s="13" t="str">
        <f ca="1">IF(OR(B_MSK[[#This Row],[//]]="",),"",INDEX(INDIRECT(DIR&amp;$2:$2),B_MSK[[#This Row],[//]]))</f>
        <v/>
      </c>
      <c r="O892" s="3" t="str">
        <f ca="1">IF(B_MSK[[#This Row],[//]]="","",IF(INDEX(INDIRECT(DIR&amp;$2:$2),B_MSK[[#This Row],[//]])=0,"",INDEX(INDIRECT(DIR&amp;$2:$2),B_MSK[[#This Row],[//]])))</f>
        <v/>
      </c>
      <c r="P892" s="3" t="str">
        <f ca="1">IF(B_MSK[[#This Row],[//]]="","",IF(INDEX(INDIRECT(DIR&amp;$2:$2),B_MSK[[#This Row],[//]])=0,"",INDEX(INDIRECT(DIR&amp;$2:$2),B_MSK[[#This Row],[//]])))</f>
        <v/>
      </c>
      <c r="Q892" s="12" t="str">
        <f ca="1">IF(B_MSK[[#This Row],[//]]="","",INDEX(INDIRECT(DIR&amp;$2:$2),B_MSK[[#This Row],[//]]))</f>
        <v/>
      </c>
      <c r="R8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2" s="37" t="str">
        <f ca="1">IF(B_MSK[[#This Row],[//]]="","",INDEX(INDIRECT(DIR&amp;$2:$2),B_MSK[[#This Row],[//]]))</f>
        <v/>
      </c>
      <c r="U892" s="38" t="str">
        <f ca="1">IF(SUMIF(B_MSK[NAMA BARANG],B_MSK[[#This Row],[NAMA BARANG]],B_MSK[JMLH BRG])=0,"",SUMIF(B_MSK[NAMA BARANG],B_MSK[[#This Row],[NAMA BARANG]],B_MSK[C]))</f>
        <v/>
      </c>
      <c r="V892" s="7" t="str">
        <f ca="1">IF(B_MSK[[#This Row],[//]]="","",INDEX(INDIRECT(DIR&amp;$2:$2),B_MSK[[#This Row],[//]]))</f>
        <v/>
      </c>
      <c r="W8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2" s="5" t="str">
        <f ca="1">IF(B_MSK[[#This Row],[N.B.nota]]="","",IF(MATCH(B_MSK[[#This Row],[concat]],[2]!db[NB NOTA_C],0)&gt;0,"ada",0))</f>
        <v/>
      </c>
      <c r="Y892" s="5" t="str">
        <f ca="1">IF(B_MSK[[#This Row],[N.B.nota]]="","",ADDRESS(ROW(B_MSK[QB]),COLUMN(B_MSK[QB]))&amp;":"&amp;ADDRESS(ROW(),COLUMN(B_MSK[QB])))</f>
        <v/>
      </c>
      <c r="Z892" s="5" t="str">
        <f ca="1">IF(B_MSK[[#This Row],[concat]]="","",MATCH(B_MSK[[#This Row],[concat]],[2]!db[NB NOTA_C],0)+1)</f>
        <v/>
      </c>
      <c r="AA892" s="5" t="str">
        <f ca="1">IF(B_MSK[[#This Row],[//]]="","",HYPERLINK("[D:\kerja\BANK EXP\BARU\DB.XLSX]DB!e"&amp;B_MSK[[#This Row],[DB_ROW]],"&gt;"))</f>
        <v/>
      </c>
      <c r="AB892" s="30" t="e">
        <f ca="1">MID(B_MSK[[#This Row],[/ STN_1]],FIND(" ",B_MSK[[#This Row],[/ STN_1]])+1,LEN(B_MSK[[#This Row],[/ STN_1]]))</f>
        <v>#VALUE!</v>
      </c>
      <c r="AC8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2" s="15" t="str">
        <f ca="1">IF(B_MSK[[#This Row],[HARGA_2]]="","",IF(MID(B_MSK[[#This Row],[/ STN_2]],FIND(" ",B_MSK[[#This Row],[/ STN_2]])+1,LEN(B_MSK[[#This Row],[/ STN_2]]))="LSN",B_MSK[[#This Row],[HARGA_2]]/12,""))</f>
        <v/>
      </c>
      <c r="AH892" s="7" t="str">
        <f ca="1">IF(B_MSK[[#This Row],[HARGA_3]]="","","/ "&amp;"PCS")</f>
        <v/>
      </c>
      <c r="AI892" s="15" t="str">
        <f ca="1">IF(B_MSK[[#This Row],[HARGA_3]]="",IF(B_MSK[[#This Row],[HARGA_2]]="",IF(B_MSK[[#This Row],[HARGA_1]]="","",B_MSK[[#This Row],[HARGA_1]]),B_MSK[[#This Row],[HARGA_2]]),B_MSK[[#This Row],[HARGA_3]])</f>
        <v/>
      </c>
      <c r="AJ892" s="15" t="str">
        <f ca="1">IF(B_MSK[[#This Row],[/ STN_3]]="",IF(B_MSK[[#This Row],[/ STN_2]]="",IF(B_MSK[[#This Row],[/ STN_1]]="","",B_MSK[[#This Row],[/ STN_1]]),B_MSK[[#This Row],[/ STN_2]]),B_MSK[[#This Row],[/ STN_3]])</f>
        <v/>
      </c>
      <c r="AK892" s="5" t="str">
        <f ca="1">IF(B_MSK[[#This Row],[//]]="","",SUBSTITUTE(SUBSTITUTE(SUBSTITUTE(B_MSK[[#This Row],[QTY/ CTN]]," ","_",2),"(",""),")","")&amp;"_")</f>
        <v/>
      </c>
      <c r="AL892" s="5" t="str">
        <f ca="1">IF(B_MSK[[#This Row],[A_B]]="","",SEARCH("_",B_MSK[[#This Row],[A_B]]))</f>
        <v/>
      </c>
      <c r="AM892" s="5" t="str">
        <f ca="1">IF(B_MSK[[#This Row],[A_B]]="","",LEN(B_MSK[[#This Row],[A_B]]))</f>
        <v/>
      </c>
      <c r="AN892" s="5" t="str">
        <f ca="1">IF(B_MSK[[#This Row],[A_B]]="","",LEFT(B_MSK[[#This Row],[QTY/ CTN]],B_MSK[[#This Row],[A_B_1]]))</f>
        <v/>
      </c>
      <c r="AO892" s="5" t="str">
        <f ca="1">IF(B_MSK[[#This Row],[A_B]]="","",LEFT(B_MSK[[#This Row],[A_]],SEARCH(" ",B_MSK[[#This Row],[A_]])-1))</f>
        <v/>
      </c>
      <c r="AP892" s="5" t="str">
        <f ca="1">IF(B_MSK[[#This Row],[A_B]]="","",RIGHT(B_MSK[[#This Row],[A_]],LEN(B_MSK[[#This Row],[A_]])-SEARCH(" ",B_MSK[[#This Row],[A_]])))</f>
        <v/>
      </c>
      <c r="AQ8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2" s="5" t="str">
        <f ca="1">IF(B_MSK[[#This Row],[B_]]="","",LEFT(B_MSK[[#This Row],[B_]],SEARCH(" ",B_MSK[[#This Row],[B_]])))</f>
        <v/>
      </c>
      <c r="AS892" s="5" t="str">
        <f ca="1">IF(B_MSK[[#This Row],[B_]]="","",RIGHT(B_MSK[[#This Row],[B_]],LEN(B_MSK[[#This Row],[B_]])-SEARCH(" ",B_MSK[[#This Row],[B_]])))</f>
        <v/>
      </c>
      <c r="AT892" s="5" t="str">
        <f ca="1">IF(B_MSK[[#This Row],[B_2]]="LSN",12,"")</f>
        <v/>
      </c>
      <c r="AU892" s="5" t="str">
        <f ca="1">IF(B_MSK[[#This Row],[C_1]]="","","PCS")</f>
        <v/>
      </c>
      <c r="AV892" s="5" t="str">
        <f ca="1">IF(B_MSK[[#This Row],[A_1]]="","",B_MSK[[#This Row],[A_1]]*IF(B_MSK[[#This Row],[B_1]]="",1,B_MSK[[#This Row],[B_1]])*IF(B_MSK[[#This Row],[C_1]]="",1,B_MSK[[#This Row],[C_1]]))</f>
        <v/>
      </c>
      <c r="AW892" s="5" t="str">
        <f ca="1">IF(B_MSK[[#This Row],[C_2]]="",IF(B_MSK[[#This Row],[B_2]]="",IF(B_MSK[[#This Row],[A_2]]="","",B_MSK[[#This Row],[A_2]]),B_MSK[[#This Row],[B_2]]),B_MSK[[#This Row],[C_2]])</f>
        <v/>
      </c>
      <c r="AX892" s="2">
        <f ca="1">IF(ISNUMBER(B_MSK[[#This Row],[TANGGAL DATANG]]),B_MSK[[#This Row],[TANGGAL DATANG]],AX891)</f>
        <v>44959</v>
      </c>
      <c r="AY892" s="5" t="str">
        <f ca="1">IF(B_MSK[[#This Row],[DB_ROW]]="","",INDEX([3]!db[JENIS],B_MSK[[#This Row],[DB_ROW]]-1))</f>
        <v/>
      </c>
      <c r="AZ892" s="5" t="e">
        <f ca="1">IF(B_MSK[[#This Row],[A_1]]="","",B_MSK[[#This Row],[A_1]])*1</f>
        <v>#VALUE!</v>
      </c>
      <c r="BA892" s="5" t="str">
        <f ca="1">IF(B_MSK[[#This Row],[//]]="","",INDEX(INDIRECT(DIR&amp;$2:$2),B_MSK[[#This Row],[//]]))</f>
        <v/>
      </c>
      <c r="BB892" s="5" t="str">
        <f ca="1">CONCATENATE(B_MSK[[#This Row],[concat]],B_MSK[[#This Row],[HARGA_X]],B_MSK[[#This Row],[SAT]])</f>
        <v/>
      </c>
    </row>
    <row r="893" spans="1:54" x14ac:dyDescent="0.25">
      <c r="A893" s="6" t="s">
        <v>128</v>
      </c>
      <c r="B893" s="5" t="str">
        <f ca="1">IF(B_MSK[[#This Row],[N_ID]]="","",INDEX(INDIRECT(DIR&amp;$2:$2),MATCH(B_MSK[[#This Row],[N_ID]],INDIRECT(DIR&amp;"!NOTA[ID_P]"),0)))</f>
        <v/>
      </c>
      <c r="C893" s="5" t="str">
        <f ca="1">IF(B_MSK[[#This Row],[//]]="","",HYPERLINK("["&amp;SUBSTITUTE(DIR,"'","")&amp;"]NOTA!D"&amp;B_MSK[[#This Row],[//]]+2,"&gt;"))</f>
        <v/>
      </c>
      <c r="D893" s="5" t="str">
        <f ca="1">IF(B_MSK[[#This Row],[N_ID]]="","",COUNTIF(INDIRECT(DIR&amp;"!NOTA[ID_H]"),B_MSK[[#This Row],[ID NOTA]]))</f>
        <v/>
      </c>
      <c r="E8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3" s="7" t="str">
        <f ca="1">IF(B_MSK[[#This Row],[stt]]="ada",INDEX([2]!db[NB BM],B_MSK[DB_ROW]-1),"")</f>
        <v/>
      </c>
      <c r="H893" s="7" t="str">
        <f ca="1">IF(B_MSK[[#This Row],[//]]="","",INDEX(INDIRECT(DIR&amp;$2:$2),B_MSK[[#This Row],[//]]))</f>
        <v/>
      </c>
      <c r="I893" s="27" t="str">
        <f ca="1">IF(B_MSK[[#This Row],[//]]="","",INDEX(INDIRECT(DB_PATH&amp;$2:$2),B_MSK[[#This Row],[DB_ROW]]-1))</f>
        <v/>
      </c>
      <c r="J893" s="5" t="str">
        <f ca="1">IF(B_MSK[[#This Row],[//]]="","",IF(INDEX(INDIRECT(DIR&amp;$2:$2),B_MSK[[#This Row],[//]])="","",INDEX(INDIRECT(DIR&amp;$2:$2),B_MSK[[#This Row],[//]])))</f>
        <v/>
      </c>
      <c r="K893" s="5" t="str">
        <f ca="1">IF(B_MSK[[#This Row],[//]]="","",IF(INDEX(INDIRECT(DIR&amp;$2:$2),B_MSK[[#This Row],[//]])="","",INDEX(INDIRECT(DIR&amp;$2:$2),B_MSK[[#This Row],[//]])))</f>
        <v/>
      </c>
      <c r="L893" s="5" t="str">
        <f ca="1">IF(B_MSK[[#This Row],[//]]="","",IF(INDEX(INDIRECT(DIR&amp;$2:$2),B_MSK[[#This Row],[//]])="","",INDEX(INDIRECT(DIR&amp;$2:$2),B_MSK[[#This Row],[//]])))</f>
        <v/>
      </c>
      <c r="M893" s="13" t="str">
        <f ca="1">IF(B_MSK[[#This Row],[//]]="","",INDEX(INDIRECT(DIR&amp;$2:$2),B_MSK[[#This Row],[//]]))</f>
        <v/>
      </c>
      <c r="N893" s="13" t="str">
        <f ca="1">IF(OR(B_MSK[[#This Row],[//]]="",),"",INDEX(INDIRECT(DIR&amp;$2:$2),B_MSK[[#This Row],[//]]))</f>
        <v/>
      </c>
      <c r="O893" s="3" t="str">
        <f ca="1">IF(B_MSK[[#This Row],[//]]="","",IF(INDEX(INDIRECT(DIR&amp;$2:$2),B_MSK[[#This Row],[//]])=0,"",INDEX(INDIRECT(DIR&amp;$2:$2),B_MSK[[#This Row],[//]])))</f>
        <v/>
      </c>
      <c r="P893" s="3" t="str">
        <f ca="1">IF(B_MSK[[#This Row],[//]]="","",IF(INDEX(INDIRECT(DIR&amp;$2:$2),B_MSK[[#This Row],[//]])=0,"",INDEX(INDIRECT(DIR&amp;$2:$2),B_MSK[[#This Row],[//]])))</f>
        <v/>
      </c>
      <c r="Q893" s="12" t="str">
        <f ca="1">IF(B_MSK[[#This Row],[//]]="","",INDEX(INDIRECT(DIR&amp;$2:$2),B_MSK[[#This Row],[//]]))</f>
        <v/>
      </c>
      <c r="R8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3" s="37" t="str">
        <f ca="1">IF(B_MSK[[#This Row],[//]]="","",INDEX(INDIRECT(DIR&amp;$2:$2),B_MSK[[#This Row],[//]]))</f>
        <v/>
      </c>
      <c r="U893" s="38" t="str">
        <f ca="1">IF(SUMIF(B_MSK[NAMA BARANG],B_MSK[[#This Row],[NAMA BARANG]],B_MSK[JMLH BRG])=0,"",SUMIF(B_MSK[NAMA BARANG],B_MSK[[#This Row],[NAMA BARANG]],B_MSK[C]))</f>
        <v/>
      </c>
      <c r="V893" s="7" t="str">
        <f ca="1">IF(B_MSK[[#This Row],[//]]="","",INDEX(INDIRECT(DIR&amp;$2:$2),B_MSK[[#This Row],[//]]))</f>
        <v/>
      </c>
      <c r="W8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3" s="5" t="str">
        <f ca="1">IF(B_MSK[[#This Row],[N.B.nota]]="","",IF(MATCH(B_MSK[[#This Row],[concat]],[2]!db[NB NOTA_C],0)&gt;0,"ada",0))</f>
        <v/>
      </c>
      <c r="Y893" s="5" t="str">
        <f ca="1">IF(B_MSK[[#This Row],[N.B.nota]]="","",ADDRESS(ROW(B_MSK[QB]),COLUMN(B_MSK[QB]))&amp;":"&amp;ADDRESS(ROW(),COLUMN(B_MSK[QB])))</f>
        <v/>
      </c>
      <c r="Z893" s="5" t="str">
        <f ca="1">IF(B_MSK[[#This Row],[concat]]="","",MATCH(B_MSK[[#This Row],[concat]],[2]!db[NB NOTA_C],0)+1)</f>
        <v/>
      </c>
      <c r="AA893" s="5" t="str">
        <f ca="1">IF(B_MSK[[#This Row],[//]]="","",HYPERLINK("[D:\kerja\BANK EXP\BARU\DB.XLSX]DB!e"&amp;B_MSK[[#This Row],[DB_ROW]],"&gt;"))</f>
        <v/>
      </c>
      <c r="AB893" s="30" t="e">
        <f ca="1">MID(B_MSK[[#This Row],[/ STN_1]],FIND(" ",B_MSK[[#This Row],[/ STN_1]])+1,LEN(B_MSK[[#This Row],[/ STN_1]]))</f>
        <v>#VALUE!</v>
      </c>
      <c r="AC8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3" s="15" t="str">
        <f ca="1">IF(B_MSK[[#This Row],[HARGA_2]]="","",IF(MID(B_MSK[[#This Row],[/ STN_2]],FIND(" ",B_MSK[[#This Row],[/ STN_2]])+1,LEN(B_MSK[[#This Row],[/ STN_2]]))="LSN",B_MSK[[#This Row],[HARGA_2]]/12,""))</f>
        <v/>
      </c>
      <c r="AH893" s="7" t="str">
        <f ca="1">IF(B_MSK[[#This Row],[HARGA_3]]="","","/ "&amp;"PCS")</f>
        <v/>
      </c>
      <c r="AI893" s="15" t="str">
        <f ca="1">IF(B_MSK[[#This Row],[HARGA_3]]="",IF(B_MSK[[#This Row],[HARGA_2]]="",IF(B_MSK[[#This Row],[HARGA_1]]="","",B_MSK[[#This Row],[HARGA_1]]),B_MSK[[#This Row],[HARGA_2]]),B_MSK[[#This Row],[HARGA_3]])</f>
        <v/>
      </c>
      <c r="AJ893" s="15" t="str">
        <f ca="1">IF(B_MSK[[#This Row],[/ STN_3]]="",IF(B_MSK[[#This Row],[/ STN_2]]="",IF(B_MSK[[#This Row],[/ STN_1]]="","",B_MSK[[#This Row],[/ STN_1]]),B_MSK[[#This Row],[/ STN_2]]),B_MSK[[#This Row],[/ STN_3]])</f>
        <v/>
      </c>
      <c r="AK893" s="5" t="str">
        <f ca="1">IF(B_MSK[[#This Row],[//]]="","",SUBSTITUTE(SUBSTITUTE(SUBSTITUTE(B_MSK[[#This Row],[QTY/ CTN]]," ","_",2),"(",""),")","")&amp;"_")</f>
        <v/>
      </c>
      <c r="AL893" s="5" t="str">
        <f ca="1">IF(B_MSK[[#This Row],[A_B]]="","",SEARCH("_",B_MSK[[#This Row],[A_B]]))</f>
        <v/>
      </c>
      <c r="AM893" s="5" t="str">
        <f ca="1">IF(B_MSK[[#This Row],[A_B]]="","",LEN(B_MSK[[#This Row],[A_B]]))</f>
        <v/>
      </c>
      <c r="AN893" s="5" t="str">
        <f ca="1">IF(B_MSK[[#This Row],[A_B]]="","",LEFT(B_MSK[[#This Row],[QTY/ CTN]],B_MSK[[#This Row],[A_B_1]]))</f>
        <v/>
      </c>
      <c r="AO893" s="5" t="str">
        <f ca="1">IF(B_MSK[[#This Row],[A_B]]="","",LEFT(B_MSK[[#This Row],[A_]],SEARCH(" ",B_MSK[[#This Row],[A_]])-1))</f>
        <v/>
      </c>
      <c r="AP893" s="5" t="str">
        <f ca="1">IF(B_MSK[[#This Row],[A_B]]="","",RIGHT(B_MSK[[#This Row],[A_]],LEN(B_MSK[[#This Row],[A_]])-SEARCH(" ",B_MSK[[#This Row],[A_]])))</f>
        <v/>
      </c>
      <c r="AQ8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3" s="5" t="str">
        <f ca="1">IF(B_MSK[[#This Row],[B_]]="","",LEFT(B_MSK[[#This Row],[B_]],SEARCH(" ",B_MSK[[#This Row],[B_]])))</f>
        <v/>
      </c>
      <c r="AS893" s="5" t="str">
        <f ca="1">IF(B_MSK[[#This Row],[B_]]="","",RIGHT(B_MSK[[#This Row],[B_]],LEN(B_MSK[[#This Row],[B_]])-SEARCH(" ",B_MSK[[#This Row],[B_]])))</f>
        <v/>
      </c>
      <c r="AT893" s="5" t="str">
        <f ca="1">IF(B_MSK[[#This Row],[B_2]]="LSN",12,"")</f>
        <v/>
      </c>
      <c r="AU893" s="5" t="str">
        <f ca="1">IF(B_MSK[[#This Row],[C_1]]="","","PCS")</f>
        <v/>
      </c>
      <c r="AV893" s="5" t="str">
        <f ca="1">IF(B_MSK[[#This Row],[A_1]]="","",B_MSK[[#This Row],[A_1]]*IF(B_MSK[[#This Row],[B_1]]="",1,B_MSK[[#This Row],[B_1]])*IF(B_MSK[[#This Row],[C_1]]="",1,B_MSK[[#This Row],[C_1]]))</f>
        <v/>
      </c>
      <c r="AW893" s="5" t="str">
        <f ca="1">IF(B_MSK[[#This Row],[C_2]]="",IF(B_MSK[[#This Row],[B_2]]="",IF(B_MSK[[#This Row],[A_2]]="","",B_MSK[[#This Row],[A_2]]),B_MSK[[#This Row],[B_2]]),B_MSK[[#This Row],[C_2]])</f>
        <v/>
      </c>
      <c r="AX893" s="2">
        <f ca="1">IF(ISNUMBER(B_MSK[[#This Row],[TANGGAL DATANG]]),B_MSK[[#This Row],[TANGGAL DATANG]],AX892)</f>
        <v>44959</v>
      </c>
      <c r="AY893" s="5" t="str">
        <f ca="1">IF(B_MSK[[#This Row],[DB_ROW]]="","",INDEX([3]!db[JENIS],B_MSK[[#This Row],[DB_ROW]]-1))</f>
        <v/>
      </c>
      <c r="AZ893" s="5" t="e">
        <f ca="1">IF(B_MSK[[#This Row],[A_1]]="","",B_MSK[[#This Row],[A_1]])*1</f>
        <v>#VALUE!</v>
      </c>
      <c r="BA893" s="5" t="str">
        <f ca="1">IF(B_MSK[[#This Row],[//]]="","",INDEX(INDIRECT(DIR&amp;$2:$2),B_MSK[[#This Row],[//]]))</f>
        <v/>
      </c>
      <c r="BB893" s="5" t="str">
        <f ca="1">CONCATENATE(B_MSK[[#This Row],[concat]],B_MSK[[#This Row],[HARGA_X]],B_MSK[[#This Row],[SAT]])</f>
        <v/>
      </c>
    </row>
    <row r="894" spans="1:54" x14ac:dyDescent="0.25">
      <c r="A894" s="6" t="s">
        <v>128</v>
      </c>
      <c r="B894" s="5" t="str">
        <f ca="1">IF(B_MSK[[#This Row],[N_ID]]="","",INDEX(INDIRECT(DIR&amp;$2:$2),MATCH(B_MSK[[#This Row],[N_ID]],INDIRECT(DIR&amp;"!NOTA[ID_P]"),0)))</f>
        <v/>
      </c>
      <c r="C894" s="5" t="str">
        <f ca="1">IF(B_MSK[[#This Row],[//]]="","",HYPERLINK("["&amp;SUBSTITUTE(DIR,"'","")&amp;"]NOTA!D"&amp;B_MSK[[#This Row],[//]]+2,"&gt;"))</f>
        <v/>
      </c>
      <c r="D894" s="5" t="str">
        <f ca="1">IF(B_MSK[[#This Row],[N_ID]]="","",COUNTIF(INDIRECT(DIR&amp;"!NOTA[ID_H]"),B_MSK[[#This Row],[ID NOTA]]))</f>
        <v/>
      </c>
      <c r="E8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4" s="7" t="str">
        <f ca="1">IF(B_MSK[[#This Row],[stt]]="ada",INDEX([2]!db[NB BM],B_MSK[DB_ROW]-1),"")</f>
        <v/>
      </c>
      <c r="H894" s="7" t="str">
        <f ca="1">IF(B_MSK[[#This Row],[//]]="","",INDEX(INDIRECT(DIR&amp;$2:$2),B_MSK[[#This Row],[//]]))</f>
        <v/>
      </c>
      <c r="I894" s="27" t="str">
        <f ca="1">IF(B_MSK[[#This Row],[//]]="","",INDEX(INDIRECT(DB_PATH&amp;$2:$2),B_MSK[[#This Row],[DB_ROW]]-1))</f>
        <v/>
      </c>
      <c r="J894" s="5" t="str">
        <f ca="1">IF(B_MSK[[#This Row],[//]]="","",IF(INDEX(INDIRECT(DIR&amp;$2:$2),B_MSK[[#This Row],[//]])="","",INDEX(INDIRECT(DIR&amp;$2:$2),B_MSK[[#This Row],[//]])))</f>
        <v/>
      </c>
      <c r="K894" s="5" t="str">
        <f ca="1">IF(B_MSK[[#This Row],[//]]="","",IF(INDEX(INDIRECT(DIR&amp;$2:$2),B_MSK[[#This Row],[//]])="","",INDEX(INDIRECT(DIR&amp;$2:$2),B_MSK[[#This Row],[//]])))</f>
        <v/>
      </c>
      <c r="L894" s="5" t="str">
        <f ca="1">IF(B_MSK[[#This Row],[//]]="","",IF(INDEX(INDIRECT(DIR&amp;$2:$2),B_MSK[[#This Row],[//]])="","",INDEX(INDIRECT(DIR&amp;$2:$2),B_MSK[[#This Row],[//]])))</f>
        <v/>
      </c>
      <c r="M894" s="13" t="str">
        <f ca="1">IF(B_MSK[[#This Row],[//]]="","",INDEX(INDIRECT(DIR&amp;$2:$2),B_MSK[[#This Row],[//]]))</f>
        <v/>
      </c>
      <c r="N894" s="13" t="str">
        <f ca="1">IF(OR(B_MSK[[#This Row],[//]]="",),"",INDEX(INDIRECT(DIR&amp;$2:$2),B_MSK[[#This Row],[//]]))</f>
        <v/>
      </c>
      <c r="O894" s="3" t="str">
        <f ca="1">IF(B_MSK[[#This Row],[//]]="","",IF(INDEX(INDIRECT(DIR&amp;$2:$2),B_MSK[[#This Row],[//]])=0,"",INDEX(INDIRECT(DIR&amp;$2:$2),B_MSK[[#This Row],[//]])))</f>
        <v/>
      </c>
      <c r="P894" s="3" t="str">
        <f ca="1">IF(B_MSK[[#This Row],[//]]="","",IF(INDEX(INDIRECT(DIR&amp;$2:$2),B_MSK[[#This Row],[//]])=0,"",INDEX(INDIRECT(DIR&amp;$2:$2),B_MSK[[#This Row],[//]])))</f>
        <v/>
      </c>
      <c r="Q894" s="12" t="str">
        <f ca="1">IF(B_MSK[[#This Row],[//]]="","",INDEX(INDIRECT(DIR&amp;$2:$2),B_MSK[[#This Row],[//]]))</f>
        <v/>
      </c>
      <c r="R8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4" s="37" t="str">
        <f ca="1">IF(B_MSK[[#This Row],[//]]="","",INDEX(INDIRECT(DIR&amp;$2:$2),B_MSK[[#This Row],[//]]))</f>
        <v/>
      </c>
      <c r="U894" s="38" t="str">
        <f ca="1">IF(SUMIF(B_MSK[NAMA BARANG],B_MSK[[#This Row],[NAMA BARANG]],B_MSK[JMLH BRG])=0,"",SUMIF(B_MSK[NAMA BARANG],B_MSK[[#This Row],[NAMA BARANG]],B_MSK[C]))</f>
        <v/>
      </c>
      <c r="V894" s="7" t="str">
        <f ca="1">IF(B_MSK[[#This Row],[//]]="","",INDEX(INDIRECT(DIR&amp;$2:$2),B_MSK[[#This Row],[//]]))</f>
        <v/>
      </c>
      <c r="W8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4" s="5" t="str">
        <f ca="1">IF(B_MSK[[#This Row],[N.B.nota]]="","",IF(MATCH(B_MSK[[#This Row],[concat]],[2]!db[NB NOTA_C],0)&gt;0,"ada",0))</f>
        <v/>
      </c>
      <c r="Y894" s="5" t="str">
        <f ca="1">IF(B_MSK[[#This Row],[N.B.nota]]="","",ADDRESS(ROW(B_MSK[QB]),COLUMN(B_MSK[QB]))&amp;":"&amp;ADDRESS(ROW(),COLUMN(B_MSK[QB])))</f>
        <v/>
      </c>
      <c r="Z894" s="5" t="str">
        <f ca="1">IF(B_MSK[[#This Row],[concat]]="","",MATCH(B_MSK[[#This Row],[concat]],[2]!db[NB NOTA_C],0)+1)</f>
        <v/>
      </c>
      <c r="AA894" s="5" t="str">
        <f ca="1">IF(B_MSK[[#This Row],[//]]="","",HYPERLINK("[D:\kerja\BANK EXP\BARU\DB.XLSX]DB!e"&amp;B_MSK[[#This Row],[DB_ROW]],"&gt;"))</f>
        <v/>
      </c>
      <c r="AB894" s="30" t="e">
        <f ca="1">MID(B_MSK[[#This Row],[/ STN_1]],FIND(" ",B_MSK[[#This Row],[/ STN_1]])+1,LEN(B_MSK[[#This Row],[/ STN_1]]))</f>
        <v>#VALUE!</v>
      </c>
      <c r="AC8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4" s="15" t="str">
        <f ca="1">IF(B_MSK[[#This Row],[HARGA_2]]="","",IF(MID(B_MSK[[#This Row],[/ STN_2]],FIND(" ",B_MSK[[#This Row],[/ STN_2]])+1,LEN(B_MSK[[#This Row],[/ STN_2]]))="LSN",B_MSK[[#This Row],[HARGA_2]]/12,""))</f>
        <v/>
      </c>
      <c r="AH894" s="7" t="str">
        <f ca="1">IF(B_MSK[[#This Row],[HARGA_3]]="","","/ "&amp;"PCS")</f>
        <v/>
      </c>
      <c r="AI894" s="15" t="str">
        <f ca="1">IF(B_MSK[[#This Row],[HARGA_3]]="",IF(B_MSK[[#This Row],[HARGA_2]]="",IF(B_MSK[[#This Row],[HARGA_1]]="","",B_MSK[[#This Row],[HARGA_1]]),B_MSK[[#This Row],[HARGA_2]]),B_MSK[[#This Row],[HARGA_3]])</f>
        <v/>
      </c>
      <c r="AJ894" s="15" t="str">
        <f ca="1">IF(B_MSK[[#This Row],[/ STN_3]]="",IF(B_MSK[[#This Row],[/ STN_2]]="",IF(B_MSK[[#This Row],[/ STN_1]]="","",B_MSK[[#This Row],[/ STN_1]]),B_MSK[[#This Row],[/ STN_2]]),B_MSK[[#This Row],[/ STN_3]])</f>
        <v/>
      </c>
      <c r="AK894" s="5" t="str">
        <f ca="1">IF(B_MSK[[#This Row],[//]]="","",SUBSTITUTE(SUBSTITUTE(SUBSTITUTE(B_MSK[[#This Row],[QTY/ CTN]]," ","_",2),"(",""),")","")&amp;"_")</f>
        <v/>
      </c>
      <c r="AL894" s="5" t="str">
        <f ca="1">IF(B_MSK[[#This Row],[A_B]]="","",SEARCH("_",B_MSK[[#This Row],[A_B]]))</f>
        <v/>
      </c>
      <c r="AM894" s="5" t="str">
        <f ca="1">IF(B_MSK[[#This Row],[A_B]]="","",LEN(B_MSK[[#This Row],[A_B]]))</f>
        <v/>
      </c>
      <c r="AN894" s="5" t="str">
        <f ca="1">IF(B_MSK[[#This Row],[A_B]]="","",LEFT(B_MSK[[#This Row],[QTY/ CTN]],B_MSK[[#This Row],[A_B_1]]))</f>
        <v/>
      </c>
      <c r="AO894" s="5" t="str">
        <f ca="1">IF(B_MSK[[#This Row],[A_B]]="","",LEFT(B_MSK[[#This Row],[A_]],SEARCH(" ",B_MSK[[#This Row],[A_]])-1))</f>
        <v/>
      </c>
      <c r="AP894" s="5" t="str">
        <f ca="1">IF(B_MSK[[#This Row],[A_B]]="","",RIGHT(B_MSK[[#This Row],[A_]],LEN(B_MSK[[#This Row],[A_]])-SEARCH(" ",B_MSK[[#This Row],[A_]])))</f>
        <v/>
      </c>
      <c r="AQ8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4" s="5" t="str">
        <f ca="1">IF(B_MSK[[#This Row],[B_]]="","",LEFT(B_MSK[[#This Row],[B_]],SEARCH(" ",B_MSK[[#This Row],[B_]])))</f>
        <v/>
      </c>
      <c r="AS894" s="5" t="str">
        <f ca="1">IF(B_MSK[[#This Row],[B_]]="","",RIGHT(B_MSK[[#This Row],[B_]],LEN(B_MSK[[#This Row],[B_]])-SEARCH(" ",B_MSK[[#This Row],[B_]])))</f>
        <v/>
      </c>
      <c r="AT894" s="5" t="str">
        <f ca="1">IF(B_MSK[[#This Row],[B_2]]="LSN",12,"")</f>
        <v/>
      </c>
      <c r="AU894" s="5" t="str">
        <f ca="1">IF(B_MSK[[#This Row],[C_1]]="","","PCS")</f>
        <v/>
      </c>
      <c r="AV894" s="5" t="str">
        <f ca="1">IF(B_MSK[[#This Row],[A_1]]="","",B_MSK[[#This Row],[A_1]]*IF(B_MSK[[#This Row],[B_1]]="",1,B_MSK[[#This Row],[B_1]])*IF(B_MSK[[#This Row],[C_1]]="",1,B_MSK[[#This Row],[C_1]]))</f>
        <v/>
      </c>
      <c r="AW894" s="5" t="str">
        <f ca="1">IF(B_MSK[[#This Row],[C_2]]="",IF(B_MSK[[#This Row],[B_2]]="",IF(B_MSK[[#This Row],[A_2]]="","",B_MSK[[#This Row],[A_2]]),B_MSK[[#This Row],[B_2]]),B_MSK[[#This Row],[C_2]])</f>
        <v/>
      </c>
      <c r="AX894" s="2">
        <f ca="1">IF(ISNUMBER(B_MSK[[#This Row],[TANGGAL DATANG]]),B_MSK[[#This Row],[TANGGAL DATANG]],AX893)</f>
        <v>44959</v>
      </c>
      <c r="AY894" s="5" t="str">
        <f ca="1">IF(B_MSK[[#This Row],[DB_ROW]]="","",INDEX([3]!db[JENIS],B_MSK[[#This Row],[DB_ROW]]-1))</f>
        <v/>
      </c>
      <c r="AZ894" s="5" t="e">
        <f ca="1">IF(B_MSK[[#This Row],[A_1]]="","",B_MSK[[#This Row],[A_1]])*1</f>
        <v>#VALUE!</v>
      </c>
      <c r="BA894" s="5" t="str">
        <f ca="1">IF(B_MSK[[#This Row],[//]]="","",INDEX(INDIRECT(DIR&amp;$2:$2),B_MSK[[#This Row],[//]]))</f>
        <v/>
      </c>
      <c r="BB894" s="5" t="str">
        <f ca="1">CONCATENATE(B_MSK[[#This Row],[concat]],B_MSK[[#This Row],[HARGA_X]],B_MSK[[#This Row],[SAT]])</f>
        <v/>
      </c>
    </row>
    <row r="895" spans="1:54" x14ac:dyDescent="0.25">
      <c r="A895" s="6" t="s">
        <v>128</v>
      </c>
      <c r="B895" s="5" t="str">
        <f ca="1">IF(B_MSK[[#This Row],[N_ID]]="","",INDEX(INDIRECT(DIR&amp;$2:$2),MATCH(B_MSK[[#This Row],[N_ID]],INDIRECT(DIR&amp;"!NOTA[ID_P]"),0)))</f>
        <v/>
      </c>
      <c r="C895" s="5" t="str">
        <f ca="1">IF(B_MSK[[#This Row],[//]]="","",HYPERLINK("["&amp;SUBSTITUTE(DIR,"'","")&amp;"]NOTA!D"&amp;B_MSK[[#This Row],[//]]+2,"&gt;"))</f>
        <v/>
      </c>
      <c r="D895" s="5" t="str">
        <f ca="1">IF(B_MSK[[#This Row],[N_ID]]="","",COUNTIF(INDIRECT(DIR&amp;"!NOTA[ID_H]"),B_MSK[[#This Row],[ID NOTA]]))</f>
        <v/>
      </c>
      <c r="E8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5" s="7" t="str">
        <f ca="1">IF(B_MSK[[#This Row],[stt]]="ada",INDEX([2]!db[NB BM],B_MSK[DB_ROW]-1),"")</f>
        <v/>
      </c>
      <c r="H895" s="7" t="str">
        <f ca="1">IF(B_MSK[[#This Row],[//]]="","",INDEX(INDIRECT(DIR&amp;$2:$2),B_MSK[[#This Row],[//]]))</f>
        <v/>
      </c>
      <c r="I895" s="27" t="str">
        <f ca="1">IF(B_MSK[[#This Row],[//]]="","",INDEX(INDIRECT(DB_PATH&amp;$2:$2),B_MSK[[#This Row],[DB_ROW]]-1))</f>
        <v/>
      </c>
      <c r="J895" s="5" t="str">
        <f ca="1">IF(B_MSK[[#This Row],[//]]="","",IF(INDEX(INDIRECT(DIR&amp;$2:$2),B_MSK[[#This Row],[//]])="","",INDEX(INDIRECT(DIR&amp;$2:$2),B_MSK[[#This Row],[//]])))</f>
        <v/>
      </c>
      <c r="K895" s="5" t="str">
        <f ca="1">IF(B_MSK[[#This Row],[//]]="","",IF(INDEX(INDIRECT(DIR&amp;$2:$2),B_MSK[[#This Row],[//]])="","",INDEX(INDIRECT(DIR&amp;$2:$2),B_MSK[[#This Row],[//]])))</f>
        <v/>
      </c>
      <c r="L895" s="5" t="str">
        <f ca="1">IF(B_MSK[[#This Row],[//]]="","",IF(INDEX(INDIRECT(DIR&amp;$2:$2),B_MSK[[#This Row],[//]])="","",INDEX(INDIRECT(DIR&amp;$2:$2),B_MSK[[#This Row],[//]])))</f>
        <v/>
      </c>
      <c r="M895" s="13" t="str">
        <f ca="1">IF(B_MSK[[#This Row],[//]]="","",INDEX(INDIRECT(DIR&amp;$2:$2),B_MSK[[#This Row],[//]]))</f>
        <v/>
      </c>
      <c r="N895" s="13" t="str">
        <f ca="1">IF(OR(B_MSK[[#This Row],[//]]="",),"",INDEX(INDIRECT(DIR&amp;$2:$2),B_MSK[[#This Row],[//]]))</f>
        <v/>
      </c>
      <c r="O895" s="3" t="str">
        <f ca="1">IF(B_MSK[[#This Row],[//]]="","",IF(INDEX(INDIRECT(DIR&amp;$2:$2),B_MSK[[#This Row],[//]])=0,"",INDEX(INDIRECT(DIR&amp;$2:$2),B_MSK[[#This Row],[//]])))</f>
        <v/>
      </c>
      <c r="P895" s="3" t="str">
        <f ca="1">IF(B_MSK[[#This Row],[//]]="","",IF(INDEX(INDIRECT(DIR&amp;$2:$2),B_MSK[[#This Row],[//]])=0,"",INDEX(INDIRECT(DIR&amp;$2:$2),B_MSK[[#This Row],[//]])))</f>
        <v/>
      </c>
      <c r="Q895" s="12" t="str">
        <f ca="1">IF(B_MSK[[#This Row],[//]]="","",INDEX(INDIRECT(DIR&amp;$2:$2),B_MSK[[#This Row],[//]]))</f>
        <v/>
      </c>
      <c r="R8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5" s="37" t="str">
        <f ca="1">IF(B_MSK[[#This Row],[//]]="","",INDEX(INDIRECT(DIR&amp;$2:$2),B_MSK[[#This Row],[//]]))</f>
        <v/>
      </c>
      <c r="U895" s="38" t="str">
        <f ca="1">IF(SUMIF(B_MSK[NAMA BARANG],B_MSK[[#This Row],[NAMA BARANG]],B_MSK[JMLH BRG])=0,"",SUMIF(B_MSK[NAMA BARANG],B_MSK[[#This Row],[NAMA BARANG]],B_MSK[C]))</f>
        <v/>
      </c>
      <c r="V895" s="7" t="str">
        <f ca="1">IF(B_MSK[[#This Row],[//]]="","",INDEX(INDIRECT(DIR&amp;$2:$2),B_MSK[[#This Row],[//]]))</f>
        <v/>
      </c>
      <c r="W8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5" s="5" t="str">
        <f ca="1">IF(B_MSK[[#This Row],[N.B.nota]]="","",IF(MATCH(B_MSK[[#This Row],[concat]],[2]!db[NB NOTA_C],0)&gt;0,"ada",0))</f>
        <v/>
      </c>
      <c r="Y895" s="5" t="str">
        <f ca="1">IF(B_MSK[[#This Row],[N.B.nota]]="","",ADDRESS(ROW(B_MSK[QB]),COLUMN(B_MSK[QB]))&amp;":"&amp;ADDRESS(ROW(),COLUMN(B_MSK[QB])))</f>
        <v/>
      </c>
      <c r="Z895" s="5" t="str">
        <f ca="1">IF(B_MSK[[#This Row],[concat]]="","",MATCH(B_MSK[[#This Row],[concat]],[2]!db[NB NOTA_C],0)+1)</f>
        <v/>
      </c>
      <c r="AA895" s="5" t="str">
        <f ca="1">IF(B_MSK[[#This Row],[//]]="","",HYPERLINK("[D:\kerja\BANK EXP\BARU\DB.XLSX]DB!e"&amp;B_MSK[[#This Row],[DB_ROW]],"&gt;"))</f>
        <v/>
      </c>
      <c r="AB895" s="30" t="e">
        <f ca="1">MID(B_MSK[[#This Row],[/ STN_1]],FIND(" ",B_MSK[[#This Row],[/ STN_1]])+1,LEN(B_MSK[[#This Row],[/ STN_1]]))</f>
        <v>#VALUE!</v>
      </c>
      <c r="AC8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5" s="15" t="str">
        <f ca="1">IF(B_MSK[[#This Row],[HARGA_2]]="","",IF(MID(B_MSK[[#This Row],[/ STN_2]],FIND(" ",B_MSK[[#This Row],[/ STN_2]])+1,LEN(B_MSK[[#This Row],[/ STN_2]]))="LSN",B_MSK[[#This Row],[HARGA_2]]/12,""))</f>
        <v/>
      </c>
      <c r="AH895" s="7" t="str">
        <f ca="1">IF(B_MSK[[#This Row],[HARGA_3]]="","","/ "&amp;"PCS")</f>
        <v/>
      </c>
      <c r="AI895" s="15" t="str">
        <f ca="1">IF(B_MSK[[#This Row],[HARGA_3]]="",IF(B_MSK[[#This Row],[HARGA_2]]="",IF(B_MSK[[#This Row],[HARGA_1]]="","",B_MSK[[#This Row],[HARGA_1]]),B_MSK[[#This Row],[HARGA_2]]),B_MSK[[#This Row],[HARGA_3]])</f>
        <v/>
      </c>
      <c r="AJ895" s="15" t="str">
        <f ca="1">IF(B_MSK[[#This Row],[/ STN_3]]="",IF(B_MSK[[#This Row],[/ STN_2]]="",IF(B_MSK[[#This Row],[/ STN_1]]="","",B_MSK[[#This Row],[/ STN_1]]),B_MSK[[#This Row],[/ STN_2]]),B_MSK[[#This Row],[/ STN_3]])</f>
        <v/>
      </c>
      <c r="AK895" s="5" t="str">
        <f ca="1">IF(B_MSK[[#This Row],[//]]="","",SUBSTITUTE(SUBSTITUTE(SUBSTITUTE(B_MSK[[#This Row],[QTY/ CTN]]," ","_",2),"(",""),")","")&amp;"_")</f>
        <v/>
      </c>
      <c r="AL895" s="5" t="str">
        <f ca="1">IF(B_MSK[[#This Row],[A_B]]="","",SEARCH("_",B_MSK[[#This Row],[A_B]]))</f>
        <v/>
      </c>
      <c r="AM895" s="5" t="str">
        <f ca="1">IF(B_MSK[[#This Row],[A_B]]="","",LEN(B_MSK[[#This Row],[A_B]]))</f>
        <v/>
      </c>
      <c r="AN895" s="5" t="str">
        <f ca="1">IF(B_MSK[[#This Row],[A_B]]="","",LEFT(B_MSK[[#This Row],[QTY/ CTN]],B_MSK[[#This Row],[A_B_1]]))</f>
        <v/>
      </c>
      <c r="AO895" s="5" t="str">
        <f ca="1">IF(B_MSK[[#This Row],[A_B]]="","",LEFT(B_MSK[[#This Row],[A_]],SEARCH(" ",B_MSK[[#This Row],[A_]])-1))</f>
        <v/>
      </c>
      <c r="AP895" s="5" t="str">
        <f ca="1">IF(B_MSK[[#This Row],[A_B]]="","",RIGHT(B_MSK[[#This Row],[A_]],LEN(B_MSK[[#This Row],[A_]])-SEARCH(" ",B_MSK[[#This Row],[A_]])))</f>
        <v/>
      </c>
      <c r="AQ8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5" s="5" t="str">
        <f ca="1">IF(B_MSK[[#This Row],[B_]]="","",LEFT(B_MSK[[#This Row],[B_]],SEARCH(" ",B_MSK[[#This Row],[B_]])))</f>
        <v/>
      </c>
      <c r="AS895" s="5" t="str">
        <f ca="1">IF(B_MSK[[#This Row],[B_]]="","",RIGHT(B_MSK[[#This Row],[B_]],LEN(B_MSK[[#This Row],[B_]])-SEARCH(" ",B_MSK[[#This Row],[B_]])))</f>
        <v/>
      </c>
      <c r="AT895" s="5" t="str">
        <f ca="1">IF(B_MSK[[#This Row],[B_2]]="LSN",12,"")</f>
        <v/>
      </c>
      <c r="AU895" s="5" t="str">
        <f ca="1">IF(B_MSK[[#This Row],[C_1]]="","","PCS")</f>
        <v/>
      </c>
      <c r="AV895" s="5" t="str">
        <f ca="1">IF(B_MSK[[#This Row],[A_1]]="","",B_MSK[[#This Row],[A_1]]*IF(B_MSK[[#This Row],[B_1]]="",1,B_MSK[[#This Row],[B_1]])*IF(B_MSK[[#This Row],[C_1]]="",1,B_MSK[[#This Row],[C_1]]))</f>
        <v/>
      </c>
      <c r="AW895" s="5" t="str">
        <f ca="1">IF(B_MSK[[#This Row],[C_2]]="",IF(B_MSK[[#This Row],[B_2]]="",IF(B_MSK[[#This Row],[A_2]]="","",B_MSK[[#This Row],[A_2]]),B_MSK[[#This Row],[B_2]]),B_MSK[[#This Row],[C_2]])</f>
        <v/>
      </c>
      <c r="AX895" s="2">
        <f ca="1">IF(ISNUMBER(B_MSK[[#This Row],[TANGGAL DATANG]]),B_MSK[[#This Row],[TANGGAL DATANG]],AX894)</f>
        <v>44959</v>
      </c>
      <c r="AY895" s="5" t="str">
        <f ca="1">IF(B_MSK[[#This Row],[DB_ROW]]="","",INDEX([3]!db[JENIS],B_MSK[[#This Row],[DB_ROW]]-1))</f>
        <v/>
      </c>
      <c r="AZ895" s="5" t="e">
        <f ca="1">IF(B_MSK[[#This Row],[A_1]]="","",B_MSK[[#This Row],[A_1]])*1</f>
        <v>#VALUE!</v>
      </c>
      <c r="BA895" s="5" t="str">
        <f ca="1">IF(B_MSK[[#This Row],[//]]="","",INDEX(INDIRECT(DIR&amp;$2:$2),B_MSK[[#This Row],[//]]))</f>
        <v/>
      </c>
      <c r="BB895" s="5" t="str">
        <f ca="1">CONCATENATE(B_MSK[[#This Row],[concat]],B_MSK[[#This Row],[HARGA_X]],B_MSK[[#This Row],[SAT]])</f>
        <v/>
      </c>
    </row>
    <row r="896" spans="1:54" x14ac:dyDescent="0.25">
      <c r="A896" s="6" t="s">
        <v>128</v>
      </c>
      <c r="B896" s="5" t="str">
        <f ca="1">IF(B_MSK[[#This Row],[N_ID]]="","",INDEX(INDIRECT(DIR&amp;$2:$2),MATCH(B_MSK[[#This Row],[N_ID]],INDIRECT(DIR&amp;"!NOTA[ID_P]"),0)))</f>
        <v/>
      </c>
      <c r="C896" s="5" t="str">
        <f ca="1">IF(B_MSK[[#This Row],[//]]="","",HYPERLINK("["&amp;SUBSTITUTE(DIR,"'","")&amp;"]NOTA!D"&amp;B_MSK[[#This Row],[//]]+2,"&gt;"))</f>
        <v/>
      </c>
      <c r="D896" s="5" t="str">
        <f ca="1">IF(B_MSK[[#This Row],[N_ID]]="","",COUNTIF(INDIRECT(DIR&amp;"!NOTA[ID_H]"),B_MSK[[#This Row],[ID NOTA]]))</f>
        <v/>
      </c>
      <c r="E8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6" s="7" t="str">
        <f ca="1">IF(B_MSK[[#This Row],[stt]]="ada",INDEX([2]!db[NB BM],B_MSK[DB_ROW]-1),"")</f>
        <v/>
      </c>
      <c r="H896" s="7" t="str">
        <f ca="1">IF(B_MSK[[#This Row],[//]]="","",INDEX(INDIRECT(DIR&amp;$2:$2),B_MSK[[#This Row],[//]]))</f>
        <v/>
      </c>
      <c r="I896" s="27" t="str">
        <f ca="1">IF(B_MSK[[#This Row],[//]]="","",INDEX(INDIRECT(DB_PATH&amp;$2:$2),B_MSK[[#This Row],[DB_ROW]]-1))</f>
        <v/>
      </c>
      <c r="J896" s="5" t="str">
        <f ca="1">IF(B_MSK[[#This Row],[//]]="","",IF(INDEX(INDIRECT(DIR&amp;$2:$2),B_MSK[[#This Row],[//]])="","",INDEX(INDIRECT(DIR&amp;$2:$2),B_MSK[[#This Row],[//]])))</f>
        <v/>
      </c>
      <c r="K896" s="5" t="str">
        <f ca="1">IF(B_MSK[[#This Row],[//]]="","",IF(INDEX(INDIRECT(DIR&amp;$2:$2),B_MSK[[#This Row],[//]])="","",INDEX(INDIRECT(DIR&amp;$2:$2),B_MSK[[#This Row],[//]])))</f>
        <v/>
      </c>
      <c r="L896" s="5" t="str">
        <f ca="1">IF(B_MSK[[#This Row],[//]]="","",IF(INDEX(INDIRECT(DIR&amp;$2:$2),B_MSK[[#This Row],[//]])="","",INDEX(INDIRECT(DIR&amp;$2:$2),B_MSK[[#This Row],[//]])))</f>
        <v/>
      </c>
      <c r="M896" s="13" t="str">
        <f ca="1">IF(B_MSK[[#This Row],[//]]="","",INDEX(INDIRECT(DIR&amp;$2:$2),B_MSK[[#This Row],[//]]))</f>
        <v/>
      </c>
      <c r="N896" s="13" t="str">
        <f ca="1">IF(OR(B_MSK[[#This Row],[//]]="",),"",INDEX(INDIRECT(DIR&amp;$2:$2),B_MSK[[#This Row],[//]]))</f>
        <v/>
      </c>
      <c r="O896" s="3" t="str">
        <f ca="1">IF(B_MSK[[#This Row],[//]]="","",IF(INDEX(INDIRECT(DIR&amp;$2:$2),B_MSK[[#This Row],[//]])=0,"",INDEX(INDIRECT(DIR&amp;$2:$2),B_MSK[[#This Row],[//]])))</f>
        <v/>
      </c>
      <c r="P896" s="3" t="str">
        <f ca="1">IF(B_MSK[[#This Row],[//]]="","",IF(INDEX(INDIRECT(DIR&amp;$2:$2),B_MSK[[#This Row],[//]])=0,"",INDEX(INDIRECT(DIR&amp;$2:$2),B_MSK[[#This Row],[//]])))</f>
        <v/>
      </c>
      <c r="Q896" s="12" t="str">
        <f ca="1">IF(B_MSK[[#This Row],[//]]="","",INDEX(INDIRECT(DIR&amp;$2:$2),B_MSK[[#This Row],[//]]))</f>
        <v/>
      </c>
      <c r="R8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6" s="37" t="str">
        <f ca="1">IF(B_MSK[[#This Row],[//]]="","",INDEX(INDIRECT(DIR&amp;$2:$2),B_MSK[[#This Row],[//]]))</f>
        <v/>
      </c>
      <c r="U896" s="38" t="str">
        <f ca="1">IF(SUMIF(B_MSK[NAMA BARANG],B_MSK[[#This Row],[NAMA BARANG]],B_MSK[JMLH BRG])=0,"",SUMIF(B_MSK[NAMA BARANG],B_MSK[[#This Row],[NAMA BARANG]],B_MSK[C]))</f>
        <v/>
      </c>
      <c r="V896" s="7" t="str">
        <f ca="1">IF(B_MSK[[#This Row],[//]]="","",INDEX(INDIRECT(DIR&amp;$2:$2),B_MSK[[#This Row],[//]]))</f>
        <v/>
      </c>
      <c r="W8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6" s="5" t="str">
        <f ca="1">IF(B_MSK[[#This Row],[N.B.nota]]="","",IF(MATCH(B_MSK[[#This Row],[concat]],[2]!db[NB NOTA_C],0)&gt;0,"ada",0))</f>
        <v/>
      </c>
      <c r="Y896" s="5" t="str">
        <f ca="1">IF(B_MSK[[#This Row],[N.B.nota]]="","",ADDRESS(ROW(B_MSK[QB]),COLUMN(B_MSK[QB]))&amp;":"&amp;ADDRESS(ROW(),COLUMN(B_MSK[QB])))</f>
        <v/>
      </c>
      <c r="Z896" s="5" t="str">
        <f ca="1">IF(B_MSK[[#This Row],[concat]]="","",MATCH(B_MSK[[#This Row],[concat]],[2]!db[NB NOTA_C],0)+1)</f>
        <v/>
      </c>
      <c r="AA896" s="5" t="str">
        <f ca="1">IF(B_MSK[[#This Row],[//]]="","",HYPERLINK("[D:\kerja\BANK EXP\BARU\DB.XLSX]DB!e"&amp;B_MSK[[#This Row],[DB_ROW]],"&gt;"))</f>
        <v/>
      </c>
      <c r="AB896" s="30" t="e">
        <f ca="1">MID(B_MSK[[#This Row],[/ STN_1]],FIND(" ",B_MSK[[#This Row],[/ STN_1]])+1,LEN(B_MSK[[#This Row],[/ STN_1]]))</f>
        <v>#VALUE!</v>
      </c>
      <c r="AC8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6" s="15" t="str">
        <f ca="1">IF(B_MSK[[#This Row],[HARGA_2]]="","",IF(MID(B_MSK[[#This Row],[/ STN_2]],FIND(" ",B_MSK[[#This Row],[/ STN_2]])+1,LEN(B_MSK[[#This Row],[/ STN_2]]))="LSN",B_MSK[[#This Row],[HARGA_2]]/12,""))</f>
        <v/>
      </c>
      <c r="AH896" s="7" t="str">
        <f ca="1">IF(B_MSK[[#This Row],[HARGA_3]]="","","/ "&amp;"PCS")</f>
        <v/>
      </c>
      <c r="AI896" s="15" t="str">
        <f ca="1">IF(B_MSK[[#This Row],[HARGA_3]]="",IF(B_MSK[[#This Row],[HARGA_2]]="",IF(B_MSK[[#This Row],[HARGA_1]]="","",B_MSK[[#This Row],[HARGA_1]]),B_MSK[[#This Row],[HARGA_2]]),B_MSK[[#This Row],[HARGA_3]])</f>
        <v/>
      </c>
      <c r="AJ896" s="15" t="str">
        <f ca="1">IF(B_MSK[[#This Row],[/ STN_3]]="",IF(B_MSK[[#This Row],[/ STN_2]]="",IF(B_MSK[[#This Row],[/ STN_1]]="","",B_MSK[[#This Row],[/ STN_1]]),B_MSK[[#This Row],[/ STN_2]]),B_MSK[[#This Row],[/ STN_3]])</f>
        <v/>
      </c>
      <c r="AK896" s="5" t="str">
        <f ca="1">IF(B_MSK[[#This Row],[//]]="","",SUBSTITUTE(SUBSTITUTE(SUBSTITUTE(B_MSK[[#This Row],[QTY/ CTN]]," ","_",2),"(",""),")","")&amp;"_")</f>
        <v/>
      </c>
      <c r="AL896" s="5" t="str">
        <f ca="1">IF(B_MSK[[#This Row],[A_B]]="","",SEARCH("_",B_MSK[[#This Row],[A_B]]))</f>
        <v/>
      </c>
      <c r="AM896" s="5" t="str">
        <f ca="1">IF(B_MSK[[#This Row],[A_B]]="","",LEN(B_MSK[[#This Row],[A_B]]))</f>
        <v/>
      </c>
      <c r="AN896" s="5" t="str">
        <f ca="1">IF(B_MSK[[#This Row],[A_B]]="","",LEFT(B_MSK[[#This Row],[QTY/ CTN]],B_MSK[[#This Row],[A_B_1]]))</f>
        <v/>
      </c>
      <c r="AO896" s="5" t="str">
        <f ca="1">IF(B_MSK[[#This Row],[A_B]]="","",LEFT(B_MSK[[#This Row],[A_]],SEARCH(" ",B_MSK[[#This Row],[A_]])-1))</f>
        <v/>
      </c>
      <c r="AP896" s="5" t="str">
        <f ca="1">IF(B_MSK[[#This Row],[A_B]]="","",RIGHT(B_MSK[[#This Row],[A_]],LEN(B_MSK[[#This Row],[A_]])-SEARCH(" ",B_MSK[[#This Row],[A_]])))</f>
        <v/>
      </c>
      <c r="AQ8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6" s="5" t="str">
        <f ca="1">IF(B_MSK[[#This Row],[B_]]="","",LEFT(B_MSK[[#This Row],[B_]],SEARCH(" ",B_MSK[[#This Row],[B_]])))</f>
        <v/>
      </c>
      <c r="AS896" s="5" t="str">
        <f ca="1">IF(B_MSK[[#This Row],[B_]]="","",RIGHT(B_MSK[[#This Row],[B_]],LEN(B_MSK[[#This Row],[B_]])-SEARCH(" ",B_MSK[[#This Row],[B_]])))</f>
        <v/>
      </c>
      <c r="AT896" s="5" t="str">
        <f ca="1">IF(B_MSK[[#This Row],[B_2]]="LSN",12,"")</f>
        <v/>
      </c>
      <c r="AU896" s="5" t="str">
        <f ca="1">IF(B_MSK[[#This Row],[C_1]]="","","PCS")</f>
        <v/>
      </c>
      <c r="AV896" s="5" t="str">
        <f ca="1">IF(B_MSK[[#This Row],[A_1]]="","",B_MSK[[#This Row],[A_1]]*IF(B_MSK[[#This Row],[B_1]]="",1,B_MSK[[#This Row],[B_1]])*IF(B_MSK[[#This Row],[C_1]]="",1,B_MSK[[#This Row],[C_1]]))</f>
        <v/>
      </c>
      <c r="AW896" s="5" t="str">
        <f ca="1">IF(B_MSK[[#This Row],[C_2]]="",IF(B_MSK[[#This Row],[B_2]]="",IF(B_MSK[[#This Row],[A_2]]="","",B_MSK[[#This Row],[A_2]]),B_MSK[[#This Row],[B_2]]),B_MSK[[#This Row],[C_2]])</f>
        <v/>
      </c>
      <c r="AX896" s="2">
        <f ca="1">IF(ISNUMBER(B_MSK[[#This Row],[TANGGAL DATANG]]),B_MSK[[#This Row],[TANGGAL DATANG]],AX895)</f>
        <v>44959</v>
      </c>
      <c r="AY896" s="5" t="str">
        <f ca="1">IF(B_MSK[[#This Row],[DB_ROW]]="","",INDEX([3]!db[JENIS],B_MSK[[#This Row],[DB_ROW]]-1))</f>
        <v/>
      </c>
      <c r="AZ896" s="5" t="e">
        <f ca="1">IF(B_MSK[[#This Row],[A_1]]="","",B_MSK[[#This Row],[A_1]])*1</f>
        <v>#VALUE!</v>
      </c>
      <c r="BA896" s="5" t="str">
        <f ca="1">IF(B_MSK[[#This Row],[//]]="","",INDEX(INDIRECT(DIR&amp;$2:$2),B_MSK[[#This Row],[//]]))</f>
        <v/>
      </c>
      <c r="BB896" s="5" t="str">
        <f ca="1">CONCATENATE(B_MSK[[#This Row],[concat]],B_MSK[[#This Row],[HARGA_X]],B_MSK[[#This Row],[SAT]])</f>
        <v/>
      </c>
    </row>
    <row r="897" spans="1:54" x14ac:dyDescent="0.25">
      <c r="A897" s="6" t="s">
        <v>128</v>
      </c>
      <c r="B897" s="5" t="str">
        <f ca="1">IF(B_MSK[[#This Row],[N_ID]]="","",INDEX(INDIRECT(DIR&amp;$2:$2),MATCH(B_MSK[[#This Row],[N_ID]],INDIRECT(DIR&amp;"!NOTA[ID_P]"),0)))</f>
        <v/>
      </c>
      <c r="C897" s="5" t="str">
        <f ca="1">IF(B_MSK[[#This Row],[//]]="","",HYPERLINK("["&amp;SUBSTITUTE(DIR,"'","")&amp;"]NOTA!D"&amp;B_MSK[[#This Row],[//]]+2,"&gt;"))</f>
        <v/>
      </c>
      <c r="D897" s="5" t="str">
        <f ca="1">IF(B_MSK[[#This Row],[N_ID]]="","",COUNTIF(INDIRECT(DIR&amp;"!NOTA[ID_H]"),B_MSK[[#This Row],[ID NOTA]]))</f>
        <v/>
      </c>
      <c r="E8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7" s="7" t="str">
        <f ca="1">IF(B_MSK[[#This Row],[stt]]="ada",INDEX([2]!db[NB BM],B_MSK[DB_ROW]-1),"")</f>
        <v/>
      </c>
      <c r="H897" s="7" t="str">
        <f ca="1">IF(B_MSK[[#This Row],[//]]="","",INDEX(INDIRECT(DIR&amp;$2:$2),B_MSK[[#This Row],[//]]))</f>
        <v/>
      </c>
      <c r="I897" s="27" t="str">
        <f ca="1">IF(B_MSK[[#This Row],[//]]="","",INDEX(INDIRECT(DB_PATH&amp;$2:$2),B_MSK[[#This Row],[DB_ROW]]-1))</f>
        <v/>
      </c>
      <c r="J897" s="5" t="str">
        <f ca="1">IF(B_MSK[[#This Row],[//]]="","",IF(INDEX(INDIRECT(DIR&amp;$2:$2),B_MSK[[#This Row],[//]])="","",INDEX(INDIRECT(DIR&amp;$2:$2),B_MSK[[#This Row],[//]])))</f>
        <v/>
      </c>
      <c r="K897" s="5" t="str">
        <f ca="1">IF(B_MSK[[#This Row],[//]]="","",IF(INDEX(INDIRECT(DIR&amp;$2:$2),B_MSK[[#This Row],[//]])="","",INDEX(INDIRECT(DIR&amp;$2:$2),B_MSK[[#This Row],[//]])))</f>
        <v/>
      </c>
      <c r="L897" s="5" t="str">
        <f ca="1">IF(B_MSK[[#This Row],[//]]="","",IF(INDEX(INDIRECT(DIR&amp;$2:$2),B_MSK[[#This Row],[//]])="","",INDEX(INDIRECT(DIR&amp;$2:$2),B_MSK[[#This Row],[//]])))</f>
        <v/>
      </c>
      <c r="M897" s="13" t="str">
        <f ca="1">IF(B_MSK[[#This Row],[//]]="","",INDEX(INDIRECT(DIR&amp;$2:$2),B_MSK[[#This Row],[//]]))</f>
        <v/>
      </c>
      <c r="N897" s="13" t="str">
        <f ca="1">IF(OR(B_MSK[[#This Row],[//]]="",),"",INDEX(INDIRECT(DIR&amp;$2:$2),B_MSK[[#This Row],[//]]))</f>
        <v/>
      </c>
      <c r="O897" s="3" t="str">
        <f ca="1">IF(B_MSK[[#This Row],[//]]="","",IF(INDEX(INDIRECT(DIR&amp;$2:$2),B_MSK[[#This Row],[//]])=0,"",INDEX(INDIRECT(DIR&amp;$2:$2),B_MSK[[#This Row],[//]])))</f>
        <v/>
      </c>
      <c r="P897" s="3" t="str">
        <f ca="1">IF(B_MSK[[#This Row],[//]]="","",IF(INDEX(INDIRECT(DIR&amp;$2:$2),B_MSK[[#This Row],[//]])=0,"",INDEX(INDIRECT(DIR&amp;$2:$2),B_MSK[[#This Row],[//]])))</f>
        <v/>
      </c>
      <c r="Q897" s="12" t="str">
        <f ca="1">IF(B_MSK[[#This Row],[//]]="","",INDEX(INDIRECT(DIR&amp;$2:$2),B_MSK[[#This Row],[//]]))</f>
        <v/>
      </c>
      <c r="R8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7" s="37" t="str">
        <f ca="1">IF(B_MSK[[#This Row],[//]]="","",INDEX(INDIRECT(DIR&amp;$2:$2),B_MSK[[#This Row],[//]]))</f>
        <v/>
      </c>
      <c r="U897" s="38" t="str">
        <f ca="1">IF(SUMIF(B_MSK[NAMA BARANG],B_MSK[[#This Row],[NAMA BARANG]],B_MSK[JMLH BRG])=0,"",SUMIF(B_MSK[NAMA BARANG],B_MSK[[#This Row],[NAMA BARANG]],B_MSK[C]))</f>
        <v/>
      </c>
      <c r="V897" s="7" t="str">
        <f ca="1">IF(B_MSK[[#This Row],[//]]="","",INDEX(INDIRECT(DIR&amp;$2:$2),B_MSK[[#This Row],[//]]))</f>
        <v/>
      </c>
      <c r="W8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7" s="5" t="str">
        <f ca="1">IF(B_MSK[[#This Row],[N.B.nota]]="","",IF(MATCH(B_MSK[[#This Row],[concat]],[2]!db[NB NOTA_C],0)&gt;0,"ada",0))</f>
        <v/>
      </c>
      <c r="Y897" s="5" t="str">
        <f ca="1">IF(B_MSK[[#This Row],[N.B.nota]]="","",ADDRESS(ROW(B_MSK[QB]),COLUMN(B_MSK[QB]))&amp;":"&amp;ADDRESS(ROW(),COLUMN(B_MSK[QB])))</f>
        <v/>
      </c>
      <c r="Z897" s="5" t="str">
        <f ca="1">IF(B_MSK[[#This Row],[concat]]="","",MATCH(B_MSK[[#This Row],[concat]],[2]!db[NB NOTA_C],0)+1)</f>
        <v/>
      </c>
      <c r="AA897" s="5" t="str">
        <f ca="1">IF(B_MSK[[#This Row],[//]]="","",HYPERLINK("[D:\kerja\BANK EXP\BARU\DB.XLSX]DB!e"&amp;B_MSK[[#This Row],[DB_ROW]],"&gt;"))</f>
        <v/>
      </c>
      <c r="AB897" s="30" t="e">
        <f ca="1">MID(B_MSK[[#This Row],[/ STN_1]],FIND(" ",B_MSK[[#This Row],[/ STN_1]])+1,LEN(B_MSK[[#This Row],[/ STN_1]]))</f>
        <v>#VALUE!</v>
      </c>
      <c r="AC8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7" s="15" t="str">
        <f ca="1">IF(B_MSK[[#This Row],[HARGA_2]]="","",IF(MID(B_MSK[[#This Row],[/ STN_2]],FIND(" ",B_MSK[[#This Row],[/ STN_2]])+1,LEN(B_MSK[[#This Row],[/ STN_2]]))="LSN",B_MSK[[#This Row],[HARGA_2]]/12,""))</f>
        <v/>
      </c>
      <c r="AH897" s="7" t="str">
        <f ca="1">IF(B_MSK[[#This Row],[HARGA_3]]="","","/ "&amp;"PCS")</f>
        <v/>
      </c>
      <c r="AI897" s="15" t="str">
        <f ca="1">IF(B_MSK[[#This Row],[HARGA_3]]="",IF(B_MSK[[#This Row],[HARGA_2]]="",IF(B_MSK[[#This Row],[HARGA_1]]="","",B_MSK[[#This Row],[HARGA_1]]),B_MSK[[#This Row],[HARGA_2]]),B_MSK[[#This Row],[HARGA_3]])</f>
        <v/>
      </c>
      <c r="AJ897" s="15" t="str">
        <f ca="1">IF(B_MSK[[#This Row],[/ STN_3]]="",IF(B_MSK[[#This Row],[/ STN_2]]="",IF(B_MSK[[#This Row],[/ STN_1]]="","",B_MSK[[#This Row],[/ STN_1]]),B_MSK[[#This Row],[/ STN_2]]),B_MSK[[#This Row],[/ STN_3]])</f>
        <v/>
      </c>
      <c r="AK897" s="5" t="str">
        <f ca="1">IF(B_MSK[[#This Row],[//]]="","",SUBSTITUTE(SUBSTITUTE(SUBSTITUTE(B_MSK[[#This Row],[QTY/ CTN]]," ","_",2),"(",""),")","")&amp;"_")</f>
        <v/>
      </c>
      <c r="AL897" s="5" t="str">
        <f ca="1">IF(B_MSK[[#This Row],[A_B]]="","",SEARCH("_",B_MSK[[#This Row],[A_B]]))</f>
        <v/>
      </c>
      <c r="AM897" s="5" t="str">
        <f ca="1">IF(B_MSK[[#This Row],[A_B]]="","",LEN(B_MSK[[#This Row],[A_B]]))</f>
        <v/>
      </c>
      <c r="AN897" s="5" t="str">
        <f ca="1">IF(B_MSK[[#This Row],[A_B]]="","",LEFT(B_MSK[[#This Row],[QTY/ CTN]],B_MSK[[#This Row],[A_B_1]]))</f>
        <v/>
      </c>
      <c r="AO897" s="5" t="str">
        <f ca="1">IF(B_MSK[[#This Row],[A_B]]="","",LEFT(B_MSK[[#This Row],[A_]],SEARCH(" ",B_MSK[[#This Row],[A_]])-1))</f>
        <v/>
      </c>
      <c r="AP897" s="5" t="str">
        <f ca="1">IF(B_MSK[[#This Row],[A_B]]="","",RIGHT(B_MSK[[#This Row],[A_]],LEN(B_MSK[[#This Row],[A_]])-SEARCH(" ",B_MSK[[#This Row],[A_]])))</f>
        <v/>
      </c>
      <c r="AQ8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7" s="5" t="str">
        <f ca="1">IF(B_MSK[[#This Row],[B_]]="","",LEFT(B_MSK[[#This Row],[B_]],SEARCH(" ",B_MSK[[#This Row],[B_]])))</f>
        <v/>
      </c>
      <c r="AS897" s="5" t="str">
        <f ca="1">IF(B_MSK[[#This Row],[B_]]="","",RIGHT(B_MSK[[#This Row],[B_]],LEN(B_MSK[[#This Row],[B_]])-SEARCH(" ",B_MSK[[#This Row],[B_]])))</f>
        <v/>
      </c>
      <c r="AT897" s="5" t="str">
        <f ca="1">IF(B_MSK[[#This Row],[B_2]]="LSN",12,"")</f>
        <v/>
      </c>
      <c r="AU897" s="5" t="str">
        <f ca="1">IF(B_MSK[[#This Row],[C_1]]="","","PCS")</f>
        <v/>
      </c>
      <c r="AV897" s="5" t="str">
        <f ca="1">IF(B_MSK[[#This Row],[A_1]]="","",B_MSK[[#This Row],[A_1]]*IF(B_MSK[[#This Row],[B_1]]="",1,B_MSK[[#This Row],[B_1]])*IF(B_MSK[[#This Row],[C_1]]="",1,B_MSK[[#This Row],[C_1]]))</f>
        <v/>
      </c>
      <c r="AW897" s="5" t="str">
        <f ca="1">IF(B_MSK[[#This Row],[C_2]]="",IF(B_MSK[[#This Row],[B_2]]="",IF(B_MSK[[#This Row],[A_2]]="","",B_MSK[[#This Row],[A_2]]),B_MSK[[#This Row],[B_2]]),B_MSK[[#This Row],[C_2]])</f>
        <v/>
      </c>
      <c r="AX897" s="2">
        <f ca="1">IF(ISNUMBER(B_MSK[[#This Row],[TANGGAL DATANG]]),B_MSK[[#This Row],[TANGGAL DATANG]],AX896)</f>
        <v>44959</v>
      </c>
      <c r="AY897" s="5" t="str">
        <f ca="1">IF(B_MSK[[#This Row],[DB_ROW]]="","",INDEX([3]!db[JENIS],B_MSK[[#This Row],[DB_ROW]]-1))</f>
        <v/>
      </c>
      <c r="AZ897" s="5" t="e">
        <f ca="1">IF(B_MSK[[#This Row],[A_1]]="","",B_MSK[[#This Row],[A_1]])*1</f>
        <v>#VALUE!</v>
      </c>
      <c r="BA897" s="5" t="str">
        <f ca="1">IF(B_MSK[[#This Row],[//]]="","",INDEX(INDIRECT(DIR&amp;$2:$2),B_MSK[[#This Row],[//]]))</f>
        <v/>
      </c>
      <c r="BB897" s="5" t="str">
        <f ca="1">CONCATENATE(B_MSK[[#This Row],[concat]],B_MSK[[#This Row],[HARGA_X]],B_MSK[[#This Row],[SAT]])</f>
        <v/>
      </c>
    </row>
    <row r="898" spans="1:54" x14ac:dyDescent="0.25">
      <c r="A898" s="6" t="s">
        <v>128</v>
      </c>
      <c r="B898" s="5" t="str">
        <f ca="1">IF(B_MSK[[#This Row],[N_ID]]="","",INDEX(INDIRECT(DIR&amp;$2:$2),MATCH(B_MSK[[#This Row],[N_ID]],INDIRECT(DIR&amp;"!NOTA[ID_P]"),0)))</f>
        <v/>
      </c>
      <c r="C898" s="5" t="str">
        <f ca="1">IF(B_MSK[[#This Row],[//]]="","",HYPERLINK("["&amp;SUBSTITUTE(DIR,"'","")&amp;"]NOTA!D"&amp;B_MSK[[#This Row],[//]]+2,"&gt;"))</f>
        <v/>
      </c>
      <c r="D898" s="5" t="str">
        <f ca="1">IF(B_MSK[[#This Row],[N_ID]]="","",COUNTIF(INDIRECT(DIR&amp;"!NOTA[ID_H]"),B_MSK[[#This Row],[ID NOTA]]))</f>
        <v/>
      </c>
      <c r="E8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8" s="7" t="str">
        <f ca="1">IF(B_MSK[[#This Row],[stt]]="ada",INDEX([2]!db[NB BM],B_MSK[DB_ROW]-1),"")</f>
        <v/>
      </c>
      <c r="H898" s="7" t="str">
        <f ca="1">IF(B_MSK[[#This Row],[//]]="","",INDEX(INDIRECT(DIR&amp;$2:$2),B_MSK[[#This Row],[//]]))</f>
        <v/>
      </c>
      <c r="I898" s="27" t="str">
        <f ca="1">IF(B_MSK[[#This Row],[//]]="","",INDEX(INDIRECT(DB_PATH&amp;$2:$2),B_MSK[[#This Row],[DB_ROW]]-1))</f>
        <v/>
      </c>
      <c r="J898" s="5" t="str">
        <f ca="1">IF(B_MSK[[#This Row],[//]]="","",IF(INDEX(INDIRECT(DIR&amp;$2:$2),B_MSK[[#This Row],[//]])="","",INDEX(INDIRECT(DIR&amp;$2:$2),B_MSK[[#This Row],[//]])))</f>
        <v/>
      </c>
      <c r="K898" s="5" t="str">
        <f ca="1">IF(B_MSK[[#This Row],[//]]="","",IF(INDEX(INDIRECT(DIR&amp;$2:$2),B_MSK[[#This Row],[//]])="","",INDEX(INDIRECT(DIR&amp;$2:$2),B_MSK[[#This Row],[//]])))</f>
        <v/>
      </c>
      <c r="L898" s="5" t="str">
        <f ca="1">IF(B_MSK[[#This Row],[//]]="","",IF(INDEX(INDIRECT(DIR&amp;$2:$2),B_MSK[[#This Row],[//]])="","",INDEX(INDIRECT(DIR&amp;$2:$2),B_MSK[[#This Row],[//]])))</f>
        <v/>
      </c>
      <c r="M898" s="13" t="str">
        <f ca="1">IF(B_MSK[[#This Row],[//]]="","",INDEX(INDIRECT(DIR&amp;$2:$2),B_MSK[[#This Row],[//]]))</f>
        <v/>
      </c>
      <c r="N898" s="13" t="str">
        <f ca="1">IF(OR(B_MSK[[#This Row],[//]]="",),"",INDEX(INDIRECT(DIR&amp;$2:$2),B_MSK[[#This Row],[//]]))</f>
        <v/>
      </c>
      <c r="O898" s="3" t="str">
        <f ca="1">IF(B_MSK[[#This Row],[//]]="","",IF(INDEX(INDIRECT(DIR&amp;$2:$2),B_MSK[[#This Row],[//]])=0,"",INDEX(INDIRECT(DIR&amp;$2:$2),B_MSK[[#This Row],[//]])))</f>
        <v/>
      </c>
      <c r="P898" s="3" t="str">
        <f ca="1">IF(B_MSK[[#This Row],[//]]="","",IF(INDEX(INDIRECT(DIR&amp;$2:$2),B_MSK[[#This Row],[//]])=0,"",INDEX(INDIRECT(DIR&amp;$2:$2),B_MSK[[#This Row],[//]])))</f>
        <v/>
      </c>
      <c r="Q898" s="12" t="str">
        <f ca="1">IF(B_MSK[[#This Row],[//]]="","",INDEX(INDIRECT(DIR&amp;$2:$2),B_MSK[[#This Row],[//]]))</f>
        <v/>
      </c>
      <c r="R8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8" s="37" t="str">
        <f ca="1">IF(B_MSK[[#This Row],[//]]="","",INDEX(INDIRECT(DIR&amp;$2:$2),B_MSK[[#This Row],[//]]))</f>
        <v/>
      </c>
      <c r="U898" s="38" t="str">
        <f ca="1">IF(SUMIF(B_MSK[NAMA BARANG],B_MSK[[#This Row],[NAMA BARANG]],B_MSK[JMLH BRG])=0,"",SUMIF(B_MSK[NAMA BARANG],B_MSK[[#This Row],[NAMA BARANG]],B_MSK[C]))</f>
        <v/>
      </c>
      <c r="V898" s="7" t="str">
        <f ca="1">IF(B_MSK[[#This Row],[//]]="","",INDEX(INDIRECT(DIR&amp;$2:$2),B_MSK[[#This Row],[//]]))</f>
        <v/>
      </c>
      <c r="W8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8" s="5" t="str">
        <f ca="1">IF(B_MSK[[#This Row],[N.B.nota]]="","",IF(MATCH(B_MSK[[#This Row],[concat]],[2]!db[NB NOTA_C],0)&gt;0,"ada",0))</f>
        <v/>
      </c>
      <c r="Y898" s="5" t="str">
        <f ca="1">IF(B_MSK[[#This Row],[N.B.nota]]="","",ADDRESS(ROW(B_MSK[QB]),COLUMN(B_MSK[QB]))&amp;":"&amp;ADDRESS(ROW(),COLUMN(B_MSK[QB])))</f>
        <v/>
      </c>
      <c r="Z898" s="5" t="str">
        <f ca="1">IF(B_MSK[[#This Row],[concat]]="","",MATCH(B_MSK[[#This Row],[concat]],[2]!db[NB NOTA_C],0)+1)</f>
        <v/>
      </c>
      <c r="AA898" s="5" t="str">
        <f ca="1">IF(B_MSK[[#This Row],[//]]="","",HYPERLINK("[D:\kerja\BANK EXP\BARU\DB.XLSX]DB!e"&amp;B_MSK[[#This Row],[DB_ROW]],"&gt;"))</f>
        <v/>
      </c>
      <c r="AB898" s="30" t="e">
        <f ca="1">MID(B_MSK[[#This Row],[/ STN_1]],FIND(" ",B_MSK[[#This Row],[/ STN_1]])+1,LEN(B_MSK[[#This Row],[/ STN_1]]))</f>
        <v>#VALUE!</v>
      </c>
      <c r="AC8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8" s="15" t="str">
        <f ca="1">IF(B_MSK[[#This Row],[HARGA_2]]="","",IF(MID(B_MSK[[#This Row],[/ STN_2]],FIND(" ",B_MSK[[#This Row],[/ STN_2]])+1,LEN(B_MSK[[#This Row],[/ STN_2]]))="LSN",B_MSK[[#This Row],[HARGA_2]]/12,""))</f>
        <v/>
      </c>
      <c r="AH898" s="7" t="str">
        <f ca="1">IF(B_MSK[[#This Row],[HARGA_3]]="","","/ "&amp;"PCS")</f>
        <v/>
      </c>
      <c r="AI898" s="15" t="str">
        <f ca="1">IF(B_MSK[[#This Row],[HARGA_3]]="",IF(B_MSK[[#This Row],[HARGA_2]]="",IF(B_MSK[[#This Row],[HARGA_1]]="","",B_MSK[[#This Row],[HARGA_1]]),B_MSK[[#This Row],[HARGA_2]]),B_MSK[[#This Row],[HARGA_3]])</f>
        <v/>
      </c>
      <c r="AJ898" s="15" t="str">
        <f ca="1">IF(B_MSK[[#This Row],[/ STN_3]]="",IF(B_MSK[[#This Row],[/ STN_2]]="",IF(B_MSK[[#This Row],[/ STN_1]]="","",B_MSK[[#This Row],[/ STN_1]]),B_MSK[[#This Row],[/ STN_2]]),B_MSK[[#This Row],[/ STN_3]])</f>
        <v/>
      </c>
      <c r="AK898" s="5" t="str">
        <f ca="1">IF(B_MSK[[#This Row],[//]]="","",SUBSTITUTE(SUBSTITUTE(SUBSTITUTE(B_MSK[[#This Row],[QTY/ CTN]]," ","_",2),"(",""),")","")&amp;"_")</f>
        <v/>
      </c>
      <c r="AL898" s="5" t="str">
        <f ca="1">IF(B_MSK[[#This Row],[A_B]]="","",SEARCH("_",B_MSK[[#This Row],[A_B]]))</f>
        <v/>
      </c>
      <c r="AM898" s="5" t="str">
        <f ca="1">IF(B_MSK[[#This Row],[A_B]]="","",LEN(B_MSK[[#This Row],[A_B]]))</f>
        <v/>
      </c>
      <c r="AN898" s="5" t="str">
        <f ca="1">IF(B_MSK[[#This Row],[A_B]]="","",LEFT(B_MSK[[#This Row],[QTY/ CTN]],B_MSK[[#This Row],[A_B_1]]))</f>
        <v/>
      </c>
      <c r="AO898" s="5" t="str">
        <f ca="1">IF(B_MSK[[#This Row],[A_B]]="","",LEFT(B_MSK[[#This Row],[A_]],SEARCH(" ",B_MSK[[#This Row],[A_]])-1))</f>
        <v/>
      </c>
      <c r="AP898" s="5" t="str">
        <f ca="1">IF(B_MSK[[#This Row],[A_B]]="","",RIGHT(B_MSK[[#This Row],[A_]],LEN(B_MSK[[#This Row],[A_]])-SEARCH(" ",B_MSK[[#This Row],[A_]])))</f>
        <v/>
      </c>
      <c r="AQ8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8" s="5" t="str">
        <f ca="1">IF(B_MSK[[#This Row],[B_]]="","",LEFT(B_MSK[[#This Row],[B_]],SEARCH(" ",B_MSK[[#This Row],[B_]])))</f>
        <v/>
      </c>
      <c r="AS898" s="5" t="str">
        <f ca="1">IF(B_MSK[[#This Row],[B_]]="","",RIGHT(B_MSK[[#This Row],[B_]],LEN(B_MSK[[#This Row],[B_]])-SEARCH(" ",B_MSK[[#This Row],[B_]])))</f>
        <v/>
      </c>
      <c r="AT898" s="5" t="str">
        <f ca="1">IF(B_MSK[[#This Row],[B_2]]="LSN",12,"")</f>
        <v/>
      </c>
      <c r="AU898" s="5" t="str">
        <f ca="1">IF(B_MSK[[#This Row],[C_1]]="","","PCS")</f>
        <v/>
      </c>
      <c r="AV898" s="5" t="str">
        <f ca="1">IF(B_MSK[[#This Row],[A_1]]="","",B_MSK[[#This Row],[A_1]]*IF(B_MSK[[#This Row],[B_1]]="",1,B_MSK[[#This Row],[B_1]])*IF(B_MSK[[#This Row],[C_1]]="",1,B_MSK[[#This Row],[C_1]]))</f>
        <v/>
      </c>
      <c r="AW898" s="5" t="str">
        <f ca="1">IF(B_MSK[[#This Row],[C_2]]="",IF(B_MSK[[#This Row],[B_2]]="",IF(B_MSK[[#This Row],[A_2]]="","",B_MSK[[#This Row],[A_2]]),B_MSK[[#This Row],[B_2]]),B_MSK[[#This Row],[C_2]])</f>
        <v/>
      </c>
      <c r="AX898" s="2">
        <f ca="1">IF(ISNUMBER(B_MSK[[#This Row],[TANGGAL DATANG]]),B_MSK[[#This Row],[TANGGAL DATANG]],AX897)</f>
        <v>44959</v>
      </c>
      <c r="AY898" s="5" t="str">
        <f ca="1">IF(B_MSK[[#This Row],[DB_ROW]]="","",INDEX([3]!db[JENIS],B_MSK[[#This Row],[DB_ROW]]-1))</f>
        <v/>
      </c>
      <c r="AZ898" s="5" t="e">
        <f ca="1">IF(B_MSK[[#This Row],[A_1]]="","",B_MSK[[#This Row],[A_1]])*1</f>
        <v>#VALUE!</v>
      </c>
      <c r="BA898" s="5" t="str">
        <f ca="1">IF(B_MSK[[#This Row],[//]]="","",INDEX(INDIRECT(DIR&amp;$2:$2),B_MSK[[#This Row],[//]]))</f>
        <v/>
      </c>
      <c r="BB898" s="5" t="str">
        <f ca="1">CONCATENATE(B_MSK[[#This Row],[concat]],B_MSK[[#This Row],[HARGA_X]],B_MSK[[#This Row],[SAT]])</f>
        <v/>
      </c>
    </row>
    <row r="899" spans="1:54" x14ac:dyDescent="0.25">
      <c r="A899" s="6" t="s">
        <v>128</v>
      </c>
      <c r="B899" s="5" t="str">
        <f ca="1">IF(B_MSK[[#This Row],[N_ID]]="","",INDEX(INDIRECT(DIR&amp;$2:$2),MATCH(B_MSK[[#This Row],[N_ID]],INDIRECT(DIR&amp;"!NOTA[ID_P]"),0)))</f>
        <v/>
      </c>
      <c r="C899" s="5" t="str">
        <f ca="1">IF(B_MSK[[#This Row],[//]]="","",HYPERLINK("["&amp;SUBSTITUTE(DIR,"'","")&amp;"]NOTA!D"&amp;B_MSK[[#This Row],[//]]+2,"&gt;"))</f>
        <v/>
      </c>
      <c r="D899" s="5" t="str">
        <f ca="1">IF(B_MSK[[#This Row],[N_ID]]="","",COUNTIF(INDIRECT(DIR&amp;"!NOTA[ID_H]"),B_MSK[[#This Row],[ID NOTA]]))</f>
        <v/>
      </c>
      <c r="E8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9" s="7" t="str">
        <f ca="1">IF(B_MSK[[#This Row],[stt]]="ada",INDEX([2]!db[NB BM],B_MSK[DB_ROW]-1),"")</f>
        <v/>
      </c>
      <c r="H899" s="7" t="str">
        <f ca="1">IF(B_MSK[[#This Row],[//]]="","",INDEX(INDIRECT(DIR&amp;$2:$2),B_MSK[[#This Row],[//]]))</f>
        <v/>
      </c>
      <c r="I899" s="27" t="str">
        <f ca="1">IF(B_MSK[[#This Row],[//]]="","",INDEX(INDIRECT(DB_PATH&amp;$2:$2),B_MSK[[#This Row],[DB_ROW]]-1))</f>
        <v/>
      </c>
      <c r="J899" s="5" t="str">
        <f ca="1">IF(B_MSK[[#This Row],[//]]="","",IF(INDEX(INDIRECT(DIR&amp;$2:$2),B_MSK[[#This Row],[//]])="","",INDEX(INDIRECT(DIR&amp;$2:$2),B_MSK[[#This Row],[//]])))</f>
        <v/>
      </c>
      <c r="K899" s="5" t="str">
        <f ca="1">IF(B_MSK[[#This Row],[//]]="","",IF(INDEX(INDIRECT(DIR&amp;$2:$2),B_MSK[[#This Row],[//]])="","",INDEX(INDIRECT(DIR&amp;$2:$2),B_MSK[[#This Row],[//]])))</f>
        <v/>
      </c>
      <c r="L899" s="5" t="str">
        <f ca="1">IF(B_MSK[[#This Row],[//]]="","",IF(INDEX(INDIRECT(DIR&amp;$2:$2),B_MSK[[#This Row],[//]])="","",INDEX(INDIRECT(DIR&amp;$2:$2),B_MSK[[#This Row],[//]])))</f>
        <v/>
      </c>
      <c r="M899" s="13" t="str">
        <f ca="1">IF(B_MSK[[#This Row],[//]]="","",INDEX(INDIRECT(DIR&amp;$2:$2),B_MSK[[#This Row],[//]]))</f>
        <v/>
      </c>
      <c r="N899" s="13" t="str">
        <f ca="1">IF(OR(B_MSK[[#This Row],[//]]="",),"",INDEX(INDIRECT(DIR&amp;$2:$2),B_MSK[[#This Row],[//]]))</f>
        <v/>
      </c>
      <c r="O899" s="3" t="str">
        <f ca="1">IF(B_MSK[[#This Row],[//]]="","",IF(INDEX(INDIRECT(DIR&amp;$2:$2),B_MSK[[#This Row],[//]])=0,"",INDEX(INDIRECT(DIR&amp;$2:$2),B_MSK[[#This Row],[//]])))</f>
        <v/>
      </c>
      <c r="P899" s="3" t="str">
        <f ca="1">IF(B_MSK[[#This Row],[//]]="","",IF(INDEX(INDIRECT(DIR&amp;$2:$2),B_MSK[[#This Row],[//]])=0,"",INDEX(INDIRECT(DIR&amp;$2:$2),B_MSK[[#This Row],[//]])))</f>
        <v/>
      </c>
      <c r="Q899" s="12" t="str">
        <f ca="1">IF(B_MSK[[#This Row],[//]]="","",INDEX(INDIRECT(DIR&amp;$2:$2),B_MSK[[#This Row],[//]]))</f>
        <v/>
      </c>
      <c r="R8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9" s="37" t="str">
        <f ca="1">IF(B_MSK[[#This Row],[//]]="","",INDEX(INDIRECT(DIR&amp;$2:$2),B_MSK[[#This Row],[//]]))</f>
        <v/>
      </c>
      <c r="U899" s="38" t="str">
        <f ca="1">IF(SUMIF(B_MSK[NAMA BARANG],B_MSK[[#This Row],[NAMA BARANG]],B_MSK[JMLH BRG])=0,"",SUMIF(B_MSK[NAMA BARANG],B_MSK[[#This Row],[NAMA BARANG]],B_MSK[C]))</f>
        <v/>
      </c>
      <c r="V899" s="7" t="str">
        <f ca="1">IF(B_MSK[[#This Row],[//]]="","",INDEX(INDIRECT(DIR&amp;$2:$2),B_MSK[[#This Row],[//]]))</f>
        <v/>
      </c>
      <c r="W8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9" s="5" t="str">
        <f ca="1">IF(B_MSK[[#This Row],[N.B.nota]]="","",IF(MATCH(B_MSK[[#This Row],[concat]],[2]!db[NB NOTA_C],0)&gt;0,"ada",0))</f>
        <v/>
      </c>
      <c r="Y899" s="5" t="str">
        <f ca="1">IF(B_MSK[[#This Row],[N.B.nota]]="","",ADDRESS(ROW(B_MSK[QB]),COLUMN(B_MSK[QB]))&amp;":"&amp;ADDRESS(ROW(),COLUMN(B_MSK[QB])))</f>
        <v/>
      </c>
      <c r="Z899" s="5" t="str">
        <f ca="1">IF(B_MSK[[#This Row],[concat]]="","",MATCH(B_MSK[[#This Row],[concat]],[2]!db[NB NOTA_C],0)+1)</f>
        <v/>
      </c>
      <c r="AA899" s="5" t="str">
        <f ca="1">IF(B_MSK[[#This Row],[//]]="","",HYPERLINK("[D:\kerja\BANK EXP\BARU\DB.XLSX]DB!e"&amp;B_MSK[[#This Row],[DB_ROW]],"&gt;"))</f>
        <v/>
      </c>
      <c r="AB899" s="30" t="e">
        <f ca="1">MID(B_MSK[[#This Row],[/ STN_1]],FIND(" ",B_MSK[[#This Row],[/ STN_1]])+1,LEN(B_MSK[[#This Row],[/ STN_1]]))</f>
        <v>#VALUE!</v>
      </c>
      <c r="AC8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9" s="15" t="str">
        <f ca="1">IF(B_MSK[[#This Row],[HARGA_2]]="","",IF(MID(B_MSK[[#This Row],[/ STN_2]],FIND(" ",B_MSK[[#This Row],[/ STN_2]])+1,LEN(B_MSK[[#This Row],[/ STN_2]]))="LSN",B_MSK[[#This Row],[HARGA_2]]/12,""))</f>
        <v/>
      </c>
      <c r="AH899" s="7" t="str">
        <f ca="1">IF(B_MSK[[#This Row],[HARGA_3]]="","","/ "&amp;"PCS")</f>
        <v/>
      </c>
      <c r="AI899" s="15" t="str">
        <f ca="1">IF(B_MSK[[#This Row],[HARGA_3]]="",IF(B_MSK[[#This Row],[HARGA_2]]="",IF(B_MSK[[#This Row],[HARGA_1]]="","",B_MSK[[#This Row],[HARGA_1]]),B_MSK[[#This Row],[HARGA_2]]),B_MSK[[#This Row],[HARGA_3]])</f>
        <v/>
      </c>
      <c r="AJ899" s="15" t="str">
        <f ca="1">IF(B_MSK[[#This Row],[/ STN_3]]="",IF(B_MSK[[#This Row],[/ STN_2]]="",IF(B_MSK[[#This Row],[/ STN_1]]="","",B_MSK[[#This Row],[/ STN_1]]),B_MSK[[#This Row],[/ STN_2]]),B_MSK[[#This Row],[/ STN_3]])</f>
        <v/>
      </c>
      <c r="AK899" s="5" t="str">
        <f ca="1">IF(B_MSK[[#This Row],[//]]="","",SUBSTITUTE(SUBSTITUTE(SUBSTITUTE(B_MSK[[#This Row],[QTY/ CTN]]," ","_",2),"(",""),")","")&amp;"_")</f>
        <v/>
      </c>
      <c r="AL899" s="5" t="str">
        <f ca="1">IF(B_MSK[[#This Row],[A_B]]="","",SEARCH("_",B_MSK[[#This Row],[A_B]]))</f>
        <v/>
      </c>
      <c r="AM899" s="5" t="str">
        <f ca="1">IF(B_MSK[[#This Row],[A_B]]="","",LEN(B_MSK[[#This Row],[A_B]]))</f>
        <v/>
      </c>
      <c r="AN899" s="5" t="str">
        <f ca="1">IF(B_MSK[[#This Row],[A_B]]="","",LEFT(B_MSK[[#This Row],[QTY/ CTN]],B_MSK[[#This Row],[A_B_1]]))</f>
        <v/>
      </c>
      <c r="AO899" s="5" t="str">
        <f ca="1">IF(B_MSK[[#This Row],[A_B]]="","",LEFT(B_MSK[[#This Row],[A_]],SEARCH(" ",B_MSK[[#This Row],[A_]])-1))</f>
        <v/>
      </c>
      <c r="AP899" s="5" t="str">
        <f ca="1">IF(B_MSK[[#This Row],[A_B]]="","",RIGHT(B_MSK[[#This Row],[A_]],LEN(B_MSK[[#This Row],[A_]])-SEARCH(" ",B_MSK[[#This Row],[A_]])))</f>
        <v/>
      </c>
      <c r="AQ8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9" s="5" t="str">
        <f ca="1">IF(B_MSK[[#This Row],[B_]]="","",LEFT(B_MSK[[#This Row],[B_]],SEARCH(" ",B_MSK[[#This Row],[B_]])))</f>
        <v/>
      </c>
      <c r="AS899" s="5" t="str">
        <f ca="1">IF(B_MSK[[#This Row],[B_]]="","",RIGHT(B_MSK[[#This Row],[B_]],LEN(B_MSK[[#This Row],[B_]])-SEARCH(" ",B_MSK[[#This Row],[B_]])))</f>
        <v/>
      </c>
      <c r="AT899" s="5" t="str">
        <f ca="1">IF(B_MSK[[#This Row],[B_2]]="LSN",12,"")</f>
        <v/>
      </c>
      <c r="AU899" s="5" t="str">
        <f ca="1">IF(B_MSK[[#This Row],[C_1]]="","","PCS")</f>
        <v/>
      </c>
      <c r="AV899" s="5" t="str">
        <f ca="1">IF(B_MSK[[#This Row],[A_1]]="","",B_MSK[[#This Row],[A_1]]*IF(B_MSK[[#This Row],[B_1]]="",1,B_MSK[[#This Row],[B_1]])*IF(B_MSK[[#This Row],[C_1]]="",1,B_MSK[[#This Row],[C_1]]))</f>
        <v/>
      </c>
      <c r="AW899" s="5" t="str">
        <f ca="1">IF(B_MSK[[#This Row],[C_2]]="",IF(B_MSK[[#This Row],[B_2]]="",IF(B_MSK[[#This Row],[A_2]]="","",B_MSK[[#This Row],[A_2]]),B_MSK[[#This Row],[B_2]]),B_MSK[[#This Row],[C_2]])</f>
        <v/>
      </c>
      <c r="AX899" s="2">
        <f ca="1">IF(ISNUMBER(B_MSK[[#This Row],[TANGGAL DATANG]]),B_MSK[[#This Row],[TANGGAL DATANG]],AX898)</f>
        <v>44959</v>
      </c>
      <c r="AY899" s="5" t="str">
        <f ca="1">IF(B_MSK[[#This Row],[DB_ROW]]="","",INDEX([3]!db[JENIS],B_MSK[[#This Row],[DB_ROW]]-1))</f>
        <v/>
      </c>
      <c r="AZ899" s="5" t="e">
        <f ca="1">IF(B_MSK[[#This Row],[A_1]]="","",B_MSK[[#This Row],[A_1]])*1</f>
        <v>#VALUE!</v>
      </c>
      <c r="BA899" s="5" t="str">
        <f ca="1">IF(B_MSK[[#This Row],[//]]="","",INDEX(INDIRECT(DIR&amp;$2:$2),B_MSK[[#This Row],[//]]))</f>
        <v/>
      </c>
      <c r="BB899" s="5" t="str">
        <f ca="1">CONCATENATE(B_MSK[[#This Row],[concat]],B_MSK[[#This Row],[HARGA_X]],B_MSK[[#This Row],[SAT]])</f>
        <v/>
      </c>
    </row>
    <row r="900" spans="1:54" x14ac:dyDescent="0.25">
      <c r="A900" s="6" t="s">
        <v>128</v>
      </c>
      <c r="B900" s="5" t="str">
        <f ca="1">IF(B_MSK[[#This Row],[N_ID]]="","",INDEX(INDIRECT(DIR&amp;$2:$2),MATCH(B_MSK[[#This Row],[N_ID]],INDIRECT(DIR&amp;"!NOTA[ID_P]"),0)))</f>
        <v/>
      </c>
      <c r="C900" s="5" t="str">
        <f ca="1">IF(B_MSK[[#This Row],[//]]="","",HYPERLINK("["&amp;SUBSTITUTE(DIR,"'","")&amp;"]NOTA!D"&amp;B_MSK[[#This Row],[//]]+2,"&gt;"))</f>
        <v/>
      </c>
      <c r="D900" s="5" t="str">
        <f ca="1">IF(B_MSK[[#This Row],[N_ID]]="","",COUNTIF(INDIRECT(DIR&amp;"!NOTA[ID_H]"),B_MSK[[#This Row],[ID NOTA]]))</f>
        <v/>
      </c>
      <c r="E9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0" s="7" t="str">
        <f ca="1">IF(B_MSK[[#This Row],[stt]]="ada",INDEX([2]!db[NB BM],B_MSK[DB_ROW]-1),"")</f>
        <v/>
      </c>
      <c r="H900" s="7" t="str">
        <f ca="1">IF(B_MSK[[#This Row],[//]]="","",INDEX(INDIRECT(DIR&amp;$2:$2),B_MSK[[#This Row],[//]]))</f>
        <v/>
      </c>
      <c r="I900" s="27" t="str">
        <f ca="1">IF(B_MSK[[#This Row],[//]]="","",INDEX(INDIRECT(DB_PATH&amp;$2:$2),B_MSK[[#This Row],[DB_ROW]]-1))</f>
        <v/>
      </c>
      <c r="J900" s="5" t="str">
        <f ca="1">IF(B_MSK[[#This Row],[//]]="","",IF(INDEX(INDIRECT(DIR&amp;$2:$2),B_MSK[[#This Row],[//]])="","",INDEX(INDIRECT(DIR&amp;$2:$2),B_MSK[[#This Row],[//]])))</f>
        <v/>
      </c>
      <c r="K900" s="5" t="str">
        <f ca="1">IF(B_MSK[[#This Row],[//]]="","",IF(INDEX(INDIRECT(DIR&amp;$2:$2),B_MSK[[#This Row],[//]])="","",INDEX(INDIRECT(DIR&amp;$2:$2),B_MSK[[#This Row],[//]])))</f>
        <v/>
      </c>
      <c r="L900" s="5" t="str">
        <f ca="1">IF(B_MSK[[#This Row],[//]]="","",IF(INDEX(INDIRECT(DIR&amp;$2:$2),B_MSK[[#This Row],[//]])="","",INDEX(INDIRECT(DIR&amp;$2:$2),B_MSK[[#This Row],[//]])))</f>
        <v/>
      </c>
      <c r="M900" s="13" t="str">
        <f ca="1">IF(B_MSK[[#This Row],[//]]="","",INDEX(INDIRECT(DIR&amp;$2:$2),B_MSK[[#This Row],[//]]))</f>
        <v/>
      </c>
      <c r="N900" s="13" t="str">
        <f ca="1">IF(OR(B_MSK[[#This Row],[//]]="",),"",INDEX(INDIRECT(DIR&amp;$2:$2),B_MSK[[#This Row],[//]]))</f>
        <v/>
      </c>
      <c r="O900" s="3" t="str">
        <f ca="1">IF(B_MSK[[#This Row],[//]]="","",IF(INDEX(INDIRECT(DIR&amp;$2:$2),B_MSK[[#This Row],[//]])=0,"",INDEX(INDIRECT(DIR&amp;$2:$2),B_MSK[[#This Row],[//]])))</f>
        <v/>
      </c>
      <c r="P900" s="3" t="str">
        <f ca="1">IF(B_MSK[[#This Row],[//]]="","",IF(INDEX(INDIRECT(DIR&amp;$2:$2),B_MSK[[#This Row],[//]])=0,"",INDEX(INDIRECT(DIR&amp;$2:$2),B_MSK[[#This Row],[//]])))</f>
        <v/>
      </c>
      <c r="Q900" s="12" t="str">
        <f ca="1">IF(B_MSK[[#This Row],[//]]="","",INDEX(INDIRECT(DIR&amp;$2:$2),B_MSK[[#This Row],[//]]))</f>
        <v/>
      </c>
      <c r="R9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0" s="37" t="str">
        <f ca="1">IF(B_MSK[[#This Row],[//]]="","",INDEX(INDIRECT(DIR&amp;$2:$2),B_MSK[[#This Row],[//]]))</f>
        <v/>
      </c>
      <c r="U900" s="38" t="str">
        <f ca="1">IF(SUMIF(B_MSK[NAMA BARANG],B_MSK[[#This Row],[NAMA BARANG]],B_MSK[JMLH BRG])=0,"",SUMIF(B_MSK[NAMA BARANG],B_MSK[[#This Row],[NAMA BARANG]],B_MSK[C]))</f>
        <v/>
      </c>
      <c r="V900" s="7" t="str">
        <f ca="1">IF(B_MSK[[#This Row],[//]]="","",INDEX(INDIRECT(DIR&amp;$2:$2),B_MSK[[#This Row],[//]]))</f>
        <v/>
      </c>
      <c r="W9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0" s="5" t="str">
        <f ca="1">IF(B_MSK[[#This Row],[N.B.nota]]="","",IF(MATCH(B_MSK[[#This Row],[concat]],[2]!db[NB NOTA_C],0)&gt;0,"ada",0))</f>
        <v/>
      </c>
      <c r="Y900" s="5" t="str">
        <f ca="1">IF(B_MSK[[#This Row],[N.B.nota]]="","",ADDRESS(ROW(B_MSK[QB]),COLUMN(B_MSK[QB]))&amp;":"&amp;ADDRESS(ROW(),COLUMN(B_MSK[QB])))</f>
        <v/>
      </c>
      <c r="Z900" s="5" t="str">
        <f ca="1">IF(B_MSK[[#This Row],[concat]]="","",MATCH(B_MSK[[#This Row],[concat]],[2]!db[NB NOTA_C],0)+1)</f>
        <v/>
      </c>
      <c r="AA900" s="5" t="str">
        <f ca="1">IF(B_MSK[[#This Row],[//]]="","",HYPERLINK("[D:\kerja\BANK EXP\BARU\DB.XLSX]DB!e"&amp;B_MSK[[#This Row],[DB_ROW]],"&gt;"))</f>
        <v/>
      </c>
      <c r="AB900" s="30" t="e">
        <f ca="1">MID(B_MSK[[#This Row],[/ STN_1]],FIND(" ",B_MSK[[#This Row],[/ STN_1]])+1,LEN(B_MSK[[#This Row],[/ STN_1]]))</f>
        <v>#VALUE!</v>
      </c>
      <c r="AC9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0" s="15" t="str">
        <f ca="1">IF(B_MSK[[#This Row],[HARGA_2]]="","",IF(MID(B_MSK[[#This Row],[/ STN_2]],FIND(" ",B_MSK[[#This Row],[/ STN_2]])+1,LEN(B_MSK[[#This Row],[/ STN_2]]))="LSN",B_MSK[[#This Row],[HARGA_2]]/12,""))</f>
        <v/>
      </c>
      <c r="AH900" s="7" t="str">
        <f ca="1">IF(B_MSK[[#This Row],[HARGA_3]]="","","/ "&amp;"PCS")</f>
        <v/>
      </c>
      <c r="AI900" s="15" t="str">
        <f ca="1">IF(B_MSK[[#This Row],[HARGA_3]]="",IF(B_MSK[[#This Row],[HARGA_2]]="",IF(B_MSK[[#This Row],[HARGA_1]]="","",B_MSK[[#This Row],[HARGA_1]]),B_MSK[[#This Row],[HARGA_2]]),B_MSK[[#This Row],[HARGA_3]])</f>
        <v/>
      </c>
      <c r="AJ900" s="15" t="str">
        <f ca="1">IF(B_MSK[[#This Row],[/ STN_3]]="",IF(B_MSK[[#This Row],[/ STN_2]]="",IF(B_MSK[[#This Row],[/ STN_1]]="","",B_MSK[[#This Row],[/ STN_1]]),B_MSK[[#This Row],[/ STN_2]]),B_MSK[[#This Row],[/ STN_3]])</f>
        <v/>
      </c>
      <c r="AK900" s="5" t="str">
        <f ca="1">IF(B_MSK[[#This Row],[//]]="","",SUBSTITUTE(SUBSTITUTE(SUBSTITUTE(B_MSK[[#This Row],[QTY/ CTN]]," ","_",2),"(",""),")","")&amp;"_")</f>
        <v/>
      </c>
      <c r="AL900" s="5" t="str">
        <f ca="1">IF(B_MSK[[#This Row],[A_B]]="","",SEARCH("_",B_MSK[[#This Row],[A_B]]))</f>
        <v/>
      </c>
      <c r="AM900" s="5" t="str">
        <f ca="1">IF(B_MSK[[#This Row],[A_B]]="","",LEN(B_MSK[[#This Row],[A_B]]))</f>
        <v/>
      </c>
      <c r="AN900" s="5" t="str">
        <f ca="1">IF(B_MSK[[#This Row],[A_B]]="","",LEFT(B_MSK[[#This Row],[QTY/ CTN]],B_MSK[[#This Row],[A_B_1]]))</f>
        <v/>
      </c>
      <c r="AO900" s="5" t="str">
        <f ca="1">IF(B_MSK[[#This Row],[A_B]]="","",LEFT(B_MSK[[#This Row],[A_]],SEARCH(" ",B_MSK[[#This Row],[A_]])-1))</f>
        <v/>
      </c>
      <c r="AP900" s="5" t="str">
        <f ca="1">IF(B_MSK[[#This Row],[A_B]]="","",RIGHT(B_MSK[[#This Row],[A_]],LEN(B_MSK[[#This Row],[A_]])-SEARCH(" ",B_MSK[[#This Row],[A_]])))</f>
        <v/>
      </c>
      <c r="AQ9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0" s="5" t="str">
        <f ca="1">IF(B_MSK[[#This Row],[B_]]="","",LEFT(B_MSK[[#This Row],[B_]],SEARCH(" ",B_MSK[[#This Row],[B_]])))</f>
        <v/>
      </c>
      <c r="AS900" s="5" t="str">
        <f ca="1">IF(B_MSK[[#This Row],[B_]]="","",RIGHT(B_MSK[[#This Row],[B_]],LEN(B_MSK[[#This Row],[B_]])-SEARCH(" ",B_MSK[[#This Row],[B_]])))</f>
        <v/>
      </c>
      <c r="AT900" s="5" t="str">
        <f ca="1">IF(B_MSK[[#This Row],[B_2]]="LSN",12,"")</f>
        <v/>
      </c>
      <c r="AU900" s="5" t="str">
        <f ca="1">IF(B_MSK[[#This Row],[C_1]]="","","PCS")</f>
        <v/>
      </c>
      <c r="AV900" s="5" t="str">
        <f ca="1">IF(B_MSK[[#This Row],[A_1]]="","",B_MSK[[#This Row],[A_1]]*IF(B_MSK[[#This Row],[B_1]]="",1,B_MSK[[#This Row],[B_1]])*IF(B_MSK[[#This Row],[C_1]]="",1,B_MSK[[#This Row],[C_1]]))</f>
        <v/>
      </c>
      <c r="AW900" s="5" t="str">
        <f ca="1">IF(B_MSK[[#This Row],[C_2]]="",IF(B_MSK[[#This Row],[B_2]]="",IF(B_MSK[[#This Row],[A_2]]="","",B_MSK[[#This Row],[A_2]]),B_MSK[[#This Row],[B_2]]),B_MSK[[#This Row],[C_2]])</f>
        <v/>
      </c>
      <c r="AX900" s="2">
        <f ca="1">IF(ISNUMBER(B_MSK[[#This Row],[TANGGAL DATANG]]),B_MSK[[#This Row],[TANGGAL DATANG]],AX899)</f>
        <v>44959</v>
      </c>
      <c r="AY900" s="5" t="str">
        <f ca="1">IF(B_MSK[[#This Row],[DB_ROW]]="","",INDEX([3]!db[JENIS],B_MSK[[#This Row],[DB_ROW]]-1))</f>
        <v/>
      </c>
      <c r="AZ900" s="5" t="e">
        <f ca="1">IF(B_MSK[[#This Row],[A_1]]="","",B_MSK[[#This Row],[A_1]])*1</f>
        <v>#VALUE!</v>
      </c>
      <c r="BA900" s="5" t="str">
        <f ca="1">IF(B_MSK[[#This Row],[//]]="","",INDEX(INDIRECT(DIR&amp;$2:$2),B_MSK[[#This Row],[//]]))</f>
        <v/>
      </c>
      <c r="BB900" s="5" t="str">
        <f ca="1">CONCATENATE(B_MSK[[#This Row],[concat]],B_MSK[[#This Row],[HARGA_X]],B_MSK[[#This Row],[SAT]])</f>
        <v/>
      </c>
    </row>
    <row r="901" spans="1:54" x14ac:dyDescent="0.25">
      <c r="A901" s="6" t="s">
        <v>128</v>
      </c>
      <c r="B901" s="5" t="str">
        <f ca="1">IF(B_MSK[[#This Row],[N_ID]]="","",INDEX(INDIRECT(DIR&amp;$2:$2),MATCH(B_MSK[[#This Row],[N_ID]],INDIRECT(DIR&amp;"!NOTA[ID_P]"),0)))</f>
        <v/>
      </c>
      <c r="C901" s="5" t="str">
        <f ca="1">IF(B_MSK[[#This Row],[//]]="","",HYPERLINK("["&amp;SUBSTITUTE(DIR,"'","")&amp;"]NOTA!D"&amp;B_MSK[[#This Row],[//]]+2,"&gt;"))</f>
        <v/>
      </c>
      <c r="D901" s="5" t="str">
        <f ca="1">IF(B_MSK[[#This Row],[N_ID]]="","",COUNTIF(INDIRECT(DIR&amp;"!NOTA[ID_H]"),B_MSK[[#This Row],[ID NOTA]]))</f>
        <v/>
      </c>
      <c r="E9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1" s="7" t="str">
        <f ca="1">IF(B_MSK[[#This Row],[stt]]="ada",INDEX([2]!db[NB BM],B_MSK[DB_ROW]-1),"")</f>
        <v/>
      </c>
      <c r="H901" s="7" t="str">
        <f ca="1">IF(B_MSK[[#This Row],[//]]="","",INDEX(INDIRECT(DIR&amp;$2:$2),B_MSK[[#This Row],[//]]))</f>
        <v/>
      </c>
      <c r="I901" s="27" t="str">
        <f ca="1">IF(B_MSK[[#This Row],[//]]="","",INDEX(INDIRECT(DB_PATH&amp;$2:$2),B_MSK[[#This Row],[DB_ROW]]-1))</f>
        <v/>
      </c>
      <c r="J901" s="5" t="str">
        <f ca="1">IF(B_MSK[[#This Row],[//]]="","",IF(INDEX(INDIRECT(DIR&amp;$2:$2),B_MSK[[#This Row],[//]])="","",INDEX(INDIRECT(DIR&amp;$2:$2),B_MSK[[#This Row],[//]])))</f>
        <v/>
      </c>
      <c r="K901" s="5" t="str">
        <f ca="1">IF(B_MSK[[#This Row],[//]]="","",IF(INDEX(INDIRECT(DIR&amp;$2:$2),B_MSK[[#This Row],[//]])="","",INDEX(INDIRECT(DIR&amp;$2:$2),B_MSK[[#This Row],[//]])))</f>
        <v/>
      </c>
      <c r="L901" s="5" t="str">
        <f ca="1">IF(B_MSK[[#This Row],[//]]="","",IF(INDEX(INDIRECT(DIR&amp;$2:$2),B_MSK[[#This Row],[//]])="","",INDEX(INDIRECT(DIR&amp;$2:$2),B_MSK[[#This Row],[//]])))</f>
        <v/>
      </c>
      <c r="M901" s="13" t="str">
        <f ca="1">IF(B_MSK[[#This Row],[//]]="","",INDEX(INDIRECT(DIR&amp;$2:$2),B_MSK[[#This Row],[//]]))</f>
        <v/>
      </c>
      <c r="N901" s="13" t="str">
        <f ca="1">IF(OR(B_MSK[[#This Row],[//]]="",),"",INDEX(INDIRECT(DIR&amp;$2:$2),B_MSK[[#This Row],[//]]))</f>
        <v/>
      </c>
      <c r="O901" s="3" t="str">
        <f ca="1">IF(B_MSK[[#This Row],[//]]="","",IF(INDEX(INDIRECT(DIR&amp;$2:$2),B_MSK[[#This Row],[//]])=0,"",INDEX(INDIRECT(DIR&amp;$2:$2),B_MSK[[#This Row],[//]])))</f>
        <v/>
      </c>
      <c r="P901" s="3" t="str">
        <f ca="1">IF(B_MSK[[#This Row],[//]]="","",IF(INDEX(INDIRECT(DIR&amp;$2:$2),B_MSK[[#This Row],[//]])=0,"",INDEX(INDIRECT(DIR&amp;$2:$2),B_MSK[[#This Row],[//]])))</f>
        <v/>
      </c>
      <c r="Q901" s="12" t="str">
        <f ca="1">IF(B_MSK[[#This Row],[//]]="","",INDEX(INDIRECT(DIR&amp;$2:$2),B_MSK[[#This Row],[//]]))</f>
        <v/>
      </c>
      <c r="R9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1" s="37" t="str">
        <f ca="1">IF(B_MSK[[#This Row],[//]]="","",INDEX(INDIRECT(DIR&amp;$2:$2),B_MSK[[#This Row],[//]]))</f>
        <v/>
      </c>
      <c r="U901" s="38" t="str">
        <f ca="1">IF(SUMIF(B_MSK[NAMA BARANG],B_MSK[[#This Row],[NAMA BARANG]],B_MSK[JMLH BRG])=0,"",SUMIF(B_MSK[NAMA BARANG],B_MSK[[#This Row],[NAMA BARANG]],B_MSK[C]))</f>
        <v/>
      </c>
      <c r="V901" s="7" t="str">
        <f ca="1">IF(B_MSK[[#This Row],[//]]="","",INDEX(INDIRECT(DIR&amp;$2:$2),B_MSK[[#This Row],[//]]))</f>
        <v/>
      </c>
      <c r="W9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1" s="5" t="str">
        <f ca="1">IF(B_MSK[[#This Row],[N.B.nota]]="","",IF(MATCH(B_MSK[[#This Row],[concat]],[2]!db[NB NOTA_C],0)&gt;0,"ada",0))</f>
        <v/>
      </c>
      <c r="Y901" s="5" t="str">
        <f ca="1">IF(B_MSK[[#This Row],[N.B.nota]]="","",ADDRESS(ROW(B_MSK[QB]),COLUMN(B_MSK[QB]))&amp;":"&amp;ADDRESS(ROW(),COLUMN(B_MSK[QB])))</f>
        <v/>
      </c>
      <c r="Z901" s="5" t="str">
        <f ca="1">IF(B_MSK[[#This Row],[concat]]="","",MATCH(B_MSK[[#This Row],[concat]],[2]!db[NB NOTA_C],0)+1)</f>
        <v/>
      </c>
      <c r="AA901" s="5" t="str">
        <f ca="1">IF(B_MSK[[#This Row],[//]]="","",HYPERLINK("[D:\kerja\BANK EXP\BARU\DB.XLSX]DB!e"&amp;B_MSK[[#This Row],[DB_ROW]],"&gt;"))</f>
        <v/>
      </c>
      <c r="AB901" s="30" t="e">
        <f ca="1">MID(B_MSK[[#This Row],[/ STN_1]],FIND(" ",B_MSK[[#This Row],[/ STN_1]])+1,LEN(B_MSK[[#This Row],[/ STN_1]]))</f>
        <v>#VALUE!</v>
      </c>
      <c r="AC9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1" s="15" t="str">
        <f ca="1">IF(B_MSK[[#This Row],[HARGA_2]]="","",IF(MID(B_MSK[[#This Row],[/ STN_2]],FIND(" ",B_MSK[[#This Row],[/ STN_2]])+1,LEN(B_MSK[[#This Row],[/ STN_2]]))="LSN",B_MSK[[#This Row],[HARGA_2]]/12,""))</f>
        <v/>
      </c>
      <c r="AH901" s="7" t="str">
        <f ca="1">IF(B_MSK[[#This Row],[HARGA_3]]="","","/ "&amp;"PCS")</f>
        <v/>
      </c>
      <c r="AI901" s="15" t="str">
        <f ca="1">IF(B_MSK[[#This Row],[HARGA_3]]="",IF(B_MSK[[#This Row],[HARGA_2]]="",IF(B_MSK[[#This Row],[HARGA_1]]="","",B_MSK[[#This Row],[HARGA_1]]),B_MSK[[#This Row],[HARGA_2]]),B_MSK[[#This Row],[HARGA_3]])</f>
        <v/>
      </c>
      <c r="AJ901" s="15" t="str">
        <f ca="1">IF(B_MSK[[#This Row],[/ STN_3]]="",IF(B_MSK[[#This Row],[/ STN_2]]="",IF(B_MSK[[#This Row],[/ STN_1]]="","",B_MSK[[#This Row],[/ STN_1]]),B_MSK[[#This Row],[/ STN_2]]),B_MSK[[#This Row],[/ STN_3]])</f>
        <v/>
      </c>
      <c r="AK901" s="5" t="str">
        <f ca="1">IF(B_MSK[[#This Row],[//]]="","",SUBSTITUTE(SUBSTITUTE(SUBSTITUTE(B_MSK[[#This Row],[QTY/ CTN]]," ","_",2),"(",""),")","")&amp;"_")</f>
        <v/>
      </c>
      <c r="AL901" s="5" t="str">
        <f ca="1">IF(B_MSK[[#This Row],[A_B]]="","",SEARCH("_",B_MSK[[#This Row],[A_B]]))</f>
        <v/>
      </c>
      <c r="AM901" s="5" t="str">
        <f ca="1">IF(B_MSK[[#This Row],[A_B]]="","",LEN(B_MSK[[#This Row],[A_B]]))</f>
        <v/>
      </c>
      <c r="AN901" s="5" t="str">
        <f ca="1">IF(B_MSK[[#This Row],[A_B]]="","",LEFT(B_MSK[[#This Row],[QTY/ CTN]],B_MSK[[#This Row],[A_B_1]]))</f>
        <v/>
      </c>
      <c r="AO901" s="5" t="str">
        <f ca="1">IF(B_MSK[[#This Row],[A_B]]="","",LEFT(B_MSK[[#This Row],[A_]],SEARCH(" ",B_MSK[[#This Row],[A_]])-1))</f>
        <v/>
      </c>
      <c r="AP901" s="5" t="str">
        <f ca="1">IF(B_MSK[[#This Row],[A_B]]="","",RIGHT(B_MSK[[#This Row],[A_]],LEN(B_MSK[[#This Row],[A_]])-SEARCH(" ",B_MSK[[#This Row],[A_]])))</f>
        <v/>
      </c>
      <c r="AQ9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1" s="5" t="str">
        <f ca="1">IF(B_MSK[[#This Row],[B_]]="","",LEFT(B_MSK[[#This Row],[B_]],SEARCH(" ",B_MSK[[#This Row],[B_]])))</f>
        <v/>
      </c>
      <c r="AS901" s="5" t="str">
        <f ca="1">IF(B_MSK[[#This Row],[B_]]="","",RIGHT(B_MSK[[#This Row],[B_]],LEN(B_MSK[[#This Row],[B_]])-SEARCH(" ",B_MSK[[#This Row],[B_]])))</f>
        <v/>
      </c>
      <c r="AT901" s="5" t="str">
        <f ca="1">IF(B_MSK[[#This Row],[B_2]]="LSN",12,"")</f>
        <v/>
      </c>
      <c r="AU901" s="5" t="str">
        <f ca="1">IF(B_MSK[[#This Row],[C_1]]="","","PCS")</f>
        <v/>
      </c>
      <c r="AV901" s="5" t="str">
        <f ca="1">IF(B_MSK[[#This Row],[A_1]]="","",B_MSK[[#This Row],[A_1]]*IF(B_MSK[[#This Row],[B_1]]="",1,B_MSK[[#This Row],[B_1]])*IF(B_MSK[[#This Row],[C_1]]="",1,B_MSK[[#This Row],[C_1]]))</f>
        <v/>
      </c>
      <c r="AW901" s="5" t="str">
        <f ca="1">IF(B_MSK[[#This Row],[C_2]]="",IF(B_MSK[[#This Row],[B_2]]="",IF(B_MSK[[#This Row],[A_2]]="","",B_MSK[[#This Row],[A_2]]),B_MSK[[#This Row],[B_2]]),B_MSK[[#This Row],[C_2]])</f>
        <v/>
      </c>
      <c r="AX901" s="2">
        <f ca="1">IF(ISNUMBER(B_MSK[[#This Row],[TANGGAL DATANG]]),B_MSK[[#This Row],[TANGGAL DATANG]],AX900)</f>
        <v>44959</v>
      </c>
      <c r="AY901" s="5" t="str">
        <f ca="1">IF(B_MSK[[#This Row],[DB_ROW]]="","",INDEX([3]!db[JENIS],B_MSK[[#This Row],[DB_ROW]]-1))</f>
        <v/>
      </c>
      <c r="AZ901" s="5" t="e">
        <f ca="1">IF(B_MSK[[#This Row],[A_1]]="","",B_MSK[[#This Row],[A_1]])*1</f>
        <v>#VALUE!</v>
      </c>
      <c r="BA901" s="5" t="str">
        <f ca="1">IF(B_MSK[[#This Row],[//]]="","",INDEX(INDIRECT(DIR&amp;$2:$2),B_MSK[[#This Row],[//]]))</f>
        <v/>
      </c>
      <c r="BB901" s="5" t="str">
        <f ca="1">CONCATENATE(B_MSK[[#This Row],[concat]],B_MSK[[#This Row],[HARGA_X]],B_MSK[[#This Row],[SAT]])</f>
        <v/>
      </c>
    </row>
    <row r="902" spans="1:54" x14ac:dyDescent="0.25">
      <c r="A902" s="6" t="s">
        <v>128</v>
      </c>
      <c r="B902" s="5" t="str">
        <f ca="1">IF(B_MSK[[#This Row],[N_ID]]="","",INDEX(INDIRECT(DIR&amp;$2:$2),MATCH(B_MSK[[#This Row],[N_ID]],INDIRECT(DIR&amp;"!NOTA[ID_P]"),0)))</f>
        <v/>
      </c>
      <c r="C902" s="5" t="str">
        <f ca="1">IF(B_MSK[[#This Row],[//]]="","",HYPERLINK("["&amp;SUBSTITUTE(DIR,"'","")&amp;"]NOTA!D"&amp;B_MSK[[#This Row],[//]]+2,"&gt;"))</f>
        <v/>
      </c>
      <c r="D902" s="5" t="str">
        <f ca="1">IF(B_MSK[[#This Row],[N_ID]]="","",COUNTIF(INDIRECT(DIR&amp;"!NOTA[ID_H]"),B_MSK[[#This Row],[ID NOTA]]))</f>
        <v/>
      </c>
      <c r="E9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2" s="7" t="str">
        <f ca="1">IF(B_MSK[[#This Row],[stt]]="ada",INDEX([2]!db[NB BM],B_MSK[DB_ROW]-1),"")</f>
        <v/>
      </c>
      <c r="H902" s="7" t="str">
        <f ca="1">IF(B_MSK[[#This Row],[//]]="","",INDEX(INDIRECT(DIR&amp;$2:$2),B_MSK[[#This Row],[//]]))</f>
        <v/>
      </c>
      <c r="I902" s="27" t="str">
        <f ca="1">IF(B_MSK[[#This Row],[//]]="","",INDEX(INDIRECT(DB_PATH&amp;$2:$2),B_MSK[[#This Row],[DB_ROW]]-1))</f>
        <v/>
      </c>
      <c r="J902" s="5" t="str">
        <f ca="1">IF(B_MSK[[#This Row],[//]]="","",IF(INDEX(INDIRECT(DIR&amp;$2:$2),B_MSK[[#This Row],[//]])="","",INDEX(INDIRECT(DIR&amp;$2:$2),B_MSK[[#This Row],[//]])))</f>
        <v/>
      </c>
      <c r="K902" s="5" t="str">
        <f ca="1">IF(B_MSK[[#This Row],[//]]="","",IF(INDEX(INDIRECT(DIR&amp;$2:$2),B_MSK[[#This Row],[//]])="","",INDEX(INDIRECT(DIR&amp;$2:$2),B_MSK[[#This Row],[//]])))</f>
        <v/>
      </c>
      <c r="L902" s="5" t="str">
        <f ca="1">IF(B_MSK[[#This Row],[//]]="","",IF(INDEX(INDIRECT(DIR&amp;$2:$2),B_MSK[[#This Row],[//]])="","",INDEX(INDIRECT(DIR&amp;$2:$2),B_MSK[[#This Row],[//]])))</f>
        <v/>
      </c>
      <c r="M902" s="13" t="str">
        <f ca="1">IF(B_MSK[[#This Row],[//]]="","",INDEX(INDIRECT(DIR&amp;$2:$2),B_MSK[[#This Row],[//]]))</f>
        <v/>
      </c>
      <c r="N902" s="13" t="str">
        <f ca="1">IF(OR(B_MSK[[#This Row],[//]]="",),"",INDEX(INDIRECT(DIR&amp;$2:$2),B_MSK[[#This Row],[//]]))</f>
        <v/>
      </c>
      <c r="O902" s="3" t="str">
        <f ca="1">IF(B_MSK[[#This Row],[//]]="","",IF(INDEX(INDIRECT(DIR&amp;$2:$2),B_MSK[[#This Row],[//]])=0,"",INDEX(INDIRECT(DIR&amp;$2:$2),B_MSK[[#This Row],[//]])))</f>
        <v/>
      </c>
      <c r="P902" s="3" t="str">
        <f ca="1">IF(B_MSK[[#This Row],[//]]="","",IF(INDEX(INDIRECT(DIR&amp;$2:$2),B_MSK[[#This Row],[//]])=0,"",INDEX(INDIRECT(DIR&amp;$2:$2),B_MSK[[#This Row],[//]])))</f>
        <v/>
      </c>
      <c r="Q902" s="12" t="str">
        <f ca="1">IF(B_MSK[[#This Row],[//]]="","",INDEX(INDIRECT(DIR&amp;$2:$2),B_MSK[[#This Row],[//]]))</f>
        <v/>
      </c>
      <c r="R9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2" s="37" t="str">
        <f ca="1">IF(B_MSK[[#This Row],[//]]="","",INDEX(INDIRECT(DIR&amp;$2:$2),B_MSK[[#This Row],[//]]))</f>
        <v/>
      </c>
      <c r="U902" s="38" t="str">
        <f ca="1">IF(SUMIF(B_MSK[NAMA BARANG],B_MSK[[#This Row],[NAMA BARANG]],B_MSK[JMLH BRG])=0,"",SUMIF(B_MSK[NAMA BARANG],B_MSK[[#This Row],[NAMA BARANG]],B_MSK[C]))</f>
        <v/>
      </c>
      <c r="V902" s="7" t="str">
        <f ca="1">IF(B_MSK[[#This Row],[//]]="","",INDEX(INDIRECT(DIR&amp;$2:$2),B_MSK[[#This Row],[//]]))</f>
        <v/>
      </c>
      <c r="W9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2" s="5" t="str">
        <f ca="1">IF(B_MSK[[#This Row],[N.B.nota]]="","",IF(MATCH(B_MSK[[#This Row],[concat]],[2]!db[NB NOTA_C],0)&gt;0,"ada",0))</f>
        <v/>
      </c>
      <c r="Y902" s="5" t="str">
        <f ca="1">IF(B_MSK[[#This Row],[N.B.nota]]="","",ADDRESS(ROW(B_MSK[QB]),COLUMN(B_MSK[QB]))&amp;":"&amp;ADDRESS(ROW(),COLUMN(B_MSK[QB])))</f>
        <v/>
      </c>
      <c r="Z902" s="5" t="str">
        <f ca="1">IF(B_MSK[[#This Row],[concat]]="","",MATCH(B_MSK[[#This Row],[concat]],[2]!db[NB NOTA_C],0)+1)</f>
        <v/>
      </c>
      <c r="AA902" s="5" t="str">
        <f ca="1">IF(B_MSK[[#This Row],[//]]="","",HYPERLINK("[D:\kerja\BANK EXP\BARU\DB.XLSX]DB!e"&amp;B_MSK[[#This Row],[DB_ROW]],"&gt;"))</f>
        <v/>
      </c>
      <c r="AB902" s="30" t="e">
        <f ca="1">MID(B_MSK[[#This Row],[/ STN_1]],FIND(" ",B_MSK[[#This Row],[/ STN_1]])+1,LEN(B_MSK[[#This Row],[/ STN_1]]))</f>
        <v>#VALUE!</v>
      </c>
      <c r="AC9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2" s="15" t="str">
        <f ca="1">IF(B_MSK[[#This Row],[HARGA_2]]="","",IF(MID(B_MSK[[#This Row],[/ STN_2]],FIND(" ",B_MSK[[#This Row],[/ STN_2]])+1,LEN(B_MSK[[#This Row],[/ STN_2]]))="LSN",B_MSK[[#This Row],[HARGA_2]]/12,""))</f>
        <v/>
      </c>
      <c r="AH902" s="7" t="str">
        <f ca="1">IF(B_MSK[[#This Row],[HARGA_3]]="","","/ "&amp;"PCS")</f>
        <v/>
      </c>
      <c r="AI902" s="15" t="str">
        <f ca="1">IF(B_MSK[[#This Row],[HARGA_3]]="",IF(B_MSK[[#This Row],[HARGA_2]]="",IF(B_MSK[[#This Row],[HARGA_1]]="","",B_MSK[[#This Row],[HARGA_1]]),B_MSK[[#This Row],[HARGA_2]]),B_MSK[[#This Row],[HARGA_3]])</f>
        <v/>
      </c>
      <c r="AJ902" s="15" t="str">
        <f ca="1">IF(B_MSK[[#This Row],[/ STN_3]]="",IF(B_MSK[[#This Row],[/ STN_2]]="",IF(B_MSK[[#This Row],[/ STN_1]]="","",B_MSK[[#This Row],[/ STN_1]]),B_MSK[[#This Row],[/ STN_2]]),B_MSK[[#This Row],[/ STN_3]])</f>
        <v/>
      </c>
      <c r="AK902" s="5" t="str">
        <f ca="1">IF(B_MSK[[#This Row],[//]]="","",SUBSTITUTE(SUBSTITUTE(SUBSTITUTE(B_MSK[[#This Row],[QTY/ CTN]]," ","_",2),"(",""),")","")&amp;"_")</f>
        <v/>
      </c>
      <c r="AL902" s="5" t="str">
        <f ca="1">IF(B_MSK[[#This Row],[A_B]]="","",SEARCH("_",B_MSK[[#This Row],[A_B]]))</f>
        <v/>
      </c>
      <c r="AM902" s="5" t="str">
        <f ca="1">IF(B_MSK[[#This Row],[A_B]]="","",LEN(B_MSK[[#This Row],[A_B]]))</f>
        <v/>
      </c>
      <c r="AN902" s="5" t="str">
        <f ca="1">IF(B_MSK[[#This Row],[A_B]]="","",LEFT(B_MSK[[#This Row],[QTY/ CTN]],B_MSK[[#This Row],[A_B_1]]))</f>
        <v/>
      </c>
      <c r="AO902" s="5" t="str">
        <f ca="1">IF(B_MSK[[#This Row],[A_B]]="","",LEFT(B_MSK[[#This Row],[A_]],SEARCH(" ",B_MSK[[#This Row],[A_]])-1))</f>
        <v/>
      </c>
      <c r="AP902" s="5" t="str">
        <f ca="1">IF(B_MSK[[#This Row],[A_B]]="","",RIGHT(B_MSK[[#This Row],[A_]],LEN(B_MSK[[#This Row],[A_]])-SEARCH(" ",B_MSK[[#This Row],[A_]])))</f>
        <v/>
      </c>
      <c r="AQ9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2" s="5" t="str">
        <f ca="1">IF(B_MSK[[#This Row],[B_]]="","",LEFT(B_MSK[[#This Row],[B_]],SEARCH(" ",B_MSK[[#This Row],[B_]])))</f>
        <v/>
      </c>
      <c r="AS902" s="5" t="str">
        <f ca="1">IF(B_MSK[[#This Row],[B_]]="","",RIGHT(B_MSK[[#This Row],[B_]],LEN(B_MSK[[#This Row],[B_]])-SEARCH(" ",B_MSK[[#This Row],[B_]])))</f>
        <v/>
      </c>
      <c r="AT902" s="5" t="str">
        <f ca="1">IF(B_MSK[[#This Row],[B_2]]="LSN",12,"")</f>
        <v/>
      </c>
      <c r="AU902" s="5" t="str">
        <f ca="1">IF(B_MSK[[#This Row],[C_1]]="","","PCS")</f>
        <v/>
      </c>
      <c r="AV902" s="5" t="str">
        <f ca="1">IF(B_MSK[[#This Row],[A_1]]="","",B_MSK[[#This Row],[A_1]]*IF(B_MSK[[#This Row],[B_1]]="",1,B_MSK[[#This Row],[B_1]])*IF(B_MSK[[#This Row],[C_1]]="",1,B_MSK[[#This Row],[C_1]]))</f>
        <v/>
      </c>
      <c r="AW902" s="5" t="str">
        <f ca="1">IF(B_MSK[[#This Row],[C_2]]="",IF(B_MSK[[#This Row],[B_2]]="",IF(B_MSK[[#This Row],[A_2]]="","",B_MSK[[#This Row],[A_2]]),B_MSK[[#This Row],[B_2]]),B_MSK[[#This Row],[C_2]])</f>
        <v/>
      </c>
      <c r="AX902" s="2">
        <f ca="1">IF(ISNUMBER(B_MSK[[#This Row],[TANGGAL DATANG]]),B_MSK[[#This Row],[TANGGAL DATANG]],AX901)</f>
        <v>44959</v>
      </c>
      <c r="AY902" s="5" t="str">
        <f ca="1">IF(B_MSK[[#This Row],[DB_ROW]]="","",INDEX([3]!db[JENIS],B_MSK[[#This Row],[DB_ROW]]-1))</f>
        <v/>
      </c>
      <c r="AZ902" s="5" t="e">
        <f ca="1">IF(B_MSK[[#This Row],[A_1]]="","",B_MSK[[#This Row],[A_1]])*1</f>
        <v>#VALUE!</v>
      </c>
      <c r="BA902" s="5" t="str">
        <f ca="1">IF(B_MSK[[#This Row],[//]]="","",INDEX(INDIRECT(DIR&amp;$2:$2),B_MSK[[#This Row],[//]]))</f>
        <v/>
      </c>
      <c r="BB902" s="5" t="str">
        <f ca="1">CONCATENATE(B_MSK[[#This Row],[concat]],B_MSK[[#This Row],[HARGA_X]],B_MSK[[#This Row],[SAT]])</f>
        <v/>
      </c>
    </row>
    <row r="903" spans="1:54" x14ac:dyDescent="0.25">
      <c r="A903" s="6" t="s">
        <v>128</v>
      </c>
      <c r="B903" s="5" t="str">
        <f ca="1">IF(B_MSK[[#This Row],[N_ID]]="","",INDEX(INDIRECT(DIR&amp;$2:$2),MATCH(B_MSK[[#This Row],[N_ID]],INDIRECT(DIR&amp;"!NOTA[ID_P]"),0)))</f>
        <v/>
      </c>
      <c r="C903" s="5" t="str">
        <f ca="1">IF(B_MSK[[#This Row],[//]]="","",HYPERLINK("["&amp;SUBSTITUTE(DIR,"'","")&amp;"]NOTA!D"&amp;B_MSK[[#This Row],[//]]+2,"&gt;"))</f>
        <v/>
      </c>
      <c r="D903" s="5" t="str">
        <f ca="1">IF(B_MSK[[#This Row],[N_ID]]="","",COUNTIF(INDIRECT(DIR&amp;"!NOTA[ID_H]"),B_MSK[[#This Row],[ID NOTA]]))</f>
        <v/>
      </c>
      <c r="E9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3" s="7" t="str">
        <f ca="1">IF(B_MSK[[#This Row],[stt]]="ada",INDEX([2]!db[NB BM],B_MSK[DB_ROW]-1),"")</f>
        <v/>
      </c>
      <c r="H903" s="7" t="str">
        <f ca="1">IF(B_MSK[[#This Row],[//]]="","",INDEX(INDIRECT(DIR&amp;$2:$2),B_MSK[[#This Row],[//]]))</f>
        <v/>
      </c>
      <c r="I903" s="27" t="str">
        <f ca="1">IF(B_MSK[[#This Row],[//]]="","",INDEX(INDIRECT(DB_PATH&amp;$2:$2),B_MSK[[#This Row],[DB_ROW]]-1))</f>
        <v/>
      </c>
      <c r="J903" s="5" t="str">
        <f ca="1">IF(B_MSK[[#This Row],[//]]="","",IF(INDEX(INDIRECT(DIR&amp;$2:$2),B_MSK[[#This Row],[//]])="","",INDEX(INDIRECT(DIR&amp;$2:$2),B_MSK[[#This Row],[//]])))</f>
        <v/>
      </c>
      <c r="K903" s="5" t="str">
        <f ca="1">IF(B_MSK[[#This Row],[//]]="","",IF(INDEX(INDIRECT(DIR&amp;$2:$2),B_MSK[[#This Row],[//]])="","",INDEX(INDIRECT(DIR&amp;$2:$2),B_MSK[[#This Row],[//]])))</f>
        <v/>
      </c>
      <c r="L903" s="5" t="str">
        <f ca="1">IF(B_MSK[[#This Row],[//]]="","",IF(INDEX(INDIRECT(DIR&amp;$2:$2),B_MSK[[#This Row],[//]])="","",INDEX(INDIRECT(DIR&amp;$2:$2),B_MSK[[#This Row],[//]])))</f>
        <v/>
      </c>
      <c r="M903" s="13" t="str">
        <f ca="1">IF(B_MSK[[#This Row],[//]]="","",INDEX(INDIRECT(DIR&amp;$2:$2),B_MSK[[#This Row],[//]]))</f>
        <v/>
      </c>
      <c r="N903" s="13" t="str">
        <f ca="1">IF(OR(B_MSK[[#This Row],[//]]="",),"",INDEX(INDIRECT(DIR&amp;$2:$2),B_MSK[[#This Row],[//]]))</f>
        <v/>
      </c>
      <c r="O903" s="3" t="str">
        <f ca="1">IF(B_MSK[[#This Row],[//]]="","",IF(INDEX(INDIRECT(DIR&amp;$2:$2),B_MSK[[#This Row],[//]])=0,"",INDEX(INDIRECT(DIR&amp;$2:$2),B_MSK[[#This Row],[//]])))</f>
        <v/>
      </c>
      <c r="P903" s="3" t="str">
        <f ca="1">IF(B_MSK[[#This Row],[//]]="","",IF(INDEX(INDIRECT(DIR&amp;$2:$2),B_MSK[[#This Row],[//]])=0,"",INDEX(INDIRECT(DIR&amp;$2:$2),B_MSK[[#This Row],[//]])))</f>
        <v/>
      </c>
      <c r="Q903" s="12" t="str">
        <f ca="1">IF(B_MSK[[#This Row],[//]]="","",INDEX(INDIRECT(DIR&amp;$2:$2),B_MSK[[#This Row],[//]]))</f>
        <v/>
      </c>
      <c r="R9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3" s="37" t="str">
        <f ca="1">IF(B_MSK[[#This Row],[//]]="","",INDEX(INDIRECT(DIR&amp;$2:$2),B_MSK[[#This Row],[//]]))</f>
        <v/>
      </c>
      <c r="U903" s="38" t="str">
        <f ca="1">IF(SUMIF(B_MSK[NAMA BARANG],B_MSK[[#This Row],[NAMA BARANG]],B_MSK[JMLH BRG])=0,"",SUMIF(B_MSK[NAMA BARANG],B_MSK[[#This Row],[NAMA BARANG]],B_MSK[C]))</f>
        <v/>
      </c>
      <c r="V903" s="7" t="str">
        <f ca="1">IF(B_MSK[[#This Row],[//]]="","",INDEX(INDIRECT(DIR&amp;$2:$2),B_MSK[[#This Row],[//]]))</f>
        <v/>
      </c>
      <c r="W9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3" s="5" t="str">
        <f ca="1">IF(B_MSK[[#This Row],[N.B.nota]]="","",IF(MATCH(B_MSK[[#This Row],[concat]],[2]!db[NB NOTA_C],0)&gt;0,"ada",0))</f>
        <v/>
      </c>
      <c r="Y903" s="5" t="str">
        <f ca="1">IF(B_MSK[[#This Row],[N.B.nota]]="","",ADDRESS(ROW(B_MSK[QB]),COLUMN(B_MSK[QB]))&amp;":"&amp;ADDRESS(ROW(),COLUMN(B_MSK[QB])))</f>
        <v/>
      </c>
      <c r="Z903" s="5" t="str">
        <f ca="1">IF(B_MSK[[#This Row],[concat]]="","",MATCH(B_MSK[[#This Row],[concat]],[2]!db[NB NOTA_C],0)+1)</f>
        <v/>
      </c>
      <c r="AA903" s="5" t="str">
        <f ca="1">IF(B_MSK[[#This Row],[//]]="","",HYPERLINK("[D:\kerja\BANK EXP\BARU\DB.XLSX]DB!e"&amp;B_MSK[[#This Row],[DB_ROW]],"&gt;"))</f>
        <v/>
      </c>
      <c r="AB903" s="30" t="e">
        <f ca="1">MID(B_MSK[[#This Row],[/ STN_1]],FIND(" ",B_MSK[[#This Row],[/ STN_1]])+1,LEN(B_MSK[[#This Row],[/ STN_1]]))</f>
        <v>#VALUE!</v>
      </c>
      <c r="AC9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3" s="15" t="str">
        <f ca="1">IF(B_MSK[[#This Row],[HARGA_2]]="","",IF(MID(B_MSK[[#This Row],[/ STN_2]],FIND(" ",B_MSK[[#This Row],[/ STN_2]])+1,LEN(B_MSK[[#This Row],[/ STN_2]]))="LSN",B_MSK[[#This Row],[HARGA_2]]/12,""))</f>
        <v/>
      </c>
      <c r="AH903" s="7" t="str">
        <f ca="1">IF(B_MSK[[#This Row],[HARGA_3]]="","","/ "&amp;"PCS")</f>
        <v/>
      </c>
      <c r="AI903" s="15" t="str">
        <f ca="1">IF(B_MSK[[#This Row],[HARGA_3]]="",IF(B_MSK[[#This Row],[HARGA_2]]="",IF(B_MSK[[#This Row],[HARGA_1]]="","",B_MSK[[#This Row],[HARGA_1]]),B_MSK[[#This Row],[HARGA_2]]),B_MSK[[#This Row],[HARGA_3]])</f>
        <v/>
      </c>
      <c r="AJ903" s="15" t="str">
        <f ca="1">IF(B_MSK[[#This Row],[/ STN_3]]="",IF(B_MSK[[#This Row],[/ STN_2]]="",IF(B_MSK[[#This Row],[/ STN_1]]="","",B_MSK[[#This Row],[/ STN_1]]),B_MSK[[#This Row],[/ STN_2]]),B_MSK[[#This Row],[/ STN_3]])</f>
        <v/>
      </c>
      <c r="AK903" s="5" t="str">
        <f ca="1">IF(B_MSK[[#This Row],[//]]="","",SUBSTITUTE(SUBSTITUTE(SUBSTITUTE(B_MSK[[#This Row],[QTY/ CTN]]," ","_",2),"(",""),")","")&amp;"_")</f>
        <v/>
      </c>
      <c r="AL903" s="5" t="str">
        <f ca="1">IF(B_MSK[[#This Row],[A_B]]="","",SEARCH("_",B_MSK[[#This Row],[A_B]]))</f>
        <v/>
      </c>
      <c r="AM903" s="5" t="str">
        <f ca="1">IF(B_MSK[[#This Row],[A_B]]="","",LEN(B_MSK[[#This Row],[A_B]]))</f>
        <v/>
      </c>
      <c r="AN903" s="5" t="str">
        <f ca="1">IF(B_MSK[[#This Row],[A_B]]="","",LEFT(B_MSK[[#This Row],[QTY/ CTN]],B_MSK[[#This Row],[A_B_1]]))</f>
        <v/>
      </c>
      <c r="AO903" s="5" t="str">
        <f ca="1">IF(B_MSK[[#This Row],[A_B]]="","",LEFT(B_MSK[[#This Row],[A_]],SEARCH(" ",B_MSK[[#This Row],[A_]])-1))</f>
        <v/>
      </c>
      <c r="AP903" s="5" t="str">
        <f ca="1">IF(B_MSK[[#This Row],[A_B]]="","",RIGHT(B_MSK[[#This Row],[A_]],LEN(B_MSK[[#This Row],[A_]])-SEARCH(" ",B_MSK[[#This Row],[A_]])))</f>
        <v/>
      </c>
      <c r="AQ9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3" s="5" t="str">
        <f ca="1">IF(B_MSK[[#This Row],[B_]]="","",LEFT(B_MSK[[#This Row],[B_]],SEARCH(" ",B_MSK[[#This Row],[B_]])))</f>
        <v/>
      </c>
      <c r="AS903" s="5" t="str">
        <f ca="1">IF(B_MSK[[#This Row],[B_]]="","",RIGHT(B_MSK[[#This Row],[B_]],LEN(B_MSK[[#This Row],[B_]])-SEARCH(" ",B_MSK[[#This Row],[B_]])))</f>
        <v/>
      </c>
      <c r="AT903" s="5" t="str">
        <f ca="1">IF(B_MSK[[#This Row],[B_2]]="LSN",12,"")</f>
        <v/>
      </c>
      <c r="AU903" s="5" t="str">
        <f ca="1">IF(B_MSK[[#This Row],[C_1]]="","","PCS")</f>
        <v/>
      </c>
      <c r="AV903" s="5" t="str">
        <f ca="1">IF(B_MSK[[#This Row],[A_1]]="","",B_MSK[[#This Row],[A_1]]*IF(B_MSK[[#This Row],[B_1]]="",1,B_MSK[[#This Row],[B_1]])*IF(B_MSK[[#This Row],[C_1]]="",1,B_MSK[[#This Row],[C_1]]))</f>
        <v/>
      </c>
      <c r="AW903" s="5" t="str">
        <f ca="1">IF(B_MSK[[#This Row],[C_2]]="",IF(B_MSK[[#This Row],[B_2]]="",IF(B_MSK[[#This Row],[A_2]]="","",B_MSK[[#This Row],[A_2]]),B_MSK[[#This Row],[B_2]]),B_MSK[[#This Row],[C_2]])</f>
        <v/>
      </c>
      <c r="AX903" s="2">
        <f ca="1">IF(ISNUMBER(B_MSK[[#This Row],[TANGGAL DATANG]]),B_MSK[[#This Row],[TANGGAL DATANG]],AX902)</f>
        <v>44959</v>
      </c>
      <c r="AY903" s="5" t="str">
        <f ca="1">IF(B_MSK[[#This Row],[DB_ROW]]="","",INDEX([3]!db[JENIS],B_MSK[[#This Row],[DB_ROW]]-1))</f>
        <v/>
      </c>
      <c r="AZ903" s="5" t="e">
        <f ca="1">IF(B_MSK[[#This Row],[A_1]]="","",B_MSK[[#This Row],[A_1]])*1</f>
        <v>#VALUE!</v>
      </c>
      <c r="BA903" s="5" t="str">
        <f ca="1">IF(B_MSK[[#This Row],[//]]="","",INDEX(INDIRECT(DIR&amp;$2:$2),B_MSK[[#This Row],[//]]))</f>
        <v/>
      </c>
      <c r="BB903" s="5" t="str">
        <f ca="1">CONCATENATE(B_MSK[[#This Row],[concat]],B_MSK[[#This Row],[HARGA_X]],B_MSK[[#This Row],[SAT]])</f>
        <v/>
      </c>
    </row>
    <row r="904" spans="1:54" x14ac:dyDescent="0.25">
      <c r="A904" s="6" t="s">
        <v>128</v>
      </c>
      <c r="B904" s="5" t="str">
        <f ca="1">IF(B_MSK[[#This Row],[N_ID]]="","",INDEX(INDIRECT(DIR&amp;$2:$2),MATCH(B_MSK[[#This Row],[N_ID]],INDIRECT(DIR&amp;"!NOTA[ID_P]"),0)))</f>
        <v/>
      </c>
      <c r="C904" s="5" t="str">
        <f ca="1">IF(B_MSK[[#This Row],[//]]="","",HYPERLINK("["&amp;SUBSTITUTE(DIR,"'","")&amp;"]NOTA!D"&amp;B_MSK[[#This Row],[//]]+2,"&gt;"))</f>
        <v/>
      </c>
      <c r="D904" s="5" t="str">
        <f ca="1">IF(B_MSK[[#This Row],[N_ID]]="","",COUNTIF(INDIRECT(DIR&amp;"!NOTA[ID_H]"),B_MSK[[#This Row],[ID NOTA]]))</f>
        <v/>
      </c>
      <c r="E9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4" s="7" t="str">
        <f ca="1">IF(B_MSK[[#This Row],[stt]]="ada",INDEX([2]!db[NB BM],B_MSK[DB_ROW]-1),"")</f>
        <v/>
      </c>
      <c r="H904" s="7" t="str">
        <f ca="1">IF(B_MSK[[#This Row],[//]]="","",INDEX(INDIRECT(DIR&amp;$2:$2),B_MSK[[#This Row],[//]]))</f>
        <v/>
      </c>
      <c r="I904" s="27" t="str">
        <f ca="1">IF(B_MSK[[#This Row],[//]]="","",INDEX(INDIRECT(DB_PATH&amp;$2:$2),B_MSK[[#This Row],[DB_ROW]]-1))</f>
        <v/>
      </c>
      <c r="J904" s="5" t="str">
        <f ca="1">IF(B_MSK[[#This Row],[//]]="","",IF(INDEX(INDIRECT(DIR&amp;$2:$2),B_MSK[[#This Row],[//]])="","",INDEX(INDIRECT(DIR&amp;$2:$2),B_MSK[[#This Row],[//]])))</f>
        <v/>
      </c>
      <c r="K904" s="5" t="str">
        <f ca="1">IF(B_MSK[[#This Row],[//]]="","",IF(INDEX(INDIRECT(DIR&amp;$2:$2),B_MSK[[#This Row],[//]])="","",INDEX(INDIRECT(DIR&amp;$2:$2),B_MSK[[#This Row],[//]])))</f>
        <v/>
      </c>
      <c r="L904" s="5" t="str">
        <f ca="1">IF(B_MSK[[#This Row],[//]]="","",IF(INDEX(INDIRECT(DIR&amp;$2:$2),B_MSK[[#This Row],[//]])="","",INDEX(INDIRECT(DIR&amp;$2:$2),B_MSK[[#This Row],[//]])))</f>
        <v/>
      </c>
      <c r="M904" s="13" t="str">
        <f ca="1">IF(B_MSK[[#This Row],[//]]="","",INDEX(INDIRECT(DIR&amp;$2:$2),B_MSK[[#This Row],[//]]))</f>
        <v/>
      </c>
      <c r="N904" s="13" t="str">
        <f ca="1">IF(OR(B_MSK[[#This Row],[//]]="",),"",INDEX(INDIRECT(DIR&amp;$2:$2),B_MSK[[#This Row],[//]]))</f>
        <v/>
      </c>
      <c r="O904" s="3" t="str">
        <f ca="1">IF(B_MSK[[#This Row],[//]]="","",IF(INDEX(INDIRECT(DIR&amp;$2:$2),B_MSK[[#This Row],[//]])=0,"",INDEX(INDIRECT(DIR&amp;$2:$2),B_MSK[[#This Row],[//]])))</f>
        <v/>
      </c>
      <c r="P904" s="3" t="str">
        <f ca="1">IF(B_MSK[[#This Row],[//]]="","",IF(INDEX(INDIRECT(DIR&amp;$2:$2),B_MSK[[#This Row],[//]])=0,"",INDEX(INDIRECT(DIR&amp;$2:$2),B_MSK[[#This Row],[//]])))</f>
        <v/>
      </c>
      <c r="Q904" s="12" t="str">
        <f ca="1">IF(B_MSK[[#This Row],[//]]="","",INDEX(INDIRECT(DIR&amp;$2:$2),B_MSK[[#This Row],[//]]))</f>
        <v/>
      </c>
      <c r="R9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4" s="37" t="str">
        <f ca="1">IF(B_MSK[[#This Row],[//]]="","",INDEX(INDIRECT(DIR&amp;$2:$2),B_MSK[[#This Row],[//]]))</f>
        <v/>
      </c>
      <c r="U904" s="38" t="str">
        <f ca="1">IF(SUMIF(B_MSK[NAMA BARANG],B_MSK[[#This Row],[NAMA BARANG]],B_MSK[JMLH BRG])=0,"",SUMIF(B_MSK[NAMA BARANG],B_MSK[[#This Row],[NAMA BARANG]],B_MSK[C]))</f>
        <v/>
      </c>
      <c r="V904" s="7" t="str">
        <f ca="1">IF(B_MSK[[#This Row],[//]]="","",INDEX(INDIRECT(DIR&amp;$2:$2),B_MSK[[#This Row],[//]]))</f>
        <v/>
      </c>
      <c r="W9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4" s="5" t="str">
        <f ca="1">IF(B_MSK[[#This Row],[N.B.nota]]="","",IF(MATCH(B_MSK[[#This Row],[concat]],[2]!db[NB NOTA_C],0)&gt;0,"ada",0))</f>
        <v/>
      </c>
      <c r="Y904" s="5" t="str">
        <f ca="1">IF(B_MSK[[#This Row],[N.B.nota]]="","",ADDRESS(ROW(B_MSK[QB]),COLUMN(B_MSK[QB]))&amp;":"&amp;ADDRESS(ROW(),COLUMN(B_MSK[QB])))</f>
        <v/>
      </c>
      <c r="Z904" s="5" t="str">
        <f ca="1">IF(B_MSK[[#This Row],[concat]]="","",MATCH(B_MSK[[#This Row],[concat]],[2]!db[NB NOTA_C],0)+1)</f>
        <v/>
      </c>
      <c r="AA904" s="5" t="str">
        <f ca="1">IF(B_MSK[[#This Row],[//]]="","",HYPERLINK("[D:\kerja\BANK EXP\BARU\DB.XLSX]DB!e"&amp;B_MSK[[#This Row],[DB_ROW]],"&gt;"))</f>
        <v/>
      </c>
      <c r="AB904" s="30" t="e">
        <f ca="1">MID(B_MSK[[#This Row],[/ STN_1]],FIND(" ",B_MSK[[#This Row],[/ STN_1]])+1,LEN(B_MSK[[#This Row],[/ STN_1]]))</f>
        <v>#VALUE!</v>
      </c>
      <c r="AC9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4" s="15" t="str">
        <f ca="1">IF(B_MSK[[#This Row],[HARGA_2]]="","",IF(MID(B_MSK[[#This Row],[/ STN_2]],FIND(" ",B_MSK[[#This Row],[/ STN_2]])+1,LEN(B_MSK[[#This Row],[/ STN_2]]))="LSN",B_MSK[[#This Row],[HARGA_2]]/12,""))</f>
        <v/>
      </c>
      <c r="AH904" s="7" t="str">
        <f ca="1">IF(B_MSK[[#This Row],[HARGA_3]]="","","/ "&amp;"PCS")</f>
        <v/>
      </c>
      <c r="AI904" s="15" t="str">
        <f ca="1">IF(B_MSK[[#This Row],[HARGA_3]]="",IF(B_MSK[[#This Row],[HARGA_2]]="",IF(B_MSK[[#This Row],[HARGA_1]]="","",B_MSK[[#This Row],[HARGA_1]]),B_MSK[[#This Row],[HARGA_2]]),B_MSK[[#This Row],[HARGA_3]])</f>
        <v/>
      </c>
      <c r="AJ904" s="15" t="str">
        <f ca="1">IF(B_MSK[[#This Row],[/ STN_3]]="",IF(B_MSK[[#This Row],[/ STN_2]]="",IF(B_MSK[[#This Row],[/ STN_1]]="","",B_MSK[[#This Row],[/ STN_1]]),B_MSK[[#This Row],[/ STN_2]]),B_MSK[[#This Row],[/ STN_3]])</f>
        <v/>
      </c>
      <c r="AK904" s="5" t="str">
        <f ca="1">IF(B_MSK[[#This Row],[//]]="","",SUBSTITUTE(SUBSTITUTE(SUBSTITUTE(B_MSK[[#This Row],[QTY/ CTN]]," ","_",2),"(",""),")","")&amp;"_")</f>
        <v/>
      </c>
      <c r="AL904" s="5" t="str">
        <f ca="1">IF(B_MSK[[#This Row],[A_B]]="","",SEARCH("_",B_MSK[[#This Row],[A_B]]))</f>
        <v/>
      </c>
      <c r="AM904" s="5" t="str">
        <f ca="1">IF(B_MSK[[#This Row],[A_B]]="","",LEN(B_MSK[[#This Row],[A_B]]))</f>
        <v/>
      </c>
      <c r="AN904" s="5" t="str">
        <f ca="1">IF(B_MSK[[#This Row],[A_B]]="","",LEFT(B_MSK[[#This Row],[QTY/ CTN]],B_MSK[[#This Row],[A_B_1]]))</f>
        <v/>
      </c>
      <c r="AO904" s="5" t="str">
        <f ca="1">IF(B_MSK[[#This Row],[A_B]]="","",LEFT(B_MSK[[#This Row],[A_]],SEARCH(" ",B_MSK[[#This Row],[A_]])-1))</f>
        <v/>
      </c>
      <c r="AP904" s="5" t="str">
        <f ca="1">IF(B_MSK[[#This Row],[A_B]]="","",RIGHT(B_MSK[[#This Row],[A_]],LEN(B_MSK[[#This Row],[A_]])-SEARCH(" ",B_MSK[[#This Row],[A_]])))</f>
        <v/>
      </c>
      <c r="AQ9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4" s="5" t="str">
        <f ca="1">IF(B_MSK[[#This Row],[B_]]="","",LEFT(B_MSK[[#This Row],[B_]],SEARCH(" ",B_MSK[[#This Row],[B_]])))</f>
        <v/>
      </c>
      <c r="AS904" s="5" t="str">
        <f ca="1">IF(B_MSK[[#This Row],[B_]]="","",RIGHT(B_MSK[[#This Row],[B_]],LEN(B_MSK[[#This Row],[B_]])-SEARCH(" ",B_MSK[[#This Row],[B_]])))</f>
        <v/>
      </c>
      <c r="AT904" s="5" t="str">
        <f ca="1">IF(B_MSK[[#This Row],[B_2]]="LSN",12,"")</f>
        <v/>
      </c>
      <c r="AU904" s="5" t="str">
        <f ca="1">IF(B_MSK[[#This Row],[C_1]]="","","PCS")</f>
        <v/>
      </c>
      <c r="AV904" s="5" t="str">
        <f ca="1">IF(B_MSK[[#This Row],[A_1]]="","",B_MSK[[#This Row],[A_1]]*IF(B_MSK[[#This Row],[B_1]]="",1,B_MSK[[#This Row],[B_1]])*IF(B_MSK[[#This Row],[C_1]]="",1,B_MSK[[#This Row],[C_1]]))</f>
        <v/>
      </c>
      <c r="AW904" s="5" t="str">
        <f ca="1">IF(B_MSK[[#This Row],[C_2]]="",IF(B_MSK[[#This Row],[B_2]]="",IF(B_MSK[[#This Row],[A_2]]="","",B_MSK[[#This Row],[A_2]]),B_MSK[[#This Row],[B_2]]),B_MSK[[#This Row],[C_2]])</f>
        <v/>
      </c>
      <c r="AX904" s="2">
        <f ca="1">IF(ISNUMBER(B_MSK[[#This Row],[TANGGAL DATANG]]),B_MSK[[#This Row],[TANGGAL DATANG]],AX903)</f>
        <v>44959</v>
      </c>
      <c r="AY904" s="5" t="str">
        <f ca="1">IF(B_MSK[[#This Row],[DB_ROW]]="","",INDEX([3]!db[JENIS],B_MSK[[#This Row],[DB_ROW]]-1))</f>
        <v/>
      </c>
      <c r="AZ904" s="5" t="e">
        <f ca="1">IF(B_MSK[[#This Row],[A_1]]="","",B_MSK[[#This Row],[A_1]])*1</f>
        <v>#VALUE!</v>
      </c>
      <c r="BA904" s="5" t="str">
        <f ca="1">IF(B_MSK[[#This Row],[//]]="","",INDEX(INDIRECT(DIR&amp;$2:$2),B_MSK[[#This Row],[//]]))</f>
        <v/>
      </c>
      <c r="BB904" s="5" t="str">
        <f ca="1">CONCATENATE(B_MSK[[#This Row],[concat]],B_MSK[[#This Row],[HARGA_X]],B_MSK[[#This Row],[SAT]])</f>
        <v/>
      </c>
    </row>
    <row r="905" spans="1:54" x14ac:dyDescent="0.25">
      <c r="A905" s="6" t="s">
        <v>128</v>
      </c>
      <c r="B905" s="5" t="str">
        <f ca="1">IF(B_MSK[[#This Row],[N_ID]]="","",INDEX(INDIRECT(DIR&amp;$2:$2),MATCH(B_MSK[[#This Row],[N_ID]],INDIRECT(DIR&amp;"!NOTA[ID_P]"),0)))</f>
        <v/>
      </c>
      <c r="C905" s="5" t="str">
        <f ca="1">IF(B_MSK[[#This Row],[//]]="","",HYPERLINK("["&amp;SUBSTITUTE(DIR,"'","")&amp;"]NOTA!D"&amp;B_MSK[[#This Row],[//]]+2,"&gt;"))</f>
        <v/>
      </c>
      <c r="D905" s="5" t="str">
        <f ca="1">IF(B_MSK[[#This Row],[N_ID]]="","",COUNTIF(INDIRECT(DIR&amp;"!NOTA[ID_H]"),B_MSK[[#This Row],[ID NOTA]]))</f>
        <v/>
      </c>
      <c r="E9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5" s="7" t="str">
        <f ca="1">IF(B_MSK[[#This Row],[stt]]="ada",INDEX([2]!db[NB BM],B_MSK[DB_ROW]-1),"")</f>
        <v/>
      </c>
      <c r="H905" s="7" t="str">
        <f ca="1">IF(B_MSK[[#This Row],[//]]="","",INDEX(INDIRECT(DIR&amp;$2:$2),B_MSK[[#This Row],[//]]))</f>
        <v/>
      </c>
      <c r="I905" s="27" t="str">
        <f ca="1">IF(B_MSK[[#This Row],[//]]="","",INDEX(INDIRECT(DB_PATH&amp;$2:$2),B_MSK[[#This Row],[DB_ROW]]-1))</f>
        <v/>
      </c>
      <c r="J905" s="5" t="str">
        <f ca="1">IF(B_MSK[[#This Row],[//]]="","",IF(INDEX(INDIRECT(DIR&amp;$2:$2),B_MSK[[#This Row],[//]])="","",INDEX(INDIRECT(DIR&amp;$2:$2),B_MSK[[#This Row],[//]])))</f>
        <v/>
      </c>
      <c r="K905" s="5" t="str">
        <f ca="1">IF(B_MSK[[#This Row],[//]]="","",IF(INDEX(INDIRECT(DIR&amp;$2:$2),B_MSK[[#This Row],[//]])="","",INDEX(INDIRECT(DIR&amp;$2:$2),B_MSK[[#This Row],[//]])))</f>
        <v/>
      </c>
      <c r="L905" s="5" t="str">
        <f ca="1">IF(B_MSK[[#This Row],[//]]="","",IF(INDEX(INDIRECT(DIR&amp;$2:$2),B_MSK[[#This Row],[//]])="","",INDEX(INDIRECT(DIR&amp;$2:$2),B_MSK[[#This Row],[//]])))</f>
        <v/>
      </c>
      <c r="M905" s="13" t="str">
        <f ca="1">IF(B_MSK[[#This Row],[//]]="","",INDEX(INDIRECT(DIR&amp;$2:$2),B_MSK[[#This Row],[//]]))</f>
        <v/>
      </c>
      <c r="N905" s="13" t="str">
        <f ca="1">IF(OR(B_MSK[[#This Row],[//]]="",),"",INDEX(INDIRECT(DIR&amp;$2:$2),B_MSK[[#This Row],[//]]))</f>
        <v/>
      </c>
      <c r="O905" s="3" t="str">
        <f ca="1">IF(B_MSK[[#This Row],[//]]="","",IF(INDEX(INDIRECT(DIR&amp;$2:$2),B_MSK[[#This Row],[//]])=0,"",INDEX(INDIRECT(DIR&amp;$2:$2),B_MSK[[#This Row],[//]])))</f>
        <v/>
      </c>
      <c r="P905" s="3" t="str">
        <f ca="1">IF(B_MSK[[#This Row],[//]]="","",IF(INDEX(INDIRECT(DIR&amp;$2:$2),B_MSK[[#This Row],[//]])=0,"",INDEX(INDIRECT(DIR&amp;$2:$2),B_MSK[[#This Row],[//]])))</f>
        <v/>
      </c>
      <c r="Q905" s="12" t="str">
        <f ca="1">IF(B_MSK[[#This Row],[//]]="","",INDEX(INDIRECT(DIR&amp;$2:$2),B_MSK[[#This Row],[//]]))</f>
        <v/>
      </c>
      <c r="R9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5" s="37" t="str">
        <f ca="1">IF(B_MSK[[#This Row],[//]]="","",INDEX(INDIRECT(DIR&amp;$2:$2),B_MSK[[#This Row],[//]]))</f>
        <v/>
      </c>
      <c r="U905" s="38" t="str">
        <f ca="1">IF(SUMIF(B_MSK[NAMA BARANG],B_MSK[[#This Row],[NAMA BARANG]],B_MSK[JMLH BRG])=0,"",SUMIF(B_MSK[NAMA BARANG],B_MSK[[#This Row],[NAMA BARANG]],B_MSK[C]))</f>
        <v/>
      </c>
      <c r="V905" s="7" t="str">
        <f ca="1">IF(B_MSK[[#This Row],[//]]="","",INDEX(INDIRECT(DIR&amp;$2:$2),B_MSK[[#This Row],[//]]))</f>
        <v/>
      </c>
      <c r="W9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5" s="5" t="str">
        <f ca="1">IF(B_MSK[[#This Row],[N.B.nota]]="","",IF(MATCH(B_MSK[[#This Row],[concat]],[2]!db[NB NOTA_C],0)&gt;0,"ada",0))</f>
        <v/>
      </c>
      <c r="Y905" s="5" t="str">
        <f ca="1">IF(B_MSK[[#This Row],[N.B.nota]]="","",ADDRESS(ROW(B_MSK[QB]),COLUMN(B_MSK[QB]))&amp;":"&amp;ADDRESS(ROW(),COLUMN(B_MSK[QB])))</f>
        <v/>
      </c>
      <c r="Z905" s="5" t="str">
        <f ca="1">IF(B_MSK[[#This Row],[concat]]="","",MATCH(B_MSK[[#This Row],[concat]],[2]!db[NB NOTA_C],0)+1)</f>
        <v/>
      </c>
      <c r="AA905" s="5" t="str">
        <f ca="1">IF(B_MSK[[#This Row],[//]]="","",HYPERLINK("[D:\kerja\BANK EXP\BARU\DB.XLSX]DB!e"&amp;B_MSK[[#This Row],[DB_ROW]],"&gt;"))</f>
        <v/>
      </c>
      <c r="AB905" s="30" t="e">
        <f ca="1">MID(B_MSK[[#This Row],[/ STN_1]],FIND(" ",B_MSK[[#This Row],[/ STN_1]])+1,LEN(B_MSK[[#This Row],[/ STN_1]]))</f>
        <v>#VALUE!</v>
      </c>
      <c r="AC9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5" s="15" t="str">
        <f ca="1">IF(B_MSK[[#This Row],[HARGA_2]]="","",IF(MID(B_MSK[[#This Row],[/ STN_2]],FIND(" ",B_MSK[[#This Row],[/ STN_2]])+1,LEN(B_MSK[[#This Row],[/ STN_2]]))="LSN",B_MSK[[#This Row],[HARGA_2]]/12,""))</f>
        <v/>
      </c>
      <c r="AH905" s="7" t="str">
        <f ca="1">IF(B_MSK[[#This Row],[HARGA_3]]="","","/ "&amp;"PCS")</f>
        <v/>
      </c>
      <c r="AI905" s="15" t="str">
        <f ca="1">IF(B_MSK[[#This Row],[HARGA_3]]="",IF(B_MSK[[#This Row],[HARGA_2]]="",IF(B_MSK[[#This Row],[HARGA_1]]="","",B_MSK[[#This Row],[HARGA_1]]),B_MSK[[#This Row],[HARGA_2]]),B_MSK[[#This Row],[HARGA_3]])</f>
        <v/>
      </c>
      <c r="AJ905" s="15" t="str">
        <f ca="1">IF(B_MSK[[#This Row],[/ STN_3]]="",IF(B_MSK[[#This Row],[/ STN_2]]="",IF(B_MSK[[#This Row],[/ STN_1]]="","",B_MSK[[#This Row],[/ STN_1]]),B_MSK[[#This Row],[/ STN_2]]),B_MSK[[#This Row],[/ STN_3]])</f>
        <v/>
      </c>
      <c r="AK905" s="5" t="str">
        <f ca="1">IF(B_MSK[[#This Row],[//]]="","",SUBSTITUTE(SUBSTITUTE(SUBSTITUTE(B_MSK[[#This Row],[QTY/ CTN]]," ","_",2),"(",""),")","")&amp;"_")</f>
        <v/>
      </c>
      <c r="AL905" s="5" t="str">
        <f ca="1">IF(B_MSK[[#This Row],[A_B]]="","",SEARCH("_",B_MSK[[#This Row],[A_B]]))</f>
        <v/>
      </c>
      <c r="AM905" s="5" t="str">
        <f ca="1">IF(B_MSK[[#This Row],[A_B]]="","",LEN(B_MSK[[#This Row],[A_B]]))</f>
        <v/>
      </c>
      <c r="AN905" s="5" t="str">
        <f ca="1">IF(B_MSK[[#This Row],[A_B]]="","",LEFT(B_MSK[[#This Row],[QTY/ CTN]],B_MSK[[#This Row],[A_B_1]]))</f>
        <v/>
      </c>
      <c r="AO905" s="5" t="str">
        <f ca="1">IF(B_MSK[[#This Row],[A_B]]="","",LEFT(B_MSK[[#This Row],[A_]],SEARCH(" ",B_MSK[[#This Row],[A_]])-1))</f>
        <v/>
      </c>
      <c r="AP905" s="5" t="str">
        <f ca="1">IF(B_MSK[[#This Row],[A_B]]="","",RIGHT(B_MSK[[#This Row],[A_]],LEN(B_MSK[[#This Row],[A_]])-SEARCH(" ",B_MSK[[#This Row],[A_]])))</f>
        <v/>
      </c>
      <c r="AQ9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5" s="5" t="str">
        <f ca="1">IF(B_MSK[[#This Row],[B_]]="","",LEFT(B_MSK[[#This Row],[B_]],SEARCH(" ",B_MSK[[#This Row],[B_]])))</f>
        <v/>
      </c>
      <c r="AS905" s="5" t="str">
        <f ca="1">IF(B_MSK[[#This Row],[B_]]="","",RIGHT(B_MSK[[#This Row],[B_]],LEN(B_MSK[[#This Row],[B_]])-SEARCH(" ",B_MSK[[#This Row],[B_]])))</f>
        <v/>
      </c>
      <c r="AT905" s="5" t="str">
        <f ca="1">IF(B_MSK[[#This Row],[B_2]]="LSN",12,"")</f>
        <v/>
      </c>
      <c r="AU905" s="5" t="str">
        <f ca="1">IF(B_MSK[[#This Row],[C_1]]="","","PCS")</f>
        <v/>
      </c>
      <c r="AV905" s="5" t="str">
        <f ca="1">IF(B_MSK[[#This Row],[A_1]]="","",B_MSK[[#This Row],[A_1]]*IF(B_MSK[[#This Row],[B_1]]="",1,B_MSK[[#This Row],[B_1]])*IF(B_MSK[[#This Row],[C_1]]="",1,B_MSK[[#This Row],[C_1]]))</f>
        <v/>
      </c>
      <c r="AW905" s="5" t="str">
        <f ca="1">IF(B_MSK[[#This Row],[C_2]]="",IF(B_MSK[[#This Row],[B_2]]="",IF(B_MSK[[#This Row],[A_2]]="","",B_MSK[[#This Row],[A_2]]),B_MSK[[#This Row],[B_2]]),B_MSK[[#This Row],[C_2]])</f>
        <v/>
      </c>
      <c r="AX905" s="2">
        <f ca="1">IF(ISNUMBER(B_MSK[[#This Row],[TANGGAL DATANG]]),B_MSK[[#This Row],[TANGGAL DATANG]],AX904)</f>
        <v>44959</v>
      </c>
      <c r="AY905" s="5" t="str">
        <f ca="1">IF(B_MSK[[#This Row],[DB_ROW]]="","",INDEX([3]!db[JENIS],B_MSK[[#This Row],[DB_ROW]]-1))</f>
        <v/>
      </c>
      <c r="AZ905" s="5" t="e">
        <f ca="1">IF(B_MSK[[#This Row],[A_1]]="","",B_MSK[[#This Row],[A_1]])*1</f>
        <v>#VALUE!</v>
      </c>
      <c r="BA905" s="5" t="str">
        <f ca="1">IF(B_MSK[[#This Row],[//]]="","",INDEX(INDIRECT(DIR&amp;$2:$2),B_MSK[[#This Row],[//]]))</f>
        <v/>
      </c>
      <c r="BB905" s="5" t="str">
        <f ca="1">CONCATENATE(B_MSK[[#This Row],[concat]],B_MSK[[#This Row],[HARGA_X]],B_MSK[[#This Row],[SAT]])</f>
        <v/>
      </c>
    </row>
    <row r="906" spans="1:54" x14ac:dyDescent="0.25">
      <c r="A906" s="6" t="s">
        <v>128</v>
      </c>
      <c r="B906" s="5" t="str">
        <f ca="1">IF(B_MSK[[#This Row],[N_ID]]="","",INDEX(INDIRECT(DIR&amp;$2:$2),MATCH(B_MSK[[#This Row],[N_ID]],INDIRECT(DIR&amp;"!NOTA[ID_P]"),0)))</f>
        <v/>
      </c>
      <c r="C906" s="5" t="str">
        <f ca="1">IF(B_MSK[[#This Row],[//]]="","",HYPERLINK("["&amp;SUBSTITUTE(DIR,"'","")&amp;"]NOTA!D"&amp;B_MSK[[#This Row],[//]]+2,"&gt;"))</f>
        <v/>
      </c>
      <c r="D906" s="5" t="str">
        <f ca="1">IF(B_MSK[[#This Row],[N_ID]]="","",COUNTIF(INDIRECT(DIR&amp;"!NOTA[ID_H]"),B_MSK[[#This Row],[ID NOTA]]))</f>
        <v/>
      </c>
      <c r="E9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6" s="7" t="str">
        <f ca="1">IF(B_MSK[[#This Row],[stt]]="ada",INDEX([2]!db[NB BM],B_MSK[DB_ROW]-1),"")</f>
        <v/>
      </c>
      <c r="H906" s="7" t="str">
        <f ca="1">IF(B_MSK[[#This Row],[//]]="","",INDEX(INDIRECT(DIR&amp;$2:$2),B_MSK[[#This Row],[//]]))</f>
        <v/>
      </c>
      <c r="I906" s="27" t="str">
        <f ca="1">IF(B_MSK[[#This Row],[//]]="","",INDEX(INDIRECT(DB_PATH&amp;$2:$2),B_MSK[[#This Row],[DB_ROW]]-1))</f>
        <v/>
      </c>
      <c r="J906" s="5" t="str">
        <f ca="1">IF(B_MSK[[#This Row],[//]]="","",IF(INDEX(INDIRECT(DIR&amp;$2:$2),B_MSK[[#This Row],[//]])="","",INDEX(INDIRECT(DIR&amp;$2:$2),B_MSK[[#This Row],[//]])))</f>
        <v/>
      </c>
      <c r="K906" s="5" t="str">
        <f ca="1">IF(B_MSK[[#This Row],[//]]="","",IF(INDEX(INDIRECT(DIR&amp;$2:$2),B_MSK[[#This Row],[//]])="","",INDEX(INDIRECT(DIR&amp;$2:$2),B_MSK[[#This Row],[//]])))</f>
        <v/>
      </c>
      <c r="L906" s="5" t="str">
        <f ca="1">IF(B_MSK[[#This Row],[//]]="","",IF(INDEX(INDIRECT(DIR&amp;$2:$2),B_MSK[[#This Row],[//]])="","",INDEX(INDIRECT(DIR&amp;$2:$2),B_MSK[[#This Row],[//]])))</f>
        <v/>
      </c>
      <c r="M906" s="13" t="str">
        <f ca="1">IF(B_MSK[[#This Row],[//]]="","",INDEX(INDIRECT(DIR&amp;$2:$2),B_MSK[[#This Row],[//]]))</f>
        <v/>
      </c>
      <c r="N906" s="13" t="str">
        <f ca="1">IF(OR(B_MSK[[#This Row],[//]]="",),"",INDEX(INDIRECT(DIR&amp;$2:$2),B_MSK[[#This Row],[//]]))</f>
        <v/>
      </c>
      <c r="O906" s="3" t="str">
        <f ca="1">IF(B_MSK[[#This Row],[//]]="","",IF(INDEX(INDIRECT(DIR&amp;$2:$2),B_MSK[[#This Row],[//]])=0,"",INDEX(INDIRECT(DIR&amp;$2:$2),B_MSK[[#This Row],[//]])))</f>
        <v/>
      </c>
      <c r="P906" s="3" t="str">
        <f ca="1">IF(B_MSK[[#This Row],[//]]="","",IF(INDEX(INDIRECT(DIR&amp;$2:$2),B_MSK[[#This Row],[//]])=0,"",INDEX(INDIRECT(DIR&amp;$2:$2),B_MSK[[#This Row],[//]])))</f>
        <v/>
      </c>
      <c r="Q906" s="12" t="str">
        <f ca="1">IF(B_MSK[[#This Row],[//]]="","",INDEX(INDIRECT(DIR&amp;$2:$2),B_MSK[[#This Row],[//]]))</f>
        <v/>
      </c>
      <c r="R9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6" s="37" t="str">
        <f ca="1">IF(B_MSK[[#This Row],[//]]="","",INDEX(INDIRECT(DIR&amp;$2:$2),B_MSK[[#This Row],[//]]))</f>
        <v/>
      </c>
      <c r="U906" s="38" t="str">
        <f ca="1">IF(SUMIF(B_MSK[NAMA BARANG],B_MSK[[#This Row],[NAMA BARANG]],B_MSK[JMLH BRG])=0,"",SUMIF(B_MSK[NAMA BARANG],B_MSK[[#This Row],[NAMA BARANG]],B_MSK[C]))</f>
        <v/>
      </c>
      <c r="V906" s="7" t="str">
        <f ca="1">IF(B_MSK[[#This Row],[//]]="","",INDEX(INDIRECT(DIR&amp;$2:$2),B_MSK[[#This Row],[//]]))</f>
        <v/>
      </c>
      <c r="W9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6" s="5" t="str">
        <f ca="1">IF(B_MSK[[#This Row],[N.B.nota]]="","",IF(MATCH(B_MSK[[#This Row],[concat]],[2]!db[NB NOTA_C],0)&gt;0,"ada",0))</f>
        <v/>
      </c>
      <c r="Y906" s="5" t="str">
        <f ca="1">IF(B_MSK[[#This Row],[N.B.nota]]="","",ADDRESS(ROW(B_MSK[QB]),COLUMN(B_MSK[QB]))&amp;":"&amp;ADDRESS(ROW(),COLUMN(B_MSK[QB])))</f>
        <v/>
      </c>
      <c r="Z906" s="5" t="str">
        <f ca="1">IF(B_MSK[[#This Row],[concat]]="","",MATCH(B_MSK[[#This Row],[concat]],[2]!db[NB NOTA_C],0)+1)</f>
        <v/>
      </c>
      <c r="AA906" s="5" t="str">
        <f ca="1">IF(B_MSK[[#This Row],[//]]="","",HYPERLINK("[D:\kerja\BANK EXP\BARU\DB.XLSX]DB!e"&amp;B_MSK[[#This Row],[DB_ROW]],"&gt;"))</f>
        <v/>
      </c>
      <c r="AB906" s="30" t="e">
        <f ca="1">MID(B_MSK[[#This Row],[/ STN_1]],FIND(" ",B_MSK[[#This Row],[/ STN_1]])+1,LEN(B_MSK[[#This Row],[/ STN_1]]))</f>
        <v>#VALUE!</v>
      </c>
      <c r="AC9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6" s="15" t="str">
        <f ca="1">IF(B_MSK[[#This Row],[HARGA_2]]="","",IF(MID(B_MSK[[#This Row],[/ STN_2]],FIND(" ",B_MSK[[#This Row],[/ STN_2]])+1,LEN(B_MSK[[#This Row],[/ STN_2]]))="LSN",B_MSK[[#This Row],[HARGA_2]]/12,""))</f>
        <v/>
      </c>
      <c r="AH906" s="7" t="str">
        <f ca="1">IF(B_MSK[[#This Row],[HARGA_3]]="","","/ "&amp;"PCS")</f>
        <v/>
      </c>
      <c r="AI906" s="15" t="str">
        <f ca="1">IF(B_MSK[[#This Row],[HARGA_3]]="",IF(B_MSK[[#This Row],[HARGA_2]]="",IF(B_MSK[[#This Row],[HARGA_1]]="","",B_MSK[[#This Row],[HARGA_1]]),B_MSK[[#This Row],[HARGA_2]]),B_MSK[[#This Row],[HARGA_3]])</f>
        <v/>
      </c>
      <c r="AJ906" s="15" t="str">
        <f ca="1">IF(B_MSK[[#This Row],[/ STN_3]]="",IF(B_MSK[[#This Row],[/ STN_2]]="",IF(B_MSK[[#This Row],[/ STN_1]]="","",B_MSK[[#This Row],[/ STN_1]]),B_MSK[[#This Row],[/ STN_2]]),B_MSK[[#This Row],[/ STN_3]])</f>
        <v/>
      </c>
      <c r="AK906" s="5" t="str">
        <f ca="1">IF(B_MSK[[#This Row],[//]]="","",SUBSTITUTE(SUBSTITUTE(SUBSTITUTE(B_MSK[[#This Row],[QTY/ CTN]]," ","_",2),"(",""),")","")&amp;"_")</f>
        <v/>
      </c>
      <c r="AL906" s="5" t="str">
        <f ca="1">IF(B_MSK[[#This Row],[A_B]]="","",SEARCH("_",B_MSK[[#This Row],[A_B]]))</f>
        <v/>
      </c>
      <c r="AM906" s="5" t="str">
        <f ca="1">IF(B_MSK[[#This Row],[A_B]]="","",LEN(B_MSK[[#This Row],[A_B]]))</f>
        <v/>
      </c>
      <c r="AN906" s="5" t="str">
        <f ca="1">IF(B_MSK[[#This Row],[A_B]]="","",LEFT(B_MSK[[#This Row],[QTY/ CTN]],B_MSK[[#This Row],[A_B_1]]))</f>
        <v/>
      </c>
      <c r="AO906" s="5" t="str">
        <f ca="1">IF(B_MSK[[#This Row],[A_B]]="","",LEFT(B_MSK[[#This Row],[A_]],SEARCH(" ",B_MSK[[#This Row],[A_]])-1))</f>
        <v/>
      </c>
      <c r="AP906" s="5" t="str">
        <f ca="1">IF(B_MSK[[#This Row],[A_B]]="","",RIGHT(B_MSK[[#This Row],[A_]],LEN(B_MSK[[#This Row],[A_]])-SEARCH(" ",B_MSK[[#This Row],[A_]])))</f>
        <v/>
      </c>
      <c r="AQ9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6" s="5" t="str">
        <f ca="1">IF(B_MSK[[#This Row],[B_]]="","",LEFT(B_MSK[[#This Row],[B_]],SEARCH(" ",B_MSK[[#This Row],[B_]])))</f>
        <v/>
      </c>
      <c r="AS906" s="5" t="str">
        <f ca="1">IF(B_MSK[[#This Row],[B_]]="","",RIGHT(B_MSK[[#This Row],[B_]],LEN(B_MSK[[#This Row],[B_]])-SEARCH(" ",B_MSK[[#This Row],[B_]])))</f>
        <v/>
      </c>
      <c r="AT906" s="5" t="str">
        <f ca="1">IF(B_MSK[[#This Row],[B_2]]="LSN",12,"")</f>
        <v/>
      </c>
      <c r="AU906" s="5" t="str">
        <f ca="1">IF(B_MSK[[#This Row],[C_1]]="","","PCS")</f>
        <v/>
      </c>
      <c r="AV906" s="5" t="str">
        <f ca="1">IF(B_MSK[[#This Row],[A_1]]="","",B_MSK[[#This Row],[A_1]]*IF(B_MSK[[#This Row],[B_1]]="",1,B_MSK[[#This Row],[B_1]])*IF(B_MSK[[#This Row],[C_1]]="",1,B_MSK[[#This Row],[C_1]]))</f>
        <v/>
      </c>
      <c r="AW906" s="5" t="str">
        <f ca="1">IF(B_MSK[[#This Row],[C_2]]="",IF(B_MSK[[#This Row],[B_2]]="",IF(B_MSK[[#This Row],[A_2]]="","",B_MSK[[#This Row],[A_2]]),B_MSK[[#This Row],[B_2]]),B_MSK[[#This Row],[C_2]])</f>
        <v/>
      </c>
      <c r="AX906" s="2">
        <f ca="1">IF(ISNUMBER(B_MSK[[#This Row],[TANGGAL DATANG]]),B_MSK[[#This Row],[TANGGAL DATANG]],AX905)</f>
        <v>44959</v>
      </c>
      <c r="AY906" s="5" t="str">
        <f ca="1">IF(B_MSK[[#This Row],[DB_ROW]]="","",INDEX([3]!db[JENIS],B_MSK[[#This Row],[DB_ROW]]-1))</f>
        <v/>
      </c>
      <c r="AZ906" s="5" t="e">
        <f ca="1">IF(B_MSK[[#This Row],[A_1]]="","",B_MSK[[#This Row],[A_1]])*1</f>
        <v>#VALUE!</v>
      </c>
      <c r="BA906" s="5" t="str">
        <f ca="1">IF(B_MSK[[#This Row],[//]]="","",INDEX(INDIRECT(DIR&amp;$2:$2),B_MSK[[#This Row],[//]]))</f>
        <v/>
      </c>
      <c r="BB906" s="5" t="str">
        <f ca="1">CONCATENATE(B_MSK[[#This Row],[concat]],B_MSK[[#This Row],[HARGA_X]],B_MSK[[#This Row],[SAT]])</f>
        <v/>
      </c>
    </row>
    <row r="907" spans="1:54" x14ac:dyDescent="0.25">
      <c r="A907" s="6" t="s">
        <v>128</v>
      </c>
      <c r="B907" s="5" t="str">
        <f ca="1">IF(B_MSK[[#This Row],[N_ID]]="","",INDEX(INDIRECT(DIR&amp;$2:$2),MATCH(B_MSK[[#This Row],[N_ID]],INDIRECT(DIR&amp;"!NOTA[ID_P]"),0)))</f>
        <v/>
      </c>
      <c r="C907" s="5" t="str">
        <f ca="1">IF(B_MSK[[#This Row],[//]]="","",HYPERLINK("["&amp;SUBSTITUTE(DIR,"'","")&amp;"]NOTA!D"&amp;B_MSK[[#This Row],[//]]+2,"&gt;"))</f>
        <v/>
      </c>
      <c r="D907" s="5" t="str">
        <f ca="1">IF(B_MSK[[#This Row],[N_ID]]="","",COUNTIF(INDIRECT(DIR&amp;"!NOTA[ID_H]"),B_MSK[[#This Row],[ID NOTA]]))</f>
        <v/>
      </c>
      <c r="E9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7" s="7" t="str">
        <f ca="1">IF(B_MSK[[#This Row],[stt]]="ada",INDEX([2]!db[NB BM],B_MSK[DB_ROW]-1),"")</f>
        <v/>
      </c>
      <c r="H907" s="7" t="str">
        <f ca="1">IF(B_MSK[[#This Row],[//]]="","",INDEX(INDIRECT(DIR&amp;$2:$2),B_MSK[[#This Row],[//]]))</f>
        <v/>
      </c>
      <c r="I907" s="27" t="str">
        <f ca="1">IF(B_MSK[[#This Row],[//]]="","",INDEX(INDIRECT(DB_PATH&amp;$2:$2),B_MSK[[#This Row],[DB_ROW]]-1))</f>
        <v/>
      </c>
      <c r="J907" s="5" t="str">
        <f ca="1">IF(B_MSK[[#This Row],[//]]="","",IF(INDEX(INDIRECT(DIR&amp;$2:$2),B_MSK[[#This Row],[//]])="","",INDEX(INDIRECT(DIR&amp;$2:$2),B_MSK[[#This Row],[//]])))</f>
        <v/>
      </c>
      <c r="K907" s="5" t="str">
        <f ca="1">IF(B_MSK[[#This Row],[//]]="","",IF(INDEX(INDIRECT(DIR&amp;$2:$2),B_MSK[[#This Row],[//]])="","",INDEX(INDIRECT(DIR&amp;$2:$2),B_MSK[[#This Row],[//]])))</f>
        <v/>
      </c>
      <c r="L907" s="5" t="str">
        <f ca="1">IF(B_MSK[[#This Row],[//]]="","",IF(INDEX(INDIRECT(DIR&amp;$2:$2),B_MSK[[#This Row],[//]])="","",INDEX(INDIRECT(DIR&amp;$2:$2),B_MSK[[#This Row],[//]])))</f>
        <v/>
      </c>
      <c r="M907" s="13" t="str">
        <f ca="1">IF(B_MSK[[#This Row],[//]]="","",INDEX(INDIRECT(DIR&amp;$2:$2),B_MSK[[#This Row],[//]]))</f>
        <v/>
      </c>
      <c r="N907" s="13" t="str">
        <f ca="1">IF(OR(B_MSK[[#This Row],[//]]="",),"",INDEX(INDIRECT(DIR&amp;$2:$2),B_MSK[[#This Row],[//]]))</f>
        <v/>
      </c>
      <c r="O907" s="3" t="str">
        <f ca="1">IF(B_MSK[[#This Row],[//]]="","",IF(INDEX(INDIRECT(DIR&amp;$2:$2),B_MSK[[#This Row],[//]])=0,"",INDEX(INDIRECT(DIR&amp;$2:$2),B_MSK[[#This Row],[//]])))</f>
        <v/>
      </c>
      <c r="P907" s="3" t="str">
        <f ca="1">IF(B_MSK[[#This Row],[//]]="","",IF(INDEX(INDIRECT(DIR&amp;$2:$2),B_MSK[[#This Row],[//]])=0,"",INDEX(INDIRECT(DIR&amp;$2:$2),B_MSK[[#This Row],[//]])))</f>
        <v/>
      </c>
      <c r="Q907" s="12" t="str">
        <f ca="1">IF(B_MSK[[#This Row],[//]]="","",INDEX(INDIRECT(DIR&amp;$2:$2),B_MSK[[#This Row],[//]]))</f>
        <v/>
      </c>
      <c r="R9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7" s="37" t="str">
        <f ca="1">IF(B_MSK[[#This Row],[//]]="","",INDEX(INDIRECT(DIR&amp;$2:$2),B_MSK[[#This Row],[//]]))</f>
        <v/>
      </c>
      <c r="U907" s="38" t="str">
        <f ca="1">IF(SUMIF(B_MSK[NAMA BARANG],B_MSK[[#This Row],[NAMA BARANG]],B_MSK[JMLH BRG])=0,"",SUMIF(B_MSK[NAMA BARANG],B_MSK[[#This Row],[NAMA BARANG]],B_MSK[C]))</f>
        <v/>
      </c>
      <c r="V907" s="7" t="str">
        <f ca="1">IF(B_MSK[[#This Row],[//]]="","",INDEX(INDIRECT(DIR&amp;$2:$2),B_MSK[[#This Row],[//]]))</f>
        <v/>
      </c>
      <c r="W9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7" s="5" t="str">
        <f ca="1">IF(B_MSK[[#This Row],[N.B.nota]]="","",IF(MATCH(B_MSK[[#This Row],[concat]],[2]!db[NB NOTA_C],0)&gt;0,"ada",0))</f>
        <v/>
      </c>
      <c r="Y907" s="5" t="str">
        <f ca="1">IF(B_MSK[[#This Row],[N.B.nota]]="","",ADDRESS(ROW(B_MSK[QB]),COLUMN(B_MSK[QB]))&amp;":"&amp;ADDRESS(ROW(),COLUMN(B_MSK[QB])))</f>
        <v/>
      </c>
      <c r="Z907" s="5" t="str">
        <f ca="1">IF(B_MSK[[#This Row],[concat]]="","",MATCH(B_MSK[[#This Row],[concat]],[2]!db[NB NOTA_C],0)+1)</f>
        <v/>
      </c>
      <c r="AA907" s="5" t="str">
        <f ca="1">IF(B_MSK[[#This Row],[//]]="","",HYPERLINK("[D:\kerja\BANK EXP\BARU\DB.XLSX]DB!e"&amp;B_MSK[[#This Row],[DB_ROW]],"&gt;"))</f>
        <v/>
      </c>
      <c r="AB907" s="30" t="e">
        <f ca="1">MID(B_MSK[[#This Row],[/ STN_1]],FIND(" ",B_MSK[[#This Row],[/ STN_1]])+1,LEN(B_MSK[[#This Row],[/ STN_1]]))</f>
        <v>#VALUE!</v>
      </c>
      <c r="AC9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7" s="15" t="str">
        <f ca="1">IF(B_MSK[[#This Row],[HARGA_2]]="","",IF(MID(B_MSK[[#This Row],[/ STN_2]],FIND(" ",B_MSK[[#This Row],[/ STN_2]])+1,LEN(B_MSK[[#This Row],[/ STN_2]]))="LSN",B_MSK[[#This Row],[HARGA_2]]/12,""))</f>
        <v/>
      </c>
      <c r="AH907" s="7" t="str">
        <f ca="1">IF(B_MSK[[#This Row],[HARGA_3]]="","","/ "&amp;"PCS")</f>
        <v/>
      </c>
      <c r="AI907" s="15" t="str">
        <f ca="1">IF(B_MSK[[#This Row],[HARGA_3]]="",IF(B_MSK[[#This Row],[HARGA_2]]="",IF(B_MSK[[#This Row],[HARGA_1]]="","",B_MSK[[#This Row],[HARGA_1]]),B_MSK[[#This Row],[HARGA_2]]),B_MSK[[#This Row],[HARGA_3]])</f>
        <v/>
      </c>
      <c r="AJ907" s="15" t="str">
        <f ca="1">IF(B_MSK[[#This Row],[/ STN_3]]="",IF(B_MSK[[#This Row],[/ STN_2]]="",IF(B_MSK[[#This Row],[/ STN_1]]="","",B_MSK[[#This Row],[/ STN_1]]),B_MSK[[#This Row],[/ STN_2]]),B_MSK[[#This Row],[/ STN_3]])</f>
        <v/>
      </c>
      <c r="AK907" s="5" t="str">
        <f ca="1">IF(B_MSK[[#This Row],[//]]="","",SUBSTITUTE(SUBSTITUTE(SUBSTITUTE(B_MSK[[#This Row],[QTY/ CTN]]," ","_",2),"(",""),")","")&amp;"_")</f>
        <v/>
      </c>
      <c r="AL907" s="5" t="str">
        <f ca="1">IF(B_MSK[[#This Row],[A_B]]="","",SEARCH("_",B_MSK[[#This Row],[A_B]]))</f>
        <v/>
      </c>
      <c r="AM907" s="5" t="str">
        <f ca="1">IF(B_MSK[[#This Row],[A_B]]="","",LEN(B_MSK[[#This Row],[A_B]]))</f>
        <v/>
      </c>
      <c r="AN907" s="5" t="str">
        <f ca="1">IF(B_MSK[[#This Row],[A_B]]="","",LEFT(B_MSK[[#This Row],[QTY/ CTN]],B_MSK[[#This Row],[A_B_1]]))</f>
        <v/>
      </c>
      <c r="AO907" s="5" t="str">
        <f ca="1">IF(B_MSK[[#This Row],[A_B]]="","",LEFT(B_MSK[[#This Row],[A_]],SEARCH(" ",B_MSK[[#This Row],[A_]])-1))</f>
        <v/>
      </c>
      <c r="AP907" s="5" t="str">
        <f ca="1">IF(B_MSK[[#This Row],[A_B]]="","",RIGHT(B_MSK[[#This Row],[A_]],LEN(B_MSK[[#This Row],[A_]])-SEARCH(" ",B_MSK[[#This Row],[A_]])))</f>
        <v/>
      </c>
      <c r="AQ9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7" s="5" t="str">
        <f ca="1">IF(B_MSK[[#This Row],[B_]]="","",LEFT(B_MSK[[#This Row],[B_]],SEARCH(" ",B_MSK[[#This Row],[B_]])))</f>
        <v/>
      </c>
      <c r="AS907" s="5" t="str">
        <f ca="1">IF(B_MSK[[#This Row],[B_]]="","",RIGHT(B_MSK[[#This Row],[B_]],LEN(B_MSK[[#This Row],[B_]])-SEARCH(" ",B_MSK[[#This Row],[B_]])))</f>
        <v/>
      </c>
      <c r="AT907" s="5" t="str">
        <f ca="1">IF(B_MSK[[#This Row],[B_2]]="LSN",12,"")</f>
        <v/>
      </c>
      <c r="AU907" s="5" t="str">
        <f ca="1">IF(B_MSK[[#This Row],[C_1]]="","","PCS")</f>
        <v/>
      </c>
      <c r="AV907" s="5" t="str">
        <f ca="1">IF(B_MSK[[#This Row],[A_1]]="","",B_MSK[[#This Row],[A_1]]*IF(B_MSK[[#This Row],[B_1]]="",1,B_MSK[[#This Row],[B_1]])*IF(B_MSK[[#This Row],[C_1]]="",1,B_MSK[[#This Row],[C_1]]))</f>
        <v/>
      </c>
      <c r="AW907" s="5" t="str">
        <f ca="1">IF(B_MSK[[#This Row],[C_2]]="",IF(B_MSK[[#This Row],[B_2]]="",IF(B_MSK[[#This Row],[A_2]]="","",B_MSK[[#This Row],[A_2]]),B_MSK[[#This Row],[B_2]]),B_MSK[[#This Row],[C_2]])</f>
        <v/>
      </c>
      <c r="AX907" s="2">
        <f ca="1">IF(ISNUMBER(B_MSK[[#This Row],[TANGGAL DATANG]]),B_MSK[[#This Row],[TANGGAL DATANG]],AX906)</f>
        <v>44959</v>
      </c>
      <c r="AY907" s="5" t="str">
        <f ca="1">IF(B_MSK[[#This Row],[DB_ROW]]="","",INDEX([3]!db[JENIS],B_MSK[[#This Row],[DB_ROW]]-1))</f>
        <v/>
      </c>
      <c r="AZ907" s="5" t="e">
        <f ca="1">IF(B_MSK[[#This Row],[A_1]]="","",B_MSK[[#This Row],[A_1]])*1</f>
        <v>#VALUE!</v>
      </c>
      <c r="BA907" s="5" t="str">
        <f ca="1">IF(B_MSK[[#This Row],[//]]="","",INDEX(INDIRECT(DIR&amp;$2:$2),B_MSK[[#This Row],[//]]))</f>
        <v/>
      </c>
      <c r="BB907" s="5" t="str">
        <f ca="1">CONCATENATE(B_MSK[[#This Row],[concat]],B_MSK[[#This Row],[HARGA_X]],B_MSK[[#This Row],[SAT]])</f>
        <v/>
      </c>
    </row>
    <row r="908" spans="1:54" x14ac:dyDescent="0.25">
      <c r="A908" s="6" t="s">
        <v>128</v>
      </c>
      <c r="B908" s="5" t="str">
        <f ca="1">IF(B_MSK[[#This Row],[N_ID]]="","",INDEX(INDIRECT(DIR&amp;$2:$2),MATCH(B_MSK[[#This Row],[N_ID]],INDIRECT(DIR&amp;"!NOTA[ID_P]"),0)))</f>
        <v/>
      </c>
      <c r="C908" s="5" t="str">
        <f ca="1">IF(B_MSK[[#This Row],[//]]="","",HYPERLINK("["&amp;SUBSTITUTE(DIR,"'","")&amp;"]NOTA!D"&amp;B_MSK[[#This Row],[//]]+2,"&gt;"))</f>
        <v/>
      </c>
      <c r="D908" s="5" t="str">
        <f ca="1">IF(B_MSK[[#This Row],[N_ID]]="","",COUNTIF(INDIRECT(DIR&amp;"!NOTA[ID_H]"),B_MSK[[#This Row],[ID NOTA]]))</f>
        <v/>
      </c>
      <c r="E9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8" s="7" t="str">
        <f ca="1">IF(B_MSK[[#This Row],[stt]]="ada",INDEX([2]!db[NB BM],B_MSK[DB_ROW]-1),"")</f>
        <v/>
      </c>
      <c r="H908" s="7" t="str">
        <f ca="1">IF(B_MSK[[#This Row],[//]]="","",INDEX(INDIRECT(DIR&amp;$2:$2),B_MSK[[#This Row],[//]]))</f>
        <v/>
      </c>
      <c r="I908" s="27" t="str">
        <f ca="1">IF(B_MSK[[#This Row],[//]]="","",INDEX(INDIRECT(DB_PATH&amp;$2:$2),B_MSK[[#This Row],[DB_ROW]]-1))</f>
        <v/>
      </c>
      <c r="J908" s="5" t="str">
        <f ca="1">IF(B_MSK[[#This Row],[//]]="","",IF(INDEX(INDIRECT(DIR&amp;$2:$2),B_MSK[[#This Row],[//]])="","",INDEX(INDIRECT(DIR&amp;$2:$2),B_MSK[[#This Row],[//]])))</f>
        <v/>
      </c>
      <c r="K908" s="5" t="str">
        <f ca="1">IF(B_MSK[[#This Row],[//]]="","",IF(INDEX(INDIRECT(DIR&amp;$2:$2),B_MSK[[#This Row],[//]])="","",INDEX(INDIRECT(DIR&amp;$2:$2),B_MSK[[#This Row],[//]])))</f>
        <v/>
      </c>
      <c r="L908" s="5" t="str">
        <f ca="1">IF(B_MSK[[#This Row],[//]]="","",IF(INDEX(INDIRECT(DIR&amp;$2:$2),B_MSK[[#This Row],[//]])="","",INDEX(INDIRECT(DIR&amp;$2:$2),B_MSK[[#This Row],[//]])))</f>
        <v/>
      </c>
      <c r="M908" s="13" t="str">
        <f ca="1">IF(B_MSK[[#This Row],[//]]="","",INDEX(INDIRECT(DIR&amp;$2:$2),B_MSK[[#This Row],[//]]))</f>
        <v/>
      </c>
      <c r="N908" s="13" t="str">
        <f ca="1">IF(OR(B_MSK[[#This Row],[//]]="",),"",INDEX(INDIRECT(DIR&amp;$2:$2),B_MSK[[#This Row],[//]]))</f>
        <v/>
      </c>
      <c r="O908" s="3" t="str">
        <f ca="1">IF(B_MSK[[#This Row],[//]]="","",IF(INDEX(INDIRECT(DIR&amp;$2:$2),B_MSK[[#This Row],[//]])=0,"",INDEX(INDIRECT(DIR&amp;$2:$2),B_MSK[[#This Row],[//]])))</f>
        <v/>
      </c>
      <c r="P908" s="3" t="str">
        <f ca="1">IF(B_MSK[[#This Row],[//]]="","",IF(INDEX(INDIRECT(DIR&amp;$2:$2),B_MSK[[#This Row],[//]])=0,"",INDEX(INDIRECT(DIR&amp;$2:$2),B_MSK[[#This Row],[//]])))</f>
        <v/>
      </c>
      <c r="Q908" s="12" t="str">
        <f ca="1">IF(B_MSK[[#This Row],[//]]="","",INDEX(INDIRECT(DIR&amp;$2:$2),B_MSK[[#This Row],[//]]))</f>
        <v/>
      </c>
      <c r="R9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8" s="37" t="str">
        <f ca="1">IF(B_MSK[[#This Row],[//]]="","",INDEX(INDIRECT(DIR&amp;$2:$2),B_MSK[[#This Row],[//]]))</f>
        <v/>
      </c>
      <c r="U908" s="38" t="str">
        <f ca="1">IF(SUMIF(B_MSK[NAMA BARANG],B_MSK[[#This Row],[NAMA BARANG]],B_MSK[JMLH BRG])=0,"",SUMIF(B_MSK[NAMA BARANG],B_MSK[[#This Row],[NAMA BARANG]],B_MSK[C]))</f>
        <v/>
      </c>
      <c r="V908" s="7" t="str">
        <f ca="1">IF(B_MSK[[#This Row],[//]]="","",INDEX(INDIRECT(DIR&amp;$2:$2),B_MSK[[#This Row],[//]]))</f>
        <v/>
      </c>
      <c r="W9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8" s="5" t="str">
        <f ca="1">IF(B_MSK[[#This Row],[N.B.nota]]="","",IF(MATCH(B_MSK[[#This Row],[concat]],[2]!db[NB NOTA_C],0)&gt;0,"ada",0))</f>
        <v/>
      </c>
      <c r="Y908" s="5" t="str">
        <f ca="1">IF(B_MSK[[#This Row],[N.B.nota]]="","",ADDRESS(ROW(B_MSK[QB]),COLUMN(B_MSK[QB]))&amp;":"&amp;ADDRESS(ROW(),COLUMN(B_MSK[QB])))</f>
        <v/>
      </c>
      <c r="Z908" s="5" t="str">
        <f ca="1">IF(B_MSK[[#This Row],[concat]]="","",MATCH(B_MSK[[#This Row],[concat]],[2]!db[NB NOTA_C],0)+1)</f>
        <v/>
      </c>
      <c r="AA908" s="5" t="str">
        <f ca="1">IF(B_MSK[[#This Row],[//]]="","",HYPERLINK("[D:\kerja\BANK EXP\BARU\DB.XLSX]DB!e"&amp;B_MSK[[#This Row],[DB_ROW]],"&gt;"))</f>
        <v/>
      </c>
      <c r="AB908" s="30" t="e">
        <f ca="1">MID(B_MSK[[#This Row],[/ STN_1]],FIND(" ",B_MSK[[#This Row],[/ STN_1]])+1,LEN(B_MSK[[#This Row],[/ STN_1]]))</f>
        <v>#VALUE!</v>
      </c>
      <c r="AC9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8" s="15" t="str">
        <f ca="1">IF(B_MSK[[#This Row],[HARGA_2]]="","",IF(MID(B_MSK[[#This Row],[/ STN_2]],FIND(" ",B_MSK[[#This Row],[/ STN_2]])+1,LEN(B_MSK[[#This Row],[/ STN_2]]))="LSN",B_MSK[[#This Row],[HARGA_2]]/12,""))</f>
        <v/>
      </c>
      <c r="AH908" s="7" t="str">
        <f ca="1">IF(B_MSK[[#This Row],[HARGA_3]]="","","/ "&amp;"PCS")</f>
        <v/>
      </c>
      <c r="AI908" s="15" t="str">
        <f ca="1">IF(B_MSK[[#This Row],[HARGA_3]]="",IF(B_MSK[[#This Row],[HARGA_2]]="",IF(B_MSK[[#This Row],[HARGA_1]]="","",B_MSK[[#This Row],[HARGA_1]]),B_MSK[[#This Row],[HARGA_2]]),B_MSK[[#This Row],[HARGA_3]])</f>
        <v/>
      </c>
      <c r="AJ908" s="15" t="str">
        <f ca="1">IF(B_MSK[[#This Row],[/ STN_3]]="",IF(B_MSK[[#This Row],[/ STN_2]]="",IF(B_MSK[[#This Row],[/ STN_1]]="","",B_MSK[[#This Row],[/ STN_1]]),B_MSK[[#This Row],[/ STN_2]]),B_MSK[[#This Row],[/ STN_3]])</f>
        <v/>
      </c>
      <c r="AK908" s="5" t="str">
        <f ca="1">IF(B_MSK[[#This Row],[//]]="","",SUBSTITUTE(SUBSTITUTE(SUBSTITUTE(B_MSK[[#This Row],[QTY/ CTN]]," ","_",2),"(",""),")","")&amp;"_")</f>
        <v/>
      </c>
      <c r="AL908" s="5" t="str">
        <f ca="1">IF(B_MSK[[#This Row],[A_B]]="","",SEARCH("_",B_MSK[[#This Row],[A_B]]))</f>
        <v/>
      </c>
      <c r="AM908" s="5" t="str">
        <f ca="1">IF(B_MSK[[#This Row],[A_B]]="","",LEN(B_MSK[[#This Row],[A_B]]))</f>
        <v/>
      </c>
      <c r="AN908" s="5" t="str">
        <f ca="1">IF(B_MSK[[#This Row],[A_B]]="","",LEFT(B_MSK[[#This Row],[QTY/ CTN]],B_MSK[[#This Row],[A_B_1]]))</f>
        <v/>
      </c>
      <c r="AO908" s="5" t="str">
        <f ca="1">IF(B_MSK[[#This Row],[A_B]]="","",LEFT(B_MSK[[#This Row],[A_]],SEARCH(" ",B_MSK[[#This Row],[A_]])-1))</f>
        <v/>
      </c>
      <c r="AP908" s="5" t="str">
        <f ca="1">IF(B_MSK[[#This Row],[A_B]]="","",RIGHT(B_MSK[[#This Row],[A_]],LEN(B_MSK[[#This Row],[A_]])-SEARCH(" ",B_MSK[[#This Row],[A_]])))</f>
        <v/>
      </c>
      <c r="AQ9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8" s="5" t="str">
        <f ca="1">IF(B_MSK[[#This Row],[B_]]="","",LEFT(B_MSK[[#This Row],[B_]],SEARCH(" ",B_MSK[[#This Row],[B_]])))</f>
        <v/>
      </c>
      <c r="AS908" s="5" t="str">
        <f ca="1">IF(B_MSK[[#This Row],[B_]]="","",RIGHT(B_MSK[[#This Row],[B_]],LEN(B_MSK[[#This Row],[B_]])-SEARCH(" ",B_MSK[[#This Row],[B_]])))</f>
        <v/>
      </c>
      <c r="AT908" s="5" t="str">
        <f ca="1">IF(B_MSK[[#This Row],[B_2]]="LSN",12,"")</f>
        <v/>
      </c>
      <c r="AU908" s="5" t="str">
        <f ca="1">IF(B_MSK[[#This Row],[C_1]]="","","PCS")</f>
        <v/>
      </c>
      <c r="AV908" s="5" t="str">
        <f ca="1">IF(B_MSK[[#This Row],[A_1]]="","",B_MSK[[#This Row],[A_1]]*IF(B_MSK[[#This Row],[B_1]]="",1,B_MSK[[#This Row],[B_1]])*IF(B_MSK[[#This Row],[C_1]]="",1,B_MSK[[#This Row],[C_1]]))</f>
        <v/>
      </c>
      <c r="AW908" s="5" t="str">
        <f ca="1">IF(B_MSK[[#This Row],[C_2]]="",IF(B_MSK[[#This Row],[B_2]]="",IF(B_MSK[[#This Row],[A_2]]="","",B_MSK[[#This Row],[A_2]]),B_MSK[[#This Row],[B_2]]),B_MSK[[#This Row],[C_2]])</f>
        <v/>
      </c>
      <c r="AX908" s="2">
        <f ca="1">IF(ISNUMBER(B_MSK[[#This Row],[TANGGAL DATANG]]),B_MSK[[#This Row],[TANGGAL DATANG]],AX907)</f>
        <v>44959</v>
      </c>
      <c r="AY908" s="5" t="str">
        <f ca="1">IF(B_MSK[[#This Row],[DB_ROW]]="","",INDEX([3]!db[JENIS],B_MSK[[#This Row],[DB_ROW]]-1))</f>
        <v/>
      </c>
      <c r="AZ908" s="5" t="e">
        <f ca="1">IF(B_MSK[[#This Row],[A_1]]="","",B_MSK[[#This Row],[A_1]])*1</f>
        <v>#VALUE!</v>
      </c>
      <c r="BA908" s="5" t="str">
        <f ca="1">IF(B_MSK[[#This Row],[//]]="","",INDEX(INDIRECT(DIR&amp;$2:$2),B_MSK[[#This Row],[//]]))</f>
        <v/>
      </c>
      <c r="BB908" s="5" t="str">
        <f ca="1">CONCATENATE(B_MSK[[#This Row],[concat]],B_MSK[[#This Row],[HARGA_X]],B_MSK[[#This Row],[SAT]])</f>
        <v/>
      </c>
    </row>
    <row r="909" spans="1:54" x14ac:dyDescent="0.25">
      <c r="A909" s="6" t="s">
        <v>128</v>
      </c>
      <c r="B909" s="5" t="str">
        <f ca="1">IF(B_MSK[[#This Row],[N_ID]]="","",INDEX(INDIRECT(DIR&amp;$2:$2),MATCH(B_MSK[[#This Row],[N_ID]],INDIRECT(DIR&amp;"!NOTA[ID_P]"),0)))</f>
        <v/>
      </c>
      <c r="C909" s="5" t="str">
        <f ca="1">IF(B_MSK[[#This Row],[//]]="","",HYPERLINK("["&amp;SUBSTITUTE(DIR,"'","")&amp;"]NOTA!D"&amp;B_MSK[[#This Row],[//]]+2,"&gt;"))</f>
        <v/>
      </c>
      <c r="D909" s="5" t="str">
        <f ca="1">IF(B_MSK[[#This Row],[N_ID]]="","",COUNTIF(INDIRECT(DIR&amp;"!NOTA[ID_H]"),B_MSK[[#This Row],[ID NOTA]]))</f>
        <v/>
      </c>
      <c r="E9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9" s="7" t="str">
        <f ca="1">IF(B_MSK[[#This Row],[stt]]="ada",INDEX([2]!db[NB BM],B_MSK[DB_ROW]-1),"")</f>
        <v/>
      </c>
      <c r="H909" s="7" t="str">
        <f ca="1">IF(B_MSK[[#This Row],[//]]="","",INDEX(INDIRECT(DIR&amp;$2:$2),B_MSK[[#This Row],[//]]))</f>
        <v/>
      </c>
      <c r="I909" s="27" t="str">
        <f ca="1">IF(B_MSK[[#This Row],[//]]="","",INDEX(INDIRECT(DB_PATH&amp;$2:$2),B_MSK[[#This Row],[DB_ROW]]-1))</f>
        <v/>
      </c>
      <c r="J909" s="5" t="str">
        <f ca="1">IF(B_MSK[[#This Row],[//]]="","",IF(INDEX(INDIRECT(DIR&amp;$2:$2),B_MSK[[#This Row],[//]])="","",INDEX(INDIRECT(DIR&amp;$2:$2),B_MSK[[#This Row],[//]])))</f>
        <v/>
      </c>
      <c r="K909" s="5" t="str">
        <f ca="1">IF(B_MSK[[#This Row],[//]]="","",IF(INDEX(INDIRECT(DIR&amp;$2:$2),B_MSK[[#This Row],[//]])="","",INDEX(INDIRECT(DIR&amp;$2:$2),B_MSK[[#This Row],[//]])))</f>
        <v/>
      </c>
      <c r="L909" s="5" t="str">
        <f ca="1">IF(B_MSK[[#This Row],[//]]="","",IF(INDEX(INDIRECT(DIR&amp;$2:$2),B_MSK[[#This Row],[//]])="","",INDEX(INDIRECT(DIR&amp;$2:$2),B_MSK[[#This Row],[//]])))</f>
        <v/>
      </c>
      <c r="M909" s="13" t="str">
        <f ca="1">IF(B_MSK[[#This Row],[//]]="","",INDEX(INDIRECT(DIR&amp;$2:$2),B_MSK[[#This Row],[//]]))</f>
        <v/>
      </c>
      <c r="N909" s="13" t="str">
        <f ca="1">IF(OR(B_MSK[[#This Row],[//]]="",),"",INDEX(INDIRECT(DIR&amp;$2:$2),B_MSK[[#This Row],[//]]))</f>
        <v/>
      </c>
      <c r="O909" s="3" t="str">
        <f ca="1">IF(B_MSK[[#This Row],[//]]="","",IF(INDEX(INDIRECT(DIR&amp;$2:$2),B_MSK[[#This Row],[//]])=0,"",INDEX(INDIRECT(DIR&amp;$2:$2),B_MSK[[#This Row],[//]])))</f>
        <v/>
      </c>
      <c r="P909" s="3" t="str">
        <f ca="1">IF(B_MSK[[#This Row],[//]]="","",IF(INDEX(INDIRECT(DIR&amp;$2:$2),B_MSK[[#This Row],[//]])=0,"",INDEX(INDIRECT(DIR&amp;$2:$2),B_MSK[[#This Row],[//]])))</f>
        <v/>
      </c>
      <c r="Q909" s="12" t="str">
        <f ca="1">IF(B_MSK[[#This Row],[//]]="","",INDEX(INDIRECT(DIR&amp;$2:$2),B_MSK[[#This Row],[//]]))</f>
        <v/>
      </c>
      <c r="R9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9" s="37" t="str">
        <f ca="1">IF(B_MSK[[#This Row],[//]]="","",INDEX(INDIRECT(DIR&amp;$2:$2),B_MSK[[#This Row],[//]]))</f>
        <v/>
      </c>
      <c r="U909" s="38" t="str">
        <f ca="1">IF(SUMIF(B_MSK[NAMA BARANG],B_MSK[[#This Row],[NAMA BARANG]],B_MSK[JMLH BRG])=0,"",SUMIF(B_MSK[NAMA BARANG],B_MSK[[#This Row],[NAMA BARANG]],B_MSK[C]))</f>
        <v/>
      </c>
      <c r="V909" s="7" t="str">
        <f ca="1">IF(B_MSK[[#This Row],[//]]="","",INDEX(INDIRECT(DIR&amp;$2:$2),B_MSK[[#This Row],[//]]))</f>
        <v/>
      </c>
      <c r="W9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9" s="5" t="str">
        <f ca="1">IF(B_MSK[[#This Row],[N.B.nota]]="","",IF(MATCH(B_MSK[[#This Row],[concat]],[2]!db[NB NOTA_C],0)&gt;0,"ada",0))</f>
        <v/>
      </c>
      <c r="Y909" s="5" t="str">
        <f ca="1">IF(B_MSK[[#This Row],[N.B.nota]]="","",ADDRESS(ROW(B_MSK[QB]),COLUMN(B_MSK[QB]))&amp;":"&amp;ADDRESS(ROW(),COLUMN(B_MSK[QB])))</f>
        <v/>
      </c>
      <c r="Z909" s="5" t="str">
        <f ca="1">IF(B_MSK[[#This Row],[concat]]="","",MATCH(B_MSK[[#This Row],[concat]],[2]!db[NB NOTA_C],0)+1)</f>
        <v/>
      </c>
      <c r="AA909" s="5" t="str">
        <f ca="1">IF(B_MSK[[#This Row],[//]]="","",HYPERLINK("[D:\kerja\BANK EXP\BARU\DB.XLSX]DB!e"&amp;B_MSK[[#This Row],[DB_ROW]],"&gt;"))</f>
        <v/>
      </c>
      <c r="AB909" s="30" t="e">
        <f ca="1">MID(B_MSK[[#This Row],[/ STN_1]],FIND(" ",B_MSK[[#This Row],[/ STN_1]])+1,LEN(B_MSK[[#This Row],[/ STN_1]]))</f>
        <v>#VALUE!</v>
      </c>
      <c r="AC9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9" s="15" t="str">
        <f ca="1">IF(B_MSK[[#This Row],[HARGA_2]]="","",IF(MID(B_MSK[[#This Row],[/ STN_2]],FIND(" ",B_MSK[[#This Row],[/ STN_2]])+1,LEN(B_MSK[[#This Row],[/ STN_2]]))="LSN",B_MSK[[#This Row],[HARGA_2]]/12,""))</f>
        <v/>
      </c>
      <c r="AH909" s="7" t="str">
        <f ca="1">IF(B_MSK[[#This Row],[HARGA_3]]="","","/ "&amp;"PCS")</f>
        <v/>
      </c>
      <c r="AI909" s="15" t="str">
        <f ca="1">IF(B_MSK[[#This Row],[HARGA_3]]="",IF(B_MSK[[#This Row],[HARGA_2]]="",IF(B_MSK[[#This Row],[HARGA_1]]="","",B_MSK[[#This Row],[HARGA_1]]),B_MSK[[#This Row],[HARGA_2]]),B_MSK[[#This Row],[HARGA_3]])</f>
        <v/>
      </c>
      <c r="AJ909" s="15" t="str">
        <f ca="1">IF(B_MSK[[#This Row],[/ STN_3]]="",IF(B_MSK[[#This Row],[/ STN_2]]="",IF(B_MSK[[#This Row],[/ STN_1]]="","",B_MSK[[#This Row],[/ STN_1]]),B_MSK[[#This Row],[/ STN_2]]),B_MSK[[#This Row],[/ STN_3]])</f>
        <v/>
      </c>
      <c r="AK909" s="5" t="str">
        <f ca="1">IF(B_MSK[[#This Row],[//]]="","",SUBSTITUTE(SUBSTITUTE(SUBSTITUTE(B_MSK[[#This Row],[QTY/ CTN]]," ","_",2),"(",""),")","")&amp;"_")</f>
        <v/>
      </c>
      <c r="AL909" s="5" t="str">
        <f ca="1">IF(B_MSK[[#This Row],[A_B]]="","",SEARCH("_",B_MSK[[#This Row],[A_B]]))</f>
        <v/>
      </c>
      <c r="AM909" s="5" t="str">
        <f ca="1">IF(B_MSK[[#This Row],[A_B]]="","",LEN(B_MSK[[#This Row],[A_B]]))</f>
        <v/>
      </c>
      <c r="AN909" s="5" t="str">
        <f ca="1">IF(B_MSK[[#This Row],[A_B]]="","",LEFT(B_MSK[[#This Row],[QTY/ CTN]],B_MSK[[#This Row],[A_B_1]]))</f>
        <v/>
      </c>
      <c r="AO909" s="5" t="str">
        <f ca="1">IF(B_MSK[[#This Row],[A_B]]="","",LEFT(B_MSK[[#This Row],[A_]],SEARCH(" ",B_MSK[[#This Row],[A_]])-1))</f>
        <v/>
      </c>
      <c r="AP909" s="5" t="str">
        <f ca="1">IF(B_MSK[[#This Row],[A_B]]="","",RIGHT(B_MSK[[#This Row],[A_]],LEN(B_MSK[[#This Row],[A_]])-SEARCH(" ",B_MSK[[#This Row],[A_]])))</f>
        <v/>
      </c>
      <c r="AQ9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9" s="5" t="str">
        <f ca="1">IF(B_MSK[[#This Row],[B_]]="","",LEFT(B_MSK[[#This Row],[B_]],SEARCH(" ",B_MSK[[#This Row],[B_]])))</f>
        <v/>
      </c>
      <c r="AS909" s="5" t="str">
        <f ca="1">IF(B_MSK[[#This Row],[B_]]="","",RIGHT(B_MSK[[#This Row],[B_]],LEN(B_MSK[[#This Row],[B_]])-SEARCH(" ",B_MSK[[#This Row],[B_]])))</f>
        <v/>
      </c>
      <c r="AT909" s="5" t="str">
        <f ca="1">IF(B_MSK[[#This Row],[B_2]]="LSN",12,"")</f>
        <v/>
      </c>
      <c r="AU909" s="5" t="str">
        <f ca="1">IF(B_MSK[[#This Row],[C_1]]="","","PCS")</f>
        <v/>
      </c>
      <c r="AV909" s="5" t="str">
        <f ca="1">IF(B_MSK[[#This Row],[A_1]]="","",B_MSK[[#This Row],[A_1]]*IF(B_MSK[[#This Row],[B_1]]="",1,B_MSK[[#This Row],[B_1]])*IF(B_MSK[[#This Row],[C_1]]="",1,B_MSK[[#This Row],[C_1]]))</f>
        <v/>
      </c>
      <c r="AW909" s="5" t="str">
        <f ca="1">IF(B_MSK[[#This Row],[C_2]]="",IF(B_MSK[[#This Row],[B_2]]="",IF(B_MSK[[#This Row],[A_2]]="","",B_MSK[[#This Row],[A_2]]),B_MSK[[#This Row],[B_2]]),B_MSK[[#This Row],[C_2]])</f>
        <v/>
      </c>
      <c r="AX909" s="2">
        <f ca="1">IF(ISNUMBER(B_MSK[[#This Row],[TANGGAL DATANG]]),B_MSK[[#This Row],[TANGGAL DATANG]],AX908)</f>
        <v>44959</v>
      </c>
      <c r="AY909" s="5" t="str">
        <f ca="1">IF(B_MSK[[#This Row],[DB_ROW]]="","",INDEX([3]!db[JENIS],B_MSK[[#This Row],[DB_ROW]]-1))</f>
        <v/>
      </c>
      <c r="AZ909" s="5" t="e">
        <f ca="1">IF(B_MSK[[#This Row],[A_1]]="","",B_MSK[[#This Row],[A_1]])*1</f>
        <v>#VALUE!</v>
      </c>
      <c r="BA909" s="5" t="str">
        <f ca="1">IF(B_MSK[[#This Row],[//]]="","",INDEX(INDIRECT(DIR&amp;$2:$2),B_MSK[[#This Row],[//]]))</f>
        <v/>
      </c>
      <c r="BB909" s="5" t="str">
        <f ca="1">CONCATENATE(B_MSK[[#This Row],[concat]],B_MSK[[#This Row],[HARGA_X]],B_MSK[[#This Row],[SAT]])</f>
        <v/>
      </c>
    </row>
    <row r="910" spans="1:54" x14ac:dyDescent="0.25">
      <c r="A910" s="6" t="s">
        <v>128</v>
      </c>
      <c r="B910" s="5" t="str">
        <f ca="1">IF(B_MSK[[#This Row],[N_ID]]="","",INDEX(INDIRECT(DIR&amp;$2:$2),MATCH(B_MSK[[#This Row],[N_ID]],INDIRECT(DIR&amp;"!NOTA[ID_P]"),0)))</f>
        <v/>
      </c>
      <c r="C910" s="5" t="str">
        <f ca="1">IF(B_MSK[[#This Row],[//]]="","",HYPERLINK("["&amp;SUBSTITUTE(DIR,"'","")&amp;"]NOTA!D"&amp;B_MSK[[#This Row],[//]]+2,"&gt;"))</f>
        <v/>
      </c>
      <c r="D910" s="5" t="str">
        <f ca="1">IF(B_MSK[[#This Row],[N_ID]]="","",COUNTIF(INDIRECT(DIR&amp;"!NOTA[ID_H]"),B_MSK[[#This Row],[ID NOTA]]))</f>
        <v/>
      </c>
      <c r="E9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0" s="7" t="str">
        <f ca="1">IF(B_MSK[[#This Row],[stt]]="ada",INDEX([2]!db[NB BM],B_MSK[DB_ROW]-1),"")</f>
        <v/>
      </c>
      <c r="H910" s="7" t="str">
        <f ca="1">IF(B_MSK[[#This Row],[//]]="","",INDEX(INDIRECT(DIR&amp;$2:$2),B_MSK[[#This Row],[//]]))</f>
        <v/>
      </c>
      <c r="I910" s="27" t="str">
        <f ca="1">IF(B_MSK[[#This Row],[//]]="","",INDEX(INDIRECT(DB_PATH&amp;$2:$2),B_MSK[[#This Row],[DB_ROW]]-1))</f>
        <v/>
      </c>
      <c r="J910" s="5" t="str">
        <f ca="1">IF(B_MSK[[#This Row],[//]]="","",IF(INDEX(INDIRECT(DIR&amp;$2:$2),B_MSK[[#This Row],[//]])="","",INDEX(INDIRECT(DIR&amp;$2:$2),B_MSK[[#This Row],[//]])))</f>
        <v/>
      </c>
      <c r="K910" s="5" t="str">
        <f ca="1">IF(B_MSK[[#This Row],[//]]="","",IF(INDEX(INDIRECT(DIR&amp;$2:$2),B_MSK[[#This Row],[//]])="","",INDEX(INDIRECT(DIR&amp;$2:$2),B_MSK[[#This Row],[//]])))</f>
        <v/>
      </c>
      <c r="L910" s="5" t="str">
        <f ca="1">IF(B_MSK[[#This Row],[//]]="","",IF(INDEX(INDIRECT(DIR&amp;$2:$2),B_MSK[[#This Row],[//]])="","",INDEX(INDIRECT(DIR&amp;$2:$2),B_MSK[[#This Row],[//]])))</f>
        <v/>
      </c>
      <c r="M910" s="13" t="str">
        <f ca="1">IF(B_MSK[[#This Row],[//]]="","",INDEX(INDIRECT(DIR&amp;$2:$2),B_MSK[[#This Row],[//]]))</f>
        <v/>
      </c>
      <c r="N910" s="13" t="str">
        <f ca="1">IF(OR(B_MSK[[#This Row],[//]]="",),"",INDEX(INDIRECT(DIR&amp;$2:$2),B_MSK[[#This Row],[//]]))</f>
        <v/>
      </c>
      <c r="O910" s="3" t="str">
        <f ca="1">IF(B_MSK[[#This Row],[//]]="","",IF(INDEX(INDIRECT(DIR&amp;$2:$2),B_MSK[[#This Row],[//]])=0,"",INDEX(INDIRECT(DIR&amp;$2:$2),B_MSK[[#This Row],[//]])))</f>
        <v/>
      </c>
      <c r="P910" s="3" t="str">
        <f ca="1">IF(B_MSK[[#This Row],[//]]="","",IF(INDEX(INDIRECT(DIR&amp;$2:$2),B_MSK[[#This Row],[//]])=0,"",INDEX(INDIRECT(DIR&amp;$2:$2),B_MSK[[#This Row],[//]])))</f>
        <v/>
      </c>
      <c r="Q910" s="12" t="str">
        <f ca="1">IF(B_MSK[[#This Row],[//]]="","",INDEX(INDIRECT(DIR&amp;$2:$2),B_MSK[[#This Row],[//]]))</f>
        <v/>
      </c>
      <c r="R9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0" s="37" t="str">
        <f ca="1">IF(B_MSK[[#This Row],[//]]="","",INDEX(INDIRECT(DIR&amp;$2:$2),B_MSK[[#This Row],[//]]))</f>
        <v/>
      </c>
      <c r="U910" s="38" t="str">
        <f ca="1">IF(SUMIF(B_MSK[NAMA BARANG],B_MSK[[#This Row],[NAMA BARANG]],B_MSK[JMLH BRG])=0,"",SUMIF(B_MSK[NAMA BARANG],B_MSK[[#This Row],[NAMA BARANG]],B_MSK[C]))</f>
        <v/>
      </c>
      <c r="V910" s="7" t="str">
        <f ca="1">IF(B_MSK[[#This Row],[//]]="","",INDEX(INDIRECT(DIR&amp;$2:$2),B_MSK[[#This Row],[//]]))</f>
        <v/>
      </c>
      <c r="W9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0" s="5" t="str">
        <f ca="1">IF(B_MSK[[#This Row],[N.B.nota]]="","",IF(MATCH(B_MSK[[#This Row],[concat]],[2]!db[NB NOTA_C],0)&gt;0,"ada",0))</f>
        <v/>
      </c>
      <c r="Y910" s="5" t="str">
        <f ca="1">IF(B_MSK[[#This Row],[N.B.nota]]="","",ADDRESS(ROW(B_MSK[QB]),COLUMN(B_MSK[QB]))&amp;":"&amp;ADDRESS(ROW(),COLUMN(B_MSK[QB])))</f>
        <v/>
      </c>
      <c r="Z910" s="5" t="str">
        <f ca="1">IF(B_MSK[[#This Row],[concat]]="","",MATCH(B_MSK[[#This Row],[concat]],[2]!db[NB NOTA_C],0)+1)</f>
        <v/>
      </c>
      <c r="AA910" s="5" t="str">
        <f ca="1">IF(B_MSK[[#This Row],[//]]="","",HYPERLINK("[D:\kerja\BANK EXP\BARU\DB.XLSX]DB!e"&amp;B_MSK[[#This Row],[DB_ROW]],"&gt;"))</f>
        <v/>
      </c>
      <c r="AB910" s="30" t="e">
        <f ca="1">MID(B_MSK[[#This Row],[/ STN_1]],FIND(" ",B_MSK[[#This Row],[/ STN_1]])+1,LEN(B_MSK[[#This Row],[/ STN_1]]))</f>
        <v>#VALUE!</v>
      </c>
      <c r="AC9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0" s="15" t="str">
        <f ca="1">IF(B_MSK[[#This Row],[HARGA_2]]="","",IF(MID(B_MSK[[#This Row],[/ STN_2]],FIND(" ",B_MSK[[#This Row],[/ STN_2]])+1,LEN(B_MSK[[#This Row],[/ STN_2]]))="LSN",B_MSK[[#This Row],[HARGA_2]]/12,""))</f>
        <v/>
      </c>
      <c r="AH910" s="7" t="str">
        <f ca="1">IF(B_MSK[[#This Row],[HARGA_3]]="","","/ "&amp;"PCS")</f>
        <v/>
      </c>
      <c r="AI910" s="15" t="str">
        <f ca="1">IF(B_MSK[[#This Row],[HARGA_3]]="",IF(B_MSK[[#This Row],[HARGA_2]]="",IF(B_MSK[[#This Row],[HARGA_1]]="","",B_MSK[[#This Row],[HARGA_1]]),B_MSK[[#This Row],[HARGA_2]]),B_MSK[[#This Row],[HARGA_3]])</f>
        <v/>
      </c>
      <c r="AJ910" s="15" t="str">
        <f ca="1">IF(B_MSK[[#This Row],[/ STN_3]]="",IF(B_MSK[[#This Row],[/ STN_2]]="",IF(B_MSK[[#This Row],[/ STN_1]]="","",B_MSK[[#This Row],[/ STN_1]]),B_MSK[[#This Row],[/ STN_2]]),B_MSK[[#This Row],[/ STN_3]])</f>
        <v/>
      </c>
      <c r="AK910" s="5" t="str">
        <f ca="1">IF(B_MSK[[#This Row],[//]]="","",SUBSTITUTE(SUBSTITUTE(SUBSTITUTE(B_MSK[[#This Row],[QTY/ CTN]]," ","_",2),"(",""),")","")&amp;"_")</f>
        <v/>
      </c>
      <c r="AL910" s="5" t="str">
        <f ca="1">IF(B_MSK[[#This Row],[A_B]]="","",SEARCH("_",B_MSK[[#This Row],[A_B]]))</f>
        <v/>
      </c>
      <c r="AM910" s="5" t="str">
        <f ca="1">IF(B_MSK[[#This Row],[A_B]]="","",LEN(B_MSK[[#This Row],[A_B]]))</f>
        <v/>
      </c>
      <c r="AN910" s="5" t="str">
        <f ca="1">IF(B_MSK[[#This Row],[A_B]]="","",LEFT(B_MSK[[#This Row],[QTY/ CTN]],B_MSK[[#This Row],[A_B_1]]))</f>
        <v/>
      </c>
      <c r="AO910" s="5" t="str">
        <f ca="1">IF(B_MSK[[#This Row],[A_B]]="","",LEFT(B_MSK[[#This Row],[A_]],SEARCH(" ",B_MSK[[#This Row],[A_]])-1))</f>
        <v/>
      </c>
      <c r="AP910" s="5" t="str">
        <f ca="1">IF(B_MSK[[#This Row],[A_B]]="","",RIGHT(B_MSK[[#This Row],[A_]],LEN(B_MSK[[#This Row],[A_]])-SEARCH(" ",B_MSK[[#This Row],[A_]])))</f>
        <v/>
      </c>
      <c r="AQ9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0" s="5" t="str">
        <f ca="1">IF(B_MSK[[#This Row],[B_]]="","",LEFT(B_MSK[[#This Row],[B_]],SEARCH(" ",B_MSK[[#This Row],[B_]])))</f>
        <v/>
      </c>
      <c r="AS910" s="5" t="str">
        <f ca="1">IF(B_MSK[[#This Row],[B_]]="","",RIGHT(B_MSK[[#This Row],[B_]],LEN(B_MSK[[#This Row],[B_]])-SEARCH(" ",B_MSK[[#This Row],[B_]])))</f>
        <v/>
      </c>
      <c r="AT910" s="5" t="str">
        <f ca="1">IF(B_MSK[[#This Row],[B_2]]="LSN",12,"")</f>
        <v/>
      </c>
      <c r="AU910" s="5" t="str">
        <f ca="1">IF(B_MSK[[#This Row],[C_1]]="","","PCS")</f>
        <v/>
      </c>
      <c r="AV910" s="5" t="str">
        <f ca="1">IF(B_MSK[[#This Row],[A_1]]="","",B_MSK[[#This Row],[A_1]]*IF(B_MSK[[#This Row],[B_1]]="",1,B_MSK[[#This Row],[B_1]])*IF(B_MSK[[#This Row],[C_1]]="",1,B_MSK[[#This Row],[C_1]]))</f>
        <v/>
      </c>
      <c r="AW910" s="5" t="str">
        <f ca="1">IF(B_MSK[[#This Row],[C_2]]="",IF(B_MSK[[#This Row],[B_2]]="",IF(B_MSK[[#This Row],[A_2]]="","",B_MSK[[#This Row],[A_2]]),B_MSK[[#This Row],[B_2]]),B_MSK[[#This Row],[C_2]])</f>
        <v/>
      </c>
      <c r="AX910" s="2">
        <f ca="1">IF(ISNUMBER(B_MSK[[#This Row],[TANGGAL DATANG]]),B_MSK[[#This Row],[TANGGAL DATANG]],AX909)</f>
        <v>44959</v>
      </c>
      <c r="AY910" s="5" t="str">
        <f ca="1">IF(B_MSK[[#This Row],[DB_ROW]]="","",INDEX([3]!db[JENIS],B_MSK[[#This Row],[DB_ROW]]-1))</f>
        <v/>
      </c>
      <c r="AZ910" s="5" t="e">
        <f ca="1">IF(B_MSK[[#This Row],[A_1]]="","",B_MSK[[#This Row],[A_1]])*1</f>
        <v>#VALUE!</v>
      </c>
      <c r="BA910" s="5" t="str">
        <f ca="1">IF(B_MSK[[#This Row],[//]]="","",INDEX(INDIRECT(DIR&amp;$2:$2),B_MSK[[#This Row],[//]]))</f>
        <v/>
      </c>
      <c r="BB910" s="5" t="str">
        <f ca="1">CONCATENATE(B_MSK[[#This Row],[concat]],B_MSK[[#This Row],[HARGA_X]],B_MSK[[#This Row],[SAT]])</f>
        <v/>
      </c>
    </row>
    <row r="911" spans="1:54" x14ac:dyDescent="0.25">
      <c r="A911" s="6" t="s">
        <v>128</v>
      </c>
      <c r="B911" s="5" t="str">
        <f ca="1">IF(B_MSK[[#This Row],[N_ID]]="","",INDEX(INDIRECT(DIR&amp;$2:$2),MATCH(B_MSK[[#This Row],[N_ID]],INDIRECT(DIR&amp;"!NOTA[ID_P]"),0)))</f>
        <v/>
      </c>
      <c r="C911" s="5" t="str">
        <f ca="1">IF(B_MSK[[#This Row],[//]]="","",HYPERLINK("["&amp;SUBSTITUTE(DIR,"'","")&amp;"]NOTA!D"&amp;B_MSK[[#This Row],[//]]+2,"&gt;"))</f>
        <v/>
      </c>
      <c r="D911" s="5" t="str">
        <f ca="1">IF(B_MSK[[#This Row],[N_ID]]="","",COUNTIF(INDIRECT(DIR&amp;"!NOTA[ID_H]"),B_MSK[[#This Row],[ID NOTA]]))</f>
        <v/>
      </c>
      <c r="E9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1" s="7" t="str">
        <f ca="1">IF(B_MSK[[#This Row],[stt]]="ada",INDEX([2]!db[NB BM],B_MSK[DB_ROW]-1),"")</f>
        <v/>
      </c>
      <c r="H911" s="7" t="str">
        <f ca="1">IF(B_MSK[[#This Row],[//]]="","",INDEX(INDIRECT(DIR&amp;$2:$2),B_MSK[[#This Row],[//]]))</f>
        <v/>
      </c>
      <c r="I911" s="27" t="str">
        <f ca="1">IF(B_MSK[[#This Row],[//]]="","",INDEX(INDIRECT(DB_PATH&amp;$2:$2),B_MSK[[#This Row],[DB_ROW]]-1))</f>
        <v/>
      </c>
      <c r="J911" s="5" t="str">
        <f ca="1">IF(B_MSK[[#This Row],[//]]="","",IF(INDEX(INDIRECT(DIR&amp;$2:$2),B_MSK[[#This Row],[//]])="","",INDEX(INDIRECT(DIR&amp;$2:$2),B_MSK[[#This Row],[//]])))</f>
        <v/>
      </c>
      <c r="K911" s="5" t="str">
        <f ca="1">IF(B_MSK[[#This Row],[//]]="","",IF(INDEX(INDIRECT(DIR&amp;$2:$2),B_MSK[[#This Row],[//]])="","",INDEX(INDIRECT(DIR&amp;$2:$2),B_MSK[[#This Row],[//]])))</f>
        <v/>
      </c>
      <c r="L911" s="5" t="str">
        <f ca="1">IF(B_MSK[[#This Row],[//]]="","",IF(INDEX(INDIRECT(DIR&amp;$2:$2),B_MSK[[#This Row],[//]])="","",INDEX(INDIRECT(DIR&amp;$2:$2),B_MSK[[#This Row],[//]])))</f>
        <v/>
      </c>
      <c r="M911" s="13" t="str">
        <f ca="1">IF(B_MSK[[#This Row],[//]]="","",INDEX(INDIRECT(DIR&amp;$2:$2),B_MSK[[#This Row],[//]]))</f>
        <v/>
      </c>
      <c r="N911" s="13" t="str">
        <f ca="1">IF(OR(B_MSK[[#This Row],[//]]="",),"",INDEX(INDIRECT(DIR&amp;$2:$2),B_MSK[[#This Row],[//]]))</f>
        <v/>
      </c>
      <c r="O911" s="3" t="str">
        <f ca="1">IF(B_MSK[[#This Row],[//]]="","",IF(INDEX(INDIRECT(DIR&amp;$2:$2),B_MSK[[#This Row],[//]])=0,"",INDEX(INDIRECT(DIR&amp;$2:$2),B_MSK[[#This Row],[//]])))</f>
        <v/>
      </c>
      <c r="P911" s="3" t="str">
        <f ca="1">IF(B_MSK[[#This Row],[//]]="","",IF(INDEX(INDIRECT(DIR&amp;$2:$2),B_MSK[[#This Row],[//]])=0,"",INDEX(INDIRECT(DIR&amp;$2:$2),B_MSK[[#This Row],[//]])))</f>
        <v/>
      </c>
      <c r="Q911" s="12" t="str">
        <f ca="1">IF(B_MSK[[#This Row],[//]]="","",INDEX(INDIRECT(DIR&amp;$2:$2),B_MSK[[#This Row],[//]]))</f>
        <v/>
      </c>
      <c r="R9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1" s="37" t="str">
        <f ca="1">IF(B_MSK[[#This Row],[//]]="","",INDEX(INDIRECT(DIR&amp;$2:$2),B_MSK[[#This Row],[//]]))</f>
        <v/>
      </c>
      <c r="U911" s="38" t="str">
        <f ca="1">IF(SUMIF(B_MSK[NAMA BARANG],B_MSK[[#This Row],[NAMA BARANG]],B_MSK[JMLH BRG])=0,"",SUMIF(B_MSK[NAMA BARANG],B_MSK[[#This Row],[NAMA BARANG]],B_MSK[C]))</f>
        <v/>
      </c>
      <c r="V911" s="7" t="str">
        <f ca="1">IF(B_MSK[[#This Row],[//]]="","",INDEX(INDIRECT(DIR&amp;$2:$2),B_MSK[[#This Row],[//]]))</f>
        <v/>
      </c>
      <c r="W9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1" s="5" t="str">
        <f ca="1">IF(B_MSK[[#This Row],[N.B.nota]]="","",IF(MATCH(B_MSK[[#This Row],[concat]],[2]!db[NB NOTA_C],0)&gt;0,"ada",0))</f>
        <v/>
      </c>
      <c r="Y911" s="5" t="str">
        <f ca="1">IF(B_MSK[[#This Row],[N.B.nota]]="","",ADDRESS(ROW(B_MSK[QB]),COLUMN(B_MSK[QB]))&amp;":"&amp;ADDRESS(ROW(),COLUMN(B_MSK[QB])))</f>
        <v/>
      </c>
      <c r="Z911" s="5" t="str">
        <f ca="1">IF(B_MSK[[#This Row],[concat]]="","",MATCH(B_MSK[[#This Row],[concat]],[2]!db[NB NOTA_C],0)+1)</f>
        <v/>
      </c>
      <c r="AA911" s="5" t="str">
        <f ca="1">IF(B_MSK[[#This Row],[//]]="","",HYPERLINK("[D:\kerja\BANK EXP\BARU\DB.XLSX]DB!e"&amp;B_MSK[[#This Row],[DB_ROW]],"&gt;"))</f>
        <v/>
      </c>
      <c r="AB911" s="30" t="e">
        <f ca="1">MID(B_MSK[[#This Row],[/ STN_1]],FIND(" ",B_MSK[[#This Row],[/ STN_1]])+1,LEN(B_MSK[[#This Row],[/ STN_1]]))</f>
        <v>#VALUE!</v>
      </c>
      <c r="AC9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1" s="15" t="str">
        <f ca="1">IF(B_MSK[[#This Row],[HARGA_2]]="","",IF(MID(B_MSK[[#This Row],[/ STN_2]],FIND(" ",B_MSK[[#This Row],[/ STN_2]])+1,LEN(B_MSK[[#This Row],[/ STN_2]]))="LSN",B_MSK[[#This Row],[HARGA_2]]/12,""))</f>
        <v/>
      </c>
      <c r="AH911" s="7" t="str">
        <f ca="1">IF(B_MSK[[#This Row],[HARGA_3]]="","","/ "&amp;"PCS")</f>
        <v/>
      </c>
      <c r="AI911" s="15" t="str">
        <f ca="1">IF(B_MSK[[#This Row],[HARGA_3]]="",IF(B_MSK[[#This Row],[HARGA_2]]="",IF(B_MSK[[#This Row],[HARGA_1]]="","",B_MSK[[#This Row],[HARGA_1]]),B_MSK[[#This Row],[HARGA_2]]),B_MSK[[#This Row],[HARGA_3]])</f>
        <v/>
      </c>
      <c r="AJ911" s="15" t="str">
        <f ca="1">IF(B_MSK[[#This Row],[/ STN_3]]="",IF(B_MSK[[#This Row],[/ STN_2]]="",IF(B_MSK[[#This Row],[/ STN_1]]="","",B_MSK[[#This Row],[/ STN_1]]),B_MSK[[#This Row],[/ STN_2]]),B_MSK[[#This Row],[/ STN_3]])</f>
        <v/>
      </c>
      <c r="AK911" s="5" t="str">
        <f ca="1">IF(B_MSK[[#This Row],[//]]="","",SUBSTITUTE(SUBSTITUTE(SUBSTITUTE(B_MSK[[#This Row],[QTY/ CTN]]," ","_",2),"(",""),")","")&amp;"_")</f>
        <v/>
      </c>
      <c r="AL911" s="5" t="str">
        <f ca="1">IF(B_MSK[[#This Row],[A_B]]="","",SEARCH("_",B_MSK[[#This Row],[A_B]]))</f>
        <v/>
      </c>
      <c r="AM911" s="5" t="str">
        <f ca="1">IF(B_MSK[[#This Row],[A_B]]="","",LEN(B_MSK[[#This Row],[A_B]]))</f>
        <v/>
      </c>
      <c r="AN911" s="5" t="str">
        <f ca="1">IF(B_MSK[[#This Row],[A_B]]="","",LEFT(B_MSK[[#This Row],[QTY/ CTN]],B_MSK[[#This Row],[A_B_1]]))</f>
        <v/>
      </c>
      <c r="AO911" s="5" t="str">
        <f ca="1">IF(B_MSK[[#This Row],[A_B]]="","",LEFT(B_MSK[[#This Row],[A_]],SEARCH(" ",B_MSK[[#This Row],[A_]])-1))</f>
        <v/>
      </c>
      <c r="AP911" s="5" t="str">
        <f ca="1">IF(B_MSK[[#This Row],[A_B]]="","",RIGHT(B_MSK[[#This Row],[A_]],LEN(B_MSK[[#This Row],[A_]])-SEARCH(" ",B_MSK[[#This Row],[A_]])))</f>
        <v/>
      </c>
      <c r="AQ9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1" s="5" t="str">
        <f ca="1">IF(B_MSK[[#This Row],[B_]]="","",LEFT(B_MSK[[#This Row],[B_]],SEARCH(" ",B_MSK[[#This Row],[B_]])))</f>
        <v/>
      </c>
      <c r="AS911" s="5" t="str">
        <f ca="1">IF(B_MSK[[#This Row],[B_]]="","",RIGHT(B_MSK[[#This Row],[B_]],LEN(B_MSK[[#This Row],[B_]])-SEARCH(" ",B_MSK[[#This Row],[B_]])))</f>
        <v/>
      </c>
      <c r="AT911" s="5" t="str">
        <f ca="1">IF(B_MSK[[#This Row],[B_2]]="LSN",12,"")</f>
        <v/>
      </c>
      <c r="AU911" s="5" t="str">
        <f ca="1">IF(B_MSK[[#This Row],[C_1]]="","","PCS")</f>
        <v/>
      </c>
      <c r="AV911" s="5" t="str">
        <f ca="1">IF(B_MSK[[#This Row],[A_1]]="","",B_MSK[[#This Row],[A_1]]*IF(B_MSK[[#This Row],[B_1]]="",1,B_MSK[[#This Row],[B_1]])*IF(B_MSK[[#This Row],[C_1]]="",1,B_MSK[[#This Row],[C_1]]))</f>
        <v/>
      </c>
      <c r="AW911" s="5" t="str">
        <f ca="1">IF(B_MSK[[#This Row],[C_2]]="",IF(B_MSK[[#This Row],[B_2]]="",IF(B_MSK[[#This Row],[A_2]]="","",B_MSK[[#This Row],[A_2]]),B_MSK[[#This Row],[B_2]]),B_MSK[[#This Row],[C_2]])</f>
        <v/>
      </c>
      <c r="AX911" s="2">
        <f ca="1">IF(ISNUMBER(B_MSK[[#This Row],[TANGGAL DATANG]]),B_MSK[[#This Row],[TANGGAL DATANG]],AX910)</f>
        <v>44959</v>
      </c>
      <c r="AY911" s="5" t="str">
        <f ca="1">IF(B_MSK[[#This Row],[DB_ROW]]="","",INDEX([3]!db[JENIS],B_MSK[[#This Row],[DB_ROW]]-1))</f>
        <v/>
      </c>
      <c r="AZ911" s="5" t="e">
        <f ca="1">IF(B_MSK[[#This Row],[A_1]]="","",B_MSK[[#This Row],[A_1]])*1</f>
        <v>#VALUE!</v>
      </c>
      <c r="BA911" s="5" t="str">
        <f ca="1">IF(B_MSK[[#This Row],[//]]="","",INDEX(INDIRECT(DIR&amp;$2:$2),B_MSK[[#This Row],[//]]))</f>
        <v/>
      </c>
      <c r="BB911" s="5" t="str">
        <f ca="1">CONCATENATE(B_MSK[[#This Row],[concat]],B_MSK[[#This Row],[HARGA_X]],B_MSK[[#This Row],[SAT]])</f>
        <v/>
      </c>
    </row>
    <row r="912" spans="1:54" x14ac:dyDescent="0.25">
      <c r="A912" s="6" t="s">
        <v>128</v>
      </c>
      <c r="B912" s="5" t="str">
        <f ca="1">IF(B_MSK[[#This Row],[N_ID]]="","",INDEX(INDIRECT(DIR&amp;$2:$2),MATCH(B_MSK[[#This Row],[N_ID]],INDIRECT(DIR&amp;"!NOTA[ID_P]"),0)))</f>
        <v/>
      </c>
      <c r="C912" s="5" t="str">
        <f ca="1">IF(B_MSK[[#This Row],[//]]="","",HYPERLINK("["&amp;SUBSTITUTE(DIR,"'","")&amp;"]NOTA!D"&amp;B_MSK[[#This Row],[//]]+2,"&gt;"))</f>
        <v/>
      </c>
      <c r="D912" s="5" t="str">
        <f ca="1">IF(B_MSK[[#This Row],[N_ID]]="","",COUNTIF(INDIRECT(DIR&amp;"!NOTA[ID_H]"),B_MSK[[#This Row],[ID NOTA]]))</f>
        <v/>
      </c>
      <c r="E9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2" s="7" t="str">
        <f ca="1">IF(B_MSK[[#This Row],[stt]]="ada",INDEX([2]!db[NB BM],B_MSK[DB_ROW]-1),"")</f>
        <v/>
      </c>
      <c r="H912" s="7" t="str">
        <f ca="1">IF(B_MSK[[#This Row],[//]]="","",INDEX(INDIRECT(DIR&amp;$2:$2),B_MSK[[#This Row],[//]]))</f>
        <v/>
      </c>
      <c r="I912" s="27" t="str">
        <f ca="1">IF(B_MSK[[#This Row],[//]]="","",INDEX(INDIRECT(DB_PATH&amp;$2:$2),B_MSK[[#This Row],[DB_ROW]]-1))</f>
        <v/>
      </c>
      <c r="J912" s="5" t="str">
        <f ca="1">IF(B_MSK[[#This Row],[//]]="","",IF(INDEX(INDIRECT(DIR&amp;$2:$2),B_MSK[[#This Row],[//]])="","",INDEX(INDIRECT(DIR&amp;$2:$2),B_MSK[[#This Row],[//]])))</f>
        <v/>
      </c>
      <c r="K912" s="5" t="str">
        <f ca="1">IF(B_MSK[[#This Row],[//]]="","",IF(INDEX(INDIRECT(DIR&amp;$2:$2),B_MSK[[#This Row],[//]])="","",INDEX(INDIRECT(DIR&amp;$2:$2),B_MSK[[#This Row],[//]])))</f>
        <v/>
      </c>
      <c r="L912" s="5" t="str">
        <f ca="1">IF(B_MSK[[#This Row],[//]]="","",IF(INDEX(INDIRECT(DIR&amp;$2:$2),B_MSK[[#This Row],[//]])="","",INDEX(INDIRECT(DIR&amp;$2:$2),B_MSK[[#This Row],[//]])))</f>
        <v/>
      </c>
      <c r="M912" s="13" t="str">
        <f ca="1">IF(B_MSK[[#This Row],[//]]="","",INDEX(INDIRECT(DIR&amp;$2:$2),B_MSK[[#This Row],[//]]))</f>
        <v/>
      </c>
      <c r="N912" s="13" t="str">
        <f ca="1">IF(OR(B_MSK[[#This Row],[//]]="",),"",INDEX(INDIRECT(DIR&amp;$2:$2),B_MSK[[#This Row],[//]]))</f>
        <v/>
      </c>
      <c r="O912" s="3" t="str">
        <f ca="1">IF(B_MSK[[#This Row],[//]]="","",IF(INDEX(INDIRECT(DIR&amp;$2:$2),B_MSK[[#This Row],[//]])=0,"",INDEX(INDIRECT(DIR&amp;$2:$2),B_MSK[[#This Row],[//]])))</f>
        <v/>
      </c>
      <c r="P912" s="3" t="str">
        <f ca="1">IF(B_MSK[[#This Row],[//]]="","",IF(INDEX(INDIRECT(DIR&amp;$2:$2),B_MSK[[#This Row],[//]])=0,"",INDEX(INDIRECT(DIR&amp;$2:$2),B_MSK[[#This Row],[//]])))</f>
        <v/>
      </c>
      <c r="Q912" s="12" t="str">
        <f ca="1">IF(B_MSK[[#This Row],[//]]="","",INDEX(INDIRECT(DIR&amp;$2:$2),B_MSK[[#This Row],[//]]))</f>
        <v/>
      </c>
      <c r="R9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2" s="37" t="str">
        <f ca="1">IF(B_MSK[[#This Row],[//]]="","",INDEX(INDIRECT(DIR&amp;$2:$2),B_MSK[[#This Row],[//]]))</f>
        <v/>
      </c>
      <c r="U912" s="38" t="str">
        <f ca="1">IF(SUMIF(B_MSK[NAMA BARANG],B_MSK[[#This Row],[NAMA BARANG]],B_MSK[JMLH BRG])=0,"",SUMIF(B_MSK[NAMA BARANG],B_MSK[[#This Row],[NAMA BARANG]],B_MSK[C]))</f>
        <v/>
      </c>
      <c r="V912" s="7" t="str">
        <f ca="1">IF(B_MSK[[#This Row],[//]]="","",INDEX(INDIRECT(DIR&amp;$2:$2),B_MSK[[#This Row],[//]]))</f>
        <v/>
      </c>
      <c r="W9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2" s="5" t="str">
        <f ca="1">IF(B_MSK[[#This Row],[N.B.nota]]="","",IF(MATCH(B_MSK[[#This Row],[concat]],[2]!db[NB NOTA_C],0)&gt;0,"ada",0))</f>
        <v/>
      </c>
      <c r="Y912" s="5" t="str">
        <f ca="1">IF(B_MSK[[#This Row],[N.B.nota]]="","",ADDRESS(ROW(B_MSK[QB]),COLUMN(B_MSK[QB]))&amp;":"&amp;ADDRESS(ROW(),COLUMN(B_MSK[QB])))</f>
        <v/>
      </c>
      <c r="Z912" s="5" t="str">
        <f ca="1">IF(B_MSK[[#This Row],[concat]]="","",MATCH(B_MSK[[#This Row],[concat]],[2]!db[NB NOTA_C],0)+1)</f>
        <v/>
      </c>
      <c r="AA912" s="5" t="str">
        <f ca="1">IF(B_MSK[[#This Row],[//]]="","",HYPERLINK("[D:\kerja\BANK EXP\BARU\DB.XLSX]DB!e"&amp;B_MSK[[#This Row],[DB_ROW]],"&gt;"))</f>
        <v/>
      </c>
      <c r="AB912" s="30" t="e">
        <f ca="1">MID(B_MSK[[#This Row],[/ STN_1]],FIND(" ",B_MSK[[#This Row],[/ STN_1]])+1,LEN(B_MSK[[#This Row],[/ STN_1]]))</f>
        <v>#VALUE!</v>
      </c>
      <c r="AC9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2" s="15" t="str">
        <f ca="1">IF(B_MSK[[#This Row],[HARGA_2]]="","",IF(MID(B_MSK[[#This Row],[/ STN_2]],FIND(" ",B_MSK[[#This Row],[/ STN_2]])+1,LEN(B_MSK[[#This Row],[/ STN_2]]))="LSN",B_MSK[[#This Row],[HARGA_2]]/12,""))</f>
        <v/>
      </c>
      <c r="AH912" s="7" t="str">
        <f ca="1">IF(B_MSK[[#This Row],[HARGA_3]]="","","/ "&amp;"PCS")</f>
        <v/>
      </c>
      <c r="AI912" s="15" t="str">
        <f ca="1">IF(B_MSK[[#This Row],[HARGA_3]]="",IF(B_MSK[[#This Row],[HARGA_2]]="",IF(B_MSK[[#This Row],[HARGA_1]]="","",B_MSK[[#This Row],[HARGA_1]]),B_MSK[[#This Row],[HARGA_2]]),B_MSK[[#This Row],[HARGA_3]])</f>
        <v/>
      </c>
      <c r="AJ912" s="15" t="str">
        <f ca="1">IF(B_MSK[[#This Row],[/ STN_3]]="",IF(B_MSK[[#This Row],[/ STN_2]]="",IF(B_MSK[[#This Row],[/ STN_1]]="","",B_MSK[[#This Row],[/ STN_1]]),B_MSK[[#This Row],[/ STN_2]]),B_MSK[[#This Row],[/ STN_3]])</f>
        <v/>
      </c>
      <c r="AK912" s="5" t="str">
        <f ca="1">IF(B_MSK[[#This Row],[//]]="","",SUBSTITUTE(SUBSTITUTE(SUBSTITUTE(B_MSK[[#This Row],[QTY/ CTN]]," ","_",2),"(",""),")","")&amp;"_")</f>
        <v/>
      </c>
      <c r="AL912" s="5" t="str">
        <f ca="1">IF(B_MSK[[#This Row],[A_B]]="","",SEARCH("_",B_MSK[[#This Row],[A_B]]))</f>
        <v/>
      </c>
      <c r="AM912" s="5" t="str">
        <f ca="1">IF(B_MSK[[#This Row],[A_B]]="","",LEN(B_MSK[[#This Row],[A_B]]))</f>
        <v/>
      </c>
      <c r="AN912" s="5" t="str">
        <f ca="1">IF(B_MSK[[#This Row],[A_B]]="","",LEFT(B_MSK[[#This Row],[QTY/ CTN]],B_MSK[[#This Row],[A_B_1]]))</f>
        <v/>
      </c>
      <c r="AO912" s="5" t="str">
        <f ca="1">IF(B_MSK[[#This Row],[A_B]]="","",LEFT(B_MSK[[#This Row],[A_]],SEARCH(" ",B_MSK[[#This Row],[A_]])-1))</f>
        <v/>
      </c>
      <c r="AP912" s="5" t="str">
        <f ca="1">IF(B_MSK[[#This Row],[A_B]]="","",RIGHT(B_MSK[[#This Row],[A_]],LEN(B_MSK[[#This Row],[A_]])-SEARCH(" ",B_MSK[[#This Row],[A_]])))</f>
        <v/>
      </c>
      <c r="AQ9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2" s="5" t="str">
        <f ca="1">IF(B_MSK[[#This Row],[B_]]="","",LEFT(B_MSK[[#This Row],[B_]],SEARCH(" ",B_MSK[[#This Row],[B_]])))</f>
        <v/>
      </c>
      <c r="AS912" s="5" t="str">
        <f ca="1">IF(B_MSK[[#This Row],[B_]]="","",RIGHT(B_MSK[[#This Row],[B_]],LEN(B_MSK[[#This Row],[B_]])-SEARCH(" ",B_MSK[[#This Row],[B_]])))</f>
        <v/>
      </c>
      <c r="AT912" s="5" t="str">
        <f ca="1">IF(B_MSK[[#This Row],[B_2]]="LSN",12,"")</f>
        <v/>
      </c>
      <c r="AU912" s="5" t="str">
        <f ca="1">IF(B_MSK[[#This Row],[C_1]]="","","PCS")</f>
        <v/>
      </c>
      <c r="AV912" s="5" t="str">
        <f ca="1">IF(B_MSK[[#This Row],[A_1]]="","",B_MSK[[#This Row],[A_1]]*IF(B_MSK[[#This Row],[B_1]]="",1,B_MSK[[#This Row],[B_1]])*IF(B_MSK[[#This Row],[C_1]]="",1,B_MSK[[#This Row],[C_1]]))</f>
        <v/>
      </c>
      <c r="AW912" s="5" t="str">
        <f ca="1">IF(B_MSK[[#This Row],[C_2]]="",IF(B_MSK[[#This Row],[B_2]]="",IF(B_MSK[[#This Row],[A_2]]="","",B_MSK[[#This Row],[A_2]]),B_MSK[[#This Row],[B_2]]),B_MSK[[#This Row],[C_2]])</f>
        <v/>
      </c>
      <c r="AX912" s="2">
        <f ca="1">IF(ISNUMBER(B_MSK[[#This Row],[TANGGAL DATANG]]),B_MSK[[#This Row],[TANGGAL DATANG]],AX911)</f>
        <v>44959</v>
      </c>
      <c r="AY912" s="5" t="str">
        <f ca="1">IF(B_MSK[[#This Row],[DB_ROW]]="","",INDEX([3]!db[JENIS],B_MSK[[#This Row],[DB_ROW]]-1))</f>
        <v/>
      </c>
      <c r="AZ912" s="5" t="e">
        <f ca="1">IF(B_MSK[[#This Row],[A_1]]="","",B_MSK[[#This Row],[A_1]])*1</f>
        <v>#VALUE!</v>
      </c>
      <c r="BA912" s="5" t="str">
        <f ca="1">IF(B_MSK[[#This Row],[//]]="","",INDEX(INDIRECT(DIR&amp;$2:$2),B_MSK[[#This Row],[//]]))</f>
        <v/>
      </c>
      <c r="BB912" s="5" t="str">
        <f ca="1">CONCATENATE(B_MSK[[#This Row],[concat]],B_MSK[[#This Row],[HARGA_X]],B_MSK[[#This Row],[SAT]])</f>
        <v/>
      </c>
    </row>
    <row r="913" spans="1:54" x14ac:dyDescent="0.25">
      <c r="A913" s="6" t="s">
        <v>128</v>
      </c>
      <c r="B913" s="5" t="str">
        <f ca="1">IF(B_MSK[[#This Row],[N_ID]]="","",INDEX(INDIRECT(DIR&amp;$2:$2),MATCH(B_MSK[[#This Row],[N_ID]],INDIRECT(DIR&amp;"!NOTA[ID_P]"),0)))</f>
        <v/>
      </c>
      <c r="C913" s="5" t="str">
        <f ca="1">IF(B_MSK[[#This Row],[//]]="","",HYPERLINK("["&amp;SUBSTITUTE(DIR,"'","")&amp;"]NOTA!D"&amp;B_MSK[[#This Row],[//]]+2,"&gt;"))</f>
        <v/>
      </c>
      <c r="D913" s="5" t="str">
        <f ca="1">IF(B_MSK[[#This Row],[N_ID]]="","",COUNTIF(INDIRECT(DIR&amp;"!NOTA[ID_H]"),B_MSK[[#This Row],[ID NOTA]]))</f>
        <v/>
      </c>
      <c r="E9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3" s="7" t="str">
        <f ca="1">IF(B_MSK[[#This Row],[stt]]="ada",INDEX([2]!db[NB BM],B_MSK[DB_ROW]-1),"")</f>
        <v/>
      </c>
      <c r="H913" s="7" t="str">
        <f ca="1">IF(B_MSK[[#This Row],[//]]="","",INDEX(INDIRECT(DIR&amp;$2:$2),B_MSK[[#This Row],[//]]))</f>
        <v/>
      </c>
      <c r="I913" s="27" t="str">
        <f ca="1">IF(B_MSK[[#This Row],[//]]="","",INDEX(INDIRECT(DB_PATH&amp;$2:$2),B_MSK[[#This Row],[DB_ROW]]-1))</f>
        <v/>
      </c>
      <c r="J913" s="5" t="str">
        <f ca="1">IF(B_MSK[[#This Row],[//]]="","",IF(INDEX(INDIRECT(DIR&amp;$2:$2),B_MSK[[#This Row],[//]])="","",INDEX(INDIRECT(DIR&amp;$2:$2),B_MSK[[#This Row],[//]])))</f>
        <v/>
      </c>
      <c r="K913" s="5" t="str">
        <f ca="1">IF(B_MSK[[#This Row],[//]]="","",IF(INDEX(INDIRECT(DIR&amp;$2:$2),B_MSK[[#This Row],[//]])="","",INDEX(INDIRECT(DIR&amp;$2:$2),B_MSK[[#This Row],[//]])))</f>
        <v/>
      </c>
      <c r="L913" s="5" t="str">
        <f ca="1">IF(B_MSK[[#This Row],[//]]="","",IF(INDEX(INDIRECT(DIR&amp;$2:$2),B_MSK[[#This Row],[//]])="","",INDEX(INDIRECT(DIR&amp;$2:$2),B_MSK[[#This Row],[//]])))</f>
        <v/>
      </c>
      <c r="M913" s="13" t="str">
        <f ca="1">IF(B_MSK[[#This Row],[//]]="","",INDEX(INDIRECT(DIR&amp;$2:$2),B_MSK[[#This Row],[//]]))</f>
        <v/>
      </c>
      <c r="N913" s="13" t="str">
        <f ca="1">IF(OR(B_MSK[[#This Row],[//]]="",),"",INDEX(INDIRECT(DIR&amp;$2:$2),B_MSK[[#This Row],[//]]))</f>
        <v/>
      </c>
      <c r="O913" s="3" t="str">
        <f ca="1">IF(B_MSK[[#This Row],[//]]="","",IF(INDEX(INDIRECT(DIR&amp;$2:$2),B_MSK[[#This Row],[//]])=0,"",INDEX(INDIRECT(DIR&amp;$2:$2),B_MSK[[#This Row],[//]])))</f>
        <v/>
      </c>
      <c r="P913" s="3" t="str">
        <f ca="1">IF(B_MSK[[#This Row],[//]]="","",IF(INDEX(INDIRECT(DIR&amp;$2:$2),B_MSK[[#This Row],[//]])=0,"",INDEX(INDIRECT(DIR&amp;$2:$2),B_MSK[[#This Row],[//]])))</f>
        <v/>
      </c>
      <c r="Q913" s="12" t="str">
        <f ca="1">IF(B_MSK[[#This Row],[//]]="","",INDEX(INDIRECT(DIR&amp;$2:$2),B_MSK[[#This Row],[//]]))</f>
        <v/>
      </c>
      <c r="R9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3" s="37" t="str">
        <f ca="1">IF(B_MSK[[#This Row],[//]]="","",INDEX(INDIRECT(DIR&amp;$2:$2),B_MSK[[#This Row],[//]]))</f>
        <v/>
      </c>
      <c r="U913" s="38" t="str">
        <f ca="1">IF(SUMIF(B_MSK[NAMA BARANG],B_MSK[[#This Row],[NAMA BARANG]],B_MSK[JMLH BRG])=0,"",SUMIF(B_MSK[NAMA BARANG],B_MSK[[#This Row],[NAMA BARANG]],B_MSK[C]))</f>
        <v/>
      </c>
      <c r="V913" s="7" t="str">
        <f ca="1">IF(B_MSK[[#This Row],[//]]="","",INDEX(INDIRECT(DIR&amp;$2:$2),B_MSK[[#This Row],[//]]))</f>
        <v/>
      </c>
      <c r="W9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3" s="5" t="str">
        <f ca="1">IF(B_MSK[[#This Row],[N.B.nota]]="","",IF(MATCH(B_MSK[[#This Row],[concat]],[2]!db[NB NOTA_C],0)&gt;0,"ada",0))</f>
        <v/>
      </c>
      <c r="Y913" s="5" t="str">
        <f ca="1">IF(B_MSK[[#This Row],[N.B.nota]]="","",ADDRESS(ROW(B_MSK[QB]),COLUMN(B_MSK[QB]))&amp;":"&amp;ADDRESS(ROW(),COLUMN(B_MSK[QB])))</f>
        <v/>
      </c>
      <c r="Z913" s="5" t="str">
        <f ca="1">IF(B_MSK[[#This Row],[concat]]="","",MATCH(B_MSK[[#This Row],[concat]],[2]!db[NB NOTA_C],0)+1)</f>
        <v/>
      </c>
      <c r="AA913" s="5" t="str">
        <f ca="1">IF(B_MSK[[#This Row],[//]]="","",HYPERLINK("[D:\kerja\BANK EXP\BARU\DB.XLSX]DB!e"&amp;B_MSK[[#This Row],[DB_ROW]],"&gt;"))</f>
        <v/>
      </c>
      <c r="AB913" s="30" t="e">
        <f ca="1">MID(B_MSK[[#This Row],[/ STN_1]],FIND(" ",B_MSK[[#This Row],[/ STN_1]])+1,LEN(B_MSK[[#This Row],[/ STN_1]]))</f>
        <v>#VALUE!</v>
      </c>
      <c r="AC9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3" s="15" t="str">
        <f ca="1">IF(B_MSK[[#This Row],[HARGA_2]]="","",IF(MID(B_MSK[[#This Row],[/ STN_2]],FIND(" ",B_MSK[[#This Row],[/ STN_2]])+1,LEN(B_MSK[[#This Row],[/ STN_2]]))="LSN",B_MSK[[#This Row],[HARGA_2]]/12,""))</f>
        <v/>
      </c>
      <c r="AH913" s="7" t="str">
        <f ca="1">IF(B_MSK[[#This Row],[HARGA_3]]="","","/ "&amp;"PCS")</f>
        <v/>
      </c>
      <c r="AI913" s="15" t="str">
        <f ca="1">IF(B_MSK[[#This Row],[HARGA_3]]="",IF(B_MSK[[#This Row],[HARGA_2]]="",IF(B_MSK[[#This Row],[HARGA_1]]="","",B_MSK[[#This Row],[HARGA_1]]),B_MSK[[#This Row],[HARGA_2]]),B_MSK[[#This Row],[HARGA_3]])</f>
        <v/>
      </c>
      <c r="AJ913" s="15" t="str">
        <f ca="1">IF(B_MSK[[#This Row],[/ STN_3]]="",IF(B_MSK[[#This Row],[/ STN_2]]="",IF(B_MSK[[#This Row],[/ STN_1]]="","",B_MSK[[#This Row],[/ STN_1]]),B_MSK[[#This Row],[/ STN_2]]),B_MSK[[#This Row],[/ STN_3]])</f>
        <v/>
      </c>
      <c r="AK913" s="5" t="str">
        <f ca="1">IF(B_MSK[[#This Row],[//]]="","",SUBSTITUTE(SUBSTITUTE(SUBSTITUTE(B_MSK[[#This Row],[QTY/ CTN]]," ","_",2),"(",""),")","")&amp;"_")</f>
        <v/>
      </c>
      <c r="AL913" s="5" t="str">
        <f ca="1">IF(B_MSK[[#This Row],[A_B]]="","",SEARCH("_",B_MSK[[#This Row],[A_B]]))</f>
        <v/>
      </c>
      <c r="AM913" s="5" t="str">
        <f ca="1">IF(B_MSK[[#This Row],[A_B]]="","",LEN(B_MSK[[#This Row],[A_B]]))</f>
        <v/>
      </c>
      <c r="AN913" s="5" t="str">
        <f ca="1">IF(B_MSK[[#This Row],[A_B]]="","",LEFT(B_MSK[[#This Row],[QTY/ CTN]],B_MSK[[#This Row],[A_B_1]]))</f>
        <v/>
      </c>
      <c r="AO913" s="5" t="str">
        <f ca="1">IF(B_MSK[[#This Row],[A_B]]="","",LEFT(B_MSK[[#This Row],[A_]],SEARCH(" ",B_MSK[[#This Row],[A_]])-1))</f>
        <v/>
      </c>
      <c r="AP913" s="5" t="str">
        <f ca="1">IF(B_MSK[[#This Row],[A_B]]="","",RIGHT(B_MSK[[#This Row],[A_]],LEN(B_MSK[[#This Row],[A_]])-SEARCH(" ",B_MSK[[#This Row],[A_]])))</f>
        <v/>
      </c>
      <c r="AQ9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3" s="5" t="str">
        <f ca="1">IF(B_MSK[[#This Row],[B_]]="","",LEFT(B_MSK[[#This Row],[B_]],SEARCH(" ",B_MSK[[#This Row],[B_]])))</f>
        <v/>
      </c>
      <c r="AS913" s="5" t="str">
        <f ca="1">IF(B_MSK[[#This Row],[B_]]="","",RIGHT(B_MSK[[#This Row],[B_]],LEN(B_MSK[[#This Row],[B_]])-SEARCH(" ",B_MSK[[#This Row],[B_]])))</f>
        <v/>
      </c>
      <c r="AT913" s="5" t="str">
        <f ca="1">IF(B_MSK[[#This Row],[B_2]]="LSN",12,"")</f>
        <v/>
      </c>
      <c r="AU913" s="5" t="str">
        <f ca="1">IF(B_MSK[[#This Row],[C_1]]="","","PCS")</f>
        <v/>
      </c>
      <c r="AV913" s="5" t="str">
        <f ca="1">IF(B_MSK[[#This Row],[A_1]]="","",B_MSK[[#This Row],[A_1]]*IF(B_MSK[[#This Row],[B_1]]="",1,B_MSK[[#This Row],[B_1]])*IF(B_MSK[[#This Row],[C_1]]="",1,B_MSK[[#This Row],[C_1]]))</f>
        <v/>
      </c>
      <c r="AW913" s="5" t="str">
        <f ca="1">IF(B_MSK[[#This Row],[C_2]]="",IF(B_MSK[[#This Row],[B_2]]="",IF(B_MSK[[#This Row],[A_2]]="","",B_MSK[[#This Row],[A_2]]),B_MSK[[#This Row],[B_2]]),B_MSK[[#This Row],[C_2]])</f>
        <v/>
      </c>
      <c r="AX913" s="2">
        <f ca="1">IF(ISNUMBER(B_MSK[[#This Row],[TANGGAL DATANG]]),B_MSK[[#This Row],[TANGGAL DATANG]],AX912)</f>
        <v>44959</v>
      </c>
      <c r="AY913" s="5" t="str">
        <f ca="1">IF(B_MSK[[#This Row],[DB_ROW]]="","",INDEX([3]!db[JENIS],B_MSK[[#This Row],[DB_ROW]]-1))</f>
        <v/>
      </c>
      <c r="AZ913" s="5" t="e">
        <f ca="1">IF(B_MSK[[#This Row],[A_1]]="","",B_MSK[[#This Row],[A_1]])*1</f>
        <v>#VALUE!</v>
      </c>
      <c r="BA913" s="5" t="str">
        <f ca="1">IF(B_MSK[[#This Row],[//]]="","",INDEX(INDIRECT(DIR&amp;$2:$2),B_MSK[[#This Row],[//]]))</f>
        <v/>
      </c>
      <c r="BB913" s="5" t="str">
        <f ca="1">CONCATENATE(B_MSK[[#This Row],[concat]],B_MSK[[#This Row],[HARGA_X]],B_MSK[[#This Row],[SAT]])</f>
        <v/>
      </c>
    </row>
    <row r="914" spans="1:54" x14ac:dyDescent="0.25">
      <c r="A914" s="6" t="s">
        <v>128</v>
      </c>
      <c r="B914" s="5" t="str">
        <f ca="1">IF(B_MSK[[#This Row],[N_ID]]="","",INDEX(INDIRECT(DIR&amp;$2:$2),MATCH(B_MSK[[#This Row],[N_ID]],INDIRECT(DIR&amp;"!NOTA[ID_P]"),0)))</f>
        <v/>
      </c>
      <c r="C914" s="5" t="str">
        <f ca="1">IF(B_MSK[[#This Row],[//]]="","",HYPERLINK("["&amp;SUBSTITUTE(DIR,"'","")&amp;"]NOTA!D"&amp;B_MSK[[#This Row],[//]]+2,"&gt;"))</f>
        <v/>
      </c>
      <c r="D914" s="5" t="str">
        <f ca="1">IF(B_MSK[[#This Row],[N_ID]]="","",COUNTIF(INDIRECT(DIR&amp;"!NOTA[ID_H]"),B_MSK[[#This Row],[ID NOTA]]))</f>
        <v/>
      </c>
      <c r="E9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4" s="7" t="str">
        <f ca="1">IF(B_MSK[[#This Row],[stt]]="ada",INDEX([2]!db[NB BM],B_MSK[DB_ROW]-1),"")</f>
        <v/>
      </c>
      <c r="H914" s="7" t="str">
        <f ca="1">IF(B_MSK[[#This Row],[//]]="","",INDEX(INDIRECT(DIR&amp;$2:$2),B_MSK[[#This Row],[//]]))</f>
        <v/>
      </c>
      <c r="I914" s="27" t="str">
        <f ca="1">IF(B_MSK[[#This Row],[//]]="","",INDEX(INDIRECT(DB_PATH&amp;$2:$2),B_MSK[[#This Row],[DB_ROW]]-1))</f>
        <v/>
      </c>
      <c r="J914" s="5" t="str">
        <f ca="1">IF(B_MSK[[#This Row],[//]]="","",IF(INDEX(INDIRECT(DIR&amp;$2:$2),B_MSK[[#This Row],[//]])="","",INDEX(INDIRECT(DIR&amp;$2:$2),B_MSK[[#This Row],[//]])))</f>
        <v/>
      </c>
      <c r="K914" s="5" t="str">
        <f ca="1">IF(B_MSK[[#This Row],[//]]="","",IF(INDEX(INDIRECT(DIR&amp;$2:$2),B_MSK[[#This Row],[//]])="","",INDEX(INDIRECT(DIR&amp;$2:$2),B_MSK[[#This Row],[//]])))</f>
        <v/>
      </c>
      <c r="L914" s="5" t="str">
        <f ca="1">IF(B_MSK[[#This Row],[//]]="","",IF(INDEX(INDIRECT(DIR&amp;$2:$2),B_MSK[[#This Row],[//]])="","",INDEX(INDIRECT(DIR&amp;$2:$2),B_MSK[[#This Row],[//]])))</f>
        <v/>
      </c>
      <c r="M914" s="13" t="str">
        <f ca="1">IF(B_MSK[[#This Row],[//]]="","",INDEX(INDIRECT(DIR&amp;$2:$2),B_MSK[[#This Row],[//]]))</f>
        <v/>
      </c>
      <c r="N914" s="13" t="str">
        <f ca="1">IF(OR(B_MSK[[#This Row],[//]]="",),"",INDEX(INDIRECT(DIR&amp;$2:$2),B_MSK[[#This Row],[//]]))</f>
        <v/>
      </c>
      <c r="O914" s="3" t="str">
        <f ca="1">IF(B_MSK[[#This Row],[//]]="","",IF(INDEX(INDIRECT(DIR&amp;$2:$2),B_MSK[[#This Row],[//]])=0,"",INDEX(INDIRECT(DIR&amp;$2:$2),B_MSK[[#This Row],[//]])))</f>
        <v/>
      </c>
      <c r="P914" s="3" t="str">
        <f ca="1">IF(B_MSK[[#This Row],[//]]="","",IF(INDEX(INDIRECT(DIR&amp;$2:$2),B_MSK[[#This Row],[//]])=0,"",INDEX(INDIRECT(DIR&amp;$2:$2),B_MSK[[#This Row],[//]])))</f>
        <v/>
      </c>
      <c r="Q914" s="12" t="str">
        <f ca="1">IF(B_MSK[[#This Row],[//]]="","",INDEX(INDIRECT(DIR&amp;$2:$2),B_MSK[[#This Row],[//]]))</f>
        <v/>
      </c>
      <c r="R9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4" s="37" t="str">
        <f ca="1">IF(B_MSK[[#This Row],[//]]="","",INDEX(INDIRECT(DIR&amp;$2:$2),B_MSK[[#This Row],[//]]))</f>
        <v/>
      </c>
      <c r="U914" s="38" t="str">
        <f ca="1">IF(SUMIF(B_MSK[NAMA BARANG],B_MSK[[#This Row],[NAMA BARANG]],B_MSK[JMLH BRG])=0,"",SUMIF(B_MSK[NAMA BARANG],B_MSK[[#This Row],[NAMA BARANG]],B_MSK[C]))</f>
        <v/>
      </c>
      <c r="V914" s="7" t="str">
        <f ca="1">IF(B_MSK[[#This Row],[//]]="","",INDEX(INDIRECT(DIR&amp;$2:$2),B_MSK[[#This Row],[//]]))</f>
        <v/>
      </c>
      <c r="W9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4" s="5" t="str">
        <f ca="1">IF(B_MSK[[#This Row],[N.B.nota]]="","",IF(MATCH(B_MSK[[#This Row],[concat]],[2]!db[NB NOTA_C],0)&gt;0,"ada",0))</f>
        <v/>
      </c>
      <c r="Y914" s="5" t="str">
        <f ca="1">IF(B_MSK[[#This Row],[N.B.nota]]="","",ADDRESS(ROW(B_MSK[QB]),COLUMN(B_MSK[QB]))&amp;":"&amp;ADDRESS(ROW(),COLUMN(B_MSK[QB])))</f>
        <v/>
      </c>
      <c r="Z914" s="5" t="str">
        <f ca="1">IF(B_MSK[[#This Row],[concat]]="","",MATCH(B_MSK[[#This Row],[concat]],[2]!db[NB NOTA_C],0)+1)</f>
        <v/>
      </c>
      <c r="AA914" s="5" t="str">
        <f ca="1">IF(B_MSK[[#This Row],[//]]="","",HYPERLINK("[D:\kerja\BANK EXP\BARU\DB.XLSX]DB!e"&amp;B_MSK[[#This Row],[DB_ROW]],"&gt;"))</f>
        <v/>
      </c>
      <c r="AB914" s="30" t="e">
        <f ca="1">MID(B_MSK[[#This Row],[/ STN_1]],FIND(" ",B_MSK[[#This Row],[/ STN_1]])+1,LEN(B_MSK[[#This Row],[/ STN_1]]))</f>
        <v>#VALUE!</v>
      </c>
      <c r="AC9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4" s="15" t="str">
        <f ca="1">IF(B_MSK[[#This Row],[HARGA_2]]="","",IF(MID(B_MSK[[#This Row],[/ STN_2]],FIND(" ",B_MSK[[#This Row],[/ STN_2]])+1,LEN(B_MSK[[#This Row],[/ STN_2]]))="LSN",B_MSK[[#This Row],[HARGA_2]]/12,""))</f>
        <v/>
      </c>
      <c r="AH914" s="7" t="str">
        <f ca="1">IF(B_MSK[[#This Row],[HARGA_3]]="","","/ "&amp;"PCS")</f>
        <v/>
      </c>
      <c r="AI914" s="15" t="str">
        <f ca="1">IF(B_MSK[[#This Row],[HARGA_3]]="",IF(B_MSK[[#This Row],[HARGA_2]]="",IF(B_MSK[[#This Row],[HARGA_1]]="","",B_MSK[[#This Row],[HARGA_1]]),B_MSK[[#This Row],[HARGA_2]]),B_MSK[[#This Row],[HARGA_3]])</f>
        <v/>
      </c>
      <c r="AJ914" s="15" t="str">
        <f ca="1">IF(B_MSK[[#This Row],[/ STN_3]]="",IF(B_MSK[[#This Row],[/ STN_2]]="",IF(B_MSK[[#This Row],[/ STN_1]]="","",B_MSK[[#This Row],[/ STN_1]]),B_MSK[[#This Row],[/ STN_2]]),B_MSK[[#This Row],[/ STN_3]])</f>
        <v/>
      </c>
      <c r="AK914" s="5" t="str">
        <f ca="1">IF(B_MSK[[#This Row],[//]]="","",SUBSTITUTE(SUBSTITUTE(SUBSTITUTE(B_MSK[[#This Row],[QTY/ CTN]]," ","_",2),"(",""),")","")&amp;"_")</f>
        <v/>
      </c>
      <c r="AL914" s="5" t="str">
        <f ca="1">IF(B_MSK[[#This Row],[A_B]]="","",SEARCH("_",B_MSK[[#This Row],[A_B]]))</f>
        <v/>
      </c>
      <c r="AM914" s="5" t="str">
        <f ca="1">IF(B_MSK[[#This Row],[A_B]]="","",LEN(B_MSK[[#This Row],[A_B]]))</f>
        <v/>
      </c>
      <c r="AN914" s="5" t="str">
        <f ca="1">IF(B_MSK[[#This Row],[A_B]]="","",LEFT(B_MSK[[#This Row],[QTY/ CTN]],B_MSK[[#This Row],[A_B_1]]))</f>
        <v/>
      </c>
      <c r="AO914" s="5" t="str">
        <f ca="1">IF(B_MSK[[#This Row],[A_B]]="","",LEFT(B_MSK[[#This Row],[A_]],SEARCH(" ",B_MSK[[#This Row],[A_]])-1))</f>
        <v/>
      </c>
      <c r="AP914" s="5" t="str">
        <f ca="1">IF(B_MSK[[#This Row],[A_B]]="","",RIGHT(B_MSK[[#This Row],[A_]],LEN(B_MSK[[#This Row],[A_]])-SEARCH(" ",B_MSK[[#This Row],[A_]])))</f>
        <v/>
      </c>
      <c r="AQ9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4" s="5" t="str">
        <f ca="1">IF(B_MSK[[#This Row],[B_]]="","",LEFT(B_MSK[[#This Row],[B_]],SEARCH(" ",B_MSK[[#This Row],[B_]])))</f>
        <v/>
      </c>
      <c r="AS914" s="5" t="str">
        <f ca="1">IF(B_MSK[[#This Row],[B_]]="","",RIGHT(B_MSK[[#This Row],[B_]],LEN(B_MSK[[#This Row],[B_]])-SEARCH(" ",B_MSK[[#This Row],[B_]])))</f>
        <v/>
      </c>
      <c r="AT914" s="5" t="str">
        <f ca="1">IF(B_MSK[[#This Row],[B_2]]="LSN",12,"")</f>
        <v/>
      </c>
      <c r="AU914" s="5" t="str">
        <f ca="1">IF(B_MSK[[#This Row],[C_1]]="","","PCS")</f>
        <v/>
      </c>
      <c r="AV914" s="5" t="str">
        <f ca="1">IF(B_MSK[[#This Row],[A_1]]="","",B_MSK[[#This Row],[A_1]]*IF(B_MSK[[#This Row],[B_1]]="",1,B_MSK[[#This Row],[B_1]])*IF(B_MSK[[#This Row],[C_1]]="",1,B_MSK[[#This Row],[C_1]]))</f>
        <v/>
      </c>
      <c r="AW914" s="5" t="str">
        <f ca="1">IF(B_MSK[[#This Row],[C_2]]="",IF(B_MSK[[#This Row],[B_2]]="",IF(B_MSK[[#This Row],[A_2]]="","",B_MSK[[#This Row],[A_2]]),B_MSK[[#This Row],[B_2]]),B_MSK[[#This Row],[C_2]])</f>
        <v/>
      </c>
      <c r="AX914" s="2">
        <f ca="1">IF(ISNUMBER(B_MSK[[#This Row],[TANGGAL DATANG]]),B_MSK[[#This Row],[TANGGAL DATANG]],AX913)</f>
        <v>44959</v>
      </c>
      <c r="AY914" s="5" t="str">
        <f ca="1">IF(B_MSK[[#This Row],[DB_ROW]]="","",INDEX([3]!db[JENIS],B_MSK[[#This Row],[DB_ROW]]-1))</f>
        <v/>
      </c>
      <c r="AZ914" s="5" t="e">
        <f ca="1">IF(B_MSK[[#This Row],[A_1]]="","",B_MSK[[#This Row],[A_1]])*1</f>
        <v>#VALUE!</v>
      </c>
      <c r="BA914" s="5" t="str">
        <f ca="1">IF(B_MSK[[#This Row],[//]]="","",INDEX(INDIRECT(DIR&amp;$2:$2),B_MSK[[#This Row],[//]]))</f>
        <v/>
      </c>
      <c r="BB914" s="5" t="str">
        <f ca="1">CONCATENATE(B_MSK[[#This Row],[concat]],B_MSK[[#This Row],[HARGA_X]],B_MSK[[#This Row],[SAT]])</f>
        <v/>
      </c>
    </row>
    <row r="915" spans="1:54" x14ac:dyDescent="0.25">
      <c r="A915" s="6" t="s">
        <v>128</v>
      </c>
      <c r="B915" s="5" t="str">
        <f ca="1">IF(B_MSK[[#This Row],[N_ID]]="","",INDEX(INDIRECT(DIR&amp;$2:$2),MATCH(B_MSK[[#This Row],[N_ID]],INDIRECT(DIR&amp;"!NOTA[ID_P]"),0)))</f>
        <v/>
      </c>
      <c r="C915" s="5" t="str">
        <f ca="1">IF(B_MSK[[#This Row],[//]]="","",HYPERLINK("["&amp;SUBSTITUTE(DIR,"'","")&amp;"]NOTA!D"&amp;B_MSK[[#This Row],[//]]+2,"&gt;"))</f>
        <v/>
      </c>
      <c r="D915" s="5" t="str">
        <f ca="1">IF(B_MSK[[#This Row],[N_ID]]="","",COUNTIF(INDIRECT(DIR&amp;"!NOTA[ID_H]"),B_MSK[[#This Row],[ID NOTA]]))</f>
        <v/>
      </c>
      <c r="E9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5" s="7" t="str">
        <f ca="1">IF(B_MSK[[#This Row],[stt]]="ada",INDEX([2]!db[NB BM],B_MSK[DB_ROW]-1),"")</f>
        <v/>
      </c>
      <c r="H915" s="7" t="str">
        <f ca="1">IF(B_MSK[[#This Row],[//]]="","",INDEX(INDIRECT(DIR&amp;$2:$2),B_MSK[[#This Row],[//]]))</f>
        <v/>
      </c>
      <c r="I915" s="27" t="str">
        <f ca="1">IF(B_MSK[[#This Row],[//]]="","",INDEX(INDIRECT(DB_PATH&amp;$2:$2),B_MSK[[#This Row],[DB_ROW]]-1))</f>
        <v/>
      </c>
      <c r="J915" s="5" t="str">
        <f ca="1">IF(B_MSK[[#This Row],[//]]="","",IF(INDEX(INDIRECT(DIR&amp;$2:$2),B_MSK[[#This Row],[//]])="","",INDEX(INDIRECT(DIR&amp;$2:$2),B_MSK[[#This Row],[//]])))</f>
        <v/>
      </c>
      <c r="K915" s="5" t="str">
        <f ca="1">IF(B_MSK[[#This Row],[//]]="","",IF(INDEX(INDIRECT(DIR&amp;$2:$2),B_MSK[[#This Row],[//]])="","",INDEX(INDIRECT(DIR&amp;$2:$2),B_MSK[[#This Row],[//]])))</f>
        <v/>
      </c>
      <c r="L915" s="5" t="str">
        <f ca="1">IF(B_MSK[[#This Row],[//]]="","",IF(INDEX(INDIRECT(DIR&amp;$2:$2),B_MSK[[#This Row],[//]])="","",INDEX(INDIRECT(DIR&amp;$2:$2),B_MSK[[#This Row],[//]])))</f>
        <v/>
      </c>
      <c r="M915" s="13" t="str">
        <f ca="1">IF(B_MSK[[#This Row],[//]]="","",INDEX(INDIRECT(DIR&amp;$2:$2),B_MSK[[#This Row],[//]]))</f>
        <v/>
      </c>
      <c r="N915" s="13" t="str">
        <f ca="1">IF(OR(B_MSK[[#This Row],[//]]="",),"",INDEX(INDIRECT(DIR&amp;$2:$2),B_MSK[[#This Row],[//]]))</f>
        <v/>
      </c>
      <c r="O915" s="3" t="str">
        <f ca="1">IF(B_MSK[[#This Row],[//]]="","",IF(INDEX(INDIRECT(DIR&amp;$2:$2),B_MSK[[#This Row],[//]])=0,"",INDEX(INDIRECT(DIR&amp;$2:$2),B_MSK[[#This Row],[//]])))</f>
        <v/>
      </c>
      <c r="P915" s="3" t="str">
        <f ca="1">IF(B_MSK[[#This Row],[//]]="","",IF(INDEX(INDIRECT(DIR&amp;$2:$2),B_MSK[[#This Row],[//]])=0,"",INDEX(INDIRECT(DIR&amp;$2:$2),B_MSK[[#This Row],[//]])))</f>
        <v/>
      </c>
      <c r="Q915" s="12" t="str">
        <f ca="1">IF(B_MSK[[#This Row],[//]]="","",INDEX(INDIRECT(DIR&amp;$2:$2),B_MSK[[#This Row],[//]]))</f>
        <v/>
      </c>
      <c r="R9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5" s="37" t="str">
        <f ca="1">IF(B_MSK[[#This Row],[//]]="","",INDEX(INDIRECT(DIR&amp;$2:$2),B_MSK[[#This Row],[//]]))</f>
        <v/>
      </c>
      <c r="U915" s="38" t="str">
        <f ca="1">IF(SUMIF(B_MSK[NAMA BARANG],B_MSK[[#This Row],[NAMA BARANG]],B_MSK[JMLH BRG])=0,"",SUMIF(B_MSK[NAMA BARANG],B_MSK[[#This Row],[NAMA BARANG]],B_MSK[C]))</f>
        <v/>
      </c>
      <c r="V915" s="7" t="str">
        <f ca="1">IF(B_MSK[[#This Row],[//]]="","",INDEX(INDIRECT(DIR&amp;$2:$2),B_MSK[[#This Row],[//]]))</f>
        <v/>
      </c>
      <c r="W9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5" s="5" t="str">
        <f ca="1">IF(B_MSK[[#This Row],[N.B.nota]]="","",IF(MATCH(B_MSK[[#This Row],[concat]],[2]!db[NB NOTA_C],0)&gt;0,"ada",0))</f>
        <v/>
      </c>
      <c r="Y915" s="5" t="str">
        <f ca="1">IF(B_MSK[[#This Row],[N.B.nota]]="","",ADDRESS(ROW(B_MSK[QB]),COLUMN(B_MSK[QB]))&amp;":"&amp;ADDRESS(ROW(),COLUMN(B_MSK[QB])))</f>
        <v/>
      </c>
      <c r="Z915" s="5" t="str">
        <f ca="1">IF(B_MSK[[#This Row],[concat]]="","",MATCH(B_MSK[[#This Row],[concat]],[2]!db[NB NOTA_C],0)+1)</f>
        <v/>
      </c>
      <c r="AA915" s="5" t="str">
        <f ca="1">IF(B_MSK[[#This Row],[//]]="","",HYPERLINK("[D:\kerja\BANK EXP\BARU\DB.XLSX]DB!e"&amp;B_MSK[[#This Row],[DB_ROW]],"&gt;"))</f>
        <v/>
      </c>
      <c r="AB915" s="30" t="e">
        <f ca="1">MID(B_MSK[[#This Row],[/ STN_1]],FIND(" ",B_MSK[[#This Row],[/ STN_1]])+1,LEN(B_MSK[[#This Row],[/ STN_1]]))</f>
        <v>#VALUE!</v>
      </c>
      <c r="AC9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5" s="15" t="str">
        <f ca="1">IF(B_MSK[[#This Row],[HARGA_2]]="","",IF(MID(B_MSK[[#This Row],[/ STN_2]],FIND(" ",B_MSK[[#This Row],[/ STN_2]])+1,LEN(B_MSK[[#This Row],[/ STN_2]]))="LSN",B_MSK[[#This Row],[HARGA_2]]/12,""))</f>
        <v/>
      </c>
      <c r="AH915" s="7" t="str">
        <f ca="1">IF(B_MSK[[#This Row],[HARGA_3]]="","","/ "&amp;"PCS")</f>
        <v/>
      </c>
      <c r="AI915" s="15" t="str">
        <f ca="1">IF(B_MSK[[#This Row],[HARGA_3]]="",IF(B_MSK[[#This Row],[HARGA_2]]="",IF(B_MSK[[#This Row],[HARGA_1]]="","",B_MSK[[#This Row],[HARGA_1]]),B_MSK[[#This Row],[HARGA_2]]),B_MSK[[#This Row],[HARGA_3]])</f>
        <v/>
      </c>
      <c r="AJ915" s="15" t="str">
        <f ca="1">IF(B_MSK[[#This Row],[/ STN_3]]="",IF(B_MSK[[#This Row],[/ STN_2]]="",IF(B_MSK[[#This Row],[/ STN_1]]="","",B_MSK[[#This Row],[/ STN_1]]),B_MSK[[#This Row],[/ STN_2]]),B_MSK[[#This Row],[/ STN_3]])</f>
        <v/>
      </c>
      <c r="AK915" s="5" t="str">
        <f ca="1">IF(B_MSK[[#This Row],[//]]="","",SUBSTITUTE(SUBSTITUTE(SUBSTITUTE(B_MSK[[#This Row],[QTY/ CTN]]," ","_",2),"(",""),")","")&amp;"_")</f>
        <v/>
      </c>
      <c r="AL915" s="5" t="str">
        <f ca="1">IF(B_MSK[[#This Row],[A_B]]="","",SEARCH("_",B_MSK[[#This Row],[A_B]]))</f>
        <v/>
      </c>
      <c r="AM915" s="5" t="str">
        <f ca="1">IF(B_MSK[[#This Row],[A_B]]="","",LEN(B_MSK[[#This Row],[A_B]]))</f>
        <v/>
      </c>
      <c r="AN915" s="5" t="str">
        <f ca="1">IF(B_MSK[[#This Row],[A_B]]="","",LEFT(B_MSK[[#This Row],[QTY/ CTN]],B_MSK[[#This Row],[A_B_1]]))</f>
        <v/>
      </c>
      <c r="AO915" s="5" t="str">
        <f ca="1">IF(B_MSK[[#This Row],[A_B]]="","",LEFT(B_MSK[[#This Row],[A_]],SEARCH(" ",B_MSK[[#This Row],[A_]])-1))</f>
        <v/>
      </c>
      <c r="AP915" s="5" t="str">
        <f ca="1">IF(B_MSK[[#This Row],[A_B]]="","",RIGHT(B_MSK[[#This Row],[A_]],LEN(B_MSK[[#This Row],[A_]])-SEARCH(" ",B_MSK[[#This Row],[A_]])))</f>
        <v/>
      </c>
      <c r="AQ9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5" s="5" t="str">
        <f ca="1">IF(B_MSK[[#This Row],[B_]]="","",LEFT(B_MSK[[#This Row],[B_]],SEARCH(" ",B_MSK[[#This Row],[B_]])))</f>
        <v/>
      </c>
      <c r="AS915" s="5" t="str">
        <f ca="1">IF(B_MSK[[#This Row],[B_]]="","",RIGHT(B_MSK[[#This Row],[B_]],LEN(B_MSK[[#This Row],[B_]])-SEARCH(" ",B_MSK[[#This Row],[B_]])))</f>
        <v/>
      </c>
      <c r="AT915" s="5" t="str">
        <f ca="1">IF(B_MSK[[#This Row],[B_2]]="LSN",12,"")</f>
        <v/>
      </c>
      <c r="AU915" s="5" t="str">
        <f ca="1">IF(B_MSK[[#This Row],[C_1]]="","","PCS")</f>
        <v/>
      </c>
      <c r="AV915" s="5" t="str">
        <f ca="1">IF(B_MSK[[#This Row],[A_1]]="","",B_MSK[[#This Row],[A_1]]*IF(B_MSK[[#This Row],[B_1]]="",1,B_MSK[[#This Row],[B_1]])*IF(B_MSK[[#This Row],[C_1]]="",1,B_MSK[[#This Row],[C_1]]))</f>
        <v/>
      </c>
      <c r="AW915" s="5" t="str">
        <f ca="1">IF(B_MSK[[#This Row],[C_2]]="",IF(B_MSK[[#This Row],[B_2]]="",IF(B_MSK[[#This Row],[A_2]]="","",B_MSK[[#This Row],[A_2]]),B_MSK[[#This Row],[B_2]]),B_MSK[[#This Row],[C_2]])</f>
        <v/>
      </c>
      <c r="AX915" s="2">
        <f ca="1">IF(ISNUMBER(B_MSK[[#This Row],[TANGGAL DATANG]]),B_MSK[[#This Row],[TANGGAL DATANG]],AX914)</f>
        <v>44959</v>
      </c>
      <c r="AY915" s="5" t="str">
        <f ca="1">IF(B_MSK[[#This Row],[DB_ROW]]="","",INDEX([3]!db[JENIS],B_MSK[[#This Row],[DB_ROW]]-1))</f>
        <v/>
      </c>
      <c r="AZ915" s="5" t="e">
        <f ca="1">IF(B_MSK[[#This Row],[A_1]]="","",B_MSK[[#This Row],[A_1]])*1</f>
        <v>#VALUE!</v>
      </c>
      <c r="BA915" s="5" t="str">
        <f ca="1">IF(B_MSK[[#This Row],[//]]="","",INDEX(INDIRECT(DIR&amp;$2:$2),B_MSK[[#This Row],[//]]))</f>
        <v/>
      </c>
      <c r="BB915" s="5" t="str">
        <f ca="1">CONCATENATE(B_MSK[[#This Row],[concat]],B_MSK[[#This Row],[HARGA_X]],B_MSK[[#This Row],[SAT]])</f>
        <v/>
      </c>
    </row>
    <row r="916" spans="1:54" x14ac:dyDescent="0.25">
      <c r="A916" s="6" t="s">
        <v>128</v>
      </c>
      <c r="B916" s="5" t="str">
        <f ca="1">IF(B_MSK[[#This Row],[N_ID]]="","",INDEX(INDIRECT(DIR&amp;$2:$2),MATCH(B_MSK[[#This Row],[N_ID]],INDIRECT(DIR&amp;"!NOTA[ID_P]"),0)))</f>
        <v/>
      </c>
      <c r="C916" s="5" t="str">
        <f ca="1">IF(B_MSK[[#This Row],[//]]="","",HYPERLINK("["&amp;SUBSTITUTE(DIR,"'","")&amp;"]NOTA!D"&amp;B_MSK[[#This Row],[//]]+2,"&gt;"))</f>
        <v/>
      </c>
      <c r="D916" s="5" t="str">
        <f ca="1">IF(B_MSK[[#This Row],[N_ID]]="","",COUNTIF(INDIRECT(DIR&amp;"!NOTA[ID_H]"),B_MSK[[#This Row],[ID NOTA]]))</f>
        <v/>
      </c>
      <c r="E9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6" s="7" t="str">
        <f ca="1">IF(B_MSK[[#This Row],[stt]]="ada",INDEX([2]!db[NB BM],B_MSK[DB_ROW]-1),"")</f>
        <v/>
      </c>
      <c r="H916" s="7" t="str">
        <f ca="1">IF(B_MSK[[#This Row],[//]]="","",INDEX(INDIRECT(DIR&amp;$2:$2),B_MSK[[#This Row],[//]]))</f>
        <v/>
      </c>
      <c r="I916" s="27" t="str">
        <f ca="1">IF(B_MSK[[#This Row],[//]]="","",INDEX(INDIRECT(DB_PATH&amp;$2:$2),B_MSK[[#This Row],[DB_ROW]]-1))</f>
        <v/>
      </c>
      <c r="J916" s="5" t="str">
        <f ca="1">IF(B_MSK[[#This Row],[//]]="","",IF(INDEX(INDIRECT(DIR&amp;$2:$2),B_MSK[[#This Row],[//]])="","",INDEX(INDIRECT(DIR&amp;$2:$2),B_MSK[[#This Row],[//]])))</f>
        <v/>
      </c>
      <c r="K916" s="5" t="str">
        <f ca="1">IF(B_MSK[[#This Row],[//]]="","",IF(INDEX(INDIRECT(DIR&amp;$2:$2),B_MSK[[#This Row],[//]])="","",INDEX(INDIRECT(DIR&amp;$2:$2),B_MSK[[#This Row],[//]])))</f>
        <v/>
      </c>
      <c r="L916" s="5" t="str">
        <f ca="1">IF(B_MSK[[#This Row],[//]]="","",IF(INDEX(INDIRECT(DIR&amp;$2:$2),B_MSK[[#This Row],[//]])="","",INDEX(INDIRECT(DIR&amp;$2:$2),B_MSK[[#This Row],[//]])))</f>
        <v/>
      </c>
      <c r="M916" s="13" t="str">
        <f ca="1">IF(B_MSK[[#This Row],[//]]="","",INDEX(INDIRECT(DIR&amp;$2:$2),B_MSK[[#This Row],[//]]))</f>
        <v/>
      </c>
      <c r="N916" s="13" t="str">
        <f ca="1">IF(OR(B_MSK[[#This Row],[//]]="",),"",INDEX(INDIRECT(DIR&amp;$2:$2),B_MSK[[#This Row],[//]]))</f>
        <v/>
      </c>
      <c r="O916" s="3" t="str">
        <f ca="1">IF(B_MSK[[#This Row],[//]]="","",IF(INDEX(INDIRECT(DIR&amp;$2:$2),B_MSK[[#This Row],[//]])=0,"",INDEX(INDIRECT(DIR&amp;$2:$2),B_MSK[[#This Row],[//]])))</f>
        <v/>
      </c>
      <c r="P916" s="3" t="str">
        <f ca="1">IF(B_MSK[[#This Row],[//]]="","",IF(INDEX(INDIRECT(DIR&amp;$2:$2),B_MSK[[#This Row],[//]])=0,"",INDEX(INDIRECT(DIR&amp;$2:$2),B_MSK[[#This Row],[//]])))</f>
        <v/>
      </c>
      <c r="Q916" s="12" t="str">
        <f ca="1">IF(B_MSK[[#This Row],[//]]="","",INDEX(INDIRECT(DIR&amp;$2:$2),B_MSK[[#This Row],[//]]))</f>
        <v/>
      </c>
      <c r="R9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6" s="37" t="str">
        <f ca="1">IF(B_MSK[[#This Row],[//]]="","",INDEX(INDIRECT(DIR&amp;$2:$2),B_MSK[[#This Row],[//]]))</f>
        <v/>
      </c>
      <c r="U916" s="38" t="str">
        <f ca="1">IF(SUMIF(B_MSK[NAMA BARANG],B_MSK[[#This Row],[NAMA BARANG]],B_MSK[JMLH BRG])=0,"",SUMIF(B_MSK[NAMA BARANG],B_MSK[[#This Row],[NAMA BARANG]],B_MSK[C]))</f>
        <v/>
      </c>
      <c r="V916" s="7" t="str">
        <f ca="1">IF(B_MSK[[#This Row],[//]]="","",INDEX(INDIRECT(DIR&amp;$2:$2),B_MSK[[#This Row],[//]]))</f>
        <v/>
      </c>
      <c r="W9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6" s="5" t="str">
        <f ca="1">IF(B_MSK[[#This Row],[N.B.nota]]="","",IF(MATCH(B_MSK[[#This Row],[concat]],[2]!db[NB NOTA_C],0)&gt;0,"ada",0))</f>
        <v/>
      </c>
      <c r="Y916" s="5" t="str">
        <f ca="1">IF(B_MSK[[#This Row],[N.B.nota]]="","",ADDRESS(ROW(B_MSK[QB]),COLUMN(B_MSK[QB]))&amp;":"&amp;ADDRESS(ROW(),COLUMN(B_MSK[QB])))</f>
        <v/>
      </c>
      <c r="Z916" s="5" t="str">
        <f ca="1">IF(B_MSK[[#This Row],[concat]]="","",MATCH(B_MSK[[#This Row],[concat]],[2]!db[NB NOTA_C],0)+1)</f>
        <v/>
      </c>
      <c r="AA916" s="5" t="str">
        <f ca="1">IF(B_MSK[[#This Row],[//]]="","",HYPERLINK("[D:\kerja\BANK EXP\BARU\DB.XLSX]DB!e"&amp;B_MSK[[#This Row],[DB_ROW]],"&gt;"))</f>
        <v/>
      </c>
      <c r="AB916" s="30" t="e">
        <f ca="1">MID(B_MSK[[#This Row],[/ STN_1]],FIND(" ",B_MSK[[#This Row],[/ STN_1]])+1,LEN(B_MSK[[#This Row],[/ STN_1]]))</f>
        <v>#VALUE!</v>
      </c>
      <c r="AC9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6" s="15" t="str">
        <f ca="1">IF(B_MSK[[#This Row],[HARGA_2]]="","",IF(MID(B_MSK[[#This Row],[/ STN_2]],FIND(" ",B_MSK[[#This Row],[/ STN_2]])+1,LEN(B_MSK[[#This Row],[/ STN_2]]))="LSN",B_MSK[[#This Row],[HARGA_2]]/12,""))</f>
        <v/>
      </c>
      <c r="AH916" s="7" t="str">
        <f ca="1">IF(B_MSK[[#This Row],[HARGA_3]]="","","/ "&amp;"PCS")</f>
        <v/>
      </c>
      <c r="AI916" s="15" t="str">
        <f ca="1">IF(B_MSK[[#This Row],[HARGA_3]]="",IF(B_MSK[[#This Row],[HARGA_2]]="",IF(B_MSK[[#This Row],[HARGA_1]]="","",B_MSK[[#This Row],[HARGA_1]]),B_MSK[[#This Row],[HARGA_2]]),B_MSK[[#This Row],[HARGA_3]])</f>
        <v/>
      </c>
      <c r="AJ916" s="15" t="str">
        <f ca="1">IF(B_MSK[[#This Row],[/ STN_3]]="",IF(B_MSK[[#This Row],[/ STN_2]]="",IF(B_MSK[[#This Row],[/ STN_1]]="","",B_MSK[[#This Row],[/ STN_1]]),B_MSK[[#This Row],[/ STN_2]]),B_MSK[[#This Row],[/ STN_3]])</f>
        <v/>
      </c>
      <c r="AK916" s="5" t="str">
        <f ca="1">IF(B_MSK[[#This Row],[//]]="","",SUBSTITUTE(SUBSTITUTE(SUBSTITUTE(B_MSK[[#This Row],[QTY/ CTN]]," ","_",2),"(",""),")","")&amp;"_")</f>
        <v/>
      </c>
      <c r="AL916" s="5" t="str">
        <f ca="1">IF(B_MSK[[#This Row],[A_B]]="","",SEARCH("_",B_MSK[[#This Row],[A_B]]))</f>
        <v/>
      </c>
      <c r="AM916" s="5" t="str">
        <f ca="1">IF(B_MSK[[#This Row],[A_B]]="","",LEN(B_MSK[[#This Row],[A_B]]))</f>
        <v/>
      </c>
      <c r="AN916" s="5" t="str">
        <f ca="1">IF(B_MSK[[#This Row],[A_B]]="","",LEFT(B_MSK[[#This Row],[QTY/ CTN]],B_MSK[[#This Row],[A_B_1]]))</f>
        <v/>
      </c>
      <c r="AO916" s="5" t="str">
        <f ca="1">IF(B_MSK[[#This Row],[A_B]]="","",LEFT(B_MSK[[#This Row],[A_]],SEARCH(" ",B_MSK[[#This Row],[A_]])-1))</f>
        <v/>
      </c>
      <c r="AP916" s="5" t="str">
        <f ca="1">IF(B_MSK[[#This Row],[A_B]]="","",RIGHT(B_MSK[[#This Row],[A_]],LEN(B_MSK[[#This Row],[A_]])-SEARCH(" ",B_MSK[[#This Row],[A_]])))</f>
        <v/>
      </c>
      <c r="AQ9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6" s="5" t="str">
        <f ca="1">IF(B_MSK[[#This Row],[B_]]="","",LEFT(B_MSK[[#This Row],[B_]],SEARCH(" ",B_MSK[[#This Row],[B_]])))</f>
        <v/>
      </c>
      <c r="AS916" s="5" t="str">
        <f ca="1">IF(B_MSK[[#This Row],[B_]]="","",RIGHT(B_MSK[[#This Row],[B_]],LEN(B_MSK[[#This Row],[B_]])-SEARCH(" ",B_MSK[[#This Row],[B_]])))</f>
        <v/>
      </c>
      <c r="AT916" s="5" t="str">
        <f ca="1">IF(B_MSK[[#This Row],[B_2]]="LSN",12,"")</f>
        <v/>
      </c>
      <c r="AU916" s="5" t="str">
        <f ca="1">IF(B_MSK[[#This Row],[C_1]]="","","PCS")</f>
        <v/>
      </c>
      <c r="AV916" s="5" t="str">
        <f ca="1">IF(B_MSK[[#This Row],[A_1]]="","",B_MSK[[#This Row],[A_1]]*IF(B_MSK[[#This Row],[B_1]]="",1,B_MSK[[#This Row],[B_1]])*IF(B_MSK[[#This Row],[C_1]]="",1,B_MSK[[#This Row],[C_1]]))</f>
        <v/>
      </c>
      <c r="AW916" s="5" t="str">
        <f ca="1">IF(B_MSK[[#This Row],[C_2]]="",IF(B_MSK[[#This Row],[B_2]]="",IF(B_MSK[[#This Row],[A_2]]="","",B_MSK[[#This Row],[A_2]]),B_MSK[[#This Row],[B_2]]),B_MSK[[#This Row],[C_2]])</f>
        <v/>
      </c>
      <c r="AX916" s="2">
        <f ca="1">IF(ISNUMBER(B_MSK[[#This Row],[TANGGAL DATANG]]),B_MSK[[#This Row],[TANGGAL DATANG]],AX915)</f>
        <v>44959</v>
      </c>
      <c r="AY916" s="5" t="str">
        <f ca="1">IF(B_MSK[[#This Row],[DB_ROW]]="","",INDEX([3]!db[JENIS],B_MSK[[#This Row],[DB_ROW]]-1))</f>
        <v/>
      </c>
      <c r="AZ916" s="5" t="e">
        <f ca="1">IF(B_MSK[[#This Row],[A_1]]="","",B_MSK[[#This Row],[A_1]])*1</f>
        <v>#VALUE!</v>
      </c>
      <c r="BA916" s="5" t="str">
        <f ca="1">IF(B_MSK[[#This Row],[//]]="","",INDEX(INDIRECT(DIR&amp;$2:$2),B_MSK[[#This Row],[//]]))</f>
        <v/>
      </c>
      <c r="BB916" s="5" t="str">
        <f ca="1">CONCATENATE(B_MSK[[#This Row],[concat]],B_MSK[[#This Row],[HARGA_X]],B_MSK[[#This Row],[SAT]])</f>
        <v/>
      </c>
    </row>
    <row r="917" spans="1:54" x14ac:dyDescent="0.25">
      <c r="A917" s="6" t="s">
        <v>128</v>
      </c>
      <c r="B917" s="5" t="str">
        <f ca="1">IF(B_MSK[[#This Row],[N_ID]]="","",INDEX(INDIRECT(DIR&amp;$2:$2),MATCH(B_MSK[[#This Row],[N_ID]],INDIRECT(DIR&amp;"!NOTA[ID_P]"),0)))</f>
        <v/>
      </c>
      <c r="C917" s="5" t="str">
        <f ca="1">IF(B_MSK[[#This Row],[//]]="","",HYPERLINK("["&amp;SUBSTITUTE(DIR,"'","")&amp;"]NOTA!D"&amp;B_MSK[[#This Row],[//]]+2,"&gt;"))</f>
        <v/>
      </c>
      <c r="D917" s="5" t="str">
        <f ca="1">IF(B_MSK[[#This Row],[N_ID]]="","",COUNTIF(INDIRECT(DIR&amp;"!NOTA[ID_H]"),B_MSK[[#This Row],[ID NOTA]]))</f>
        <v/>
      </c>
      <c r="E9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7" s="7" t="str">
        <f ca="1">IF(B_MSK[[#This Row],[stt]]="ada",INDEX([2]!db[NB BM],B_MSK[DB_ROW]-1),"")</f>
        <v/>
      </c>
      <c r="H917" s="7" t="str">
        <f ca="1">IF(B_MSK[[#This Row],[//]]="","",INDEX(INDIRECT(DIR&amp;$2:$2),B_MSK[[#This Row],[//]]))</f>
        <v/>
      </c>
      <c r="I917" s="27" t="str">
        <f ca="1">IF(B_MSK[[#This Row],[//]]="","",INDEX(INDIRECT(DB_PATH&amp;$2:$2),B_MSK[[#This Row],[DB_ROW]]-1))</f>
        <v/>
      </c>
      <c r="J917" s="5" t="str">
        <f ca="1">IF(B_MSK[[#This Row],[//]]="","",IF(INDEX(INDIRECT(DIR&amp;$2:$2),B_MSK[[#This Row],[//]])="","",INDEX(INDIRECT(DIR&amp;$2:$2),B_MSK[[#This Row],[//]])))</f>
        <v/>
      </c>
      <c r="K917" s="5" t="str">
        <f ca="1">IF(B_MSK[[#This Row],[//]]="","",IF(INDEX(INDIRECT(DIR&amp;$2:$2),B_MSK[[#This Row],[//]])="","",INDEX(INDIRECT(DIR&amp;$2:$2),B_MSK[[#This Row],[//]])))</f>
        <v/>
      </c>
      <c r="L917" s="5" t="str">
        <f ca="1">IF(B_MSK[[#This Row],[//]]="","",IF(INDEX(INDIRECT(DIR&amp;$2:$2),B_MSK[[#This Row],[//]])="","",INDEX(INDIRECT(DIR&amp;$2:$2),B_MSK[[#This Row],[//]])))</f>
        <v/>
      </c>
      <c r="M917" s="13" t="str">
        <f ca="1">IF(B_MSK[[#This Row],[//]]="","",INDEX(INDIRECT(DIR&amp;$2:$2),B_MSK[[#This Row],[//]]))</f>
        <v/>
      </c>
      <c r="N917" s="13" t="str">
        <f ca="1">IF(OR(B_MSK[[#This Row],[//]]="",),"",INDEX(INDIRECT(DIR&amp;$2:$2),B_MSK[[#This Row],[//]]))</f>
        <v/>
      </c>
      <c r="O917" s="3" t="str">
        <f ca="1">IF(B_MSK[[#This Row],[//]]="","",IF(INDEX(INDIRECT(DIR&amp;$2:$2),B_MSK[[#This Row],[//]])=0,"",INDEX(INDIRECT(DIR&amp;$2:$2),B_MSK[[#This Row],[//]])))</f>
        <v/>
      </c>
      <c r="P917" s="3" t="str">
        <f ca="1">IF(B_MSK[[#This Row],[//]]="","",IF(INDEX(INDIRECT(DIR&amp;$2:$2),B_MSK[[#This Row],[//]])=0,"",INDEX(INDIRECT(DIR&amp;$2:$2),B_MSK[[#This Row],[//]])))</f>
        <v/>
      </c>
      <c r="Q917" s="12" t="str">
        <f ca="1">IF(B_MSK[[#This Row],[//]]="","",INDEX(INDIRECT(DIR&amp;$2:$2),B_MSK[[#This Row],[//]]))</f>
        <v/>
      </c>
      <c r="R9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7" s="37" t="str">
        <f ca="1">IF(B_MSK[[#This Row],[//]]="","",INDEX(INDIRECT(DIR&amp;$2:$2),B_MSK[[#This Row],[//]]))</f>
        <v/>
      </c>
      <c r="U917" s="38" t="str">
        <f ca="1">IF(SUMIF(B_MSK[NAMA BARANG],B_MSK[[#This Row],[NAMA BARANG]],B_MSK[JMLH BRG])=0,"",SUMIF(B_MSK[NAMA BARANG],B_MSK[[#This Row],[NAMA BARANG]],B_MSK[C]))</f>
        <v/>
      </c>
      <c r="V917" s="7" t="str">
        <f ca="1">IF(B_MSK[[#This Row],[//]]="","",INDEX(INDIRECT(DIR&amp;$2:$2),B_MSK[[#This Row],[//]]))</f>
        <v/>
      </c>
      <c r="W9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7" s="5" t="str">
        <f ca="1">IF(B_MSK[[#This Row],[N.B.nota]]="","",IF(MATCH(B_MSK[[#This Row],[concat]],[2]!db[NB NOTA_C],0)&gt;0,"ada",0))</f>
        <v/>
      </c>
      <c r="Y917" s="5" t="str">
        <f ca="1">IF(B_MSK[[#This Row],[N.B.nota]]="","",ADDRESS(ROW(B_MSK[QB]),COLUMN(B_MSK[QB]))&amp;":"&amp;ADDRESS(ROW(),COLUMN(B_MSK[QB])))</f>
        <v/>
      </c>
      <c r="Z917" s="5" t="str">
        <f ca="1">IF(B_MSK[[#This Row],[concat]]="","",MATCH(B_MSK[[#This Row],[concat]],[2]!db[NB NOTA_C],0)+1)</f>
        <v/>
      </c>
      <c r="AA917" s="5" t="str">
        <f ca="1">IF(B_MSK[[#This Row],[//]]="","",HYPERLINK("[D:\kerja\BANK EXP\BARU\DB.XLSX]DB!e"&amp;B_MSK[[#This Row],[DB_ROW]],"&gt;"))</f>
        <v/>
      </c>
      <c r="AB917" s="30" t="e">
        <f ca="1">MID(B_MSK[[#This Row],[/ STN_1]],FIND(" ",B_MSK[[#This Row],[/ STN_1]])+1,LEN(B_MSK[[#This Row],[/ STN_1]]))</f>
        <v>#VALUE!</v>
      </c>
      <c r="AC9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7" s="15" t="str">
        <f ca="1">IF(B_MSK[[#This Row],[HARGA_2]]="","",IF(MID(B_MSK[[#This Row],[/ STN_2]],FIND(" ",B_MSK[[#This Row],[/ STN_2]])+1,LEN(B_MSK[[#This Row],[/ STN_2]]))="LSN",B_MSK[[#This Row],[HARGA_2]]/12,""))</f>
        <v/>
      </c>
      <c r="AH917" s="7" t="str">
        <f ca="1">IF(B_MSK[[#This Row],[HARGA_3]]="","","/ "&amp;"PCS")</f>
        <v/>
      </c>
      <c r="AI917" s="15" t="str">
        <f ca="1">IF(B_MSK[[#This Row],[HARGA_3]]="",IF(B_MSK[[#This Row],[HARGA_2]]="",IF(B_MSK[[#This Row],[HARGA_1]]="","",B_MSK[[#This Row],[HARGA_1]]),B_MSK[[#This Row],[HARGA_2]]),B_MSK[[#This Row],[HARGA_3]])</f>
        <v/>
      </c>
      <c r="AJ917" s="15" t="str">
        <f ca="1">IF(B_MSK[[#This Row],[/ STN_3]]="",IF(B_MSK[[#This Row],[/ STN_2]]="",IF(B_MSK[[#This Row],[/ STN_1]]="","",B_MSK[[#This Row],[/ STN_1]]),B_MSK[[#This Row],[/ STN_2]]),B_MSK[[#This Row],[/ STN_3]])</f>
        <v/>
      </c>
      <c r="AK917" s="5" t="str">
        <f ca="1">IF(B_MSK[[#This Row],[//]]="","",SUBSTITUTE(SUBSTITUTE(SUBSTITUTE(B_MSK[[#This Row],[QTY/ CTN]]," ","_",2),"(",""),")","")&amp;"_")</f>
        <v/>
      </c>
      <c r="AL917" s="5" t="str">
        <f ca="1">IF(B_MSK[[#This Row],[A_B]]="","",SEARCH("_",B_MSK[[#This Row],[A_B]]))</f>
        <v/>
      </c>
      <c r="AM917" s="5" t="str">
        <f ca="1">IF(B_MSK[[#This Row],[A_B]]="","",LEN(B_MSK[[#This Row],[A_B]]))</f>
        <v/>
      </c>
      <c r="AN917" s="5" t="str">
        <f ca="1">IF(B_MSK[[#This Row],[A_B]]="","",LEFT(B_MSK[[#This Row],[QTY/ CTN]],B_MSK[[#This Row],[A_B_1]]))</f>
        <v/>
      </c>
      <c r="AO917" s="5" t="str">
        <f ca="1">IF(B_MSK[[#This Row],[A_B]]="","",LEFT(B_MSK[[#This Row],[A_]],SEARCH(" ",B_MSK[[#This Row],[A_]])-1))</f>
        <v/>
      </c>
      <c r="AP917" s="5" t="str">
        <f ca="1">IF(B_MSK[[#This Row],[A_B]]="","",RIGHT(B_MSK[[#This Row],[A_]],LEN(B_MSK[[#This Row],[A_]])-SEARCH(" ",B_MSK[[#This Row],[A_]])))</f>
        <v/>
      </c>
      <c r="AQ9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7" s="5" t="str">
        <f ca="1">IF(B_MSK[[#This Row],[B_]]="","",LEFT(B_MSK[[#This Row],[B_]],SEARCH(" ",B_MSK[[#This Row],[B_]])))</f>
        <v/>
      </c>
      <c r="AS917" s="5" t="str">
        <f ca="1">IF(B_MSK[[#This Row],[B_]]="","",RIGHT(B_MSK[[#This Row],[B_]],LEN(B_MSK[[#This Row],[B_]])-SEARCH(" ",B_MSK[[#This Row],[B_]])))</f>
        <v/>
      </c>
      <c r="AT917" s="5" t="str">
        <f ca="1">IF(B_MSK[[#This Row],[B_2]]="LSN",12,"")</f>
        <v/>
      </c>
      <c r="AU917" s="5" t="str">
        <f ca="1">IF(B_MSK[[#This Row],[C_1]]="","","PCS")</f>
        <v/>
      </c>
      <c r="AV917" s="5" t="str">
        <f ca="1">IF(B_MSK[[#This Row],[A_1]]="","",B_MSK[[#This Row],[A_1]]*IF(B_MSK[[#This Row],[B_1]]="",1,B_MSK[[#This Row],[B_1]])*IF(B_MSK[[#This Row],[C_1]]="",1,B_MSK[[#This Row],[C_1]]))</f>
        <v/>
      </c>
      <c r="AW917" s="5" t="str">
        <f ca="1">IF(B_MSK[[#This Row],[C_2]]="",IF(B_MSK[[#This Row],[B_2]]="",IF(B_MSK[[#This Row],[A_2]]="","",B_MSK[[#This Row],[A_2]]),B_MSK[[#This Row],[B_2]]),B_MSK[[#This Row],[C_2]])</f>
        <v/>
      </c>
      <c r="AX917" s="2">
        <f ca="1">IF(ISNUMBER(B_MSK[[#This Row],[TANGGAL DATANG]]),B_MSK[[#This Row],[TANGGAL DATANG]],AX916)</f>
        <v>44959</v>
      </c>
      <c r="AY917" s="5" t="str">
        <f ca="1">IF(B_MSK[[#This Row],[DB_ROW]]="","",INDEX([3]!db[JENIS],B_MSK[[#This Row],[DB_ROW]]-1))</f>
        <v/>
      </c>
      <c r="AZ917" s="5" t="e">
        <f ca="1">IF(B_MSK[[#This Row],[A_1]]="","",B_MSK[[#This Row],[A_1]])*1</f>
        <v>#VALUE!</v>
      </c>
      <c r="BA917" s="5" t="str">
        <f ca="1">IF(B_MSK[[#This Row],[//]]="","",INDEX(INDIRECT(DIR&amp;$2:$2),B_MSK[[#This Row],[//]]))</f>
        <v/>
      </c>
      <c r="BB917" s="5" t="str">
        <f ca="1">CONCATENATE(B_MSK[[#This Row],[concat]],B_MSK[[#This Row],[HARGA_X]],B_MSK[[#This Row],[SAT]])</f>
        <v/>
      </c>
    </row>
    <row r="918" spans="1:54" x14ac:dyDescent="0.25">
      <c r="A918" s="6" t="s">
        <v>128</v>
      </c>
      <c r="B918" s="5" t="str">
        <f ca="1">IF(B_MSK[[#This Row],[N_ID]]="","",INDEX(INDIRECT(DIR&amp;$2:$2),MATCH(B_MSK[[#This Row],[N_ID]],INDIRECT(DIR&amp;"!NOTA[ID_P]"),0)))</f>
        <v/>
      </c>
      <c r="C918" s="5" t="str">
        <f ca="1">IF(B_MSK[[#This Row],[//]]="","",HYPERLINK("["&amp;SUBSTITUTE(DIR,"'","")&amp;"]NOTA!D"&amp;B_MSK[[#This Row],[//]]+2,"&gt;"))</f>
        <v/>
      </c>
      <c r="D918" s="5" t="str">
        <f ca="1">IF(B_MSK[[#This Row],[N_ID]]="","",COUNTIF(INDIRECT(DIR&amp;"!NOTA[ID_H]"),B_MSK[[#This Row],[ID NOTA]]))</f>
        <v/>
      </c>
      <c r="E9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8" s="7" t="str">
        <f ca="1">IF(B_MSK[[#This Row],[stt]]="ada",INDEX([2]!db[NB BM],B_MSK[DB_ROW]-1),"")</f>
        <v/>
      </c>
      <c r="H918" s="7" t="str">
        <f ca="1">IF(B_MSK[[#This Row],[//]]="","",INDEX(INDIRECT(DIR&amp;$2:$2),B_MSK[[#This Row],[//]]))</f>
        <v/>
      </c>
      <c r="I918" s="27" t="str">
        <f ca="1">IF(B_MSK[[#This Row],[//]]="","",INDEX(INDIRECT(DB_PATH&amp;$2:$2),B_MSK[[#This Row],[DB_ROW]]-1))</f>
        <v/>
      </c>
      <c r="J918" s="5" t="str">
        <f ca="1">IF(B_MSK[[#This Row],[//]]="","",IF(INDEX(INDIRECT(DIR&amp;$2:$2),B_MSK[[#This Row],[//]])="","",INDEX(INDIRECT(DIR&amp;$2:$2),B_MSK[[#This Row],[//]])))</f>
        <v/>
      </c>
      <c r="K918" s="5" t="str">
        <f ca="1">IF(B_MSK[[#This Row],[//]]="","",IF(INDEX(INDIRECT(DIR&amp;$2:$2),B_MSK[[#This Row],[//]])="","",INDEX(INDIRECT(DIR&amp;$2:$2),B_MSK[[#This Row],[//]])))</f>
        <v/>
      </c>
      <c r="L918" s="5" t="str">
        <f ca="1">IF(B_MSK[[#This Row],[//]]="","",IF(INDEX(INDIRECT(DIR&amp;$2:$2),B_MSK[[#This Row],[//]])="","",INDEX(INDIRECT(DIR&amp;$2:$2),B_MSK[[#This Row],[//]])))</f>
        <v/>
      </c>
      <c r="M918" s="13" t="str">
        <f ca="1">IF(B_MSK[[#This Row],[//]]="","",INDEX(INDIRECT(DIR&amp;$2:$2),B_MSK[[#This Row],[//]]))</f>
        <v/>
      </c>
      <c r="N918" s="13" t="str">
        <f ca="1">IF(OR(B_MSK[[#This Row],[//]]="",),"",INDEX(INDIRECT(DIR&amp;$2:$2),B_MSK[[#This Row],[//]]))</f>
        <v/>
      </c>
      <c r="O918" s="3" t="str">
        <f ca="1">IF(B_MSK[[#This Row],[//]]="","",IF(INDEX(INDIRECT(DIR&amp;$2:$2),B_MSK[[#This Row],[//]])=0,"",INDEX(INDIRECT(DIR&amp;$2:$2),B_MSK[[#This Row],[//]])))</f>
        <v/>
      </c>
      <c r="P918" s="3" t="str">
        <f ca="1">IF(B_MSK[[#This Row],[//]]="","",IF(INDEX(INDIRECT(DIR&amp;$2:$2),B_MSK[[#This Row],[//]])=0,"",INDEX(INDIRECT(DIR&amp;$2:$2),B_MSK[[#This Row],[//]])))</f>
        <v/>
      </c>
      <c r="Q918" s="12" t="str">
        <f ca="1">IF(B_MSK[[#This Row],[//]]="","",INDEX(INDIRECT(DIR&amp;$2:$2),B_MSK[[#This Row],[//]]))</f>
        <v/>
      </c>
      <c r="R9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8" s="37" t="str">
        <f ca="1">IF(B_MSK[[#This Row],[//]]="","",INDEX(INDIRECT(DIR&amp;$2:$2),B_MSK[[#This Row],[//]]))</f>
        <v/>
      </c>
      <c r="U918" s="38" t="str">
        <f ca="1">IF(SUMIF(B_MSK[NAMA BARANG],B_MSK[[#This Row],[NAMA BARANG]],B_MSK[JMLH BRG])=0,"",SUMIF(B_MSK[NAMA BARANG],B_MSK[[#This Row],[NAMA BARANG]],B_MSK[C]))</f>
        <v/>
      </c>
      <c r="V918" s="7" t="str">
        <f ca="1">IF(B_MSK[[#This Row],[//]]="","",INDEX(INDIRECT(DIR&amp;$2:$2),B_MSK[[#This Row],[//]]))</f>
        <v/>
      </c>
      <c r="W9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8" s="5" t="str">
        <f ca="1">IF(B_MSK[[#This Row],[N.B.nota]]="","",IF(MATCH(B_MSK[[#This Row],[concat]],[2]!db[NB NOTA_C],0)&gt;0,"ada",0))</f>
        <v/>
      </c>
      <c r="Y918" s="5" t="str">
        <f ca="1">IF(B_MSK[[#This Row],[N.B.nota]]="","",ADDRESS(ROW(B_MSK[QB]),COLUMN(B_MSK[QB]))&amp;":"&amp;ADDRESS(ROW(),COLUMN(B_MSK[QB])))</f>
        <v/>
      </c>
      <c r="Z918" s="5" t="str">
        <f ca="1">IF(B_MSK[[#This Row],[concat]]="","",MATCH(B_MSK[[#This Row],[concat]],[2]!db[NB NOTA_C],0)+1)</f>
        <v/>
      </c>
      <c r="AA918" s="5" t="str">
        <f ca="1">IF(B_MSK[[#This Row],[//]]="","",HYPERLINK("[D:\kerja\BANK EXP\BARU\DB.XLSX]DB!e"&amp;B_MSK[[#This Row],[DB_ROW]],"&gt;"))</f>
        <v/>
      </c>
      <c r="AB918" s="30" t="e">
        <f ca="1">MID(B_MSK[[#This Row],[/ STN_1]],FIND(" ",B_MSK[[#This Row],[/ STN_1]])+1,LEN(B_MSK[[#This Row],[/ STN_1]]))</f>
        <v>#VALUE!</v>
      </c>
      <c r="AC9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8" s="15" t="str">
        <f ca="1">IF(B_MSK[[#This Row],[HARGA_2]]="","",IF(MID(B_MSK[[#This Row],[/ STN_2]],FIND(" ",B_MSK[[#This Row],[/ STN_2]])+1,LEN(B_MSK[[#This Row],[/ STN_2]]))="LSN",B_MSK[[#This Row],[HARGA_2]]/12,""))</f>
        <v/>
      </c>
      <c r="AH918" s="7" t="str">
        <f ca="1">IF(B_MSK[[#This Row],[HARGA_3]]="","","/ "&amp;"PCS")</f>
        <v/>
      </c>
      <c r="AI918" s="15" t="str">
        <f ca="1">IF(B_MSK[[#This Row],[HARGA_3]]="",IF(B_MSK[[#This Row],[HARGA_2]]="",IF(B_MSK[[#This Row],[HARGA_1]]="","",B_MSK[[#This Row],[HARGA_1]]),B_MSK[[#This Row],[HARGA_2]]),B_MSK[[#This Row],[HARGA_3]])</f>
        <v/>
      </c>
      <c r="AJ918" s="15" t="str">
        <f ca="1">IF(B_MSK[[#This Row],[/ STN_3]]="",IF(B_MSK[[#This Row],[/ STN_2]]="",IF(B_MSK[[#This Row],[/ STN_1]]="","",B_MSK[[#This Row],[/ STN_1]]),B_MSK[[#This Row],[/ STN_2]]),B_MSK[[#This Row],[/ STN_3]])</f>
        <v/>
      </c>
      <c r="AK918" s="5" t="str">
        <f ca="1">IF(B_MSK[[#This Row],[//]]="","",SUBSTITUTE(SUBSTITUTE(SUBSTITUTE(B_MSK[[#This Row],[QTY/ CTN]]," ","_",2),"(",""),")","")&amp;"_")</f>
        <v/>
      </c>
      <c r="AL918" s="5" t="str">
        <f ca="1">IF(B_MSK[[#This Row],[A_B]]="","",SEARCH("_",B_MSK[[#This Row],[A_B]]))</f>
        <v/>
      </c>
      <c r="AM918" s="5" t="str">
        <f ca="1">IF(B_MSK[[#This Row],[A_B]]="","",LEN(B_MSK[[#This Row],[A_B]]))</f>
        <v/>
      </c>
      <c r="AN918" s="5" t="str">
        <f ca="1">IF(B_MSK[[#This Row],[A_B]]="","",LEFT(B_MSK[[#This Row],[QTY/ CTN]],B_MSK[[#This Row],[A_B_1]]))</f>
        <v/>
      </c>
      <c r="AO918" s="5" t="str">
        <f ca="1">IF(B_MSK[[#This Row],[A_B]]="","",LEFT(B_MSK[[#This Row],[A_]],SEARCH(" ",B_MSK[[#This Row],[A_]])-1))</f>
        <v/>
      </c>
      <c r="AP918" s="5" t="str">
        <f ca="1">IF(B_MSK[[#This Row],[A_B]]="","",RIGHT(B_MSK[[#This Row],[A_]],LEN(B_MSK[[#This Row],[A_]])-SEARCH(" ",B_MSK[[#This Row],[A_]])))</f>
        <v/>
      </c>
      <c r="AQ9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8" s="5" t="str">
        <f ca="1">IF(B_MSK[[#This Row],[B_]]="","",LEFT(B_MSK[[#This Row],[B_]],SEARCH(" ",B_MSK[[#This Row],[B_]])))</f>
        <v/>
      </c>
      <c r="AS918" s="5" t="str">
        <f ca="1">IF(B_MSK[[#This Row],[B_]]="","",RIGHT(B_MSK[[#This Row],[B_]],LEN(B_MSK[[#This Row],[B_]])-SEARCH(" ",B_MSK[[#This Row],[B_]])))</f>
        <v/>
      </c>
      <c r="AT918" s="5" t="str">
        <f ca="1">IF(B_MSK[[#This Row],[B_2]]="LSN",12,"")</f>
        <v/>
      </c>
      <c r="AU918" s="5" t="str">
        <f ca="1">IF(B_MSK[[#This Row],[C_1]]="","","PCS")</f>
        <v/>
      </c>
      <c r="AV918" s="5" t="str">
        <f ca="1">IF(B_MSK[[#This Row],[A_1]]="","",B_MSK[[#This Row],[A_1]]*IF(B_MSK[[#This Row],[B_1]]="",1,B_MSK[[#This Row],[B_1]])*IF(B_MSK[[#This Row],[C_1]]="",1,B_MSK[[#This Row],[C_1]]))</f>
        <v/>
      </c>
      <c r="AW918" s="5" t="str">
        <f ca="1">IF(B_MSK[[#This Row],[C_2]]="",IF(B_MSK[[#This Row],[B_2]]="",IF(B_MSK[[#This Row],[A_2]]="","",B_MSK[[#This Row],[A_2]]),B_MSK[[#This Row],[B_2]]),B_MSK[[#This Row],[C_2]])</f>
        <v/>
      </c>
      <c r="AX918" s="2">
        <f ca="1">IF(ISNUMBER(B_MSK[[#This Row],[TANGGAL DATANG]]),B_MSK[[#This Row],[TANGGAL DATANG]],AX917)</f>
        <v>44959</v>
      </c>
      <c r="AY918" s="5" t="str">
        <f ca="1">IF(B_MSK[[#This Row],[DB_ROW]]="","",INDEX([3]!db[JENIS],B_MSK[[#This Row],[DB_ROW]]-1))</f>
        <v/>
      </c>
      <c r="AZ918" s="5" t="e">
        <f ca="1">IF(B_MSK[[#This Row],[A_1]]="","",B_MSK[[#This Row],[A_1]])*1</f>
        <v>#VALUE!</v>
      </c>
      <c r="BA918" s="5" t="str">
        <f ca="1">IF(B_MSK[[#This Row],[//]]="","",INDEX(INDIRECT(DIR&amp;$2:$2),B_MSK[[#This Row],[//]]))</f>
        <v/>
      </c>
      <c r="BB918" s="5" t="str">
        <f ca="1">CONCATENATE(B_MSK[[#This Row],[concat]],B_MSK[[#This Row],[HARGA_X]],B_MSK[[#This Row],[SAT]])</f>
        <v/>
      </c>
    </row>
    <row r="919" spans="1:54" x14ac:dyDescent="0.25">
      <c r="A919" s="6" t="s">
        <v>128</v>
      </c>
      <c r="B919" s="5" t="str">
        <f ca="1">IF(B_MSK[[#This Row],[N_ID]]="","",INDEX(INDIRECT(DIR&amp;$2:$2),MATCH(B_MSK[[#This Row],[N_ID]],INDIRECT(DIR&amp;"!NOTA[ID_P]"),0)))</f>
        <v/>
      </c>
      <c r="C919" s="5" t="str">
        <f ca="1">IF(B_MSK[[#This Row],[//]]="","",HYPERLINK("["&amp;SUBSTITUTE(DIR,"'","")&amp;"]NOTA!D"&amp;B_MSK[[#This Row],[//]]+2,"&gt;"))</f>
        <v/>
      </c>
      <c r="D919" s="5" t="str">
        <f ca="1">IF(B_MSK[[#This Row],[N_ID]]="","",COUNTIF(INDIRECT(DIR&amp;"!NOTA[ID_H]"),B_MSK[[#This Row],[ID NOTA]]))</f>
        <v/>
      </c>
      <c r="E9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9" s="7" t="str">
        <f ca="1">IF(B_MSK[[#This Row],[stt]]="ada",INDEX([2]!db[NB BM],B_MSK[DB_ROW]-1),"")</f>
        <v/>
      </c>
      <c r="H919" s="7" t="str">
        <f ca="1">IF(B_MSK[[#This Row],[//]]="","",INDEX(INDIRECT(DIR&amp;$2:$2),B_MSK[[#This Row],[//]]))</f>
        <v/>
      </c>
      <c r="I919" s="27" t="str">
        <f ca="1">IF(B_MSK[[#This Row],[//]]="","",INDEX(INDIRECT(DB_PATH&amp;$2:$2),B_MSK[[#This Row],[DB_ROW]]-1))</f>
        <v/>
      </c>
      <c r="J919" s="5" t="str">
        <f ca="1">IF(B_MSK[[#This Row],[//]]="","",IF(INDEX(INDIRECT(DIR&amp;$2:$2),B_MSK[[#This Row],[//]])="","",INDEX(INDIRECT(DIR&amp;$2:$2),B_MSK[[#This Row],[//]])))</f>
        <v/>
      </c>
      <c r="K919" s="5" t="str">
        <f ca="1">IF(B_MSK[[#This Row],[//]]="","",IF(INDEX(INDIRECT(DIR&amp;$2:$2),B_MSK[[#This Row],[//]])="","",INDEX(INDIRECT(DIR&amp;$2:$2),B_MSK[[#This Row],[//]])))</f>
        <v/>
      </c>
      <c r="L919" s="5" t="str">
        <f ca="1">IF(B_MSK[[#This Row],[//]]="","",IF(INDEX(INDIRECT(DIR&amp;$2:$2),B_MSK[[#This Row],[//]])="","",INDEX(INDIRECT(DIR&amp;$2:$2),B_MSK[[#This Row],[//]])))</f>
        <v/>
      </c>
      <c r="M919" s="13" t="str">
        <f ca="1">IF(B_MSK[[#This Row],[//]]="","",INDEX(INDIRECT(DIR&amp;$2:$2),B_MSK[[#This Row],[//]]))</f>
        <v/>
      </c>
      <c r="N919" s="13" t="str">
        <f ca="1">IF(OR(B_MSK[[#This Row],[//]]="",),"",INDEX(INDIRECT(DIR&amp;$2:$2),B_MSK[[#This Row],[//]]))</f>
        <v/>
      </c>
      <c r="O919" s="3" t="str">
        <f ca="1">IF(B_MSK[[#This Row],[//]]="","",IF(INDEX(INDIRECT(DIR&amp;$2:$2),B_MSK[[#This Row],[//]])=0,"",INDEX(INDIRECT(DIR&amp;$2:$2),B_MSK[[#This Row],[//]])))</f>
        <v/>
      </c>
      <c r="P919" s="3" t="str">
        <f ca="1">IF(B_MSK[[#This Row],[//]]="","",IF(INDEX(INDIRECT(DIR&amp;$2:$2),B_MSK[[#This Row],[//]])=0,"",INDEX(INDIRECT(DIR&amp;$2:$2),B_MSK[[#This Row],[//]])))</f>
        <v/>
      </c>
      <c r="Q919" s="12" t="str">
        <f ca="1">IF(B_MSK[[#This Row],[//]]="","",INDEX(INDIRECT(DIR&amp;$2:$2),B_MSK[[#This Row],[//]]))</f>
        <v/>
      </c>
      <c r="R9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9" s="37" t="str">
        <f ca="1">IF(B_MSK[[#This Row],[//]]="","",INDEX(INDIRECT(DIR&amp;$2:$2),B_MSK[[#This Row],[//]]))</f>
        <v/>
      </c>
      <c r="U919" s="38" t="str">
        <f ca="1">IF(SUMIF(B_MSK[NAMA BARANG],B_MSK[[#This Row],[NAMA BARANG]],B_MSK[JMLH BRG])=0,"",SUMIF(B_MSK[NAMA BARANG],B_MSK[[#This Row],[NAMA BARANG]],B_MSK[C]))</f>
        <v/>
      </c>
      <c r="V919" s="7" t="str">
        <f ca="1">IF(B_MSK[[#This Row],[//]]="","",INDEX(INDIRECT(DIR&amp;$2:$2),B_MSK[[#This Row],[//]]))</f>
        <v/>
      </c>
      <c r="W9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9" s="5" t="str">
        <f ca="1">IF(B_MSK[[#This Row],[N.B.nota]]="","",IF(MATCH(B_MSK[[#This Row],[concat]],[2]!db[NB NOTA_C],0)&gt;0,"ada",0))</f>
        <v/>
      </c>
      <c r="Y919" s="5" t="str">
        <f ca="1">IF(B_MSK[[#This Row],[N.B.nota]]="","",ADDRESS(ROW(B_MSK[QB]),COLUMN(B_MSK[QB]))&amp;":"&amp;ADDRESS(ROW(),COLUMN(B_MSK[QB])))</f>
        <v/>
      </c>
      <c r="Z919" s="5" t="str">
        <f ca="1">IF(B_MSK[[#This Row],[concat]]="","",MATCH(B_MSK[[#This Row],[concat]],[2]!db[NB NOTA_C],0)+1)</f>
        <v/>
      </c>
      <c r="AA919" s="5" t="str">
        <f ca="1">IF(B_MSK[[#This Row],[//]]="","",HYPERLINK("[D:\kerja\BANK EXP\BARU\DB.XLSX]DB!e"&amp;B_MSK[[#This Row],[DB_ROW]],"&gt;"))</f>
        <v/>
      </c>
      <c r="AB919" s="30" t="e">
        <f ca="1">MID(B_MSK[[#This Row],[/ STN_1]],FIND(" ",B_MSK[[#This Row],[/ STN_1]])+1,LEN(B_MSK[[#This Row],[/ STN_1]]))</f>
        <v>#VALUE!</v>
      </c>
      <c r="AC9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9" s="15" t="str">
        <f ca="1">IF(B_MSK[[#This Row],[HARGA_2]]="","",IF(MID(B_MSK[[#This Row],[/ STN_2]],FIND(" ",B_MSK[[#This Row],[/ STN_2]])+1,LEN(B_MSK[[#This Row],[/ STN_2]]))="LSN",B_MSK[[#This Row],[HARGA_2]]/12,""))</f>
        <v/>
      </c>
      <c r="AH919" s="7" t="str">
        <f ca="1">IF(B_MSK[[#This Row],[HARGA_3]]="","","/ "&amp;"PCS")</f>
        <v/>
      </c>
      <c r="AI919" s="15" t="str">
        <f ca="1">IF(B_MSK[[#This Row],[HARGA_3]]="",IF(B_MSK[[#This Row],[HARGA_2]]="",IF(B_MSK[[#This Row],[HARGA_1]]="","",B_MSK[[#This Row],[HARGA_1]]),B_MSK[[#This Row],[HARGA_2]]),B_MSK[[#This Row],[HARGA_3]])</f>
        <v/>
      </c>
      <c r="AJ919" s="15" t="str">
        <f ca="1">IF(B_MSK[[#This Row],[/ STN_3]]="",IF(B_MSK[[#This Row],[/ STN_2]]="",IF(B_MSK[[#This Row],[/ STN_1]]="","",B_MSK[[#This Row],[/ STN_1]]),B_MSK[[#This Row],[/ STN_2]]),B_MSK[[#This Row],[/ STN_3]])</f>
        <v/>
      </c>
      <c r="AK919" s="5" t="str">
        <f ca="1">IF(B_MSK[[#This Row],[//]]="","",SUBSTITUTE(SUBSTITUTE(SUBSTITUTE(B_MSK[[#This Row],[QTY/ CTN]]," ","_",2),"(",""),")","")&amp;"_")</f>
        <v/>
      </c>
      <c r="AL919" s="5" t="str">
        <f ca="1">IF(B_MSK[[#This Row],[A_B]]="","",SEARCH("_",B_MSK[[#This Row],[A_B]]))</f>
        <v/>
      </c>
      <c r="AM919" s="5" t="str">
        <f ca="1">IF(B_MSK[[#This Row],[A_B]]="","",LEN(B_MSK[[#This Row],[A_B]]))</f>
        <v/>
      </c>
      <c r="AN919" s="5" t="str">
        <f ca="1">IF(B_MSK[[#This Row],[A_B]]="","",LEFT(B_MSK[[#This Row],[QTY/ CTN]],B_MSK[[#This Row],[A_B_1]]))</f>
        <v/>
      </c>
      <c r="AO919" s="5" t="str">
        <f ca="1">IF(B_MSK[[#This Row],[A_B]]="","",LEFT(B_MSK[[#This Row],[A_]],SEARCH(" ",B_MSK[[#This Row],[A_]])-1))</f>
        <v/>
      </c>
      <c r="AP919" s="5" t="str">
        <f ca="1">IF(B_MSK[[#This Row],[A_B]]="","",RIGHT(B_MSK[[#This Row],[A_]],LEN(B_MSK[[#This Row],[A_]])-SEARCH(" ",B_MSK[[#This Row],[A_]])))</f>
        <v/>
      </c>
      <c r="AQ9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9" s="5" t="str">
        <f ca="1">IF(B_MSK[[#This Row],[B_]]="","",LEFT(B_MSK[[#This Row],[B_]],SEARCH(" ",B_MSK[[#This Row],[B_]])))</f>
        <v/>
      </c>
      <c r="AS919" s="5" t="str">
        <f ca="1">IF(B_MSK[[#This Row],[B_]]="","",RIGHT(B_MSK[[#This Row],[B_]],LEN(B_MSK[[#This Row],[B_]])-SEARCH(" ",B_MSK[[#This Row],[B_]])))</f>
        <v/>
      </c>
      <c r="AT919" s="5" t="str">
        <f ca="1">IF(B_MSK[[#This Row],[B_2]]="LSN",12,"")</f>
        <v/>
      </c>
      <c r="AU919" s="5" t="str">
        <f ca="1">IF(B_MSK[[#This Row],[C_1]]="","","PCS")</f>
        <v/>
      </c>
      <c r="AV919" s="5" t="str">
        <f ca="1">IF(B_MSK[[#This Row],[A_1]]="","",B_MSK[[#This Row],[A_1]]*IF(B_MSK[[#This Row],[B_1]]="",1,B_MSK[[#This Row],[B_1]])*IF(B_MSK[[#This Row],[C_1]]="",1,B_MSK[[#This Row],[C_1]]))</f>
        <v/>
      </c>
      <c r="AW919" s="5" t="str">
        <f ca="1">IF(B_MSK[[#This Row],[C_2]]="",IF(B_MSK[[#This Row],[B_2]]="",IF(B_MSK[[#This Row],[A_2]]="","",B_MSK[[#This Row],[A_2]]),B_MSK[[#This Row],[B_2]]),B_MSK[[#This Row],[C_2]])</f>
        <v/>
      </c>
      <c r="AX919" s="2">
        <f ca="1">IF(ISNUMBER(B_MSK[[#This Row],[TANGGAL DATANG]]),B_MSK[[#This Row],[TANGGAL DATANG]],AX918)</f>
        <v>44959</v>
      </c>
      <c r="AY919" s="5" t="str">
        <f ca="1">IF(B_MSK[[#This Row],[DB_ROW]]="","",INDEX([3]!db[JENIS],B_MSK[[#This Row],[DB_ROW]]-1))</f>
        <v/>
      </c>
      <c r="AZ919" s="5" t="e">
        <f ca="1">IF(B_MSK[[#This Row],[A_1]]="","",B_MSK[[#This Row],[A_1]])*1</f>
        <v>#VALUE!</v>
      </c>
      <c r="BA919" s="5" t="str">
        <f ca="1">IF(B_MSK[[#This Row],[//]]="","",INDEX(INDIRECT(DIR&amp;$2:$2),B_MSK[[#This Row],[//]]))</f>
        <v/>
      </c>
      <c r="BB919" s="5" t="str">
        <f ca="1">CONCATENATE(B_MSK[[#This Row],[concat]],B_MSK[[#This Row],[HARGA_X]],B_MSK[[#This Row],[SAT]])</f>
        <v/>
      </c>
    </row>
    <row r="920" spans="1:54" x14ac:dyDescent="0.25">
      <c r="A920" s="6" t="s">
        <v>128</v>
      </c>
      <c r="B920" s="5" t="str">
        <f ca="1">IF(B_MSK[[#This Row],[N_ID]]="","",INDEX(INDIRECT(DIR&amp;$2:$2),MATCH(B_MSK[[#This Row],[N_ID]],INDIRECT(DIR&amp;"!NOTA[ID_P]"),0)))</f>
        <v/>
      </c>
      <c r="C920" s="5" t="str">
        <f ca="1">IF(B_MSK[[#This Row],[//]]="","",HYPERLINK("["&amp;SUBSTITUTE(DIR,"'","")&amp;"]NOTA!D"&amp;B_MSK[[#This Row],[//]]+2,"&gt;"))</f>
        <v/>
      </c>
      <c r="D920" s="5" t="str">
        <f ca="1">IF(B_MSK[[#This Row],[N_ID]]="","",COUNTIF(INDIRECT(DIR&amp;"!NOTA[ID_H]"),B_MSK[[#This Row],[ID NOTA]]))</f>
        <v/>
      </c>
      <c r="E9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0" s="7" t="str">
        <f ca="1">IF(B_MSK[[#This Row],[stt]]="ada",INDEX([2]!db[NB BM],B_MSK[DB_ROW]-1),"")</f>
        <v/>
      </c>
      <c r="H920" s="7" t="str">
        <f ca="1">IF(B_MSK[[#This Row],[//]]="","",INDEX(INDIRECT(DIR&amp;$2:$2),B_MSK[[#This Row],[//]]))</f>
        <v/>
      </c>
      <c r="I920" s="27" t="str">
        <f ca="1">IF(B_MSK[[#This Row],[//]]="","",INDEX(INDIRECT(DB_PATH&amp;$2:$2),B_MSK[[#This Row],[DB_ROW]]-1))</f>
        <v/>
      </c>
      <c r="J920" s="5" t="str">
        <f ca="1">IF(B_MSK[[#This Row],[//]]="","",IF(INDEX(INDIRECT(DIR&amp;$2:$2),B_MSK[[#This Row],[//]])="","",INDEX(INDIRECT(DIR&amp;$2:$2),B_MSK[[#This Row],[//]])))</f>
        <v/>
      </c>
      <c r="K920" s="5" t="str">
        <f ca="1">IF(B_MSK[[#This Row],[//]]="","",IF(INDEX(INDIRECT(DIR&amp;$2:$2),B_MSK[[#This Row],[//]])="","",INDEX(INDIRECT(DIR&amp;$2:$2),B_MSK[[#This Row],[//]])))</f>
        <v/>
      </c>
      <c r="L920" s="5" t="str">
        <f ca="1">IF(B_MSK[[#This Row],[//]]="","",IF(INDEX(INDIRECT(DIR&amp;$2:$2),B_MSK[[#This Row],[//]])="","",INDEX(INDIRECT(DIR&amp;$2:$2),B_MSK[[#This Row],[//]])))</f>
        <v/>
      </c>
      <c r="M920" s="13" t="str">
        <f ca="1">IF(B_MSK[[#This Row],[//]]="","",INDEX(INDIRECT(DIR&amp;$2:$2),B_MSK[[#This Row],[//]]))</f>
        <v/>
      </c>
      <c r="N920" s="13" t="str">
        <f ca="1">IF(OR(B_MSK[[#This Row],[//]]="",),"",INDEX(INDIRECT(DIR&amp;$2:$2),B_MSK[[#This Row],[//]]))</f>
        <v/>
      </c>
      <c r="O920" s="3" t="str">
        <f ca="1">IF(B_MSK[[#This Row],[//]]="","",IF(INDEX(INDIRECT(DIR&amp;$2:$2),B_MSK[[#This Row],[//]])=0,"",INDEX(INDIRECT(DIR&amp;$2:$2),B_MSK[[#This Row],[//]])))</f>
        <v/>
      </c>
      <c r="P920" s="3" t="str">
        <f ca="1">IF(B_MSK[[#This Row],[//]]="","",IF(INDEX(INDIRECT(DIR&amp;$2:$2),B_MSK[[#This Row],[//]])=0,"",INDEX(INDIRECT(DIR&amp;$2:$2),B_MSK[[#This Row],[//]])))</f>
        <v/>
      </c>
      <c r="Q920" s="12" t="str">
        <f ca="1">IF(B_MSK[[#This Row],[//]]="","",INDEX(INDIRECT(DIR&amp;$2:$2),B_MSK[[#This Row],[//]]))</f>
        <v/>
      </c>
      <c r="R9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0" s="37" t="str">
        <f ca="1">IF(B_MSK[[#This Row],[//]]="","",INDEX(INDIRECT(DIR&amp;$2:$2),B_MSK[[#This Row],[//]]))</f>
        <v/>
      </c>
      <c r="U920" s="38" t="str">
        <f ca="1">IF(SUMIF(B_MSK[NAMA BARANG],B_MSK[[#This Row],[NAMA BARANG]],B_MSK[JMLH BRG])=0,"",SUMIF(B_MSK[NAMA BARANG],B_MSK[[#This Row],[NAMA BARANG]],B_MSK[C]))</f>
        <v/>
      </c>
      <c r="V920" s="7" t="str">
        <f ca="1">IF(B_MSK[[#This Row],[//]]="","",INDEX(INDIRECT(DIR&amp;$2:$2),B_MSK[[#This Row],[//]]))</f>
        <v/>
      </c>
      <c r="W9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0" s="5" t="str">
        <f ca="1">IF(B_MSK[[#This Row],[N.B.nota]]="","",IF(MATCH(B_MSK[[#This Row],[concat]],[2]!db[NB NOTA_C],0)&gt;0,"ada",0))</f>
        <v/>
      </c>
      <c r="Y920" s="5" t="str">
        <f ca="1">IF(B_MSK[[#This Row],[N.B.nota]]="","",ADDRESS(ROW(B_MSK[QB]),COLUMN(B_MSK[QB]))&amp;":"&amp;ADDRESS(ROW(),COLUMN(B_MSK[QB])))</f>
        <v/>
      </c>
      <c r="Z920" s="5" t="str">
        <f ca="1">IF(B_MSK[[#This Row],[concat]]="","",MATCH(B_MSK[[#This Row],[concat]],[2]!db[NB NOTA_C],0)+1)</f>
        <v/>
      </c>
      <c r="AA920" s="5" t="str">
        <f ca="1">IF(B_MSK[[#This Row],[//]]="","",HYPERLINK("[D:\kerja\BANK EXP\BARU\DB.XLSX]DB!e"&amp;B_MSK[[#This Row],[DB_ROW]],"&gt;"))</f>
        <v/>
      </c>
      <c r="AB920" s="30" t="e">
        <f ca="1">MID(B_MSK[[#This Row],[/ STN_1]],FIND(" ",B_MSK[[#This Row],[/ STN_1]])+1,LEN(B_MSK[[#This Row],[/ STN_1]]))</f>
        <v>#VALUE!</v>
      </c>
      <c r="AC9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0" s="15" t="str">
        <f ca="1">IF(B_MSK[[#This Row],[HARGA_2]]="","",IF(MID(B_MSK[[#This Row],[/ STN_2]],FIND(" ",B_MSK[[#This Row],[/ STN_2]])+1,LEN(B_MSK[[#This Row],[/ STN_2]]))="LSN",B_MSK[[#This Row],[HARGA_2]]/12,""))</f>
        <v/>
      </c>
      <c r="AH920" s="7" t="str">
        <f ca="1">IF(B_MSK[[#This Row],[HARGA_3]]="","","/ "&amp;"PCS")</f>
        <v/>
      </c>
      <c r="AI920" s="15" t="str">
        <f ca="1">IF(B_MSK[[#This Row],[HARGA_3]]="",IF(B_MSK[[#This Row],[HARGA_2]]="",IF(B_MSK[[#This Row],[HARGA_1]]="","",B_MSK[[#This Row],[HARGA_1]]),B_MSK[[#This Row],[HARGA_2]]),B_MSK[[#This Row],[HARGA_3]])</f>
        <v/>
      </c>
      <c r="AJ920" s="15" t="str">
        <f ca="1">IF(B_MSK[[#This Row],[/ STN_3]]="",IF(B_MSK[[#This Row],[/ STN_2]]="",IF(B_MSK[[#This Row],[/ STN_1]]="","",B_MSK[[#This Row],[/ STN_1]]),B_MSK[[#This Row],[/ STN_2]]),B_MSK[[#This Row],[/ STN_3]])</f>
        <v/>
      </c>
      <c r="AK920" s="5" t="str">
        <f ca="1">IF(B_MSK[[#This Row],[//]]="","",SUBSTITUTE(SUBSTITUTE(SUBSTITUTE(B_MSK[[#This Row],[QTY/ CTN]]," ","_",2),"(",""),")","")&amp;"_")</f>
        <v/>
      </c>
      <c r="AL920" s="5" t="str">
        <f ca="1">IF(B_MSK[[#This Row],[A_B]]="","",SEARCH("_",B_MSK[[#This Row],[A_B]]))</f>
        <v/>
      </c>
      <c r="AM920" s="5" t="str">
        <f ca="1">IF(B_MSK[[#This Row],[A_B]]="","",LEN(B_MSK[[#This Row],[A_B]]))</f>
        <v/>
      </c>
      <c r="AN920" s="5" t="str">
        <f ca="1">IF(B_MSK[[#This Row],[A_B]]="","",LEFT(B_MSK[[#This Row],[QTY/ CTN]],B_MSK[[#This Row],[A_B_1]]))</f>
        <v/>
      </c>
      <c r="AO920" s="5" t="str">
        <f ca="1">IF(B_MSK[[#This Row],[A_B]]="","",LEFT(B_MSK[[#This Row],[A_]],SEARCH(" ",B_MSK[[#This Row],[A_]])-1))</f>
        <v/>
      </c>
      <c r="AP920" s="5" t="str">
        <f ca="1">IF(B_MSK[[#This Row],[A_B]]="","",RIGHT(B_MSK[[#This Row],[A_]],LEN(B_MSK[[#This Row],[A_]])-SEARCH(" ",B_MSK[[#This Row],[A_]])))</f>
        <v/>
      </c>
      <c r="AQ9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0" s="5" t="str">
        <f ca="1">IF(B_MSK[[#This Row],[B_]]="","",LEFT(B_MSK[[#This Row],[B_]],SEARCH(" ",B_MSK[[#This Row],[B_]])))</f>
        <v/>
      </c>
      <c r="AS920" s="5" t="str">
        <f ca="1">IF(B_MSK[[#This Row],[B_]]="","",RIGHT(B_MSK[[#This Row],[B_]],LEN(B_MSK[[#This Row],[B_]])-SEARCH(" ",B_MSK[[#This Row],[B_]])))</f>
        <v/>
      </c>
      <c r="AT920" s="5" t="str">
        <f ca="1">IF(B_MSK[[#This Row],[B_2]]="LSN",12,"")</f>
        <v/>
      </c>
      <c r="AU920" s="5" t="str">
        <f ca="1">IF(B_MSK[[#This Row],[C_1]]="","","PCS")</f>
        <v/>
      </c>
      <c r="AV920" s="5" t="str">
        <f ca="1">IF(B_MSK[[#This Row],[A_1]]="","",B_MSK[[#This Row],[A_1]]*IF(B_MSK[[#This Row],[B_1]]="",1,B_MSK[[#This Row],[B_1]])*IF(B_MSK[[#This Row],[C_1]]="",1,B_MSK[[#This Row],[C_1]]))</f>
        <v/>
      </c>
      <c r="AW920" s="5" t="str">
        <f ca="1">IF(B_MSK[[#This Row],[C_2]]="",IF(B_MSK[[#This Row],[B_2]]="",IF(B_MSK[[#This Row],[A_2]]="","",B_MSK[[#This Row],[A_2]]),B_MSK[[#This Row],[B_2]]),B_MSK[[#This Row],[C_2]])</f>
        <v/>
      </c>
      <c r="AX920" s="2">
        <f ca="1">IF(ISNUMBER(B_MSK[[#This Row],[TANGGAL DATANG]]),B_MSK[[#This Row],[TANGGAL DATANG]],AX919)</f>
        <v>44959</v>
      </c>
      <c r="AY920" s="5" t="str">
        <f ca="1">IF(B_MSK[[#This Row],[DB_ROW]]="","",INDEX([3]!db[JENIS],B_MSK[[#This Row],[DB_ROW]]-1))</f>
        <v/>
      </c>
      <c r="AZ920" s="5" t="e">
        <f ca="1">IF(B_MSK[[#This Row],[A_1]]="","",B_MSK[[#This Row],[A_1]])*1</f>
        <v>#VALUE!</v>
      </c>
      <c r="BA920" s="5" t="str">
        <f ca="1">IF(B_MSK[[#This Row],[//]]="","",INDEX(INDIRECT(DIR&amp;$2:$2),B_MSK[[#This Row],[//]]))</f>
        <v/>
      </c>
      <c r="BB920" s="5" t="str">
        <f ca="1">CONCATENATE(B_MSK[[#This Row],[concat]],B_MSK[[#This Row],[HARGA_X]],B_MSK[[#This Row],[SAT]])</f>
        <v/>
      </c>
    </row>
    <row r="921" spans="1:54" x14ac:dyDescent="0.25">
      <c r="A921" s="6" t="s">
        <v>128</v>
      </c>
      <c r="B921" s="5" t="str">
        <f ca="1">IF(B_MSK[[#This Row],[N_ID]]="","",INDEX(INDIRECT(DIR&amp;$2:$2),MATCH(B_MSK[[#This Row],[N_ID]],INDIRECT(DIR&amp;"!NOTA[ID_P]"),0)))</f>
        <v/>
      </c>
      <c r="C921" s="5" t="str">
        <f ca="1">IF(B_MSK[[#This Row],[//]]="","",HYPERLINK("["&amp;SUBSTITUTE(DIR,"'","")&amp;"]NOTA!D"&amp;B_MSK[[#This Row],[//]]+2,"&gt;"))</f>
        <v/>
      </c>
      <c r="D921" s="5" t="str">
        <f ca="1">IF(B_MSK[[#This Row],[N_ID]]="","",COUNTIF(INDIRECT(DIR&amp;"!NOTA[ID_H]"),B_MSK[[#This Row],[ID NOTA]]))</f>
        <v/>
      </c>
      <c r="E9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1" s="7" t="str">
        <f ca="1">IF(B_MSK[[#This Row],[stt]]="ada",INDEX([2]!db[NB BM],B_MSK[DB_ROW]-1),"")</f>
        <v/>
      </c>
      <c r="H921" s="7" t="str">
        <f ca="1">IF(B_MSK[[#This Row],[//]]="","",INDEX(INDIRECT(DIR&amp;$2:$2),B_MSK[[#This Row],[//]]))</f>
        <v/>
      </c>
      <c r="I921" s="27" t="str">
        <f ca="1">IF(B_MSK[[#This Row],[//]]="","",INDEX(INDIRECT(DB_PATH&amp;$2:$2),B_MSK[[#This Row],[DB_ROW]]-1))</f>
        <v/>
      </c>
      <c r="J921" s="5" t="str">
        <f ca="1">IF(B_MSK[[#This Row],[//]]="","",IF(INDEX(INDIRECT(DIR&amp;$2:$2),B_MSK[[#This Row],[//]])="","",INDEX(INDIRECT(DIR&amp;$2:$2),B_MSK[[#This Row],[//]])))</f>
        <v/>
      </c>
      <c r="K921" s="5" t="str">
        <f ca="1">IF(B_MSK[[#This Row],[//]]="","",IF(INDEX(INDIRECT(DIR&amp;$2:$2),B_MSK[[#This Row],[//]])="","",INDEX(INDIRECT(DIR&amp;$2:$2),B_MSK[[#This Row],[//]])))</f>
        <v/>
      </c>
      <c r="L921" s="5" t="str">
        <f ca="1">IF(B_MSK[[#This Row],[//]]="","",IF(INDEX(INDIRECT(DIR&amp;$2:$2),B_MSK[[#This Row],[//]])="","",INDEX(INDIRECT(DIR&amp;$2:$2),B_MSK[[#This Row],[//]])))</f>
        <v/>
      </c>
      <c r="M921" s="13" t="str">
        <f ca="1">IF(B_MSK[[#This Row],[//]]="","",INDEX(INDIRECT(DIR&amp;$2:$2),B_MSK[[#This Row],[//]]))</f>
        <v/>
      </c>
      <c r="N921" s="13" t="str">
        <f ca="1">IF(OR(B_MSK[[#This Row],[//]]="",),"",INDEX(INDIRECT(DIR&amp;$2:$2),B_MSK[[#This Row],[//]]))</f>
        <v/>
      </c>
      <c r="O921" s="3" t="str">
        <f ca="1">IF(B_MSK[[#This Row],[//]]="","",IF(INDEX(INDIRECT(DIR&amp;$2:$2),B_MSK[[#This Row],[//]])=0,"",INDEX(INDIRECT(DIR&amp;$2:$2),B_MSK[[#This Row],[//]])))</f>
        <v/>
      </c>
      <c r="P921" s="3" t="str">
        <f ca="1">IF(B_MSK[[#This Row],[//]]="","",IF(INDEX(INDIRECT(DIR&amp;$2:$2),B_MSK[[#This Row],[//]])=0,"",INDEX(INDIRECT(DIR&amp;$2:$2),B_MSK[[#This Row],[//]])))</f>
        <v/>
      </c>
      <c r="Q921" s="12" t="str">
        <f ca="1">IF(B_MSK[[#This Row],[//]]="","",INDEX(INDIRECT(DIR&amp;$2:$2),B_MSK[[#This Row],[//]]))</f>
        <v/>
      </c>
      <c r="R9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1" s="37" t="str">
        <f ca="1">IF(B_MSK[[#This Row],[//]]="","",INDEX(INDIRECT(DIR&amp;$2:$2),B_MSK[[#This Row],[//]]))</f>
        <v/>
      </c>
      <c r="U921" s="38" t="str">
        <f ca="1">IF(SUMIF(B_MSK[NAMA BARANG],B_MSK[[#This Row],[NAMA BARANG]],B_MSK[JMLH BRG])=0,"",SUMIF(B_MSK[NAMA BARANG],B_MSK[[#This Row],[NAMA BARANG]],B_MSK[C]))</f>
        <v/>
      </c>
      <c r="V921" s="7" t="str">
        <f ca="1">IF(B_MSK[[#This Row],[//]]="","",INDEX(INDIRECT(DIR&amp;$2:$2),B_MSK[[#This Row],[//]]))</f>
        <v/>
      </c>
      <c r="W9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1" s="5" t="str">
        <f ca="1">IF(B_MSK[[#This Row],[N.B.nota]]="","",IF(MATCH(B_MSK[[#This Row],[concat]],[2]!db[NB NOTA_C],0)&gt;0,"ada",0))</f>
        <v/>
      </c>
      <c r="Y921" s="5" t="str">
        <f ca="1">IF(B_MSK[[#This Row],[N.B.nota]]="","",ADDRESS(ROW(B_MSK[QB]),COLUMN(B_MSK[QB]))&amp;":"&amp;ADDRESS(ROW(),COLUMN(B_MSK[QB])))</f>
        <v/>
      </c>
      <c r="Z921" s="5" t="str">
        <f ca="1">IF(B_MSK[[#This Row],[concat]]="","",MATCH(B_MSK[[#This Row],[concat]],[2]!db[NB NOTA_C],0)+1)</f>
        <v/>
      </c>
      <c r="AA921" s="5" t="str">
        <f ca="1">IF(B_MSK[[#This Row],[//]]="","",HYPERLINK("[D:\kerja\BANK EXP\BARU\DB.XLSX]DB!e"&amp;B_MSK[[#This Row],[DB_ROW]],"&gt;"))</f>
        <v/>
      </c>
      <c r="AB921" s="30" t="e">
        <f ca="1">MID(B_MSK[[#This Row],[/ STN_1]],FIND(" ",B_MSK[[#This Row],[/ STN_1]])+1,LEN(B_MSK[[#This Row],[/ STN_1]]))</f>
        <v>#VALUE!</v>
      </c>
      <c r="AC9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1" s="15" t="str">
        <f ca="1">IF(B_MSK[[#This Row],[HARGA_2]]="","",IF(MID(B_MSK[[#This Row],[/ STN_2]],FIND(" ",B_MSK[[#This Row],[/ STN_2]])+1,LEN(B_MSK[[#This Row],[/ STN_2]]))="LSN",B_MSK[[#This Row],[HARGA_2]]/12,""))</f>
        <v/>
      </c>
      <c r="AH921" s="7" t="str">
        <f ca="1">IF(B_MSK[[#This Row],[HARGA_3]]="","","/ "&amp;"PCS")</f>
        <v/>
      </c>
      <c r="AI921" s="15" t="str">
        <f ca="1">IF(B_MSK[[#This Row],[HARGA_3]]="",IF(B_MSK[[#This Row],[HARGA_2]]="",IF(B_MSK[[#This Row],[HARGA_1]]="","",B_MSK[[#This Row],[HARGA_1]]),B_MSK[[#This Row],[HARGA_2]]),B_MSK[[#This Row],[HARGA_3]])</f>
        <v/>
      </c>
      <c r="AJ921" s="15" t="str">
        <f ca="1">IF(B_MSK[[#This Row],[/ STN_3]]="",IF(B_MSK[[#This Row],[/ STN_2]]="",IF(B_MSK[[#This Row],[/ STN_1]]="","",B_MSK[[#This Row],[/ STN_1]]),B_MSK[[#This Row],[/ STN_2]]),B_MSK[[#This Row],[/ STN_3]])</f>
        <v/>
      </c>
      <c r="AK921" s="5" t="str">
        <f ca="1">IF(B_MSK[[#This Row],[//]]="","",SUBSTITUTE(SUBSTITUTE(SUBSTITUTE(B_MSK[[#This Row],[QTY/ CTN]]," ","_",2),"(",""),")","")&amp;"_")</f>
        <v/>
      </c>
      <c r="AL921" s="5" t="str">
        <f ca="1">IF(B_MSK[[#This Row],[A_B]]="","",SEARCH("_",B_MSK[[#This Row],[A_B]]))</f>
        <v/>
      </c>
      <c r="AM921" s="5" t="str">
        <f ca="1">IF(B_MSK[[#This Row],[A_B]]="","",LEN(B_MSK[[#This Row],[A_B]]))</f>
        <v/>
      </c>
      <c r="AN921" s="5" t="str">
        <f ca="1">IF(B_MSK[[#This Row],[A_B]]="","",LEFT(B_MSK[[#This Row],[QTY/ CTN]],B_MSK[[#This Row],[A_B_1]]))</f>
        <v/>
      </c>
      <c r="AO921" s="5" t="str">
        <f ca="1">IF(B_MSK[[#This Row],[A_B]]="","",LEFT(B_MSK[[#This Row],[A_]],SEARCH(" ",B_MSK[[#This Row],[A_]])-1))</f>
        <v/>
      </c>
      <c r="AP921" s="5" t="str">
        <f ca="1">IF(B_MSK[[#This Row],[A_B]]="","",RIGHT(B_MSK[[#This Row],[A_]],LEN(B_MSK[[#This Row],[A_]])-SEARCH(" ",B_MSK[[#This Row],[A_]])))</f>
        <v/>
      </c>
      <c r="AQ9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1" s="5" t="str">
        <f ca="1">IF(B_MSK[[#This Row],[B_]]="","",LEFT(B_MSK[[#This Row],[B_]],SEARCH(" ",B_MSK[[#This Row],[B_]])))</f>
        <v/>
      </c>
      <c r="AS921" s="5" t="str">
        <f ca="1">IF(B_MSK[[#This Row],[B_]]="","",RIGHT(B_MSK[[#This Row],[B_]],LEN(B_MSK[[#This Row],[B_]])-SEARCH(" ",B_MSK[[#This Row],[B_]])))</f>
        <v/>
      </c>
      <c r="AT921" s="5" t="str">
        <f ca="1">IF(B_MSK[[#This Row],[B_2]]="LSN",12,"")</f>
        <v/>
      </c>
      <c r="AU921" s="5" t="str">
        <f ca="1">IF(B_MSK[[#This Row],[C_1]]="","","PCS")</f>
        <v/>
      </c>
      <c r="AV921" s="5" t="str">
        <f ca="1">IF(B_MSK[[#This Row],[A_1]]="","",B_MSK[[#This Row],[A_1]]*IF(B_MSK[[#This Row],[B_1]]="",1,B_MSK[[#This Row],[B_1]])*IF(B_MSK[[#This Row],[C_1]]="",1,B_MSK[[#This Row],[C_1]]))</f>
        <v/>
      </c>
      <c r="AW921" s="5" t="str">
        <f ca="1">IF(B_MSK[[#This Row],[C_2]]="",IF(B_MSK[[#This Row],[B_2]]="",IF(B_MSK[[#This Row],[A_2]]="","",B_MSK[[#This Row],[A_2]]),B_MSK[[#This Row],[B_2]]),B_MSK[[#This Row],[C_2]])</f>
        <v/>
      </c>
      <c r="AX921" s="2">
        <f ca="1">IF(ISNUMBER(B_MSK[[#This Row],[TANGGAL DATANG]]),B_MSK[[#This Row],[TANGGAL DATANG]],AX920)</f>
        <v>44959</v>
      </c>
      <c r="AY921" s="5" t="str">
        <f ca="1">IF(B_MSK[[#This Row],[DB_ROW]]="","",INDEX([3]!db[JENIS],B_MSK[[#This Row],[DB_ROW]]-1))</f>
        <v/>
      </c>
      <c r="AZ921" s="5" t="e">
        <f ca="1">IF(B_MSK[[#This Row],[A_1]]="","",B_MSK[[#This Row],[A_1]])*1</f>
        <v>#VALUE!</v>
      </c>
      <c r="BA921" s="5" t="str">
        <f ca="1">IF(B_MSK[[#This Row],[//]]="","",INDEX(INDIRECT(DIR&amp;$2:$2),B_MSK[[#This Row],[//]]))</f>
        <v/>
      </c>
      <c r="BB921" s="5" t="str">
        <f ca="1">CONCATENATE(B_MSK[[#This Row],[concat]],B_MSK[[#This Row],[HARGA_X]],B_MSK[[#This Row],[SAT]])</f>
        <v/>
      </c>
    </row>
    <row r="922" spans="1:54" x14ac:dyDescent="0.25">
      <c r="A922" s="6" t="s">
        <v>128</v>
      </c>
      <c r="B922" s="5" t="str">
        <f ca="1">IF(B_MSK[[#This Row],[N_ID]]="","",INDEX(INDIRECT(DIR&amp;$2:$2),MATCH(B_MSK[[#This Row],[N_ID]],INDIRECT(DIR&amp;"!NOTA[ID_P]"),0)))</f>
        <v/>
      </c>
      <c r="C922" s="5" t="str">
        <f ca="1">IF(B_MSK[[#This Row],[//]]="","",HYPERLINK("["&amp;SUBSTITUTE(DIR,"'","")&amp;"]NOTA!D"&amp;B_MSK[[#This Row],[//]]+2,"&gt;"))</f>
        <v/>
      </c>
      <c r="D922" s="5" t="str">
        <f ca="1">IF(B_MSK[[#This Row],[N_ID]]="","",COUNTIF(INDIRECT(DIR&amp;"!NOTA[ID_H]"),B_MSK[[#This Row],[ID NOTA]]))</f>
        <v/>
      </c>
      <c r="E9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2" s="7" t="str">
        <f ca="1">IF(B_MSK[[#This Row],[stt]]="ada",INDEX([2]!db[NB BM],B_MSK[DB_ROW]-1),"")</f>
        <v/>
      </c>
      <c r="H922" s="7" t="str">
        <f ca="1">IF(B_MSK[[#This Row],[//]]="","",INDEX(INDIRECT(DIR&amp;$2:$2),B_MSK[[#This Row],[//]]))</f>
        <v/>
      </c>
      <c r="I922" s="27" t="str">
        <f ca="1">IF(B_MSK[[#This Row],[//]]="","",INDEX(INDIRECT(DB_PATH&amp;$2:$2),B_MSK[[#This Row],[DB_ROW]]-1))</f>
        <v/>
      </c>
      <c r="J922" s="5" t="str">
        <f ca="1">IF(B_MSK[[#This Row],[//]]="","",IF(INDEX(INDIRECT(DIR&amp;$2:$2),B_MSK[[#This Row],[//]])="","",INDEX(INDIRECT(DIR&amp;$2:$2),B_MSK[[#This Row],[//]])))</f>
        <v/>
      </c>
      <c r="K922" s="5" t="str">
        <f ca="1">IF(B_MSK[[#This Row],[//]]="","",IF(INDEX(INDIRECT(DIR&amp;$2:$2),B_MSK[[#This Row],[//]])="","",INDEX(INDIRECT(DIR&amp;$2:$2),B_MSK[[#This Row],[//]])))</f>
        <v/>
      </c>
      <c r="L922" s="5" t="str">
        <f ca="1">IF(B_MSK[[#This Row],[//]]="","",IF(INDEX(INDIRECT(DIR&amp;$2:$2),B_MSK[[#This Row],[//]])="","",INDEX(INDIRECT(DIR&amp;$2:$2),B_MSK[[#This Row],[//]])))</f>
        <v/>
      </c>
      <c r="M922" s="13" t="str">
        <f ca="1">IF(B_MSK[[#This Row],[//]]="","",INDEX(INDIRECT(DIR&amp;$2:$2),B_MSK[[#This Row],[//]]))</f>
        <v/>
      </c>
      <c r="N922" s="13" t="str">
        <f ca="1">IF(OR(B_MSK[[#This Row],[//]]="",),"",INDEX(INDIRECT(DIR&amp;$2:$2),B_MSK[[#This Row],[//]]))</f>
        <v/>
      </c>
      <c r="O922" s="3" t="str">
        <f ca="1">IF(B_MSK[[#This Row],[//]]="","",IF(INDEX(INDIRECT(DIR&amp;$2:$2),B_MSK[[#This Row],[//]])=0,"",INDEX(INDIRECT(DIR&amp;$2:$2),B_MSK[[#This Row],[//]])))</f>
        <v/>
      </c>
      <c r="P922" s="3" t="str">
        <f ca="1">IF(B_MSK[[#This Row],[//]]="","",IF(INDEX(INDIRECT(DIR&amp;$2:$2),B_MSK[[#This Row],[//]])=0,"",INDEX(INDIRECT(DIR&amp;$2:$2),B_MSK[[#This Row],[//]])))</f>
        <v/>
      </c>
      <c r="Q922" s="12" t="str">
        <f ca="1">IF(B_MSK[[#This Row],[//]]="","",INDEX(INDIRECT(DIR&amp;$2:$2),B_MSK[[#This Row],[//]]))</f>
        <v/>
      </c>
      <c r="R9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2" s="37" t="str">
        <f ca="1">IF(B_MSK[[#This Row],[//]]="","",INDEX(INDIRECT(DIR&amp;$2:$2),B_MSK[[#This Row],[//]]))</f>
        <v/>
      </c>
      <c r="U922" s="38" t="str">
        <f ca="1">IF(SUMIF(B_MSK[NAMA BARANG],B_MSK[[#This Row],[NAMA BARANG]],B_MSK[JMLH BRG])=0,"",SUMIF(B_MSK[NAMA BARANG],B_MSK[[#This Row],[NAMA BARANG]],B_MSK[C]))</f>
        <v/>
      </c>
      <c r="V922" s="7" t="str">
        <f ca="1">IF(B_MSK[[#This Row],[//]]="","",INDEX(INDIRECT(DIR&amp;$2:$2),B_MSK[[#This Row],[//]]))</f>
        <v/>
      </c>
      <c r="W9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2" s="5" t="str">
        <f ca="1">IF(B_MSK[[#This Row],[N.B.nota]]="","",IF(MATCH(B_MSK[[#This Row],[concat]],[2]!db[NB NOTA_C],0)&gt;0,"ada",0))</f>
        <v/>
      </c>
      <c r="Y922" s="5" t="str">
        <f ca="1">IF(B_MSK[[#This Row],[N.B.nota]]="","",ADDRESS(ROW(B_MSK[QB]),COLUMN(B_MSK[QB]))&amp;":"&amp;ADDRESS(ROW(),COLUMN(B_MSK[QB])))</f>
        <v/>
      </c>
      <c r="Z922" s="5" t="str">
        <f ca="1">IF(B_MSK[[#This Row],[concat]]="","",MATCH(B_MSK[[#This Row],[concat]],[2]!db[NB NOTA_C],0)+1)</f>
        <v/>
      </c>
      <c r="AA922" s="5" t="str">
        <f ca="1">IF(B_MSK[[#This Row],[//]]="","",HYPERLINK("[D:\kerja\BANK EXP\BARU\DB.XLSX]DB!e"&amp;B_MSK[[#This Row],[DB_ROW]],"&gt;"))</f>
        <v/>
      </c>
      <c r="AB922" s="30" t="e">
        <f ca="1">MID(B_MSK[[#This Row],[/ STN_1]],FIND(" ",B_MSK[[#This Row],[/ STN_1]])+1,LEN(B_MSK[[#This Row],[/ STN_1]]))</f>
        <v>#VALUE!</v>
      </c>
      <c r="AC9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2" s="15" t="str">
        <f ca="1">IF(B_MSK[[#This Row],[HARGA_2]]="","",IF(MID(B_MSK[[#This Row],[/ STN_2]],FIND(" ",B_MSK[[#This Row],[/ STN_2]])+1,LEN(B_MSK[[#This Row],[/ STN_2]]))="LSN",B_MSK[[#This Row],[HARGA_2]]/12,""))</f>
        <v/>
      </c>
      <c r="AH922" s="7" t="str">
        <f ca="1">IF(B_MSK[[#This Row],[HARGA_3]]="","","/ "&amp;"PCS")</f>
        <v/>
      </c>
      <c r="AI922" s="15" t="str">
        <f ca="1">IF(B_MSK[[#This Row],[HARGA_3]]="",IF(B_MSK[[#This Row],[HARGA_2]]="",IF(B_MSK[[#This Row],[HARGA_1]]="","",B_MSK[[#This Row],[HARGA_1]]),B_MSK[[#This Row],[HARGA_2]]),B_MSK[[#This Row],[HARGA_3]])</f>
        <v/>
      </c>
      <c r="AJ922" s="15" t="str">
        <f ca="1">IF(B_MSK[[#This Row],[/ STN_3]]="",IF(B_MSK[[#This Row],[/ STN_2]]="",IF(B_MSK[[#This Row],[/ STN_1]]="","",B_MSK[[#This Row],[/ STN_1]]),B_MSK[[#This Row],[/ STN_2]]),B_MSK[[#This Row],[/ STN_3]])</f>
        <v/>
      </c>
      <c r="AK922" s="5" t="str">
        <f ca="1">IF(B_MSK[[#This Row],[//]]="","",SUBSTITUTE(SUBSTITUTE(SUBSTITUTE(B_MSK[[#This Row],[QTY/ CTN]]," ","_",2),"(",""),")","")&amp;"_")</f>
        <v/>
      </c>
      <c r="AL922" s="5" t="str">
        <f ca="1">IF(B_MSK[[#This Row],[A_B]]="","",SEARCH("_",B_MSK[[#This Row],[A_B]]))</f>
        <v/>
      </c>
      <c r="AM922" s="5" t="str">
        <f ca="1">IF(B_MSK[[#This Row],[A_B]]="","",LEN(B_MSK[[#This Row],[A_B]]))</f>
        <v/>
      </c>
      <c r="AN922" s="5" t="str">
        <f ca="1">IF(B_MSK[[#This Row],[A_B]]="","",LEFT(B_MSK[[#This Row],[QTY/ CTN]],B_MSK[[#This Row],[A_B_1]]))</f>
        <v/>
      </c>
      <c r="AO922" s="5" t="str">
        <f ca="1">IF(B_MSK[[#This Row],[A_B]]="","",LEFT(B_MSK[[#This Row],[A_]],SEARCH(" ",B_MSK[[#This Row],[A_]])-1))</f>
        <v/>
      </c>
      <c r="AP922" s="5" t="str">
        <f ca="1">IF(B_MSK[[#This Row],[A_B]]="","",RIGHT(B_MSK[[#This Row],[A_]],LEN(B_MSK[[#This Row],[A_]])-SEARCH(" ",B_MSK[[#This Row],[A_]])))</f>
        <v/>
      </c>
      <c r="AQ9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2" s="5" t="str">
        <f ca="1">IF(B_MSK[[#This Row],[B_]]="","",LEFT(B_MSK[[#This Row],[B_]],SEARCH(" ",B_MSK[[#This Row],[B_]])))</f>
        <v/>
      </c>
      <c r="AS922" s="5" t="str">
        <f ca="1">IF(B_MSK[[#This Row],[B_]]="","",RIGHT(B_MSK[[#This Row],[B_]],LEN(B_MSK[[#This Row],[B_]])-SEARCH(" ",B_MSK[[#This Row],[B_]])))</f>
        <v/>
      </c>
      <c r="AT922" s="5" t="str">
        <f ca="1">IF(B_MSK[[#This Row],[B_2]]="LSN",12,"")</f>
        <v/>
      </c>
      <c r="AU922" s="5" t="str">
        <f ca="1">IF(B_MSK[[#This Row],[C_1]]="","","PCS")</f>
        <v/>
      </c>
      <c r="AV922" s="5" t="str">
        <f ca="1">IF(B_MSK[[#This Row],[A_1]]="","",B_MSK[[#This Row],[A_1]]*IF(B_MSK[[#This Row],[B_1]]="",1,B_MSK[[#This Row],[B_1]])*IF(B_MSK[[#This Row],[C_1]]="",1,B_MSK[[#This Row],[C_1]]))</f>
        <v/>
      </c>
      <c r="AW922" s="5" t="str">
        <f ca="1">IF(B_MSK[[#This Row],[C_2]]="",IF(B_MSK[[#This Row],[B_2]]="",IF(B_MSK[[#This Row],[A_2]]="","",B_MSK[[#This Row],[A_2]]),B_MSK[[#This Row],[B_2]]),B_MSK[[#This Row],[C_2]])</f>
        <v/>
      </c>
      <c r="AX922" s="2">
        <f ca="1">IF(ISNUMBER(B_MSK[[#This Row],[TANGGAL DATANG]]),B_MSK[[#This Row],[TANGGAL DATANG]],AX921)</f>
        <v>44959</v>
      </c>
      <c r="AY922" s="5" t="str">
        <f ca="1">IF(B_MSK[[#This Row],[DB_ROW]]="","",INDEX([3]!db[JENIS],B_MSK[[#This Row],[DB_ROW]]-1))</f>
        <v/>
      </c>
      <c r="AZ922" s="5" t="e">
        <f ca="1">IF(B_MSK[[#This Row],[A_1]]="","",B_MSK[[#This Row],[A_1]])*1</f>
        <v>#VALUE!</v>
      </c>
      <c r="BA922" s="5" t="str">
        <f ca="1">IF(B_MSK[[#This Row],[//]]="","",INDEX(INDIRECT(DIR&amp;$2:$2),B_MSK[[#This Row],[//]]))</f>
        <v/>
      </c>
      <c r="BB922" s="5" t="str">
        <f ca="1">CONCATENATE(B_MSK[[#This Row],[concat]],B_MSK[[#This Row],[HARGA_X]],B_MSK[[#This Row],[SAT]])</f>
        <v/>
      </c>
    </row>
    <row r="923" spans="1:54" x14ac:dyDescent="0.25">
      <c r="A923" s="6" t="s">
        <v>128</v>
      </c>
      <c r="B923" s="5" t="str">
        <f ca="1">IF(B_MSK[[#This Row],[N_ID]]="","",INDEX(INDIRECT(DIR&amp;$2:$2),MATCH(B_MSK[[#This Row],[N_ID]],INDIRECT(DIR&amp;"!NOTA[ID_P]"),0)))</f>
        <v/>
      </c>
      <c r="C923" s="5" t="str">
        <f ca="1">IF(B_MSK[[#This Row],[//]]="","",HYPERLINK("["&amp;SUBSTITUTE(DIR,"'","")&amp;"]NOTA!D"&amp;B_MSK[[#This Row],[//]]+2,"&gt;"))</f>
        <v/>
      </c>
      <c r="D923" s="5" t="str">
        <f ca="1">IF(B_MSK[[#This Row],[N_ID]]="","",COUNTIF(INDIRECT(DIR&amp;"!NOTA[ID_H]"),B_MSK[[#This Row],[ID NOTA]]))</f>
        <v/>
      </c>
      <c r="E9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3" s="7" t="str">
        <f ca="1">IF(B_MSK[[#This Row],[stt]]="ada",INDEX([2]!db[NB BM],B_MSK[DB_ROW]-1),"")</f>
        <v/>
      </c>
      <c r="H923" s="7" t="str">
        <f ca="1">IF(B_MSK[[#This Row],[//]]="","",INDEX(INDIRECT(DIR&amp;$2:$2),B_MSK[[#This Row],[//]]))</f>
        <v/>
      </c>
      <c r="I923" s="27" t="str">
        <f ca="1">IF(B_MSK[[#This Row],[//]]="","",INDEX(INDIRECT(DB_PATH&amp;$2:$2),B_MSK[[#This Row],[DB_ROW]]-1))</f>
        <v/>
      </c>
      <c r="J923" s="5" t="str">
        <f ca="1">IF(B_MSK[[#This Row],[//]]="","",IF(INDEX(INDIRECT(DIR&amp;$2:$2),B_MSK[[#This Row],[//]])="","",INDEX(INDIRECT(DIR&amp;$2:$2),B_MSK[[#This Row],[//]])))</f>
        <v/>
      </c>
      <c r="K923" s="5" t="str">
        <f ca="1">IF(B_MSK[[#This Row],[//]]="","",IF(INDEX(INDIRECT(DIR&amp;$2:$2),B_MSK[[#This Row],[//]])="","",INDEX(INDIRECT(DIR&amp;$2:$2),B_MSK[[#This Row],[//]])))</f>
        <v/>
      </c>
      <c r="L923" s="5" t="str">
        <f ca="1">IF(B_MSK[[#This Row],[//]]="","",IF(INDEX(INDIRECT(DIR&amp;$2:$2),B_MSK[[#This Row],[//]])="","",INDEX(INDIRECT(DIR&amp;$2:$2),B_MSK[[#This Row],[//]])))</f>
        <v/>
      </c>
      <c r="M923" s="13" t="str">
        <f ca="1">IF(B_MSK[[#This Row],[//]]="","",INDEX(INDIRECT(DIR&amp;$2:$2),B_MSK[[#This Row],[//]]))</f>
        <v/>
      </c>
      <c r="N923" s="13" t="str">
        <f ca="1">IF(OR(B_MSK[[#This Row],[//]]="",),"",INDEX(INDIRECT(DIR&amp;$2:$2),B_MSK[[#This Row],[//]]))</f>
        <v/>
      </c>
      <c r="O923" s="3" t="str">
        <f ca="1">IF(B_MSK[[#This Row],[//]]="","",IF(INDEX(INDIRECT(DIR&amp;$2:$2),B_MSK[[#This Row],[//]])=0,"",INDEX(INDIRECT(DIR&amp;$2:$2),B_MSK[[#This Row],[//]])))</f>
        <v/>
      </c>
      <c r="P923" s="3" t="str">
        <f ca="1">IF(B_MSK[[#This Row],[//]]="","",IF(INDEX(INDIRECT(DIR&amp;$2:$2),B_MSK[[#This Row],[//]])=0,"",INDEX(INDIRECT(DIR&amp;$2:$2),B_MSK[[#This Row],[//]])))</f>
        <v/>
      </c>
      <c r="Q923" s="12" t="str">
        <f ca="1">IF(B_MSK[[#This Row],[//]]="","",INDEX(INDIRECT(DIR&amp;$2:$2),B_MSK[[#This Row],[//]]))</f>
        <v/>
      </c>
      <c r="R9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3" s="37" t="str">
        <f ca="1">IF(B_MSK[[#This Row],[//]]="","",INDEX(INDIRECT(DIR&amp;$2:$2),B_MSK[[#This Row],[//]]))</f>
        <v/>
      </c>
      <c r="U923" s="38" t="str">
        <f ca="1">IF(SUMIF(B_MSK[NAMA BARANG],B_MSK[[#This Row],[NAMA BARANG]],B_MSK[JMLH BRG])=0,"",SUMIF(B_MSK[NAMA BARANG],B_MSK[[#This Row],[NAMA BARANG]],B_MSK[C]))</f>
        <v/>
      </c>
      <c r="V923" s="7" t="str">
        <f ca="1">IF(B_MSK[[#This Row],[//]]="","",INDEX(INDIRECT(DIR&amp;$2:$2),B_MSK[[#This Row],[//]]))</f>
        <v/>
      </c>
      <c r="W9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3" s="5" t="str">
        <f ca="1">IF(B_MSK[[#This Row],[N.B.nota]]="","",IF(MATCH(B_MSK[[#This Row],[concat]],[2]!db[NB NOTA_C],0)&gt;0,"ada",0))</f>
        <v/>
      </c>
      <c r="Y923" s="5" t="str">
        <f ca="1">IF(B_MSK[[#This Row],[N.B.nota]]="","",ADDRESS(ROW(B_MSK[QB]),COLUMN(B_MSK[QB]))&amp;":"&amp;ADDRESS(ROW(),COLUMN(B_MSK[QB])))</f>
        <v/>
      </c>
      <c r="Z923" s="5" t="str">
        <f ca="1">IF(B_MSK[[#This Row],[concat]]="","",MATCH(B_MSK[[#This Row],[concat]],[2]!db[NB NOTA_C],0)+1)</f>
        <v/>
      </c>
      <c r="AA923" s="5" t="str">
        <f ca="1">IF(B_MSK[[#This Row],[//]]="","",HYPERLINK("[D:\kerja\BANK EXP\BARU\DB.XLSX]DB!e"&amp;B_MSK[[#This Row],[DB_ROW]],"&gt;"))</f>
        <v/>
      </c>
      <c r="AB923" s="30" t="e">
        <f ca="1">MID(B_MSK[[#This Row],[/ STN_1]],FIND(" ",B_MSK[[#This Row],[/ STN_1]])+1,LEN(B_MSK[[#This Row],[/ STN_1]]))</f>
        <v>#VALUE!</v>
      </c>
      <c r="AC9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3" s="15" t="str">
        <f ca="1">IF(B_MSK[[#This Row],[HARGA_2]]="","",IF(MID(B_MSK[[#This Row],[/ STN_2]],FIND(" ",B_MSK[[#This Row],[/ STN_2]])+1,LEN(B_MSK[[#This Row],[/ STN_2]]))="LSN",B_MSK[[#This Row],[HARGA_2]]/12,""))</f>
        <v/>
      </c>
      <c r="AH923" s="7" t="str">
        <f ca="1">IF(B_MSK[[#This Row],[HARGA_3]]="","","/ "&amp;"PCS")</f>
        <v/>
      </c>
      <c r="AI923" s="15" t="str">
        <f ca="1">IF(B_MSK[[#This Row],[HARGA_3]]="",IF(B_MSK[[#This Row],[HARGA_2]]="",IF(B_MSK[[#This Row],[HARGA_1]]="","",B_MSK[[#This Row],[HARGA_1]]),B_MSK[[#This Row],[HARGA_2]]),B_MSK[[#This Row],[HARGA_3]])</f>
        <v/>
      </c>
      <c r="AJ923" s="15" t="str">
        <f ca="1">IF(B_MSK[[#This Row],[/ STN_3]]="",IF(B_MSK[[#This Row],[/ STN_2]]="",IF(B_MSK[[#This Row],[/ STN_1]]="","",B_MSK[[#This Row],[/ STN_1]]),B_MSK[[#This Row],[/ STN_2]]),B_MSK[[#This Row],[/ STN_3]])</f>
        <v/>
      </c>
      <c r="AK923" s="5" t="str">
        <f ca="1">IF(B_MSK[[#This Row],[//]]="","",SUBSTITUTE(SUBSTITUTE(SUBSTITUTE(B_MSK[[#This Row],[QTY/ CTN]]," ","_",2),"(",""),")","")&amp;"_")</f>
        <v/>
      </c>
      <c r="AL923" s="5" t="str">
        <f ca="1">IF(B_MSK[[#This Row],[A_B]]="","",SEARCH("_",B_MSK[[#This Row],[A_B]]))</f>
        <v/>
      </c>
      <c r="AM923" s="5" t="str">
        <f ca="1">IF(B_MSK[[#This Row],[A_B]]="","",LEN(B_MSK[[#This Row],[A_B]]))</f>
        <v/>
      </c>
      <c r="AN923" s="5" t="str">
        <f ca="1">IF(B_MSK[[#This Row],[A_B]]="","",LEFT(B_MSK[[#This Row],[QTY/ CTN]],B_MSK[[#This Row],[A_B_1]]))</f>
        <v/>
      </c>
      <c r="AO923" s="5" t="str">
        <f ca="1">IF(B_MSK[[#This Row],[A_B]]="","",LEFT(B_MSK[[#This Row],[A_]],SEARCH(" ",B_MSK[[#This Row],[A_]])-1))</f>
        <v/>
      </c>
      <c r="AP923" s="5" t="str">
        <f ca="1">IF(B_MSK[[#This Row],[A_B]]="","",RIGHT(B_MSK[[#This Row],[A_]],LEN(B_MSK[[#This Row],[A_]])-SEARCH(" ",B_MSK[[#This Row],[A_]])))</f>
        <v/>
      </c>
      <c r="AQ9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3" s="5" t="str">
        <f ca="1">IF(B_MSK[[#This Row],[B_]]="","",LEFT(B_MSK[[#This Row],[B_]],SEARCH(" ",B_MSK[[#This Row],[B_]])))</f>
        <v/>
      </c>
      <c r="AS923" s="5" t="str">
        <f ca="1">IF(B_MSK[[#This Row],[B_]]="","",RIGHT(B_MSK[[#This Row],[B_]],LEN(B_MSK[[#This Row],[B_]])-SEARCH(" ",B_MSK[[#This Row],[B_]])))</f>
        <v/>
      </c>
      <c r="AT923" s="5" t="str">
        <f ca="1">IF(B_MSK[[#This Row],[B_2]]="LSN",12,"")</f>
        <v/>
      </c>
      <c r="AU923" s="5" t="str">
        <f ca="1">IF(B_MSK[[#This Row],[C_1]]="","","PCS")</f>
        <v/>
      </c>
      <c r="AV923" s="5" t="str">
        <f ca="1">IF(B_MSK[[#This Row],[A_1]]="","",B_MSK[[#This Row],[A_1]]*IF(B_MSK[[#This Row],[B_1]]="",1,B_MSK[[#This Row],[B_1]])*IF(B_MSK[[#This Row],[C_1]]="",1,B_MSK[[#This Row],[C_1]]))</f>
        <v/>
      </c>
      <c r="AW923" s="5" t="str">
        <f ca="1">IF(B_MSK[[#This Row],[C_2]]="",IF(B_MSK[[#This Row],[B_2]]="",IF(B_MSK[[#This Row],[A_2]]="","",B_MSK[[#This Row],[A_2]]),B_MSK[[#This Row],[B_2]]),B_MSK[[#This Row],[C_2]])</f>
        <v/>
      </c>
      <c r="AX923" s="2">
        <f ca="1">IF(ISNUMBER(B_MSK[[#This Row],[TANGGAL DATANG]]),B_MSK[[#This Row],[TANGGAL DATANG]],AX922)</f>
        <v>44959</v>
      </c>
      <c r="AY923" s="5" t="str">
        <f ca="1">IF(B_MSK[[#This Row],[DB_ROW]]="","",INDEX([3]!db[JENIS],B_MSK[[#This Row],[DB_ROW]]-1))</f>
        <v/>
      </c>
      <c r="AZ923" s="5" t="e">
        <f ca="1">IF(B_MSK[[#This Row],[A_1]]="","",B_MSK[[#This Row],[A_1]])*1</f>
        <v>#VALUE!</v>
      </c>
      <c r="BA923" s="5" t="str">
        <f ca="1">IF(B_MSK[[#This Row],[//]]="","",INDEX(INDIRECT(DIR&amp;$2:$2),B_MSK[[#This Row],[//]]))</f>
        <v/>
      </c>
      <c r="BB923" s="5" t="str">
        <f ca="1">CONCATENATE(B_MSK[[#This Row],[concat]],B_MSK[[#This Row],[HARGA_X]],B_MSK[[#This Row],[SAT]])</f>
        <v/>
      </c>
    </row>
    <row r="924" spans="1:54" x14ac:dyDescent="0.25">
      <c r="A924" s="6" t="s">
        <v>128</v>
      </c>
      <c r="B924" s="5" t="str">
        <f ca="1">IF(B_MSK[[#This Row],[N_ID]]="","",INDEX(INDIRECT(DIR&amp;$2:$2),MATCH(B_MSK[[#This Row],[N_ID]],INDIRECT(DIR&amp;"!NOTA[ID_P]"),0)))</f>
        <v/>
      </c>
      <c r="C924" s="5" t="str">
        <f ca="1">IF(B_MSK[[#This Row],[//]]="","",HYPERLINK("["&amp;SUBSTITUTE(DIR,"'","")&amp;"]NOTA!D"&amp;B_MSK[[#This Row],[//]]+2,"&gt;"))</f>
        <v/>
      </c>
      <c r="D924" s="5" t="str">
        <f ca="1">IF(B_MSK[[#This Row],[N_ID]]="","",COUNTIF(INDIRECT(DIR&amp;"!NOTA[ID_H]"),B_MSK[[#This Row],[ID NOTA]]))</f>
        <v/>
      </c>
      <c r="E9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4" s="7" t="str">
        <f ca="1">IF(B_MSK[[#This Row],[stt]]="ada",INDEX([2]!db[NB BM],B_MSK[DB_ROW]-1),"")</f>
        <v/>
      </c>
      <c r="H924" s="7" t="str">
        <f ca="1">IF(B_MSK[[#This Row],[//]]="","",INDEX(INDIRECT(DIR&amp;$2:$2),B_MSK[[#This Row],[//]]))</f>
        <v/>
      </c>
      <c r="I924" s="27" t="str">
        <f ca="1">IF(B_MSK[[#This Row],[//]]="","",INDEX(INDIRECT(DB_PATH&amp;$2:$2),B_MSK[[#This Row],[DB_ROW]]-1))</f>
        <v/>
      </c>
      <c r="J924" s="5" t="str">
        <f ca="1">IF(B_MSK[[#This Row],[//]]="","",IF(INDEX(INDIRECT(DIR&amp;$2:$2),B_MSK[[#This Row],[//]])="","",INDEX(INDIRECT(DIR&amp;$2:$2),B_MSK[[#This Row],[//]])))</f>
        <v/>
      </c>
      <c r="K924" s="5" t="str">
        <f ca="1">IF(B_MSK[[#This Row],[//]]="","",IF(INDEX(INDIRECT(DIR&amp;$2:$2),B_MSK[[#This Row],[//]])="","",INDEX(INDIRECT(DIR&amp;$2:$2),B_MSK[[#This Row],[//]])))</f>
        <v/>
      </c>
      <c r="L924" s="5" t="str">
        <f ca="1">IF(B_MSK[[#This Row],[//]]="","",IF(INDEX(INDIRECT(DIR&amp;$2:$2),B_MSK[[#This Row],[//]])="","",INDEX(INDIRECT(DIR&amp;$2:$2),B_MSK[[#This Row],[//]])))</f>
        <v/>
      </c>
      <c r="M924" s="13" t="str">
        <f ca="1">IF(B_MSK[[#This Row],[//]]="","",INDEX(INDIRECT(DIR&amp;$2:$2),B_MSK[[#This Row],[//]]))</f>
        <v/>
      </c>
      <c r="N924" s="13" t="str">
        <f ca="1">IF(OR(B_MSK[[#This Row],[//]]="",),"",INDEX(INDIRECT(DIR&amp;$2:$2),B_MSK[[#This Row],[//]]))</f>
        <v/>
      </c>
      <c r="O924" s="3" t="str">
        <f ca="1">IF(B_MSK[[#This Row],[//]]="","",IF(INDEX(INDIRECT(DIR&amp;$2:$2),B_MSK[[#This Row],[//]])=0,"",INDEX(INDIRECT(DIR&amp;$2:$2),B_MSK[[#This Row],[//]])))</f>
        <v/>
      </c>
      <c r="P924" s="3" t="str">
        <f ca="1">IF(B_MSK[[#This Row],[//]]="","",IF(INDEX(INDIRECT(DIR&amp;$2:$2),B_MSK[[#This Row],[//]])=0,"",INDEX(INDIRECT(DIR&amp;$2:$2),B_MSK[[#This Row],[//]])))</f>
        <v/>
      </c>
      <c r="Q924" s="12" t="str">
        <f ca="1">IF(B_MSK[[#This Row],[//]]="","",INDEX(INDIRECT(DIR&amp;$2:$2),B_MSK[[#This Row],[//]]))</f>
        <v/>
      </c>
      <c r="R9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4" s="37" t="str">
        <f ca="1">IF(B_MSK[[#This Row],[//]]="","",INDEX(INDIRECT(DIR&amp;$2:$2),B_MSK[[#This Row],[//]]))</f>
        <v/>
      </c>
      <c r="U924" s="38" t="str">
        <f ca="1">IF(SUMIF(B_MSK[NAMA BARANG],B_MSK[[#This Row],[NAMA BARANG]],B_MSK[JMLH BRG])=0,"",SUMIF(B_MSK[NAMA BARANG],B_MSK[[#This Row],[NAMA BARANG]],B_MSK[C]))</f>
        <v/>
      </c>
      <c r="V924" s="7" t="str">
        <f ca="1">IF(B_MSK[[#This Row],[//]]="","",INDEX(INDIRECT(DIR&amp;$2:$2),B_MSK[[#This Row],[//]]))</f>
        <v/>
      </c>
      <c r="W9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4" s="5" t="str">
        <f ca="1">IF(B_MSK[[#This Row],[N.B.nota]]="","",IF(MATCH(B_MSK[[#This Row],[concat]],[2]!db[NB NOTA_C],0)&gt;0,"ada",0))</f>
        <v/>
      </c>
      <c r="Y924" s="5" t="str">
        <f ca="1">IF(B_MSK[[#This Row],[N.B.nota]]="","",ADDRESS(ROW(B_MSK[QB]),COLUMN(B_MSK[QB]))&amp;":"&amp;ADDRESS(ROW(),COLUMN(B_MSK[QB])))</f>
        <v/>
      </c>
      <c r="Z924" s="5" t="str">
        <f ca="1">IF(B_MSK[[#This Row],[concat]]="","",MATCH(B_MSK[[#This Row],[concat]],[2]!db[NB NOTA_C],0)+1)</f>
        <v/>
      </c>
      <c r="AA924" s="5" t="str">
        <f ca="1">IF(B_MSK[[#This Row],[//]]="","",HYPERLINK("[D:\kerja\BANK EXP\BARU\DB.XLSX]DB!e"&amp;B_MSK[[#This Row],[DB_ROW]],"&gt;"))</f>
        <v/>
      </c>
      <c r="AB924" s="30" t="e">
        <f ca="1">MID(B_MSK[[#This Row],[/ STN_1]],FIND(" ",B_MSK[[#This Row],[/ STN_1]])+1,LEN(B_MSK[[#This Row],[/ STN_1]]))</f>
        <v>#VALUE!</v>
      </c>
      <c r="AC9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4" s="15" t="str">
        <f ca="1">IF(B_MSK[[#This Row],[HARGA_2]]="","",IF(MID(B_MSK[[#This Row],[/ STN_2]],FIND(" ",B_MSK[[#This Row],[/ STN_2]])+1,LEN(B_MSK[[#This Row],[/ STN_2]]))="LSN",B_MSK[[#This Row],[HARGA_2]]/12,""))</f>
        <v/>
      </c>
      <c r="AH924" s="7" t="str">
        <f ca="1">IF(B_MSK[[#This Row],[HARGA_3]]="","","/ "&amp;"PCS")</f>
        <v/>
      </c>
      <c r="AI924" s="15" t="str">
        <f ca="1">IF(B_MSK[[#This Row],[HARGA_3]]="",IF(B_MSK[[#This Row],[HARGA_2]]="",IF(B_MSK[[#This Row],[HARGA_1]]="","",B_MSK[[#This Row],[HARGA_1]]),B_MSK[[#This Row],[HARGA_2]]),B_MSK[[#This Row],[HARGA_3]])</f>
        <v/>
      </c>
      <c r="AJ924" s="15" t="str">
        <f ca="1">IF(B_MSK[[#This Row],[/ STN_3]]="",IF(B_MSK[[#This Row],[/ STN_2]]="",IF(B_MSK[[#This Row],[/ STN_1]]="","",B_MSK[[#This Row],[/ STN_1]]),B_MSK[[#This Row],[/ STN_2]]),B_MSK[[#This Row],[/ STN_3]])</f>
        <v/>
      </c>
      <c r="AK924" s="5" t="str">
        <f ca="1">IF(B_MSK[[#This Row],[//]]="","",SUBSTITUTE(SUBSTITUTE(SUBSTITUTE(B_MSK[[#This Row],[QTY/ CTN]]," ","_",2),"(",""),")","")&amp;"_")</f>
        <v/>
      </c>
      <c r="AL924" s="5" t="str">
        <f ca="1">IF(B_MSK[[#This Row],[A_B]]="","",SEARCH("_",B_MSK[[#This Row],[A_B]]))</f>
        <v/>
      </c>
      <c r="AM924" s="5" t="str">
        <f ca="1">IF(B_MSK[[#This Row],[A_B]]="","",LEN(B_MSK[[#This Row],[A_B]]))</f>
        <v/>
      </c>
      <c r="AN924" s="5" t="str">
        <f ca="1">IF(B_MSK[[#This Row],[A_B]]="","",LEFT(B_MSK[[#This Row],[QTY/ CTN]],B_MSK[[#This Row],[A_B_1]]))</f>
        <v/>
      </c>
      <c r="AO924" s="5" t="str">
        <f ca="1">IF(B_MSK[[#This Row],[A_B]]="","",LEFT(B_MSK[[#This Row],[A_]],SEARCH(" ",B_MSK[[#This Row],[A_]])-1))</f>
        <v/>
      </c>
      <c r="AP924" s="5" t="str">
        <f ca="1">IF(B_MSK[[#This Row],[A_B]]="","",RIGHT(B_MSK[[#This Row],[A_]],LEN(B_MSK[[#This Row],[A_]])-SEARCH(" ",B_MSK[[#This Row],[A_]])))</f>
        <v/>
      </c>
      <c r="AQ9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4" s="5" t="str">
        <f ca="1">IF(B_MSK[[#This Row],[B_]]="","",LEFT(B_MSK[[#This Row],[B_]],SEARCH(" ",B_MSK[[#This Row],[B_]])))</f>
        <v/>
      </c>
      <c r="AS924" s="5" t="str">
        <f ca="1">IF(B_MSK[[#This Row],[B_]]="","",RIGHT(B_MSK[[#This Row],[B_]],LEN(B_MSK[[#This Row],[B_]])-SEARCH(" ",B_MSK[[#This Row],[B_]])))</f>
        <v/>
      </c>
      <c r="AT924" s="5" t="str">
        <f ca="1">IF(B_MSK[[#This Row],[B_2]]="LSN",12,"")</f>
        <v/>
      </c>
      <c r="AU924" s="5" t="str">
        <f ca="1">IF(B_MSK[[#This Row],[C_1]]="","","PCS")</f>
        <v/>
      </c>
      <c r="AV924" s="5" t="str">
        <f ca="1">IF(B_MSK[[#This Row],[A_1]]="","",B_MSK[[#This Row],[A_1]]*IF(B_MSK[[#This Row],[B_1]]="",1,B_MSK[[#This Row],[B_1]])*IF(B_MSK[[#This Row],[C_1]]="",1,B_MSK[[#This Row],[C_1]]))</f>
        <v/>
      </c>
      <c r="AW924" s="5" t="str">
        <f ca="1">IF(B_MSK[[#This Row],[C_2]]="",IF(B_MSK[[#This Row],[B_2]]="",IF(B_MSK[[#This Row],[A_2]]="","",B_MSK[[#This Row],[A_2]]),B_MSK[[#This Row],[B_2]]),B_MSK[[#This Row],[C_2]])</f>
        <v/>
      </c>
      <c r="AX924" s="2">
        <f ca="1">IF(ISNUMBER(B_MSK[[#This Row],[TANGGAL DATANG]]),B_MSK[[#This Row],[TANGGAL DATANG]],AX923)</f>
        <v>44959</v>
      </c>
      <c r="AY924" s="5" t="str">
        <f ca="1">IF(B_MSK[[#This Row],[DB_ROW]]="","",INDEX([3]!db[JENIS],B_MSK[[#This Row],[DB_ROW]]-1))</f>
        <v/>
      </c>
      <c r="AZ924" s="5" t="e">
        <f ca="1">IF(B_MSK[[#This Row],[A_1]]="","",B_MSK[[#This Row],[A_1]])*1</f>
        <v>#VALUE!</v>
      </c>
      <c r="BA924" s="5" t="str">
        <f ca="1">IF(B_MSK[[#This Row],[//]]="","",INDEX(INDIRECT(DIR&amp;$2:$2),B_MSK[[#This Row],[//]]))</f>
        <v/>
      </c>
      <c r="BB924" s="5" t="str">
        <f ca="1">CONCATENATE(B_MSK[[#This Row],[concat]],B_MSK[[#This Row],[HARGA_X]],B_MSK[[#This Row],[SAT]])</f>
        <v/>
      </c>
    </row>
    <row r="925" spans="1:54" x14ac:dyDescent="0.25">
      <c r="A925" s="6" t="s">
        <v>128</v>
      </c>
      <c r="B925" s="5" t="str">
        <f ca="1">IF(B_MSK[[#This Row],[N_ID]]="","",INDEX(INDIRECT(DIR&amp;$2:$2),MATCH(B_MSK[[#This Row],[N_ID]],INDIRECT(DIR&amp;"!NOTA[ID_P]"),0)))</f>
        <v/>
      </c>
      <c r="C925" s="5" t="str">
        <f ca="1">IF(B_MSK[[#This Row],[//]]="","",HYPERLINK("["&amp;SUBSTITUTE(DIR,"'","")&amp;"]NOTA!D"&amp;B_MSK[[#This Row],[//]]+2,"&gt;"))</f>
        <v/>
      </c>
      <c r="D925" s="5" t="str">
        <f ca="1">IF(B_MSK[[#This Row],[N_ID]]="","",COUNTIF(INDIRECT(DIR&amp;"!NOTA[ID_H]"),B_MSK[[#This Row],[ID NOTA]]))</f>
        <v/>
      </c>
      <c r="E9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5" s="7" t="str">
        <f ca="1">IF(B_MSK[[#This Row],[stt]]="ada",INDEX([2]!db[NB BM],B_MSK[DB_ROW]-1),"")</f>
        <v/>
      </c>
      <c r="H925" s="7" t="str">
        <f ca="1">IF(B_MSK[[#This Row],[//]]="","",INDEX(INDIRECT(DIR&amp;$2:$2),B_MSK[[#This Row],[//]]))</f>
        <v/>
      </c>
      <c r="I925" s="27" t="str">
        <f ca="1">IF(B_MSK[[#This Row],[//]]="","",INDEX(INDIRECT(DB_PATH&amp;$2:$2),B_MSK[[#This Row],[DB_ROW]]-1))</f>
        <v/>
      </c>
      <c r="J925" s="5" t="str">
        <f ca="1">IF(B_MSK[[#This Row],[//]]="","",IF(INDEX(INDIRECT(DIR&amp;$2:$2),B_MSK[[#This Row],[//]])="","",INDEX(INDIRECT(DIR&amp;$2:$2),B_MSK[[#This Row],[//]])))</f>
        <v/>
      </c>
      <c r="K925" s="5" t="str">
        <f ca="1">IF(B_MSK[[#This Row],[//]]="","",IF(INDEX(INDIRECT(DIR&amp;$2:$2),B_MSK[[#This Row],[//]])="","",INDEX(INDIRECT(DIR&amp;$2:$2),B_MSK[[#This Row],[//]])))</f>
        <v/>
      </c>
      <c r="L925" s="5" t="str">
        <f ca="1">IF(B_MSK[[#This Row],[//]]="","",IF(INDEX(INDIRECT(DIR&amp;$2:$2),B_MSK[[#This Row],[//]])="","",INDEX(INDIRECT(DIR&amp;$2:$2),B_MSK[[#This Row],[//]])))</f>
        <v/>
      </c>
      <c r="M925" s="13" t="str">
        <f ca="1">IF(B_MSK[[#This Row],[//]]="","",INDEX(INDIRECT(DIR&amp;$2:$2),B_MSK[[#This Row],[//]]))</f>
        <v/>
      </c>
      <c r="N925" s="13" t="str">
        <f ca="1">IF(OR(B_MSK[[#This Row],[//]]="",),"",INDEX(INDIRECT(DIR&amp;$2:$2),B_MSK[[#This Row],[//]]))</f>
        <v/>
      </c>
      <c r="O925" s="3" t="str">
        <f ca="1">IF(B_MSK[[#This Row],[//]]="","",IF(INDEX(INDIRECT(DIR&amp;$2:$2),B_MSK[[#This Row],[//]])=0,"",INDEX(INDIRECT(DIR&amp;$2:$2),B_MSK[[#This Row],[//]])))</f>
        <v/>
      </c>
      <c r="P925" s="3" t="str">
        <f ca="1">IF(B_MSK[[#This Row],[//]]="","",IF(INDEX(INDIRECT(DIR&amp;$2:$2),B_MSK[[#This Row],[//]])=0,"",INDEX(INDIRECT(DIR&amp;$2:$2),B_MSK[[#This Row],[//]])))</f>
        <v/>
      </c>
      <c r="Q925" s="12" t="str">
        <f ca="1">IF(B_MSK[[#This Row],[//]]="","",INDEX(INDIRECT(DIR&amp;$2:$2),B_MSK[[#This Row],[//]]))</f>
        <v/>
      </c>
      <c r="R9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5" s="37" t="str">
        <f ca="1">IF(B_MSK[[#This Row],[//]]="","",INDEX(INDIRECT(DIR&amp;$2:$2),B_MSK[[#This Row],[//]]))</f>
        <v/>
      </c>
      <c r="U925" s="38" t="str">
        <f ca="1">IF(SUMIF(B_MSK[NAMA BARANG],B_MSK[[#This Row],[NAMA BARANG]],B_MSK[JMLH BRG])=0,"",SUMIF(B_MSK[NAMA BARANG],B_MSK[[#This Row],[NAMA BARANG]],B_MSK[C]))</f>
        <v/>
      </c>
      <c r="V925" s="7" t="str">
        <f ca="1">IF(B_MSK[[#This Row],[//]]="","",INDEX(INDIRECT(DIR&amp;$2:$2),B_MSK[[#This Row],[//]]))</f>
        <v/>
      </c>
      <c r="W9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5" s="5" t="str">
        <f ca="1">IF(B_MSK[[#This Row],[N.B.nota]]="","",IF(MATCH(B_MSK[[#This Row],[concat]],[2]!db[NB NOTA_C],0)&gt;0,"ada",0))</f>
        <v/>
      </c>
      <c r="Y925" s="5" t="str">
        <f ca="1">IF(B_MSK[[#This Row],[N.B.nota]]="","",ADDRESS(ROW(B_MSK[QB]),COLUMN(B_MSK[QB]))&amp;":"&amp;ADDRESS(ROW(),COLUMN(B_MSK[QB])))</f>
        <v/>
      </c>
      <c r="Z925" s="5" t="str">
        <f ca="1">IF(B_MSK[[#This Row],[concat]]="","",MATCH(B_MSK[[#This Row],[concat]],[2]!db[NB NOTA_C],0)+1)</f>
        <v/>
      </c>
      <c r="AA925" s="5" t="str">
        <f ca="1">IF(B_MSK[[#This Row],[//]]="","",HYPERLINK("[D:\kerja\BANK EXP\BARU\DB.XLSX]DB!e"&amp;B_MSK[[#This Row],[DB_ROW]],"&gt;"))</f>
        <v/>
      </c>
      <c r="AB925" s="30" t="e">
        <f ca="1">MID(B_MSK[[#This Row],[/ STN_1]],FIND(" ",B_MSK[[#This Row],[/ STN_1]])+1,LEN(B_MSK[[#This Row],[/ STN_1]]))</f>
        <v>#VALUE!</v>
      </c>
      <c r="AC9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5" s="15" t="str">
        <f ca="1">IF(B_MSK[[#This Row],[HARGA_2]]="","",IF(MID(B_MSK[[#This Row],[/ STN_2]],FIND(" ",B_MSK[[#This Row],[/ STN_2]])+1,LEN(B_MSK[[#This Row],[/ STN_2]]))="LSN",B_MSK[[#This Row],[HARGA_2]]/12,""))</f>
        <v/>
      </c>
      <c r="AH925" s="7" t="str">
        <f ca="1">IF(B_MSK[[#This Row],[HARGA_3]]="","","/ "&amp;"PCS")</f>
        <v/>
      </c>
      <c r="AI925" s="15" t="str">
        <f ca="1">IF(B_MSK[[#This Row],[HARGA_3]]="",IF(B_MSK[[#This Row],[HARGA_2]]="",IF(B_MSK[[#This Row],[HARGA_1]]="","",B_MSK[[#This Row],[HARGA_1]]),B_MSK[[#This Row],[HARGA_2]]),B_MSK[[#This Row],[HARGA_3]])</f>
        <v/>
      </c>
      <c r="AJ925" s="15" t="str">
        <f ca="1">IF(B_MSK[[#This Row],[/ STN_3]]="",IF(B_MSK[[#This Row],[/ STN_2]]="",IF(B_MSK[[#This Row],[/ STN_1]]="","",B_MSK[[#This Row],[/ STN_1]]),B_MSK[[#This Row],[/ STN_2]]),B_MSK[[#This Row],[/ STN_3]])</f>
        <v/>
      </c>
      <c r="AK925" s="5" t="str">
        <f ca="1">IF(B_MSK[[#This Row],[//]]="","",SUBSTITUTE(SUBSTITUTE(SUBSTITUTE(B_MSK[[#This Row],[QTY/ CTN]]," ","_",2),"(",""),")","")&amp;"_")</f>
        <v/>
      </c>
      <c r="AL925" s="5" t="str">
        <f ca="1">IF(B_MSK[[#This Row],[A_B]]="","",SEARCH("_",B_MSK[[#This Row],[A_B]]))</f>
        <v/>
      </c>
      <c r="AM925" s="5" t="str">
        <f ca="1">IF(B_MSK[[#This Row],[A_B]]="","",LEN(B_MSK[[#This Row],[A_B]]))</f>
        <v/>
      </c>
      <c r="AN925" s="5" t="str">
        <f ca="1">IF(B_MSK[[#This Row],[A_B]]="","",LEFT(B_MSK[[#This Row],[QTY/ CTN]],B_MSK[[#This Row],[A_B_1]]))</f>
        <v/>
      </c>
      <c r="AO925" s="5" t="str">
        <f ca="1">IF(B_MSK[[#This Row],[A_B]]="","",LEFT(B_MSK[[#This Row],[A_]],SEARCH(" ",B_MSK[[#This Row],[A_]])-1))</f>
        <v/>
      </c>
      <c r="AP925" s="5" t="str">
        <f ca="1">IF(B_MSK[[#This Row],[A_B]]="","",RIGHT(B_MSK[[#This Row],[A_]],LEN(B_MSK[[#This Row],[A_]])-SEARCH(" ",B_MSK[[#This Row],[A_]])))</f>
        <v/>
      </c>
      <c r="AQ9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5" s="5" t="str">
        <f ca="1">IF(B_MSK[[#This Row],[B_]]="","",LEFT(B_MSK[[#This Row],[B_]],SEARCH(" ",B_MSK[[#This Row],[B_]])))</f>
        <v/>
      </c>
      <c r="AS925" s="5" t="str">
        <f ca="1">IF(B_MSK[[#This Row],[B_]]="","",RIGHT(B_MSK[[#This Row],[B_]],LEN(B_MSK[[#This Row],[B_]])-SEARCH(" ",B_MSK[[#This Row],[B_]])))</f>
        <v/>
      </c>
      <c r="AT925" s="5" t="str">
        <f ca="1">IF(B_MSK[[#This Row],[B_2]]="LSN",12,"")</f>
        <v/>
      </c>
      <c r="AU925" s="5" t="str">
        <f ca="1">IF(B_MSK[[#This Row],[C_1]]="","","PCS")</f>
        <v/>
      </c>
      <c r="AV925" s="5" t="str">
        <f ca="1">IF(B_MSK[[#This Row],[A_1]]="","",B_MSK[[#This Row],[A_1]]*IF(B_MSK[[#This Row],[B_1]]="",1,B_MSK[[#This Row],[B_1]])*IF(B_MSK[[#This Row],[C_1]]="",1,B_MSK[[#This Row],[C_1]]))</f>
        <v/>
      </c>
      <c r="AW925" s="5" t="str">
        <f ca="1">IF(B_MSK[[#This Row],[C_2]]="",IF(B_MSK[[#This Row],[B_2]]="",IF(B_MSK[[#This Row],[A_2]]="","",B_MSK[[#This Row],[A_2]]),B_MSK[[#This Row],[B_2]]),B_MSK[[#This Row],[C_2]])</f>
        <v/>
      </c>
      <c r="AX925" s="2">
        <f ca="1">IF(ISNUMBER(B_MSK[[#This Row],[TANGGAL DATANG]]),B_MSK[[#This Row],[TANGGAL DATANG]],AX924)</f>
        <v>44959</v>
      </c>
      <c r="AY925" s="5" t="str">
        <f ca="1">IF(B_MSK[[#This Row],[DB_ROW]]="","",INDEX([3]!db[JENIS],B_MSK[[#This Row],[DB_ROW]]-1))</f>
        <v/>
      </c>
      <c r="AZ925" s="5" t="e">
        <f ca="1">IF(B_MSK[[#This Row],[A_1]]="","",B_MSK[[#This Row],[A_1]])*1</f>
        <v>#VALUE!</v>
      </c>
      <c r="BA925" s="5" t="str">
        <f ca="1">IF(B_MSK[[#This Row],[//]]="","",INDEX(INDIRECT(DIR&amp;$2:$2),B_MSK[[#This Row],[//]]))</f>
        <v/>
      </c>
      <c r="BB925" s="5" t="str">
        <f ca="1">CONCATENATE(B_MSK[[#This Row],[concat]],B_MSK[[#This Row],[HARGA_X]],B_MSK[[#This Row],[SAT]])</f>
        <v/>
      </c>
    </row>
    <row r="926" spans="1:54" x14ac:dyDescent="0.25">
      <c r="A926" s="6" t="s">
        <v>128</v>
      </c>
      <c r="B926" s="5" t="str">
        <f ca="1">IF(B_MSK[[#This Row],[N_ID]]="","",INDEX(INDIRECT(DIR&amp;$2:$2),MATCH(B_MSK[[#This Row],[N_ID]],INDIRECT(DIR&amp;"!NOTA[ID_P]"),0)))</f>
        <v/>
      </c>
      <c r="C926" s="5" t="str">
        <f ca="1">IF(B_MSK[[#This Row],[//]]="","",HYPERLINK("["&amp;SUBSTITUTE(DIR,"'","")&amp;"]NOTA!D"&amp;B_MSK[[#This Row],[//]]+2,"&gt;"))</f>
        <v/>
      </c>
      <c r="D926" s="5" t="str">
        <f ca="1">IF(B_MSK[[#This Row],[N_ID]]="","",COUNTIF(INDIRECT(DIR&amp;"!NOTA[ID_H]"),B_MSK[[#This Row],[ID NOTA]]))</f>
        <v/>
      </c>
      <c r="E9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6" s="7" t="str">
        <f ca="1">IF(B_MSK[[#This Row],[stt]]="ada",INDEX([2]!db[NB BM],B_MSK[DB_ROW]-1),"")</f>
        <v/>
      </c>
      <c r="H926" s="7" t="str">
        <f ca="1">IF(B_MSK[[#This Row],[//]]="","",INDEX(INDIRECT(DIR&amp;$2:$2),B_MSK[[#This Row],[//]]))</f>
        <v/>
      </c>
      <c r="I926" s="27" t="str">
        <f ca="1">IF(B_MSK[[#This Row],[//]]="","",INDEX(INDIRECT(DB_PATH&amp;$2:$2),B_MSK[[#This Row],[DB_ROW]]-1))</f>
        <v/>
      </c>
      <c r="J926" s="5" t="str">
        <f ca="1">IF(B_MSK[[#This Row],[//]]="","",IF(INDEX(INDIRECT(DIR&amp;$2:$2),B_MSK[[#This Row],[//]])="","",INDEX(INDIRECT(DIR&amp;$2:$2),B_MSK[[#This Row],[//]])))</f>
        <v/>
      </c>
      <c r="K926" s="5" t="str">
        <f ca="1">IF(B_MSK[[#This Row],[//]]="","",IF(INDEX(INDIRECT(DIR&amp;$2:$2),B_MSK[[#This Row],[//]])="","",INDEX(INDIRECT(DIR&amp;$2:$2),B_MSK[[#This Row],[//]])))</f>
        <v/>
      </c>
      <c r="L926" s="5" t="str">
        <f ca="1">IF(B_MSK[[#This Row],[//]]="","",IF(INDEX(INDIRECT(DIR&amp;$2:$2),B_MSK[[#This Row],[//]])="","",INDEX(INDIRECT(DIR&amp;$2:$2),B_MSK[[#This Row],[//]])))</f>
        <v/>
      </c>
      <c r="M926" s="13" t="str">
        <f ca="1">IF(B_MSK[[#This Row],[//]]="","",INDEX(INDIRECT(DIR&amp;$2:$2),B_MSK[[#This Row],[//]]))</f>
        <v/>
      </c>
      <c r="N926" s="13" t="str">
        <f ca="1">IF(OR(B_MSK[[#This Row],[//]]="",),"",INDEX(INDIRECT(DIR&amp;$2:$2),B_MSK[[#This Row],[//]]))</f>
        <v/>
      </c>
      <c r="O926" s="3" t="str">
        <f ca="1">IF(B_MSK[[#This Row],[//]]="","",IF(INDEX(INDIRECT(DIR&amp;$2:$2),B_MSK[[#This Row],[//]])=0,"",INDEX(INDIRECT(DIR&amp;$2:$2),B_MSK[[#This Row],[//]])))</f>
        <v/>
      </c>
      <c r="P926" s="3" t="str">
        <f ca="1">IF(B_MSK[[#This Row],[//]]="","",IF(INDEX(INDIRECT(DIR&amp;$2:$2),B_MSK[[#This Row],[//]])=0,"",INDEX(INDIRECT(DIR&amp;$2:$2),B_MSK[[#This Row],[//]])))</f>
        <v/>
      </c>
      <c r="Q926" s="12" t="str">
        <f ca="1">IF(B_MSK[[#This Row],[//]]="","",INDEX(INDIRECT(DIR&amp;$2:$2),B_MSK[[#This Row],[//]]))</f>
        <v/>
      </c>
      <c r="R9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6" s="37" t="str">
        <f ca="1">IF(B_MSK[[#This Row],[//]]="","",INDEX(INDIRECT(DIR&amp;$2:$2),B_MSK[[#This Row],[//]]))</f>
        <v/>
      </c>
      <c r="U926" s="38" t="str">
        <f ca="1">IF(SUMIF(B_MSK[NAMA BARANG],B_MSK[[#This Row],[NAMA BARANG]],B_MSK[JMLH BRG])=0,"",SUMIF(B_MSK[NAMA BARANG],B_MSK[[#This Row],[NAMA BARANG]],B_MSK[C]))</f>
        <v/>
      </c>
      <c r="V926" s="7" t="str">
        <f ca="1">IF(B_MSK[[#This Row],[//]]="","",INDEX(INDIRECT(DIR&amp;$2:$2),B_MSK[[#This Row],[//]]))</f>
        <v/>
      </c>
      <c r="W9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6" s="5" t="str">
        <f ca="1">IF(B_MSK[[#This Row],[N.B.nota]]="","",IF(MATCH(B_MSK[[#This Row],[concat]],[2]!db[NB NOTA_C],0)&gt;0,"ada",0))</f>
        <v/>
      </c>
      <c r="Y926" s="5" t="str">
        <f ca="1">IF(B_MSK[[#This Row],[N.B.nota]]="","",ADDRESS(ROW(B_MSK[QB]),COLUMN(B_MSK[QB]))&amp;":"&amp;ADDRESS(ROW(),COLUMN(B_MSK[QB])))</f>
        <v/>
      </c>
      <c r="Z926" s="5" t="str">
        <f ca="1">IF(B_MSK[[#This Row],[concat]]="","",MATCH(B_MSK[[#This Row],[concat]],[2]!db[NB NOTA_C],0)+1)</f>
        <v/>
      </c>
      <c r="AA926" s="5" t="str">
        <f ca="1">IF(B_MSK[[#This Row],[//]]="","",HYPERLINK("[D:\kerja\BANK EXP\BARU\DB.XLSX]DB!e"&amp;B_MSK[[#This Row],[DB_ROW]],"&gt;"))</f>
        <v/>
      </c>
      <c r="AB926" s="30" t="e">
        <f ca="1">MID(B_MSK[[#This Row],[/ STN_1]],FIND(" ",B_MSK[[#This Row],[/ STN_1]])+1,LEN(B_MSK[[#This Row],[/ STN_1]]))</f>
        <v>#VALUE!</v>
      </c>
      <c r="AC9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6" s="15" t="str">
        <f ca="1">IF(B_MSK[[#This Row],[HARGA_2]]="","",IF(MID(B_MSK[[#This Row],[/ STN_2]],FIND(" ",B_MSK[[#This Row],[/ STN_2]])+1,LEN(B_MSK[[#This Row],[/ STN_2]]))="LSN",B_MSK[[#This Row],[HARGA_2]]/12,""))</f>
        <v/>
      </c>
      <c r="AH926" s="7" t="str">
        <f ca="1">IF(B_MSK[[#This Row],[HARGA_3]]="","","/ "&amp;"PCS")</f>
        <v/>
      </c>
      <c r="AI926" s="15" t="str">
        <f ca="1">IF(B_MSK[[#This Row],[HARGA_3]]="",IF(B_MSK[[#This Row],[HARGA_2]]="",IF(B_MSK[[#This Row],[HARGA_1]]="","",B_MSK[[#This Row],[HARGA_1]]),B_MSK[[#This Row],[HARGA_2]]),B_MSK[[#This Row],[HARGA_3]])</f>
        <v/>
      </c>
      <c r="AJ926" s="15" t="str">
        <f ca="1">IF(B_MSK[[#This Row],[/ STN_3]]="",IF(B_MSK[[#This Row],[/ STN_2]]="",IF(B_MSK[[#This Row],[/ STN_1]]="","",B_MSK[[#This Row],[/ STN_1]]),B_MSK[[#This Row],[/ STN_2]]),B_MSK[[#This Row],[/ STN_3]])</f>
        <v/>
      </c>
      <c r="AK926" s="5" t="str">
        <f ca="1">IF(B_MSK[[#This Row],[//]]="","",SUBSTITUTE(SUBSTITUTE(SUBSTITUTE(B_MSK[[#This Row],[QTY/ CTN]]," ","_",2),"(",""),")","")&amp;"_")</f>
        <v/>
      </c>
      <c r="AL926" s="5" t="str">
        <f ca="1">IF(B_MSK[[#This Row],[A_B]]="","",SEARCH("_",B_MSK[[#This Row],[A_B]]))</f>
        <v/>
      </c>
      <c r="AM926" s="5" t="str">
        <f ca="1">IF(B_MSK[[#This Row],[A_B]]="","",LEN(B_MSK[[#This Row],[A_B]]))</f>
        <v/>
      </c>
      <c r="AN926" s="5" t="str">
        <f ca="1">IF(B_MSK[[#This Row],[A_B]]="","",LEFT(B_MSK[[#This Row],[QTY/ CTN]],B_MSK[[#This Row],[A_B_1]]))</f>
        <v/>
      </c>
      <c r="AO926" s="5" t="str">
        <f ca="1">IF(B_MSK[[#This Row],[A_B]]="","",LEFT(B_MSK[[#This Row],[A_]],SEARCH(" ",B_MSK[[#This Row],[A_]])-1))</f>
        <v/>
      </c>
      <c r="AP926" s="5" t="str">
        <f ca="1">IF(B_MSK[[#This Row],[A_B]]="","",RIGHT(B_MSK[[#This Row],[A_]],LEN(B_MSK[[#This Row],[A_]])-SEARCH(" ",B_MSK[[#This Row],[A_]])))</f>
        <v/>
      </c>
      <c r="AQ9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6" s="5" t="str">
        <f ca="1">IF(B_MSK[[#This Row],[B_]]="","",LEFT(B_MSK[[#This Row],[B_]],SEARCH(" ",B_MSK[[#This Row],[B_]])))</f>
        <v/>
      </c>
      <c r="AS926" s="5" t="str">
        <f ca="1">IF(B_MSK[[#This Row],[B_]]="","",RIGHT(B_MSK[[#This Row],[B_]],LEN(B_MSK[[#This Row],[B_]])-SEARCH(" ",B_MSK[[#This Row],[B_]])))</f>
        <v/>
      </c>
      <c r="AT926" s="5" t="str">
        <f ca="1">IF(B_MSK[[#This Row],[B_2]]="LSN",12,"")</f>
        <v/>
      </c>
      <c r="AU926" s="5" t="str">
        <f ca="1">IF(B_MSK[[#This Row],[C_1]]="","","PCS")</f>
        <v/>
      </c>
      <c r="AV926" s="5" t="str">
        <f ca="1">IF(B_MSK[[#This Row],[A_1]]="","",B_MSK[[#This Row],[A_1]]*IF(B_MSK[[#This Row],[B_1]]="",1,B_MSK[[#This Row],[B_1]])*IF(B_MSK[[#This Row],[C_1]]="",1,B_MSK[[#This Row],[C_1]]))</f>
        <v/>
      </c>
      <c r="AW926" s="5" t="str">
        <f ca="1">IF(B_MSK[[#This Row],[C_2]]="",IF(B_MSK[[#This Row],[B_2]]="",IF(B_MSK[[#This Row],[A_2]]="","",B_MSK[[#This Row],[A_2]]),B_MSK[[#This Row],[B_2]]),B_MSK[[#This Row],[C_2]])</f>
        <v/>
      </c>
      <c r="AX926" s="2">
        <f ca="1">IF(ISNUMBER(B_MSK[[#This Row],[TANGGAL DATANG]]),B_MSK[[#This Row],[TANGGAL DATANG]],AX925)</f>
        <v>44959</v>
      </c>
      <c r="AY926" s="5" t="str">
        <f ca="1">IF(B_MSK[[#This Row],[DB_ROW]]="","",INDEX([3]!db[JENIS],B_MSK[[#This Row],[DB_ROW]]-1))</f>
        <v/>
      </c>
      <c r="AZ926" s="5" t="e">
        <f ca="1">IF(B_MSK[[#This Row],[A_1]]="","",B_MSK[[#This Row],[A_1]])*1</f>
        <v>#VALUE!</v>
      </c>
      <c r="BA926" s="5" t="str">
        <f ca="1">IF(B_MSK[[#This Row],[//]]="","",INDEX(INDIRECT(DIR&amp;$2:$2),B_MSK[[#This Row],[//]]))</f>
        <v/>
      </c>
      <c r="BB926" s="5" t="str">
        <f ca="1">CONCATENATE(B_MSK[[#This Row],[concat]],B_MSK[[#This Row],[HARGA_X]],B_MSK[[#This Row],[SAT]])</f>
        <v/>
      </c>
    </row>
    <row r="927" spans="1:54" x14ac:dyDescent="0.25">
      <c r="A927" s="6" t="s">
        <v>128</v>
      </c>
      <c r="B927" s="5" t="str">
        <f ca="1">IF(B_MSK[[#This Row],[N_ID]]="","",INDEX(INDIRECT(DIR&amp;$2:$2),MATCH(B_MSK[[#This Row],[N_ID]],INDIRECT(DIR&amp;"!NOTA[ID_P]"),0)))</f>
        <v/>
      </c>
      <c r="C927" s="5" t="str">
        <f ca="1">IF(B_MSK[[#This Row],[//]]="","",HYPERLINK("["&amp;SUBSTITUTE(DIR,"'","")&amp;"]NOTA!D"&amp;B_MSK[[#This Row],[//]]+2,"&gt;"))</f>
        <v/>
      </c>
      <c r="D927" s="5" t="str">
        <f ca="1">IF(B_MSK[[#This Row],[N_ID]]="","",COUNTIF(INDIRECT(DIR&amp;"!NOTA[ID_H]"),B_MSK[[#This Row],[ID NOTA]]))</f>
        <v/>
      </c>
      <c r="E9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7" s="7" t="str">
        <f ca="1">IF(B_MSK[[#This Row],[stt]]="ada",INDEX([2]!db[NB BM],B_MSK[DB_ROW]-1),"")</f>
        <v/>
      </c>
      <c r="H927" s="7" t="str">
        <f ca="1">IF(B_MSK[[#This Row],[//]]="","",INDEX(INDIRECT(DIR&amp;$2:$2),B_MSK[[#This Row],[//]]))</f>
        <v/>
      </c>
      <c r="I927" s="27" t="str">
        <f ca="1">IF(B_MSK[[#This Row],[//]]="","",INDEX(INDIRECT(DB_PATH&amp;$2:$2),B_MSK[[#This Row],[DB_ROW]]-1))</f>
        <v/>
      </c>
      <c r="J927" s="5" t="str">
        <f ca="1">IF(B_MSK[[#This Row],[//]]="","",IF(INDEX(INDIRECT(DIR&amp;$2:$2),B_MSK[[#This Row],[//]])="","",INDEX(INDIRECT(DIR&amp;$2:$2),B_MSK[[#This Row],[//]])))</f>
        <v/>
      </c>
      <c r="K927" s="5" t="str">
        <f ca="1">IF(B_MSK[[#This Row],[//]]="","",IF(INDEX(INDIRECT(DIR&amp;$2:$2),B_MSK[[#This Row],[//]])="","",INDEX(INDIRECT(DIR&amp;$2:$2),B_MSK[[#This Row],[//]])))</f>
        <v/>
      </c>
      <c r="L927" s="5" t="str">
        <f ca="1">IF(B_MSK[[#This Row],[//]]="","",IF(INDEX(INDIRECT(DIR&amp;$2:$2),B_MSK[[#This Row],[//]])="","",INDEX(INDIRECT(DIR&amp;$2:$2),B_MSK[[#This Row],[//]])))</f>
        <v/>
      </c>
      <c r="M927" s="13" t="str">
        <f ca="1">IF(B_MSK[[#This Row],[//]]="","",INDEX(INDIRECT(DIR&amp;$2:$2),B_MSK[[#This Row],[//]]))</f>
        <v/>
      </c>
      <c r="N927" s="13" t="str">
        <f ca="1">IF(OR(B_MSK[[#This Row],[//]]="",),"",INDEX(INDIRECT(DIR&amp;$2:$2),B_MSK[[#This Row],[//]]))</f>
        <v/>
      </c>
      <c r="O927" s="3" t="str">
        <f ca="1">IF(B_MSK[[#This Row],[//]]="","",IF(INDEX(INDIRECT(DIR&amp;$2:$2),B_MSK[[#This Row],[//]])=0,"",INDEX(INDIRECT(DIR&amp;$2:$2),B_MSK[[#This Row],[//]])))</f>
        <v/>
      </c>
      <c r="P927" s="3" t="str">
        <f ca="1">IF(B_MSK[[#This Row],[//]]="","",IF(INDEX(INDIRECT(DIR&amp;$2:$2),B_MSK[[#This Row],[//]])=0,"",INDEX(INDIRECT(DIR&amp;$2:$2),B_MSK[[#This Row],[//]])))</f>
        <v/>
      </c>
      <c r="Q927" s="12" t="str">
        <f ca="1">IF(B_MSK[[#This Row],[//]]="","",INDEX(INDIRECT(DIR&amp;$2:$2),B_MSK[[#This Row],[//]]))</f>
        <v/>
      </c>
      <c r="R9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7" s="37" t="str">
        <f ca="1">IF(B_MSK[[#This Row],[//]]="","",INDEX(INDIRECT(DIR&amp;$2:$2),B_MSK[[#This Row],[//]]))</f>
        <v/>
      </c>
      <c r="U927" s="38" t="str">
        <f ca="1">IF(SUMIF(B_MSK[NAMA BARANG],B_MSK[[#This Row],[NAMA BARANG]],B_MSK[JMLH BRG])=0,"",SUMIF(B_MSK[NAMA BARANG],B_MSK[[#This Row],[NAMA BARANG]],B_MSK[C]))</f>
        <v/>
      </c>
      <c r="V927" s="7" t="str">
        <f ca="1">IF(B_MSK[[#This Row],[//]]="","",INDEX(INDIRECT(DIR&amp;$2:$2),B_MSK[[#This Row],[//]]))</f>
        <v/>
      </c>
      <c r="W9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7" s="5" t="str">
        <f ca="1">IF(B_MSK[[#This Row],[N.B.nota]]="","",IF(MATCH(B_MSK[[#This Row],[concat]],[2]!db[NB NOTA_C],0)&gt;0,"ada",0))</f>
        <v/>
      </c>
      <c r="Y927" s="5" t="str">
        <f ca="1">IF(B_MSK[[#This Row],[N.B.nota]]="","",ADDRESS(ROW(B_MSK[QB]),COLUMN(B_MSK[QB]))&amp;":"&amp;ADDRESS(ROW(),COLUMN(B_MSK[QB])))</f>
        <v/>
      </c>
      <c r="Z927" s="5" t="str">
        <f ca="1">IF(B_MSK[[#This Row],[concat]]="","",MATCH(B_MSK[[#This Row],[concat]],[2]!db[NB NOTA_C],0)+1)</f>
        <v/>
      </c>
      <c r="AA927" s="5" t="str">
        <f ca="1">IF(B_MSK[[#This Row],[//]]="","",HYPERLINK("[D:\kerja\BANK EXP\BARU\DB.XLSX]DB!e"&amp;B_MSK[[#This Row],[DB_ROW]],"&gt;"))</f>
        <v/>
      </c>
      <c r="AB927" s="30" t="e">
        <f ca="1">MID(B_MSK[[#This Row],[/ STN_1]],FIND(" ",B_MSK[[#This Row],[/ STN_1]])+1,LEN(B_MSK[[#This Row],[/ STN_1]]))</f>
        <v>#VALUE!</v>
      </c>
      <c r="AC9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7" s="15" t="str">
        <f ca="1">IF(B_MSK[[#This Row],[HARGA_2]]="","",IF(MID(B_MSK[[#This Row],[/ STN_2]],FIND(" ",B_MSK[[#This Row],[/ STN_2]])+1,LEN(B_MSK[[#This Row],[/ STN_2]]))="LSN",B_MSK[[#This Row],[HARGA_2]]/12,""))</f>
        <v/>
      </c>
      <c r="AH927" s="7" t="str">
        <f ca="1">IF(B_MSK[[#This Row],[HARGA_3]]="","","/ "&amp;"PCS")</f>
        <v/>
      </c>
      <c r="AI927" s="15" t="str">
        <f ca="1">IF(B_MSK[[#This Row],[HARGA_3]]="",IF(B_MSK[[#This Row],[HARGA_2]]="",IF(B_MSK[[#This Row],[HARGA_1]]="","",B_MSK[[#This Row],[HARGA_1]]),B_MSK[[#This Row],[HARGA_2]]),B_MSK[[#This Row],[HARGA_3]])</f>
        <v/>
      </c>
      <c r="AJ927" s="15" t="str">
        <f ca="1">IF(B_MSK[[#This Row],[/ STN_3]]="",IF(B_MSK[[#This Row],[/ STN_2]]="",IF(B_MSK[[#This Row],[/ STN_1]]="","",B_MSK[[#This Row],[/ STN_1]]),B_MSK[[#This Row],[/ STN_2]]),B_MSK[[#This Row],[/ STN_3]])</f>
        <v/>
      </c>
      <c r="AK927" s="5" t="str">
        <f ca="1">IF(B_MSK[[#This Row],[//]]="","",SUBSTITUTE(SUBSTITUTE(SUBSTITUTE(B_MSK[[#This Row],[QTY/ CTN]]," ","_",2),"(",""),")","")&amp;"_")</f>
        <v/>
      </c>
      <c r="AL927" s="5" t="str">
        <f ca="1">IF(B_MSK[[#This Row],[A_B]]="","",SEARCH("_",B_MSK[[#This Row],[A_B]]))</f>
        <v/>
      </c>
      <c r="AM927" s="5" t="str">
        <f ca="1">IF(B_MSK[[#This Row],[A_B]]="","",LEN(B_MSK[[#This Row],[A_B]]))</f>
        <v/>
      </c>
      <c r="AN927" s="5" t="str">
        <f ca="1">IF(B_MSK[[#This Row],[A_B]]="","",LEFT(B_MSK[[#This Row],[QTY/ CTN]],B_MSK[[#This Row],[A_B_1]]))</f>
        <v/>
      </c>
      <c r="AO927" s="5" t="str">
        <f ca="1">IF(B_MSK[[#This Row],[A_B]]="","",LEFT(B_MSK[[#This Row],[A_]],SEARCH(" ",B_MSK[[#This Row],[A_]])-1))</f>
        <v/>
      </c>
      <c r="AP927" s="5" t="str">
        <f ca="1">IF(B_MSK[[#This Row],[A_B]]="","",RIGHT(B_MSK[[#This Row],[A_]],LEN(B_MSK[[#This Row],[A_]])-SEARCH(" ",B_MSK[[#This Row],[A_]])))</f>
        <v/>
      </c>
      <c r="AQ9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7" s="5" t="str">
        <f ca="1">IF(B_MSK[[#This Row],[B_]]="","",LEFT(B_MSK[[#This Row],[B_]],SEARCH(" ",B_MSK[[#This Row],[B_]])))</f>
        <v/>
      </c>
      <c r="AS927" s="5" t="str">
        <f ca="1">IF(B_MSK[[#This Row],[B_]]="","",RIGHT(B_MSK[[#This Row],[B_]],LEN(B_MSK[[#This Row],[B_]])-SEARCH(" ",B_MSK[[#This Row],[B_]])))</f>
        <v/>
      </c>
      <c r="AT927" s="5" t="str">
        <f ca="1">IF(B_MSK[[#This Row],[B_2]]="LSN",12,"")</f>
        <v/>
      </c>
      <c r="AU927" s="5" t="str">
        <f ca="1">IF(B_MSK[[#This Row],[C_1]]="","","PCS")</f>
        <v/>
      </c>
      <c r="AV927" s="5" t="str">
        <f ca="1">IF(B_MSK[[#This Row],[A_1]]="","",B_MSK[[#This Row],[A_1]]*IF(B_MSK[[#This Row],[B_1]]="",1,B_MSK[[#This Row],[B_1]])*IF(B_MSK[[#This Row],[C_1]]="",1,B_MSK[[#This Row],[C_1]]))</f>
        <v/>
      </c>
      <c r="AW927" s="5" t="str">
        <f ca="1">IF(B_MSK[[#This Row],[C_2]]="",IF(B_MSK[[#This Row],[B_2]]="",IF(B_MSK[[#This Row],[A_2]]="","",B_MSK[[#This Row],[A_2]]),B_MSK[[#This Row],[B_2]]),B_MSK[[#This Row],[C_2]])</f>
        <v/>
      </c>
      <c r="AX927" s="2">
        <f ca="1">IF(ISNUMBER(B_MSK[[#This Row],[TANGGAL DATANG]]),B_MSK[[#This Row],[TANGGAL DATANG]],AX926)</f>
        <v>44959</v>
      </c>
      <c r="AY927" s="5" t="str">
        <f ca="1">IF(B_MSK[[#This Row],[DB_ROW]]="","",INDEX([3]!db[JENIS],B_MSK[[#This Row],[DB_ROW]]-1))</f>
        <v/>
      </c>
      <c r="AZ927" s="5" t="e">
        <f ca="1">IF(B_MSK[[#This Row],[A_1]]="","",B_MSK[[#This Row],[A_1]])*1</f>
        <v>#VALUE!</v>
      </c>
      <c r="BA927" s="5" t="str">
        <f ca="1">IF(B_MSK[[#This Row],[//]]="","",INDEX(INDIRECT(DIR&amp;$2:$2),B_MSK[[#This Row],[//]]))</f>
        <v/>
      </c>
      <c r="BB927" s="5" t="str">
        <f ca="1">CONCATENATE(B_MSK[[#This Row],[concat]],B_MSK[[#This Row],[HARGA_X]],B_MSK[[#This Row],[SAT]])</f>
        <v/>
      </c>
    </row>
    <row r="928" spans="1:54" x14ac:dyDescent="0.25">
      <c r="A928" s="6" t="s">
        <v>128</v>
      </c>
      <c r="B928" s="5" t="str">
        <f ca="1">IF(B_MSK[[#This Row],[N_ID]]="","",INDEX(INDIRECT(DIR&amp;$2:$2),MATCH(B_MSK[[#This Row],[N_ID]],INDIRECT(DIR&amp;"!NOTA[ID_P]"),0)))</f>
        <v/>
      </c>
      <c r="C928" s="5" t="str">
        <f ca="1">IF(B_MSK[[#This Row],[//]]="","",HYPERLINK("["&amp;SUBSTITUTE(DIR,"'","")&amp;"]NOTA!D"&amp;B_MSK[[#This Row],[//]]+2,"&gt;"))</f>
        <v/>
      </c>
      <c r="D928" s="5" t="str">
        <f ca="1">IF(B_MSK[[#This Row],[N_ID]]="","",COUNTIF(INDIRECT(DIR&amp;"!NOTA[ID_H]"),B_MSK[[#This Row],[ID NOTA]]))</f>
        <v/>
      </c>
      <c r="E9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8" s="7" t="str">
        <f ca="1">IF(B_MSK[[#This Row],[stt]]="ada",INDEX([2]!db[NB BM],B_MSK[DB_ROW]-1),"")</f>
        <v/>
      </c>
      <c r="H928" s="7" t="str">
        <f ca="1">IF(B_MSK[[#This Row],[//]]="","",INDEX(INDIRECT(DIR&amp;$2:$2),B_MSK[[#This Row],[//]]))</f>
        <v/>
      </c>
      <c r="I928" s="27" t="str">
        <f ca="1">IF(B_MSK[[#This Row],[//]]="","",INDEX(INDIRECT(DB_PATH&amp;$2:$2),B_MSK[[#This Row],[DB_ROW]]-1))</f>
        <v/>
      </c>
      <c r="J928" s="5" t="str">
        <f ca="1">IF(B_MSK[[#This Row],[//]]="","",IF(INDEX(INDIRECT(DIR&amp;$2:$2),B_MSK[[#This Row],[//]])="","",INDEX(INDIRECT(DIR&amp;$2:$2),B_MSK[[#This Row],[//]])))</f>
        <v/>
      </c>
      <c r="K928" s="5" t="str">
        <f ca="1">IF(B_MSK[[#This Row],[//]]="","",IF(INDEX(INDIRECT(DIR&amp;$2:$2),B_MSK[[#This Row],[//]])="","",INDEX(INDIRECT(DIR&amp;$2:$2),B_MSK[[#This Row],[//]])))</f>
        <v/>
      </c>
      <c r="L928" s="5" t="str">
        <f ca="1">IF(B_MSK[[#This Row],[//]]="","",IF(INDEX(INDIRECT(DIR&amp;$2:$2),B_MSK[[#This Row],[//]])="","",INDEX(INDIRECT(DIR&amp;$2:$2),B_MSK[[#This Row],[//]])))</f>
        <v/>
      </c>
      <c r="M928" s="13" t="str">
        <f ca="1">IF(B_MSK[[#This Row],[//]]="","",INDEX(INDIRECT(DIR&amp;$2:$2),B_MSK[[#This Row],[//]]))</f>
        <v/>
      </c>
      <c r="N928" s="13" t="str">
        <f ca="1">IF(OR(B_MSK[[#This Row],[//]]="",),"",INDEX(INDIRECT(DIR&amp;$2:$2),B_MSK[[#This Row],[//]]))</f>
        <v/>
      </c>
      <c r="O928" s="3" t="str">
        <f ca="1">IF(B_MSK[[#This Row],[//]]="","",IF(INDEX(INDIRECT(DIR&amp;$2:$2),B_MSK[[#This Row],[//]])=0,"",INDEX(INDIRECT(DIR&amp;$2:$2),B_MSK[[#This Row],[//]])))</f>
        <v/>
      </c>
      <c r="P928" s="3" t="str">
        <f ca="1">IF(B_MSK[[#This Row],[//]]="","",IF(INDEX(INDIRECT(DIR&amp;$2:$2),B_MSK[[#This Row],[//]])=0,"",INDEX(INDIRECT(DIR&amp;$2:$2),B_MSK[[#This Row],[//]])))</f>
        <v/>
      </c>
      <c r="Q928" s="12" t="str">
        <f ca="1">IF(B_MSK[[#This Row],[//]]="","",INDEX(INDIRECT(DIR&amp;$2:$2),B_MSK[[#This Row],[//]]))</f>
        <v/>
      </c>
      <c r="R9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8" s="37" t="str">
        <f ca="1">IF(B_MSK[[#This Row],[//]]="","",INDEX(INDIRECT(DIR&amp;$2:$2),B_MSK[[#This Row],[//]]))</f>
        <v/>
      </c>
      <c r="U928" s="38" t="str">
        <f ca="1">IF(SUMIF(B_MSK[NAMA BARANG],B_MSK[[#This Row],[NAMA BARANG]],B_MSK[JMLH BRG])=0,"",SUMIF(B_MSK[NAMA BARANG],B_MSK[[#This Row],[NAMA BARANG]],B_MSK[C]))</f>
        <v/>
      </c>
      <c r="V928" s="7" t="str">
        <f ca="1">IF(B_MSK[[#This Row],[//]]="","",INDEX(INDIRECT(DIR&amp;$2:$2),B_MSK[[#This Row],[//]]))</f>
        <v/>
      </c>
      <c r="W9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8" s="5" t="str">
        <f ca="1">IF(B_MSK[[#This Row],[N.B.nota]]="","",IF(MATCH(B_MSK[[#This Row],[concat]],[2]!db[NB NOTA_C],0)&gt;0,"ada",0))</f>
        <v/>
      </c>
      <c r="Y928" s="5" t="str">
        <f ca="1">IF(B_MSK[[#This Row],[N.B.nota]]="","",ADDRESS(ROW(B_MSK[QB]),COLUMN(B_MSK[QB]))&amp;":"&amp;ADDRESS(ROW(),COLUMN(B_MSK[QB])))</f>
        <v/>
      </c>
      <c r="Z928" s="5" t="str">
        <f ca="1">IF(B_MSK[[#This Row],[concat]]="","",MATCH(B_MSK[[#This Row],[concat]],[2]!db[NB NOTA_C],0)+1)</f>
        <v/>
      </c>
      <c r="AA928" s="5" t="str">
        <f ca="1">IF(B_MSK[[#This Row],[//]]="","",HYPERLINK("[D:\kerja\BANK EXP\BARU\DB.XLSX]DB!e"&amp;B_MSK[[#This Row],[DB_ROW]],"&gt;"))</f>
        <v/>
      </c>
      <c r="AB928" s="30" t="e">
        <f ca="1">MID(B_MSK[[#This Row],[/ STN_1]],FIND(" ",B_MSK[[#This Row],[/ STN_1]])+1,LEN(B_MSK[[#This Row],[/ STN_1]]))</f>
        <v>#VALUE!</v>
      </c>
      <c r="AC9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8" s="15" t="str">
        <f ca="1">IF(B_MSK[[#This Row],[HARGA_2]]="","",IF(MID(B_MSK[[#This Row],[/ STN_2]],FIND(" ",B_MSK[[#This Row],[/ STN_2]])+1,LEN(B_MSK[[#This Row],[/ STN_2]]))="LSN",B_MSK[[#This Row],[HARGA_2]]/12,""))</f>
        <v/>
      </c>
      <c r="AH928" s="7" t="str">
        <f ca="1">IF(B_MSK[[#This Row],[HARGA_3]]="","","/ "&amp;"PCS")</f>
        <v/>
      </c>
      <c r="AI928" s="15" t="str">
        <f ca="1">IF(B_MSK[[#This Row],[HARGA_3]]="",IF(B_MSK[[#This Row],[HARGA_2]]="",IF(B_MSK[[#This Row],[HARGA_1]]="","",B_MSK[[#This Row],[HARGA_1]]),B_MSK[[#This Row],[HARGA_2]]),B_MSK[[#This Row],[HARGA_3]])</f>
        <v/>
      </c>
      <c r="AJ928" s="15" t="str">
        <f ca="1">IF(B_MSK[[#This Row],[/ STN_3]]="",IF(B_MSK[[#This Row],[/ STN_2]]="",IF(B_MSK[[#This Row],[/ STN_1]]="","",B_MSK[[#This Row],[/ STN_1]]),B_MSK[[#This Row],[/ STN_2]]),B_MSK[[#This Row],[/ STN_3]])</f>
        <v/>
      </c>
      <c r="AK928" s="5" t="str">
        <f ca="1">IF(B_MSK[[#This Row],[//]]="","",SUBSTITUTE(SUBSTITUTE(SUBSTITUTE(B_MSK[[#This Row],[QTY/ CTN]]," ","_",2),"(",""),")","")&amp;"_")</f>
        <v/>
      </c>
      <c r="AL928" s="5" t="str">
        <f ca="1">IF(B_MSK[[#This Row],[A_B]]="","",SEARCH("_",B_MSK[[#This Row],[A_B]]))</f>
        <v/>
      </c>
      <c r="AM928" s="5" t="str">
        <f ca="1">IF(B_MSK[[#This Row],[A_B]]="","",LEN(B_MSK[[#This Row],[A_B]]))</f>
        <v/>
      </c>
      <c r="AN928" s="5" t="str">
        <f ca="1">IF(B_MSK[[#This Row],[A_B]]="","",LEFT(B_MSK[[#This Row],[QTY/ CTN]],B_MSK[[#This Row],[A_B_1]]))</f>
        <v/>
      </c>
      <c r="AO928" s="5" t="str">
        <f ca="1">IF(B_MSK[[#This Row],[A_B]]="","",LEFT(B_MSK[[#This Row],[A_]],SEARCH(" ",B_MSK[[#This Row],[A_]])-1))</f>
        <v/>
      </c>
      <c r="AP928" s="5" t="str">
        <f ca="1">IF(B_MSK[[#This Row],[A_B]]="","",RIGHT(B_MSK[[#This Row],[A_]],LEN(B_MSK[[#This Row],[A_]])-SEARCH(" ",B_MSK[[#This Row],[A_]])))</f>
        <v/>
      </c>
      <c r="AQ9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8" s="5" t="str">
        <f ca="1">IF(B_MSK[[#This Row],[B_]]="","",LEFT(B_MSK[[#This Row],[B_]],SEARCH(" ",B_MSK[[#This Row],[B_]])))</f>
        <v/>
      </c>
      <c r="AS928" s="5" t="str">
        <f ca="1">IF(B_MSK[[#This Row],[B_]]="","",RIGHT(B_MSK[[#This Row],[B_]],LEN(B_MSK[[#This Row],[B_]])-SEARCH(" ",B_MSK[[#This Row],[B_]])))</f>
        <v/>
      </c>
      <c r="AT928" s="5" t="str">
        <f ca="1">IF(B_MSK[[#This Row],[B_2]]="LSN",12,"")</f>
        <v/>
      </c>
      <c r="AU928" s="5" t="str">
        <f ca="1">IF(B_MSK[[#This Row],[C_1]]="","","PCS")</f>
        <v/>
      </c>
      <c r="AV928" s="5" t="str">
        <f ca="1">IF(B_MSK[[#This Row],[A_1]]="","",B_MSK[[#This Row],[A_1]]*IF(B_MSK[[#This Row],[B_1]]="",1,B_MSK[[#This Row],[B_1]])*IF(B_MSK[[#This Row],[C_1]]="",1,B_MSK[[#This Row],[C_1]]))</f>
        <v/>
      </c>
      <c r="AW928" s="5" t="str">
        <f ca="1">IF(B_MSK[[#This Row],[C_2]]="",IF(B_MSK[[#This Row],[B_2]]="",IF(B_MSK[[#This Row],[A_2]]="","",B_MSK[[#This Row],[A_2]]),B_MSK[[#This Row],[B_2]]),B_MSK[[#This Row],[C_2]])</f>
        <v/>
      </c>
      <c r="AX928" s="2">
        <f ca="1">IF(ISNUMBER(B_MSK[[#This Row],[TANGGAL DATANG]]),B_MSK[[#This Row],[TANGGAL DATANG]],AX927)</f>
        <v>44959</v>
      </c>
      <c r="AY928" s="5" t="str">
        <f ca="1">IF(B_MSK[[#This Row],[DB_ROW]]="","",INDEX([3]!db[JENIS],B_MSK[[#This Row],[DB_ROW]]-1))</f>
        <v/>
      </c>
      <c r="AZ928" s="5" t="e">
        <f ca="1">IF(B_MSK[[#This Row],[A_1]]="","",B_MSK[[#This Row],[A_1]])*1</f>
        <v>#VALUE!</v>
      </c>
      <c r="BA928" s="5" t="str">
        <f ca="1">IF(B_MSK[[#This Row],[//]]="","",INDEX(INDIRECT(DIR&amp;$2:$2),B_MSK[[#This Row],[//]]))</f>
        <v/>
      </c>
      <c r="BB928" s="5" t="str">
        <f ca="1">CONCATENATE(B_MSK[[#This Row],[concat]],B_MSK[[#This Row],[HARGA_X]],B_MSK[[#This Row],[SAT]])</f>
        <v/>
      </c>
    </row>
    <row r="929" spans="1:54" x14ac:dyDescent="0.25">
      <c r="A929" s="6" t="s">
        <v>128</v>
      </c>
      <c r="B929" s="5" t="str">
        <f ca="1">IF(B_MSK[[#This Row],[N_ID]]="","",INDEX(INDIRECT(DIR&amp;$2:$2),MATCH(B_MSK[[#This Row],[N_ID]],INDIRECT(DIR&amp;"!NOTA[ID_P]"),0)))</f>
        <v/>
      </c>
      <c r="C929" s="5" t="str">
        <f ca="1">IF(B_MSK[[#This Row],[//]]="","",HYPERLINK("["&amp;SUBSTITUTE(DIR,"'","")&amp;"]NOTA!D"&amp;B_MSK[[#This Row],[//]]+2,"&gt;"))</f>
        <v/>
      </c>
      <c r="D929" s="5" t="str">
        <f ca="1">IF(B_MSK[[#This Row],[N_ID]]="","",COUNTIF(INDIRECT(DIR&amp;"!NOTA[ID_H]"),B_MSK[[#This Row],[ID NOTA]]))</f>
        <v/>
      </c>
      <c r="E9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9" s="7" t="str">
        <f ca="1">IF(B_MSK[[#This Row],[stt]]="ada",INDEX([2]!db[NB BM],B_MSK[DB_ROW]-1),"")</f>
        <v/>
      </c>
      <c r="H929" s="7" t="str">
        <f ca="1">IF(B_MSK[[#This Row],[//]]="","",INDEX(INDIRECT(DIR&amp;$2:$2),B_MSK[[#This Row],[//]]))</f>
        <v/>
      </c>
      <c r="I929" s="27" t="str">
        <f ca="1">IF(B_MSK[[#This Row],[//]]="","",INDEX(INDIRECT(DB_PATH&amp;$2:$2),B_MSK[[#This Row],[DB_ROW]]-1))</f>
        <v/>
      </c>
      <c r="J929" s="5" t="str">
        <f ca="1">IF(B_MSK[[#This Row],[//]]="","",IF(INDEX(INDIRECT(DIR&amp;$2:$2),B_MSK[[#This Row],[//]])="","",INDEX(INDIRECT(DIR&amp;$2:$2),B_MSK[[#This Row],[//]])))</f>
        <v/>
      </c>
      <c r="K929" s="5" t="str">
        <f ca="1">IF(B_MSK[[#This Row],[//]]="","",IF(INDEX(INDIRECT(DIR&amp;$2:$2),B_MSK[[#This Row],[//]])="","",INDEX(INDIRECT(DIR&amp;$2:$2),B_MSK[[#This Row],[//]])))</f>
        <v/>
      </c>
      <c r="L929" s="5" t="str">
        <f ca="1">IF(B_MSK[[#This Row],[//]]="","",IF(INDEX(INDIRECT(DIR&amp;$2:$2),B_MSK[[#This Row],[//]])="","",INDEX(INDIRECT(DIR&amp;$2:$2),B_MSK[[#This Row],[//]])))</f>
        <v/>
      </c>
      <c r="M929" s="13" t="str">
        <f ca="1">IF(B_MSK[[#This Row],[//]]="","",INDEX(INDIRECT(DIR&amp;$2:$2),B_MSK[[#This Row],[//]]))</f>
        <v/>
      </c>
      <c r="N929" s="13" t="str">
        <f ca="1">IF(OR(B_MSK[[#This Row],[//]]="",),"",INDEX(INDIRECT(DIR&amp;$2:$2),B_MSK[[#This Row],[//]]))</f>
        <v/>
      </c>
      <c r="O929" s="3" t="str">
        <f ca="1">IF(B_MSK[[#This Row],[//]]="","",IF(INDEX(INDIRECT(DIR&amp;$2:$2),B_MSK[[#This Row],[//]])=0,"",INDEX(INDIRECT(DIR&amp;$2:$2),B_MSK[[#This Row],[//]])))</f>
        <v/>
      </c>
      <c r="P929" s="3" t="str">
        <f ca="1">IF(B_MSK[[#This Row],[//]]="","",IF(INDEX(INDIRECT(DIR&amp;$2:$2),B_MSK[[#This Row],[//]])=0,"",INDEX(INDIRECT(DIR&amp;$2:$2),B_MSK[[#This Row],[//]])))</f>
        <v/>
      </c>
      <c r="Q929" s="12" t="str">
        <f ca="1">IF(B_MSK[[#This Row],[//]]="","",INDEX(INDIRECT(DIR&amp;$2:$2),B_MSK[[#This Row],[//]]))</f>
        <v/>
      </c>
      <c r="R9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9" s="37" t="str">
        <f ca="1">IF(B_MSK[[#This Row],[//]]="","",INDEX(INDIRECT(DIR&amp;$2:$2),B_MSK[[#This Row],[//]]))</f>
        <v/>
      </c>
      <c r="U929" s="38" t="str">
        <f ca="1">IF(SUMIF(B_MSK[NAMA BARANG],B_MSK[[#This Row],[NAMA BARANG]],B_MSK[JMLH BRG])=0,"",SUMIF(B_MSK[NAMA BARANG],B_MSK[[#This Row],[NAMA BARANG]],B_MSK[C]))</f>
        <v/>
      </c>
      <c r="V929" s="7" t="str">
        <f ca="1">IF(B_MSK[[#This Row],[//]]="","",INDEX(INDIRECT(DIR&amp;$2:$2),B_MSK[[#This Row],[//]]))</f>
        <v/>
      </c>
      <c r="W9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9" s="5" t="str">
        <f ca="1">IF(B_MSK[[#This Row],[N.B.nota]]="","",IF(MATCH(B_MSK[[#This Row],[concat]],[2]!db[NB NOTA_C],0)&gt;0,"ada",0))</f>
        <v/>
      </c>
      <c r="Y929" s="5" t="str">
        <f ca="1">IF(B_MSK[[#This Row],[N.B.nota]]="","",ADDRESS(ROW(B_MSK[QB]),COLUMN(B_MSK[QB]))&amp;":"&amp;ADDRESS(ROW(),COLUMN(B_MSK[QB])))</f>
        <v/>
      </c>
      <c r="Z929" s="5" t="str">
        <f ca="1">IF(B_MSK[[#This Row],[concat]]="","",MATCH(B_MSK[[#This Row],[concat]],[2]!db[NB NOTA_C],0)+1)</f>
        <v/>
      </c>
      <c r="AA929" s="5" t="str">
        <f ca="1">IF(B_MSK[[#This Row],[//]]="","",HYPERLINK("[D:\kerja\BANK EXP\BARU\DB.XLSX]DB!e"&amp;B_MSK[[#This Row],[DB_ROW]],"&gt;"))</f>
        <v/>
      </c>
      <c r="AB929" s="30" t="e">
        <f ca="1">MID(B_MSK[[#This Row],[/ STN_1]],FIND(" ",B_MSK[[#This Row],[/ STN_1]])+1,LEN(B_MSK[[#This Row],[/ STN_1]]))</f>
        <v>#VALUE!</v>
      </c>
      <c r="AC9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9" s="15" t="str">
        <f ca="1">IF(B_MSK[[#This Row],[HARGA_2]]="","",IF(MID(B_MSK[[#This Row],[/ STN_2]],FIND(" ",B_MSK[[#This Row],[/ STN_2]])+1,LEN(B_MSK[[#This Row],[/ STN_2]]))="LSN",B_MSK[[#This Row],[HARGA_2]]/12,""))</f>
        <v/>
      </c>
      <c r="AH929" s="7" t="str">
        <f ca="1">IF(B_MSK[[#This Row],[HARGA_3]]="","","/ "&amp;"PCS")</f>
        <v/>
      </c>
      <c r="AI929" s="15" t="str">
        <f ca="1">IF(B_MSK[[#This Row],[HARGA_3]]="",IF(B_MSK[[#This Row],[HARGA_2]]="",IF(B_MSK[[#This Row],[HARGA_1]]="","",B_MSK[[#This Row],[HARGA_1]]),B_MSK[[#This Row],[HARGA_2]]),B_MSK[[#This Row],[HARGA_3]])</f>
        <v/>
      </c>
      <c r="AJ929" s="15" t="str">
        <f ca="1">IF(B_MSK[[#This Row],[/ STN_3]]="",IF(B_MSK[[#This Row],[/ STN_2]]="",IF(B_MSK[[#This Row],[/ STN_1]]="","",B_MSK[[#This Row],[/ STN_1]]),B_MSK[[#This Row],[/ STN_2]]),B_MSK[[#This Row],[/ STN_3]])</f>
        <v/>
      </c>
      <c r="AK929" s="5" t="str">
        <f ca="1">IF(B_MSK[[#This Row],[//]]="","",SUBSTITUTE(SUBSTITUTE(SUBSTITUTE(B_MSK[[#This Row],[QTY/ CTN]]," ","_",2),"(",""),")","")&amp;"_")</f>
        <v/>
      </c>
      <c r="AL929" s="5" t="str">
        <f ca="1">IF(B_MSK[[#This Row],[A_B]]="","",SEARCH("_",B_MSK[[#This Row],[A_B]]))</f>
        <v/>
      </c>
      <c r="AM929" s="5" t="str">
        <f ca="1">IF(B_MSK[[#This Row],[A_B]]="","",LEN(B_MSK[[#This Row],[A_B]]))</f>
        <v/>
      </c>
      <c r="AN929" s="5" t="str">
        <f ca="1">IF(B_MSK[[#This Row],[A_B]]="","",LEFT(B_MSK[[#This Row],[QTY/ CTN]],B_MSK[[#This Row],[A_B_1]]))</f>
        <v/>
      </c>
      <c r="AO929" s="5" t="str">
        <f ca="1">IF(B_MSK[[#This Row],[A_B]]="","",LEFT(B_MSK[[#This Row],[A_]],SEARCH(" ",B_MSK[[#This Row],[A_]])-1))</f>
        <v/>
      </c>
      <c r="AP929" s="5" t="str">
        <f ca="1">IF(B_MSK[[#This Row],[A_B]]="","",RIGHT(B_MSK[[#This Row],[A_]],LEN(B_MSK[[#This Row],[A_]])-SEARCH(" ",B_MSK[[#This Row],[A_]])))</f>
        <v/>
      </c>
      <c r="AQ9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9" s="5" t="str">
        <f ca="1">IF(B_MSK[[#This Row],[B_]]="","",LEFT(B_MSK[[#This Row],[B_]],SEARCH(" ",B_MSK[[#This Row],[B_]])))</f>
        <v/>
      </c>
      <c r="AS929" s="5" t="str">
        <f ca="1">IF(B_MSK[[#This Row],[B_]]="","",RIGHT(B_MSK[[#This Row],[B_]],LEN(B_MSK[[#This Row],[B_]])-SEARCH(" ",B_MSK[[#This Row],[B_]])))</f>
        <v/>
      </c>
      <c r="AT929" s="5" t="str">
        <f ca="1">IF(B_MSK[[#This Row],[B_2]]="LSN",12,"")</f>
        <v/>
      </c>
      <c r="AU929" s="5" t="str">
        <f ca="1">IF(B_MSK[[#This Row],[C_1]]="","","PCS")</f>
        <v/>
      </c>
      <c r="AV929" s="5" t="str">
        <f ca="1">IF(B_MSK[[#This Row],[A_1]]="","",B_MSK[[#This Row],[A_1]]*IF(B_MSK[[#This Row],[B_1]]="",1,B_MSK[[#This Row],[B_1]])*IF(B_MSK[[#This Row],[C_1]]="",1,B_MSK[[#This Row],[C_1]]))</f>
        <v/>
      </c>
      <c r="AW929" s="5" t="str">
        <f ca="1">IF(B_MSK[[#This Row],[C_2]]="",IF(B_MSK[[#This Row],[B_2]]="",IF(B_MSK[[#This Row],[A_2]]="","",B_MSK[[#This Row],[A_2]]),B_MSK[[#This Row],[B_2]]),B_MSK[[#This Row],[C_2]])</f>
        <v/>
      </c>
      <c r="AX929" s="2">
        <f ca="1">IF(ISNUMBER(B_MSK[[#This Row],[TANGGAL DATANG]]),B_MSK[[#This Row],[TANGGAL DATANG]],AX928)</f>
        <v>44959</v>
      </c>
      <c r="AY929" s="5" t="str">
        <f ca="1">IF(B_MSK[[#This Row],[DB_ROW]]="","",INDEX([3]!db[JENIS],B_MSK[[#This Row],[DB_ROW]]-1))</f>
        <v/>
      </c>
      <c r="AZ929" s="5" t="e">
        <f ca="1">IF(B_MSK[[#This Row],[A_1]]="","",B_MSK[[#This Row],[A_1]])*1</f>
        <v>#VALUE!</v>
      </c>
      <c r="BA929" s="5" t="str">
        <f ca="1">IF(B_MSK[[#This Row],[//]]="","",INDEX(INDIRECT(DIR&amp;$2:$2),B_MSK[[#This Row],[//]]))</f>
        <v/>
      </c>
      <c r="BB929" s="5" t="str">
        <f ca="1">CONCATENATE(B_MSK[[#This Row],[concat]],B_MSK[[#This Row],[HARGA_X]],B_MSK[[#This Row],[SAT]])</f>
        <v/>
      </c>
    </row>
    <row r="930" spans="1:54" x14ac:dyDescent="0.25">
      <c r="A930" s="6" t="s">
        <v>128</v>
      </c>
      <c r="B930" s="5" t="str">
        <f ca="1">IF(B_MSK[[#This Row],[N_ID]]="","",INDEX(INDIRECT(DIR&amp;$2:$2),MATCH(B_MSK[[#This Row],[N_ID]],INDIRECT(DIR&amp;"!NOTA[ID_P]"),0)))</f>
        <v/>
      </c>
      <c r="C930" s="5" t="str">
        <f ca="1">IF(B_MSK[[#This Row],[//]]="","",HYPERLINK("["&amp;SUBSTITUTE(DIR,"'","")&amp;"]NOTA!D"&amp;B_MSK[[#This Row],[//]]+2,"&gt;"))</f>
        <v/>
      </c>
      <c r="D930" s="5" t="str">
        <f ca="1">IF(B_MSK[[#This Row],[N_ID]]="","",COUNTIF(INDIRECT(DIR&amp;"!NOTA[ID_H]"),B_MSK[[#This Row],[ID NOTA]]))</f>
        <v/>
      </c>
      <c r="E9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0" s="7" t="str">
        <f ca="1">IF(B_MSK[[#This Row],[stt]]="ada",INDEX([2]!db[NB BM],B_MSK[DB_ROW]-1),"")</f>
        <v/>
      </c>
      <c r="H930" s="7" t="str">
        <f ca="1">IF(B_MSK[[#This Row],[//]]="","",INDEX(INDIRECT(DIR&amp;$2:$2),B_MSK[[#This Row],[//]]))</f>
        <v/>
      </c>
      <c r="I930" s="27" t="str">
        <f ca="1">IF(B_MSK[[#This Row],[//]]="","",INDEX(INDIRECT(DB_PATH&amp;$2:$2),B_MSK[[#This Row],[DB_ROW]]-1))</f>
        <v/>
      </c>
      <c r="J930" s="5" t="str">
        <f ca="1">IF(B_MSK[[#This Row],[//]]="","",IF(INDEX(INDIRECT(DIR&amp;$2:$2),B_MSK[[#This Row],[//]])="","",INDEX(INDIRECT(DIR&amp;$2:$2),B_MSK[[#This Row],[//]])))</f>
        <v/>
      </c>
      <c r="K930" s="5" t="str">
        <f ca="1">IF(B_MSK[[#This Row],[//]]="","",IF(INDEX(INDIRECT(DIR&amp;$2:$2),B_MSK[[#This Row],[//]])="","",INDEX(INDIRECT(DIR&amp;$2:$2),B_MSK[[#This Row],[//]])))</f>
        <v/>
      </c>
      <c r="L930" s="5" t="str">
        <f ca="1">IF(B_MSK[[#This Row],[//]]="","",IF(INDEX(INDIRECT(DIR&amp;$2:$2),B_MSK[[#This Row],[//]])="","",INDEX(INDIRECT(DIR&amp;$2:$2),B_MSK[[#This Row],[//]])))</f>
        <v/>
      </c>
      <c r="M930" s="13" t="str">
        <f ca="1">IF(B_MSK[[#This Row],[//]]="","",INDEX(INDIRECT(DIR&amp;$2:$2),B_MSK[[#This Row],[//]]))</f>
        <v/>
      </c>
      <c r="N930" s="13" t="str">
        <f ca="1">IF(OR(B_MSK[[#This Row],[//]]="",),"",INDEX(INDIRECT(DIR&amp;$2:$2),B_MSK[[#This Row],[//]]))</f>
        <v/>
      </c>
      <c r="O930" s="3" t="str">
        <f ca="1">IF(B_MSK[[#This Row],[//]]="","",IF(INDEX(INDIRECT(DIR&amp;$2:$2),B_MSK[[#This Row],[//]])=0,"",INDEX(INDIRECT(DIR&amp;$2:$2),B_MSK[[#This Row],[//]])))</f>
        <v/>
      </c>
      <c r="P930" s="3" t="str">
        <f ca="1">IF(B_MSK[[#This Row],[//]]="","",IF(INDEX(INDIRECT(DIR&amp;$2:$2),B_MSK[[#This Row],[//]])=0,"",INDEX(INDIRECT(DIR&amp;$2:$2),B_MSK[[#This Row],[//]])))</f>
        <v/>
      </c>
      <c r="Q930" s="12" t="str">
        <f ca="1">IF(B_MSK[[#This Row],[//]]="","",INDEX(INDIRECT(DIR&amp;$2:$2),B_MSK[[#This Row],[//]]))</f>
        <v/>
      </c>
      <c r="R9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0" s="37" t="str">
        <f ca="1">IF(B_MSK[[#This Row],[//]]="","",INDEX(INDIRECT(DIR&amp;$2:$2),B_MSK[[#This Row],[//]]))</f>
        <v/>
      </c>
      <c r="U930" s="38" t="str">
        <f ca="1">IF(SUMIF(B_MSK[NAMA BARANG],B_MSK[[#This Row],[NAMA BARANG]],B_MSK[JMLH BRG])=0,"",SUMIF(B_MSK[NAMA BARANG],B_MSK[[#This Row],[NAMA BARANG]],B_MSK[C]))</f>
        <v/>
      </c>
      <c r="V930" s="7" t="str">
        <f ca="1">IF(B_MSK[[#This Row],[//]]="","",INDEX(INDIRECT(DIR&amp;$2:$2),B_MSK[[#This Row],[//]]))</f>
        <v/>
      </c>
      <c r="W9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0" s="5" t="str">
        <f ca="1">IF(B_MSK[[#This Row],[N.B.nota]]="","",IF(MATCH(B_MSK[[#This Row],[concat]],[2]!db[NB NOTA_C],0)&gt;0,"ada",0))</f>
        <v/>
      </c>
      <c r="Y930" s="5" t="str">
        <f ca="1">IF(B_MSK[[#This Row],[N.B.nota]]="","",ADDRESS(ROW(B_MSK[QB]),COLUMN(B_MSK[QB]))&amp;":"&amp;ADDRESS(ROW(),COLUMN(B_MSK[QB])))</f>
        <v/>
      </c>
      <c r="Z930" s="5" t="str">
        <f ca="1">IF(B_MSK[[#This Row],[concat]]="","",MATCH(B_MSK[[#This Row],[concat]],[2]!db[NB NOTA_C],0)+1)</f>
        <v/>
      </c>
      <c r="AA930" s="5" t="str">
        <f ca="1">IF(B_MSK[[#This Row],[//]]="","",HYPERLINK("[D:\kerja\BANK EXP\BARU\DB.XLSX]DB!e"&amp;B_MSK[[#This Row],[DB_ROW]],"&gt;"))</f>
        <v/>
      </c>
      <c r="AB930" s="30" t="e">
        <f ca="1">MID(B_MSK[[#This Row],[/ STN_1]],FIND(" ",B_MSK[[#This Row],[/ STN_1]])+1,LEN(B_MSK[[#This Row],[/ STN_1]]))</f>
        <v>#VALUE!</v>
      </c>
      <c r="AC9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0" s="15" t="str">
        <f ca="1">IF(B_MSK[[#This Row],[HARGA_2]]="","",IF(MID(B_MSK[[#This Row],[/ STN_2]],FIND(" ",B_MSK[[#This Row],[/ STN_2]])+1,LEN(B_MSK[[#This Row],[/ STN_2]]))="LSN",B_MSK[[#This Row],[HARGA_2]]/12,""))</f>
        <v/>
      </c>
      <c r="AH930" s="7" t="str">
        <f ca="1">IF(B_MSK[[#This Row],[HARGA_3]]="","","/ "&amp;"PCS")</f>
        <v/>
      </c>
      <c r="AI930" s="15" t="str">
        <f ca="1">IF(B_MSK[[#This Row],[HARGA_3]]="",IF(B_MSK[[#This Row],[HARGA_2]]="",IF(B_MSK[[#This Row],[HARGA_1]]="","",B_MSK[[#This Row],[HARGA_1]]),B_MSK[[#This Row],[HARGA_2]]),B_MSK[[#This Row],[HARGA_3]])</f>
        <v/>
      </c>
      <c r="AJ930" s="15" t="str">
        <f ca="1">IF(B_MSK[[#This Row],[/ STN_3]]="",IF(B_MSK[[#This Row],[/ STN_2]]="",IF(B_MSK[[#This Row],[/ STN_1]]="","",B_MSK[[#This Row],[/ STN_1]]),B_MSK[[#This Row],[/ STN_2]]),B_MSK[[#This Row],[/ STN_3]])</f>
        <v/>
      </c>
      <c r="AK930" s="5" t="str">
        <f ca="1">IF(B_MSK[[#This Row],[//]]="","",SUBSTITUTE(SUBSTITUTE(SUBSTITUTE(B_MSK[[#This Row],[QTY/ CTN]]," ","_",2),"(",""),")","")&amp;"_")</f>
        <v/>
      </c>
      <c r="AL930" s="5" t="str">
        <f ca="1">IF(B_MSK[[#This Row],[A_B]]="","",SEARCH("_",B_MSK[[#This Row],[A_B]]))</f>
        <v/>
      </c>
      <c r="AM930" s="5" t="str">
        <f ca="1">IF(B_MSK[[#This Row],[A_B]]="","",LEN(B_MSK[[#This Row],[A_B]]))</f>
        <v/>
      </c>
      <c r="AN930" s="5" t="str">
        <f ca="1">IF(B_MSK[[#This Row],[A_B]]="","",LEFT(B_MSK[[#This Row],[QTY/ CTN]],B_MSK[[#This Row],[A_B_1]]))</f>
        <v/>
      </c>
      <c r="AO930" s="5" t="str">
        <f ca="1">IF(B_MSK[[#This Row],[A_B]]="","",LEFT(B_MSK[[#This Row],[A_]],SEARCH(" ",B_MSK[[#This Row],[A_]])-1))</f>
        <v/>
      </c>
      <c r="AP930" s="5" t="str">
        <f ca="1">IF(B_MSK[[#This Row],[A_B]]="","",RIGHT(B_MSK[[#This Row],[A_]],LEN(B_MSK[[#This Row],[A_]])-SEARCH(" ",B_MSK[[#This Row],[A_]])))</f>
        <v/>
      </c>
      <c r="AQ9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0" s="5" t="str">
        <f ca="1">IF(B_MSK[[#This Row],[B_]]="","",LEFT(B_MSK[[#This Row],[B_]],SEARCH(" ",B_MSK[[#This Row],[B_]])))</f>
        <v/>
      </c>
      <c r="AS930" s="5" t="str">
        <f ca="1">IF(B_MSK[[#This Row],[B_]]="","",RIGHT(B_MSK[[#This Row],[B_]],LEN(B_MSK[[#This Row],[B_]])-SEARCH(" ",B_MSK[[#This Row],[B_]])))</f>
        <v/>
      </c>
      <c r="AT930" s="5" t="str">
        <f ca="1">IF(B_MSK[[#This Row],[B_2]]="LSN",12,"")</f>
        <v/>
      </c>
      <c r="AU930" s="5" t="str">
        <f ca="1">IF(B_MSK[[#This Row],[C_1]]="","","PCS")</f>
        <v/>
      </c>
      <c r="AV930" s="5" t="str">
        <f ca="1">IF(B_MSK[[#This Row],[A_1]]="","",B_MSK[[#This Row],[A_1]]*IF(B_MSK[[#This Row],[B_1]]="",1,B_MSK[[#This Row],[B_1]])*IF(B_MSK[[#This Row],[C_1]]="",1,B_MSK[[#This Row],[C_1]]))</f>
        <v/>
      </c>
      <c r="AW930" s="5" t="str">
        <f ca="1">IF(B_MSK[[#This Row],[C_2]]="",IF(B_MSK[[#This Row],[B_2]]="",IF(B_MSK[[#This Row],[A_2]]="","",B_MSK[[#This Row],[A_2]]),B_MSK[[#This Row],[B_2]]),B_MSK[[#This Row],[C_2]])</f>
        <v/>
      </c>
      <c r="AX930" s="2">
        <f ca="1">IF(ISNUMBER(B_MSK[[#This Row],[TANGGAL DATANG]]),B_MSK[[#This Row],[TANGGAL DATANG]],AX929)</f>
        <v>44959</v>
      </c>
      <c r="AY930" s="5" t="str">
        <f ca="1">IF(B_MSK[[#This Row],[DB_ROW]]="","",INDEX([3]!db[JENIS],B_MSK[[#This Row],[DB_ROW]]-1))</f>
        <v/>
      </c>
      <c r="AZ930" s="5" t="e">
        <f ca="1">IF(B_MSK[[#This Row],[A_1]]="","",B_MSK[[#This Row],[A_1]])*1</f>
        <v>#VALUE!</v>
      </c>
      <c r="BA930" s="5" t="str">
        <f ca="1">IF(B_MSK[[#This Row],[//]]="","",INDEX(INDIRECT(DIR&amp;$2:$2),B_MSK[[#This Row],[//]]))</f>
        <v/>
      </c>
      <c r="BB930" s="5" t="str">
        <f ca="1">CONCATENATE(B_MSK[[#This Row],[concat]],B_MSK[[#This Row],[HARGA_X]],B_MSK[[#This Row],[SAT]])</f>
        <v/>
      </c>
    </row>
    <row r="931" spans="1:54" x14ac:dyDescent="0.25">
      <c r="A931" s="6" t="s">
        <v>128</v>
      </c>
      <c r="B931" s="5" t="str">
        <f ca="1">IF(B_MSK[[#This Row],[N_ID]]="","",INDEX(INDIRECT(DIR&amp;$2:$2),MATCH(B_MSK[[#This Row],[N_ID]],INDIRECT(DIR&amp;"!NOTA[ID_P]"),0)))</f>
        <v/>
      </c>
      <c r="C931" s="5" t="str">
        <f ca="1">IF(B_MSK[[#This Row],[//]]="","",HYPERLINK("["&amp;SUBSTITUTE(DIR,"'","")&amp;"]NOTA!D"&amp;B_MSK[[#This Row],[//]]+2,"&gt;"))</f>
        <v/>
      </c>
      <c r="D931" s="5" t="str">
        <f ca="1">IF(B_MSK[[#This Row],[N_ID]]="","",COUNTIF(INDIRECT(DIR&amp;"!NOTA[ID_H]"),B_MSK[[#This Row],[ID NOTA]]))</f>
        <v/>
      </c>
      <c r="E9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1" s="7" t="str">
        <f ca="1">IF(B_MSK[[#This Row],[stt]]="ada",INDEX([2]!db[NB BM],B_MSK[DB_ROW]-1),"")</f>
        <v/>
      </c>
      <c r="H931" s="7" t="str">
        <f ca="1">IF(B_MSK[[#This Row],[//]]="","",INDEX(INDIRECT(DIR&amp;$2:$2),B_MSK[[#This Row],[//]]))</f>
        <v/>
      </c>
      <c r="I931" s="27" t="str">
        <f ca="1">IF(B_MSK[[#This Row],[//]]="","",INDEX(INDIRECT(DB_PATH&amp;$2:$2),B_MSK[[#This Row],[DB_ROW]]-1))</f>
        <v/>
      </c>
      <c r="J931" s="5" t="str">
        <f ca="1">IF(B_MSK[[#This Row],[//]]="","",IF(INDEX(INDIRECT(DIR&amp;$2:$2),B_MSK[[#This Row],[//]])="","",INDEX(INDIRECT(DIR&amp;$2:$2),B_MSK[[#This Row],[//]])))</f>
        <v/>
      </c>
      <c r="K931" s="5" t="str">
        <f ca="1">IF(B_MSK[[#This Row],[//]]="","",IF(INDEX(INDIRECT(DIR&amp;$2:$2),B_MSK[[#This Row],[//]])="","",INDEX(INDIRECT(DIR&amp;$2:$2),B_MSK[[#This Row],[//]])))</f>
        <v/>
      </c>
      <c r="L931" s="5" t="str">
        <f ca="1">IF(B_MSK[[#This Row],[//]]="","",IF(INDEX(INDIRECT(DIR&amp;$2:$2),B_MSK[[#This Row],[//]])="","",INDEX(INDIRECT(DIR&amp;$2:$2),B_MSK[[#This Row],[//]])))</f>
        <v/>
      </c>
      <c r="M931" s="13" t="str">
        <f ca="1">IF(B_MSK[[#This Row],[//]]="","",INDEX(INDIRECT(DIR&amp;$2:$2),B_MSK[[#This Row],[//]]))</f>
        <v/>
      </c>
      <c r="N931" s="13" t="str">
        <f ca="1">IF(OR(B_MSK[[#This Row],[//]]="",),"",INDEX(INDIRECT(DIR&amp;$2:$2),B_MSK[[#This Row],[//]]))</f>
        <v/>
      </c>
      <c r="O931" s="3" t="str">
        <f ca="1">IF(B_MSK[[#This Row],[//]]="","",IF(INDEX(INDIRECT(DIR&amp;$2:$2),B_MSK[[#This Row],[//]])=0,"",INDEX(INDIRECT(DIR&amp;$2:$2),B_MSK[[#This Row],[//]])))</f>
        <v/>
      </c>
      <c r="P931" s="3" t="str">
        <f ca="1">IF(B_MSK[[#This Row],[//]]="","",IF(INDEX(INDIRECT(DIR&amp;$2:$2),B_MSK[[#This Row],[//]])=0,"",INDEX(INDIRECT(DIR&amp;$2:$2),B_MSK[[#This Row],[//]])))</f>
        <v/>
      </c>
      <c r="Q931" s="12" t="str">
        <f ca="1">IF(B_MSK[[#This Row],[//]]="","",INDEX(INDIRECT(DIR&amp;$2:$2),B_MSK[[#This Row],[//]]))</f>
        <v/>
      </c>
      <c r="R9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1" s="37" t="str">
        <f ca="1">IF(B_MSK[[#This Row],[//]]="","",INDEX(INDIRECT(DIR&amp;$2:$2),B_MSK[[#This Row],[//]]))</f>
        <v/>
      </c>
      <c r="U931" s="38" t="str">
        <f ca="1">IF(SUMIF(B_MSK[NAMA BARANG],B_MSK[[#This Row],[NAMA BARANG]],B_MSK[JMLH BRG])=0,"",SUMIF(B_MSK[NAMA BARANG],B_MSK[[#This Row],[NAMA BARANG]],B_MSK[C]))</f>
        <v/>
      </c>
      <c r="V931" s="7" t="str">
        <f ca="1">IF(B_MSK[[#This Row],[//]]="","",INDEX(INDIRECT(DIR&amp;$2:$2),B_MSK[[#This Row],[//]]))</f>
        <v/>
      </c>
      <c r="W9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1" s="5" t="str">
        <f ca="1">IF(B_MSK[[#This Row],[N.B.nota]]="","",IF(MATCH(B_MSK[[#This Row],[concat]],[2]!db[NB NOTA_C],0)&gt;0,"ada",0))</f>
        <v/>
      </c>
      <c r="Y931" s="5" t="str">
        <f ca="1">IF(B_MSK[[#This Row],[N.B.nota]]="","",ADDRESS(ROW(B_MSK[QB]),COLUMN(B_MSK[QB]))&amp;":"&amp;ADDRESS(ROW(),COLUMN(B_MSK[QB])))</f>
        <v/>
      </c>
      <c r="Z931" s="5" t="str">
        <f ca="1">IF(B_MSK[[#This Row],[concat]]="","",MATCH(B_MSK[[#This Row],[concat]],[2]!db[NB NOTA_C],0)+1)</f>
        <v/>
      </c>
      <c r="AA931" s="5" t="str">
        <f ca="1">IF(B_MSK[[#This Row],[//]]="","",HYPERLINK("[D:\kerja\BANK EXP\BARU\DB.XLSX]DB!e"&amp;B_MSK[[#This Row],[DB_ROW]],"&gt;"))</f>
        <v/>
      </c>
      <c r="AB931" s="30" t="e">
        <f ca="1">MID(B_MSK[[#This Row],[/ STN_1]],FIND(" ",B_MSK[[#This Row],[/ STN_1]])+1,LEN(B_MSK[[#This Row],[/ STN_1]]))</f>
        <v>#VALUE!</v>
      </c>
      <c r="AC9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1" s="15" t="str">
        <f ca="1">IF(B_MSK[[#This Row],[HARGA_2]]="","",IF(MID(B_MSK[[#This Row],[/ STN_2]],FIND(" ",B_MSK[[#This Row],[/ STN_2]])+1,LEN(B_MSK[[#This Row],[/ STN_2]]))="LSN",B_MSK[[#This Row],[HARGA_2]]/12,""))</f>
        <v/>
      </c>
      <c r="AH931" s="7" t="str">
        <f ca="1">IF(B_MSK[[#This Row],[HARGA_3]]="","","/ "&amp;"PCS")</f>
        <v/>
      </c>
      <c r="AI931" s="15" t="str">
        <f ca="1">IF(B_MSK[[#This Row],[HARGA_3]]="",IF(B_MSK[[#This Row],[HARGA_2]]="",IF(B_MSK[[#This Row],[HARGA_1]]="","",B_MSK[[#This Row],[HARGA_1]]),B_MSK[[#This Row],[HARGA_2]]),B_MSK[[#This Row],[HARGA_3]])</f>
        <v/>
      </c>
      <c r="AJ931" s="15" t="str">
        <f ca="1">IF(B_MSK[[#This Row],[/ STN_3]]="",IF(B_MSK[[#This Row],[/ STN_2]]="",IF(B_MSK[[#This Row],[/ STN_1]]="","",B_MSK[[#This Row],[/ STN_1]]),B_MSK[[#This Row],[/ STN_2]]),B_MSK[[#This Row],[/ STN_3]])</f>
        <v/>
      </c>
      <c r="AK931" s="5" t="str">
        <f ca="1">IF(B_MSK[[#This Row],[//]]="","",SUBSTITUTE(SUBSTITUTE(SUBSTITUTE(B_MSK[[#This Row],[QTY/ CTN]]," ","_",2),"(",""),")","")&amp;"_")</f>
        <v/>
      </c>
      <c r="AL931" s="5" t="str">
        <f ca="1">IF(B_MSK[[#This Row],[A_B]]="","",SEARCH("_",B_MSK[[#This Row],[A_B]]))</f>
        <v/>
      </c>
      <c r="AM931" s="5" t="str">
        <f ca="1">IF(B_MSK[[#This Row],[A_B]]="","",LEN(B_MSK[[#This Row],[A_B]]))</f>
        <v/>
      </c>
      <c r="AN931" s="5" t="str">
        <f ca="1">IF(B_MSK[[#This Row],[A_B]]="","",LEFT(B_MSK[[#This Row],[QTY/ CTN]],B_MSK[[#This Row],[A_B_1]]))</f>
        <v/>
      </c>
      <c r="AO931" s="5" t="str">
        <f ca="1">IF(B_MSK[[#This Row],[A_B]]="","",LEFT(B_MSK[[#This Row],[A_]],SEARCH(" ",B_MSK[[#This Row],[A_]])-1))</f>
        <v/>
      </c>
      <c r="AP931" s="5" t="str">
        <f ca="1">IF(B_MSK[[#This Row],[A_B]]="","",RIGHT(B_MSK[[#This Row],[A_]],LEN(B_MSK[[#This Row],[A_]])-SEARCH(" ",B_MSK[[#This Row],[A_]])))</f>
        <v/>
      </c>
      <c r="AQ9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1" s="5" t="str">
        <f ca="1">IF(B_MSK[[#This Row],[B_]]="","",LEFT(B_MSK[[#This Row],[B_]],SEARCH(" ",B_MSK[[#This Row],[B_]])))</f>
        <v/>
      </c>
      <c r="AS931" s="5" t="str">
        <f ca="1">IF(B_MSK[[#This Row],[B_]]="","",RIGHT(B_MSK[[#This Row],[B_]],LEN(B_MSK[[#This Row],[B_]])-SEARCH(" ",B_MSK[[#This Row],[B_]])))</f>
        <v/>
      </c>
      <c r="AT931" s="5" t="str">
        <f ca="1">IF(B_MSK[[#This Row],[B_2]]="LSN",12,"")</f>
        <v/>
      </c>
      <c r="AU931" s="5" t="str">
        <f ca="1">IF(B_MSK[[#This Row],[C_1]]="","","PCS")</f>
        <v/>
      </c>
      <c r="AV931" s="5" t="str">
        <f ca="1">IF(B_MSK[[#This Row],[A_1]]="","",B_MSK[[#This Row],[A_1]]*IF(B_MSK[[#This Row],[B_1]]="",1,B_MSK[[#This Row],[B_1]])*IF(B_MSK[[#This Row],[C_1]]="",1,B_MSK[[#This Row],[C_1]]))</f>
        <v/>
      </c>
      <c r="AW931" s="5" t="str">
        <f ca="1">IF(B_MSK[[#This Row],[C_2]]="",IF(B_MSK[[#This Row],[B_2]]="",IF(B_MSK[[#This Row],[A_2]]="","",B_MSK[[#This Row],[A_2]]),B_MSK[[#This Row],[B_2]]),B_MSK[[#This Row],[C_2]])</f>
        <v/>
      </c>
      <c r="AX931" s="2">
        <f ca="1">IF(ISNUMBER(B_MSK[[#This Row],[TANGGAL DATANG]]),B_MSK[[#This Row],[TANGGAL DATANG]],AX930)</f>
        <v>44959</v>
      </c>
      <c r="AY931" s="5" t="str">
        <f ca="1">IF(B_MSK[[#This Row],[DB_ROW]]="","",INDEX([3]!db[JENIS],B_MSK[[#This Row],[DB_ROW]]-1))</f>
        <v/>
      </c>
      <c r="AZ931" s="5" t="e">
        <f ca="1">IF(B_MSK[[#This Row],[A_1]]="","",B_MSK[[#This Row],[A_1]])*1</f>
        <v>#VALUE!</v>
      </c>
      <c r="BA931" s="5" t="str">
        <f ca="1">IF(B_MSK[[#This Row],[//]]="","",INDEX(INDIRECT(DIR&amp;$2:$2),B_MSK[[#This Row],[//]]))</f>
        <v/>
      </c>
      <c r="BB931" s="5" t="str">
        <f ca="1">CONCATENATE(B_MSK[[#This Row],[concat]],B_MSK[[#This Row],[HARGA_X]],B_MSK[[#This Row],[SAT]])</f>
        <v/>
      </c>
    </row>
    <row r="932" spans="1:54" x14ac:dyDescent="0.25">
      <c r="A932" s="6" t="s">
        <v>128</v>
      </c>
      <c r="B932" s="5" t="str">
        <f ca="1">IF(B_MSK[[#This Row],[N_ID]]="","",INDEX(INDIRECT(DIR&amp;$2:$2),MATCH(B_MSK[[#This Row],[N_ID]],INDIRECT(DIR&amp;"!NOTA[ID_P]"),0)))</f>
        <v/>
      </c>
      <c r="C932" s="5" t="str">
        <f ca="1">IF(B_MSK[[#This Row],[//]]="","",HYPERLINK("["&amp;SUBSTITUTE(DIR,"'","")&amp;"]NOTA!D"&amp;B_MSK[[#This Row],[//]]+2,"&gt;"))</f>
        <v/>
      </c>
      <c r="D932" s="5" t="str">
        <f ca="1">IF(B_MSK[[#This Row],[N_ID]]="","",COUNTIF(INDIRECT(DIR&amp;"!NOTA[ID_H]"),B_MSK[[#This Row],[ID NOTA]]))</f>
        <v/>
      </c>
      <c r="E9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2" s="7" t="str">
        <f ca="1">IF(B_MSK[[#This Row],[stt]]="ada",INDEX([2]!db[NB BM],B_MSK[DB_ROW]-1),"")</f>
        <v/>
      </c>
      <c r="H932" s="7" t="str">
        <f ca="1">IF(B_MSK[[#This Row],[//]]="","",INDEX(INDIRECT(DIR&amp;$2:$2),B_MSK[[#This Row],[//]]))</f>
        <v/>
      </c>
      <c r="I932" s="27" t="str">
        <f ca="1">IF(B_MSK[[#This Row],[//]]="","",INDEX(INDIRECT(DB_PATH&amp;$2:$2),B_MSK[[#This Row],[DB_ROW]]-1))</f>
        <v/>
      </c>
      <c r="J932" s="5" t="str">
        <f ca="1">IF(B_MSK[[#This Row],[//]]="","",IF(INDEX(INDIRECT(DIR&amp;$2:$2),B_MSK[[#This Row],[//]])="","",INDEX(INDIRECT(DIR&amp;$2:$2),B_MSK[[#This Row],[//]])))</f>
        <v/>
      </c>
      <c r="K932" s="5" t="str">
        <f ca="1">IF(B_MSK[[#This Row],[//]]="","",IF(INDEX(INDIRECT(DIR&amp;$2:$2),B_MSK[[#This Row],[//]])="","",INDEX(INDIRECT(DIR&amp;$2:$2),B_MSK[[#This Row],[//]])))</f>
        <v/>
      </c>
      <c r="L932" s="5" t="str">
        <f ca="1">IF(B_MSK[[#This Row],[//]]="","",IF(INDEX(INDIRECT(DIR&amp;$2:$2),B_MSK[[#This Row],[//]])="","",INDEX(INDIRECT(DIR&amp;$2:$2),B_MSK[[#This Row],[//]])))</f>
        <v/>
      </c>
      <c r="M932" s="13" t="str">
        <f ca="1">IF(B_MSK[[#This Row],[//]]="","",INDEX(INDIRECT(DIR&amp;$2:$2),B_MSK[[#This Row],[//]]))</f>
        <v/>
      </c>
      <c r="N932" s="13" t="str">
        <f ca="1">IF(OR(B_MSK[[#This Row],[//]]="",),"",INDEX(INDIRECT(DIR&amp;$2:$2),B_MSK[[#This Row],[//]]))</f>
        <v/>
      </c>
      <c r="O932" s="3" t="str">
        <f ca="1">IF(B_MSK[[#This Row],[//]]="","",IF(INDEX(INDIRECT(DIR&amp;$2:$2),B_MSK[[#This Row],[//]])=0,"",INDEX(INDIRECT(DIR&amp;$2:$2),B_MSK[[#This Row],[//]])))</f>
        <v/>
      </c>
      <c r="P932" s="3" t="str">
        <f ca="1">IF(B_MSK[[#This Row],[//]]="","",IF(INDEX(INDIRECT(DIR&amp;$2:$2),B_MSK[[#This Row],[//]])=0,"",INDEX(INDIRECT(DIR&amp;$2:$2),B_MSK[[#This Row],[//]])))</f>
        <v/>
      </c>
      <c r="Q932" s="12" t="str">
        <f ca="1">IF(B_MSK[[#This Row],[//]]="","",INDEX(INDIRECT(DIR&amp;$2:$2),B_MSK[[#This Row],[//]]))</f>
        <v/>
      </c>
      <c r="R9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2" s="37" t="str">
        <f ca="1">IF(B_MSK[[#This Row],[//]]="","",INDEX(INDIRECT(DIR&amp;$2:$2),B_MSK[[#This Row],[//]]))</f>
        <v/>
      </c>
      <c r="U932" s="38" t="str">
        <f ca="1">IF(SUMIF(B_MSK[NAMA BARANG],B_MSK[[#This Row],[NAMA BARANG]],B_MSK[JMLH BRG])=0,"",SUMIF(B_MSK[NAMA BARANG],B_MSK[[#This Row],[NAMA BARANG]],B_MSK[C]))</f>
        <v/>
      </c>
      <c r="V932" s="7" t="str">
        <f ca="1">IF(B_MSK[[#This Row],[//]]="","",INDEX(INDIRECT(DIR&amp;$2:$2),B_MSK[[#This Row],[//]]))</f>
        <v/>
      </c>
      <c r="W9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2" s="5" t="str">
        <f ca="1">IF(B_MSK[[#This Row],[N.B.nota]]="","",IF(MATCH(B_MSK[[#This Row],[concat]],[2]!db[NB NOTA_C],0)&gt;0,"ada",0))</f>
        <v/>
      </c>
      <c r="Y932" s="5" t="str">
        <f ca="1">IF(B_MSK[[#This Row],[N.B.nota]]="","",ADDRESS(ROW(B_MSK[QB]),COLUMN(B_MSK[QB]))&amp;":"&amp;ADDRESS(ROW(),COLUMN(B_MSK[QB])))</f>
        <v/>
      </c>
      <c r="Z932" s="5" t="str">
        <f ca="1">IF(B_MSK[[#This Row],[concat]]="","",MATCH(B_MSK[[#This Row],[concat]],[2]!db[NB NOTA_C],0)+1)</f>
        <v/>
      </c>
      <c r="AA932" s="5" t="str">
        <f ca="1">IF(B_MSK[[#This Row],[//]]="","",HYPERLINK("[D:\kerja\BANK EXP\BARU\DB.XLSX]DB!e"&amp;B_MSK[[#This Row],[DB_ROW]],"&gt;"))</f>
        <v/>
      </c>
      <c r="AB932" s="30" t="e">
        <f ca="1">MID(B_MSK[[#This Row],[/ STN_1]],FIND(" ",B_MSK[[#This Row],[/ STN_1]])+1,LEN(B_MSK[[#This Row],[/ STN_1]]))</f>
        <v>#VALUE!</v>
      </c>
      <c r="AC9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2" s="15" t="str">
        <f ca="1">IF(B_MSK[[#This Row],[HARGA_2]]="","",IF(MID(B_MSK[[#This Row],[/ STN_2]],FIND(" ",B_MSK[[#This Row],[/ STN_2]])+1,LEN(B_MSK[[#This Row],[/ STN_2]]))="LSN",B_MSK[[#This Row],[HARGA_2]]/12,""))</f>
        <v/>
      </c>
      <c r="AH932" s="7" t="str">
        <f ca="1">IF(B_MSK[[#This Row],[HARGA_3]]="","","/ "&amp;"PCS")</f>
        <v/>
      </c>
      <c r="AI932" s="15" t="str">
        <f ca="1">IF(B_MSK[[#This Row],[HARGA_3]]="",IF(B_MSK[[#This Row],[HARGA_2]]="",IF(B_MSK[[#This Row],[HARGA_1]]="","",B_MSK[[#This Row],[HARGA_1]]),B_MSK[[#This Row],[HARGA_2]]),B_MSK[[#This Row],[HARGA_3]])</f>
        <v/>
      </c>
      <c r="AJ932" s="15" t="str">
        <f ca="1">IF(B_MSK[[#This Row],[/ STN_3]]="",IF(B_MSK[[#This Row],[/ STN_2]]="",IF(B_MSK[[#This Row],[/ STN_1]]="","",B_MSK[[#This Row],[/ STN_1]]),B_MSK[[#This Row],[/ STN_2]]),B_MSK[[#This Row],[/ STN_3]])</f>
        <v/>
      </c>
      <c r="AK932" s="5" t="str">
        <f ca="1">IF(B_MSK[[#This Row],[//]]="","",SUBSTITUTE(SUBSTITUTE(SUBSTITUTE(B_MSK[[#This Row],[QTY/ CTN]]," ","_",2),"(",""),")","")&amp;"_")</f>
        <v/>
      </c>
      <c r="AL932" s="5" t="str">
        <f ca="1">IF(B_MSK[[#This Row],[A_B]]="","",SEARCH("_",B_MSK[[#This Row],[A_B]]))</f>
        <v/>
      </c>
      <c r="AM932" s="5" t="str">
        <f ca="1">IF(B_MSK[[#This Row],[A_B]]="","",LEN(B_MSK[[#This Row],[A_B]]))</f>
        <v/>
      </c>
      <c r="AN932" s="5" t="str">
        <f ca="1">IF(B_MSK[[#This Row],[A_B]]="","",LEFT(B_MSK[[#This Row],[QTY/ CTN]],B_MSK[[#This Row],[A_B_1]]))</f>
        <v/>
      </c>
      <c r="AO932" s="5" t="str">
        <f ca="1">IF(B_MSK[[#This Row],[A_B]]="","",LEFT(B_MSK[[#This Row],[A_]],SEARCH(" ",B_MSK[[#This Row],[A_]])-1))</f>
        <v/>
      </c>
      <c r="AP932" s="5" t="str">
        <f ca="1">IF(B_MSK[[#This Row],[A_B]]="","",RIGHT(B_MSK[[#This Row],[A_]],LEN(B_MSK[[#This Row],[A_]])-SEARCH(" ",B_MSK[[#This Row],[A_]])))</f>
        <v/>
      </c>
      <c r="AQ9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2" s="5" t="str">
        <f ca="1">IF(B_MSK[[#This Row],[B_]]="","",LEFT(B_MSK[[#This Row],[B_]],SEARCH(" ",B_MSK[[#This Row],[B_]])))</f>
        <v/>
      </c>
      <c r="AS932" s="5" t="str">
        <f ca="1">IF(B_MSK[[#This Row],[B_]]="","",RIGHT(B_MSK[[#This Row],[B_]],LEN(B_MSK[[#This Row],[B_]])-SEARCH(" ",B_MSK[[#This Row],[B_]])))</f>
        <v/>
      </c>
      <c r="AT932" s="5" t="str">
        <f ca="1">IF(B_MSK[[#This Row],[B_2]]="LSN",12,"")</f>
        <v/>
      </c>
      <c r="AU932" s="5" t="str">
        <f ca="1">IF(B_MSK[[#This Row],[C_1]]="","","PCS")</f>
        <v/>
      </c>
      <c r="AV932" s="5" t="str">
        <f ca="1">IF(B_MSK[[#This Row],[A_1]]="","",B_MSK[[#This Row],[A_1]]*IF(B_MSK[[#This Row],[B_1]]="",1,B_MSK[[#This Row],[B_1]])*IF(B_MSK[[#This Row],[C_1]]="",1,B_MSK[[#This Row],[C_1]]))</f>
        <v/>
      </c>
      <c r="AW932" s="5" t="str">
        <f ca="1">IF(B_MSK[[#This Row],[C_2]]="",IF(B_MSK[[#This Row],[B_2]]="",IF(B_MSK[[#This Row],[A_2]]="","",B_MSK[[#This Row],[A_2]]),B_MSK[[#This Row],[B_2]]),B_MSK[[#This Row],[C_2]])</f>
        <v/>
      </c>
      <c r="AX932" s="2">
        <f ca="1">IF(ISNUMBER(B_MSK[[#This Row],[TANGGAL DATANG]]),B_MSK[[#This Row],[TANGGAL DATANG]],AX931)</f>
        <v>44959</v>
      </c>
      <c r="AY932" s="5" t="str">
        <f ca="1">IF(B_MSK[[#This Row],[DB_ROW]]="","",INDEX([3]!db[JENIS],B_MSK[[#This Row],[DB_ROW]]-1))</f>
        <v/>
      </c>
      <c r="AZ932" s="5" t="e">
        <f ca="1">IF(B_MSK[[#This Row],[A_1]]="","",B_MSK[[#This Row],[A_1]])*1</f>
        <v>#VALUE!</v>
      </c>
      <c r="BA932" s="5" t="str">
        <f ca="1">IF(B_MSK[[#This Row],[//]]="","",INDEX(INDIRECT(DIR&amp;$2:$2),B_MSK[[#This Row],[//]]))</f>
        <v/>
      </c>
      <c r="BB932" s="5" t="str">
        <f ca="1">CONCATENATE(B_MSK[[#This Row],[concat]],B_MSK[[#This Row],[HARGA_X]],B_MSK[[#This Row],[SAT]])</f>
        <v/>
      </c>
    </row>
    <row r="933" spans="1:54" x14ac:dyDescent="0.25">
      <c r="A933" s="6" t="s">
        <v>128</v>
      </c>
      <c r="B933" s="5" t="str">
        <f ca="1">IF(B_MSK[[#This Row],[N_ID]]="","",INDEX(INDIRECT(DIR&amp;$2:$2),MATCH(B_MSK[[#This Row],[N_ID]],INDIRECT(DIR&amp;"!NOTA[ID_P]"),0)))</f>
        <v/>
      </c>
      <c r="C933" s="5" t="str">
        <f ca="1">IF(B_MSK[[#This Row],[//]]="","",HYPERLINK("["&amp;SUBSTITUTE(DIR,"'","")&amp;"]NOTA!D"&amp;B_MSK[[#This Row],[//]]+2,"&gt;"))</f>
        <v/>
      </c>
      <c r="D933" s="5" t="str">
        <f ca="1">IF(B_MSK[[#This Row],[N_ID]]="","",COUNTIF(INDIRECT(DIR&amp;"!NOTA[ID_H]"),B_MSK[[#This Row],[ID NOTA]]))</f>
        <v/>
      </c>
      <c r="E9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3" s="7" t="str">
        <f ca="1">IF(B_MSK[[#This Row],[stt]]="ada",INDEX([2]!db[NB BM],B_MSK[DB_ROW]-1),"")</f>
        <v/>
      </c>
      <c r="H933" s="7" t="str">
        <f ca="1">IF(B_MSK[[#This Row],[//]]="","",INDEX(INDIRECT(DIR&amp;$2:$2),B_MSK[[#This Row],[//]]))</f>
        <v/>
      </c>
      <c r="I933" s="27" t="str">
        <f ca="1">IF(B_MSK[[#This Row],[//]]="","",INDEX(INDIRECT(DB_PATH&amp;$2:$2),B_MSK[[#This Row],[DB_ROW]]-1))</f>
        <v/>
      </c>
      <c r="J933" s="5" t="str">
        <f ca="1">IF(B_MSK[[#This Row],[//]]="","",IF(INDEX(INDIRECT(DIR&amp;$2:$2),B_MSK[[#This Row],[//]])="","",INDEX(INDIRECT(DIR&amp;$2:$2),B_MSK[[#This Row],[//]])))</f>
        <v/>
      </c>
      <c r="K933" s="5" t="str">
        <f ca="1">IF(B_MSK[[#This Row],[//]]="","",IF(INDEX(INDIRECT(DIR&amp;$2:$2),B_MSK[[#This Row],[//]])="","",INDEX(INDIRECT(DIR&amp;$2:$2),B_MSK[[#This Row],[//]])))</f>
        <v/>
      </c>
      <c r="L933" s="5" t="str">
        <f ca="1">IF(B_MSK[[#This Row],[//]]="","",IF(INDEX(INDIRECT(DIR&amp;$2:$2),B_MSK[[#This Row],[//]])="","",INDEX(INDIRECT(DIR&amp;$2:$2),B_MSK[[#This Row],[//]])))</f>
        <v/>
      </c>
      <c r="M933" s="13" t="str">
        <f ca="1">IF(B_MSK[[#This Row],[//]]="","",INDEX(INDIRECT(DIR&amp;$2:$2),B_MSK[[#This Row],[//]]))</f>
        <v/>
      </c>
      <c r="N933" s="13" t="str">
        <f ca="1">IF(OR(B_MSK[[#This Row],[//]]="",),"",INDEX(INDIRECT(DIR&amp;$2:$2),B_MSK[[#This Row],[//]]))</f>
        <v/>
      </c>
      <c r="O933" s="3" t="str">
        <f ca="1">IF(B_MSK[[#This Row],[//]]="","",IF(INDEX(INDIRECT(DIR&amp;$2:$2),B_MSK[[#This Row],[//]])=0,"",INDEX(INDIRECT(DIR&amp;$2:$2),B_MSK[[#This Row],[//]])))</f>
        <v/>
      </c>
      <c r="P933" s="3" t="str">
        <f ca="1">IF(B_MSK[[#This Row],[//]]="","",IF(INDEX(INDIRECT(DIR&amp;$2:$2),B_MSK[[#This Row],[//]])=0,"",INDEX(INDIRECT(DIR&amp;$2:$2),B_MSK[[#This Row],[//]])))</f>
        <v/>
      </c>
      <c r="Q933" s="12" t="str">
        <f ca="1">IF(B_MSK[[#This Row],[//]]="","",INDEX(INDIRECT(DIR&amp;$2:$2),B_MSK[[#This Row],[//]]))</f>
        <v/>
      </c>
      <c r="R9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3" s="37" t="str">
        <f ca="1">IF(B_MSK[[#This Row],[//]]="","",INDEX(INDIRECT(DIR&amp;$2:$2),B_MSK[[#This Row],[//]]))</f>
        <v/>
      </c>
      <c r="U933" s="38" t="str">
        <f ca="1">IF(SUMIF(B_MSK[NAMA BARANG],B_MSK[[#This Row],[NAMA BARANG]],B_MSK[JMLH BRG])=0,"",SUMIF(B_MSK[NAMA BARANG],B_MSK[[#This Row],[NAMA BARANG]],B_MSK[C]))</f>
        <v/>
      </c>
      <c r="V933" s="7" t="str">
        <f ca="1">IF(B_MSK[[#This Row],[//]]="","",INDEX(INDIRECT(DIR&amp;$2:$2),B_MSK[[#This Row],[//]]))</f>
        <v/>
      </c>
      <c r="W9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3" s="5" t="str">
        <f ca="1">IF(B_MSK[[#This Row],[N.B.nota]]="","",IF(MATCH(B_MSK[[#This Row],[concat]],[2]!db[NB NOTA_C],0)&gt;0,"ada",0))</f>
        <v/>
      </c>
      <c r="Y933" s="5" t="str">
        <f ca="1">IF(B_MSK[[#This Row],[N.B.nota]]="","",ADDRESS(ROW(B_MSK[QB]),COLUMN(B_MSK[QB]))&amp;":"&amp;ADDRESS(ROW(),COLUMN(B_MSK[QB])))</f>
        <v/>
      </c>
      <c r="Z933" s="5" t="str">
        <f ca="1">IF(B_MSK[[#This Row],[concat]]="","",MATCH(B_MSK[[#This Row],[concat]],[2]!db[NB NOTA_C],0)+1)</f>
        <v/>
      </c>
      <c r="AA933" s="5" t="str">
        <f ca="1">IF(B_MSK[[#This Row],[//]]="","",HYPERLINK("[D:\kerja\BANK EXP\BARU\DB.XLSX]DB!e"&amp;B_MSK[[#This Row],[DB_ROW]],"&gt;"))</f>
        <v/>
      </c>
      <c r="AB933" s="30" t="e">
        <f ca="1">MID(B_MSK[[#This Row],[/ STN_1]],FIND(" ",B_MSK[[#This Row],[/ STN_1]])+1,LEN(B_MSK[[#This Row],[/ STN_1]]))</f>
        <v>#VALUE!</v>
      </c>
      <c r="AC9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3" s="15" t="str">
        <f ca="1">IF(B_MSK[[#This Row],[HARGA_2]]="","",IF(MID(B_MSK[[#This Row],[/ STN_2]],FIND(" ",B_MSK[[#This Row],[/ STN_2]])+1,LEN(B_MSK[[#This Row],[/ STN_2]]))="LSN",B_MSK[[#This Row],[HARGA_2]]/12,""))</f>
        <v/>
      </c>
      <c r="AH933" s="7" t="str">
        <f ca="1">IF(B_MSK[[#This Row],[HARGA_3]]="","","/ "&amp;"PCS")</f>
        <v/>
      </c>
      <c r="AI933" s="15" t="str">
        <f ca="1">IF(B_MSK[[#This Row],[HARGA_3]]="",IF(B_MSK[[#This Row],[HARGA_2]]="",IF(B_MSK[[#This Row],[HARGA_1]]="","",B_MSK[[#This Row],[HARGA_1]]),B_MSK[[#This Row],[HARGA_2]]),B_MSK[[#This Row],[HARGA_3]])</f>
        <v/>
      </c>
      <c r="AJ933" s="15" t="str">
        <f ca="1">IF(B_MSK[[#This Row],[/ STN_3]]="",IF(B_MSK[[#This Row],[/ STN_2]]="",IF(B_MSK[[#This Row],[/ STN_1]]="","",B_MSK[[#This Row],[/ STN_1]]),B_MSK[[#This Row],[/ STN_2]]),B_MSK[[#This Row],[/ STN_3]])</f>
        <v/>
      </c>
      <c r="AK933" s="5" t="str">
        <f ca="1">IF(B_MSK[[#This Row],[//]]="","",SUBSTITUTE(SUBSTITUTE(SUBSTITUTE(B_MSK[[#This Row],[QTY/ CTN]]," ","_",2),"(",""),")","")&amp;"_")</f>
        <v/>
      </c>
      <c r="AL933" s="5" t="str">
        <f ca="1">IF(B_MSK[[#This Row],[A_B]]="","",SEARCH("_",B_MSK[[#This Row],[A_B]]))</f>
        <v/>
      </c>
      <c r="AM933" s="5" t="str">
        <f ca="1">IF(B_MSK[[#This Row],[A_B]]="","",LEN(B_MSK[[#This Row],[A_B]]))</f>
        <v/>
      </c>
      <c r="AN933" s="5" t="str">
        <f ca="1">IF(B_MSK[[#This Row],[A_B]]="","",LEFT(B_MSK[[#This Row],[QTY/ CTN]],B_MSK[[#This Row],[A_B_1]]))</f>
        <v/>
      </c>
      <c r="AO933" s="5" t="str">
        <f ca="1">IF(B_MSK[[#This Row],[A_B]]="","",LEFT(B_MSK[[#This Row],[A_]],SEARCH(" ",B_MSK[[#This Row],[A_]])-1))</f>
        <v/>
      </c>
      <c r="AP933" s="5" t="str">
        <f ca="1">IF(B_MSK[[#This Row],[A_B]]="","",RIGHT(B_MSK[[#This Row],[A_]],LEN(B_MSK[[#This Row],[A_]])-SEARCH(" ",B_MSK[[#This Row],[A_]])))</f>
        <v/>
      </c>
      <c r="AQ9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3" s="5" t="str">
        <f ca="1">IF(B_MSK[[#This Row],[B_]]="","",LEFT(B_MSK[[#This Row],[B_]],SEARCH(" ",B_MSK[[#This Row],[B_]])))</f>
        <v/>
      </c>
      <c r="AS933" s="5" t="str">
        <f ca="1">IF(B_MSK[[#This Row],[B_]]="","",RIGHT(B_MSK[[#This Row],[B_]],LEN(B_MSK[[#This Row],[B_]])-SEARCH(" ",B_MSK[[#This Row],[B_]])))</f>
        <v/>
      </c>
      <c r="AT933" s="5" t="str">
        <f ca="1">IF(B_MSK[[#This Row],[B_2]]="LSN",12,"")</f>
        <v/>
      </c>
      <c r="AU933" s="5" t="str">
        <f ca="1">IF(B_MSK[[#This Row],[C_1]]="","","PCS")</f>
        <v/>
      </c>
      <c r="AV933" s="5" t="str">
        <f ca="1">IF(B_MSK[[#This Row],[A_1]]="","",B_MSK[[#This Row],[A_1]]*IF(B_MSK[[#This Row],[B_1]]="",1,B_MSK[[#This Row],[B_1]])*IF(B_MSK[[#This Row],[C_1]]="",1,B_MSK[[#This Row],[C_1]]))</f>
        <v/>
      </c>
      <c r="AW933" s="5" t="str">
        <f ca="1">IF(B_MSK[[#This Row],[C_2]]="",IF(B_MSK[[#This Row],[B_2]]="",IF(B_MSK[[#This Row],[A_2]]="","",B_MSK[[#This Row],[A_2]]),B_MSK[[#This Row],[B_2]]),B_MSK[[#This Row],[C_2]])</f>
        <v/>
      </c>
      <c r="AX933" s="2">
        <f ca="1">IF(ISNUMBER(B_MSK[[#This Row],[TANGGAL DATANG]]),B_MSK[[#This Row],[TANGGAL DATANG]],AX932)</f>
        <v>44959</v>
      </c>
      <c r="AY933" s="5" t="str">
        <f ca="1">IF(B_MSK[[#This Row],[DB_ROW]]="","",INDEX([3]!db[JENIS],B_MSK[[#This Row],[DB_ROW]]-1))</f>
        <v/>
      </c>
      <c r="AZ933" s="5" t="e">
        <f ca="1">IF(B_MSK[[#This Row],[A_1]]="","",B_MSK[[#This Row],[A_1]])*1</f>
        <v>#VALUE!</v>
      </c>
      <c r="BA933" s="5" t="str">
        <f ca="1">IF(B_MSK[[#This Row],[//]]="","",INDEX(INDIRECT(DIR&amp;$2:$2),B_MSK[[#This Row],[//]]))</f>
        <v/>
      </c>
      <c r="BB933" s="5" t="str">
        <f ca="1">CONCATENATE(B_MSK[[#This Row],[concat]],B_MSK[[#This Row],[HARGA_X]],B_MSK[[#This Row],[SAT]])</f>
        <v/>
      </c>
    </row>
    <row r="934" spans="1:54" x14ac:dyDescent="0.25">
      <c r="A934" s="6" t="s">
        <v>128</v>
      </c>
      <c r="B934" s="5" t="str">
        <f ca="1">IF(B_MSK[[#This Row],[N_ID]]="","",INDEX(INDIRECT(DIR&amp;$2:$2),MATCH(B_MSK[[#This Row],[N_ID]],INDIRECT(DIR&amp;"!NOTA[ID_P]"),0)))</f>
        <v/>
      </c>
      <c r="C934" s="5" t="str">
        <f ca="1">IF(B_MSK[[#This Row],[//]]="","",HYPERLINK("["&amp;SUBSTITUTE(DIR,"'","")&amp;"]NOTA!D"&amp;B_MSK[[#This Row],[//]]+2,"&gt;"))</f>
        <v/>
      </c>
      <c r="D934" s="5" t="str">
        <f ca="1">IF(B_MSK[[#This Row],[N_ID]]="","",COUNTIF(INDIRECT(DIR&amp;"!NOTA[ID_H]"),B_MSK[[#This Row],[ID NOTA]]))</f>
        <v/>
      </c>
      <c r="E9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4" s="7" t="str">
        <f ca="1">IF(B_MSK[[#This Row],[stt]]="ada",INDEX([2]!db[NB BM],B_MSK[DB_ROW]-1),"")</f>
        <v/>
      </c>
      <c r="H934" s="7" t="str">
        <f ca="1">IF(B_MSK[[#This Row],[//]]="","",INDEX(INDIRECT(DIR&amp;$2:$2),B_MSK[[#This Row],[//]]))</f>
        <v/>
      </c>
      <c r="I934" s="27" t="str">
        <f ca="1">IF(B_MSK[[#This Row],[//]]="","",INDEX(INDIRECT(DB_PATH&amp;$2:$2),B_MSK[[#This Row],[DB_ROW]]-1))</f>
        <v/>
      </c>
      <c r="J934" s="5" t="str">
        <f ca="1">IF(B_MSK[[#This Row],[//]]="","",IF(INDEX(INDIRECT(DIR&amp;$2:$2),B_MSK[[#This Row],[//]])="","",INDEX(INDIRECT(DIR&amp;$2:$2),B_MSK[[#This Row],[//]])))</f>
        <v/>
      </c>
      <c r="K934" s="5" t="str">
        <f ca="1">IF(B_MSK[[#This Row],[//]]="","",IF(INDEX(INDIRECT(DIR&amp;$2:$2),B_MSK[[#This Row],[//]])="","",INDEX(INDIRECT(DIR&amp;$2:$2),B_MSK[[#This Row],[//]])))</f>
        <v/>
      </c>
      <c r="L934" s="5" t="str">
        <f ca="1">IF(B_MSK[[#This Row],[//]]="","",IF(INDEX(INDIRECT(DIR&amp;$2:$2),B_MSK[[#This Row],[//]])="","",INDEX(INDIRECT(DIR&amp;$2:$2),B_MSK[[#This Row],[//]])))</f>
        <v/>
      </c>
      <c r="M934" s="13" t="str">
        <f ca="1">IF(B_MSK[[#This Row],[//]]="","",INDEX(INDIRECT(DIR&amp;$2:$2),B_MSK[[#This Row],[//]]))</f>
        <v/>
      </c>
      <c r="N934" s="13" t="str">
        <f ca="1">IF(OR(B_MSK[[#This Row],[//]]="",),"",INDEX(INDIRECT(DIR&amp;$2:$2),B_MSK[[#This Row],[//]]))</f>
        <v/>
      </c>
      <c r="O934" s="3" t="str">
        <f ca="1">IF(B_MSK[[#This Row],[//]]="","",IF(INDEX(INDIRECT(DIR&amp;$2:$2),B_MSK[[#This Row],[//]])=0,"",INDEX(INDIRECT(DIR&amp;$2:$2),B_MSK[[#This Row],[//]])))</f>
        <v/>
      </c>
      <c r="P934" s="3" t="str">
        <f ca="1">IF(B_MSK[[#This Row],[//]]="","",IF(INDEX(INDIRECT(DIR&amp;$2:$2),B_MSK[[#This Row],[//]])=0,"",INDEX(INDIRECT(DIR&amp;$2:$2),B_MSK[[#This Row],[//]])))</f>
        <v/>
      </c>
      <c r="Q934" s="12" t="str">
        <f ca="1">IF(B_MSK[[#This Row],[//]]="","",INDEX(INDIRECT(DIR&amp;$2:$2),B_MSK[[#This Row],[//]]))</f>
        <v/>
      </c>
      <c r="R9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4" s="37" t="str">
        <f ca="1">IF(B_MSK[[#This Row],[//]]="","",INDEX(INDIRECT(DIR&amp;$2:$2),B_MSK[[#This Row],[//]]))</f>
        <v/>
      </c>
      <c r="U934" s="38" t="str">
        <f ca="1">IF(SUMIF(B_MSK[NAMA BARANG],B_MSK[[#This Row],[NAMA BARANG]],B_MSK[JMLH BRG])=0,"",SUMIF(B_MSK[NAMA BARANG],B_MSK[[#This Row],[NAMA BARANG]],B_MSK[C]))</f>
        <v/>
      </c>
      <c r="V934" s="7" t="str">
        <f ca="1">IF(B_MSK[[#This Row],[//]]="","",INDEX(INDIRECT(DIR&amp;$2:$2),B_MSK[[#This Row],[//]]))</f>
        <v/>
      </c>
      <c r="W9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4" s="5" t="str">
        <f ca="1">IF(B_MSK[[#This Row],[N.B.nota]]="","",IF(MATCH(B_MSK[[#This Row],[concat]],[2]!db[NB NOTA_C],0)&gt;0,"ada",0))</f>
        <v/>
      </c>
      <c r="Y934" s="5" t="str">
        <f ca="1">IF(B_MSK[[#This Row],[N.B.nota]]="","",ADDRESS(ROW(B_MSK[QB]),COLUMN(B_MSK[QB]))&amp;":"&amp;ADDRESS(ROW(),COLUMN(B_MSK[QB])))</f>
        <v/>
      </c>
      <c r="Z934" s="5" t="str">
        <f ca="1">IF(B_MSK[[#This Row],[concat]]="","",MATCH(B_MSK[[#This Row],[concat]],[2]!db[NB NOTA_C],0)+1)</f>
        <v/>
      </c>
      <c r="AA934" s="5" t="str">
        <f ca="1">IF(B_MSK[[#This Row],[//]]="","",HYPERLINK("[D:\kerja\BANK EXP\BARU\DB.XLSX]DB!e"&amp;B_MSK[[#This Row],[DB_ROW]],"&gt;"))</f>
        <v/>
      </c>
      <c r="AB934" s="30" t="e">
        <f ca="1">MID(B_MSK[[#This Row],[/ STN_1]],FIND(" ",B_MSK[[#This Row],[/ STN_1]])+1,LEN(B_MSK[[#This Row],[/ STN_1]]))</f>
        <v>#VALUE!</v>
      </c>
      <c r="AC9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4" s="15" t="str">
        <f ca="1">IF(B_MSK[[#This Row],[HARGA_2]]="","",IF(MID(B_MSK[[#This Row],[/ STN_2]],FIND(" ",B_MSK[[#This Row],[/ STN_2]])+1,LEN(B_MSK[[#This Row],[/ STN_2]]))="LSN",B_MSK[[#This Row],[HARGA_2]]/12,""))</f>
        <v/>
      </c>
      <c r="AH934" s="7" t="str">
        <f ca="1">IF(B_MSK[[#This Row],[HARGA_3]]="","","/ "&amp;"PCS")</f>
        <v/>
      </c>
      <c r="AI934" s="15" t="str">
        <f ca="1">IF(B_MSK[[#This Row],[HARGA_3]]="",IF(B_MSK[[#This Row],[HARGA_2]]="",IF(B_MSK[[#This Row],[HARGA_1]]="","",B_MSK[[#This Row],[HARGA_1]]),B_MSK[[#This Row],[HARGA_2]]),B_MSK[[#This Row],[HARGA_3]])</f>
        <v/>
      </c>
      <c r="AJ934" s="15" t="str">
        <f ca="1">IF(B_MSK[[#This Row],[/ STN_3]]="",IF(B_MSK[[#This Row],[/ STN_2]]="",IF(B_MSK[[#This Row],[/ STN_1]]="","",B_MSK[[#This Row],[/ STN_1]]),B_MSK[[#This Row],[/ STN_2]]),B_MSK[[#This Row],[/ STN_3]])</f>
        <v/>
      </c>
      <c r="AK934" s="5" t="str">
        <f ca="1">IF(B_MSK[[#This Row],[//]]="","",SUBSTITUTE(SUBSTITUTE(SUBSTITUTE(B_MSK[[#This Row],[QTY/ CTN]]," ","_",2),"(",""),")","")&amp;"_")</f>
        <v/>
      </c>
      <c r="AL934" s="5" t="str">
        <f ca="1">IF(B_MSK[[#This Row],[A_B]]="","",SEARCH("_",B_MSK[[#This Row],[A_B]]))</f>
        <v/>
      </c>
      <c r="AM934" s="5" t="str">
        <f ca="1">IF(B_MSK[[#This Row],[A_B]]="","",LEN(B_MSK[[#This Row],[A_B]]))</f>
        <v/>
      </c>
      <c r="AN934" s="5" t="str">
        <f ca="1">IF(B_MSK[[#This Row],[A_B]]="","",LEFT(B_MSK[[#This Row],[QTY/ CTN]],B_MSK[[#This Row],[A_B_1]]))</f>
        <v/>
      </c>
      <c r="AO934" s="5" t="str">
        <f ca="1">IF(B_MSK[[#This Row],[A_B]]="","",LEFT(B_MSK[[#This Row],[A_]],SEARCH(" ",B_MSK[[#This Row],[A_]])-1))</f>
        <v/>
      </c>
      <c r="AP934" s="5" t="str">
        <f ca="1">IF(B_MSK[[#This Row],[A_B]]="","",RIGHT(B_MSK[[#This Row],[A_]],LEN(B_MSK[[#This Row],[A_]])-SEARCH(" ",B_MSK[[#This Row],[A_]])))</f>
        <v/>
      </c>
      <c r="AQ9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4" s="5" t="str">
        <f ca="1">IF(B_MSK[[#This Row],[B_]]="","",LEFT(B_MSK[[#This Row],[B_]],SEARCH(" ",B_MSK[[#This Row],[B_]])))</f>
        <v/>
      </c>
      <c r="AS934" s="5" t="str">
        <f ca="1">IF(B_MSK[[#This Row],[B_]]="","",RIGHT(B_MSK[[#This Row],[B_]],LEN(B_MSK[[#This Row],[B_]])-SEARCH(" ",B_MSK[[#This Row],[B_]])))</f>
        <v/>
      </c>
      <c r="AT934" s="5" t="str">
        <f ca="1">IF(B_MSK[[#This Row],[B_2]]="LSN",12,"")</f>
        <v/>
      </c>
      <c r="AU934" s="5" t="str">
        <f ca="1">IF(B_MSK[[#This Row],[C_1]]="","","PCS")</f>
        <v/>
      </c>
      <c r="AV934" s="5" t="str">
        <f ca="1">IF(B_MSK[[#This Row],[A_1]]="","",B_MSK[[#This Row],[A_1]]*IF(B_MSK[[#This Row],[B_1]]="",1,B_MSK[[#This Row],[B_1]])*IF(B_MSK[[#This Row],[C_1]]="",1,B_MSK[[#This Row],[C_1]]))</f>
        <v/>
      </c>
      <c r="AW934" s="5" t="str">
        <f ca="1">IF(B_MSK[[#This Row],[C_2]]="",IF(B_MSK[[#This Row],[B_2]]="",IF(B_MSK[[#This Row],[A_2]]="","",B_MSK[[#This Row],[A_2]]),B_MSK[[#This Row],[B_2]]),B_MSK[[#This Row],[C_2]])</f>
        <v/>
      </c>
      <c r="AX934" s="2">
        <f ca="1">IF(ISNUMBER(B_MSK[[#This Row],[TANGGAL DATANG]]),B_MSK[[#This Row],[TANGGAL DATANG]],AX933)</f>
        <v>44959</v>
      </c>
      <c r="AY934" s="5" t="str">
        <f ca="1">IF(B_MSK[[#This Row],[DB_ROW]]="","",INDEX([3]!db[JENIS],B_MSK[[#This Row],[DB_ROW]]-1))</f>
        <v/>
      </c>
      <c r="AZ934" s="5" t="e">
        <f ca="1">IF(B_MSK[[#This Row],[A_1]]="","",B_MSK[[#This Row],[A_1]])*1</f>
        <v>#VALUE!</v>
      </c>
      <c r="BA934" s="5" t="str">
        <f ca="1">IF(B_MSK[[#This Row],[//]]="","",INDEX(INDIRECT(DIR&amp;$2:$2),B_MSK[[#This Row],[//]]))</f>
        <v/>
      </c>
      <c r="BB934" s="5" t="str">
        <f ca="1">CONCATENATE(B_MSK[[#This Row],[concat]],B_MSK[[#This Row],[HARGA_X]],B_MSK[[#This Row],[SAT]])</f>
        <v/>
      </c>
    </row>
    <row r="935" spans="1:54" x14ac:dyDescent="0.25">
      <c r="A935" s="6" t="s">
        <v>128</v>
      </c>
      <c r="B935" s="5" t="str">
        <f ca="1">IF(B_MSK[[#This Row],[N_ID]]="","",INDEX(INDIRECT(DIR&amp;$2:$2),MATCH(B_MSK[[#This Row],[N_ID]],INDIRECT(DIR&amp;"!NOTA[ID_P]"),0)))</f>
        <v/>
      </c>
      <c r="C935" s="5" t="str">
        <f ca="1">IF(B_MSK[[#This Row],[//]]="","",HYPERLINK("["&amp;SUBSTITUTE(DIR,"'","")&amp;"]NOTA!D"&amp;B_MSK[[#This Row],[//]]+2,"&gt;"))</f>
        <v/>
      </c>
      <c r="D935" s="5" t="str">
        <f ca="1">IF(B_MSK[[#This Row],[N_ID]]="","",COUNTIF(INDIRECT(DIR&amp;"!NOTA[ID_H]"),B_MSK[[#This Row],[ID NOTA]]))</f>
        <v/>
      </c>
      <c r="E9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5" s="7" t="str">
        <f ca="1">IF(B_MSK[[#This Row],[stt]]="ada",INDEX([2]!db[NB BM],B_MSK[DB_ROW]-1),"")</f>
        <v/>
      </c>
      <c r="H935" s="7" t="str">
        <f ca="1">IF(B_MSK[[#This Row],[//]]="","",INDEX(INDIRECT(DIR&amp;$2:$2),B_MSK[[#This Row],[//]]))</f>
        <v/>
      </c>
      <c r="I935" s="27" t="str">
        <f ca="1">IF(B_MSK[[#This Row],[//]]="","",INDEX(INDIRECT(DB_PATH&amp;$2:$2),B_MSK[[#This Row],[DB_ROW]]-1))</f>
        <v/>
      </c>
      <c r="J935" s="5" t="str">
        <f ca="1">IF(B_MSK[[#This Row],[//]]="","",IF(INDEX(INDIRECT(DIR&amp;$2:$2),B_MSK[[#This Row],[//]])="","",INDEX(INDIRECT(DIR&amp;$2:$2),B_MSK[[#This Row],[//]])))</f>
        <v/>
      </c>
      <c r="K935" s="5" t="str">
        <f ca="1">IF(B_MSK[[#This Row],[//]]="","",IF(INDEX(INDIRECT(DIR&amp;$2:$2),B_MSK[[#This Row],[//]])="","",INDEX(INDIRECT(DIR&amp;$2:$2),B_MSK[[#This Row],[//]])))</f>
        <v/>
      </c>
      <c r="L935" s="5" t="str">
        <f ca="1">IF(B_MSK[[#This Row],[//]]="","",IF(INDEX(INDIRECT(DIR&amp;$2:$2),B_MSK[[#This Row],[//]])="","",INDEX(INDIRECT(DIR&amp;$2:$2),B_MSK[[#This Row],[//]])))</f>
        <v/>
      </c>
      <c r="M935" s="13" t="str">
        <f ca="1">IF(B_MSK[[#This Row],[//]]="","",INDEX(INDIRECT(DIR&amp;$2:$2),B_MSK[[#This Row],[//]]))</f>
        <v/>
      </c>
      <c r="N935" s="13" t="str">
        <f ca="1">IF(OR(B_MSK[[#This Row],[//]]="",),"",INDEX(INDIRECT(DIR&amp;$2:$2),B_MSK[[#This Row],[//]]))</f>
        <v/>
      </c>
      <c r="O935" s="3" t="str">
        <f ca="1">IF(B_MSK[[#This Row],[//]]="","",IF(INDEX(INDIRECT(DIR&amp;$2:$2),B_MSK[[#This Row],[//]])=0,"",INDEX(INDIRECT(DIR&amp;$2:$2),B_MSK[[#This Row],[//]])))</f>
        <v/>
      </c>
      <c r="P935" s="3" t="str">
        <f ca="1">IF(B_MSK[[#This Row],[//]]="","",IF(INDEX(INDIRECT(DIR&amp;$2:$2),B_MSK[[#This Row],[//]])=0,"",INDEX(INDIRECT(DIR&amp;$2:$2),B_MSK[[#This Row],[//]])))</f>
        <v/>
      </c>
      <c r="Q935" s="12" t="str">
        <f ca="1">IF(B_MSK[[#This Row],[//]]="","",INDEX(INDIRECT(DIR&amp;$2:$2),B_MSK[[#This Row],[//]]))</f>
        <v/>
      </c>
      <c r="R9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5" s="37" t="str">
        <f ca="1">IF(B_MSK[[#This Row],[//]]="","",INDEX(INDIRECT(DIR&amp;$2:$2),B_MSK[[#This Row],[//]]))</f>
        <v/>
      </c>
      <c r="U935" s="38" t="str">
        <f ca="1">IF(SUMIF(B_MSK[NAMA BARANG],B_MSK[[#This Row],[NAMA BARANG]],B_MSK[JMLH BRG])=0,"",SUMIF(B_MSK[NAMA BARANG],B_MSK[[#This Row],[NAMA BARANG]],B_MSK[C]))</f>
        <v/>
      </c>
      <c r="V935" s="7" t="str">
        <f ca="1">IF(B_MSK[[#This Row],[//]]="","",INDEX(INDIRECT(DIR&amp;$2:$2),B_MSK[[#This Row],[//]]))</f>
        <v/>
      </c>
      <c r="W9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5" s="5" t="str">
        <f ca="1">IF(B_MSK[[#This Row],[N.B.nota]]="","",IF(MATCH(B_MSK[[#This Row],[concat]],[2]!db[NB NOTA_C],0)&gt;0,"ada",0))</f>
        <v/>
      </c>
      <c r="Y935" s="5" t="str">
        <f ca="1">IF(B_MSK[[#This Row],[N.B.nota]]="","",ADDRESS(ROW(B_MSK[QB]),COLUMN(B_MSK[QB]))&amp;":"&amp;ADDRESS(ROW(),COLUMN(B_MSK[QB])))</f>
        <v/>
      </c>
      <c r="Z935" s="5" t="str">
        <f ca="1">IF(B_MSK[[#This Row],[concat]]="","",MATCH(B_MSK[[#This Row],[concat]],[2]!db[NB NOTA_C],0)+1)</f>
        <v/>
      </c>
      <c r="AA935" s="5" t="str">
        <f ca="1">IF(B_MSK[[#This Row],[//]]="","",HYPERLINK("[D:\kerja\BANK EXP\BARU\DB.XLSX]DB!e"&amp;B_MSK[[#This Row],[DB_ROW]],"&gt;"))</f>
        <v/>
      </c>
      <c r="AB935" s="30" t="e">
        <f ca="1">MID(B_MSK[[#This Row],[/ STN_1]],FIND(" ",B_MSK[[#This Row],[/ STN_1]])+1,LEN(B_MSK[[#This Row],[/ STN_1]]))</f>
        <v>#VALUE!</v>
      </c>
      <c r="AC9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5" s="15" t="str">
        <f ca="1">IF(B_MSK[[#This Row],[HARGA_2]]="","",IF(MID(B_MSK[[#This Row],[/ STN_2]],FIND(" ",B_MSK[[#This Row],[/ STN_2]])+1,LEN(B_MSK[[#This Row],[/ STN_2]]))="LSN",B_MSK[[#This Row],[HARGA_2]]/12,""))</f>
        <v/>
      </c>
      <c r="AH935" s="7" t="str">
        <f ca="1">IF(B_MSK[[#This Row],[HARGA_3]]="","","/ "&amp;"PCS")</f>
        <v/>
      </c>
      <c r="AI935" s="15" t="str">
        <f ca="1">IF(B_MSK[[#This Row],[HARGA_3]]="",IF(B_MSK[[#This Row],[HARGA_2]]="",IF(B_MSK[[#This Row],[HARGA_1]]="","",B_MSK[[#This Row],[HARGA_1]]),B_MSK[[#This Row],[HARGA_2]]),B_MSK[[#This Row],[HARGA_3]])</f>
        <v/>
      </c>
      <c r="AJ935" s="15" t="str">
        <f ca="1">IF(B_MSK[[#This Row],[/ STN_3]]="",IF(B_MSK[[#This Row],[/ STN_2]]="",IF(B_MSK[[#This Row],[/ STN_1]]="","",B_MSK[[#This Row],[/ STN_1]]),B_MSK[[#This Row],[/ STN_2]]),B_MSK[[#This Row],[/ STN_3]])</f>
        <v/>
      </c>
      <c r="AK935" s="5" t="str">
        <f ca="1">IF(B_MSK[[#This Row],[//]]="","",SUBSTITUTE(SUBSTITUTE(SUBSTITUTE(B_MSK[[#This Row],[QTY/ CTN]]," ","_",2),"(",""),")","")&amp;"_")</f>
        <v/>
      </c>
      <c r="AL935" s="5" t="str">
        <f ca="1">IF(B_MSK[[#This Row],[A_B]]="","",SEARCH("_",B_MSK[[#This Row],[A_B]]))</f>
        <v/>
      </c>
      <c r="AM935" s="5" t="str">
        <f ca="1">IF(B_MSK[[#This Row],[A_B]]="","",LEN(B_MSK[[#This Row],[A_B]]))</f>
        <v/>
      </c>
      <c r="AN935" s="5" t="str">
        <f ca="1">IF(B_MSK[[#This Row],[A_B]]="","",LEFT(B_MSK[[#This Row],[QTY/ CTN]],B_MSK[[#This Row],[A_B_1]]))</f>
        <v/>
      </c>
      <c r="AO935" s="5" t="str">
        <f ca="1">IF(B_MSK[[#This Row],[A_B]]="","",LEFT(B_MSK[[#This Row],[A_]],SEARCH(" ",B_MSK[[#This Row],[A_]])-1))</f>
        <v/>
      </c>
      <c r="AP935" s="5" t="str">
        <f ca="1">IF(B_MSK[[#This Row],[A_B]]="","",RIGHT(B_MSK[[#This Row],[A_]],LEN(B_MSK[[#This Row],[A_]])-SEARCH(" ",B_MSK[[#This Row],[A_]])))</f>
        <v/>
      </c>
      <c r="AQ9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5" s="5" t="str">
        <f ca="1">IF(B_MSK[[#This Row],[B_]]="","",LEFT(B_MSK[[#This Row],[B_]],SEARCH(" ",B_MSK[[#This Row],[B_]])))</f>
        <v/>
      </c>
      <c r="AS935" s="5" t="str">
        <f ca="1">IF(B_MSK[[#This Row],[B_]]="","",RIGHT(B_MSK[[#This Row],[B_]],LEN(B_MSK[[#This Row],[B_]])-SEARCH(" ",B_MSK[[#This Row],[B_]])))</f>
        <v/>
      </c>
      <c r="AT935" s="5" t="str">
        <f ca="1">IF(B_MSK[[#This Row],[B_2]]="LSN",12,"")</f>
        <v/>
      </c>
      <c r="AU935" s="5" t="str">
        <f ca="1">IF(B_MSK[[#This Row],[C_1]]="","","PCS")</f>
        <v/>
      </c>
      <c r="AV935" s="5" t="str">
        <f ca="1">IF(B_MSK[[#This Row],[A_1]]="","",B_MSK[[#This Row],[A_1]]*IF(B_MSK[[#This Row],[B_1]]="",1,B_MSK[[#This Row],[B_1]])*IF(B_MSK[[#This Row],[C_1]]="",1,B_MSK[[#This Row],[C_1]]))</f>
        <v/>
      </c>
      <c r="AW935" s="5" t="str">
        <f ca="1">IF(B_MSK[[#This Row],[C_2]]="",IF(B_MSK[[#This Row],[B_2]]="",IF(B_MSK[[#This Row],[A_2]]="","",B_MSK[[#This Row],[A_2]]),B_MSK[[#This Row],[B_2]]),B_MSK[[#This Row],[C_2]])</f>
        <v/>
      </c>
      <c r="AX935" s="2">
        <f ca="1">IF(ISNUMBER(B_MSK[[#This Row],[TANGGAL DATANG]]),B_MSK[[#This Row],[TANGGAL DATANG]],AX934)</f>
        <v>44959</v>
      </c>
      <c r="AY935" s="5" t="str">
        <f ca="1">IF(B_MSK[[#This Row],[DB_ROW]]="","",INDEX([3]!db[JENIS],B_MSK[[#This Row],[DB_ROW]]-1))</f>
        <v/>
      </c>
      <c r="AZ935" s="5" t="e">
        <f ca="1">IF(B_MSK[[#This Row],[A_1]]="","",B_MSK[[#This Row],[A_1]])*1</f>
        <v>#VALUE!</v>
      </c>
      <c r="BA935" s="5" t="str">
        <f ca="1">IF(B_MSK[[#This Row],[//]]="","",INDEX(INDIRECT(DIR&amp;$2:$2),B_MSK[[#This Row],[//]]))</f>
        <v/>
      </c>
      <c r="BB935" s="5" t="str">
        <f ca="1">CONCATENATE(B_MSK[[#This Row],[concat]],B_MSK[[#This Row],[HARGA_X]],B_MSK[[#This Row],[SAT]])</f>
        <v/>
      </c>
    </row>
    <row r="936" spans="1:54" x14ac:dyDescent="0.25">
      <c r="A936" s="6" t="s">
        <v>128</v>
      </c>
      <c r="B936" s="5" t="str">
        <f ca="1">IF(B_MSK[[#This Row],[N_ID]]="","",INDEX(INDIRECT(DIR&amp;$2:$2),MATCH(B_MSK[[#This Row],[N_ID]],INDIRECT(DIR&amp;"!NOTA[ID_P]"),0)))</f>
        <v/>
      </c>
      <c r="C936" s="5" t="str">
        <f ca="1">IF(B_MSK[[#This Row],[//]]="","",HYPERLINK("["&amp;SUBSTITUTE(DIR,"'","")&amp;"]NOTA!D"&amp;B_MSK[[#This Row],[//]]+2,"&gt;"))</f>
        <v/>
      </c>
      <c r="D936" s="5" t="str">
        <f ca="1">IF(B_MSK[[#This Row],[N_ID]]="","",COUNTIF(INDIRECT(DIR&amp;"!NOTA[ID_H]"),B_MSK[[#This Row],[ID NOTA]]))</f>
        <v/>
      </c>
      <c r="E9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6" s="7" t="str">
        <f ca="1">IF(B_MSK[[#This Row],[stt]]="ada",INDEX([2]!db[NB BM],B_MSK[DB_ROW]-1),"")</f>
        <v/>
      </c>
      <c r="H936" s="7" t="str">
        <f ca="1">IF(B_MSK[[#This Row],[//]]="","",INDEX(INDIRECT(DIR&amp;$2:$2),B_MSK[[#This Row],[//]]))</f>
        <v/>
      </c>
      <c r="I936" s="27" t="str">
        <f ca="1">IF(B_MSK[[#This Row],[//]]="","",INDEX(INDIRECT(DB_PATH&amp;$2:$2),B_MSK[[#This Row],[DB_ROW]]-1))</f>
        <v/>
      </c>
      <c r="J936" s="5" t="str">
        <f ca="1">IF(B_MSK[[#This Row],[//]]="","",IF(INDEX(INDIRECT(DIR&amp;$2:$2),B_MSK[[#This Row],[//]])="","",INDEX(INDIRECT(DIR&amp;$2:$2),B_MSK[[#This Row],[//]])))</f>
        <v/>
      </c>
      <c r="K936" s="5" t="str">
        <f ca="1">IF(B_MSK[[#This Row],[//]]="","",IF(INDEX(INDIRECT(DIR&amp;$2:$2),B_MSK[[#This Row],[//]])="","",INDEX(INDIRECT(DIR&amp;$2:$2),B_MSK[[#This Row],[//]])))</f>
        <v/>
      </c>
      <c r="L936" s="5" t="str">
        <f ca="1">IF(B_MSK[[#This Row],[//]]="","",IF(INDEX(INDIRECT(DIR&amp;$2:$2),B_MSK[[#This Row],[//]])="","",INDEX(INDIRECT(DIR&amp;$2:$2),B_MSK[[#This Row],[//]])))</f>
        <v/>
      </c>
      <c r="M936" s="13" t="str">
        <f ca="1">IF(B_MSK[[#This Row],[//]]="","",INDEX(INDIRECT(DIR&amp;$2:$2),B_MSK[[#This Row],[//]]))</f>
        <v/>
      </c>
      <c r="N936" s="13" t="str">
        <f ca="1">IF(OR(B_MSK[[#This Row],[//]]="",),"",INDEX(INDIRECT(DIR&amp;$2:$2),B_MSK[[#This Row],[//]]))</f>
        <v/>
      </c>
      <c r="O936" s="3" t="str">
        <f ca="1">IF(B_MSK[[#This Row],[//]]="","",IF(INDEX(INDIRECT(DIR&amp;$2:$2),B_MSK[[#This Row],[//]])=0,"",INDEX(INDIRECT(DIR&amp;$2:$2),B_MSK[[#This Row],[//]])))</f>
        <v/>
      </c>
      <c r="P936" s="3" t="str">
        <f ca="1">IF(B_MSK[[#This Row],[//]]="","",IF(INDEX(INDIRECT(DIR&amp;$2:$2),B_MSK[[#This Row],[//]])=0,"",INDEX(INDIRECT(DIR&amp;$2:$2),B_MSK[[#This Row],[//]])))</f>
        <v/>
      </c>
      <c r="Q936" s="12" t="str">
        <f ca="1">IF(B_MSK[[#This Row],[//]]="","",INDEX(INDIRECT(DIR&amp;$2:$2),B_MSK[[#This Row],[//]]))</f>
        <v/>
      </c>
      <c r="R9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6" s="37" t="str">
        <f ca="1">IF(B_MSK[[#This Row],[//]]="","",INDEX(INDIRECT(DIR&amp;$2:$2),B_MSK[[#This Row],[//]]))</f>
        <v/>
      </c>
      <c r="U936" s="38" t="str">
        <f ca="1">IF(SUMIF(B_MSK[NAMA BARANG],B_MSK[[#This Row],[NAMA BARANG]],B_MSK[JMLH BRG])=0,"",SUMIF(B_MSK[NAMA BARANG],B_MSK[[#This Row],[NAMA BARANG]],B_MSK[C]))</f>
        <v/>
      </c>
      <c r="V936" s="7" t="str">
        <f ca="1">IF(B_MSK[[#This Row],[//]]="","",INDEX(INDIRECT(DIR&amp;$2:$2),B_MSK[[#This Row],[//]]))</f>
        <v/>
      </c>
      <c r="W9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6" s="5" t="str">
        <f ca="1">IF(B_MSK[[#This Row],[N.B.nota]]="","",IF(MATCH(B_MSK[[#This Row],[concat]],[2]!db[NB NOTA_C],0)&gt;0,"ada",0))</f>
        <v/>
      </c>
      <c r="Y936" s="5" t="str">
        <f ca="1">IF(B_MSK[[#This Row],[N.B.nota]]="","",ADDRESS(ROW(B_MSK[QB]),COLUMN(B_MSK[QB]))&amp;":"&amp;ADDRESS(ROW(),COLUMN(B_MSK[QB])))</f>
        <v/>
      </c>
      <c r="Z936" s="5" t="str">
        <f ca="1">IF(B_MSK[[#This Row],[concat]]="","",MATCH(B_MSK[[#This Row],[concat]],[2]!db[NB NOTA_C],0)+1)</f>
        <v/>
      </c>
      <c r="AA936" s="5" t="str">
        <f ca="1">IF(B_MSK[[#This Row],[//]]="","",HYPERLINK("[D:\kerja\BANK EXP\BARU\DB.XLSX]DB!e"&amp;B_MSK[[#This Row],[DB_ROW]],"&gt;"))</f>
        <v/>
      </c>
      <c r="AB936" s="30" t="e">
        <f ca="1">MID(B_MSK[[#This Row],[/ STN_1]],FIND(" ",B_MSK[[#This Row],[/ STN_1]])+1,LEN(B_MSK[[#This Row],[/ STN_1]]))</f>
        <v>#VALUE!</v>
      </c>
      <c r="AC9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6" s="15" t="str">
        <f ca="1">IF(B_MSK[[#This Row],[HARGA_2]]="","",IF(MID(B_MSK[[#This Row],[/ STN_2]],FIND(" ",B_MSK[[#This Row],[/ STN_2]])+1,LEN(B_MSK[[#This Row],[/ STN_2]]))="LSN",B_MSK[[#This Row],[HARGA_2]]/12,""))</f>
        <v/>
      </c>
      <c r="AH936" s="7" t="str">
        <f ca="1">IF(B_MSK[[#This Row],[HARGA_3]]="","","/ "&amp;"PCS")</f>
        <v/>
      </c>
      <c r="AI936" s="15" t="str">
        <f ca="1">IF(B_MSK[[#This Row],[HARGA_3]]="",IF(B_MSK[[#This Row],[HARGA_2]]="",IF(B_MSK[[#This Row],[HARGA_1]]="","",B_MSK[[#This Row],[HARGA_1]]),B_MSK[[#This Row],[HARGA_2]]),B_MSK[[#This Row],[HARGA_3]])</f>
        <v/>
      </c>
      <c r="AJ936" s="15" t="str">
        <f ca="1">IF(B_MSK[[#This Row],[/ STN_3]]="",IF(B_MSK[[#This Row],[/ STN_2]]="",IF(B_MSK[[#This Row],[/ STN_1]]="","",B_MSK[[#This Row],[/ STN_1]]),B_MSK[[#This Row],[/ STN_2]]),B_MSK[[#This Row],[/ STN_3]])</f>
        <v/>
      </c>
      <c r="AK936" s="5" t="str">
        <f ca="1">IF(B_MSK[[#This Row],[//]]="","",SUBSTITUTE(SUBSTITUTE(SUBSTITUTE(B_MSK[[#This Row],[QTY/ CTN]]," ","_",2),"(",""),")","")&amp;"_")</f>
        <v/>
      </c>
      <c r="AL936" s="5" t="str">
        <f ca="1">IF(B_MSK[[#This Row],[A_B]]="","",SEARCH("_",B_MSK[[#This Row],[A_B]]))</f>
        <v/>
      </c>
      <c r="AM936" s="5" t="str">
        <f ca="1">IF(B_MSK[[#This Row],[A_B]]="","",LEN(B_MSK[[#This Row],[A_B]]))</f>
        <v/>
      </c>
      <c r="AN936" s="5" t="str">
        <f ca="1">IF(B_MSK[[#This Row],[A_B]]="","",LEFT(B_MSK[[#This Row],[QTY/ CTN]],B_MSK[[#This Row],[A_B_1]]))</f>
        <v/>
      </c>
      <c r="AO936" s="5" t="str">
        <f ca="1">IF(B_MSK[[#This Row],[A_B]]="","",LEFT(B_MSK[[#This Row],[A_]],SEARCH(" ",B_MSK[[#This Row],[A_]])-1))</f>
        <v/>
      </c>
      <c r="AP936" s="5" t="str">
        <f ca="1">IF(B_MSK[[#This Row],[A_B]]="","",RIGHT(B_MSK[[#This Row],[A_]],LEN(B_MSK[[#This Row],[A_]])-SEARCH(" ",B_MSK[[#This Row],[A_]])))</f>
        <v/>
      </c>
      <c r="AQ9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6" s="5" t="str">
        <f ca="1">IF(B_MSK[[#This Row],[B_]]="","",LEFT(B_MSK[[#This Row],[B_]],SEARCH(" ",B_MSK[[#This Row],[B_]])))</f>
        <v/>
      </c>
      <c r="AS936" s="5" t="str">
        <f ca="1">IF(B_MSK[[#This Row],[B_]]="","",RIGHT(B_MSK[[#This Row],[B_]],LEN(B_MSK[[#This Row],[B_]])-SEARCH(" ",B_MSK[[#This Row],[B_]])))</f>
        <v/>
      </c>
      <c r="AT936" s="5" t="str">
        <f ca="1">IF(B_MSK[[#This Row],[B_2]]="LSN",12,"")</f>
        <v/>
      </c>
      <c r="AU936" s="5" t="str">
        <f ca="1">IF(B_MSK[[#This Row],[C_1]]="","","PCS")</f>
        <v/>
      </c>
      <c r="AV936" s="5" t="str">
        <f ca="1">IF(B_MSK[[#This Row],[A_1]]="","",B_MSK[[#This Row],[A_1]]*IF(B_MSK[[#This Row],[B_1]]="",1,B_MSK[[#This Row],[B_1]])*IF(B_MSK[[#This Row],[C_1]]="",1,B_MSK[[#This Row],[C_1]]))</f>
        <v/>
      </c>
      <c r="AW936" s="5" t="str">
        <f ca="1">IF(B_MSK[[#This Row],[C_2]]="",IF(B_MSK[[#This Row],[B_2]]="",IF(B_MSK[[#This Row],[A_2]]="","",B_MSK[[#This Row],[A_2]]),B_MSK[[#This Row],[B_2]]),B_MSK[[#This Row],[C_2]])</f>
        <v/>
      </c>
      <c r="AX936" s="2">
        <f ca="1">IF(ISNUMBER(B_MSK[[#This Row],[TANGGAL DATANG]]),B_MSK[[#This Row],[TANGGAL DATANG]],AX935)</f>
        <v>44959</v>
      </c>
      <c r="AY936" s="5" t="str">
        <f ca="1">IF(B_MSK[[#This Row],[DB_ROW]]="","",INDEX([3]!db[JENIS],B_MSK[[#This Row],[DB_ROW]]-1))</f>
        <v/>
      </c>
      <c r="AZ936" s="5" t="e">
        <f ca="1">IF(B_MSK[[#This Row],[A_1]]="","",B_MSK[[#This Row],[A_1]])*1</f>
        <v>#VALUE!</v>
      </c>
      <c r="BA936" s="5" t="str">
        <f ca="1">IF(B_MSK[[#This Row],[//]]="","",INDEX(INDIRECT(DIR&amp;$2:$2),B_MSK[[#This Row],[//]]))</f>
        <v/>
      </c>
      <c r="BB936" s="5" t="str">
        <f ca="1">CONCATENATE(B_MSK[[#This Row],[concat]],B_MSK[[#This Row],[HARGA_X]],B_MSK[[#This Row],[SAT]])</f>
        <v/>
      </c>
    </row>
    <row r="937" spans="1:54" x14ac:dyDescent="0.25">
      <c r="A937" s="6" t="s">
        <v>128</v>
      </c>
      <c r="B937" s="5" t="str">
        <f ca="1">IF(B_MSK[[#This Row],[N_ID]]="","",INDEX(INDIRECT(DIR&amp;$2:$2),MATCH(B_MSK[[#This Row],[N_ID]],INDIRECT(DIR&amp;"!NOTA[ID_P]"),0)))</f>
        <v/>
      </c>
      <c r="C937" s="5" t="str">
        <f ca="1">IF(B_MSK[[#This Row],[//]]="","",HYPERLINK("["&amp;SUBSTITUTE(DIR,"'","")&amp;"]NOTA!D"&amp;B_MSK[[#This Row],[//]]+2,"&gt;"))</f>
        <v/>
      </c>
      <c r="D937" s="5" t="str">
        <f ca="1">IF(B_MSK[[#This Row],[N_ID]]="","",COUNTIF(INDIRECT(DIR&amp;"!NOTA[ID_H]"),B_MSK[[#This Row],[ID NOTA]]))</f>
        <v/>
      </c>
      <c r="E9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7" s="7" t="str">
        <f ca="1">IF(B_MSK[[#This Row],[stt]]="ada",INDEX([2]!db[NB BM],B_MSK[DB_ROW]-1),"")</f>
        <v/>
      </c>
      <c r="H937" s="7" t="str">
        <f ca="1">IF(B_MSK[[#This Row],[//]]="","",INDEX(INDIRECT(DIR&amp;$2:$2),B_MSK[[#This Row],[//]]))</f>
        <v/>
      </c>
      <c r="I937" s="27" t="str">
        <f ca="1">IF(B_MSK[[#This Row],[//]]="","",INDEX(INDIRECT(DB_PATH&amp;$2:$2),B_MSK[[#This Row],[DB_ROW]]-1))</f>
        <v/>
      </c>
      <c r="J937" s="5" t="str">
        <f ca="1">IF(B_MSK[[#This Row],[//]]="","",IF(INDEX(INDIRECT(DIR&amp;$2:$2),B_MSK[[#This Row],[//]])="","",INDEX(INDIRECT(DIR&amp;$2:$2),B_MSK[[#This Row],[//]])))</f>
        <v/>
      </c>
      <c r="K937" s="5" t="str">
        <f ca="1">IF(B_MSK[[#This Row],[//]]="","",IF(INDEX(INDIRECT(DIR&amp;$2:$2),B_MSK[[#This Row],[//]])="","",INDEX(INDIRECT(DIR&amp;$2:$2),B_MSK[[#This Row],[//]])))</f>
        <v/>
      </c>
      <c r="L937" s="5" t="str">
        <f ca="1">IF(B_MSK[[#This Row],[//]]="","",IF(INDEX(INDIRECT(DIR&amp;$2:$2),B_MSK[[#This Row],[//]])="","",INDEX(INDIRECT(DIR&amp;$2:$2),B_MSK[[#This Row],[//]])))</f>
        <v/>
      </c>
      <c r="M937" s="13" t="str">
        <f ca="1">IF(B_MSK[[#This Row],[//]]="","",INDEX(INDIRECT(DIR&amp;$2:$2),B_MSK[[#This Row],[//]]))</f>
        <v/>
      </c>
      <c r="N937" s="13" t="str">
        <f ca="1">IF(OR(B_MSK[[#This Row],[//]]="",),"",INDEX(INDIRECT(DIR&amp;$2:$2),B_MSK[[#This Row],[//]]))</f>
        <v/>
      </c>
      <c r="O937" s="3" t="str">
        <f ca="1">IF(B_MSK[[#This Row],[//]]="","",IF(INDEX(INDIRECT(DIR&amp;$2:$2),B_MSK[[#This Row],[//]])=0,"",INDEX(INDIRECT(DIR&amp;$2:$2),B_MSK[[#This Row],[//]])))</f>
        <v/>
      </c>
      <c r="P937" s="3" t="str">
        <f ca="1">IF(B_MSK[[#This Row],[//]]="","",IF(INDEX(INDIRECT(DIR&amp;$2:$2),B_MSK[[#This Row],[//]])=0,"",INDEX(INDIRECT(DIR&amp;$2:$2),B_MSK[[#This Row],[//]])))</f>
        <v/>
      </c>
      <c r="Q937" s="12" t="str">
        <f ca="1">IF(B_MSK[[#This Row],[//]]="","",INDEX(INDIRECT(DIR&amp;$2:$2),B_MSK[[#This Row],[//]]))</f>
        <v/>
      </c>
      <c r="R9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7" s="37" t="str">
        <f ca="1">IF(B_MSK[[#This Row],[//]]="","",INDEX(INDIRECT(DIR&amp;$2:$2),B_MSK[[#This Row],[//]]))</f>
        <v/>
      </c>
      <c r="U937" s="38" t="str">
        <f ca="1">IF(SUMIF(B_MSK[NAMA BARANG],B_MSK[[#This Row],[NAMA BARANG]],B_MSK[JMLH BRG])=0,"",SUMIF(B_MSK[NAMA BARANG],B_MSK[[#This Row],[NAMA BARANG]],B_MSK[C]))</f>
        <v/>
      </c>
      <c r="V937" s="7" t="str">
        <f ca="1">IF(B_MSK[[#This Row],[//]]="","",INDEX(INDIRECT(DIR&amp;$2:$2),B_MSK[[#This Row],[//]]))</f>
        <v/>
      </c>
      <c r="W9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7" s="5" t="str">
        <f ca="1">IF(B_MSK[[#This Row],[N.B.nota]]="","",IF(MATCH(B_MSK[[#This Row],[concat]],[2]!db[NB NOTA_C],0)&gt;0,"ada",0))</f>
        <v/>
      </c>
      <c r="Y937" s="5" t="str">
        <f ca="1">IF(B_MSK[[#This Row],[N.B.nota]]="","",ADDRESS(ROW(B_MSK[QB]),COLUMN(B_MSK[QB]))&amp;":"&amp;ADDRESS(ROW(),COLUMN(B_MSK[QB])))</f>
        <v/>
      </c>
      <c r="Z937" s="5" t="str">
        <f ca="1">IF(B_MSK[[#This Row],[concat]]="","",MATCH(B_MSK[[#This Row],[concat]],[2]!db[NB NOTA_C],0)+1)</f>
        <v/>
      </c>
      <c r="AA937" s="5" t="str">
        <f ca="1">IF(B_MSK[[#This Row],[//]]="","",HYPERLINK("[D:\kerja\BANK EXP\BARU\DB.XLSX]DB!e"&amp;B_MSK[[#This Row],[DB_ROW]],"&gt;"))</f>
        <v/>
      </c>
      <c r="AB937" s="30" t="e">
        <f ca="1">MID(B_MSK[[#This Row],[/ STN_1]],FIND(" ",B_MSK[[#This Row],[/ STN_1]])+1,LEN(B_MSK[[#This Row],[/ STN_1]]))</f>
        <v>#VALUE!</v>
      </c>
      <c r="AC9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7" s="15" t="str">
        <f ca="1">IF(B_MSK[[#This Row],[HARGA_2]]="","",IF(MID(B_MSK[[#This Row],[/ STN_2]],FIND(" ",B_MSK[[#This Row],[/ STN_2]])+1,LEN(B_MSK[[#This Row],[/ STN_2]]))="LSN",B_MSK[[#This Row],[HARGA_2]]/12,""))</f>
        <v/>
      </c>
      <c r="AH937" s="7" t="str">
        <f ca="1">IF(B_MSK[[#This Row],[HARGA_3]]="","","/ "&amp;"PCS")</f>
        <v/>
      </c>
      <c r="AI937" s="15" t="str">
        <f ca="1">IF(B_MSK[[#This Row],[HARGA_3]]="",IF(B_MSK[[#This Row],[HARGA_2]]="",IF(B_MSK[[#This Row],[HARGA_1]]="","",B_MSK[[#This Row],[HARGA_1]]),B_MSK[[#This Row],[HARGA_2]]),B_MSK[[#This Row],[HARGA_3]])</f>
        <v/>
      </c>
      <c r="AJ937" s="15" t="str">
        <f ca="1">IF(B_MSK[[#This Row],[/ STN_3]]="",IF(B_MSK[[#This Row],[/ STN_2]]="",IF(B_MSK[[#This Row],[/ STN_1]]="","",B_MSK[[#This Row],[/ STN_1]]),B_MSK[[#This Row],[/ STN_2]]),B_MSK[[#This Row],[/ STN_3]])</f>
        <v/>
      </c>
      <c r="AK937" s="5" t="str">
        <f ca="1">IF(B_MSK[[#This Row],[//]]="","",SUBSTITUTE(SUBSTITUTE(SUBSTITUTE(B_MSK[[#This Row],[QTY/ CTN]]," ","_",2),"(",""),")","")&amp;"_")</f>
        <v/>
      </c>
      <c r="AL937" s="5" t="str">
        <f ca="1">IF(B_MSK[[#This Row],[A_B]]="","",SEARCH("_",B_MSK[[#This Row],[A_B]]))</f>
        <v/>
      </c>
      <c r="AM937" s="5" t="str">
        <f ca="1">IF(B_MSK[[#This Row],[A_B]]="","",LEN(B_MSK[[#This Row],[A_B]]))</f>
        <v/>
      </c>
      <c r="AN937" s="5" t="str">
        <f ca="1">IF(B_MSK[[#This Row],[A_B]]="","",LEFT(B_MSK[[#This Row],[QTY/ CTN]],B_MSK[[#This Row],[A_B_1]]))</f>
        <v/>
      </c>
      <c r="AO937" s="5" t="str">
        <f ca="1">IF(B_MSK[[#This Row],[A_B]]="","",LEFT(B_MSK[[#This Row],[A_]],SEARCH(" ",B_MSK[[#This Row],[A_]])-1))</f>
        <v/>
      </c>
      <c r="AP937" s="5" t="str">
        <f ca="1">IF(B_MSK[[#This Row],[A_B]]="","",RIGHT(B_MSK[[#This Row],[A_]],LEN(B_MSK[[#This Row],[A_]])-SEARCH(" ",B_MSK[[#This Row],[A_]])))</f>
        <v/>
      </c>
      <c r="AQ9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7" s="5" t="str">
        <f ca="1">IF(B_MSK[[#This Row],[B_]]="","",LEFT(B_MSK[[#This Row],[B_]],SEARCH(" ",B_MSK[[#This Row],[B_]])))</f>
        <v/>
      </c>
      <c r="AS937" s="5" t="str">
        <f ca="1">IF(B_MSK[[#This Row],[B_]]="","",RIGHT(B_MSK[[#This Row],[B_]],LEN(B_MSK[[#This Row],[B_]])-SEARCH(" ",B_MSK[[#This Row],[B_]])))</f>
        <v/>
      </c>
      <c r="AT937" s="5" t="str">
        <f ca="1">IF(B_MSK[[#This Row],[B_2]]="LSN",12,"")</f>
        <v/>
      </c>
      <c r="AU937" s="5" t="str">
        <f ca="1">IF(B_MSK[[#This Row],[C_1]]="","","PCS")</f>
        <v/>
      </c>
      <c r="AV937" s="5" t="str">
        <f ca="1">IF(B_MSK[[#This Row],[A_1]]="","",B_MSK[[#This Row],[A_1]]*IF(B_MSK[[#This Row],[B_1]]="",1,B_MSK[[#This Row],[B_1]])*IF(B_MSK[[#This Row],[C_1]]="",1,B_MSK[[#This Row],[C_1]]))</f>
        <v/>
      </c>
      <c r="AW937" s="5" t="str">
        <f ca="1">IF(B_MSK[[#This Row],[C_2]]="",IF(B_MSK[[#This Row],[B_2]]="",IF(B_MSK[[#This Row],[A_2]]="","",B_MSK[[#This Row],[A_2]]),B_MSK[[#This Row],[B_2]]),B_MSK[[#This Row],[C_2]])</f>
        <v/>
      </c>
      <c r="AX937" s="2">
        <f ca="1">IF(ISNUMBER(B_MSK[[#This Row],[TANGGAL DATANG]]),B_MSK[[#This Row],[TANGGAL DATANG]],AX936)</f>
        <v>44959</v>
      </c>
      <c r="AY937" s="5" t="str">
        <f ca="1">IF(B_MSK[[#This Row],[DB_ROW]]="","",INDEX([3]!db[JENIS],B_MSK[[#This Row],[DB_ROW]]-1))</f>
        <v/>
      </c>
      <c r="AZ937" s="5" t="e">
        <f ca="1">IF(B_MSK[[#This Row],[A_1]]="","",B_MSK[[#This Row],[A_1]])*1</f>
        <v>#VALUE!</v>
      </c>
      <c r="BA937" s="5" t="str">
        <f ca="1">IF(B_MSK[[#This Row],[//]]="","",INDEX(INDIRECT(DIR&amp;$2:$2),B_MSK[[#This Row],[//]]))</f>
        <v/>
      </c>
      <c r="BB937" s="5" t="str">
        <f ca="1">CONCATENATE(B_MSK[[#This Row],[concat]],B_MSK[[#This Row],[HARGA_X]],B_MSK[[#This Row],[SAT]])</f>
        <v/>
      </c>
    </row>
    <row r="938" spans="1:54" x14ac:dyDescent="0.25">
      <c r="A938" s="6" t="s">
        <v>128</v>
      </c>
      <c r="B938" s="5" t="str">
        <f ca="1">IF(B_MSK[[#This Row],[N_ID]]="","",INDEX(INDIRECT(DIR&amp;$2:$2),MATCH(B_MSK[[#This Row],[N_ID]],INDIRECT(DIR&amp;"!NOTA[ID_P]"),0)))</f>
        <v/>
      </c>
      <c r="C938" s="5" t="str">
        <f ca="1">IF(B_MSK[[#This Row],[//]]="","",HYPERLINK("["&amp;SUBSTITUTE(DIR,"'","")&amp;"]NOTA!D"&amp;B_MSK[[#This Row],[//]]+2,"&gt;"))</f>
        <v/>
      </c>
      <c r="D938" s="5" t="str">
        <f ca="1">IF(B_MSK[[#This Row],[N_ID]]="","",COUNTIF(INDIRECT(DIR&amp;"!NOTA[ID_H]"),B_MSK[[#This Row],[ID NOTA]]))</f>
        <v/>
      </c>
      <c r="E9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8" s="7" t="str">
        <f ca="1">IF(B_MSK[[#This Row],[stt]]="ada",INDEX([2]!db[NB BM],B_MSK[DB_ROW]-1),"")</f>
        <v/>
      </c>
      <c r="H938" s="7" t="str">
        <f ca="1">IF(B_MSK[[#This Row],[//]]="","",INDEX(INDIRECT(DIR&amp;$2:$2),B_MSK[[#This Row],[//]]))</f>
        <v/>
      </c>
      <c r="I938" s="27" t="str">
        <f ca="1">IF(B_MSK[[#This Row],[//]]="","",INDEX(INDIRECT(DB_PATH&amp;$2:$2),B_MSK[[#This Row],[DB_ROW]]-1))</f>
        <v/>
      </c>
      <c r="J938" s="5" t="str">
        <f ca="1">IF(B_MSK[[#This Row],[//]]="","",IF(INDEX(INDIRECT(DIR&amp;$2:$2),B_MSK[[#This Row],[//]])="","",INDEX(INDIRECT(DIR&amp;$2:$2),B_MSK[[#This Row],[//]])))</f>
        <v/>
      </c>
      <c r="K938" s="5" t="str">
        <f ca="1">IF(B_MSK[[#This Row],[//]]="","",IF(INDEX(INDIRECT(DIR&amp;$2:$2),B_MSK[[#This Row],[//]])="","",INDEX(INDIRECT(DIR&amp;$2:$2),B_MSK[[#This Row],[//]])))</f>
        <v/>
      </c>
      <c r="L938" s="5" t="str">
        <f ca="1">IF(B_MSK[[#This Row],[//]]="","",IF(INDEX(INDIRECT(DIR&amp;$2:$2),B_MSK[[#This Row],[//]])="","",INDEX(INDIRECT(DIR&amp;$2:$2),B_MSK[[#This Row],[//]])))</f>
        <v/>
      </c>
      <c r="M938" s="13" t="str">
        <f ca="1">IF(B_MSK[[#This Row],[//]]="","",INDEX(INDIRECT(DIR&amp;$2:$2),B_MSK[[#This Row],[//]]))</f>
        <v/>
      </c>
      <c r="N938" s="13" t="str">
        <f ca="1">IF(OR(B_MSK[[#This Row],[//]]="",),"",INDEX(INDIRECT(DIR&amp;$2:$2),B_MSK[[#This Row],[//]]))</f>
        <v/>
      </c>
      <c r="O938" s="3" t="str">
        <f ca="1">IF(B_MSK[[#This Row],[//]]="","",IF(INDEX(INDIRECT(DIR&amp;$2:$2),B_MSK[[#This Row],[//]])=0,"",INDEX(INDIRECT(DIR&amp;$2:$2),B_MSK[[#This Row],[//]])))</f>
        <v/>
      </c>
      <c r="P938" s="3" t="str">
        <f ca="1">IF(B_MSK[[#This Row],[//]]="","",IF(INDEX(INDIRECT(DIR&amp;$2:$2),B_MSK[[#This Row],[//]])=0,"",INDEX(INDIRECT(DIR&amp;$2:$2),B_MSK[[#This Row],[//]])))</f>
        <v/>
      </c>
      <c r="Q938" s="12" t="str">
        <f ca="1">IF(B_MSK[[#This Row],[//]]="","",INDEX(INDIRECT(DIR&amp;$2:$2),B_MSK[[#This Row],[//]]))</f>
        <v/>
      </c>
      <c r="R9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8" s="37" t="str">
        <f ca="1">IF(B_MSK[[#This Row],[//]]="","",INDEX(INDIRECT(DIR&amp;$2:$2),B_MSK[[#This Row],[//]]))</f>
        <v/>
      </c>
      <c r="U938" s="38" t="str">
        <f ca="1">IF(SUMIF(B_MSK[NAMA BARANG],B_MSK[[#This Row],[NAMA BARANG]],B_MSK[JMLH BRG])=0,"",SUMIF(B_MSK[NAMA BARANG],B_MSK[[#This Row],[NAMA BARANG]],B_MSK[C]))</f>
        <v/>
      </c>
      <c r="V938" s="7" t="str">
        <f ca="1">IF(B_MSK[[#This Row],[//]]="","",INDEX(INDIRECT(DIR&amp;$2:$2),B_MSK[[#This Row],[//]]))</f>
        <v/>
      </c>
      <c r="W9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8" s="5" t="str">
        <f ca="1">IF(B_MSK[[#This Row],[N.B.nota]]="","",IF(MATCH(B_MSK[[#This Row],[concat]],[2]!db[NB NOTA_C],0)&gt;0,"ada",0))</f>
        <v/>
      </c>
      <c r="Y938" s="5" t="str">
        <f ca="1">IF(B_MSK[[#This Row],[N.B.nota]]="","",ADDRESS(ROW(B_MSK[QB]),COLUMN(B_MSK[QB]))&amp;":"&amp;ADDRESS(ROW(),COLUMN(B_MSK[QB])))</f>
        <v/>
      </c>
      <c r="Z938" s="5" t="str">
        <f ca="1">IF(B_MSK[[#This Row],[concat]]="","",MATCH(B_MSK[[#This Row],[concat]],[2]!db[NB NOTA_C],0)+1)</f>
        <v/>
      </c>
      <c r="AA938" s="5" t="str">
        <f ca="1">IF(B_MSK[[#This Row],[//]]="","",HYPERLINK("[D:\kerja\BANK EXP\BARU\DB.XLSX]DB!e"&amp;B_MSK[[#This Row],[DB_ROW]],"&gt;"))</f>
        <v/>
      </c>
      <c r="AB938" s="30" t="e">
        <f ca="1">MID(B_MSK[[#This Row],[/ STN_1]],FIND(" ",B_MSK[[#This Row],[/ STN_1]])+1,LEN(B_MSK[[#This Row],[/ STN_1]]))</f>
        <v>#VALUE!</v>
      </c>
      <c r="AC9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8" s="15" t="str">
        <f ca="1">IF(B_MSK[[#This Row],[HARGA_2]]="","",IF(MID(B_MSK[[#This Row],[/ STN_2]],FIND(" ",B_MSK[[#This Row],[/ STN_2]])+1,LEN(B_MSK[[#This Row],[/ STN_2]]))="LSN",B_MSK[[#This Row],[HARGA_2]]/12,""))</f>
        <v/>
      </c>
      <c r="AH938" s="7" t="str">
        <f ca="1">IF(B_MSK[[#This Row],[HARGA_3]]="","","/ "&amp;"PCS")</f>
        <v/>
      </c>
      <c r="AI938" s="15" t="str">
        <f ca="1">IF(B_MSK[[#This Row],[HARGA_3]]="",IF(B_MSK[[#This Row],[HARGA_2]]="",IF(B_MSK[[#This Row],[HARGA_1]]="","",B_MSK[[#This Row],[HARGA_1]]),B_MSK[[#This Row],[HARGA_2]]),B_MSK[[#This Row],[HARGA_3]])</f>
        <v/>
      </c>
      <c r="AJ938" s="15" t="str">
        <f ca="1">IF(B_MSK[[#This Row],[/ STN_3]]="",IF(B_MSK[[#This Row],[/ STN_2]]="",IF(B_MSK[[#This Row],[/ STN_1]]="","",B_MSK[[#This Row],[/ STN_1]]),B_MSK[[#This Row],[/ STN_2]]),B_MSK[[#This Row],[/ STN_3]])</f>
        <v/>
      </c>
      <c r="AK938" s="5" t="str">
        <f ca="1">IF(B_MSK[[#This Row],[//]]="","",SUBSTITUTE(SUBSTITUTE(SUBSTITUTE(B_MSK[[#This Row],[QTY/ CTN]]," ","_",2),"(",""),")","")&amp;"_")</f>
        <v/>
      </c>
      <c r="AL938" s="5" t="str">
        <f ca="1">IF(B_MSK[[#This Row],[A_B]]="","",SEARCH("_",B_MSK[[#This Row],[A_B]]))</f>
        <v/>
      </c>
      <c r="AM938" s="5" t="str">
        <f ca="1">IF(B_MSK[[#This Row],[A_B]]="","",LEN(B_MSK[[#This Row],[A_B]]))</f>
        <v/>
      </c>
      <c r="AN938" s="5" t="str">
        <f ca="1">IF(B_MSK[[#This Row],[A_B]]="","",LEFT(B_MSK[[#This Row],[QTY/ CTN]],B_MSK[[#This Row],[A_B_1]]))</f>
        <v/>
      </c>
      <c r="AO938" s="5" t="str">
        <f ca="1">IF(B_MSK[[#This Row],[A_B]]="","",LEFT(B_MSK[[#This Row],[A_]],SEARCH(" ",B_MSK[[#This Row],[A_]])-1))</f>
        <v/>
      </c>
      <c r="AP938" s="5" t="str">
        <f ca="1">IF(B_MSK[[#This Row],[A_B]]="","",RIGHT(B_MSK[[#This Row],[A_]],LEN(B_MSK[[#This Row],[A_]])-SEARCH(" ",B_MSK[[#This Row],[A_]])))</f>
        <v/>
      </c>
      <c r="AQ9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8" s="5" t="str">
        <f ca="1">IF(B_MSK[[#This Row],[B_]]="","",LEFT(B_MSK[[#This Row],[B_]],SEARCH(" ",B_MSK[[#This Row],[B_]])))</f>
        <v/>
      </c>
      <c r="AS938" s="5" t="str">
        <f ca="1">IF(B_MSK[[#This Row],[B_]]="","",RIGHT(B_MSK[[#This Row],[B_]],LEN(B_MSK[[#This Row],[B_]])-SEARCH(" ",B_MSK[[#This Row],[B_]])))</f>
        <v/>
      </c>
      <c r="AT938" s="5" t="str">
        <f ca="1">IF(B_MSK[[#This Row],[B_2]]="LSN",12,"")</f>
        <v/>
      </c>
      <c r="AU938" s="5" t="str">
        <f ca="1">IF(B_MSK[[#This Row],[C_1]]="","","PCS")</f>
        <v/>
      </c>
      <c r="AV938" s="5" t="str">
        <f ca="1">IF(B_MSK[[#This Row],[A_1]]="","",B_MSK[[#This Row],[A_1]]*IF(B_MSK[[#This Row],[B_1]]="",1,B_MSK[[#This Row],[B_1]])*IF(B_MSK[[#This Row],[C_1]]="",1,B_MSK[[#This Row],[C_1]]))</f>
        <v/>
      </c>
      <c r="AW938" s="5" t="str">
        <f ca="1">IF(B_MSK[[#This Row],[C_2]]="",IF(B_MSK[[#This Row],[B_2]]="",IF(B_MSK[[#This Row],[A_2]]="","",B_MSK[[#This Row],[A_2]]),B_MSK[[#This Row],[B_2]]),B_MSK[[#This Row],[C_2]])</f>
        <v/>
      </c>
      <c r="AX938" s="2">
        <f ca="1">IF(ISNUMBER(B_MSK[[#This Row],[TANGGAL DATANG]]),B_MSK[[#This Row],[TANGGAL DATANG]],AX937)</f>
        <v>44959</v>
      </c>
      <c r="AY938" s="5" t="str">
        <f ca="1">IF(B_MSK[[#This Row],[DB_ROW]]="","",INDEX([3]!db[JENIS],B_MSK[[#This Row],[DB_ROW]]-1))</f>
        <v/>
      </c>
      <c r="AZ938" s="5" t="e">
        <f ca="1">IF(B_MSK[[#This Row],[A_1]]="","",B_MSK[[#This Row],[A_1]])*1</f>
        <v>#VALUE!</v>
      </c>
      <c r="BA938" s="5" t="str">
        <f ca="1">IF(B_MSK[[#This Row],[//]]="","",INDEX(INDIRECT(DIR&amp;$2:$2),B_MSK[[#This Row],[//]]))</f>
        <v/>
      </c>
      <c r="BB938" s="5" t="str">
        <f ca="1">CONCATENATE(B_MSK[[#This Row],[concat]],B_MSK[[#This Row],[HARGA_X]],B_MSK[[#This Row],[SAT]])</f>
        <v/>
      </c>
    </row>
    <row r="939" spans="1:54" x14ac:dyDescent="0.25">
      <c r="A939" s="6" t="s">
        <v>128</v>
      </c>
      <c r="B939" s="5" t="str">
        <f ca="1">IF(B_MSK[[#This Row],[N_ID]]="","",INDEX(INDIRECT(DIR&amp;$2:$2),MATCH(B_MSK[[#This Row],[N_ID]],INDIRECT(DIR&amp;"!NOTA[ID_P]"),0)))</f>
        <v/>
      </c>
      <c r="C939" s="5" t="str">
        <f ca="1">IF(B_MSK[[#This Row],[//]]="","",HYPERLINK("["&amp;SUBSTITUTE(DIR,"'","")&amp;"]NOTA!D"&amp;B_MSK[[#This Row],[//]]+2,"&gt;"))</f>
        <v/>
      </c>
      <c r="D939" s="5" t="str">
        <f ca="1">IF(B_MSK[[#This Row],[N_ID]]="","",COUNTIF(INDIRECT(DIR&amp;"!NOTA[ID_H]"),B_MSK[[#This Row],[ID NOTA]]))</f>
        <v/>
      </c>
      <c r="E9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9" s="7" t="str">
        <f ca="1">IF(B_MSK[[#This Row],[stt]]="ada",INDEX([2]!db[NB BM],B_MSK[DB_ROW]-1),"")</f>
        <v/>
      </c>
      <c r="H939" s="7" t="str">
        <f ca="1">IF(B_MSK[[#This Row],[//]]="","",INDEX(INDIRECT(DIR&amp;$2:$2),B_MSK[[#This Row],[//]]))</f>
        <v/>
      </c>
      <c r="I939" s="27" t="str">
        <f ca="1">IF(B_MSK[[#This Row],[//]]="","",INDEX(INDIRECT(DB_PATH&amp;$2:$2),B_MSK[[#This Row],[DB_ROW]]-1))</f>
        <v/>
      </c>
      <c r="J939" s="5" t="str">
        <f ca="1">IF(B_MSK[[#This Row],[//]]="","",IF(INDEX(INDIRECT(DIR&amp;$2:$2),B_MSK[[#This Row],[//]])="","",INDEX(INDIRECT(DIR&amp;$2:$2),B_MSK[[#This Row],[//]])))</f>
        <v/>
      </c>
      <c r="K939" s="5" t="str">
        <f ca="1">IF(B_MSK[[#This Row],[//]]="","",IF(INDEX(INDIRECT(DIR&amp;$2:$2),B_MSK[[#This Row],[//]])="","",INDEX(INDIRECT(DIR&amp;$2:$2),B_MSK[[#This Row],[//]])))</f>
        <v/>
      </c>
      <c r="L939" s="5" t="str">
        <f ca="1">IF(B_MSK[[#This Row],[//]]="","",IF(INDEX(INDIRECT(DIR&amp;$2:$2),B_MSK[[#This Row],[//]])="","",INDEX(INDIRECT(DIR&amp;$2:$2),B_MSK[[#This Row],[//]])))</f>
        <v/>
      </c>
      <c r="M939" s="13" t="str">
        <f ca="1">IF(B_MSK[[#This Row],[//]]="","",INDEX(INDIRECT(DIR&amp;$2:$2),B_MSK[[#This Row],[//]]))</f>
        <v/>
      </c>
      <c r="N939" s="13" t="str">
        <f ca="1">IF(OR(B_MSK[[#This Row],[//]]="",),"",INDEX(INDIRECT(DIR&amp;$2:$2),B_MSK[[#This Row],[//]]))</f>
        <v/>
      </c>
      <c r="O939" s="3" t="str">
        <f ca="1">IF(B_MSK[[#This Row],[//]]="","",IF(INDEX(INDIRECT(DIR&amp;$2:$2),B_MSK[[#This Row],[//]])=0,"",INDEX(INDIRECT(DIR&amp;$2:$2),B_MSK[[#This Row],[//]])))</f>
        <v/>
      </c>
      <c r="P939" s="3" t="str">
        <f ca="1">IF(B_MSK[[#This Row],[//]]="","",IF(INDEX(INDIRECT(DIR&amp;$2:$2),B_MSK[[#This Row],[//]])=0,"",INDEX(INDIRECT(DIR&amp;$2:$2),B_MSK[[#This Row],[//]])))</f>
        <v/>
      </c>
      <c r="Q939" s="12" t="str">
        <f ca="1">IF(B_MSK[[#This Row],[//]]="","",INDEX(INDIRECT(DIR&amp;$2:$2),B_MSK[[#This Row],[//]]))</f>
        <v/>
      </c>
      <c r="R9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9" s="37" t="str">
        <f ca="1">IF(B_MSK[[#This Row],[//]]="","",INDEX(INDIRECT(DIR&amp;$2:$2),B_MSK[[#This Row],[//]]))</f>
        <v/>
      </c>
      <c r="U939" s="38" t="str">
        <f ca="1">IF(SUMIF(B_MSK[NAMA BARANG],B_MSK[[#This Row],[NAMA BARANG]],B_MSK[JMLH BRG])=0,"",SUMIF(B_MSK[NAMA BARANG],B_MSK[[#This Row],[NAMA BARANG]],B_MSK[C]))</f>
        <v/>
      </c>
      <c r="V939" s="7" t="str">
        <f ca="1">IF(B_MSK[[#This Row],[//]]="","",INDEX(INDIRECT(DIR&amp;$2:$2),B_MSK[[#This Row],[//]]))</f>
        <v/>
      </c>
      <c r="W9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9" s="5" t="str">
        <f ca="1">IF(B_MSK[[#This Row],[N.B.nota]]="","",IF(MATCH(B_MSK[[#This Row],[concat]],[2]!db[NB NOTA_C],0)&gt;0,"ada",0))</f>
        <v/>
      </c>
      <c r="Y939" s="5" t="str">
        <f ca="1">IF(B_MSK[[#This Row],[N.B.nota]]="","",ADDRESS(ROW(B_MSK[QB]),COLUMN(B_MSK[QB]))&amp;":"&amp;ADDRESS(ROW(),COLUMN(B_MSK[QB])))</f>
        <v/>
      </c>
      <c r="Z939" s="5" t="str">
        <f ca="1">IF(B_MSK[[#This Row],[concat]]="","",MATCH(B_MSK[[#This Row],[concat]],[2]!db[NB NOTA_C],0)+1)</f>
        <v/>
      </c>
      <c r="AA939" s="5" t="str">
        <f ca="1">IF(B_MSK[[#This Row],[//]]="","",HYPERLINK("[D:\kerja\BANK EXP\BARU\DB.XLSX]DB!e"&amp;B_MSK[[#This Row],[DB_ROW]],"&gt;"))</f>
        <v/>
      </c>
      <c r="AB939" s="30" t="e">
        <f ca="1">MID(B_MSK[[#This Row],[/ STN_1]],FIND(" ",B_MSK[[#This Row],[/ STN_1]])+1,LEN(B_MSK[[#This Row],[/ STN_1]]))</f>
        <v>#VALUE!</v>
      </c>
      <c r="AC9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9" s="15" t="str">
        <f ca="1">IF(B_MSK[[#This Row],[HARGA_2]]="","",IF(MID(B_MSK[[#This Row],[/ STN_2]],FIND(" ",B_MSK[[#This Row],[/ STN_2]])+1,LEN(B_MSK[[#This Row],[/ STN_2]]))="LSN",B_MSK[[#This Row],[HARGA_2]]/12,""))</f>
        <v/>
      </c>
      <c r="AH939" s="7" t="str">
        <f ca="1">IF(B_MSK[[#This Row],[HARGA_3]]="","","/ "&amp;"PCS")</f>
        <v/>
      </c>
      <c r="AI939" s="15" t="str">
        <f ca="1">IF(B_MSK[[#This Row],[HARGA_3]]="",IF(B_MSK[[#This Row],[HARGA_2]]="",IF(B_MSK[[#This Row],[HARGA_1]]="","",B_MSK[[#This Row],[HARGA_1]]),B_MSK[[#This Row],[HARGA_2]]),B_MSK[[#This Row],[HARGA_3]])</f>
        <v/>
      </c>
      <c r="AJ939" s="15" t="str">
        <f ca="1">IF(B_MSK[[#This Row],[/ STN_3]]="",IF(B_MSK[[#This Row],[/ STN_2]]="",IF(B_MSK[[#This Row],[/ STN_1]]="","",B_MSK[[#This Row],[/ STN_1]]),B_MSK[[#This Row],[/ STN_2]]),B_MSK[[#This Row],[/ STN_3]])</f>
        <v/>
      </c>
      <c r="AK939" s="5" t="str">
        <f ca="1">IF(B_MSK[[#This Row],[//]]="","",SUBSTITUTE(SUBSTITUTE(SUBSTITUTE(B_MSK[[#This Row],[QTY/ CTN]]," ","_",2),"(",""),")","")&amp;"_")</f>
        <v/>
      </c>
      <c r="AL939" s="5" t="str">
        <f ca="1">IF(B_MSK[[#This Row],[A_B]]="","",SEARCH("_",B_MSK[[#This Row],[A_B]]))</f>
        <v/>
      </c>
      <c r="AM939" s="5" t="str">
        <f ca="1">IF(B_MSK[[#This Row],[A_B]]="","",LEN(B_MSK[[#This Row],[A_B]]))</f>
        <v/>
      </c>
      <c r="AN939" s="5" t="str">
        <f ca="1">IF(B_MSK[[#This Row],[A_B]]="","",LEFT(B_MSK[[#This Row],[QTY/ CTN]],B_MSK[[#This Row],[A_B_1]]))</f>
        <v/>
      </c>
      <c r="AO939" s="5" t="str">
        <f ca="1">IF(B_MSK[[#This Row],[A_B]]="","",LEFT(B_MSK[[#This Row],[A_]],SEARCH(" ",B_MSK[[#This Row],[A_]])-1))</f>
        <v/>
      </c>
      <c r="AP939" s="5" t="str">
        <f ca="1">IF(B_MSK[[#This Row],[A_B]]="","",RIGHT(B_MSK[[#This Row],[A_]],LEN(B_MSK[[#This Row],[A_]])-SEARCH(" ",B_MSK[[#This Row],[A_]])))</f>
        <v/>
      </c>
      <c r="AQ9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9" s="5" t="str">
        <f ca="1">IF(B_MSK[[#This Row],[B_]]="","",LEFT(B_MSK[[#This Row],[B_]],SEARCH(" ",B_MSK[[#This Row],[B_]])))</f>
        <v/>
      </c>
      <c r="AS939" s="5" t="str">
        <f ca="1">IF(B_MSK[[#This Row],[B_]]="","",RIGHT(B_MSK[[#This Row],[B_]],LEN(B_MSK[[#This Row],[B_]])-SEARCH(" ",B_MSK[[#This Row],[B_]])))</f>
        <v/>
      </c>
      <c r="AT939" s="5" t="str">
        <f ca="1">IF(B_MSK[[#This Row],[B_2]]="LSN",12,"")</f>
        <v/>
      </c>
      <c r="AU939" s="5" t="str">
        <f ca="1">IF(B_MSK[[#This Row],[C_1]]="","","PCS")</f>
        <v/>
      </c>
      <c r="AV939" s="5" t="str">
        <f ca="1">IF(B_MSK[[#This Row],[A_1]]="","",B_MSK[[#This Row],[A_1]]*IF(B_MSK[[#This Row],[B_1]]="",1,B_MSK[[#This Row],[B_1]])*IF(B_MSK[[#This Row],[C_1]]="",1,B_MSK[[#This Row],[C_1]]))</f>
        <v/>
      </c>
      <c r="AW939" s="5" t="str">
        <f ca="1">IF(B_MSK[[#This Row],[C_2]]="",IF(B_MSK[[#This Row],[B_2]]="",IF(B_MSK[[#This Row],[A_2]]="","",B_MSK[[#This Row],[A_2]]),B_MSK[[#This Row],[B_2]]),B_MSK[[#This Row],[C_2]])</f>
        <v/>
      </c>
      <c r="AX939" s="2">
        <f ca="1">IF(ISNUMBER(B_MSK[[#This Row],[TANGGAL DATANG]]),B_MSK[[#This Row],[TANGGAL DATANG]],AX938)</f>
        <v>44959</v>
      </c>
      <c r="AY939" s="5" t="str">
        <f ca="1">IF(B_MSK[[#This Row],[DB_ROW]]="","",INDEX([3]!db[JENIS],B_MSK[[#This Row],[DB_ROW]]-1))</f>
        <v/>
      </c>
      <c r="AZ939" s="5" t="e">
        <f ca="1">IF(B_MSK[[#This Row],[A_1]]="","",B_MSK[[#This Row],[A_1]])*1</f>
        <v>#VALUE!</v>
      </c>
      <c r="BA939" s="5" t="str">
        <f ca="1">IF(B_MSK[[#This Row],[//]]="","",INDEX(INDIRECT(DIR&amp;$2:$2),B_MSK[[#This Row],[//]]))</f>
        <v/>
      </c>
      <c r="BB939" s="5" t="str">
        <f ca="1">CONCATENATE(B_MSK[[#This Row],[concat]],B_MSK[[#This Row],[HARGA_X]],B_MSK[[#This Row],[SAT]])</f>
        <v/>
      </c>
    </row>
    <row r="940" spans="1:54" x14ac:dyDescent="0.25">
      <c r="A940" s="6" t="s">
        <v>128</v>
      </c>
      <c r="B940" s="5" t="str">
        <f ca="1">IF(B_MSK[[#This Row],[N_ID]]="","",INDEX(INDIRECT(DIR&amp;$2:$2),MATCH(B_MSK[[#This Row],[N_ID]],INDIRECT(DIR&amp;"!NOTA[ID_P]"),0)))</f>
        <v/>
      </c>
      <c r="C940" s="5" t="str">
        <f ca="1">IF(B_MSK[[#This Row],[//]]="","",HYPERLINK("["&amp;SUBSTITUTE(DIR,"'","")&amp;"]NOTA!D"&amp;B_MSK[[#This Row],[//]]+2,"&gt;"))</f>
        <v/>
      </c>
      <c r="D940" s="5" t="str">
        <f ca="1">IF(B_MSK[[#This Row],[N_ID]]="","",COUNTIF(INDIRECT(DIR&amp;"!NOTA[ID_H]"),B_MSK[[#This Row],[ID NOTA]]))</f>
        <v/>
      </c>
      <c r="E9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0" s="7" t="str">
        <f ca="1">IF(B_MSK[[#This Row],[stt]]="ada",INDEX([2]!db[NB BM],B_MSK[DB_ROW]-1),"")</f>
        <v/>
      </c>
      <c r="H940" s="7" t="str">
        <f ca="1">IF(B_MSK[[#This Row],[//]]="","",INDEX(INDIRECT(DIR&amp;$2:$2),B_MSK[[#This Row],[//]]))</f>
        <v/>
      </c>
      <c r="I940" s="27" t="str">
        <f ca="1">IF(B_MSK[[#This Row],[//]]="","",INDEX(INDIRECT(DB_PATH&amp;$2:$2),B_MSK[[#This Row],[DB_ROW]]-1))</f>
        <v/>
      </c>
      <c r="J940" s="5" t="str">
        <f ca="1">IF(B_MSK[[#This Row],[//]]="","",IF(INDEX(INDIRECT(DIR&amp;$2:$2),B_MSK[[#This Row],[//]])="","",INDEX(INDIRECT(DIR&amp;$2:$2),B_MSK[[#This Row],[//]])))</f>
        <v/>
      </c>
      <c r="K940" s="5" t="str">
        <f ca="1">IF(B_MSK[[#This Row],[//]]="","",IF(INDEX(INDIRECT(DIR&amp;$2:$2),B_MSK[[#This Row],[//]])="","",INDEX(INDIRECT(DIR&amp;$2:$2),B_MSK[[#This Row],[//]])))</f>
        <v/>
      </c>
      <c r="L940" s="5" t="str">
        <f ca="1">IF(B_MSK[[#This Row],[//]]="","",IF(INDEX(INDIRECT(DIR&amp;$2:$2),B_MSK[[#This Row],[//]])="","",INDEX(INDIRECT(DIR&amp;$2:$2),B_MSK[[#This Row],[//]])))</f>
        <v/>
      </c>
      <c r="M940" s="13" t="str">
        <f ca="1">IF(B_MSK[[#This Row],[//]]="","",INDEX(INDIRECT(DIR&amp;$2:$2),B_MSK[[#This Row],[//]]))</f>
        <v/>
      </c>
      <c r="N940" s="13" t="str">
        <f ca="1">IF(OR(B_MSK[[#This Row],[//]]="",),"",INDEX(INDIRECT(DIR&amp;$2:$2),B_MSK[[#This Row],[//]]))</f>
        <v/>
      </c>
      <c r="O940" s="3" t="str">
        <f ca="1">IF(B_MSK[[#This Row],[//]]="","",IF(INDEX(INDIRECT(DIR&amp;$2:$2),B_MSK[[#This Row],[//]])=0,"",INDEX(INDIRECT(DIR&amp;$2:$2),B_MSK[[#This Row],[//]])))</f>
        <v/>
      </c>
      <c r="P940" s="3" t="str">
        <f ca="1">IF(B_MSK[[#This Row],[//]]="","",IF(INDEX(INDIRECT(DIR&amp;$2:$2),B_MSK[[#This Row],[//]])=0,"",INDEX(INDIRECT(DIR&amp;$2:$2),B_MSK[[#This Row],[//]])))</f>
        <v/>
      </c>
      <c r="Q940" s="12" t="str">
        <f ca="1">IF(B_MSK[[#This Row],[//]]="","",INDEX(INDIRECT(DIR&amp;$2:$2),B_MSK[[#This Row],[//]]))</f>
        <v/>
      </c>
      <c r="R9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0" s="37" t="str">
        <f ca="1">IF(B_MSK[[#This Row],[//]]="","",INDEX(INDIRECT(DIR&amp;$2:$2),B_MSK[[#This Row],[//]]))</f>
        <v/>
      </c>
      <c r="U940" s="38" t="str">
        <f ca="1">IF(SUMIF(B_MSK[NAMA BARANG],B_MSK[[#This Row],[NAMA BARANG]],B_MSK[JMLH BRG])=0,"",SUMIF(B_MSK[NAMA BARANG],B_MSK[[#This Row],[NAMA BARANG]],B_MSK[C]))</f>
        <v/>
      </c>
      <c r="V940" s="7" t="str">
        <f ca="1">IF(B_MSK[[#This Row],[//]]="","",INDEX(INDIRECT(DIR&amp;$2:$2),B_MSK[[#This Row],[//]]))</f>
        <v/>
      </c>
      <c r="W9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0" s="5" t="str">
        <f ca="1">IF(B_MSK[[#This Row],[N.B.nota]]="","",IF(MATCH(B_MSK[[#This Row],[concat]],[2]!db[NB NOTA_C],0)&gt;0,"ada",0))</f>
        <v/>
      </c>
      <c r="Y940" s="5" t="str">
        <f ca="1">IF(B_MSK[[#This Row],[N.B.nota]]="","",ADDRESS(ROW(B_MSK[QB]),COLUMN(B_MSK[QB]))&amp;":"&amp;ADDRESS(ROW(),COLUMN(B_MSK[QB])))</f>
        <v/>
      </c>
      <c r="Z940" s="5" t="str">
        <f ca="1">IF(B_MSK[[#This Row],[concat]]="","",MATCH(B_MSK[[#This Row],[concat]],[2]!db[NB NOTA_C],0)+1)</f>
        <v/>
      </c>
      <c r="AA940" s="5" t="str">
        <f ca="1">IF(B_MSK[[#This Row],[//]]="","",HYPERLINK("[D:\kerja\BANK EXP\BARU\DB.XLSX]DB!e"&amp;B_MSK[[#This Row],[DB_ROW]],"&gt;"))</f>
        <v/>
      </c>
      <c r="AB940" s="30" t="e">
        <f ca="1">MID(B_MSK[[#This Row],[/ STN_1]],FIND(" ",B_MSK[[#This Row],[/ STN_1]])+1,LEN(B_MSK[[#This Row],[/ STN_1]]))</f>
        <v>#VALUE!</v>
      </c>
      <c r="AC9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0" s="15" t="str">
        <f ca="1">IF(B_MSK[[#This Row],[HARGA_2]]="","",IF(MID(B_MSK[[#This Row],[/ STN_2]],FIND(" ",B_MSK[[#This Row],[/ STN_2]])+1,LEN(B_MSK[[#This Row],[/ STN_2]]))="LSN",B_MSK[[#This Row],[HARGA_2]]/12,""))</f>
        <v/>
      </c>
      <c r="AH940" s="7" t="str">
        <f ca="1">IF(B_MSK[[#This Row],[HARGA_3]]="","","/ "&amp;"PCS")</f>
        <v/>
      </c>
      <c r="AI940" s="15" t="str">
        <f ca="1">IF(B_MSK[[#This Row],[HARGA_3]]="",IF(B_MSK[[#This Row],[HARGA_2]]="",IF(B_MSK[[#This Row],[HARGA_1]]="","",B_MSK[[#This Row],[HARGA_1]]),B_MSK[[#This Row],[HARGA_2]]),B_MSK[[#This Row],[HARGA_3]])</f>
        <v/>
      </c>
      <c r="AJ940" s="15" t="str">
        <f ca="1">IF(B_MSK[[#This Row],[/ STN_3]]="",IF(B_MSK[[#This Row],[/ STN_2]]="",IF(B_MSK[[#This Row],[/ STN_1]]="","",B_MSK[[#This Row],[/ STN_1]]),B_MSK[[#This Row],[/ STN_2]]),B_MSK[[#This Row],[/ STN_3]])</f>
        <v/>
      </c>
      <c r="AK940" s="5" t="str">
        <f ca="1">IF(B_MSK[[#This Row],[//]]="","",SUBSTITUTE(SUBSTITUTE(SUBSTITUTE(B_MSK[[#This Row],[QTY/ CTN]]," ","_",2),"(",""),")","")&amp;"_")</f>
        <v/>
      </c>
      <c r="AL940" s="5" t="str">
        <f ca="1">IF(B_MSK[[#This Row],[A_B]]="","",SEARCH("_",B_MSK[[#This Row],[A_B]]))</f>
        <v/>
      </c>
      <c r="AM940" s="5" t="str">
        <f ca="1">IF(B_MSK[[#This Row],[A_B]]="","",LEN(B_MSK[[#This Row],[A_B]]))</f>
        <v/>
      </c>
      <c r="AN940" s="5" t="str">
        <f ca="1">IF(B_MSK[[#This Row],[A_B]]="","",LEFT(B_MSK[[#This Row],[QTY/ CTN]],B_MSK[[#This Row],[A_B_1]]))</f>
        <v/>
      </c>
      <c r="AO940" s="5" t="str">
        <f ca="1">IF(B_MSK[[#This Row],[A_B]]="","",LEFT(B_MSK[[#This Row],[A_]],SEARCH(" ",B_MSK[[#This Row],[A_]])-1))</f>
        <v/>
      </c>
      <c r="AP940" s="5" t="str">
        <f ca="1">IF(B_MSK[[#This Row],[A_B]]="","",RIGHT(B_MSK[[#This Row],[A_]],LEN(B_MSK[[#This Row],[A_]])-SEARCH(" ",B_MSK[[#This Row],[A_]])))</f>
        <v/>
      </c>
      <c r="AQ9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0" s="5" t="str">
        <f ca="1">IF(B_MSK[[#This Row],[B_]]="","",LEFT(B_MSK[[#This Row],[B_]],SEARCH(" ",B_MSK[[#This Row],[B_]])))</f>
        <v/>
      </c>
      <c r="AS940" s="5" t="str">
        <f ca="1">IF(B_MSK[[#This Row],[B_]]="","",RIGHT(B_MSK[[#This Row],[B_]],LEN(B_MSK[[#This Row],[B_]])-SEARCH(" ",B_MSK[[#This Row],[B_]])))</f>
        <v/>
      </c>
      <c r="AT940" s="5" t="str">
        <f ca="1">IF(B_MSK[[#This Row],[B_2]]="LSN",12,"")</f>
        <v/>
      </c>
      <c r="AU940" s="5" t="str">
        <f ca="1">IF(B_MSK[[#This Row],[C_1]]="","","PCS")</f>
        <v/>
      </c>
      <c r="AV940" s="5" t="str">
        <f ca="1">IF(B_MSK[[#This Row],[A_1]]="","",B_MSK[[#This Row],[A_1]]*IF(B_MSK[[#This Row],[B_1]]="",1,B_MSK[[#This Row],[B_1]])*IF(B_MSK[[#This Row],[C_1]]="",1,B_MSK[[#This Row],[C_1]]))</f>
        <v/>
      </c>
      <c r="AW940" s="5" t="str">
        <f ca="1">IF(B_MSK[[#This Row],[C_2]]="",IF(B_MSK[[#This Row],[B_2]]="",IF(B_MSK[[#This Row],[A_2]]="","",B_MSK[[#This Row],[A_2]]),B_MSK[[#This Row],[B_2]]),B_MSK[[#This Row],[C_2]])</f>
        <v/>
      </c>
      <c r="AX940" s="2">
        <f ca="1">IF(ISNUMBER(B_MSK[[#This Row],[TANGGAL DATANG]]),B_MSK[[#This Row],[TANGGAL DATANG]],AX939)</f>
        <v>44959</v>
      </c>
      <c r="AY940" s="5" t="str">
        <f ca="1">IF(B_MSK[[#This Row],[DB_ROW]]="","",INDEX([3]!db[JENIS],B_MSK[[#This Row],[DB_ROW]]-1))</f>
        <v/>
      </c>
      <c r="AZ940" s="5" t="e">
        <f ca="1">IF(B_MSK[[#This Row],[A_1]]="","",B_MSK[[#This Row],[A_1]])*1</f>
        <v>#VALUE!</v>
      </c>
      <c r="BA940" s="5" t="str">
        <f ca="1">IF(B_MSK[[#This Row],[//]]="","",INDEX(INDIRECT(DIR&amp;$2:$2),B_MSK[[#This Row],[//]]))</f>
        <v/>
      </c>
      <c r="BB940" s="5" t="str">
        <f ca="1">CONCATENATE(B_MSK[[#This Row],[concat]],B_MSK[[#This Row],[HARGA_X]],B_MSK[[#This Row],[SAT]])</f>
        <v/>
      </c>
    </row>
    <row r="941" spans="1:54" x14ac:dyDescent="0.25">
      <c r="A941" s="6" t="s">
        <v>128</v>
      </c>
      <c r="B941" s="5" t="str">
        <f ca="1">IF(B_MSK[[#This Row],[N_ID]]="","",INDEX(INDIRECT(DIR&amp;$2:$2),MATCH(B_MSK[[#This Row],[N_ID]],INDIRECT(DIR&amp;"!NOTA[ID_P]"),0)))</f>
        <v/>
      </c>
      <c r="C941" s="5" t="str">
        <f ca="1">IF(B_MSK[[#This Row],[//]]="","",HYPERLINK("["&amp;SUBSTITUTE(DIR,"'","")&amp;"]NOTA!D"&amp;B_MSK[[#This Row],[//]]+2,"&gt;"))</f>
        <v/>
      </c>
      <c r="D941" s="5" t="str">
        <f ca="1">IF(B_MSK[[#This Row],[N_ID]]="","",COUNTIF(INDIRECT(DIR&amp;"!NOTA[ID_H]"),B_MSK[[#This Row],[ID NOTA]]))</f>
        <v/>
      </c>
      <c r="E9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1" s="7" t="str">
        <f ca="1">IF(B_MSK[[#This Row],[stt]]="ada",INDEX([2]!db[NB BM],B_MSK[DB_ROW]-1),"")</f>
        <v/>
      </c>
      <c r="H941" s="7" t="str">
        <f ca="1">IF(B_MSK[[#This Row],[//]]="","",INDEX(INDIRECT(DIR&amp;$2:$2),B_MSK[[#This Row],[//]]))</f>
        <v/>
      </c>
      <c r="I941" s="27" t="str">
        <f ca="1">IF(B_MSK[[#This Row],[//]]="","",INDEX(INDIRECT(DB_PATH&amp;$2:$2),B_MSK[[#This Row],[DB_ROW]]-1))</f>
        <v/>
      </c>
      <c r="J941" s="5" t="str">
        <f ca="1">IF(B_MSK[[#This Row],[//]]="","",IF(INDEX(INDIRECT(DIR&amp;$2:$2),B_MSK[[#This Row],[//]])="","",INDEX(INDIRECT(DIR&amp;$2:$2),B_MSK[[#This Row],[//]])))</f>
        <v/>
      </c>
      <c r="K941" s="5" t="str">
        <f ca="1">IF(B_MSK[[#This Row],[//]]="","",IF(INDEX(INDIRECT(DIR&amp;$2:$2),B_MSK[[#This Row],[//]])="","",INDEX(INDIRECT(DIR&amp;$2:$2),B_MSK[[#This Row],[//]])))</f>
        <v/>
      </c>
      <c r="L941" s="5" t="str">
        <f ca="1">IF(B_MSK[[#This Row],[//]]="","",IF(INDEX(INDIRECT(DIR&amp;$2:$2),B_MSK[[#This Row],[//]])="","",INDEX(INDIRECT(DIR&amp;$2:$2),B_MSK[[#This Row],[//]])))</f>
        <v/>
      </c>
      <c r="M941" s="13" t="str">
        <f ca="1">IF(B_MSK[[#This Row],[//]]="","",INDEX(INDIRECT(DIR&amp;$2:$2),B_MSK[[#This Row],[//]]))</f>
        <v/>
      </c>
      <c r="N941" s="13" t="str">
        <f ca="1">IF(OR(B_MSK[[#This Row],[//]]="",),"",INDEX(INDIRECT(DIR&amp;$2:$2),B_MSK[[#This Row],[//]]))</f>
        <v/>
      </c>
      <c r="O941" s="3" t="str">
        <f ca="1">IF(B_MSK[[#This Row],[//]]="","",IF(INDEX(INDIRECT(DIR&amp;$2:$2),B_MSK[[#This Row],[//]])=0,"",INDEX(INDIRECT(DIR&amp;$2:$2),B_MSK[[#This Row],[//]])))</f>
        <v/>
      </c>
      <c r="P941" s="3" t="str">
        <f ca="1">IF(B_MSK[[#This Row],[//]]="","",IF(INDEX(INDIRECT(DIR&amp;$2:$2),B_MSK[[#This Row],[//]])=0,"",INDEX(INDIRECT(DIR&amp;$2:$2),B_MSK[[#This Row],[//]])))</f>
        <v/>
      </c>
      <c r="Q941" s="12" t="str">
        <f ca="1">IF(B_MSK[[#This Row],[//]]="","",INDEX(INDIRECT(DIR&amp;$2:$2),B_MSK[[#This Row],[//]]))</f>
        <v/>
      </c>
      <c r="R9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1" s="37" t="str">
        <f ca="1">IF(B_MSK[[#This Row],[//]]="","",INDEX(INDIRECT(DIR&amp;$2:$2),B_MSK[[#This Row],[//]]))</f>
        <v/>
      </c>
      <c r="U941" s="38" t="str">
        <f ca="1">IF(SUMIF(B_MSK[NAMA BARANG],B_MSK[[#This Row],[NAMA BARANG]],B_MSK[JMLH BRG])=0,"",SUMIF(B_MSK[NAMA BARANG],B_MSK[[#This Row],[NAMA BARANG]],B_MSK[C]))</f>
        <v/>
      </c>
      <c r="V941" s="7" t="str">
        <f ca="1">IF(B_MSK[[#This Row],[//]]="","",INDEX(INDIRECT(DIR&amp;$2:$2),B_MSK[[#This Row],[//]]))</f>
        <v/>
      </c>
      <c r="W9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1" s="5" t="str">
        <f ca="1">IF(B_MSK[[#This Row],[N.B.nota]]="","",IF(MATCH(B_MSK[[#This Row],[concat]],[2]!db[NB NOTA_C],0)&gt;0,"ada",0))</f>
        <v/>
      </c>
      <c r="Y941" s="5" t="str">
        <f ca="1">IF(B_MSK[[#This Row],[N.B.nota]]="","",ADDRESS(ROW(B_MSK[QB]),COLUMN(B_MSK[QB]))&amp;":"&amp;ADDRESS(ROW(),COLUMN(B_MSK[QB])))</f>
        <v/>
      </c>
      <c r="Z941" s="5" t="str">
        <f ca="1">IF(B_MSK[[#This Row],[concat]]="","",MATCH(B_MSK[[#This Row],[concat]],[2]!db[NB NOTA_C],0)+1)</f>
        <v/>
      </c>
      <c r="AA941" s="5" t="str">
        <f ca="1">IF(B_MSK[[#This Row],[//]]="","",HYPERLINK("[D:\kerja\BANK EXP\BARU\DB.XLSX]DB!e"&amp;B_MSK[[#This Row],[DB_ROW]],"&gt;"))</f>
        <v/>
      </c>
      <c r="AB941" s="30" t="e">
        <f ca="1">MID(B_MSK[[#This Row],[/ STN_1]],FIND(" ",B_MSK[[#This Row],[/ STN_1]])+1,LEN(B_MSK[[#This Row],[/ STN_1]]))</f>
        <v>#VALUE!</v>
      </c>
      <c r="AC9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1" s="15" t="str">
        <f ca="1">IF(B_MSK[[#This Row],[HARGA_2]]="","",IF(MID(B_MSK[[#This Row],[/ STN_2]],FIND(" ",B_MSK[[#This Row],[/ STN_2]])+1,LEN(B_MSK[[#This Row],[/ STN_2]]))="LSN",B_MSK[[#This Row],[HARGA_2]]/12,""))</f>
        <v/>
      </c>
      <c r="AH941" s="7" t="str">
        <f ca="1">IF(B_MSK[[#This Row],[HARGA_3]]="","","/ "&amp;"PCS")</f>
        <v/>
      </c>
      <c r="AI941" s="15" t="str">
        <f ca="1">IF(B_MSK[[#This Row],[HARGA_3]]="",IF(B_MSK[[#This Row],[HARGA_2]]="",IF(B_MSK[[#This Row],[HARGA_1]]="","",B_MSK[[#This Row],[HARGA_1]]),B_MSK[[#This Row],[HARGA_2]]),B_MSK[[#This Row],[HARGA_3]])</f>
        <v/>
      </c>
      <c r="AJ941" s="15" t="str">
        <f ca="1">IF(B_MSK[[#This Row],[/ STN_3]]="",IF(B_MSK[[#This Row],[/ STN_2]]="",IF(B_MSK[[#This Row],[/ STN_1]]="","",B_MSK[[#This Row],[/ STN_1]]),B_MSK[[#This Row],[/ STN_2]]),B_MSK[[#This Row],[/ STN_3]])</f>
        <v/>
      </c>
      <c r="AK941" s="5" t="str">
        <f ca="1">IF(B_MSK[[#This Row],[//]]="","",SUBSTITUTE(SUBSTITUTE(SUBSTITUTE(B_MSK[[#This Row],[QTY/ CTN]]," ","_",2),"(",""),")","")&amp;"_")</f>
        <v/>
      </c>
      <c r="AL941" s="5" t="str">
        <f ca="1">IF(B_MSK[[#This Row],[A_B]]="","",SEARCH("_",B_MSK[[#This Row],[A_B]]))</f>
        <v/>
      </c>
      <c r="AM941" s="5" t="str">
        <f ca="1">IF(B_MSK[[#This Row],[A_B]]="","",LEN(B_MSK[[#This Row],[A_B]]))</f>
        <v/>
      </c>
      <c r="AN941" s="5" t="str">
        <f ca="1">IF(B_MSK[[#This Row],[A_B]]="","",LEFT(B_MSK[[#This Row],[QTY/ CTN]],B_MSK[[#This Row],[A_B_1]]))</f>
        <v/>
      </c>
      <c r="AO941" s="5" t="str">
        <f ca="1">IF(B_MSK[[#This Row],[A_B]]="","",LEFT(B_MSK[[#This Row],[A_]],SEARCH(" ",B_MSK[[#This Row],[A_]])-1))</f>
        <v/>
      </c>
      <c r="AP941" s="5" t="str">
        <f ca="1">IF(B_MSK[[#This Row],[A_B]]="","",RIGHT(B_MSK[[#This Row],[A_]],LEN(B_MSK[[#This Row],[A_]])-SEARCH(" ",B_MSK[[#This Row],[A_]])))</f>
        <v/>
      </c>
      <c r="AQ9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1" s="5" t="str">
        <f ca="1">IF(B_MSK[[#This Row],[B_]]="","",LEFT(B_MSK[[#This Row],[B_]],SEARCH(" ",B_MSK[[#This Row],[B_]])))</f>
        <v/>
      </c>
      <c r="AS941" s="5" t="str">
        <f ca="1">IF(B_MSK[[#This Row],[B_]]="","",RIGHT(B_MSK[[#This Row],[B_]],LEN(B_MSK[[#This Row],[B_]])-SEARCH(" ",B_MSK[[#This Row],[B_]])))</f>
        <v/>
      </c>
      <c r="AT941" s="5" t="str">
        <f ca="1">IF(B_MSK[[#This Row],[B_2]]="LSN",12,"")</f>
        <v/>
      </c>
      <c r="AU941" s="5" t="str">
        <f ca="1">IF(B_MSK[[#This Row],[C_1]]="","","PCS")</f>
        <v/>
      </c>
      <c r="AV941" s="5" t="str">
        <f ca="1">IF(B_MSK[[#This Row],[A_1]]="","",B_MSK[[#This Row],[A_1]]*IF(B_MSK[[#This Row],[B_1]]="",1,B_MSK[[#This Row],[B_1]])*IF(B_MSK[[#This Row],[C_1]]="",1,B_MSK[[#This Row],[C_1]]))</f>
        <v/>
      </c>
      <c r="AW941" s="5" t="str">
        <f ca="1">IF(B_MSK[[#This Row],[C_2]]="",IF(B_MSK[[#This Row],[B_2]]="",IF(B_MSK[[#This Row],[A_2]]="","",B_MSK[[#This Row],[A_2]]),B_MSK[[#This Row],[B_2]]),B_MSK[[#This Row],[C_2]])</f>
        <v/>
      </c>
      <c r="AX941" s="2">
        <f ca="1">IF(ISNUMBER(B_MSK[[#This Row],[TANGGAL DATANG]]),B_MSK[[#This Row],[TANGGAL DATANG]],AX940)</f>
        <v>44959</v>
      </c>
      <c r="AY941" s="5" t="str">
        <f ca="1">IF(B_MSK[[#This Row],[DB_ROW]]="","",INDEX([3]!db[JENIS],B_MSK[[#This Row],[DB_ROW]]-1))</f>
        <v/>
      </c>
      <c r="AZ941" s="5" t="e">
        <f ca="1">IF(B_MSK[[#This Row],[A_1]]="","",B_MSK[[#This Row],[A_1]])*1</f>
        <v>#VALUE!</v>
      </c>
      <c r="BA941" s="5" t="str">
        <f ca="1">IF(B_MSK[[#This Row],[//]]="","",INDEX(INDIRECT(DIR&amp;$2:$2),B_MSK[[#This Row],[//]]))</f>
        <v/>
      </c>
      <c r="BB941" s="5" t="str">
        <f ca="1">CONCATENATE(B_MSK[[#This Row],[concat]],B_MSK[[#This Row],[HARGA_X]],B_MSK[[#This Row],[SAT]])</f>
        <v/>
      </c>
    </row>
    <row r="942" spans="1:54" x14ac:dyDescent="0.25">
      <c r="A942" s="6" t="s">
        <v>128</v>
      </c>
      <c r="B942" s="5" t="str">
        <f ca="1">IF(B_MSK[[#This Row],[N_ID]]="","",INDEX(INDIRECT(DIR&amp;$2:$2),MATCH(B_MSK[[#This Row],[N_ID]],INDIRECT(DIR&amp;"!NOTA[ID_P]"),0)))</f>
        <v/>
      </c>
      <c r="C942" s="5" t="str">
        <f ca="1">IF(B_MSK[[#This Row],[//]]="","",HYPERLINK("["&amp;SUBSTITUTE(DIR,"'","")&amp;"]NOTA!D"&amp;B_MSK[[#This Row],[//]]+2,"&gt;"))</f>
        <v/>
      </c>
      <c r="D942" s="5" t="str">
        <f ca="1">IF(B_MSK[[#This Row],[N_ID]]="","",COUNTIF(INDIRECT(DIR&amp;"!NOTA[ID_H]"),B_MSK[[#This Row],[ID NOTA]]))</f>
        <v/>
      </c>
      <c r="E9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2" s="7" t="str">
        <f ca="1">IF(B_MSK[[#This Row],[stt]]="ada",INDEX([2]!db[NB BM],B_MSK[DB_ROW]-1),"")</f>
        <v/>
      </c>
      <c r="H942" s="7" t="str">
        <f ca="1">IF(B_MSK[[#This Row],[//]]="","",INDEX(INDIRECT(DIR&amp;$2:$2),B_MSK[[#This Row],[//]]))</f>
        <v/>
      </c>
      <c r="I942" s="27" t="str">
        <f ca="1">IF(B_MSK[[#This Row],[//]]="","",INDEX(INDIRECT(DB_PATH&amp;$2:$2),B_MSK[[#This Row],[DB_ROW]]-1))</f>
        <v/>
      </c>
      <c r="J942" s="5" t="str">
        <f ca="1">IF(B_MSK[[#This Row],[//]]="","",IF(INDEX(INDIRECT(DIR&amp;$2:$2),B_MSK[[#This Row],[//]])="","",INDEX(INDIRECT(DIR&amp;$2:$2),B_MSK[[#This Row],[//]])))</f>
        <v/>
      </c>
      <c r="K942" s="5" t="str">
        <f ca="1">IF(B_MSK[[#This Row],[//]]="","",IF(INDEX(INDIRECT(DIR&amp;$2:$2),B_MSK[[#This Row],[//]])="","",INDEX(INDIRECT(DIR&amp;$2:$2),B_MSK[[#This Row],[//]])))</f>
        <v/>
      </c>
      <c r="L942" s="5" t="str">
        <f ca="1">IF(B_MSK[[#This Row],[//]]="","",IF(INDEX(INDIRECT(DIR&amp;$2:$2),B_MSK[[#This Row],[//]])="","",INDEX(INDIRECT(DIR&amp;$2:$2),B_MSK[[#This Row],[//]])))</f>
        <v/>
      </c>
      <c r="M942" s="13" t="str">
        <f ca="1">IF(B_MSK[[#This Row],[//]]="","",INDEX(INDIRECT(DIR&amp;$2:$2),B_MSK[[#This Row],[//]]))</f>
        <v/>
      </c>
      <c r="N942" s="13" t="str">
        <f ca="1">IF(OR(B_MSK[[#This Row],[//]]="",),"",INDEX(INDIRECT(DIR&amp;$2:$2),B_MSK[[#This Row],[//]]))</f>
        <v/>
      </c>
      <c r="O942" s="3" t="str">
        <f ca="1">IF(B_MSK[[#This Row],[//]]="","",IF(INDEX(INDIRECT(DIR&amp;$2:$2),B_MSK[[#This Row],[//]])=0,"",INDEX(INDIRECT(DIR&amp;$2:$2),B_MSK[[#This Row],[//]])))</f>
        <v/>
      </c>
      <c r="P942" s="3" t="str">
        <f ca="1">IF(B_MSK[[#This Row],[//]]="","",IF(INDEX(INDIRECT(DIR&amp;$2:$2),B_MSK[[#This Row],[//]])=0,"",INDEX(INDIRECT(DIR&amp;$2:$2),B_MSK[[#This Row],[//]])))</f>
        <v/>
      </c>
      <c r="Q942" s="12" t="str">
        <f ca="1">IF(B_MSK[[#This Row],[//]]="","",INDEX(INDIRECT(DIR&amp;$2:$2),B_MSK[[#This Row],[//]]))</f>
        <v/>
      </c>
      <c r="R9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2" s="37" t="str">
        <f ca="1">IF(B_MSK[[#This Row],[//]]="","",INDEX(INDIRECT(DIR&amp;$2:$2),B_MSK[[#This Row],[//]]))</f>
        <v/>
      </c>
      <c r="U942" s="38" t="str">
        <f ca="1">IF(SUMIF(B_MSK[NAMA BARANG],B_MSK[[#This Row],[NAMA BARANG]],B_MSK[JMLH BRG])=0,"",SUMIF(B_MSK[NAMA BARANG],B_MSK[[#This Row],[NAMA BARANG]],B_MSK[C]))</f>
        <v/>
      </c>
      <c r="V942" s="7" t="str">
        <f ca="1">IF(B_MSK[[#This Row],[//]]="","",INDEX(INDIRECT(DIR&amp;$2:$2),B_MSK[[#This Row],[//]]))</f>
        <v/>
      </c>
      <c r="W9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2" s="5" t="str">
        <f ca="1">IF(B_MSK[[#This Row],[N.B.nota]]="","",IF(MATCH(B_MSK[[#This Row],[concat]],[2]!db[NB NOTA_C],0)&gt;0,"ada",0))</f>
        <v/>
      </c>
      <c r="Y942" s="5" t="str">
        <f ca="1">IF(B_MSK[[#This Row],[N.B.nota]]="","",ADDRESS(ROW(B_MSK[QB]),COLUMN(B_MSK[QB]))&amp;":"&amp;ADDRESS(ROW(),COLUMN(B_MSK[QB])))</f>
        <v/>
      </c>
      <c r="Z942" s="5" t="str">
        <f ca="1">IF(B_MSK[[#This Row],[concat]]="","",MATCH(B_MSK[[#This Row],[concat]],[2]!db[NB NOTA_C],0)+1)</f>
        <v/>
      </c>
      <c r="AA942" s="5" t="str">
        <f ca="1">IF(B_MSK[[#This Row],[//]]="","",HYPERLINK("[D:\kerja\BANK EXP\BARU\DB.XLSX]DB!e"&amp;B_MSK[[#This Row],[DB_ROW]],"&gt;"))</f>
        <v/>
      </c>
      <c r="AB942" s="30" t="e">
        <f ca="1">MID(B_MSK[[#This Row],[/ STN_1]],FIND(" ",B_MSK[[#This Row],[/ STN_1]])+1,LEN(B_MSK[[#This Row],[/ STN_1]]))</f>
        <v>#VALUE!</v>
      </c>
      <c r="AC9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2" s="15" t="str">
        <f ca="1">IF(B_MSK[[#This Row],[HARGA_2]]="","",IF(MID(B_MSK[[#This Row],[/ STN_2]],FIND(" ",B_MSK[[#This Row],[/ STN_2]])+1,LEN(B_MSK[[#This Row],[/ STN_2]]))="LSN",B_MSK[[#This Row],[HARGA_2]]/12,""))</f>
        <v/>
      </c>
      <c r="AH942" s="7" t="str">
        <f ca="1">IF(B_MSK[[#This Row],[HARGA_3]]="","","/ "&amp;"PCS")</f>
        <v/>
      </c>
      <c r="AI942" s="15" t="str">
        <f ca="1">IF(B_MSK[[#This Row],[HARGA_3]]="",IF(B_MSK[[#This Row],[HARGA_2]]="",IF(B_MSK[[#This Row],[HARGA_1]]="","",B_MSK[[#This Row],[HARGA_1]]),B_MSK[[#This Row],[HARGA_2]]),B_MSK[[#This Row],[HARGA_3]])</f>
        <v/>
      </c>
      <c r="AJ942" s="15" t="str">
        <f ca="1">IF(B_MSK[[#This Row],[/ STN_3]]="",IF(B_MSK[[#This Row],[/ STN_2]]="",IF(B_MSK[[#This Row],[/ STN_1]]="","",B_MSK[[#This Row],[/ STN_1]]),B_MSK[[#This Row],[/ STN_2]]),B_MSK[[#This Row],[/ STN_3]])</f>
        <v/>
      </c>
      <c r="AK942" s="5" t="str">
        <f ca="1">IF(B_MSK[[#This Row],[//]]="","",SUBSTITUTE(SUBSTITUTE(SUBSTITUTE(B_MSK[[#This Row],[QTY/ CTN]]," ","_",2),"(",""),")","")&amp;"_")</f>
        <v/>
      </c>
      <c r="AL942" s="5" t="str">
        <f ca="1">IF(B_MSK[[#This Row],[A_B]]="","",SEARCH("_",B_MSK[[#This Row],[A_B]]))</f>
        <v/>
      </c>
      <c r="AM942" s="5" t="str">
        <f ca="1">IF(B_MSK[[#This Row],[A_B]]="","",LEN(B_MSK[[#This Row],[A_B]]))</f>
        <v/>
      </c>
      <c r="AN942" s="5" t="str">
        <f ca="1">IF(B_MSK[[#This Row],[A_B]]="","",LEFT(B_MSK[[#This Row],[QTY/ CTN]],B_MSK[[#This Row],[A_B_1]]))</f>
        <v/>
      </c>
      <c r="AO942" s="5" t="str">
        <f ca="1">IF(B_MSK[[#This Row],[A_B]]="","",LEFT(B_MSK[[#This Row],[A_]],SEARCH(" ",B_MSK[[#This Row],[A_]])-1))</f>
        <v/>
      </c>
      <c r="AP942" s="5" t="str">
        <f ca="1">IF(B_MSK[[#This Row],[A_B]]="","",RIGHT(B_MSK[[#This Row],[A_]],LEN(B_MSK[[#This Row],[A_]])-SEARCH(" ",B_MSK[[#This Row],[A_]])))</f>
        <v/>
      </c>
      <c r="AQ9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2" s="5" t="str">
        <f ca="1">IF(B_MSK[[#This Row],[B_]]="","",LEFT(B_MSK[[#This Row],[B_]],SEARCH(" ",B_MSK[[#This Row],[B_]])))</f>
        <v/>
      </c>
      <c r="AS942" s="5" t="str">
        <f ca="1">IF(B_MSK[[#This Row],[B_]]="","",RIGHT(B_MSK[[#This Row],[B_]],LEN(B_MSK[[#This Row],[B_]])-SEARCH(" ",B_MSK[[#This Row],[B_]])))</f>
        <v/>
      </c>
      <c r="AT942" s="5" t="str">
        <f ca="1">IF(B_MSK[[#This Row],[B_2]]="LSN",12,"")</f>
        <v/>
      </c>
      <c r="AU942" s="5" t="str">
        <f ca="1">IF(B_MSK[[#This Row],[C_1]]="","","PCS")</f>
        <v/>
      </c>
      <c r="AV942" s="5" t="str">
        <f ca="1">IF(B_MSK[[#This Row],[A_1]]="","",B_MSK[[#This Row],[A_1]]*IF(B_MSK[[#This Row],[B_1]]="",1,B_MSK[[#This Row],[B_1]])*IF(B_MSK[[#This Row],[C_1]]="",1,B_MSK[[#This Row],[C_1]]))</f>
        <v/>
      </c>
      <c r="AW942" s="5" t="str">
        <f ca="1">IF(B_MSK[[#This Row],[C_2]]="",IF(B_MSK[[#This Row],[B_2]]="",IF(B_MSK[[#This Row],[A_2]]="","",B_MSK[[#This Row],[A_2]]),B_MSK[[#This Row],[B_2]]),B_MSK[[#This Row],[C_2]])</f>
        <v/>
      </c>
      <c r="AX942" s="2">
        <f ca="1">IF(ISNUMBER(B_MSK[[#This Row],[TANGGAL DATANG]]),B_MSK[[#This Row],[TANGGAL DATANG]],AX941)</f>
        <v>44959</v>
      </c>
      <c r="AY942" s="5" t="str">
        <f ca="1">IF(B_MSK[[#This Row],[DB_ROW]]="","",INDEX([3]!db[JENIS],B_MSK[[#This Row],[DB_ROW]]-1))</f>
        <v/>
      </c>
      <c r="AZ942" s="5" t="e">
        <f ca="1">IF(B_MSK[[#This Row],[A_1]]="","",B_MSK[[#This Row],[A_1]])*1</f>
        <v>#VALUE!</v>
      </c>
      <c r="BA942" s="5" t="str">
        <f ca="1">IF(B_MSK[[#This Row],[//]]="","",INDEX(INDIRECT(DIR&amp;$2:$2),B_MSK[[#This Row],[//]]))</f>
        <v/>
      </c>
      <c r="BB942" s="5" t="str">
        <f ca="1">CONCATENATE(B_MSK[[#This Row],[concat]],B_MSK[[#This Row],[HARGA_X]],B_MSK[[#This Row],[SAT]])</f>
        <v/>
      </c>
    </row>
    <row r="943" spans="1:54" x14ac:dyDescent="0.25">
      <c r="A943" s="6" t="s">
        <v>128</v>
      </c>
      <c r="B943" s="5" t="str">
        <f ca="1">IF(B_MSK[[#This Row],[N_ID]]="","",INDEX(INDIRECT(DIR&amp;$2:$2),MATCH(B_MSK[[#This Row],[N_ID]],INDIRECT(DIR&amp;"!NOTA[ID_P]"),0)))</f>
        <v/>
      </c>
      <c r="C943" s="5" t="str">
        <f ca="1">IF(B_MSK[[#This Row],[//]]="","",HYPERLINK("["&amp;SUBSTITUTE(DIR,"'","")&amp;"]NOTA!D"&amp;B_MSK[[#This Row],[//]]+2,"&gt;"))</f>
        <v/>
      </c>
      <c r="D943" s="5" t="str">
        <f ca="1">IF(B_MSK[[#This Row],[N_ID]]="","",COUNTIF(INDIRECT(DIR&amp;"!NOTA[ID_H]"),B_MSK[[#This Row],[ID NOTA]]))</f>
        <v/>
      </c>
      <c r="E9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3" s="7" t="str">
        <f ca="1">IF(B_MSK[[#This Row],[stt]]="ada",INDEX([2]!db[NB BM],B_MSK[DB_ROW]-1),"")</f>
        <v/>
      </c>
      <c r="H943" s="7" t="str">
        <f ca="1">IF(B_MSK[[#This Row],[//]]="","",INDEX(INDIRECT(DIR&amp;$2:$2),B_MSK[[#This Row],[//]]))</f>
        <v/>
      </c>
      <c r="I943" s="27" t="str">
        <f ca="1">IF(B_MSK[[#This Row],[//]]="","",INDEX(INDIRECT(DB_PATH&amp;$2:$2),B_MSK[[#This Row],[DB_ROW]]-1))</f>
        <v/>
      </c>
      <c r="J943" s="5" t="str">
        <f ca="1">IF(B_MSK[[#This Row],[//]]="","",IF(INDEX(INDIRECT(DIR&amp;$2:$2),B_MSK[[#This Row],[//]])="","",INDEX(INDIRECT(DIR&amp;$2:$2),B_MSK[[#This Row],[//]])))</f>
        <v/>
      </c>
      <c r="K943" s="5" t="str">
        <f ca="1">IF(B_MSK[[#This Row],[//]]="","",IF(INDEX(INDIRECT(DIR&amp;$2:$2),B_MSK[[#This Row],[//]])="","",INDEX(INDIRECT(DIR&amp;$2:$2),B_MSK[[#This Row],[//]])))</f>
        <v/>
      </c>
      <c r="L943" s="5" t="str">
        <f ca="1">IF(B_MSK[[#This Row],[//]]="","",IF(INDEX(INDIRECT(DIR&amp;$2:$2),B_MSK[[#This Row],[//]])="","",INDEX(INDIRECT(DIR&amp;$2:$2),B_MSK[[#This Row],[//]])))</f>
        <v/>
      </c>
      <c r="M943" s="13" t="str">
        <f ca="1">IF(B_MSK[[#This Row],[//]]="","",INDEX(INDIRECT(DIR&amp;$2:$2),B_MSK[[#This Row],[//]]))</f>
        <v/>
      </c>
      <c r="N943" s="13" t="str">
        <f ca="1">IF(OR(B_MSK[[#This Row],[//]]="",),"",INDEX(INDIRECT(DIR&amp;$2:$2),B_MSK[[#This Row],[//]]))</f>
        <v/>
      </c>
      <c r="O943" s="3" t="str">
        <f ca="1">IF(B_MSK[[#This Row],[//]]="","",IF(INDEX(INDIRECT(DIR&amp;$2:$2),B_MSK[[#This Row],[//]])=0,"",INDEX(INDIRECT(DIR&amp;$2:$2),B_MSK[[#This Row],[//]])))</f>
        <v/>
      </c>
      <c r="P943" s="3" t="str">
        <f ca="1">IF(B_MSK[[#This Row],[//]]="","",IF(INDEX(INDIRECT(DIR&amp;$2:$2),B_MSK[[#This Row],[//]])=0,"",INDEX(INDIRECT(DIR&amp;$2:$2),B_MSK[[#This Row],[//]])))</f>
        <v/>
      </c>
      <c r="Q943" s="12" t="str">
        <f ca="1">IF(B_MSK[[#This Row],[//]]="","",INDEX(INDIRECT(DIR&amp;$2:$2),B_MSK[[#This Row],[//]]))</f>
        <v/>
      </c>
      <c r="R9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3" s="37" t="str">
        <f ca="1">IF(B_MSK[[#This Row],[//]]="","",INDEX(INDIRECT(DIR&amp;$2:$2),B_MSK[[#This Row],[//]]))</f>
        <v/>
      </c>
      <c r="U943" s="38" t="str">
        <f ca="1">IF(SUMIF(B_MSK[NAMA BARANG],B_MSK[[#This Row],[NAMA BARANG]],B_MSK[JMLH BRG])=0,"",SUMIF(B_MSK[NAMA BARANG],B_MSK[[#This Row],[NAMA BARANG]],B_MSK[C]))</f>
        <v/>
      </c>
      <c r="V943" s="7" t="str">
        <f ca="1">IF(B_MSK[[#This Row],[//]]="","",INDEX(INDIRECT(DIR&amp;$2:$2),B_MSK[[#This Row],[//]]))</f>
        <v/>
      </c>
      <c r="W9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3" s="5" t="str">
        <f ca="1">IF(B_MSK[[#This Row],[N.B.nota]]="","",IF(MATCH(B_MSK[[#This Row],[concat]],[2]!db[NB NOTA_C],0)&gt;0,"ada",0))</f>
        <v/>
      </c>
      <c r="Y943" s="5" t="str">
        <f ca="1">IF(B_MSK[[#This Row],[N.B.nota]]="","",ADDRESS(ROW(B_MSK[QB]),COLUMN(B_MSK[QB]))&amp;":"&amp;ADDRESS(ROW(),COLUMN(B_MSK[QB])))</f>
        <v/>
      </c>
      <c r="Z943" s="5" t="str">
        <f ca="1">IF(B_MSK[[#This Row],[concat]]="","",MATCH(B_MSK[[#This Row],[concat]],[2]!db[NB NOTA_C],0)+1)</f>
        <v/>
      </c>
      <c r="AA943" s="5" t="str">
        <f ca="1">IF(B_MSK[[#This Row],[//]]="","",HYPERLINK("[D:\kerja\BANK EXP\BARU\DB.XLSX]DB!e"&amp;B_MSK[[#This Row],[DB_ROW]],"&gt;"))</f>
        <v/>
      </c>
      <c r="AB943" s="30" t="e">
        <f ca="1">MID(B_MSK[[#This Row],[/ STN_1]],FIND(" ",B_MSK[[#This Row],[/ STN_1]])+1,LEN(B_MSK[[#This Row],[/ STN_1]]))</f>
        <v>#VALUE!</v>
      </c>
      <c r="AC9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3" s="15" t="str">
        <f ca="1">IF(B_MSK[[#This Row],[HARGA_2]]="","",IF(MID(B_MSK[[#This Row],[/ STN_2]],FIND(" ",B_MSK[[#This Row],[/ STN_2]])+1,LEN(B_MSK[[#This Row],[/ STN_2]]))="LSN",B_MSK[[#This Row],[HARGA_2]]/12,""))</f>
        <v/>
      </c>
      <c r="AH943" s="7" t="str">
        <f ca="1">IF(B_MSK[[#This Row],[HARGA_3]]="","","/ "&amp;"PCS")</f>
        <v/>
      </c>
      <c r="AI943" s="15" t="str">
        <f ca="1">IF(B_MSK[[#This Row],[HARGA_3]]="",IF(B_MSK[[#This Row],[HARGA_2]]="",IF(B_MSK[[#This Row],[HARGA_1]]="","",B_MSK[[#This Row],[HARGA_1]]),B_MSK[[#This Row],[HARGA_2]]),B_MSK[[#This Row],[HARGA_3]])</f>
        <v/>
      </c>
      <c r="AJ943" s="15" t="str">
        <f ca="1">IF(B_MSK[[#This Row],[/ STN_3]]="",IF(B_MSK[[#This Row],[/ STN_2]]="",IF(B_MSK[[#This Row],[/ STN_1]]="","",B_MSK[[#This Row],[/ STN_1]]),B_MSK[[#This Row],[/ STN_2]]),B_MSK[[#This Row],[/ STN_3]])</f>
        <v/>
      </c>
      <c r="AK943" s="5" t="str">
        <f ca="1">IF(B_MSK[[#This Row],[//]]="","",SUBSTITUTE(SUBSTITUTE(SUBSTITUTE(B_MSK[[#This Row],[QTY/ CTN]]," ","_",2),"(",""),")","")&amp;"_")</f>
        <v/>
      </c>
      <c r="AL943" s="5" t="str">
        <f ca="1">IF(B_MSK[[#This Row],[A_B]]="","",SEARCH("_",B_MSK[[#This Row],[A_B]]))</f>
        <v/>
      </c>
      <c r="AM943" s="5" t="str">
        <f ca="1">IF(B_MSK[[#This Row],[A_B]]="","",LEN(B_MSK[[#This Row],[A_B]]))</f>
        <v/>
      </c>
      <c r="AN943" s="5" t="str">
        <f ca="1">IF(B_MSK[[#This Row],[A_B]]="","",LEFT(B_MSK[[#This Row],[QTY/ CTN]],B_MSK[[#This Row],[A_B_1]]))</f>
        <v/>
      </c>
      <c r="AO943" s="5" t="str">
        <f ca="1">IF(B_MSK[[#This Row],[A_B]]="","",LEFT(B_MSK[[#This Row],[A_]],SEARCH(" ",B_MSK[[#This Row],[A_]])-1))</f>
        <v/>
      </c>
      <c r="AP943" s="5" t="str">
        <f ca="1">IF(B_MSK[[#This Row],[A_B]]="","",RIGHT(B_MSK[[#This Row],[A_]],LEN(B_MSK[[#This Row],[A_]])-SEARCH(" ",B_MSK[[#This Row],[A_]])))</f>
        <v/>
      </c>
      <c r="AQ9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3" s="5" t="str">
        <f ca="1">IF(B_MSK[[#This Row],[B_]]="","",LEFT(B_MSK[[#This Row],[B_]],SEARCH(" ",B_MSK[[#This Row],[B_]])))</f>
        <v/>
      </c>
      <c r="AS943" s="5" t="str">
        <f ca="1">IF(B_MSK[[#This Row],[B_]]="","",RIGHT(B_MSK[[#This Row],[B_]],LEN(B_MSK[[#This Row],[B_]])-SEARCH(" ",B_MSK[[#This Row],[B_]])))</f>
        <v/>
      </c>
      <c r="AT943" s="5" t="str">
        <f ca="1">IF(B_MSK[[#This Row],[B_2]]="LSN",12,"")</f>
        <v/>
      </c>
      <c r="AU943" s="5" t="str">
        <f ca="1">IF(B_MSK[[#This Row],[C_1]]="","","PCS")</f>
        <v/>
      </c>
      <c r="AV943" s="5" t="str">
        <f ca="1">IF(B_MSK[[#This Row],[A_1]]="","",B_MSK[[#This Row],[A_1]]*IF(B_MSK[[#This Row],[B_1]]="",1,B_MSK[[#This Row],[B_1]])*IF(B_MSK[[#This Row],[C_1]]="",1,B_MSK[[#This Row],[C_1]]))</f>
        <v/>
      </c>
      <c r="AW943" s="5" t="str">
        <f ca="1">IF(B_MSK[[#This Row],[C_2]]="",IF(B_MSK[[#This Row],[B_2]]="",IF(B_MSK[[#This Row],[A_2]]="","",B_MSK[[#This Row],[A_2]]),B_MSK[[#This Row],[B_2]]),B_MSK[[#This Row],[C_2]])</f>
        <v/>
      </c>
      <c r="AX943" s="2">
        <f ca="1">IF(ISNUMBER(B_MSK[[#This Row],[TANGGAL DATANG]]),B_MSK[[#This Row],[TANGGAL DATANG]],AX942)</f>
        <v>44959</v>
      </c>
      <c r="AY943" s="5" t="str">
        <f ca="1">IF(B_MSK[[#This Row],[DB_ROW]]="","",INDEX([3]!db[JENIS],B_MSK[[#This Row],[DB_ROW]]-1))</f>
        <v/>
      </c>
      <c r="AZ943" s="5" t="e">
        <f ca="1">IF(B_MSK[[#This Row],[A_1]]="","",B_MSK[[#This Row],[A_1]])*1</f>
        <v>#VALUE!</v>
      </c>
      <c r="BA943" s="5" t="str">
        <f ca="1">IF(B_MSK[[#This Row],[//]]="","",INDEX(INDIRECT(DIR&amp;$2:$2),B_MSK[[#This Row],[//]]))</f>
        <v/>
      </c>
      <c r="BB943" s="5" t="str">
        <f ca="1">CONCATENATE(B_MSK[[#This Row],[concat]],B_MSK[[#This Row],[HARGA_X]],B_MSK[[#This Row],[SAT]])</f>
        <v/>
      </c>
    </row>
    <row r="944" spans="1:54" x14ac:dyDescent="0.25">
      <c r="A944" s="6" t="s">
        <v>128</v>
      </c>
      <c r="B944" s="5" t="str">
        <f ca="1">IF(B_MSK[[#This Row],[N_ID]]="","",INDEX(INDIRECT(DIR&amp;$2:$2),MATCH(B_MSK[[#This Row],[N_ID]],INDIRECT(DIR&amp;"!NOTA[ID_P]"),0)))</f>
        <v/>
      </c>
      <c r="C944" s="5" t="str">
        <f ca="1">IF(B_MSK[[#This Row],[//]]="","",HYPERLINK("["&amp;SUBSTITUTE(DIR,"'","")&amp;"]NOTA!D"&amp;B_MSK[[#This Row],[//]]+2,"&gt;"))</f>
        <v/>
      </c>
      <c r="D944" s="5" t="str">
        <f ca="1">IF(B_MSK[[#This Row],[N_ID]]="","",COUNTIF(INDIRECT(DIR&amp;"!NOTA[ID_H]"),B_MSK[[#This Row],[ID NOTA]]))</f>
        <v/>
      </c>
      <c r="E9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4" s="7" t="str">
        <f ca="1">IF(B_MSK[[#This Row],[stt]]="ada",INDEX([2]!db[NB BM],B_MSK[DB_ROW]-1),"")</f>
        <v/>
      </c>
      <c r="H944" s="7" t="str">
        <f ca="1">IF(B_MSK[[#This Row],[//]]="","",INDEX(INDIRECT(DIR&amp;$2:$2),B_MSK[[#This Row],[//]]))</f>
        <v/>
      </c>
      <c r="I944" s="27" t="str">
        <f ca="1">IF(B_MSK[[#This Row],[//]]="","",INDEX(INDIRECT(DB_PATH&amp;$2:$2),B_MSK[[#This Row],[DB_ROW]]-1))</f>
        <v/>
      </c>
      <c r="J944" s="5" t="str">
        <f ca="1">IF(B_MSK[[#This Row],[//]]="","",IF(INDEX(INDIRECT(DIR&amp;$2:$2),B_MSK[[#This Row],[//]])="","",INDEX(INDIRECT(DIR&amp;$2:$2),B_MSK[[#This Row],[//]])))</f>
        <v/>
      </c>
      <c r="K944" s="5" t="str">
        <f ca="1">IF(B_MSK[[#This Row],[//]]="","",IF(INDEX(INDIRECT(DIR&amp;$2:$2),B_MSK[[#This Row],[//]])="","",INDEX(INDIRECT(DIR&amp;$2:$2),B_MSK[[#This Row],[//]])))</f>
        <v/>
      </c>
      <c r="L944" s="5" t="str">
        <f ca="1">IF(B_MSK[[#This Row],[//]]="","",IF(INDEX(INDIRECT(DIR&amp;$2:$2),B_MSK[[#This Row],[//]])="","",INDEX(INDIRECT(DIR&amp;$2:$2),B_MSK[[#This Row],[//]])))</f>
        <v/>
      </c>
      <c r="M944" s="13" t="str">
        <f ca="1">IF(B_MSK[[#This Row],[//]]="","",INDEX(INDIRECT(DIR&amp;$2:$2),B_MSK[[#This Row],[//]]))</f>
        <v/>
      </c>
      <c r="N944" s="13" t="str">
        <f ca="1">IF(OR(B_MSK[[#This Row],[//]]="",),"",INDEX(INDIRECT(DIR&amp;$2:$2),B_MSK[[#This Row],[//]]))</f>
        <v/>
      </c>
      <c r="O944" s="3" t="str">
        <f ca="1">IF(B_MSK[[#This Row],[//]]="","",IF(INDEX(INDIRECT(DIR&amp;$2:$2),B_MSK[[#This Row],[//]])=0,"",INDEX(INDIRECT(DIR&amp;$2:$2),B_MSK[[#This Row],[//]])))</f>
        <v/>
      </c>
      <c r="P944" s="3" t="str">
        <f ca="1">IF(B_MSK[[#This Row],[//]]="","",IF(INDEX(INDIRECT(DIR&amp;$2:$2),B_MSK[[#This Row],[//]])=0,"",INDEX(INDIRECT(DIR&amp;$2:$2),B_MSK[[#This Row],[//]])))</f>
        <v/>
      </c>
      <c r="Q944" s="12" t="str">
        <f ca="1">IF(B_MSK[[#This Row],[//]]="","",INDEX(INDIRECT(DIR&amp;$2:$2),B_MSK[[#This Row],[//]]))</f>
        <v/>
      </c>
      <c r="R9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4" s="37" t="str">
        <f ca="1">IF(B_MSK[[#This Row],[//]]="","",INDEX(INDIRECT(DIR&amp;$2:$2),B_MSK[[#This Row],[//]]))</f>
        <v/>
      </c>
      <c r="U944" s="38" t="str">
        <f ca="1">IF(SUMIF(B_MSK[NAMA BARANG],B_MSK[[#This Row],[NAMA BARANG]],B_MSK[JMLH BRG])=0,"",SUMIF(B_MSK[NAMA BARANG],B_MSK[[#This Row],[NAMA BARANG]],B_MSK[C]))</f>
        <v/>
      </c>
      <c r="V944" s="7" t="str">
        <f ca="1">IF(B_MSK[[#This Row],[//]]="","",INDEX(INDIRECT(DIR&amp;$2:$2),B_MSK[[#This Row],[//]]))</f>
        <v/>
      </c>
      <c r="W9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4" s="5" t="str">
        <f ca="1">IF(B_MSK[[#This Row],[N.B.nota]]="","",IF(MATCH(B_MSK[[#This Row],[concat]],[2]!db[NB NOTA_C],0)&gt;0,"ada",0))</f>
        <v/>
      </c>
      <c r="Y944" s="5" t="str">
        <f ca="1">IF(B_MSK[[#This Row],[N.B.nota]]="","",ADDRESS(ROW(B_MSK[QB]),COLUMN(B_MSK[QB]))&amp;":"&amp;ADDRESS(ROW(),COLUMN(B_MSK[QB])))</f>
        <v/>
      </c>
      <c r="Z944" s="5" t="str">
        <f ca="1">IF(B_MSK[[#This Row],[concat]]="","",MATCH(B_MSK[[#This Row],[concat]],[2]!db[NB NOTA_C],0)+1)</f>
        <v/>
      </c>
      <c r="AA944" s="5" t="str">
        <f ca="1">IF(B_MSK[[#This Row],[//]]="","",HYPERLINK("[D:\kerja\BANK EXP\BARU\DB.XLSX]DB!e"&amp;B_MSK[[#This Row],[DB_ROW]],"&gt;"))</f>
        <v/>
      </c>
      <c r="AB944" s="30" t="e">
        <f ca="1">MID(B_MSK[[#This Row],[/ STN_1]],FIND(" ",B_MSK[[#This Row],[/ STN_1]])+1,LEN(B_MSK[[#This Row],[/ STN_1]]))</f>
        <v>#VALUE!</v>
      </c>
      <c r="AC9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4" s="15" t="str">
        <f ca="1">IF(B_MSK[[#This Row],[HARGA_2]]="","",IF(MID(B_MSK[[#This Row],[/ STN_2]],FIND(" ",B_MSK[[#This Row],[/ STN_2]])+1,LEN(B_MSK[[#This Row],[/ STN_2]]))="LSN",B_MSK[[#This Row],[HARGA_2]]/12,""))</f>
        <v/>
      </c>
      <c r="AH944" s="7" t="str">
        <f ca="1">IF(B_MSK[[#This Row],[HARGA_3]]="","","/ "&amp;"PCS")</f>
        <v/>
      </c>
      <c r="AI944" s="15" t="str">
        <f ca="1">IF(B_MSK[[#This Row],[HARGA_3]]="",IF(B_MSK[[#This Row],[HARGA_2]]="",IF(B_MSK[[#This Row],[HARGA_1]]="","",B_MSK[[#This Row],[HARGA_1]]),B_MSK[[#This Row],[HARGA_2]]),B_MSK[[#This Row],[HARGA_3]])</f>
        <v/>
      </c>
      <c r="AJ944" s="15" t="str">
        <f ca="1">IF(B_MSK[[#This Row],[/ STN_3]]="",IF(B_MSK[[#This Row],[/ STN_2]]="",IF(B_MSK[[#This Row],[/ STN_1]]="","",B_MSK[[#This Row],[/ STN_1]]),B_MSK[[#This Row],[/ STN_2]]),B_MSK[[#This Row],[/ STN_3]])</f>
        <v/>
      </c>
      <c r="AK944" s="5" t="str">
        <f ca="1">IF(B_MSK[[#This Row],[//]]="","",SUBSTITUTE(SUBSTITUTE(SUBSTITUTE(B_MSK[[#This Row],[QTY/ CTN]]," ","_",2),"(",""),")","")&amp;"_")</f>
        <v/>
      </c>
      <c r="AL944" s="5" t="str">
        <f ca="1">IF(B_MSK[[#This Row],[A_B]]="","",SEARCH("_",B_MSK[[#This Row],[A_B]]))</f>
        <v/>
      </c>
      <c r="AM944" s="5" t="str">
        <f ca="1">IF(B_MSK[[#This Row],[A_B]]="","",LEN(B_MSK[[#This Row],[A_B]]))</f>
        <v/>
      </c>
      <c r="AN944" s="5" t="str">
        <f ca="1">IF(B_MSK[[#This Row],[A_B]]="","",LEFT(B_MSK[[#This Row],[QTY/ CTN]],B_MSK[[#This Row],[A_B_1]]))</f>
        <v/>
      </c>
      <c r="AO944" s="5" t="str">
        <f ca="1">IF(B_MSK[[#This Row],[A_B]]="","",LEFT(B_MSK[[#This Row],[A_]],SEARCH(" ",B_MSK[[#This Row],[A_]])-1))</f>
        <v/>
      </c>
      <c r="AP944" s="5" t="str">
        <f ca="1">IF(B_MSK[[#This Row],[A_B]]="","",RIGHT(B_MSK[[#This Row],[A_]],LEN(B_MSK[[#This Row],[A_]])-SEARCH(" ",B_MSK[[#This Row],[A_]])))</f>
        <v/>
      </c>
      <c r="AQ9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4" s="5" t="str">
        <f ca="1">IF(B_MSK[[#This Row],[B_]]="","",LEFT(B_MSK[[#This Row],[B_]],SEARCH(" ",B_MSK[[#This Row],[B_]])))</f>
        <v/>
      </c>
      <c r="AS944" s="5" t="str">
        <f ca="1">IF(B_MSK[[#This Row],[B_]]="","",RIGHT(B_MSK[[#This Row],[B_]],LEN(B_MSK[[#This Row],[B_]])-SEARCH(" ",B_MSK[[#This Row],[B_]])))</f>
        <v/>
      </c>
      <c r="AT944" s="5" t="str">
        <f ca="1">IF(B_MSK[[#This Row],[B_2]]="LSN",12,"")</f>
        <v/>
      </c>
      <c r="AU944" s="5" t="str">
        <f ca="1">IF(B_MSK[[#This Row],[C_1]]="","","PCS")</f>
        <v/>
      </c>
      <c r="AV944" s="5" t="str">
        <f ca="1">IF(B_MSK[[#This Row],[A_1]]="","",B_MSK[[#This Row],[A_1]]*IF(B_MSK[[#This Row],[B_1]]="",1,B_MSK[[#This Row],[B_1]])*IF(B_MSK[[#This Row],[C_1]]="",1,B_MSK[[#This Row],[C_1]]))</f>
        <v/>
      </c>
      <c r="AW944" s="5" t="str">
        <f ca="1">IF(B_MSK[[#This Row],[C_2]]="",IF(B_MSK[[#This Row],[B_2]]="",IF(B_MSK[[#This Row],[A_2]]="","",B_MSK[[#This Row],[A_2]]),B_MSK[[#This Row],[B_2]]),B_MSK[[#This Row],[C_2]])</f>
        <v/>
      </c>
      <c r="AX944" s="2">
        <f ca="1">IF(ISNUMBER(B_MSK[[#This Row],[TANGGAL DATANG]]),B_MSK[[#This Row],[TANGGAL DATANG]],AX943)</f>
        <v>44959</v>
      </c>
      <c r="AY944" s="5" t="str">
        <f ca="1">IF(B_MSK[[#This Row],[DB_ROW]]="","",INDEX([3]!db[JENIS],B_MSK[[#This Row],[DB_ROW]]-1))</f>
        <v/>
      </c>
      <c r="AZ944" s="5" t="e">
        <f ca="1">IF(B_MSK[[#This Row],[A_1]]="","",B_MSK[[#This Row],[A_1]])*1</f>
        <v>#VALUE!</v>
      </c>
      <c r="BA944" s="5" t="str">
        <f ca="1">IF(B_MSK[[#This Row],[//]]="","",INDEX(INDIRECT(DIR&amp;$2:$2),B_MSK[[#This Row],[//]]))</f>
        <v/>
      </c>
      <c r="BB944" s="5" t="str">
        <f ca="1">CONCATENATE(B_MSK[[#This Row],[concat]],B_MSK[[#This Row],[HARGA_X]],B_MSK[[#This Row],[SAT]])</f>
        <v/>
      </c>
    </row>
    <row r="945" spans="1:54" x14ac:dyDescent="0.25">
      <c r="A945" s="6" t="s">
        <v>128</v>
      </c>
      <c r="B945" s="5" t="str">
        <f ca="1">IF(B_MSK[[#This Row],[N_ID]]="","",INDEX(INDIRECT(DIR&amp;$2:$2),MATCH(B_MSK[[#This Row],[N_ID]],INDIRECT(DIR&amp;"!NOTA[ID_P]"),0)))</f>
        <v/>
      </c>
      <c r="C945" s="5" t="str">
        <f ca="1">IF(B_MSK[[#This Row],[//]]="","",HYPERLINK("["&amp;SUBSTITUTE(DIR,"'","")&amp;"]NOTA!D"&amp;B_MSK[[#This Row],[//]]+2,"&gt;"))</f>
        <v/>
      </c>
      <c r="D945" s="5" t="str">
        <f ca="1">IF(B_MSK[[#This Row],[N_ID]]="","",COUNTIF(INDIRECT(DIR&amp;"!NOTA[ID_H]"),B_MSK[[#This Row],[ID NOTA]]))</f>
        <v/>
      </c>
      <c r="E9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5" s="7" t="str">
        <f ca="1">IF(B_MSK[[#This Row],[stt]]="ada",INDEX([2]!db[NB BM],B_MSK[DB_ROW]-1),"")</f>
        <v/>
      </c>
      <c r="H945" s="7" t="str">
        <f ca="1">IF(B_MSK[[#This Row],[//]]="","",INDEX(INDIRECT(DIR&amp;$2:$2),B_MSK[[#This Row],[//]]))</f>
        <v/>
      </c>
      <c r="I945" s="27" t="str">
        <f ca="1">IF(B_MSK[[#This Row],[//]]="","",INDEX(INDIRECT(DB_PATH&amp;$2:$2),B_MSK[[#This Row],[DB_ROW]]-1))</f>
        <v/>
      </c>
      <c r="J945" s="5" t="str">
        <f ca="1">IF(B_MSK[[#This Row],[//]]="","",IF(INDEX(INDIRECT(DIR&amp;$2:$2),B_MSK[[#This Row],[//]])="","",INDEX(INDIRECT(DIR&amp;$2:$2),B_MSK[[#This Row],[//]])))</f>
        <v/>
      </c>
      <c r="K945" s="5" t="str">
        <f ca="1">IF(B_MSK[[#This Row],[//]]="","",IF(INDEX(INDIRECT(DIR&amp;$2:$2),B_MSK[[#This Row],[//]])="","",INDEX(INDIRECT(DIR&amp;$2:$2),B_MSK[[#This Row],[//]])))</f>
        <v/>
      </c>
      <c r="L945" s="5" t="str">
        <f ca="1">IF(B_MSK[[#This Row],[//]]="","",IF(INDEX(INDIRECT(DIR&amp;$2:$2),B_MSK[[#This Row],[//]])="","",INDEX(INDIRECT(DIR&amp;$2:$2),B_MSK[[#This Row],[//]])))</f>
        <v/>
      </c>
      <c r="M945" s="13" t="str">
        <f ca="1">IF(B_MSK[[#This Row],[//]]="","",INDEX(INDIRECT(DIR&amp;$2:$2),B_MSK[[#This Row],[//]]))</f>
        <v/>
      </c>
      <c r="N945" s="13" t="str">
        <f ca="1">IF(OR(B_MSK[[#This Row],[//]]="",),"",INDEX(INDIRECT(DIR&amp;$2:$2),B_MSK[[#This Row],[//]]))</f>
        <v/>
      </c>
      <c r="O945" s="3" t="str">
        <f ca="1">IF(B_MSK[[#This Row],[//]]="","",IF(INDEX(INDIRECT(DIR&amp;$2:$2),B_MSK[[#This Row],[//]])=0,"",INDEX(INDIRECT(DIR&amp;$2:$2),B_MSK[[#This Row],[//]])))</f>
        <v/>
      </c>
      <c r="P945" s="3" t="str">
        <f ca="1">IF(B_MSK[[#This Row],[//]]="","",IF(INDEX(INDIRECT(DIR&amp;$2:$2),B_MSK[[#This Row],[//]])=0,"",INDEX(INDIRECT(DIR&amp;$2:$2),B_MSK[[#This Row],[//]])))</f>
        <v/>
      </c>
      <c r="Q945" s="12" t="str">
        <f ca="1">IF(B_MSK[[#This Row],[//]]="","",INDEX(INDIRECT(DIR&amp;$2:$2),B_MSK[[#This Row],[//]]))</f>
        <v/>
      </c>
      <c r="R9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5" s="37" t="str">
        <f ca="1">IF(B_MSK[[#This Row],[//]]="","",INDEX(INDIRECT(DIR&amp;$2:$2),B_MSK[[#This Row],[//]]))</f>
        <v/>
      </c>
      <c r="U945" s="38" t="str">
        <f ca="1">IF(SUMIF(B_MSK[NAMA BARANG],B_MSK[[#This Row],[NAMA BARANG]],B_MSK[JMLH BRG])=0,"",SUMIF(B_MSK[NAMA BARANG],B_MSK[[#This Row],[NAMA BARANG]],B_MSK[C]))</f>
        <v/>
      </c>
      <c r="V945" s="7" t="str">
        <f ca="1">IF(B_MSK[[#This Row],[//]]="","",INDEX(INDIRECT(DIR&amp;$2:$2),B_MSK[[#This Row],[//]]))</f>
        <v/>
      </c>
      <c r="W9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5" s="5" t="str">
        <f ca="1">IF(B_MSK[[#This Row],[N.B.nota]]="","",IF(MATCH(B_MSK[[#This Row],[concat]],[2]!db[NB NOTA_C],0)&gt;0,"ada",0))</f>
        <v/>
      </c>
      <c r="Y945" s="5" t="str">
        <f ca="1">IF(B_MSK[[#This Row],[N.B.nota]]="","",ADDRESS(ROW(B_MSK[QB]),COLUMN(B_MSK[QB]))&amp;":"&amp;ADDRESS(ROW(),COLUMN(B_MSK[QB])))</f>
        <v/>
      </c>
      <c r="Z945" s="5" t="str">
        <f ca="1">IF(B_MSK[[#This Row],[concat]]="","",MATCH(B_MSK[[#This Row],[concat]],[2]!db[NB NOTA_C],0)+1)</f>
        <v/>
      </c>
      <c r="AA945" s="5" t="str">
        <f ca="1">IF(B_MSK[[#This Row],[//]]="","",HYPERLINK("[D:\kerja\BANK EXP\BARU\DB.XLSX]DB!e"&amp;B_MSK[[#This Row],[DB_ROW]],"&gt;"))</f>
        <v/>
      </c>
      <c r="AB945" s="30" t="e">
        <f ca="1">MID(B_MSK[[#This Row],[/ STN_1]],FIND(" ",B_MSK[[#This Row],[/ STN_1]])+1,LEN(B_MSK[[#This Row],[/ STN_1]]))</f>
        <v>#VALUE!</v>
      </c>
      <c r="AC9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5" s="15" t="str">
        <f ca="1">IF(B_MSK[[#This Row],[HARGA_2]]="","",IF(MID(B_MSK[[#This Row],[/ STN_2]],FIND(" ",B_MSK[[#This Row],[/ STN_2]])+1,LEN(B_MSK[[#This Row],[/ STN_2]]))="LSN",B_MSK[[#This Row],[HARGA_2]]/12,""))</f>
        <v/>
      </c>
      <c r="AH945" s="7" t="str">
        <f ca="1">IF(B_MSK[[#This Row],[HARGA_3]]="","","/ "&amp;"PCS")</f>
        <v/>
      </c>
      <c r="AI945" s="15" t="str">
        <f ca="1">IF(B_MSK[[#This Row],[HARGA_3]]="",IF(B_MSK[[#This Row],[HARGA_2]]="",IF(B_MSK[[#This Row],[HARGA_1]]="","",B_MSK[[#This Row],[HARGA_1]]),B_MSK[[#This Row],[HARGA_2]]),B_MSK[[#This Row],[HARGA_3]])</f>
        <v/>
      </c>
      <c r="AJ945" s="15" t="str">
        <f ca="1">IF(B_MSK[[#This Row],[/ STN_3]]="",IF(B_MSK[[#This Row],[/ STN_2]]="",IF(B_MSK[[#This Row],[/ STN_1]]="","",B_MSK[[#This Row],[/ STN_1]]),B_MSK[[#This Row],[/ STN_2]]),B_MSK[[#This Row],[/ STN_3]])</f>
        <v/>
      </c>
      <c r="AK945" s="5" t="str">
        <f ca="1">IF(B_MSK[[#This Row],[//]]="","",SUBSTITUTE(SUBSTITUTE(SUBSTITUTE(B_MSK[[#This Row],[QTY/ CTN]]," ","_",2),"(",""),")","")&amp;"_")</f>
        <v/>
      </c>
      <c r="AL945" s="5" t="str">
        <f ca="1">IF(B_MSK[[#This Row],[A_B]]="","",SEARCH("_",B_MSK[[#This Row],[A_B]]))</f>
        <v/>
      </c>
      <c r="AM945" s="5" t="str">
        <f ca="1">IF(B_MSK[[#This Row],[A_B]]="","",LEN(B_MSK[[#This Row],[A_B]]))</f>
        <v/>
      </c>
      <c r="AN945" s="5" t="str">
        <f ca="1">IF(B_MSK[[#This Row],[A_B]]="","",LEFT(B_MSK[[#This Row],[QTY/ CTN]],B_MSK[[#This Row],[A_B_1]]))</f>
        <v/>
      </c>
      <c r="AO945" s="5" t="str">
        <f ca="1">IF(B_MSK[[#This Row],[A_B]]="","",LEFT(B_MSK[[#This Row],[A_]],SEARCH(" ",B_MSK[[#This Row],[A_]])-1))</f>
        <v/>
      </c>
      <c r="AP945" s="5" t="str">
        <f ca="1">IF(B_MSK[[#This Row],[A_B]]="","",RIGHT(B_MSK[[#This Row],[A_]],LEN(B_MSK[[#This Row],[A_]])-SEARCH(" ",B_MSK[[#This Row],[A_]])))</f>
        <v/>
      </c>
      <c r="AQ9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5" s="5" t="str">
        <f ca="1">IF(B_MSK[[#This Row],[B_]]="","",LEFT(B_MSK[[#This Row],[B_]],SEARCH(" ",B_MSK[[#This Row],[B_]])))</f>
        <v/>
      </c>
      <c r="AS945" s="5" t="str">
        <f ca="1">IF(B_MSK[[#This Row],[B_]]="","",RIGHT(B_MSK[[#This Row],[B_]],LEN(B_MSK[[#This Row],[B_]])-SEARCH(" ",B_MSK[[#This Row],[B_]])))</f>
        <v/>
      </c>
      <c r="AT945" s="5" t="str">
        <f ca="1">IF(B_MSK[[#This Row],[B_2]]="LSN",12,"")</f>
        <v/>
      </c>
      <c r="AU945" s="5" t="str">
        <f ca="1">IF(B_MSK[[#This Row],[C_1]]="","","PCS")</f>
        <v/>
      </c>
      <c r="AV945" s="5" t="str">
        <f ca="1">IF(B_MSK[[#This Row],[A_1]]="","",B_MSK[[#This Row],[A_1]]*IF(B_MSK[[#This Row],[B_1]]="",1,B_MSK[[#This Row],[B_1]])*IF(B_MSK[[#This Row],[C_1]]="",1,B_MSK[[#This Row],[C_1]]))</f>
        <v/>
      </c>
      <c r="AW945" s="5" t="str">
        <f ca="1">IF(B_MSK[[#This Row],[C_2]]="",IF(B_MSK[[#This Row],[B_2]]="",IF(B_MSK[[#This Row],[A_2]]="","",B_MSK[[#This Row],[A_2]]),B_MSK[[#This Row],[B_2]]),B_MSK[[#This Row],[C_2]])</f>
        <v/>
      </c>
      <c r="AX945" s="2">
        <f ca="1">IF(ISNUMBER(B_MSK[[#This Row],[TANGGAL DATANG]]),B_MSK[[#This Row],[TANGGAL DATANG]],AX944)</f>
        <v>44959</v>
      </c>
      <c r="AY945" s="5" t="str">
        <f ca="1">IF(B_MSK[[#This Row],[DB_ROW]]="","",INDEX([3]!db[JENIS],B_MSK[[#This Row],[DB_ROW]]-1))</f>
        <v/>
      </c>
      <c r="AZ945" s="5" t="e">
        <f ca="1">IF(B_MSK[[#This Row],[A_1]]="","",B_MSK[[#This Row],[A_1]])*1</f>
        <v>#VALUE!</v>
      </c>
      <c r="BA945" s="5" t="str">
        <f ca="1">IF(B_MSK[[#This Row],[//]]="","",INDEX(INDIRECT(DIR&amp;$2:$2),B_MSK[[#This Row],[//]]))</f>
        <v/>
      </c>
      <c r="BB945" s="5" t="str">
        <f ca="1">CONCATENATE(B_MSK[[#This Row],[concat]],B_MSK[[#This Row],[HARGA_X]],B_MSK[[#This Row],[SAT]])</f>
        <v/>
      </c>
    </row>
    <row r="946" spans="1:54" x14ac:dyDescent="0.25">
      <c r="A946" s="6" t="s">
        <v>128</v>
      </c>
      <c r="B946" s="5" t="str">
        <f ca="1">IF(B_MSK[[#This Row],[N_ID]]="","",INDEX(INDIRECT(DIR&amp;$2:$2),MATCH(B_MSK[[#This Row],[N_ID]],INDIRECT(DIR&amp;"!NOTA[ID_P]"),0)))</f>
        <v/>
      </c>
      <c r="C946" s="5" t="str">
        <f ca="1">IF(B_MSK[[#This Row],[//]]="","",HYPERLINK("["&amp;SUBSTITUTE(DIR,"'","")&amp;"]NOTA!D"&amp;B_MSK[[#This Row],[//]]+2,"&gt;"))</f>
        <v/>
      </c>
      <c r="D946" s="5" t="str">
        <f ca="1">IF(B_MSK[[#This Row],[N_ID]]="","",COUNTIF(INDIRECT(DIR&amp;"!NOTA[ID_H]"),B_MSK[[#This Row],[ID NOTA]]))</f>
        <v/>
      </c>
      <c r="E9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6" s="7" t="str">
        <f ca="1">IF(B_MSK[[#This Row],[stt]]="ada",INDEX([2]!db[NB BM],B_MSK[DB_ROW]-1),"")</f>
        <v/>
      </c>
      <c r="H946" s="7" t="str">
        <f ca="1">IF(B_MSK[[#This Row],[//]]="","",INDEX(INDIRECT(DIR&amp;$2:$2),B_MSK[[#This Row],[//]]))</f>
        <v/>
      </c>
      <c r="I946" s="27" t="str">
        <f ca="1">IF(B_MSK[[#This Row],[//]]="","",INDEX(INDIRECT(DB_PATH&amp;$2:$2),B_MSK[[#This Row],[DB_ROW]]-1))</f>
        <v/>
      </c>
      <c r="J946" s="5" t="str">
        <f ca="1">IF(B_MSK[[#This Row],[//]]="","",IF(INDEX(INDIRECT(DIR&amp;$2:$2),B_MSK[[#This Row],[//]])="","",INDEX(INDIRECT(DIR&amp;$2:$2),B_MSK[[#This Row],[//]])))</f>
        <v/>
      </c>
      <c r="K946" s="5" t="str">
        <f ca="1">IF(B_MSK[[#This Row],[//]]="","",IF(INDEX(INDIRECT(DIR&amp;$2:$2),B_MSK[[#This Row],[//]])="","",INDEX(INDIRECT(DIR&amp;$2:$2),B_MSK[[#This Row],[//]])))</f>
        <v/>
      </c>
      <c r="L946" s="5" t="str">
        <f ca="1">IF(B_MSK[[#This Row],[//]]="","",IF(INDEX(INDIRECT(DIR&amp;$2:$2),B_MSK[[#This Row],[//]])="","",INDEX(INDIRECT(DIR&amp;$2:$2),B_MSK[[#This Row],[//]])))</f>
        <v/>
      </c>
      <c r="M946" s="13" t="str">
        <f ca="1">IF(B_MSK[[#This Row],[//]]="","",INDEX(INDIRECT(DIR&amp;$2:$2),B_MSK[[#This Row],[//]]))</f>
        <v/>
      </c>
      <c r="N946" s="13" t="str">
        <f ca="1">IF(OR(B_MSK[[#This Row],[//]]="",),"",INDEX(INDIRECT(DIR&amp;$2:$2),B_MSK[[#This Row],[//]]))</f>
        <v/>
      </c>
      <c r="O946" s="3" t="str">
        <f ca="1">IF(B_MSK[[#This Row],[//]]="","",IF(INDEX(INDIRECT(DIR&amp;$2:$2),B_MSK[[#This Row],[//]])=0,"",INDEX(INDIRECT(DIR&amp;$2:$2),B_MSK[[#This Row],[//]])))</f>
        <v/>
      </c>
      <c r="P946" s="3" t="str">
        <f ca="1">IF(B_MSK[[#This Row],[//]]="","",IF(INDEX(INDIRECT(DIR&amp;$2:$2),B_MSK[[#This Row],[//]])=0,"",INDEX(INDIRECT(DIR&amp;$2:$2),B_MSK[[#This Row],[//]])))</f>
        <v/>
      </c>
      <c r="Q946" s="12" t="str">
        <f ca="1">IF(B_MSK[[#This Row],[//]]="","",INDEX(INDIRECT(DIR&amp;$2:$2),B_MSK[[#This Row],[//]]))</f>
        <v/>
      </c>
      <c r="R9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6" s="37" t="str">
        <f ca="1">IF(B_MSK[[#This Row],[//]]="","",INDEX(INDIRECT(DIR&amp;$2:$2),B_MSK[[#This Row],[//]]))</f>
        <v/>
      </c>
      <c r="U946" s="38" t="str">
        <f ca="1">IF(SUMIF(B_MSK[NAMA BARANG],B_MSK[[#This Row],[NAMA BARANG]],B_MSK[JMLH BRG])=0,"",SUMIF(B_MSK[NAMA BARANG],B_MSK[[#This Row],[NAMA BARANG]],B_MSK[C]))</f>
        <v/>
      </c>
      <c r="V946" s="7" t="str">
        <f ca="1">IF(B_MSK[[#This Row],[//]]="","",INDEX(INDIRECT(DIR&amp;$2:$2),B_MSK[[#This Row],[//]]))</f>
        <v/>
      </c>
      <c r="W9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6" s="5" t="str">
        <f ca="1">IF(B_MSK[[#This Row],[N.B.nota]]="","",IF(MATCH(B_MSK[[#This Row],[concat]],[2]!db[NB NOTA_C],0)&gt;0,"ada",0))</f>
        <v/>
      </c>
      <c r="Y946" s="5" t="str">
        <f ca="1">IF(B_MSK[[#This Row],[N.B.nota]]="","",ADDRESS(ROW(B_MSK[QB]),COLUMN(B_MSK[QB]))&amp;":"&amp;ADDRESS(ROW(),COLUMN(B_MSK[QB])))</f>
        <v/>
      </c>
      <c r="Z946" s="5" t="str">
        <f ca="1">IF(B_MSK[[#This Row],[concat]]="","",MATCH(B_MSK[[#This Row],[concat]],[2]!db[NB NOTA_C],0)+1)</f>
        <v/>
      </c>
      <c r="AA946" s="5" t="str">
        <f ca="1">IF(B_MSK[[#This Row],[//]]="","",HYPERLINK("[D:\kerja\BANK EXP\BARU\DB.XLSX]DB!e"&amp;B_MSK[[#This Row],[DB_ROW]],"&gt;"))</f>
        <v/>
      </c>
      <c r="AB946" s="30" t="e">
        <f ca="1">MID(B_MSK[[#This Row],[/ STN_1]],FIND(" ",B_MSK[[#This Row],[/ STN_1]])+1,LEN(B_MSK[[#This Row],[/ STN_1]]))</f>
        <v>#VALUE!</v>
      </c>
      <c r="AC9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6" s="15" t="str">
        <f ca="1">IF(B_MSK[[#This Row],[HARGA_2]]="","",IF(MID(B_MSK[[#This Row],[/ STN_2]],FIND(" ",B_MSK[[#This Row],[/ STN_2]])+1,LEN(B_MSK[[#This Row],[/ STN_2]]))="LSN",B_MSK[[#This Row],[HARGA_2]]/12,""))</f>
        <v/>
      </c>
      <c r="AH946" s="7" t="str">
        <f ca="1">IF(B_MSK[[#This Row],[HARGA_3]]="","","/ "&amp;"PCS")</f>
        <v/>
      </c>
      <c r="AI946" s="15" t="str">
        <f ca="1">IF(B_MSK[[#This Row],[HARGA_3]]="",IF(B_MSK[[#This Row],[HARGA_2]]="",IF(B_MSK[[#This Row],[HARGA_1]]="","",B_MSK[[#This Row],[HARGA_1]]),B_MSK[[#This Row],[HARGA_2]]),B_MSK[[#This Row],[HARGA_3]])</f>
        <v/>
      </c>
      <c r="AJ946" s="15" t="str">
        <f ca="1">IF(B_MSK[[#This Row],[/ STN_3]]="",IF(B_MSK[[#This Row],[/ STN_2]]="",IF(B_MSK[[#This Row],[/ STN_1]]="","",B_MSK[[#This Row],[/ STN_1]]),B_MSK[[#This Row],[/ STN_2]]),B_MSK[[#This Row],[/ STN_3]])</f>
        <v/>
      </c>
      <c r="AK946" s="5" t="str">
        <f ca="1">IF(B_MSK[[#This Row],[//]]="","",SUBSTITUTE(SUBSTITUTE(SUBSTITUTE(B_MSK[[#This Row],[QTY/ CTN]]," ","_",2),"(",""),")","")&amp;"_")</f>
        <v/>
      </c>
      <c r="AL946" s="5" t="str">
        <f ca="1">IF(B_MSK[[#This Row],[A_B]]="","",SEARCH("_",B_MSK[[#This Row],[A_B]]))</f>
        <v/>
      </c>
      <c r="AM946" s="5" t="str">
        <f ca="1">IF(B_MSK[[#This Row],[A_B]]="","",LEN(B_MSK[[#This Row],[A_B]]))</f>
        <v/>
      </c>
      <c r="AN946" s="5" t="str">
        <f ca="1">IF(B_MSK[[#This Row],[A_B]]="","",LEFT(B_MSK[[#This Row],[QTY/ CTN]],B_MSK[[#This Row],[A_B_1]]))</f>
        <v/>
      </c>
      <c r="AO946" s="5" t="str">
        <f ca="1">IF(B_MSK[[#This Row],[A_B]]="","",LEFT(B_MSK[[#This Row],[A_]],SEARCH(" ",B_MSK[[#This Row],[A_]])-1))</f>
        <v/>
      </c>
      <c r="AP946" s="5" t="str">
        <f ca="1">IF(B_MSK[[#This Row],[A_B]]="","",RIGHT(B_MSK[[#This Row],[A_]],LEN(B_MSK[[#This Row],[A_]])-SEARCH(" ",B_MSK[[#This Row],[A_]])))</f>
        <v/>
      </c>
      <c r="AQ9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6" s="5" t="str">
        <f ca="1">IF(B_MSK[[#This Row],[B_]]="","",LEFT(B_MSK[[#This Row],[B_]],SEARCH(" ",B_MSK[[#This Row],[B_]])))</f>
        <v/>
      </c>
      <c r="AS946" s="5" t="str">
        <f ca="1">IF(B_MSK[[#This Row],[B_]]="","",RIGHT(B_MSK[[#This Row],[B_]],LEN(B_MSK[[#This Row],[B_]])-SEARCH(" ",B_MSK[[#This Row],[B_]])))</f>
        <v/>
      </c>
      <c r="AT946" s="5" t="str">
        <f ca="1">IF(B_MSK[[#This Row],[B_2]]="LSN",12,"")</f>
        <v/>
      </c>
      <c r="AU946" s="5" t="str">
        <f ca="1">IF(B_MSK[[#This Row],[C_1]]="","","PCS")</f>
        <v/>
      </c>
      <c r="AV946" s="5" t="str">
        <f ca="1">IF(B_MSK[[#This Row],[A_1]]="","",B_MSK[[#This Row],[A_1]]*IF(B_MSK[[#This Row],[B_1]]="",1,B_MSK[[#This Row],[B_1]])*IF(B_MSK[[#This Row],[C_1]]="",1,B_MSK[[#This Row],[C_1]]))</f>
        <v/>
      </c>
      <c r="AW946" s="5" t="str">
        <f ca="1">IF(B_MSK[[#This Row],[C_2]]="",IF(B_MSK[[#This Row],[B_2]]="",IF(B_MSK[[#This Row],[A_2]]="","",B_MSK[[#This Row],[A_2]]),B_MSK[[#This Row],[B_2]]),B_MSK[[#This Row],[C_2]])</f>
        <v/>
      </c>
      <c r="AX946" s="2">
        <f ca="1">IF(ISNUMBER(B_MSK[[#This Row],[TANGGAL DATANG]]),B_MSK[[#This Row],[TANGGAL DATANG]],AX945)</f>
        <v>44959</v>
      </c>
      <c r="AY946" s="5" t="str">
        <f ca="1">IF(B_MSK[[#This Row],[DB_ROW]]="","",INDEX([3]!db[JENIS],B_MSK[[#This Row],[DB_ROW]]-1))</f>
        <v/>
      </c>
      <c r="AZ946" s="5" t="e">
        <f ca="1">IF(B_MSK[[#This Row],[A_1]]="","",B_MSK[[#This Row],[A_1]])*1</f>
        <v>#VALUE!</v>
      </c>
      <c r="BA946" s="5" t="str">
        <f ca="1">IF(B_MSK[[#This Row],[//]]="","",INDEX(INDIRECT(DIR&amp;$2:$2),B_MSK[[#This Row],[//]]))</f>
        <v/>
      </c>
      <c r="BB946" s="5" t="str">
        <f ca="1">CONCATENATE(B_MSK[[#This Row],[concat]],B_MSK[[#This Row],[HARGA_X]],B_MSK[[#This Row],[SAT]])</f>
        <v/>
      </c>
    </row>
    <row r="947" spans="1:54" x14ac:dyDescent="0.25">
      <c r="A947" s="6" t="s">
        <v>128</v>
      </c>
      <c r="B947" s="5" t="str">
        <f ca="1">IF(B_MSK[[#This Row],[N_ID]]="","",INDEX(INDIRECT(DIR&amp;$2:$2),MATCH(B_MSK[[#This Row],[N_ID]],INDIRECT(DIR&amp;"!NOTA[ID_P]"),0)))</f>
        <v/>
      </c>
      <c r="C947" s="5" t="str">
        <f ca="1">IF(B_MSK[[#This Row],[//]]="","",HYPERLINK("["&amp;SUBSTITUTE(DIR,"'","")&amp;"]NOTA!D"&amp;B_MSK[[#This Row],[//]]+2,"&gt;"))</f>
        <v/>
      </c>
      <c r="D947" s="5" t="str">
        <f ca="1">IF(B_MSK[[#This Row],[N_ID]]="","",COUNTIF(INDIRECT(DIR&amp;"!NOTA[ID_H]"),B_MSK[[#This Row],[ID NOTA]]))</f>
        <v/>
      </c>
      <c r="E9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7" s="7" t="str">
        <f ca="1">IF(B_MSK[[#This Row],[stt]]="ada",INDEX([2]!db[NB BM],B_MSK[DB_ROW]-1),"")</f>
        <v/>
      </c>
      <c r="H947" s="7" t="str">
        <f ca="1">IF(B_MSK[[#This Row],[//]]="","",INDEX(INDIRECT(DIR&amp;$2:$2),B_MSK[[#This Row],[//]]))</f>
        <v/>
      </c>
      <c r="I947" s="27" t="str">
        <f ca="1">IF(B_MSK[[#This Row],[//]]="","",INDEX(INDIRECT(DB_PATH&amp;$2:$2),B_MSK[[#This Row],[DB_ROW]]-1))</f>
        <v/>
      </c>
      <c r="J947" s="5" t="str">
        <f ca="1">IF(B_MSK[[#This Row],[//]]="","",IF(INDEX(INDIRECT(DIR&amp;$2:$2),B_MSK[[#This Row],[//]])="","",INDEX(INDIRECT(DIR&amp;$2:$2),B_MSK[[#This Row],[//]])))</f>
        <v/>
      </c>
      <c r="K947" s="5" t="str">
        <f ca="1">IF(B_MSK[[#This Row],[//]]="","",IF(INDEX(INDIRECT(DIR&amp;$2:$2),B_MSK[[#This Row],[//]])="","",INDEX(INDIRECT(DIR&amp;$2:$2),B_MSK[[#This Row],[//]])))</f>
        <v/>
      </c>
      <c r="L947" s="5" t="str">
        <f ca="1">IF(B_MSK[[#This Row],[//]]="","",IF(INDEX(INDIRECT(DIR&amp;$2:$2),B_MSK[[#This Row],[//]])="","",INDEX(INDIRECT(DIR&amp;$2:$2),B_MSK[[#This Row],[//]])))</f>
        <v/>
      </c>
      <c r="M947" s="13" t="str">
        <f ca="1">IF(B_MSK[[#This Row],[//]]="","",INDEX(INDIRECT(DIR&amp;$2:$2),B_MSK[[#This Row],[//]]))</f>
        <v/>
      </c>
      <c r="N947" s="13" t="str">
        <f ca="1">IF(OR(B_MSK[[#This Row],[//]]="",),"",INDEX(INDIRECT(DIR&amp;$2:$2),B_MSK[[#This Row],[//]]))</f>
        <v/>
      </c>
      <c r="O947" s="3" t="str">
        <f ca="1">IF(B_MSK[[#This Row],[//]]="","",IF(INDEX(INDIRECT(DIR&amp;$2:$2),B_MSK[[#This Row],[//]])=0,"",INDEX(INDIRECT(DIR&amp;$2:$2),B_MSK[[#This Row],[//]])))</f>
        <v/>
      </c>
      <c r="P947" s="3" t="str">
        <f ca="1">IF(B_MSK[[#This Row],[//]]="","",IF(INDEX(INDIRECT(DIR&amp;$2:$2),B_MSK[[#This Row],[//]])=0,"",INDEX(INDIRECT(DIR&amp;$2:$2),B_MSK[[#This Row],[//]])))</f>
        <v/>
      </c>
      <c r="Q947" s="12" t="str">
        <f ca="1">IF(B_MSK[[#This Row],[//]]="","",INDEX(INDIRECT(DIR&amp;$2:$2),B_MSK[[#This Row],[//]]))</f>
        <v/>
      </c>
      <c r="R9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7" s="37" t="str">
        <f ca="1">IF(B_MSK[[#This Row],[//]]="","",INDEX(INDIRECT(DIR&amp;$2:$2),B_MSK[[#This Row],[//]]))</f>
        <v/>
      </c>
      <c r="U947" s="38" t="str">
        <f ca="1">IF(SUMIF(B_MSK[NAMA BARANG],B_MSK[[#This Row],[NAMA BARANG]],B_MSK[JMLH BRG])=0,"",SUMIF(B_MSK[NAMA BARANG],B_MSK[[#This Row],[NAMA BARANG]],B_MSK[C]))</f>
        <v/>
      </c>
      <c r="V947" s="7" t="str">
        <f ca="1">IF(B_MSK[[#This Row],[//]]="","",INDEX(INDIRECT(DIR&amp;$2:$2),B_MSK[[#This Row],[//]]))</f>
        <v/>
      </c>
      <c r="W9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7" s="5" t="str">
        <f ca="1">IF(B_MSK[[#This Row],[N.B.nota]]="","",IF(MATCH(B_MSK[[#This Row],[concat]],[2]!db[NB NOTA_C],0)&gt;0,"ada",0))</f>
        <v/>
      </c>
      <c r="Y947" s="5" t="str">
        <f ca="1">IF(B_MSK[[#This Row],[N.B.nota]]="","",ADDRESS(ROW(B_MSK[QB]),COLUMN(B_MSK[QB]))&amp;":"&amp;ADDRESS(ROW(),COLUMN(B_MSK[QB])))</f>
        <v/>
      </c>
      <c r="Z947" s="5" t="str">
        <f ca="1">IF(B_MSK[[#This Row],[concat]]="","",MATCH(B_MSK[[#This Row],[concat]],[2]!db[NB NOTA_C],0)+1)</f>
        <v/>
      </c>
      <c r="AA947" s="5" t="str">
        <f ca="1">IF(B_MSK[[#This Row],[//]]="","",HYPERLINK("[D:\kerja\BANK EXP\BARU\DB.XLSX]DB!e"&amp;B_MSK[[#This Row],[DB_ROW]],"&gt;"))</f>
        <v/>
      </c>
      <c r="AB947" s="30" t="e">
        <f ca="1">MID(B_MSK[[#This Row],[/ STN_1]],FIND(" ",B_MSK[[#This Row],[/ STN_1]])+1,LEN(B_MSK[[#This Row],[/ STN_1]]))</f>
        <v>#VALUE!</v>
      </c>
      <c r="AC9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7" s="15" t="str">
        <f ca="1">IF(B_MSK[[#This Row],[HARGA_2]]="","",IF(MID(B_MSK[[#This Row],[/ STN_2]],FIND(" ",B_MSK[[#This Row],[/ STN_2]])+1,LEN(B_MSK[[#This Row],[/ STN_2]]))="LSN",B_MSK[[#This Row],[HARGA_2]]/12,""))</f>
        <v/>
      </c>
      <c r="AH947" s="7" t="str">
        <f ca="1">IF(B_MSK[[#This Row],[HARGA_3]]="","","/ "&amp;"PCS")</f>
        <v/>
      </c>
      <c r="AI947" s="15" t="str">
        <f ca="1">IF(B_MSK[[#This Row],[HARGA_3]]="",IF(B_MSK[[#This Row],[HARGA_2]]="",IF(B_MSK[[#This Row],[HARGA_1]]="","",B_MSK[[#This Row],[HARGA_1]]),B_MSK[[#This Row],[HARGA_2]]),B_MSK[[#This Row],[HARGA_3]])</f>
        <v/>
      </c>
      <c r="AJ947" s="15" t="str">
        <f ca="1">IF(B_MSK[[#This Row],[/ STN_3]]="",IF(B_MSK[[#This Row],[/ STN_2]]="",IF(B_MSK[[#This Row],[/ STN_1]]="","",B_MSK[[#This Row],[/ STN_1]]),B_MSK[[#This Row],[/ STN_2]]),B_MSK[[#This Row],[/ STN_3]])</f>
        <v/>
      </c>
      <c r="AK947" s="5" t="str">
        <f ca="1">IF(B_MSK[[#This Row],[//]]="","",SUBSTITUTE(SUBSTITUTE(SUBSTITUTE(B_MSK[[#This Row],[QTY/ CTN]]," ","_",2),"(",""),")","")&amp;"_")</f>
        <v/>
      </c>
      <c r="AL947" s="5" t="str">
        <f ca="1">IF(B_MSK[[#This Row],[A_B]]="","",SEARCH("_",B_MSK[[#This Row],[A_B]]))</f>
        <v/>
      </c>
      <c r="AM947" s="5" t="str">
        <f ca="1">IF(B_MSK[[#This Row],[A_B]]="","",LEN(B_MSK[[#This Row],[A_B]]))</f>
        <v/>
      </c>
      <c r="AN947" s="5" t="str">
        <f ca="1">IF(B_MSK[[#This Row],[A_B]]="","",LEFT(B_MSK[[#This Row],[QTY/ CTN]],B_MSK[[#This Row],[A_B_1]]))</f>
        <v/>
      </c>
      <c r="AO947" s="5" t="str">
        <f ca="1">IF(B_MSK[[#This Row],[A_B]]="","",LEFT(B_MSK[[#This Row],[A_]],SEARCH(" ",B_MSK[[#This Row],[A_]])-1))</f>
        <v/>
      </c>
      <c r="AP947" s="5" t="str">
        <f ca="1">IF(B_MSK[[#This Row],[A_B]]="","",RIGHT(B_MSK[[#This Row],[A_]],LEN(B_MSK[[#This Row],[A_]])-SEARCH(" ",B_MSK[[#This Row],[A_]])))</f>
        <v/>
      </c>
      <c r="AQ9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7" s="5" t="str">
        <f ca="1">IF(B_MSK[[#This Row],[B_]]="","",LEFT(B_MSK[[#This Row],[B_]],SEARCH(" ",B_MSK[[#This Row],[B_]])))</f>
        <v/>
      </c>
      <c r="AS947" s="5" t="str">
        <f ca="1">IF(B_MSK[[#This Row],[B_]]="","",RIGHT(B_MSK[[#This Row],[B_]],LEN(B_MSK[[#This Row],[B_]])-SEARCH(" ",B_MSK[[#This Row],[B_]])))</f>
        <v/>
      </c>
      <c r="AT947" s="5" t="str">
        <f ca="1">IF(B_MSK[[#This Row],[B_2]]="LSN",12,"")</f>
        <v/>
      </c>
      <c r="AU947" s="5" t="str">
        <f ca="1">IF(B_MSK[[#This Row],[C_1]]="","","PCS")</f>
        <v/>
      </c>
      <c r="AV947" s="5" t="str">
        <f ca="1">IF(B_MSK[[#This Row],[A_1]]="","",B_MSK[[#This Row],[A_1]]*IF(B_MSK[[#This Row],[B_1]]="",1,B_MSK[[#This Row],[B_1]])*IF(B_MSK[[#This Row],[C_1]]="",1,B_MSK[[#This Row],[C_1]]))</f>
        <v/>
      </c>
      <c r="AW947" s="5" t="str">
        <f ca="1">IF(B_MSK[[#This Row],[C_2]]="",IF(B_MSK[[#This Row],[B_2]]="",IF(B_MSK[[#This Row],[A_2]]="","",B_MSK[[#This Row],[A_2]]),B_MSK[[#This Row],[B_2]]),B_MSK[[#This Row],[C_2]])</f>
        <v/>
      </c>
      <c r="AX947" s="2">
        <f ca="1">IF(ISNUMBER(B_MSK[[#This Row],[TANGGAL DATANG]]),B_MSK[[#This Row],[TANGGAL DATANG]],AX946)</f>
        <v>44959</v>
      </c>
      <c r="AY947" s="5" t="str">
        <f ca="1">IF(B_MSK[[#This Row],[DB_ROW]]="","",INDEX([3]!db[JENIS],B_MSK[[#This Row],[DB_ROW]]-1))</f>
        <v/>
      </c>
      <c r="AZ947" s="5" t="e">
        <f ca="1">IF(B_MSK[[#This Row],[A_1]]="","",B_MSK[[#This Row],[A_1]])*1</f>
        <v>#VALUE!</v>
      </c>
      <c r="BA947" s="5" t="str">
        <f ca="1">IF(B_MSK[[#This Row],[//]]="","",INDEX(INDIRECT(DIR&amp;$2:$2),B_MSK[[#This Row],[//]]))</f>
        <v/>
      </c>
      <c r="BB947" s="5" t="str">
        <f ca="1">CONCATENATE(B_MSK[[#This Row],[concat]],B_MSK[[#This Row],[HARGA_X]],B_MSK[[#This Row],[SAT]])</f>
        <v/>
      </c>
    </row>
    <row r="948" spans="1:54" x14ac:dyDescent="0.25">
      <c r="A948" s="6" t="s">
        <v>128</v>
      </c>
      <c r="B948" s="5" t="str">
        <f ca="1">IF(B_MSK[[#This Row],[N_ID]]="","",INDEX(INDIRECT(DIR&amp;$2:$2),MATCH(B_MSK[[#This Row],[N_ID]],INDIRECT(DIR&amp;"!NOTA[ID_P]"),0)))</f>
        <v/>
      </c>
      <c r="C948" s="5" t="str">
        <f ca="1">IF(B_MSK[[#This Row],[//]]="","",HYPERLINK("["&amp;SUBSTITUTE(DIR,"'","")&amp;"]NOTA!D"&amp;B_MSK[[#This Row],[//]]+2,"&gt;"))</f>
        <v/>
      </c>
      <c r="D948" s="5" t="str">
        <f ca="1">IF(B_MSK[[#This Row],[N_ID]]="","",COUNTIF(INDIRECT(DIR&amp;"!NOTA[ID_H]"),B_MSK[[#This Row],[ID NOTA]]))</f>
        <v/>
      </c>
      <c r="E9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8" s="7" t="str">
        <f ca="1">IF(B_MSK[[#This Row],[stt]]="ada",INDEX([2]!db[NB BM],B_MSK[DB_ROW]-1),"")</f>
        <v/>
      </c>
      <c r="H948" s="7" t="str">
        <f ca="1">IF(B_MSK[[#This Row],[//]]="","",INDEX(INDIRECT(DIR&amp;$2:$2),B_MSK[[#This Row],[//]]))</f>
        <v/>
      </c>
      <c r="I948" s="27" t="str">
        <f ca="1">IF(B_MSK[[#This Row],[//]]="","",INDEX(INDIRECT(DB_PATH&amp;$2:$2),B_MSK[[#This Row],[DB_ROW]]-1))</f>
        <v/>
      </c>
      <c r="J948" s="5" t="str">
        <f ca="1">IF(B_MSK[[#This Row],[//]]="","",IF(INDEX(INDIRECT(DIR&amp;$2:$2),B_MSK[[#This Row],[//]])="","",INDEX(INDIRECT(DIR&amp;$2:$2),B_MSK[[#This Row],[//]])))</f>
        <v/>
      </c>
      <c r="K948" s="5" t="str">
        <f ca="1">IF(B_MSK[[#This Row],[//]]="","",IF(INDEX(INDIRECT(DIR&amp;$2:$2),B_MSK[[#This Row],[//]])="","",INDEX(INDIRECT(DIR&amp;$2:$2),B_MSK[[#This Row],[//]])))</f>
        <v/>
      </c>
      <c r="L948" s="5" t="str">
        <f ca="1">IF(B_MSK[[#This Row],[//]]="","",IF(INDEX(INDIRECT(DIR&amp;$2:$2),B_MSK[[#This Row],[//]])="","",INDEX(INDIRECT(DIR&amp;$2:$2),B_MSK[[#This Row],[//]])))</f>
        <v/>
      </c>
      <c r="M948" s="13" t="str">
        <f ca="1">IF(B_MSK[[#This Row],[//]]="","",INDEX(INDIRECT(DIR&amp;$2:$2),B_MSK[[#This Row],[//]]))</f>
        <v/>
      </c>
      <c r="N948" s="13" t="str">
        <f ca="1">IF(OR(B_MSK[[#This Row],[//]]="",),"",INDEX(INDIRECT(DIR&amp;$2:$2),B_MSK[[#This Row],[//]]))</f>
        <v/>
      </c>
      <c r="O948" s="3" t="str">
        <f ca="1">IF(B_MSK[[#This Row],[//]]="","",IF(INDEX(INDIRECT(DIR&amp;$2:$2),B_MSK[[#This Row],[//]])=0,"",INDEX(INDIRECT(DIR&amp;$2:$2),B_MSK[[#This Row],[//]])))</f>
        <v/>
      </c>
      <c r="P948" s="3" t="str">
        <f ca="1">IF(B_MSK[[#This Row],[//]]="","",IF(INDEX(INDIRECT(DIR&amp;$2:$2),B_MSK[[#This Row],[//]])=0,"",INDEX(INDIRECT(DIR&amp;$2:$2),B_MSK[[#This Row],[//]])))</f>
        <v/>
      </c>
      <c r="Q948" s="12" t="str">
        <f ca="1">IF(B_MSK[[#This Row],[//]]="","",INDEX(INDIRECT(DIR&amp;$2:$2),B_MSK[[#This Row],[//]]))</f>
        <v/>
      </c>
      <c r="R9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8" s="37" t="str">
        <f ca="1">IF(B_MSK[[#This Row],[//]]="","",INDEX(INDIRECT(DIR&amp;$2:$2),B_MSK[[#This Row],[//]]))</f>
        <v/>
      </c>
      <c r="U948" s="38" t="str">
        <f ca="1">IF(SUMIF(B_MSK[NAMA BARANG],B_MSK[[#This Row],[NAMA BARANG]],B_MSK[JMLH BRG])=0,"",SUMIF(B_MSK[NAMA BARANG],B_MSK[[#This Row],[NAMA BARANG]],B_MSK[C]))</f>
        <v/>
      </c>
      <c r="V948" s="7" t="str">
        <f ca="1">IF(B_MSK[[#This Row],[//]]="","",INDEX(INDIRECT(DIR&amp;$2:$2),B_MSK[[#This Row],[//]]))</f>
        <v/>
      </c>
      <c r="W9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8" s="5" t="str">
        <f ca="1">IF(B_MSK[[#This Row],[N.B.nota]]="","",IF(MATCH(B_MSK[[#This Row],[concat]],[2]!db[NB NOTA_C],0)&gt;0,"ada",0))</f>
        <v/>
      </c>
      <c r="Y948" s="5" t="str">
        <f ca="1">IF(B_MSK[[#This Row],[N.B.nota]]="","",ADDRESS(ROW(B_MSK[QB]),COLUMN(B_MSK[QB]))&amp;":"&amp;ADDRESS(ROW(),COLUMN(B_MSK[QB])))</f>
        <v/>
      </c>
      <c r="Z948" s="5" t="str">
        <f ca="1">IF(B_MSK[[#This Row],[concat]]="","",MATCH(B_MSK[[#This Row],[concat]],[2]!db[NB NOTA_C],0)+1)</f>
        <v/>
      </c>
      <c r="AA948" s="5" t="str">
        <f ca="1">IF(B_MSK[[#This Row],[//]]="","",HYPERLINK("[D:\kerja\BANK EXP\BARU\DB.XLSX]DB!e"&amp;B_MSK[[#This Row],[DB_ROW]],"&gt;"))</f>
        <v/>
      </c>
      <c r="AB948" s="30" t="e">
        <f ca="1">MID(B_MSK[[#This Row],[/ STN_1]],FIND(" ",B_MSK[[#This Row],[/ STN_1]])+1,LEN(B_MSK[[#This Row],[/ STN_1]]))</f>
        <v>#VALUE!</v>
      </c>
      <c r="AC9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8" s="15" t="str">
        <f ca="1">IF(B_MSK[[#This Row],[HARGA_2]]="","",IF(MID(B_MSK[[#This Row],[/ STN_2]],FIND(" ",B_MSK[[#This Row],[/ STN_2]])+1,LEN(B_MSK[[#This Row],[/ STN_2]]))="LSN",B_MSK[[#This Row],[HARGA_2]]/12,""))</f>
        <v/>
      </c>
      <c r="AH948" s="7" t="str">
        <f ca="1">IF(B_MSK[[#This Row],[HARGA_3]]="","","/ "&amp;"PCS")</f>
        <v/>
      </c>
      <c r="AI948" s="15" t="str">
        <f ca="1">IF(B_MSK[[#This Row],[HARGA_3]]="",IF(B_MSK[[#This Row],[HARGA_2]]="",IF(B_MSK[[#This Row],[HARGA_1]]="","",B_MSK[[#This Row],[HARGA_1]]),B_MSK[[#This Row],[HARGA_2]]),B_MSK[[#This Row],[HARGA_3]])</f>
        <v/>
      </c>
      <c r="AJ948" s="15" t="str">
        <f ca="1">IF(B_MSK[[#This Row],[/ STN_3]]="",IF(B_MSK[[#This Row],[/ STN_2]]="",IF(B_MSK[[#This Row],[/ STN_1]]="","",B_MSK[[#This Row],[/ STN_1]]),B_MSK[[#This Row],[/ STN_2]]),B_MSK[[#This Row],[/ STN_3]])</f>
        <v/>
      </c>
      <c r="AK948" s="5" t="str">
        <f ca="1">IF(B_MSK[[#This Row],[//]]="","",SUBSTITUTE(SUBSTITUTE(SUBSTITUTE(B_MSK[[#This Row],[QTY/ CTN]]," ","_",2),"(",""),")","")&amp;"_")</f>
        <v/>
      </c>
      <c r="AL948" s="5" t="str">
        <f ca="1">IF(B_MSK[[#This Row],[A_B]]="","",SEARCH("_",B_MSK[[#This Row],[A_B]]))</f>
        <v/>
      </c>
      <c r="AM948" s="5" t="str">
        <f ca="1">IF(B_MSK[[#This Row],[A_B]]="","",LEN(B_MSK[[#This Row],[A_B]]))</f>
        <v/>
      </c>
      <c r="AN948" s="5" t="str">
        <f ca="1">IF(B_MSK[[#This Row],[A_B]]="","",LEFT(B_MSK[[#This Row],[QTY/ CTN]],B_MSK[[#This Row],[A_B_1]]))</f>
        <v/>
      </c>
      <c r="AO948" s="5" t="str">
        <f ca="1">IF(B_MSK[[#This Row],[A_B]]="","",LEFT(B_MSK[[#This Row],[A_]],SEARCH(" ",B_MSK[[#This Row],[A_]])-1))</f>
        <v/>
      </c>
      <c r="AP948" s="5" t="str">
        <f ca="1">IF(B_MSK[[#This Row],[A_B]]="","",RIGHT(B_MSK[[#This Row],[A_]],LEN(B_MSK[[#This Row],[A_]])-SEARCH(" ",B_MSK[[#This Row],[A_]])))</f>
        <v/>
      </c>
      <c r="AQ9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8" s="5" t="str">
        <f ca="1">IF(B_MSK[[#This Row],[B_]]="","",LEFT(B_MSK[[#This Row],[B_]],SEARCH(" ",B_MSK[[#This Row],[B_]])))</f>
        <v/>
      </c>
      <c r="AS948" s="5" t="str">
        <f ca="1">IF(B_MSK[[#This Row],[B_]]="","",RIGHT(B_MSK[[#This Row],[B_]],LEN(B_MSK[[#This Row],[B_]])-SEARCH(" ",B_MSK[[#This Row],[B_]])))</f>
        <v/>
      </c>
      <c r="AT948" s="5" t="str">
        <f ca="1">IF(B_MSK[[#This Row],[B_2]]="LSN",12,"")</f>
        <v/>
      </c>
      <c r="AU948" s="5" t="str">
        <f ca="1">IF(B_MSK[[#This Row],[C_1]]="","","PCS")</f>
        <v/>
      </c>
      <c r="AV948" s="5" t="str">
        <f ca="1">IF(B_MSK[[#This Row],[A_1]]="","",B_MSK[[#This Row],[A_1]]*IF(B_MSK[[#This Row],[B_1]]="",1,B_MSK[[#This Row],[B_1]])*IF(B_MSK[[#This Row],[C_1]]="",1,B_MSK[[#This Row],[C_1]]))</f>
        <v/>
      </c>
      <c r="AW948" s="5" t="str">
        <f ca="1">IF(B_MSK[[#This Row],[C_2]]="",IF(B_MSK[[#This Row],[B_2]]="",IF(B_MSK[[#This Row],[A_2]]="","",B_MSK[[#This Row],[A_2]]),B_MSK[[#This Row],[B_2]]),B_MSK[[#This Row],[C_2]])</f>
        <v/>
      </c>
      <c r="AX948" s="2">
        <f ca="1">IF(ISNUMBER(B_MSK[[#This Row],[TANGGAL DATANG]]),B_MSK[[#This Row],[TANGGAL DATANG]],AX947)</f>
        <v>44959</v>
      </c>
      <c r="AY948" s="5" t="str">
        <f ca="1">IF(B_MSK[[#This Row],[DB_ROW]]="","",INDEX([3]!db[JENIS],B_MSK[[#This Row],[DB_ROW]]-1))</f>
        <v/>
      </c>
      <c r="AZ948" s="5" t="e">
        <f ca="1">IF(B_MSK[[#This Row],[A_1]]="","",B_MSK[[#This Row],[A_1]])*1</f>
        <v>#VALUE!</v>
      </c>
      <c r="BA948" s="5" t="str">
        <f ca="1">IF(B_MSK[[#This Row],[//]]="","",INDEX(INDIRECT(DIR&amp;$2:$2),B_MSK[[#This Row],[//]]))</f>
        <v/>
      </c>
      <c r="BB948" s="5" t="str">
        <f ca="1">CONCATENATE(B_MSK[[#This Row],[concat]],B_MSK[[#This Row],[HARGA_X]],B_MSK[[#This Row],[SAT]])</f>
        <v/>
      </c>
    </row>
    <row r="949" spans="1:54" x14ac:dyDescent="0.25">
      <c r="A949" s="6" t="s">
        <v>128</v>
      </c>
      <c r="B949" s="5" t="str">
        <f ca="1">IF(B_MSK[[#This Row],[N_ID]]="","",INDEX(INDIRECT(DIR&amp;$2:$2),MATCH(B_MSK[[#This Row],[N_ID]],INDIRECT(DIR&amp;"!NOTA[ID_P]"),0)))</f>
        <v/>
      </c>
      <c r="C949" s="5" t="str">
        <f ca="1">IF(B_MSK[[#This Row],[//]]="","",HYPERLINK("["&amp;SUBSTITUTE(DIR,"'","")&amp;"]NOTA!D"&amp;B_MSK[[#This Row],[//]]+2,"&gt;"))</f>
        <v/>
      </c>
      <c r="D949" s="5" t="str">
        <f ca="1">IF(B_MSK[[#This Row],[N_ID]]="","",COUNTIF(INDIRECT(DIR&amp;"!NOTA[ID_H]"),B_MSK[[#This Row],[ID NOTA]]))</f>
        <v/>
      </c>
      <c r="E9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9" s="7" t="str">
        <f ca="1">IF(B_MSK[[#This Row],[stt]]="ada",INDEX([2]!db[NB BM],B_MSK[DB_ROW]-1),"")</f>
        <v/>
      </c>
      <c r="H949" s="7" t="str">
        <f ca="1">IF(B_MSK[[#This Row],[//]]="","",INDEX(INDIRECT(DIR&amp;$2:$2),B_MSK[[#This Row],[//]]))</f>
        <v/>
      </c>
      <c r="I949" s="27" t="str">
        <f ca="1">IF(B_MSK[[#This Row],[//]]="","",INDEX(INDIRECT(DB_PATH&amp;$2:$2),B_MSK[[#This Row],[DB_ROW]]-1))</f>
        <v/>
      </c>
      <c r="J949" s="5" t="str">
        <f ca="1">IF(B_MSK[[#This Row],[//]]="","",IF(INDEX(INDIRECT(DIR&amp;$2:$2),B_MSK[[#This Row],[//]])="","",INDEX(INDIRECT(DIR&amp;$2:$2),B_MSK[[#This Row],[//]])))</f>
        <v/>
      </c>
      <c r="K949" s="5" t="str">
        <f ca="1">IF(B_MSK[[#This Row],[//]]="","",IF(INDEX(INDIRECT(DIR&amp;$2:$2),B_MSK[[#This Row],[//]])="","",INDEX(INDIRECT(DIR&amp;$2:$2),B_MSK[[#This Row],[//]])))</f>
        <v/>
      </c>
      <c r="L949" s="5" t="str">
        <f ca="1">IF(B_MSK[[#This Row],[//]]="","",IF(INDEX(INDIRECT(DIR&amp;$2:$2),B_MSK[[#This Row],[//]])="","",INDEX(INDIRECT(DIR&amp;$2:$2),B_MSK[[#This Row],[//]])))</f>
        <v/>
      </c>
      <c r="M949" s="13" t="str">
        <f ca="1">IF(B_MSK[[#This Row],[//]]="","",INDEX(INDIRECT(DIR&amp;$2:$2),B_MSK[[#This Row],[//]]))</f>
        <v/>
      </c>
      <c r="N949" s="13" t="str">
        <f ca="1">IF(OR(B_MSK[[#This Row],[//]]="",),"",INDEX(INDIRECT(DIR&amp;$2:$2),B_MSK[[#This Row],[//]]))</f>
        <v/>
      </c>
      <c r="O949" s="3" t="str">
        <f ca="1">IF(B_MSK[[#This Row],[//]]="","",IF(INDEX(INDIRECT(DIR&amp;$2:$2),B_MSK[[#This Row],[//]])=0,"",INDEX(INDIRECT(DIR&amp;$2:$2),B_MSK[[#This Row],[//]])))</f>
        <v/>
      </c>
      <c r="P949" s="3" t="str">
        <f ca="1">IF(B_MSK[[#This Row],[//]]="","",IF(INDEX(INDIRECT(DIR&amp;$2:$2),B_MSK[[#This Row],[//]])=0,"",INDEX(INDIRECT(DIR&amp;$2:$2),B_MSK[[#This Row],[//]])))</f>
        <v/>
      </c>
      <c r="Q949" s="12" t="str">
        <f ca="1">IF(B_MSK[[#This Row],[//]]="","",INDEX(INDIRECT(DIR&amp;$2:$2),B_MSK[[#This Row],[//]]))</f>
        <v/>
      </c>
      <c r="R9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9" s="37" t="str">
        <f ca="1">IF(B_MSK[[#This Row],[//]]="","",INDEX(INDIRECT(DIR&amp;$2:$2),B_MSK[[#This Row],[//]]))</f>
        <v/>
      </c>
      <c r="U949" s="38" t="str">
        <f ca="1">IF(SUMIF(B_MSK[NAMA BARANG],B_MSK[[#This Row],[NAMA BARANG]],B_MSK[JMLH BRG])=0,"",SUMIF(B_MSK[NAMA BARANG],B_MSK[[#This Row],[NAMA BARANG]],B_MSK[C]))</f>
        <v/>
      </c>
      <c r="V949" s="7" t="str">
        <f ca="1">IF(B_MSK[[#This Row],[//]]="","",INDEX(INDIRECT(DIR&amp;$2:$2),B_MSK[[#This Row],[//]]))</f>
        <v/>
      </c>
      <c r="W9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9" s="5" t="str">
        <f ca="1">IF(B_MSK[[#This Row],[N.B.nota]]="","",IF(MATCH(B_MSK[[#This Row],[concat]],[2]!db[NB NOTA_C],0)&gt;0,"ada",0))</f>
        <v/>
      </c>
      <c r="Y949" s="5" t="str">
        <f ca="1">IF(B_MSK[[#This Row],[N.B.nota]]="","",ADDRESS(ROW(B_MSK[QB]),COLUMN(B_MSK[QB]))&amp;":"&amp;ADDRESS(ROW(),COLUMN(B_MSK[QB])))</f>
        <v/>
      </c>
      <c r="Z949" s="5" t="str">
        <f ca="1">IF(B_MSK[[#This Row],[concat]]="","",MATCH(B_MSK[[#This Row],[concat]],[2]!db[NB NOTA_C],0)+1)</f>
        <v/>
      </c>
      <c r="AA949" s="5" t="str">
        <f ca="1">IF(B_MSK[[#This Row],[//]]="","",HYPERLINK("[D:\kerja\BANK EXP\BARU\DB.XLSX]DB!e"&amp;B_MSK[[#This Row],[DB_ROW]],"&gt;"))</f>
        <v/>
      </c>
      <c r="AB949" s="30" t="e">
        <f ca="1">MID(B_MSK[[#This Row],[/ STN_1]],FIND(" ",B_MSK[[#This Row],[/ STN_1]])+1,LEN(B_MSK[[#This Row],[/ STN_1]]))</f>
        <v>#VALUE!</v>
      </c>
      <c r="AC9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9" s="15" t="str">
        <f ca="1">IF(B_MSK[[#This Row],[HARGA_2]]="","",IF(MID(B_MSK[[#This Row],[/ STN_2]],FIND(" ",B_MSK[[#This Row],[/ STN_2]])+1,LEN(B_MSK[[#This Row],[/ STN_2]]))="LSN",B_MSK[[#This Row],[HARGA_2]]/12,""))</f>
        <v/>
      </c>
      <c r="AH949" s="7" t="str">
        <f ca="1">IF(B_MSK[[#This Row],[HARGA_3]]="","","/ "&amp;"PCS")</f>
        <v/>
      </c>
      <c r="AI949" s="15" t="str">
        <f ca="1">IF(B_MSK[[#This Row],[HARGA_3]]="",IF(B_MSK[[#This Row],[HARGA_2]]="",IF(B_MSK[[#This Row],[HARGA_1]]="","",B_MSK[[#This Row],[HARGA_1]]),B_MSK[[#This Row],[HARGA_2]]),B_MSK[[#This Row],[HARGA_3]])</f>
        <v/>
      </c>
      <c r="AJ949" s="15" t="str">
        <f ca="1">IF(B_MSK[[#This Row],[/ STN_3]]="",IF(B_MSK[[#This Row],[/ STN_2]]="",IF(B_MSK[[#This Row],[/ STN_1]]="","",B_MSK[[#This Row],[/ STN_1]]),B_MSK[[#This Row],[/ STN_2]]),B_MSK[[#This Row],[/ STN_3]])</f>
        <v/>
      </c>
      <c r="AK949" s="5" t="str">
        <f ca="1">IF(B_MSK[[#This Row],[//]]="","",SUBSTITUTE(SUBSTITUTE(SUBSTITUTE(B_MSK[[#This Row],[QTY/ CTN]]," ","_",2),"(",""),")","")&amp;"_")</f>
        <v/>
      </c>
      <c r="AL949" s="5" t="str">
        <f ca="1">IF(B_MSK[[#This Row],[A_B]]="","",SEARCH("_",B_MSK[[#This Row],[A_B]]))</f>
        <v/>
      </c>
      <c r="AM949" s="5" t="str">
        <f ca="1">IF(B_MSK[[#This Row],[A_B]]="","",LEN(B_MSK[[#This Row],[A_B]]))</f>
        <v/>
      </c>
      <c r="AN949" s="5" t="str">
        <f ca="1">IF(B_MSK[[#This Row],[A_B]]="","",LEFT(B_MSK[[#This Row],[QTY/ CTN]],B_MSK[[#This Row],[A_B_1]]))</f>
        <v/>
      </c>
      <c r="AO949" s="5" t="str">
        <f ca="1">IF(B_MSK[[#This Row],[A_B]]="","",LEFT(B_MSK[[#This Row],[A_]],SEARCH(" ",B_MSK[[#This Row],[A_]])-1))</f>
        <v/>
      </c>
      <c r="AP949" s="5" t="str">
        <f ca="1">IF(B_MSK[[#This Row],[A_B]]="","",RIGHT(B_MSK[[#This Row],[A_]],LEN(B_MSK[[#This Row],[A_]])-SEARCH(" ",B_MSK[[#This Row],[A_]])))</f>
        <v/>
      </c>
      <c r="AQ9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9" s="5" t="str">
        <f ca="1">IF(B_MSK[[#This Row],[B_]]="","",LEFT(B_MSK[[#This Row],[B_]],SEARCH(" ",B_MSK[[#This Row],[B_]])))</f>
        <v/>
      </c>
      <c r="AS949" s="5" t="str">
        <f ca="1">IF(B_MSK[[#This Row],[B_]]="","",RIGHT(B_MSK[[#This Row],[B_]],LEN(B_MSK[[#This Row],[B_]])-SEARCH(" ",B_MSK[[#This Row],[B_]])))</f>
        <v/>
      </c>
      <c r="AT949" s="5" t="str">
        <f ca="1">IF(B_MSK[[#This Row],[B_2]]="LSN",12,"")</f>
        <v/>
      </c>
      <c r="AU949" s="5" t="str">
        <f ca="1">IF(B_MSK[[#This Row],[C_1]]="","","PCS")</f>
        <v/>
      </c>
      <c r="AV949" s="5" t="str">
        <f ca="1">IF(B_MSK[[#This Row],[A_1]]="","",B_MSK[[#This Row],[A_1]]*IF(B_MSK[[#This Row],[B_1]]="",1,B_MSK[[#This Row],[B_1]])*IF(B_MSK[[#This Row],[C_1]]="",1,B_MSK[[#This Row],[C_1]]))</f>
        <v/>
      </c>
      <c r="AW949" s="5" t="str">
        <f ca="1">IF(B_MSK[[#This Row],[C_2]]="",IF(B_MSK[[#This Row],[B_2]]="",IF(B_MSK[[#This Row],[A_2]]="","",B_MSK[[#This Row],[A_2]]),B_MSK[[#This Row],[B_2]]),B_MSK[[#This Row],[C_2]])</f>
        <v/>
      </c>
      <c r="AX949" s="2">
        <f ca="1">IF(ISNUMBER(B_MSK[[#This Row],[TANGGAL DATANG]]),B_MSK[[#This Row],[TANGGAL DATANG]],AX948)</f>
        <v>44959</v>
      </c>
      <c r="AY949" s="5" t="str">
        <f ca="1">IF(B_MSK[[#This Row],[DB_ROW]]="","",INDEX([3]!db[JENIS],B_MSK[[#This Row],[DB_ROW]]-1))</f>
        <v/>
      </c>
      <c r="AZ949" s="5" t="e">
        <f ca="1">IF(B_MSK[[#This Row],[A_1]]="","",B_MSK[[#This Row],[A_1]])*1</f>
        <v>#VALUE!</v>
      </c>
      <c r="BA949" s="5" t="str">
        <f ca="1">IF(B_MSK[[#This Row],[//]]="","",INDEX(INDIRECT(DIR&amp;$2:$2),B_MSK[[#This Row],[//]]))</f>
        <v/>
      </c>
      <c r="BB949" s="5" t="str">
        <f ca="1">CONCATENATE(B_MSK[[#This Row],[concat]],B_MSK[[#This Row],[HARGA_X]],B_MSK[[#This Row],[SAT]])</f>
        <v/>
      </c>
    </row>
    <row r="950" spans="1:54" x14ac:dyDescent="0.25">
      <c r="A950" s="6" t="s">
        <v>128</v>
      </c>
      <c r="B950" s="5" t="str">
        <f ca="1">IF(B_MSK[[#This Row],[N_ID]]="","",INDEX(INDIRECT(DIR&amp;$2:$2),MATCH(B_MSK[[#This Row],[N_ID]],INDIRECT(DIR&amp;"!NOTA[ID_P]"),0)))</f>
        <v/>
      </c>
      <c r="C950" s="5" t="str">
        <f ca="1">IF(B_MSK[[#This Row],[//]]="","",HYPERLINK("["&amp;SUBSTITUTE(DIR,"'","")&amp;"]NOTA!D"&amp;B_MSK[[#This Row],[//]]+2,"&gt;"))</f>
        <v/>
      </c>
      <c r="D950" s="5" t="str">
        <f ca="1">IF(B_MSK[[#This Row],[N_ID]]="","",COUNTIF(INDIRECT(DIR&amp;"!NOTA[ID_H]"),B_MSK[[#This Row],[ID NOTA]]))</f>
        <v/>
      </c>
      <c r="E9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0" s="7" t="str">
        <f ca="1">IF(B_MSK[[#This Row],[stt]]="ada",INDEX([2]!db[NB BM],B_MSK[DB_ROW]-1),"")</f>
        <v/>
      </c>
      <c r="H950" s="7" t="str">
        <f ca="1">IF(B_MSK[[#This Row],[//]]="","",INDEX(INDIRECT(DIR&amp;$2:$2),B_MSK[[#This Row],[//]]))</f>
        <v/>
      </c>
      <c r="I950" s="27" t="str">
        <f ca="1">IF(B_MSK[[#This Row],[//]]="","",INDEX(INDIRECT(DB_PATH&amp;$2:$2),B_MSK[[#This Row],[DB_ROW]]-1))</f>
        <v/>
      </c>
      <c r="J950" s="5" t="str">
        <f ca="1">IF(B_MSK[[#This Row],[//]]="","",IF(INDEX(INDIRECT(DIR&amp;$2:$2),B_MSK[[#This Row],[//]])="","",INDEX(INDIRECT(DIR&amp;$2:$2),B_MSK[[#This Row],[//]])))</f>
        <v/>
      </c>
      <c r="K950" s="5" t="str">
        <f ca="1">IF(B_MSK[[#This Row],[//]]="","",IF(INDEX(INDIRECT(DIR&amp;$2:$2),B_MSK[[#This Row],[//]])="","",INDEX(INDIRECT(DIR&amp;$2:$2),B_MSK[[#This Row],[//]])))</f>
        <v/>
      </c>
      <c r="L950" s="5" t="str">
        <f ca="1">IF(B_MSK[[#This Row],[//]]="","",IF(INDEX(INDIRECT(DIR&amp;$2:$2),B_MSK[[#This Row],[//]])="","",INDEX(INDIRECT(DIR&amp;$2:$2),B_MSK[[#This Row],[//]])))</f>
        <v/>
      </c>
      <c r="M950" s="13" t="str">
        <f ca="1">IF(B_MSK[[#This Row],[//]]="","",INDEX(INDIRECT(DIR&amp;$2:$2),B_MSK[[#This Row],[//]]))</f>
        <v/>
      </c>
      <c r="N950" s="13" t="str">
        <f ca="1">IF(OR(B_MSK[[#This Row],[//]]="",),"",INDEX(INDIRECT(DIR&amp;$2:$2),B_MSK[[#This Row],[//]]))</f>
        <v/>
      </c>
      <c r="O950" s="3" t="str">
        <f ca="1">IF(B_MSK[[#This Row],[//]]="","",IF(INDEX(INDIRECT(DIR&amp;$2:$2),B_MSK[[#This Row],[//]])=0,"",INDEX(INDIRECT(DIR&amp;$2:$2),B_MSK[[#This Row],[//]])))</f>
        <v/>
      </c>
      <c r="P950" s="3" t="str">
        <f ca="1">IF(B_MSK[[#This Row],[//]]="","",IF(INDEX(INDIRECT(DIR&amp;$2:$2),B_MSK[[#This Row],[//]])=0,"",INDEX(INDIRECT(DIR&amp;$2:$2),B_MSK[[#This Row],[//]])))</f>
        <v/>
      </c>
      <c r="Q950" s="12" t="str">
        <f ca="1">IF(B_MSK[[#This Row],[//]]="","",INDEX(INDIRECT(DIR&amp;$2:$2),B_MSK[[#This Row],[//]]))</f>
        <v/>
      </c>
      <c r="R9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0" s="37" t="str">
        <f ca="1">IF(B_MSK[[#This Row],[//]]="","",INDEX(INDIRECT(DIR&amp;$2:$2),B_MSK[[#This Row],[//]]))</f>
        <v/>
      </c>
      <c r="U950" s="38" t="str">
        <f ca="1">IF(SUMIF(B_MSK[NAMA BARANG],B_MSK[[#This Row],[NAMA BARANG]],B_MSK[JMLH BRG])=0,"",SUMIF(B_MSK[NAMA BARANG],B_MSK[[#This Row],[NAMA BARANG]],B_MSK[C]))</f>
        <v/>
      </c>
      <c r="V950" s="7" t="str">
        <f ca="1">IF(B_MSK[[#This Row],[//]]="","",INDEX(INDIRECT(DIR&amp;$2:$2),B_MSK[[#This Row],[//]]))</f>
        <v/>
      </c>
      <c r="W9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0" s="5" t="str">
        <f ca="1">IF(B_MSK[[#This Row],[N.B.nota]]="","",IF(MATCH(B_MSK[[#This Row],[concat]],[2]!db[NB NOTA_C],0)&gt;0,"ada",0))</f>
        <v/>
      </c>
      <c r="Y950" s="5" t="str">
        <f ca="1">IF(B_MSK[[#This Row],[N.B.nota]]="","",ADDRESS(ROW(B_MSK[QB]),COLUMN(B_MSK[QB]))&amp;":"&amp;ADDRESS(ROW(),COLUMN(B_MSK[QB])))</f>
        <v/>
      </c>
      <c r="Z950" s="5" t="str">
        <f ca="1">IF(B_MSK[[#This Row],[concat]]="","",MATCH(B_MSK[[#This Row],[concat]],[2]!db[NB NOTA_C],0)+1)</f>
        <v/>
      </c>
      <c r="AA950" s="5" t="str">
        <f ca="1">IF(B_MSK[[#This Row],[//]]="","",HYPERLINK("[D:\kerja\BANK EXP\BARU\DB.XLSX]DB!e"&amp;B_MSK[[#This Row],[DB_ROW]],"&gt;"))</f>
        <v/>
      </c>
      <c r="AB950" s="30" t="e">
        <f ca="1">MID(B_MSK[[#This Row],[/ STN_1]],FIND(" ",B_MSK[[#This Row],[/ STN_1]])+1,LEN(B_MSK[[#This Row],[/ STN_1]]))</f>
        <v>#VALUE!</v>
      </c>
      <c r="AC9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0" s="15" t="str">
        <f ca="1">IF(B_MSK[[#This Row],[HARGA_2]]="","",IF(MID(B_MSK[[#This Row],[/ STN_2]],FIND(" ",B_MSK[[#This Row],[/ STN_2]])+1,LEN(B_MSK[[#This Row],[/ STN_2]]))="LSN",B_MSK[[#This Row],[HARGA_2]]/12,""))</f>
        <v/>
      </c>
      <c r="AH950" s="7" t="str">
        <f ca="1">IF(B_MSK[[#This Row],[HARGA_3]]="","","/ "&amp;"PCS")</f>
        <v/>
      </c>
      <c r="AI950" s="15" t="str">
        <f ca="1">IF(B_MSK[[#This Row],[HARGA_3]]="",IF(B_MSK[[#This Row],[HARGA_2]]="",IF(B_MSK[[#This Row],[HARGA_1]]="","",B_MSK[[#This Row],[HARGA_1]]),B_MSK[[#This Row],[HARGA_2]]),B_MSK[[#This Row],[HARGA_3]])</f>
        <v/>
      </c>
      <c r="AJ950" s="15" t="str">
        <f ca="1">IF(B_MSK[[#This Row],[/ STN_3]]="",IF(B_MSK[[#This Row],[/ STN_2]]="",IF(B_MSK[[#This Row],[/ STN_1]]="","",B_MSK[[#This Row],[/ STN_1]]),B_MSK[[#This Row],[/ STN_2]]),B_MSK[[#This Row],[/ STN_3]])</f>
        <v/>
      </c>
      <c r="AK950" s="5" t="str">
        <f ca="1">IF(B_MSK[[#This Row],[//]]="","",SUBSTITUTE(SUBSTITUTE(SUBSTITUTE(B_MSK[[#This Row],[QTY/ CTN]]," ","_",2),"(",""),")","")&amp;"_")</f>
        <v/>
      </c>
      <c r="AL950" s="5" t="str">
        <f ca="1">IF(B_MSK[[#This Row],[A_B]]="","",SEARCH("_",B_MSK[[#This Row],[A_B]]))</f>
        <v/>
      </c>
      <c r="AM950" s="5" t="str">
        <f ca="1">IF(B_MSK[[#This Row],[A_B]]="","",LEN(B_MSK[[#This Row],[A_B]]))</f>
        <v/>
      </c>
      <c r="AN950" s="5" t="str">
        <f ca="1">IF(B_MSK[[#This Row],[A_B]]="","",LEFT(B_MSK[[#This Row],[QTY/ CTN]],B_MSK[[#This Row],[A_B_1]]))</f>
        <v/>
      </c>
      <c r="AO950" s="5" t="str">
        <f ca="1">IF(B_MSK[[#This Row],[A_B]]="","",LEFT(B_MSK[[#This Row],[A_]],SEARCH(" ",B_MSK[[#This Row],[A_]])-1))</f>
        <v/>
      </c>
      <c r="AP950" s="5" t="str">
        <f ca="1">IF(B_MSK[[#This Row],[A_B]]="","",RIGHT(B_MSK[[#This Row],[A_]],LEN(B_MSK[[#This Row],[A_]])-SEARCH(" ",B_MSK[[#This Row],[A_]])))</f>
        <v/>
      </c>
      <c r="AQ9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0" s="5" t="str">
        <f ca="1">IF(B_MSK[[#This Row],[B_]]="","",LEFT(B_MSK[[#This Row],[B_]],SEARCH(" ",B_MSK[[#This Row],[B_]])))</f>
        <v/>
      </c>
      <c r="AS950" s="5" t="str">
        <f ca="1">IF(B_MSK[[#This Row],[B_]]="","",RIGHT(B_MSK[[#This Row],[B_]],LEN(B_MSK[[#This Row],[B_]])-SEARCH(" ",B_MSK[[#This Row],[B_]])))</f>
        <v/>
      </c>
      <c r="AT950" s="5" t="str">
        <f ca="1">IF(B_MSK[[#This Row],[B_2]]="LSN",12,"")</f>
        <v/>
      </c>
      <c r="AU950" s="5" t="str">
        <f ca="1">IF(B_MSK[[#This Row],[C_1]]="","","PCS")</f>
        <v/>
      </c>
      <c r="AV950" s="5" t="str">
        <f ca="1">IF(B_MSK[[#This Row],[A_1]]="","",B_MSK[[#This Row],[A_1]]*IF(B_MSK[[#This Row],[B_1]]="",1,B_MSK[[#This Row],[B_1]])*IF(B_MSK[[#This Row],[C_1]]="",1,B_MSK[[#This Row],[C_1]]))</f>
        <v/>
      </c>
      <c r="AW950" s="5" t="str">
        <f ca="1">IF(B_MSK[[#This Row],[C_2]]="",IF(B_MSK[[#This Row],[B_2]]="",IF(B_MSK[[#This Row],[A_2]]="","",B_MSK[[#This Row],[A_2]]),B_MSK[[#This Row],[B_2]]),B_MSK[[#This Row],[C_2]])</f>
        <v/>
      </c>
      <c r="AX950" s="2">
        <f ca="1">IF(ISNUMBER(B_MSK[[#This Row],[TANGGAL DATANG]]),B_MSK[[#This Row],[TANGGAL DATANG]],AX949)</f>
        <v>44959</v>
      </c>
      <c r="AY950" s="5" t="str">
        <f ca="1">IF(B_MSK[[#This Row],[DB_ROW]]="","",INDEX([3]!db[JENIS],B_MSK[[#This Row],[DB_ROW]]-1))</f>
        <v/>
      </c>
      <c r="AZ950" s="5" t="e">
        <f ca="1">IF(B_MSK[[#This Row],[A_1]]="","",B_MSK[[#This Row],[A_1]])*1</f>
        <v>#VALUE!</v>
      </c>
      <c r="BA950" s="5" t="str">
        <f ca="1">IF(B_MSK[[#This Row],[//]]="","",INDEX(INDIRECT(DIR&amp;$2:$2),B_MSK[[#This Row],[//]]))</f>
        <v/>
      </c>
      <c r="BB950" s="5" t="str">
        <f ca="1">CONCATENATE(B_MSK[[#This Row],[concat]],B_MSK[[#This Row],[HARGA_X]],B_MSK[[#This Row],[SAT]])</f>
        <v/>
      </c>
    </row>
    <row r="951" spans="1:54" x14ac:dyDescent="0.25">
      <c r="A951" s="6" t="s">
        <v>128</v>
      </c>
      <c r="B951" s="5" t="str">
        <f ca="1">IF(B_MSK[[#This Row],[N_ID]]="","",INDEX(INDIRECT(DIR&amp;$2:$2),MATCH(B_MSK[[#This Row],[N_ID]],INDIRECT(DIR&amp;"!NOTA[ID_P]"),0)))</f>
        <v/>
      </c>
      <c r="C951" s="5" t="str">
        <f ca="1">IF(B_MSK[[#This Row],[//]]="","",HYPERLINK("["&amp;SUBSTITUTE(DIR,"'","")&amp;"]NOTA!D"&amp;B_MSK[[#This Row],[//]]+2,"&gt;"))</f>
        <v/>
      </c>
      <c r="D951" s="5" t="str">
        <f ca="1">IF(B_MSK[[#This Row],[N_ID]]="","",COUNTIF(INDIRECT(DIR&amp;"!NOTA[ID_H]"),B_MSK[[#This Row],[ID NOTA]]))</f>
        <v/>
      </c>
      <c r="E9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1" s="7" t="str">
        <f ca="1">IF(B_MSK[[#This Row],[stt]]="ada",INDEX([2]!db[NB BM],B_MSK[DB_ROW]-1),"")</f>
        <v/>
      </c>
      <c r="H951" s="7" t="str">
        <f ca="1">IF(B_MSK[[#This Row],[//]]="","",INDEX(INDIRECT(DIR&amp;$2:$2),B_MSK[[#This Row],[//]]))</f>
        <v/>
      </c>
      <c r="I951" s="27" t="str">
        <f ca="1">IF(B_MSK[[#This Row],[//]]="","",INDEX(INDIRECT(DB_PATH&amp;$2:$2),B_MSK[[#This Row],[DB_ROW]]-1))</f>
        <v/>
      </c>
      <c r="J951" s="5" t="str">
        <f ca="1">IF(B_MSK[[#This Row],[//]]="","",IF(INDEX(INDIRECT(DIR&amp;$2:$2),B_MSK[[#This Row],[//]])="","",INDEX(INDIRECT(DIR&amp;$2:$2),B_MSK[[#This Row],[//]])))</f>
        <v/>
      </c>
      <c r="K951" s="5" t="str">
        <f ca="1">IF(B_MSK[[#This Row],[//]]="","",IF(INDEX(INDIRECT(DIR&amp;$2:$2),B_MSK[[#This Row],[//]])="","",INDEX(INDIRECT(DIR&amp;$2:$2),B_MSK[[#This Row],[//]])))</f>
        <v/>
      </c>
      <c r="L951" s="5" t="str">
        <f ca="1">IF(B_MSK[[#This Row],[//]]="","",IF(INDEX(INDIRECT(DIR&amp;$2:$2),B_MSK[[#This Row],[//]])="","",INDEX(INDIRECT(DIR&amp;$2:$2),B_MSK[[#This Row],[//]])))</f>
        <v/>
      </c>
      <c r="M951" s="13" t="str">
        <f ca="1">IF(B_MSK[[#This Row],[//]]="","",INDEX(INDIRECT(DIR&amp;$2:$2),B_MSK[[#This Row],[//]]))</f>
        <v/>
      </c>
      <c r="N951" s="13" t="str">
        <f ca="1">IF(OR(B_MSK[[#This Row],[//]]="",),"",INDEX(INDIRECT(DIR&amp;$2:$2),B_MSK[[#This Row],[//]]))</f>
        <v/>
      </c>
      <c r="O951" s="3" t="str">
        <f ca="1">IF(B_MSK[[#This Row],[//]]="","",IF(INDEX(INDIRECT(DIR&amp;$2:$2),B_MSK[[#This Row],[//]])=0,"",INDEX(INDIRECT(DIR&amp;$2:$2),B_MSK[[#This Row],[//]])))</f>
        <v/>
      </c>
      <c r="P951" s="3" t="str">
        <f ca="1">IF(B_MSK[[#This Row],[//]]="","",IF(INDEX(INDIRECT(DIR&amp;$2:$2),B_MSK[[#This Row],[//]])=0,"",INDEX(INDIRECT(DIR&amp;$2:$2),B_MSK[[#This Row],[//]])))</f>
        <v/>
      </c>
      <c r="Q951" s="12" t="str">
        <f ca="1">IF(B_MSK[[#This Row],[//]]="","",INDEX(INDIRECT(DIR&amp;$2:$2),B_MSK[[#This Row],[//]]))</f>
        <v/>
      </c>
      <c r="R9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1" s="37" t="str">
        <f ca="1">IF(B_MSK[[#This Row],[//]]="","",INDEX(INDIRECT(DIR&amp;$2:$2),B_MSK[[#This Row],[//]]))</f>
        <v/>
      </c>
      <c r="U951" s="38" t="str">
        <f ca="1">IF(SUMIF(B_MSK[NAMA BARANG],B_MSK[[#This Row],[NAMA BARANG]],B_MSK[JMLH BRG])=0,"",SUMIF(B_MSK[NAMA BARANG],B_MSK[[#This Row],[NAMA BARANG]],B_MSK[C]))</f>
        <v/>
      </c>
      <c r="V951" s="7" t="str">
        <f ca="1">IF(B_MSK[[#This Row],[//]]="","",INDEX(INDIRECT(DIR&amp;$2:$2),B_MSK[[#This Row],[//]]))</f>
        <v/>
      </c>
      <c r="W9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1" s="5" t="str">
        <f ca="1">IF(B_MSK[[#This Row],[N.B.nota]]="","",IF(MATCH(B_MSK[[#This Row],[concat]],[2]!db[NB NOTA_C],0)&gt;0,"ada",0))</f>
        <v/>
      </c>
      <c r="Y951" s="5" t="str">
        <f ca="1">IF(B_MSK[[#This Row],[N.B.nota]]="","",ADDRESS(ROW(B_MSK[QB]),COLUMN(B_MSK[QB]))&amp;":"&amp;ADDRESS(ROW(),COLUMN(B_MSK[QB])))</f>
        <v/>
      </c>
      <c r="Z951" s="5" t="str">
        <f ca="1">IF(B_MSK[[#This Row],[concat]]="","",MATCH(B_MSK[[#This Row],[concat]],[2]!db[NB NOTA_C],0)+1)</f>
        <v/>
      </c>
      <c r="AA951" s="5" t="str">
        <f ca="1">IF(B_MSK[[#This Row],[//]]="","",HYPERLINK("[D:\kerja\BANK EXP\BARU\DB.XLSX]DB!e"&amp;B_MSK[[#This Row],[DB_ROW]],"&gt;"))</f>
        <v/>
      </c>
      <c r="AB951" s="30" t="e">
        <f ca="1">MID(B_MSK[[#This Row],[/ STN_1]],FIND(" ",B_MSK[[#This Row],[/ STN_1]])+1,LEN(B_MSK[[#This Row],[/ STN_1]]))</f>
        <v>#VALUE!</v>
      </c>
      <c r="AC9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1" s="15" t="str">
        <f ca="1">IF(B_MSK[[#This Row],[HARGA_2]]="","",IF(MID(B_MSK[[#This Row],[/ STN_2]],FIND(" ",B_MSK[[#This Row],[/ STN_2]])+1,LEN(B_MSK[[#This Row],[/ STN_2]]))="LSN",B_MSK[[#This Row],[HARGA_2]]/12,""))</f>
        <v/>
      </c>
      <c r="AH951" s="7" t="str">
        <f ca="1">IF(B_MSK[[#This Row],[HARGA_3]]="","","/ "&amp;"PCS")</f>
        <v/>
      </c>
      <c r="AI951" s="15" t="str">
        <f ca="1">IF(B_MSK[[#This Row],[HARGA_3]]="",IF(B_MSK[[#This Row],[HARGA_2]]="",IF(B_MSK[[#This Row],[HARGA_1]]="","",B_MSK[[#This Row],[HARGA_1]]),B_MSK[[#This Row],[HARGA_2]]),B_MSK[[#This Row],[HARGA_3]])</f>
        <v/>
      </c>
      <c r="AJ951" s="15" t="str">
        <f ca="1">IF(B_MSK[[#This Row],[/ STN_3]]="",IF(B_MSK[[#This Row],[/ STN_2]]="",IF(B_MSK[[#This Row],[/ STN_1]]="","",B_MSK[[#This Row],[/ STN_1]]),B_MSK[[#This Row],[/ STN_2]]),B_MSK[[#This Row],[/ STN_3]])</f>
        <v/>
      </c>
      <c r="AK951" s="5" t="str">
        <f ca="1">IF(B_MSK[[#This Row],[//]]="","",SUBSTITUTE(SUBSTITUTE(SUBSTITUTE(B_MSK[[#This Row],[QTY/ CTN]]," ","_",2),"(",""),")","")&amp;"_")</f>
        <v/>
      </c>
      <c r="AL951" s="5" t="str">
        <f ca="1">IF(B_MSK[[#This Row],[A_B]]="","",SEARCH("_",B_MSK[[#This Row],[A_B]]))</f>
        <v/>
      </c>
      <c r="AM951" s="5" t="str">
        <f ca="1">IF(B_MSK[[#This Row],[A_B]]="","",LEN(B_MSK[[#This Row],[A_B]]))</f>
        <v/>
      </c>
      <c r="AN951" s="5" t="str">
        <f ca="1">IF(B_MSK[[#This Row],[A_B]]="","",LEFT(B_MSK[[#This Row],[QTY/ CTN]],B_MSK[[#This Row],[A_B_1]]))</f>
        <v/>
      </c>
      <c r="AO951" s="5" t="str">
        <f ca="1">IF(B_MSK[[#This Row],[A_B]]="","",LEFT(B_MSK[[#This Row],[A_]],SEARCH(" ",B_MSK[[#This Row],[A_]])-1))</f>
        <v/>
      </c>
      <c r="AP951" s="5" t="str">
        <f ca="1">IF(B_MSK[[#This Row],[A_B]]="","",RIGHT(B_MSK[[#This Row],[A_]],LEN(B_MSK[[#This Row],[A_]])-SEARCH(" ",B_MSK[[#This Row],[A_]])))</f>
        <v/>
      </c>
      <c r="AQ9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1" s="5" t="str">
        <f ca="1">IF(B_MSK[[#This Row],[B_]]="","",LEFT(B_MSK[[#This Row],[B_]],SEARCH(" ",B_MSK[[#This Row],[B_]])))</f>
        <v/>
      </c>
      <c r="AS951" s="5" t="str">
        <f ca="1">IF(B_MSK[[#This Row],[B_]]="","",RIGHT(B_MSK[[#This Row],[B_]],LEN(B_MSK[[#This Row],[B_]])-SEARCH(" ",B_MSK[[#This Row],[B_]])))</f>
        <v/>
      </c>
      <c r="AT951" s="5" t="str">
        <f ca="1">IF(B_MSK[[#This Row],[B_2]]="LSN",12,"")</f>
        <v/>
      </c>
      <c r="AU951" s="5" t="str">
        <f ca="1">IF(B_MSK[[#This Row],[C_1]]="","","PCS")</f>
        <v/>
      </c>
      <c r="AV951" s="5" t="str">
        <f ca="1">IF(B_MSK[[#This Row],[A_1]]="","",B_MSK[[#This Row],[A_1]]*IF(B_MSK[[#This Row],[B_1]]="",1,B_MSK[[#This Row],[B_1]])*IF(B_MSK[[#This Row],[C_1]]="",1,B_MSK[[#This Row],[C_1]]))</f>
        <v/>
      </c>
      <c r="AW951" s="5" t="str">
        <f ca="1">IF(B_MSK[[#This Row],[C_2]]="",IF(B_MSK[[#This Row],[B_2]]="",IF(B_MSK[[#This Row],[A_2]]="","",B_MSK[[#This Row],[A_2]]),B_MSK[[#This Row],[B_2]]),B_MSK[[#This Row],[C_2]])</f>
        <v/>
      </c>
      <c r="AX951" s="2">
        <f ca="1">IF(ISNUMBER(B_MSK[[#This Row],[TANGGAL DATANG]]),B_MSK[[#This Row],[TANGGAL DATANG]],AX950)</f>
        <v>44959</v>
      </c>
      <c r="AY951" s="5" t="str">
        <f ca="1">IF(B_MSK[[#This Row],[DB_ROW]]="","",INDEX([3]!db[JENIS],B_MSK[[#This Row],[DB_ROW]]-1))</f>
        <v/>
      </c>
      <c r="AZ951" s="5" t="e">
        <f ca="1">IF(B_MSK[[#This Row],[A_1]]="","",B_MSK[[#This Row],[A_1]])*1</f>
        <v>#VALUE!</v>
      </c>
      <c r="BA951" s="5" t="str">
        <f ca="1">IF(B_MSK[[#This Row],[//]]="","",INDEX(INDIRECT(DIR&amp;$2:$2),B_MSK[[#This Row],[//]]))</f>
        <v/>
      </c>
      <c r="BB951" s="5" t="str">
        <f ca="1">CONCATENATE(B_MSK[[#This Row],[concat]],B_MSK[[#This Row],[HARGA_X]],B_MSK[[#This Row],[SAT]])</f>
        <v/>
      </c>
    </row>
    <row r="952" spans="1:54" x14ac:dyDescent="0.25">
      <c r="A952" s="6" t="s">
        <v>128</v>
      </c>
      <c r="B952" s="5" t="str">
        <f ca="1">IF(B_MSK[[#This Row],[N_ID]]="","",INDEX(INDIRECT(DIR&amp;$2:$2),MATCH(B_MSK[[#This Row],[N_ID]],INDIRECT(DIR&amp;"!NOTA[ID_P]"),0)))</f>
        <v/>
      </c>
      <c r="C952" s="5" t="str">
        <f ca="1">IF(B_MSK[[#This Row],[//]]="","",HYPERLINK("["&amp;SUBSTITUTE(DIR,"'","")&amp;"]NOTA!D"&amp;B_MSK[[#This Row],[//]]+2,"&gt;"))</f>
        <v/>
      </c>
      <c r="D952" s="5" t="str">
        <f ca="1">IF(B_MSK[[#This Row],[N_ID]]="","",COUNTIF(INDIRECT(DIR&amp;"!NOTA[ID_H]"),B_MSK[[#This Row],[ID NOTA]]))</f>
        <v/>
      </c>
      <c r="E9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2" s="7" t="str">
        <f ca="1">IF(B_MSK[[#This Row],[stt]]="ada",INDEX([2]!db[NB BM],B_MSK[DB_ROW]-1),"")</f>
        <v/>
      </c>
      <c r="H952" s="7" t="str">
        <f ca="1">IF(B_MSK[[#This Row],[//]]="","",INDEX(INDIRECT(DIR&amp;$2:$2),B_MSK[[#This Row],[//]]))</f>
        <v/>
      </c>
      <c r="I952" s="27" t="str">
        <f ca="1">IF(B_MSK[[#This Row],[//]]="","",INDEX(INDIRECT(DB_PATH&amp;$2:$2),B_MSK[[#This Row],[DB_ROW]]-1))</f>
        <v/>
      </c>
      <c r="J952" s="5" t="str">
        <f ca="1">IF(B_MSK[[#This Row],[//]]="","",IF(INDEX(INDIRECT(DIR&amp;$2:$2),B_MSK[[#This Row],[//]])="","",INDEX(INDIRECT(DIR&amp;$2:$2),B_MSK[[#This Row],[//]])))</f>
        <v/>
      </c>
      <c r="K952" s="5" t="str">
        <f ca="1">IF(B_MSK[[#This Row],[//]]="","",IF(INDEX(INDIRECT(DIR&amp;$2:$2),B_MSK[[#This Row],[//]])="","",INDEX(INDIRECT(DIR&amp;$2:$2),B_MSK[[#This Row],[//]])))</f>
        <v/>
      </c>
      <c r="L952" s="5" t="str">
        <f ca="1">IF(B_MSK[[#This Row],[//]]="","",IF(INDEX(INDIRECT(DIR&amp;$2:$2),B_MSK[[#This Row],[//]])="","",INDEX(INDIRECT(DIR&amp;$2:$2),B_MSK[[#This Row],[//]])))</f>
        <v/>
      </c>
      <c r="M952" s="13" t="str">
        <f ca="1">IF(B_MSK[[#This Row],[//]]="","",INDEX(INDIRECT(DIR&amp;$2:$2),B_MSK[[#This Row],[//]]))</f>
        <v/>
      </c>
      <c r="N952" s="13" t="str">
        <f ca="1">IF(OR(B_MSK[[#This Row],[//]]="",),"",INDEX(INDIRECT(DIR&amp;$2:$2),B_MSK[[#This Row],[//]]))</f>
        <v/>
      </c>
      <c r="O952" s="3" t="str">
        <f ca="1">IF(B_MSK[[#This Row],[//]]="","",IF(INDEX(INDIRECT(DIR&amp;$2:$2),B_MSK[[#This Row],[//]])=0,"",INDEX(INDIRECT(DIR&amp;$2:$2),B_MSK[[#This Row],[//]])))</f>
        <v/>
      </c>
      <c r="P952" s="3" t="str">
        <f ca="1">IF(B_MSK[[#This Row],[//]]="","",IF(INDEX(INDIRECT(DIR&amp;$2:$2),B_MSK[[#This Row],[//]])=0,"",INDEX(INDIRECT(DIR&amp;$2:$2),B_MSK[[#This Row],[//]])))</f>
        <v/>
      </c>
      <c r="Q952" s="12" t="str">
        <f ca="1">IF(B_MSK[[#This Row],[//]]="","",INDEX(INDIRECT(DIR&amp;$2:$2),B_MSK[[#This Row],[//]]))</f>
        <v/>
      </c>
      <c r="R9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2" s="37" t="str">
        <f ca="1">IF(B_MSK[[#This Row],[//]]="","",INDEX(INDIRECT(DIR&amp;$2:$2),B_MSK[[#This Row],[//]]))</f>
        <v/>
      </c>
      <c r="U952" s="38" t="str">
        <f ca="1">IF(SUMIF(B_MSK[NAMA BARANG],B_MSK[[#This Row],[NAMA BARANG]],B_MSK[JMLH BRG])=0,"",SUMIF(B_MSK[NAMA BARANG],B_MSK[[#This Row],[NAMA BARANG]],B_MSK[C]))</f>
        <v/>
      </c>
      <c r="V952" s="7" t="str">
        <f ca="1">IF(B_MSK[[#This Row],[//]]="","",INDEX(INDIRECT(DIR&amp;$2:$2),B_MSK[[#This Row],[//]]))</f>
        <v/>
      </c>
      <c r="W9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2" s="5" t="str">
        <f ca="1">IF(B_MSK[[#This Row],[N.B.nota]]="","",IF(MATCH(B_MSK[[#This Row],[concat]],[2]!db[NB NOTA_C],0)&gt;0,"ada",0))</f>
        <v/>
      </c>
      <c r="Y952" s="5" t="str">
        <f ca="1">IF(B_MSK[[#This Row],[N.B.nota]]="","",ADDRESS(ROW(B_MSK[QB]),COLUMN(B_MSK[QB]))&amp;":"&amp;ADDRESS(ROW(),COLUMN(B_MSK[QB])))</f>
        <v/>
      </c>
      <c r="Z952" s="5" t="str">
        <f ca="1">IF(B_MSK[[#This Row],[concat]]="","",MATCH(B_MSK[[#This Row],[concat]],[2]!db[NB NOTA_C],0)+1)</f>
        <v/>
      </c>
      <c r="AA952" s="5" t="str">
        <f ca="1">IF(B_MSK[[#This Row],[//]]="","",HYPERLINK("[D:\kerja\BANK EXP\BARU\DB.XLSX]DB!e"&amp;B_MSK[[#This Row],[DB_ROW]],"&gt;"))</f>
        <v/>
      </c>
      <c r="AB952" s="30" t="e">
        <f ca="1">MID(B_MSK[[#This Row],[/ STN_1]],FIND(" ",B_MSK[[#This Row],[/ STN_1]])+1,LEN(B_MSK[[#This Row],[/ STN_1]]))</f>
        <v>#VALUE!</v>
      </c>
      <c r="AC9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2" s="15" t="str">
        <f ca="1">IF(B_MSK[[#This Row],[HARGA_2]]="","",IF(MID(B_MSK[[#This Row],[/ STN_2]],FIND(" ",B_MSK[[#This Row],[/ STN_2]])+1,LEN(B_MSK[[#This Row],[/ STN_2]]))="LSN",B_MSK[[#This Row],[HARGA_2]]/12,""))</f>
        <v/>
      </c>
      <c r="AH952" s="7" t="str">
        <f ca="1">IF(B_MSK[[#This Row],[HARGA_3]]="","","/ "&amp;"PCS")</f>
        <v/>
      </c>
      <c r="AI952" s="15" t="str">
        <f ca="1">IF(B_MSK[[#This Row],[HARGA_3]]="",IF(B_MSK[[#This Row],[HARGA_2]]="",IF(B_MSK[[#This Row],[HARGA_1]]="","",B_MSK[[#This Row],[HARGA_1]]),B_MSK[[#This Row],[HARGA_2]]),B_MSK[[#This Row],[HARGA_3]])</f>
        <v/>
      </c>
      <c r="AJ952" s="15" t="str">
        <f ca="1">IF(B_MSK[[#This Row],[/ STN_3]]="",IF(B_MSK[[#This Row],[/ STN_2]]="",IF(B_MSK[[#This Row],[/ STN_1]]="","",B_MSK[[#This Row],[/ STN_1]]),B_MSK[[#This Row],[/ STN_2]]),B_MSK[[#This Row],[/ STN_3]])</f>
        <v/>
      </c>
      <c r="AK952" s="5" t="str">
        <f ca="1">IF(B_MSK[[#This Row],[//]]="","",SUBSTITUTE(SUBSTITUTE(SUBSTITUTE(B_MSK[[#This Row],[QTY/ CTN]]," ","_",2),"(",""),")","")&amp;"_")</f>
        <v/>
      </c>
      <c r="AL952" s="5" t="str">
        <f ca="1">IF(B_MSK[[#This Row],[A_B]]="","",SEARCH("_",B_MSK[[#This Row],[A_B]]))</f>
        <v/>
      </c>
      <c r="AM952" s="5" t="str">
        <f ca="1">IF(B_MSK[[#This Row],[A_B]]="","",LEN(B_MSK[[#This Row],[A_B]]))</f>
        <v/>
      </c>
      <c r="AN952" s="5" t="str">
        <f ca="1">IF(B_MSK[[#This Row],[A_B]]="","",LEFT(B_MSK[[#This Row],[QTY/ CTN]],B_MSK[[#This Row],[A_B_1]]))</f>
        <v/>
      </c>
      <c r="AO952" s="5" t="str">
        <f ca="1">IF(B_MSK[[#This Row],[A_B]]="","",LEFT(B_MSK[[#This Row],[A_]],SEARCH(" ",B_MSK[[#This Row],[A_]])-1))</f>
        <v/>
      </c>
      <c r="AP952" s="5" t="str">
        <f ca="1">IF(B_MSK[[#This Row],[A_B]]="","",RIGHT(B_MSK[[#This Row],[A_]],LEN(B_MSK[[#This Row],[A_]])-SEARCH(" ",B_MSK[[#This Row],[A_]])))</f>
        <v/>
      </c>
      <c r="AQ9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2" s="5" t="str">
        <f ca="1">IF(B_MSK[[#This Row],[B_]]="","",LEFT(B_MSK[[#This Row],[B_]],SEARCH(" ",B_MSK[[#This Row],[B_]])))</f>
        <v/>
      </c>
      <c r="AS952" s="5" t="str">
        <f ca="1">IF(B_MSK[[#This Row],[B_]]="","",RIGHT(B_MSK[[#This Row],[B_]],LEN(B_MSK[[#This Row],[B_]])-SEARCH(" ",B_MSK[[#This Row],[B_]])))</f>
        <v/>
      </c>
      <c r="AT952" s="5" t="str">
        <f ca="1">IF(B_MSK[[#This Row],[B_2]]="LSN",12,"")</f>
        <v/>
      </c>
      <c r="AU952" s="5" t="str">
        <f ca="1">IF(B_MSK[[#This Row],[C_1]]="","","PCS")</f>
        <v/>
      </c>
      <c r="AV952" s="5" t="str">
        <f ca="1">IF(B_MSK[[#This Row],[A_1]]="","",B_MSK[[#This Row],[A_1]]*IF(B_MSK[[#This Row],[B_1]]="",1,B_MSK[[#This Row],[B_1]])*IF(B_MSK[[#This Row],[C_1]]="",1,B_MSK[[#This Row],[C_1]]))</f>
        <v/>
      </c>
      <c r="AW952" s="5" t="str">
        <f ca="1">IF(B_MSK[[#This Row],[C_2]]="",IF(B_MSK[[#This Row],[B_2]]="",IF(B_MSK[[#This Row],[A_2]]="","",B_MSK[[#This Row],[A_2]]),B_MSK[[#This Row],[B_2]]),B_MSK[[#This Row],[C_2]])</f>
        <v/>
      </c>
      <c r="AX952" s="2">
        <f ca="1">IF(ISNUMBER(B_MSK[[#This Row],[TANGGAL DATANG]]),B_MSK[[#This Row],[TANGGAL DATANG]],AX951)</f>
        <v>44959</v>
      </c>
      <c r="AY952" s="5" t="str">
        <f ca="1">IF(B_MSK[[#This Row],[DB_ROW]]="","",INDEX([3]!db[JENIS],B_MSK[[#This Row],[DB_ROW]]-1))</f>
        <v/>
      </c>
      <c r="AZ952" s="5" t="e">
        <f ca="1">IF(B_MSK[[#This Row],[A_1]]="","",B_MSK[[#This Row],[A_1]])*1</f>
        <v>#VALUE!</v>
      </c>
      <c r="BA952" s="5" t="str">
        <f ca="1">IF(B_MSK[[#This Row],[//]]="","",INDEX(INDIRECT(DIR&amp;$2:$2),B_MSK[[#This Row],[//]]))</f>
        <v/>
      </c>
      <c r="BB952" s="5" t="str">
        <f ca="1">CONCATENATE(B_MSK[[#This Row],[concat]],B_MSK[[#This Row],[HARGA_X]],B_MSK[[#This Row],[SAT]])</f>
        <v/>
      </c>
    </row>
    <row r="953" spans="1:54" x14ac:dyDescent="0.25">
      <c r="A953" s="6" t="s">
        <v>128</v>
      </c>
      <c r="B953" s="5" t="str">
        <f ca="1">IF(B_MSK[[#This Row],[N_ID]]="","",INDEX(INDIRECT(DIR&amp;$2:$2),MATCH(B_MSK[[#This Row],[N_ID]],INDIRECT(DIR&amp;"!NOTA[ID_P]"),0)))</f>
        <v/>
      </c>
      <c r="C953" s="5" t="str">
        <f ca="1">IF(B_MSK[[#This Row],[//]]="","",HYPERLINK("["&amp;SUBSTITUTE(DIR,"'","")&amp;"]NOTA!D"&amp;B_MSK[[#This Row],[//]]+2,"&gt;"))</f>
        <v/>
      </c>
      <c r="D953" s="5" t="str">
        <f ca="1">IF(B_MSK[[#This Row],[N_ID]]="","",COUNTIF(INDIRECT(DIR&amp;"!NOTA[ID_H]"),B_MSK[[#This Row],[ID NOTA]]))</f>
        <v/>
      </c>
      <c r="E9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3" s="7" t="str">
        <f ca="1">IF(B_MSK[[#This Row],[stt]]="ada",INDEX([2]!db[NB BM],B_MSK[DB_ROW]-1),"")</f>
        <v/>
      </c>
      <c r="H953" s="7" t="str">
        <f ca="1">IF(B_MSK[[#This Row],[//]]="","",INDEX(INDIRECT(DIR&amp;$2:$2),B_MSK[[#This Row],[//]]))</f>
        <v/>
      </c>
      <c r="I953" s="27" t="str">
        <f ca="1">IF(B_MSK[[#This Row],[//]]="","",INDEX(INDIRECT(DB_PATH&amp;$2:$2),B_MSK[[#This Row],[DB_ROW]]-1))</f>
        <v/>
      </c>
      <c r="J953" s="5" t="str">
        <f ca="1">IF(B_MSK[[#This Row],[//]]="","",IF(INDEX(INDIRECT(DIR&amp;$2:$2),B_MSK[[#This Row],[//]])="","",INDEX(INDIRECT(DIR&amp;$2:$2),B_MSK[[#This Row],[//]])))</f>
        <v/>
      </c>
      <c r="K953" s="5" t="str">
        <f ca="1">IF(B_MSK[[#This Row],[//]]="","",IF(INDEX(INDIRECT(DIR&amp;$2:$2),B_MSK[[#This Row],[//]])="","",INDEX(INDIRECT(DIR&amp;$2:$2),B_MSK[[#This Row],[//]])))</f>
        <v/>
      </c>
      <c r="L953" s="5" t="str">
        <f ca="1">IF(B_MSK[[#This Row],[//]]="","",IF(INDEX(INDIRECT(DIR&amp;$2:$2),B_MSK[[#This Row],[//]])="","",INDEX(INDIRECT(DIR&amp;$2:$2),B_MSK[[#This Row],[//]])))</f>
        <v/>
      </c>
      <c r="M953" s="13" t="str">
        <f ca="1">IF(B_MSK[[#This Row],[//]]="","",INDEX(INDIRECT(DIR&amp;$2:$2),B_MSK[[#This Row],[//]]))</f>
        <v/>
      </c>
      <c r="N953" s="13" t="str">
        <f ca="1">IF(OR(B_MSK[[#This Row],[//]]="",),"",INDEX(INDIRECT(DIR&amp;$2:$2),B_MSK[[#This Row],[//]]))</f>
        <v/>
      </c>
      <c r="O953" s="3" t="str">
        <f ca="1">IF(B_MSK[[#This Row],[//]]="","",IF(INDEX(INDIRECT(DIR&amp;$2:$2),B_MSK[[#This Row],[//]])=0,"",INDEX(INDIRECT(DIR&amp;$2:$2),B_MSK[[#This Row],[//]])))</f>
        <v/>
      </c>
      <c r="P953" s="3" t="str">
        <f ca="1">IF(B_MSK[[#This Row],[//]]="","",IF(INDEX(INDIRECT(DIR&amp;$2:$2),B_MSK[[#This Row],[//]])=0,"",INDEX(INDIRECT(DIR&amp;$2:$2),B_MSK[[#This Row],[//]])))</f>
        <v/>
      </c>
      <c r="Q953" s="12" t="str">
        <f ca="1">IF(B_MSK[[#This Row],[//]]="","",INDEX(INDIRECT(DIR&amp;$2:$2),B_MSK[[#This Row],[//]]))</f>
        <v/>
      </c>
      <c r="R9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3" s="37" t="str">
        <f ca="1">IF(B_MSK[[#This Row],[//]]="","",INDEX(INDIRECT(DIR&amp;$2:$2),B_MSK[[#This Row],[//]]))</f>
        <v/>
      </c>
      <c r="U953" s="38" t="str">
        <f ca="1">IF(SUMIF(B_MSK[NAMA BARANG],B_MSK[[#This Row],[NAMA BARANG]],B_MSK[JMLH BRG])=0,"",SUMIF(B_MSK[NAMA BARANG],B_MSK[[#This Row],[NAMA BARANG]],B_MSK[C]))</f>
        <v/>
      </c>
      <c r="V953" s="7" t="str">
        <f ca="1">IF(B_MSK[[#This Row],[//]]="","",INDEX(INDIRECT(DIR&amp;$2:$2),B_MSK[[#This Row],[//]]))</f>
        <v/>
      </c>
      <c r="W9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3" s="5" t="str">
        <f ca="1">IF(B_MSK[[#This Row],[N.B.nota]]="","",IF(MATCH(B_MSK[[#This Row],[concat]],[2]!db[NB NOTA_C],0)&gt;0,"ada",0))</f>
        <v/>
      </c>
      <c r="Y953" s="5" t="str">
        <f ca="1">IF(B_MSK[[#This Row],[N.B.nota]]="","",ADDRESS(ROW(B_MSK[QB]),COLUMN(B_MSK[QB]))&amp;":"&amp;ADDRESS(ROW(),COLUMN(B_MSK[QB])))</f>
        <v/>
      </c>
      <c r="Z953" s="5" t="str">
        <f ca="1">IF(B_MSK[[#This Row],[concat]]="","",MATCH(B_MSK[[#This Row],[concat]],[2]!db[NB NOTA_C],0)+1)</f>
        <v/>
      </c>
      <c r="AA953" s="5" t="str">
        <f ca="1">IF(B_MSK[[#This Row],[//]]="","",HYPERLINK("[D:\kerja\BANK EXP\BARU\DB.XLSX]DB!e"&amp;B_MSK[[#This Row],[DB_ROW]],"&gt;"))</f>
        <v/>
      </c>
      <c r="AB953" s="30" t="e">
        <f ca="1">MID(B_MSK[[#This Row],[/ STN_1]],FIND(" ",B_MSK[[#This Row],[/ STN_1]])+1,LEN(B_MSK[[#This Row],[/ STN_1]]))</f>
        <v>#VALUE!</v>
      </c>
      <c r="AC9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3" s="15" t="str">
        <f ca="1">IF(B_MSK[[#This Row],[HARGA_2]]="","",IF(MID(B_MSK[[#This Row],[/ STN_2]],FIND(" ",B_MSK[[#This Row],[/ STN_2]])+1,LEN(B_MSK[[#This Row],[/ STN_2]]))="LSN",B_MSK[[#This Row],[HARGA_2]]/12,""))</f>
        <v/>
      </c>
      <c r="AH953" s="7" t="str">
        <f ca="1">IF(B_MSK[[#This Row],[HARGA_3]]="","","/ "&amp;"PCS")</f>
        <v/>
      </c>
      <c r="AI953" s="15" t="str">
        <f ca="1">IF(B_MSK[[#This Row],[HARGA_3]]="",IF(B_MSK[[#This Row],[HARGA_2]]="",IF(B_MSK[[#This Row],[HARGA_1]]="","",B_MSK[[#This Row],[HARGA_1]]),B_MSK[[#This Row],[HARGA_2]]),B_MSK[[#This Row],[HARGA_3]])</f>
        <v/>
      </c>
      <c r="AJ953" s="15" t="str">
        <f ca="1">IF(B_MSK[[#This Row],[/ STN_3]]="",IF(B_MSK[[#This Row],[/ STN_2]]="",IF(B_MSK[[#This Row],[/ STN_1]]="","",B_MSK[[#This Row],[/ STN_1]]),B_MSK[[#This Row],[/ STN_2]]),B_MSK[[#This Row],[/ STN_3]])</f>
        <v/>
      </c>
      <c r="AK953" s="5" t="str">
        <f ca="1">IF(B_MSK[[#This Row],[//]]="","",SUBSTITUTE(SUBSTITUTE(SUBSTITUTE(B_MSK[[#This Row],[QTY/ CTN]]," ","_",2),"(",""),")","")&amp;"_")</f>
        <v/>
      </c>
      <c r="AL953" s="5" t="str">
        <f ca="1">IF(B_MSK[[#This Row],[A_B]]="","",SEARCH("_",B_MSK[[#This Row],[A_B]]))</f>
        <v/>
      </c>
      <c r="AM953" s="5" t="str">
        <f ca="1">IF(B_MSK[[#This Row],[A_B]]="","",LEN(B_MSK[[#This Row],[A_B]]))</f>
        <v/>
      </c>
      <c r="AN953" s="5" t="str">
        <f ca="1">IF(B_MSK[[#This Row],[A_B]]="","",LEFT(B_MSK[[#This Row],[QTY/ CTN]],B_MSK[[#This Row],[A_B_1]]))</f>
        <v/>
      </c>
      <c r="AO953" s="5" t="str">
        <f ca="1">IF(B_MSK[[#This Row],[A_B]]="","",LEFT(B_MSK[[#This Row],[A_]],SEARCH(" ",B_MSK[[#This Row],[A_]])-1))</f>
        <v/>
      </c>
      <c r="AP953" s="5" t="str">
        <f ca="1">IF(B_MSK[[#This Row],[A_B]]="","",RIGHT(B_MSK[[#This Row],[A_]],LEN(B_MSK[[#This Row],[A_]])-SEARCH(" ",B_MSK[[#This Row],[A_]])))</f>
        <v/>
      </c>
      <c r="AQ9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3" s="5" t="str">
        <f ca="1">IF(B_MSK[[#This Row],[B_]]="","",LEFT(B_MSK[[#This Row],[B_]],SEARCH(" ",B_MSK[[#This Row],[B_]])))</f>
        <v/>
      </c>
      <c r="AS953" s="5" t="str">
        <f ca="1">IF(B_MSK[[#This Row],[B_]]="","",RIGHT(B_MSK[[#This Row],[B_]],LEN(B_MSK[[#This Row],[B_]])-SEARCH(" ",B_MSK[[#This Row],[B_]])))</f>
        <v/>
      </c>
      <c r="AT953" s="5" t="str">
        <f ca="1">IF(B_MSK[[#This Row],[B_2]]="LSN",12,"")</f>
        <v/>
      </c>
      <c r="AU953" s="5" t="str">
        <f ca="1">IF(B_MSK[[#This Row],[C_1]]="","","PCS")</f>
        <v/>
      </c>
      <c r="AV953" s="5" t="str">
        <f ca="1">IF(B_MSK[[#This Row],[A_1]]="","",B_MSK[[#This Row],[A_1]]*IF(B_MSK[[#This Row],[B_1]]="",1,B_MSK[[#This Row],[B_1]])*IF(B_MSK[[#This Row],[C_1]]="",1,B_MSK[[#This Row],[C_1]]))</f>
        <v/>
      </c>
      <c r="AW953" s="5" t="str">
        <f ca="1">IF(B_MSK[[#This Row],[C_2]]="",IF(B_MSK[[#This Row],[B_2]]="",IF(B_MSK[[#This Row],[A_2]]="","",B_MSK[[#This Row],[A_2]]),B_MSK[[#This Row],[B_2]]),B_MSK[[#This Row],[C_2]])</f>
        <v/>
      </c>
      <c r="AX953" s="2">
        <f ca="1">IF(ISNUMBER(B_MSK[[#This Row],[TANGGAL DATANG]]),B_MSK[[#This Row],[TANGGAL DATANG]],AX952)</f>
        <v>44959</v>
      </c>
      <c r="AY953" s="5" t="str">
        <f ca="1">IF(B_MSK[[#This Row],[DB_ROW]]="","",INDEX([3]!db[JENIS],B_MSK[[#This Row],[DB_ROW]]-1))</f>
        <v/>
      </c>
      <c r="AZ953" s="5" t="e">
        <f ca="1">IF(B_MSK[[#This Row],[A_1]]="","",B_MSK[[#This Row],[A_1]])*1</f>
        <v>#VALUE!</v>
      </c>
      <c r="BA953" s="5" t="str">
        <f ca="1">IF(B_MSK[[#This Row],[//]]="","",INDEX(INDIRECT(DIR&amp;$2:$2),B_MSK[[#This Row],[//]]))</f>
        <v/>
      </c>
      <c r="BB953" s="5" t="str">
        <f ca="1">CONCATENATE(B_MSK[[#This Row],[concat]],B_MSK[[#This Row],[HARGA_X]],B_MSK[[#This Row],[SAT]])</f>
        <v/>
      </c>
    </row>
    <row r="954" spans="1:54" x14ac:dyDescent="0.25">
      <c r="A954" s="6" t="s">
        <v>128</v>
      </c>
      <c r="B954" s="5" t="str">
        <f ca="1">IF(B_MSK[[#This Row],[N_ID]]="","",INDEX(INDIRECT(DIR&amp;$2:$2),MATCH(B_MSK[[#This Row],[N_ID]],INDIRECT(DIR&amp;"!NOTA[ID_P]"),0)))</f>
        <v/>
      </c>
      <c r="C954" s="5" t="str">
        <f ca="1">IF(B_MSK[[#This Row],[//]]="","",HYPERLINK("["&amp;SUBSTITUTE(DIR,"'","")&amp;"]NOTA!D"&amp;B_MSK[[#This Row],[//]]+2,"&gt;"))</f>
        <v/>
      </c>
      <c r="D954" s="5" t="str">
        <f ca="1">IF(B_MSK[[#This Row],[N_ID]]="","",COUNTIF(INDIRECT(DIR&amp;"!NOTA[ID_H]"),B_MSK[[#This Row],[ID NOTA]]))</f>
        <v/>
      </c>
      <c r="E9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4" s="7" t="str">
        <f ca="1">IF(B_MSK[[#This Row],[stt]]="ada",INDEX([2]!db[NB BM],B_MSK[DB_ROW]-1),"")</f>
        <v/>
      </c>
      <c r="H954" s="7" t="str">
        <f ca="1">IF(B_MSK[[#This Row],[//]]="","",INDEX(INDIRECT(DIR&amp;$2:$2),B_MSK[[#This Row],[//]]))</f>
        <v/>
      </c>
      <c r="I954" s="27" t="str">
        <f ca="1">IF(B_MSK[[#This Row],[//]]="","",INDEX(INDIRECT(DB_PATH&amp;$2:$2),B_MSK[[#This Row],[DB_ROW]]-1))</f>
        <v/>
      </c>
      <c r="J954" s="5" t="str">
        <f ca="1">IF(B_MSK[[#This Row],[//]]="","",IF(INDEX(INDIRECT(DIR&amp;$2:$2),B_MSK[[#This Row],[//]])="","",INDEX(INDIRECT(DIR&amp;$2:$2),B_MSK[[#This Row],[//]])))</f>
        <v/>
      </c>
      <c r="K954" s="5" t="str">
        <f ca="1">IF(B_MSK[[#This Row],[//]]="","",IF(INDEX(INDIRECT(DIR&amp;$2:$2),B_MSK[[#This Row],[//]])="","",INDEX(INDIRECT(DIR&amp;$2:$2),B_MSK[[#This Row],[//]])))</f>
        <v/>
      </c>
      <c r="L954" s="5" t="str">
        <f ca="1">IF(B_MSK[[#This Row],[//]]="","",IF(INDEX(INDIRECT(DIR&amp;$2:$2),B_MSK[[#This Row],[//]])="","",INDEX(INDIRECT(DIR&amp;$2:$2),B_MSK[[#This Row],[//]])))</f>
        <v/>
      </c>
      <c r="M954" s="13" t="str">
        <f ca="1">IF(B_MSK[[#This Row],[//]]="","",INDEX(INDIRECT(DIR&amp;$2:$2),B_MSK[[#This Row],[//]]))</f>
        <v/>
      </c>
      <c r="N954" s="13" t="str">
        <f ca="1">IF(OR(B_MSK[[#This Row],[//]]="",),"",INDEX(INDIRECT(DIR&amp;$2:$2),B_MSK[[#This Row],[//]]))</f>
        <v/>
      </c>
      <c r="O954" s="3" t="str">
        <f ca="1">IF(B_MSK[[#This Row],[//]]="","",IF(INDEX(INDIRECT(DIR&amp;$2:$2),B_MSK[[#This Row],[//]])=0,"",INDEX(INDIRECT(DIR&amp;$2:$2),B_MSK[[#This Row],[//]])))</f>
        <v/>
      </c>
      <c r="P954" s="3" t="str">
        <f ca="1">IF(B_MSK[[#This Row],[//]]="","",IF(INDEX(INDIRECT(DIR&amp;$2:$2),B_MSK[[#This Row],[//]])=0,"",INDEX(INDIRECT(DIR&amp;$2:$2),B_MSK[[#This Row],[//]])))</f>
        <v/>
      </c>
      <c r="Q954" s="12" t="str">
        <f ca="1">IF(B_MSK[[#This Row],[//]]="","",INDEX(INDIRECT(DIR&amp;$2:$2),B_MSK[[#This Row],[//]]))</f>
        <v/>
      </c>
      <c r="R9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4" s="37" t="str">
        <f ca="1">IF(B_MSK[[#This Row],[//]]="","",INDEX(INDIRECT(DIR&amp;$2:$2),B_MSK[[#This Row],[//]]))</f>
        <v/>
      </c>
      <c r="U954" s="38" t="str">
        <f ca="1">IF(SUMIF(B_MSK[NAMA BARANG],B_MSK[[#This Row],[NAMA BARANG]],B_MSK[JMLH BRG])=0,"",SUMIF(B_MSK[NAMA BARANG],B_MSK[[#This Row],[NAMA BARANG]],B_MSK[C]))</f>
        <v/>
      </c>
      <c r="V954" s="7" t="str">
        <f ca="1">IF(B_MSK[[#This Row],[//]]="","",INDEX(INDIRECT(DIR&amp;$2:$2),B_MSK[[#This Row],[//]]))</f>
        <v/>
      </c>
      <c r="W9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4" s="5" t="str">
        <f ca="1">IF(B_MSK[[#This Row],[N.B.nota]]="","",IF(MATCH(B_MSK[[#This Row],[concat]],[2]!db[NB NOTA_C],0)&gt;0,"ada",0))</f>
        <v/>
      </c>
      <c r="Y954" s="5" t="str">
        <f ca="1">IF(B_MSK[[#This Row],[N.B.nota]]="","",ADDRESS(ROW(B_MSK[QB]),COLUMN(B_MSK[QB]))&amp;":"&amp;ADDRESS(ROW(),COLUMN(B_MSK[QB])))</f>
        <v/>
      </c>
      <c r="Z954" s="5" t="str">
        <f ca="1">IF(B_MSK[[#This Row],[concat]]="","",MATCH(B_MSK[[#This Row],[concat]],[2]!db[NB NOTA_C],0)+1)</f>
        <v/>
      </c>
      <c r="AA954" s="5" t="str">
        <f ca="1">IF(B_MSK[[#This Row],[//]]="","",HYPERLINK("[D:\kerja\BANK EXP\BARU\DB.XLSX]DB!e"&amp;B_MSK[[#This Row],[DB_ROW]],"&gt;"))</f>
        <v/>
      </c>
      <c r="AB954" s="30" t="e">
        <f ca="1">MID(B_MSK[[#This Row],[/ STN_1]],FIND(" ",B_MSK[[#This Row],[/ STN_1]])+1,LEN(B_MSK[[#This Row],[/ STN_1]]))</f>
        <v>#VALUE!</v>
      </c>
      <c r="AC9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4" s="15" t="str">
        <f ca="1">IF(B_MSK[[#This Row],[HARGA_2]]="","",IF(MID(B_MSK[[#This Row],[/ STN_2]],FIND(" ",B_MSK[[#This Row],[/ STN_2]])+1,LEN(B_MSK[[#This Row],[/ STN_2]]))="LSN",B_MSK[[#This Row],[HARGA_2]]/12,""))</f>
        <v/>
      </c>
      <c r="AH954" s="7" t="str">
        <f ca="1">IF(B_MSK[[#This Row],[HARGA_3]]="","","/ "&amp;"PCS")</f>
        <v/>
      </c>
      <c r="AI954" s="15" t="str">
        <f ca="1">IF(B_MSK[[#This Row],[HARGA_3]]="",IF(B_MSK[[#This Row],[HARGA_2]]="",IF(B_MSK[[#This Row],[HARGA_1]]="","",B_MSK[[#This Row],[HARGA_1]]),B_MSK[[#This Row],[HARGA_2]]),B_MSK[[#This Row],[HARGA_3]])</f>
        <v/>
      </c>
      <c r="AJ954" s="15" t="str">
        <f ca="1">IF(B_MSK[[#This Row],[/ STN_3]]="",IF(B_MSK[[#This Row],[/ STN_2]]="",IF(B_MSK[[#This Row],[/ STN_1]]="","",B_MSK[[#This Row],[/ STN_1]]),B_MSK[[#This Row],[/ STN_2]]),B_MSK[[#This Row],[/ STN_3]])</f>
        <v/>
      </c>
      <c r="AK954" s="5" t="str">
        <f ca="1">IF(B_MSK[[#This Row],[//]]="","",SUBSTITUTE(SUBSTITUTE(SUBSTITUTE(B_MSK[[#This Row],[QTY/ CTN]]," ","_",2),"(",""),")","")&amp;"_")</f>
        <v/>
      </c>
      <c r="AL954" s="5" t="str">
        <f ca="1">IF(B_MSK[[#This Row],[A_B]]="","",SEARCH("_",B_MSK[[#This Row],[A_B]]))</f>
        <v/>
      </c>
      <c r="AM954" s="5" t="str">
        <f ca="1">IF(B_MSK[[#This Row],[A_B]]="","",LEN(B_MSK[[#This Row],[A_B]]))</f>
        <v/>
      </c>
      <c r="AN954" s="5" t="str">
        <f ca="1">IF(B_MSK[[#This Row],[A_B]]="","",LEFT(B_MSK[[#This Row],[QTY/ CTN]],B_MSK[[#This Row],[A_B_1]]))</f>
        <v/>
      </c>
      <c r="AO954" s="5" t="str">
        <f ca="1">IF(B_MSK[[#This Row],[A_B]]="","",LEFT(B_MSK[[#This Row],[A_]],SEARCH(" ",B_MSK[[#This Row],[A_]])-1))</f>
        <v/>
      </c>
      <c r="AP954" s="5" t="str">
        <f ca="1">IF(B_MSK[[#This Row],[A_B]]="","",RIGHT(B_MSK[[#This Row],[A_]],LEN(B_MSK[[#This Row],[A_]])-SEARCH(" ",B_MSK[[#This Row],[A_]])))</f>
        <v/>
      </c>
      <c r="AQ9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4" s="5" t="str">
        <f ca="1">IF(B_MSK[[#This Row],[B_]]="","",LEFT(B_MSK[[#This Row],[B_]],SEARCH(" ",B_MSK[[#This Row],[B_]])))</f>
        <v/>
      </c>
      <c r="AS954" s="5" t="str">
        <f ca="1">IF(B_MSK[[#This Row],[B_]]="","",RIGHT(B_MSK[[#This Row],[B_]],LEN(B_MSK[[#This Row],[B_]])-SEARCH(" ",B_MSK[[#This Row],[B_]])))</f>
        <v/>
      </c>
      <c r="AT954" s="5" t="str">
        <f ca="1">IF(B_MSK[[#This Row],[B_2]]="LSN",12,"")</f>
        <v/>
      </c>
      <c r="AU954" s="5" t="str">
        <f ca="1">IF(B_MSK[[#This Row],[C_1]]="","","PCS")</f>
        <v/>
      </c>
      <c r="AV954" s="5" t="str">
        <f ca="1">IF(B_MSK[[#This Row],[A_1]]="","",B_MSK[[#This Row],[A_1]]*IF(B_MSK[[#This Row],[B_1]]="",1,B_MSK[[#This Row],[B_1]])*IF(B_MSK[[#This Row],[C_1]]="",1,B_MSK[[#This Row],[C_1]]))</f>
        <v/>
      </c>
      <c r="AW954" s="5" t="str">
        <f ca="1">IF(B_MSK[[#This Row],[C_2]]="",IF(B_MSK[[#This Row],[B_2]]="",IF(B_MSK[[#This Row],[A_2]]="","",B_MSK[[#This Row],[A_2]]),B_MSK[[#This Row],[B_2]]),B_MSK[[#This Row],[C_2]])</f>
        <v/>
      </c>
      <c r="AX954" s="2">
        <f ca="1">IF(ISNUMBER(B_MSK[[#This Row],[TANGGAL DATANG]]),B_MSK[[#This Row],[TANGGAL DATANG]],AX953)</f>
        <v>44959</v>
      </c>
      <c r="AY954" s="5" t="str">
        <f ca="1">IF(B_MSK[[#This Row],[DB_ROW]]="","",INDEX([3]!db[JENIS],B_MSK[[#This Row],[DB_ROW]]-1))</f>
        <v/>
      </c>
      <c r="AZ954" s="5" t="e">
        <f ca="1">IF(B_MSK[[#This Row],[A_1]]="","",B_MSK[[#This Row],[A_1]])*1</f>
        <v>#VALUE!</v>
      </c>
      <c r="BA954" s="5" t="str">
        <f ca="1">IF(B_MSK[[#This Row],[//]]="","",INDEX(INDIRECT(DIR&amp;$2:$2),B_MSK[[#This Row],[//]]))</f>
        <v/>
      </c>
      <c r="BB954" s="5" t="str">
        <f ca="1">CONCATENATE(B_MSK[[#This Row],[concat]],B_MSK[[#This Row],[HARGA_X]],B_MSK[[#This Row],[SAT]])</f>
        <v/>
      </c>
    </row>
    <row r="955" spans="1:54" x14ac:dyDescent="0.25">
      <c r="A955" s="6" t="s">
        <v>128</v>
      </c>
      <c r="B955" s="5" t="str">
        <f ca="1">IF(B_MSK[[#This Row],[N_ID]]="","",INDEX(INDIRECT(DIR&amp;$2:$2),MATCH(B_MSK[[#This Row],[N_ID]],INDIRECT(DIR&amp;"!NOTA[ID_P]"),0)))</f>
        <v/>
      </c>
      <c r="C955" s="5" t="str">
        <f ca="1">IF(B_MSK[[#This Row],[//]]="","",HYPERLINK("["&amp;SUBSTITUTE(DIR,"'","")&amp;"]NOTA!D"&amp;B_MSK[[#This Row],[//]]+2,"&gt;"))</f>
        <v/>
      </c>
      <c r="D955" s="5" t="str">
        <f ca="1">IF(B_MSK[[#This Row],[N_ID]]="","",COUNTIF(INDIRECT(DIR&amp;"!NOTA[ID_H]"),B_MSK[[#This Row],[ID NOTA]]))</f>
        <v/>
      </c>
      <c r="E9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5" s="7" t="str">
        <f ca="1">IF(B_MSK[[#This Row],[stt]]="ada",INDEX([2]!db[NB BM],B_MSK[DB_ROW]-1),"")</f>
        <v/>
      </c>
      <c r="H955" s="7" t="str">
        <f ca="1">IF(B_MSK[[#This Row],[//]]="","",INDEX(INDIRECT(DIR&amp;$2:$2),B_MSK[[#This Row],[//]]))</f>
        <v/>
      </c>
      <c r="I955" s="27" t="str">
        <f ca="1">IF(B_MSK[[#This Row],[//]]="","",INDEX(INDIRECT(DB_PATH&amp;$2:$2),B_MSK[[#This Row],[DB_ROW]]-1))</f>
        <v/>
      </c>
      <c r="J955" s="5" t="str">
        <f ca="1">IF(B_MSK[[#This Row],[//]]="","",IF(INDEX(INDIRECT(DIR&amp;$2:$2),B_MSK[[#This Row],[//]])="","",INDEX(INDIRECT(DIR&amp;$2:$2),B_MSK[[#This Row],[//]])))</f>
        <v/>
      </c>
      <c r="K955" s="5" t="str">
        <f ca="1">IF(B_MSK[[#This Row],[//]]="","",IF(INDEX(INDIRECT(DIR&amp;$2:$2),B_MSK[[#This Row],[//]])="","",INDEX(INDIRECT(DIR&amp;$2:$2),B_MSK[[#This Row],[//]])))</f>
        <v/>
      </c>
      <c r="L955" s="5" t="str">
        <f ca="1">IF(B_MSK[[#This Row],[//]]="","",IF(INDEX(INDIRECT(DIR&amp;$2:$2),B_MSK[[#This Row],[//]])="","",INDEX(INDIRECT(DIR&amp;$2:$2),B_MSK[[#This Row],[//]])))</f>
        <v/>
      </c>
      <c r="M955" s="13" t="str">
        <f ca="1">IF(B_MSK[[#This Row],[//]]="","",INDEX(INDIRECT(DIR&amp;$2:$2),B_MSK[[#This Row],[//]]))</f>
        <v/>
      </c>
      <c r="N955" s="13" t="str">
        <f ca="1">IF(OR(B_MSK[[#This Row],[//]]="",),"",INDEX(INDIRECT(DIR&amp;$2:$2),B_MSK[[#This Row],[//]]))</f>
        <v/>
      </c>
      <c r="O955" s="3" t="str">
        <f ca="1">IF(B_MSK[[#This Row],[//]]="","",IF(INDEX(INDIRECT(DIR&amp;$2:$2),B_MSK[[#This Row],[//]])=0,"",INDEX(INDIRECT(DIR&amp;$2:$2),B_MSK[[#This Row],[//]])))</f>
        <v/>
      </c>
      <c r="P955" s="3" t="str">
        <f ca="1">IF(B_MSK[[#This Row],[//]]="","",IF(INDEX(INDIRECT(DIR&amp;$2:$2),B_MSK[[#This Row],[//]])=0,"",INDEX(INDIRECT(DIR&amp;$2:$2),B_MSK[[#This Row],[//]])))</f>
        <v/>
      </c>
      <c r="Q955" s="12" t="str">
        <f ca="1">IF(B_MSK[[#This Row],[//]]="","",INDEX(INDIRECT(DIR&amp;$2:$2),B_MSK[[#This Row],[//]]))</f>
        <v/>
      </c>
      <c r="R9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5" s="37" t="str">
        <f ca="1">IF(B_MSK[[#This Row],[//]]="","",INDEX(INDIRECT(DIR&amp;$2:$2),B_MSK[[#This Row],[//]]))</f>
        <v/>
      </c>
      <c r="U955" s="38" t="str">
        <f ca="1">IF(SUMIF(B_MSK[NAMA BARANG],B_MSK[[#This Row],[NAMA BARANG]],B_MSK[JMLH BRG])=0,"",SUMIF(B_MSK[NAMA BARANG],B_MSK[[#This Row],[NAMA BARANG]],B_MSK[C]))</f>
        <v/>
      </c>
      <c r="V955" s="7" t="str">
        <f ca="1">IF(B_MSK[[#This Row],[//]]="","",INDEX(INDIRECT(DIR&amp;$2:$2),B_MSK[[#This Row],[//]]))</f>
        <v/>
      </c>
      <c r="W9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5" s="5" t="str">
        <f ca="1">IF(B_MSK[[#This Row],[N.B.nota]]="","",IF(MATCH(B_MSK[[#This Row],[concat]],[2]!db[NB NOTA_C],0)&gt;0,"ada",0))</f>
        <v/>
      </c>
      <c r="Y955" s="5" t="str">
        <f ca="1">IF(B_MSK[[#This Row],[N.B.nota]]="","",ADDRESS(ROW(B_MSK[QB]),COLUMN(B_MSK[QB]))&amp;":"&amp;ADDRESS(ROW(),COLUMN(B_MSK[QB])))</f>
        <v/>
      </c>
      <c r="Z955" s="5" t="str">
        <f ca="1">IF(B_MSK[[#This Row],[concat]]="","",MATCH(B_MSK[[#This Row],[concat]],[2]!db[NB NOTA_C],0)+1)</f>
        <v/>
      </c>
      <c r="AA955" s="5" t="str">
        <f ca="1">IF(B_MSK[[#This Row],[//]]="","",HYPERLINK("[D:\kerja\BANK EXP\BARU\DB.XLSX]DB!e"&amp;B_MSK[[#This Row],[DB_ROW]],"&gt;"))</f>
        <v/>
      </c>
      <c r="AB955" s="30" t="e">
        <f ca="1">MID(B_MSK[[#This Row],[/ STN_1]],FIND(" ",B_MSK[[#This Row],[/ STN_1]])+1,LEN(B_MSK[[#This Row],[/ STN_1]]))</f>
        <v>#VALUE!</v>
      </c>
      <c r="AC9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5" s="15" t="str">
        <f ca="1">IF(B_MSK[[#This Row],[HARGA_2]]="","",IF(MID(B_MSK[[#This Row],[/ STN_2]],FIND(" ",B_MSK[[#This Row],[/ STN_2]])+1,LEN(B_MSK[[#This Row],[/ STN_2]]))="LSN",B_MSK[[#This Row],[HARGA_2]]/12,""))</f>
        <v/>
      </c>
      <c r="AH955" s="7" t="str">
        <f ca="1">IF(B_MSK[[#This Row],[HARGA_3]]="","","/ "&amp;"PCS")</f>
        <v/>
      </c>
      <c r="AI955" s="15" t="str">
        <f ca="1">IF(B_MSK[[#This Row],[HARGA_3]]="",IF(B_MSK[[#This Row],[HARGA_2]]="",IF(B_MSK[[#This Row],[HARGA_1]]="","",B_MSK[[#This Row],[HARGA_1]]),B_MSK[[#This Row],[HARGA_2]]),B_MSK[[#This Row],[HARGA_3]])</f>
        <v/>
      </c>
      <c r="AJ955" s="15" t="str">
        <f ca="1">IF(B_MSK[[#This Row],[/ STN_3]]="",IF(B_MSK[[#This Row],[/ STN_2]]="",IF(B_MSK[[#This Row],[/ STN_1]]="","",B_MSK[[#This Row],[/ STN_1]]),B_MSK[[#This Row],[/ STN_2]]),B_MSK[[#This Row],[/ STN_3]])</f>
        <v/>
      </c>
      <c r="AK955" s="5" t="str">
        <f ca="1">IF(B_MSK[[#This Row],[//]]="","",SUBSTITUTE(SUBSTITUTE(SUBSTITUTE(B_MSK[[#This Row],[QTY/ CTN]]," ","_",2),"(",""),")","")&amp;"_")</f>
        <v/>
      </c>
      <c r="AL955" s="5" t="str">
        <f ca="1">IF(B_MSK[[#This Row],[A_B]]="","",SEARCH("_",B_MSK[[#This Row],[A_B]]))</f>
        <v/>
      </c>
      <c r="AM955" s="5" t="str">
        <f ca="1">IF(B_MSK[[#This Row],[A_B]]="","",LEN(B_MSK[[#This Row],[A_B]]))</f>
        <v/>
      </c>
      <c r="AN955" s="5" t="str">
        <f ca="1">IF(B_MSK[[#This Row],[A_B]]="","",LEFT(B_MSK[[#This Row],[QTY/ CTN]],B_MSK[[#This Row],[A_B_1]]))</f>
        <v/>
      </c>
      <c r="AO955" s="5" t="str">
        <f ca="1">IF(B_MSK[[#This Row],[A_B]]="","",LEFT(B_MSK[[#This Row],[A_]],SEARCH(" ",B_MSK[[#This Row],[A_]])-1))</f>
        <v/>
      </c>
      <c r="AP955" s="5" t="str">
        <f ca="1">IF(B_MSK[[#This Row],[A_B]]="","",RIGHT(B_MSK[[#This Row],[A_]],LEN(B_MSK[[#This Row],[A_]])-SEARCH(" ",B_MSK[[#This Row],[A_]])))</f>
        <v/>
      </c>
      <c r="AQ9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5" s="5" t="str">
        <f ca="1">IF(B_MSK[[#This Row],[B_]]="","",LEFT(B_MSK[[#This Row],[B_]],SEARCH(" ",B_MSK[[#This Row],[B_]])))</f>
        <v/>
      </c>
      <c r="AS955" s="5" t="str">
        <f ca="1">IF(B_MSK[[#This Row],[B_]]="","",RIGHT(B_MSK[[#This Row],[B_]],LEN(B_MSK[[#This Row],[B_]])-SEARCH(" ",B_MSK[[#This Row],[B_]])))</f>
        <v/>
      </c>
      <c r="AT955" s="5" t="str">
        <f ca="1">IF(B_MSK[[#This Row],[B_2]]="LSN",12,"")</f>
        <v/>
      </c>
      <c r="AU955" s="5" t="str">
        <f ca="1">IF(B_MSK[[#This Row],[C_1]]="","","PCS")</f>
        <v/>
      </c>
      <c r="AV955" s="5" t="str">
        <f ca="1">IF(B_MSK[[#This Row],[A_1]]="","",B_MSK[[#This Row],[A_1]]*IF(B_MSK[[#This Row],[B_1]]="",1,B_MSK[[#This Row],[B_1]])*IF(B_MSK[[#This Row],[C_1]]="",1,B_MSK[[#This Row],[C_1]]))</f>
        <v/>
      </c>
      <c r="AW955" s="5" t="str">
        <f ca="1">IF(B_MSK[[#This Row],[C_2]]="",IF(B_MSK[[#This Row],[B_2]]="",IF(B_MSK[[#This Row],[A_2]]="","",B_MSK[[#This Row],[A_2]]),B_MSK[[#This Row],[B_2]]),B_MSK[[#This Row],[C_2]])</f>
        <v/>
      </c>
      <c r="AX955" s="2">
        <f ca="1">IF(ISNUMBER(B_MSK[[#This Row],[TANGGAL DATANG]]),B_MSK[[#This Row],[TANGGAL DATANG]],AX954)</f>
        <v>44959</v>
      </c>
      <c r="AY955" s="5" t="str">
        <f ca="1">IF(B_MSK[[#This Row],[DB_ROW]]="","",INDEX([3]!db[JENIS],B_MSK[[#This Row],[DB_ROW]]-1))</f>
        <v/>
      </c>
      <c r="AZ955" s="5" t="e">
        <f ca="1">IF(B_MSK[[#This Row],[A_1]]="","",B_MSK[[#This Row],[A_1]])*1</f>
        <v>#VALUE!</v>
      </c>
      <c r="BA955" s="5" t="str">
        <f ca="1">IF(B_MSK[[#This Row],[//]]="","",INDEX(INDIRECT(DIR&amp;$2:$2),B_MSK[[#This Row],[//]]))</f>
        <v/>
      </c>
      <c r="BB955" s="5" t="str">
        <f ca="1">CONCATENATE(B_MSK[[#This Row],[concat]],B_MSK[[#This Row],[HARGA_X]],B_MSK[[#This Row],[SAT]])</f>
        <v/>
      </c>
    </row>
    <row r="956" spans="1:54" x14ac:dyDescent="0.25">
      <c r="A956" s="6" t="s">
        <v>128</v>
      </c>
      <c r="B956" s="5" t="str">
        <f ca="1">IF(B_MSK[[#This Row],[N_ID]]="","",INDEX(INDIRECT(DIR&amp;$2:$2),MATCH(B_MSK[[#This Row],[N_ID]],INDIRECT(DIR&amp;"!NOTA[ID_P]"),0)))</f>
        <v/>
      </c>
      <c r="C956" s="5" t="str">
        <f ca="1">IF(B_MSK[[#This Row],[//]]="","",HYPERLINK("["&amp;SUBSTITUTE(DIR,"'","")&amp;"]NOTA!D"&amp;B_MSK[[#This Row],[//]]+2,"&gt;"))</f>
        <v/>
      </c>
      <c r="D956" s="5" t="str">
        <f ca="1">IF(B_MSK[[#This Row],[N_ID]]="","",COUNTIF(INDIRECT(DIR&amp;"!NOTA[ID_H]"),B_MSK[[#This Row],[ID NOTA]]))</f>
        <v/>
      </c>
      <c r="E9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6" s="7" t="str">
        <f ca="1">IF(B_MSK[[#This Row],[stt]]="ada",INDEX([2]!db[NB BM],B_MSK[DB_ROW]-1),"")</f>
        <v/>
      </c>
      <c r="H956" s="7" t="str">
        <f ca="1">IF(B_MSK[[#This Row],[//]]="","",INDEX(INDIRECT(DIR&amp;$2:$2),B_MSK[[#This Row],[//]]))</f>
        <v/>
      </c>
      <c r="I956" s="27" t="str">
        <f ca="1">IF(B_MSK[[#This Row],[//]]="","",INDEX(INDIRECT(DB_PATH&amp;$2:$2),B_MSK[[#This Row],[DB_ROW]]-1))</f>
        <v/>
      </c>
      <c r="J956" s="5" t="str">
        <f ca="1">IF(B_MSK[[#This Row],[//]]="","",IF(INDEX(INDIRECT(DIR&amp;$2:$2),B_MSK[[#This Row],[//]])="","",INDEX(INDIRECT(DIR&amp;$2:$2),B_MSK[[#This Row],[//]])))</f>
        <v/>
      </c>
      <c r="K956" s="5" t="str">
        <f ca="1">IF(B_MSK[[#This Row],[//]]="","",IF(INDEX(INDIRECT(DIR&amp;$2:$2),B_MSK[[#This Row],[//]])="","",INDEX(INDIRECT(DIR&amp;$2:$2),B_MSK[[#This Row],[//]])))</f>
        <v/>
      </c>
      <c r="L956" s="5" t="str">
        <f ca="1">IF(B_MSK[[#This Row],[//]]="","",IF(INDEX(INDIRECT(DIR&amp;$2:$2),B_MSK[[#This Row],[//]])="","",INDEX(INDIRECT(DIR&amp;$2:$2),B_MSK[[#This Row],[//]])))</f>
        <v/>
      </c>
      <c r="M956" s="13" t="str">
        <f ca="1">IF(B_MSK[[#This Row],[//]]="","",INDEX(INDIRECT(DIR&amp;$2:$2),B_MSK[[#This Row],[//]]))</f>
        <v/>
      </c>
      <c r="N956" s="13" t="str">
        <f ca="1">IF(OR(B_MSK[[#This Row],[//]]="",),"",INDEX(INDIRECT(DIR&amp;$2:$2),B_MSK[[#This Row],[//]]))</f>
        <v/>
      </c>
      <c r="O956" s="3" t="str">
        <f ca="1">IF(B_MSK[[#This Row],[//]]="","",IF(INDEX(INDIRECT(DIR&amp;$2:$2),B_MSK[[#This Row],[//]])=0,"",INDEX(INDIRECT(DIR&amp;$2:$2),B_MSK[[#This Row],[//]])))</f>
        <v/>
      </c>
      <c r="P956" s="3" t="str">
        <f ca="1">IF(B_MSK[[#This Row],[//]]="","",IF(INDEX(INDIRECT(DIR&amp;$2:$2),B_MSK[[#This Row],[//]])=0,"",INDEX(INDIRECT(DIR&amp;$2:$2),B_MSK[[#This Row],[//]])))</f>
        <v/>
      </c>
      <c r="Q956" s="12" t="str">
        <f ca="1">IF(B_MSK[[#This Row],[//]]="","",INDEX(INDIRECT(DIR&amp;$2:$2),B_MSK[[#This Row],[//]]))</f>
        <v/>
      </c>
      <c r="R9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6" s="37" t="str">
        <f ca="1">IF(B_MSK[[#This Row],[//]]="","",INDEX(INDIRECT(DIR&amp;$2:$2),B_MSK[[#This Row],[//]]))</f>
        <v/>
      </c>
      <c r="U956" s="38" t="str">
        <f ca="1">IF(SUMIF(B_MSK[NAMA BARANG],B_MSK[[#This Row],[NAMA BARANG]],B_MSK[JMLH BRG])=0,"",SUMIF(B_MSK[NAMA BARANG],B_MSK[[#This Row],[NAMA BARANG]],B_MSK[C]))</f>
        <v/>
      </c>
      <c r="V956" s="7" t="str">
        <f ca="1">IF(B_MSK[[#This Row],[//]]="","",INDEX(INDIRECT(DIR&amp;$2:$2),B_MSK[[#This Row],[//]]))</f>
        <v/>
      </c>
      <c r="W9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6" s="5" t="str">
        <f ca="1">IF(B_MSK[[#This Row],[N.B.nota]]="","",IF(MATCH(B_MSK[[#This Row],[concat]],[2]!db[NB NOTA_C],0)&gt;0,"ada",0))</f>
        <v/>
      </c>
      <c r="Y956" s="5" t="str">
        <f ca="1">IF(B_MSK[[#This Row],[N.B.nota]]="","",ADDRESS(ROW(B_MSK[QB]),COLUMN(B_MSK[QB]))&amp;":"&amp;ADDRESS(ROW(),COLUMN(B_MSK[QB])))</f>
        <v/>
      </c>
      <c r="Z956" s="5" t="str">
        <f ca="1">IF(B_MSK[[#This Row],[concat]]="","",MATCH(B_MSK[[#This Row],[concat]],[2]!db[NB NOTA_C],0)+1)</f>
        <v/>
      </c>
      <c r="AA956" s="5" t="str">
        <f ca="1">IF(B_MSK[[#This Row],[//]]="","",HYPERLINK("[D:\kerja\BANK EXP\BARU\DB.XLSX]DB!e"&amp;B_MSK[[#This Row],[DB_ROW]],"&gt;"))</f>
        <v/>
      </c>
      <c r="AB956" s="30" t="e">
        <f ca="1">MID(B_MSK[[#This Row],[/ STN_1]],FIND(" ",B_MSK[[#This Row],[/ STN_1]])+1,LEN(B_MSK[[#This Row],[/ STN_1]]))</f>
        <v>#VALUE!</v>
      </c>
      <c r="AC9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6" s="15" t="str">
        <f ca="1">IF(B_MSK[[#This Row],[HARGA_2]]="","",IF(MID(B_MSK[[#This Row],[/ STN_2]],FIND(" ",B_MSK[[#This Row],[/ STN_2]])+1,LEN(B_MSK[[#This Row],[/ STN_2]]))="LSN",B_MSK[[#This Row],[HARGA_2]]/12,""))</f>
        <v/>
      </c>
      <c r="AH956" s="7" t="str">
        <f ca="1">IF(B_MSK[[#This Row],[HARGA_3]]="","","/ "&amp;"PCS")</f>
        <v/>
      </c>
      <c r="AI956" s="15" t="str">
        <f ca="1">IF(B_MSK[[#This Row],[HARGA_3]]="",IF(B_MSK[[#This Row],[HARGA_2]]="",IF(B_MSK[[#This Row],[HARGA_1]]="","",B_MSK[[#This Row],[HARGA_1]]),B_MSK[[#This Row],[HARGA_2]]),B_MSK[[#This Row],[HARGA_3]])</f>
        <v/>
      </c>
      <c r="AJ956" s="15" t="str">
        <f ca="1">IF(B_MSK[[#This Row],[/ STN_3]]="",IF(B_MSK[[#This Row],[/ STN_2]]="",IF(B_MSK[[#This Row],[/ STN_1]]="","",B_MSK[[#This Row],[/ STN_1]]),B_MSK[[#This Row],[/ STN_2]]),B_MSK[[#This Row],[/ STN_3]])</f>
        <v/>
      </c>
      <c r="AK956" s="5" t="str">
        <f ca="1">IF(B_MSK[[#This Row],[//]]="","",SUBSTITUTE(SUBSTITUTE(SUBSTITUTE(B_MSK[[#This Row],[QTY/ CTN]]," ","_",2),"(",""),")","")&amp;"_")</f>
        <v/>
      </c>
      <c r="AL956" s="5" t="str">
        <f ca="1">IF(B_MSK[[#This Row],[A_B]]="","",SEARCH("_",B_MSK[[#This Row],[A_B]]))</f>
        <v/>
      </c>
      <c r="AM956" s="5" t="str">
        <f ca="1">IF(B_MSK[[#This Row],[A_B]]="","",LEN(B_MSK[[#This Row],[A_B]]))</f>
        <v/>
      </c>
      <c r="AN956" s="5" t="str">
        <f ca="1">IF(B_MSK[[#This Row],[A_B]]="","",LEFT(B_MSK[[#This Row],[QTY/ CTN]],B_MSK[[#This Row],[A_B_1]]))</f>
        <v/>
      </c>
      <c r="AO956" s="5" t="str">
        <f ca="1">IF(B_MSK[[#This Row],[A_B]]="","",LEFT(B_MSK[[#This Row],[A_]],SEARCH(" ",B_MSK[[#This Row],[A_]])-1))</f>
        <v/>
      </c>
      <c r="AP956" s="5" t="str">
        <f ca="1">IF(B_MSK[[#This Row],[A_B]]="","",RIGHT(B_MSK[[#This Row],[A_]],LEN(B_MSK[[#This Row],[A_]])-SEARCH(" ",B_MSK[[#This Row],[A_]])))</f>
        <v/>
      </c>
      <c r="AQ9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6" s="5" t="str">
        <f ca="1">IF(B_MSK[[#This Row],[B_]]="","",LEFT(B_MSK[[#This Row],[B_]],SEARCH(" ",B_MSK[[#This Row],[B_]])))</f>
        <v/>
      </c>
      <c r="AS956" s="5" t="str">
        <f ca="1">IF(B_MSK[[#This Row],[B_]]="","",RIGHT(B_MSK[[#This Row],[B_]],LEN(B_MSK[[#This Row],[B_]])-SEARCH(" ",B_MSK[[#This Row],[B_]])))</f>
        <v/>
      </c>
      <c r="AT956" s="5" t="str">
        <f ca="1">IF(B_MSK[[#This Row],[B_2]]="LSN",12,"")</f>
        <v/>
      </c>
      <c r="AU956" s="5" t="str">
        <f ca="1">IF(B_MSK[[#This Row],[C_1]]="","","PCS")</f>
        <v/>
      </c>
      <c r="AV956" s="5" t="str">
        <f ca="1">IF(B_MSK[[#This Row],[A_1]]="","",B_MSK[[#This Row],[A_1]]*IF(B_MSK[[#This Row],[B_1]]="",1,B_MSK[[#This Row],[B_1]])*IF(B_MSK[[#This Row],[C_1]]="",1,B_MSK[[#This Row],[C_1]]))</f>
        <v/>
      </c>
      <c r="AW956" s="5" t="str">
        <f ca="1">IF(B_MSK[[#This Row],[C_2]]="",IF(B_MSK[[#This Row],[B_2]]="",IF(B_MSK[[#This Row],[A_2]]="","",B_MSK[[#This Row],[A_2]]),B_MSK[[#This Row],[B_2]]),B_MSK[[#This Row],[C_2]])</f>
        <v/>
      </c>
      <c r="AX956" s="2">
        <f ca="1">IF(ISNUMBER(B_MSK[[#This Row],[TANGGAL DATANG]]),B_MSK[[#This Row],[TANGGAL DATANG]],AX955)</f>
        <v>44959</v>
      </c>
      <c r="AY956" s="5" t="str">
        <f ca="1">IF(B_MSK[[#This Row],[DB_ROW]]="","",INDEX([3]!db[JENIS],B_MSK[[#This Row],[DB_ROW]]-1))</f>
        <v/>
      </c>
      <c r="AZ956" s="5" t="e">
        <f ca="1">IF(B_MSK[[#This Row],[A_1]]="","",B_MSK[[#This Row],[A_1]])*1</f>
        <v>#VALUE!</v>
      </c>
      <c r="BA956" s="5" t="str">
        <f ca="1">IF(B_MSK[[#This Row],[//]]="","",INDEX(INDIRECT(DIR&amp;$2:$2),B_MSK[[#This Row],[//]]))</f>
        <v/>
      </c>
      <c r="BB956" s="5" t="str">
        <f ca="1">CONCATENATE(B_MSK[[#This Row],[concat]],B_MSK[[#This Row],[HARGA_X]],B_MSK[[#This Row],[SAT]])</f>
        <v/>
      </c>
    </row>
    <row r="957" spans="1:54" x14ac:dyDescent="0.25">
      <c r="A957" s="6" t="s">
        <v>128</v>
      </c>
      <c r="B957" s="5" t="str">
        <f ca="1">IF(B_MSK[[#This Row],[N_ID]]="","",INDEX(INDIRECT(DIR&amp;$2:$2),MATCH(B_MSK[[#This Row],[N_ID]],INDIRECT(DIR&amp;"!NOTA[ID_P]"),0)))</f>
        <v/>
      </c>
      <c r="C957" s="5" t="str">
        <f ca="1">IF(B_MSK[[#This Row],[//]]="","",HYPERLINK("["&amp;SUBSTITUTE(DIR,"'","")&amp;"]NOTA!D"&amp;B_MSK[[#This Row],[//]]+2,"&gt;"))</f>
        <v/>
      </c>
      <c r="D957" s="5" t="str">
        <f ca="1">IF(B_MSK[[#This Row],[N_ID]]="","",COUNTIF(INDIRECT(DIR&amp;"!NOTA[ID_H]"),B_MSK[[#This Row],[ID NOTA]]))</f>
        <v/>
      </c>
      <c r="E9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7" s="7" t="str">
        <f ca="1">IF(B_MSK[[#This Row],[stt]]="ada",INDEX([2]!db[NB BM],B_MSK[DB_ROW]-1),"")</f>
        <v/>
      </c>
      <c r="H957" s="7" t="str">
        <f ca="1">IF(B_MSK[[#This Row],[//]]="","",INDEX(INDIRECT(DIR&amp;$2:$2),B_MSK[[#This Row],[//]]))</f>
        <v/>
      </c>
      <c r="I957" s="27" t="str">
        <f ca="1">IF(B_MSK[[#This Row],[//]]="","",INDEX(INDIRECT(DB_PATH&amp;$2:$2),B_MSK[[#This Row],[DB_ROW]]-1))</f>
        <v/>
      </c>
      <c r="J957" s="5" t="str">
        <f ca="1">IF(B_MSK[[#This Row],[//]]="","",IF(INDEX(INDIRECT(DIR&amp;$2:$2),B_MSK[[#This Row],[//]])="","",INDEX(INDIRECT(DIR&amp;$2:$2),B_MSK[[#This Row],[//]])))</f>
        <v/>
      </c>
      <c r="K957" s="5" t="str">
        <f ca="1">IF(B_MSK[[#This Row],[//]]="","",IF(INDEX(INDIRECT(DIR&amp;$2:$2),B_MSK[[#This Row],[//]])="","",INDEX(INDIRECT(DIR&amp;$2:$2),B_MSK[[#This Row],[//]])))</f>
        <v/>
      </c>
      <c r="L957" s="5" t="str">
        <f ca="1">IF(B_MSK[[#This Row],[//]]="","",IF(INDEX(INDIRECT(DIR&amp;$2:$2),B_MSK[[#This Row],[//]])="","",INDEX(INDIRECT(DIR&amp;$2:$2),B_MSK[[#This Row],[//]])))</f>
        <v/>
      </c>
      <c r="M957" s="13" t="str">
        <f ca="1">IF(B_MSK[[#This Row],[//]]="","",INDEX(INDIRECT(DIR&amp;$2:$2),B_MSK[[#This Row],[//]]))</f>
        <v/>
      </c>
      <c r="N957" s="13" t="str">
        <f ca="1">IF(OR(B_MSK[[#This Row],[//]]="",),"",INDEX(INDIRECT(DIR&amp;$2:$2),B_MSK[[#This Row],[//]]))</f>
        <v/>
      </c>
      <c r="O957" s="3" t="str">
        <f ca="1">IF(B_MSK[[#This Row],[//]]="","",IF(INDEX(INDIRECT(DIR&amp;$2:$2),B_MSK[[#This Row],[//]])=0,"",INDEX(INDIRECT(DIR&amp;$2:$2),B_MSK[[#This Row],[//]])))</f>
        <v/>
      </c>
      <c r="P957" s="3" t="str">
        <f ca="1">IF(B_MSK[[#This Row],[//]]="","",IF(INDEX(INDIRECT(DIR&amp;$2:$2),B_MSK[[#This Row],[//]])=0,"",INDEX(INDIRECT(DIR&amp;$2:$2),B_MSK[[#This Row],[//]])))</f>
        <v/>
      </c>
      <c r="Q957" s="12" t="str">
        <f ca="1">IF(B_MSK[[#This Row],[//]]="","",INDEX(INDIRECT(DIR&amp;$2:$2),B_MSK[[#This Row],[//]]))</f>
        <v/>
      </c>
      <c r="R9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7" s="37" t="str">
        <f ca="1">IF(B_MSK[[#This Row],[//]]="","",INDEX(INDIRECT(DIR&amp;$2:$2),B_MSK[[#This Row],[//]]))</f>
        <v/>
      </c>
      <c r="U957" s="38" t="str">
        <f ca="1">IF(SUMIF(B_MSK[NAMA BARANG],B_MSK[[#This Row],[NAMA BARANG]],B_MSK[JMLH BRG])=0,"",SUMIF(B_MSK[NAMA BARANG],B_MSK[[#This Row],[NAMA BARANG]],B_MSK[C]))</f>
        <v/>
      </c>
      <c r="V957" s="7" t="str">
        <f ca="1">IF(B_MSK[[#This Row],[//]]="","",INDEX(INDIRECT(DIR&amp;$2:$2),B_MSK[[#This Row],[//]]))</f>
        <v/>
      </c>
      <c r="W9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7" s="5" t="str">
        <f ca="1">IF(B_MSK[[#This Row],[N.B.nota]]="","",IF(MATCH(B_MSK[[#This Row],[concat]],[2]!db[NB NOTA_C],0)&gt;0,"ada",0))</f>
        <v/>
      </c>
      <c r="Y957" s="5" t="str">
        <f ca="1">IF(B_MSK[[#This Row],[N.B.nota]]="","",ADDRESS(ROW(B_MSK[QB]),COLUMN(B_MSK[QB]))&amp;":"&amp;ADDRESS(ROW(),COLUMN(B_MSK[QB])))</f>
        <v/>
      </c>
      <c r="Z957" s="5" t="str">
        <f ca="1">IF(B_MSK[[#This Row],[concat]]="","",MATCH(B_MSK[[#This Row],[concat]],[2]!db[NB NOTA_C],0)+1)</f>
        <v/>
      </c>
      <c r="AA957" s="5" t="str">
        <f ca="1">IF(B_MSK[[#This Row],[//]]="","",HYPERLINK("[D:\kerja\BANK EXP\BARU\DB.XLSX]DB!e"&amp;B_MSK[[#This Row],[DB_ROW]],"&gt;"))</f>
        <v/>
      </c>
      <c r="AB957" s="30" t="e">
        <f ca="1">MID(B_MSK[[#This Row],[/ STN_1]],FIND(" ",B_MSK[[#This Row],[/ STN_1]])+1,LEN(B_MSK[[#This Row],[/ STN_1]]))</f>
        <v>#VALUE!</v>
      </c>
      <c r="AC9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7" s="15" t="str">
        <f ca="1">IF(B_MSK[[#This Row],[HARGA_2]]="","",IF(MID(B_MSK[[#This Row],[/ STN_2]],FIND(" ",B_MSK[[#This Row],[/ STN_2]])+1,LEN(B_MSK[[#This Row],[/ STN_2]]))="LSN",B_MSK[[#This Row],[HARGA_2]]/12,""))</f>
        <v/>
      </c>
      <c r="AH957" s="7" t="str">
        <f ca="1">IF(B_MSK[[#This Row],[HARGA_3]]="","","/ "&amp;"PCS")</f>
        <v/>
      </c>
      <c r="AI957" s="15" t="str">
        <f ca="1">IF(B_MSK[[#This Row],[HARGA_3]]="",IF(B_MSK[[#This Row],[HARGA_2]]="",IF(B_MSK[[#This Row],[HARGA_1]]="","",B_MSK[[#This Row],[HARGA_1]]),B_MSK[[#This Row],[HARGA_2]]),B_MSK[[#This Row],[HARGA_3]])</f>
        <v/>
      </c>
      <c r="AJ957" s="15" t="str">
        <f ca="1">IF(B_MSK[[#This Row],[/ STN_3]]="",IF(B_MSK[[#This Row],[/ STN_2]]="",IF(B_MSK[[#This Row],[/ STN_1]]="","",B_MSK[[#This Row],[/ STN_1]]),B_MSK[[#This Row],[/ STN_2]]),B_MSK[[#This Row],[/ STN_3]])</f>
        <v/>
      </c>
      <c r="AK957" s="5" t="str">
        <f ca="1">IF(B_MSK[[#This Row],[//]]="","",SUBSTITUTE(SUBSTITUTE(SUBSTITUTE(B_MSK[[#This Row],[QTY/ CTN]]," ","_",2),"(",""),")","")&amp;"_")</f>
        <v/>
      </c>
      <c r="AL957" s="5" t="str">
        <f ca="1">IF(B_MSK[[#This Row],[A_B]]="","",SEARCH("_",B_MSK[[#This Row],[A_B]]))</f>
        <v/>
      </c>
      <c r="AM957" s="5" t="str">
        <f ca="1">IF(B_MSK[[#This Row],[A_B]]="","",LEN(B_MSK[[#This Row],[A_B]]))</f>
        <v/>
      </c>
      <c r="AN957" s="5" t="str">
        <f ca="1">IF(B_MSK[[#This Row],[A_B]]="","",LEFT(B_MSK[[#This Row],[QTY/ CTN]],B_MSK[[#This Row],[A_B_1]]))</f>
        <v/>
      </c>
      <c r="AO957" s="5" t="str">
        <f ca="1">IF(B_MSK[[#This Row],[A_B]]="","",LEFT(B_MSK[[#This Row],[A_]],SEARCH(" ",B_MSK[[#This Row],[A_]])-1))</f>
        <v/>
      </c>
      <c r="AP957" s="5" t="str">
        <f ca="1">IF(B_MSK[[#This Row],[A_B]]="","",RIGHT(B_MSK[[#This Row],[A_]],LEN(B_MSK[[#This Row],[A_]])-SEARCH(" ",B_MSK[[#This Row],[A_]])))</f>
        <v/>
      </c>
      <c r="AQ9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7" s="5" t="str">
        <f ca="1">IF(B_MSK[[#This Row],[B_]]="","",LEFT(B_MSK[[#This Row],[B_]],SEARCH(" ",B_MSK[[#This Row],[B_]])))</f>
        <v/>
      </c>
      <c r="AS957" s="5" t="str">
        <f ca="1">IF(B_MSK[[#This Row],[B_]]="","",RIGHT(B_MSK[[#This Row],[B_]],LEN(B_MSK[[#This Row],[B_]])-SEARCH(" ",B_MSK[[#This Row],[B_]])))</f>
        <v/>
      </c>
      <c r="AT957" s="5" t="str">
        <f ca="1">IF(B_MSK[[#This Row],[B_2]]="LSN",12,"")</f>
        <v/>
      </c>
      <c r="AU957" s="5" t="str">
        <f ca="1">IF(B_MSK[[#This Row],[C_1]]="","","PCS")</f>
        <v/>
      </c>
      <c r="AV957" s="5" t="str">
        <f ca="1">IF(B_MSK[[#This Row],[A_1]]="","",B_MSK[[#This Row],[A_1]]*IF(B_MSK[[#This Row],[B_1]]="",1,B_MSK[[#This Row],[B_1]])*IF(B_MSK[[#This Row],[C_1]]="",1,B_MSK[[#This Row],[C_1]]))</f>
        <v/>
      </c>
      <c r="AW957" s="5" t="str">
        <f ca="1">IF(B_MSK[[#This Row],[C_2]]="",IF(B_MSK[[#This Row],[B_2]]="",IF(B_MSK[[#This Row],[A_2]]="","",B_MSK[[#This Row],[A_2]]),B_MSK[[#This Row],[B_2]]),B_MSK[[#This Row],[C_2]])</f>
        <v/>
      </c>
      <c r="AX957" s="2">
        <f ca="1">IF(ISNUMBER(B_MSK[[#This Row],[TANGGAL DATANG]]),B_MSK[[#This Row],[TANGGAL DATANG]],AX956)</f>
        <v>44959</v>
      </c>
      <c r="AY957" s="5" t="str">
        <f ca="1">IF(B_MSK[[#This Row],[DB_ROW]]="","",INDEX([3]!db[JENIS],B_MSK[[#This Row],[DB_ROW]]-1))</f>
        <v/>
      </c>
      <c r="AZ957" s="5" t="e">
        <f ca="1">IF(B_MSK[[#This Row],[A_1]]="","",B_MSK[[#This Row],[A_1]])*1</f>
        <v>#VALUE!</v>
      </c>
      <c r="BA957" s="5" t="str">
        <f ca="1">IF(B_MSK[[#This Row],[//]]="","",INDEX(INDIRECT(DIR&amp;$2:$2),B_MSK[[#This Row],[//]]))</f>
        <v/>
      </c>
      <c r="BB957" s="5" t="str">
        <f ca="1">CONCATENATE(B_MSK[[#This Row],[concat]],B_MSK[[#This Row],[HARGA_X]],B_MSK[[#This Row],[SAT]])</f>
        <v/>
      </c>
    </row>
    <row r="958" spans="1:54" x14ac:dyDescent="0.25">
      <c r="A958" s="6" t="s">
        <v>128</v>
      </c>
      <c r="B958" s="5" t="str">
        <f ca="1">IF(B_MSK[[#This Row],[N_ID]]="","",INDEX(INDIRECT(DIR&amp;$2:$2),MATCH(B_MSK[[#This Row],[N_ID]],INDIRECT(DIR&amp;"!NOTA[ID_P]"),0)))</f>
        <v/>
      </c>
      <c r="C958" s="5" t="str">
        <f ca="1">IF(B_MSK[[#This Row],[//]]="","",HYPERLINK("["&amp;SUBSTITUTE(DIR,"'","")&amp;"]NOTA!D"&amp;B_MSK[[#This Row],[//]]+2,"&gt;"))</f>
        <v/>
      </c>
      <c r="D958" s="5" t="str">
        <f ca="1">IF(B_MSK[[#This Row],[N_ID]]="","",COUNTIF(INDIRECT(DIR&amp;"!NOTA[ID_H]"),B_MSK[[#This Row],[ID NOTA]]))</f>
        <v/>
      </c>
      <c r="E9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8" s="7" t="str">
        <f ca="1">IF(B_MSK[[#This Row],[stt]]="ada",INDEX([2]!db[NB BM],B_MSK[DB_ROW]-1),"")</f>
        <v/>
      </c>
      <c r="H958" s="7" t="str">
        <f ca="1">IF(B_MSK[[#This Row],[//]]="","",INDEX(INDIRECT(DIR&amp;$2:$2),B_MSK[[#This Row],[//]]))</f>
        <v/>
      </c>
      <c r="I958" s="27" t="str">
        <f ca="1">IF(B_MSK[[#This Row],[//]]="","",INDEX(INDIRECT(DB_PATH&amp;$2:$2),B_MSK[[#This Row],[DB_ROW]]-1))</f>
        <v/>
      </c>
      <c r="J958" s="5" t="str">
        <f ca="1">IF(B_MSK[[#This Row],[//]]="","",IF(INDEX(INDIRECT(DIR&amp;$2:$2),B_MSK[[#This Row],[//]])="","",INDEX(INDIRECT(DIR&amp;$2:$2),B_MSK[[#This Row],[//]])))</f>
        <v/>
      </c>
      <c r="K958" s="5" t="str">
        <f ca="1">IF(B_MSK[[#This Row],[//]]="","",IF(INDEX(INDIRECT(DIR&amp;$2:$2),B_MSK[[#This Row],[//]])="","",INDEX(INDIRECT(DIR&amp;$2:$2),B_MSK[[#This Row],[//]])))</f>
        <v/>
      </c>
      <c r="L958" s="5" t="str">
        <f ca="1">IF(B_MSK[[#This Row],[//]]="","",IF(INDEX(INDIRECT(DIR&amp;$2:$2),B_MSK[[#This Row],[//]])="","",INDEX(INDIRECT(DIR&amp;$2:$2),B_MSK[[#This Row],[//]])))</f>
        <v/>
      </c>
      <c r="M958" s="13" t="str">
        <f ca="1">IF(B_MSK[[#This Row],[//]]="","",INDEX(INDIRECT(DIR&amp;$2:$2),B_MSK[[#This Row],[//]]))</f>
        <v/>
      </c>
      <c r="N958" s="13" t="str">
        <f ca="1">IF(OR(B_MSK[[#This Row],[//]]="",),"",INDEX(INDIRECT(DIR&amp;$2:$2),B_MSK[[#This Row],[//]]))</f>
        <v/>
      </c>
      <c r="O958" s="3" t="str">
        <f ca="1">IF(B_MSK[[#This Row],[//]]="","",IF(INDEX(INDIRECT(DIR&amp;$2:$2),B_MSK[[#This Row],[//]])=0,"",INDEX(INDIRECT(DIR&amp;$2:$2),B_MSK[[#This Row],[//]])))</f>
        <v/>
      </c>
      <c r="P958" s="3" t="str">
        <f ca="1">IF(B_MSK[[#This Row],[//]]="","",IF(INDEX(INDIRECT(DIR&amp;$2:$2),B_MSK[[#This Row],[//]])=0,"",INDEX(INDIRECT(DIR&amp;$2:$2),B_MSK[[#This Row],[//]])))</f>
        <v/>
      </c>
      <c r="Q958" s="12" t="str">
        <f ca="1">IF(B_MSK[[#This Row],[//]]="","",INDEX(INDIRECT(DIR&amp;$2:$2),B_MSK[[#This Row],[//]]))</f>
        <v/>
      </c>
      <c r="R9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8" s="37" t="str">
        <f ca="1">IF(B_MSK[[#This Row],[//]]="","",INDEX(INDIRECT(DIR&amp;$2:$2),B_MSK[[#This Row],[//]]))</f>
        <v/>
      </c>
      <c r="U958" s="38" t="str">
        <f ca="1">IF(SUMIF(B_MSK[NAMA BARANG],B_MSK[[#This Row],[NAMA BARANG]],B_MSK[JMLH BRG])=0,"",SUMIF(B_MSK[NAMA BARANG],B_MSK[[#This Row],[NAMA BARANG]],B_MSK[C]))</f>
        <v/>
      </c>
      <c r="V958" s="7" t="str">
        <f ca="1">IF(B_MSK[[#This Row],[//]]="","",INDEX(INDIRECT(DIR&amp;$2:$2),B_MSK[[#This Row],[//]]))</f>
        <v/>
      </c>
      <c r="W9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8" s="5" t="str">
        <f ca="1">IF(B_MSK[[#This Row],[N.B.nota]]="","",IF(MATCH(B_MSK[[#This Row],[concat]],[2]!db[NB NOTA_C],0)&gt;0,"ada",0))</f>
        <v/>
      </c>
      <c r="Y958" s="5" t="str">
        <f ca="1">IF(B_MSK[[#This Row],[N.B.nota]]="","",ADDRESS(ROW(B_MSK[QB]),COLUMN(B_MSK[QB]))&amp;":"&amp;ADDRESS(ROW(),COLUMN(B_MSK[QB])))</f>
        <v/>
      </c>
      <c r="Z958" s="5" t="str">
        <f ca="1">IF(B_MSK[[#This Row],[concat]]="","",MATCH(B_MSK[[#This Row],[concat]],[2]!db[NB NOTA_C],0)+1)</f>
        <v/>
      </c>
      <c r="AA958" s="5" t="str">
        <f ca="1">IF(B_MSK[[#This Row],[//]]="","",HYPERLINK("[D:\kerja\BANK EXP\BARU\DB.XLSX]DB!e"&amp;B_MSK[[#This Row],[DB_ROW]],"&gt;"))</f>
        <v/>
      </c>
      <c r="AB958" s="30" t="e">
        <f ca="1">MID(B_MSK[[#This Row],[/ STN_1]],FIND(" ",B_MSK[[#This Row],[/ STN_1]])+1,LEN(B_MSK[[#This Row],[/ STN_1]]))</f>
        <v>#VALUE!</v>
      </c>
      <c r="AC9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8" s="15" t="str">
        <f ca="1">IF(B_MSK[[#This Row],[HARGA_2]]="","",IF(MID(B_MSK[[#This Row],[/ STN_2]],FIND(" ",B_MSK[[#This Row],[/ STN_2]])+1,LEN(B_MSK[[#This Row],[/ STN_2]]))="LSN",B_MSK[[#This Row],[HARGA_2]]/12,""))</f>
        <v/>
      </c>
      <c r="AH958" s="7" t="str">
        <f ca="1">IF(B_MSK[[#This Row],[HARGA_3]]="","","/ "&amp;"PCS")</f>
        <v/>
      </c>
      <c r="AI958" s="15" t="str">
        <f ca="1">IF(B_MSK[[#This Row],[HARGA_3]]="",IF(B_MSK[[#This Row],[HARGA_2]]="",IF(B_MSK[[#This Row],[HARGA_1]]="","",B_MSK[[#This Row],[HARGA_1]]),B_MSK[[#This Row],[HARGA_2]]),B_MSK[[#This Row],[HARGA_3]])</f>
        <v/>
      </c>
      <c r="AJ958" s="15" t="str">
        <f ca="1">IF(B_MSK[[#This Row],[/ STN_3]]="",IF(B_MSK[[#This Row],[/ STN_2]]="",IF(B_MSK[[#This Row],[/ STN_1]]="","",B_MSK[[#This Row],[/ STN_1]]),B_MSK[[#This Row],[/ STN_2]]),B_MSK[[#This Row],[/ STN_3]])</f>
        <v/>
      </c>
      <c r="AK958" s="5" t="str">
        <f ca="1">IF(B_MSK[[#This Row],[//]]="","",SUBSTITUTE(SUBSTITUTE(SUBSTITUTE(B_MSK[[#This Row],[QTY/ CTN]]," ","_",2),"(",""),")","")&amp;"_")</f>
        <v/>
      </c>
      <c r="AL958" s="5" t="str">
        <f ca="1">IF(B_MSK[[#This Row],[A_B]]="","",SEARCH("_",B_MSK[[#This Row],[A_B]]))</f>
        <v/>
      </c>
      <c r="AM958" s="5" t="str">
        <f ca="1">IF(B_MSK[[#This Row],[A_B]]="","",LEN(B_MSK[[#This Row],[A_B]]))</f>
        <v/>
      </c>
      <c r="AN958" s="5" t="str">
        <f ca="1">IF(B_MSK[[#This Row],[A_B]]="","",LEFT(B_MSK[[#This Row],[QTY/ CTN]],B_MSK[[#This Row],[A_B_1]]))</f>
        <v/>
      </c>
      <c r="AO958" s="5" t="str">
        <f ca="1">IF(B_MSK[[#This Row],[A_B]]="","",LEFT(B_MSK[[#This Row],[A_]],SEARCH(" ",B_MSK[[#This Row],[A_]])-1))</f>
        <v/>
      </c>
      <c r="AP958" s="5" t="str">
        <f ca="1">IF(B_MSK[[#This Row],[A_B]]="","",RIGHT(B_MSK[[#This Row],[A_]],LEN(B_MSK[[#This Row],[A_]])-SEARCH(" ",B_MSK[[#This Row],[A_]])))</f>
        <v/>
      </c>
      <c r="AQ9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8" s="5" t="str">
        <f ca="1">IF(B_MSK[[#This Row],[B_]]="","",LEFT(B_MSK[[#This Row],[B_]],SEARCH(" ",B_MSK[[#This Row],[B_]])))</f>
        <v/>
      </c>
      <c r="AS958" s="5" t="str">
        <f ca="1">IF(B_MSK[[#This Row],[B_]]="","",RIGHT(B_MSK[[#This Row],[B_]],LEN(B_MSK[[#This Row],[B_]])-SEARCH(" ",B_MSK[[#This Row],[B_]])))</f>
        <v/>
      </c>
      <c r="AT958" s="5" t="str">
        <f ca="1">IF(B_MSK[[#This Row],[B_2]]="LSN",12,"")</f>
        <v/>
      </c>
      <c r="AU958" s="5" t="str">
        <f ca="1">IF(B_MSK[[#This Row],[C_1]]="","","PCS")</f>
        <v/>
      </c>
      <c r="AV958" s="5" t="str">
        <f ca="1">IF(B_MSK[[#This Row],[A_1]]="","",B_MSK[[#This Row],[A_1]]*IF(B_MSK[[#This Row],[B_1]]="",1,B_MSK[[#This Row],[B_1]])*IF(B_MSK[[#This Row],[C_1]]="",1,B_MSK[[#This Row],[C_1]]))</f>
        <v/>
      </c>
      <c r="AW958" s="5" t="str">
        <f ca="1">IF(B_MSK[[#This Row],[C_2]]="",IF(B_MSK[[#This Row],[B_2]]="",IF(B_MSK[[#This Row],[A_2]]="","",B_MSK[[#This Row],[A_2]]),B_MSK[[#This Row],[B_2]]),B_MSK[[#This Row],[C_2]])</f>
        <v/>
      </c>
      <c r="AX958" s="2">
        <f ca="1">IF(ISNUMBER(B_MSK[[#This Row],[TANGGAL DATANG]]),B_MSK[[#This Row],[TANGGAL DATANG]],AX957)</f>
        <v>44959</v>
      </c>
      <c r="AY958" s="5" t="str">
        <f ca="1">IF(B_MSK[[#This Row],[DB_ROW]]="","",INDEX([3]!db[JENIS],B_MSK[[#This Row],[DB_ROW]]-1))</f>
        <v/>
      </c>
      <c r="AZ958" s="5" t="e">
        <f ca="1">IF(B_MSK[[#This Row],[A_1]]="","",B_MSK[[#This Row],[A_1]])*1</f>
        <v>#VALUE!</v>
      </c>
      <c r="BA958" s="5" t="str">
        <f ca="1">IF(B_MSK[[#This Row],[//]]="","",INDEX(INDIRECT(DIR&amp;$2:$2),B_MSK[[#This Row],[//]]))</f>
        <v/>
      </c>
      <c r="BB958" s="5" t="str">
        <f ca="1">CONCATENATE(B_MSK[[#This Row],[concat]],B_MSK[[#This Row],[HARGA_X]],B_MSK[[#This Row],[SAT]])</f>
        <v/>
      </c>
    </row>
    <row r="959" spans="1:54" x14ac:dyDescent="0.25">
      <c r="A959" s="6" t="s">
        <v>128</v>
      </c>
      <c r="B959" s="5" t="str">
        <f ca="1">IF(B_MSK[[#This Row],[N_ID]]="","",INDEX(INDIRECT(DIR&amp;$2:$2),MATCH(B_MSK[[#This Row],[N_ID]],INDIRECT(DIR&amp;"!NOTA[ID_P]"),0)))</f>
        <v/>
      </c>
      <c r="C959" s="5" t="str">
        <f ca="1">IF(B_MSK[[#This Row],[//]]="","",HYPERLINK("["&amp;SUBSTITUTE(DIR,"'","")&amp;"]NOTA!D"&amp;B_MSK[[#This Row],[//]]+2,"&gt;"))</f>
        <v/>
      </c>
      <c r="D959" s="5" t="str">
        <f ca="1">IF(B_MSK[[#This Row],[N_ID]]="","",COUNTIF(INDIRECT(DIR&amp;"!NOTA[ID_H]"),B_MSK[[#This Row],[ID NOTA]]))</f>
        <v/>
      </c>
      <c r="E9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9" s="7" t="str">
        <f ca="1">IF(B_MSK[[#This Row],[stt]]="ada",INDEX([2]!db[NB BM],B_MSK[DB_ROW]-1),"")</f>
        <v/>
      </c>
      <c r="H959" s="7" t="str">
        <f ca="1">IF(B_MSK[[#This Row],[//]]="","",INDEX(INDIRECT(DIR&amp;$2:$2),B_MSK[[#This Row],[//]]))</f>
        <v/>
      </c>
      <c r="I959" s="27" t="str">
        <f ca="1">IF(B_MSK[[#This Row],[//]]="","",INDEX(INDIRECT(DB_PATH&amp;$2:$2),B_MSK[[#This Row],[DB_ROW]]-1))</f>
        <v/>
      </c>
      <c r="J959" s="5" t="str">
        <f ca="1">IF(B_MSK[[#This Row],[//]]="","",IF(INDEX(INDIRECT(DIR&amp;$2:$2),B_MSK[[#This Row],[//]])="","",INDEX(INDIRECT(DIR&amp;$2:$2),B_MSK[[#This Row],[//]])))</f>
        <v/>
      </c>
      <c r="K959" s="5" t="str">
        <f ca="1">IF(B_MSK[[#This Row],[//]]="","",IF(INDEX(INDIRECT(DIR&amp;$2:$2),B_MSK[[#This Row],[//]])="","",INDEX(INDIRECT(DIR&amp;$2:$2),B_MSK[[#This Row],[//]])))</f>
        <v/>
      </c>
      <c r="L959" s="5" t="str">
        <f ca="1">IF(B_MSK[[#This Row],[//]]="","",IF(INDEX(INDIRECT(DIR&amp;$2:$2),B_MSK[[#This Row],[//]])="","",INDEX(INDIRECT(DIR&amp;$2:$2),B_MSK[[#This Row],[//]])))</f>
        <v/>
      </c>
      <c r="M959" s="13" t="str">
        <f ca="1">IF(B_MSK[[#This Row],[//]]="","",INDEX(INDIRECT(DIR&amp;$2:$2),B_MSK[[#This Row],[//]]))</f>
        <v/>
      </c>
      <c r="N959" s="13" t="str">
        <f ca="1">IF(OR(B_MSK[[#This Row],[//]]="",),"",INDEX(INDIRECT(DIR&amp;$2:$2),B_MSK[[#This Row],[//]]))</f>
        <v/>
      </c>
      <c r="O959" s="3" t="str">
        <f ca="1">IF(B_MSK[[#This Row],[//]]="","",IF(INDEX(INDIRECT(DIR&amp;$2:$2),B_MSK[[#This Row],[//]])=0,"",INDEX(INDIRECT(DIR&amp;$2:$2),B_MSK[[#This Row],[//]])))</f>
        <v/>
      </c>
      <c r="P959" s="3" t="str">
        <f ca="1">IF(B_MSK[[#This Row],[//]]="","",IF(INDEX(INDIRECT(DIR&amp;$2:$2),B_MSK[[#This Row],[//]])=0,"",INDEX(INDIRECT(DIR&amp;$2:$2),B_MSK[[#This Row],[//]])))</f>
        <v/>
      </c>
      <c r="Q959" s="12" t="str">
        <f ca="1">IF(B_MSK[[#This Row],[//]]="","",INDEX(INDIRECT(DIR&amp;$2:$2),B_MSK[[#This Row],[//]]))</f>
        <v/>
      </c>
      <c r="R9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9" s="37" t="str">
        <f ca="1">IF(B_MSK[[#This Row],[//]]="","",INDEX(INDIRECT(DIR&amp;$2:$2),B_MSK[[#This Row],[//]]))</f>
        <v/>
      </c>
      <c r="U959" s="38" t="str">
        <f ca="1">IF(SUMIF(B_MSK[NAMA BARANG],B_MSK[[#This Row],[NAMA BARANG]],B_MSK[JMLH BRG])=0,"",SUMIF(B_MSK[NAMA BARANG],B_MSK[[#This Row],[NAMA BARANG]],B_MSK[C]))</f>
        <v/>
      </c>
      <c r="V959" s="7" t="str">
        <f ca="1">IF(B_MSK[[#This Row],[//]]="","",INDEX(INDIRECT(DIR&amp;$2:$2),B_MSK[[#This Row],[//]]))</f>
        <v/>
      </c>
      <c r="W9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9" s="5" t="str">
        <f ca="1">IF(B_MSK[[#This Row],[N.B.nota]]="","",IF(MATCH(B_MSK[[#This Row],[concat]],[2]!db[NB NOTA_C],0)&gt;0,"ada",0))</f>
        <v/>
      </c>
      <c r="Y959" s="5" t="str">
        <f ca="1">IF(B_MSK[[#This Row],[N.B.nota]]="","",ADDRESS(ROW(B_MSK[QB]),COLUMN(B_MSK[QB]))&amp;":"&amp;ADDRESS(ROW(),COLUMN(B_MSK[QB])))</f>
        <v/>
      </c>
      <c r="Z959" s="5" t="str">
        <f ca="1">IF(B_MSK[[#This Row],[concat]]="","",MATCH(B_MSK[[#This Row],[concat]],[2]!db[NB NOTA_C],0)+1)</f>
        <v/>
      </c>
      <c r="AA959" s="5" t="str">
        <f ca="1">IF(B_MSK[[#This Row],[//]]="","",HYPERLINK("[D:\kerja\BANK EXP\BARU\DB.XLSX]DB!e"&amp;B_MSK[[#This Row],[DB_ROW]],"&gt;"))</f>
        <v/>
      </c>
      <c r="AB959" s="30" t="e">
        <f ca="1">MID(B_MSK[[#This Row],[/ STN_1]],FIND(" ",B_MSK[[#This Row],[/ STN_1]])+1,LEN(B_MSK[[#This Row],[/ STN_1]]))</f>
        <v>#VALUE!</v>
      </c>
      <c r="AC9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9" s="15" t="str">
        <f ca="1">IF(B_MSK[[#This Row],[HARGA_2]]="","",IF(MID(B_MSK[[#This Row],[/ STN_2]],FIND(" ",B_MSK[[#This Row],[/ STN_2]])+1,LEN(B_MSK[[#This Row],[/ STN_2]]))="LSN",B_MSK[[#This Row],[HARGA_2]]/12,""))</f>
        <v/>
      </c>
      <c r="AH959" s="7" t="str">
        <f ca="1">IF(B_MSK[[#This Row],[HARGA_3]]="","","/ "&amp;"PCS")</f>
        <v/>
      </c>
      <c r="AI959" s="15" t="str">
        <f ca="1">IF(B_MSK[[#This Row],[HARGA_3]]="",IF(B_MSK[[#This Row],[HARGA_2]]="",IF(B_MSK[[#This Row],[HARGA_1]]="","",B_MSK[[#This Row],[HARGA_1]]),B_MSK[[#This Row],[HARGA_2]]),B_MSK[[#This Row],[HARGA_3]])</f>
        <v/>
      </c>
      <c r="AJ959" s="15" t="str">
        <f ca="1">IF(B_MSK[[#This Row],[/ STN_3]]="",IF(B_MSK[[#This Row],[/ STN_2]]="",IF(B_MSK[[#This Row],[/ STN_1]]="","",B_MSK[[#This Row],[/ STN_1]]),B_MSK[[#This Row],[/ STN_2]]),B_MSK[[#This Row],[/ STN_3]])</f>
        <v/>
      </c>
      <c r="AK959" s="5" t="str">
        <f ca="1">IF(B_MSK[[#This Row],[//]]="","",SUBSTITUTE(SUBSTITUTE(SUBSTITUTE(B_MSK[[#This Row],[QTY/ CTN]]," ","_",2),"(",""),")","")&amp;"_")</f>
        <v/>
      </c>
      <c r="AL959" s="5" t="str">
        <f ca="1">IF(B_MSK[[#This Row],[A_B]]="","",SEARCH("_",B_MSK[[#This Row],[A_B]]))</f>
        <v/>
      </c>
      <c r="AM959" s="5" t="str">
        <f ca="1">IF(B_MSK[[#This Row],[A_B]]="","",LEN(B_MSK[[#This Row],[A_B]]))</f>
        <v/>
      </c>
      <c r="AN959" s="5" t="str">
        <f ca="1">IF(B_MSK[[#This Row],[A_B]]="","",LEFT(B_MSK[[#This Row],[QTY/ CTN]],B_MSK[[#This Row],[A_B_1]]))</f>
        <v/>
      </c>
      <c r="AO959" s="5" t="str">
        <f ca="1">IF(B_MSK[[#This Row],[A_B]]="","",LEFT(B_MSK[[#This Row],[A_]],SEARCH(" ",B_MSK[[#This Row],[A_]])-1))</f>
        <v/>
      </c>
      <c r="AP959" s="5" t="str">
        <f ca="1">IF(B_MSK[[#This Row],[A_B]]="","",RIGHT(B_MSK[[#This Row],[A_]],LEN(B_MSK[[#This Row],[A_]])-SEARCH(" ",B_MSK[[#This Row],[A_]])))</f>
        <v/>
      </c>
      <c r="AQ9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9" s="5" t="str">
        <f ca="1">IF(B_MSK[[#This Row],[B_]]="","",LEFT(B_MSK[[#This Row],[B_]],SEARCH(" ",B_MSK[[#This Row],[B_]])))</f>
        <v/>
      </c>
      <c r="AS959" s="5" t="str">
        <f ca="1">IF(B_MSK[[#This Row],[B_]]="","",RIGHT(B_MSK[[#This Row],[B_]],LEN(B_MSK[[#This Row],[B_]])-SEARCH(" ",B_MSK[[#This Row],[B_]])))</f>
        <v/>
      </c>
      <c r="AT959" s="5" t="str">
        <f ca="1">IF(B_MSK[[#This Row],[B_2]]="LSN",12,"")</f>
        <v/>
      </c>
      <c r="AU959" s="5" t="str">
        <f ca="1">IF(B_MSK[[#This Row],[C_1]]="","","PCS")</f>
        <v/>
      </c>
      <c r="AV959" s="5" t="str">
        <f ca="1">IF(B_MSK[[#This Row],[A_1]]="","",B_MSK[[#This Row],[A_1]]*IF(B_MSK[[#This Row],[B_1]]="",1,B_MSK[[#This Row],[B_1]])*IF(B_MSK[[#This Row],[C_1]]="",1,B_MSK[[#This Row],[C_1]]))</f>
        <v/>
      </c>
      <c r="AW959" s="5" t="str">
        <f ca="1">IF(B_MSK[[#This Row],[C_2]]="",IF(B_MSK[[#This Row],[B_2]]="",IF(B_MSK[[#This Row],[A_2]]="","",B_MSK[[#This Row],[A_2]]),B_MSK[[#This Row],[B_2]]),B_MSK[[#This Row],[C_2]])</f>
        <v/>
      </c>
      <c r="AX959" s="2">
        <f ca="1">IF(ISNUMBER(B_MSK[[#This Row],[TANGGAL DATANG]]),B_MSK[[#This Row],[TANGGAL DATANG]],AX958)</f>
        <v>44959</v>
      </c>
      <c r="AY959" s="5" t="str">
        <f ca="1">IF(B_MSK[[#This Row],[DB_ROW]]="","",INDEX([3]!db[JENIS],B_MSK[[#This Row],[DB_ROW]]-1))</f>
        <v/>
      </c>
      <c r="AZ959" s="5" t="e">
        <f ca="1">IF(B_MSK[[#This Row],[A_1]]="","",B_MSK[[#This Row],[A_1]])*1</f>
        <v>#VALUE!</v>
      </c>
      <c r="BA959" s="5" t="str">
        <f ca="1">IF(B_MSK[[#This Row],[//]]="","",INDEX(INDIRECT(DIR&amp;$2:$2),B_MSK[[#This Row],[//]]))</f>
        <v/>
      </c>
      <c r="BB959" s="5" t="str">
        <f ca="1">CONCATENATE(B_MSK[[#This Row],[concat]],B_MSK[[#This Row],[HARGA_X]],B_MSK[[#This Row],[SAT]])</f>
        <v/>
      </c>
    </row>
    <row r="960" spans="1:54" x14ac:dyDescent="0.25">
      <c r="A960" s="6" t="s">
        <v>128</v>
      </c>
      <c r="B960" s="5" t="str">
        <f ca="1">IF(B_MSK[[#This Row],[N_ID]]="","",INDEX(INDIRECT(DIR&amp;$2:$2),MATCH(B_MSK[[#This Row],[N_ID]],INDIRECT(DIR&amp;"!NOTA[ID_P]"),0)))</f>
        <v/>
      </c>
      <c r="C960" s="5" t="str">
        <f ca="1">IF(B_MSK[[#This Row],[//]]="","",HYPERLINK("["&amp;SUBSTITUTE(DIR,"'","")&amp;"]NOTA!D"&amp;B_MSK[[#This Row],[//]]+2,"&gt;"))</f>
        <v/>
      </c>
      <c r="D960" s="5" t="str">
        <f ca="1">IF(B_MSK[[#This Row],[N_ID]]="","",COUNTIF(INDIRECT(DIR&amp;"!NOTA[ID_H]"),B_MSK[[#This Row],[ID NOTA]]))</f>
        <v/>
      </c>
      <c r="E9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0" s="7" t="str">
        <f ca="1">IF(B_MSK[[#This Row],[stt]]="ada",INDEX([2]!db[NB BM],B_MSK[DB_ROW]-1),"")</f>
        <v/>
      </c>
      <c r="H960" s="7" t="str">
        <f ca="1">IF(B_MSK[[#This Row],[//]]="","",INDEX(INDIRECT(DIR&amp;$2:$2),B_MSK[[#This Row],[//]]))</f>
        <v/>
      </c>
      <c r="I960" s="27" t="str">
        <f ca="1">IF(B_MSK[[#This Row],[//]]="","",INDEX(INDIRECT(DB_PATH&amp;$2:$2),B_MSK[[#This Row],[DB_ROW]]-1))</f>
        <v/>
      </c>
      <c r="J960" s="5" t="str">
        <f ca="1">IF(B_MSK[[#This Row],[//]]="","",IF(INDEX(INDIRECT(DIR&amp;$2:$2),B_MSK[[#This Row],[//]])="","",INDEX(INDIRECT(DIR&amp;$2:$2),B_MSK[[#This Row],[//]])))</f>
        <v/>
      </c>
      <c r="K960" s="5" t="str">
        <f ca="1">IF(B_MSK[[#This Row],[//]]="","",IF(INDEX(INDIRECT(DIR&amp;$2:$2),B_MSK[[#This Row],[//]])="","",INDEX(INDIRECT(DIR&amp;$2:$2),B_MSK[[#This Row],[//]])))</f>
        <v/>
      </c>
      <c r="L960" s="5" t="str">
        <f ca="1">IF(B_MSK[[#This Row],[//]]="","",IF(INDEX(INDIRECT(DIR&amp;$2:$2),B_MSK[[#This Row],[//]])="","",INDEX(INDIRECT(DIR&amp;$2:$2),B_MSK[[#This Row],[//]])))</f>
        <v/>
      </c>
      <c r="M960" s="13" t="str">
        <f ca="1">IF(B_MSK[[#This Row],[//]]="","",INDEX(INDIRECT(DIR&amp;$2:$2),B_MSK[[#This Row],[//]]))</f>
        <v/>
      </c>
      <c r="N960" s="13" t="str">
        <f ca="1">IF(OR(B_MSK[[#This Row],[//]]="",),"",INDEX(INDIRECT(DIR&amp;$2:$2),B_MSK[[#This Row],[//]]))</f>
        <v/>
      </c>
      <c r="O960" s="3" t="str">
        <f ca="1">IF(B_MSK[[#This Row],[//]]="","",IF(INDEX(INDIRECT(DIR&amp;$2:$2),B_MSK[[#This Row],[//]])=0,"",INDEX(INDIRECT(DIR&amp;$2:$2),B_MSK[[#This Row],[//]])))</f>
        <v/>
      </c>
      <c r="P960" s="3" t="str">
        <f ca="1">IF(B_MSK[[#This Row],[//]]="","",IF(INDEX(INDIRECT(DIR&amp;$2:$2),B_MSK[[#This Row],[//]])=0,"",INDEX(INDIRECT(DIR&amp;$2:$2),B_MSK[[#This Row],[//]])))</f>
        <v/>
      </c>
      <c r="Q960" s="12" t="str">
        <f ca="1">IF(B_MSK[[#This Row],[//]]="","",INDEX(INDIRECT(DIR&amp;$2:$2),B_MSK[[#This Row],[//]]))</f>
        <v/>
      </c>
      <c r="R9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0" s="37" t="str">
        <f ca="1">IF(B_MSK[[#This Row],[//]]="","",INDEX(INDIRECT(DIR&amp;$2:$2),B_MSK[[#This Row],[//]]))</f>
        <v/>
      </c>
      <c r="U960" s="38" t="str">
        <f ca="1">IF(SUMIF(B_MSK[NAMA BARANG],B_MSK[[#This Row],[NAMA BARANG]],B_MSK[JMLH BRG])=0,"",SUMIF(B_MSK[NAMA BARANG],B_MSK[[#This Row],[NAMA BARANG]],B_MSK[C]))</f>
        <v/>
      </c>
      <c r="V960" s="7" t="str">
        <f ca="1">IF(B_MSK[[#This Row],[//]]="","",INDEX(INDIRECT(DIR&amp;$2:$2),B_MSK[[#This Row],[//]]))</f>
        <v/>
      </c>
      <c r="W9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0" s="5" t="str">
        <f ca="1">IF(B_MSK[[#This Row],[N.B.nota]]="","",IF(MATCH(B_MSK[[#This Row],[concat]],[2]!db[NB NOTA_C],0)&gt;0,"ada",0))</f>
        <v/>
      </c>
      <c r="Y960" s="5" t="str">
        <f ca="1">IF(B_MSK[[#This Row],[N.B.nota]]="","",ADDRESS(ROW(B_MSK[QB]),COLUMN(B_MSK[QB]))&amp;":"&amp;ADDRESS(ROW(),COLUMN(B_MSK[QB])))</f>
        <v/>
      </c>
      <c r="Z960" s="5" t="str">
        <f ca="1">IF(B_MSK[[#This Row],[concat]]="","",MATCH(B_MSK[[#This Row],[concat]],[2]!db[NB NOTA_C],0)+1)</f>
        <v/>
      </c>
      <c r="AA960" s="5" t="str">
        <f ca="1">IF(B_MSK[[#This Row],[//]]="","",HYPERLINK("[D:\kerja\BANK EXP\BARU\DB.XLSX]DB!e"&amp;B_MSK[[#This Row],[DB_ROW]],"&gt;"))</f>
        <v/>
      </c>
      <c r="AB960" s="30" t="e">
        <f ca="1">MID(B_MSK[[#This Row],[/ STN_1]],FIND(" ",B_MSK[[#This Row],[/ STN_1]])+1,LEN(B_MSK[[#This Row],[/ STN_1]]))</f>
        <v>#VALUE!</v>
      </c>
      <c r="AC9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0" s="15" t="str">
        <f ca="1">IF(B_MSK[[#This Row],[HARGA_2]]="","",IF(MID(B_MSK[[#This Row],[/ STN_2]],FIND(" ",B_MSK[[#This Row],[/ STN_2]])+1,LEN(B_MSK[[#This Row],[/ STN_2]]))="LSN",B_MSK[[#This Row],[HARGA_2]]/12,""))</f>
        <v/>
      </c>
      <c r="AH960" s="7" t="str">
        <f ca="1">IF(B_MSK[[#This Row],[HARGA_3]]="","","/ "&amp;"PCS")</f>
        <v/>
      </c>
      <c r="AI960" s="15" t="str">
        <f ca="1">IF(B_MSK[[#This Row],[HARGA_3]]="",IF(B_MSK[[#This Row],[HARGA_2]]="",IF(B_MSK[[#This Row],[HARGA_1]]="","",B_MSK[[#This Row],[HARGA_1]]),B_MSK[[#This Row],[HARGA_2]]),B_MSK[[#This Row],[HARGA_3]])</f>
        <v/>
      </c>
      <c r="AJ960" s="15" t="str">
        <f ca="1">IF(B_MSK[[#This Row],[/ STN_3]]="",IF(B_MSK[[#This Row],[/ STN_2]]="",IF(B_MSK[[#This Row],[/ STN_1]]="","",B_MSK[[#This Row],[/ STN_1]]),B_MSK[[#This Row],[/ STN_2]]),B_MSK[[#This Row],[/ STN_3]])</f>
        <v/>
      </c>
      <c r="AK960" s="5" t="str">
        <f ca="1">IF(B_MSK[[#This Row],[//]]="","",SUBSTITUTE(SUBSTITUTE(SUBSTITUTE(B_MSK[[#This Row],[QTY/ CTN]]," ","_",2),"(",""),")","")&amp;"_")</f>
        <v/>
      </c>
      <c r="AL960" s="5" t="str">
        <f ca="1">IF(B_MSK[[#This Row],[A_B]]="","",SEARCH("_",B_MSK[[#This Row],[A_B]]))</f>
        <v/>
      </c>
      <c r="AM960" s="5" t="str">
        <f ca="1">IF(B_MSK[[#This Row],[A_B]]="","",LEN(B_MSK[[#This Row],[A_B]]))</f>
        <v/>
      </c>
      <c r="AN960" s="5" t="str">
        <f ca="1">IF(B_MSK[[#This Row],[A_B]]="","",LEFT(B_MSK[[#This Row],[QTY/ CTN]],B_MSK[[#This Row],[A_B_1]]))</f>
        <v/>
      </c>
      <c r="AO960" s="5" t="str">
        <f ca="1">IF(B_MSK[[#This Row],[A_B]]="","",LEFT(B_MSK[[#This Row],[A_]],SEARCH(" ",B_MSK[[#This Row],[A_]])-1))</f>
        <v/>
      </c>
      <c r="AP960" s="5" t="str">
        <f ca="1">IF(B_MSK[[#This Row],[A_B]]="","",RIGHT(B_MSK[[#This Row],[A_]],LEN(B_MSK[[#This Row],[A_]])-SEARCH(" ",B_MSK[[#This Row],[A_]])))</f>
        <v/>
      </c>
      <c r="AQ9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0" s="5" t="str">
        <f ca="1">IF(B_MSK[[#This Row],[B_]]="","",LEFT(B_MSK[[#This Row],[B_]],SEARCH(" ",B_MSK[[#This Row],[B_]])))</f>
        <v/>
      </c>
      <c r="AS960" s="5" t="str">
        <f ca="1">IF(B_MSK[[#This Row],[B_]]="","",RIGHT(B_MSK[[#This Row],[B_]],LEN(B_MSK[[#This Row],[B_]])-SEARCH(" ",B_MSK[[#This Row],[B_]])))</f>
        <v/>
      </c>
      <c r="AT960" s="5" t="str">
        <f ca="1">IF(B_MSK[[#This Row],[B_2]]="LSN",12,"")</f>
        <v/>
      </c>
      <c r="AU960" s="5" t="str">
        <f ca="1">IF(B_MSK[[#This Row],[C_1]]="","","PCS")</f>
        <v/>
      </c>
      <c r="AV960" s="5" t="str">
        <f ca="1">IF(B_MSK[[#This Row],[A_1]]="","",B_MSK[[#This Row],[A_1]]*IF(B_MSK[[#This Row],[B_1]]="",1,B_MSK[[#This Row],[B_1]])*IF(B_MSK[[#This Row],[C_1]]="",1,B_MSK[[#This Row],[C_1]]))</f>
        <v/>
      </c>
      <c r="AW960" s="5" t="str">
        <f ca="1">IF(B_MSK[[#This Row],[C_2]]="",IF(B_MSK[[#This Row],[B_2]]="",IF(B_MSK[[#This Row],[A_2]]="","",B_MSK[[#This Row],[A_2]]),B_MSK[[#This Row],[B_2]]),B_MSK[[#This Row],[C_2]])</f>
        <v/>
      </c>
      <c r="AX960" s="2">
        <f ca="1">IF(ISNUMBER(B_MSK[[#This Row],[TANGGAL DATANG]]),B_MSK[[#This Row],[TANGGAL DATANG]],AX959)</f>
        <v>44959</v>
      </c>
      <c r="AY960" s="5" t="str">
        <f ca="1">IF(B_MSK[[#This Row],[DB_ROW]]="","",INDEX([3]!db[JENIS],B_MSK[[#This Row],[DB_ROW]]-1))</f>
        <v/>
      </c>
      <c r="AZ960" s="5" t="e">
        <f ca="1">IF(B_MSK[[#This Row],[A_1]]="","",B_MSK[[#This Row],[A_1]])*1</f>
        <v>#VALUE!</v>
      </c>
      <c r="BA960" s="5" t="str">
        <f ca="1">IF(B_MSK[[#This Row],[//]]="","",INDEX(INDIRECT(DIR&amp;$2:$2),B_MSK[[#This Row],[//]]))</f>
        <v/>
      </c>
      <c r="BB960" s="5" t="str">
        <f ca="1">CONCATENATE(B_MSK[[#This Row],[concat]],B_MSK[[#This Row],[HARGA_X]],B_MSK[[#This Row],[SAT]])</f>
        <v/>
      </c>
    </row>
    <row r="961" spans="1:54" x14ac:dyDescent="0.25">
      <c r="A961" s="6" t="s">
        <v>128</v>
      </c>
      <c r="B961" s="5" t="str">
        <f ca="1">IF(B_MSK[[#This Row],[N_ID]]="","",INDEX(INDIRECT(DIR&amp;$2:$2),MATCH(B_MSK[[#This Row],[N_ID]],INDIRECT(DIR&amp;"!NOTA[ID_P]"),0)))</f>
        <v/>
      </c>
      <c r="C961" s="5" t="str">
        <f ca="1">IF(B_MSK[[#This Row],[//]]="","",HYPERLINK("["&amp;SUBSTITUTE(DIR,"'","")&amp;"]NOTA!D"&amp;B_MSK[[#This Row],[//]]+2,"&gt;"))</f>
        <v/>
      </c>
      <c r="D961" s="5" t="str">
        <f ca="1">IF(B_MSK[[#This Row],[N_ID]]="","",COUNTIF(INDIRECT(DIR&amp;"!NOTA[ID_H]"),B_MSK[[#This Row],[ID NOTA]]))</f>
        <v/>
      </c>
      <c r="E9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1" s="7" t="str">
        <f ca="1">IF(B_MSK[[#This Row],[stt]]="ada",INDEX([2]!db[NB BM],B_MSK[DB_ROW]-1),"")</f>
        <v/>
      </c>
      <c r="H961" s="7" t="str">
        <f ca="1">IF(B_MSK[[#This Row],[//]]="","",INDEX(INDIRECT(DIR&amp;$2:$2),B_MSK[[#This Row],[//]]))</f>
        <v/>
      </c>
      <c r="I961" s="27" t="str">
        <f ca="1">IF(B_MSK[[#This Row],[//]]="","",INDEX(INDIRECT(DB_PATH&amp;$2:$2),B_MSK[[#This Row],[DB_ROW]]-1))</f>
        <v/>
      </c>
      <c r="J961" s="5" t="str">
        <f ca="1">IF(B_MSK[[#This Row],[//]]="","",IF(INDEX(INDIRECT(DIR&amp;$2:$2),B_MSK[[#This Row],[//]])="","",INDEX(INDIRECT(DIR&amp;$2:$2),B_MSK[[#This Row],[//]])))</f>
        <v/>
      </c>
      <c r="K961" s="5" t="str">
        <f ca="1">IF(B_MSK[[#This Row],[//]]="","",IF(INDEX(INDIRECT(DIR&amp;$2:$2),B_MSK[[#This Row],[//]])="","",INDEX(INDIRECT(DIR&amp;$2:$2),B_MSK[[#This Row],[//]])))</f>
        <v/>
      </c>
      <c r="L961" s="5" t="str">
        <f ca="1">IF(B_MSK[[#This Row],[//]]="","",IF(INDEX(INDIRECT(DIR&amp;$2:$2),B_MSK[[#This Row],[//]])="","",INDEX(INDIRECT(DIR&amp;$2:$2),B_MSK[[#This Row],[//]])))</f>
        <v/>
      </c>
      <c r="M961" s="13" t="str">
        <f ca="1">IF(B_MSK[[#This Row],[//]]="","",INDEX(INDIRECT(DIR&amp;$2:$2),B_MSK[[#This Row],[//]]))</f>
        <v/>
      </c>
      <c r="N961" s="13" t="str">
        <f ca="1">IF(OR(B_MSK[[#This Row],[//]]="",),"",INDEX(INDIRECT(DIR&amp;$2:$2),B_MSK[[#This Row],[//]]))</f>
        <v/>
      </c>
      <c r="O961" s="3" t="str">
        <f ca="1">IF(B_MSK[[#This Row],[//]]="","",IF(INDEX(INDIRECT(DIR&amp;$2:$2),B_MSK[[#This Row],[//]])=0,"",INDEX(INDIRECT(DIR&amp;$2:$2),B_MSK[[#This Row],[//]])))</f>
        <v/>
      </c>
      <c r="P961" s="3" t="str">
        <f ca="1">IF(B_MSK[[#This Row],[//]]="","",IF(INDEX(INDIRECT(DIR&amp;$2:$2),B_MSK[[#This Row],[//]])=0,"",INDEX(INDIRECT(DIR&amp;$2:$2),B_MSK[[#This Row],[//]])))</f>
        <v/>
      </c>
      <c r="Q961" s="12" t="str">
        <f ca="1">IF(B_MSK[[#This Row],[//]]="","",INDEX(INDIRECT(DIR&amp;$2:$2),B_MSK[[#This Row],[//]]))</f>
        <v/>
      </c>
      <c r="R9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1" s="37" t="str">
        <f ca="1">IF(B_MSK[[#This Row],[//]]="","",INDEX(INDIRECT(DIR&amp;$2:$2),B_MSK[[#This Row],[//]]))</f>
        <v/>
      </c>
      <c r="U961" s="38" t="str">
        <f ca="1">IF(SUMIF(B_MSK[NAMA BARANG],B_MSK[[#This Row],[NAMA BARANG]],B_MSK[JMLH BRG])=0,"",SUMIF(B_MSK[NAMA BARANG],B_MSK[[#This Row],[NAMA BARANG]],B_MSK[C]))</f>
        <v/>
      </c>
      <c r="V961" s="7" t="str">
        <f ca="1">IF(B_MSK[[#This Row],[//]]="","",INDEX(INDIRECT(DIR&amp;$2:$2),B_MSK[[#This Row],[//]]))</f>
        <v/>
      </c>
      <c r="W9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1" s="5" t="str">
        <f ca="1">IF(B_MSK[[#This Row],[N.B.nota]]="","",IF(MATCH(B_MSK[[#This Row],[concat]],[2]!db[NB NOTA_C],0)&gt;0,"ada",0))</f>
        <v/>
      </c>
      <c r="Y961" s="5" t="str">
        <f ca="1">IF(B_MSK[[#This Row],[N.B.nota]]="","",ADDRESS(ROW(B_MSK[QB]),COLUMN(B_MSK[QB]))&amp;":"&amp;ADDRESS(ROW(),COLUMN(B_MSK[QB])))</f>
        <v/>
      </c>
      <c r="Z961" s="5" t="str">
        <f ca="1">IF(B_MSK[[#This Row],[concat]]="","",MATCH(B_MSK[[#This Row],[concat]],[2]!db[NB NOTA_C],0)+1)</f>
        <v/>
      </c>
      <c r="AA961" s="5" t="str">
        <f ca="1">IF(B_MSK[[#This Row],[//]]="","",HYPERLINK("[D:\kerja\BANK EXP\BARU\DB.XLSX]DB!e"&amp;B_MSK[[#This Row],[DB_ROW]],"&gt;"))</f>
        <v/>
      </c>
      <c r="AB961" s="30" t="e">
        <f ca="1">MID(B_MSK[[#This Row],[/ STN_1]],FIND(" ",B_MSK[[#This Row],[/ STN_1]])+1,LEN(B_MSK[[#This Row],[/ STN_1]]))</f>
        <v>#VALUE!</v>
      </c>
      <c r="AC9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1" s="15" t="str">
        <f ca="1">IF(B_MSK[[#This Row],[HARGA_2]]="","",IF(MID(B_MSK[[#This Row],[/ STN_2]],FIND(" ",B_MSK[[#This Row],[/ STN_2]])+1,LEN(B_MSK[[#This Row],[/ STN_2]]))="LSN",B_MSK[[#This Row],[HARGA_2]]/12,""))</f>
        <v/>
      </c>
      <c r="AH961" s="7" t="str">
        <f ca="1">IF(B_MSK[[#This Row],[HARGA_3]]="","","/ "&amp;"PCS")</f>
        <v/>
      </c>
      <c r="AI961" s="15" t="str">
        <f ca="1">IF(B_MSK[[#This Row],[HARGA_3]]="",IF(B_MSK[[#This Row],[HARGA_2]]="",IF(B_MSK[[#This Row],[HARGA_1]]="","",B_MSK[[#This Row],[HARGA_1]]),B_MSK[[#This Row],[HARGA_2]]),B_MSK[[#This Row],[HARGA_3]])</f>
        <v/>
      </c>
      <c r="AJ961" s="15" t="str">
        <f ca="1">IF(B_MSK[[#This Row],[/ STN_3]]="",IF(B_MSK[[#This Row],[/ STN_2]]="",IF(B_MSK[[#This Row],[/ STN_1]]="","",B_MSK[[#This Row],[/ STN_1]]),B_MSK[[#This Row],[/ STN_2]]),B_MSK[[#This Row],[/ STN_3]])</f>
        <v/>
      </c>
      <c r="AK961" s="5" t="str">
        <f ca="1">IF(B_MSK[[#This Row],[//]]="","",SUBSTITUTE(SUBSTITUTE(SUBSTITUTE(B_MSK[[#This Row],[QTY/ CTN]]," ","_",2),"(",""),")","")&amp;"_")</f>
        <v/>
      </c>
      <c r="AL961" s="5" t="str">
        <f ca="1">IF(B_MSK[[#This Row],[A_B]]="","",SEARCH("_",B_MSK[[#This Row],[A_B]]))</f>
        <v/>
      </c>
      <c r="AM961" s="5" t="str">
        <f ca="1">IF(B_MSK[[#This Row],[A_B]]="","",LEN(B_MSK[[#This Row],[A_B]]))</f>
        <v/>
      </c>
      <c r="AN961" s="5" t="str">
        <f ca="1">IF(B_MSK[[#This Row],[A_B]]="","",LEFT(B_MSK[[#This Row],[QTY/ CTN]],B_MSK[[#This Row],[A_B_1]]))</f>
        <v/>
      </c>
      <c r="AO961" s="5" t="str">
        <f ca="1">IF(B_MSK[[#This Row],[A_B]]="","",LEFT(B_MSK[[#This Row],[A_]],SEARCH(" ",B_MSK[[#This Row],[A_]])-1))</f>
        <v/>
      </c>
      <c r="AP961" s="5" t="str">
        <f ca="1">IF(B_MSK[[#This Row],[A_B]]="","",RIGHT(B_MSK[[#This Row],[A_]],LEN(B_MSK[[#This Row],[A_]])-SEARCH(" ",B_MSK[[#This Row],[A_]])))</f>
        <v/>
      </c>
      <c r="AQ9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1" s="5" t="str">
        <f ca="1">IF(B_MSK[[#This Row],[B_]]="","",LEFT(B_MSK[[#This Row],[B_]],SEARCH(" ",B_MSK[[#This Row],[B_]])))</f>
        <v/>
      </c>
      <c r="AS961" s="5" t="str">
        <f ca="1">IF(B_MSK[[#This Row],[B_]]="","",RIGHT(B_MSK[[#This Row],[B_]],LEN(B_MSK[[#This Row],[B_]])-SEARCH(" ",B_MSK[[#This Row],[B_]])))</f>
        <v/>
      </c>
      <c r="AT961" s="5" t="str">
        <f ca="1">IF(B_MSK[[#This Row],[B_2]]="LSN",12,"")</f>
        <v/>
      </c>
      <c r="AU961" s="5" t="str">
        <f ca="1">IF(B_MSK[[#This Row],[C_1]]="","","PCS")</f>
        <v/>
      </c>
      <c r="AV961" s="5" t="str">
        <f ca="1">IF(B_MSK[[#This Row],[A_1]]="","",B_MSK[[#This Row],[A_1]]*IF(B_MSK[[#This Row],[B_1]]="",1,B_MSK[[#This Row],[B_1]])*IF(B_MSK[[#This Row],[C_1]]="",1,B_MSK[[#This Row],[C_1]]))</f>
        <v/>
      </c>
      <c r="AW961" s="5" t="str">
        <f ca="1">IF(B_MSK[[#This Row],[C_2]]="",IF(B_MSK[[#This Row],[B_2]]="",IF(B_MSK[[#This Row],[A_2]]="","",B_MSK[[#This Row],[A_2]]),B_MSK[[#This Row],[B_2]]),B_MSK[[#This Row],[C_2]])</f>
        <v/>
      </c>
      <c r="AX961" s="2">
        <f ca="1">IF(ISNUMBER(B_MSK[[#This Row],[TANGGAL DATANG]]),B_MSK[[#This Row],[TANGGAL DATANG]],AX960)</f>
        <v>44959</v>
      </c>
      <c r="AY961" s="5" t="str">
        <f ca="1">IF(B_MSK[[#This Row],[DB_ROW]]="","",INDEX([3]!db[JENIS],B_MSK[[#This Row],[DB_ROW]]-1))</f>
        <v/>
      </c>
      <c r="AZ961" s="5" t="e">
        <f ca="1">IF(B_MSK[[#This Row],[A_1]]="","",B_MSK[[#This Row],[A_1]])*1</f>
        <v>#VALUE!</v>
      </c>
      <c r="BA961" s="5" t="str">
        <f ca="1">IF(B_MSK[[#This Row],[//]]="","",INDEX(INDIRECT(DIR&amp;$2:$2),B_MSK[[#This Row],[//]]))</f>
        <v/>
      </c>
      <c r="BB961" s="5" t="str">
        <f ca="1">CONCATENATE(B_MSK[[#This Row],[concat]],B_MSK[[#This Row],[HARGA_X]],B_MSK[[#This Row],[SAT]])</f>
        <v/>
      </c>
    </row>
    <row r="962" spans="1:54" x14ac:dyDescent="0.25">
      <c r="A962" s="6" t="s">
        <v>128</v>
      </c>
      <c r="B962" s="5" t="str">
        <f ca="1">IF(B_MSK[[#This Row],[N_ID]]="","",INDEX(INDIRECT(DIR&amp;$2:$2),MATCH(B_MSK[[#This Row],[N_ID]],INDIRECT(DIR&amp;"!NOTA[ID_P]"),0)))</f>
        <v/>
      </c>
      <c r="C962" s="5" t="str">
        <f ca="1">IF(B_MSK[[#This Row],[//]]="","",HYPERLINK("["&amp;SUBSTITUTE(DIR,"'","")&amp;"]NOTA!D"&amp;B_MSK[[#This Row],[//]]+2,"&gt;"))</f>
        <v/>
      </c>
      <c r="D962" s="5" t="str">
        <f ca="1">IF(B_MSK[[#This Row],[N_ID]]="","",COUNTIF(INDIRECT(DIR&amp;"!NOTA[ID_H]"),B_MSK[[#This Row],[ID NOTA]]))</f>
        <v/>
      </c>
      <c r="E9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2" s="7" t="str">
        <f ca="1">IF(B_MSK[[#This Row],[stt]]="ada",INDEX([2]!db[NB BM],B_MSK[DB_ROW]-1),"")</f>
        <v/>
      </c>
      <c r="H962" s="7" t="str">
        <f ca="1">IF(B_MSK[[#This Row],[//]]="","",INDEX(INDIRECT(DIR&amp;$2:$2),B_MSK[[#This Row],[//]]))</f>
        <v/>
      </c>
      <c r="I962" s="27" t="str">
        <f ca="1">IF(B_MSK[[#This Row],[//]]="","",INDEX(INDIRECT(DB_PATH&amp;$2:$2),B_MSK[[#This Row],[DB_ROW]]-1))</f>
        <v/>
      </c>
      <c r="J962" s="5" t="str">
        <f ca="1">IF(B_MSK[[#This Row],[//]]="","",IF(INDEX(INDIRECT(DIR&amp;$2:$2),B_MSK[[#This Row],[//]])="","",INDEX(INDIRECT(DIR&amp;$2:$2),B_MSK[[#This Row],[//]])))</f>
        <v/>
      </c>
      <c r="K962" s="5" t="str">
        <f ca="1">IF(B_MSK[[#This Row],[//]]="","",IF(INDEX(INDIRECT(DIR&amp;$2:$2),B_MSK[[#This Row],[//]])="","",INDEX(INDIRECT(DIR&amp;$2:$2),B_MSK[[#This Row],[//]])))</f>
        <v/>
      </c>
      <c r="L962" s="5" t="str">
        <f ca="1">IF(B_MSK[[#This Row],[//]]="","",IF(INDEX(INDIRECT(DIR&amp;$2:$2),B_MSK[[#This Row],[//]])="","",INDEX(INDIRECT(DIR&amp;$2:$2),B_MSK[[#This Row],[//]])))</f>
        <v/>
      </c>
      <c r="M962" s="13" t="str">
        <f ca="1">IF(B_MSK[[#This Row],[//]]="","",INDEX(INDIRECT(DIR&amp;$2:$2),B_MSK[[#This Row],[//]]))</f>
        <v/>
      </c>
      <c r="N962" s="13" t="str">
        <f ca="1">IF(OR(B_MSK[[#This Row],[//]]="",),"",INDEX(INDIRECT(DIR&amp;$2:$2),B_MSK[[#This Row],[//]]))</f>
        <v/>
      </c>
      <c r="O962" s="3" t="str">
        <f ca="1">IF(B_MSK[[#This Row],[//]]="","",IF(INDEX(INDIRECT(DIR&amp;$2:$2),B_MSK[[#This Row],[//]])=0,"",INDEX(INDIRECT(DIR&amp;$2:$2),B_MSK[[#This Row],[//]])))</f>
        <v/>
      </c>
      <c r="P962" s="3" t="str">
        <f ca="1">IF(B_MSK[[#This Row],[//]]="","",IF(INDEX(INDIRECT(DIR&amp;$2:$2),B_MSK[[#This Row],[//]])=0,"",INDEX(INDIRECT(DIR&amp;$2:$2),B_MSK[[#This Row],[//]])))</f>
        <v/>
      </c>
      <c r="Q962" s="12" t="str">
        <f ca="1">IF(B_MSK[[#This Row],[//]]="","",INDEX(INDIRECT(DIR&amp;$2:$2),B_MSK[[#This Row],[//]]))</f>
        <v/>
      </c>
      <c r="R9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2" s="37" t="str">
        <f ca="1">IF(B_MSK[[#This Row],[//]]="","",INDEX(INDIRECT(DIR&amp;$2:$2),B_MSK[[#This Row],[//]]))</f>
        <v/>
      </c>
      <c r="U962" s="38" t="str">
        <f ca="1">IF(SUMIF(B_MSK[NAMA BARANG],B_MSK[[#This Row],[NAMA BARANG]],B_MSK[JMLH BRG])=0,"",SUMIF(B_MSK[NAMA BARANG],B_MSK[[#This Row],[NAMA BARANG]],B_MSK[C]))</f>
        <v/>
      </c>
      <c r="V962" s="7" t="str">
        <f ca="1">IF(B_MSK[[#This Row],[//]]="","",INDEX(INDIRECT(DIR&amp;$2:$2),B_MSK[[#This Row],[//]]))</f>
        <v/>
      </c>
      <c r="W9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2" s="5" t="str">
        <f ca="1">IF(B_MSK[[#This Row],[N.B.nota]]="","",IF(MATCH(B_MSK[[#This Row],[concat]],[2]!db[NB NOTA_C],0)&gt;0,"ada",0))</f>
        <v/>
      </c>
      <c r="Y962" s="5" t="str">
        <f ca="1">IF(B_MSK[[#This Row],[N.B.nota]]="","",ADDRESS(ROW(B_MSK[QB]),COLUMN(B_MSK[QB]))&amp;":"&amp;ADDRESS(ROW(),COLUMN(B_MSK[QB])))</f>
        <v/>
      </c>
      <c r="Z962" s="5" t="str">
        <f ca="1">IF(B_MSK[[#This Row],[concat]]="","",MATCH(B_MSK[[#This Row],[concat]],[2]!db[NB NOTA_C],0)+1)</f>
        <v/>
      </c>
      <c r="AA962" s="5" t="str">
        <f ca="1">IF(B_MSK[[#This Row],[//]]="","",HYPERLINK("[D:\kerja\BANK EXP\BARU\DB.XLSX]DB!e"&amp;B_MSK[[#This Row],[DB_ROW]],"&gt;"))</f>
        <v/>
      </c>
      <c r="AB962" s="30" t="e">
        <f ca="1">MID(B_MSK[[#This Row],[/ STN_1]],FIND(" ",B_MSK[[#This Row],[/ STN_1]])+1,LEN(B_MSK[[#This Row],[/ STN_1]]))</f>
        <v>#VALUE!</v>
      </c>
      <c r="AC9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2" s="15" t="str">
        <f ca="1">IF(B_MSK[[#This Row],[HARGA_2]]="","",IF(MID(B_MSK[[#This Row],[/ STN_2]],FIND(" ",B_MSK[[#This Row],[/ STN_2]])+1,LEN(B_MSK[[#This Row],[/ STN_2]]))="LSN",B_MSK[[#This Row],[HARGA_2]]/12,""))</f>
        <v/>
      </c>
      <c r="AH962" s="7" t="str">
        <f ca="1">IF(B_MSK[[#This Row],[HARGA_3]]="","","/ "&amp;"PCS")</f>
        <v/>
      </c>
      <c r="AI962" s="15" t="str">
        <f ca="1">IF(B_MSK[[#This Row],[HARGA_3]]="",IF(B_MSK[[#This Row],[HARGA_2]]="",IF(B_MSK[[#This Row],[HARGA_1]]="","",B_MSK[[#This Row],[HARGA_1]]),B_MSK[[#This Row],[HARGA_2]]),B_MSK[[#This Row],[HARGA_3]])</f>
        <v/>
      </c>
      <c r="AJ962" s="15" t="str">
        <f ca="1">IF(B_MSK[[#This Row],[/ STN_3]]="",IF(B_MSK[[#This Row],[/ STN_2]]="",IF(B_MSK[[#This Row],[/ STN_1]]="","",B_MSK[[#This Row],[/ STN_1]]),B_MSK[[#This Row],[/ STN_2]]),B_MSK[[#This Row],[/ STN_3]])</f>
        <v/>
      </c>
      <c r="AK962" s="5" t="str">
        <f ca="1">IF(B_MSK[[#This Row],[//]]="","",SUBSTITUTE(SUBSTITUTE(SUBSTITUTE(B_MSK[[#This Row],[QTY/ CTN]]," ","_",2),"(",""),")","")&amp;"_")</f>
        <v/>
      </c>
      <c r="AL962" s="5" t="str">
        <f ca="1">IF(B_MSK[[#This Row],[A_B]]="","",SEARCH("_",B_MSK[[#This Row],[A_B]]))</f>
        <v/>
      </c>
      <c r="AM962" s="5" t="str">
        <f ca="1">IF(B_MSK[[#This Row],[A_B]]="","",LEN(B_MSK[[#This Row],[A_B]]))</f>
        <v/>
      </c>
      <c r="AN962" s="5" t="str">
        <f ca="1">IF(B_MSK[[#This Row],[A_B]]="","",LEFT(B_MSK[[#This Row],[QTY/ CTN]],B_MSK[[#This Row],[A_B_1]]))</f>
        <v/>
      </c>
      <c r="AO962" s="5" t="str">
        <f ca="1">IF(B_MSK[[#This Row],[A_B]]="","",LEFT(B_MSK[[#This Row],[A_]],SEARCH(" ",B_MSK[[#This Row],[A_]])-1))</f>
        <v/>
      </c>
      <c r="AP962" s="5" t="str">
        <f ca="1">IF(B_MSK[[#This Row],[A_B]]="","",RIGHT(B_MSK[[#This Row],[A_]],LEN(B_MSK[[#This Row],[A_]])-SEARCH(" ",B_MSK[[#This Row],[A_]])))</f>
        <v/>
      </c>
      <c r="AQ9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2" s="5" t="str">
        <f ca="1">IF(B_MSK[[#This Row],[B_]]="","",LEFT(B_MSK[[#This Row],[B_]],SEARCH(" ",B_MSK[[#This Row],[B_]])))</f>
        <v/>
      </c>
      <c r="AS962" s="5" t="str">
        <f ca="1">IF(B_MSK[[#This Row],[B_]]="","",RIGHT(B_MSK[[#This Row],[B_]],LEN(B_MSK[[#This Row],[B_]])-SEARCH(" ",B_MSK[[#This Row],[B_]])))</f>
        <v/>
      </c>
      <c r="AT962" s="5" t="str">
        <f ca="1">IF(B_MSK[[#This Row],[B_2]]="LSN",12,"")</f>
        <v/>
      </c>
      <c r="AU962" s="5" t="str">
        <f ca="1">IF(B_MSK[[#This Row],[C_1]]="","","PCS")</f>
        <v/>
      </c>
      <c r="AV962" s="5" t="str">
        <f ca="1">IF(B_MSK[[#This Row],[A_1]]="","",B_MSK[[#This Row],[A_1]]*IF(B_MSK[[#This Row],[B_1]]="",1,B_MSK[[#This Row],[B_1]])*IF(B_MSK[[#This Row],[C_1]]="",1,B_MSK[[#This Row],[C_1]]))</f>
        <v/>
      </c>
      <c r="AW962" s="5" t="str">
        <f ca="1">IF(B_MSK[[#This Row],[C_2]]="",IF(B_MSK[[#This Row],[B_2]]="",IF(B_MSK[[#This Row],[A_2]]="","",B_MSK[[#This Row],[A_2]]),B_MSK[[#This Row],[B_2]]),B_MSK[[#This Row],[C_2]])</f>
        <v/>
      </c>
      <c r="AX962" s="2">
        <f ca="1">IF(ISNUMBER(B_MSK[[#This Row],[TANGGAL DATANG]]),B_MSK[[#This Row],[TANGGAL DATANG]],AX961)</f>
        <v>44959</v>
      </c>
      <c r="AY962" s="5" t="str">
        <f ca="1">IF(B_MSK[[#This Row],[DB_ROW]]="","",INDEX([3]!db[JENIS],B_MSK[[#This Row],[DB_ROW]]-1))</f>
        <v/>
      </c>
      <c r="AZ962" s="5" t="e">
        <f ca="1">IF(B_MSK[[#This Row],[A_1]]="","",B_MSK[[#This Row],[A_1]])*1</f>
        <v>#VALUE!</v>
      </c>
      <c r="BA962" s="5" t="str">
        <f ca="1">IF(B_MSK[[#This Row],[//]]="","",INDEX(INDIRECT(DIR&amp;$2:$2),B_MSK[[#This Row],[//]]))</f>
        <v/>
      </c>
      <c r="BB962" s="5" t="str">
        <f ca="1">CONCATENATE(B_MSK[[#This Row],[concat]],B_MSK[[#This Row],[HARGA_X]],B_MSK[[#This Row],[SAT]])</f>
        <v/>
      </c>
    </row>
    <row r="963" spans="1:54" x14ac:dyDescent="0.25">
      <c r="A963" s="6" t="s">
        <v>128</v>
      </c>
      <c r="B963" s="5" t="str">
        <f ca="1">IF(B_MSK[[#This Row],[N_ID]]="","",INDEX(INDIRECT(DIR&amp;$2:$2),MATCH(B_MSK[[#This Row],[N_ID]],INDIRECT(DIR&amp;"!NOTA[ID_P]"),0)))</f>
        <v/>
      </c>
      <c r="C963" s="5" t="str">
        <f ca="1">IF(B_MSK[[#This Row],[//]]="","",HYPERLINK("["&amp;SUBSTITUTE(DIR,"'","")&amp;"]NOTA!D"&amp;B_MSK[[#This Row],[//]]+2,"&gt;"))</f>
        <v/>
      </c>
      <c r="D963" s="5" t="str">
        <f ca="1">IF(B_MSK[[#This Row],[N_ID]]="","",COUNTIF(INDIRECT(DIR&amp;"!NOTA[ID_H]"),B_MSK[[#This Row],[ID NOTA]]))</f>
        <v/>
      </c>
      <c r="E9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3" s="7" t="str">
        <f ca="1">IF(B_MSK[[#This Row],[stt]]="ada",INDEX([2]!db[NB BM],B_MSK[DB_ROW]-1),"")</f>
        <v/>
      </c>
      <c r="H963" s="7" t="str">
        <f ca="1">IF(B_MSK[[#This Row],[//]]="","",INDEX(INDIRECT(DIR&amp;$2:$2),B_MSK[[#This Row],[//]]))</f>
        <v/>
      </c>
      <c r="I963" s="27" t="str">
        <f ca="1">IF(B_MSK[[#This Row],[//]]="","",INDEX(INDIRECT(DB_PATH&amp;$2:$2),B_MSK[[#This Row],[DB_ROW]]-1))</f>
        <v/>
      </c>
      <c r="J963" s="5" t="str">
        <f ca="1">IF(B_MSK[[#This Row],[//]]="","",IF(INDEX(INDIRECT(DIR&amp;$2:$2),B_MSK[[#This Row],[//]])="","",INDEX(INDIRECT(DIR&amp;$2:$2),B_MSK[[#This Row],[//]])))</f>
        <v/>
      </c>
      <c r="K963" s="5" t="str">
        <f ca="1">IF(B_MSK[[#This Row],[//]]="","",IF(INDEX(INDIRECT(DIR&amp;$2:$2),B_MSK[[#This Row],[//]])="","",INDEX(INDIRECT(DIR&amp;$2:$2),B_MSK[[#This Row],[//]])))</f>
        <v/>
      </c>
      <c r="L963" s="5" t="str">
        <f ca="1">IF(B_MSK[[#This Row],[//]]="","",IF(INDEX(INDIRECT(DIR&amp;$2:$2),B_MSK[[#This Row],[//]])="","",INDEX(INDIRECT(DIR&amp;$2:$2),B_MSK[[#This Row],[//]])))</f>
        <v/>
      </c>
      <c r="M963" s="13" t="str">
        <f ca="1">IF(B_MSK[[#This Row],[//]]="","",INDEX(INDIRECT(DIR&amp;$2:$2),B_MSK[[#This Row],[//]]))</f>
        <v/>
      </c>
      <c r="N963" s="13" t="str">
        <f ca="1">IF(OR(B_MSK[[#This Row],[//]]="",),"",INDEX(INDIRECT(DIR&amp;$2:$2),B_MSK[[#This Row],[//]]))</f>
        <v/>
      </c>
      <c r="O963" s="3" t="str">
        <f ca="1">IF(B_MSK[[#This Row],[//]]="","",IF(INDEX(INDIRECT(DIR&amp;$2:$2),B_MSK[[#This Row],[//]])=0,"",INDEX(INDIRECT(DIR&amp;$2:$2),B_MSK[[#This Row],[//]])))</f>
        <v/>
      </c>
      <c r="P963" s="3" t="str">
        <f ca="1">IF(B_MSK[[#This Row],[//]]="","",IF(INDEX(INDIRECT(DIR&amp;$2:$2),B_MSK[[#This Row],[//]])=0,"",INDEX(INDIRECT(DIR&amp;$2:$2),B_MSK[[#This Row],[//]])))</f>
        <v/>
      </c>
      <c r="Q963" s="12" t="str">
        <f ca="1">IF(B_MSK[[#This Row],[//]]="","",INDEX(INDIRECT(DIR&amp;$2:$2),B_MSK[[#This Row],[//]]))</f>
        <v/>
      </c>
      <c r="R9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3" s="37" t="str">
        <f ca="1">IF(B_MSK[[#This Row],[//]]="","",INDEX(INDIRECT(DIR&amp;$2:$2),B_MSK[[#This Row],[//]]))</f>
        <v/>
      </c>
      <c r="U963" s="38" t="str">
        <f ca="1">IF(SUMIF(B_MSK[NAMA BARANG],B_MSK[[#This Row],[NAMA BARANG]],B_MSK[JMLH BRG])=0,"",SUMIF(B_MSK[NAMA BARANG],B_MSK[[#This Row],[NAMA BARANG]],B_MSK[C]))</f>
        <v/>
      </c>
      <c r="V963" s="7" t="str">
        <f ca="1">IF(B_MSK[[#This Row],[//]]="","",INDEX(INDIRECT(DIR&amp;$2:$2),B_MSK[[#This Row],[//]]))</f>
        <v/>
      </c>
      <c r="W9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3" s="5" t="str">
        <f ca="1">IF(B_MSK[[#This Row],[N.B.nota]]="","",IF(MATCH(B_MSK[[#This Row],[concat]],[2]!db[NB NOTA_C],0)&gt;0,"ada",0))</f>
        <v/>
      </c>
      <c r="Y963" s="5" t="str">
        <f ca="1">IF(B_MSK[[#This Row],[N.B.nota]]="","",ADDRESS(ROW(B_MSK[QB]),COLUMN(B_MSK[QB]))&amp;":"&amp;ADDRESS(ROW(),COLUMN(B_MSK[QB])))</f>
        <v/>
      </c>
      <c r="Z963" s="5" t="str">
        <f ca="1">IF(B_MSK[[#This Row],[concat]]="","",MATCH(B_MSK[[#This Row],[concat]],[2]!db[NB NOTA_C],0)+1)</f>
        <v/>
      </c>
      <c r="AA963" s="5" t="str">
        <f ca="1">IF(B_MSK[[#This Row],[//]]="","",HYPERLINK("[D:\kerja\BANK EXP\BARU\DB.XLSX]DB!e"&amp;B_MSK[[#This Row],[DB_ROW]],"&gt;"))</f>
        <v/>
      </c>
      <c r="AB963" s="30" t="e">
        <f ca="1">MID(B_MSK[[#This Row],[/ STN_1]],FIND(" ",B_MSK[[#This Row],[/ STN_1]])+1,LEN(B_MSK[[#This Row],[/ STN_1]]))</f>
        <v>#VALUE!</v>
      </c>
      <c r="AC9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3" s="15" t="str">
        <f ca="1">IF(B_MSK[[#This Row],[HARGA_2]]="","",IF(MID(B_MSK[[#This Row],[/ STN_2]],FIND(" ",B_MSK[[#This Row],[/ STN_2]])+1,LEN(B_MSK[[#This Row],[/ STN_2]]))="LSN",B_MSK[[#This Row],[HARGA_2]]/12,""))</f>
        <v/>
      </c>
      <c r="AH963" s="7" t="str">
        <f ca="1">IF(B_MSK[[#This Row],[HARGA_3]]="","","/ "&amp;"PCS")</f>
        <v/>
      </c>
      <c r="AI963" s="15" t="str">
        <f ca="1">IF(B_MSK[[#This Row],[HARGA_3]]="",IF(B_MSK[[#This Row],[HARGA_2]]="",IF(B_MSK[[#This Row],[HARGA_1]]="","",B_MSK[[#This Row],[HARGA_1]]),B_MSK[[#This Row],[HARGA_2]]),B_MSK[[#This Row],[HARGA_3]])</f>
        <v/>
      </c>
      <c r="AJ963" s="15" t="str">
        <f ca="1">IF(B_MSK[[#This Row],[/ STN_3]]="",IF(B_MSK[[#This Row],[/ STN_2]]="",IF(B_MSK[[#This Row],[/ STN_1]]="","",B_MSK[[#This Row],[/ STN_1]]),B_MSK[[#This Row],[/ STN_2]]),B_MSK[[#This Row],[/ STN_3]])</f>
        <v/>
      </c>
      <c r="AK963" s="5" t="str">
        <f ca="1">IF(B_MSK[[#This Row],[//]]="","",SUBSTITUTE(SUBSTITUTE(SUBSTITUTE(B_MSK[[#This Row],[QTY/ CTN]]," ","_",2),"(",""),")","")&amp;"_")</f>
        <v/>
      </c>
      <c r="AL963" s="5" t="str">
        <f ca="1">IF(B_MSK[[#This Row],[A_B]]="","",SEARCH("_",B_MSK[[#This Row],[A_B]]))</f>
        <v/>
      </c>
      <c r="AM963" s="5" t="str">
        <f ca="1">IF(B_MSK[[#This Row],[A_B]]="","",LEN(B_MSK[[#This Row],[A_B]]))</f>
        <v/>
      </c>
      <c r="AN963" s="5" t="str">
        <f ca="1">IF(B_MSK[[#This Row],[A_B]]="","",LEFT(B_MSK[[#This Row],[QTY/ CTN]],B_MSK[[#This Row],[A_B_1]]))</f>
        <v/>
      </c>
      <c r="AO963" s="5" t="str">
        <f ca="1">IF(B_MSK[[#This Row],[A_B]]="","",LEFT(B_MSK[[#This Row],[A_]],SEARCH(" ",B_MSK[[#This Row],[A_]])-1))</f>
        <v/>
      </c>
      <c r="AP963" s="5" t="str">
        <f ca="1">IF(B_MSK[[#This Row],[A_B]]="","",RIGHT(B_MSK[[#This Row],[A_]],LEN(B_MSK[[#This Row],[A_]])-SEARCH(" ",B_MSK[[#This Row],[A_]])))</f>
        <v/>
      </c>
      <c r="AQ9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3" s="5" t="str">
        <f ca="1">IF(B_MSK[[#This Row],[B_]]="","",LEFT(B_MSK[[#This Row],[B_]],SEARCH(" ",B_MSK[[#This Row],[B_]])))</f>
        <v/>
      </c>
      <c r="AS963" s="5" t="str">
        <f ca="1">IF(B_MSK[[#This Row],[B_]]="","",RIGHT(B_MSK[[#This Row],[B_]],LEN(B_MSK[[#This Row],[B_]])-SEARCH(" ",B_MSK[[#This Row],[B_]])))</f>
        <v/>
      </c>
      <c r="AT963" s="5" t="str">
        <f ca="1">IF(B_MSK[[#This Row],[B_2]]="LSN",12,"")</f>
        <v/>
      </c>
      <c r="AU963" s="5" t="str">
        <f ca="1">IF(B_MSK[[#This Row],[C_1]]="","","PCS")</f>
        <v/>
      </c>
      <c r="AV963" s="5" t="str">
        <f ca="1">IF(B_MSK[[#This Row],[A_1]]="","",B_MSK[[#This Row],[A_1]]*IF(B_MSK[[#This Row],[B_1]]="",1,B_MSK[[#This Row],[B_1]])*IF(B_MSK[[#This Row],[C_1]]="",1,B_MSK[[#This Row],[C_1]]))</f>
        <v/>
      </c>
      <c r="AW963" s="5" t="str">
        <f ca="1">IF(B_MSK[[#This Row],[C_2]]="",IF(B_MSK[[#This Row],[B_2]]="",IF(B_MSK[[#This Row],[A_2]]="","",B_MSK[[#This Row],[A_2]]),B_MSK[[#This Row],[B_2]]),B_MSK[[#This Row],[C_2]])</f>
        <v/>
      </c>
      <c r="AX963" s="2">
        <f ca="1">IF(ISNUMBER(B_MSK[[#This Row],[TANGGAL DATANG]]),B_MSK[[#This Row],[TANGGAL DATANG]],AX962)</f>
        <v>44959</v>
      </c>
      <c r="AY963" s="5" t="str">
        <f ca="1">IF(B_MSK[[#This Row],[DB_ROW]]="","",INDEX([3]!db[JENIS],B_MSK[[#This Row],[DB_ROW]]-1))</f>
        <v/>
      </c>
      <c r="AZ963" s="5" t="e">
        <f ca="1">IF(B_MSK[[#This Row],[A_1]]="","",B_MSK[[#This Row],[A_1]])*1</f>
        <v>#VALUE!</v>
      </c>
      <c r="BA963" s="5" t="str">
        <f ca="1">IF(B_MSK[[#This Row],[//]]="","",INDEX(INDIRECT(DIR&amp;$2:$2),B_MSK[[#This Row],[//]]))</f>
        <v/>
      </c>
      <c r="BB963" s="5" t="str">
        <f ca="1">CONCATENATE(B_MSK[[#This Row],[concat]],B_MSK[[#This Row],[HARGA_X]],B_MSK[[#This Row],[SAT]])</f>
        <v/>
      </c>
    </row>
    <row r="964" spans="1:54" x14ac:dyDescent="0.25">
      <c r="A964" s="6" t="s">
        <v>128</v>
      </c>
      <c r="B964" s="5" t="str">
        <f ca="1">IF(B_MSK[[#This Row],[N_ID]]="","",INDEX(INDIRECT(DIR&amp;$2:$2),MATCH(B_MSK[[#This Row],[N_ID]],INDIRECT(DIR&amp;"!NOTA[ID_P]"),0)))</f>
        <v/>
      </c>
      <c r="C964" s="5" t="str">
        <f ca="1">IF(B_MSK[[#This Row],[//]]="","",HYPERLINK("["&amp;SUBSTITUTE(DIR,"'","")&amp;"]NOTA!D"&amp;B_MSK[[#This Row],[//]]+2,"&gt;"))</f>
        <v/>
      </c>
      <c r="D964" s="5" t="str">
        <f ca="1">IF(B_MSK[[#This Row],[N_ID]]="","",COUNTIF(INDIRECT(DIR&amp;"!NOTA[ID_H]"),B_MSK[[#This Row],[ID NOTA]]))</f>
        <v/>
      </c>
      <c r="E9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4" s="7" t="str">
        <f ca="1">IF(B_MSK[[#This Row],[stt]]="ada",INDEX([2]!db[NB BM],B_MSK[DB_ROW]-1),"")</f>
        <v/>
      </c>
      <c r="H964" s="7" t="str">
        <f ca="1">IF(B_MSK[[#This Row],[//]]="","",INDEX(INDIRECT(DIR&amp;$2:$2),B_MSK[[#This Row],[//]]))</f>
        <v/>
      </c>
      <c r="I964" s="27" t="str">
        <f ca="1">IF(B_MSK[[#This Row],[//]]="","",INDEX(INDIRECT(DB_PATH&amp;$2:$2),B_MSK[[#This Row],[DB_ROW]]-1))</f>
        <v/>
      </c>
      <c r="J964" s="5" t="str">
        <f ca="1">IF(B_MSK[[#This Row],[//]]="","",IF(INDEX(INDIRECT(DIR&amp;$2:$2),B_MSK[[#This Row],[//]])="","",INDEX(INDIRECT(DIR&amp;$2:$2),B_MSK[[#This Row],[//]])))</f>
        <v/>
      </c>
      <c r="K964" s="5" t="str">
        <f ca="1">IF(B_MSK[[#This Row],[//]]="","",IF(INDEX(INDIRECT(DIR&amp;$2:$2),B_MSK[[#This Row],[//]])="","",INDEX(INDIRECT(DIR&amp;$2:$2),B_MSK[[#This Row],[//]])))</f>
        <v/>
      </c>
      <c r="L964" s="5" t="str">
        <f ca="1">IF(B_MSK[[#This Row],[//]]="","",IF(INDEX(INDIRECT(DIR&amp;$2:$2),B_MSK[[#This Row],[//]])="","",INDEX(INDIRECT(DIR&amp;$2:$2),B_MSK[[#This Row],[//]])))</f>
        <v/>
      </c>
      <c r="M964" s="13" t="str">
        <f ca="1">IF(B_MSK[[#This Row],[//]]="","",INDEX(INDIRECT(DIR&amp;$2:$2),B_MSK[[#This Row],[//]]))</f>
        <v/>
      </c>
      <c r="N964" s="13" t="str">
        <f ca="1">IF(OR(B_MSK[[#This Row],[//]]="",),"",INDEX(INDIRECT(DIR&amp;$2:$2),B_MSK[[#This Row],[//]]))</f>
        <v/>
      </c>
      <c r="O964" s="3" t="str">
        <f ca="1">IF(B_MSK[[#This Row],[//]]="","",IF(INDEX(INDIRECT(DIR&amp;$2:$2),B_MSK[[#This Row],[//]])=0,"",INDEX(INDIRECT(DIR&amp;$2:$2),B_MSK[[#This Row],[//]])))</f>
        <v/>
      </c>
      <c r="P964" s="3" t="str">
        <f ca="1">IF(B_MSK[[#This Row],[//]]="","",IF(INDEX(INDIRECT(DIR&amp;$2:$2),B_MSK[[#This Row],[//]])=0,"",INDEX(INDIRECT(DIR&amp;$2:$2),B_MSK[[#This Row],[//]])))</f>
        <v/>
      </c>
      <c r="Q964" s="12" t="str">
        <f ca="1">IF(B_MSK[[#This Row],[//]]="","",INDEX(INDIRECT(DIR&amp;$2:$2),B_MSK[[#This Row],[//]]))</f>
        <v/>
      </c>
      <c r="R9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4" s="37" t="str">
        <f ca="1">IF(B_MSK[[#This Row],[//]]="","",INDEX(INDIRECT(DIR&amp;$2:$2),B_MSK[[#This Row],[//]]))</f>
        <v/>
      </c>
      <c r="U964" s="38" t="str">
        <f ca="1">IF(SUMIF(B_MSK[NAMA BARANG],B_MSK[[#This Row],[NAMA BARANG]],B_MSK[JMLH BRG])=0,"",SUMIF(B_MSK[NAMA BARANG],B_MSK[[#This Row],[NAMA BARANG]],B_MSK[C]))</f>
        <v/>
      </c>
      <c r="V964" s="7" t="str">
        <f ca="1">IF(B_MSK[[#This Row],[//]]="","",INDEX(INDIRECT(DIR&amp;$2:$2),B_MSK[[#This Row],[//]]))</f>
        <v/>
      </c>
      <c r="W9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4" s="5" t="str">
        <f ca="1">IF(B_MSK[[#This Row],[N.B.nota]]="","",IF(MATCH(B_MSK[[#This Row],[concat]],[2]!db[NB NOTA_C],0)&gt;0,"ada",0))</f>
        <v/>
      </c>
      <c r="Y964" s="5" t="str">
        <f ca="1">IF(B_MSK[[#This Row],[N.B.nota]]="","",ADDRESS(ROW(B_MSK[QB]),COLUMN(B_MSK[QB]))&amp;":"&amp;ADDRESS(ROW(),COLUMN(B_MSK[QB])))</f>
        <v/>
      </c>
      <c r="Z964" s="5" t="str">
        <f ca="1">IF(B_MSK[[#This Row],[concat]]="","",MATCH(B_MSK[[#This Row],[concat]],[2]!db[NB NOTA_C],0)+1)</f>
        <v/>
      </c>
      <c r="AA964" s="5" t="str">
        <f ca="1">IF(B_MSK[[#This Row],[//]]="","",HYPERLINK("[D:\kerja\BANK EXP\BARU\DB.XLSX]DB!e"&amp;B_MSK[[#This Row],[DB_ROW]],"&gt;"))</f>
        <v/>
      </c>
      <c r="AB964" s="30" t="e">
        <f ca="1">MID(B_MSK[[#This Row],[/ STN_1]],FIND(" ",B_MSK[[#This Row],[/ STN_1]])+1,LEN(B_MSK[[#This Row],[/ STN_1]]))</f>
        <v>#VALUE!</v>
      </c>
      <c r="AC9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4" s="15" t="str">
        <f ca="1">IF(B_MSK[[#This Row],[HARGA_2]]="","",IF(MID(B_MSK[[#This Row],[/ STN_2]],FIND(" ",B_MSK[[#This Row],[/ STN_2]])+1,LEN(B_MSK[[#This Row],[/ STN_2]]))="LSN",B_MSK[[#This Row],[HARGA_2]]/12,""))</f>
        <v/>
      </c>
      <c r="AH964" s="7" t="str">
        <f ca="1">IF(B_MSK[[#This Row],[HARGA_3]]="","","/ "&amp;"PCS")</f>
        <v/>
      </c>
      <c r="AI964" s="15" t="str">
        <f ca="1">IF(B_MSK[[#This Row],[HARGA_3]]="",IF(B_MSK[[#This Row],[HARGA_2]]="",IF(B_MSK[[#This Row],[HARGA_1]]="","",B_MSK[[#This Row],[HARGA_1]]),B_MSK[[#This Row],[HARGA_2]]),B_MSK[[#This Row],[HARGA_3]])</f>
        <v/>
      </c>
      <c r="AJ964" s="15" t="str">
        <f ca="1">IF(B_MSK[[#This Row],[/ STN_3]]="",IF(B_MSK[[#This Row],[/ STN_2]]="",IF(B_MSK[[#This Row],[/ STN_1]]="","",B_MSK[[#This Row],[/ STN_1]]),B_MSK[[#This Row],[/ STN_2]]),B_MSK[[#This Row],[/ STN_3]])</f>
        <v/>
      </c>
      <c r="AK964" s="5" t="str">
        <f ca="1">IF(B_MSK[[#This Row],[//]]="","",SUBSTITUTE(SUBSTITUTE(SUBSTITUTE(B_MSK[[#This Row],[QTY/ CTN]]," ","_",2),"(",""),")","")&amp;"_")</f>
        <v/>
      </c>
      <c r="AL964" s="5" t="str">
        <f ca="1">IF(B_MSK[[#This Row],[A_B]]="","",SEARCH("_",B_MSK[[#This Row],[A_B]]))</f>
        <v/>
      </c>
      <c r="AM964" s="5" t="str">
        <f ca="1">IF(B_MSK[[#This Row],[A_B]]="","",LEN(B_MSK[[#This Row],[A_B]]))</f>
        <v/>
      </c>
      <c r="AN964" s="5" t="str">
        <f ca="1">IF(B_MSK[[#This Row],[A_B]]="","",LEFT(B_MSK[[#This Row],[QTY/ CTN]],B_MSK[[#This Row],[A_B_1]]))</f>
        <v/>
      </c>
      <c r="AO964" s="5" t="str">
        <f ca="1">IF(B_MSK[[#This Row],[A_B]]="","",LEFT(B_MSK[[#This Row],[A_]],SEARCH(" ",B_MSK[[#This Row],[A_]])-1))</f>
        <v/>
      </c>
      <c r="AP964" s="5" t="str">
        <f ca="1">IF(B_MSK[[#This Row],[A_B]]="","",RIGHT(B_MSK[[#This Row],[A_]],LEN(B_MSK[[#This Row],[A_]])-SEARCH(" ",B_MSK[[#This Row],[A_]])))</f>
        <v/>
      </c>
      <c r="AQ9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4" s="5" t="str">
        <f ca="1">IF(B_MSK[[#This Row],[B_]]="","",LEFT(B_MSK[[#This Row],[B_]],SEARCH(" ",B_MSK[[#This Row],[B_]])))</f>
        <v/>
      </c>
      <c r="AS964" s="5" t="str">
        <f ca="1">IF(B_MSK[[#This Row],[B_]]="","",RIGHT(B_MSK[[#This Row],[B_]],LEN(B_MSK[[#This Row],[B_]])-SEARCH(" ",B_MSK[[#This Row],[B_]])))</f>
        <v/>
      </c>
      <c r="AT964" s="5" t="str">
        <f ca="1">IF(B_MSK[[#This Row],[B_2]]="LSN",12,"")</f>
        <v/>
      </c>
      <c r="AU964" s="5" t="str">
        <f ca="1">IF(B_MSK[[#This Row],[C_1]]="","","PCS")</f>
        <v/>
      </c>
      <c r="AV964" s="5" t="str">
        <f ca="1">IF(B_MSK[[#This Row],[A_1]]="","",B_MSK[[#This Row],[A_1]]*IF(B_MSK[[#This Row],[B_1]]="",1,B_MSK[[#This Row],[B_1]])*IF(B_MSK[[#This Row],[C_1]]="",1,B_MSK[[#This Row],[C_1]]))</f>
        <v/>
      </c>
      <c r="AW964" s="5" t="str">
        <f ca="1">IF(B_MSK[[#This Row],[C_2]]="",IF(B_MSK[[#This Row],[B_2]]="",IF(B_MSK[[#This Row],[A_2]]="","",B_MSK[[#This Row],[A_2]]),B_MSK[[#This Row],[B_2]]),B_MSK[[#This Row],[C_2]])</f>
        <v/>
      </c>
      <c r="AX964" s="2">
        <f ca="1">IF(ISNUMBER(B_MSK[[#This Row],[TANGGAL DATANG]]),B_MSK[[#This Row],[TANGGAL DATANG]],AX963)</f>
        <v>44959</v>
      </c>
      <c r="AY964" s="5" t="str">
        <f ca="1">IF(B_MSK[[#This Row],[DB_ROW]]="","",INDEX([3]!db[JENIS],B_MSK[[#This Row],[DB_ROW]]-1))</f>
        <v/>
      </c>
      <c r="AZ964" s="5" t="e">
        <f ca="1">IF(B_MSK[[#This Row],[A_1]]="","",B_MSK[[#This Row],[A_1]])*1</f>
        <v>#VALUE!</v>
      </c>
      <c r="BA964" s="5" t="str">
        <f ca="1">IF(B_MSK[[#This Row],[//]]="","",INDEX(INDIRECT(DIR&amp;$2:$2),B_MSK[[#This Row],[//]]))</f>
        <v/>
      </c>
      <c r="BB964" s="5" t="str">
        <f ca="1">CONCATENATE(B_MSK[[#This Row],[concat]],B_MSK[[#This Row],[HARGA_X]],B_MSK[[#This Row],[SAT]])</f>
        <v/>
      </c>
    </row>
    <row r="965" spans="1:54" x14ac:dyDescent="0.25">
      <c r="A965" s="6" t="s">
        <v>128</v>
      </c>
      <c r="B965" s="5" t="str">
        <f ca="1">IF(B_MSK[[#This Row],[N_ID]]="","",INDEX(INDIRECT(DIR&amp;$2:$2),MATCH(B_MSK[[#This Row],[N_ID]],INDIRECT(DIR&amp;"!NOTA[ID_P]"),0)))</f>
        <v/>
      </c>
      <c r="C965" s="5" t="str">
        <f ca="1">IF(B_MSK[[#This Row],[//]]="","",HYPERLINK("["&amp;SUBSTITUTE(DIR,"'","")&amp;"]NOTA!D"&amp;B_MSK[[#This Row],[//]]+2,"&gt;"))</f>
        <v/>
      </c>
      <c r="D965" s="5" t="str">
        <f ca="1">IF(B_MSK[[#This Row],[N_ID]]="","",COUNTIF(INDIRECT(DIR&amp;"!NOTA[ID_H]"),B_MSK[[#This Row],[ID NOTA]]))</f>
        <v/>
      </c>
      <c r="E9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5" s="7" t="str">
        <f ca="1">IF(B_MSK[[#This Row],[stt]]="ada",INDEX([2]!db[NB BM],B_MSK[DB_ROW]-1),"")</f>
        <v/>
      </c>
      <c r="H965" s="7" t="str">
        <f ca="1">IF(B_MSK[[#This Row],[//]]="","",INDEX(INDIRECT(DIR&amp;$2:$2),B_MSK[[#This Row],[//]]))</f>
        <v/>
      </c>
      <c r="I965" s="27" t="str">
        <f ca="1">IF(B_MSK[[#This Row],[//]]="","",INDEX(INDIRECT(DB_PATH&amp;$2:$2),B_MSK[[#This Row],[DB_ROW]]-1))</f>
        <v/>
      </c>
      <c r="J965" s="5" t="str">
        <f ca="1">IF(B_MSK[[#This Row],[//]]="","",IF(INDEX(INDIRECT(DIR&amp;$2:$2),B_MSK[[#This Row],[//]])="","",INDEX(INDIRECT(DIR&amp;$2:$2),B_MSK[[#This Row],[//]])))</f>
        <v/>
      </c>
      <c r="K965" s="5" t="str">
        <f ca="1">IF(B_MSK[[#This Row],[//]]="","",IF(INDEX(INDIRECT(DIR&amp;$2:$2),B_MSK[[#This Row],[//]])="","",INDEX(INDIRECT(DIR&amp;$2:$2),B_MSK[[#This Row],[//]])))</f>
        <v/>
      </c>
      <c r="L965" s="5" t="str">
        <f ca="1">IF(B_MSK[[#This Row],[//]]="","",IF(INDEX(INDIRECT(DIR&amp;$2:$2),B_MSK[[#This Row],[//]])="","",INDEX(INDIRECT(DIR&amp;$2:$2),B_MSK[[#This Row],[//]])))</f>
        <v/>
      </c>
      <c r="M965" s="13" t="str">
        <f ca="1">IF(B_MSK[[#This Row],[//]]="","",INDEX(INDIRECT(DIR&amp;$2:$2),B_MSK[[#This Row],[//]]))</f>
        <v/>
      </c>
      <c r="N965" s="13" t="str">
        <f ca="1">IF(OR(B_MSK[[#This Row],[//]]="",),"",INDEX(INDIRECT(DIR&amp;$2:$2),B_MSK[[#This Row],[//]]))</f>
        <v/>
      </c>
      <c r="O965" s="3" t="str">
        <f ca="1">IF(B_MSK[[#This Row],[//]]="","",IF(INDEX(INDIRECT(DIR&amp;$2:$2),B_MSK[[#This Row],[//]])=0,"",INDEX(INDIRECT(DIR&amp;$2:$2),B_MSK[[#This Row],[//]])))</f>
        <v/>
      </c>
      <c r="P965" s="3" t="str">
        <f ca="1">IF(B_MSK[[#This Row],[//]]="","",IF(INDEX(INDIRECT(DIR&amp;$2:$2),B_MSK[[#This Row],[//]])=0,"",INDEX(INDIRECT(DIR&amp;$2:$2),B_MSK[[#This Row],[//]])))</f>
        <v/>
      </c>
      <c r="Q965" s="12" t="str">
        <f ca="1">IF(B_MSK[[#This Row],[//]]="","",INDEX(INDIRECT(DIR&amp;$2:$2),B_MSK[[#This Row],[//]]))</f>
        <v/>
      </c>
      <c r="R9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5" s="37" t="str">
        <f ca="1">IF(B_MSK[[#This Row],[//]]="","",INDEX(INDIRECT(DIR&amp;$2:$2),B_MSK[[#This Row],[//]]))</f>
        <v/>
      </c>
      <c r="U965" s="38" t="str">
        <f ca="1">IF(SUMIF(B_MSK[NAMA BARANG],B_MSK[[#This Row],[NAMA BARANG]],B_MSK[JMLH BRG])=0,"",SUMIF(B_MSK[NAMA BARANG],B_MSK[[#This Row],[NAMA BARANG]],B_MSK[C]))</f>
        <v/>
      </c>
      <c r="V965" s="7" t="str">
        <f ca="1">IF(B_MSK[[#This Row],[//]]="","",INDEX(INDIRECT(DIR&amp;$2:$2),B_MSK[[#This Row],[//]]))</f>
        <v/>
      </c>
      <c r="W9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5" s="5" t="str">
        <f ca="1">IF(B_MSK[[#This Row],[N.B.nota]]="","",IF(MATCH(B_MSK[[#This Row],[concat]],[2]!db[NB NOTA_C],0)&gt;0,"ada",0))</f>
        <v/>
      </c>
      <c r="Y965" s="5" t="str">
        <f ca="1">IF(B_MSK[[#This Row],[N.B.nota]]="","",ADDRESS(ROW(B_MSK[QB]),COLUMN(B_MSK[QB]))&amp;":"&amp;ADDRESS(ROW(),COLUMN(B_MSK[QB])))</f>
        <v/>
      </c>
      <c r="Z965" s="5" t="str">
        <f ca="1">IF(B_MSK[[#This Row],[concat]]="","",MATCH(B_MSK[[#This Row],[concat]],[2]!db[NB NOTA_C],0)+1)</f>
        <v/>
      </c>
      <c r="AA965" s="5" t="str">
        <f ca="1">IF(B_MSK[[#This Row],[//]]="","",HYPERLINK("[D:\kerja\BANK EXP\BARU\DB.XLSX]DB!e"&amp;B_MSK[[#This Row],[DB_ROW]],"&gt;"))</f>
        <v/>
      </c>
      <c r="AB965" s="30" t="e">
        <f ca="1">MID(B_MSK[[#This Row],[/ STN_1]],FIND(" ",B_MSK[[#This Row],[/ STN_1]])+1,LEN(B_MSK[[#This Row],[/ STN_1]]))</f>
        <v>#VALUE!</v>
      </c>
      <c r="AC9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5" s="15" t="str">
        <f ca="1">IF(B_MSK[[#This Row],[HARGA_2]]="","",IF(MID(B_MSK[[#This Row],[/ STN_2]],FIND(" ",B_MSK[[#This Row],[/ STN_2]])+1,LEN(B_MSK[[#This Row],[/ STN_2]]))="LSN",B_MSK[[#This Row],[HARGA_2]]/12,""))</f>
        <v/>
      </c>
      <c r="AH965" s="7" t="str">
        <f ca="1">IF(B_MSK[[#This Row],[HARGA_3]]="","","/ "&amp;"PCS")</f>
        <v/>
      </c>
      <c r="AI965" s="15" t="str">
        <f ca="1">IF(B_MSK[[#This Row],[HARGA_3]]="",IF(B_MSK[[#This Row],[HARGA_2]]="",IF(B_MSK[[#This Row],[HARGA_1]]="","",B_MSK[[#This Row],[HARGA_1]]),B_MSK[[#This Row],[HARGA_2]]),B_MSK[[#This Row],[HARGA_3]])</f>
        <v/>
      </c>
      <c r="AJ965" s="15" t="str">
        <f ca="1">IF(B_MSK[[#This Row],[/ STN_3]]="",IF(B_MSK[[#This Row],[/ STN_2]]="",IF(B_MSK[[#This Row],[/ STN_1]]="","",B_MSK[[#This Row],[/ STN_1]]),B_MSK[[#This Row],[/ STN_2]]),B_MSK[[#This Row],[/ STN_3]])</f>
        <v/>
      </c>
      <c r="AK965" s="5" t="str">
        <f ca="1">IF(B_MSK[[#This Row],[//]]="","",SUBSTITUTE(SUBSTITUTE(SUBSTITUTE(B_MSK[[#This Row],[QTY/ CTN]]," ","_",2),"(",""),")","")&amp;"_")</f>
        <v/>
      </c>
      <c r="AL965" s="5" t="str">
        <f ca="1">IF(B_MSK[[#This Row],[A_B]]="","",SEARCH("_",B_MSK[[#This Row],[A_B]]))</f>
        <v/>
      </c>
      <c r="AM965" s="5" t="str">
        <f ca="1">IF(B_MSK[[#This Row],[A_B]]="","",LEN(B_MSK[[#This Row],[A_B]]))</f>
        <v/>
      </c>
      <c r="AN965" s="5" t="str">
        <f ca="1">IF(B_MSK[[#This Row],[A_B]]="","",LEFT(B_MSK[[#This Row],[QTY/ CTN]],B_MSK[[#This Row],[A_B_1]]))</f>
        <v/>
      </c>
      <c r="AO965" s="5" t="str">
        <f ca="1">IF(B_MSK[[#This Row],[A_B]]="","",LEFT(B_MSK[[#This Row],[A_]],SEARCH(" ",B_MSK[[#This Row],[A_]])-1))</f>
        <v/>
      </c>
      <c r="AP965" s="5" t="str">
        <f ca="1">IF(B_MSK[[#This Row],[A_B]]="","",RIGHT(B_MSK[[#This Row],[A_]],LEN(B_MSK[[#This Row],[A_]])-SEARCH(" ",B_MSK[[#This Row],[A_]])))</f>
        <v/>
      </c>
      <c r="AQ9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5" s="5" t="str">
        <f ca="1">IF(B_MSK[[#This Row],[B_]]="","",LEFT(B_MSK[[#This Row],[B_]],SEARCH(" ",B_MSK[[#This Row],[B_]])))</f>
        <v/>
      </c>
      <c r="AS965" s="5" t="str">
        <f ca="1">IF(B_MSK[[#This Row],[B_]]="","",RIGHT(B_MSK[[#This Row],[B_]],LEN(B_MSK[[#This Row],[B_]])-SEARCH(" ",B_MSK[[#This Row],[B_]])))</f>
        <v/>
      </c>
      <c r="AT965" s="5" t="str">
        <f ca="1">IF(B_MSK[[#This Row],[B_2]]="LSN",12,"")</f>
        <v/>
      </c>
      <c r="AU965" s="5" t="str">
        <f ca="1">IF(B_MSK[[#This Row],[C_1]]="","","PCS")</f>
        <v/>
      </c>
      <c r="AV965" s="5" t="str">
        <f ca="1">IF(B_MSK[[#This Row],[A_1]]="","",B_MSK[[#This Row],[A_1]]*IF(B_MSK[[#This Row],[B_1]]="",1,B_MSK[[#This Row],[B_1]])*IF(B_MSK[[#This Row],[C_1]]="",1,B_MSK[[#This Row],[C_1]]))</f>
        <v/>
      </c>
      <c r="AW965" s="5" t="str">
        <f ca="1">IF(B_MSK[[#This Row],[C_2]]="",IF(B_MSK[[#This Row],[B_2]]="",IF(B_MSK[[#This Row],[A_2]]="","",B_MSK[[#This Row],[A_2]]),B_MSK[[#This Row],[B_2]]),B_MSK[[#This Row],[C_2]])</f>
        <v/>
      </c>
      <c r="AX965" s="2">
        <f ca="1">IF(ISNUMBER(B_MSK[[#This Row],[TANGGAL DATANG]]),B_MSK[[#This Row],[TANGGAL DATANG]],AX964)</f>
        <v>44959</v>
      </c>
      <c r="AY965" s="5" t="str">
        <f ca="1">IF(B_MSK[[#This Row],[DB_ROW]]="","",INDEX([3]!db[JENIS],B_MSK[[#This Row],[DB_ROW]]-1))</f>
        <v/>
      </c>
      <c r="AZ965" s="5" t="e">
        <f ca="1">IF(B_MSK[[#This Row],[A_1]]="","",B_MSK[[#This Row],[A_1]])*1</f>
        <v>#VALUE!</v>
      </c>
      <c r="BA965" s="5" t="str">
        <f ca="1">IF(B_MSK[[#This Row],[//]]="","",INDEX(INDIRECT(DIR&amp;$2:$2),B_MSK[[#This Row],[//]]))</f>
        <v/>
      </c>
      <c r="BB965" s="5" t="str">
        <f ca="1">CONCATENATE(B_MSK[[#This Row],[concat]],B_MSK[[#This Row],[HARGA_X]],B_MSK[[#This Row],[SAT]])</f>
        <v/>
      </c>
    </row>
    <row r="966" spans="1:54" x14ac:dyDescent="0.25">
      <c r="A966" s="6" t="s">
        <v>128</v>
      </c>
      <c r="B966" s="5" t="str">
        <f ca="1">IF(B_MSK[[#This Row],[N_ID]]="","",INDEX(INDIRECT(DIR&amp;$2:$2),MATCH(B_MSK[[#This Row],[N_ID]],INDIRECT(DIR&amp;"!NOTA[ID_P]"),0)))</f>
        <v/>
      </c>
      <c r="C966" s="5" t="str">
        <f ca="1">IF(B_MSK[[#This Row],[//]]="","",HYPERLINK("["&amp;SUBSTITUTE(DIR,"'","")&amp;"]NOTA!D"&amp;B_MSK[[#This Row],[//]]+2,"&gt;"))</f>
        <v/>
      </c>
      <c r="D966" s="5" t="str">
        <f ca="1">IF(B_MSK[[#This Row],[N_ID]]="","",COUNTIF(INDIRECT(DIR&amp;"!NOTA[ID_H]"),B_MSK[[#This Row],[ID NOTA]]))</f>
        <v/>
      </c>
      <c r="E9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6" s="7" t="str">
        <f ca="1">IF(B_MSK[[#This Row],[stt]]="ada",INDEX([2]!db[NB BM],B_MSK[DB_ROW]-1),"")</f>
        <v/>
      </c>
      <c r="H966" s="7" t="str">
        <f ca="1">IF(B_MSK[[#This Row],[//]]="","",INDEX(INDIRECT(DIR&amp;$2:$2),B_MSK[[#This Row],[//]]))</f>
        <v/>
      </c>
      <c r="I966" s="27" t="str">
        <f ca="1">IF(B_MSK[[#This Row],[//]]="","",INDEX(INDIRECT(DB_PATH&amp;$2:$2),B_MSK[[#This Row],[DB_ROW]]-1))</f>
        <v/>
      </c>
      <c r="J966" s="5" t="str">
        <f ca="1">IF(B_MSK[[#This Row],[//]]="","",IF(INDEX(INDIRECT(DIR&amp;$2:$2),B_MSK[[#This Row],[//]])="","",INDEX(INDIRECT(DIR&amp;$2:$2),B_MSK[[#This Row],[//]])))</f>
        <v/>
      </c>
      <c r="K966" s="5" t="str">
        <f ca="1">IF(B_MSK[[#This Row],[//]]="","",IF(INDEX(INDIRECT(DIR&amp;$2:$2),B_MSK[[#This Row],[//]])="","",INDEX(INDIRECT(DIR&amp;$2:$2),B_MSK[[#This Row],[//]])))</f>
        <v/>
      </c>
      <c r="L966" s="5" t="str">
        <f ca="1">IF(B_MSK[[#This Row],[//]]="","",IF(INDEX(INDIRECT(DIR&amp;$2:$2),B_MSK[[#This Row],[//]])="","",INDEX(INDIRECT(DIR&amp;$2:$2),B_MSK[[#This Row],[//]])))</f>
        <v/>
      </c>
      <c r="M966" s="13" t="str">
        <f ca="1">IF(B_MSK[[#This Row],[//]]="","",INDEX(INDIRECT(DIR&amp;$2:$2),B_MSK[[#This Row],[//]]))</f>
        <v/>
      </c>
      <c r="N966" s="13" t="str">
        <f ca="1">IF(OR(B_MSK[[#This Row],[//]]="",),"",INDEX(INDIRECT(DIR&amp;$2:$2),B_MSK[[#This Row],[//]]))</f>
        <v/>
      </c>
      <c r="O966" s="3" t="str">
        <f ca="1">IF(B_MSK[[#This Row],[//]]="","",IF(INDEX(INDIRECT(DIR&amp;$2:$2),B_MSK[[#This Row],[//]])=0,"",INDEX(INDIRECT(DIR&amp;$2:$2),B_MSK[[#This Row],[//]])))</f>
        <v/>
      </c>
      <c r="P966" s="3" t="str">
        <f ca="1">IF(B_MSK[[#This Row],[//]]="","",IF(INDEX(INDIRECT(DIR&amp;$2:$2),B_MSK[[#This Row],[//]])=0,"",INDEX(INDIRECT(DIR&amp;$2:$2),B_MSK[[#This Row],[//]])))</f>
        <v/>
      </c>
      <c r="Q966" s="12" t="str">
        <f ca="1">IF(B_MSK[[#This Row],[//]]="","",INDEX(INDIRECT(DIR&amp;$2:$2),B_MSK[[#This Row],[//]]))</f>
        <v/>
      </c>
      <c r="R9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6" s="37" t="str">
        <f ca="1">IF(B_MSK[[#This Row],[//]]="","",INDEX(INDIRECT(DIR&amp;$2:$2),B_MSK[[#This Row],[//]]))</f>
        <v/>
      </c>
      <c r="U966" s="38" t="str">
        <f ca="1">IF(SUMIF(B_MSK[NAMA BARANG],B_MSK[[#This Row],[NAMA BARANG]],B_MSK[JMLH BRG])=0,"",SUMIF(B_MSK[NAMA BARANG],B_MSK[[#This Row],[NAMA BARANG]],B_MSK[C]))</f>
        <v/>
      </c>
      <c r="V966" s="7" t="str">
        <f ca="1">IF(B_MSK[[#This Row],[//]]="","",INDEX(INDIRECT(DIR&amp;$2:$2),B_MSK[[#This Row],[//]]))</f>
        <v/>
      </c>
      <c r="W9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6" s="5" t="str">
        <f ca="1">IF(B_MSK[[#This Row],[N.B.nota]]="","",IF(MATCH(B_MSK[[#This Row],[concat]],[2]!db[NB NOTA_C],0)&gt;0,"ada",0))</f>
        <v/>
      </c>
      <c r="Y966" s="5" t="str">
        <f ca="1">IF(B_MSK[[#This Row],[N.B.nota]]="","",ADDRESS(ROW(B_MSK[QB]),COLUMN(B_MSK[QB]))&amp;":"&amp;ADDRESS(ROW(),COLUMN(B_MSK[QB])))</f>
        <v/>
      </c>
      <c r="Z966" s="5" t="str">
        <f ca="1">IF(B_MSK[[#This Row],[concat]]="","",MATCH(B_MSK[[#This Row],[concat]],[2]!db[NB NOTA_C],0)+1)</f>
        <v/>
      </c>
      <c r="AA966" s="5" t="str">
        <f ca="1">IF(B_MSK[[#This Row],[//]]="","",HYPERLINK("[D:\kerja\BANK EXP\BARU\DB.XLSX]DB!e"&amp;B_MSK[[#This Row],[DB_ROW]],"&gt;"))</f>
        <v/>
      </c>
      <c r="AB966" s="30" t="e">
        <f ca="1">MID(B_MSK[[#This Row],[/ STN_1]],FIND(" ",B_MSK[[#This Row],[/ STN_1]])+1,LEN(B_MSK[[#This Row],[/ STN_1]]))</f>
        <v>#VALUE!</v>
      </c>
      <c r="AC9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6" s="15" t="str">
        <f ca="1">IF(B_MSK[[#This Row],[HARGA_2]]="","",IF(MID(B_MSK[[#This Row],[/ STN_2]],FIND(" ",B_MSK[[#This Row],[/ STN_2]])+1,LEN(B_MSK[[#This Row],[/ STN_2]]))="LSN",B_MSK[[#This Row],[HARGA_2]]/12,""))</f>
        <v/>
      </c>
      <c r="AH966" s="7" t="str">
        <f ca="1">IF(B_MSK[[#This Row],[HARGA_3]]="","","/ "&amp;"PCS")</f>
        <v/>
      </c>
      <c r="AI966" s="15" t="str">
        <f ca="1">IF(B_MSK[[#This Row],[HARGA_3]]="",IF(B_MSK[[#This Row],[HARGA_2]]="",IF(B_MSK[[#This Row],[HARGA_1]]="","",B_MSK[[#This Row],[HARGA_1]]),B_MSK[[#This Row],[HARGA_2]]),B_MSK[[#This Row],[HARGA_3]])</f>
        <v/>
      </c>
      <c r="AJ966" s="15" t="str">
        <f ca="1">IF(B_MSK[[#This Row],[/ STN_3]]="",IF(B_MSK[[#This Row],[/ STN_2]]="",IF(B_MSK[[#This Row],[/ STN_1]]="","",B_MSK[[#This Row],[/ STN_1]]),B_MSK[[#This Row],[/ STN_2]]),B_MSK[[#This Row],[/ STN_3]])</f>
        <v/>
      </c>
      <c r="AK966" s="5" t="str">
        <f ca="1">IF(B_MSK[[#This Row],[//]]="","",SUBSTITUTE(SUBSTITUTE(SUBSTITUTE(B_MSK[[#This Row],[QTY/ CTN]]," ","_",2),"(",""),")","")&amp;"_")</f>
        <v/>
      </c>
      <c r="AL966" s="5" t="str">
        <f ca="1">IF(B_MSK[[#This Row],[A_B]]="","",SEARCH("_",B_MSK[[#This Row],[A_B]]))</f>
        <v/>
      </c>
      <c r="AM966" s="5" t="str">
        <f ca="1">IF(B_MSK[[#This Row],[A_B]]="","",LEN(B_MSK[[#This Row],[A_B]]))</f>
        <v/>
      </c>
      <c r="AN966" s="5" t="str">
        <f ca="1">IF(B_MSK[[#This Row],[A_B]]="","",LEFT(B_MSK[[#This Row],[QTY/ CTN]],B_MSK[[#This Row],[A_B_1]]))</f>
        <v/>
      </c>
      <c r="AO966" s="5" t="str">
        <f ca="1">IF(B_MSK[[#This Row],[A_B]]="","",LEFT(B_MSK[[#This Row],[A_]],SEARCH(" ",B_MSK[[#This Row],[A_]])-1))</f>
        <v/>
      </c>
      <c r="AP966" s="5" t="str">
        <f ca="1">IF(B_MSK[[#This Row],[A_B]]="","",RIGHT(B_MSK[[#This Row],[A_]],LEN(B_MSK[[#This Row],[A_]])-SEARCH(" ",B_MSK[[#This Row],[A_]])))</f>
        <v/>
      </c>
      <c r="AQ9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6" s="5" t="str">
        <f ca="1">IF(B_MSK[[#This Row],[B_]]="","",LEFT(B_MSK[[#This Row],[B_]],SEARCH(" ",B_MSK[[#This Row],[B_]])))</f>
        <v/>
      </c>
      <c r="AS966" s="5" t="str">
        <f ca="1">IF(B_MSK[[#This Row],[B_]]="","",RIGHT(B_MSK[[#This Row],[B_]],LEN(B_MSK[[#This Row],[B_]])-SEARCH(" ",B_MSK[[#This Row],[B_]])))</f>
        <v/>
      </c>
      <c r="AT966" s="5" t="str">
        <f ca="1">IF(B_MSK[[#This Row],[B_2]]="LSN",12,"")</f>
        <v/>
      </c>
      <c r="AU966" s="5" t="str">
        <f ca="1">IF(B_MSK[[#This Row],[C_1]]="","","PCS")</f>
        <v/>
      </c>
      <c r="AV966" s="5" t="str">
        <f ca="1">IF(B_MSK[[#This Row],[A_1]]="","",B_MSK[[#This Row],[A_1]]*IF(B_MSK[[#This Row],[B_1]]="",1,B_MSK[[#This Row],[B_1]])*IF(B_MSK[[#This Row],[C_1]]="",1,B_MSK[[#This Row],[C_1]]))</f>
        <v/>
      </c>
      <c r="AW966" s="5" t="str">
        <f ca="1">IF(B_MSK[[#This Row],[C_2]]="",IF(B_MSK[[#This Row],[B_2]]="",IF(B_MSK[[#This Row],[A_2]]="","",B_MSK[[#This Row],[A_2]]),B_MSK[[#This Row],[B_2]]),B_MSK[[#This Row],[C_2]])</f>
        <v/>
      </c>
      <c r="AX966" s="2">
        <f ca="1">IF(ISNUMBER(B_MSK[[#This Row],[TANGGAL DATANG]]),B_MSK[[#This Row],[TANGGAL DATANG]],AX965)</f>
        <v>44959</v>
      </c>
      <c r="AY966" s="5" t="str">
        <f ca="1">IF(B_MSK[[#This Row],[DB_ROW]]="","",INDEX([3]!db[JENIS],B_MSK[[#This Row],[DB_ROW]]-1))</f>
        <v/>
      </c>
      <c r="AZ966" s="5" t="e">
        <f ca="1">IF(B_MSK[[#This Row],[A_1]]="","",B_MSK[[#This Row],[A_1]])*1</f>
        <v>#VALUE!</v>
      </c>
      <c r="BA966" s="5" t="str">
        <f ca="1">IF(B_MSK[[#This Row],[//]]="","",INDEX(INDIRECT(DIR&amp;$2:$2),B_MSK[[#This Row],[//]]))</f>
        <v/>
      </c>
      <c r="BB966" s="5" t="str">
        <f ca="1">CONCATENATE(B_MSK[[#This Row],[concat]],B_MSK[[#This Row],[HARGA_X]],B_MSK[[#This Row],[SAT]])</f>
        <v/>
      </c>
    </row>
    <row r="967" spans="1:54" x14ac:dyDescent="0.25">
      <c r="A967" s="6" t="s">
        <v>128</v>
      </c>
      <c r="B967" s="5" t="str">
        <f ca="1">IF(B_MSK[[#This Row],[N_ID]]="","",INDEX(INDIRECT(DIR&amp;$2:$2),MATCH(B_MSK[[#This Row],[N_ID]],INDIRECT(DIR&amp;"!NOTA[ID_P]"),0)))</f>
        <v/>
      </c>
      <c r="C967" s="5" t="str">
        <f ca="1">IF(B_MSK[[#This Row],[//]]="","",HYPERLINK("["&amp;SUBSTITUTE(DIR,"'","")&amp;"]NOTA!D"&amp;B_MSK[[#This Row],[//]]+2,"&gt;"))</f>
        <v/>
      </c>
      <c r="D967" s="5" t="str">
        <f ca="1">IF(B_MSK[[#This Row],[N_ID]]="","",COUNTIF(INDIRECT(DIR&amp;"!NOTA[ID_H]"),B_MSK[[#This Row],[ID NOTA]]))</f>
        <v/>
      </c>
      <c r="E9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7" s="7" t="str">
        <f ca="1">IF(B_MSK[[#This Row],[stt]]="ada",INDEX([2]!db[NB BM],B_MSK[DB_ROW]-1),"")</f>
        <v/>
      </c>
      <c r="H967" s="7" t="str">
        <f ca="1">IF(B_MSK[[#This Row],[//]]="","",INDEX(INDIRECT(DIR&amp;$2:$2),B_MSK[[#This Row],[//]]))</f>
        <v/>
      </c>
      <c r="I967" s="27" t="str">
        <f ca="1">IF(B_MSK[[#This Row],[//]]="","",INDEX(INDIRECT(DB_PATH&amp;$2:$2),B_MSK[[#This Row],[DB_ROW]]-1))</f>
        <v/>
      </c>
      <c r="J967" s="5" t="str">
        <f ca="1">IF(B_MSK[[#This Row],[//]]="","",IF(INDEX(INDIRECT(DIR&amp;$2:$2),B_MSK[[#This Row],[//]])="","",INDEX(INDIRECT(DIR&amp;$2:$2),B_MSK[[#This Row],[//]])))</f>
        <v/>
      </c>
      <c r="K967" s="5" t="str">
        <f ca="1">IF(B_MSK[[#This Row],[//]]="","",IF(INDEX(INDIRECT(DIR&amp;$2:$2),B_MSK[[#This Row],[//]])="","",INDEX(INDIRECT(DIR&amp;$2:$2),B_MSK[[#This Row],[//]])))</f>
        <v/>
      </c>
      <c r="L967" s="5" t="str">
        <f ca="1">IF(B_MSK[[#This Row],[//]]="","",IF(INDEX(INDIRECT(DIR&amp;$2:$2),B_MSK[[#This Row],[//]])="","",INDEX(INDIRECT(DIR&amp;$2:$2),B_MSK[[#This Row],[//]])))</f>
        <v/>
      </c>
      <c r="M967" s="13" t="str">
        <f ca="1">IF(B_MSK[[#This Row],[//]]="","",INDEX(INDIRECT(DIR&amp;$2:$2),B_MSK[[#This Row],[//]]))</f>
        <v/>
      </c>
      <c r="N967" s="13" t="str">
        <f ca="1">IF(OR(B_MSK[[#This Row],[//]]="",),"",INDEX(INDIRECT(DIR&amp;$2:$2),B_MSK[[#This Row],[//]]))</f>
        <v/>
      </c>
      <c r="O967" s="3" t="str">
        <f ca="1">IF(B_MSK[[#This Row],[//]]="","",IF(INDEX(INDIRECT(DIR&amp;$2:$2),B_MSK[[#This Row],[//]])=0,"",INDEX(INDIRECT(DIR&amp;$2:$2),B_MSK[[#This Row],[//]])))</f>
        <v/>
      </c>
      <c r="P967" s="3" t="str">
        <f ca="1">IF(B_MSK[[#This Row],[//]]="","",IF(INDEX(INDIRECT(DIR&amp;$2:$2),B_MSK[[#This Row],[//]])=0,"",INDEX(INDIRECT(DIR&amp;$2:$2),B_MSK[[#This Row],[//]])))</f>
        <v/>
      </c>
      <c r="Q967" s="12" t="str">
        <f ca="1">IF(B_MSK[[#This Row],[//]]="","",INDEX(INDIRECT(DIR&amp;$2:$2),B_MSK[[#This Row],[//]]))</f>
        <v/>
      </c>
      <c r="R9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7" s="37" t="str">
        <f ca="1">IF(B_MSK[[#This Row],[//]]="","",INDEX(INDIRECT(DIR&amp;$2:$2),B_MSK[[#This Row],[//]]))</f>
        <v/>
      </c>
      <c r="U967" s="38" t="str">
        <f ca="1">IF(SUMIF(B_MSK[NAMA BARANG],B_MSK[[#This Row],[NAMA BARANG]],B_MSK[JMLH BRG])=0,"",SUMIF(B_MSK[NAMA BARANG],B_MSK[[#This Row],[NAMA BARANG]],B_MSK[C]))</f>
        <v/>
      </c>
      <c r="V967" s="7" t="str">
        <f ca="1">IF(B_MSK[[#This Row],[//]]="","",INDEX(INDIRECT(DIR&amp;$2:$2),B_MSK[[#This Row],[//]]))</f>
        <v/>
      </c>
      <c r="W9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7" s="5" t="str">
        <f ca="1">IF(B_MSK[[#This Row],[N.B.nota]]="","",IF(MATCH(B_MSK[[#This Row],[concat]],[2]!db[NB NOTA_C],0)&gt;0,"ada",0))</f>
        <v/>
      </c>
      <c r="Y967" s="5" t="str">
        <f ca="1">IF(B_MSK[[#This Row],[N.B.nota]]="","",ADDRESS(ROW(B_MSK[QB]),COLUMN(B_MSK[QB]))&amp;":"&amp;ADDRESS(ROW(),COLUMN(B_MSK[QB])))</f>
        <v/>
      </c>
      <c r="Z967" s="5" t="str">
        <f ca="1">IF(B_MSK[[#This Row],[concat]]="","",MATCH(B_MSK[[#This Row],[concat]],[2]!db[NB NOTA_C],0)+1)</f>
        <v/>
      </c>
      <c r="AA967" s="5" t="str">
        <f ca="1">IF(B_MSK[[#This Row],[//]]="","",HYPERLINK("[D:\kerja\BANK EXP\BARU\DB.XLSX]DB!e"&amp;B_MSK[[#This Row],[DB_ROW]],"&gt;"))</f>
        <v/>
      </c>
      <c r="AB967" s="30" t="e">
        <f ca="1">MID(B_MSK[[#This Row],[/ STN_1]],FIND(" ",B_MSK[[#This Row],[/ STN_1]])+1,LEN(B_MSK[[#This Row],[/ STN_1]]))</f>
        <v>#VALUE!</v>
      </c>
      <c r="AC9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7" s="15" t="str">
        <f ca="1">IF(B_MSK[[#This Row],[HARGA_2]]="","",IF(MID(B_MSK[[#This Row],[/ STN_2]],FIND(" ",B_MSK[[#This Row],[/ STN_2]])+1,LEN(B_MSK[[#This Row],[/ STN_2]]))="LSN",B_MSK[[#This Row],[HARGA_2]]/12,""))</f>
        <v/>
      </c>
      <c r="AH967" s="7" t="str">
        <f ca="1">IF(B_MSK[[#This Row],[HARGA_3]]="","","/ "&amp;"PCS")</f>
        <v/>
      </c>
      <c r="AI967" s="15" t="str">
        <f ca="1">IF(B_MSK[[#This Row],[HARGA_3]]="",IF(B_MSK[[#This Row],[HARGA_2]]="",IF(B_MSK[[#This Row],[HARGA_1]]="","",B_MSK[[#This Row],[HARGA_1]]),B_MSK[[#This Row],[HARGA_2]]),B_MSK[[#This Row],[HARGA_3]])</f>
        <v/>
      </c>
      <c r="AJ967" s="15" t="str">
        <f ca="1">IF(B_MSK[[#This Row],[/ STN_3]]="",IF(B_MSK[[#This Row],[/ STN_2]]="",IF(B_MSK[[#This Row],[/ STN_1]]="","",B_MSK[[#This Row],[/ STN_1]]),B_MSK[[#This Row],[/ STN_2]]),B_MSK[[#This Row],[/ STN_3]])</f>
        <v/>
      </c>
      <c r="AK967" s="5" t="str">
        <f ca="1">IF(B_MSK[[#This Row],[//]]="","",SUBSTITUTE(SUBSTITUTE(SUBSTITUTE(B_MSK[[#This Row],[QTY/ CTN]]," ","_",2),"(",""),")","")&amp;"_")</f>
        <v/>
      </c>
      <c r="AL967" s="5" t="str">
        <f ca="1">IF(B_MSK[[#This Row],[A_B]]="","",SEARCH("_",B_MSK[[#This Row],[A_B]]))</f>
        <v/>
      </c>
      <c r="AM967" s="5" t="str">
        <f ca="1">IF(B_MSK[[#This Row],[A_B]]="","",LEN(B_MSK[[#This Row],[A_B]]))</f>
        <v/>
      </c>
      <c r="AN967" s="5" t="str">
        <f ca="1">IF(B_MSK[[#This Row],[A_B]]="","",LEFT(B_MSK[[#This Row],[QTY/ CTN]],B_MSK[[#This Row],[A_B_1]]))</f>
        <v/>
      </c>
      <c r="AO967" s="5" t="str">
        <f ca="1">IF(B_MSK[[#This Row],[A_B]]="","",LEFT(B_MSK[[#This Row],[A_]],SEARCH(" ",B_MSK[[#This Row],[A_]])-1))</f>
        <v/>
      </c>
      <c r="AP967" s="5" t="str">
        <f ca="1">IF(B_MSK[[#This Row],[A_B]]="","",RIGHT(B_MSK[[#This Row],[A_]],LEN(B_MSK[[#This Row],[A_]])-SEARCH(" ",B_MSK[[#This Row],[A_]])))</f>
        <v/>
      </c>
      <c r="AQ9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7" s="5" t="str">
        <f ca="1">IF(B_MSK[[#This Row],[B_]]="","",LEFT(B_MSK[[#This Row],[B_]],SEARCH(" ",B_MSK[[#This Row],[B_]])))</f>
        <v/>
      </c>
      <c r="AS967" s="5" t="str">
        <f ca="1">IF(B_MSK[[#This Row],[B_]]="","",RIGHT(B_MSK[[#This Row],[B_]],LEN(B_MSK[[#This Row],[B_]])-SEARCH(" ",B_MSK[[#This Row],[B_]])))</f>
        <v/>
      </c>
      <c r="AT967" s="5" t="str">
        <f ca="1">IF(B_MSK[[#This Row],[B_2]]="LSN",12,"")</f>
        <v/>
      </c>
      <c r="AU967" s="5" t="str">
        <f ca="1">IF(B_MSK[[#This Row],[C_1]]="","","PCS")</f>
        <v/>
      </c>
      <c r="AV967" s="5" t="str">
        <f ca="1">IF(B_MSK[[#This Row],[A_1]]="","",B_MSK[[#This Row],[A_1]]*IF(B_MSK[[#This Row],[B_1]]="",1,B_MSK[[#This Row],[B_1]])*IF(B_MSK[[#This Row],[C_1]]="",1,B_MSK[[#This Row],[C_1]]))</f>
        <v/>
      </c>
      <c r="AW967" s="5" t="str">
        <f ca="1">IF(B_MSK[[#This Row],[C_2]]="",IF(B_MSK[[#This Row],[B_2]]="",IF(B_MSK[[#This Row],[A_2]]="","",B_MSK[[#This Row],[A_2]]),B_MSK[[#This Row],[B_2]]),B_MSK[[#This Row],[C_2]])</f>
        <v/>
      </c>
      <c r="AX967" s="2">
        <f ca="1">IF(ISNUMBER(B_MSK[[#This Row],[TANGGAL DATANG]]),B_MSK[[#This Row],[TANGGAL DATANG]],AX966)</f>
        <v>44959</v>
      </c>
      <c r="AY967" s="5" t="str">
        <f ca="1">IF(B_MSK[[#This Row],[DB_ROW]]="","",INDEX([3]!db[JENIS],B_MSK[[#This Row],[DB_ROW]]-1))</f>
        <v/>
      </c>
      <c r="AZ967" s="5" t="e">
        <f ca="1">IF(B_MSK[[#This Row],[A_1]]="","",B_MSK[[#This Row],[A_1]])*1</f>
        <v>#VALUE!</v>
      </c>
      <c r="BA967" s="5" t="str">
        <f ca="1">IF(B_MSK[[#This Row],[//]]="","",INDEX(INDIRECT(DIR&amp;$2:$2),B_MSK[[#This Row],[//]]))</f>
        <v/>
      </c>
      <c r="BB967" s="5" t="str">
        <f ca="1">CONCATENATE(B_MSK[[#This Row],[concat]],B_MSK[[#This Row],[HARGA_X]],B_MSK[[#This Row],[SAT]])</f>
        <v/>
      </c>
    </row>
    <row r="968" spans="1:54" x14ac:dyDescent="0.25">
      <c r="A968" s="6" t="s">
        <v>128</v>
      </c>
      <c r="B968" s="5" t="str">
        <f ca="1">IF(B_MSK[[#This Row],[N_ID]]="","",INDEX(INDIRECT(DIR&amp;$2:$2),MATCH(B_MSK[[#This Row],[N_ID]],INDIRECT(DIR&amp;"!NOTA[ID_P]"),0)))</f>
        <v/>
      </c>
      <c r="C968" s="5" t="str">
        <f ca="1">IF(B_MSK[[#This Row],[//]]="","",HYPERLINK("["&amp;SUBSTITUTE(DIR,"'","")&amp;"]NOTA!D"&amp;B_MSK[[#This Row],[//]]+2,"&gt;"))</f>
        <v/>
      </c>
      <c r="D968" s="5" t="str">
        <f ca="1">IF(B_MSK[[#This Row],[N_ID]]="","",COUNTIF(INDIRECT(DIR&amp;"!NOTA[ID_H]"),B_MSK[[#This Row],[ID NOTA]]))</f>
        <v/>
      </c>
      <c r="E9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8" s="7" t="str">
        <f ca="1">IF(B_MSK[[#This Row],[stt]]="ada",INDEX([2]!db[NB BM],B_MSK[DB_ROW]-1),"")</f>
        <v/>
      </c>
      <c r="H968" s="7" t="str">
        <f ca="1">IF(B_MSK[[#This Row],[//]]="","",INDEX(INDIRECT(DIR&amp;$2:$2),B_MSK[[#This Row],[//]]))</f>
        <v/>
      </c>
      <c r="I968" s="27" t="str">
        <f ca="1">IF(B_MSK[[#This Row],[//]]="","",INDEX(INDIRECT(DB_PATH&amp;$2:$2),B_MSK[[#This Row],[DB_ROW]]-1))</f>
        <v/>
      </c>
      <c r="J968" s="5" t="str">
        <f ca="1">IF(B_MSK[[#This Row],[//]]="","",IF(INDEX(INDIRECT(DIR&amp;$2:$2),B_MSK[[#This Row],[//]])="","",INDEX(INDIRECT(DIR&amp;$2:$2),B_MSK[[#This Row],[//]])))</f>
        <v/>
      </c>
      <c r="K968" s="5" t="str">
        <f ca="1">IF(B_MSK[[#This Row],[//]]="","",IF(INDEX(INDIRECT(DIR&amp;$2:$2),B_MSK[[#This Row],[//]])="","",INDEX(INDIRECT(DIR&amp;$2:$2),B_MSK[[#This Row],[//]])))</f>
        <v/>
      </c>
      <c r="L968" s="5" t="str">
        <f ca="1">IF(B_MSK[[#This Row],[//]]="","",IF(INDEX(INDIRECT(DIR&amp;$2:$2),B_MSK[[#This Row],[//]])="","",INDEX(INDIRECT(DIR&amp;$2:$2),B_MSK[[#This Row],[//]])))</f>
        <v/>
      </c>
      <c r="M968" s="13" t="str">
        <f ca="1">IF(B_MSK[[#This Row],[//]]="","",INDEX(INDIRECT(DIR&amp;$2:$2),B_MSK[[#This Row],[//]]))</f>
        <v/>
      </c>
      <c r="N968" s="13" t="str">
        <f ca="1">IF(OR(B_MSK[[#This Row],[//]]="",),"",INDEX(INDIRECT(DIR&amp;$2:$2),B_MSK[[#This Row],[//]]))</f>
        <v/>
      </c>
      <c r="O968" s="3" t="str">
        <f ca="1">IF(B_MSK[[#This Row],[//]]="","",IF(INDEX(INDIRECT(DIR&amp;$2:$2),B_MSK[[#This Row],[//]])=0,"",INDEX(INDIRECT(DIR&amp;$2:$2),B_MSK[[#This Row],[//]])))</f>
        <v/>
      </c>
      <c r="P968" s="3" t="str">
        <f ca="1">IF(B_MSK[[#This Row],[//]]="","",IF(INDEX(INDIRECT(DIR&amp;$2:$2),B_MSK[[#This Row],[//]])=0,"",INDEX(INDIRECT(DIR&amp;$2:$2),B_MSK[[#This Row],[//]])))</f>
        <v/>
      </c>
      <c r="Q968" s="12" t="str">
        <f ca="1">IF(B_MSK[[#This Row],[//]]="","",INDEX(INDIRECT(DIR&amp;$2:$2),B_MSK[[#This Row],[//]]))</f>
        <v/>
      </c>
      <c r="R9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8" s="37" t="str">
        <f ca="1">IF(B_MSK[[#This Row],[//]]="","",INDEX(INDIRECT(DIR&amp;$2:$2),B_MSK[[#This Row],[//]]))</f>
        <v/>
      </c>
      <c r="U968" s="38" t="str">
        <f ca="1">IF(SUMIF(B_MSK[NAMA BARANG],B_MSK[[#This Row],[NAMA BARANG]],B_MSK[JMLH BRG])=0,"",SUMIF(B_MSK[NAMA BARANG],B_MSK[[#This Row],[NAMA BARANG]],B_MSK[C]))</f>
        <v/>
      </c>
      <c r="V968" s="7" t="str">
        <f ca="1">IF(B_MSK[[#This Row],[//]]="","",INDEX(INDIRECT(DIR&amp;$2:$2),B_MSK[[#This Row],[//]]))</f>
        <v/>
      </c>
      <c r="W9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8" s="5" t="str">
        <f ca="1">IF(B_MSK[[#This Row],[N.B.nota]]="","",IF(MATCH(B_MSK[[#This Row],[concat]],[2]!db[NB NOTA_C],0)&gt;0,"ada",0))</f>
        <v/>
      </c>
      <c r="Y968" s="5" t="str">
        <f ca="1">IF(B_MSK[[#This Row],[N.B.nota]]="","",ADDRESS(ROW(B_MSK[QB]),COLUMN(B_MSK[QB]))&amp;":"&amp;ADDRESS(ROW(),COLUMN(B_MSK[QB])))</f>
        <v/>
      </c>
      <c r="Z968" s="5" t="str">
        <f ca="1">IF(B_MSK[[#This Row],[concat]]="","",MATCH(B_MSK[[#This Row],[concat]],[2]!db[NB NOTA_C],0)+1)</f>
        <v/>
      </c>
      <c r="AA968" s="5" t="str">
        <f ca="1">IF(B_MSK[[#This Row],[//]]="","",HYPERLINK("[D:\kerja\BANK EXP\BARU\DB.XLSX]DB!e"&amp;B_MSK[[#This Row],[DB_ROW]],"&gt;"))</f>
        <v/>
      </c>
      <c r="AB968" s="30" t="e">
        <f ca="1">MID(B_MSK[[#This Row],[/ STN_1]],FIND(" ",B_MSK[[#This Row],[/ STN_1]])+1,LEN(B_MSK[[#This Row],[/ STN_1]]))</f>
        <v>#VALUE!</v>
      </c>
      <c r="AC9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8" s="15" t="str">
        <f ca="1">IF(B_MSK[[#This Row],[HARGA_2]]="","",IF(MID(B_MSK[[#This Row],[/ STN_2]],FIND(" ",B_MSK[[#This Row],[/ STN_2]])+1,LEN(B_MSK[[#This Row],[/ STN_2]]))="LSN",B_MSK[[#This Row],[HARGA_2]]/12,""))</f>
        <v/>
      </c>
      <c r="AH968" s="7" t="str">
        <f ca="1">IF(B_MSK[[#This Row],[HARGA_3]]="","","/ "&amp;"PCS")</f>
        <v/>
      </c>
      <c r="AI968" s="15" t="str">
        <f ca="1">IF(B_MSK[[#This Row],[HARGA_3]]="",IF(B_MSK[[#This Row],[HARGA_2]]="",IF(B_MSK[[#This Row],[HARGA_1]]="","",B_MSK[[#This Row],[HARGA_1]]),B_MSK[[#This Row],[HARGA_2]]),B_MSK[[#This Row],[HARGA_3]])</f>
        <v/>
      </c>
      <c r="AJ968" s="15" t="str">
        <f ca="1">IF(B_MSK[[#This Row],[/ STN_3]]="",IF(B_MSK[[#This Row],[/ STN_2]]="",IF(B_MSK[[#This Row],[/ STN_1]]="","",B_MSK[[#This Row],[/ STN_1]]),B_MSK[[#This Row],[/ STN_2]]),B_MSK[[#This Row],[/ STN_3]])</f>
        <v/>
      </c>
      <c r="AK968" s="5" t="str">
        <f ca="1">IF(B_MSK[[#This Row],[//]]="","",SUBSTITUTE(SUBSTITUTE(SUBSTITUTE(B_MSK[[#This Row],[QTY/ CTN]]," ","_",2),"(",""),")","")&amp;"_")</f>
        <v/>
      </c>
      <c r="AL968" s="5" t="str">
        <f ca="1">IF(B_MSK[[#This Row],[A_B]]="","",SEARCH("_",B_MSK[[#This Row],[A_B]]))</f>
        <v/>
      </c>
      <c r="AM968" s="5" t="str">
        <f ca="1">IF(B_MSK[[#This Row],[A_B]]="","",LEN(B_MSK[[#This Row],[A_B]]))</f>
        <v/>
      </c>
      <c r="AN968" s="5" t="str">
        <f ca="1">IF(B_MSK[[#This Row],[A_B]]="","",LEFT(B_MSK[[#This Row],[QTY/ CTN]],B_MSK[[#This Row],[A_B_1]]))</f>
        <v/>
      </c>
      <c r="AO968" s="5" t="str">
        <f ca="1">IF(B_MSK[[#This Row],[A_B]]="","",LEFT(B_MSK[[#This Row],[A_]],SEARCH(" ",B_MSK[[#This Row],[A_]])-1))</f>
        <v/>
      </c>
      <c r="AP968" s="5" t="str">
        <f ca="1">IF(B_MSK[[#This Row],[A_B]]="","",RIGHT(B_MSK[[#This Row],[A_]],LEN(B_MSK[[#This Row],[A_]])-SEARCH(" ",B_MSK[[#This Row],[A_]])))</f>
        <v/>
      </c>
      <c r="AQ9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8" s="5" t="str">
        <f ca="1">IF(B_MSK[[#This Row],[B_]]="","",LEFT(B_MSK[[#This Row],[B_]],SEARCH(" ",B_MSK[[#This Row],[B_]])))</f>
        <v/>
      </c>
      <c r="AS968" s="5" t="str">
        <f ca="1">IF(B_MSK[[#This Row],[B_]]="","",RIGHT(B_MSK[[#This Row],[B_]],LEN(B_MSK[[#This Row],[B_]])-SEARCH(" ",B_MSK[[#This Row],[B_]])))</f>
        <v/>
      </c>
      <c r="AT968" s="5" t="str">
        <f ca="1">IF(B_MSK[[#This Row],[B_2]]="LSN",12,"")</f>
        <v/>
      </c>
      <c r="AU968" s="5" t="str">
        <f ca="1">IF(B_MSK[[#This Row],[C_1]]="","","PCS")</f>
        <v/>
      </c>
      <c r="AV968" s="5" t="str">
        <f ca="1">IF(B_MSK[[#This Row],[A_1]]="","",B_MSK[[#This Row],[A_1]]*IF(B_MSK[[#This Row],[B_1]]="",1,B_MSK[[#This Row],[B_1]])*IF(B_MSK[[#This Row],[C_1]]="",1,B_MSK[[#This Row],[C_1]]))</f>
        <v/>
      </c>
      <c r="AW968" s="5" t="str">
        <f ca="1">IF(B_MSK[[#This Row],[C_2]]="",IF(B_MSK[[#This Row],[B_2]]="",IF(B_MSK[[#This Row],[A_2]]="","",B_MSK[[#This Row],[A_2]]),B_MSK[[#This Row],[B_2]]),B_MSK[[#This Row],[C_2]])</f>
        <v/>
      </c>
      <c r="AX968" s="2">
        <f ca="1">IF(ISNUMBER(B_MSK[[#This Row],[TANGGAL DATANG]]),B_MSK[[#This Row],[TANGGAL DATANG]],AX967)</f>
        <v>44959</v>
      </c>
      <c r="AY968" s="5" t="str">
        <f ca="1">IF(B_MSK[[#This Row],[DB_ROW]]="","",INDEX([3]!db[JENIS],B_MSK[[#This Row],[DB_ROW]]-1))</f>
        <v/>
      </c>
      <c r="AZ968" s="5" t="e">
        <f ca="1">IF(B_MSK[[#This Row],[A_1]]="","",B_MSK[[#This Row],[A_1]])*1</f>
        <v>#VALUE!</v>
      </c>
      <c r="BA968" s="5" t="str">
        <f ca="1">IF(B_MSK[[#This Row],[//]]="","",INDEX(INDIRECT(DIR&amp;$2:$2),B_MSK[[#This Row],[//]]))</f>
        <v/>
      </c>
      <c r="BB968" s="5" t="str">
        <f ca="1">CONCATENATE(B_MSK[[#This Row],[concat]],B_MSK[[#This Row],[HARGA_X]],B_MSK[[#This Row],[SAT]])</f>
        <v/>
      </c>
    </row>
    <row r="969" spans="1:54" x14ac:dyDescent="0.25">
      <c r="A969" s="6" t="s">
        <v>128</v>
      </c>
      <c r="B969" s="5" t="str">
        <f ca="1">IF(B_MSK[[#This Row],[N_ID]]="","",INDEX(INDIRECT(DIR&amp;$2:$2),MATCH(B_MSK[[#This Row],[N_ID]],INDIRECT(DIR&amp;"!NOTA[ID_P]"),0)))</f>
        <v/>
      </c>
      <c r="C969" s="5" t="str">
        <f ca="1">IF(B_MSK[[#This Row],[//]]="","",HYPERLINK("["&amp;SUBSTITUTE(DIR,"'","")&amp;"]NOTA!D"&amp;B_MSK[[#This Row],[//]]+2,"&gt;"))</f>
        <v/>
      </c>
      <c r="D969" s="5" t="str">
        <f ca="1">IF(B_MSK[[#This Row],[N_ID]]="","",COUNTIF(INDIRECT(DIR&amp;"!NOTA[ID_H]"),B_MSK[[#This Row],[ID NOTA]]))</f>
        <v/>
      </c>
      <c r="E9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9" s="7" t="str">
        <f ca="1">IF(B_MSK[[#This Row],[stt]]="ada",INDEX([2]!db[NB BM],B_MSK[DB_ROW]-1),"")</f>
        <v/>
      </c>
      <c r="H969" s="7" t="str">
        <f ca="1">IF(B_MSK[[#This Row],[//]]="","",INDEX(INDIRECT(DIR&amp;$2:$2),B_MSK[[#This Row],[//]]))</f>
        <v/>
      </c>
      <c r="I969" s="27" t="str">
        <f ca="1">IF(B_MSK[[#This Row],[//]]="","",INDEX(INDIRECT(DB_PATH&amp;$2:$2),B_MSK[[#This Row],[DB_ROW]]-1))</f>
        <v/>
      </c>
      <c r="J969" s="5" t="str">
        <f ca="1">IF(B_MSK[[#This Row],[//]]="","",IF(INDEX(INDIRECT(DIR&amp;$2:$2),B_MSK[[#This Row],[//]])="","",INDEX(INDIRECT(DIR&amp;$2:$2),B_MSK[[#This Row],[//]])))</f>
        <v/>
      </c>
      <c r="K969" s="5" t="str">
        <f ca="1">IF(B_MSK[[#This Row],[//]]="","",IF(INDEX(INDIRECT(DIR&amp;$2:$2),B_MSK[[#This Row],[//]])="","",INDEX(INDIRECT(DIR&amp;$2:$2),B_MSK[[#This Row],[//]])))</f>
        <v/>
      </c>
      <c r="L969" s="5" t="str">
        <f ca="1">IF(B_MSK[[#This Row],[//]]="","",IF(INDEX(INDIRECT(DIR&amp;$2:$2),B_MSK[[#This Row],[//]])="","",INDEX(INDIRECT(DIR&amp;$2:$2),B_MSK[[#This Row],[//]])))</f>
        <v/>
      </c>
      <c r="M969" s="13" t="str">
        <f ca="1">IF(B_MSK[[#This Row],[//]]="","",INDEX(INDIRECT(DIR&amp;$2:$2),B_MSK[[#This Row],[//]]))</f>
        <v/>
      </c>
      <c r="N969" s="13" t="str">
        <f ca="1">IF(OR(B_MSK[[#This Row],[//]]="",),"",INDEX(INDIRECT(DIR&amp;$2:$2),B_MSK[[#This Row],[//]]))</f>
        <v/>
      </c>
      <c r="O969" s="3" t="str">
        <f ca="1">IF(B_MSK[[#This Row],[//]]="","",IF(INDEX(INDIRECT(DIR&amp;$2:$2),B_MSK[[#This Row],[//]])=0,"",INDEX(INDIRECT(DIR&amp;$2:$2),B_MSK[[#This Row],[//]])))</f>
        <v/>
      </c>
      <c r="P969" s="3" t="str">
        <f ca="1">IF(B_MSK[[#This Row],[//]]="","",IF(INDEX(INDIRECT(DIR&amp;$2:$2),B_MSK[[#This Row],[//]])=0,"",INDEX(INDIRECT(DIR&amp;$2:$2),B_MSK[[#This Row],[//]])))</f>
        <v/>
      </c>
      <c r="Q969" s="12" t="str">
        <f ca="1">IF(B_MSK[[#This Row],[//]]="","",INDEX(INDIRECT(DIR&amp;$2:$2),B_MSK[[#This Row],[//]]))</f>
        <v/>
      </c>
      <c r="R9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9" s="37" t="str">
        <f ca="1">IF(B_MSK[[#This Row],[//]]="","",INDEX(INDIRECT(DIR&amp;$2:$2),B_MSK[[#This Row],[//]]))</f>
        <v/>
      </c>
      <c r="U969" s="38" t="str">
        <f ca="1">IF(SUMIF(B_MSK[NAMA BARANG],B_MSK[[#This Row],[NAMA BARANG]],B_MSK[JMLH BRG])=0,"",SUMIF(B_MSK[NAMA BARANG],B_MSK[[#This Row],[NAMA BARANG]],B_MSK[C]))</f>
        <v/>
      </c>
      <c r="V969" s="7" t="str">
        <f ca="1">IF(B_MSK[[#This Row],[//]]="","",INDEX(INDIRECT(DIR&amp;$2:$2),B_MSK[[#This Row],[//]]))</f>
        <v/>
      </c>
      <c r="W9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9" s="5" t="str">
        <f ca="1">IF(B_MSK[[#This Row],[N.B.nota]]="","",IF(MATCH(B_MSK[[#This Row],[concat]],[2]!db[NB NOTA_C],0)&gt;0,"ada",0))</f>
        <v/>
      </c>
      <c r="Y969" s="5" t="str">
        <f ca="1">IF(B_MSK[[#This Row],[N.B.nota]]="","",ADDRESS(ROW(B_MSK[QB]),COLUMN(B_MSK[QB]))&amp;":"&amp;ADDRESS(ROW(),COLUMN(B_MSK[QB])))</f>
        <v/>
      </c>
      <c r="Z969" s="5" t="str">
        <f ca="1">IF(B_MSK[[#This Row],[concat]]="","",MATCH(B_MSK[[#This Row],[concat]],[2]!db[NB NOTA_C],0)+1)</f>
        <v/>
      </c>
      <c r="AA969" s="5" t="str">
        <f ca="1">IF(B_MSK[[#This Row],[//]]="","",HYPERLINK("[D:\kerja\BANK EXP\BARU\DB.XLSX]DB!e"&amp;B_MSK[[#This Row],[DB_ROW]],"&gt;"))</f>
        <v/>
      </c>
      <c r="AB969" s="30" t="e">
        <f ca="1">MID(B_MSK[[#This Row],[/ STN_1]],FIND(" ",B_MSK[[#This Row],[/ STN_1]])+1,LEN(B_MSK[[#This Row],[/ STN_1]]))</f>
        <v>#VALUE!</v>
      </c>
      <c r="AC9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9" s="15" t="str">
        <f ca="1">IF(B_MSK[[#This Row],[HARGA_2]]="","",IF(MID(B_MSK[[#This Row],[/ STN_2]],FIND(" ",B_MSK[[#This Row],[/ STN_2]])+1,LEN(B_MSK[[#This Row],[/ STN_2]]))="LSN",B_MSK[[#This Row],[HARGA_2]]/12,""))</f>
        <v/>
      </c>
      <c r="AH969" s="7" t="str">
        <f ca="1">IF(B_MSK[[#This Row],[HARGA_3]]="","","/ "&amp;"PCS")</f>
        <v/>
      </c>
      <c r="AI969" s="15" t="str">
        <f ca="1">IF(B_MSK[[#This Row],[HARGA_3]]="",IF(B_MSK[[#This Row],[HARGA_2]]="",IF(B_MSK[[#This Row],[HARGA_1]]="","",B_MSK[[#This Row],[HARGA_1]]),B_MSK[[#This Row],[HARGA_2]]),B_MSK[[#This Row],[HARGA_3]])</f>
        <v/>
      </c>
      <c r="AJ969" s="15" t="str">
        <f ca="1">IF(B_MSK[[#This Row],[/ STN_3]]="",IF(B_MSK[[#This Row],[/ STN_2]]="",IF(B_MSK[[#This Row],[/ STN_1]]="","",B_MSK[[#This Row],[/ STN_1]]),B_MSK[[#This Row],[/ STN_2]]),B_MSK[[#This Row],[/ STN_3]])</f>
        <v/>
      </c>
      <c r="AK969" s="5" t="str">
        <f ca="1">IF(B_MSK[[#This Row],[//]]="","",SUBSTITUTE(SUBSTITUTE(SUBSTITUTE(B_MSK[[#This Row],[QTY/ CTN]]," ","_",2),"(",""),")","")&amp;"_")</f>
        <v/>
      </c>
      <c r="AL969" s="5" t="str">
        <f ca="1">IF(B_MSK[[#This Row],[A_B]]="","",SEARCH("_",B_MSK[[#This Row],[A_B]]))</f>
        <v/>
      </c>
      <c r="AM969" s="5" t="str">
        <f ca="1">IF(B_MSK[[#This Row],[A_B]]="","",LEN(B_MSK[[#This Row],[A_B]]))</f>
        <v/>
      </c>
      <c r="AN969" s="5" t="str">
        <f ca="1">IF(B_MSK[[#This Row],[A_B]]="","",LEFT(B_MSK[[#This Row],[QTY/ CTN]],B_MSK[[#This Row],[A_B_1]]))</f>
        <v/>
      </c>
      <c r="AO969" s="5" t="str">
        <f ca="1">IF(B_MSK[[#This Row],[A_B]]="","",LEFT(B_MSK[[#This Row],[A_]],SEARCH(" ",B_MSK[[#This Row],[A_]])-1))</f>
        <v/>
      </c>
      <c r="AP969" s="5" t="str">
        <f ca="1">IF(B_MSK[[#This Row],[A_B]]="","",RIGHT(B_MSK[[#This Row],[A_]],LEN(B_MSK[[#This Row],[A_]])-SEARCH(" ",B_MSK[[#This Row],[A_]])))</f>
        <v/>
      </c>
      <c r="AQ9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9" s="5" t="str">
        <f ca="1">IF(B_MSK[[#This Row],[B_]]="","",LEFT(B_MSK[[#This Row],[B_]],SEARCH(" ",B_MSK[[#This Row],[B_]])))</f>
        <v/>
      </c>
      <c r="AS969" s="5" t="str">
        <f ca="1">IF(B_MSK[[#This Row],[B_]]="","",RIGHT(B_MSK[[#This Row],[B_]],LEN(B_MSK[[#This Row],[B_]])-SEARCH(" ",B_MSK[[#This Row],[B_]])))</f>
        <v/>
      </c>
      <c r="AT969" s="5" t="str">
        <f ca="1">IF(B_MSK[[#This Row],[B_2]]="LSN",12,"")</f>
        <v/>
      </c>
      <c r="AU969" s="5" t="str">
        <f ca="1">IF(B_MSK[[#This Row],[C_1]]="","","PCS")</f>
        <v/>
      </c>
      <c r="AV969" s="5" t="str">
        <f ca="1">IF(B_MSK[[#This Row],[A_1]]="","",B_MSK[[#This Row],[A_1]]*IF(B_MSK[[#This Row],[B_1]]="",1,B_MSK[[#This Row],[B_1]])*IF(B_MSK[[#This Row],[C_1]]="",1,B_MSK[[#This Row],[C_1]]))</f>
        <v/>
      </c>
      <c r="AW969" s="5" t="str">
        <f ca="1">IF(B_MSK[[#This Row],[C_2]]="",IF(B_MSK[[#This Row],[B_2]]="",IF(B_MSK[[#This Row],[A_2]]="","",B_MSK[[#This Row],[A_2]]),B_MSK[[#This Row],[B_2]]),B_MSK[[#This Row],[C_2]])</f>
        <v/>
      </c>
      <c r="AX969" s="2">
        <f ca="1">IF(ISNUMBER(B_MSK[[#This Row],[TANGGAL DATANG]]),B_MSK[[#This Row],[TANGGAL DATANG]],AX968)</f>
        <v>44959</v>
      </c>
      <c r="AY969" s="5" t="str">
        <f ca="1">IF(B_MSK[[#This Row],[DB_ROW]]="","",INDEX([3]!db[JENIS],B_MSK[[#This Row],[DB_ROW]]-1))</f>
        <v/>
      </c>
      <c r="AZ969" s="5" t="e">
        <f ca="1">IF(B_MSK[[#This Row],[A_1]]="","",B_MSK[[#This Row],[A_1]])*1</f>
        <v>#VALUE!</v>
      </c>
      <c r="BA969" s="5" t="str">
        <f ca="1">IF(B_MSK[[#This Row],[//]]="","",INDEX(INDIRECT(DIR&amp;$2:$2),B_MSK[[#This Row],[//]]))</f>
        <v/>
      </c>
      <c r="BB969" s="5" t="str">
        <f ca="1">CONCATENATE(B_MSK[[#This Row],[concat]],B_MSK[[#This Row],[HARGA_X]],B_MSK[[#This Row],[SAT]])</f>
        <v/>
      </c>
    </row>
    <row r="970" spans="1:54" x14ac:dyDescent="0.25">
      <c r="A970" s="6" t="s">
        <v>128</v>
      </c>
      <c r="B970" s="5" t="str">
        <f ca="1">IF(B_MSK[[#This Row],[N_ID]]="","",INDEX(INDIRECT(DIR&amp;$2:$2),MATCH(B_MSK[[#This Row],[N_ID]],INDIRECT(DIR&amp;"!NOTA[ID_P]"),0)))</f>
        <v/>
      </c>
      <c r="C970" s="5" t="str">
        <f ca="1">IF(B_MSK[[#This Row],[//]]="","",HYPERLINK("["&amp;SUBSTITUTE(DIR,"'","")&amp;"]NOTA!D"&amp;B_MSK[[#This Row],[//]]+2,"&gt;"))</f>
        <v/>
      </c>
      <c r="D970" s="5" t="str">
        <f ca="1">IF(B_MSK[[#This Row],[N_ID]]="","",COUNTIF(INDIRECT(DIR&amp;"!NOTA[ID_H]"),B_MSK[[#This Row],[ID NOTA]]))</f>
        <v/>
      </c>
      <c r="E9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0" s="7" t="str">
        <f ca="1">IF(B_MSK[[#This Row],[stt]]="ada",INDEX([2]!db[NB BM],B_MSK[DB_ROW]-1),"")</f>
        <v/>
      </c>
      <c r="H970" s="7" t="str">
        <f ca="1">IF(B_MSK[[#This Row],[//]]="","",INDEX(INDIRECT(DIR&amp;$2:$2),B_MSK[[#This Row],[//]]))</f>
        <v/>
      </c>
      <c r="I970" s="27" t="str">
        <f ca="1">IF(B_MSK[[#This Row],[//]]="","",INDEX(INDIRECT(DB_PATH&amp;$2:$2),B_MSK[[#This Row],[DB_ROW]]-1))</f>
        <v/>
      </c>
      <c r="J970" s="5" t="str">
        <f ca="1">IF(B_MSK[[#This Row],[//]]="","",IF(INDEX(INDIRECT(DIR&amp;$2:$2),B_MSK[[#This Row],[//]])="","",INDEX(INDIRECT(DIR&amp;$2:$2),B_MSK[[#This Row],[//]])))</f>
        <v/>
      </c>
      <c r="K970" s="5" t="str">
        <f ca="1">IF(B_MSK[[#This Row],[//]]="","",IF(INDEX(INDIRECT(DIR&amp;$2:$2),B_MSK[[#This Row],[//]])="","",INDEX(INDIRECT(DIR&amp;$2:$2),B_MSK[[#This Row],[//]])))</f>
        <v/>
      </c>
      <c r="L970" s="5" t="str">
        <f ca="1">IF(B_MSK[[#This Row],[//]]="","",IF(INDEX(INDIRECT(DIR&amp;$2:$2),B_MSK[[#This Row],[//]])="","",INDEX(INDIRECT(DIR&amp;$2:$2),B_MSK[[#This Row],[//]])))</f>
        <v/>
      </c>
      <c r="M970" s="13" t="str">
        <f ca="1">IF(B_MSK[[#This Row],[//]]="","",INDEX(INDIRECT(DIR&amp;$2:$2),B_MSK[[#This Row],[//]]))</f>
        <v/>
      </c>
      <c r="N970" s="13" t="str">
        <f ca="1">IF(OR(B_MSK[[#This Row],[//]]="",),"",INDEX(INDIRECT(DIR&amp;$2:$2),B_MSK[[#This Row],[//]]))</f>
        <v/>
      </c>
      <c r="O970" s="3" t="str">
        <f ca="1">IF(B_MSK[[#This Row],[//]]="","",IF(INDEX(INDIRECT(DIR&amp;$2:$2),B_MSK[[#This Row],[//]])=0,"",INDEX(INDIRECT(DIR&amp;$2:$2),B_MSK[[#This Row],[//]])))</f>
        <v/>
      </c>
      <c r="P970" s="3" t="str">
        <f ca="1">IF(B_MSK[[#This Row],[//]]="","",IF(INDEX(INDIRECT(DIR&amp;$2:$2),B_MSK[[#This Row],[//]])=0,"",INDEX(INDIRECT(DIR&amp;$2:$2),B_MSK[[#This Row],[//]])))</f>
        <v/>
      </c>
      <c r="Q970" s="12" t="str">
        <f ca="1">IF(B_MSK[[#This Row],[//]]="","",INDEX(INDIRECT(DIR&amp;$2:$2),B_MSK[[#This Row],[//]]))</f>
        <v/>
      </c>
      <c r="R9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0" s="37" t="str">
        <f ca="1">IF(B_MSK[[#This Row],[//]]="","",INDEX(INDIRECT(DIR&amp;$2:$2),B_MSK[[#This Row],[//]]))</f>
        <v/>
      </c>
      <c r="U970" s="38" t="str">
        <f ca="1">IF(SUMIF(B_MSK[NAMA BARANG],B_MSK[[#This Row],[NAMA BARANG]],B_MSK[JMLH BRG])=0,"",SUMIF(B_MSK[NAMA BARANG],B_MSK[[#This Row],[NAMA BARANG]],B_MSK[C]))</f>
        <v/>
      </c>
      <c r="V970" s="7" t="str">
        <f ca="1">IF(B_MSK[[#This Row],[//]]="","",INDEX(INDIRECT(DIR&amp;$2:$2),B_MSK[[#This Row],[//]]))</f>
        <v/>
      </c>
      <c r="W9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0" s="5" t="str">
        <f ca="1">IF(B_MSK[[#This Row],[N.B.nota]]="","",IF(MATCH(B_MSK[[#This Row],[concat]],[2]!db[NB NOTA_C],0)&gt;0,"ada",0))</f>
        <v/>
      </c>
      <c r="Y970" s="5" t="str">
        <f ca="1">IF(B_MSK[[#This Row],[N.B.nota]]="","",ADDRESS(ROW(B_MSK[QB]),COLUMN(B_MSK[QB]))&amp;":"&amp;ADDRESS(ROW(),COLUMN(B_MSK[QB])))</f>
        <v/>
      </c>
      <c r="Z970" s="5" t="str">
        <f ca="1">IF(B_MSK[[#This Row],[concat]]="","",MATCH(B_MSK[[#This Row],[concat]],[2]!db[NB NOTA_C],0)+1)</f>
        <v/>
      </c>
      <c r="AA970" s="5" t="str">
        <f ca="1">IF(B_MSK[[#This Row],[//]]="","",HYPERLINK("[D:\kerja\BANK EXP\BARU\DB.XLSX]DB!e"&amp;B_MSK[[#This Row],[DB_ROW]],"&gt;"))</f>
        <v/>
      </c>
      <c r="AB970" s="30" t="e">
        <f ca="1">MID(B_MSK[[#This Row],[/ STN_1]],FIND(" ",B_MSK[[#This Row],[/ STN_1]])+1,LEN(B_MSK[[#This Row],[/ STN_1]]))</f>
        <v>#VALUE!</v>
      </c>
      <c r="AC9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0" s="15" t="str">
        <f ca="1">IF(B_MSK[[#This Row],[HARGA_2]]="","",IF(MID(B_MSK[[#This Row],[/ STN_2]],FIND(" ",B_MSK[[#This Row],[/ STN_2]])+1,LEN(B_MSK[[#This Row],[/ STN_2]]))="LSN",B_MSK[[#This Row],[HARGA_2]]/12,""))</f>
        <v/>
      </c>
      <c r="AH970" s="7" t="str">
        <f ca="1">IF(B_MSK[[#This Row],[HARGA_3]]="","","/ "&amp;"PCS")</f>
        <v/>
      </c>
      <c r="AI970" s="15" t="str">
        <f ca="1">IF(B_MSK[[#This Row],[HARGA_3]]="",IF(B_MSK[[#This Row],[HARGA_2]]="",IF(B_MSK[[#This Row],[HARGA_1]]="","",B_MSK[[#This Row],[HARGA_1]]),B_MSK[[#This Row],[HARGA_2]]),B_MSK[[#This Row],[HARGA_3]])</f>
        <v/>
      </c>
      <c r="AJ970" s="15" t="str">
        <f ca="1">IF(B_MSK[[#This Row],[/ STN_3]]="",IF(B_MSK[[#This Row],[/ STN_2]]="",IF(B_MSK[[#This Row],[/ STN_1]]="","",B_MSK[[#This Row],[/ STN_1]]),B_MSK[[#This Row],[/ STN_2]]),B_MSK[[#This Row],[/ STN_3]])</f>
        <v/>
      </c>
      <c r="AK970" s="5" t="str">
        <f ca="1">IF(B_MSK[[#This Row],[//]]="","",SUBSTITUTE(SUBSTITUTE(SUBSTITUTE(B_MSK[[#This Row],[QTY/ CTN]]," ","_",2),"(",""),")","")&amp;"_")</f>
        <v/>
      </c>
      <c r="AL970" s="5" t="str">
        <f ca="1">IF(B_MSK[[#This Row],[A_B]]="","",SEARCH("_",B_MSK[[#This Row],[A_B]]))</f>
        <v/>
      </c>
      <c r="AM970" s="5" t="str">
        <f ca="1">IF(B_MSK[[#This Row],[A_B]]="","",LEN(B_MSK[[#This Row],[A_B]]))</f>
        <v/>
      </c>
      <c r="AN970" s="5" t="str">
        <f ca="1">IF(B_MSK[[#This Row],[A_B]]="","",LEFT(B_MSK[[#This Row],[QTY/ CTN]],B_MSK[[#This Row],[A_B_1]]))</f>
        <v/>
      </c>
      <c r="AO970" s="5" t="str">
        <f ca="1">IF(B_MSK[[#This Row],[A_B]]="","",LEFT(B_MSK[[#This Row],[A_]],SEARCH(" ",B_MSK[[#This Row],[A_]])-1))</f>
        <v/>
      </c>
      <c r="AP970" s="5" t="str">
        <f ca="1">IF(B_MSK[[#This Row],[A_B]]="","",RIGHT(B_MSK[[#This Row],[A_]],LEN(B_MSK[[#This Row],[A_]])-SEARCH(" ",B_MSK[[#This Row],[A_]])))</f>
        <v/>
      </c>
      <c r="AQ9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0" s="5" t="str">
        <f ca="1">IF(B_MSK[[#This Row],[B_]]="","",LEFT(B_MSK[[#This Row],[B_]],SEARCH(" ",B_MSK[[#This Row],[B_]])))</f>
        <v/>
      </c>
      <c r="AS970" s="5" t="str">
        <f ca="1">IF(B_MSK[[#This Row],[B_]]="","",RIGHT(B_MSK[[#This Row],[B_]],LEN(B_MSK[[#This Row],[B_]])-SEARCH(" ",B_MSK[[#This Row],[B_]])))</f>
        <v/>
      </c>
      <c r="AT970" s="5" t="str">
        <f ca="1">IF(B_MSK[[#This Row],[B_2]]="LSN",12,"")</f>
        <v/>
      </c>
      <c r="AU970" s="5" t="str">
        <f ca="1">IF(B_MSK[[#This Row],[C_1]]="","","PCS")</f>
        <v/>
      </c>
      <c r="AV970" s="5" t="str">
        <f ca="1">IF(B_MSK[[#This Row],[A_1]]="","",B_MSK[[#This Row],[A_1]]*IF(B_MSK[[#This Row],[B_1]]="",1,B_MSK[[#This Row],[B_1]])*IF(B_MSK[[#This Row],[C_1]]="",1,B_MSK[[#This Row],[C_1]]))</f>
        <v/>
      </c>
      <c r="AW970" s="5" t="str">
        <f ca="1">IF(B_MSK[[#This Row],[C_2]]="",IF(B_MSK[[#This Row],[B_2]]="",IF(B_MSK[[#This Row],[A_2]]="","",B_MSK[[#This Row],[A_2]]),B_MSK[[#This Row],[B_2]]),B_MSK[[#This Row],[C_2]])</f>
        <v/>
      </c>
      <c r="AX970" s="2">
        <f ca="1">IF(ISNUMBER(B_MSK[[#This Row],[TANGGAL DATANG]]),B_MSK[[#This Row],[TANGGAL DATANG]],AX969)</f>
        <v>44959</v>
      </c>
      <c r="AY970" s="5" t="str">
        <f ca="1">IF(B_MSK[[#This Row],[DB_ROW]]="","",INDEX([3]!db[JENIS],B_MSK[[#This Row],[DB_ROW]]-1))</f>
        <v/>
      </c>
      <c r="AZ970" s="5" t="e">
        <f ca="1">IF(B_MSK[[#This Row],[A_1]]="","",B_MSK[[#This Row],[A_1]])*1</f>
        <v>#VALUE!</v>
      </c>
      <c r="BA970" s="5" t="str">
        <f ca="1">IF(B_MSK[[#This Row],[//]]="","",INDEX(INDIRECT(DIR&amp;$2:$2),B_MSK[[#This Row],[//]]))</f>
        <v/>
      </c>
      <c r="BB970" s="5" t="str">
        <f ca="1">CONCATENATE(B_MSK[[#This Row],[concat]],B_MSK[[#This Row],[HARGA_X]],B_MSK[[#This Row],[SAT]])</f>
        <v/>
      </c>
    </row>
    <row r="971" spans="1:54" x14ac:dyDescent="0.25">
      <c r="A971" s="6" t="s">
        <v>128</v>
      </c>
      <c r="B971" s="5" t="str">
        <f ca="1">IF(B_MSK[[#This Row],[N_ID]]="","",INDEX(INDIRECT(DIR&amp;$2:$2),MATCH(B_MSK[[#This Row],[N_ID]],INDIRECT(DIR&amp;"!NOTA[ID_P]"),0)))</f>
        <v/>
      </c>
      <c r="C971" s="5" t="str">
        <f ca="1">IF(B_MSK[[#This Row],[//]]="","",HYPERLINK("["&amp;SUBSTITUTE(DIR,"'","")&amp;"]NOTA!D"&amp;B_MSK[[#This Row],[//]]+2,"&gt;"))</f>
        <v/>
      </c>
      <c r="D971" s="5" t="str">
        <f ca="1">IF(B_MSK[[#This Row],[N_ID]]="","",COUNTIF(INDIRECT(DIR&amp;"!NOTA[ID_H]"),B_MSK[[#This Row],[ID NOTA]]))</f>
        <v/>
      </c>
      <c r="E9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1" s="7" t="str">
        <f ca="1">IF(B_MSK[[#This Row],[stt]]="ada",INDEX([2]!db[NB BM],B_MSK[DB_ROW]-1),"")</f>
        <v/>
      </c>
      <c r="H971" s="7" t="str">
        <f ca="1">IF(B_MSK[[#This Row],[//]]="","",INDEX(INDIRECT(DIR&amp;$2:$2),B_MSK[[#This Row],[//]]))</f>
        <v/>
      </c>
      <c r="I971" s="27" t="str">
        <f ca="1">IF(B_MSK[[#This Row],[//]]="","",INDEX(INDIRECT(DB_PATH&amp;$2:$2),B_MSK[[#This Row],[DB_ROW]]-1))</f>
        <v/>
      </c>
      <c r="J971" s="5" t="str">
        <f ca="1">IF(B_MSK[[#This Row],[//]]="","",IF(INDEX(INDIRECT(DIR&amp;$2:$2),B_MSK[[#This Row],[//]])="","",INDEX(INDIRECT(DIR&amp;$2:$2),B_MSK[[#This Row],[//]])))</f>
        <v/>
      </c>
      <c r="K971" s="5" t="str">
        <f ca="1">IF(B_MSK[[#This Row],[//]]="","",IF(INDEX(INDIRECT(DIR&amp;$2:$2),B_MSK[[#This Row],[//]])="","",INDEX(INDIRECT(DIR&amp;$2:$2),B_MSK[[#This Row],[//]])))</f>
        <v/>
      </c>
      <c r="L971" s="5" t="str">
        <f ca="1">IF(B_MSK[[#This Row],[//]]="","",IF(INDEX(INDIRECT(DIR&amp;$2:$2),B_MSK[[#This Row],[//]])="","",INDEX(INDIRECT(DIR&amp;$2:$2),B_MSK[[#This Row],[//]])))</f>
        <v/>
      </c>
      <c r="M971" s="13" t="str">
        <f ca="1">IF(B_MSK[[#This Row],[//]]="","",INDEX(INDIRECT(DIR&amp;$2:$2),B_MSK[[#This Row],[//]]))</f>
        <v/>
      </c>
      <c r="N971" s="13" t="str">
        <f ca="1">IF(OR(B_MSK[[#This Row],[//]]="",),"",INDEX(INDIRECT(DIR&amp;$2:$2),B_MSK[[#This Row],[//]]))</f>
        <v/>
      </c>
      <c r="O971" s="3" t="str">
        <f ca="1">IF(B_MSK[[#This Row],[//]]="","",IF(INDEX(INDIRECT(DIR&amp;$2:$2),B_MSK[[#This Row],[//]])=0,"",INDEX(INDIRECT(DIR&amp;$2:$2),B_MSK[[#This Row],[//]])))</f>
        <v/>
      </c>
      <c r="P971" s="3" t="str">
        <f ca="1">IF(B_MSK[[#This Row],[//]]="","",IF(INDEX(INDIRECT(DIR&amp;$2:$2),B_MSK[[#This Row],[//]])=0,"",INDEX(INDIRECT(DIR&amp;$2:$2),B_MSK[[#This Row],[//]])))</f>
        <v/>
      </c>
      <c r="Q971" s="12" t="str">
        <f ca="1">IF(B_MSK[[#This Row],[//]]="","",INDEX(INDIRECT(DIR&amp;$2:$2),B_MSK[[#This Row],[//]]))</f>
        <v/>
      </c>
      <c r="R9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1" s="37" t="str">
        <f ca="1">IF(B_MSK[[#This Row],[//]]="","",INDEX(INDIRECT(DIR&amp;$2:$2),B_MSK[[#This Row],[//]]))</f>
        <v/>
      </c>
      <c r="U971" s="38" t="str">
        <f ca="1">IF(SUMIF(B_MSK[NAMA BARANG],B_MSK[[#This Row],[NAMA BARANG]],B_MSK[JMLH BRG])=0,"",SUMIF(B_MSK[NAMA BARANG],B_MSK[[#This Row],[NAMA BARANG]],B_MSK[C]))</f>
        <v/>
      </c>
      <c r="V971" s="7" t="str">
        <f ca="1">IF(B_MSK[[#This Row],[//]]="","",INDEX(INDIRECT(DIR&amp;$2:$2),B_MSK[[#This Row],[//]]))</f>
        <v/>
      </c>
      <c r="W9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1" s="5" t="str">
        <f ca="1">IF(B_MSK[[#This Row],[N.B.nota]]="","",IF(MATCH(B_MSK[[#This Row],[concat]],[2]!db[NB NOTA_C],0)&gt;0,"ada",0))</f>
        <v/>
      </c>
      <c r="Y971" s="5" t="str">
        <f ca="1">IF(B_MSK[[#This Row],[N.B.nota]]="","",ADDRESS(ROW(B_MSK[QB]),COLUMN(B_MSK[QB]))&amp;":"&amp;ADDRESS(ROW(),COLUMN(B_MSK[QB])))</f>
        <v/>
      </c>
      <c r="Z971" s="5" t="str">
        <f ca="1">IF(B_MSK[[#This Row],[concat]]="","",MATCH(B_MSK[[#This Row],[concat]],[2]!db[NB NOTA_C],0)+1)</f>
        <v/>
      </c>
      <c r="AA971" s="5" t="str">
        <f ca="1">IF(B_MSK[[#This Row],[//]]="","",HYPERLINK("[D:\kerja\BANK EXP\BARU\DB.XLSX]DB!e"&amp;B_MSK[[#This Row],[DB_ROW]],"&gt;"))</f>
        <v/>
      </c>
      <c r="AB971" s="30" t="e">
        <f ca="1">MID(B_MSK[[#This Row],[/ STN_1]],FIND(" ",B_MSK[[#This Row],[/ STN_1]])+1,LEN(B_MSK[[#This Row],[/ STN_1]]))</f>
        <v>#VALUE!</v>
      </c>
      <c r="AC9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1" s="15" t="str">
        <f ca="1">IF(B_MSK[[#This Row],[HARGA_2]]="","",IF(MID(B_MSK[[#This Row],[/ STN_2]],FIND(" ",B_MSK[[#This Row],[/ STN_2]])+1,LEN(B_MSK[[#This Row],[/ STN_2]]))="LSN",B_MSK[[#This Row],[HARGA_2]]/12,""))</f>
        <v/>
      </c>
      <c r="AH971" s="7" t="str">
        <f ca="1">IF(B_MSK[[#This Row],[HARGA_3]]="","","/ "&amp;"PCS")</f>
        <v/>
      </c>
      <c r="AI971" s="15" t="str">
        <f ca="1">IF(B_MSK[[#This Row],[HARGA_3]]="",IF(B_MSK[[#This Row],[HARGA_2]]="",IF(B_MSK[[#This Row],[HARGA_1]]="","",B_MSK[[#This Row],[HARGA_1]]),B_MSK[[#This Row],[HARGA_2]]),B_MSK[[#This Row],[HARGA_3]])</f>
        <v/>
      </c>
      <c r="AJ971" s="15" t="str">
        <f ca="1">IF(B_MSK[[#This Row],[/ STN_3]]="",IF(B_MSK[[#This Row],[/ STN_2]]="",IF(B_MSK[[#This Row],[/ STN_1]]="","",B_MSK[[#This Row],[/ STN_1]]),B_MSK[[#This Row],[/ STN_2]]),B_MSK[[#This Row],[/ STN_3]])</f>
        <v/>
      </c>
      <c r="AK971" s="5" t="str">
        <f ca="1">IF(B_MSK[[#This Row],[//]]="","",SUBSTITUTE(SUBSTITUTE(SUBSTITUTE(B_MSK[[#This Row],[QTY/ CTN]]," ","_",2),"(",""),")","")&amp;"_")</f>
        <v/>
      </c>
      <c r="AL971" s="5" t="str">
        <f ca="1">IF(B_MSK[[#This Row],[A_B]]="","",SEARCH("_",B_MSK[[#This Row],[A_B]]))</f>
        <v/>
      </c>
      <c r="AM971" s="5" t="str">
        <f ca="1">IF(B_MSK[[#This Row],[A_B]]="","",LEN(B_MSK[[#This Row],[A_B]]))</f>
        <v/>
      </c>
      <c r="AN971" s="5" t="str">
        <f ca="1">IF(B_MSK[[#This Row],[A_B]]="","",LEFT(B_MSK[[#This Row],[QTY/ CTN]],B_MSK[[#This Row],[A_B_1]]))</f>
        <v/>
      </c>
      <c r="AO971" s="5" t="str">
        <f ca="1">IF(B_MSK[[#This Row],[A_B]]="","",LEFT(B_MSK[[#This Row],[A_]],SEARCH(" ",B_MSK[[#This Row],[A_]])-1))</f>
        <v/>
      </c>
      <c r="AP971" s="5" t="str">
        <f ca="1">IF(B_MSK[[#This Row],[A_B]]="","",RIGHT(B_MSK[[#This Row],[A_]],LEN(B_MSK[[#This Row],[A_]])-SEARCH(" ",B_MSK[[#This Row],[A_]])))</f>
        <v/>
      </c>
      <c r="AQ9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1" s="5" t="str">
        <f ca="1">IF(B_MSK[[#This Row],[B_]]="","",LEFT(B_MSK[[#This Row],[B_]],SEARCH(" ",B_MSK[[#This Row],[B_]])))</f>
        <v/>
      </c>
      <c r="AS971" s="5" t="str">
        <f ca="1">IF(B_MSK[[#This Row],[B_]]="","",RIGHT(B_MSK[[#This Row],[B_]],LEN(B_MSK[[#This Row],[B_]])-SEARCH(" ",B_MSK[[#This Row],[B_]])))</f>
        <v/>
      </c>
      <c r="AT971" s="5" t="str">
        <f ca="1">IF(B_MSK[[#This Row],[B_2]]="LSN",12,"")</f>
        <v/>
      </c>
      <c r="AU971" s="5" t="str">
        <f ca="1">IF(B_MSK[[#This Row],[C_1]]="","","PCS")</f>
        <v/>
      </c>
      <c r="AV971" s="5" t="str">
        <f ca="1">IF(B_MSK[[#This Row],[A_1]]="","",B_MSK[[#This Row],[A_1]]*IF(B_MSK[[#This Row],[B_1]]="",1,B_MSK[[#This Row],[B_1]])*IF(B_MSK[[#This Row],[C_1]]="",1,B_MSK[[#This Row],[C_1]]))</f>
        <v/>
      </c>
      <c r="AW971" s="5" t="str">
        <f ca="1">IF(B_MSK[[#This Row],[C_2]]="",IF(B_MSK[[#This Row],[B_2]]="",IF(B_MSK[[#This Row],[A_2]]="","",B_MSK[[#This Row],[A_2]]),B_MSK[[#This Row],[B_2]]),B_MSK[[#This Row],[C_2]])</f>
        <v/>
      </c>
      <c r="AX971" s="2">
        <f ca="1">IF(ISNUMBER(B_MSK[[#This Row],[TANGGAL DATANG]]),B_MSK[[#This Row],[TANGGAL DATANG]],AX970)</f>
        <v>44959</v>
      </c>
      <c r="AY971" s="5" t="str">
        <f ca="1">IF(B_MSK[[#This Row],[DB_ROW]]="","",INDEX([3]!db[JENIS],B_MSK[[#This Row],[DB_ROW]]-1))</f>
        <v/>
      </c>
      <c r="AZ971" s="5" t="e">
        <f ca="1">IF(B_MSK[[#This Row],[A_1]]="","",B_MSK[[#This Row],[A_1]])*1</f>
        <v>#VALUE!</v>
      </c>
      <c r="BA971" s="5" t="str">
        <f ca="1">IF(B_MSK[[#This Row],[//]]="","",INDEX(INDIRECT(DIR&amp;$2:$2),B_MSK[[#This Row],[//]]))</f>
        <v/>
      </c>
      <c r="BB971" s="5" t="str">
        <f ca="1">CONCATENATE(B_MSK[[#This Row],[concat]],B_MSK[[#This Row],[HARGA_X]],B_MSK[[#This Row],[SAT]])</f>
        <v/>
      </c>
    </row>
    <row r="972" spans="1:54" x14ac:dyDescent="0.25">
      <c r="A972" s="6" t="s">
        <v>128</v>
      </c>
      <c r="B972" s="5" t="str">
        <f ca="1">IF(B_MSK[[#This Row],[N_ID]]="","",INDEX(INDIRECT(DIR&amp;$2:$2),MATCH(B_MSK[[#This Row],[N_ID]],INDIRECT(DIR&amp;"!NOTA[ID_P]"),0)))</f>
        <v/>
      </c>
      <c r="C972" s="5" t="str">
        <f ca="1">IF(B_MSK[[#This Row],[//]]="","",HYPERLINK("["&amp;SUBSTITUTE(DIR,"'","")&amp;"]NOTA!D"&amp;B_MSK[[#This Row],[//]]+2,"&gt;"))</f>
        <v/>
      </c>
      <c r="D972" s="5" t="str">
        <f ca="1">IF(B_MSK[[#This Row],[N_ID]]="","",COUNTIF(INDIRECT(DIR&amp;"!NOTA[ID_H]"),B_MSK[[#This Row],[ID NOTA]]))</f>
        <v/>
      </c>
      <c r="E9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2" s="7" t="str">
        <f ca="1">IF(B_MSK[[#This Row],[stt]]="ada",INDEX([2]!db[NB BM],B_MSK[DB_ROW]-1),"")</f>
        <v/>
      </c>
      <c r="H972" s="7" t="str">
        <f ca="1">IF(B_MSK[[#This Row],[//]]="","",INDEX(INDIRECT(DIR&amp;$2:$2),B_MSK[[#This Row],[//]]))</f>
        <v/>
      </c>
      <c r="I972" s="27" t="str">
        <f ca="1">IF(B_MSK[[#This Row],[//]]="","",INDEX(INDIRECT(DB_PATH&amp;$2:$2),B_MSK[[#This Row],[DB_ROW]]-1))</f>
        <v/>
      </c>
      <c r="J972" s="5" t="str">
        <f ca="1">IF(B_MSK[[#This Row],[//]]="","",IF(INDEX(INDIRECT(DIR&amp;$2:$2),B_MSK[[#This Row],[//]])="","",INDEX(INDIRECT(DIR&amp;$2:$2),B_MSK[[#This Row],[//]])))</f>
        <v/>
      </c>
      <c r="K972" s="5" t="str">
        <f ca="1">IF(B_MSK[[#This Row],[//]]="","",IF(INDEX(INDIRECT(DIR&amp;$2:$2),B_MSK[[#This Row],[//]])="","",INDEX(INDIRECT(DIR&amp;$2:$2),B_MSK[[#This Row],[//]])))</f>
        <v/>
      </c>
      <c r="L972" s="5" t="str">
        <f ca="1">IF(B_MSK[[#This Row],[//]]="","",IF(INDEX(INDIRECT(DIR&amp;$2:$2),B_MSK[[#This Row],[//]])="","",INDEX(INDIRECT(DIR&amp;$2:$2),B_MSK[[#This Row],[//]])))</f>
        <v/>
      </c>
      <c r="M972" s="13" t="str">
        <f ca="1">IF(B_MSK[[#This Row],[//]]="","",INDEX(INDIRECT(DIR&amp;$2:$2),B_MSK[[#This Row],[//]]))</f>
        <v/>
      </c>
      <c r="N972" s="13" t="str">
        <f ca="1">IF(OR(B_MSK[[#This Row],[//]]="",),"",INDEX(INDIRECT(DIR&amp;$2:$2),B_MSK[[#This Row],[//]]))</f>
        <v/>
      </c>
      <c r="O972" s="3" t="str">
        <f ca="1">IF(B_MSK[[#This Row],[//]]="","",IF(INDEX(INDIRECT(DIR&amp;$2:$2),B_MSK[[#This Row],[//]])=0,"",INDEX(INDIRECT(DIR&amp;$2:$2),B_MSK[[#This Row],[//]])))</f>
        <v/>
      </c>
      <c r="P972" s="3" t="str">
        <f ca="1">IF(B_MSK[[#This Row],[//]]="","",IF(INDEX(INDIRECT(DIR&amp;$2:$2),B_MSK[[#This Row],[//]])=0,"",INDEX(INDIRECT(DIR&amp;$2:$2),B_MSK[[#This Row],[//]])))</f>
        <v/>
      </c>
      <c r="Q972" s="12" t="str">
        <f ca="1">IF(B_MSK[[#This Row],[//]]="","",INDEX(INDIRECT(DIR&amp;$2:$2),B_MSK[[#This Row],[//]]))</f>
        <v/>
      </c>
      <c r="R9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2" s="37" t="str">
        <f ca="1">IF(B_MSK[[#This Row],[//]]="","",INDEX(INDIRECT(DIR&amp;$2:$2),B_MSK[[#This Row],[//]]))</f>
        <v/>
      </c>
      <c r="U972" s="38" t="str">
        <f ca="1">IF(SUMIF(B_MSK[NAMA BARANG],B_MSK[[#This Row],[NAMA BARANG]],B_MSK[JMLH BRG])=0,"",SUMIF(B_MSK[NAMA BARANG],B_MSK[[#This Row],[NAMA BARANG]],B_MSK[C]))</f>
        <v/>
      </c>
      <c r="V972" s="7" t="str">
        <f ca="1">IF(B_MSK[[#This Row],[//]]="","",INDEX(INDIRECT(DIR&amp;$2:$2),B_MSK[[#This Row],[//]]))</f>
        <v/>
      </c>
      <c r="W9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2" s="5" t="str">
        <f ca="1">IF(B_MSK[[#This Row],[N.B.nota]]="","",IF(MATCH(B_MSK[[#This Row],[concat]],[2]!db[NB NOTA_C],0)&gt;0,"ada",0))</f>
        <v/>
      </c>
      <c r="Y972" s="5" t="str">
        <f ca="1">IF(B_MSK[[#This Row],[N.B.nota]]="","",ADDRESS(ROW(B_MSK[QB]),COLUMN(B_MSK[QB]))&amp;":"&amp;ADDRESS(ROW(),COLUMN(B_MSK[QB])))</f>
        <v/>
      </c>
      <c r="Z972" s="5" t="str">
        <f ca="1">IF(B_MSK[[#This Row],[concat]]="","",MATCH(B_MSK[[#This Row],[concat]],[2]!db[NB NOTA_C],0)+1)</f>
        <v/>
      </c>
      <c r="AA972" s="5" t="str">
        <f ca="1">IF(B_MSK[[#This Row],[//]]="","",HYPERLINK("[D:\kerja\BANK EXP\BARU\DB.XLSX]DB!e"&amp;B_MSK[[#This Row],[DB_ROW]],"&gt;"))</f>
        <v/>
      </c>
      <c r="AB972" s="30" t="e">
        <f ca="1">MID(B_MSK[[#This Row],[/ STN_1]],FIND(" ",B_MSK[[#This Row],[/ STN_1]])+1,LEN(B_MSK[[#This Row],[/ STN_1]]))</f>
        <v>#VALUE!</v>
      </c>
      <c r="AC9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2" s="15" t="str">
        <f ca="1">IF(B_MSK[[#This Row],[HARGA_2]]="","",IF(MID(B_MSK[[#This Row],[/ STN_2]],FIND(" ",B_MSK[[#This Row],[/ STN_2]])+1,LEN(B_MSK[[#This Row],[/ STN_2]]))="LSN",B_MSK[[#This Row],[HARGA_2]]/12,""))</f>
        <v/>
      </c>
      <c r="AH972" s="7" t="str">
        <f ca="1">IF(B_MSK[[#This Row],[HARGA_3]]="","","/ "&amp;"PCS")</f>
        <v/>
      </c>
      <c r="AI972" s="15" t="str">
        <f ca="1">IF(B_MSK[[#This Row],[HARGA_3]]="",IF(B_MSK[[#This Row],[HARGA_2]]="",IF(B_MSK[[#This Row],[HARGA_1]]="","",B_MSK[[#This Row],[HARGA_1]]),B_MSK[[#This Row],[HARGA_2]]),B_MSK[[#This Row],[HARGA_3]])</f>
        <v/>
      </c>
      <c r="AJ972" s="15" t="str">
        <f ca="1">IF(B_MSK[[#This Row],[/ STN_3]]="",IF(B_MSK[[#This Row],[/ STN_2]]="",IF(B_MSK[[#This Row],[/ STN_1]]="","",B_MSK[[#This Row],[/ STN_1]]),B_MSK[[#This Row],[/ STN_2]]),B_MSK[[#This Row],[/ STN_3]])</f>
        <v/>
      </c>
      <c r="AK972" s="5" t="str">
        <f ca="1">IF(B_MSK[[#This Row],[//]]="","",SUBSTITUTE(SUBSTITUTE(SUBSTITUTE(B_MSK[[#This Row],[QTY/ CTN]]," ","_",2),"(",""),")","")&amp;"_")</f>
        <v/>
      </c>
      <c r="AL972" s="5" t="str">
        <f ca="1">IF(B_MSK[[#This Row],[A_B]]="","",SEARCH("_",B_MSK[[#This Row],[A_B]]))</f>
        <v/>
      </c>
      <c r="AM972" s="5" t="str">
        <f ca="1">IF(B_MSK[[#This Row],[A_B]]="","",LEN(B_MSK[[#This Row],[A_B]]))</f>
        <v/>
      </c>
      <c r="AN972" s="5" t="str">
        <f ca="1">IF(B_MSK[[#This Row],[A_B]]="","",LEFT(B_MSK[[#This Row],[QTY/ CTN]],B_MSK[[#This Row],[A_B_1]]))</f>
        <v/>
      </c>
      <c r="AO972" s="5" t="str">
        <f ca="1">IF(B_MSK[[#This Row],[A_B]]="","",LEFT(B_MSK[[#This Row],[A_]],SEARCH(" ",B_MSK[[#This Row],[A_]])-1))</f>
        <v/>
      </c>
      <c r="AP972" s="5" t="str">
        <f ca="1">IF(B_MSK[[#This Row],[A_B]]="","",RIGHT(B_MSK[[#This Row],[A_]],LEN(B_MSK[[#This Row],[A_]])-SEARCH(" ",B_MSK[[#This Row],[A_]])))</f>
        <v/>
      </c>
      <c r="AQ9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2" s="5" t="str">
        <f ca="1">IF(B_MSK[[#This Row],[B_]]="","",LEFT(B_MSK[[#This Row],[B_]],SEARCH(" ",B_MSK[[#This Row],[B_]])))</f>
        <v/>
      </c>
      <c r="AS972" s="5" t="str">
        <f ca="1">IF(B_MSK[[#This Row],[B_]]="","",RIGHT(B_MSK[[#This Row],[B_]],LEN(B_MSK[[#This Row],[B_]])-SEARCH(" ",B_MSK[[#This Row],[B_]])))</f>
        <v/>
      </c>
      <c r="AT972" s="5" t="str">
        <f ca="1">IF(B_MSK[[#This Row],[B_2]]="LSN",12,"")</f>
        <v/>
      </c>
      <c r="AU972" s="5" t="str">
        <f ca="1">IF(B_MSK[[#This Row],[C_1]]="","","PCS")</f>
        <v/>
      </c>
      <c r="AV972" s="5" t="str">
        <f ca="1">IF(B_MSK[[#This Row],[A_1]]="","",B_MSK[[#This Row],[A_1]]*IF(B_MSK[[#This Row],[B_1]]="",1,B_MSK[[#This Row],[B_1]])*IF(B_MSK[[#This Row],[C_1]]="",1,B_MSK[[#This Row],[C_1]]))</f>
        <v/>
      </c>
      <c r="AW972" s="5" t="str">
        <f ca="1">IF(B_MSK[[#This Row],[C_2]]="",IF(B_MSK[[#This Row],[B_2]]="",IF(B_MSK[[#This Row],[A_2]]="","",B_MSK[[#This Row],[A_2]]),B_MSK[[#This Row],[B_2]]),B_MSK[[#This Row],[C_2]])</f>
        <v/>
      </c>
      <c r="AX972" s="2">
        <f ca="1">IF(ISNUMBER(B_MSK[[#This Row],[TANGGAL DATANG]]),B_MSK[[#This Row],[TANGGAL DATANG]],AX971)</f>
        <v>44959</v>
      </c>
      <c r="AY972" s="5" t="str">
        <f ca="1">IF(B_MSK[[#This Row],[DB_ROW]]="","",INDEX([3]!db[JENIS],B_MSK[[#This Row],[DB_ROW]]-1))</f>
        <v/>
      </c>
      <c r="AZ972" s="5" t="e">
        <f ca="1">IF(B_MSK[[#This Row],[A_1]]="","",B_MSK[[#This Row],[A_1]])*1</f>
        <v>#VALUE!</v>
      </c>
      <c r="BA972" s="5" t="str">
        <f ca="1">IF(B_MSK[[#This Row],[//]]="","",INDEX(INDIRECT(DIR&amp;$2:$2),B_MSK[[#This Row],[//]]))</f>
        <v/>
      </c>
      <c r="BB972" s="5" t="str">
        <f ca="1">CONCATENATE(B_MSK[[#This Row],[concat]],B_MSK[[#This Row],[HARGA_X]],B_MSK[[#This Row],[SAT]])</f>
        <v/>
      </c>
    </row>
    <row r="973" spans="1:54" x14ac:dyDescent="0.25">
      <c r="A973" s="6" t="s">
        <v>128</v>
      </c>
      <c r="B973" s="5" t="str">
        <f ca="1">IF(B_MSK[[#This Row],[N_ID]]="","",INDEX(INDIRECT(DIR&amp;$2:$2),MATCH(B_MSK[[#This Row],[N_ID]],INDIRECT(DIR&amp;"!NOTA[ID_P]"),0)))</f>
        <v/>
      </c>
      <c r="C973" s="5" t="str">
        <f ca="1">IF(B_MSK[[#This Row],[//]]="","",HYPERLINK("["&amp;SUBSTITUTE(DIR,"'","")&amp;"]NOTA!D"&amp;B_MSK[[#This Row],[//]]+2,"&gt;"))</f>
        <v/>
      </c>
      <c r="D973" s="5" t="str">
        <f ca="1">IF(B_MSK[[#This Row],[N_ID]]="","",COUNTIF(INDIRECT(DIR&amp;"!NOTA[ID_H]"),B_MSK[[#This Row],[ID NOTA]]))</f>
        <v/>
      </c>
      <c r="E9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3" s="7" t="str">
        <f ca="1">IF(B_MSK[[#This Row],[stt]]="ada",INDEX([2]!db[NB BM],B_MSK[DB_ROW]-1),"")</f>
        <v/>
      </c>
      <c r="H973" s="7" t="str">
        <f ca="1">IF(B_MSK[[#This Row],[//]]="","",INDEX(INDIRECT(DIR&amp;$2:$2),B_MSK[[#This Row],[//]]))</f>
        <v/>
      </c>
      <c r="I973" s="27" t="str">
        <f ca="1">IF(B_MSK[[#This Row],[//]]="","",INDEX(INDIRECT(DB_PATH&amp;$2:$2),B_MSK[[#This Row],[DB_ROW]]-1))</f>
        <v/>
      </c>
      <c r="J973" s="5" t="str">
        <f ca="1">IF(B_MSK[[#This Row],[//]]="","",IF(INDEX(INDIRECT(DIR&amp;$2:$2),B_MSK[[#This Row],[//]])="","",INDEX(INDIRECT(DIR&amp;$2:$2),B_MSK[[#This Row],[//]])))</f>
        <v/>
      </c>
      <c r="K973" s="5" t="str">
        <f ca="1">IF(B_MSK[[#This Row],[//]]="","",IF(INDEX(INDIRECT(DIR&amp;$2:$2),B_MSK[[#This Row],[//]])="","",INDEX(INDIRECT(DIR&amp;$2:$2),B_MSK[[#This Row],[//]])))</f>
        <v/>
      </c>
      <c r="L973" s="5" t="str">
        <f ca="1">IF(B_MSK[[#This Row],[//]]="","",IF(INDEX(INDIRECT(DIR&amp;$2:$2),B_MSK[[#This Row],[//]])="","",INDEX(INDIRECT(DIR&amp;$2:$2),B_MSK[[#This Row],[//]])))</f>
        <v/>
      </c>
      <c r="M973" s="13" t="str">
        <f ca="1">IF(B_MSK[[#This Row],[//]]="","",INDEX(INDIRECT(DIR&amp;$2:$2),B_MSK[[#This Row],[//]]))</f>
        <v/>
      </c>
      <c r="N973" s="13" t="str">
        <f ca="1">IF(OR(B_MSK[[#This Row],[//]]="",),"",INDEX(INDIRECT(DIR&amp;$2:$2),B_MSK[[#This Row],[//]]))</f>
        <v/>
      </c>
      <c r="O973" s="3" t="str">
        <f ca="1">IF(B_MSK[[#This Row],[//]]="","",IF(INDEX(INDIRECT(DIR&amp;$2:$2),B_MSK[[#This Row],[//]])=0,"",INDEX(INDIRECT(DIR&amp;$2:$2),B_MSK[[#This Row],[//]])))</f>
        <v/>
      </c>
      <c r="P973" s="3" t="str">
        <f ca="1">IF(B_MSK[[#This Row],[//]]="","",IF(INDEX(INDIRECT(DIR&amp;$2:$2),B_MSK[[#This Row],[//]])=0,"",INDEX(INDIRECT(DIR&amp;$2:$2),B_MSK[[#This Row],[//]])))</f>
        <v/>
      </c>
      <c r="Q973" s="12" t="str">
        <f ca="1">IF(B_MSK[[#This Row],[//]]="","",INDEX(INDIRECT(DIR&amp;$2:$2),B_MSK[[#This Row],[//]]))</f>
        <v/>
      </c>
      <c r="R9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3" s="37" t="str">
        <f ca="1">IF(B_MSK[[#This Row],[//]]="","",INDEX(INDIRECT(DIR&amp;$2:$2),B_MSK[[#This Row],[//]]))</f>
        <v/>
      </c>
      <c r="U973" s="38" t="str">
        <f ca="1">IF(SUMIF(B_MSK[NAMA BARANG],B_MSK[[#This Row],[NAMA BARANG]],B_MSK[JMLH BRG])=0,"",SUMIF(B_MSK[NAMA BARANG],B_MSK[[#This Row],[NAMA BARANG]],B_MSK[C]))</f>
        <v/>
      </c>
      <c r="V973" s="7" t="str">
        <f ca="1">IF(B_MSK[[#This Row],[//]]="","",INDEX(INDIRECT(DIR&amp;$2:$2),B_MSK[[#This Row],[//]]))</f>
        <v/>
      </c>
      <c r="W9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3" s="5" t="str">
        <f ca="1">IF(B_MSK[[#This Row],[N.B.nota]]="","",IF(MATCH(B_MSK[[#This Row],[concat]],[2]!db[NB NOTA_C],0)&gt;0,"ada",0))</f>
        <v/>
      </c>
      <c r="Y973" s="5" t="str">
        <f ca="1">IF(B_MSK[[#This Row],[N.B.nota]]="","",ADDRESS(ROW(B_MSK[QB]),COLUMN(B_MSK[QB]))&amp;":"&amp;ADDRESS(ROW(),COLUMN(B_MSK[QB])))</f>
        <v/>
      </c>
      <c r="Z973" s="5" t="str">
        <f ca="1">IF(B_MSK[[#This Row],[concat]]="","",MATCH(B_MSK[[#This Row],[concat]],[2]!db[NB NOTA_C],0)+1)</f>
        <v/>
      </c>
      <c r="AA973" s="5" t="str">
        <f ca="1">IF(B_MSK[[#This Row],[//]]="","",HYPERLINK("[D:\kerja\BANK EXP\BARU\DB.XLSX]DB!e"&amp;B_MSK[[#This Row],[DB_ROW]],"&gt;"))</f>
        <v/>
      </c>
      <c r="AB973" s="30" t="e">
        <f ca="1">MID(B_MSK[[#This Row],[/ STN_1]],FIND(" ",B_MSK[[#This Row],[/ STN_1]])+1,LEN(B_MSK[[#This Row],[/ STN_1]]))</f>
        <v>#VALUE!</v>
      </c>
      <c r="AC9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3" s="15" t="str">
        <f ca="1">IF(B_MSK[[#This Row],[HARGA_2]]="","",IF(MID(B_MSK[[#This Row],[/ STN_2]],FIND(" ",B_MSK[[#This Row],[/ STN_2]])+1,LEN(B_MSK[[#This Row],[/ STN_2]]))="LSN",B_MSK[[#This Row],[HARGA_2]]/12,""))</f>
        <v/>
      </c>
      <c r="AH973" s="7" t="str">
        <f ca="1">IF(B_MSK[[#This Row],[HARGA_3]]="","","/ "&amp;"PCS")</f>
        <v/>
      </c>
      <c r="AI973" s="15" t="str">
        <f ca="1">IF(B_MSK[[#This Row],[HARGA_3]]="",IF(B_MSK[[#This Row],[HARGA_2]]="",IF(B_MSK[[#This Row],[HARGA_1]]="","",B_MSK[[#This Row],[HARGA_1]]),B_MSK[[#This Row],[HARGA_2]]),B_MSK[[#This Row],[HARGA_3]])</f>
        <v/>
      </c>
      <c r="AJ973" s="15" t="str">
        <f ca="1">IF(B_MSK[[#This Row],[/ STN_3]]="",IF(B_MSK[[#This Row],[/ STN_2]]="",IF(B_MSK[[#This Row],[/ STN_1]]="","",B_MSK[[#This Row],[/ STN_1]]),B_MSK[[#This Row],[/ STN_2]]),B_MSK[[#This Row],[/ STN_3]])</f>
        <v/>
      </c>
      <c r="AK973" s="5" t="str">
        <f ca="1">IF(B_MSK[[#This Row],[//]]="","",SUBSTITUTE(SUBSTITUTE(SUBSTITUTE(B_MSK[[#This Row],[QTY/ CTN]]," ","_",2),"(",""),")","")&amp;"_")</f>
        <v/>
      </c>
      <c r="AL973" s="5" t="str">
        <f ca="1">IF(B_MSK[[#This Row],[A_B]]="","",SEARCH("_",B_MSK[[#This Row],[A_B]]))</f>
        <v/>
      </c>
      <c r="AM973" s="5" t="str">
        <f ca="1">IF(B_MSK[[#This Row],[A_B]]="","",LEN(B_MSK[[#This Row],[A_B]]))</f>
        <v/>
      </c>
      <c r="AN973" s="5" t="str">
        <f ca="1">IF(B_MSK[[#This Row],[A_B]]="","",LEFT(B_MSK[[#This Row],[QTY/ CTN]],B_MSK[[#This Row],[A_B_1]]))</f>
        <v/>
      </c>
      <c r="AO973" s="5" t="str">
        <f ca="1">IF(B_MSK[[#This Row],[A_B]]="","",LEFT(B_MSK[[#This Row],[A_]],SEARCH(" ",B_MSK[[#This Row],[A_]])-1))</f>
        <v/>
      </c>
      <c r="AP973" s="5" t="str">
        <f ca="1">IF(B_MSK[[#This Row],[A_B]]="","",RIGHT(B_MSK[[#This Row],[A_]],LEN(B_MSK[[#This Row],[A_]])-SEARCH(" ",B_MSK[[#This Row],[A_]])))</f>
        <v/>
      </c>
      <c r="AQ9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3" s="5" t="str">
        <f ca="1">IF(B_MSK[[#This Row],[B_]]="","",LEFT(B_MSK[[#This Row],[B_]],SEARCH(" ",B_MSK[[#This Row],[B_]])))</f>
        <v/>
      </c>
      <c r="AS973" s="5" t="str">
        <f ca="1">IF(B_MSK[[#This Row],[B_]]="","",RIGHT(B_MSK[[#This Row],[B_]],LEN(B_MSK[[#This Row],[B_]])-SEARCH(" ",B_MSK[[#This Row],[B_]])))</f>
        <v/>
      </c>
      <c r="AT973" s="5" t="str">
        <f ca="1">IF(B_MSK[[#This Row],[B_2]]="LSN",12,"")</f>
        <v/>
      </c>
      <c r="AU973" s="5" t="str">
        <f ca="1">IF(B_MSK[[#This Row],[C_1]]="","","PCS")</f>
        <v/>
      </c>
      <c r="AV973" s="5" t="str">
        <f ca="1">IF(B_MSK[[#This Row],[A_1]]="","",B_MSK[[#This Row],[A_1]]*IF(B_MSK[[#This Row],[B_1]]="",1,B_MSK[[#This Row],[B_1]])*IF(B_MSK[[#This Row],[C_1]]="",1,B_MSK[[#This Row],[C_1]]))</f>
        <v/>
      </c>
      <c r="AW973" s="5" t="str">
        <f ca="1">IF(B_MSK[[#This Row],[C_2]]="",IF(B_MSK[[#This Row],[B_2]]="",IF(B_MSK[[#This Row],[A_2]]="","",B_MSK[[#This Row],[A_2]]),B_MSK[[#This Row],[B_2]]),B_MSK[[#This Row],[C_2]])</f>
        <v/>
      </c>
      <c r="AX973" s="2">
        <f ca="1">IF(ISNUMBER(B_MSK[[#This Row],[TANGGAL DATANG]]),B_MSK[[#This Row],[TANGGAL DATANG]],AX972)</f>
        <v>44959</v>
      </c>
      <c r="AY973" s="5" t="str">
        <f ca="1">IF(B_MSK[[#This Row],[DB_ROW]]="","",INDEX([3]!db[JENIS],B_MSK[[#This Row],[DB_ROW]]-1))</f>
        <v/>
      </c>
      <c r="AZ973" s="5" t="e">
        <f ca="1">IF(B_MSK[[#This Row],[A_1]]="","",B_MSK[[#This Row],[A_1]])*1</f>
        <v>#VALUE!</v>
      </c>
      <c r="BA973" s="5" t="str">
        <f ca="1">IF(B_MSK[[#This Row],[//]]="","",INDEX(INDIRECT(DIR&amp;$2:$2),B_MSK[[#This Row],[//]]))</f>
        <v/>
      </c>
      <c r="BB973" s="5" t="str">
        <f ca="1">CONCATENATE(B_MSK[[#This Row],[concat]],B_MSK[[#This Row],[HARGA_X]],B_MSK[[#This Row],[SAT]])</f>
        <v/>
      </c>
    </row>
    <row r="974" spans="1:54" x14ac:dyDescent="0.25">
      <c r="A974" s="6" t="s">
        <v>128</v>
      </c>
      <c r="B974" s="5" t="str">
        <f ca="1">IF(B_MSK[[#This Row],[N_ID]]="","",INDEX(INDIRECT(DIR&amp;$2:$2),MATCH(B_MSK[[#This Row],[N_ID]],INDIRECT(DIR&amp;"!NOTA[ID_P]"),0)))</f>
        <v/>
      </c>
      <c r="C974" s="5" t="str">
        <f ca="1">IF(B_MSK[[#This Row],[//]]="","",HYPERLINK("["&amp;SUBSTITUTE(DIR,"'","")&amp;"]NOTA!D"&amp;B_MSK[[#This Row],[//]]+2,"&gt;"))</f>
        <v/>
      </c>
      <c r="D974" s="5" t="str">
        <f ca="1">IF(B_MSK[[#This Row],[N_ID]]="","",COUNTIF(INDIRECT(DIR&amp;"!NOTA[ID_H]"),B_MSK[[#This Row],[ID NOTA]]))</f>
        <v/>
      </c>
      <c r="E9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4" s="7" t="str">
        <f ca="1">IF(B_MSK[[#This Row],[stt]]="ada",INDEX([2]!db[NB BM],B_MSK[DB_ROW]-1),"")</f>
        <v/>
      </c>
      <c r="H974" s="7" t="str">
        <f ca="1">IF(B_MSK[[#This Row],[//]]="","",INDEX(INDIRECT(DIR&amp;$2:$2),B_MSK[[#This Row],[//]]))</f>
        <v/>
      </c>
      <c r="I974" s="27" t="str">
        <f ca="1">IF(B_MSK[[#This Row],[//]]="","",INDEX(INDIRECT(DB_PATH&amp;$2:$2),B_MSK[[#This Row],[DB_ROW]]-1))</f>
        <v/>
      </c>
      <c r="J974" s="5" t="str">
        <f ca="1">IF(B_MSK[[#This Row],[//]]="","",IF(INDEX(INDIRECT(DIR&amp;$2:$2),B_MSK[[#This Row],[//]])="","",INDEX(INDIRECT(DIR&amp;$2:$2),B_MSK[[#This Row],[//]])))</f>
        <v/>
      </c>
      <c r="K974" s="5" t="str">
        <f ca="1">IF(B_MSK[[#This Row],[//]]="","",IF(INDEX(INDIRECT(DIR&amp;$2:$2),B_MSK[[#This Row],[//]])="","",INDEX(INDIRECT(DIR&amp;$2:$2),B_MSK[[#This Row],[//]])))</f>
        <v/>
      </c>
      <c r="L974" s="5" t="str">
        <f ca="1">IF(B_MSK[[#This Row],[//]]="","",IF(INDEX(INDIRECT(DIR&amp;$2:$2),B_MSK[[#This Row],[//]])="","",INDEX(INDIRECT(DIR&amp;$2:$2),B_MSK[[#This Row],[//]])))</f>
        <v/>
      </c>
      <c r="M974" s="13" t="str">
        <f ca="1">IF(B_MSK[[#This Row],[//]]="","",INDEX(INDIRECT(DIR&amp;$2:$2),B_MSK[[#This Row],[//]]))</f>
        <v/>
      </c>
      <c r="N974" s="13" t="str">
        <f ca="1">IF(OR(B_MSK[[#This Row],[//]]="",),"",INDEX(INDIRECT(DIR&amp;$2:$2),B_MSK[[#This Row],[//]]))</f>
        <v/>
      </c>
      <c r="O974" s="3" t="str">
        <f ca="1">IF(B_MSK[[#This Row],[//]]="","",IF(INDEX(INDIRECT(DIR&amp;$2:$2),B_MSK[[#This Row],[//]])=0,"",INDEX(INDIRECT(DIR&amp;$2:$2),B_MSK[[#This Row],[//]])))</f>
        <v/>
      </c>
      <c r="P974" s="3" t="str">
        <f ca="1">IF(B_MSK[[#This Row],[//]]="","",IF(INDEX(INDIRECT(DIR&amp;$2:$2),B_MSK[[#This Row],[//]])=0,"",INDEX(INDIRECT(DIR&amp;$2:$2),B_MSK[[#This Row],[//]])))</f>
        <v/>
      </c>
      <c r="Q974" s="12" t="str">
        <f ca="1">IF(B_MSK[[#This Row],[//]]="","",INDEX(INDIRECT(DIR&amp;$2:$2),B_MSK[[#This Row],[//]]))</f>
        <v/>
      </c>
      <c r="R9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4" s="37" t="str">
        <f ca="1">IF(B_MSK[[#This Row],[//]]="","",INDEX(INDIRECT(DIR&amp;$2:$2),B_MSK[[#This Row],[//]]))</f>
        <v/>
      </c>
      <c r="U974" s="38" t="str">
        <f ca="1">IF(SUMIF(B_MSK[NAMA BARANG],B_MSK[[#This Row],[NAMA BARANG]],B_MSK[JMLH BRG])=0,"",SUMIF(B_MSK[NAMA BARANG],B_MSK[[#This Row],[NAMA BARANG]],B_MSK[C]))</f>
        <v/>
      </c>
      <c r="V974" s="7" t="str">
        <f ca="1">IF(B_MSK[[#This Row],[//]]="","",INDEX(INDIRECT(DIR&amp;$2:$2),B_MSK[[#This Row],[//]]))</f>
        <v/>
      </c>
      <c r="W9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4" s="5" t="str">
        <f ca="1">IF(B_MSK[[#This Row],[N.B.nota]]="","",IF(MATCH(B_MSK[[#This Row],[concat]],[2]!db[NB NOTA_C],0)&gt;0,"ada",0))</f>
        <v/>
      </c>
      <c r="Y974" s="5" t="str">
        <f ca="1">IF(B_MSK[[#This Row],[N.B.nota]]="","",ADDRESS(ROW(B_MSK[QB]),COLUMN(B_MSK[QB]))&amp;":"&amp;ADDRESS(ROW(),COLUMN(B_MSK[QB])))</f>
        <v/>
      </c>
      <c r="Z974" s="5" t="str">
        <f ca="1">IF(B_MSK[[#This Row],[concat]]="","",MATCH(B_MSK[[#This Row],[concat]],[2]!db[NB NOTA_C],0)+1)</f>
        <v/>
      </c>
      <c r="AA974" s="5" t="str">
        <f ca="1">IF(B_MSK[[#This Row],[//]]="","",HYPERLINK("[D:\kerja\BANK EXP\BARU\DB.XLSX]DB!e"&amp;B_MSK[[#This Row],[DB_ROW]],"&gt;"))</f>
        <v/>
      </c>
      <c r="AB974" s="30" t="e">
        <f ca="1">MID(B_MSK[[#This Row],[/ STN_1]],FIND(" ",B_MSK[[#This Row],[/ STN_1]])+1,LEN(B_MSK[[#This Row],[/ STN_1]]))</f>
        <v>#VALUE!</v>
      </c>
      <c r="AC9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4" s="15" t="str">
        <f ca="1">IF(B_MSK[[#This Row],[HARGA_2]]="","",IF(MID(B_MSK[[#This Row],[/ STN_2]],FIND(" ",B_MSK[[#This Row],[/ STN_2]])+1,LEN(B_MSK[[#This Row],[/ STN_2]]))="LSN",B_MSK[[#This Row],[HARGA_2]]/12,""))</f>
        <v/>
      </c>
      <c r="AH974" s="7" t="str">
        <f ca="1">IF(B_MSK[[#This Row],[HARGA_3]]="","","/ "&amp;"PCS")</f>
        <v/>
      </c>
      <c r="AI974" s="15" t="str">
        <f ca="1">IF(B_MSK[[#This Row],[HARGA_3]]="",IF(B_MSK[[#This Row],[HARGA_2]]="",IF(B_MSK[[#This Row],[HARGA_1]]="","",B_MSK[[#This Row],[HARGA_1]]),B_MSK[[#This Row],[HARGA_2]]),B_MSK[[#This Row],[HARGA_3]])</f>
        <v/>
      </c>
      <c r="AJ974" s="15" t="str">
        <f ca="1">IF(B_MSK[[#This Row],[/ STN_3]]="",IF(B_MSK[[#This Row],[/ STN_2]]="",IF(B_MSK[[#This Row],[/ STN_1]]="","",B_MSK[[#This Row],[/ STN_1]]),B_MSK[[#This Row],[/ STN_2]]),B_MSK[[#This Row],[/ STN_3]])</f>
        <v/>
      </c>
      <c r="AK974" s="5" t="str">
        <f ca="1">IF(B_MSK[[#This Row],[//]]="","",SUBSTITUTE(SUBSTITUTE(SUBSTITUTE(B_MSK[[#This Row],[QTY/ CTN]]," ","_",2),"(",""),")","")&amp;"_")</f>
        <v/>
      </c>
      <c r="AL974" s="5" t="str">
        <f ca="1">IF(B_MSK[[#This Row],[A_B]]="","",SEARCH("_",B_MSK[[#This Row],[A_B]]))</f>
        <v/>
      </c>
      <c r="AM974" s="5" t="str">
        <f ca="1">IF(B_MSK[[#This Row],[A_B]]="","",LEN(B_MSK[[#This Row],[A_B]]))</f>
        <v/>
      </c>
      <c r="AN974" s="5" t="str">
        <f ca="1">IF(B_MSK[[#This Row],[A_B]]="","",LEFT(B_MSK[[#This Row],[QTY/ CTN]],B_MSK[[#This Row],[A_B_1]]))</f>
        <v/>
      </c>
      <c r="AO974" s="5" t="str">
        <f ca="1">IF(B_MSK[[#This Row],[A_B]]="","",LEFT(B_MSK[[#This Row],[A_]],SEARCH(" ",B_MSK[[#This Row],[A_]])-1))</f>
        <v/>
      </c>
      <c r="AP974" s="5" t="str">
        <f ca="1">IF(B_MSK[[#This Row],[A_B]]="","",RIGHT(B_MSK[[#This Row],[A_]],LEN(B_MSK[[#This Row],[A_]])-SEARCH(" ",B_MSK[[#This Row],[A_]])))</f>
        <v/>
      </c>
      <c r="AQ9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4" s="5" t="str">
        <f ca="1">IF(B_MSK[[#This Row],[B_]]="","",LEFT(B_MSK[[#This Row],[B_]],SEARCH(" ",B_MSK[[#This Row],[B_]])))</f>
        <v/>
      </c>
      <c r="AS974" s="5" t="str">
        <f ca="1">IF(B_MSK[[#This Row],[B_]]="","",RIGHT(B_MSK[[#This Row],[B_]],LEN(B_MSK[[#This Row],[B_]])-SEARCH(" ",B_MSK[[#This Row],[B_]])))</f>
        <v/>
      </c>
      <c r="AT974" s="5" t="str">
        <f ca="1">IF(B_MSK[[#This Row],[B_2]]="LSN",12,"")</f>
        <v/>
      </c>
      <c r="AU974" s="5" t="str">
        <f ca="1">IF(B_MSK[[#This Row],[C_1]]="","","PCS")</f>
        <v/>
      </c>
      <c r="AV974" s="5" t="str">
        <f ca="1">IF(B_MSK[[#This Row],[A_1]]="","",B_MSK[[#This Row],[A_1]]*IF(B_MSK[[#This Row],[B_1]]="",1,B_MSK[[#This Row],[B_1]])*IF(B_MSK[[#This Row],[C_1]]="",1,B_MSK[[#This Row],[C_1]]))</f>
        <v/>
      </c>
      <c r="AW974" s="5" t="str">
        <f ca="1">IF(B_MSK[[#This Row],[C_2]]="",IF(B_MSK[[#This Row],[B_2]]="",IF(B_MSK[[#This Row],[A_2]]="","",B_MSK[[#This Row],[A_2]]),B_MSK[[#This Row],[B_2]]),B_MSK[[#This Row],[C_2]])</f>
        <v/>
      </c>
      <c r="AX974" s="2">
        <f ca="1">IF(ISNUMBER(B_MSK[[#This Row],[TANGGAL DATANG]]),B_MSK[[#This Row],[TANGGAL DATANG]],AX973)</f>
        <v>44959</v>
      </c>
      <c r="AY974" s="5" t="str">
        <f ca="1">IF(B_MSK[[#This Row],[DB_ROW]]="","",INDEX([3]!db[JENIS],B_MSK[[#This Row],[DB_ROW]]-1))</f>
        <v/>
      </c>
      <c r="AZ974" s="5" t="e">
        <f ca="1">IF(B_MSK[[#This Row],[A_1]]="","",B_MSK[[#This Row],[A_1]])*1</f>
        <v>#VALUE!</v>
      </c>
      <c r="BA974" s="5" t="str">
        <f ca="1">IF(B_MSK[[#This Row],[//]]="","",INDEX(INDIRECT(DIR&amp;$2:$2),B_MSK[[#This Row],[//]]))</f>
        <v/>
      </c>
      <c r="BB974" s="5" t="str">
        <f ca="1">CONCATENATE(B_MSK[[#This Row],[concat]],B_MSK[[#This Row],[HARGA_X]],B_MSK[[#This Row],[SAT]])</f>
        <v/>
      </c>
    </row>
    <row r="975" spans="1:54" x14ac:dyDescent="0.25">
      <c r="A975" s="6" t="s">
        <v>128</v>
      </c>
      <c r="B975" s="5" t="str">
        <f ca="1">IF(B_MSK[[#This Row],[N_ID]]="","",INDEX(INDIRECT(DIR&amp;$2:$2),MATCH(B_MSK[[#This Row],[N_ID]],INDIRECT(DIR&amp;"!NOTA[ID_P]"),0)))</f>
        <v/>
      </c>
      <c r="C975" s="5" t="str">
        <f ca="1">IF(B_MSK[[#This Row],[//]]="","",HYPERLINK("["&amp;SUBSTITUTE(DIR,"'","")&amp;"]NOTA!D"&amp;B_MSK[[#This Row],[//]]+2,"&gt;"))</f>
        <v/>
      </c>
      <c r="D975" s="5" t="str">
        <f ca="1">IF(B_MSK[[#This Row],[N_ID]]="","",COUNTIF(INDIRECT(DIR&amp;"!NOTA[ID_H]"),B_MSK[[#This Row],[ID NOTA]]))</f>
        <v/>
      </c>
      <c r="E9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5" s="7" t="str">
        <f ca="1">IF(B_MSK[[#This Row],[stt]]="ada",INDEX([2]!db[NB BM],B_MSK[DB_ROW]-1),"")</f>
        <v/>
      </c>
      <c r="H975" s="7" t="str">
        <f ca="1">IF(B_MSK[[#This Row],[//]]="","",INDEX(INDIRECT(DIR&amp;$2:$2),B_MSK[[#This Row],[//]]))</f>
        <v/>
      </c>
      <c r="I975" s="27" t="str">
        <f ca="1">IF(B_MSK[[#This Row],[//]]="","",INDEX(INDIRECT(DB_PATH&amp;$2:$2),B_MSK[[#This Row],[DB_ROW]]-1))</f>
        <v/>
      </c>
      <c r="J975" s="5" t="str">
        <f ca="1">IF(B_MSK[[#This Row],[//]]="","",IF(INDEX(INDIRECT(DIR&amp;$2:$2),B_MSK[[#This Row],[//]])="","",INDEX(INDIRECT(DIR&amp;$2:$2),B_MSK[[#This Row],[//]])))</f>
        <v/>
      </c>
      <c r="K975" s="5" t="str">
        <f ca="1">IF(B_MSK[[#This Row],[//]]="","",IF(INDEX(INDIRECT(DIR&amp;$2:$2),B_MSK[[#This Row],[//]])="","",INDEX(INDIRECT(DIR&amp;$2:$2),B_MSK[[#This Row],[//]])))</f>
        <v/>
      </c>
      <c r="L975" s="5" t="str">
        <f ca="1">IF(B_MSK[[#This Row],[//]]="","",IF(INDEX(INDIRECT(DIR&amp;$2:$2),B_MSK[[#This Row],[//]])="","",INDEX(INDIRECT(DIR&amp;$2:$2),B_MSK[[#This Row],[//]])))</f>
        <v/>
      </c>
      <c r="M975" s="13" t="str">
        <f ca="1">IF(B_MSK[[#This Row],[//]]="","",INDEX(INDIRECT(DIR&amp;$2:$2),B_MSK[[#This Row],[//]]))</f>
        <v/>
      </c>
      <c r="N975" s="13" t="str">
        <f ca="1">IF(OR(B_MSK[[#This Row],[//]]="",),"",INDEX(INDIRECT(DIR&amp;$2:$2),B_MSK[[#This Row],[//]]))</f>
        <v/>
      </c>
      <c r="O975" s="3" t="str">
        <f ca="1">IF(B_MSK[[#This Row],[//]]="","",IF(INDEX(INDIRECT(DIR&amp;$2:$2),B_MSK[[#This Row],[//]])=0,"",INDEX(INDIRECT(DIR&amp;$2:$2),B_MSK[[#This Row],[//]])))</f>
        <v/>
      </c>
      <c r="P975" s="3" t="str">
        <f ca="1">IF(B_MSK[[#This Row],[//]]="","",IF(INDEX(INDIRECT(DIR&amp;$2:$2),B_MSK[[#This Row],[//]])=0,"",INDEX(INDIRECT(DIR&amp;$2:$2),B_MSK[[#This Row],[//]])))</f>
        <v/>
      </c>
      <c r="Q975" s="12" t="str">
        <f ca="1">IF(B_MSK[[#This Row],[//]]="","",INDEX(INDIRECT(DIR&amp;$2:$2),B_MSK[[#This Row],[//]]))</f>
        <v/>
      </c>
      <c r="R9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5" s="37" t="str">
        <f ca="1">IF(B_MSK[[#This Row],[//]]="","",INDEX(INDIRECT(DIR&amp;$2:$2),B_MSK[[#This Row],[//]]))</f>
        <v/>
      </c>
      <c r="U975" s="38" t="str">
        <f ca="1">IF(SUMIF(B_MSK[NAMA BARANG],B_MSK[[#This Row],[NAMA BARANG]],B_MSK[JMLH BRG])=0,"",SUMIF(B_MSK[NAMA BARANG],B_MSK[[#This Row],[NAMA BARANG]],B_MSK[C]))</f>
        <v/>
      </c>
      <c r="V975" s="7" t="str">
        <f ca="1">IF(B_MSK[[#This Row],[//]]="","",INDEX(INDIRECT(DIR&amp;$2:$2),B_MSK[[#This Row],[//]]))</f>
        <v/>
      </c>
      <c r="W9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5" s="5" t="str">
        <f ca="1">IF(B_MSK[[#This Row],[N.B.nota]]="","",IF(MATCH(B_MSK[[#This Row],[concat]],[2]!db[NB NOTA_C],0)&gt;0,"ada",0))</f>
        <v/>
      </c>
      <c r="Y975" s="5" t="str">
        <f ca="1">IF(B_MSK[[#This Row],[N.B.nota]]="","",ADDRESS(ROW(B_MSK[QB]),COLUMN(B_MSK[QB]))&amp;":"&amp;ADDRESS(ROW(),COLUMN(B_MSK[QB])))</f>
        <v/>
      </c>
      <c r="Z975" s="5" t="str">
        <f ca="1">IF(B_MSK[[#This Row],[concat]]="","",MATCH(B_MSK[[#This Row],[concat]],[2]!db[NB NOTA_C],0)+1)</f>
        <v/>
      </c>
      <c r="AA975" s="5" t="str">
        <f ca="1">IF(B_MSK[[#This Row],[//]]="","",HYPERLINK("[D:\kerja\BANK EXP\BARU\DB.XLSX]DB!e"&amp;B_MSK[[#This Row],[DB_ROW]],"&gt;"))</f>
        <v/>
      </c>
      <c r="AB975" s="30" t="e">
        <f ca="1">MID(B_MSK[[#This Row],[/ STN_1]],FIND(" ",B_MSK[[#This Row],[/ STN_1]])+1,LEN(B_MSK[[#This Row],[/ STN_1]]))</f>
        <v>#VALUE!</v>
      </c>
      <c r="AC9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5" s="15" t="str">
        <f ca="1">IF(B_MSK[[#This Row],[HARGA_2]]="","",IF(MID(B_MSK[[#This Row],[/ STN_2]],FIND(" ",B_MSK[[#This Row],[/ STN_2]])+1,LEN(B_MSK[[#This Row],[/ STN_2]]))="LSN",B_MSK[[#This Row],[HARGA_2]]/12,""))</f>
        <v/>
      </c>
      <c r="AH975" s="7" t="str">
        <f ca="1">IF(B_MSK[[#This Row],[HARGA_3]]="","","/ "&amp;"PCS")</f>
        <v/>
      </c>
      <c r="AI975" s="15" t="str">
        <f ca="1">IF(B_MSK[[#This Row],[HARGA_3]]="",IF(B_MSK[[#This Row],[HARGA_2]]="",IF(B_MSK[[#This Row],[HARGA_1]]="","",B_MSK[[#This Row],[HARGA_1]]),B_MSK[[#This Row],[HARGA_2]]),B_MSK[[#This Row],[HARGA_3]])</f>
        <v/>
      </c>
      <c r="AJ975" s="15" t="str">
        <f ca="1">IF(B_MSK[[#This Row],[/ STN_3]]="",IF(B_MSK[[#This Row],[/ STN_2]]="",IF(B_MSK[[#This Row],[/ STN_1]]="","",B_MSK[[#This Row],[/ STN_1]]),B_MSK[[#This Row],[/ STN_2]]),B_MSK[[#This Row],[/ STN_3]])</f>
        <v/>
      </c>
      <c r="AK975" s="5" t="str">
        <f ca="1">IF(B_MSK[[#This Row],[//]]="","",SUBSTITUTE(SUBSTITUTE(SUBSTITUTE(B_MSK[[#This Row],[QTY/ CTN]]," ","_",2),"(",""),")","")&amp;"_")</f>
        <v/>
      </c>
      <c r="AL975" s="5" t="str">
        <f ca="1">IF(B_MSK[[#This Row],[A_B]]="","",SEARCH("_",B_MSK[[#This Row],[A_B]]))</f>
        <v/>
      </c>
      <c r="AM975" s="5" t="str">
        <f ca="1">IF(B_MSK[[#This Row],[A_B]]="","",LEN(B_MSK[[#This Row],[A_B]]))</f>
        <v/>
      </c>
      <c r="AN975" s="5" t="str">
        <f ca="1">IF(B_MSK[[#This Row],[A_B]]="","",LEFT(B_MSK[[#This Row],[QTY/ CTN]],B_MSK[[#This Row],[A_B_1]]))</f>
        <v/>
      </c>
      <c r="AO975" s="5" t="str">
        <f ca="1">IF(B_MSK[[#This Row],[A_B]]="","",LEFT(B_MSK[[#This Row],[A_]],SEARCH(" ",B_MSK[[#This Row],[A_]])-1))</f>
        <v/>
      </c>
      <c r="AP975" s="5" t="str">
        <f ca="1">IF(B_MSK[[#This Row],[A_B]]="","",RIGHT(B_MSK[[#This Row],[A_]],LEN(B_MSK[[#This Row],[A_]])-SEARCH(" ",B_MSK[[#This Row],[A_]])))</f>
        <v/>
      </c>
      <c r="AQ9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5" s="5" t="str">
        <f ca="1">IF(B_MSK[[#This Row],[B_]]="","",LEFT(B_MSK[[#This Row],[B_]],SEARCH(" ",B_MSK[[#This Row],[B_]])))</f>
        <v/>
      </c>
      <c r="AS975" s="5" t="str">
        <f ca="1">IF(B_MSK[[#This Row],[B_]]="","",RIGHT(B_MSK[[#This Row],[B_]],LEN(B_MSK[[#This Row],[B_]])-SEARCH(" ",B_MSK[[#This Row],[B_]])))</f>
        <v/>
      </c>
      <c r="AT975" s="5" t="str">
        <f ca="1">IF(B_MSK[[#This Row],[B_2]]="LSN",12,"")</f>
        <v/>
      </c>
      <c r="AU975" s="5" t="str">
        <f ca="1">IF(B_MSK[[#This Row],[C_1]]="","","PCS")</f>
        <v/>
      </c>
      <c r="AV975" s="5" t="str">
        <f ca="1">IF(B_MSK[[#This Row],[A_1]]="","",B_MSK[[#This Row],[A_1]]*IF(B_MSK[[#This Row],[B_1]]="",1,B_MSK[[#This Row],[B_1]])*IF(B_MSK[[#This Row],[C_1]]="",1,B_MSK[[#This Row],[C_1]]))</f>
        <v/>
      </c>
      <c r="AW975" s="5" t="str">
        <f ca="1">IF(B_MSK[[#This Row],[C_2]]="",IF(B_MSK[[#This Row],[B_2]]="",IF(B_MSK[[#This Row],[A_2]]="","",B_MSK[[#This Row],[A_2]]),B_MSK[[#This Row],[B_2]]),B_MSK[[#This Row],[C_2]])</f>
        <v/>
      </c>
      <c r="AX975" s="2">
        <f ca="1">IF(ISNUMBER(B_MSK[[#This Row],[TANGGAL DATANG]]),B_MSK[[#This Row],[TANGGAL DATANG]],AX974)</f>
        <v>44959</v>
      </c>
      <c r="AY975" s="5" t="str">
        <f ca="1">IF(B_MSK[[#This Row],[DB_ROW]]="","",INDEX([3]!db[JENIS],B_MSK[[#This Row],[DB_ROW]]-1))</f>
        <v/>
      </c>
      <c r="AZ975" s="5" t="e">
        <f ca="1">IF(B_MSK[[#This Row],[A_1]]="","",B_MSK[[#This Row],[A_1]])*1</f>
        <v>#VALUE!</v>
      </c>
      <c r="BA975" s="5" t="str">
        <f ca="1">IF(B_MSK[[#This Row],[//]]="","",INDEX(INDIRECT(DIR&amp;$2:$2),B_MSK[[#This Row],[//]]))</f>
        <v/>
      </c>
      <c r="BB975" s="5" t="str">
        <f ca="1">CONCATENATE(B_MSK[[#This Row],[concat]],B_MSK[[#This Row],[HARGA_X]],B_MSK[[#This Row],[SAT]])</f>
        <v/>
      </c>
    </row>
    <row r="976" spans="1:54" x14ac:dyDescent="0.25">
      <c r="A976" s="6" t="s">
        <v>128</v>
      </c>
      <c r="B976" s="5" t="str">
        <f ca="1">IF(B_MSK[[#This Row],[N_ID]]="","",INDEX(INDIRECT(DIR&amp;$2:$2),MATCH(B_MSK[[#This Row],[N_ID]],INDIRECT(DIR&amp;"!NOTA[ID_P]"),0)))</f>
        <v/>
      </c>
      <c r="C976" s="5" t="str">
        <f ca="1">IF(B_MSK[[#This Row],[//]]="","",HYPERLINK("["&amp;SUBSTITUTE(DIR,"'","")&amp;"]NOTA!D"&amp;B_MSK[[#This Row],[//]]+2,"&gt;"))</f>
        <v/>
      </c>
      <c r="D976" s="5" t="str">
        <f ca="1">IF(B_MSK[[#This Row],[N_ID]]="","",COUNTIF(INDIRECT(DIR&amp;"!NOTA[ID_H]"),B_MSK[[#This Row],[ID NOTA]]))</f>
        <v/>
      </c>
      <c r="E9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6" s="7" t="str">
        <f ca="1">IF(B_MSK[[#This Row],[stt]]="ada",INDEX([2]!db[NB BM],B_MSK[DB_ROW]-1),"")</f>
        <v/>
      </c>
      <c r="H976" s="7" t="str">
        <f ca="1">IF(B_MSK[[#This Row],[//]]="","",INDEX(INDIRECT(DIR&amp;$2:$2),B_MSK[[#This Row],[//]]))</f>
        <v/>
      </c>
      <c r="I976" s="27" t="str">
        <f ca="1">IF(B_MSK[[#This Row],[//]]="","",INDEX(INDIRECT(DB_PATH&amp;$2:$2),B_MSK[[#This Row],[DB_ROW]]-1))</f>
        <v/>
      </c>
      <c r="J976" s="5" t="str">
        <f ca="1">IF(B_MSK[[#This Row],[//]]="","",IF(INDEX(INDIRECT(DIR&amp;$2:$2),B_MSK[[#This Row],[//]])="","",INDEX(INDIRECT(DIR&amp;$2:$2),B_MSK[[#This Row],[//]])))</f>
        <v/>
      </c>
      <c r="K976" s="5" t="str">
        <f ca="1">IF(B_MSK[[#This Row],[//]]="","",IF(INDEX(INDIRECT(DIR&amp;$2:$2),B_MSK[[#This Row],[//]])="","",INDEX(INDIRECT(DIR&amp;$2:$2),B_MSK[[#This Row],[//]])))</f>
        <v/>
      </c>
      <c r="L976" s="5" t="str">
        <f ca="1">IF(B_MSK[[#This Row],[//]]="","",IF(INDEX(INDIRECT(DIR&amp;$2:$2),B_MSK[[#This Row],[//]])="","",INDEX(INDIRECT(DIR&amp;$2:$2),B_MSK[[#This Row],[//]])))</f>
        <v/>
      </c>
      <c r="M976" s="13" t="str">
        <f ca="1">IF(B_MSK[[#This Row],[//]]="","",INDEX(INDIRECT(DIR&amp;$2:$2),B_MSK[[#This Row],[//]]))</f>
        <v/>
      </c>
      <c r="N976" s="13" t="str">
        <f ca="1">IF(OR(B_MSK[[#This Row],[//]]="",),"",INDEX(INDIRECT(DIR&amp;$2:$2),B_MSK[[#This Row],[//]]))</f>
        <v/>
      </c>
      <c r="O976" s="3" t="str">
        <f ca="1">IF(B_MSK[[#This Row],[//]]="","",IF(INDEX(INDIRECT(DIR&amp;$2:$2),B_MSK[[#This Row],[//]])=0,"",INDEX(INDIRECT(DIR&amp;$2:$2),B_MSK[[#This Row],[//]])))</f>
        <v/>
      </c>
      <c r="P976" s="3" t="str">
        <f ca="1">IF(B_MSK[[#This Row],[//]]="","",IF(INDEX(INDIRECT(DIR&amp;$2:$2),B_MSK[[#This Row],[//]])=0,"",INDEX(INDIRECT(DIR&amp;$2:$2),B_MSK[[#This Row],[//]])))</f>
        <v/>
      </c>
      <c r="Q976" s="12" t="str">
        <f ca="1">IF(B_MSK[[#This Row],[//]]="","",INDEX(INDIRECT(DIR&amp;$2:$2),B_MSK[[#This Row],[//]]))</f>
        <v/>
      </c>
      <c r="R9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6" s="37" t="str">
        <f ca="1">IF(B_MSK[[#This Row],[//]]="","",INDEX(INDIRECT(DIR&amp;$2:$2),B_MSK[[#This Row],[//]]))</f>
        <v/>
      </c>
      <c r="U976" s="38" t="str">
        <f ca="1">IF(SUMIF(B_MSK[NAMA BARANG],B_MSK[[#This Row],[NAMA BARANG]],B_MSK[JMLH BRG])=0,"",SUMIF(B_MSK[NAMA BARANG],B_MSK[[#This Row],[NAMA BARANG]],B_MSK[C]))</f>
        <v/>
      </c>
      <c r="V976" s="7" t="str">
        <f ca="1">IF(B_MSK[[#This Row],[//]]="","",INDEX(INDIRECT(DIR&amp;$2:$2),B_MSK[[#This Row],[//]]))</f>
        <v/>
      </c>
      <c r="W9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6" s="5" t="str">
        <f ca="1">IF(B_MSK[[#This Row],[N.B.nota]]="","",IF(MATCH(B_MSK[[#This Row],[concat]],[2]!db[NB NOTA_C],0)&gt;0,"ada",0))</f>
        <v/>
      </c>
      <c r="Y976" s="5" t="str">
        <f ca="1">IF(B_MSK[[#This Row],[N.B.nota]]="","",ADDRESS(ROW(B_MSK[QB]),COLUMN(B_MSK[QB]))&amp;":"&amp;ADDRESS(ROW(),COLUMN(B_MSK[QB])))</f>
        <v/>
      </c>
      <c r="Z976" s="5" t="str">
        <f ca="1">IF(B_MSK[[#This Row],[concat]]="","",MATCH(B_MSK[[#This Row],[concat]],[2]!db[NB NOTA_C],0)+1)</f>
        <v/>
      </c>
      <c r="AA976" s="5" t="str">
        <f ca="1">IF(B_MSK[[#This Row],[//]]="","",HYPERLINK("[D:\kerja\BANK EXP\BARU\DB.XLSX]DB!e"&amp;B_MSK[[#This Row],[DB_ROW]],"&gt;"))</f>
        <v/>
      </c>
      <c r="AB976" s="30" t="e">
        <f ca="1">MID(B_MSK[[#This Row],[/ STN_1]],FIND(" ",B_MSK[[#This Row],[/ STN_1]])+1,LEN(B_MSK[[#This Row],[/ STN_1]]))</f>
        <v>#VALUE!</v>
      </c>
      <c r="AC9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6" s="15" t="str">
        <f ca="1">IF(B_MSK[[#This Row],[HARGA_2]]="","",IF(MID(B_MSK[[#This Row],[/ STN_2]],FIND(" ",B_MSK[[#This Row],[/ STN_2]])+1,LEN(B_MSK[[#This Row],[/ STN_2]]))="LSN",B_MSK[[#This Row],[HARGA_2]]/12,""))</f>
        <v/>
      </c>
      <c r="AH976" s="7" t="str">
        <f ca="1">IF(B_MSK[[#This Row],[HARGA_3]]="","","/ "&amp;"PCS")</f>
        <v/>
      </c>
      <c r="AI976" s="15" t="str">
        <f ca="1">IF(B_MSK[[#This Row],[HARGA_3]]="",IF(B_MSK[[#This Row],[HARGA_2]]="",IF(B_MSK[[#This Row],[HARGA_1]]="","",B_MSK[[#This Row],[HARGA_1]]),B_MSK[[#This Row],[HARGA_2]]),B_MSK[[#This Row],[HARGA_3]])</f>
        <v/>
      </c>
      <c r="AJ976" s="15" t="str">
        <f ca="1">IF(B_MSK[[#This Row],[/ STN_3]]="",IF(B_MSK[[#This Row],[/ STN_2]]="",IF(B_MSK[[#This Row],[/ STN_1]]="","",B_MSK[[#This Row],[/ STN_1]]),B_MSK[[#This Row],[/ STN_2]]),B_MSK[[#This Row],[/ STN_3]])</f>
        <v/>
      </c>
      <c r="AK976" s="5" t="str">
        <f ca="1">IF(B_MSK[[#This Row],[//]]="","",SUBSTITUTE(SUBSTITUTE(SUBSTITUTE(B_MSK[[#This Row],[QTY/ CTN]]," ","_",2),"(",""),")","")&amp;"_")</f>
        <v/>
      </c>
      <c r="AL976" s="5" t="str">
        <f ca="1">IF(B_MSK[[#This Row],[A_B]]="","",SEARCH("_",B_MSK[[#This Row],[A_B]]))</f>
        <v/>
      </c>
      <c r="AM976" s="5" t="str">
        <f ca="1">IF(B_MSK[[#This Row],[A_B]]="","",LEN(B_MSK[[#This Row],[A_B]]))</f>
        <v/>
      </c>
      <c r="AN976" s="5" t="str">
        <f ca="1">IF(B_MSK[[#This Row],[A_B]]="","",LEFT(B_MSK[[#This Row],[QTY/ CTN]],B_MSK[[#This Row],[A_B_1]]))</f>
        <v/>
      </c>
      <c r="AO976" s="5" t="str">
        <f ca="1">IF(B_MSK[[#This Row],[A_B]]="","",LEFT(B_MSK[[#This Row],[A_]],SEARCH(" ",B_MSK[[#This Row],[A_]])-1))</f>
        <v/>
      </c>
      <c r="AP976" s="5" t="str">
        <f ca="1">IF(B_MSK[[#This Row],[A_B]]="","",RIGHT(B_MSK[[#This Row],[A_]],LEN(B_MSK[[#This Row],[A_]])-SEARCH(" ",B_MSK[[#This Row],[A_]])))</f>
        <v/>
      </c>
      <c r="AQ9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6" s="5" t="str">
        <f ca="1">IF(B_MSK[[#This Row],[B_]]="","",LEFT(B_MSK[[#This Row],[B_]],SEARCH(" ",B_MSK[[#This Row],[B_]])))</f>
        <v/>
      </c>
      <c r="AS976" s="5" t="str">
        <f ca="1">IF(B_MSK[[#This Row],[B_]]="","",RIGHT(B_MSK[[#This Row],[B_]],LEN(B_MSK[[#This Row],[B_]])-SEARCH(" ",B_MSK[[#This Row],[B_]])))</f>
        <v/>
      </c>
      <c r="AT976" s="5" t="str">
        <f ca="1">IF(B_MSK[[#This Row],[B_2]]="LSN",12,"")</f>
        <v/>
      </c>
      <c r="AU976" s="5" t="str">
        <f ca="1">IF(B_MSK[[#This Row],[C_1]]="","","PCS")</f>
        <v/>
      </c>
      <c r="AV976" s="5" t="str">
        <f ca="1">IF(B_MSK[[#This Row],[A_1]]="","",B_MSK[[#This Row],[A_1]]*IF(B_MSK[[#This Row],[B_1]]="",1,B_MSK[[#This Row],[B_1]])*IF(B_MSK[[#This Row],[C_1]]="",1,B_MSK[[#This Row],[C_1]]))</f>
        <v/>
      </c>
      <c r="AW976" s="5" t="str">
        <f ca="1">IF(B_MSK[[#This Row],[C_2]]="",IF(B_MSK[[#This Row],[B_2]]="",IF(B_MSK[[#This Row],[A_2]]="","",B_MSK[[#This Row],[A_2]]),B_MSK[[#This Row],[B_2]]),B_MSK[[#This Row],[C_2]])</f>
        <v/>
      </c>
      <c r="AX976" s="2">
        <f ca="1">IF(ISNUMBER(B_MSK[[#This Row],[TANGGAL DATANG]]),B_MSK[[#This Row],[TANGGAL DATANG]],AX975)</f>
        <v>44959</v>
      </c>
      <c r="AY976" s="5" t="str">
        <f ca="1">IF(B_MSK[[#This Row],[DB_ROW]]="","",INDEX([3]!db[JENIS],B_MSK[[#This Row],[DB_ROW]]-1))</f>
        <v/>
      </c>
      <c r="AZ976" s="5" t="e">
        <f ca="1">IF(B_MSK[[#This Row],[A_1]]="","",B_MSK[[#This Row],[A_1]])*1</f>
        <v>#VALUE!</v>
      </c>
      <c r="BA976" s="5" t="str">
        <f ca="1">IF(B_MSK[[#This Row],[//]]="","",INDEX(INDIRECT(DIR&amp;$2:$2),B_MSK[[#This Row],[//]]))</f>
        <v/>
      </c>
      <c r="BB976" s="5" t="str">
        <f ca="1">CONCATENATE(B_MSK[[#This Row],[concat]],B_MSK[[#This Row],[HARGA_X]],B_MSK[[#This Row],[SAT]])</f>
        <v/>
      </c>
    </row>
    <row r="977" spans="1:54" x14ac:dyDescent="0.25">
      <c r="A977" s="6" t="s">
        <v>128</v>
      </c>
      <c r="B977" s="5" t="str">
        <f ca="1">IF(B_MSK[[#This Row],[N_ID]]="","",INDEX(INDIRECT(DIR&amp;$2:$2),MATCH(B_MSK[[#This Row],[N_ID]],INDIRECT(DIR&amp;"!NOTA[ID_P]"),0)))</f>
        <v/>
      </c>
      <c r="C977" s="5" t="str">
        <f ca="1">IF(B_MSK[[#This Row],[//]]="","",HYPERLINK("["&amp;SUBSTITUTE(DIR,"'","")&amp;"]NOTA!D"&amp;B_MSK[[#This Row],[//]]+2,"&gt;"))</f>
        <v/>
      </c>
      <c r="D977" s="5" t="str">
        <f ca="1">IF(B_MSK[[#This Row],[N_ID]]="","",COUNTIF(INDIRECT(DIR&amp;"!NOTA[ID_H]"),B_MSK[[#This Row],[ID NOTA]]))</f>
        <v/>
      </c>
      <c r="E9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7" s="7" t="str">
        <f ca="1">IF(B_MSK[[#This Row],[stt]]="ada",INDEX([2]!db[NB BM],B_MSK[DB_ROW]-1),"")</f>
        <v/>
      </c>
      <c r="H977" s="7" t="str">
        <f ca="1">IF(B_MSK[[#This Row],[//]]="","",INDEX(INDIRECT(DIR&amp;$2:$2),B_MSK[[#This Row],[//]]))</f>
        <v/>
      </c>
      <c r="I977" s="27" t="str">
        <f ca="1">IF(B_MSK[[#This Row],[//]]="","",INDEX(INDIRECT(DB_PATH&amp;$2:$2),B_MSK[[#This Row],[DB_ROW]]-1))</f>
        <v/>
      </c>
      <c r="J977" s="5" t="str">
        <f ca="1">IF(B_MSK[[#This Row],[//]]="","",IF(INDEX(INDIRECT(DIR&amp;$2:$2),B_MSK[[#This Row],[//]])="","",INDEX(INDIRECT(DIR&amp;$2:$2),B_MSK[[#This Row],[//]])))</f>
        <v/>
      </c>
      <c r="K977" s="5" t="str">
        <f ca="1">IF(B_MSK[[#This Row],[//]]="","",IF(INDEX(INDIRECT(DIR&amp;$2:$2),B_MSK[[#This Row],[//]])="","",INDEX(INDIRECT(DIR&amp;$2:$2),B_MSK[[#This Row],[//]])))</f>
        <v/>
      </c>
      <c r="L977" s="5" t="str">
        <f ca="1">IF(B_MSK[[#This Row],[//]]="","",IF(INDEX(INDIRECT(DIR&amp;$2:$2),B_MSK[[#This Row],[//]])="","",INDEX(INDIRECT(DIR&amp;$2:$2),B_MSK[[#This Row],[//]])))</f>
        <v/>
      </c>
      <c r="M977" s="13" t="str">
        <f ca="1">IF(B_MSK[[#This Row],[//]]="","",INDEX(INDIRECT(DIR&amp;$2:$2),B_MSK[[#This Row],[//]]))</f>
        <v/>
      </c>
      <c r="N977" s="13" t="str">
        <f ca="1">IF(OR(B_MSK[[#This Row],[//]]="",),"",INDEX(INDIRECT(DIR&amp;$2:$2),B_MSK[[#This Row],[//]]))</f>
        <v/>
      </c>
      <c r="O977" s="3" t="str">
        <f ca="1">IF(B_MSK[[#This Row],[//]]="","",IF(INDEX(INDIRECT(DIR&amp;$2:$2),B_MSK[[#This Row],[//]])=0,"",INDEX(INDIRECT(DIR&amp;$2:$2),B_MSK[[#This Row],[//]])))</f>
        <v/>
      </c>
      <c r="P977" s="3" t="str">
        <f ca="1">IF(B_MSK[[#This Row],[//]]="","",IF(INDEX(INDIRECT(DIR&amp;$2:$2),B_MSK[[#This Row],[//]])=0,"",INDEX(INDIRECT(DIR&amp;$2:$2),B_MSK[[#This Row],[//]])))</f>
        <v/>
      </c>
      <c r="Q977" s="12" t="str">
        <f ca="1">IF(B_MSK[[#This Row],[//]]="","",INDEX(INDIRECT(DIR&amp;$2:$2),B_MSK[[#This Row],[//]]))</f>
        <v/>
      </c>
      <c r="R9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7" s="37" t="str">
        <f ca="1">IF(B_MSK[[#This Row],[//]]="","",INDEX(INDIRECT(DIR&amp;$2:$2),B_MSK[[#This Row],[//]]))</f>
        <v/>
      </c>
      <c r="U977" s="38" t="str">
        <f ca="1">IF(SUMIF(B_MSK[NAMA BARANG],B_MSK[[#This Row],[NAMA BARANG]],B_MSK[JMLH BRG])=0,"",SUMIF(B_MSK[NAMA BARANG],B_MSK[[#This Row],[NAMA BARANG]],B_MSK[C]))</f>
        <v/>
      </c>
      <c r="V977" s="7" t="str">
        <f ca="1">IF(B_MSK[[#This Row],[//]]="","",INDEX(INDIRECT(DIR&amp;$2:$2),B_MSK[[#This Row],[//]]))</f>
        <v/>
      </c>
      <c r="W9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7" s="5" t="str">
        <f ca="1">IF(B_MSK[[#This Row],[N.B.nota]]="","",IF(MATCH(B_MSK[[#This Row],[concat]],[2]!db[NB NOTA_C],0)&gt;0,"ada",0))</f>
        <v/>
      </c>
      <c r="Y977" s="5" t="str">
        <f ca="1">IF(B_MSK[[#This Row],[N.B.nota]]="","",ADDRESS(ROW(B_MSK[QB]),COLUMN(B_MSK[QB]))&amp;":"&amp;ADDRESS(ROW(),COLUMN(B_MSK[QB])))</f>
        <v/>
      </c>
      <c r="Z977" s="5" t="str">
        <f ca="1">IF(B_MSK[[#This Row],[concat]]="","",MATCH(B_MSK[[#This Row],[concat]],[2]!db[NB NOTA_C],0)+1)</f>
        <v/>
      </c>
      <c r="AA977" s="5" t="str">
        <f ca="1">IF(B_MSK[[#This Row],[//]]="","",HYPERLINK("[D:\kerja\BANK EXP\BARU\DB.XLSX]DB!e"&amp;B_MSK[[#This Row],[DB_ROW]],"&gt;"))</f>
        <v/>
      </c>
      <c r="AB977" s="30" t="e">
        <f ca="1">MID(B_MSK[[#This Row],[/ STN_1]],FIND(" ",B_MSK[[#This Row],[/ STN_1]])+1,LEN(B_MSK[[#This Row],[/ STN_1]]))</f>
        <v>#VALUE!</v>
      </c>
      <c r="AC9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7" s="15" t="str">
        <f ca="1">IF(B_MSK[[#This Row],[HARGA_2]]="","",IF(MID(B_MSK[[#This Row],[/ STN_2]],FIND(" ",B_MSK[[#This Row],[/ STN_2]])+1,LEN(B_MSK[[#This Row],[/ STN_2]]))="LSN",B_MSK[[#This Row],[HARGA_2]]/12,""))</f>
        <v/>
      </c>
      <c r="AH977" s="7" t="str">
        <f ca="1">IF(B_MSK[[#This Row],[HARGA_3]]="","","/ "&amp;"PCS")</f>
        <v/>
      </c>
      <c r="AI977" s="15" t="str">
        <f ca="1">IF(B_MSK[[#This Row],[HARGA_3]]="",IF(B_MSK[[#This Row],[HARGA_2]]="",IF(B_MSK[[#This Row],[HARGA_1]]="","",B_MSK[[#This Row],[HARGA_1]]),B_MSK[[#This Row],[HARGA_2]]),B_MSK[[#This Row],[HARGA_3]])</f>
        <v/>
      </c>
      <c r="AJ977" s="15" t="str">
        <f ca="1">IF(B_MSK[[#This Row],[/ STN_3]]="",IF(B_MSK[[#This Row],[/ STN_2]]="",IF(B_MSK[[#This Row],[/ STN_1]]="","",B_MSK[[#This Row],[/ STN_1]]),B_MSK[[#This Row],[/ STN_2]]),B_MSK[[#This Row],[/ STN_3]])</f>
        <v/>
      </c>
      <c r="AK977" s="5" t="str">
        <f ca="1">IF(B_MSK[[#This Row],[//]]="","",SUBSTITUTE(SUBSTITUTE(SUBSTITUTE(B_MSK[[#This Row],[QTY/ CTN]]," ","_",2),"(",""),")","")&amp;"_")</f>
        <v/>
      </c>
      <c r="AL977" s="5" t="str">
        <f ca="1">IF(B_MSK[[#This Row],[A_B]]="","",SEARCH("_",B_MSK[[#This Row],[A_B]]))</f>
        <v/>
      </c>
      <c r="AM977" s="5" t="str">
        <f ca="1">IF(B_MSK[[#This Row],[A_B]]="","",LEN(B_MSK[[#This Row],[A_B]]))</f>
        <v/>
      </c>
      <c r="AN977" s="5" t="str">
        <f ca="1">IF(B_MSK[[#This Row],[A_B]]="","",LEFT(B_MSK[[#This Row],[QTY/ CTN]],B_MSK[[#This Row],[A_B_1]]))</f>
        <v/>
      </c>
      <c r="AO977" s="5" t="str">
        <f ca="1">IF(B_MSK[[#This Row],[A_B]]="","",LEFT(B_MSK[[#This Row],[A_]],SEARCH(" ",B_MSK[[#This Row],[A_]])-1))</f>
        <v/>
      </c>
      <c r="AP977" s="5" t="str">
        <f ca="1">IF(B_MSK[[#This Row],[A_B]]="","",RIGHT(B_MSK[[#This Row],[A_]],LEN(B_MSK[[#This Row],[A_]])-SEARCH(" ",B_MSK[[#This Row],[A_]])))</f>
        <v/>
      </c>
      <c r="AQ9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7" s="5" t="str">
        <f ca="1">IF(B_MSK[[#This Row],[B_]]="","",LEFT(B_MSK[[#This Row],[B_]],SEARCH(" ",B_MSK[[#This Row],[B_]])))</f>
        <v/>
      </c>
      <c r="AS977" s="5" t="str">
        <f ca="1">IF(B_MSK[[#This Row],[B_]]="","",RIGHT(B_MSK[[#This Row],[B_]],LEN(B_MSK[[#This Row],[B_]])-SEARCH(" ",B_MSK[[#This Row],[B_]])))</f>
        <v/>
      </c>
      <c r="AT977" s="5" t="str">
        <f ca="1">IF(B_MSK[[#This Row],[B_2]]="LSN",12,"")</f>
        <v/>
      </c>
      <c r="AU977" s="5" t="str">
        <f ca="1">IF(B_MSK[[#This Row],[C_1]]="","","PCS")</f>
        <v/>
      </c>
      <c r="AV977" s="5" t="str">
        <f ca="1">IF(B_MSK[[#This Row],[A_1]]="","",B_MSK[[#This Row],[A_1]]*IF(B_MSK[[#This Row],[B_1]]="",1,B_MSK[[#This Row],[B_1]])*IF(B_MSK[[#This Row],[C_1]]="",1,B_MSK[[#This Row],[C_1]]))</f>
        <v/>
      </c>
      <c r="AW977" s="5" t="str">
        <f ca="1">IF(B_MSK[[#This Row],[C_2]]="",IF(B_MSK[[#This Row],[B_2]]="",IF(B_MSK[[#This Row],[A_2]]="","",B_MSK[[#This Row],[A_2]]),B_MSK[[#This Row],[B_2]]),B_MSK[[#This Row],[C_2]])</f>
        <v/>
      </c>
      <c r="AX977" s="2">
        <f ca="1">IF(ISNUMBER(B_MSK[[#This Row],[TANGGAL DATANG]]),B_MSK[[#This Row],[TANGGAL DATANG]],AX976)</f>
        <v>44959</v>
      </c>
      <c r="AY977" s="5" t="str">
        <f ca="1">IF(B_MSK[[#This Row],[DB_ROW]]="","",INDEX([3]!db[JENIS],B_MSK[[#This Row],[DB_ROW]]-1))</f>
        <v/>
      </c>
      <c r="AZ977" s="5" t="e">
        <f ca="1">IF(B_MSK[[#This Row],[A_1]]="","",B_MSK[[#This Row],[A_1]])*1</f>
        <v>#VALUE!</v>
      </c>
      <c r="BA977" s="5" t="str">
        <f ca="1">IF(B_MSK[[#This Row],[//]]="","",INDEX(INDIRECT(DIR&amp;$2:$2),B_MSK[[#This Row],[//]]))</f>
        <v/>
      </c>
      <c r="BB977" s="5" t="str">
        <f ca="1">CONCATENATE(B_MSK[[#This Row],[concat]],B_MSK[[#This Row],[HARGA_X]],B_MSK[[#This Row],[SAT]])</f>
        <v/>
      </c>
    </row>
    <row r="978" spans="1:54" x14ac:dyDescent="0.25">
      <c r="A978" s="6" t="s">
        <v>128</v>
      </c>
      <c r="B978" s="5" t="str">
        <f ca="1">IF(B_MSK[[#This Row],[N_ID]]="","",INDEX(INDIRECT(DIR&amp;$2:$2),MATCH(B_MSK[[#This Row],[N_ID]],INDIRECT(DIR&amp;"!NOTA[ID_P]"),0)))</f>
        <v/>
      </c>
      <c r="C978" s="5" t="str">
        <f ca="1">IF(B_MSK[[#This Row],[//]]="","",HYPERLINK("["&amp;SUBSTITUTE(DIR,"'","")&amp;"]NOTA!D"&amp;B_MSK[[#This Row],[//]]+2,"&gt;"))</f>
        <v/>
      </c>
      <c r="D978" s="5" t="str">
        <f ca="1">IF(B_MSK[[#This Row],[N_ID]]="","",COUNTIF(INDIRECT(DIR&amp;"!NOTA[ID_H]"),B_MSK[[#This Row],[ID NOTA]]))</f>
        <v/>
      </c>
      <c r="E9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8" s="7" t="str">
        <f ca="1">IF(B_MSK[[#This Row],[stt]]="ada",INDEX([2]!db[NB BM],B_MSK[DB_ROW]-1),"")</f>
        <v/>
      </c>
      <c r="H978" s="7" t="str">
        <f ca="1">IF(B_MSK[[#This Row],[//]]="","",INDEX(INDIRECT(DIR&amp;$2:$2),B_MSK[[#This Row],[//]]))</f>
        <v/>
      </c>
      <c r="I978" s="27" t="str">
        <f ca="1">IF(B_MSK[[#This Row],[//]]="","",INDEX(INDIRECT(DB_PATH&amp;$2:$2),B_MSK[[#This Row],[DB_ROW]]-1))</f>
        <v/>
      </c>
      <c r="J978" s="5" t="str">
        <f ca="1">IF(B_MSK[[#This Row],[//]]="","",IF(INDEX(INDIRECT(DIR&amp;$2:$2),B_MSK[[#This Row],[//]])="","",INDEX(INDIRECT(DIR&amp;$2:$2),B_MSK[[#This Row],[//]])))</f>
        <v/>
      </c>
      <c r="K978" s="5" t="str">
        <f ca="1">IF(B_MSK[[#This Row],[//]]="","",IF(INDEX(INDIRECT(DIR&amp;$2:$2),B_MSK[[#This Row],[//]])="","",INDEX(INDIRECT(DIR&amp;$2:$2),B_MSK[[#This Row],[//]])))</f>
        <v/>
      </c>
      <c r="L978" s="5" t="str">
        <f ca="1">IF(B_MSK[[#This Row],[//]]="","",IF(INDEX(INDIRECT(DIR&amp;$2:$2),B_MSK[[#This Row],[//]])="","",INDEX(INDIRECT(DIR&amp;$2:$2),B_MSK[[#This Row],[//]])))</f>
        <v/>
      </c>
      <c r="M978" s="13" t="str">
        <f ca="1">IF(B_MSK[[#This Row],[//]]="","",INDEX(INDIRECT(DIR&amp;$2:$2),B_MSK[[#This Row],[//]]))</f>
        <v/>
      </c>
      <c r="N978" s="13" t="str">
        <f ca="1">IF(OR(B_MSK[[#This Row],[//]]="",),"",INDEX(INDIRECT(DIR&amp;$2:$2),B_MSK[[#This Row],[//]]))</f>
        <v/>
      </c>
      <c r="O978" s="3" t="str">
        <f ca="1">IF(B_MSK[[#This Row],[//]]="","",IF(INDEX(INDIRECT(DIR&amp;$2:$2),B_MSK[[#This Row],[//]])=0,"",INDEX(INDIRECT(DIR&amp;$2:$2),B_MSK[[#This Row],[//]])))</f>
        <v/>
      </c>
      <c r="P978" s="3" t="str">
        <f ca="1">IF(B_MSK[[#This Row],[//]]="","",IF(INDEX(INDIRECT(DIR&amp;$2:$2),B_MSK[[#This Row],[//]])=0,"",INDEX(INDIRECT(DIR&amp;$2:$2),B_MSK[[#This Row],[//]])))</f>
        <v/>
      </c>
      <c r="Q978" s="12" t="str">
        <f ca="1">IF(B_MSK[[#This Row],[//]]="","",INDEX(INDIRECT(DIR&amp;$2:$2),B_MSK[[#This Row],[//]]))</f>
        <v/>
      </c>
      <c r="R9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8" s="37" t="str">
        <f ca="1">IF(B_MSK[[#This Row],[//]]="","",INDEX(INDIRECT(DIR&amp;$2:$2),B_MSK[[#This Row],[//]]))</f>
        <v/>
      </c>
      <c r="U978" s="38" t="str">
        <f ca="1">IF(SUMIF(B_MSK[NAMA BARANG],B_MSK[[#This Row],[NAMA BARANG]],B_MSK[JMLH BRG])=0,"",SUMIF(B_MSK[NAMA BARANG],B_MSK[[#This Row],[NAMA BARANG]],B_MSK[C]))</f>
        <v/>
      </c>
      <c r="V978" s="7" t="str">
        <f ca="1">IF(B_MSK[[#This Row],[//]]="","",INDEX(INDIRECT(DIR&amp;$2:$2),B_MSK[[#This Row],[//]]))</f>
        <v/>
      </c>
      <c r="W9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8" s="5" t="str">
        <f ca="1">IF(B_MSK[[#This Row],[N.B.nota]]="","",IF(MATCH(B_MSK[[#This Row],[concat]],[2]!db[NB NOTA_C],0)&gt;0,"ada",0))</f>
        <v/>
      </c>
      <c r="Y978" s="5" t="str">
        <f ca="1">IF(B_MSK[[#This Row],[N.B.nota]]="","",ADDRESS(ROW(B_MSK[QB]),COLUMN(B_MSK[QB]))&amp;":"&amp;ADDRESS(ROW(),COLUMN(B_MSK[QB])))</f>
        <v/>
      </c>
      <c r="Z978" s="5" t="str">
        <f ca="1">IF(B_MSK[[#This Row],[concat]]="","",MATCH(B_MSK[[#This Row],[concat]],[2]!db[NB NOTA_C],0)+1)</f>
        <v/>
      </c>
      <c r="AA978" s="5" t="str">
        <f ca="1">IF(B_MSK[[#This Row],[//]]="","",HYPERLINK("[D:\kerja\BANK EXP\BARU\DB.XLSX]DB!e"&amp;B_MSK[[#This Row],[DB_ROW]],"&gt;"))</f>
        <v/>
      </c>
      <c r="AB978" s="30" t="e">
        <f ca="1">MID(B_MSK[[#This Row],[/ STN_1]],FIND(" ",B_MSK[[#This Row],[/ STN_1]])+1,LEN(B_MSK[[#This Row],[/ STN_1]]))</f>
        <v>#VALUE!</v>
      </c>
      <c r="AC9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8" s="15" t="str">
        <f ca="1">IF(B_MSK[[#This Row],[HARGA_2]]="","",IF(MID(B_MSK[[#This Row],[/ STN_2]],FIND(" ",B_MSK[[#This Row],[/ STN_2]])+1,LEN(B_MSK[[#This Row],[/ STN_2]]))="LSN",B_MSK[[#This Row],[HARGA_2]]/12,""))</f>
        <v/>
      </c>
      <c r="AH978" s="7" t="str">
        <f ca="1">IF(B_MSK[[#This Row],[HARGA_3]]="","","/ "&amp;"PCS")</f>
        <v/>
      </c>
      <c r="AI978" s="15" t="str">
        <f ca="1">IF(B_MSK[[#This Row],[HARGA_3]]="",IF(B_MSK[[#This Row],[HARGA_2]]="",IF(B_MSK[[#This Row],[HARGA_1]]="","",B_MSK[[#This Row],[HARGA_1]]),B_MSK[[#This Row],[HARGA_2]]),B_MSK[[#This Row],[HARGA_3]])</f>
        <v/>
      </c>
      <c r="AJ978" s="15" t="str">
        <f ca="1">IF(B_MSK[[#This Row],[/ STN_3]]="",IF(B_MSK[[#This Row],[/ STN_2]]="",IF(B_MSK[[#This Row],[/ STN_1]]="","",B_MSK[[#This Row],[/ STN_1]]),B_MSK[[#This Row],[/ STN_2]]),B_MSK[[#This Row],[/ STN_3]])</f>
        <v/>
      </c>
      <c r="AK978" s="5" t="str">
        <f ca="1">IF(B_MSK[[#This Row],[//]]="","",SUBSTITUTE(SUBSTITUTE(SUBSTITUTE(B_MSK[[#This Row],[QTY/ CTN]]," ","_",2),"(",""),")","")&amp;"_")</f>
        <v/>
      </c>
      <c r="AL978" s="5" t="str">
        <f ca="1">IF(B_MSK[[#This Row],[A_B]]="","",SEARCH("_",B_MSK[[#This Row],[A_B]]))</f>
        <v/>
      </c>
      <c r="AM978" s="5" t="str">
        <f ca="1">IF(B_MSK[[#This Row],[A_B]]="","",LEN(B_MSK[[#This Row],[A_B]]))</f>
        <v/>
      </c>
      <c r="AN978" s="5" t="str">
        <f ca="1">IF(B_MSK[[#This Row],[A_B]]="","",LEFT(B_MSK[[#This Row],[QTY/ CTN]],B_MSK[[#This Row],[A_B_1]]))</f>
        <v/>
      </c>
      <c r="AO978" s="5" t="str">
        <f ca="1">IF(B_MSK[[#This Row],[A_B]]="","",LEFT(B_MSK[[#This Row],[A_]],SEARCH(" ",B_MSK[[#This Row],[A_]])-1))</f>
        <v/>
      </c>
      <c r="AP978" s="5" t="str">
        <f ca="1">IF(B_MSK[[#This Row],[A_B]]="","",RIGHT(B_MSK[[#This Row],[A_]],LEN(B_MSK[[#This Row],[A_]])-SEARCH(" ",B_MSK[[#This Row],[A_]])))</f>
        <v/>
      </c>
      <c r="AQ9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8" s="5" t="str">
        <f ca="1">IF(B_MSK[[#This Row],[B_]]="","",LEFT(B_MSK[[#This Row],[B_]],SEARCH(" ",B_MSK[[#This Row],[B_]])))</f>
        <v/>
      </c>
      <c r="AS978" s="5" t="str">
        <f ca="1">IF(B_MSK[[#This Row],[B_]]="","",RIGHT(B_MSK[[#This Row],[B_]],LEN(B_MSK[[#This Row],[B_]])-SEARCH(" ",B_MSK[[#This Row],[B_]])))</f>
        <v/>
      </c>
      <c r="AT978" s="5" t="str">
        <f ca="1">IF(B_MSK[[#This Row],[B_2]]="LSN",12,"")</f>
        <v/>
      </c>
      <c r="AU978" s="5" t="str">
        <f ca="1">IF(B_MSK[[#This Row],[C_1]]="","","PCS")</f>
        <v/>
      </c>
      <c r="AV978" s="5" t="str">
        <f ca="1">IF(B_MSK[[#This Row],[A_1]]="","",B_MSK[[#This Row],[A_1]]*IF(B_MSK[[#This Row],[B_1]]="",1,B_MSK[[#This Row],[B_1]])*IF(B_MSK[[#This Row],[C_1]]="",1,B_MSK[[#This Row],[C_1]]))</f>
        <v/>
      </c>
      <c r="AW978" s="5" t="str">
        <f ca="1">IF(B_MSK[[#This Row],[C_2]]="",IF(B_MSK[[#This Row],[B_2]]="",IF(B_MSK[[#This Row],[A_2]]="","",B_MSK[[#This Row],[A_2]]),B_MSK[[#This Row],[B_2]]),B_MSK[[#This Row],[C_2]])</f>
        <v/>
      </c>
      <c r="AX978" s="2">
        <f ca="1">IF(ISNUMBER(B_MSK[[#This Row],[TANGGAL DATANG]]),B_MSK[[#This Row],[TANGGAL DATANG]],AX977)</f>
        <v>44959</v>
      </c>
      <c r="AY978" s="5" t="str">
        <f ca="1">IF(B_MSK[[#This Row],[DB_ROW]]="","",INDEX([3]!db[JENIS],B_MSK[[#This Row],[DB_ROW]]-1))</f>
        <v/>
      </c>
      <c r="AZ978" s="5" t="e">
        <f ca="1">IF(B_MSK[[#This Row],[A_1]]="","",B_MSK[[#This Row],[A_1]])*1</f>
        <v>#VALUE!</v>
      </c>
      <c r="BA978" s="5" t="str">
        <f ca="1">IF(B_MSK[[#This Row],[//]]="","",INDEX(INDIRECT(DIR&amp;$2:$2),B_MSK[[#This Row],[//]]))</f>
        <v/>
      </c>
      <c r="BB978" s="5" t="str">
        <f ca="1">CONCATENATE(B_MSK[[#This Row],[concat]],B_MSK[[#This Row],[HARGA_X]],B_MSK[[#This Row],[SAT]])</f>
        <v/>
      </c>
    </row>
    <row r="979" spans="1:54" x14ac:dyDescent="0.25">
      <c r="A979" s="6" t="s">
        <v>128</v>
      </c>
      <c r="B979" s="5" t="str">
        <f ca="1">IF(B_MSK[[#This Row],[N_ID]]="","",INDEX(INDIRECT(DIR&amp;$2:$2),MATCH(B_MSK[[#This Row],[N_ID]],INDIRECT(DIR&amp;"!NOTA[ID_P]"),0)))</f>
        <v/>
      </c>
      <c r="C979" s="5" t="str">
        <f ca="1">IF(B_MSK[[#This Row],[//]]="","",HYPERLINK("["&amp;SUBSTITUTE(DIR,"'","")&amp;"]NOTA!D"&amp;B_MSK[[#This Row],[//]]+2,"&gt;"))</f>
        <v/>
      </c>
      <c r="D979" s="5" t="str">
        <f ca="1">IF(B_MSK[[#This Row],[N_ID]]="","",COUNTIF(INDIRECT(DIR&amp;"!NOTA[ID_H]"),B_MSK[[#This Row],[ID NOTA]]))</f>
        <v/>
      </c>
      <c r="E9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9" s="7" t="str">
        <f ca="1">IF(B_MSK[[#This Row],[stt]]="ada",INDEX([2]!db[NB BM],B_MSK[DB_ROW]-1),"")</f>
        <v/>
      </c>
      <c r="H979" s="7" t="str">
        <f ca="1">IF(B_MSK[[#This Row],[//]]="","",INDEX(INDIRECT(DIR&amp;$2:$2),B_MSK[[#This Row],[//]]))</f>
        <v/>
      </c>
      <c r="I979" s="27" t="str">
        <f ca="1">IF(B_MSK[[#This Row],[//]]="","",INDEX(INDIRECT(DB_PATH&amp;$2:$2),B_MSK[[#This Row],[DB_ROW]]-1))</f>
        <v/>
      </c>
      <c r="J979" s="5" t="str">
        <f ca="1">IF(B_MSK[[#This Row],[//]]="","",IF(INDEX(INDIRECT(DIR&amp;$2:$2),B_MSK[[#This Row],[//]])="","",INDEX(INDIRECT(DIR&amp;$2:$2),B_MSK[[#This Row],[//]])))</f>
        <v/>
      </c>
      <c r="K979" s="5" t="str">
        <f ca="1">IF(B_MSK[[#This Row],[//]]="","",IF(INDEX(INDIRECT(DIR&amp;$2:$2),B_MSK[[#This Row],[//]])="","",INDEX(INDIRECT(DIR&amp;$2:$2),B_MSK[[#This Row],[//]])))</f>
        <v/>
      </c>
      <c r="L979" s="5" t="str">
        <f ca="1">IF(B_MSK[[#This Row],[//]]="","",IF(INDEX(INDIRECT(DIR&amp;$2:$2),B_MSK[[#This Row],[//]])="","",INDEX(INDIRECT(DIR&amp;$2:$2),B_MSK[[#This Row],[//]])))</f>
        <v/>
      </c>
      <c r="M979" s="13" t="str">
        <f ca="1">IF(B_MSK[[#This Row],[//]]="","",INDEX(INDIRECT(DIR&amp;$2:$2),B_MSK[[#This Row],[//]]))</f>
        <v/>
      </c>
      <c r="N979" s="13" t="str">
        <f ca="1">IF(OR(B_MSK[[#This Row],[//]]="",),"",INDEX(INDIRECT(DIR&amp;$2:$2),B_MSK[[#This Row],[//]]))</f>
        <v/>
      </c>
      <c r="O979" s="3" t="str">
        <f ca="1">IF(B_MSK[[#This Row],[//]]="","",IF(INDEX(INDIRECT(DIR&amp;$2:$2),B_MSK[[#This Row],[//]])=0,"",INDEX(INDIRECT(DIR&amp;$2:$2),B_MSK[[#This Row],[//]])))</f>
        <v/>
      </c>
      <c r="P979" s="3" t="str">
        <f ca="1">IF(B_MSK[[#This Row],[//]]="","",IF(INDEX(INDIRECT(DIR&amp;$2:$2),B_MSK[[#This Row],[//]])=0,"",INDEX(INDIRECT(DIR&amp;$2:$2),B_MSK[[#This Row],[//]])))</f>
        <v/>
      </c>
      <c r="Q979" s="12" t="str">
        <f ca="1">IF(B_MSK[[#This Row],[//]]="","",INDEX(INDIRECT(DIR&amp;$2:$2),B_MSK[[#This Row],[//]]))</f>
        <v/>
      </c>
      <c r="R9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9" s="37" t="str">
        <f ca="1">IF(B_MSK[[#This Row],[//]]="","",INDEX(INDIRECT(DIR&amp;$2:$2),B_MSK[[#This Row],[//]]))</f>
        <v/>
      </c>
      <c r="U979" s="38" t="str">
        <f ca="1">IF(SUMIF(B_MSK[NAMA BARANG],B_MSK[[#This Row],[NAMA BARANG]],B_MSK[JMLH BRG])=0,"",SUMIF(B_MSK[NAMA BARANG],B_MSK[[#This Row],[NAMA BARANG]],B_MSK[C]))</f>
        <v/>
      </c>
      <c r="V979" s="7" t="str">
        <f ca="1">IF(B_MSK[[#This Row],[//]]="","",INDEX(INDIRECT(DIR&amp;$2:$2),B_MSK[[#This Row],[//]]))</f>
        <v/>
      </c>
      <c r="W9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9" s="5" t="str">
        <f ca="1">IF(B_MSK[[#This Row],[N.B.nota]]="","",IF(MATCH(B_MSK[[#This Row],[concat]],[2]!db[NB NOTA_C],0)&gt;0,"ada",0))</f>
        <v/>
      </c>
      <c r="Y979" s="5" t="str">
        <f ca="1">IF(B_MSK[[#This Row],[N.B.nota]]="","",ADDRESS(ROW(B_MSK[QB]),COLUMN(B_MSK[QB]))&amp;":"&amp;ADDRESS(ROW(),COLUMN(B_MSK[QB])))</f>
        <v/>
      </c>
      <c r="Z979" s="5" t="str">
        <f ca="1">IF(B_MSK[[#This Row],[concat]]="","",MATCH(B_MSK[[#This Row],[concat]],[2]!db[NB NOTA_C],0)+1)</f>
        <v/>
      </c>
      <c r="AA979" s="5" t="str">
        <f ca="1">IF(B_MSK[[#This Row],[//]]="","",HYPERLINK("[D:\kerja\BANK EXP\BARU\DB.XLSX]DB!e"&amp;B_MSK[[#This Row],[DB_ROW]],"&gt;"))</f>
        <v/>
      </c>
      <c r="AB979" s="30" t="e">
        <f ca="1">MID(B_MSK[[#This Row],[/ STN_1]],FIND(" ",B_MSK[[#This Row],[/ STN_1]])+1,LEN(B_MSK[[#This Row],[/ STN_1]]))</f>
        <v>#VALUE!</v>
      </c>
      <c r="AC9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9" s="15" t="str">
        <f ca="1">IF(B_MSK[[#This Row],[HARGA_2]]="","",IF(MID(B_MSK[[#This Row],[/ STN_2]],FIND(" ",B_MSK[[#This Row],[/ STN_2]])+1,LEN(B_MSK[[#This Row],[/ STN_2]]))="LSN",B_MSK[[#This Row],[HARGA_2]]/12,""))</f>
        <v/>
      </c>
      <c r="AH979" s="7" t="str">
        <f ca="1">IF(B_MSK[[#This Row],[HARGA_3]]="","","/ "&amp;"PCS")</f>
        <v/>
      </c>
      <c r="AI979" s="15" t="str">
        <f ca="1">IF(B_MSK[[#This Row],[HARGA_3]]="",IF(B_MSK[[#This Row],[HARGA_2]]="",IF(B_MSK[[#This Row],[HARGA_1]]="","",B_MSK[[#This Row],[HARGA_1]]),B_MSK[[#This Row],[HARGA_2]]),B_MSK[[#This Row],[HARGA_3]])</f>
        <v/>
      </c>
      <c r="AJ979" s="15" t="str">
        <f ca="1">IF(B_MSK[[#This Row],[/ STN_3]]="",IF(B_MSK[[#This Row],[/ STN_2]]="",IF(B_MSK[[#This Row],[/ STN_1]]="","",B_MSK[[#This Row],[/ STN_1]]),B_MSK[[#This Row],[/ STN_2]]),B_MSK[[#This Row],[/ STN_3]])</f>
        <v/>
      </c>
      <c r="AK979" s="5" t="str">
        <f ca="1">IF(B_MSK[[#This Row],[//]]="","",SUBSTITUTE(SUBSTITUTE(SUBSTITUTE(B_MSK[[#This Row],[QTY/ CTN]]," ","_",2),"(",""),")","")&amp;"_")</f>
        <v/>
      </c>
      <c r="AL979" s="5" t="str">
        <f ca="1">IF(B_MSK[[#This Row],[A_B]]="","",SEARCH("_",B_MSK[[#This Row],[A_B]]))</f>
        <v/>
      </c>
      <c r="AM979" s="5" t="str">
        <f ca="1">IF(B_MSK[[#This Row],[A_B]]="","",LEN(B_MSK[[#This Row],[A_B]]))</f>
        <v/>
      </c>
      <c r="AN979" s="5" t="str">
        <f ca="1">IF(B_MSK[[#This Row],[A_B]]="","",LEFT(B_MSK[[#This Row],[QTY/ CTN]],B_MSK[[#This Row],[A_B_1]]))</f>
        <v/>
      </c>
      <c r="AO979" s="5" t="str">
        <f ca="1">IF(B_MSK[[#This Row],[A_B]]="","",LEFT(B_MSK[[#This Row],[A_]],SEARCH(" ",B_MSK[[#This Row],[A_]])-1))</f>
        <v/>
      </c>
      <c r="AP979" s="5" t="str">
        <f ca="1">IF(B_MSK[[#This Row],[A_B]]="","",RIGHT(B_MSK[[#This Row],[A_]],LEN(B_MSK[[#This Row],[A_]])-SEARCH(" ",B_MSK[[#This Row],[A_]])))</f>
        <v/>
      </c>
      <c r="AQ9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9" s="5" t="str">
        <f ca="1">IF(B_MSK[[#This Row],[B_]]="","",LEFT(B_MSK[[#This Row],[B_]],SEARCH(" ",B_MSK[[#This Row],[B_]])))</f>
        <v/>
      </c>
      <c r="AS979" s="5" t="str">
        <f ca="1">IF(B_MSK[[#This Row],[B_]]="","",RIGHT(B_MSK[[#This Row],[B_]],LEN(B_MSK[[#This Row],[B_]])-SEARCH(" ",B_MSK[[#This Row],[B_]])))</f>
        <v/>
      </c>
      <c r="AT979" s="5" t="str">
        <f ca="1">IF(B_MSK[[#This Row],[B_2]]="LSN",12,"")</f>
        <v/>
      </c>
      <c r="AU979" s="5" t="str">
        <f ca="1">IF(B_MSK[[#This Row],[C_1]]="","","PCS")</f>
        <v/>
      </c>
      <c r="AV979" s="5" t="str">
        <f ca="1">IF(B_MSK[[#This Row],[A_1]]="","",B_MSK[[#This Row],[A_1]]*IF(B_MSK[[#This Row],[B_1]]="",1,B_MSK[[#This Row],[B_1]])*IF(B_MSK[[#This Row],[C_1]]="",1,B_MSK[[#This Row],[C_1]]))</f>
        <v/>
      </c>
      <c r="AW979" s="5" t="str">
        <f ca="1">IF(B_MSK[[#This Row],[C_2]]="",IF(B_MSK[[#This Row],[B_2]]="",IF(B_MSK[[#This Row],[A_2]]="","",B_MSK[[#This Row],[A_2]]),B_MSK[[#This Row],[B_2]]),B_MSK[[#This Row],[C_2]])</f>
        <v/>
      </c>
      <c r="AX979" s="2">
        <f ca="1">IF(ISNUMBER(B_MSK[[#This Row],[TANGGAL DATANG]]),B_MSK[[#This Row],[TANGGAL DATANG]],AX978)</f>
        <v>44959</v>
      </c>
      <c r="AY979" s="5" t="str">
        <f ca="1">IF(B_MSK[[#This Row],[DB_ROW]]="","",INDEX([3]!db[JENIS],B_MSK[[#This Row],[DB_ROW]]-1))</f>
        <v/>
      </c>
      <c r="AZ979" s="5" t="e">
        <f ca="1">IF(B_MSK[[#This Row],[A_1]]="","",B_MSK[[#This Row],[A_1]])*1</f>
        <v>#VALUE!</v>
      </c>
      <c r="BA979" s="5" t="str">
        <f ca="1">IF(B_MSK[[#This Row],[//]]="","",INDEX(INDIRECT(DIR&amp;$2:$2),B_MSK[[#This Row],[//]]))</f>
        <v/>
      </c>
      <c r="BB979" s="5" t="str">
        <f ca="1">CONCATENATE(B_MSK[[#This Row],[concat]],B_MSK[[#This Row],[HARGA_X]],B_MSK[[#This Row],[SAT]])</f>
        <v/>
      </c>
    </row>
    <row r="980" spans="1:54" x14ac:dyDescent="0.25">
      <c r="A980" s="6" t="s">
        <v>128</v>
      </c>
      <c r="B980" s="5" t="str">
        <f ca="1">IF(B_MSK[[#This Row],[N_ID]]="","",INDEX(INDIRECT(DIR&amp;$2:$2),MATCH(B_MSK[[#This Row],[N_ID]],INDIRECT(DIR&amp;"!NOTA[ID_P]"),0)))</f>
        <v/>
      </c>
      <c r="C980" s="5" t="str">
        <f ca="1">IF(B_MSK[[#This Row],[//]]="","",HYPERLINK("["&amp;SUBSTITUTE(DIR,"'","")&amp;"]NOTA!D"&amp;B_MSK[[#This Row],[//]]+2,"&gt;"))</f>
        <v/>
      </c>
      <c r="D980" s="5" t="str">
        <f ca="1">IF(B_MSK[[#This Row],[N_ID]]="","",COUNTIF(INDIRECT(DIR&amp;"!NOTA[ID_H]"),B_MSK[[#This Row],[ID NOTA]]))</f>
        <v/>
      </c>
      <c r="E9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0" s="7" t="str">
        <f ca="1">IF(B_MSK[[#This Row],[stt]]="ada",INDEX([2]!db[NB BM],B_MSK[DB_ROW]-1),"")</f>
        <v/>
      </c>
      <c r="H980" s="7" t="str">
        <f ca="1">IF(B_MSK[[#This Row],[//]]="","",INDEX(INDIRECT(DIR&amp;$2:$2),B_MSK[[#This Row],[//]]))</f>
        <v/>
      </c>
      <c r="I980" s="27" t="str">
        <f ca="1">IF(B_MSK[[#This Row],[//]]="","",INDEX(INDIRECT(DB_PATH&amp;$2:$2),B_MSK[[#This Row],[DB_ROW]]-1))</f>
        <v/>
      </c>
      <c r="J980" s="5" t="str">
        <f ca="1">IF(B_MSK[[#This Row],[//]]="","",IF(INDEX(INDIRECT(DIR&amp;$2:$2),B_MSK[[#This Row],[//]])="","",INDEX(INDIRECT(DIR&amp;$2:$2),B_MSK[[#This Row],[//]])))</f>
        <v/>
      </c>
      <c r="K980" s="5" t="str">
        <f ca="1">IF(B_MSK[[#This Row],[//]]="","",IF(INDEX(INDIRECT(DIR&amp;$2:$2),B_MSK[[#This Row],[//]])="","",INDEX(INDIRECT(DIR&amp;$2:$2),B_MSK[[#This Row],[//]])))</f>
        <v/>
      </c>
      <c r="L980" s="5" t="str">
        <f ca="1">IF(B_MSK[[#This Row],[//]]="","",IF(INDEX(INDIRECT(DIR&amp;$2:$2),B_MSK[[#This Row],[//]])="","",INDEX(INDIRECT(DIR&amp;$2:$2),B_MSK[[#This Row],[//]])))</f>
        <v/>
      </c>
      <c r="M980" s="13" t="str">
        <f ca="1">IF(B_MSK[[#This Row],[//]]="","",INDEX(INDIRECT(DIR&amp;$2:$2),B_MSK[[#This Row],[//]]))</f>
        <v/>
      </c>
      <c r="N980" s="13" t="str">
        <f ca="1">IF(OR(B_MSK[[#This Row],[//]]="",),"",INDEX(INDIRECT(DIR&amp;$2:$2),B_MSK[[#This Row],[//]]))</f>
        <v/>
      </c>
      <c r="O980" s="3" t="str">
        <f ca="1">IF(B_MSK[[#This Row],[//]]="","",IF(INDEX(INDIRECT(DIR&amp;$2:$2),B_MSK[[#This Row],[//]])=0,"",INDEX(INDIRECT(DIR&amp;$2:$2),B_MSK[[#This Row],[//]])))</f>
        <v/>
      </c>
      <c r="P980" s="3" t="str">
        <f ca="1">IF(B_MSK[[#This Row],[//]]="","",IF(INDEX(INDIRECT(DIR&amp;$2:$2),B_MSK[[#This Row],[//]])=0,"",INDEX(INDIRECT(DIR&amp;$2:$2),B_MSK[[#This Row],[//]])))</f>
        <v/>
      </c>
      <c r="Q980" s="12" t="str">
        <f ca="1">IF(B_MSK[[#This Row],[//]]="","",INDEX(INDIRECT(DIR&amp;$2:$2),B_MSK[[#This Row],[//]]))</f>
        <v/>
      </c>
      <c r="R9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0" s="37" t="str">
        <f ca="1">IF(B_MSK[[#This Row],[//]]="","",INDEX(INDIRECT(DIR&amp;$2:$2),B_MSK[[#This Row],[//]]))</f>
        <v/>
      </c>
      <c r="U980" s="38" t="str">
        <f ca="1">IF(SUMIF(B_MSK[NAMA BARANG],B_MSK[[#This Row],[NAMA BARANG]],B_MSK[JMLH BRG])=0,"",SUMIF(B_MSK[NAMA BARANG],B_MSK[[#This Row],[NAMA BARANG]],B_MSK[C]))</f>
        <v/>
      </c>
      <c r="V980" s="7" t="str">
        <f ca="1">IF(B_MSK[[#This Row],[//]]="","",INDEX(INDIRECT(DIR&amp;$2:$2),B_MSK[[#This Row],[//]]))</f>
        <v/>
      </c>
      <c r="W9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0" s="5" t="str">
        <f ca="1">IF(B_MSK[[#This Row],[N.B.nota]]="","",IF(MATCH(B_MSK[[#This Row],[concat]],[2]!db[NB NOTA_C],0)&gt;0,"ada",0))</f>
        <v/>
      </c>
      <c r="Y980" s="5" t="str">
        <f ca="1">IF(B_MSK[[#This Row],[N.B.nota]]="","",ADDRESS(ROW(B_MSK[QB]),COLUMN(B_MSK[QB]))&amp;":"&amp;ADDRESS(ROW(),COLUMN(B_MSK[QB])))</f>
        <v/>
      </c>
      <c r="Z980" s="5" t="str">
        <f ca="1">IF(B_MSK[[#This Row],[concat]]="","",MATCH(B_MSK[[#This Row],[concat]],[2]!db[NB NOTA_C],0)+1)</f>
        <v/>
      </c>
      <c r="AA980" s="5" t="str">
        <f ca="1">IF(B_MSK[[#This Row],[//]]="","",HYPERLINK("[D:\kerja\BANK EXP\BARU\DB.XLSX]DB!e"&amp;B_MSK[[#This Row],[DB_ROW]],"&gt;"))</f>
        <v/>
      </c>
      <c r="AB980" s="30" t="e">
        <f ca="1">MID(B_MSK[[#This Row],[/ STN_1]],FIND(" ",B_MSK[[#This Row],[/ STN_1]])+1,LEN(B_MSK[[#This Row],[/ STN_1]]))</f>
        <v>#VALUE!</v>
      </c>
      <c r="AC9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0" s="15" t="str">
        <f ca="1">IF(B_MSK[[#This Row],[HARGA_2]]="","",IF(MID(B_MSK[[#This Row],[/ STN_2]],FIND(" ",B_MSK[[#This Row],[/ STN_2]])+1,LEN(B_MSK[[#This Row],[/ STN_2]]))="LSN",B_MSK[[#This Row],[HARGA_2]]/12,""))</f>
        <v/>
      </c>
      <c r="AH980" s="7" t="str">
        <f ca="1">IF(B_MSK[[#This Row],[HARGA_3]]="","","/ "&amp;"PCS")</f>
        <v/>
      </c>
      <c r="AI980" s="15" t="str">
        <f ca="1">IF(B_MSK[[#This Row],[HARGA_3]]="",IF(B_MSK[[#This Row],[HARGA_2]]="",IF(B_MSK[[#This Row],[HARGA_1]]="","",B_MSK[[#This Row],[HARGA_1]]),B_MSK[[#This Row],[HARGA_2]]),B_MSK[[#This Row],[HARGA_3]])</f>
        <v/>
      </c>
      <c r="AJ980" s="15" t="str">
        <f ca="1">IF(B_MSK[[#This Row],[/ STN_3]]="",IF(B_MSK[[#This Row],[/ STN_2]]="",IF(B_MSK[[#This Row],[/ STN_1]]="","",B_MSK[[#This Row],[/ STN_1]]),B_MSK[[#This Row],[/ STN_2]]),B_MSK[[#This Row],[/ STN_3]])</f>
        <v/>
      </c>
      <c r="AK980" s="5" t="str">
        <f ca="1">IF(B_MSK[[#This Row],[//]]="","",SUBSTITUTE(SUBSTITUTE(SUBSTITUTE(B_MSK[[#This Row],[QTY/ CTN]]," ","_",2),"(",""),")","")&amp;"_")</f>
        <v/>
      </c>
      <c r="AL980" s="5" t="str">
        <f ca="1">IF(B_MSK[[#This Row],[A_B]]="","",SEARCH("_",B_MSK[[#This Row],[A_B]]))</f>
        <v/>
      </c>
      <c r="AM980" s="5" t="str">
        <f ca="1">IF(B_MSK[[#This Row],[A_B]]="","",LEN(B_MSK[[#This Row],[A_B]]))</f>
        <v/>
      </c>
      <c r="AN980" s="5" t="str">
        <f ca="1">IF(B_MSK[[#This Row],[A_B]]="","",LEFT(B_MSK[[#This Row],[QTY/ CTN]],B_MSK[[#This Row],[A_B_1]]))</f>
        <v/>
      </c>
      <c r="AO980" s="5" t="str">
        <f ca="1">IF(B_MSK[[#This Row],[A_B]]="","",LEFT(B_MSK[[#This Row],[A_]],SEARCH(" ",B_MSK[[#This Row],[A_]])-1))</f>
        <v/>
      </c>
      <c r="AP980" s="5" t="str">
        <f ca="1">IF(B_MSK[[#This Row],[A_B]]="","",RIGHT(B_MSK[[#This Row],[A_]],LEN(B_MSK[[#This Row],[A_]])-SEARCH(" ",B_MSK[[#This Row],[A_]])))</f>
        <v/>
      </c>
      <c r="AQ9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0" s="5" t="str">
        <f ca="1">IF(B_MSK[[#This Row],[B_]]="","",LEFT(B_MSK[[#This Row],[B_]],SEARCH(" ",B_MSK[[#This Row],[B_]])))</f>
        <v/>
      </c>
      <c r="AS980" s="5" t="str">
        <f ca="1">IF(B_MSK[[#This Row],[B_]]="","",RIGHT(B_MSK[[#This Row],[B_]],LEN(B_MSK[[#This Row],[B_]])-SEARCH(" ",B_MSK[[#This Row],[B_]])))</f>
        <v/>
      </c>
      <c r="AT980" s="5" t="str">
        <f ca="1">IF(B_MSK[[#This Row],[B_2]]="LSN",12,"")</f>
        <v/>
      </c>
      <c r="AU980" s="5" t="str">
        <f ca="1">IF(B_MSK[[#This Row],[C_1]]="","","PCS")</f>
        <v/>
      </c>
      <c r="AV980" s="5" t="str">
        <f ca="1">IF(B_MSK[[#This Row],[A_1]]="","",B_MSK[[#This Row],[A_1]]*IF(B_MSK[[#This Row],[B_1]]="",1,B_MSK[[#This Row],[B_1]])*IF(B_MSK[[#This Row],[C_1]]="",1,B_MSK[[#This Row],[C_1]]))</f>
        <v/>
      </c>
      <c r="AW980" s="5" t="str">
        <f ca="1">IF(B_MSK[[#This Row],[C_2]]="",IF(B_MSK[[#This Row],[B_2]]="",IF(B_MSK[[#This Row],[A_2]]="","",B_MSK[[#This Row],[A_2]]),B_MSK[[#This Row],[B_2]]),B_MSK[[#This Row],[C_2]])</f>
        <v/>
      </c>
      <c r="AX980" s="2">
        <f ca="1">IF(ISNUMBER(B_MSK[[#This Row],[TANGGAL DATANG]]),B_MSK[[#This Row],[TANGGAL DATANG]],AX979)</f>
        <v>44959</v>
      </c>
      <c r="AY980" s="5" t="str">
        <f ca="1">IF(B_MSK[[#This Row],[DB_ROW]]="","",INDEX([3]!db[JENIS],B_MSK[[#This Row],[DB_ROW]]-1))</f>
        <v/>
      </c>
      <c r="AZ980" s="5" t="e">
        <f ca="1">IF(B_MSK[[#This Row],[A_1]]="","",B_MSK[[#This Row],[A_1]])*1</f>
        <v>#VALUE!</v>
      </c>
      <c r="BA980" s="5" t="str">
        <f ca="1">IF(B_MSK[[#This Row],[//]]="","",INDEX(INDIRECT(DIR&amp;$2:$2),B_MSK[[#This Row],[//]]))</f>
        <v/>
      </c>
      <c r="BB980" s="5" t="str">
        <f ca="1">CONCATENATE(B_MSK[[#This Row],[concat]],B_MSK[[#This Row],[HARGA_X]],B_MSK[[#This Row],[SAT]])</f>
        <v/>
      </c>
    </row>
    <row r="981" spans="1:54" x14ac:dyDescent="0.25">
      <c r="A981" s="6" t="s">
        <v>128</v>
      </c>
      <c r="B981" s="5" t="str">
        <f ca="1">IF(B_MSK[[#This Row],[N_ID]]="","",INDEX(INDIRECT(DIR&amp;$2:$2),MATCH(B_MSK[[#This Row],[N_ID]],INDIRECT(DIR&amp;"!NOTA[ID_P]"),0)))</f>
        <v/>
      </c>
      <c r="C981" s="5" t="str">
        <f ca="1">IF(B_MSK[[#This Row],[//]]="","",HYPERLINK("["&amp;SUBSTITUTE(DIR,"'","")&amp;"]NOTA!D"&amp;B_MSK[[#This Row],[//]]+2,"&gt;"))</f>
        <v/>
      </c>
      <c r="D981" s="5" t="str">
        <f ca="1">IF(B_MSK[[#This Row],[N_ID]]="","",COUNTIF(INDIRECT(DIR&amp;"!NOTA[ID_H]"),B_MSK[[#This Row],[ID NOTA]]))</f>
        <v/>
      </c>
      <c r="E9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1" s="7" t="str">
        <f ca="1">IF(B_MSK[[#This Row],[stt]]="ada",INDEX([2]!db[NB BM],B_MSK[DB_ROW]-1),"")</f>
        <v/>
      </c>
      <c r="H981" s="7" t="str">
        <f ca="1">IF(B_MSK[[#This Row],[//]]="","",INDEX(INDIRECT(DIR&amp;$2:$2),B_MSK[[#This Row],[//]]))</f>
        <v/>
      </c>
      <c r="I981" s="27" t="str">
        <f ca="1">IF(B_MSK[[#This Row],[//]]="","",INDEX(INDIRECT(DB_PATH&amp;$2:$2),B_MSK[[#This Row],[DB_ROW]]-1))</f>
        <v/>
      </c>
      <c r="J981" s="5" t="str">
        <f ca="1">IF(B_MSK[[#This Row],[//]]="","",IF(INDEX(INDIRECT(DIR&amp;$2:$2),B_MSK[[#This Row],[//]])="","",INDEX(INDIRECT(DIR&amp;$2:$2),B_MSK[[#This Row],[//]])))</f>
        <v/>
      </c>
      <c r="K981" s="5" t="str">
        <f ca="1">IF(B_MSK[[#This Row],[//]]="","",IF(INDEX(INDIRECT(DIR&amp;$2:$2),B_MSK[[#This Row],[//]])="","",INDEX(INDIRECT(DIR&amp;$2:$2),B_MSK[[#This Row],[//]])))</f>
        <v/>
      </c>
      <c r="L981" s="5" t="str">
        <f ca="1">IF(B_MSK[[#This Row],[//]]="","",IF(INDEX(INDIRECT(DIR&amp;$2:$2),B_MSK[[#This Row],[//]])="","",INDEX(INDIRECT(DIR&amp;$2:$2),B_MSK[[#This Row],[//]])))</f>
        <v/>
      </c>
      <c r="M981" s="13" t="str">
        <f ca="1">IF(B_MSK[[#This Row],[//]]="","",INDEX(INDIRECT(DIR&amp;$2:$2),B_MSK[[#This Row],[//]]))</f>
        <v/>
      </c>
      <c r="N981" s="13" t="str">
        <f ca="1">IF(OR(B_MSK[[#This Row],[//]]="",),"",INDEX(INDIRECT(DIR&amp;$2:$2),B_MSK[[#This Row],[//]]))</f>
        <v/>
      </c>
      <c r="O981" s="3" t="str">
        <f ca="1">IF(B_MSK[[#This Row],[//]]="","",IF(INDEX(INDIRECT(DIR&amp;$2:$2),B_MSK[[#This Row],[//]])=0,"",INDEX(INDIRECT(DIR&amp;$2:$2),B_MSK[[#This Row],[//]])))</f>
        <v/>
      </c>
      <c r="P981" s="3" t="str">
        <f ca="1">IF(B_MSK[[#This Row],[//]]="","",IF(INDEX(INDIRECT(DIR&amp;$2:$2),B_MSK[[#This Row],[//]])=0,"",INDEX(INDIRECT(DIR&amp;$2:$2),B_MSK[[#This Row],[//]])))</f>
        <v/>
      </c>
      <c r="Q981" s="12" t="str">
        <f ca="1">IF(B_MSK[[#This Row],[//]]="","",INDEX(INDIRECT(DIR&amp;$2:$2),B_MSK[[#This Row],[//]]))</f>
        <v/>
      </c>
      <c r="R9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1" s="37" t="str">
        <f ca="1">IF(B_MSK[[#This Row],[//]]="","",INDEX(INDIRECT(DIR&amp;$2:$2),B_MSK[[#This Row],[//]]))</f>
        <v/>
      </c>
      <c r="U981" s="38" t="str">
        <f ca="1">IF(SUMIF(B_MSK[NAMA BARANG],B_MSK[[#This Row],[NAMA BARANG]],B_MSK[JMLH BRG])=0,"",SUMIF(B_MSK[NAMA BARANG],B_MSK[[#This Row],[NAMA BARANG]],B_MSK[C]))</f>
        <v/>
      </c>
      <c r="V981" s="7" t="str">
        <f ca="1">IF(B_MSK[[#This Row],[//]]="","",INDEX(INDIRECT(DIR&amp;$2:$2),B_MSK[[#This Row],[//]]))</f>
        <v/>
      </c>
      <c r="W9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1" s="5" t="str">
        <f ca="1">IF(B_MSK[[#This Row],[N.B.nota]]="","",IF(MATCH(B_MSK[[#This Row],[concat]],[2]!db[NB NOTA_C],0)&gt;0,"ada",0))</f>
        <v/>
      </c>
      <c r="Y981" s="5" t="str">
        <f ca="1">IF(B_MSK[[#This Row],[N.B.nota]]="","",ADDRESS(ROW(B_MSK[QB]),COLUMN(B_MSK[QB]))&amp;":"&amp;ADDRESS(ROW(),COLUMN(B_MSK[QB])))</f>
        <v/>
      </c>
      <c r="Z981" s="5" t="str">
        <f ca="1">IF(B_MSK[[#This Row],[concat]]="","",MATCH(B_MSK[[#This Row],[concat]],[2]!db[NB NOTA_C],0)+1)</f>
        <v/>
      </c>
      <c r="AA981" s="5" t="str">
        <f ca="1">IF(B_MSK[[#This Row],[//]]="","",HYPERLINK("[D:\kerja\BANK EXP\BARU\DB.XLSX]DB!e"&amp;B_MSK[[#This Row],[DB_ROW]],"&gt;"))</f>
        <v/>
      </c>
      <c r="AB981" s="30" t="e">
        <f ca="1">MID(B_MSK[[#This Row],[/ STN_1]],FIND(" ",B_MSK[[#This Row],[/ STN_1]])+1,LEN(B_MSK[[#This Row],[/ STN_1]]))</f>
        <v>#VALUE!</v>
      </c>
      <c r="AC9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1" s="15" t="str">
        <f ca="1">IF(B_MSK[[#This Row],[HARGA_2]]="","",IF(MID(B_MSK[[#This Row],[/ STN_2]],FIND(" ",B_MSK[[#This Row],[/ STN_2]])+1,LEN(B_MSK[[#This Row],[/ STN_2]]))="LSN",B_MSK[[#This Row],[HARGA_2]]/12,""))</f>
        <v/>
      </c>
      <c r="AH981" s="7" t="str">
        <f ca="1">IF(B_MSK[[#This Row],[HARGA_3]]="","","/ "&amp;"PCS")</f>
        <v/>
      </c>
      <c r="AI981" s="15" t="str">
        <f ca="1">IF(B_MSK[[#This Row],[HARGA_3]]="",IF(B_MSK[[#This Row],[HARGA_2]]="",IF(B_MSK[[#This Row],[HARGA_1]]="","",B_MSK[[#This Row],[HARGA_1]]),B_MSK[[#This Row],[HARGA_2]]),B_MSK[[#This Row],[HARGA_3]])</f>
        <v/>
      </c>
      <c r="AJ981" s="15" t="str">
        <f ca="1">IF(B_MSK[[#This Row],[/ STN_3]]="",IF(B_MSK[[#This Row],[/ STN_2]]="",IF(B_MSK[[#This Row],[/ STN_1]]="","",B_MSK[[#This Row],[/ STN_1]]),B_MSK[[#This Row],[/ STN_2]]),B_MSK[[#This Row],[/ STN_3]])</f>
        <v/>
      </c>
      <c r="AK981" s="5" t="str">
        <f ca="1">IF(B_MSK[[#This Row],[//]]="","",SUBSTITUTE(SUBSTITUTE(SUBSTITUTE(B_MSK[[#This Row],[QTY/ CTN]]," ","_",2),"(",""),")","")&amp;"_")</f>
        <v/>
      </c>
      <c r="AL981" s="5" t="str">
        <f ca="1">IF(B_MSK[[#This Row],[A_B]]="","",SEARCH("_",B_MSK[[#This Row],[A_B]]))</f>
        <v/>
      </c>
      <c r="AM981" s="5" t="str">
        <f ca="1">IF(B_MSK[[#This Row],[A_B]]="","",LEN(B_MSK[[#This Row],[A_B]]))</f>
        <v/>
      </c>
      <c r="AN981" s="5" t="str">
        <f ca="1">IF(B_MSK[[#This Row],[A_B]]="","",LEFT(B_MSK[[#This Row],[QTY/ CTN]],B_MSK[[#This Row],[A_B_1]]))</f>
        <v/>
      </c>
      <c r="AO981" s="5" t="str">
        <f ca="1">IF(B_MSK[[#This Row],[A_B]]="","",LEFT(B_MSK[[#This Row],[A_]],SEARCH(" ",B_MSK[[#This Row],[A_]])-1))</f>
        <v/>
      </c>
      <c r="AP981" s="5" t="str">
        <f ca="1">IF(B_MSK[[#This Row],[A_B]]="","",RIGHT(B_MSK[[#This Row],[A_]],LEN(B_MSK[[#This Row],[A_]])-SEARCH(" ",B_MSK[[#This Row],[A_]])))</f>
        <v/>
      </c>
      <c r="AQ9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1" s="5" t="str">
        <f ca="1">IF(B_MSK[[#This Row],[B_]]="","",LEFT(B_MSK[[#This Row],[B_]],SEARCH(" ",B_MSK[[#This Row],[B_]])))</f>
        <v/>
      </c>
      <c r="AS981" s="5" t="str">
        <f ca="1">IF(B_MSK[[#This Row],[B_]]="","",RIGHT(B_MSK[[#This Row],[B_]],LEN(B_MSK[[#This Row],[B_]])-SEARCH(" ",B_MSK[[#This Row],[B_]])))</f>
        <v/>
      </c>
      <c r="AT981" s="5" t="str">
        <f ca="1">IF(B_MSK[[#This Row],[B_2]]="LSN",12,"")</f>
        <v/>
      </c>
      <c r="AU981" s="5" t="str">
        <f ca="1">IF(B_MSK[[#This Row],[C_1]]="","","PCS")</f>
        <v/>
      </c>
      <c r="AV981" s="5" t="str">
        <f ca="1">IF(B_MSK[[#This Row],[A_1]]="","",B_MSK[[#This Row],[A_1]]*IF(B_MSK[[#This Row],[B_1]]="",1,B_MSK[[#This Row],[B_1]])*IF(B_MSK[[#This Row],[C_1]]="",1,B_MSK[[#This Row],[C_1]]))</f>
        <v/>
      </c>
      <c r="AW981" s="5" t="str">
        <f ca="1">IF(B_MSK[[#This Row],[C_2]]="",IF(B_MSK[[#This Row],[B_2]]="",IF(B_MSK[[#This Row],[A_2]]="","",B_MSK[[#This Row],[A_2]]),B_MSK[[#This Row],[B_2]]),B_MSK[[#This Row],[C_2]])</f>
        <v/>
      </c>
      <c r="AX981" s="2">
        <f ca="1">IF(ISNUMBER(B_MSK[[#This Row],[TANGGAL DATANG]]),B_MSK[[#This Row],[TANGGAL DATANG]],AX980)</f>
        <v>44959</v>
      </c>
      <c r="AY981" s="5" t="str">
        <f ca="1">IF(B_MSK[[#This Row],[DB_ROW]]="","",INDEX([3]!db[JENIS],B_MSK[[#This Row],[DB_ROW]]-1))</f>
        <v/>
      </c>
      <c r="AZ981" s="5" t="e">
        <f ca="1">IF(B_MSK[[#This Row],[A_1]]="","",B_MSK[[#This Row],[A_1]])*1</f>
        <v>#VALUE!</v>
      </c>
      <c r="BA981" s="5" t="str">
        <f ca="1">IF(B_MSK[[#This Row],[//]]="","",INDEX(INDIRECT(DIR&amp;$2:$2),B_MSK[[#This Row],[//]]))</f>
        <v/>
      </c>
      <c r="BB981" s="5" t="str">
        <f ca="1">CONCATENATE(B_MSK[[#This Row],[concat]],B_MSK[[#This Row],[HARGA_X]],B_MSK[[#This Row],[SAT]])</f>
        <v/>
      </c>
    </row>
    <row r="982" spans="1:54" x14ac:dyDescent="0.25">
      <c r="A982" s="6" t="s">
        <v>128</v>
      </c>
      <c r="B982" s="5" t="str">
        <f ca="1">IF(B_MSK[[#This Row],[N_ID]]="","",INDEX(INDIRECT(DIR&amp;$2:$2),MATCH(B_MSK[[#This Row],[N_ID]],INDIRECT(DIR&amp;"!NOTA[ID_P]"),0)))</f>
        <v/>
      </c>
      <c r="C982" s="5" t="str">
        <f ca="1">IF(B_MSK[[#This Row],[//]]="","",HYPERLINK("["&amp;SUBSTITUTE(DIR,"'","")&amp;"]NOTA!D"&amp;B_MSK[[#This Row],[//]]+2,"&gt;"))</f>
        <v/>
      </c>
      <c r="D982" s="5" t="str">
        <f ca="1">IF(B_MSK[[#This Row],[N_ID]]="","",COUNTIF(INDIRECT(DIR&amp;"!NOTA[ID_H]"),B_MSK[[#This Row],[ID NOTA]]))</f>
        <v/>
      </c>
      <c r="E9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2" s="7" t="str">
        <f ca="1">IF(B_MSK[[#This Row],[stt]]="ada",INDEX([2]!db[NB BM],B_MSK[DB_ROW]-1),"")</f>
        <v/>
      </c>
      <c r="H982" s="7" t="str">
        <f ca="1">IF(B_MSK[[#This Row],[//]]="","",INDEX(INDIRECT(DIR&amp;$2:$2),B_MSK[[#This Row],[//]]))</f>
        <v/>
      </c>
      <c r="I982" s="27" t="str">
        <f ca="1">IF(B_MSK[[#This Row],[//]]="","",INDEX(INDIRECT(DB_PATH&amp;$2:$2),B_MSK[[#This Row],[DB_ROW]]-1))</f>
        <v/>
      </c>
      <c r="J982" s="5" t="str">
        <f ca="1">IF(B_MSK[[#This Row],[//]]="","",IF(INDEX(INDIRECT(DIR&amp;$2:$2),B_MSK[[#This Row],[//]])="","",INDEX(INDIRECT(DIR&amp;$2:$2),B_MSK[[#This Row],[//]])))</f>
        <v/>
      </c>
      <c r="K982" s="5" t="str">
        <f ca="1">IF(B_MSK[[#This Row],[//]]="","",IF(INDEX(INDIRECT(DIR&amp;$2:$2),B_MSK[[#This Row],[//]])="","",INDEX(INDIRECT(DIR&amp;$2:$2),B_MSK[[#This Row],[//]])))</f>
        <v/>
      </c>
      <c r="L982" s="5" t="str">
        <f ca="1">IF(B_MSK[[#This Row],[//]]="","",IF(INDEX(INDIRECT(DIR&amp;$2:$2),B_MSK[[#This Row],[//]])="","",INDEX(INDIRECT(DIR&amp;$2:$2),B_MSK[[#This Row],[//]])))</f>
        <v/>
      </c>
      <c r="M982" s="13" t="str">
        <f ca="1">IF(B_MSK[[#This Row],[//]]="","",INDEX(INDIRECT(DIR&amp;$2:$2),B_MSK[[#This Row],[//]]))</f>
        <v/>
      </c>
      <c r="N982" s="13" t="str">
        <f ca="1">IF(OR(B_MSK[[#This Row],[//]]="",),"",INDEX(INDIRECT(DIR&amp;$2:$2),B_MSK[[#This Row],[//]]))</f>
        <v/>
      </c>
      <c r="O982" s="3" t="str">
        <f ca="1">IF(B_MSK[[#This Row],[//]]="","",IF(INDEX(INDIRECT(DIR&amp;$2:$2),B_MSK[[#This Row],[//]])=0,"",INDEX(INDIRECT(DIR&amp;$2:$2),B_MSK[[#This Row],[//]])))</f>
        <v/>
      </c>
      <c r="P982" s="3" t="str">
        <f ca="1">IF(B_MSK[[#This Row],[//]]="","",IF(INDEX(INDIRECT(DIR&amp;$2:$2),B_MSK[[#This Row],[//]])=0,"",INDEX(INDIRECT(DIR&amp;$2:$2),B_MSK[[#This Row],[//]])))</f>
        <v/>
      </c>
      <c r="Q982" s="12" t="str">
        <f ca="1">IF(B_MSK[[#This Row],[//]]="","",INDEX(INDIRECT(DIR&amp;$2:$2),B_MSK[[#This Row],[//]]))</f>
        <v/>
      </c>
      <c r="R9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2" s="37" t="str">
        <f ca="1">IF(B_MSK[[#This Row],[//]]="","",INDEX(INDIRECT(DIR&amp;$2:$2),B_MSK[[#This Row],[//]]))</f>
        <v/>
      </c>
      <c r="U982" s="38" t="str">
        <f ca="1">IF(SUMIF(B_MSK[NAMA BARANG],B_MSK[[#This Row],[NAMA BARANG]],B_MSK[JMLH BRG])=0,"",SUMIF(B_MSK[NAMA BARANG],B_MSK[[#This Row],[NAMA BARANG]],B_MSK[C]))</f>
        <v/>
      </c>
      <c r="V982" s="7" t="str">
        <f ca="1">IF(B_MSK[[#This Row],[//]]="","",INDEX(INDIRECT(DIR&amp;$2:$2),B_MSK[[#This Row],[//]]))</f>
        <v/>
      </c>
      <c r="W9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2" s="5" t="str">
        <f ca="1">IF(B_MSK[[#This Row],[N.B.nota]]="","",IF(MATCH(B_MSK[[#This Row],[concat]],[2]!db[NB NOTA_C],0)&gt;0,"ada",0))</f>
        <v/>
      </c>
      <c r="Y982" s="5" t="str">
        <f ca="1">IF(B_MSK[[#This Row],[N.B.nota]]="","",ADDRESS(ROW(B_MSK[QB]),COLUMN(B_MSK[QB]))&amp;":"&amp;ADDRESS(ROW(),COLUMN(B_MSK[QB])))</f>
        <v/>
      </c>
      <c r="Z982" s="5" t="str">
        <f ca="1">IF(B_MSK[[#This Row],[concat]]="","",MATCH(B_MSK[[#This Row],[concat]],[2]!db[NB NOTA_C],0)+1)</f>
        <v/>
      </c>
      <c r="AA982" s="5" t="str">
        <f ca="1">IF(B_MSK[[#This Row],[//]]="","",HYPERLINK("[D:\kerja\BANK EXP\BARU\DB.XLSX]DB!e"&amp;B_MSK[[#This Row],[DB_ROW]],"&gt;"))</f>
        <v/>
      </c>
      <c r="AB982" s="30" t="e">
        <f ca="1">MID(B_MSK[[#This Row],[/ STN_1]],FIND(" ",B_MSK[[#This Row],[/ STN_1]])+1,LEN(B_MSK[[#This Row],[/ STN_1]]))</f>
        <v>#VALUE!</v>
      </c>
      <c r="AC9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2" s="15" t="str">
        <f ca="1">IF(B_MSK[[#This Row],[HARGA_2]]="","",IF(MID(B_MSK[[#This Row],[/ STN_2]],FIND(" ",B_MSK[[#This Row],[/ STN_2]])+1,LEN(B_MSK[[#This Row],[/ STN_2]]))="LSN",B_MSK[[#This Row],[HARGA_2]]/12,""))</f>
        <v/>
      </c>
      <c r="AH982" s="7" t="str">
        <f ca="1">IF(B_MSK[[#This Row],[HARGA_3]]="","","/ "&amp;"PCS")</f>
        <v/>
      </c>
      <c r="AI982" s="15" t="str">
        <f ca="1">IF(B_MSK[[#This Row],[HARGA_3]]="",IF(B_MSK[[#This Row],[HARGA_2]]="",IF(B_MSK[[#This Row],[HARGA_1]]="","",B_MSK[[#This Row],[HARGA_1]]),B_MSK[[#This Row],[HARGA_2]]),B_MSK[[#This Row],[HARGA_3]])</f>
        <v/>
      </c>
      <c r="AJ982" s="15" t="str">
        <f ca="1">IF(B_MSK[[#This Row],[/ STN_3]]="",IF(B_MSK[[#This Row],[/ STN_2]]="",IF(B_MSK[[#This Row],[/ STN_1]]="","",B_MSK[[#This Row],[/ STN_1]]),B_MSK[[#This Row],[/ STN_2]]),B_MSK[[#This Row],[/ STN_3]])</f>
        <v/>
      </c>
      <c r="AK982" s="5" t="str">
        <f ca="1">IF(B_MSK[[#This Row],[//]]="","",SUBSTITUTE(SUBSTITUTE(SUBSTITUTE(B_MSK[[#This Row],[QTY/ CTN]]," ","_",2),"(",""),")","")&amp;"_")</f>
        <v/>
      </c>
      <c r="AL982" s="5" t="str">
        <f ca="1">IF(B_MSK[[#This Row],[A_B]]="","",SEARCH("_",B_MSK[[#This Row],[A_B]]))</f>
        <v/>
      </c>
      <c r="AM982" s="5" t="str">
        <f ca="1">IF(B_MSK[[#This Row],[A_B]]="","",LEN(B_MSK[[#This Row],[A_B]]))</f>
        <v/>
      </c>
      <c r="AN982" s="5" t="str">
        <f ca="1">IF(B_MSK[[#This Row],[A_B]]="","",LEFT(B_MSK[[#This Row],[QTY/ CTN]],B_MSK[[#This Row],[A_B_1]]))</f>
        <v/>
      </c>
      <c r="AO982" s="5" t="str">
        <f ca="1">IF(B_MSK[[#This Row],[A_B]]="","",LEFT(B_MSK[[#This Row],[A_]],SEARCH(" ",B_MSK[[#This Row],[A_]])-1))</f>
        <v/>
      </c>
      <c r="AP982" s="5" t="str">
        <f ca="1">IF(B_MSK[[#This Row],[A_B]]="","",RIGHT(B_MSK[[#This Row],[A_]],LEN(B_MSK[[#This Row],[A_]])-SEARCH(" ",B_MSK[[#This Row],[A_]])))</f>
        <v/>
      </c>
      <c r="AQ9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2" s="5" t="str">
        <f ca="1">IF(B_MSK[[#This Row],[B_]]="","",LEFT(B_MSK[[#This Row],[B_]],SEARCH(" ",B_MSK[[#This Row],[B_]])))</f>
        <v/>
      </c>
      <c r="AS982" s="5" t="str">
        <f ca="1">IF(B_MSK[[#This Row],[B_]]="","",RIGHT(B_MSK[[#This Row],[B_]],LEN(B_MSK[[#This Row],[B_]])-SEARCH(" ",B_MSK[[#This Row],[B_]])))</f>
        <v/>
      </c>
      <c r="AT982" s="5" t="str">
        <f ca="1">IF(B_MSK[[#This Row],[B_2]]="LSN",12,"")</f>
        <v/>
      </c>
      <c r="AU982" s="5" t="str">
        <f ca="1">IF(B_MSK[[#This Row],[C_1]]="","","PCS")</f>
        <v/>
      </c>
      <c r="AV982" s="5" t="str">
        <f ca="1">IF(B_MSK[[#This Row],[A_1]]="","",B_MSK[[#This Row],[A_1]]*IF(B_MSK[[#This Row],[B_1]]="",1,B_MSK[[#This Row],[B_1]])*IF(B_MSK[[#This Row],[C_1]]="",1,B_MSK[[#This Row],[C_1]]))</f>
        <v/>
      </c>
      <c r="AW982" s="5" t="str">
        <f ca="1">IF(B_MSK[[#This Row],[C_2]]="",IF(B_MSK[[#This Row],[B_2]]="",IF(B_MSK[[#This Row],[A_2]]="","",B_MSK[[#This Row],[A_2]]),B_MSK[[#This Row],[B_2]]),B_MSK[[#This Row],[C_2]])</f>
        <v/>
      </c>
      <c r="AX982" s="2">
        <f ca="1">IF(ISNUMBER(B_MSK[[#This Row],[TANGGAL DATANG]]),B_MSK[[#This Row],[TANGGAL DATANG]],AX981)</f>
        <v>44959</v>
      </c>
      <c r="AY982" s="5" t="str">
        <f ca="1">IF(B_MSK[[#This Row],[DB_ROW]]="","",INDEX([3]!db[JENIS],B_MSK[[#This Row],[DB_ROW]]-1))</f>
        <v/>
      </c>
      <c r="AZ982" s="5" t="e">
        <f ca="1">IF(B_MSK[[#This Row],[A_1]]="","",B_MSK[[#This Row],[A_1]])*1</f>
        <v>#VALUE!</v>
      </c>
      <c r="BA982" s="5" t="str">
        <f ca="1">IF(B_MSK[[#This Row],[//]]="","",INDEX(INDIRECT(DIR&amp;$2:$2),B_MSK[[#This Row],[//]]))</f>
        <v/>
      </c>
      <c r="BB982" s="5" t="str">
        <f ca="1">CONCATENATE(B_MSK[[#This Row],[concat]],B_MSK[[#This Row],[HARGA_X]],B_MSK[[#This Row],[SAT]])</f>
        <v/>
      </c>
    </row>
    <row r="983" spans="1:54" x14ac:dyDescent="0.25">
      <c r="A983" s="6" t="s">
        <v>128</v>
      </c>
      <c r="B983" s="5" t="str">
        <f ca="1">IF(B_MSK[[#This Row],[N_ID]]="","",INDEX(INDIRECT(DIR&amp;$2:$2),MATCH(B_MSK[[#This Row],[N_ID]],INDIRECT(DIR&amp;"!NOTA[ID_P]"),0)))</f>
        <v/>
      </c>
      <c r="C983" s="5" t="str">
        <f ca="1">IF(B_MSK[[#This Row],[//]]="","",HYPERLINK("["&amp;SUBSTITUTE(DIR,"'","")&amp;"]NOTA!D"&amp;B_MSK[[#This Row],[//]]+2,"&gt;"))</f>
        <v/>
      </c>
      <c r="D983" s="5" t="str">
        <f ca="1">IF(B_MSK[[#This Row],[N_ID]]="","",COUNTIF(INDIRECT(DIR&amp;"!NOTA[ID_H]"),B_MSK[[#This Row],[ID NOTA]]))</f>
        <v/>
      </c>
      <c r="E9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3" s="7" t="str">
        <f ca="1">IF(B_MSK[[#This Row],[stt]]="ada",INDEX([2]!db[NB BM],B_MSK[DB_ROW]-1),"")</f>
        <v/>
      </c>
      <c r="H983" s="7" t="str">
        <f ca="1">IF(B_MSK[[#This Row],[//]]="","",INDEX(INDIRECT(DIR&amp;$2:$2),B_MSK[[#This Row],[//]]))</f>
        <v/>
      </c>
      <c r="I983" s="27" t="str">
        <f ca="1">IF(B_MSK[[#This Row],[//]]="","",INDEX(INDIRECT(DB_PATH&amp;$2:$2),B_MSK[[#This Row],[DB_ROW]]-1))</f>
        <v/>
      </c>
      <c r="J983" s="5" t="str">
        <f ca="1">IF(B_MSK[[#This Row],[//]]="","",IF(INDEX(INDIRECT(DIR&amp;$2:$2),B_MSK[[#This Row],[//]])="","",INDEX(INDIRECT(DIR&amp;$2:$2),B_MSK[[#This Row],[//]])))</f>
        <v/>
      </c>
      <c r="K983" s="5" t="str">
        <f ca="1">IF(B_MSK[[#This Row],[//]]="","",IF(INDEX(INDIRECT(DIR&amp;$2:$2),B_MSK[[#This Row],[//]])="","",INDEX(INDIRECT(DIR&amp;$2:$2),B_MSK[[#This Row],[//]])))</f>
        <v/>
      </c>
      <c r="L983" s="5" t="str">
        <f ca="1">IF(B_MSK[[#This Row],[//]]="","",IF(INDEX(INDIRECT(DIR&amp;$2:$2),B_MSK[[#This Row],[//]])="","",INDEX(INDIRECT(DIR&amp;$2:$2),B_MSK[[#This Row],[//]])))</f>
        <v/>
      </c>
      <c r="M983" s="13" t="str">
        <f ca="1">IF(B_MSK[[#This Row],[//]]="","",INDEX(INDIRECT(DIR&amp;$2:$2),B_MSK[[#This Row],[//]]))</f>
        <v/>
      </c>
      <c r="N983" s="13" t="str">
        <f ca="1">IF(OR(B_MSK[[#This Row],[//]]="",),"",INDEX(INDIRECT(DIR&amp;$2:$2),B_MSK[[#This Row],[//]]))</f>
        <v/>
      </c>
      <c r="O983" s="3" t="str">
        <f ca="1">IF(B_MSK[[#This Row],[//]]="","",IF(INDEX(INDIRECT(DIR&amp;$2:$2),B_MSK[[#This Row],[//]])=0,"",INDEX(INDIRECT(DIR&amp;$2:$2),B_MSK[[#This Row],[//]])))</f>
        <v/>
      </c>
      <c r="P983" s="3" t="str">
        <f ca="1">IF(B_MSK[[#This Row],[//]]="","",IF(INDEX(INDIRECT(DIR&amp;$2:$2),B_MSK[[#This Row],[//]])=0,"",INDEX(INDIRECT(DIR&amp;$2:$2),B_MSK[[#This Row],[//]])))</f>
        <v/>
      </c>
      <c r="Q983" s="12" t="str">
        <f ca="1">IF(B_MSK[[#This Row],[//]]="","",INDEX(INDIRECT(DIR&amp;$2:$2),B_MSK[[#This Row],[//]]))</f>
        <v/>
      </c>
      <c r="R9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3" s="37" t="str">
        <f ca="1">IF(B_MSK[[#This Row],[//]]="","",INDEX(INDIRECT(DIR&amp;$2:$2),B_MSK[[#This Row],[//]]))</f>
        <v/>
      </c>
      <c r="U983" s="38" t="str">
        <f ca="1">IF(SUMIF(B_MSK[NAMA BARANG],B_MSK[[#This Row],[NAMA BARANG]],B_MSK[JMLH BRG])=0,"",SUMIF(B_MSK[NAMA BARANG],B_MSK[[#This Row],[NAMA BARANG]],B_MSK[C]))</f>
        <v/>
      </c>
      <c r="V983" s="7" t="str">
        <f ca="1">IF(B_MSK[[#This Row],[//]]="","",INDEX(INDIRECT(DIR&amp;$2:$2),B_MSK[[#This Row],[//]]))</f>
        <v/>
      </c>
      <c r="W9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3" s="5" t="str">
        <f ca="1">IF(B_MSK[[#This Row],[N.B.nota]]="","",IF(MATCH(B_MSK[[#This Row],[concat]],[2]!db[NB NOTA_C],0)&gt;0,"ada",0))</f>
        <v/>
      </c>
      <c r="Y983" s="5" t="str">
        <f ca="1">IF(B_MSK[[#This Row],[N.B.nota]]="","",ADDRESS(ROW(B_MSK[QB]),COLUMN(B_MSK[QB]))&amp;":"&amp;ADDRESS(ROW(),COLUMN(B_MSK[QB])))</f>
        <v/>
      </c>
      <c r="Z983" s="5" t="str">
        <f ca="1">IF(B_MSK[[#This Row],[concat]]="","",MATCH(B_MSK[[#This Row],[concat]],[2]!db[NB NOTA_C],0)+1)</f>
        <v/>
      </c>
      <c r="AA983" s="5" t="str">
        <f ca="1">IF(B_MSK[[#This Row],[//]]="","",HYPERLINK("[D:\kerja\BANK EXP\BARU\DB.XLSX]DB!e"&amp;B_MSK[[#This Row],[DB_ROW]],"&gt;"))</f>
        <v/>
      </c>
      <c r="AB983" s="30" t="e">
        <f ca="1">MID(B_MSK[[#This Row],[/ STN_1]],FIND(" ",B_MSK[[#This Row],[/ STN_1]])+1,LEN(B_MSK[[#This Row],[/ STN_1]]))</f>
        <v>#VALUE!</v>
      </c>
      <c r="AC9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3" s="15" t="str">
        <f ca="1">IF(B_MSK[[#This Row],[HARGA_2]]="","",IF(MID(B_MSK[[#This Row],[/ STN_2]],FIND(" ",B_MSK[[#This Row],[/ STN_2]])+1,LEN(B_MSK[[#This Row],[/ STN_2]]))="LSN",B_MSK[[#This Row],[HARGA_2]]/12,""))</f>
        <v/>
      </c>
      <c r="AH983" s="7" t="str">
        <f ca="1">IF(B_MSK[[#This Row],[HARGA_3]]="","","/ "&amp;"PCS")</f>
        <v/>
      </c>
      <c r="AI983" s="15" t="str">
        <f ca="1">IF(B_MSK[[#This Row],[HARGA_3]]="",IF(B_MSK[[#This Row],[HARGA_2]]="",IF(B_MSK[[#This Row],[HARGA_1]]="","",B_MSK[[#This Row],[HARGA_1]]),B_MSK[[#This Row],[HARGA_2]]),B_MSK[[#This Row],[HARGA_3]])</f>
        <v/>
      </c>
      <c r="AJ983" s="15" t="str">
        <f ca="1">IF(B_MSK[[#This Row],[/ STN_3]]="",IF(B_MSK[[#This Row],[/ STN_2]]="",IF(B_MSK[[#This Row],[/ STN_1]]="","",B_MSK[[#This Row],[/ STN_1]]),B_MSK[[#This Row],[/ STN_2]]),B_MSK[[#This Row],[/ STN_3]])</f>
        <v/>
      </c>
      <c r="AK983" s="5" t="str">
        <f ca="1">IF(B_MSK[[#This Row],[//]]="","",SUBSTITUTE(SUBSTITUTE(SUBSTITUTE(B_MSK[[#This Row],[QTY/ CTN]]," ","_",2),"(",""),")","")&amp;"_")</f>
        <v/>
      </c>
      <c r="AL983" s="5" t="str">
        <f ca="1">IF(B_MSK[[#This Row],[A_B]]="","",SEARCH("_",B_MSK[[#This Row],[A_B]]))</f>
        <v/>
      </c>
      <c r="AM983" s="5" t="str">
        <f ca="1">IF(B_MSK[[#This Row],[A_B]]="","",LEN(B_MSK[[#This Row],[A_B]]))</f>
        <v/>
      </c>
      <c r="AN983" s="5" t="str">
        <f ca="1">IF(B_MSK[[#This Row],[A_B]]="","",LEFT(B_MSK[[#This Row],[QTY/ CTN]],B_MSK[[#This Row],[A_B_1]]))</f>
        <v/>
      </c>
      <c r="AO983" s="5" t="str">
        <f ca="1">IF(B_MSK[[#This Row],[A_B]]="","",LEFT(B_MSK[[#This Row],[A_]],SEARCH(" ",B_MSK[[#This Row],[A_]])-1))</f>
        <v/>
      </c>
      <c r="AP983" s="5" t="str">
        <f ca="1">IF(B_MSK[[#This Row],[A_B]]="","",RIGHT(B_MSK[[#This Row],[A_]],LEN(B_MSK[[#This Row],[A_]])-SEARCH(" ",B_MSK[[#This Row],[A_]])))</f>
        <v/>
      </c>
      <c r="AQ9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3" s="5" t="str">
        <f ca="1">IF(B_MSK[[#This Row],[B_]]="","",LEFT(B_MSK[[#This Row],[B_]],SEARCH(" ",B_MSK[[#This Row],[B_]])))</f>
        <v/>
      </c>
      <c r="AS983" s="5" t="str">
        <f ca="1">IF(B_MSK[[#This Row],[B_]]="","",RIGHT(B_MSK[[#This Row],[B_]],LEN(B_MSK[[#This Row],[B_]])-SEARCH(" ",B_MSK[[#This Row],[B_]])))</f>
        <v/>
      </c>
      <c r="AT983" s="5" t="str">
        <f ca="1">IF(B_MSK[[#This Row],[B_2]]="LSN",12,"")</f>
        <v/>
      </c>
      <c r="AU983" s="5" t="str">
        <f ca="1">IF(B_MSK[[#This Row],[C_1]]="","","PCS")</f>
        <v/>
      </c>
      <c r="AV983" s="5" t="str">
        <f ca="1">IF(B_MSK[[#This Row],[A_1]]="","",B_MSK[[#This Row],[A_1]]*IF(B_MSK[[#This Row],[B_1]]="",1,B_MSK[[#This Row],[B_1]])*IF(B_MSK[[#This Row],[C_1]]="",1,B_MSK[[#This Row],[C_1]]))</f>
        <v/>
      </c>
      <c r="AW983" s="5" t="str">
        <f ca="1">IF(B_MSK[[#This Row],[C_2]]="",IF(B_MSK[[#This Row],[B_2]]="",IF(B_MSK[[#This Row],[A_2]]="","",B_MSK[[#This Row],[A_2]]),B_MSK[[#This Row],[B_2]]),B_MSK[[#This Row],[C_2]])</f>
        <v/>
      </c>
      <c r="AX983" s="2">
        <f ca="1">IF(ISNUMBER(B_MSK[[#This Row],[TANGGAL DATANG]]),B_MSK[[#This Row],[TANGGAL DATANG]],AX982)</f>
        <v>44959</v>
      </c>
      <c r="AY983" s="5" t="str">
        <f ca="1">IF(B_MSK[[#This Row],[DB_ROW]]="","",INDEX([3]!db[JENIS],B_MSK[[#This Row],[DB_ROW]]-1))</f>
        <v/>
      </c>
      <c r="AZ983" s="5" t="e">
        <f ca="1">IF(B_MSK[[#This Row],[A_1]]="","",B_MSK[[#This Row],[A_1]])*1</f>
        <v>#VALUE!</v>
      </c>
      <c r="BA983" s="5" t="str">
        <f ca="1">IF(B_MSK[[#This Row],[//]]="","",INDEX(INDIRECT(DIR&amp;$2:$2),B_MSK[[#This Row],[//]]))</f>
        <v/>
      </c>
      <c r="BB983" s="5" t="str">
        <f ca="1">CONCATENATE(B_MSK[[#This Row],[concat]],B_MSK[[#This Row],[HARGA_X]],B_MSK[[#This Row],[SAT]])</f>
        <v/>
      </c>
    </row>
    <row r="984" spans="1:54" x14ac:dyDescent="0.25">
      <c r="A984" s="6" t="s">
        <v>128</v>
      </c>
      <c r="B984" s="5" t="str">
        <f ca="1">IF(B_MSK[[#This Row],[N_ID]]="","",INDEX(INDIRECT(DIR&amp;$2:$2),MATCH(B_MSK[[#This Row],[N_ID]],INDIRECT(DIR&amp;"!NOTA[ID_P]"),0)))</f>
        <v/>
      </c>
      <c r="C984" s="5" t="str">
        <f ca="1">IF(B_MSK[[#This Row],[//]]="","",HYPERLINK("["&amp;SUBSTITUTE(DIR,"'","")&amp;"]NOTA!D"&amp;B_MSK[[#This Row],[//]]+2,"&gt;"))</f>
        <v/>
      </c>
      <c r="D984" s="5" t="str">
        <f ca="1">IF(B_MSK[[#This Row],[N_ID]]="","",COUNTIF(INDIRECT(DIR&amp;"!NOTA[ID_H]"),B_MSK[[#This Row],[ID NOTA]]))</f>
        <v/>
      </c>
      <c r="E9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4" s="7" t="str">
        <f ca="1">IF(B_MSK[[#This Row],[stt]]="ada",INDEX([2]!db[NB BM],B_MSK[DB_ROW]-1),"")</f>
        <v/>
      </c>
      <c r="H984" s="7" t="str">
        <f ca="1">IF(B_MSK[[#This Row],[//]]="","",INDEX(INDIRECT(DIR&amp;$2:$2),B_MSK[[#This Row],[//]]))</f>
        <v/>
      </c>
      <c r="I984" s="27" t="str">
        <f ca="1">IF(B_MSK[[#This Row],[//]]="","",INDEX(INDIRECT(DB_PATH&amp;$2:$2),B_MSK[[#This Row],[DB_ROW]]-1))</f>
        <v/>
      </c>
      <c r="J984" s="5" t="str">
        <f ca="1">IF(B_MSK[[#This Row],[//]]="","",IF(INDEX(INDIRECT(DIR&amp;$2:$2),B_MSK[[#This Row],[//]])="","",INDEX(INDIRECT(DIR&amp;$2:$2),B_MSK[[#This Row],[//]])))</f>
        <v/>
      </c>
      <c r="K984" s="5" t="str">
        <f ca="1">IF(B_MSK[[#This Row],[//]]="","",IF(INDEX(INDIRECT(DIR&amp;$2:$2),B_MSK[[#This Row],[//]])="","",INDEX(INDIRECT(DIR&amp;$2:$2),B_MSK[[#This Row],[//]])))</f>
        <v/>
      </c>
      <c r="L984" s="5" t="str">
        <f ca="1">IF(B_MSK[[#This Row],[//]]="","",IF(INDEX(INDIRECT(DIR&amp;$2:$2),B_MSK[[#This Row],[//]])="","",INDEX(INDIRECT(DIR&amp;$2:$2),B_MSK[[#This Row],[//]])))</f>
        <v/>
      </c>
      <c r="M984" s="13" t="str">
        <f ca="1">IF(B_MSK[[#This Row],[//]]="","",INDEX(INDIRECT(DIR&amp;$2:$2),B_MSK[[#This Row],[//]]))</f>
        <v/>
      </c>
      <c r="N984" s="13" t="str">
        <f ca="1">IF(OR(B_MSK[[#This Row],[//]]="",),"",INDEX(INDIRECT(DIR&amp;$2:$2),B_MSK[[#This Row],[//]]))</f>
        <v/>
      </c>
      <c r="O984" s="3" t="str">
        <f ca="1">IF(B_MSK[[#This Row],[//]]="","",IF(INDEX(INDIRECT(DIR&amp;$2:$2),B_MSK[[#This Row],[//]])=0,"",INDEX(INDIRECT(DIR&amp;$2:$2),B_MSK[[#This Row],[//]])))</f>
        <v/>
      </c>
      <c r="P984" s="3" t="str">
        <f ca="1">IF(B_MSK[[#This Row],[//]]="","",IF(INDEX(INDIRECT(DIR&amp;$2:$2),B_MSK[[#This Row],[//]])=0,"",INDEX(INDIRECT(DIR&amp;$2:$2),B_MSK[[#This Row],[//]])))</f>
        <v/>
      </c>
      <c r="Q984" s="12" t="str">
        <f ca="1">IF(B_MSK[[#This Row],[//]]="","",INDEX(INDIRECT(DIR&amp;$2:$2),B_MSK[[#This Row],[//]]))</f>
        <v/>
      </c>
      <c r="R9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4" s="37" t="str">
        <f ca="1">IF(B_MSK[[#This Row],[//]]="","",INDEX(INDIRECT(DIR&amp;$2:$2),B_MSK[[#This Row],[//]]))</f>
        <v/>
      </c>
      <c r="U984" s="38" t="str">
        <f ca="1">IF(SUMIF(B_MSK[NAMA BARANG],B_MSK[[#This Row],[NAMA BARANG]],B_MSK[JMLH BRG])=0,"",SUMIF(B_MSK[NAMA BARANG],B_MSK[[#This Row],[NAMA BARANG]],B_MSK[C]))</f>
        <v/>
      </c>
      <c r="V984" s="7" t="str">
        <f ca="1">IF(B_MSK[[#This Row],[//]]="","",INDEX(INDIRECT(DIR&amp;$2:$2),B_MSK[[#This Row],[//]]))</f>
        <v/>
      </c>
      <c r="W9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4" s="5" t="str">
        <f ca="1">IF(B_MSK[[#This Row],[N.B.nota]]="","",IF(MATCH(B_MSK[[#This Row],[concat]],[2]!db[NB NOTA_C],0)&gt;0,"ada",0))</f>
        <v/>
      </c>
      <c r="Y984" s="5" t="str">
        <f ca="1">IF(B_MSK[[#This Row],[N.B.nota]]="","",ADDRESS(ROW(B_MSK[QB]),COLUMN(B_MSK[QB]))&amp;":"&amp;ADDRESS(ROW(),COLUMN(B_MSK[QB])))</f>
        <v/>
      </c>
      <c r="Z984" s="5" t="str">
        <f ca="1">IF(B_MSK[[#This Row],[concat]]="","",MATCH(B_MSK[[#This Row],[concat]],[2]!db[NB NOTA_C],0)+1)</f>
        <v/>
      </c>
      <c r="AA984" s="5" t="str">
        <f ca="1">IF(B_MSK[[#This Row],[//]]="","",HYPERLINK("[D:\kerja\BANK EXP\BARU\DB.XLSX]DB!e"&amp;B_MSK[[#This Row],[DB_ROW]],"&gt;"))</f>
        <v/>
      </c>
      <c r="AB984" s="30" t="e">
        <f ca="1">MID(B_MSK[[#This Row],[/ STN_1]],FIND(" ",B_MSK[[#This Row],[/ STN_1]])+1,LEN(B_MSK[[#This Row],[/ STN_1]]))</f>
        <v>#VALUE!</v>
      </c>
      <c r="AC9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4" s="15" t="str">
        <f ca="1">IF(B_MSK[[#This Row],[HARGA_2]]="","",IF(MID(B_MSK[[#This Row],[/ STN_2]],FIND(" ",B_MSK[[#This Row],[/ STN_2]])+1,LEN(B_MSK[[#This Row],[/ STN_2]]))="LSN",B_MSK[[#This Row],[HARGA_2]]/12,""))</f>
        <v/>
      </c>
      <c r="AH984" s="7" t="str">
        <f ca="1">IF(B_MSK[[#This Row],[HARGA_3]]="","","/ "&amp;"PCS")</f>
        <v/>
      </c>
      <c r="AI984" s="15" t="str">
        <f ca="1">IF(B_MSK[[#This Row],[HARGA_3]]="",IF(B_MSK[[#This Row],[HARGA_2]]="",IF(B_MSK[[#This Row],[HARGA_1]]="","",B_MSK[[#This Row],[HARGA_1]]),B_MSK[[#This Row],[HARGA_2]]),B_MSK[[#This Row],[HARGA_3]])</f>
        <v/>
      </c>
      <c r="AJ984" s="15" t="str">
        <f ca="1">IF(B_MSK[[#This Row],[/ STN_3]]="",IF(B_MSK[[#This Row],[/ STN_2]]="",IF(B_MSK[[#This Row],[/ STN_1]]="","",B_MSK[[#This Row],[/ STN_1]]),B_MSK[[#This Row],[/ STN_2]]),B_MSK[[#This Row],[/ STN_3]])</f>
        <v/>
      </c>
      <c r="AK984" s="5" t="str">
        <f ca="1">IF(B_MSK[[#This Row],[//]]="","",SUBSTITUTE(SUBSTITUTE(SUBSTITUTE(B_MSK[[#This Row],[QTY/ CTN]]," ","_",2),"(",""),")","")&amp;"_")</f>
        <v/>
      </c>
      <c r="AL984" s="5" t="str">
        <f ca="1">IF(B_MSK[[#This Row],[A_B]]="","",SEARCH("_",B_MSK[[#This Row],[A_B]]))</f>
        <v/>
      </c>
      <c r="AM984" s="5" t="str">
        <f ca="1">IF(B_MSK[[#This Row],[A_B]]="","",LEN(B_MSK[[#This Row],[A_B]]))</f>
        <v/>
      </c>
      <c r="AN984" s="5" t="str">
        <f ca="1">IF(B_MSK[[#This Row],[A_B]]="","",LEFT(B_MSK[[#This Row],[QTY/ CTN]],B_MSK[[#This Row],[A_B_1]]))</f>
        <v/>
      </c>
      <c r="AO984" s="5" t="str">
        <f ca="1">IF(B_MSK[[#This Row],[A_B]]="","",LEFT(B_MSK[[#This Row],[A_]],SEARCH(" ",B_MSK[[#This Row],[A_]])-1))</f>
        <v/>
      </c>
      <c r="AP984" s="5" t="str">
        <f ca="1">IF(B_MSK[[#This Row],[A_B]]="","",RIGHT(B_MSK[[#This Row],[A_]],LEN(B_MSK[[#This Row],[A_]])-SEARCH(" ",B_MSK[[#This Row],[A_]])))</f>
        <v/>
      </c>
      <c r="AQ9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4" s="5" t="str">
        <f ca="1">IF(B_MSK[[#This Row],[B_]]="","",LEFT(B_MSK[[#This Row],[B_]],SEARCH(" ",B_MSK[[#This Row],[B_]])))</f>
        <v/>
      </c>
      <c r="AS984" s="5" t="str">
        <f ca="1">IF(B_MSK[[#This Row],[B_]]="","",RIGHT(B_MSK[[#This Row],[B_]],LEN(B_MSK[[#This Row],[B_]])-SEARCH(" ",B_MSK[[#This Row],[B_]])))</f>
        <v/>
      </c>
      <c r="AT984" s="5" t="str">
        <f ca="1">IF(B_MSK[[#This Row],[B_2]]="LSN",12,"")</f>
        <v/>
      </c>
      <c r="AU984" s="5" t="str">
        <f ca="1">IF(B_MSK[[#This Row],[C_1]]="","","PCS")</f>
        <v/>
      </c>
      <c r="AV984" s="5" t="str">
        <f ca="1">IF(B_MSK[[#This Row],[A_1]]="","",B_MSK[[#This Row],[A_1]]*IF(B_MSK[[#This Row],[B_1]]="",1,B_MSK[[#This Row],[B_1]])*IF(B_MSK[[#This Row],[C_1]]="",1,B_MSK[[#This Row],[C_1]]))</f>
        <v/>
      </c>
      <c r="AW984" s="5" t="str">
        <f ca="1">IF(B_MSK[[#This Row],[C_2]]="",IF(B_MSK[[#This Row],[B_2]]="",IF(B_MSK[[#This Row],[A_2]]="","",B_MSK[[#This Row],[A_2]]),B_MSK[[#This Row],[B_2]]),B_MSK[[#This Row],[C_2]])</f>
        <v/>
      </c>
      <c r="AX984" s="2">
        <f ca="1">IF(ISNUMBER(B_MSK[[#This Row],[TANGGAL DATANG]]),B_MSK[[#This Row],[TANGGAL DATANG]],AX983)</f>
        <v>44959</v>
      </c>
      <c r="AY984" s="5" t="str">
        <f ca="1">IF(B_MSK[[#This Row],[DB_ROW]]="","",INDEX([3]!db[JENIS],B_MSK[[#This Row],[DB_ROW]]-1))</f>
        <v/>
      </c>
      <c r="AZ984" s="5" t="e">
        <f ca="1">IF(B_MSK[[#This Row],[A_1]]="","",B_MSK[[#This Row],[A_1]])*1</f>
        <v>#VALUE!</v>
      </c>
      <c r="BA984" s="5" t="str">
        <f ca="1">IF(B_MSK[[#This Row],[//]]="","",INDEX(INDIRECT(DIR&amp;$2:$2),B_MSK[[#This Row],[//]]))</f>
        <v/>
      </c>
      <c r="BB984" s="5" t="str">
        <f ca="1">CONCATENATE(B_MSK[[#This Row],[concat]],B_MSK[[#This Row],[HARGA_X]],B_MSK[[#This Row],[SAT]])</f>
        <v/>
      </c>
    </row>
    <row r="985" spans="1:54" x14ac:dyDescent="0.25">
      <c r="A985" s="6" t="s">
        <v>128</v>
      </c>
      <c r="B985" s="5" t="str">
        <f ca="1">IF(B_MSK[[#This Row],[N_ID]]="","",INDEX(INDIRECT(DIR&amp;$2:$2),MATCH(B_MSK[[#This Row],[N_ID]],INDIRECT(DIR&amp;"!NOTA[ID_P]"),0)))</f>
        <v/>
      </c>
      <c r="C985" s="5" t="str">
        <f ca="1">IF(B_MSK[[#This Row],[//]]="","",HYPERLINK("["&amp;SUBSTITUTE(DIR,"'","")&amp;"]NOTA!D"&amp;B_MSK[[#This Row],[//]]+2,"&gt;"))</f>
        <v/>
      </c>
      <c r="D985" s="5" t="str">
        <f ca="1">IF(B_MSK[[#This Row],[N_ID]]="","",COUNTIF(INDIRECT(DIR&amp;"!NOTA[ID_H]"),B_MSK[[#This Row],[ID NOTA]]))</f>
        <v/>
      </c>
      <c r="E9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5" s="7" t="str">
        <f ca="1">IF(B_MSK[[#This Row],[stt]]="ada",INDEX([2]!db[NB BM],B_MSK[DB_ROW]-1),"")</f>
        <v/>
      </c>
      <c r="H985" s="7" t="str">
        <f ca="1">IF(B_MSK[[#This Row],[//]]="","",INDEX(INDIRECT(DIR&amp;$2:$2),B_MSK[[#This Row],[//]]))</f>
        <v/>
      </c>
      <c r="I985" s="27" t="str">
        <f ca="1">IF(B_MSK[[#This Row],[//]]="","",INDEX(INDIRECT(DB_PATH&amp;$2:$2),B_MSK[[#This Row],[DB_ROW]]-1))</f>
        <v/>
      </c>
      <c r="J985" s="5" t="str">
        <f ca="1">IF(B_MSK[[#This Row],[//]]="","",IF(INDEX(INDIRECT(DIR&amp;$2:$2),B_MSK[[#This Row],[//]])="","",INDEX(INDIRECT(DIR&amp;$2:$2),B_MSK[[#This Row],[//]])))</f>
        <v/>
      </c>
      <c r="K985" s="5" t="str">
        <f ca="1">IF(B_MSK[[#This Row],[//]]="","",IF(INDEX(INDIRECT(DIR&amp;$2:$2),B_MSK[[#This Row],[//]])="","",INDEX(INDIRECT(DIR&amp;$2:$2),B_MSK[[#This Row],[//]])))</f>
        <v/>
      </c>
      <c r="L985" s="5" t="str">
        <f ca="1">IF(B_MSK[[#This Row],[//]]="","",IF(INDEX(INDIRECT(DIR&amp;$2:$2),B_MSK[[#This Row],[//]])="","",INDEX(INDIRECT(DIR&amp;$2:$2),B_MSK[[#This Row],[//]])))</f>
        <v/>
      </c>
      <c r="M985" s="13" t="str">
        <f ca="1">IF(B_MSK[[#This Row],[//]]="","",INDEX(INDIRECT(DIR&amp;$2:$2),B_MSK[[#This Row],[//]]))</f>
        <v/>
      </c>
      <c r="N985" s="13" t="str">
        <f ca="1">IF(OR(B_MSK[[#This Row],[//]]="",),"",INDEX(INDIRECT(DIR&amp;$2:$2),B_MSK[[#This Row],[//]]))</f>
        <v/>
      </c>
      <c r="O985" s="3" t="str">
        <f ca="1">IF(B_MSK[[#This Row],[//]]="","",IF(INDEX(INDIRECT(DIR&amp;$2:$2),B_MSK[[#This Row],[//]])=0,"",INDEX(INDIRECT(DIR&amp;$2:$2),B_MSK[[#This Row],[//]])))</f>
        <v/>
      </c>
      <c r="P985" s="3" t="str">
        <f ca="1">IF(B_MSK[[#This Row],[//]]="","",IF(INDEX(INDIRECT(DIR&amp;$2:$2),B_MSK[[#This Row],[//]])=0,"",INDEX(INDIRECT(DIR&amp;$2:$2),B_MSK[[#This Row],[//]])))</f>
        <v/>
      </c>
      <c r="Q985" s="12" t="str">
        <f ca="1">IF(B_MSK[[#This Row],[//]]="","",INDEX(INDIRECT(DIR&amp;$2:$2),B_MSK[[#This Row],[//]]))</f>
        <v/>
      </c>
      <c r="R9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5" s="37" t="str">
        <f ca="1">IF(B_MSK[[#This Row],[//]]="","",INDEX(INDIRECT(DIR&amp;$2:$2),B_MSK[[#This Row],[//]]))</f>
        <v/>
      </c>
      <c r="U985" s="38" t="str">
        <f ca="1">IF(SUMIF(B_MSK[NAMA BARANG],B_MSK[[#This Row],[NAMA BARANG]],B_MSK[JMLH BRG])=0,"",SUMIF(B_MSK[NAMA BARANG],B_MSK[[#This Row],[NAMA BARANG]],B_MSK[C]))</f>
        <v/>
      </c>
      <c r="V985" s="7" t="str">
        <f ca="1">IF(B_MSK[[#This Row],[//]]="","",INDEX(INDIRECT(DIR&amp;$2:$2),B_MSK[[#This Row],[//]]))</f>
        <v/>
      </c>
      <c r="W9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5" s="5" t="str">
        <f ca="1">IF(B_MSK[[#This Row],[N.B.nota]]="","",IF(MATCH(B_MSK[[#This Row],[concat]],[2]!db[NB NOTA_C],0)&gt;0,"ada",0))</f>
        <v/>
      </c>
      <c r="Y985" s="5" t="str">
        <f ca="1">IF(B_MSK[[#This Row],[N.B.nota]]="","",ADDRESS(ROW(B_MSK[QB]),COLUMN(B_MSK[QB]))&amp;":"&amp;ADDRESS(ROW(),COLUMN(B_MSK[QB])))</f>
        <v/>
      </c>
      <c r="Z985" s="5" t="str">
        <f ca="1">IF(B_MSK[[#This Row],[concat]]="","",MATCH(B_MSK[[#This Row],[concat]],[2]!db[NB NOTA_C],0)+1)</f>
        <v/>
      </c>
      <c r="AA985" s="5" t="str">
        <f ca="1">IF(B_MSK[[#This Row],[//]]="","",HYPERLINK("[D:\kerja\BANK EXP\BARU\DB.XLSX]DB!e"&amp;B_MSK[[#This Row],[DB_ROW]],"&gt;"))</f>
        <v/>
      </c>
      <c r="AB985" s="30" t="e">
        <f ca="1">MID(B_MSK[[#This Row],[/ STN_1]],FIND(" ",B_MSK[[#This Row],[/ STN_1]])+1,LEN(B_MSK[[#This Row],[/ STN_1]]))</f>
        <v>#VALUE!</v>
      </c>
      <c r="AC9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5" s="15" t="str">
        <f ca="1">IF(B_MSK[[#This Row],[HARGA_2]]="","",IF(MID(B_MSK[[#This Row],[/ STN_2]],FIND(" ",B_MSK[[#This Row],[/ STN_2]])+1,LEN(B_MSK[[#This Row],[/ STN_2]]))="LSN",B_MSK[[#This Row],[HARGA_2]]/12,""))</f>
        <v/>
      </c>
      <c r="AH985" s="7" t="str">
        <f ca="1">IF(B_MSK[[#This Row],[HARGA_3]]="","","/ "&amp;"PCS")</f>
        <v/>
      </c>
      <c r="AI985" s="15" t="str">
        <f ca="1">IF(B_MSK[[#This Row],[HARGA_3]]="",IF(B_MSK[[#This Row],[HARGA_2]]="",IF(B_MSK[[#This Row],[HARGA_1]]="","",B_MSK[[#This Row],[HARGA_1]]),B_MSK[[#This Row],[HARGA_2]]),B_MSK[[#This Row],[HARGA_3]])</f>
        <v/>
      </c>
      <c r="AJ985" s="15" t="str">
        <f ca="1">IF(B_MSK[[#This Row],[/ STN_3]]="",IF(B_MSK[[#This Row],[/ STN_2]]="",IF(B_MSK[[#This Row],[/ STN_1]]="","",B_MSK[[#This Row],[/ STN_1]]),B_MSK[[#This Row],[/ STN_2]]),B_MSK[[#This Row],[/ STN_3]])</f>
        <v/>
      </c>
      <c r="AK985" s="5" t="str">
        <f ca="1">IF(B_MSK[[#This Row],[//]]="","",SUBSTITUTE(SUBSTITUTE(SUBSTITUTE(B_MSK[[#This Row],[QTY/ CTN]]," ","_",2),"(",""),")","")&amp;"_")</f>
        <v/>
      </c>
      <c r="AL985" s="5" t="str">
        <f ca="1">IF(B_MSK[[#This Row],[A_B]]="","",SEARCH("_",B_MSK[[#This Row],[A_B]]))</f>
        <v/>
      </c>
      <c r="AM985" s="5" t="str">
        <f ca="1">IF(B_MSK[[#This Row],[A_B]]="","",LEN(B_MSK[[#This Row],[A_B]]))</f>
        <v/>
      </c>
      <c r="AN985" s="5" t="str">
        <f ca="1">IF(B_MSK[[#This Row],[A_B]]="","",LEFT(B_MSK[[#This Row],[QTY/ CTN]],B_MSK[[#This Row],[A_B_1]]))</f>
        <v/>
      </c>
      <c r="AO985" s="5" t="str">
        <f ca="1">IF(B_MSK[[#This Row],[A_B]]="","",LEFT(B_MSK[[#This Row],[A_]],SEARCH(" ",B_MSK[[#This Row],[A_]])-1))</f>
        <v/>
      </c>
      <c r="AP985" s="5" t="str">
        <f ca="1">IF(B_MSK[[#This Row],[A_B]]="","",RIGHT(B_MSK[[#This Row],[A_]],LEN(B_MSK[[#This Row],[A_]])-SEARCH(" ",B_MSK[[#This Row],[A_]])))</f>
        <v/>
      </c>
      <c r="AQ9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5" s="5" t="str">
        <f ca="1">IF(B_MSK[[#This Row],[B_]]="","",LEFT(B_MSK[[#This Row],[B_]],SEARCH(" ",B_MSK[[#This Row],[B_]])))</f>
        <v/>
      </c>
      <c r="AS985" s="5" t="str">
        <f ca="1">IF(B_MSK[[#This Row],[B_]]="","",RIGHT(B_MSK[[#This Row],[B_]],LEN(B_MSK[[#This Row],[B_]])-SEARCH(" ",B_MSK[[#This Row],[B_]])))</f>
        <v/>
      </c>
      <c r="AT985" s="5" t="str">
        <f ca="1">IF(B_MSK[[#This Row],[B_2]]="LSN",12,"")</f>
        <v/>
      </c>
      <c r="AU985" s="5" t="str">
        <f ca="1">IF(B_MSK[[#This Row],[C_1]]="","","PCS")</f>
        <v/>
      </c>
      <c r="AV985" s="5" t="str">
        <f ca="1">IF(B_MSK[[#This Row],[A_1]]="","",B_MSK[[#This Row],[A_1]]*IF(B_MSK[[#This Row],[B_1]]="",1,B_MSK[[#This Row],[B_1]])*IF(B_MSK[[#This Row],[C_1]]="",1,B_MSK[[#This Row],[C_1]]))</f>
        <v/>
      </c>
      <c r="AW985" s="5" t="str">
        <f ca="1">IF(B_MSK[[#This Row],[C_2]]="",IF(B_MSK[[#This Row],[B_2]]="",IF(B_MSK[[#This Row],[A_2]]="","",B_MSK[[#This Row],[A_2]]),B_MSK[[#This Row],[B_2]]),B_MSK[[#This Row],[C_2]])</f>
        <v/>
      </c>
      <c r="AX985" s="2">
        <f ca="1">IF(ISNUMBER(B_MSK[[#This Row],[TANGGAL DATANG]]),B_MSK[[#This Row],[TANGGAL DATANG]],AX984)</f>
        <v>44959</v>
      </c>
      <c r="AY985" s="5" t="str">
        <f ca="1">IF(B_MSK[[#This Row],[DB_ROW]]="","",INDEX([3]!db[JENIS],B_MSK[[#This Row],[DB_ROW]]-1))</f>
        <v/>
      </c>
      <c r="AZ985" s="5" t="e">
        <f ca="1">IF(B_MSK[[#This Row],[A_1]]="","",B_MSK[[#This Row],[A_1]])*1</f>
        <v>#VALUE!</v>
      </c>
      <c r="BA985" s="5" t="str">
        <f ca="1">IF(B_MSK[[#This Row],[//]]="","",INDEX(INDIRECT(DIR&amp;$2:$2),B_MSK[[#This Row],[//]]))</f>
        <v/>
      </c>
      <c r="BB985" s="5" t="str">
        <f ca="1">CONCATENATE(B_MSK[[#This Row],[concat]],B_MSK[[#This Row],[HARGA_X]],B_MSK[[#This Row],[SAT]])</f>
        <v/>
      </c>
    </row>
    <row r="986" spans="1:54" x14ac:dyDescent="0.25">
      <c r="A986" s="6" t="s">
        <v>128</v>
      </c>
      <c r="B986" s="5" t="str">
        <f ca="1">IF(B_MSK[[#This Row],[N_ID]]="","",INDEX(INDIRECT(DIR&amp;$2:$2),MATCH(B_MSK[[#This Row],[N_ID]],INDIRECT(DIR&amp;"!NOTA[ID_P]"),0)))</f>
        <v/>
      </c>
      <c r="C986" s="5" t="str">
        <f ca="1">IF(B_MSK[[#This Row],[//]]="","",HYPERLINK("["&amp;SUBSTITUTE(DIR,"'","")&amp;"]NOTA!D"&amp;B_MSK[[#This Row],[//]]+2,"&gt;"))</f>
        <v/>
      </c>
      <c r="D986" s="5" t="str">
        <f ca="1">IF(B_MSK[[#This Row],[N_ID]]="","",COUNTIF(INDIRECT(DIR&amp;"!NOTA[ID_H]"),B_MSK[[#This Row],[ID NOTA]]))</f>
        <v/>
      </c>
      <c r="E9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6" s="7" t="str">
        <f ca="1">IF(B_MSK[[#This Row],[stt]]="ada",INDEX([2]!db[NB BM],B_MSK[DB_ROW]-1),"")</f>
        <v/>
      </c>
      <c r="H986" s="7" t="str">
        <f ca="1">IF(B_MSK[[#This Row],[//]]="","",INDEX(INDIRECT(DIR&amp;$2:$2),B_MSK[[#This Row],[//]]))</f>
        <v/>
      </c>
      <c r="I986" s="27" t="str">
        <f ca="1">IF(B_MSK[[#This Row],[//]]="","",INDEX(INDIRECT(DB_PATH&amp;$2:$2),B_MSK[[#This Row],[DB_ROW]]-1))</f>
        <v/>
      </c>
      <c r="J986" s="5" t="str">
        <f ca="1">IF(B_MSK[[#This Row],[//]]="","",IF(INDEX(INDIRECT(DIR&amp;$2:$2),B_MSK[[#This Row],[//]])="","",INDEX(INDIRECT(DIR&amp;$2:$2),B_MSK[[#This Row],[//]])))</f>
        <v/>
      </c>
      <c r="K986" s="5" t="str">
        <f ca="1">IF(B_MSK[[#This Row],[//]]="","",IF(INDEX(INDIRECT(DIR&amp;$2:$2),B_MSK[[#This Row],[//]])="","",INDEX(INDIRECT(DIR&amp;$2:$2),B_MSK[[#This Row],[//]])))</f>
        <v/>
      </c>
      <c r="L986" s="5" t="str">
        <f ca="1">IF(B_MSK[[#This Row],[//]]="","",IF(INDEX(INDIRECT(DIR&amp;$2:$2),B_MSK[[#This Row],[//]])="","",INDEX(INDIRECT(DIR&amp;$2:$2),B_MSK[[#This Row],[//]])))</f>
        <v/>
      </c>
      <c r="M986" s="13" t="str">
        <f ca="1">IF(B_MSK[[#This Row],[//]]="","",INDEX(INDIRECT(DIR&amp;$2:$2),B_MSK[[#This Row],[//]]))</f>
        <v/>
      </c>
      <c r="N986" s="13" t="str">
        <f ca="1">IF(OR(B_MSK[[#This Row],[//]]="",),"",INDEX(INDIRECT(DIR&amp;$2:$2),B_MSK[[#This Row],[//]]))</f>
        <v/>
      </c>
      <c r="O986" s="3" t="str">
        <f ca="1">IF(B_MSK[[#This Row],[//]]="","",IF(INDEX(INDIRECT(DIR&amp;$2:$2),B_MSK[[#This Row],[//]])=0,"",INDEX(INDIRECT(DIR&amp;$2:$2),B_MSK[[#This Row],[//]])))</f>
        <v/>
      </c>
      <c r="P986" s="3" t="str">
        <f ca="1">IF(B_MSK[[#This Row],[//]]="","",IF(INDEX(INDIRECT(DIR&amp;$2:$2),B_MSK[[#This Row],[//]])=0,"",INDEX(INDIRECT(DIR&amp;$2:$2),B_MSK[[#This Row],[//]])))</f>
        <v/>
      </c>
      <c r="Q986" s="12" t="str">
        <f ca="1">IF(B_MSK[[#This Row],[//]]="","",INDEX(INDIRECT(DIR&amp;$2:$2),B_MSK[[#This Row],[//]]))</f>
        <v/>
      </c>
      <c r="R9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6" s="37" t="str">
        <f ca="1">IF(B_MSK[[#This Row],[//]]="","",INDEX(INDIRECT(DIR&amp;$2:$2),B_MSK[[#This Row],[//]]))</f>
        <v/>
      </c>
      <c r="U986" s="38" t="str">
        <f ca="1">IF(SUMIF(B_MSK[NAMA BARANG],B_MSK[[#This Row],[NAMA BARANG]],B_MSK[JMLH BRG])=0,"",SUMIF(B_MSK[NAMA BARANG],B_MSK[[#This Row],[NAMA BARANG]],B_MSK[C]))</f>
        <v/>
      </c>
      <c r="V986" s="7" t="str">
        <f ca="1">IF(B_MSK[[#This Row],[//]]="","",INDEX(INDIRECT(DIR&amp;$2:$2),B_MSK[[#This Row],[//]]))</f>
        <v/>
      </c>
      <c r="W9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6" s="5" t="str">
        <f ca="1">IF(B_MSK[[#This Row],[N.B.nota]]="","",IF(MATCH(B_MSK[[#This Row],[concat]],[2]!db[NB NOTA_C],0)&gt;0,"ada",0))</f>
        <v/>
      </c>
      <c r="Y986" s="5" t="str">
        <f ca="1">IF(B_MSK[[#This Row],[N.B.nota]]="","",ADDRESS(ROW(B_MSK[QB]),COLUMN(B_MSK[QB]))&amp;":"&amp;ADDRESS(ROW(),COLUMN(B_MSK[QB])))</f>
        <v/>
      </c>
      <c r="Z986" s="5" t="str">
        <f ca="1">IF(B_MSK[[#This Row],[concat]]="","",MATCH(B_MSK[[#This Row],[concat]],[2]!db[NB NOTA_C],0)+1)</f>
        <v/>
      </c>
      <c r="AA986" s="5" t="str">
        <f ca="1">IF(B_MSK[[#This Row],[//]]="","",HYPERLINK("[D:\kerja\BANK EXP\BARU\DB.XLSX]DB!e"&amp;B_MSK[[#This Row],[DB_ROW]],"&gt;"))</f>
        <v/>
      </c>
      <c r="AB986" s="30" t="e">
        <f ca="1">MID(B_MSK[[#This Row],[/ STN_1]],FIND(" ",B_MSK[[#This Row],[/ STN_1]])+1,LEN(B_MSK[[#This Row],[/ STN_1]]))</f>
        <v>#VALUE!</v>
      </c>
      <c r="AC9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6" s="15" t="str">
        <f ca="1">IF(B_MSK[[#This Row],[HARGA_2]]="","",IF(MID(B_MSK[[#This Row],[/ STN_2]],FIND(" ",B_MSK[[#This Row],[/ STN_2]])+1,LEN(B_MSK[[#This Row],[/ STN_2]]))="LSN",B_MSK[[#This Row],[HARGA_2]]/12,""))</f>
        <v/>
      </c>
      <c r="AH986" s="7" t="str">
        <f ca="1">IF(B_MSK[[#This Row],[HARGA_3]]="","","/ "&amp;"PCS")</f>
        <v/>
      </c>
      <c r="AI986" s="15" t="str">
        <f ca="1">IF(B_MSK[[#This Row],[HARGA_3]]="",IF(B_MSK[[#This Row],[HARGA_2]]="",IF(B_MSK[[#This Row],[HARGA_1]]="","",B_MSK[[#This Row],[HARGA_1]]),B_MSK[[#This Row],[HARGA_2]]),B_MSK[[#This Row],[HARGA_3]])</f>
        <v/>
      </c>
      <c r="AJ986" s="15" t="str">
        <f ca="1">IF(B_MSK[[#This Row],[/ STN_3]]="",IF(B_MSK[[#This Row],[/ STN_2]]="",IF(B_MSK[[#This Row],[/ STN_1]]="","",B_MSK[[#This Row],[/ STN_1]]),B_MSK[[#This Row],[/ STN_2]]),B_MSK[[#This Row],[/ STN_3]])</f>
        <v/>
      </c>
      <c r="AK986" s="5" t="str">
        <f ca="1">IF(B_MSK[[#This Row],[//]]="","",SUBSTITUTE(SUBSTITUTE(SUBSTITUTE(B_MSK[[#This Row],[QTY/ CTN]]," ","_",2),"(",""),")","")&amp;"_")</f>
        <v/>
      </c>
      <c r="AL986" s="5" t="str">
        <f ca="1">IF(B_MSK[[#This Row],[A_B]]="","",SEARCH("_",B_MSK[[#This Row],[A_B]]))</f>
        <v/>
      </c>
      <c r="AM986" s="5" t="str">
        <f ca="1">IF(B_MSK[[#This Row],[A_B]]="","",LEN(B_MSK[[#This Row],[A_B]]))</f>
        <v/>
      </c>
      <c r="AN986" s="5" t="str">
        <f ca="1">IF(B_MSK[[#This Row],[A_B]]="","",LEFT(B_MSK[[#This Row],[QTY/ CTN]],B_MSK[[#This Row],[A_B_1]]))</f>
        <v/>
      </c>
      <c r="AO986" s="5" t="str">
        <f ca="1">IF(B_MSK[[#This Row],[A_B]]="","",LEFT(B_MSK[[#This Row],[A_]],SEARCH(" ",B_MSK[[#This Row],[A_]])-1))</f>
        <v/>
      </c>
      <c r="AP986" s="5" t="str">
        <f ca="1">IF(B_MSK[[#This Row],[A_B]]="","",RIGHT(B_MSK[[#This Row],[A_]],LEN(B_MSK[[#This Row],[A_]])-SEARCH(" ",B_MSK[[#This Row],[A_]])))</f>
        <v/>
      </c>
      <c r="AQ9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6" s="5" t="str">
        <f ca="1">IF(B_MSK[[#This Row],[B_]]="","",LEFT(B_MSK[[#This Row],[B_]],SEARCH(" ",B_MSK[[#This Row],[B_]])))</f>
        <v/>
      </c>
      <c r="AS986" s="5" t="str">
        <f ca="1">IF(B_MSK[[#This Row],[B_]]="","",RIGHT(B_MSK[[#This Row],[B_]],LEN(B_MSK[[#This Row],[B_]])-SEARCH(" ",B_MSK[[#This Row],[B_]])))</f>
        <v/>
      </c>
      <c r="AT986" s="5" t="str">
        <f ca="1">IF(B_MSK[[#This Row],[B_2]]="LSN",12,"")</f>
        <v/>
      </c>
      <c r="AU986" s="5" t="str">
        <f ca="1">IF(B_MSK[[#This Row],[C_1]]="","","PCS")</f>
        <v/>
      </c>
      <c r="AV986" s="5" t="str">
        <f ca="1">IF(B_MSK[[#This Row],[A_1]]="","",B_MSK[[#This Row],[A_1]]*IF(B_MSK[[#This Row],[B_1]]="",1,B_MSK[[#This Row],[B_1]])*IF(B_MSK[[#This Row],[C_1]]="",1,B_MSK[[#This Row],[C_1]]))</f>
        <v/>
      </c>
      <c r="AW986" s="5" t="str">
        <f ca="1">IF(B_MSK[[#This Row],[C_2]]="",IF(B_MSK[[#This Row],[B_2]]="",IF(B_MSK[[#This Row],[A_2]]="","",B_MSK[[#This Row],[A_2]]),B_MSK[[#This Row],[B_2]]),B_MSK[[#This Row],[C_2]])</f>
        <v/>
      </c>
      <c r="AX986" s="2">
        <f ca="1">IF(ISNUMBER(B_MSK[[#This Row],[TANGGAL DATANG]]),B_MSK[[#This Row],[TANGGAL DATANG]],AX985)</f>
        <v>44959</v>
      </c>
      <c r="AY986" s="5" t="str">
        <f ca="1">IF(B_MSK[[#This Row],[DB_ROW]]="","",INDEX([3]!db[JENIS],B_MSK[[#This Row],[DB_ROW]]-1))</f>
        <v/>
      </c>
      <c r="AZ986" s="5" t="e">
        <f ca="1">IF(B_MSK[[#This Row],[A_1]]="","",B_MSK[[#This Row],[A_1]])*1</f>
        <v>#VALUE!</v>
      </c>
      <c r="BA986" s="5" t="str">
        <f ca="1">IF(B_MSK[[#This Row],[//]]="","",INDEX(INDIRECT(DIR&amp;$2:$2),B_MSK[[#This Row],[//]]))</f>
        <v/>
      </c>
      <c r="BB986" s="5" t="str">
        <f ca="1">CONCATENATE(B_MSK[[#This Row],[concat]],B_MSK[[#This Row],[HARGA_X]],B_MSK[[#This Row],[SAT]])</f>
        <v/>
      </c>
    </row>
    <row r="987" spans="1:54" x14ac:dyDescent="0.25">
      <c r="A987" s="6" t="s">
        <v>128</v>
      </c>
      <c r="B987" s="5" t="str">
        <f ca="1">IF(B_MSK[[#This Row],[N_ID]]="","",INDEX(INDIRECT(DIR&amp;$2:$2),MATCH(B_MSK[[#This Row],[N_ID]],INDIRECT(DIR&amp;"!NOTA[ID_P]"),0)))</f>
        <v/>
      </c>
      <c r="C987" s="5" t="str">
        <f ca="1">IF(B_MSK[[#This Row],[//]]="","",HYPERLINK("["&amp;SUBSTITUTE(DIR,"'","")&amp;"]NOTA!D"&amp;B_MSK[[#This Row],[//]]+2,"&gt;"))</f>
        <v/>
      </c>
      <c r="D987" s="5" t="str">
        <f ca="1">IF(B_MSK[[#This Row],[N_ID]]="","",COUNTIF(INDIRECT(DIR&amp;"!NOTA[ID_H]"),B_MSK[[#This Row],[ID NOTA]]))</f>
        <v/>
      </c>
      <c r="E9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7" s="7" t="str">
        <f ca="1">IF(B_MSK[[#This Row],[stt]]="ada",INDEX([2]!db[NB BM],B_MSK[DB_ROW]-1),"")</f>
        <v/>
      </c>
      <c r="H987" s="7" t="str">
        <f ca="1">IF(B_MSK[[#This Row],[//]]="","",INDEX(INDIRECT(DIR&amp;$2:$2),B_MSK[[#This Row],[//]]))</f>
        <v/>
      </c>
      <c r="I987" s="27" t="str">
        <f ca="1">IF(B_MSK[[#This Row],[//]]="","",INDEX(INDIRECT(DB_PATH&amp;$2:$2),B_MSK[[#This Row],[DB_ROW]]-1))</f>
        <v/>
      </c>
      <c r="J987" s="5" t="str">
        <f ca="1">IF(B_MSK[[#This Row],[//]]="","",IF(INDEX(INDIRECT(DIR&amp;$2:$2),B_MSK[[#This Row],[//]])="","",INDEX(INDIRECT(DIR&amp;$2:$2),B_MSK[[#This Row],[//]])))</f>
        <v/>
      </c>
      <c r="K987" s="5" t="str">
        <f ca="1">IF(B_MSK[[#This Row],[//]]="","",IF(INDEX(INDIRECT(DIR&amp;$2:$2),B_MSK[[#This Row],[//]])="","",INDEX(INDIRECT(DIR&amp;$2:$2),B_MSK[[#This Row],[//]])))</f>
        <v/>
      </c>
      <c r="L987" s="5" t="str">
        <f ca="1">IF(B_MSK[[#This Row],[//]]="","",IF(INDEX(INDIRECT(DIR&amp;$2:$2),B_MSK[[#This Row],[//]])="","",INDEX(INDIRECT(DIR&amp;$2:$2),B_MSK[[#This Row],[//]])))</f>
        <v/>
      </c>
      <c r="M987" s="13" t="str">
        <f ca="1">IF(B_MSK[[#This Row],[//]]="","",INDEX(INDIRECT(DIR&amp;$2:$2),B_MSK[[#This Row],[//]]))</f>
        <v/>
      </c>
      <c r="N987" s="13" t="str">
        <f ca="1">IF(OR(B_MSK[[#This Row],[//]]="",),"",INDEX(INDIRECT(DIR&amp;$2:$2),B_MSK[[#This Row],[//]]))</f>
        <v/>
      </c>
      <c r="O987" s="3" t="str">
        <f ca="1">IF(B_MSK[[#This Row],[//]]="","",IF(INDEX(INDIRECT(DIR&amp;$2:$2),B_MSK[[#This Row],[//]])=0,"",INDEX(INDIRECT(DIR&amp;$2:$2),B_MSK[[#This Row],[//]])))</f>
        <v/>
      </c>
      <c r="P987" s="3" t="str">
        <f ca="1">IF(B_MSK[[#This Row],[//]]="","",IF(INDEX(INDIRECT(DIR&amp;$2:$2),B_MSK[[#This Row],[//]])=0,"",INDEX(INDIRECT(DIR&amp;$2:$2),B_MSK[[#This Row],[//]])))</f>
        <v/>
      </c>
      <c r="Q987" s="12" t="str">
        <f ca="1">IF(B_MSK[[#This Row],[//]]="","",INDEX(INDIRECT(DIR&amp;$2:$2),B_MSK[[#This Row],[//]]))</f>
        <v/>
      </c>
      <c r="R9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7" s="37" t="str">
        <f ca="1">IF(B_MSK[[#This Row],[//]]="","",INDEX(INDIRECT(DIR&amp;$2:$2),B_MSK[[#This Row],[//]]))</f>
        <v/>
      </c>
      <c r="U987" s="38" t="str">
        <f ca="1">IF(SUMIF(B_MSK[NAMA BARANG],B_MSK[[#This Row],[NAMA BARANG]],B_MSK[JMLH BRG])=0,"",SUMIF(B_MSK[NAMA BARANG],B_MSK[[#This Row],[NAMA BARANG]],B_MSK[C]))</f>
        <v/>
      </c>
      <c r="V987" s="7" t="str">
        <f ca="1">IF(B_MSK[[#This Row],[//]]="","",INDEX(INDIRECT(DIR&amp;$2:$2),B_MSK[[#This Row],[//]]))</f>
        <v/>
      </c>
      <c r="W9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7" s="5" t="str">
        <f ca="1">IF(B_MSK[[#This Row],[N.B.nota]]="","",IF(MATCH(B_MSK[[#This Row],[concat]],[2]!db[NB NOTA_C],0)&gt;0,"ada",0))</f>
        <v/>
      </c>
      <c r="Y987" s="5" t="str">
        <f ca="1">IF(B_MSK[[#This Row],[N.B.nota]]="","",ADDRESS(ROW(B_MSK[QB]),COLUMN(B_MSK[QB]))&amp;":"&amp;ADDRESS(ROW(),COLUMN(B_MSK[QB])))</f>
        <v/>
      </c>
      <c r="Z987" s="5" t="str">
        <f ca="1">IF(B_MSK[[#This Row],[concat]]="","",MATCH(B_MSK[[#This Row],[concat]],[2]!db[NB NOTA_C],0)+1)</f>
        <v/>
      </c>
      <c r="AA987" s="5" t="str">
        <f ca="1">IF(B_MSK[[#This Row],[//]]="","",HYPERLINK("[D:\kerja\BANK EXP\BARU\DB.XLSX]DB!e"&amp;B_MSK[[#This Row],[DB_ROW]],"&gt;"))</f>
        <v/>
      </c>
      <c r="AB987" s="30" t="e">
        <f ca="1">MID(B_MSK[[#This Row],[/ STN_1]],FIND(" ",B_MSK[[#This Row],[/ STN_1]])+1,LEN(B_MSK[[#This Row],[/ STN_1]]))</f>
        <v>#VALUE!</v>
      </c>
      <c r="AC9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7" s="15" t="str">
        <f ca="1">IF(B_MSK[[#This Row],[HARGA_2]]="","",IF(MID(B_MSK[[#This Row],[/ STN_2]],FIND(" ",B_MSK[[#This Row],[/ STN_2]])+1,LEN(B_MSK[[#This Row],[/ STN_2]]))="LSN",B_MSK[[#This Row],[HARGA_2]]/12,""))</f>
        <v/>
      </c>
      <c r="AH987" s="7" t="str">
        <f ca="1">IF(B_MSK[[#This Row],[HARGA_3]]="","","/ "&amp;"PCS")</f>
        <v/>
      </c>
      <c r="AI987" s="15" t="str">
        <f ca="1">IF(B_MSK[[#This Row],[HARGA_3]]="",IF(B_MSK[[#This Row],[HARGA_2]]="",IF(B_MSK[[#This Row],[HARGA_1]]="","",B_MSK[[#This Row],[HARGA_1]]),B_MSK[[#This Row],[HARGA_2]]),B_MSK[[#This Row],[HARGA_3]])</f>
        <v/>
      </c>
      <c r="AJ987" s="15" t="str">
        <f ca="1">IF(B_MSK[[#This Row],[/ STN_3]]="",IF(B_MSK[[#This Row],[/ STN_2]]="",IF(B_MSK[[#This Row],[/ STN_1]]="","",B_MSK[[#This Row],[/ STN_1]]),B_MSK[[#This Row],[/ STN_2]]),B_MSK[[#This Row],[/ STN_3]])</f>
        <v/>
      </c>
      <c r="AK987" s="5" t="str">
        <f ca="1">IF(B_MSK[[#This Row],[//]]="","",SUBSTITUTE(SUBSTITUTE(SUBSTITUTE(B_MSK[[#This Row],[QTY/ CTN]]," ","_",2),"(",""),")","")&amp;"_")</f>
        <v/>
      </c>
      <c r="AL987" s="5" t="str">
        <f ca="1">IF(B_MSK[[#This Row],[A_B]]="","",SEARCH("_",B_MSK[[#This Row],[A_B]]))</f>
        <v/>
      </c>
      <c r="AM987" s="5" t="str">
        <f ca="1">IF(B_MSK[[#This Row],[A_B]]="","",LEN(B_MSK[[#This Row],[A_B]]))</f>
        <v/>
      </c>
      <c r="AN987" s="5" t="str">
        <f ca="1">IF(B_MSK[[#This Row],[A_B]]="","",LEFT(B_MSK[[#This Row],[QTY/ CTN]],B_MSK[[#This Row],[A_B_1]]))</f>
        <v/>
      </c>
      <c r="AO987" s="5" t="str">
        <f ca="1">IF(B_MSK[[#This Row],[A_B]]="","",LEFT(B_MSK[[#This Row],[A_]],SEARCH(" ",B_MSK[[#This Row],[A_]])-1))</f>
        <v/>
      </c>
      <c r="AP987" s="5" t="str">
        <f ca="1">IF(B_MSK[[#This Row],[A_B]]="","",RIGHT(B_MSK[[#This Row],[A_]],LEN(B_MSK[[#This Row],[A_]])-SEARCH(" ",B_MSK[[#This Row],[A_]])))</f>
        <v/>
      </c>
      <c r="AQ9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7" s="5" t="str">
        <f ca="1">IF(B_MSK[[#This Row],[B_]]="","",LEFT(B_MSK[[#This Row],[B_]],SEARCH(" ",B_MSK[[#This Row],[B_]])))</f>
        <v/>
      </c>
      <c r="AS987" s="5" t="str">
        <f ca="1">IF(B_MSK[[#This Row],[B_]]="","",RIGHT(B_MSK[[#This Row],[B_]],LEN(B_MSK[[#This Row],[B_]])-SEARCH(" ",B_MSK[[#This Row],[B_]])))</f>
        <v/>
      </c>
      <c r="AT987" s="5" t="str">
        <f ca="1">IF(B_MSK[[#This Row],[B_2]]="LSN",12,"")</f>
        <v/>
      </c>
      <c r="AU987" s="5" t="str">
        <f ca="1">IF(B_MSK[[#This Row],[C_1]]="","","PCS")</f>
        <v/>
      </c>
      <c r="AV987" s="5" t="str">
        <f ca="1">IF(B_MSK[[#This Row],[A_1]]="","",B_MSK[[#This Row],[A_1]]*IF(B_MSK[[#This Row],[B_1]]="",1,B_MSK[[#This Row],[B_1]])*IF(B_MSK[[#This Row],[C_1]]="",1,B_MSK[[#This Row],[C_1]]))</f>
        <v/>
      </c>
      <c r="AW987" s="5" t="str">
        <f ca="1">IF(B_MSK[[#This Row],[C_2]]="",IF(B_MSK[[#This Row],[B_2]]="",IF(B_MSK[[#This Row],[A_2]]="","",B_MSK[[#This Row],[A_2]]),B_MSK[[#This Row],[B_2]]),B_MSK[[#This Row],[C_2]])</f>
        <v/>
      </c>
      <c r="AX987" s="2">
        <f ca="1">IF(ISNUMBER(B_MSK[[#This Row],[TANGGAL DATANG]]),B_MSK[[#This Row],[TANGGAL DATANG]],AX986)</f>
        <v>44959</v>
      </c>
      <c r="AY987" s="5" t="str">
        <f ca="1">IF(B_MSK[[#This Row],[DB_ROW]]="","",INDEX([3]!db[JENIS],B_MSK[[#This Row],[DB_ROW]]-1))</f>
        <v/>
      </c>
      <c r="AZ987" s="5" t="e">
        <f ca="1">IF(B_MSK[[#This Row],[A_1]]="","",B_MSK[[#This Row],[A_1]])*1</f>
        <v>#VALUE!</v>
      </c>
      <c r="BA987" s="5" t="str">
        <f ca="1">IF(B_MSK[[#This Row],[//]]="","",INDEX(INDIRECT(DIR&amp;$2:$2),B_MSK[[#This Row],[//]]))</f>
        <v/>
      </c>
      <c r="BB987" s="5" t="str">
        <f ca="1">CONCATENATE(B_MSK[[#This Row],[concat]],B_MSK[[#This Row],[HARGA_X]],B_MSK[[#This Row],[SAT]])</f>
        <v/>
      </c>
    </row>
    <row r="988" spans="1:54" x14ac:dyDescent="0.25">
      <c r="A988" s="6" t="s">
        <v>128</v>
      </c>
      <c r="B988" s="5" t="str">
        <f ca="1">IF(B_MSK[[#This Row],[N_ID]]="","",INDEX(INDIRECT(DIR&amp;$2:$2),MATCH(B_MSK[[#This Row],[N_ID]],INDIRECT(DIR&amp;"!NOTA[ID_P]"),0)))</f>
        <v/>
      </c>
      <c r="C988" s="5" t="str">
        <f ca="1">IF(B_MSK[[#This Row],[//]]="","",HYPERLINK("["&amp;SUBSTITUTE(DIR,"'","")&amp;"]NOTA!D"&amp;B_MSK[[#This Row],[//]]+2,"&gt;"))</f>
        <v/>
      </c>
      <c r="D988" s="5" t="str">
        <f ca="1">IF(B_MSK[[#This Row],[N_ID]]="","",COUNTIF(INDIRECT(DIR&amp;"!NOTA[ID_H]"),B_MSK[[#This Row],[ID NOTA]]))</f>
        <v/>
      </c>
      <c r="E9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8" s="7" t="str">
        <f ca="1">IF(B_MSK[[#This Row],[stt]]="ada",INDEX([2]!db[NB BM],B_MSK[DB_ROW]-1),"")</f>
        <v/>
      </c>
      <c r="H988" s="7" t="str">
        <f ca="1">IF(B_MSK[[#This Row],[//]]="","",INDEX(INDIRECT(DIR&amp;$2:$2),B_MSK[[#This Row],[//]]))</f>
        <v/>
      </c>
      <c r="I988" s="27" t="str">
        <f ca="1">IF(B_MSK[[#This Row],[//]]="","",INDEX(INDIRECT(DB_PATH&amp;$2:$2),B_MSK[[#This Row],[DB_ROW]]-1))</f>
        <v/>
      </c>
      <c r="J988" s="5" t="str">
        <f ca="1">IF(B_MSK[[#This Row],[//]]="","",IF(INDEX(INDIRECT(DIR&amp;$2:$2),B_MSK[[#This Row],[//]])="","",INDEX(INDIRECT(DIR&amp;$2:$2),B_MSK[[#This Row],[//]])))</f>
        <v/>
      </c>
      <c r="K988" s="5" t="str">
        <f ca="1">IF(B_MSK[[#This Row],[//]]="","",IF(INDEX(INDIRECT(DIR&amp;$2:$2),B_MSK[[#This Row],[//]])="","",INDEX(INDIRECT(DIR&amp;$2:$2),B_MSK[[#This Row],[//]])))</f>
        <v/>
      </c>
      <c r="L988" s="5" t="str">
        <f ca="1">IF(B_MSK[[#This Row],[//]]="","",IF(INDEX(INDIRECT(DIR&amp;$2:$2),B_MSK[[#This Row],[//]])="","",INDEX(INDIRECT(DIR&amp;$2:$2),B_MSK[[#This Row],[//]])))</f>
        <v/>
      </c>
      <c r="M988" s="13" t="str">
        <f ca="1">IF(B_MSK[[#This Row],[//]]="","",INDEX(INDIRECT(DIR&amp;$2:$2),B_MSK[[#This Row],[//]]))</f>
        <v/>
      </c>
      <c r="N988" s="13" t="str">
        <f ca="1">IF(OR(B_MSK[[#This Row],[//]]="",),"",INDEX(INDIRECT(DIR&amp;$2:$2),B_MSK[[#This Row],[//]]))</f>
        <v/>
      </c>
      <c r="O988" s="3" t="str">
        <f ca="1">IF(B_MSK[[#This Row],[//]]="","",IF(INDEX(INDIRECT(DIR&amp;$2:$2),B_MSK[[#This Row],[//]])=0,"",INDEX(INDIRECT(DIR&amp;$2:$2),B_MSK[[#This Row],[//]])))</f>
        <v/>
      </c>
      <c r="P988" s="3" t="str">
        <f ca="1">IF(B_MSK[[#This Row],[//]]="","",IF(INDEX(INDIRECT(DIR&amp;$2:$2),B_MSK[[#This Row],[//]])=0,"",INDEX(INDIRECT(DIR&amp;$2:$2),B_MSK[[#This Row],[//]])))</f>
        <v/>
      </c>
      <c r="Q988" s="12" t="str">
        <f ca="1">IF(B_MSK[[#This Row],[//]]="","",INDEX(INDIRECT(DIR&amp;$2:$2),B_MSK[[#This Row],[//]]))</f>
        <v/>
      </c>
      <c r="R9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8" s="37" t="str">
        <f ca="1">IF(B_MSK[[#This Row],[//]]="","",INDEX(INDIRECT(DIR&amp;$2:$2),B_MSK[[#This Row],[//]]))</f>
        <v/>
      </c>
      <c r="U988" s="38" t="str">
        <f ca="1">IF(SUMIF(B_MSK[NAMA BARANG],B_MSK[[#This Row],[NAMA BARANG]],B_MSK[JMLH BRG])=0,"",SUMIF(B_MSK[NAMA BARANG],B_MSK[[#This Row],[NAMA BARANG]],B_MSK[C]))</f>
        <v/>
      </c>
      <c r="V988" s="7" t="str">
        <f ca="1">IF(B_MSK[[#This Row],[//]]="","",INDEX(INDIRECT(DIR&amp;$2:$2),B_MSK[[#This Row],[//]]))</f>
        <v/>
      </c>
      <c r="W9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8" s="5" t="str">
        <f ca="1">IF(B_MSK[[#This Row],[N.B.nota]]="","",IF(MATCH(B_MSK[[#This Row],[concat]],[2]!db[NB NOTA_C],0)&gt;0,"ada",0))</f>
        <v/>
      </c>
      <c r="Y988" s="5" t="str">
        <f ca="1">IF(B_MSK[[#This Row],[N.B.nota]]="","",ADDRESS(ROW(B_MSK[QB]),COLUMN(B_MSK[QB]))&amp;":"&amp;ADDRESS(ROW(),COLUMN(B_MSK[QB])))</f>
        <v/>
      </c>
      <c r="Z988" s="5" t="str">
        <f ca="1">IF(B_MSK[[#This Row],[concat]]="","",MATCH(B_MSK[[#This Row],[concat]],[2]!db[NB NOTA_C],0)+1)</f>
        <v/>
      </c>
      <c r="AA988" s="5" t="str">
        <f ca="1">IF(B_MSK[[#This Row],[//]]="","",HYPERLINK("[D:\kerja\BANK EXP\BARU\DB.XLSX]DB!e"&amp;B_MSK[[#This Row],[DB_ROW]],"&gt;"))</f>
        <v/>
      </c>
      <c r="AB988" s="30" t="e">
        <f ca="1">MID(B_MSK[[#This Row],[/ STN_1]],FIND(" ",B_MSK[[#This Row],[/ STN_1]])+1,LEN(B_MSK[[#This Row],[/ STN_1]]))</f>
        <v>#VALUE!</v>
      </c>
      <c r="AC9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8" s="15" t="str">
        <f ca="1">IF(B_MSK[[#This Row],[HARGA_2]]="","",IF(MID(B_MSK[[#This Row],[/ STN_2]],FIND(" ",B_MSK[[#This Row],[/ STN_2]])+1,LEN(B_MSK[[#This Row],[/ STN_2]]))="LSN",B_MSK[[#This Row],[HARGA_2]]/12,""))</f>
        <v/>
      </c>
      <c r="AH988" s="7" t="str">
        <f ca="1">IF(B_MSK[[#This Row],[HARGA_3]]="","","/ "&amp;"PCS")</f>
        <v/>
      </c>
      <c r="AI988" s="15" t="str">
        <f ca="1">IF(B_MSK[[#This Row],[HARGA_3]]="",IF(B_MSK[[#This Row],[HARGA_2]]="",IF(B_MSK[[#This Row],[HARGA_1]]="","",B_MSK[[#This Row],[HARGA_1]]),B_MSK[[#This Row],[HARGA_2]]),B_MSK[[#This Row],[HARGA_3]])</f>
        <v/>
      </c>
      <c r="AJ988" s="15" t="str">
        <f ca="1">IF(B_MSK[[#This Row],[/ STN_3]]="",IF(B_MSK[[#This Row],[/ STN_2]]="",IF(B_MSK[[#This Row],[/ STN_1]]="","",B_MSK[[#This Row],[/ STN_1]]),B_MSK[[#This Row],[/ STN_2]]),B_MSK[[#This Row],[/ STN_3]])</f>
        <v/>
      </c>
      <c r="AK988" s="5" t="str">
        <f ca="1">IF(B_MSK[[#This Row],[//]]="","",SUBSTITUTE(SUBSTITUTE(SUBSTITUTE(B_MSK[[#This Row],[QTY/ CTN]]," ","_",2),"(",""),")","")&amp;"_")</f>
        <v/>
      </c>
      <c r="AL988" s="5" t="str">
        <f ca="1">IF(B_MSK[[#This Row],[A_B]]="","",SEARCH("_",B_MSK[[#This Row],[A_B]]))</f>
        <v/>
      </c>
      <c r="AM988" s="5" t="str">
        <f ca="1">IF(B_MSK[[#This Row],[A_B]]="","",LEN(B_MSK[[#This Row],[A_B]]))</f>
        <v/>
      </c>
      <c r="AN988" s="5" t="str">
        <f ca="1">IF(B_MSK[[#This Row],[A_B]]="","",LEFT(B_MSK[[#This Row],[QTY/ CTN]],B_MSK[[#This Row],[A_B_1]]))</f>
        <v/>
      </c>
      <c r="AO988" s="5" t="str">
        <f ca="1">IF(B_MSK[[#This Row],[A_B]]="","",LEFT(B_MSK[[#This Row],[A_]],SEARCH(" ",B_MSK[[#This Row],[A_]])-1))</f>
        <v/>
      </c>
      <c r="AP988" s="5" t="str">
        <f ca="1">IF(B_MSK[[#This Row],[A_B]]="","",RIGHT(B_MSK[[#This Row],[A_]],LEN(B_MSK[[#This Row],[A_]])-SEARCH(" ",B_MSK[[#This Row],[A_]])))</f>
        <v/>
      </c>
      <c r="AQ9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8" s="5" t="str">
        <f ca="1">IF(B_MSK[[#This Row],[B_]]="","",LEFT(B_MSK[[#This Row],[B_]],SEARCH(" ",B_MSK[[#This Row],[B_]])))</f>
        <v/>
      </c>
      <c r="AS988" s="5" t="str">
        <f ca="1">IF(B_MSK[[#This Row],[B_]]="","",RIGHT(B_MSK[[#This Row],[B_]],LEN(B_MSK[[#This Row],[B_]])-SEARCH(" ",B_MSK[[#This Row],[B_]])))</f>
        <v/>
      </c>
      <c r="AT988" s="5" t="str">
        <f ca="1">IF(B_MSK[[#This Row],[B_2]]="LSN",12,"")</f>
        <v/>
      </c>
      <c r="AU988" s="5" t="str">
        <f ca="1">IF(B_MSK[[#This Row],[C_1]]="","","PCS")</f>
        <v/>
      </c>
      <c r="AV988" s="5" t="str">
        <f ca="1">IF(B_MSK[[#This Row],[A_1]]="","",B_MSK[[#This Row],[A_1]]*IF(B_MSK[[#This Row],[B_1]]="",1,B_MSK[[#This Row],[B_1]])*IF(B_MSK[[#This Row],[C_1]]="",1,B_MSK[[#This Row],[C_1]]))</f>
        <v/>
      </c>
      <c r="AW988" s="5" t="str">
        <f ca="1">IF(B_MSK[[#This Row],[C_2]]="",IF(B_MSK[[#This Row],[B_2]]="",IF(B_MSK[[#This Row],[A_2]]="","",B_MSK[[#This Row],[A_2]]),B_MSK[[#This Row],[B_2]]),B_MSK[[#This Row],[C_2]])</f>
        <v/>
      </c>
      <c r="AX988" s="2">
        <f ca="1">IF(ISNUMBER(B_MSK[[#This Row],[TANGGAL DATANG]]),B_MSK[[#This Row],[TANGGAL DATANG]],AX987)</f>
        <v>44959</v>
      </c>
      <c r="AY988" s="5" t="str">
        <f ca="1">IF(B_MSK[[#This Row],[DB_ROW]]="","",INDEX([3]!db[JENIS],B_MSK[[#This Row],[DB_ROW]]-1))</f>
        <v/>
      </c>
      <c r="AZ988" s="5" t="e">
        <f ca="1">IF(B_MSK[[#This Row],[A_1]]="","",B_MSK[[#This Row],[A_1]])*1</f>
        <v>#VALUE!</v>
      </c>
      <c r="BA988" s="5" t="str">
        <f ca="1">IF(B_MSK[[#This Row],[//]]="","",INDEX(INDIRECT(DIR&amp;$2:$2),B_MSK[[#This Row],[//]]))</f>
        <v/>
      </c>
      <c r="BB988" s="5" t="str">
        <f ca="1">CONCATENATE(B_MSK[[#This Row],[concat]],B_MSK[[#This Row],[HARGA_X]],B_MSK[[#This Row],[SAT]])</f>
        <v/>
      </c>
    </row>
    <row r="989" spans="1:54" x14ac:dyDescent="0.25">
      <c r="A989" s="6" t="s">
        <v>128</v>
      </c>
      <c r="B989" s="5" t="str">
        <f ca="1">IF(B_MSK[[#This Row],[N_ID]]="","",INDEX(INDIRECT(DIR&amp;$2:$2),MATCH(B_MSK[[#This Row],[N_ID]],INDIRECT(DIR&amp;"!NOTA[ID_P]"),0)))</f>
        <v/>
      </c>
      <c r="C989" s="5" t="str">
        <f ca="1">IF(B_MSK[[#This Row],[//]]="","",HYPERLINK("["&amp;SUBSTITUTE(DIR,"'","")&amp;"]NOTA!D"&amp;B_MSK[[#This Row],[//]]+2,"&gt;"))</f>
        <v/>
      </c>
      <c r="D989" s="5" t="str">
        <f ca="1">IF(B_MSK[[#This Row],[N_ID]]="","",COUNTIF(INDIRECT(DIR&amp;"!NOTA[ID_H]"),B_MSK[[#This Row],[ID NOTA]]))</f>
        <v/>
      </c>
      <c r="E9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9" s="7" t="str">
        <f ca="1">IF(B_MSK[[#This Row],[stt]]="ada",INDEX([2]!db[NB BM],B_MSK[DB_ROW]-1),"")</f>
        <v/>
      </c>
      <c r="H989" s="7" t="str">
        <f ca="1">IF(B_MSK[[#This Row],[//]]="","",INDEX(INDIRECT(DIR&amp;$2:$2),B_MSK[[#This Row],[//]]))</f>
        <v/>
      </c>
      <c r="I989" s="27" t="str">
        <f ca="1">IF(B_MSK[[#This Row],[//]]="","",INDEX(INDIRECT(DB_PATH&amp;$2:$2),B_MSK[[#This Row],[DB_ROW]]-1))</f>
        <v/>
      </c>
      <c r="J989" s="5" t="str">
        <f ca="1">IF(B_MSK[[#This Row],[//]]="","",IF(INDEX(INDIRECT(DIR&amp;$2:$2),B_MSK[[#This Row],[//]])="","",INDEX(INDIRECT(DIR&amp;$2:$2),B_MSK[[#This Row],[//]])))</f>
        <v/>
      </c>
      <c r="K989" s="5" t="str">
        <f ca="1">IF(B_MSK[[#This Row],[//]]="","",IF(INDEX(INDIRECT(DIR&amp;$2:$2),B_MSK[[#This Row],[//]])="","",INDEX(INDIRECT(DIR&amp;$2:$2),B_MSK[[#This Row],[//]])))</f>
        <v/>
      </c>
      <c r="L989" s="5" t="str">
        <f ca="1">IF(B_MSK[[#This Row],[//]]="","",IF(INDEX(INDIRECT(DIR&amp;$2:$2),B_MSK[[#This Row],[//]])="","",INDEX(INDIRECT(DIR&amp;$2:$2),B_MSK[[#This Row],[//]])))</f>
        <v/>
      </c>
      <c r="M989" s="13" t="str">
        <f ca="1">IF(B_MSK[[#This Row],[//]]="","",INDEX(INDIRECT(DIR&amp;$2:$2),B_MSK[[#This Row],[//]]))</f>
        <v/>
      </c>
      <c r="N989" s="13" t="str">
        <f ca="1">IF(OR(B_MSK[[#This Row],[//]]="",),"",INDEX(INDIRECT(DIR&amp;$2:$2),B_MSK[[#This Row],[//]]))</f>
        <v/>
      </c>
      <c r="O989" s="3" t="str">
        <f ca="1">IF(B_MSK[[#This Row],[//]]="","",IF(INDEX(INDIRECT(DIR&amp;$2:$2),B_MSK[[#This Row],[//]])=0,"",INDEX(INDIRECT(DIR&amp;$2:$2),B_MSK[[#This Row],[//]])))</f>
        <v/>
      </c>
      <c r="P989" s="3" t="str">
        <f ca="1">IF(B_MSK[[#This Row],[//]]="","",IF(INDEX(INDIRECT(DIR&amp;$2:$2),B_MSK[[#This Row],[//]])=0,"",INDEX(INDIRECT(DIR&amp;$2:$2),B_MSK[[#This Row],[//]])))</f>
        <v/>
      </c>
      <c r="Q989" s="12" t="str">
        <f ca="1">IF(B_MSK[[#This Row],[//]]="","",INDEX(INDIRECT(DIR&amp;$2:$2),B_MSK[[#This Row],[//]]))</f>
        <v/>
      </c>
      <c r="R9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9" s="37" t="str">
        <f ca="1">IF(B_MSK[[#This Row],[//]]="","",INDEX(INDIRECT(DIR&amp;$2:$2),B_MSK[[#This Row],[//]]))</f>
        <v/>
      </c>
      <c r="U989" s="38" t="str">
        <f ca="1">IF(SUMIF(B_MSK[NAMA BARANG],B_MSK[[#This Row],[NAMA BARANG]],B_MSK[JMLH BRG])=0,"",SUMIF(B_MSK[NAMA BARANG],B_MSK[[#This Row],[NAMA BARANG]],B_MSK[C]))</f>
        <v/>
      </c>
      <c r="V989" s="7" t="str">
        <f ca="1">IF(B_MSK[[#This Row],[//]]="","",INDEX(INDIRECT(DIR&amp;$2:$2),B_MSK[[#This Row],[//]]))</f>
        <v/>
      </c>
      <c r="W9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9" s="5" t="str">
        <f ca="1">IF(B_MSK[[#This Row],[N.B.nota]]="","",IF(MATCH(B_MSK[[#This Row],[concat]],[2]!db[NB NOTA_C],0)&gt;0,"ada",0))</f>
        <v/>
      </c>
      <c r="Y989" s="5" t="str">
        <f ca="1">IF(B_MSK[[#This Row],[N.B.nota]]="","",ADDRESS(ROW(B_MSK[QB]),COLUMN(B_MSK[QB]))&amp;":"&amp;ADDRESS(ROW(),COLUMN(B_MSK[QB])))</f>
        <v/>
      </c>
      <c r="Z989" s="5" t="str">
        <f ca="1">IF(B_MSK[[#This Row],[concat]]="","",MATCH(B_MSK[[#This Row],[concat]],[2]!db[NB NOTA_C],0)+1)</f>
        <v/>
      </c>
      <c r="AA989" s="5" t="str">
        <f ca="1">IF(B_MSK[[#This Row],[//]]="","",HYPERLINK("[D:\kerja\BANK EXP\BARU\DB.XLSX]DB!e"&amp;B_MSK[[#This Row],[DB_ROW]],"&gt;"))</f>
        <v/>
      </c>
      <c r="AB989" s="30" t="e">
        <f ca="1">MID(B_MSK[[#This Row],[/ STN_1]],FIND(" ",B_MSK[[#This Row],[/ STN_1]])+1,LEN(B_MSK[[#This Row],[/ STN_1]]))</f>
        <v>#VALUE!</v>
      </c>
      <c r="AC9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9" s="15" t="str">
        <f ca="1">IF(B_MSK[[#This Row],[HARGA_2]]="","",IF(MID(B_MSK[[#This Row],[/ STN_2]],FIND(" ",B_MSK[[#This Row],[/ STN_2]])+1,LEN(B_MSK[[#This Row],[/ STN_2]]))="LSN",B_MSK[[#This Row],[HARGA_2]]/12,""))</f>
        <v/>
      </c>
      <c r="AH989" s="7" t="str">
        <f ca="1">IF(B_MSK[[#This Row],[HARGA_3]]="","","/ "&amp;"PCS")</f>
        <v/>
      </c>
      <c r="AI989" s="15" t="str">
        <f ca="1">IF(B_MSK[[#This Row],[HARGA_3]]="",IF(B_MSK[[#This Row],[HARGA_2]]="",IF(B_MSK[[#This Row],[HARGA_1]]="","",B_MSK[[#This Row],[HARGA_1]]),B_MSK[[#This Row],[HARGA_2]]),B_MSK[[#This Row],[HARGA_3]])</f>
        <v/>
      </c>
      <c r="AJ989" s="15" t="str">
        <f ca="1">IF(B_MSK[[#This Row],[/ STN_3]]="",IF(B_MSK[[#This Row],[/ STN_2]]="",IF(B_MSK[[#This Row],[/ STN_1]]="","",B_MSK[[#This Row],[/ STN_1]]),B_MSK[[#This Row],[/ STN_2]]),B_MSK[[#This Row],[/ STN_3]])</f>
        <v/>
      </c>
      <c r="AK989" s="5" t="str">
        <f ca="1">IF(B_MSK[[#This Row],[//]]="","",SUBSTITUTE(SUBSTITUTE(SUBSTITUTE(B_MSK[[#This Row],[QTY/ CTN]]," ","_",2),"(",""),")","")&amp;"_")</f>
        <v/>
      </c>
      <c r="AL989" s="5" t="str">
        <f ca="1">IF(B_MSK[[#This Row],[A_B]]="","",SEARCH("_",B_MSK[[#This Row],[A_B]]))</f>
        <v/>
      </c>
      <c r="AM989" s="5" t="str">
        <f ca="1">IF(B_MSK[[#This Row],[A_B]]="","",LEN(B_MSK[[#This Row],[A_B]]))</f>
        <v/>
      </c>
      <c r="AN989" s="5" t="str">
        <f ca="1">IF(B_MSK[[#This Row],[A_B]]="","",LEFT(B_MSK[[#This Row],[QTY/ CTN]],B_MSK[[#This Row],[A_B_1]]))</f>
        <v/>
      </c>
      <c r="AO989" s="5" t="str">
        <f ca="1">IF(B_MSK[[#This Row],[A_B]]="","",LEFT(B_MSK[[#This Row],[A_]],SEARCH(" ",B_MSK[[#This Row],[A_]])-1))</f>
        <v/>
      </c>
      <c r="AP989" s="5" t="str">
        <f ca="1">IF(B_MSK[[#This Row],[A_B]]="","",RIGHT(B_MSK[[#This Row],[A_]],LEN(B_MSK[[#This Row],[A_]])-SEARCH(" ",B_MSK[[#This Row],[A_]])))</f>
        <v/>
      </c>
      <c r="AQ9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9" s="5" t="str">
        <f ca="1">IF(B_MSK[[#This Row],[B_]]="","",LEFT(B_MSK[[#This Row],[B_]],SEARCH(" ",B_MSK[[#This Row],[B_]])))</f>
        <v/>
      </c>
      <c r="AS989" s="5" t="str">
        <f ca="1">IF(B_MSK[[#This Row],[B_]]="","",RIGHT(B_MSK[[#This Row],[B_]],LEN(B_MSK[[#This Row],[B_]])-SEARCH(" ",B_MSK[[#This Row],[B_]])))</f>
        <v/>
      </c>
      <c r="AT989" s="5" t="str">
        <f ca="1">IF(B_MSK[[#This Row],[B_2]]="LSN",12,"")</f>
        <v/>
      </c>
      <c r="AU989" s="5" t="str">
        <f ca="1">IF(B_MSK[[#This Row],[C_1]]="","","PCS")</f>
        <v/>
      </c>
      <c r="AV989" s="5" t="str">
        <f ca="1">IF(B_MSK[[#This Row],[A_1]]="","",B_MSK[[#This Row],[A_1]]*IF(B_MSK[[#This Row],[B_1]]="",1,B_MSK[[#This Row],[B_1]])*IF(B_MSK[[#This Row],[C_1]]="",1,B_MSK[[#This Row],[C_1]]))</f>
        <v/>
      </c>
      <c r="AW989" s="5" t="str">
        <f ca="1">IF(B_MSK[[#This Row],[C_2]]="",IF(B_MSK[[#This Row],[B_2]]="",IF(B_MSK[[#This Row],[A_2]]="","",B_MSK[[#This Row],[A_2]]),B_MSK[[#This Row],[B_2]]),B_MSK[[#This Row],[C_2]])</f>
        <v/>
      </c>
      <c r="AX989" s="2">
        <f ca="1">IF(ISNUMBER(B_MSK[[#This Row],[TANGGAL DATANG]]),B_MSK[[#This Row],[TANGGAL DATANG]],AX988)</f>
        <v>44959</v>
      </c>
      <c r="AY989" s="5" t="str">
        <f ca="1">IF(B_MSK[[#This Row],[DB_ROW]]="","",INDEX([3]!db[JENIS],B_MSK[[#This Row],[DB_ROW]]-1))</f>
        <v/>
      </c>
      <c r="AZ989" s="5" t="e">
        <f ca="1">IF(B_MSK[[#This Row],[A_1]]="","",B_MSK[[#This Row],[A_1]])*1</f>
        <v>#VALUE!</v>
      </c>
      <c r="BA989" s="5" t="str">
        <f ca="1">IF(B_MSK[[#This Row],[//]]="","",INDEX(INDIRECT(DIR&amp;$2:$2),B_MSK[[#This Row],[//]]))</f>
        <v/>
      </c>
      <c r="BB989" s="5" t="str">
        <f ca="1">CONCATENATE(B_MSK[[#This Row],[concat]],B_MSK[[#This Row],[HARGA_X]],B_MSK[[#This Row],[SAT]])</f>
        <v/>
      </c>
    </row>
    <row r="990" spans="1:54" x14ac:dyDescent="0.25">
      <c r="A990" s="6" t="s">
        <v>128</v>
      </c>
      <c r="B990" s="5" t="str">
        <f ca="1">IF(B_MSK[[#This Row],[N_ID]]="","",INDEX(INDIRECT(DIR&amp;$2:$2),MATCH(B_MSK[[#This Row],[N_ID]],INDIRECT(DIR&amp;"!NOTA[ID_P]"),0)))</f>
        <v/>
      </c>
      <c r="C990" s="5" t="str">
        <f ca="1">IF(B_MSK[[#This Row],[//]]="","",HYPERLINK("["&amp;SUBSTITUTE(DIR,"'","")&amp;"]NOTA!D"&amp;B_MSK[[#This Row],[//]]+2,"&gt;"))</f>
        <v/>
      </c>
      <c r="D990" s="5" t="str">
        <f ca="1">IF(B_MSK[[#This Row],[N_ID]]="","",COUNTIF(INDIRECT(DIR&amp;"!NOTA[ID_H]"),B_MSK[[#This Row],[ID NOTA]]))</f>
        <v/>
      </c>
      <c r="E9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0" s="7" t="str">
        <f ca="1">IF(B_MSK[[#This Row],[stt]]="ada",INDEX([2]!db[NB BM],B_MSK[DB_ROW]-1),"")</f>
        <v/>
      </c>
      <c r="H990" s="7" t="str">
        <f ca="1">IF(B_MSK[[#This Row],[//]]="","",INDEX(INDIRECT(DIR&amp;$2:$2),B_MSK[[#This Row],[//]]))</f>
        <v/>
      </c>
      <c r="I990" s="27" t="str">
        <f ca="1">IF(B_MSK[[#This Row],[//]]="","",INDEX(INDIRECT(DB_PATH&amp;$2:$2),B_MSK[[#This Row],[DB_ROW]]-1))</f>
        <v/>
      </c>
      <c r="J990" s="5" t="str">
        <f ca="1">IF(B_MSK[[#This Row],[//]]="","",IF(INDEX(INDIRECT(DIR&amp;$2:$2),B_MSK[[#This Row],[//]])="","",INDEX(INDIRECT(DIR&amp;$2:$2),B_MSK[[#This Row],[//]])))</f>
        <v/>
      </c>
      <c r="K990" s="5" t="str">
        <f ca="1">IF(B_MSK[[#This Row],[//]]="","",IF(INDEX(INDIRECT(DIR&amp;$2:$2),B_MSK[[#This Row],[//]])="","",INDEX(INDIRECT(DIR&amp;$2:$2),B_MSK[[#This Row],[//]])))</f>
        <v/>
      </c>
      <c r="L990" s="5" t="str">
        <f ca="1">IF(B_MSK[[#This Row],[//]]="","",IF(INDEX(INDIRECT(DIR&amp;$2:$2),B_MSK[[#This Row],[//]])="","",INDEX(INDIRECT(DIR&amp;$2:$2),B_MSK[[#This Row],[//]])))</f>
        <v/>
      </c>
      <c r="M990" s="13" t="str">
        <f ca="1">IF(B_MSK[[#This Row],[//]]="","",INDEX(INDIRECT(DIR&amp;$2:$2),B_MSK[[#This Row],[//]]))</f>
        <v/>
      </c>
      <c r="N990" s="13" t="str">
        <f ca="1">IF(OR(B_MSK[[#This Row],[//]]="",),"",INDEX(INDIRECT(DIR&amp;$2:$2),B_MSK[[#This Row],[//]]))</f>
        <v/>
      </c>
      <c r="O990" s="3" t="str">
        <f ca="1">IF(B_MSK[[#This Row],[//]]="","",IF(INDEX(INDIRECT(DIR&amp;$2:$2),B_MSK[[#This Row],[//]])=0,"",INDEX(INDIRECT(DIR&amp;$2:$2),B_MSK[[#This Row],[//]])))</f>
        <v/>
      </c>
      <c r="P990" s="3" t="str">
        <f ca="1">IF(B_MSK[[#This Row],[//]]="","",IF(INDEX(INDIRECT(DIR&amp;$2:$2),B_MSK[[#This Row],[//]])=0,"",INDEX(INDIRECT(DIR&amp;$2:$2),B_MSK[[#This Row],[//]])))</f>
        <v/>
      </c>
      <c r="Q990" s="12" t="str">
        <f ca="1">IF(B_MSK[[#This Row],[//]]="","",INDEX(INDIRECT(DIR&amp;$2:$2),B_MSK[[#This Row],[//]]))</f>
        <v/>
      </c>
      <c r="R9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0" s="37" t="str">
        <f ca="1">IF(B_MSK[[#This Row],[//]]="","",INDEX(INDIRECT(DIR&amp;$2:$2),B_MSK[[#This Row],[//]]))</f>
        <v/>
      </c>
      <c r="U990" s="38" t="str">
        <f ca="1">IF(SUMIF(B_MSK[NAMA BARANG],B_MSK[[#This Row],[NAMA BARANG]],B_MSK[JMLH BRG])=0,"",SUMIF(B_MSK[NAMA BARANG],B_MSK[[#This Row],[NAMA BARANG]],B_MSK[C]))</f>
        <v/>
      </c>
      <c r="V990" s="7" t="str">
        <f ca="1">IF(B_MSK[[#This Row],[//]]="","",INDEX(INDIRECT(DIR&amp;$2:$2),B_MSK[[#This Row],[//]]))</f>
        <v/>
      </c>
      <c r="W9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0" s="5" t="str">
        <f ca="1">IF(B_MSK[[#This Row],[N.B.nota]]="","",IF(MATCH(B_MSK[[#This Row],[concat]],[2]!db[NB NOTA_C],0)&gt;0,"ada",0))</f>
        <v/>
      </c>
      <c r="Y990" s="5" t="str">
        <f ca="1">IF(B_MSK[[#This Row],[N.B.nota]]="","",ADDRESS(ROW(B_MSK[QB]),COLUMN(B_MSK[QB]))&amp;":"&amp;ADDRESS(ROW(),COLUMN(B_MSK[QB])))</f>
        <v/>
      </c>
      <c r="Z990" s="5" t="str">
        <f ca="1">IF(B_MSK[[#This Row],[concat]]="","",MATCH(B_MSK[[#This Row],[concat]],[2]!db[NB NOTA_C],0)+1)</f>
        <v/>
      </c>
      <c r="AA990" s="5" t="str">
        <f ca="1">IF(B_MSK[[#This Row],[//]]="","",HYPERLINK("[D:\kerja\BANK EXP\BARU\DB.XLSX]DB!e"&amp;B_MSK[[#This Row],[DB_ROW]],"&gt;"))</f>
        <v/>
      </c>
      <c r="AB990" s="30" t="e">
        <f ca="1">MID(B_MSK[[#This Row],[/ STN_1]],FIND(" ",B_MSK[[#This Row],[/ STN_1]])+1,LEN(B_MSK[[#This Row],[/ STN_1]]))</f>
        <v>#VALUE!</v>
      </c>
      <c r="AC9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0" s="15" t="str">
        <f ca="1">IF(B_MSK[[#This Row],[HARGA_2]]="","",IF(MID(B_MSK[[#This Row],[/ STN_2]],FIND(" ",B_MSK[[#This Row],[/ STN_2]])+1,LEN(B_MSK[[#This Row],[/ STN_2]]))="LSN",B_MSK[[#This Row],[HARGA_2]]/12,""))</f>
        <v/>
      </c>
      <c r="AH990" s="7" t="str">
        <f ca="1">IF(B_MSK[[#This Row],[HARGA_3]]="","","/ "&amp;"PCS")</f>
        <v/>
      </c>
      <c r="AI990" s="15" t="str">
        <f ca="1">IF(B_MSK[[#This Row],[HARGA_3]]="",IF(B_MSK[[#This Row],[HARGA_2]]="",IF(B_MSK[[#This Row],[HARGA_1]]="","",B_MSK[[#This Row],[HARGA_1]]),B_MSK[[#This Row],[HARGA_2]]),B_MSK[[#This Row],[HARGA_3]])</f>
        <v/>
      </c>
      <c r="AJ990" s="15" t="str">
        <f ca="1">IF(B_MSK[[#This Row],[/ STN_3]]="",IF(B_MSK[[#This Row],[/ STN_2]]="",IF(B_MSK[[#This Row],[/ STN_1]]="","",B_MSK[[#This Row],[/ STN_1]]),B_MSK[[#This Row],[/ STN_2]]),B_MSK[[#This Row],[/ STN_3]])</f>
        <v/>
      </c>
      <c r="AK990" s="5" t="str">
        <f ca="1">IF(B_MSK[[#This Row],[//]]="","",SUBSTITUTE(SUBSTITUTE(SUBSTITUTE(B_MSK[[#This Row],[QTY/ CTN]]," ","_",2),"(",""),")","")&amp;"_")</f>
        <v/>
      </c>
      <c r="AL990" s="5" t="str">
        <f ca="1">IF(B_MSK[[#This Row],[A_B]]="","",SEARCH("_",B_MSK[[#This Row],[A_B]]))</f>
        <v/>
      </c>
      <c r="AM990" s="5" t="str">
        <f ca="1">IF(B_MSK[[#This Row],[A_B]]="","",LEN(B_MSK[[#This Row],[A_B]]))</f>
        <v/>
      </c>
      <c r="AN990" s="5" t="str">
        <f ca="1">IF(B_MSK[[#This Row],[A_B]]="","",LEFT(B_MSK[[#This Row],[QTY/ CTN]],B_MSK[[#This Row],[A_B_1]]))</f>
        <v/>
      </c>
      <c r="AO990" s="5" t="str">
        <f ca="1">IF(B_MSK[[#This Row],[A_B]]="","",LEFT(B_MSK[[#This Row],[A_]],SEARCH(" ",B_MSK[[#This Row],[A_]])-1))</f>
        <v/>
      </c>
      <c r="AP990" s="5" t="str">
        <f ca="1">IF(B_MSK[[#This Row],[A_B]]="","",RIGHT(B_MSK[[#This Row],[A_]],LEN(B_MSK[[#This Row],[A_]])-SEARCH(" ",B_MSK[[#This Row],[A_]])))</f>
        <v/>
      </c>
      <c r="AQ9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0" s="5" t="str">
        <f ca="1">IF(B_MSK[[#This Row],[B_]]="","",LEFT(B_MSK[[#This Row],[B_]],SEARCH(" ",B_MSK[[#This Row],[B_]])))</f>
        <v/>
      </c>
      <c r="AS990" s="5" t="str">
        <f ca="1">IF(B_MSK[[#This Row],[B_]]="","",RIGHT(B_MSK[[#This Row],[B_]],LEN(B_MSK[[#This Row],[B_]])-SEARCH(" ",B_MSK[[#This Row],[B_]])))</f>
        <v/>
      </c>
      <c r="AT990" s="5" t="str">
        <f ca="1">IF(B_MSK[[#This Row],[B_2]]="LSN",12,"")</f>
        <v/>
      </c>
      <c r="AU990" s="5" t="str">
        <f ca="1">IF(B_MSK[[#This Row],[C_1]]="","","PCS")</f>
        <v/>
      </c>
      <c r="AV990" s="5" t="str">
        <f ca="1">IF(B_MSK[[#This Row],[A_1]]="","",B_MSK[[#This Row],[A_1]]*IF(B_MSK[[#This Row],[B_1]]="",1,B_MSK[[#This Row],[B_1]])*IF(B_MSK[[#This Row],[C_1]]="",1,B_MSK[[#This Row],[C_1]]))</f>
        <v/>
      </c>
      <c r="AW990" s="5" t="str">
        <f ca="1">IF(B_MSK[[#This Row],[C_2]]="",IF(B_MSK[[#This Row],[B_2]]="",IF(B_MSK[[#This Row],[A_2]]="","",B_MSK[[#This Row],[A_2]]),B_MSK[[#This Row],[B_2]]),B_MSK[[#This Row],[C_2]])</f>
        <v/>
      </c>
      <c r="AX990" s="2">
        <f ca="1">IF(ISNUMBER(B_MSK[[#This Row],[TANGGAL DATANG]]),B_MSK[[#This Row],[TANGGAL DATANG]],AX989)</f>
        <v>44959</v>
      </c>
      <c r="AY990" s="5" t="str">
        <f ca="1">IF(B_MSK[[#This Row],[DB_ROW]]="","",INDEX([3]!db[JENIS],B_MSK[[#This Row],[DB_ROW]]-1))</f>
        <v/>
      </c>
      <c r="AZ990" s="5" t="e">
        <f ca="1">IF(B_MSK[[#This Row],[A_1]]="","",B_MSK[[#This Row],[A_1]])*1</f>
        <v>#VALUE!</v>
      </c>
      <c r="BA990" s="5" t="str">
        <f ca="1">IF(B_MSK[[#This Row],[//]]="","",INDEX(INDIRECT(DIR&amp;$2:$2),B_MSK[[#This Row],[//]]))</f>
        <v/>
      </c>
      <c r="BB990" s="5" t="str">
        <f ca="1">CONCATENATE(B_MSK[[#This Row],[concat]],B_MSK[[#This Row],[HARGA_X]],B_MSK[[#This Row],[SAT]])</f>
        <v/>
      </c>
    </row>
    <row r="991" spans="1:54" x14ac:dyDescent="0.25">
      <c r="A991" s="6" t="s">
        <v>128</v>
      </c>
      <c r="B991" s="5" t="str">
        <f ca="1">IF(B_MSK[[#This Row],[N_ID]]="","",INDEX(INDIRECT(DIR&amp;$2:$2),MATCH(B_MSK[[#This Row],[N_ID]],INDIRECT(DIR&amp;"!NOTA[ID_P]"),0)))</f>
        <v/>
      </c>
      <c r="C991" s="5" t="str">
        <f ca="1">IF(B_MSK[[#This Row],[//]]="","",HYPERLINK("["&amp;SUBSTITUTE(DIR,"'","")&amp;"]NOTA!D"&amp;B_MSK[[#This Row],[//]]+2,"&gt;"))</f>
        <v/>
      </c>
      <c r="D991" s="5" t="str">
        <f ca="1">IF(B_MSK[[#This Row],[N_ID]]="","",COUNTIF(INDIRECT(DIR&amp;"!NOTA[ID_H]"),B_MSK[[#This Row],[ID NOTA]]))</f>
        <v/>
      </c>
      <c r="E9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1" s="7" t="str">
        <f ca="1">IF(B_MSK[[#This Row],[stt]]="ada",INDEX([2]!db[NB BM],B_MSK[DB_ROW]-1),"")</f>
        <v/>
      </c>
      <c r="H991" s="7" t="str">
        <f ca="1">IF(B_MSK[[#This Row],[//]]="","",INDEX(INDIRECT(DIR&amp;$2:$2),B_MSK[[#This Row],[//]]))</f>
        <v/>
      </c>
      <c r="I991" s="27" t="str">
        <f ca="1">IF(B_MSK[[#This Row],[//]]="","",INDEX(INDIRECT(DB_PATH&amp;$2:$2),B_MSK[[#This Row],[DB_ROW]]-1))</f>
        <v/>
      </c>
      <c r="J991" s="5" t="str">
        <f ca="1">IF(B_MSK[[#This Row],[//]]="","",IF(INDEX(INDIRECT(DIR&amp;$2:$2),B_MSK[[#This Row],[//]])="","",INDEX(INDIRECT(DIR&amp;$2:$2),B_MSK[[#This Row],[//]])))</f>
        <v/>
      </c>
      <c r="K991" s="5" t="str">
        <f ca="1">IF(B_MSK[[#This Row],[//]]="","",IF(INDEX(INDIRECT(DIR&amp;$2:$2),B_MSK[[#This Row],[//]])="","",INDEX(INDIRECT(DIR&amp;$2:$2),B_MSK[[#This Row],[//]])))</f>
        <v/>
      </c>
      <c r="L991" s="5" t="str">
        <f ca="1">IF(B_MSK[[#This Row],[//]]="","",IF(INDEX(INDIRECT(DIR&amp;$2:$2),B_MSK[[#This Row],[//]])="","",INDEX(INDIRECT(DIR&amp;$2:$2),B_MSK[[#This Row],[//]])))</f>
        <v/>
      </c>
      <c r="M991" s="13" t="str">
        <f ca="1">IF(B_MSK[[#This Row],[//]]="","",INDEX(INDIRECT(DIR&amp;$2:$2),B_MSK[[#This Row],[//]]))</f>
        <v/>
      </c>
      <c r="N991" s="13" t="str">
        <f ca="1">IF(OR(B_MSK[[#This Row],[//]]="",),"",INDEX(INDIRECT(DIR&amp;$2:$2),B_MSK[[#This Row],[//]]))</f>
        <v/>
      </c>
      <c r="O991" s="3" t="str">
        <f ca="1">IF(B_MSK[[#This Row],[//]]="","",IF(INDEX(INDIRECT(DIR&amp;$2:$2),B_MSK[[#This Row],[//]])=0,"",INDEX(INDIRECT(DIR&amp;$2:$2),B_MSK[[#This Row],[//]])))</f>
        <v/>
      </c>
      <c r="P991" s="3" t="str">
        <f ca="1">IF(B_MSK[[#This Row],[//]]="","",IF(INDEX(INDIRECT(DIR&amp;$2:$2),B_MSK[[#This Row],[//]])=0,"",INDEX(INDIRECT(DIR&amp;$2:$2),B_MSK[[#This Row],[//]])))</f>
        <v/>
      </c>
      <c r="Q991" s="12" t="str">
        <f ca="1">IF(B_MSK[[#This Row],[//]]="","",INDEX(INDIRECT(DIR&amp;$2:$2),B_MSK[[#This Row],[//]]))</f>
        <v/>
      </c>
      <c r="R9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1" s="37" t="str">
        <f ca="1">IF(B_MSK[[#This Row],[//]]="","",INDEX(INDIRECT(DIR&amp;$2:$2),B_MSK[[#This Row],[//]]))</f>
        <v/>
      </c>
      <c r="U991" s="38" t="str">
        <f ca="1">IF(SUMIF(B_MSK[NAMA BARANG],B_MSK[[#This Row],[NAMA BARANG]],B_MSK[JMLH BRG])=0,"",SUMIF(B_MSK[NAMA BARANG],B_MSK[[#This Row],[NAMA BARANG]],B_MSK[C]))</f>
        <v/>
      </c>
      <c r="V991" s="7" t="str">
        <f ca="1">IF(B_MSK[[#This Row],[//]]="","",INDEX(INDIRECT(DIR&amp;$2:$2),B_MSK[[#This Row],[//]]))</f>
        <v/>
      </c>
      <c r="W9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1" s="5" t="str">
        <f ca="1">IF(B_MSK[[#This Row],[N.B.nota]]="","",IF(MATCH(B_MSK[[#This Row],[concat]],[2]!db[NB NOTA_C],0)&gt;0,"ada",0))</f>
        <v/>
      </c>
      <c r="Y991" s="5" t="str">
        <f ca="1">IF(B_MSK[[#This Row],[N.B.nota]]="","",ADDRESS(ROW(B_MSK[QB]),COLUMN(B_MSK[QB]))&amp;":"&amp;ADDRESS(ROW(),COLUMN(B_MSK[QB])))</f>
        <v/>
      </c>
      <c r="Z991" s="5" t="str">
        <f ca="1">IF(B_MSK[[#This Row],[concat]]="","",MATCH(B_MSK[[#This Row],[concat]],[2]!db[NB NOTA_C],0)+1)</f>
        <v/>
      </c>
      <c r="AA991" s="5" t="str">
        <f ca="1">IF(B_MSK[[#This Row],[//]]="","",HYPERLINK("[D:\kerja\BANK EXP\BARU\DB.XLSX]DB!e"&amp;B_MSK[[#This Row],[DB_ROW]],"&gt;"))</f>
        <v/>
      </c>
      <c r="AB991" s="30" t="e">
        <f ca="1">MID(B_MSK[[#This Row],[/ STN_1]],FIND(" ",B_MSK[[#This Row],[/ STN_1]])+1,LEN(B_MSK[[#This Row],[/ STN_1]]))</f>
        <v>#VALUE!</v>
      </c>
      <c r="AC9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1" s="15" t="str">
        <f ca="1">IF(B_MSK[[#This Row],[HARGA_2]]="","",IF(MID(B_MSK[[#This Row],[/ STN_2]],FIND(" ",B_MSK[[#This Row],[/ STN_2]])+1,LEN(B_MSK[[#This Row],[/ STN_2]]))="LSN",B_MSK[[#This Row],[HARGA_2]]/12,""))</f>
        <v/>
      </c>
      <c r="AH991" s="7" t="str">
        <f ca="1">IF(B_MSK[[#This Row],[HARGA_3]]="","","/ "&amp;"PCS")</f>
        <v/>
      </c>
      <c r="AI991" s="15" t="str">
        <f ca="1">IF(B_MSK[[#This Row],[HARGA_3]]="",IF(B_MSK[[#This Row],[HARGA_2]]="",IF(B_MSK[[#This Row],[HARGA_1]]="","",B_MSK[[#This Row],[HARGA_1]]),B_MSK[[#This Row],[HARGA_2]]),B_MSK[[#This Row],[HARGA_3]])</f>
        <v/>
      </c>
      <c r="AJ991" s="15" t="str">
        <f ca="1">IF(B_MSK[[#This Row],[/ STN_3]]="",IF(B_MSK[[#This Row],[/ STN_2]]="",IF(B_MSK[[#This Row],[/ STN_1]]="","",B_MSK[[#This Row],[/ STN_1]]),B_MSK[[#This Row],[/ STN_2]]),B_MSK[[#This Row],[/ STN_3]])</f>
        <v/>
      </c>
      <c r="AK991" s="5" t="str">
        <f ca="1">IF(B_MSK[[#This Row],[//]]="","",SUBSTITUTE(SUBSTITUTE(SUBSTITUTE(B_MSK[[#This Row],[QTY/ CTN]]," ","_",2),"(",""),")","")&amp;"_")</f>
        <v/>
      </c>
      <c r="AL991" s="5" t="str">
        <f ca="1">IF(B_MSK[[#This Row],[A_B]]="","",SEARCH("_",B_MSK[[#This Row],[A_B]]))</f>
        <v/>
      </c>
      <c r="AM991" s="5" t="str">
        <f ca="1">IF(B_MSK[[#This Row],[A_B]]="","",LEN(B_MSK[[#This Row],[A_B]]))</f>
        <v/>
      </c>
      <c r="AN991" s="5" t="str">
        <f ca="1">IF(B_MSK[[#This Row],[A_B]]="","",LEFT(B_MSK[[#This Row],[QTY/ CTN]],B_MSK[[#This Row],[A_B_1]]))</f>
        <v/>
      </c>
      <c r="AO991" s="5" t="str">
        <f ca="1">IF(B_MSK[[#This Row],[A_B]]="","",LEFT(B_MSK[[#This Row],[A_]],SEARCH(" ",B_MSK[[#This Row],[A_]])-1))</f>
        <v/>
      </c>
      <c r="AP991" s="5" t="str">
        <f ca="1">IF(B_MSK[[#This Row],[A_B]]="","",RIGHT(B_MSK[[#This Row],[A_]],LEN(B_MSK[[#This Row],[A_]])-SEARCH(" ",B_MSK[[#This Row],[A_]])))</f>
        <v/>
      </c>
      <c r="AQ9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1" s="5" t="str">
        <f ca="1">IF(B_MSK[[#This Row],[B_]]="","",LEFT(B_MSK[[#This Row],[B_]],SEARCH(" ",B_MSK[[#This Row],[B_]])))</f>
        <v/>
      </c>
      <c r="AS991" s="5" t="str">
        <f ca="1">IF(B_MSK[[#This Row],[B_]]="","",RIGHT(B_MSK[[#This Row],[B_]],LEN(B_MSK[[#This Row],[B_]])-SEARCH(" ",B_MSK[[#This Row],[B_]])))</f>
        <v/>
      </c>
      <c r="AT991" s="5" t="str">
        <f ca="1">IF(B_MSK[[#This Row],[B_2]]="LSN",12,"")</f>
        <v/>
      </c>
      <c r="AU991" s="5" t="str">
        <f ca="1">IF(B_MSK[[#This Row],[C_1]]="","","PCS")</f>
        <v/>
      </c>
      <c r="AV991" s="5" t="str">
        <f ca="1">IF(B_MSK[[#This Row],[A_1]]="","",B_MSK[[#This Row],[A_1]]*IF(B_MSK[[#This Row],[B_1]]="",1,B_MSK[[#This Row],[B_1]])*IF(B_MSK[[#This Row],[C_1]]="",1,B_MSK[[#This Row],[C_1]]))</f>
        <v/>
      </c>
      <c r="AW991" s="5" t="str">
        <f ca="1">IF(B_MSK[[#This Row],[C_2]]="",IF(B_MSK[[#This Row],[B_2]]="",IF(B_MSK[[#This Row],[A_2]]="","",B_MSK[[#This Row],[A_2]]),B_MSK[[#This Row],[B_2]]),B_MSK[[#This Row],[C_2]])</f>
        <v/>
      </c>
      <c r="AX991" s="2">
        <f ca="1">IF(ISNUMBER(B_MSK[[#This Row],[TANGGAL DATANG]]),B_MSK[[#This Row],[TANGGAL DATANG]],AX990)</f>
        <v>44959</v>
      </c>
      <c r="AY991" s="5" t="str">
        <f ca="1">IF(B_MSK[[#This Row],[DB_ROW]]="","",INDEX([3]!db[JENIS],B_MSK[[#This Row],[DB_ROW]]-1))</f>
        <v/>
      </c>
      <c r="AZ991" s="5" t="e">
        <f ca="1">IF(B_MSK[[#This Row],[A_1]]="","",B_MSK[[#This Row],[A_1]])*1</f>
        <v>#VALUE!</v>
      </c>
      <c r="BA991" s="5" t="str">
        <f ca="1">IF(B_MSK[[#This Row],[//]]="","",INDEX(INDIRECT(DIR&amp;$2:$2),B_MSK[[#This Row],[//]]))</f>
        <v/>
      </c>
      <c r="BB991" s="5" t="str">
        <f ca="1">CONCATENATE(B_MSK[[#This Row],[concat]],B_MSK[[#This Row],[HARGA_X]],B_MSK[[#This Row],[SAT]])</f>
        <v/>
      </c>
    </row>
    <row r="992" spans="1:54" x14ac:dyDescent="0.25">
      <c r="A992" s="6" t="s">
        <v>128</v>
      </c>
      <c r="B992" s="5" t="str">
        <f ca="1">IF(B_MSK[[#This Row],[N_ID]]="","",INDEX(INDIRECT(DIR&amp;$2:$2),MATCH(B_MSK[[#This Row],[N_ID]],INDIRECT(DIR&amp;"!NOTA[ID_P]"),0)))</f>
        <v/>
      </c>
      <c r="C992" s="5" t="str">
        <f ca="1">IF(B_MSK[[#This Row],[//]]="","",HYPERLINK("["&amp;SUBSTITUTE(DIR,"'","")&amp;"]NOTA!D"&amp;B_MSK[[#This Row],[//]]+2,"&gt;"))</f>
        <v/>
      </c>
      <c r="D992" s="5" t="str">
        <f ca="1">IF(B_MSK[[#This Row],[N_ID]]="","",COUNTIF(INDIRECT(DIR&amp;"!NOTA[ID_H]"),B_MSK[[#This Row],[ID NOTA]]))</f>
        <v/>
      </c>
      <c r="E9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2" s="7" t="str">
        <f ca="1">IF(B_MSK[[#This Row],[stt]]="ada",INDEX([2]!db[NB BM],B_MSK[DB_ROW]-1),"")</f>
        <v/>
      </c>
      <c r="H992" s="7" t="str">
        <f ca="1">IF(B_MSK[[#This Row],[//]]="","",INDEX(INDIRECT(DIR&amp;$2:$2),B_MSK[[#This Row],[//]]))</f>
        <v/>
      </c>
      <c r="I992" s="27" t="str">
        <f ca="1">IF(B_MSK[[#This Row],[//]]="","",INDEX(INDIRECT(DB_PATH&amp;$2:$2),B_MSK[[#This Row],[DB_ROW]]-1))</f>
        <v/>
      </c>
      <c r="J992" s="5" t="str">
        <f ca="1">IF(B_MSK[[#This Row],[//]]="","",IF(INDEX(INDIRECT(DIR&amp;$2:$2),B_MSK[[#This Row],[//]])="","",INDEX(INDIRECT(DIR&amp;$2:$2),B_MSK[[#This Row],[//]])))</f>
        <v/>
      </c>
      <c r="K992" s="5" t="str">
        <f ca="1">IF(B_MSK[[#This Row],[//]]="","",IF(INDEX(INDIRECT(DIR&amp;$2:$2),B_MSK[[#This Row],[//]])="","",INDEX(INDIRECT(DIR&amp;$2:$2),B_MSK[[#This Row],[//]])))</f>
        <v/>
      </c>
      <c r="L992" s="5" t="str">
        <f ca="1">IF(B_MSK[[#This Row],[//]]="","",IF(INDEX(INDIRECT(DIR&amp;$2:$2),B_MSK[[#This Row],[//]])="","",INDEX(INDIRECT(DIR&amp;$2:$2),B_MSK[[#This Row],[//]])))</f>
        <v/>
      </c>
      <c r="M992" s="13" t="str">
        <f ca="1">IF(B_MSK[[#This Row],[//]]="","",INDEX(INDIRECT(DIR&amp;$2:$2),B_MSK[[#This Row],[//]]))</f>
        <v/>
      </c>
      <c r="N992" s="13" t="str">
        <f ca="1">IF(OR(B_MSK[[#This Row],[//]]="",),"",INDEX(INDIRECT(DIR&amp;$2:$2),B_MSK[[#This Row],[//]]))</f>
        <v/>
      </c>
      <c r="O992" s="3" t="str">
        <f ca="1">IF(B_MSK[[#This Row],[//]]="","",IF(INDEX(INDIRECT(DIR&amp;$2:$2),B_MSK[[#This Row],[//]])=0,"",INDEX(INDIRECT(DIR&amp;$2:$2),B_MSK[[#This Row],[//]])))</f>
        <v/>
      </c>
      <c r="P992" s="3" t="str">
        <f ca="1">IF(B_MSK[[#This Row],[//]]="","",IF(INDEX(INDIRECT(DIR&amp;$2:$2),B_MSK[[#This Row],[//]])=0,"",INDEX(INDIRECT(DIR&amp;$2:$2),B_MSK[[#This Row],[//]])))</f>
        <v/>
      </c>
      <c r="Q992" s="12" t="str">
        <f ca="1">IF(B_MSK[[#This Row],[//]]="","",INDEX(INDIRECT(DIR&amp;$2:$2),B_MSK[[#This Row],[//]]))</f>
        <v/>
      </c>
      <c r="R9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2" s="37" t="str">
        <f ca="1">IF(B_MSK[[#This Row],[//]]="","",INDEX(INDIRECT(DIR&amp;$2:$2),B_MSK[[#This Row],[//]]))</f>
        <v/>
      </c>
      <c r="U992" s="38" t="str">
        <f ca="1">IF(SUMIF(B_MSK[NAMA BARANG],B_MSK[[#This Row],[NAMA BARANG]],B_MSK[JMLH BRG])=0,"",SUMIF(B_MSK[NAMA BARANG],B_MSK[[#This Row],[NAMA BARANG]],B_MSK[C]))</f>
        <v/>
      </c>
      <c r="V992" s="7" t="str">
        <f ca="1">IF(B_MSK[[#This Row],[//]]="","",INDEX(INDIRECT(DIR&amp;$2:$2),B_MSK[[#This Row],[//]]))</f>
        <v/>
      </c>
      <c r="W9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2" s="5" t="str">
        <f ca="1">IF(B_MSK[[#This Row],[N.B.nota]]="","",IF(MATCH(B_MSK[[#This Row],[concat]],[2]!db[NB NOTA_C],0)&gt;0,"ada",0))</f>
        <v/>
      </c>
      <c r="Y992" s="5" t="str">
        <f ca="1">IF(B_MSK[[#This Row],[N.B.nota]]="","",ADDRESS(ROW(B_MSK[QB]),COLUMN(B_MSK[QB]))&amp;":"&amp;ADDRESS(ROW(),COLUMN(B_MSK[QB])))</f>
        <v/>
      </c>
      <c r="Z992" s="5" t="str">
        <f ca="1">IF(B_MSK[[#This Row],[concat]]="","",MATCH(B_MSK[[#This Row],[concat]],[2]!db[NB NOTA_C],0)+1)</f>
        <v/>
      </c>
      <c r="AA992" s="5" t="str">
        <f ca="1">IF(B_MSK[[#This Row],[//]]="","",HYPERLINK("[D:\kerja\BANK EXP\BARU\DB.XLSX]DB!e"&amp;B_MSK[[#This Row],[DB_ROW]],"&gt;"))</f>
        <v/>
      </c>
      <c r="AB992" s="30" t="e">
        <f ca="1">MID(B_MSK[[#This Row],[/ STN_1]],FIND(" ",B_MSK[[#This Row],[/ STN_1]])+1,LEN(B_MSK[[#This Row],[/ STN_1]]))</f>
        <v>#VALUE!</v>
      </c>
      <c r="AC9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2" s="15" t="str">
        <f ca="1">IF(B_MSK[[#This Row],[HARGA_2]]="","",IF(MID(B_MSK[[#This Row],[/ STN_2]],FIND(" ",B_MSK[[#This Row],[/ STN_2]])+1,LEN(B_MSK[[#This Row],[/ STN_2]]))="LSN",B_MSK[[#This Row],[HARGA_2]]/12,""))</f>
        <v/>
      </c>
      <c r="AH992" s="7" t="str">
        <f ca="1">IF(B_MSK[[#This Row],[HARGA_3]]="","","/ "&amp;"PCS")</f>
        <v/>
      </c>
      <c r="AI992" s="15" t="str">
        <f ca="1">IF(B_MSK[[#This Row],[HARGA_3]]="",IF(B_MSK[[#This Row],[HARGA_2]]="",IF(B_MSK[[#This Row],[HARGA_1]]="","",B_MSK[[#This Row],[HARGA_1]]),B_MSK[[#This Row],[HARGA_2]]),B_MSK[[#This Row],[HARGA_3]])</f>
        <v/>
      </c>
      <c r="AJ992" s="15" t="str">
        <f ca="1">IF(B_MSK[[#This Row],[/ STN_3]]="",IF(B_MSK[[#This Row],[/ STN_2]]="",IF(B_MSK[[#This Row],[/ STN_1]]="","",B_MSK[[#This Row],[/ STN_1]]),B_MSK[[#This Row],[/ STN_2]]),B_MSK[[#This Row],[/ STN_3]])</f>
        <v/>
      </c>
      <c r="AK992" s="5" t="str">
        <f ca="1">IF(B_MSK[[#This Row],[//]]="","",SUBSTITUTE(SUBSTITUTE(SUBSTITUTE(B_MSK[[#This Row],[QTY/ CTN]]," ","_",2),"(",""),")","")&amp;"_")</f>
        <v/>
      </c>
      <c r="AL992" s="5" t="str">
        <f ca="1">IF(B_MSK[[#This Row],[A_B]]="","",SEARCH("_",B_MSK[[#This Row],[A_B]]))</f>
        <v/>
      </c>
      <c r="AM992" s="5" t="str">
        <f ca="1">IF(B_MSK[[#This Row],[A_B]]="","",LEN(B_MSK[[#This Row],[A_B]]))</f>
        <v/>
      </c>
      <c r="AN992" s="5" t="str">
        <f ca="1">IF(B_MSK[[#This Row],[A_B]]="","",LEFT(B_MSK[[#This Row],[QTY/ CTN]],B_MSK[[#This Row],[A_B_1]]))</f>
        <v/>
      </c>
      <c r="AO992" s="5" t="str">
        <f ca="1">IF(B_MSK[[#This Row],[A_B]]="","",LEFT(B_MSK[[#This Row],[A_]],SEARCH(" ",B_MSK[[#This Row],[A_]])-1))</f>
        <v/>
      </c>
      <c r="AP992" s="5" t="str">
        <f ca="1">IF(B_MSK[[#This Row],[A_B]]="","",RIGHT(B_MSK[[#This Row],[A_]],LEN(B_MSK[[#This Row],[A_]])-SEARCH(" ",B_MSK[[#This Row],[A_]])))</f>
        <v/>
      </c>
      <c r="AQ9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2" s="5" t="str">
        <f ca="1">IF(B_MSK[[#This Row],[B_]]="","",LEFT(B_MSK[[#This Row],[B_]],SEARCH(" ",B_MSK[[#This Row],[B_]])))</f>
        <v/>
      </c>
      <c r="AS992" s="5" t="str">
        <f ca="1">IF(B_MSK[[#This Row],[B_]]="","",RIGHT(B_MSK[[#This Row],[B_]],LEN(B_MSK[[#This Row],[B_]])-SEARCH(" ",B_MSK[[#This Row],[B_]])))</f>
        <v/>
      </c>
      <c r="AT992" s="5" t="str">
        <f ca="1">IF(B_MSK[[#This Row],[B_2]]="LSN",12,"")</f>
        <v/>
      </c>
      <c r="AU992" s="5" t="str">
        <f ca="1">IF(B_MSK[[#This Row],[C_1]]="","","PCS")</f>
        <v/>
      </c>
      <c r="AV992" s="5" t="str">
        <f ca="1">IF(B_MSK[[#This Row],[A_1]]="","",B_MSK[[#This Row],[A_1]]*IF(B_MSK[[#This Row],[B_1]]="",1,B_MSK[[#This Row],[B_1]])*IF(B_MSK[[#This Row],[C_1]]="",1,B_MSK[[#This Row],[C_1]]))</f>
        <v/>
      </c>
      <c r="AW992" s="5" t="str">
        <f ca="1">IF(B_MSK[[#This Row],[C_2]]="",IF(B_MSK[[#This Row],[B_2]]="",IF(B_MSK[[#This Row],[A_2]]="","",B_MSK[[#This Row],[A_2]]),B_MSK[[#This Row],[B_2]]),B_MSK[[#This Row],[C_2]])</f>
        <v/>
      </c>
      <c r="AX992" s="2">
        <f ca="1">IF(ISNUMBER(B_MSK[[#This Row],[TANGGAL DATANG]]),B_MSK[[#This Row],[TANGGAL DATANG]],AX991)</f>
        <v>44959</v>
      </c>
      <c r="AY992" s="5" t="str">
        <f ca="1">IF(B_MSK[[#This Row],[DB_ROW]]="","",INDEX([3]!db[JENIS],B_MSK[[#This Row],[DB_ROW]]-1))</f>
        <v/>
      </c>
      <c r="AZ992" s="5" t="e">
        <f ca="1">IF(B_MSK[[#This Row],[A_1]]="","",B_MSK[[#This Row],[A_1]])*1</f>
        <v>#VALUE!</v>
      </c>
      <c r="BA992" s="5" t="str">
        <f ca="1">IF(B_MSK[[#This Row],[//]]="","",INDEX(INDIRECT(DIR&amp;$2:$2),B_MSK[[#This Row],[//]]))</f>
        <v/>
      </c>
      <c r="BB992" s="5" t="str">
        <f ca="1">CONCATENATE(B_MSK[[#This Row],[concat]],B_MSK[[#This Row],[HARGA_X]],B_MSK[[#This Row],[SAT]])</f>
        <v/>
      </c>
    </row>
    <row r="993" spans="1:54" x14ac:dyDescent="0.25">
      <c r="A993" s="6" t="s">
        <v>128</v>
      </c>
      <c r="B993" s="5" t="str">
        <f ca="1">IF(B_MSK[[#This Row],[N_ID]]="","",INDEX(INDIRECT(DIR&amp;$2:$2),MATCH(B_MSK[[#This Row],[N_ID]],INDIRECT(DIR&amp;"!NOTA[ID_P]"),0)))</f>
        <v/>
      </c>
      <c r="C993" s="5" t="str">
        <f ca="1">IF(B_MSK[[#This Row],[//]]="","",HYPERLINK("["&amp;SUBSTITUTE(DIR,"'","")&amp;"]NOTA!D"&amp;B_MSK[[#This Row],[//]]+2,"&gt;"))</f>
        <v/>
      </c>
      <c r="D993" s="5" t="str">
        <f ca="1">IF(B_MSK[[#This Row],[N_ID]]="","",COUNTIF(INDIRECT(DIR&amp;"!NOTA[ID_H]"),B_MSK[[#This Row],[ID NOTA]]))</f>
        <v/>
      </c>
      <c r="E9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3" s="7" t="str">
        <f ca="1">IF(B_MSK[[#This Row],[stt]]="ada",INDEX([2]!db[NB BM],B_MSK[DB_ROW]-1),"")</f>
        <v/>
      </c>
      <c r="H993" s="7" t="str">
        <f ca="1">IF(B_MSK[[#This Row],[//]]="","",INDEX(INDIRECT(DIR&amp;$2:$2),B_MSK[[#This Row],[//]]))</f>
        <v/>
      </c>
      <c r="I993" s="27" t="str">
        <f ca="1">IF(B_MSK[[#This Row],[//]]="","",INDEX(INDIRECT(DB_PATH&amp;$2:$2),B_MSK[[#This Row],[DB_ROW]]-1))</f>
        <v/>
      </c>
      <c r="J993" s="5" t="str">
        <f ca="1">IF(B_MSK[[#This Row],[//]]="","",IF(INDEX(INDIRECT(DIR&amp;$2:$2),B_MSK[[#This Row],[//]])="","",INDEX(INDIRECT(DIR&amp;$2:$2),B_MSK[[#This Row],[//]])))</f>
        <v/>
      </c>
      <c r="K993" s="5" t="str">
        <f ca="1">IF(B_MSK[[#This Row],[//]]="","",IF(INDEX(INDIRECT(DIR&amp;$2:$2),B_MSK[[#This Row],[//]])="","",INDEX(INDIRECT(DIR&amp;$2:$2),B_MSK[[#This Row],[//]])))</f>
        <v/>
      </c>
      <c r="L993" s="5" t="str">
        <f ca="1">IF(B_MSK[[#This Row],[//]]="","",IF(INDEX(INDIRECT(DIR&amp;$2:$2),B_MSK[[#This Row],[//]])="","",INDEX(INDIRECT(DIR&amp;$2:$2),B_MSK[[#This Row],[//]])))</f>
        <v/>
      </c>
      <c r="M993" s="13" t="str">
        <f ca="1">IF(B_MSK[[#This Row],[//]]="","",INDEX(INDIRECT(DIR&amp;$2:$2),B_MSK[[#This Row],[//]]))</f>
        <v/>
      </c>
      <c r="N993" s="13" t="str">
        <f ca="1">IF(OR(B_MSK[[#This Row],[//]]="",),"",INDEX(INDIRECT(DIR&amp;$2:$2),B_MSK[[#This Row],[//]]))</f>
        <v/>
      </c>
      <c r="O993" s="3" t="str">
        <f ca="1">IF(B_MSK[[#This Row],[//]]="","",IF(INDEX(INDIRECT(DIR&amp;$2:$2),B_MSK[[#This Row],[//]])=0,"",INDEX(INDIRECT(DIR&amp;$2:$2),B_MSK[[#This Row],[//]])))</f>
        <v/>
      </c>
      <c r="P993" s="3" t="str">
        <f ca="1">IF(B_MSK[[#This Row],[//]]="","",IF(INDEX(INDIRECT(DIR&amp;$2:$2),B_MSK[[#This Row],[//]])=0,"",INDEX(INDIRECT(DIR&amp;$2:$2),B_MSK[[#This Row],[//]])))</f>
        <v/>
      </c>
      <c r="Q993" s="12" t="str">
        <f ca="1">IF(B_MSK[[#This Row],[//]]="","",INDEX(INDIRECT(DIR&amp;$2:$2),B_MSK[[#This Row],[//]]))</f>
        <v/>
      </c>
      <c r="R9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3" s="37" t="str">
        <f ca="1">IF(B_MSK[[#This Row],[//]]="","",INDEX(INDIRECT(DIR&amp;$2:$2),B_MSK[[#This Row],[//]]))</f>
        <v/>
      </c>
      <c r="U993" s="38" t="str">
        <f ca="1">IF(SUMIF(B_MSK[NAMA BARANG],B_MSK[[#This Row],[NAMA BARANG]],B_MSK[JMLH BRG])=0,"",SUMIF(B_MSK[NAMA BARANG],B_MSK[[#This Row],[NAMA BARANG]],B_MSK[C]))</f>
        <v/>
      </c>
      <c r="V993" s="7" t="str">
        <f ca="1">IF(B_MSK[[#This Row],[//]]="","",INDEX(INDIRECT(DIR&amp;$2:$2),B_MSK[[#This Row],[//]]))</f>
        <v/>
      </c>
      <c r="W9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3" s="5" t="str">
        <f ca="1">IF(B_MSK[[#This Row],[N.B.nota]]="","",IF(MATCH(B_MSK[[#This Row],[concat]],[2]!db[NB NOTA_C],0)&gt;0,"ada",0))</f>
        <v/>
      </c>
      <c r="Y993" s="5" t="str">
        <f ca="1">IF(B_MSK[[#This Row],[N.B.nota]]="","",ADDRESS(ROW(B_MSK[QB]),COLUMN(B_MSK[QB]))&amp;":"&amp;ADDRESS(ROW(),COLUMN(B_MSK[QB])))</f>
        <v/>
      </c>
      <c r="Z993" s="5" t="str">
        <f ca="1">IF(B_MSK[[#This Row],[concat]]="","",MATCH(B_MSK[[#This Row],[concat]],[2]!db[NB NOTA_C],0)+1)</f>
        <v/>
      </c>
      <c r="AA993" s="5" t="str">
        <f ca="1">IF(B_MSK[[#This Row],[//]]="","",HYPERLINK("[D:\kerja\BANK EXP\BARU\DB.XLSX]DB!e"&amp;B_MSK[[#This Row],[DB_ROW]],"&gt;"))</f>
        <v/>
      </c>
      <c r="AB993" s="30" t="e">
        <f ca="1">MID(B_MSK[[#This Row],[/ STN_1]],FIND(" ",B_MSK[[#This Row],[/ STN_1]])+1,LEN(B_MSK[[#This Row],[/ STN_1]]))</f>
        <v>#VALUE!</v>
      </c>
      <c r="AC9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3" s="15" t="str">
        <f ca="1">IF(B_MSK[[#This Row],[HARGA_2]]="","",IF(MID(B_MSK[[#This Row],[/ STN_2]],FIND(" ",B_MSK[[#This Row],[/ STN_2]])+1,LEN(B_MSK[[#This Row],[/ STN_2]]))="LSN",B_MSK[[#This Row],[HARGA_2]]/12,""))</f>
        <v/>
      </c>
      <c r="AH993" s="7" t="str">
        <f ca="1">IF(B_MSK[[#This Row],[HARGA_3]]="","","/ "&amp;"PCS")</f>
        <v/>
      </c>
      <c r="AI993" s="15" t="str">
        <f ca="1">IF(B_MSK[[#This Row],[HARGA_3]]="",IF(B_MSK[[#This Row],[HARGA_2]]="",IF(B_MSK[[#This Row],[HARGA_1]]="","",B_MSK[[#This Row],[HARGA_1]]),B_MSK[[#This Row],[HARGA_2]]),B_MSK[[#This Row],[HARGA_3]])</f>
        <v/>
      </c>
      <c r="AJ993" s="15" t="str">
        <f ca="1">IF(B_MSK[[#This Row],[/ STN_3]]="",IF(B_MSK[[#This Row],[/ STN_2]]="",IF(B_MSK[[#This Row],[/ STN_1]]="","",B_MSK[[#This Row],[/ STN_1]]),B_MSK[[#This Row],[/ STN_2]]),B_MSK[[#This Row],[/ STN_3]])</f>
        <v/>
      </c>
      <c r="AK993" s="5" t="str">
        <f ca="1">IF(B_MSK[[#This Row],[//]]="","",SUBSTITUTE(SUBSTITUTE(SUBSTITUTE(B_MSK[[#This Row],[QTY/ CTN]]," ","_",2),"(",""),")","")&amp;"_")</f>
        <v/>
      </c>
      <c r="AL993" s="5" t="str">
        <f ca="1">IF(B_MSK[[#This Row],[A_B]]="","",SEARCH("_",B_MSK[[#This Row],[A_B]]))</f>
        <v/>
      </c>
      <c r="AM993" s="5" t="str">
        <f ca="1">IF(B_MSK[[#This Row],[A_B]]="","",LEN(B_MSK[[#This Row],[A_B]]))</f>
        <v/>
      </c>
      <c r="AN993" s="5" t="str">
        <f ca="1">IF(B_MSK[[#This Row],[A_B]]="","",LEFT(B_MSK[[#This Row],[QTY/ CTN]],B_MSK[[#This Row],[A_B_1]]))</f>
        <v/>
      </c>
      <c r="AO993" s="5" t="str">
        <f ca="1">IF(B_MSK[[#This Row],[A_B]]="","",LEFT(B_MSK[[#This Row],[A_]],SEARCH(" ",B_MSK[[#This Row],[A_]])-1))</f>
        <v/>
      </c>
      <c r="AP993" s="5" t="str">
        <f ca="1">IF(B_MSK[[#This Row],[A_B]]="","",RIGHT(B_MSK[[#This Row],[A_]],LEN(B_MSK[[#This Row],[A_]])-SEARCH(" ",B_MSK[[#This Row],[A_]])))</f>
        <v/>
      </c>
      <c r="AQ9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3" s="5" t="str">
        <f ca="1">IF(B_MSK[[#This Row],[B_]]="","",LEFT(B_MSK[[#This Row],[B_]],SEARCH(" ",B_MSK[[#This Row],[B_]])))</f>
        <v/>
      </c>
      <c r="AS993" s="5" t="str">
        <f ca="1">IF(B_MSK[[#This Row],[B_]]="","",RIGHT(B_MSK[[#This Row],[B_]],LEN(B_MSK[[#This Row],[B_]])-SEARCH(" ",B_MSK[[#This Row],[B_]])))</f>
        <v/>
      </c>
      <c r="AT993" s="5" t="str">
        <f ca="1">IF(B_MSK[[#This Row],[B_2]]="LSN",12,"")</f>
        <v/>
      </c>
      <c r="AU993" s="5" t="str">
        <f ca="1">IF(B_MSK[[#This Row],[C_1]]="","","PCS")</f>
        <v/>
      </c>
      <c r="AV993" s="5" t="str">
        <f ca="1">IF(B_MSK[[#This Row],[A_1]]="","",B_MSK[[#This Row],[A_1]]*IF(B_MSK[[#This Row],[B_1]]="",1,B_MSK[[#This Row],[B_1]])*IF(B_MSK[[#This Row],[C_1]]="",1,B_MSK[[#This Row],[C_1]]))</f>
        <v/>
      </c>
      <c r="AW993" s="5" t="str">
        <f ca="1">IF(B_MSK[[#This Row],[C_2]]="",IF(B_MSK[[#This Row],[B_2]]="",IF(B_MSK[[#This Row],[A_2]]="","",B_MSK[[#This Row],[A_2]]),B_MSK[[#This Row],[B_2]]),B_MSK[[#This Row],[C_2]])</f>
        <v/>
      </c>
      <c r="AX993" s="2">
        <f ca="1">IF(ISNUMBER(B_MSK[[#This Row],[TANGGAL DATANG]]),B_MSK[[#This Row],[TANGGAL DATANG]],AX992)</f>
        <v>44959</v>
      </c>
      <c r="AY993" s="5" t="str">
        <f ca="1">IF(B_MSK[[#This Row],[DB_ROW]]="","",INDEX([3]!db[JENIS],B_MSK[[#This Row],[DB_ROW]]-1))</f>
        <v/>
      </c>
      <c r="AZ993" s="5" t="e">
        <f ca="1">IF(B_MSK[[#This Row],[A_1]]="","",B_MSK[[#This Row],[A_1]])*1</f>
        <v>#VALUE!</v>
      </c>
      <c r="BA993" s="5" t="str">
        <f ca="1">IF(B_MSK[[#This Row],[//]]="","",INDEX(INDIRECT(DIR&amp;$2:$2),B_MSK[[#This Row],[//]]))</f>
        <v/>
      </c>
      <c r="BB993" s="5" t="str">
        <f ca="1">CONCATENATE(B_MSK[[#This Row],[concat]],B_MSK[[#This Row],[HARGA_X]],B_MSK[[#This Row],[SAT]])</f>
        <v/>
      </c>
    </row>
    <row r="994" spans="1:54" x14ac:dyDescent="0.25">
      <c r="A994" s="6" t="s">
        <v>128</v>
      </c>
      <c r="B994" s="5" t="str">
        <f ca="1">IF(B_MSK[[#This Row],[N_ID]]="","",INDEX(INDIRECT(DIR&amp;$2:$2),MATCH(B_MSK[[#This Row],[N_ID]],INDIRECT(DIR&amp;"!NOTA[ID_P]"),0)))</f>
        <v/>
      </c>
      <c r="C994" s="5" t="str">
        <f ca="1">IF(B_MSK[[#This Row],[//]]="","",HYPERLINK("["&amp;SUBSTITUTE(DIR,"'","")&amp;"]NOTA!D"&amp;B_MSK[[#This Row],[//]]+2,"&gt;"))</f>
        <v/>
      </c>
      <c r="D994" s="5" t="str">
        <f ca="1">IF(B_MSK[[#This Row],[N_ID]]="","",COUNTIF(INDIRECT(DIR&amp;"!NOTA[ID_H]"),B_MSK[[#This Row],[ID NOTA]]))</f>
        <v/>
      </c>
      <c r="E9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4" s="7" t="str">
        <f ca="1">IF(B_MSK[[#This Row],[stt]]="ada",INDEX([2]!db[NB BM],B_MSK[DB_ROW]-1),"")</f>
        <v/>
      </c>
      <c r="H994" s="7" t="str">
        <f ca="1">IF(B_MSK[[#This Row],[//]]="","",INDEX(INDIRECT(DIR&amp;$2:$2),B_MSK[[#This Row],[//]]))</f>
        <v/>
      </c>
      <c r="I994" s="27" t="str">
        <f ca="1">IF(B_MSK[[#This Row],[//]]="","",INDEX(INDIRECT(DB_PATH&amp;$2:$2),B_MSK[[#This Row],[DB_ROW]]-1))</f>
        <v/>
      </c>
      <c r="J994" s="5" t="str">
        <f ca="1">IF(B_MSK[[#This Row],[//]]="","",IF(INDEX(INDIRECT(DIR&amp;$2:$2),B_MSK[[#This Row],[//]])="","",INDEX(INDIRECT(DIR&amp;$2:$2),B_MSK[[#This Row],[//]])))</f>
        <v/>
      </c>
      <c r="K994" s="5" t="str">
        <f ca="1">IF(B_MSK[[#This Row],[//]]="","",IF(INDEX(INDIRECT(DIR&amp;$2:$2),B_MSK[[#This Row],[//]])="","",INDEX(INDIRECT(DIR&amp;$2:$2),B_MSK[[#This Row],[//]])))</f>
        <v/>
      </c>
      <c r="L994" s="5" t="str">
        <f ca="1">IF(B_MSK[[#This Row],[//]]="","",IF(INDEX(INDIRECT(DIR&amp;$2:$2),B_MSK[[#This Row],[//]])="","",INDEX(INDIRECT(DIR&amp;$2:$2),B_MSK[[#This Row],[//]])))</f>
        <v/>
      </c>
      <c r="M994" s="13" t="str">
        <f ca="1">IF(B_MSK[[#This Row],[//]]="","",INDEX(INDIRECT(DIR&amp;$2:$2),B_MSK[[#This Row],[//]]))</f>
        <v/>
      </c>
      <c r="N994" s="13" t="str">
        <f ca="1">IF(OR(B_MSK[[#This Row],[//]]="",),"",INDEX(INDIRECT(DIR&amp;$2:$2),B_MSK[[#This Row],[//]]))</f>
        <v/>
      </c>
      <c r="O994" s="3" t="str">
        <f ca="1">IF(B_MSK[[#This Row],[//]]="","",IF(INDEX(INDIRECT(DIR&amp;$2:$2),B_MSK[[#This Row],[//]])=0,"",INDEX(INDIRECT(DIR&amp;$2:$2),B_MSK[[#This Row],[//]])))</f>
        <v/>
      </c>
      <c r="P994" s="3" t="str">
        <f ca="1">IF(B_MSK[[#This Row],[//]]="","",IF(INDEX(INDIRECT(DIR&amp;$2:$2),B_MSK[[#This Row],[//]])=0,"",INDEX(INDIRECT(DIR&amp;$2:$2),B_MSK[[#This Row],[//]])))</f>
        <v/>
      </c>
      <c r="Q994" s="12" t="str">
        <f ca="1">IF(B_MSK[[#This Row],[//]]="","",INDEX(INDIRECT(DIR&amp;$2:$2),B_MSK[[#This Row],[//]]))</f>
        <v/>
      </c>
      <c r="R9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4" s="37" t="str">
        <f ca="1">IF(B_MSK[[#This Row],[//]]="","",INDEX(INDIRECT(DIR&amp;$2:$2),B_MSK[[#This Row],[//]]))</f>
        <v/>
      </c>
      <c r="U994" s="38" t="str">
        <f ca="1">IF(SUMIF(B_MSK[NAMA BARANG],B_MSK[[#This Row],[NAMA BARANG]],B_MSK[JMLH BRG])=0,"",SUMIF(B_MSK[NAMA BARANG],B_MSK[[#This Row],[NAMA BARANG]],B_MSK[C]))</f>
        <v/>
      </c>
      <c r="V994" s="7" t="str">
        <f ca="1">IF(B_MSK[[#This Row],[//]]="","",INDEX(INDIRECT(DIR&amp;$2:$2),B_MSK[[#This Row],[//]]))</f>
        <v/>
      </c>
      <c r="W9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4" s="5" t="str">
        <f ca="1">IF(B_MSK[[#This Row],[N.B.nota]]="","",IF(MATCH(B_MSK[[#This Row],[concat]],[2]!db[NB NOTA_C],0)&gt;0,"ada",0))</f>
        <v/>
      </c>
      <c r="Y994" s="5" t="str">
        <f ca="1">IF(B_MSK[[#This Row],[N.B.nota]]="","",ADDRESS(ROW(B_MSK[QB]),COLUMN(B_MSK[QB]))&amp;":"&amp;ADDRESS(ROW(),COLUMN(B_MSK[QB])))</f>
        <v/>
      </c>
      <c r="Z994" s="5" t="str">
        <f ca="1">IF(B_MSK[[#This Row],[concat]]="","",MATCH(B_MSK[[#This Row],[concat]],[2]!db[NB NOTA_C],0)+1)</f>
        <v/>
      </c>
      <c r="AA994" s="5" t="str">
        <f ca="1">IF(B_MSK[[#This Row],[//]]="","",HYPERLINK("[D:\kerja\BANK EXP\BARU\DB.XLSX]DB!e"&amp;B_MSK[[#This Row],[DB_ROW]],"&gt;"))</f>
        <v/>
      </c>
      <c r="AB994" s="30" t="e">
        <f ca="1">MID(B_MSK[[#This Row],[/ STN_1]],FIND(" ",B_MSK[[#This Row],[/ STN_1]])+1,LEN(B_MSK[[#This Row],[/ STN_1]]))</f>
        <v>#VALUE!</v>
      </c>
      <c r="AC9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4" s="15" t="str">
        <f ca="1">IF(B_MSK[[#This Row],[HARGA_2]]="","",IF(MID(B_MSK[[#This Row],[/ STN_2]],FIND(" ",B_MSK[[#This Row],[/ STN_2]])+1,LEN(B_MSK[[#This Row],[/ STN_2]]))="LSN",B_MSK[[#This Row],[HARGA_2]]/12,""))</f>
        <v/>
      </c>
      <c r="AH994" s="7" t="str">
        <f ca="1">IF(B_MSK[[#This Row],[HARGA_3]]="","","/ "&amp;"PCS")</f>
        <v/>
      </c>
      <c r="AI994" s="15" t="str">
        <f ca="1">IF(B_MSK[[#This Row],[HARGA_3]]="",IF(B_MSK[[#This Row],[HARGA_2]]="",IF(B_MSK[[#This Row],[HARGA_1]]="","",B_MSK[[#This Row],[HARGA_1]]),B_MSK[[#This Row],[HARGA_2]]),B_MSK[[#This Row],[HARGA_3]])</f>
        <v/>
      </c>
      <c r="AJ994" s="15" t="str">
        <f ca="1">IF(B_MSK[[#This Row],[/ STN_3]]="",IF(B_MSK[[#This Row],[/ STN_2]]="",IF(B_MSK[[#This Row],[/ STN_1]]="","",B_MSK[[#This Row],[/ STN_1]]),B_MSK[[#This Row],[/ STN_2]]),B_MSK[[#This Row],[/ STN_3]])</f>
        <v/>
      </c>
      <c r="AK994" s="5" t="str">
        <f ca="1">IF(B_MSK[[#This Row],[//]]="","",SUBSTITUTE(SUBSTITUTE(SUBSTITUTE(B_MSK[[#This Row],[QTY/ CTN]]," ","_",2),"(",""),")","")&amp;"_")</f>
        <v/>
      </c>
      <c r="AL994" s="5" t="str">
        <f ca="1">IF(B_MSK[[#This Row],[A_B]]="","",SEARCH("_",B_MSK[[#This Row],[A_B]]))</f>
        <v/>
      </c>
      <c r="AM994" s="5" t="str">
        <f ca="1">IF(B_MSK[[#This Row],[A_B]]="","",LEN(B_MSK[[#This Row],[A_B]]))</f>
        <v/>
      </c>
      <c r="AN994" s="5" t="str">
        <f ca="1">IF(B_MSK[[#This Row],[A_B]]="","",LEFT(B_MSK[[#This Row],[QTY/ CTN]],B_MSK[[#This Row],[A_B_1]]))</f>
        <v/>
      </c>
      <c r="AO994" s="5" t="str">
        <f ca="1">IF(B_MSK[[#This Row],[A_B]]="","",LEFT(B_MSK[[#This Row],[A_]],SEARCH(" ",B_MSK[[#This Row],[A_]])-1))</f>
        <v/>
      </c>
      <c r="AP994" s="5" t="str">
        <f ca="1">IF(B_MSK[[#This Row],[A_B]]="","",RIGHT(B_MSK[[#This Row],[A_]],LEN(B_MSK[[#This Row],[A_]])-SEARCH(" ",B_MSK[[#This Row],[A_]])))</f>
        <v/>
      </c>
      <c r="AQ9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4" s="5" t="str">
        <f ca="1">IF(B_MSK[[#This Row],[B_]]="","",LEFT(B_MSK[[#This Row],[B_]],SEARCH(" ",B_MSK[[#This Row],[B_]])))</f>
        <v/>
      </c>
      <c r="AS994" s="5" t="str">
        <f ca="1">IF(B_MSK[[#This Row],[B_]]="","",RIGHT(B_MSK[[#This Row],[B_]],LEN(B_MSK[[#This Row],[B_]])-SEARCH(" ",B_MSK[[#This Row],[B_]])))</f>
        <v/>
      </c>
      <c r="AT994" s="5" t="str">
        <f ca="1">IF(B_MSK[[#This Row],[B_2]]="LSN",12,"")</f>
        <v/>
      </c>
      <c r="AU994" s="5" t="str">
        <f ca="1">IF(B_MSK[[#This Row],[C_1]]="","","PCS")</f>
        <v/>
      </c>
      <c r="AV994" s="5" t="str">
        <f ca="1">IF(B_MSK[[#This Row],[A_1]]="","",B_MSK[[#This Row],[A_1]]*IF(B_MSK[[#This Row],[B_1]]="",1,B_MSK[[#This Row],[B_1]])*IF(B_MSK[[#This Row],[C_1]]="",1,B_MSK[[#This Row],[C_1]]))</f>
        <v/>
      </c>
      <c r="AW994" s="5" t="str">
        <f ca="1">IF(B_MSK[[#This Row],[C_2]]="",IF(B_MSK[[#This Row],[B_2]]="",IF(B_MSK[[#This Row],[A_2]]="","",B_MSK[[#This Row],[A_2]]),B_MSK[[#This Row],[B_2]]),B_MSK[[#This Row],[C_2]])</f>
        <v/>
      </c>
      <c r="AX994" s="2">
        <f ca="1">IF(ISNUMBER(B_MSK[[#This Row],[TANGGAL DATANG]]),B_MSK[[#This Row],[TANGGAL DATANG]],AX993)</f>
        <v>44959</v>
      </c>
      <c r="AY994" s="5" t="str">
        <f ca="1">IF(B_MSK[[#This Row],[DB_ROW]]="","",INDEX([3]!db[JENIS],B_MSK[[#This Row],[DB_ROW]]-1))</f>
        <v/>
      </c>
      <c r="AZ994" s="5" t="e">
        <f ca="1">IF(B_MSK[[#This Row],[A_1]]="","",B_MSK[[#This Row],[A_1]])*1</f>
        <v>#VALUE!</v>
      </c>
      <c r="BA994" s="5" t="str">
        <f ca="1">IF(B_MSK[[#This Row],[//]]="","",INDEX(INDIRECT(DIR&amp;$2:$2),B_MSK[[#This Row],[//]]))</f>
        <v/>
      </c>
      <c r="BB994" s="5" t="str">
        <f ca="1">CONCATENATE(B_MSK[[#This Row],[concat]],B_MSK[[#This Row],[HARGA_X]],B_MSK[[#This Row],[SAT]])</f>
        <v/>
      </c>
    </row>
    <row r="995" spans="1:54" x14ac:dyDescent="0.25">
      <c r="A995" s="6" t="s">
        <v>128</v>
      </c>
      <c r="B995" s="5" t="str">
        <f ca="1">IF(B_MSK[[#This Row],[N_ID]]="","",INDEX(INDIRECT(DIR&amp;$2:$2),MATCH(B_MSK[[#This Row],[N_ID]],INDIRECT(DIR&amp;"!NOTA[ID_P]"),0)))</f>
        <v/>
      </c>
      <c r="C995" s="5" t="str">
        <f ca="1">IF(B_MSK[[#This Row],[//]]="","",HYPERLINK("["&amp;SUBSTITUTE(DIR,"'","")&amp;"]NOTA!D"&amp;B_MSK[[#This Row],[//]]+2,"&gt;"))</f>
        <v/>
      </c>
      <c r="D995" s="5" t="str">
        <f ca="1">IF(B_MSK[[#This Row],[N_ID]]="","",COUNTIF(INDIRECT(DIR&amp;"!NOTA[ID_H]"),B_MSK[[#This Row],[ID NOTA]]))</f>
        <v/>
      </c>
      <c r="E9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5" s="7" t="str">
        <f ca="1">IF(B_MSK[[#This Row],[stt]]="ada",INDEX([2]!db[NB BM],B_MSK[DB_ROW]-1),"")</f>
        <v/>
      </c>
      <c r="H995" s="7" t="str">
        <f ca="1">IF(B_MSK[[#This Row],[//]]="","",INDEX(INDIRECT(DIR&amp;$2:$2),B_MSK[[#This Row],[//]]))</f>
        <v/>
      </c>
      <c r="I995" s="27" t="str">
        <f ca="1">IF(B_MSK[[#This Row],[//]]="","",INDEX(INDIRECT(DB_PATH&amp;$2:$2),B_MSK[[#This Row],[DB_ROW]]-1))</f>
        <v/>
      </c>
      <c r="J995" s="5" t="str">
        <f ca="1">IF(B_MSK[[#This Row],[//]]="","",IF(INDEX(INDIRECT(DIR&amp;$2:$2),B_MSK[[#This Row],[//]])="","",INDEX(INDIRECT(DIR&amp;$2:$2),B_MSK[[#This Row],[//]])))</f>
        <v/>
      </c>
      <c r="K995" s="5" t="str">
        <f ca="1">IF(B_MSK[[#This Row],[//]]="","",IF(INDEX(INDIRECT(DIR&amp;$2:$2),B_MSK[[#This Row],[//]])="","",INDEX(INDIRECT(DIR&amp;$2:$2),B_MSK[[#This Row],[//]])))</f>
        <v/>
      </c>
      <c r="L995" s="5" t="str">
        <f ca="1">IF(B_MSK[[#This Row],[//]]="","",IF(INDEX(INDIRECT(DIR&amp;$2:$2),B_MSK[[#This Row],[//]])="","",INDEX(INDIRECT(DIR&amp;$2:$2),B_MSK[[#This Row],[//]])))</f>
        <v/>
      </c>
      <c r="M995" s="13" t="str">
        <f ca="1">IF(B_MSK[[#This Row],[//]]="","",INDEX(INDIRECT(DIR&amp;$2:$2),B_MSK[[#This Row],[//]]))</f>
        <v/>
      </c>
      <c r="N995" s="13" t="str">
        <f ca="1">IF(OR(B_MSK[[#This Row],[//]]="",),"",INDEX(INDIRECT(DIR&amp;$2:$2),B_MSK[[#This Row],[//]]))</f>
        <v/>
      </c>
      <c r="O995" s="3" t="str">
        <f ca="1">IF(B_MSK[[#This Row],[//]]="","",IF(INDEX(INDIRECT(DIR&amp;$2:$2),B_MSK[[#This Row],[//]])=0,"",INDEX(INDIRECT(DIR&amp;$2:$2),B_MSK[[#This Row],[//]])))</f>
        <v/>
      </c>
      <c r="P995" s="3" t="str">
        <f ca="1">IF(B_MSK[[#This Row],[//]]="","",IF(INDEX(INDIRECT(DIR&amp;$2:$2),B_MSK[[#This Row],[//]])=0,"",INDEX(INDIRECT(DIR&amp;$2:$2),B_MSK[[#This Row],[//]])))</f>
        <v/>
      </c>
      <c r="Q995" s="12" t="str">
        <f ca="1">IF(B_MSK[[#This Row],[//]]="","",INDEX(INDIRECT(DIR&amp;$2:$2),B_MSK[[#This Row],[//]]))</f>
        <v/>
      </c>
      <c r="R9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5" s="37" t="str">
        <f ca="1">IF(B_MSK[[#This Row],[//]]="","",INDEX(INDIRECT(DIR&amp;$2:$2),B_MSK[[#This Row],[//]]))</f>
        <v/>
      </c>
      <c r="U995" s="38" t="str">
        <f ca="1">IF(SUMIF(B_MSK[NAMA BARANG],B_MSK[[#This Row],[NAMA BARANG]],B_MSK[JMLH BRG])=0,"",SUMIF(B_MSK[NAMA BARANG],B_MSK[[#This Row],[NAMA BARANG]],B_MSK[C]))</f>
        <v/>
      </c>
      <c r="V995" s="7" t="str">
        <f ca="1">IF(B_MSK[[#This Row],[//]]="","",INDEX(INDIRECT(DIR&amp;$2:$2),B_MSK[[#This Row],[//]]))</f>
        <v/>
      </c>
      <c r="W9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5" s="5" t="str">
        <f ca="1">IF(B_MSK[[#This Row],[N.B.nota]]="","",IF(MATCH(B_MSK[[#This Row],[concat]],[2]!db[NB NOTA_C],0)&gt;0,"ada",0))</f>
        <v/>
      </c>
      <c r="Y995" s="5" t="str">
        <f ca="1">IF(B_MSK[[#This Row],[N.B.nota]]="","",ADDRESS(ROW(B_MSK[QB]),COLUMN(B_MSK[QB]))&amp;":"&amp;ADDRESS(ROW(),COLUMN(B_MSK[QB])))</f>
        <v/>
      </c>
      <c r="Z995" s="5" t="str">
        <f ca="1">IF(B_MSK[[#This Row],[concat]]="","",MATCH(B_MSK[[#This Row],[concat]],[2]!db[NB NOTA_C],0)+1)</f>
        <v/>
      </c>
      <c r="AA995" s="5" t="str">
        <f ca="1">IF(B_MSK[[#This Row],[//]]="","",HYPERLINK("[D:\kerja\BANK EXP\BARU\DB.XLSX]DB!e"&amp;B_MSK[[#This Row],[DB_ROW]],"&gt;"))</f>
        <v/>
      </c>
      <c r="AB995" s="30" t="e">
        <f ca="1">MID(B_MSK[[#This Row],[/ STN_1]],FIND(" ",B_MSK[[#This Row],[/ STN_1]])+1,LEN(B_MSK[[#This Row],[/ STN_1]]))</f>
        <v>#VALUE!</v>
      </c>
      <c r="AC9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5" s="15" t="str">
        <f ca="1">IF(B_MSK[[#This Row],[HARGA_2]]="","",IF(MID(B_MSK[[#This Row],[/ STN_2]],FIND(" ",B_MSK[[#This Row],[/ STN_2]])+1,LEN(B_MSK[[#This Row],[/ STN_2]]))="LSN",B_MSK[[#This Row],[HARGA_2]]/12,""))</f>
        <v/>
      </c>
      <c r="AH995" s="7" t="str">
        <f ca="1">IF(B_MSK[[#This Row],[HARGA_3]]="","","/ "&amp;"PCS")</f>
        <v/>
      </c>
      <c r="AI995" s="15" t="str">
        <f ca="1">IF(B_MSK[[#This Row],[HARGA_3]]="",IF(B_MSK[[#This Row],[HARGA_2]]="",IF(B_MSK[[#This Row],[HARGA_1]]="","",B_MSK[[#This Row],[HARGA_1]]),B_MSK[[#This Row],[HARGA_2]]),B_MSK[[#This Row],[HARGA_3]])</f>
        <v/>
      </c>
      <c r="AJ995" s="15" t="str">
        <f ca="1">IF(B_MSK[[#This Row],[/ STN_3]]="",IF(B_MSK[[#This Row],[/ STN_2]]="",IF(B_MSK[[#This Row],[/ STN_1]]="","",B_MSK[[#This Row],[/ STN_1]]),B_MSK[[#This Row],[/ STN_2]]),B_MSK[[#This Row],[/ STN_3]])</f>
        <v/>
      </c>
      <c r="AK995" s="5" t="str">
        <f ca="1">IF(B_MSK[[#This Row],[//]]="","",SUBSTITUTE(SUBSTITUTE(SUBSTITUTE(B_MSK[[#This Row],[QTY/ CTN]]," ","_",2),"(",""),")","")&amp;"_")</f>
        <v/>
      </c>
      <c r="AL995" s="5" t="str">
        <f ca="1">IF(B_MSK[[#This Row],[A_B]]="","",SEARCH("_",B_MSK[[#This Row],[A_B]]))</f>
        <v/>
      </c>
      <c r="AM995" s="5" t="str">
        <f ca="1">IF(B_MSK[[#This Row],[A_B]]="","",LEN(B_MSK[[#This Row],[A_B]]))</f>
        <v/>
      </c>
      <c r="AN995" s="5" t="str">
        <f ca="1">IF(B_MSK[[#This Row],[A_B]]="","",LEFT(B_MSK[[#This Row],[QTY/ CTN]],B_MSK[[#This Row],[A_B_1]]))</f>
        <v/>
      </c>
      <c r="AO995" s="5" t="str">
        <f ca="1">IF(B_MSK[[#This Row],[A_B]]="","",LEFT(B_MSK[[#This Row],[A_]],SEARCH(" ",B_MSK[[#This Row],[A_]])-1))</f>
        <v/>
      </c>
      <c r="AP995" s="5" t="str">
        <f ca="1">IF(B_MSK[[#This Row],[A_B]]="","",RIGHT(B_MSK[[#This Row],[A_]],LEN(B_MSK[[#This Row],[A_]])-SEARCH(" ",B_MSK[[#This Row],[A_]])))</f>
        <v/>
      </c>
      <c r="AQ9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5" s="5" t="str">
        <f ca="1">IF(B_MSK[[#This Row],[B_]]="","",LEFT(B_MSK[[#This Row],[B_]],SEARCH(" ",B_MSK[[#This Row],[B_]])))</f>
        <v/>
      </c>
      <c r="AS995" s="5" t="str">
        <f ca="1">IF(B_MSK[[#This Row],[B_]]="","",RIGHT(B_MSK[[#This Row],[B_]],LEN(B_MSK[[#This Row],[B_]])-SEARCH(" ",B_MSK[[#This Row],[B_]])))</f>
        <v/>
      </c>
      <c r="AT995" s="5" t="str">
        <f ca="1">IF(B_MSK[[#This Row],[B_2]]="LSN",12,"")</f>
        <v/>
      </c>
      <c r="AU995" s="5" t="str">
        <f ca="1">IF(B_MSK[[#This Row],[C_1]]="","","PCS")</f>
        <v/>
      </c>
      <c r="AV995" s="5" t="str">
        <f ca="1">IF(B_MSK[[#This Row],[A_1]]="","",B_MSK[[#This Row],[A_1]]*IF(B_MSK[[#This Row],[B_1]]="",1,B_MSK[[#This Row],[B_1]])*IF(B_MSK[[#This Row],[C_1]]="",1,B_MSK[[#This Row],[C_1]]))</f>
        <v/>
      </c>
      <c r="AW995" s="5" t="str">
        <f ca="1">IF(B_MSK[[#This Row],[C_2]]="",IF(B_MSK[[#This Row],[B_2]]="",IF(B_MSK[[#This Row],[A_2]]="","",B_MSK[[#This Row],[A_2]]),B_MSK[[#This Row],[B_2]]),B_MSK[[#This Row],[C_2]])</f>
        <v/>
      </c>
      <c r="AX995" s="2">
        <f ca="1">IF(ISNUMBER(B_MSK[[#This Row],[TANGGAL DATANG]]),B_MSK[[#This Row],[TANGGAL DATANG]],AX994)</f>
        <v>44959</v>
      </c>
      <c r="AY995" s="5" t="str">
        <f ca="1">IF(B_MSK[[#This Row],[DB_ROW]]="","",INDEX([3]!db[JENIS],B_MSK[[#This Row],[DB_ROW]]-1))</f>
        <v/>
      </c>
      <c r="AZ995" s="5" t="e">
        <f ca="1">IF(B_MSK[[#This Row],[A_1]]="","",B_MSK[[#This Row],[A_1]])*1</f>
        <v>#VALUE!</v>
      </c>
      <c r="BA995" s="5" t="str">
        <f ca="1">IF(B_MSK[[#This Row],[//]]="","",INDEX(INDIRECT(DIR&amp;$2:$2),B_MSK[[#This Row],[//]]))</f>
        <v/>
      </c>
      <c r="BB995" s="5" t="str">
        <f ca="1">CONCATENATE(B_MSK[[#This Row],[concat]],B_MSK[[#This Row],[HARGA_X]],B_MSK[[#This Row],[SAT]])</f>
        <v/>
      </c>
    </row>
    <row r="996" spans="1:54" x14ac:dyDescent="0.25">
      <c r="A996" s="6" t="s">
        <v>128</v>
      </c>
      <c r="B996" s="5" t="str">
        <f ca="1">IF(B_MSK[[#This Row],[N_ID]]="","",INDEX(INDIRECT(DIR&amp;$2:$2),MATCH(B_MSK[[#This Row],[N_ID]],INDIRECT(DIR&amp;"!NOTA[ID_P]"),0)))</f>
        <v/>
      </c>
      <c r="C996" s="5" t="str">
        <f ca="1">IF(B_MSK[[#This Row],[//]]="","",HYPERLINK("["&amp;SUBSTITUTE(DIR,"'","")&amp;"]NOTA!D"&amp;B_MSK[[#This Row],[//]]+2,"&gt;"))</f>
        <v/>
      </c>
      <c r="D996" s="5" t="str">
        <f ca="1">IF(B_MSK[[#This Row],[N_ID]]="","",COUNTIF(INDIRECT(DIR&amp;"!NOTA[ID_H]"),B_MSK[[#This Row],[ID NOTA]]))</f>
        <v/>
      </c>
      <c r="E9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6" s="7" t="str">
        <f ca="1">IF(B_MSK[[#This Row],[stt]]="ada",INDEX([2]!db[NB BM],B_MSK[DB_ROW]-1),"")</f>
        <v/>
      </c>
      <c r="H996" s="7" t="str">
        <f ca="1">IF(B_MSK[[#This Row],[//]]="","",INDEX(INDIRECT(DIR&amp;$2:$2),B_MSK[[#This Row],[//]]))</f>
        <v/>
      </c>
      <c r="I996" s="27" t="str">
        <f ca="1">IF(B_MSK[[#This Row],[//]]="","",INDEX(INDIRECT(DB_PATH&amp;$2:$2),B_MSK[[#This Row],[DB_ROW]]-1))</f>
        <v/>
      </c>
      <c r="J996" s="5" t="str">
        <f ca="1">IF(B_MSK[[#This Row],[//]]="","",IF(INDEX(INDIRECT(DIR&amp;$2:$2),B_MSK[[#This Row],[//]])="","",INDEX(INDIRECT(DIR&amp;$2:$2),B_MSK[[#This Row],[//]])))</f>
        <v/>
      </c>
      <c r="K996" s="5" t="str">
        <f ca="1">IF(B_MSK[[#This Row],[//]]="","",IF(INDEX(INDIRECT(DIR&amp;$2:$2),B_MSK[[#This Row],[//]])="","",INDEX(INDIRECT(DIR&amp;$2:$2),B_MSK[[#This Row],[//]])))</f>
        <v/>
      </c>
      <c r="L996" s="5" t="str">
        <f ca="1">IF(B_MSK[[#This Row],[//]]="","",IF(INDEX(INDIRECT(DIR&amp;$2:$2),B_MSK[[#This Row],[//]])="","",INDEX(INDIRECT(DIR&amp;$2:$2),B_MSK[[#This Row],[//]])))</f>
        <v/>
      </c>
      <c r="M996" s="13" t="str">
        <f ca="1">IF(B_MSK[[#This Row],[//]]="","",INDEX(INDIRECT(DIR&amp;$2:$2),B_MSK[[#This Row],[//]]))</f>
        <v/>
      </c>
      <c r="N996" s="13" t="str">
        <f ca="1">IF(OR(B_MSK[[#This Row],[//]]="",),"",INDEX(INDIRECT(DIR&amp;$2:$2),B_MSK[[#This Row],[//]]))</f>
        <v/>
      </c>
      <c r="O996" s="3" t="str">
        <f ca="1">IF(B_MSK[[#This Row],[//]]="","",IF(INDEX(INDIRECT(DIR&amp;$2:$2),B_MSK[[#This Row],[//]])=0,"",INDEX(INDIRECT(DIR&amp;$2:$2),B_MSK[[#This Row],[//]])))</f>
        <v/>
      </c>
      <c r="P996" s="3" t="str">
        <f ca="1">IF(B_MSK[[#This Row],[//]]="","",IF(INDEX(INDIRECT(DIR&amp;$2:$2),B_MSK[[#This Row],[//]])=0,"",INDEX(INDIRECT(DIR&amp;$2:$2),B_MSK[[#This Row],[//]])))</f>
        <v/>
      </c>
      <c r="Q996" s="12" t="str">
        <f ca="1">IF(B_MSK[[#This Row],[//]]="","",INDEX(INDIRECT(DIR&amp;$2:$2),B_MSK[[#This Row],[//]]))</f>
        <v/>
      </c>
      <c r="R9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6" s="37" t="str">
        <f ca="1">IF(B_MSK[[#This Row],[//]]="","",INDEX(INDIRECT(DIR&amp;$2:$2),B_MSK[[#This Row],[//]]))</f>
        <v/>
      </c>
      <c r="U996" s="38" t="str">
        <f ca="1">IF(SUMIF(B_MSK[NAMA BARANG],B_MSK[[#This Row],[NAMA BARANG]],B_MSK[JMLH BRG])=0,"",SUMIF(B_MSK[NAMA BARANG],B_MSK[[#This Row],[NAMA BARANG]],B_MSK[C]))</f>
        <v/>
      </c>
      <c r="V996" s="7" t="str">
        <f ca="1">IF(B_MSK[[#This Row],[//]]="","",INDEX(INDIRECT(DIR&amp;$2:$2),B_MSK[[#This Row],[//]]))</f>
        <v/>
      </c>
      <c r="W9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6" s="5" t="str">
        <f ca="1">IF(B_MSK[[#This Row],[N.B.nota]]="","",IF(MATCH(B_MSK[[#This Row],[concat]],[2]!db[NB NOTA_C],0)&gt;0,"ada",0))</f>
        <v/>
      </c>
      <c r="Y996" s="5" t="str">
        <f ca="1">IF(B_MSK[[#This Row],[N.B.nota]]="","",ADDRESS(ROW(B_MSK[QB]),COLUMN(B_MSK[QB]))&amp;":"&amp;ADDRESS(ROW(),COLUMN(B_MSK[QB])))</f>
        <v/>
      </c>
      <c r="Z996" s="5" t="str">
        <f ca="1">IF(B_MSK[[#This Row],[concat]]="","",MATCH(B_MSK[[#This Row],[concat]],[2]!db[NB NOTA_C],0)+1)</f>
        <v/>
      </c>
      <c r="AA996" s="5" t="str">
        <f ca="1">IF(B_MSK[[#This Row],[//]]="","",HYPERLINK("[D:\kerja\BANK EXP\BARU\DB.XLSX]DB!e"&amp;B_MSK[[#This Row],[DB_ROW]],"&gt;"))</f>
        <v/>
      </c>
      <c r="AB996" s="30" t="e">
        <f ca="1">MID(B_MSK[[#This Row],[/ STN_1]],FIND(" ",B_MSK[[#This Row],[/ STN_1]])+1,LEN(B_MSK[[#This Row],[/ STN_1]]))</f>
        <v>#VALUE!</v>
      </c>
      <c r="AC9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6" s="15" t="str">
        <f ca="1">IF(B_MSK[[#This Row],[HARGA_2]]="","",IF(MID(B_MSK[[#This Row],[/ STN_2]],FIND(" ",B_MSK[[#This Row],[/ STN_2]])+1,LEN(B_MSK[[#This Row],[/ STN_2]]))="LSN",B_MSK[[#This Row],[HARGA_2]]/12,""))</f>
        <v/>
      </c>
      <c r="AH996" s="7" t="str">
        <f ca="1">IF(B_MSK[[#This Row],[HARGA_3]]="","","/ "&amp;"PCS")</f>
        <v/>
      </c>
      <c r="AI996" s="15" t="str">
        <f ca="1">IF(B_MSK[[#This Row],[HARGA_3]]="",IF(B_MSK[[#This Row],[HARGA_2]]="",IF(B_MSK[[#This Row],[HARGA_1]]="","",B_MSK[[#This Row],[HARGA_1]]),B_MSK[[#This Row],[HARGA_2]]),B_MSK[[#This Row],[HARGA_3]])</f>
        <v/>
      </c>
      <c r="AJ996" s="15" t="str">
        <f ca="1">IF(B_MSK[[#This Row],[/ STN_3]]="",IF(B_MSK[[#This Row],[/ STN_2]]="",IF(B_MSK[[#This Row],[/ STN_1]]="","",B_MSK[[#This Row],[/ STN_1]]),B_MSK[[#This Row],[/ STN_2]]),B_MSK[[#This Row],[/ STN_3]])</f>
        <v/>
      </c>
      <c r="AK996" s="5" t="str">
        <f ca="1">IF(B_MSK[[#This Row],[//]]="","",SUBSTITUTE(SUBSTITUTE(SUBSTITUTE(B_MSK[[#This Row],[QTY/ CTN]]," ","_",2),"(",""),")","")&amp;"_")</f>
        <v/>
      </c>
      <c r="AL996" s="5" t="str">
        <f ca="1">IF(B_MSK[[#This Row],[A_B]]="","",SEARCH("_",B_MSK[[#This Row],[A_B]]))</f>
        <v/>
      </c>
      <c r="AM996" s="5" t="str">
        <f ca="1">IF(B_MSK[[#This Row],[A_B]]="","",LEN(B_MSK[[#This Row],[A_B]]))</f>
        <v/>
      </c>
      <c r="AN996" s="5" t="str">
        <f ca="1">IF(B_MSK[[#This Row],[A_B]]="","",LEFT(B_MSK[[#This Row],[QTY/ CTN]],B_MSK[[#This Row],[A_B_1]]))</f>
        <v/>
      </c>
      <c r="AO996" s="5" t="str">
        <f ca="1">IF(B_MSK[[#This Row],[A_B]]="","",LEFT(B_MSK[[#This Row],[A_]],SEARCH(" ",B_MSK[[#This Row],[A_]])-1))</f>
        <v/>
      </c>
      <c r="AP996" s="5" t="str">
        <f ca="1">IF(B_MSK[[#This Row],[A_B]]="","",RIGHT(B_MSK[[#This Row],[A_]],LEN(B_MSK[[#This Row],[A_]])-SEARCH(" ",B_MSK[[#This Row],[A_]])))</f>
        <v/>
      </c>
      <c r="AQ9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6" s="5" t="str">
        <f ca="1">IF(B_MSK[[#This Row],[B_]]="","",LEFT(B_MSK[[#This Row],[B_]],SEARCH(" ",B_MSK[[#This Row],[B_]])))</f>
        <v/>
      </c>
      <c r="AS996" s="5" t="str">
        <f ca="1">IF(B_MSK[[#This Row],[B_]]="","",RIGHT(B_MSK[[#This Row],[B_]],LEN(B_MSK[[#This Row],[B_]])-SEARCH(" ",B_MSK[[#This Row],[B_]])))</f>
        <v/>
      </c>
      <c r="AT996" s="5" t="str">
        <f ca="1">IF(B_MSK[[#This Row],[B_2]]="LSN",12,"")</f>
        <v/>
      </c>
      <c r="AU996" s="5" t="str">
        <f ca="1">IF(B_MSK[[#This Row],[C_1]]="","","PCS")</f>
        <v/>
      </c>
      <c r="AV996" s="5" t="str">
        <f ca="1">IF(B_MSK[[#This Row],[A_1]]="","",B_MSK[[#This Row],[A_1]]*IF(B_MSK[[#This Row],[B_1]]="",1,B_MSK[[#This Row],[B_1]])*IF(B_MSK[[#This Row],[C_1]]="",1,B_MSK[[#This Row],[C_1]]))</f>
        <v/>
      </c>
      <c r="AW996" s="5" t="str">
        <f ca="1">IF(B_MSK[[#This Row],[C_2]]="",IF(B_MSK[[#This Row],[B_2]]="",IF(B_MSK[[#This Row],[A_2]]="","",B_MSK[[#This Row],[A_2]]),B_MSK[[#This Row],[B_2]]),B_MSK[[#This Row],[C_2]])</f>
        <v/>
      </c>
      <c r="AX996" s="2">
        <f ca="1">IF(ISNUMBER(B_MSK[[#This Row],[TANGGAL DATANG]]),B_MSK[[#This Row],[TANGGAL DATANG]],AX995)</f>
        <v>44959</v>
      </c>
      <c r="AY996" s="5" t="str">
        <f ca="1">IF(B_MSK[[#This Row],[DB_ROW]]="","",INDEX([3]!db[JENIS],B_MSK[[#This Row],[DB_ROW]]-1))</f>
        <v/>
      </c>
      <c r="AZ996" s="5" t="e">
        <f ca="1">IF(B_MSK[[#This Row],[A_1]]="","",B_MSK[[#This Row],[A_1]])*1</f>
        <v>#VALUE!</v>
      </c>
      <c r="BA996" s="5" t="str">
        <f ca="1">IF(B_MSK[[#This Row],[//]]="","",INDEX(INDIRECT(DIR&amp;$2:$2),B_MSK[[#This Row],[//]]))</f>
        <v/>
      </c>
      <c r="BB996" s="5" t="str">
        <f ca="1">CONCATENATE(B_MSK[[#This Row],[concat]],B_MSK[[#This Row],[HARGA_X]],B_MSK[[#This Row],[SAT]])</f>
        <v/>
      </c>
    </row>
    <row r="997" spans="1:54" x14ac:dyDescent="0.25">
      <c r="A997" s="6" t="s">
        <v>128</v>
      </c>
      <c r="B997" s="5" t="str">
        <f ca="1">IF(B_MSK[[#This Row],[N_ID]]="","",INDEX(INDIRECT(DIR&amp;$2:$2),MATCH(B_MSK[[#This Row],[N_ID]],INDIRECT(DIR&amp;"!NOTA[ID_P]"),0)))</f>
        <v/>
      </c>
      <c r="C997" s="5" t="str">
        <f ca="1">IF(B_MSK[[#This Row],[//]]="","",HYPERLINK("["&amp;SUBSTITUTE(DIR,"'","")&amp;"]NOTA!D"&amp;B_MSK[[#This Row],[//]]+2,"&gt;"))</f>
        <v/>
      </c>
      <c r="D997" s="5" t="str">
        <f ca="1">IF(B_MSK[[#This Row],[N_ID]]="","",COUNTIF(INDIRECT(DIR&amp;"!NOTA[ID_H]"),B_MSK[[#This Row],[ID NOTA]]))</f>
        <v/>
      </c>
      <c r="E9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7" s="7" t="str">
        <f ca="1">IF(B_MSK[[#This Row],[stt]]="ada",INDEX([2]!db[NB BM],B_MSK[DB_ROW]-1),"")</f>
        <v/>
      </c>
      <c r="H997" s="7" t="str">
        <f ca="1">IF(B_MSK[[#This Row],[//]]="","",INDEX(INDIRECT(DIR&amp;$2:$2),B_MSK[[#This Row],[//]]))</f>
        <v/>
      </c>
      <c r="I997" s="27" t="str">
        <f ca="1">IF(B_MSK[[#This Row],[//]]="","",INDEX(INDIRECT(DB_PATH&amp;$2:$2),B_MSK[[#This Row],[DB_ROW]]-1))</f>
        <v/>
      </c>
      <c r="J997" s="5" t="str">
        <f ca="1">IF(B_MSK[[#This Row],[//]]="","",IF(INDEX(INDIRECT(DIR&amp;$2:$2),B_MSK[[#This Row],[//]])="","",INDEX(INDIRECT(DIR&amp;$2:$2),B_MSK[[#This Row],[//]])))</f>
        <v/>
      </c>
      <c r="K997" s="5" t="str">
        <f ca="1">IF(B_MSK[[#This Row],[//]]="","",IF(INDEX(INDIRECT(DIR&amp;$2:$2),B_MSK[[#This Row],[//]])="","",INDEX(INDIRECT(DIR&amp;$2:$2),B_MSK[[#This Row],[//]])))</f>
        <v/>
      </c>
      <c r="L997" s="5" t="str">
        <f ca="1">IF(B_MSK[[#This Row],[//]]="","",IF(INDEX(INDIRECT(DIR&amp;$2:$2),B_MSK[[#This Row],[//]])="","",INDEX(INDIRECT(DIR&amp;$2:$2),B_MSK[[#This Row],[//]])))</f>
        <v/>
      </c>
      <c r="M997" s="13" t="str">
        <f ca="1">IF(B_MSK[[#This Row],[//]]="","",INDEX(INDIRECT(DIR&amp;$2:$2),B_MSK[[#This Row],[//]]))</f>
        <v/>
      </c>
      <c r="N997" s="13" t="str">
        <f ca="1">IF(OR(B_MSK[[#This Row],[//]]="",),"",INDEX(INDIRECT(DIR&amp;$2:$2),B_MSK[[#This Row],[//]]))</f>
        <v/>
      </c>
      <c r="O997" s="3" t="str">
        <f ca="1">IF(B_MSK[[#This Row],[//]]="","",IF(INDEX(INDIRECT(DIR&amp;$2:$2),B_MSK[[#This Row],[//]])=0,"",INDEX(INDIRECT(DIR&amp;$2:$2),B_MSK[[#This Row],[//]])))</f>
        <v/>
      </c>
      <c r="P997" s="3" t="str">
        <f ca="1">IF(B_MSK[[#This Row],[//]]="","",IF(INDEX(INDIRECT(DIR&amp;$2:$2),B_MSK[[#This Row],[//]])=0,"",INDEX(INDIRECT(DIR&amp;$2:$2),B_MSK[[#This Row],[//]])))</f>
        <v/>
      </c>
      <c r="Q997" s="12" t="str">
        <f ca="1">IF(B_MSK[[#This Row],[//]]="","",INDEX(INDIRECT(DIR&amp;$2:$2),B_MSK[[#This Row],[//]]))</f>
        <v/>
      </c>
      <c r="R9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7" s="37" t="str">
        <f ca="1">IF(B_MSK[[#This Row],[//]]="","",INDEX(INDIRECT(DIR&amp;$2:$2),B_MSK[[#This Row],[//]]))</f>
        <v/>
      </c>
      <c r="U997" s="38" t="str">
        <f ca="1">IF(SUMIF(B_MSK[NAMA BARANG],B_MSK[[#This Row],[NAMA BARANG]],B_MSK[JMLH BRG])=0,"",SUMIF(B_MSK[NAMA BARANG],B_MSK[[#This Row],[NAMA BARANG]],B_MSK[C]))</f>
        <v/>
      </c>
      <c r="V997" s="7" t="str">
        <f ca="1">IF(B_MSK[[#This Row],[//]]="","",INDEX(INDIRECT(DIR&amp;$2:$2),B_MSK[[#This Row],[//]]))</f>
        <v/>
      </c>
      <c r="W9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7" s="5" t="str">
        <f ca="1">IF(B_MSK[[#This Row],[N.B.nota]]="","",IF(MATCH(B_MSK[[#This Row],[concat]],[2]!db[NB NOTA_C],0)&gt;0,"ada",0))</f>
        <v/>
      </c>
      <c r="Y997" s="5" t="str">
        <f ca="1">IF(B_MSK[[#This Row],[N.B.nota]]="","",ADDRESS(ROW(B_MSK[QB]),COLUMN(B_MSK[QB]))&amp;":"&amp;ADDRESS(ROW(),COLUMN(B_MSK[QB])))</f>
        <v/>
      </c>
      <c r="Z997" s="5" t="str">
        <f ca="1">IF(B_MSK[[#This Row],[concat]]="","",MATCH(B_MSK[[#This Row],[concat]],[2]!db[NB NOTA_C],0)+1)</f>
        <v/>
      </c>
      <c r="AA997" s="5" t="str">
        <f ca="1">IF(B_MSK[[#This Row],[//]]="","",HYPERLINK("[D:\kerja\BANK EXP\BARU\DB.XLSX]DB!e"&amp;B_MSK[[#This Row],[DB_ROW]],"&gt;"))</f>
        <v/>
      </c>
      <c r="AB997" s="30" t="e">
        <f ca="1">MID(B_MSK[[#This Row],[/ STN_1]],FIND(" ",B_MSK[[#This Row],[/ STN_1]])+1,LEN(B_MSK[[#This Row],[/ STN_1]]))</f>
        <v>#VALUE!</v>
      </c>
      <c r="AC9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7" s="15" t="str">
        <f ca="1">IF(B_MSK[[#This Row],[HARGA_2]]="","",IF(MID(B_MSK[[#This Row],[/ STN_2]],FIND(" ",B_MSK[[#This Row],[/ STN_2]])+1,LEN(B_MSK[[#This Row],[/ STN_2]]))="LSN",B_MSK[[#This Row],[HARGA_2]]/12,""))</f>
        <v/>
      </c>
      <c r="AH997" s="7" t="str">
        <f ca="1">IF(B_MSK[[#This Row],[HARGA_3]]="","","/ "&amp;"PCS")</f>
        <v/>
      </c>
      <c r="AI997" s="15" t="str">
        <f ca="1">IF(B_MSK[[#This Row],[HARGA_3]]="",IF(B_MSK[[#This Row],[HARGA_2]]="",IF(B_MSK[[#This Row],[HARGA_1]]="","",B_MSK[[#This Row],[HARGA_1]]),B_MSK[[#This Row],[HARGA_2]]),B_MSK[[#This Row],[HARGA_3]])</f>
        <v/>
      </c>
      <c r="AJ997" s="15" t="str">
        <f ca="1">IF(B_MSK[[#This Row],[/ STN_3]]="",IF(B_MSK[[#This Row],[/ STN_2]]="",IF(B_MSK[[#This Row],[/ STN_1]]="","",B_MSK[[#This Row],[/ STN_1]]),B_MSK[[#This Row],[/ STN_2]]),B_MSK[[#This Row],[/ STN_3]])</f>
        <v/>
      </c>
      <c r="AK997" s="5" t="str">
        <f ca="1">IF(B_MSK[[#This Row],[//]]="","",SUBSTITUTE(SUBSTITUTE(SUBSTITUTE(B_MSK[[#This Row],[QTY/ CTN]]," ","_",2),"(",""),")","")&amp;"_")</f>
        <v/>
      </c>
      <c r="AL997" s="5" t="str">
        <f ca="1">IF(B_MSK[[#This Row],[A_B]]="","",SEARCH("_",B_MSK[[#This Row],[A_B]]))</f>
        <v/>
      </c>
      <c r="AM997" s="5" t="str">
        <f ca="1">IF(B_MSK[[#This Row],[A_B]]="","",LEN(B_MSK[[#This Row],[A_B]]))</f>
        <v/>
      </c>
      <c r="AN997" s="5" t="str">
        <f ca="1">IF(B_MSK[[#This Row],[A_B]]="","",LEFT(B_MSK[[#This Row],[QTY/ CTN]],B_MSK[[#This Row],[A_B_1]]))</f>
        <v/>
      </c>
      <c r="AO997" s="5" t="str">
        <f ca="1">IF(B_MSK[[#This Row],[A_B]]="","",LEFT(B_MSK[[#This Row],[A_]],SEARCH(" ",B_MSK[[#This Row],[A_]])-1))</f>
        <v/>
      </c>
      <c r="AP997" s="5" t="str">
        <f ca="1">IF(B_MSK[[#This Row],[A_B]]="","",RIGHT(B_MSK[[#This Row],[A_]],LEN(B_MSK[[#This Row],[A_]])-SEARCH(" ",B_MSK[[#This Row],[A_]])))</f>
        <v/>
      </c>
      <c r="AQ9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7" s="5" t="str">
        <f ca="1">IF(B_MSK[[#This Row],[B_]]="","",LEFT(B_MSK[[#This Row],[B_]],SEARCH(" ",B_MSK[[#This Row],[B_]])))</f>
        <v/>
      </c>
      <c r="AS997" s="5" t="str">
        <f ca="1">IF(B_MSK[[#This Row],[B_]]="","",RIGHT(B_MSK[[#This Row],[B_]],LEN(B_MSK[[#This Row],[B_]])-SEARCH(" ",B_MSK[[#This Row],[B_]])))</f>
        <v/>
      </c>
      <c r="AT997" s="5" t="str">
        <f ca="1">IF(B_MSK[[#This Row],[B_2]]="LSN",12,"")</f>
        <v/>
      </c>
      <c r="AU997" s="5" t="str">
        <f ca="1">IF(B_MSK[[#This Row],[C_1]]="","","PCS")</f>
        <v/>
      </c>
      <c r="AV997" s="5" t="str">
        <f ca="1">IF(B_MSK[[#This Row],[A_1]]="","",B_MSK[[#This Row],[A_1]]*IF(B_MSK[[#This Row],[B_1]]="",1,B_MSK[[#This Row],[B_1]])*IF(B_MSK[[#This Row],[C_1]]="",1,B_MSK[[#This Row],[C_1]]))</f>
        <v/>
      </c>
      <c r="AW997" s="5" t="str">
        <f ca="1">IF(B_MSK[[#This Row],[C_2]]="",IF(B_MSK[[#This Row],[B_2]]="",IF(B_MSK[[#This Row],[A_2]]="","",B_MSK[[#This Row],[A_2]]),B_MSK[[#This Row],[B_2]]),B_MSK[[#This Row],[C_2]])</f>
        <v/>
      </c>
      <c r="AX997" s="2">
        <f ca="1">IF(ISNUMBER(B_MSK[[#This Row],[TANGGAL DATANG]]),B_MSK[[#This Row],[TANGGAL DATANG]],AX996)</f>
        <v>44959</v>
      </c>
      <c r="AY997" s="5" t="str">
        <f ca="1">IF(B_MSK[[#This Row],[DB_ROW]]="","",INDEX([3]!db[JENIS],B_MSK[[#This Row],[DB_ROW]]-1))</f>
        <v/>
      </c>
      <c r="AZ997" s="5" t="e">
        <f ca="1">IF(B_MSK[[#This Row],[A_1]]="","",B_MSK[[#This Row],[A_1]])*1</f>
        <v>#VALUE!</v>
      </c>
      <c r="BA997" s="5" t="str">
        <f ca="1">IF(B_MSK[[#This Row],[//]]="","",INDEX(INDIRECT(DIR&amp;$2:$2),B_MSK[[#This Row],[//]]))</f>
        <v/>
      </c>
      <c r="BB997" s="5" t="str">
        <f ca="1">CONCATENATE(B_MSK[[#This Row],[concat]],B_MSK[[#This Row],[HARGA_X]],B_MSK[[#This Row],[SAT]])</f>
        <v/>
      </c>
    </row>
    <row r="998" spans="1:54" x14ac:dyDescent="0.25">
      <c r="A998" s="6" t="s">
        <v>128</v>
      </c>
      <c r="B998" s="5" t="str">
        <f ca="1">IF(B_MSK[[#This Row],[N_ID]]="","",INDEX(INDIRECT(DIR&amp;$2:$2),MATCH(B_MSK[[#This Row],[N_ID]],INDIRECT(DIR&amp;"!NOTA[ID_P]"),0)))</f>
        <v/>
      </c>
      <c r="C998" s="5" t="str">
        <f ca="1">IF(B_MSK[[#This Row],[//]]="","",HYPERLINK("["&amp;SUBSTITUTE(DIR,"'","")&amp;"]NOTA!D"&amp;B_MSK[[#This Row],[//]]+2,"&gt;"))</f>
        <v/>
      </c>
      <c r="D998" s="5" t="str">
        <f ca="1">IF(B_MSK[[#This Row],[N_ID]]="","",COUNTIF(INDIRECT(DIR&amp;"!NOTA[ID_H]"),B_MSK[[#This Row],[ID NOTA]]))</f>
        <v/>
      </c>
      <c r="E9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8" s="7" t="str">
        <f ca="1">IF(B_MSK[[#This Row],[stt]]="ada",INDEX([2]!db[NB BM],B_MSK[DB_ROW]-1),"")</f>
        <v/>
      </c>
      <c r="H998" s="7" t="str">
        <f ca="1">IF(B_MSK[[#This Row],[//]]="","",INDEX(INDIRECT(DIR&amp;$2:$2),B_MSK[[#This Row],[//]]))</f>
        <v/>
      </c>
      <c r="I998" s="27" t="str">
        <f ca="1">IF(B_MSK[[#This Row],[//]]="","",INDEX(INDIRECT(DB_PATH&amp;$2:$2),B_MSK[[#This Row],[DB_ROW]]-1))</f>
        <v/>
      </c>
      <c r="J998" s="5" t="str">
        <f ca="1">IF(B_MSK[[#This Row],[//]]="","",IF(INDEX(INDIRECT(DIR&amp;$2:$2),B_MSK[[#This Row],[//]])="","",INDEX(INDIRECT(DIR&amp;$2:$2),B_MSK[[#This Row],[//]])))</f>
        <v/>
      </c>
      <c r="K998" s="5" t="str">
        <f ca="1">IF(B_MSK[[#This Row],[//]]="","",IF(INDEX(INDIRECT(DIR&amp;$2:$2),B_MSK[[#This Row],[//]])="","",INDEX(INDIRECT(DIR&amp;$2:$2),B_MSK[[#This Row],[//]])))</f>
        <v/>
      </c>
      <c r="L998" s="5" t="str">
        <f ca="1">IF(B_MSK[[#This Row],[//]]="","",IF(INDEX(INDIRECT(DIR&amp;$2:$2),B_MSK[[#This Row],[//]])="","",INDEX(INDIRECT(DIR&amp;$2:$2),B_MSK[[#This Row],[//]])))</f>
        <v/>
      </c>
      <c r="M998" s="13" t="str">
        <f ca="1">IF(B_MSK[[#This Row],[//]]="","",INDEX(INDIRECT(DIR&amp;$2:$2),B_MSK[[#This Row],[//]]))</f>
        <v/>
      </c>
      <c r="N998" s="13" t="str">
        <f ca="1">IF(OR(B_MSK[[#This Row],[//]]="",),"",INDEX(INDIRECT(DIR&amp;$2:$2),B_MSK[[#This Row],[//]]))</f>
        <v/>
      </c>
      <c r="O998" s="3" t="str">
        <f ca="1">IF(B_MSK[[#This Row],[//]]="","",IF(INDEX(INDIRECT(DIR&amp;$2:$2),B_MSK[[#This Row],[//]])=0,"",INDEX(INDIRECT(DIR&amp;$2:$2),B_MSK[[#This Row],[//]])))</f>
        <v/>
      </c>
      <c r="P998" s="3" t="str">
        <f ca="1">IF(B_MSK[[#This Row],[//]]="","",IF(INDEX(INDIRECT(DIR&amp;$2:$2),B_MSK[[#This Row],[//]])=0,"",INDEX(INDIRECT(DIR&amp;$2:$2),B_MSK[[#This Row],[//]])))</f>
        <v/>
      </c>
      <c r="Q998" s="12" t="str">
        <f ca="1">IF(B_MSK[[#This Row],[//]]="","",INDEX(INDIRECT(DIR&amp;$2:$2),B_MSK[[#This Row],[//]]))</f>
        <v/>
      </c>
      <c r="R9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8" s="37" t="str">
        <f ca="1">IF(B_MSK[[#This Row],[//]]="","",INDEX(INDIRECT(DIR&amp;$2:$2),B_MSK[[#This Row],[//]]))</f>
        <v/>
      </c>
      <c r="U998" s="38" t="str">
        <f ca="1">IF(SUMIF(B_MSK[NAMA BARANG],B_MSK[[#This Row],[NAMA BARANG]],B_MSK[JMLH BRG])=0,"",SUMIF(B_MSK[NAMA BARANG],B_MSK[[#This Row],[NAMA BARANG]],B_MSK[C]))</f>
        <v/>
      </c>
      <c r="V998" s="7" t="str">
        <f ca="1">IF(B_MSK[[#This Row],[//]]="","",INDEX(INDIRECT(DIR&amp;$2:$2),B_MSK[[#This Row],[//]]))</f>
        <v/>
      </c>
      <c r="W9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8" s="5" t="str">
        <f ca="1">IF(B_MSK[[#This Row],[N.B.nota]]="","",IF(MATCH(B_MSK[[#This Row],[concat]],[2]!db[NB NOTA_C],0)&gt;0,"ada",0))</f>
        <v/>
      </c>
      <c r="Y998" s="5" t="str">
        <f ca="1">IF(B_MSK[[#This Row],[N.B.nota]]="","",ADDRESS(ROW(B_MSK[QB]),COLUMN(B_MSK[QB]))&amp;":"&amp;ADDRESS(ROW(),COLUMN(B_MSK[QB])))</f>
        <v/>
      </c>
      <c r="Z998" s="5" t="str">
        <f ca="1">IF(B_MSK[[#This Row],[concat]]="","",MATCH(B_MSK[[#This Row],[concat]],[2]!db[NB NOTA_C],0)+1)</f>
        <v/>
      </c>
      <c r="AA998" s="5" t="str">
        <f ca="1">IF(B_MSK[[#This Row],[//]]="","",HYPERLINK("[D:\kerja\BANK EXP\BARU\DB.XLSX]DB!e"&amp;B_MSK[[#This Row],[DB_ROW]],"&gt;"))</f>
        <v/>
      </c>
      <c r="AB998" s="30" t="e">
        <f ca="1">MID(B_MSK[[#This Row],[/ STN_1]],FIND(" ",B_MSK[[#This Row],[/ STN_1]])+1,LEN(B_MSK[[#This Row],[/ STN_1]]))</f>
        <v>#VALUE!</v>
      </c>
      <c r="AC9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8" s="15" t="str">
        <f ca="1">IF(B_MSK[[#This Row],[HARGA_2]]="","",IF(MID(B_MSK[[#This Row],[/ STN_2]],FIND(" ",B_MSK[[#This Row],[/ STN_2]])+1,LEN(B_MSK[[#This Row],[/ STN_2]]))="LSN",B_MSK[[#This Row],[HARGA_2]]/12,""))</f>
        <v/>
      </c>
      <c r="AH998" s="7" t="str">
        <f ca="1">IF(B_MSK[[#This Row],[HARGA_3]]="","","/ "&amp;"PCS")</f>
        <v/>
      </c>
      <c r="AI998" s="15" t="str">
        <f ca="1">IF(B_MSK[[#This Row],[HARGA_3]]="",IF(B_MSK[[#This Row],[HARGA_2]]="",IF(B_MSK[[#This Row],[HARGA_1]]="","",B_MSK[[#This Row],[HARGA_1]]),B_MSK[[#This Row],[HARGA_2]]),B_MSK[[#This Row],[HARGA_3]])</f>
        <v/>
      </c>
      <c r="AJ998" s="15" t="str">
        <f ca="1">IF(B_MSK[[#This Row],[/ STN_3]]="",IF(B_MSK[[#This Row],[/ STN_2]]="",IF(B_MSK[[#This Row],[/ STN_1]]="","",B_MSK[[#This Row],[/ STN_1]]),B_MSK[[#This Row],[/ STN_2]]),B_MSK[[#This Row],[/ STN_3]])</f>
        <v/>
      </c>
      <c r="AK998" s="5" t="str">
        <f ca="1">IF(B_MSK[[#This Row],[//]]="","",SUBSTITUTE(SUBSTITUTE(SUBSTITUTE(B_MSK[[#This Row],[QTY/ CTN]]," ","_",2),"(",""),")","")&amp;"_")</f>
        <v/>
      </c>
      <c r="AL998" s="5" t="str">
        <f ca="1">IF(B_MSK[[#This Row],[A_B]]="","",SEARCH("_",B_MSK[[#This Row],[A_B]]))</f>
        <v/>
      </c>
      <c r="AM998" s="5" t="str">
        <f ca="1">IF(B_MSK[[#This Row],[A_B]]="","",LEN(B_MSK[[#This Row],[A_B]]))</f>
        <v/>
      </c>
      <c r="AN998" s="5" t="str">
        <f ca="1">IF(B_MSK[[#This Row],[A_B]]="","",LEFT(B_MSK[[#This Row],[QTY/ CTN]],B_MSK[[#This Row],[A_B_1]]))</f>
        <v/>
      </c>
      <c r="AO998" s="5" t="str">
        <f ca="1">IF(B_MSK[[#This Row],[A_B]]="","",LEFT(B_MSK[[#This Row],[A_]],SEARCH(" ",B_MSK[[#This Row],[A_]])-1))</f>
        <v/>
      </c>
      <c r="AP998" s="5" t="str">
        <f ca="1">IF(B_MSK[[#This Row],[A_B]]="","",RIGHT(B_MSK[[#This Row],[A_]],LEN(B_MSK[[#This Row],[A_]])-SEARCH(" ",B_MSK[[#This Row],[A_]])))</f>
        <v/>
      </c>
      <c r="AQ9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8" s="5" t="str">
        <f ca="1">IF(B_MSK[[#This Row],[B_]]="","",LEFT(B_MSK[[#This Row],[B_]],SEARCH(" ",B_MSK[[#This Row],[B_]])))</f>
        <v/>
      </c>
      <c r="AS998" s="5" t="str">
        <f ca="1">IF(B_MSK[[#This Row],[B_]]="","",RIGHT(B_MSK[[#This Row],[B_]],LEN(B_MSK[[#This Row],[B_]])-SEARCH(" ",B_MSK[[#This Row],[B_]])))</f>
        <v/>
      </c>
      <c r="AT998" s="5" t="str">
        <f ca="1">IF(B_MSK[[#This Row],[B_2]]="LSN",12,"")</f>
        <v/>
      </c>
      <c r="AU998" s="5" t="str">
        <f ca="1">IF(B_MSK[[#This Row],[C_1]]="","","PCS")</f>
        <v/>
      </c>
      <c r="AV998" s="5" t="str">
        <f ca="1">IF(B_MSK[[#This Row],[A_1]]="","",B_MSK[[#This Row],[A_1]]*IF(B_MSK[[#This Row],[B_1]]="",1,B_MSK[[#This Row],[B_1]])*IF(B_MSK[[#This Row],[C_1]]="",1,B_MSK[[#This Row],[C_1]]))</f>
        <v/>
      </c>
      <c r="AW998" s="5" t="str">
        <f ca="1">IF(B_MSK[[#This Row],[C_2]]="",IF(B_MSK[[#This Row],[B_2]]="",IF(B_MSK[[#This Row],[A_2]]="","",B_MSK[[#This Row],[A_2]]),B_MSK[[#This Row],[B_2]]),B_MSK[[#This Row],[C_2]])</f>
        <v/>
      </c>
      <c r="AX998" s="2">
        <f ca="1">IF(ISNUMBER(B_MSK[[#This Row],[TANGGAL DATANG]]),B_MSK[[#This Row],[TANGGAL DATANG]],AX997)</f>
        <v>44959</v>
      </c>
      <c r="AY998" s="5" t="str">
        <f ca="1">IF(B_MSK[[#This Row],[DB_ROW]]="","",INDEX([3]!db[JENIS],B_MSK[[#This Row],[DB_ROW]]-1))</f>
        <v/>
      </c>
      <c r="AZ998" s="5" t="e">
        <f ca="1">IF(B_MSK[[#This Row],[A_1]]="","",B_MSK[[#This Row],[A_1]])*1</f>
        <v>#VALUE!</v>
      </c>
      <c r="BA998" s="5" t="str">
        <f ca="1">IF(B_MSK[[#This Row],[//]]="","",INDEX(INDIRECT(DIR&amp;$2:$2),B_MSK[[#This Row],[//]]))</f>
        <v/>
      </c>
      <c r="BB998" s="5" t="str">
        <f ca="1">CONCATENATE(B_MSK[[#This Row],[concat]],B_MSK[[#This Row],[HARGA_X]],B_MSK[[#This Row],[SAT]])</f>
        <v/>
      </c>
    </row>
    <row r="999" spans="1:54" x14ac:dyDescent="0.25">
      <c r="A999" s="6" t="s">
        <v>128</v>
      </c>
      <c r="B999" s="5" t="str">
        <f ca="1">IF(B_MSK[[#This Row],[N_ID]]="","",INDEX(INDIRECT(DIR&amp;$2:$2),MATCH(B_MSK[[#This Row],[N_ID]],INDIRECT(DIR&amp;"!NOTA[ID_P]"),0)))</f>
        <v/>
      </c>
      <c r="C999" s="5" t="str">
        <f ca="1">IF(B_MSK[[#This Row],[//]]="","",HYPERLINK("["&amp;SUBSTITUTE(DIR,"'","")&amp;"]NOTA!D"&amp;B_MSK[[#This Row],[//]]+2,"&gt;"))</f>
        <v/>
      </c>
      <c r="D999" s="5" t="str">
        <f ca="1">IF(B_MSK[[#This Row],[N_ID]]="","",COUNTIF(INDIRECT(DIR&amp;"!NOTA[ID_H]"),B_MSK[[#This Row],[ID NOTA]]))</f>
        <v/>
      </c>
      <c r="E9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9" s="7" t="str">
        <f ca="1">IF(B_MSK[[#This Row],[stt]]="ada",INDEX([2]!db[NB BM],B_MSK[DB_ROW]-1),"")</f>
        <v/>
      </c>
      <c r="H999" s="7" t="str">
        <f ca="1">IF(B_MSK[[#This Row],[//]]="","",INDEX(INDIRECT(DIR&amp;$2:$2),B_MSK[[#This Row],[//]]))</f>
        <v/>
      </c>
      <c r="I999" s="27" t="str">
        <f ca="1">IF(B_MSK[[#This Row],[//]]="","",INDEX(INDIRECT(DB_PATH&amp;$2:$2),B_MSK[[#This Row],[DB_ROW]]-1))</f>
        <v/>
      </c>
      <c r="J999" s="5" t="str">
        <f ca="1">IF(B_MSK[[#This Row],[//]]="","",IF(INDEX(INDIRECT(DIR&amp;$2:$2),B_MSK[[#This Row],[//]])="","",INDEX(INDIRECT(DIR&amp;$2:$2),B_MSK[[#This Row],[//]])))</f>
        <v/>
      </c>
      <c r="K999" s="5" t="str">
        <f ca="1">IF(B_MSK[[#This Row],[//]]="","",IF(INDEX(INDIRECT(DIR&amp;$2:$2),B_MSK[[#This Row],[//]])="","",INDEX(INDIRECT(DIR&amp;$2:$2),B_MSK[[#This Row],[//]])))</f>
        <v/>
      </c>
      <c r="L999" s="5" t="str">
        <f ca="1">IF(B_MSK[[#This Row],[//]]="","",IF(INDEX(INDIRECT(DIR&amp;$2:$2),B_MSK[[#This Row],[//]])="","",INDEX(INDIRECT(DIR&amp;$2:$2),B_MSK[[#This Row],[//]])))</f>
        <v/>
      </c>
      <c r="M999" s="13" t="str">
        <f ca="1">IF(B_MSK[[#This Row],[//]]="","",INDEX(INDIRECT(DIR&amp;$2:$2),B_MSK[[#This Row],[//]]))</f>
        <v/>
      </c>
      <c r="N999" s="13" t="str">
        <f ca="1">IF(OR(B_MSK[[#This Row],[//]]="",),"",INDEX(INDIRECT(DIR&amp;$2:$2),B_MSK[[#This Row],[//]]))</f>
        <v/>
      </c>
      <c r="O999" s="3" t="str">
        <f ca="1">IF(B_MSK[[#This Row],[//]]="","",IF(INDEX(INDIRECT(DIR&amp;$2:$2),B_MSK[[#This Row],[//]])=0,"",INDEX(INDIRECT(DIR&amp;$2:$2),B_MSK[[#This Row],[//]])))</f>
        <v/>
      </c>
      <c r="P999" s="3" t="str">
        <f ca="1">IF(B_MSK[[#This Row],[//]]="","",IF(INDEX(INDIRECT(DIR&amp;$2:$2),B_MSK[[#This Row],[//]])=0,"",INDEX(INDIRECT(DIR&amp;$2:$2),B_MSK[[#This Row],[//]])))</f>
        <v/>
      </c>
      <c r="Q999" s="12" t="str">
        <f ca="1">IF(B_MSK[[#This Row],[//]]="","",INDEX(INDIRECT(DIR&amp;$2:$2),B_MSK[[#This Row],[//]]))</f>
        <v/>
      </c>
      <c r="R9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9" s="37" t="str">
        <f ca="1">IF(B_MSK[[#This Row],[//]]="","",INDEX(INDIRECT(DIR&amp;$2:$2),B_MSK[[#This Row],[//]]))</f>
        <v/>
      </c>
      <c r="U999" s="38" t="str">
        <f ca="1">IF(SUMIF(B_MSK[NAMA BARANG],B_MSK[[#This Row],[NAMA BARANG]],B_MSK[JMLH BRG])=0,"",SUMIF(B_MSK[NAMA BARANG],B_MSK[[#This Row],[NAMA BARANG]],B_MSK[C]))</f>
        <v/>
      </c>
      <c r="V999" s="7" t="str">
        <f ca="1">IF(B_MSK[[#This Row],[//]]="","",INDEX(INDIRECT(DIR&amp;$2:$2),B_MSK[[#This Row],[//]]))</f>
        <v/>
      </c>
      <c r="W9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9" s="5" t="str">
        <f ca="1">IF(B_MSK[[#This Row],[N.B.nota]]="","",IF(MATCH(B_MSK[[#This Row],[concat]],[2]!db[NB NOTA_C],0)&gt;0,"ada",0))</f>
        <v/>
      </c>
      <c r="Y999" s="5" t="str">
        <f ca="1">IF(B_MSK[[#This Row],[N.B.nota]]="","",ADDRESS(ROW(B_MSK[QB]),COLUMN(B_MSK[QB]))&amp;":"&amp;ADDRESS(ROW(),COLUMN(B_MSK[QB])))</f>
        <v/>
      </c>
      <c r="Z999" s="5" t="str">
        <f ca="1">IF(B_MSK[[#This Row],[concat]]="","",MATCH(B_MSK[[#This Row],[concat]],[2]!db[NB NOTA_C],0)+1)</f>
        <v/>
      </c>
      <c r="AA999" s="5" t="str">
        <f ca="1">IF(B_MSK[[#This Row],[//]]="","",HYPERLINK("[D:\kerja\BANK EXP\BARU\DB.XLSX]DB!e"&amp;B_MSK[[#This Row],[DB_ROW]],"&gt;"))</f>
        <v/>
      </c>
      <c r="AB999" s="30" t="e">
        <f ca="1">MID(B_MSK[[#This Row],[/ STN_1]],FIND(" ",B_MSK[[#This Row],[/ STN_1]])+1,LEN(B_MSK[[#This Row],[/ STN_1]]))</f>
        <v>#VALUE!</v>
      </c>
      <c r="AC9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9" s="15" t="str">
        <f ca="1">IF(B_MSK[[#This Row],[HARGA_2]]="","",IF(MID(B_MSK[[#This Row],[/ STN_2]],FIND(" ",B_MSK[[#This Row],[/ STN_2]])+1,LEN(B_MSK[[#This Row],[/ STN_2]]))="LSN",B_MSK[[#This Row],[HARGA_2]]/12,""))</f>
        <v/>
      </c>
      <c r="AH999" s="7" t="str">
        <f ca="1">IF(B_MSK[[#This Row],[HARGA_3]]="","","/ "&amp;"PCS")</f>
        <v/>
      </c>
      <c r="AI999" s="15" t="str">
        <f ca="1">IF(B_MSK[[#This Row],[HARGA_3]]="",IF(B_MSK[[#This Row],[HARGA_2]]="",IF(B_MSK[[#This Row],[HARGA_1]]="","",B_MSK[[#This Row],[HARGA_1]]),B_MSK[[#This Row],[HARGA_2]]),B_MSK[[#This Row],[HARGA_3]])</f>
        <v/>
      </c>
      <c r="AJ999" s="15" t="str">
        <f ca="1">IF(B_MSK[[#This Row],[/ STN_3]]="",IF(B_MSK[[#This Row],[/ STN_2]]="",IF(B_MSK[[#This Row],[/ STN_1]]="","",B_MSK[[#This Row],[/ STN_1]]),B_MSK[[#This Row],[/ STN_2]]),B_MSK[[#This Row],[/ STN_3]])</f>
        <v/>
      </c>
      <c r="AK999" s="5" t="str">
        <f ca="1">IF(B_MSK[[#This Row],[//]]="","",SUBSTITUTE(SUBSTITUTE(SUBSTITUTE(B_MSK[[#This Row],[QTY/ CTN]]," ","_",2),"(",""),")","")&amp;"_")</f>
        <v/>
      </c>
      <c r="AL999" s="5" t="str">
        <f ca="1">IF(B_MSK[[#This Row],[A_B]]="","",SEARCH("_",B_MSK[[#This Row],[A_B]]))</f>
        <v/>
      </c>
      <c r="AM999" s="5" t="str">
        <f ca="1">IF(B_MSK[[#This Row],[A_B]]="","",LEN(B_MSK[[#This Row],[A_B]]))</f>
        <v/>
      </c>
      <c r="AN999" s="5" t="str">
        <f ca="1">IF(B_MSK[[#This Row],[A_B]]="","",LEFT(B_MSK[[#This Row],[QTY/ CTN]],B_MSK[[#This Row],[A_B_1]]))</f>
        <v/>
      </c>
      <c r="AO999" s="5" t="str">
        <f ca="1">IF(B_MSK[[#This Row],[A_B]]="","",LEFT(B_MSK[[#This Row],[A_]],SEARCH(" ",B_MSK[[#This Row],[A_]])-1))</f>
        <v/>
      </c>
      <c r="AP999" s="5" t="str">
        <f ca="1">IF(B_MSK[[#This Row],[A_B]]="","",RIGHT(B_MSK[[#This Row],[A_]],LEN(B_MSK[[#This Row],[A_]])-SEARCH(" ",B_MSK[[#This Row],[A_]])))</f>
        <v/>
      </c>
      <c r="AQ9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9" s="5" t="str">
        <f ca="1">IF(B_MSK[[#This Row],[B_]]="","",LEFT(B_MSK[[#This Row],[B_]],SEARCH(" ",B_MSK[[#This Row],[B_]])))</f>
        <v/>
      </c>
      <c r="AS999" s="5" t="str">
        <f ca="1">IF(B_MSK[[#This Row],[B_]]="","",RIGHT(B_MSK[[#This Row],[B_]],LEN(B_MSK[[#This Row],[B_]])-SEARCH(" ",B_MSK[[#This Row],[B_]])))</f>
        <v/>
      </c>
      <c r="AT999" s="5" t="str">
        <f ca="1">IF(B_MSK[[#This Row],[B_2]]="LSN",12,"")</f>
        <v/>
      </c>
      <c r="AU999" s="5" t="str">
        <f ca="1">IF(B_MSK[[#This Row],[C_1]]="","","PCS")</f>
        <v/>
      </c>
      <c r="AV999" s="5" t="str">
        <f ca="1">IF(B_MSK[[#This Row],[A_1]]="","",B_MSK[[#This Row],[A_1]]*IF(B_MSK[[#This Row],[B_1]]="",1,B_MSK[[#This Row],[B_1]])*IF(B_MSK[[#This Row],[C_1]]="",1,B_MSK[[#This Row],[C_1]]))</f>
        <v/>
      </c>
      <c r="AW999" s="5" t="str">
        <f ca="1">IF(B_MSK[[#This Row],[C_2]]="",IF(B_MSK[[#This Row],[B_2]]="",IF(B_MSK[[#This Row],[A_2]]="","",B_MSK[[#This Row],[A_2]]),B_MSK[[#This Row],[B_2]]),B_MSK[[#This Row],[C_2]])</f>
        <v/>
      </c>
      <c r="AX999" s="2">
        <f ca="1">IF(ISNUMBER(B_MSK[[#This Row],[TANGGAL DATANG]]),B_MSK[[#This Row],[TANGGAL DATANG]],AX998)</f>
        <v>44959</v>
      </c>
      <c r="AY999" s="5" t="str">
        <f ca="1">IF(B_MSK[[#This Row],[DB_ROW]]="","",INDEX([3]!db[JENIS],B_MSK[[#This Row],[DB_ROW]]-1))</f>
        <v/>
      </c>
      <c r="AZ999" s="5" t="e">
        <f ca="1">IF(B_MSK[[#This Row],[A_1]]="","",B_MSK[[#This Row],[A_1]])*1</f>
        <v>#VALUE!</v>
      </c>
      <c r="BA999" s="5" t="str">
        <f ca="1">IF(B_MSK[[#This Row],[//]]="","",INDEX(INDIRECT(DIR&amp;$2:$2),B_MSK[[#This Row],[//]]))</f>
        <v/>
      </c>
      <c r="BB999" s="5" t="str">
        <f ca="1">CONCATENATE(B_MSK[[#This Row],[concat]],B_MSK[[#This Row],[HARGA_X]],B_MSK[[#This Row],[SAT]])</f>
        <v/>
      </c>
    </row>
    <row r="1000" spans="1:54" x14ac:dyDescent="0.25">
      <c r="A1000" s="6" t="s">
        <v>128</v>
      </c>
      <c r="B1000" s="5" t="str">
        <f ca="1">IF(B_MSK[[#This Row],[N_ID]]="","",INDEX(INDIRECT(DIR&amp;$2:$2),MATCH(B_MSK[[#This Row],[N_ID]],INDIRECT(DIR&amp;"!NOTA[ID_P]"),0)))</f>
        <v/>
      </c>
      <c r="C1000" s="5" t="str">
        <f ca="1">IF(B_MSK[[#This Row],[//]]="","",HYPERLINK("["&amp;SUBSTITUTE(DIR,"'","")&amp;"]NOTA!D"&amp;B_MSK[[#This Row],[//]]+2,"&gt;"))</f>
        <v/>
      </c>
      <c r="D1000" s="5" t="str">
        <f ca="1">IF(B_MSK[[#This Row],[N_ID]]="","",COUNTIF(INDIRECT(DIR&amp;"!NOTA[ID_H]"),B_MSK[[#This Row],[ID NOTA]]))</f>
        <v/>
      </c>
      <c r="E10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0" s="7" t="str">
        <f ca="1">IF(B_MSK[[#This Row],[stt]]="ada",INDEX([2]!db[NB BM],B_MSK[DB_ROW]-1),"")</f>
        <v/>
      </c>
      <c r="H1000" s="7" t="str">
        <f ca="1">IF(B_MSK[[#This Row],[//]]="","",INDEX(INDIRECT(DIR&amp;$2:$2),B_MSK[[#This Row],[//]]))</f>
        <v/>
      </c>
      <c r="I1000" s="27" t="str">
        <f ca="1">IF(B_MSK[[#This Row],[//]]="","",INDEX(INDIRECT(DB_PATH&amp;$2:$2),B_MSK[[#This Row],[DB_ROW]]-1))</f>
        <v/>
      </c>
      <c r="J1000" s="5" t="str">
        <f ca="1">IF(B_MSK[[#This Row],[//]]="","",IF(INDEX(INDIRECT(DIR&amp;$2:$2),B_MSK[[#This Row],[//]])="","",INDEX(INDIRECT(DIR&amp;$2:$2),B_MSK[[#This Row],[//]])))</f>
        <v/>
      </c>
      <c r="K1000" s="5" t="str">
        <f ca="1">IF(B_MSK[[#This Row],[//]]="","",IF(INDEX(INDIRECT(DIR&amp;$2:$2),B_MSK[[#This Row],[//]])="","",INDEX(INDIRECT(DIR&amp;$2:$2),B_MSK[[#This Row],[//]])))</f>
        <v/>
      </c>
      <c r="L1000" s="5" t="str">
        <f ca="1">IF(B_MSK[[#This Row],[//]]="","",IF(INDEX(INDIRECT(DIR&amp;$2:$2),B_MSK[[#This Row],[//]])="","",INDEX(INDIRECT(DIR&amp;$2:$2),B_MSK[[#This Row],[//]])))</f>
        <v/>
      </c>
      <c r="M1000" s="13" t="str">
        <f ca="1">IF(B_MSK[[#This Row],[//]]="","",INDEX(INDIRECT(DIR&amp;$2:$2),B_MSK[[#This Row],[//]]))</f>
        <v/>
      </c>
      <c r="N1000" s="13" t="str">
        <f ca="1">IF(OR(B_MSK[[#This Row],[//]]="",),"",INDEX(INDIRECT(DIR&amp;$2:$2),B_MSK[[#This Row],[//]]))</f>
        <v/>
      </c>
      <c r="O1000" s="3" t="str">
        <f ca="1">IF(B_MSK[[#This Row],[//]]="","",IF(INDEX(INDIRECT(DIR&amp;$2:$2),B_MSK[[#This Row],[//]])=0,"",INDEX(INDIRECT(DIR&amp;$2:$2),B_MSK[[#This Row],[//]])))</f>
        <v/>
      </c>
      <c r="P1000" s="3" t="str">
        <f ca="1">IF(B_MSK[[#This Row],[//]]="","",IF(INDEX(INDIRECT(DIR&amp;$2:$2),B_MSK[[#This Row],[//]])=0,"",INDEX(INDIRECT(DIR&amp;$2:$2),B_MSK[[#This Row],[//]])))</f>
        <v/>
      </c>
      <c r="Q1000" s="12" t="str">
        <f ca="1">IF(B_MSK[[#This Row],[//]]="","",INDEX(INDIRECT(DIR&amp;$2:$2),B_MSK[[#This Row],[//]]))</f>
        <v/>
      </c>
      <c r="R10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0" s="37" t="str">
        <f ca="1">IF(B_MSK[[#This Row],[//]]="","",INDEX(INDIRECT(DIR&amp;$2:$2),B_MSK[[#This Row],[//]]))</f>
        <v/>
      </c>
      <c r="U1000" s="38" t="str">
        <f ca="1">IF(SUMIF(B_MSK[NAMA BARANG],B_MSK[[#This Row],[NAMA BARANG]],B_MSK[JMLH BRG])=0,"",SUMIF(B_MSK[NAMA BARANG],B_MSK[[#This Row],[NAMA BARANG]],B_MSK[C]))</f>
        <v/>
      </c>
      <c r="V1000" s="7" t="str">
        <f ca="1">IF(B_MSK[[#This Row],[//]]="","",INDEX(INDIRECT(DIR&amp;$2:$2),B_MSK[[#This Row],[//]]))</f>
        <v/>
      </c>
      <c r="W10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0" s="5" t="str">
        <f ca="1">IF(B_MSK[[#This Row],[N.B.nota]]="","",IF(MATCH(B_MSK[[#This Row],[concat]],[2]!db[NB NOTA_C],0)&gt;0,"ada",0))</f>
        <v/>
      </c>
      <c r="Y1000" s="5" t="str">
        <f ca="1">IF(B_MSK[[#This Row],[N.B.nota]]="","",ADDRESS(ROW(B_MSK[QB]),COLUMN(B_MSK[QB]))&amp;":"&amp;ADDRESS(ROW(),COLUMN(B_MSK[QB])))</f>
        <v/>
      </c>
      <c r="Z1000" s="5" t="str">
        <f ca="1">IF(B_MSK[[#This Row],[concat]]="","",MATCH(B_MSK[[#This Row],[concat]],[2]!db[NB NOTA_C],0)+1)</f>
        <v/>
      </c>
      <c r="AA1000" s="5" t="str">
        <f ca="1">IF(B_MSK[[#This Row],[//]]="","",HYPERLINK("[D:\kerja\BANK EXP\BARU\DB.XLSX]DB!e"&amp;B_MSK[[#This Row],[DB_ROW]],"&gt;"))</f>
        <v/>
      </c>
      <c r="AB1000" s="30" t="e">
        <f ca="1">MID(B_MSK[[#This Row],[/ STN_1]],FIND(" ",B_MSK[[#This Row],[/ STN_1]])+1,LEN(B_MSK[[#This Row],[/ STN_1]]))</f>
        <v>#VALUE!</v>
      </c>
      <c r="AC10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0" s="15" t="str">
        <f ca="1">IF(B_MSK[[#This Row],[HARGA_2]]="","",IF(MID(B_MSK[[#This Row],[/ STN_2]],FIND(" ",B_MSK[[#This Row],[/ STN_2]])+1,LEN(B_MSK[[#This Row],[/ STN_2]]))="LSN",B_MSK[[#This Row],[HARGA_2]]/12,""))</f>
        <v/>
      </c>
      <c r="AH1000" s="7" t="str">
        <f ca="1">IF(B_MSK[[#This Row],[HARGA_3]]="","","/ "&amp;"PCS")</f>
        <v/>
      </c>
      <c r="AI1000" s="15" t="str">
        <f ca="1">IF(B_MSK[[#This Row],[HARGA_3]]="",IF(B_MSK[[#This Row],[HARGA_2]]="",IF(B_MSK[[#This Row],[HARGA_1]]="","",B_MSK[[#This Row],[HARGA_1]]),B_MSK[[#This Row],[HARGA_2]]),B_MSK[[#This Row],[HARGA_3]])</f>
        <v/>
      </c>
      <c r="AJ1000" s="15" t="str">
        <f ca="1">IF(B_MSK[[#This Row],[/ STN_3]]="",IF(B_MSK[[#This Row],[/ STN_2]]="",IF(B_MSK[[#This Row],[/ STN_1]]="","",B_MSK[[#This Row],[/ STN_1]]),B_MSK[[#This Row],[/ STN_2]]),B_MSK[[#This Row],[/ STN_3]])</f>
        <v/>
      </c>
      <c r="AK1000" s="5" t="str">
        <f ca="1">IF(B_MSK[[#This Row],[//]]="","",SUBSTITUTE(SUBSTITUTE(SUBSTITUTE(B_MSK[[#This Row],[QTY/ CTN]]," ","_",2),"(",""),")","")&amp;"_")</f>
        <v/>
      </c>
      <c r="AL1000" s="5" t="str">
        <f ca="1">IF(B_MSK[[#This Row],[A_B]]="","",SEARCH("_",B_MSK[[#This Row],[A_B]]))</f>
        <v/>
      </c>
      <c r="AM1000" s="5" t="str">
        <f ca="1">IF(B_MSK[[#This Row],[A_B]]="","",LEN(B_MSK[[#This Row],[A_B]]))</f>
        <v/>
      </c>
      <c r="AN1000" s="5" t="str">
        <f ca="1">IF(B_MSK[[#This Row],[A_B]]="","",LEFT(B_MSK[[#This Row],[QTY/ CTN]],B_MSK[[#This Row],[A_B_1]]))</f>
        <v/>
      </c>
      <c r="AO1000" s="5" t="str">
        <f ca="1">IF(B_MSK[[#This Row],[A_B]]="","",LEFT(B_MSK[[#This Row],[A_]],SEARCH(" ",B_MSK[[#This Row],[A_]])-1))</f>
        <v/>
      </c>
      <c r="AP1000" s="5" t="str">
        <f ca="1">IF(B_MSK[[#This Row],[A_B]]="","",RIGHT(B_MSK[[#This Row],[A_]],LEN(B_MSK[[#This Row],[A_]])-SEARCH(" ",B_MSK[[#This Row],[A_]])))</f>
        <v/>
      </c>
      <c r="AQ10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0" s="5" t="str">
        <f ca="1">IF(B_MSK[[#This Row],[B_]]="","",LEFT(B_MSK[[#This Row],[B_]],SEARCH(" ",B_MSK[[#This Row],[B_]])))</f>
        <v/>
      </c>
      <c r="AS1000" s="5" t="str">
        <f ca="1">IF(B_MSK[[#This Row],[B_]]="","",RIGHT(B_MSK[[#This Row],[B_]],LEN(B_MSK[[#This Row],[B_]])-SEARCH(" ",B_MSK[[#This Row],[B_]])))</f>
        <v/>
      </c>
      <c r="AT1000" s="5" t="str">
        <f ca="1">IF(B_MSK[[#This Row],[B_2]]="LSN",12,"")</f>
        <v/>
      </c>
      <c r="AU1000" s="5" t="str">
        <f ca="1">IF(B_MSK[[#This Row],[C_1]]="","","PCS")</f>
        <v/>
      </c>
      <c r="AV1000" s="5" t="str">
        <f ca="1">IF(B_MSK[[#This Row],[A_1]]="","",B_MSK[[#This Row],[A_1]]*IF(B_MSK[[#This Row],[B_1]]="",1,B_MSK[[#This Row],[B_1]])*IF(B_MSK[[#This Row],[C_1]]="",1,B_MSK[[#This Row],[C_1]]))</f>
        <v/>
      </c>
      <c r="AW1000" s="5" t="str">
        <f ca="1">IF(B_MSK[[#This Row],[C_2]]="",IF(B_MSK[[#This Row],[B_2]]="",IF(B_MSK[[#This Row],[A_2]]="","",B_MSK[[#This Row],[A_2]]),B_MSK[[#This Row],[B_2]]),B_MSK[[#This Row],[C_2]])</f>
        <v/>
      </c>
      <c r="AX1000" s="2">
        <f ca="1">IF(ISNUMBER(B_MSK[[#This Row],[TANGGAL DATANG]]),B_MSK[[#This Row],[TANGGAL DATANG]],AX999)</f>
        <v>44959</v>
      </c>
      <c r="AY1000" s="5" t="str">
        <f ca="1">IF(B_MSK[[#This Row],[DB_ROW]]="","",INDEX([3]!db[JENIS],B_MSK[[#This Row],[DB_ROW]]-1))</f>
        <v/>
      </c>
      <c r="AZ1000" s="5" t="e">
        <f ca="1">IF(B_MSK[[#This Row],[A_1]]="","",B_MSK[[#This Row],[A_1]])*1</f>
        <v>#VALUE!</v>
      </c>
      <c r="BA1000" s="5" t="str">
        <f ca="1">IF(B_MSK[[#This Row],[//]]="","",INDEX(INDIRECT(DIR&amp;$2:$2),B_MSK[[#This Row],[//]]))</f>
        <v/>
      </c>
      <c r="BB1000" s="5" t="str">
        <f ca="1">CONCATENATE(B_MSK[[#This Row],[concat]],B_MSK[[#This Row],[HARGA_X]],B_MSK[[#This Row],[SAT]])</f>
        <v/>
      </c>
    </row>
    <row r="1001" spans="1:54" x14ac:dyDescent="0.25">
      <c r="A1001" s="6" t="s">
        <v>128</v>
      </c>
      <c r="B1001" s="5" t="str">
        <f ca="1">IF(B_MSK[[#This Row],[N_ID]]="","",INDEX(INDIRECT(DIR&amp;$2:$2),MATCH(B_MSK[[#This Row],[N_ID]],INDIRECT(DIR&amp;"!NOTA[ID_P]"),0)))</f>
        <v/>
      </c>
      <c r="C1001" s="5" t="str">
        <f ca="1">IF(B_MSK[[#This Row],[//]]="","",HYPERLINK("["&amp;SUBSTITUTE(DIR,"'","")&amp;"]NOTA!D"&amp;B_MSK[[#This Row],[//]]+2,"&gt;"))</f>
        <v/>
      </c>
      <c r="D1001" s="5" t="str">
        <f ca="1">IF(B_MSK[[#This Row],[N_ID]]="","",COUNTIF(INDIRECT(DIR&amp;"!NOTA[ID_H]"),B_MSK[[#This Row],[ID NOTA]]))</f>
        <v/>
      </c>
      <c r="E10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1" s="7" t="str">
        <f ca="1">IF(B_MSK[[#This Row],[stt]]="ada",INDEX([2]!db[NB BM],B_MSK[DB_ROW]-1),"")</f>
        <v/>
      </c>
      <c r="H1001" s="7" t="str">
        <f ca="1">IF(B_MSK[[#This Row],[//]]="","",INDEX(INDIRECT(DIR&amp;$2:$2),B_MSK[[#This Row],[//]]))</f>
        <v/>
      </c>
      <c r="I1001" s="27" t="str">
        <f ca="1">IF(B_MSK[[#This Row],[//]]="","",INDEX(INDIRECT(DB_PATH&amp;$2:$2),B_MSK[[#This Row],[DB_ROW]]-1))</f>
        <v/>
      </c>
      <c r="J1001" s="5" t="str">
        <f ca="1">IF(B_MSK[[#This Row],[//]]="","",IF(INDEX(INDIRECT(DIR&amp;$2:$2),B_MSK[[#This Row],[//]])="","",INDEX(INDIRECT(DIR&amp;$2:$2),B_MSK[[#This Row],[//]])))</f>
        <v/>
      </c>
      <c r="K1001" s="5" t="str">
        <f ca="1">IF(B_MSK[[#This Row],[//]]="","",IF(INDEX(INDIRECT(DIR&amp;$2:$2),B_MSK[[#This Row],[//]])="","",INDEX(INDIRECT(DIR&amp;$2:$2),B_MSK[[#This Row],[//]])))</f>
        <v/>
      </c>
      <c r="L1001" s="5" t="str">
        <f ca="1">IF(B_MSK[[#This Row],[//]]="","",IF(INDEX(INDIRECT(DIR&amp;$2:$2),B_MSK[[#This Row],[//]])="","",INDEX(INDIRECT(DIR&amp;$2:$2),B_MSK[[#This Row],[//]])))</f>
        <v/>
      </c>
      <c r="M1001" s="13" t="str">
        <f ca="1">IF(B_MSK[[#This Row],[//]]="","",INDEX(INDIRECT(DIR&amp;$2:$2),B_MSK[[#This Row],[//]]))</f>
        <v/>
      </c>
      <c r="N1001" s="13" t="str">
        <f ca="1">IF(OR(B_MSK[[#This Row],[//]]="",),"",INDEX(INDIRECT(DIR&amp;$2:$2),B_MSK[[#This Row],[//]]))</f>
        <v/>
      </c>
      <c r="O1001" s="3" t="str">
        <f ca="1">IF(B_MSK[[#This Row],[//]]="","",IF(INDEX(INDIRECT(DIR&amp;$2:$2),B_MSK[[#This Row],[//]])=0,"",INDEX(INDIRECT(DIR&amp;$2:$2),B_MSK[[#This Row],[//]])))</f>
        <v/>
      </c>
      <c r="P1001" s="3" t="str">
        <f ca="1">IF(B_MSK[[#This Row],[//]]="","",IF(INDEX(INDIRECT(DIR&amp;$2:$2),B_MSK[[#This Row],[//]])=0,"",INDEX(INDIRECT(DIR&amp;$2:$2),B_MSK[[#This Row],[//]])))</f>
        <v/>
      </c>
      <c r="Q1001" s="12" t="str">
        <f ca="1">IF(B_MSK[[#This Row],[//]]="","",INDEX(INDIRECT(DIR&amp;$2:$2),B_MSK[[#This Row],[//]]))</f>
        <v/>
      </c>
      <c r="R10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1" s="37" t="str">
        <f ca="1">IF(B_MSK[[#This Row],[//]]="","",INDEX(INDIRECT(DIR&amp;$2:$2),B_MSK[[#This Row],[//]]))</f>
        <v/>
      </c>
      <c r="U1001" s="38" t="str">
        <f ca="1">IF(SUMIF(B_MSK[NAMA BARANG],B_MSK[[#This Row],[NAMA BARANG]],B_MSK[JMLH BRG])=0,"",SUMIF(B_MSK[NAMA BARANG],B_MSK[[#This Row],[NAMA BARANG]],B_MSK[C]))</f>
        <v/>
      </c>
      <c r="V1001" s="7" t="str">
        <f ca="1">IF(B_MSK[[#This Row],[//]]="","",INDEX(INDIRECT(DIR&amp;$2:$2),B_MSK[[#This Row],[//]]))</f>
        <v/>
      </c>
      <c r="W10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1" s="5" t="str">
        <f ca="1">IF(B_MSK[[#This Row],[N.B.nota]]="","",IF(MATCH(B_MSK[[#This Row],[concat]],[2]!db[NB NOTA_C],0)&gt;0,"ada",0))</f>
        <v/>
      </c>
      <c r="Y1001" s="5" t="str">
        <f ca="1">IF(B_MSK[[#This Row],[N.B.nota]]="","",ADDRESS(ROW(B_MSK[QB]),COLUMN(B_MSK[QB]))&amp;":"&amp;ADDRESS(ROW(),COLUMN(B_MSK[QB])))</f>
        <v/>
      </c>
      <c r="Z1001" s="5" t="str">
        <f ca="1">IF(B_MSK[[#This Row],[concat]]="","",MATCH(B_MSK[[#This Row],[concat]],[2]!db[NB NOTA_C],0)+1)</f>
        <v/>
      </c>
      <c r="AA1001" s="5" t="str">
        <f ca="1">IF(B_MSK[[#This Row],[//]]="","",HYPERLINK("[D:\kerja\BANK EXP\BARU\DB.XLSX]DB!e"&amp;B_MSK[[#This Row],[DB_ROW]],"&gt;"))</f>
        <v/>
      </c>
      <c r="AB1001" s="30" t="e">
        <f ca="1">MID(B_MSK[[#This Row],[/ STN_1]],FIND(" ",B_MSK[[#This Row],[/ STN_1]])+1,LEN(B_MSK[[#This Row],[/ STN_1]]))</f>
        <v>#VALUE!</v>
      </c>
      <c r="AC10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1" s="15" t="str">
        <f ca="1">IF(B_MSK[[#This Row],[HARGA_2]]="","",IF(MID(B_MSK[[#This Row],[/ STN_2]],FIND(" ",B_MSK[[#This Row],[/ STN_2]])+1,LEN(B_MSK[[#This Row],[/ STN_2]]))="LSN",B_MSK[[#This Row],[HARGA_2]]/12,""))</f>
        <v/>
      </c>
      <c r="AH1001" s="7" t="str">
        <f ca="1">IF(B_MSK[[#This Row],[HARGA_3]]="","","/ "&amp;"PCS")</f>
        <v/>
      </c>
      <c r="AI1001" s="15" t="str">
        <f ca="1">IF(B_MSK[[#This Row],[HARGA_3]]="",IF(B_MSK[[#This Row],[HARGA_2]]="",IF(B_MSK[[#This Row],[HARGA_1]]="","",B_MSK[[#This Row],[HARGA_1]]),B_MSK[[#This Row],[HARGA_2]]),B_MSK[[#This Row],[HARGA_3]])</f>
        <v/>
      </c>
      <c r="AJ1001" s="15" t="str">
        <f ca="1">IF(B_MSK[[#This Row],[/ STN_3]]="",IF(B_MSK[[#This Row],[/ STN_2]]="",IF(B_MSK[[#This Row],[/ STN_1]]="","",B_MSK[[#This Row],[/ STN_1]]),B_MSK[[#This Row],[/ STN_2]]),B_MSK[[#This Row],[/ STN_3]])</f>
        <v/>
      </c>
      <c r="AK1001" s="5" t="str">
        <f ca="1">IF(B_MSK[[#This Row],[//]]="","",SUBSTITUTE(SUBSTITUTE(SUBSTITUTE(B_MSK[[#This Row],[QTY/ CTN]]," ","_",2),"(",""),")","")&amp;"_")</f>
        <v/>
      </c>
      <c r="AL1001" s="5" t="str">
        <f ca="1">IF(B_MSK[[#This Row],[A_B]]="","",SEARCH("_",B_MSK[[#This Row],[A_B]]))</f>
        <v/>
      </c>
      <c r="AM1001" s="5" t="str">
        <f ca="1">IF(B_MSK[[#This Row],[A_B]]="","",LEN(B_MSK[[#This Row],[A_B]]))</f>
        <v/>
      </c>
      <c r="AN1001" s="5" t="str">
        <f ca="1">IF(B_MSK[[#This Row],[A_B]]="","",LEFT(B_MSK[[#This Row],[QTY/ CTN]],B_MSK[[#This Row],[A_B_1]]))</f>
        <v/>
      </c>
      <c r="AO1001" s="5" t="str">
        <f ca="1">IF(B_MSK[[#This Row],[A_B]]="","",LEFT(B_MSK[[#This Row],[A_]],SEARCH(" ",B_MSK[[#This Row],[A_]])-1))</f>
        <v/>
      </c>
      <c r="AP1001" s="5" t="str">
        <f ca="1">IF(B_MSK[[#This Row],[A_B]]="","",RIGHT(B_MSK[[#This Row],[A_]],LEN(B_MSK[[#This Row],[A_]])-SEARCH(" ",B_MSK[[#This Row],[A_]])))</f>
        <v/>
      </c>
      <c r="AQ10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1" s="5" t="str">
        <f ca="1">IF(B_MSK[[#This Row],[B_]]="","",LEFT(B_MSK[[#This Row],[B_]],SEARCH(" ",B_MSK[[#This Row],[B_]])))</f>
        <v/>
      </c>
      <c r="AS1001" s="5" t="str">
        <f ca="1">IF(B_MSK[[#This Row],[B_]]="","",RIGHT(B_MSK[[#This Row],[B_]],LEN(B_MSK[[#This Row],[B_]])-SEARCH(" ",B_MSK[[#This Row],[B_]])))</f>
        <v/>
      </c>
      <c r="AT1001" s="5" t="str">
        <f ca="1">IF(B_MSK[[#This Row],[B_2]]="LSN",12,"")</f>
        <v/>
      </c>
      <c r="AU1001" s="5" t="str">
        <f ca="1">IF(B_MSK[[#This Row],[C_1]]="","","PCS")</f>
        <v/>
      </c>
      <c r="AV1001" s="5" t="str">
        <f ca="1">IF(B_MSK[[#This Row],[A_1]]="","",B_MSK[[#This Row],[A_1]]*IF(B_MSK[[#This Row],[B_1]]="",1,B_MSK[[#This Row],[B_1]])*IF(B_MSK[[#This Row],[C_1]]="",1,B_MSK[[#This Row],[C_1]]))</f>
        <v/>
      </c>
      <c r="AW1001" s="5" t="str">
        <f ca="1">IF(B_MSK[[#This Row],[C_2]]="",IF(B_MSK[[#This Row],[B_2]]="",IF(B_MSK[[#This Row],[A_2]]="","",B_MSK[[#This Row],[A_2]]),B_MSK[[#This Row],[B_2]]),B_MSK[[#This Row],[C_2]])</f>
        <v/>
      </c>
      <c r="AX1001" s="2">
        <f ca="1">IF(ISNUMBER(B_MSK[[#This Row],[TANGGAL DATANG]]),B_MSK[[#This Row],[TANGGAL DATANG]],AX1000)</f>
        <v>44959</v>
      </c>
      <c r="AY1001" s="5" t="str">
        <f ca="1">IF(B_MSK[[#This Row],[DB_ROW]]="","",INDEX([3]!db[JENIS],B_MSK[[#This Row],[DB_ROW]]-1))</f>
        <v/>
      </c>
      <c r="AZ1001" s="5" t="e">
        <f ca="1">IF(B_MSK[[#This Row],[A_1]]="","",B_MSK[[#This Row],[A_1]])*1</f>
        <v>#VALUE!</v>
      </c>
      <c r="BA1001" s="5" t="str">
        <f ca="1">IF(B_MSK[[#This Row],[//]]="","",INDEX(INDIRECT(DIR&amp;$2:$2),B_MSK[[#This Row],[//]]))</f>
        <v/>
      </c>
      <c r="BB1001" s="5" t="str">
        <f ca="1">CONCATENATE(B_MSK[[#This Row],[concat]],B_MSK[[#This Row],[HARGA_X]],B_MSK[[#This Row],[SAT]])</f>
        <v/>
      </c>
    </row>
    <row r="1002" spans="1:54" x14ac:dyDescent="0.25">
      <c r="A1002" s="6" t="s">
        <v>128</v>
      </c>
      <c r="B1002" s="5" t="str">
        <f ca="1">IF(B_MSK[[#This Row],[N_ID]]="","",INDEX(INDIRECT(DIR&amp;$2:$2),MATCH(B_MSK[[#This Row],[N_ID]],INDIRECT(DIR&amp;"!NOTA[ID_P]"),0)))</f>
        <v/>
      </c>
      <c r="C1002" s="5" t="str">
        <f ca="1">IF(B_MSK[[#This Row],[//]]="","",HYPERLINK("["&amp;SUBSTITUTE(DIR,"'","")&amp;"]NOTA!D"&amp;B_MSK[[#This Row],[//]]+2,"&gt;"))</f>
        <v/>
      </c>
      <c r="D1002" s="5" t="str">
        <f ca="1">IF(B_MSK[[#This Row],[N_ID]]="","",COUNTIF(INDIRECT(DIR&amp;"!NOTA[ID_H]"),B_MSK[[#This Row],[ID NOTA]]))</f>
        <v/>
      </c>
      <c r="E10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2" s="7" t="str">
        <f ca="1">IF(B_MSK[[#This Row],[stt]]="ada",INDEX([2]!db[NB BM],B_MSK[DB_ROW]-1),"")</f>
        <v/>
      </c>
      <c r="H1002" s="7" t="str">
        <f ca="1">IF(B_MSK[[#This Row],[//]]="","",INDEX(INDIRECT(DIR&amp;$2:$2),B_MSK[[#This Row],[//]]))</f>
        <v/>
      </c>
      <c r="I1002" s="27" t="str">
        <f ca="1">IF(B_MSK[[#This Row],[//]]="","",INDEX(INDIRECT(DB_PATH&amp;$2:$2),B_MSK[[#This Row],[DB_ROW]]-1))</f>
        <v/>
      </c>
      <c r="J1002" s="5" t="str">
        <f ca="1">IF(B_MSK[[#This Row],[//]]="","",IF(INDEX(INDIRECT(DIR&amp;$2:$2),B_MSK[[#This Row],[//]])="","",INDEX(INDIRECT(DIR&amp;$2:$2),B_MSK[[#This Row],[//]])))</f>
        <v/>
      </c>
      <c r="K1002" s="5" t="str">
        <f ca="1">IF(B_MSK[[#This Row],[//]]="","",IF(INDEX(INDIRECT(DIR&amp;$2:$2),B_MSK[[#This Row],[//]])="","",INDEX(INDIRECT(DIR&amp;$2:$2),B_MSK[[#This Row],[//]])))</f>
        <v/>
      </c>
      <c r="L1002" s="5" t="str">
        <f ca="1">IF(B_MSK[[#This Row],[//]]="","",IF(INDEX(INDIRECT(DIR&amp;$2:$2),B_MSK[[#This Row],[//]])="","",INDEX(INDIRECT(DIR&amp;$2:$2),B_MSK[[#This Row],[//]])))</f>
        <v/>
      </c>
      <c r="M1002" s="13" t="str">
        <f ca="1">IF(B_MSK[[#This Row],[//]]="","",INDEX(INDIRECT(DIR&amp;$2:$2),B_MSK[[#This Row],[//]]))</f>
        <v/>
      </c>
      <c r="N1002" s="13" t="str">
        <f ca="1">IF(OR(B_MSK[[#This Row],[//]]="",),"",INDEX(INDIRECT(DIR&amp;$2:$2),B_MSK[[#This Row],[//]]))</f>
        <v/>
      </c>
      <c r="O1002" s="3" t="str">
        <f ca="1">IF(B_MSK[[#This Row],[//]]="","",IF(INDEX(INDIRECT(DIR&amp;$2:$2),B_MSK[[#This Row],[//]])=0,"",INDEX(INDIRECT(DIR&amp;$2:$2),B_MSK[[#This Row],[//]])))</f>
        <v/>
      </c>
      <c r="P1002" s="3" t="str">
        <f ca="1">IF(B_MSK[[#This Row],[//]]="","",IF(INDEX(INDIRECT(DIR&amp;$2:$2),B_MSK[[#This Row],[//]])=0,"",INDEX(INDIRECT(DIR&amp;$2:$2),B_MSK[[#This Row],[//]])))</f>
        <v/>
      </c>
      <c r="Q1002" s="12" t="str">
        <f ca="1">IF(B_MSK[[#This Row],[//]]="","",INDEX(INDIRECT(DIR&amp;$2:$2),B_MSK[[#This Row],[//]]))</f>
        <v/>
      </c>
      <c r="R10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2" s="37" t="str">
        <f ca="1">IF(B_MSK[[#This Row],[//]]="","",INDEX(INDIRECT(DIR&amp;$2:$2),B_MSK[[#This Row],[//]]))</f>
        <v/>
      </c>
      <c r="U1002" s="38" t="str">
        <f ca="1">IF(SUMIF(B_MSK[NAMA BARANG],B_MSK[[#This Row],[NAMA BARANG]],B_MSK[JMLH BRG])=0,"",SUMIF(B_MSK[NAMA BARANG],B_MSK[[#This Row],[NAMA BARANG]],B_MSK[C]))</f>
        <v/>
      </c>
      <c r="V1002" s="7" t="str">
        <f ca="1">IF(B_MSK[[#This Row],[//]]="","",INDEX(INDIRECT(DIR&amp;$2:$2),B_MSK[[#This Row],[//]]))</f>
        <v/>
      </c>
      <c r="W10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2" s="5" t="str">
        <f ca="1">IF(B_MSK[[#This Row],[N.B.nota]]="","",IF(MATCH(B_MSK[[#This Row],[concat]],[2]!db[NB NOTA_C],0)&gt;0,"ada",0))</f>
        <v/>
      </c>
      <c r="Y1002" s="5" t="str">
        <f ca="1">IF(B_MSK[[#This Row],[N.B.nota]]="","",ADDRESS(ROW(B_MSK[QB]),COLUMN(B_MSK[QB]))&amp;":"&amp;ADDRESS(ROW(),COLUMN(B_MSK[QB])))</f>
        <v/>
      </c>
      <c r="Z1002" s="5" t="str">
        <f ca="1">IF(B_MSK[[#This Row],[concat]]="","",MATCH(B_MSK[[#This Row],[concat]],[2]!db[NB NOTA_C],0)+1)</f>
        <v/>
      </c>
      <c r="AA1002" s="5" t="str">
        <f ca="1">IF(B_MSK[[#This Row],[//]]="","",HYPERLINK("[D:\kerja\BANK EXP\BARU\DB.XLSX]DB!e"&amp;B_MSK[[#This Row],[DB_ROW]],"&gt;"))</f>
        <v/>
      </c>
      <c r="AB1002" s="30" t="e">
        <f ca="1">MID(B_MSK[[#This Row],[/ STN_1]],FIND(" ",B_MSK[[#This Row],[/ STN_1]])+1,LEN(B_MSK[[#This Row],[/ STN_1]]))</f>
        <v>#VALUE!</v>
      </c>
      <c r="AC10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2" s="15" t="str">
        <f ca="1">IF(B_MSK[[#This Row],[HARGA_2]]="","",IF(MID(B_MSK[[#This Row],[/ STN_2]],FIND(" ",B_MSK[[#This Row],[/ STN_2]])+1,LEN(B_MSK[[#This Row],[/ STN_2]]))="LSN",B_MSK[[#This Row],[HARGA_2]]/12,""))</f>
        <v/>
      </c>
      <c r="AH1002" s="7" t="str">
        <f ca="1">IF(B_MSK[[#This Row],[HARGA_3]]="","","/ "&amp;"PCS")</f>
        <v/>
      </c>
      <c r="AI1002" s="15" t="str">
        <f ca="1">IF(B_MSK[[#This Row],[HARGA_3]]="",IF(B_MSK[[#This Row],[HARGA_2]]="",IF(B_MSK[[#This Row],[HARGA_1]]="","",B_MSK[[#This Row],[HARGA_1]]),B_MSK[[#This Row],[HARGA_2]]),B_MSK[[#This Row],[HARGA_3]])</f>
        <v/>
      </c>
      <c r="AJ1002" s="15" t="str">
        <f ca="1">IF(B_MSK[[#This Row],[/ STN_3]]="",IF(B_MSK[[#This Row],[/ STN_2]]="",IF(B_MSK[[#This Row],[/ STN_1]]="","",B_MSK[[#This Row],[/ STN_1]]),B_MSK[[#This Row],[/ STN_2]]),B_MSK[[#This Row],[/ STN_3]])</f>
        <v/>
      </c>
      <c r="AK1002" s="5" t="str">
        <f ca="1">IF(B_MSK[[#This Row],[//]]="","",SUBSTITUTE(SUBSTITUTE(SUBSTITUTE(B_MSK[[#This Row],[QTY/ CTN]]," ","_",2),"(",""),")","")&amp;"_")</f>
        <v/>
      </c>
      <c r="AL1002" s="5" t="str">
        <f ca="1">IF(B_MSK[[#This Row],[A_B]]="","",SEARCH("_",B_MSK[[#This Row],[A_B]]))</f>
        <v/>
      </c>
      <c r="AM1002" s="5" t="str">
        <f ca="1">IF(B_MSK[[#This Row],[A_B]]="","",LEN(B_MSK[[#This Row],[A_B]]))</f>
        <v/>
      </c>
      <c r="AN1002" s="5" t="str">
        <f ca="1">IF(B_MSK[[#This Row],[A_B]]="","",LEFT(B_MSK[[#This Row],[QTY/ CTN]],B_MSK[[#This Row],[A_B_1]]))</f>
        <v/>
      </c>
      <c r="AO1002" s="5" t="str">
        <f ca="1">IF(B_MSK[[#This Row],[A_B]]="","",LEFT(B_MSK[[#This Row],[A_]],SEARCH(" ",B_MSK[[#This Row],[A_]])-1))</f>
        <v/>
      </c>
      <c r="AP1002" s="5" t="str">
        <f ca="1">IF(B_MSK[[#This Row],[A_B]]="","",RIGHT(B_MSK[[#This Row],[A_]],LEN(B_MSK[[#This Row],[A_]])-SEARCH(" ",B_MSK[[#This Row],[A_]])))</f>
        <v/>
      </c>
      <c r="AQ10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2" s="5" t="str">
        <f ca="1">IF(B_MSK[[#This Row],[B_]]="","",LEFT(B_MSK[[#This Row],[B_]],SEARCH(" ",B_MSK[[#This Row],[B_]])))</f>
        <v/>
      </c>
      <c r="AS1002" s="5" t="str">
        <f ca="1">IF(B_MSK[[#This Row],[B_]]="","",RIGHT(B_MSK[[#This Row],[B_]],LEN(B_MSK[[#This Row],[B_]])-SEARCH(" ",B_MSK[[#This Row],[B_]])))</f>
        <v/>
      </c>
      <c r="AT1002" s="5" t="str">
        <f ca="1">IF(B_MSK[[#This Row],[B_2]]="LSN",12,"")</f>
        <v/>
      </c>
      <c r="AU1002" s="5" t="str">
        <f ca="1">IF(B_MSK[[#This Row],[C_1]]="","","PCS")</f>
        <v/>
      </c>
      <c r="AV1002" s="5" t="str">
        <f ca="1">IF(B_MSK[[#This Row],[A_1]]="","",B_MSK[[#This Row],[A_1]]*IF(B_MSK[[#This Row],[B_1]]="",1,B_MSK[[#This Row],[B_1]])*IF(B_MSK[[#This Row],[C_1]]="",1,B_MSK[[#This Row],[C_1]]))</f>
        <v/>
      </c>
      <c r="AW1002" s="5" t="str">
        <f ca="1">IF(B_MSK[[#This Row],[C_2]]="",IF(B_MSK[[#This Row],[B_2]]="",IF(B_MSK[[#This Row],[A_2]]="","",B_MSK[[#This Row],[A_2]]),B_MSK[[#This Row],[B_2]]),B_MSK[[#This Row],[C_2]])</f>
        <v/>
      </c>
      <c r="AX1002" s="2">
        <f ca="1">IF(ISNUMBER(B_MSK[[#This Row],[TANGGAL DATANG]]),B_MSK[[#This Row],[TANGGAL DATANG]],AX1001)</f>
        <v>44959</v>
      </c>
      <c r="AY1002" s="5" t="str">
        <f ca="1">IF(B_MSK[[#This Row],[DB_ROW]]="","",INDEX([3]!db[JENIS],B_MSK[[#This Row],[DB_ROW]]-1))</f>
        <v/>
      </c>
      <c r="AZ1002" s="5" t="e">
        <f ca="1">IF(B_MSK[[#This Row],[A_1]]="","",B_MSK[[#This Row],[A_1]])*1</f>
        <v>#VALUE!</v>
      </c>
      <c r="BA1002" s="5" t="str">
        <f ca="1">IF(B_MSK[[#This Row],[//]]="","",INDEX(INDIRECT(DIR&amp;$2:$2),B_MSK[[#This Row],[//]]))</f>
        <v/>
      </c>
      <c r="BB1002" s="5" t="str">
        <f ca="1">CONCATENATE(B_MSK[[#This Row],[concat]],B_MSK[[#This Row],[HARGA_X]],B_MSK[[#This Row],[SAT]])</f>
        <v/>
      </c>
    </row>
    <row r="1003" spans="1:54" x14ac:dyDescent="0.25">
      <c r="A1003" s="6" t="s">
        <v>128</v>
      </c>
      <c r="B1003" s="5" t="str">
        <f ca="1">IF(B_MSK[[#This Row],[N_ID]]="","",INDEX(INDIRECT(DIR&amp;$2:$2),MATCH(B_MSK[[#This Row],[N_ID]],INDIRECT(DIR&amp;"!NOTA[ID_P]"),0)))</f>
        <v/>
      </c>
      <c r="C1003" s="5" t="str">
        <f ca="1">IF(B_MSK[[#This Row],[//]]="","",HYPERLINK("["&amp;SUBSTITUTE(DIR,"'","")&amp;"]NOTA!D"&amp;B_MSK[[#This Row],[//]]+2,"&gt;"))</f>
        <v/>
      </c>
      <c r="D1003" s="5" t="str">
        <f ca="1">IF(B_MSK[[#This Row],[N_ID]]="","",COUNTIF(INDIRECT(DIR&amp;"!NOTA[ID_H]"),B_MSK[[#This Row],[ID NOTA]]))</f>
        <v/>
      </c>
      <c r="E10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3" s="7" t="str">
        <f ca="1">IF(B_MSK[[#This Row],[stt]]="ada",INDEX([2]!db[NB BM],B_MSK[DB_ROW]-1),"")</f>
        <v/>
      </c>
      <c r="H1003" s="7" t="str">
        <f ca="1">IF(B_MSK[[#This Row],[//]]="","",INDEX(INDIRECT(DIR&amp;$2:$2),B_MSK[[#This Row],[//]]))</f>
        <v/>
      </c>
      <c r="I1003" s="27" t="str">
        <f ca="1">IF(B_MSK[[#This Row],[//]]="","",INDEX(INDIRECT(DB_PATH&amp;$2:$2),B_MSK[[#This Row],[DB_ROW]]-1))</f>
        <v/>
      </c>
      <c r="J1003" s="5" t="str">
        <f ca="1">IF(B_MSK[[#This Row],[//]]="","",IF(INDEX(INDIRECT(DIR&amp;$2:$2),B_MSK[[#This Row],[//]])="","",INDEX(INDIRECT(DIR&amp;$2:$2),B_MSK[[#This Row],[//]])))</f>
        <v/>
      </c>
      <c r="K1003" s="5" t="str">
        <f ca="1">IF(B_MSK[[#This Row],[//]]="","",IF(INDEX(INDIRECT(DIR&amp;$2:$2),B_MSK[[#This Row],[//]])="","",INDEX(INDIRECT(DIR&amp;$2:$2),B_MSK[[#This Row],[//]])))</f>
        <v/>
      </c>
      <c r="L1003" s="5" t="str">
        <f ca="1">IF(B_MSK[[#This Row],[//]]="","",IF(INDEX(INDIRECT(DIR&amp;$2:$2),B_MSK[[#This Row],[//]])="","",INDEX(INDIRECT(DIR&amp;$2:$2),B_MSK[[#This Row],[//]])))</f>
        <v/>
      </c>
      <c r="M1003" s="13" t="str">
        <f ca="1">IF(B_MSK[[#This Row],[//]]="","",INDEX(INDIRECT(DIR&amp;$2:$2),B_MSK[[#This Row],[//]]))</f>
        <v/>
      </c>
      <c r="N1003" s="13" t="str">
        <f ca="1">IF(OR(B_MSK[[#This Row],[//]]="",),"",INDEX(INDIRECT(DIR&amp;$2:$2),B_MSK[[#This Row],[//]]))</f>
        <v/>
      </c>
      <c r="O1003" s="3" t="str">
        <f ca="1">IF(B_MSK[[#This Row],[//]]="","",IF(INDEX(INDIRECT(DIR&amp;$2:$2),B_MSK[[#This Row],[//]])=0,"",INDEX(INDIRECT(DIR&amp;$2:$2),B_MSK[[#This Row],[//]])))</f>
        <v/>
      </c>
      <c r="P1003" s="3" t="str">
        <f ca="1">IF(B_MSK[[#This Row],[//]]="","",IF(INDEX(INDIRECT(DIR&amp;$2:$2),B_MSK[[#This Row],[//]])=0,"",INDEX(INDIRECT(DIR&amp;$2:$2),B_MSK[[#This Row],[//]])))</f>
        <v/>
      </c>
      <c r="Q1003" s="12" t="str">
        <f ca="1">IF(B_MSK[[#This Row],[//]]="","",INDEX(INDIRECT(DIR&amp;$2:$2),B_MSK[[#This Row],[//]]))</f>
        <v/>
      </c>
      <c r="R10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3" s="37" t="str">
        <f ca="1">IF(B_MSK[[#This Row],[//]]="","",INDEX(INDIRECT(DIR&amp;$2:$2),B_MSK[[#This Row],[//]]))</f>
        <v/>
      </c>
      <c r="U1003" s="38" t="str">
        <f ca="1">IF(SUMIF(B_MSK[NAMA BARANG],B_MSK[[#This Row],[NAMA BARANG]],B_MSK[JMLH BRG])=0,"",SUMIF(B_MSK[NAMA BARANG],B_MSK[[#This Row],[NAMA BARANG]],B_MSK[C]))</f>
        <v/>
      </c>
      <c r="V1003" s="7" t="str">
        <f ca="1">IF(B_MSK[[#This Row],[//]]="","",INDEX(INDIRECT(DIR&amp;$2:$2),B_MSK[[#This Row],[//]]))</f>
        <v/>
      </c>
      <c r="W10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3" s="5" t="str">
        <f ca="1">IF(B_MSK[[#This Row],[N.B.nota]]="","",IF(MATCH(B_MSK[[#This Row],[concat]],[2]!db[NB NOTA_C],0)&gt;0,"ada",0))</f>
        <v/>
      </c>
      <c r="Y1003" s="5" t="str">
        <f ca="1">IF(B_MSK[[#This Row],[N.B.nota]]="","",ADDRESS(ROW(B_MSK[QB]),COLUMN(B_MSK[QB]))&amp;":"&amp;ADDRESS(ROW(),COLUMN(B_MSK[QB])))</f>
        <v/>
      </c>
      <c r="Z1003" s="5" t="str">
        <f ca="1">IF(B_MSK[[#This Row],[concat]]="","",MATCH(B_MSK[[#This Row],[concat]],[2]!db[NB NOTA_C],0)+1)</f>
        <v/>
      </c>
      <c r="AA1003" s="5" t="str">
        <f ca="1">IF(B_MSK[[#This Row],[//]]="","",HYPERLINK("[D:\kerja\BANK EXP\BARU\DB.XLSX]DB!e"&amp;B_MSK[[#This Row],[DB_ROW]],"&gt;"))</f>
        <v/>
      </c>
      <c r="AB1003" s="30" t="e">
        <f ca="1">MID(B_MSK[[#This Row],[/ STN_1]],FIND(" ",B_MSK[[#This Row],[/ STN_1]])+1,LEN(B_MSK[[#This Row],[/ STN_1]]))</f>
        <v>#VALUE!</v>
      </c>
      <c r="AC10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3" s="15" t="str">
        <f ca="1">IF(B_MSK[[#This Row],[HARGA_2]]="","",IF(MID(B_MSK[[#This Row],[/ STN_2]],FIND(" ",B_MSK[[#This Row],[/ STN_2]])+1,LEN(B_MSK[[#This Row],[/ STN_2]]))="LSN",B_MSK[[#This Row],[HARGA_2]]/12,""))</f>
        <v/>
      </c>
      <c r="AH1003" s="7" t="str">
        <f ca="1">IF(B_MSK[[#This Row],[HARGA_3]]="","","/ "&amp;"PCS")</f>
        <v/>
      </c>
      <c r="AI1003" s="15" t="str">
        <f ca="1">IF(B_MSK[[#This Row],[HARGA_3]]="",IF(B_MSK[[#This Row],[HARGA_2]]="",IF(B_MSK[[#This Row],[HARGA_1]]="","",B_MSK[[#This Row],[HARGA_1]]),B_MSK[[#This Row],[HARGA_2]]),B_MSK[[#This Row],[HARGA_3]])</f>
        <v/>
      </c>
      <c r="AJ1003" s="15" t="str">
        <f ca="1">IF(B_MSK[[#This Row],[/ STN_3]]="",IF(B_MSK[[#This Row],[/ STN_2]]="",IF(B_MSK[[#This Row],[/ STN_1]]="","",B_MSK[[#This Row],[/ STN_1]]),B_MSK[[#This Row],[/ STN_2]]),B_MSK[[#This Row],[/ STN_3]])</f>
        <v/>
      </c>
      <c r="AK1003" s="5" t="str">
        <f ca="1">IF(B_MSK[[#This Row],[//]]="","",SUBSTITUTE(SUBSTITUTE(SUBSTITUTE(B_MSK[[#This Row],[QTY/ CTN]]," ","_",2),"(",""),")","")&amp;"_")</f>
        <v/>
      </c>
      <c r="AL1003" s="5" t="str">
        <f ca="1">IF(B_MSK[[#This Row],[A_B]]="","",SEARCH("_",B_MSK[[#This Row],[A_B]]))</f>
        <v/>
      </c>
      <c r="AM1003" s="5" t="str">
        <f ca="1">IF(B_MSK[[#This Row],[A_B]]="","",LEN(B_MSK[[#This Row],[A_B]]))</f>
        <v/>
      </c>
      <c r="AN1003" s="5" t="str">
        <f ca="1">IF(B_MSK[[#This Row],[A_B]]="","",LEFT(B_MSK[[#This Row],[QTY/ CTN]],B_MSK[[#This Row],[A_B_1]]))</f>
        <v/>
      </c>
      <c r="AO1003" s="5" t="str">
        <f ca="1">IF(B_MSK[[#This Row],[A_B]]="","",LEFT(B_MSK[[#This Row],[A_]],SEARCH(" ",B_MSK[[#This Row],[A_]])-1))</f>
        <v/>
      </c>
      <c r="AP1003" s="5" t="str">
        <f ca="1">IF(B_MSK[[#This Row],[A_B]]="","",RIGHT(B_MSK[[#This Row],[A_]],LEN(B_MSK[[#This Row],[A_]])-SEARCH(" ",B_MSK[[#This Row],[A_]])))</f>
        <v/>
      </c>
      <c r="AQ10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3" s="5" t="str">
        <f ca="1">IF(B_MSK[[#This Row],[B_]]="","",LEFT(B_MSK[[#This Row],[B_]],SEARCH(" ",B_MSK[[#This Row],[B_]])))</f>
        <v/>
      </c>
      <c r="AS1003" s="5" t="str">
        <f ca="1">IF(B_MSK[[#This Row],[B_]]="","",RIGHT(B_MSK[[#This Row],[B_]],LEN(B_MSK[[#This Row],[B_]])-SEARCH(" ",B_MSK[[#This Row],[B_]])))</f>
        <v/>
      </c>
      <c r="AT1003" s="5" t="str">
        <f ca="1">IF(B_MSK[[#This Row],[B_2]]="LSN",12,"")</f>
        <v/>
      </c>
      <c r="AU1003" s="5" t="str">
        <f ca="1">IF(B_MSK[[#This Row],[C_1]]="","","PCS")</f>
        <v/>
      </c>
      <c r="AV1003" s="5" t="str">
        <f ca="1">IF(B_MSK[[#This Row],[A_1]]="","",B_MSK[[#This Row],[A_1]]*IF(B_MSK[[#This Row],[B_1]]="",1,B_MSK[[#This Row],[B_1]])*IF(B_MSK[[#This Row],[C_1]]="",1,B_MSK[[#This Row],[C_1]]))</f>
        <v/>
      </c>
      <c r="AW1003" s="5" t="str">
        <f ca="1">IF(B_MSK[[#This Row],[C_2]]="",IF(B_MSK[[#This Row],[B_2]]="",IF(B_MSK[[#This Row],[A_2]]="","",B_MSK[[#This Row],[A_2]]),B_MSK[[#This Row],[B_2]]),B_MSK[[#This Row],[C_2]])</f>
        <v/>
      </c>
      <c r="AX1003" s="2">
        <f ca="1">IF(ISNUMBER(B_MSK[[#This Row],[TANGGAL DATANG]]),B_MSK[[#This Row],[TANGGAL DATANG]],AX1002)</f>
        <v>44959</v>
      </c>
      <c r="AY1003" s="5" t="str">
        <f ca="1">IF(B_MSK[[#This Row],[DB_ROW]]="","",INDEX([3]!db[JENIS],B_MSK[[#This Row],[DB_ROW]]-1))</f>
        <v/>
      </c>
      <c r="AZ1003" s="5" t="e">
        <f ca="1">IF(B_MSK[[#This Row],[A_1]]="","",B_MSK[[#This Row],[A_1]])*1</f>
        <v>#VALUE!</v>
      </c>
      <c r="BA1003" s="5" t="str">
        <f ca="1">IF(B_MSK[[#This Row],[//]]="","",INDEX(INDIRECT(DIR&amp;$2:$2),B_MSK[[#This Row],[//]]))</f>
        <v/>
      </c>
      <c r="BB1003" s="5" t="str">
        <f ca="1">CONCATENATE(B_MSK[[#This Row],[concat]],B_MSK[[#This Row],[HARGA_X]],B_MSK[[#This Row],[SAT]])</f>
        <v/>
      </c>
    </row>
    <row r="1004" spans="1:54" x14ac:dyDescent="0.25">
      <c r="A1004" s="6" t="s">
        <v>128</v>
      </c>
      <c r="B1004" s="5" t="str">
        <f ca="1">IF(B_MSK[[#This Row],[N_ID]]="","",INDEX(INDIRECT(DIR&amp;$2:$2),MATCH(B_MSK[[#This Row],[N_ID]],INDIRECT(DIR&amp;"!NOTA[ID_P]"),0)))</f>
        <v/>
      </c>
      <c r="C1004" s="5" t="str">
        <f ca="1">IF(B_MSK[[#This Row],[//]]="","",HYPERLINK("["&amp;SUBSTITUTE(DIR,"'","")&amp;"]NOTA!D"&amp;B_MSK[[#This Row],[//]]+2,"&gt;"))</f>
        <v/>
      </c>
      <c r="D1004" s="5" t="str">
        <f ca="1">IF(B_MSK[[#This Row],[N_ID]]="","",COUNTIF(INDIRECT(DIR&amp;"!NOTA[ID_H]"),B_MSK[[#This Row],[ID NOTA]]))</f>
        <v/>
      </c>
      <c r="E10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4" s="7" t="str">
        <f ca="1">IF(B_MSK[[#This Row],[stt]]="ada",INDEX([2]!db[NB BM],B_MSK[DB_ROW]-1),"")</f>
        <v/>
      </c>
      <c r="H1004" s="7" t="str">
        <f ca="1">IF(B_MSK[[#This Row],[//]]="","",INDEX(INDIRECT(DIR&amp;$2:$2),B_MSK[[#This Row],[//]]))</f>
        <v/>
      </c>
      <c r="I1004" s="27" t="str">
        <f ca="1">IF(B_MSK[[#This Row],[//]]="","",INDEX(INDIRECT(DB_PATH&amp;$2:$2),B_MSK[[#This Row],[DB_ROW]]-1))</f>
        <v/>
      </c>
      <c r="J1004" s="5" t="str">
        <f ca="1">IF(B_MSK[[#This Row],[//]]="","",IF(INDEX(INDIRECT(DIR&amp;$2:$2),B_MSK[[#This Row],[//]])="","",INDEX(INDIRECT(DIR&amp;$2:$2),B_MSK[[#This Row],[//]])))</f>
        <v/>
      </c>
      <c r="K1004" s="5" t="str">
        <f ca="1">IF(B_MSK[[#This Row],[//]]="","",IF(INDEX(INDIRECT(DIR&amp;$2:$2),B_MSK[[#This Row],[//]])="","",INDEX(INDIRECT(DIR&amp;$2:$2),B_MSK[[#This Row],[//]])))</f>
        <v/>
      </c>
      <c r="L1004" s="5" t="str">
        <f ca="1">IF(B_MSK[[#This Row],[//]]="","",IF(INDEX(INDIRECT(DIR&amp;$2:$2),B_MSK[[#This Row],[//]])="","",INDEX(INDIRECT(DIR&amp;$2:$2),B_MSK[[#This Row],[//]])))</f>
        <v/>
      </c>
      <c r="M1004" s="13" t="str">
        <f ca="1">IF(B_MSK[[#This Row],[//]]="","",INDEX(INDIRECT(DIR&amp;$2:$2),B_MSK[[#This Row],[//]]))</f>
        <v/>
      </c>
      <c r="N1004" s="13" t="str">
        <f ca="1">IF(OR(B_MSK[[#This Row],[//]]="",),"",INDEX(INDIRECT(DIR&amp;$2:$2),B_MSK[[#This Row],[//]]))</f>
        <v/>
      </c>
      <c r="O1004" s="3" t="str">
        <f ca="1">IF(B_MSK[[#This Row],[//]]="","",IF(INDEX(INDIRECT(DIR&amp;$2:$2),B_MSK[[#This Row],[//]])=0,"",INDEX(INDIRECT(DIR&amp;$2:$2),B_MSK[[#This Row],[//]])))</f>
        <v/>
      </c>
      <c r="P1004" s="3" t="str">
        <f ca="1">IF(B_MSK[[#This Row],[//]]="","",IF(INDEX(INDIRECT(DIR&amp;$2:$2),B_MSK[[#This Row],[//]])=0,"",INDEX(INDIRECT(DIR&amp;$2:$2),B_MSK[[#This Row],[//]])))</f>
        <v/>
      </c>
      <c r="Q1004" s="12" t="str">
        <f ca="1">IF(B_MSK[[#This Row],[//]]="","",INDEX(INDIRECT(DIR&amp;$2:$2),B_MSK[[#This Row],[//]]))</f>
        <v/>
      </c>
      <c r="R10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4" s="37" t="str">
        <f ca="1">IF(B_MSK[[#This Row],[//]]="","",INDEX(INDIRECT(DIR&amp;$2:$2),B_MSK[[#This Row],[//]]))</f>
        <v/>
      </c>
      <c r="U1004" s="38" t="str">
        <f ca="1">IF(SUMIF(B_MSK[NAMA BARANG],B_MSK[[#This Row],[NAMA BARANG]],B_MSK[JMLH BRG])=0,"",SUMIF(B_MSK[NAMA BARANG],B_MSK[[#This Row],[NAMA BARANG]],B_MSK[C]))</f>
        <v/>
      </c>
      <c r="V1004" s="7" t="str">
        <f ca="1">IF(B_MSK[[#This Row],[//]]="","",INDEX(INDIRECT(DIR&amp;$2:$2),B_MSK[[#This Row],[//]]))</f>
        <v/>
      </c>
      <c r="W10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4" s="5" t="str">
        <f ca="1">IF(B_MSK[[#This Row],[N.B.nota]]="","",IF(MATCH(B_MSK[[#This Row],[concat]],[2]!db[NB NOTA_C],0)&gt;0,"ada",0))</f>
        <v/>
      </c>
      <c r="Y1004" s="5" t="str">
        <f ca="1">IF(B_MSK[[#This Row],[N.B.nota]]="","",ADDRESS(ROW(B_MSK[QB]),COLUMN(B_MSK[QB]))&amp;":"&amp;ADDRESS(ROW(),COLUMN(B_MSK[QB])))</f>
        <v/>
      </c>
      <c r="Z1004" s="5" t="str">
        <f ca="1">IF(B_MSK[[#This Row],[concat]]="","",MATCH(B_MSK[[#This Row],[concat]],[2]!db[NB NOTA_C],0)+1)</f>
        <v/>
      </c>
      <c r="AA1004" s="5" t="str">
        <f ca="1">IF(B_MSK[[#This Row],[//]]="","",HYPERLINK("[D:\kerja\BANK EXP\BARU\DB.XLSX]DB!e"&amp;B_MSK[[#This Row],[DB_ROW]],"&gt;"))</f>
        <v/>
      </c>
      <c r="AB1004" s="30" t="e">
        <f ca="1">MID(B_MSK[[#This Row],[/ STN_1]],FIND(" ",B_MSK[[#This Row],[/ STN_1]])+1,LEN(B_MSK[[#This Row],[/ STN_1]]))</f>
        <v>#VALUE!</v>
      </c>
      <c r="AC10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4" s="15" t="str">
        <f ca="1">IF(B_MSK[[#This Row],[HARGA_2]]="","",IF(MID(B_MSK[[#This Row],[/ STN_2]],FIND(" ",B_MSK[[#This Row],[/ STN_2]])+1,LEN(B_MSK[[#This Row],[/ STN_2]]))="LSN",B_MSK[[#This Row],[HARGA_2]]/12,""))</f>
        <v/>
      </c>
      <c r="AH1004" s="7" t="str">
        <f ca="1">IF(B_MSK[[#This Row],[HARGA_3]]="","","/ "&amp;"PCS")</f>
        <v/>
      </c>
      <c r="AI1004" s="15" t="str">
        <f ca="1">IF(B_MSK[[#This Row],[HARGA_3]]="",IF(B_MSK[[#This Row],[HARGA_2]]="",IF(B_MSK[[#This Row],[HARGA_1]]="","",B_MSK[[#This Row],[HARGA_1]]),B_MSK[[#This Row],[HARGA_2]]),B_MSK[[#This Row],[HARGA_3]])</f>
        <v/>
      </c>
      <c r="AJ1004" s="15" t="str">
        <f ca="1">IF(B_MSK[[#This Row],[/ STN_3]]="",IF(B_MSK[[#This Row],[/ STN_2]]="",IF(B_MSK[[#This Row],[/ STN_1]]="","",B_MSK[[#This Row],[/ STN_1]]),B_MSK[[#This Row],[/ STN_2]]),B_MSK[[#This Row],[/ STN_3]])</f>
        <v/>
      </c>
      <c r="AK1004" s="5" t="str">
        <f ca="1">IF(B_MSK[[#This Row],[//]]="","",SUBSTITUTE(SUBSTITUTE(SUBSTITUTE(B_MSK[[#This Row],[QTY/ CTN]]," ","_",2),"(",""),")","")&amp;"_")</f>
        <v/>
      </c>
      <c r="AL1004" s="5" t="str">
        <f ca="1">IF(B_MSK[[#This Row],[A_B]]="","",SEARCH("_",B_MSK[[#This Row],[A_B]]))</f>
        <v/>
      </c>
      <c r="AM1004" s="5" t="str">
        <f ca="1">IF(B_MSK[[#This Row],[A_B]]="","",LEN(B_MSK[[#This Row],[A_B]]))</f>
        <v/>
      </c>
      <c r="AN1004" s="5" t="str">
        <f ca="1">IF(B_MSK[[#This Row],[A_B]]="","",LEFT(B_MSK[[#This Row],[QTY/ CTN]],B_MSK[[#This Row],[A_B_1]]))</f>
        <v/>
      </c>
      <c r="AO1004" s="5" t="str">
        <f ca="1">IF(B_MSK[[#This Row],[A_B]]="","",LEFT(B_MSK[[#This Row],[A_]],SEARCH(" ",B_MSK[[#This Row],[A_]])-1))</f>
        <v/>
      </c>
      <c r="AP1004" s="5" t="str">
        <f ca="1">IF(B_MSK[[#This Row],[A_B]]="","",RIGHT(B_MSK[[#This Row],[A_]],LEN(B_MSK[[#This Row],[A_]])-SEARCH(" ",B_MSK[[#This Row],[A_]])))</f>
        <v/>
      </c>
      <c r="AQ10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4" s="5" t="str">
        <f ca="1">IF(B_MSK[[#This Row],[B_]]="","",LEFT(B_MSK[[#This Row],[B_]],SEARCH(" ",B_MSK[[#This Row],[B_]])))</f>
        <v/>
      </c>
      <c r="AS1004" s="5" t="str">
        <f ca="1">IF(B_MSK[[#This Row],[B_]]="","",RIGHT(B_MSK[[#This Row],[B_]],LEN(B_MSK[[#This Row],[B_]])-SEARCH(" ",B_MSK[[#This Row],[B_]])))</f>
        <v/>
      </c>
      <c r="AT1004" s="5" t="str">
        <f ca="1">IF(B_MSK[[#This Row],[B_2]]="LSN",12,"")</f>
        <v/>
      </c>
      <c r="AU1004" s="5" t="str">
        <f ca="1">IF(B_MSK[[#This Row],[C_1]]="","","PCS")</f>
        <v/>
      </c>
      <c r="AV1004" s="5" t="str">
        <f ca="1">IF(B_MSK[[#This Row],[A_1]]="","",B_MSK[[#This Row],[A_1]]*IF(B_MSK[[#This Row],[B_1]]="",1,B_MSK[[#This Row],[B_1]])*IF(B_MSK[[#This Row],[C_1]]="",1,B_MSK[[#This Row],[C_1]]))</f>
        <v/>
      </c>
      <c r="AW1004" s="5" t="str">
        <f ca="1">IF(B_MSK[[#This Row],[C_2]]="",IF(B_MSK[[#This Row],[B_2]]="",IF(B_MSK[[#This Row],[A_2]]="","",B_MSK[[#This Row],[A_2]]),B_MSK[[#This Row],[B_2]]),B_MSK[[#This Row],[C_2]])</f>
        <v/>
      </c>
      <c r="AX1004" s="2">
        <f ca="1">IF(ISNUMBER(B_MSK[[#This Row],[TANGGAL DATANG]]),B_MSK[[#This Row],[TANGGAL DATANG]],AX1003)</f>
        <v>44959</v>
      </c>
      <c r="AY1004" s="5" t="str">
        <f ca="1">IF(B_MSK[[#This Row],[DB_ROW]]="","",INDEX([3]!db[JENIS],B_MSK[[#This Row],[DB_ROW]]-1))</f>
        <v/>
      </c>
      <c r="AZ1004" s="5" t="e">
        <f ca="1">IF(B_MSK[[#This Row],[A_1]]="","",B_MSK[[#This Row],[A_1]])*1</f>
        <v>#VALUE!</v>
      </c>
      <c r="BA1004" s="5" t="str">
        <f ca="1">IF(B_MSK[[#This Row],[//]]="","",INDEX(INDIRECT(DIR&amp;$2:$2),B_MSK[[#This Row],[//]]))</f>
        <v/>
      </c>
      <c r="BB1004" s="5" t="str">
        <f ca="1">CONCATENATE(B_MSK[[#This Row],[concat]],B_MSK[[#This Row],[HARGA_X]],B_MSK[[#This Row],[SAT]])</f>
        <v/>
      </c>
    </row>
    <row r="1005" spans="1:54" x14ac:dyDescent="0.25">
      <c r="A1005" s="6" t="s">
        <v>128</v>
      </c>
      <c r="B1005" s="5" t="str">
        <f ca="1">IF(B_MSK[[#This Row],[N_ID]]="","",INDEX(INDIRECT(DIR&amp;$2:$2),MATCH(B_MSK[[#This Row],[N_ID]],INDIRECT(DIR&amp;"!NOTA[ID_P]"),0)))</f>
        <v/>
      </c>
      <c r="C1005" s="5" t="str">
        <f ca="1">IF(B_MSK[[#This Row],[//]]="","",HYPERLINK("["&amp;SUBSTITUTE(DIR,"'","")&amp;"]NOTA!D"&amp;B_MSK[[#This Row],[//]]+2,"&gt;"))</f>
        <v/>
      </c>
      <c r="D1005" s="5" t="str">
        <f ca="1">IF(B_MSK[[#This Row],[N_ID]]="","",COUNTIF(INDIRECT(DIR&amp;"!NOTA[ID_H]"),B_MSK[[#This Row],[ID NOTA]]))</f>
        <v/>
      </c>
      <c r="E10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5" s="7" t="str">
        <f ca="1">IF(B_MSK[[#This Row],[stt]]="ada",INDEX([2]!db[NB BM],B_MSK[DB_ROW]-1),"")</f>
        <v/>
      </c>
      <c r="H1005" s="7" t="str">
        <f ca="1">IF(B_MSK[[#This Row],[//]]="","",INDEX(INDIRECT(DIR&amp;$2:$2),B_MSK[[#This Row],[//]]))</f>
        <v/>
      </c>
      <c r="I1005" s="27" t="str">
        <f ca="1">IF(B_MSK[[#This Row],[//]]="","",INDEX(INDIRECT(DB_PATH&amp;$2:$2),B_MSK[[#This Row],[DB_ROW]]-1))</f>
        <v/>
      </c>
      <c r="J1005" s="5" t="str">
        <f ca="1">IF(B_MSK[[#This Row],[//]]="","",IF(INDEX(INDIRECT(DIR&amp;$2:$2),B_MSK[[#This Row],[//]])="","",INDEX(INDIRECT(DIR&amp;$2:$2),B_MSK[[#This Row],[//]])))</f>
        <v/>
      </c>
      <c r="K1005" s="5" t="str">
        <f ca="1">IF(B_MSK[[#This Row],[//]]="","",IF(INDEX(INDIRECT(DIR&amp;$2:$2),B_MSK[[#This Row],[//]])="","",INDEX(INDIRECT(DIR&amp;$2:$2),B_MSK[[#This Row],[//]])))</f>
        <v/>
      </c>
      <c r="L1005" s="5" t="str">
        <f ca="1">IF(B_MSK[[#This Row],[//]]="","",IF(INDEX(INDIRECT(DIR&amp;$2:$2),B_MSK[[#This Row],[//]])="","",INDEX(INDIRECT(DIR&amp;$2:$2),B_MSK[[#This Row],[//]])))</f>
        <v/>
      </c>
      <c r="M1005" s="13" t="str">
        <f ca="1">IF(B_MSK[[#This Row],[//]]="","",INDEX(INDIRECT(DIR&amp;$2:$2),B_MSK[[#This Row],[//]]))</f>
        <v/>
      </c>
      <c r="N1005" s="13" t="str">
        <f ca="1">IF(OR(B_MSK[[#This Row],[//]]="",),"",INDEX(INDIRECT(DIR&amp;$2:$2),B_MSK[[#This Row],[//]]))</f>
        <v/>
      </c>
      <c r="O1005" s="3" t="str">
        <f ca="1">IF(B_MSK[[#This Row],[//]]="","",IF(INDEX(INDIRECT(DIR&amp;$2:$2),B_MSK[[#This Row],[//]])=0,"",INDEX(INDIRECT(DIR&amp;$2:$2),B_MSK[[#This Row],[//]])))</f>
        <v/>
      </c>
      <c r="P1005" s="3" t="str">
        <f ca="1">IF(B_MSK[[#This Row],[//]]="","",IF(INDEX(INDIRECT(DIR&amp;$2:$2),B_MSK[[#This Row],[//]])=0,"",INDEX(INDIRECT(DIR&amp;$2:$2),B_MSK[[#This Row],[//]])))</f>
        <v/>
      </c>
      <c r="Q1005" s="12" t="str">
        <f ca="1">IF(B_MSK[[#This Row],[//]]="","",INDEX(INDIRECT(DIR&amp;$2:$2),B_MSK[[#This Row],[//]]))</f>
        <v/>
      </c>
      <c r="R10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5" s="37" t="str">
        <f ca="1">IF(B_MSK[[#This Row],[//]]="","",INDEX(INDIRECT(DIR&amp;$2:$2),B_MSK[[#This Row],[//]]))</f>
        <v/>
      </c>
      <c r="U1005" s="38" t="str">
        <f ca="1">IF(SUMIF(B_MSK[NAMA BARANG],B_MSK[[#This Row],[NAMA BARANG]],B_MSK[JMLH BRG])=0,"",SUMIF(B_MSK[NAMA BARANG],B_MSK[[#This Row],[NAMA BARANG]],B_MSK[C]))</f>
        <v/>
      </c>
      <c r="V1005" s="7" t="str">
        <f ca="1">IF(B_MSK[[#This Row],[//]]="","",INDEX(INDIRECT(DIR&amp;$2:$2),B_MSK[[#This Row],[//]]))</f>
        <v/>
      </c>
      <c r="W10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5" s="5" t="str">
        <f ca="1">IF(B_MSK[[#This Row],[N.B.nota]]="","",IF(MATCH(B_MSK[[#This Row],[concat]],[2]!db[NB NOTA_C],0)&gt;0,"ada",0))</f>
        <v/>
      </c>
      <c r="Y1005" s="5" t="str">
        <f ca="1">IF(B_MSK[[#This Row],[N.B.nota]]="","",ADDRESS(ROW(B_MSK[QB]),COLUMN(B_MSK[QB]))&amp;":"&amp;ADDRESS(ROW(),COLUMN(B_MSK[QB])))</f>
        <v/>
      </c>
      <c r="Z1005" s="5" t="str">
        <f ca="1">IF(B_MSK[[#This Row],[concat]]="","",MATCH(B_MSK[[#This Row],[concat]],[2]!db[NB NOTA_C],0)+1)</f>
        <v/>
      </c>
      <c r="AA1005" s="5" t="str">
        <f ca="1">IF(B_MSK[[#This Row],[//]]="","",HYPERLINK("[D:\kerja\BANK EXP\BARU\DB.XLSX]DB!e"&amp;B_MSK[[#This Row],[DB_ROW]],"&gt;"))</f>
        <v/>
      </c>
      <c r="AB1005" s="30" t="e">
        <f ca="1">MID(B_MSK[[#This Row],[/ STN_1]],FIND(" ",B_MSK[[#This Row],[/ STN_1]])+1,LEN(B_MSK[[#This Row],[/ STN_1]]))</f>
        <v>#VALUE!</v>
      </c>
      <c r="AC10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5" s="15" t="str">
        <f ca="1">IF(B_MSK[[#This Row],[HARGA_2]]="","",IF(MID(B_MSK[[#This Row],[/ STN_2]],FIND(" ",B_MSK[[#This Row],[/ STN_2]])+1,LEN(B_MSK[[#This Row],[/ STN_2]]))="LSN",B_MSK[[#This Row],[HARGA_2]]/12,""))</f>
        <v/>
      </c>
      <c r="AH1005" s="7" t="str">
        <f ca="1">IF(B_MSK[[#This Row],[HARGA_3]]="","","/ "&amp;"PCS")</f>
        <v/>
      </c>
      <c r="AI1005" s="15" t="str">
        <f ca="1">IF(B_MSK[[#This Row],[HARGA_3]]="",IF(B_MSK[[#This Row],[HARGA_2]]="",IF(B_MSK[[#This Row],[HARGA_1]]="","",B_MSK[[#This Row],[HARGA_1]]),B_MSK[[#This Row],[HARGA_2]]),B_MSK[[#This Row],[HARGA_3]])</f>
        <v/>
      </c>
      <c r="AJ1005" s="15" t="str">
        <f ca="1">IF(B_MSK[[#This Row],[/ STN_3]]="",IF(B_MSK[[#This Row],[/ STN_2]]="",IF(B_MSK[[#This Row],[/ STN_1]]="","",B_MSK[[#This Row],[/ STN_1]]),B_MSK[[#This Row],[/ STN_2]]),B_MSK[[#This Row],[/ STN_3]])</f>
        <v/>
      </c>
      <c r="AK1005" s="5" t="str">
        <f ca="1">IF(B_MSK[[#This Row],[//]]="","",SUBSTITUTE(SUBSTITUTE(SUBSTITUTE(B_MSK[[#This Row],[QTY/ CTN]]," ","_",2),"(",""),")","")&amp;"_")</f>
        <v/>
      </c>
      <c r="AL1005" s="5" t="str">
        <f ca="1">IF(B_MSK[[#This Row],[A_B]]="","",SEARCH("_",B_MSK[[#This Row],[A_B]]))</f>
        <v/>
      </c>
      <c r="AM1005" s="5" t="str">
        <f ca="1">IF(B_MSK[[#This Row],[A_B]]="","",LEN(B_MSK[[#This Row],[A_B]]))</f>
        <v/>
      </c>
      <c r="AN1005" s="5" t="str">
        <f ca="1">IF(B_MSK[[#This Row],[A_B]]="","",LEFT(B_MSK[[#This Row],[QTY/ CTN]],B_MSK[[#This Row],[A_B_1]]))</f>
        <v/>
      </c>
      <c r="AO1005" s="5" t="str">
        <f ca="1">IF(B_MSK[[#This Row],[A_B]]="","",LEFT(B_MSK[[#This Row],[A_]],SEARCH(" ",B_MSK[[#This Row],[A_]])-1))</f>
        <v/>
      </c>
      <c r="AP1005" s="5" t="str">
        <f ca="1">IF(B_MSK[[#This Row],[A_B]]="","",RIGHT(B_MSK[[#This Row],[A_]],LEN(B_MSK[[#This Row],[A_]])-SEARCH(" ",B_MSK[[#This Row],[A_]])))</f>
        <v/>
      </c>
      <c r="AQ10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5" s="5" t="str">
        <f ca="1">IF(B_MSK[[#This Row],[B_]]="","",LEFT(B_MSK[[#This Row],[B_]],SEARCH(" ",B_MSK[[#This Row],[B_]])))</f>
        <v/>
      </c>
      <c r="AS1005" s="5" t="str">
        <f ca="1">IF(B_MSK[[#This Row],[B_]]="","",RIGHT(B_MSK[[#This Row],[B_]],LEN(B_MSK[[#This Row],[B_]])-SEARCH(" ",B_MSK[[#This Row],[B_]])))</f>
        <v/>
      </c>
      <c r="AT1005" s="5" t="str">
        <f ca="1">IF(B_MSK[[#This Row],[B_2]]="LSN",12,"")</f>
        <v/>
      </c>
      <c r="AU1005" s="5" t="str">
        <f ca="1">IF(B_MSK[[#This Row],[C_1]]="","","PCS")</f>
        <v/>
      </c>
      <c r="AV1005" s="5" t="str">
        <f ca="1">IF(B_MSK[[#This Row],[A_1]]="","",B_MSK[[#This Row],[A_1]]*IF(B_MSK[[#This Row],[B_1]]="",1,B_MSK[[#This Row],[B_1]])*IF(B_MSK[[#This Row],[C_1]]="",1,B_MSK[[#This Row],[C_1]]))</f>
        <v/>
      </c>
      <c r="AW1005" s="5" t="str">
        <f ca="1">IF(B_MSK[[#This Row],[C_2]]="",IF(B_MSK[[#This Row],[B_2]]="",IF(B_MSK[[#This Row],[A_2]]="","",B_MSK[[#This Row],[A_2]]),B_MSK[[#This Row],[B_2]]),B_MSK[[#This Row],[C_2]])</f>
        <v/>
      </c>
      <c r="AX1005" s="2">
        <f ca="1">IF(ISNUMBER(B_MSK[[#This Row],[TANGGAL DATANG]]),B_MSK[[#This Row],[TANGGAL DATANG]],AX1004)</f>
        <v>44959</v>
      </c>
      <c r="AY1005" s="5" t="str">
        <f ca="1">IF(B_MSK[[#This Row],[DB_ROW]]="","",INDEX([3]!db[JENIS],B_MSK[[#This Row],[DB_ROW]]-1))</f>
        <v/>
      </c>
      <c r="AZ1005" s="5" t="e">
        <f ca="1">IF(B_MSK[[#This Row],[A_1]]="","",B_MSK[[#This Row],[A_1]])*1</f>
        <v>#VALUE!</v>
      </c>
      <c r="BA1005" s="5" t="str">
        <f ca="1">IF(B_MSK[[#This Row],[//]]="","",INDEX(INDIRECT(DIR&amp;$2:$2),B_MSK[[#This Row],[//]]))</f>
        <v/>
      </c>
      <c r="BB1005" s="5" t="str">
        <f ca="1">CONCATENATE(B_MSK[[#This Row],[concat]],B_MSK[[#This Row],[HARGA_X]],B_MSK[[#This Row],[SAT]])</f>
        <v/>
      </c>
    </row>
    <row r="1006" spans="1:54" x14ac:dyDescent="0.25">
      <c r="A1006" s="6" t="s">
        <v>128</v>
      </c>
      <c r="B1006" s="5" t="str">
        <f ca="1">IF(B_MSK[[#This Row],[N_ID]]="","",INDEX(INDIRECT(DIR&amp;$2:$2),MATCH(B_MSK[[#This Row],[N_ID]],INDIRECT(DIR&amp;"!NOTA[ID_P]"),0)))</f>
        <v/>
      </c>
      <c r="C1006" s="5" t="str">
        <f ca="1">IF(B_MSK[[#This Row],[//]]="","",HYPERLINK("["&amp;SUBSTITUTE(DIR,"'","")&amp;"]NOTA!D"&amp;B_MSK[[#This Row],[//]]+2,"&gt;"))</f>
        <v/>
      </c>
      <c r="D1006" s="5" t="str">
        <f ca="1">IF(B_MSK[[#This Row],[N_ID]]="","",COUNTIF(INDIRECT(DIR&amp;"!NOTA[ID_H]"),B_MSK[[#This Row],[ID NOTA]]))</f>
        <v/>
      </c>
      <c r="E10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6" s="7" t="str">
        <f ca="1">IF(B_MSK[[#This Row],[stt]]="ada",INDEX([2]!db[NB BM],B_MSK[DB_ROW]-1),"")</f>
        <v/>
      </c>
      <c r="H1006" s="7" t="str">
        <f ca="1">IF(B_MSK[[#This Row],[//]]="","",INDEX(INDIRECT(DIR&amp;$2:$2),B_MSK[[#This Row],[//]]))</f>
        <v/>
      </c>
      <c r="I1006" s="27" t="str">
        <f ca="1">IF(B_MSK[[#This Row],[//]]="","",INDEX(INDIRECT(DB_PATH&amp;$2:$2),B_MSK[[#This Row],[DB_ROW]]-1))</f>
        <v/>
      </c>
      <c r="J1006" s="5" t="str">
        <f ca="1">IF(B_MSK[[#This Row],[//]]="","",IF(INDEX(INDIRECT(DIR&amp;$2:$2),B_MSK[[#This Row],[//]])="","",INDEX(INDIRECT(DIR&amp;$2:$2),B_MSK[[#This Row],[//]])))</f>
        <v/>
      </c>
      <c r="K1006" s="5" t="str">
        <f ca="1">IF(B_MSK[[#This Row],[//]]="","",IF(INDEX(INDIRECT(DIR&amp;$2:$2),B_MSK[[#This Row],[//]])="","",INDEX(INDIRECT(DIR&amp;$2:$2),B_MSK[[#This Row],[//]])))</f>
        <v/>
      </c>
      <c r="L1006" s="5" t="str">
        <f ca="1">IF(B_MSK[[#This Row],[//]]="","",IF(INDEX(INDIRECT(DIR&amp;$2:$2),B_MSK[[#This Row],[//]])="","",INDEX(INDIRECT(DIR&amp;$2:$2),B_MSK[[#This Row],[//]])))</f>
        <v/>
      </c>
      <c r="M1006" s="13" t="str">
        <f ca="1">IF(B_MSK[[#This Row],[//]]="","",INDEX(INDIRECT(DIR&amp;$2:$2),B_MSK[[#This Row],[//]]))</f>
        <v/>
      </c>
      <c r="N1006" s="13" t="str">
        <f ca="1">IF(OR(B_MSK[[#This Row],[//]]="",),"",INDEX(INDIRECT(DIR&amp;$2:$2),B_MSK[[#This Row],[//]]))</f>
        <v/>
      </c>
      <c r="O1006" s="3" t="str">
        <f ca="1">IF(B_MSK[[#This Row],[//]]="","",IF(INDEX(INDIRECT(DIR&amp;$2:$2),B_MSK[[#This Row],[//]])=0,"",INDEX(INDIRECT(DIR&amp;$2:$2),B_MSK[[#This Row],[//]])))</f>
        <v/>
      </c>
      <c r="P1006" s="3" t="str">
        <f ca="1">IF(B_MSK[[#This Row],[//]]="","",IF(INDEX(INDIRECT(DIR&amp;$2:$2),B_MSK[[#This Row],[//]])=0,"",INDEX(INDIRECT(DIR&amp;$2:$2),B_MSK[[#This Row],[//]])))</f>
        <v/>
      </c>
      <c r="Q1006" s="12" t="str">
        <f ca="1">IF(B_MSK[[#This Row],[//]]="","",INDEX(INDIRECT(DIR&amp;$2:$2),B_MSK[[#This Row],[//]]))</f>
        <v/>
      </c>
      <c r="R10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6" s="37" t="str">
        <f ca="1">IF(B_MSK[[#This Row],[//]]="","",INDEX(INDIRECT(DIR&amp;$2:$2),B_MSK[[#This Row],[//]]))</f>
        <v/>
      </c>
      <c r="U1006" s="38" t="str">
        <f ca="1">IF(SUMIF(B_MSK[NAMA BARANG],B_MSK[[#This Row],[NAMA BARANG]],B_MSK[JMLH BRG])=0,"",SUMIF(B_MSK[NAMA BARANG],B_MSK[[#This Row],[NAMA BARANG]],B_MSK[C]))</f>
        <v/>
      </c>
      <c r="V1006" s="7" t="str">
        <f ca="1">IF(B_MSK[[#This Row],[//]]="","",INDEX(INDIRECT(DIR&amp;$2:$2),B_MSK[[#This Row],[//]]))</f>
        <v/>
      </c>
      <c r="W10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6" s="5" t="str">
        <f ca="1">IF(B_MSK[[#This Row],[N.B.nota]]="","",IF(MATCH(B_MSK[[#This Row],[concat]],[2]!db[NB NOTA_C],0)&gt;0,"ada",0))</f>
        <v/>
      </c>
      <c r="Y1006" s="5" t="str">
        <f ca="1">IF(B_MSK[[#This Row],[N.B.nota]]="","",ADDRESS(ROW(B_MSK[QB]),COLUMN(B_MSK[QB]))&amp;":"&amp;ADDRESS(ROW(),COLUMN(B_MSK[QB])))</f>
        <v/>
      </c>
      <c r="Z1006" s="5" t="str">
        <f ca="1">IF(B_MSK[[#This Row],[concat]]="","",MATCH(B_MSK[[#This Row],[concat]],[2]!db[NB NOTA_C],0)+1)</f>
        <v/>
      </c>
      <c r="AA1006" s="5" t="str">
        <f ca="1">IF(B_MSK[[#This Row],[//]]="","",HYPERLINK("[D:\kerja\BANK EXP\BARU\DB.XLSX]DB!e"&amp;B_MSK[[#This Row],[DB_ROW]],"&gt;"))</f>
        <v/>
      </c>
      <c r="AB1006" s="30" t="e">
        <f ca="1">MID(B_MSK[[#This Row],[/ STN_1]],FIND(" ",B_MSK[[#This Row],[/ STN_1]])+1,LEN(B_MSK[[#This Row],[/ STN_1]]))</f>
        <v>#VALUE!</v>
      </c>
      <c r="AC10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6" s="15" t="str">
        <f ca="1">IF(B_MSK[[#This Row],[HARGA_2]]="","",IF(MID(B_MSK[[#This Row],[/ STN_2]],FIND(" ",B_MSK[[#This Row],[/ STN_2]])+1,LEN(B_MSK[[#This Row],[/ STN_2]]))="LSN",B_MSK[[#This Row],[HARGA_2]]/12,""))</f>
        <v/>
      </c>
      <c r="AH1006" s="7" t="str">
        <f ca="1">IF(B_MSK[[#This Row],[HARGA_3]]="","","/ "&amp;"PCS")</f>
        <v/>
      </c>
      <c r="AI1006" s="15" t="str">
        <f ca="1">IF(B_MSK[[#This Row],[HARGA_3]]="",IF(B_MSK[[#This Row],[HARGA_2]]="",IF(B_MSK[[#This Row],[HARGA_1]]="","",B_MSK[[#This Row],[HARGA_1]]),B_MSK[[#This Row],[HARGA_2]]),B_MSK[[#This Row],[HARGA_3]])</f>
        <v/>
      </c>
      <c r="AJ1006" s="15" t="str">
        <f ca="1">IF(B_MSK[[#This Row],[/ STN_3]]="",IF(B_MSK[[#This Row],[/ STN_2]]="",IF(B_MSK[[#This Row],[/ STN_1]]="","",B_MSK[[#This Row],[/ STN_1]]),B_MSK[[#This Row],[/ STN_2]]),B_MSK[[#This Row],[/ STN_3]])</f>
        <v/>
      </c>
      <c r="AK1006" s="5" t="str">
        <f ca="1">IF(B_MSK[[#This Row],[//]]="","",SUBSTITUTE(SUBSTITUTE(SUBSTITUTE(B_MSK[[#This Row],[QTY/ CTN]]," ","_",2),"(",""),")","")&amp;"_")</f>
        <v/>
      </c>
      <c r="AL1006" s="5" t="str">
        <f ca="1">IF(B_MSK[[#This Row],[A_B]]="","",SEARCH("_",B_MSK[[#This Row],[A_B]]))</f>
        <v/>
      </c>
      <c r="AM1006" s="5" t="str">
        <f ca="1">IF(B_MSK[[#This Row],[A_B]]="","",LEN(B_MSK[[#This Row],[A_B]]))</f>
        <v/>
      </c>
      <c r="AN1006" s="5" t="str">
        <f ca="1">IF(B_MSK[[#This Row],[A_B]]="","",LEFT(B_MSK[[#This Row],[QTY/ CTN]],B_MSK[[#This Row],[A_B_1]]))</f>
        <v/>
      </c>
      <c r="AO1006" s="5" t="str">
        <f ca="1">IF(B_MSK[[#This Row],[A_B]]="","",LEFT(B_MSK[[#This Row],[A_]],SEARCH(" ",B_MSK[[#This Row],[A_]])-1))</f>
        <v/>
      </c>
      <c r="AP1006" s="5" t="str">
        <f ca="1">IF(B_MSK[[#This Row],[A_B]]="","",RIGHT(B_MSK[[#This Row],[A_]],LEN(B_MSK[[#This Row],[A_]])-SEARCH(" ",B_MSK[[#This Row],[A_]])))</f>
        <v/>
      </c>
      <c r="AQ10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6" s="5" t="str">
        <f ca="1">IF(B_MSK[[#This Row],[B_]]="","",LEFT(B_MSK[[#This Row],[B_]],SEARCH(" ",B_MSK[[#This Row],[B_]])))</f>
        <v/>
      </c>
      <c r="AS1006" s="5" t="str">
        <f ca="1">IF(B_MSK[[#This Row],[B_]]="","",RIGHT(B_MSK[[#This Row],[B_]],LEN(B_MSK[[#This Row],[B_]])-SEARCH(" ",B_MSK[[#This Row],[B_]])))</f>
        <v/>
      </c>
      <c r="AT1006" s="5" t="str">
        <f ca="1">IF(B_MSK[[#This Row],[B_2]]="LSN",12,"")</f>
        <v/>
      </c>
      <c r="AU1006" s="5" t="str">
        <f ca="1">IF(B_MSK[[#This Row],[C_1]]="","","PCS")</f>
        <v/>
      </c>
      <c r="AV1006" s="5" t="str">
        <f ca="1">IF(B_MSK[[#This Row],[A_1]]="","",B_MSK[[#This Row],[A_1]]*IF(B_MSK[[#This Row],[B_1]]="",1,B_MSK[[#This Row],[B_1]])*IF(B_MSK[[#This Row],[C_1]]="",1,B_MSK[[#This Row],[C_1]]))</f>
        <v/>
      </c>
      <c r="AW1006" s="5" t="str">
        <f ca="1">IF(B_MSK[[#This Row],[C_2]]="",IF(B_MSK[[#This Row],[B_2]]="",IF(B_MSK[[#This Row],[A_2]]="","",B_MSK[[#This Row],[A_2]]),B_MSK[[#This Row],[B_2]]),B_MSK[[#This Row],[C_2]])</f>
        <v/>
      </c>
      <c r="AX1006" s="2">
        <f ca="1">IF(ISNUMBER(B_MSK[[#This Row],[TANGGAL DATANG]]),B_MSK[[#This Row],[TANGGAL DATANG]],AX1005)</f>
        <v>44959</v>
      </c>
      <c r="AY1006" s="5" t="str">
        <f ca="1">IF(B_MSK[[#This Row],[DB_ROW]]="","",INDEX([3]!db[JENIS],B_MSK[[#This Row],[DB_ROW]]-1))</f>
        <v/>
      </c>
      <c r="AZ1006" s="5" t="e">
        <f ca="1">IF(B_MSK[[#This Row],[A_1]]="","",B_MSK[[#This Row],[A_1]])*1</f>
        <v>#VALUE!</v>
      </c>
      <c r="BA1006" s="5" t="str">
        <f ca="1">IF(B_MSK[[#This Row],[//]]="","",INDEX(INDIRECT(DIR&amp;$2:$2),B_MSK[[#This Row],[//]]))</f>
        <v/>
      </c>
      <c r="BB1006" s="5" t="str">
        <f ca="1">CONCATENATE(B_MSK[[#This Row],[concat]],B_MSK[[#This Row],[HARGA_X]],B_MSK[[#This Row],[SAT]])</f>
        <v/>
      </c>
    </row>
    <row r="1007" spans="1:54" x14ac:dyDescent="0.25">
      <c r="A1007" s="6" t="s">
        <v>128</v>
      </c>
      <c r="B1007" s="5" t="str">
        <f ca="1">IF(B_MSK[[#This Row],[N_ID]]="","",INDEX(INDIRECT(DIR&amp;$2:$2),MATCH(B_MSK[[#This Row],[N_ID]],INDIRECT(DIR&amp;"!NOTA[ID_P]"),0)))</f>
        <v/>
      </c>
      <c r="C1007" s="5" t="str">
        <f ca="1">IF(B_MSK[[#This Row],[//]]="","",HYPERLINK("["&amp;SUBSTITUTE(DIR,"'","")&amp;"]NOTA!D"&amp;B_MSK[[#This Row],[//]]+2,"&gt;"))</f>
        <v/>
      </c>
      <c r="D1007" s="5" t="str">
        <f ca="1">IF(B_MSK[[#This Row],[N_ID]]="","",COUNTIF(INDIRECT(DIR&amp;"!NOTA[ID_H]"),B_MSK[[#This Row],[ID NOTA]]))</f>
        <v/>
      </c>
      <c r="E10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7" s="7" t="str">
        <f ca="1">IF(B_MSK[[#This Row],[stt]]="ada",INDEX([2]!db[NB BM],B_MSK[DB_ROW]-1),"")</f>
        <v/>
      </c>
      <c r="H1007" s="7" t="str">
        <f ca="1">IF(B_MSK[[#This Row],[//]]="","",INDEX(INDIRECT(DIR&amp;$2:$2),B_MSK[[#This Row],[//]]))</f>
        <v/>
      </c>
      <c r="I1007" s="27" t="str">
        <f ca="1">IF(B_MSK[[#This Row],[//]]="","",INDEX(INDIRECT(DB_PATH&amp;$2:$2),B_MSK[[#This Row],[DB_ROW]]-1))</f>
        <v/>
      </c>
      <c r="J1007" s="5" t="str">
        <f ca="1">IF(B_MSK[[#This Row],[//]]="","",IF(INDEX(INDIRECT(DIR&amp;$2:$2),B_MSK[[#This Row],[//]])="","",INDEX(INDIRECT(DIR&amp;$2:$2),B_MSK[[#This Row],[//]])))</f>
        <v/>
      </c>
      <c r="K1007" s="5" t="str">
        <f ca="1">IF(B_MSK[[#This Row],[//]]="","",IF(INDEX(INDIRECT(DIR&amp;$2:$2),B_MSK[[#This Row],[//]])="","",INDEX(INDIRECT(DIR&amp;$2:$2),B_MSK[[#This Row],[//]])))</f>
        <v/>
      </c>
      <c r="L1007" s="5" t="str">
        <f ca="1">IF(B_MSK[[#This Row],[//]]="","",IF(INDEX(INDIRECT(DIR&amp;$2:$2),B_MSK[[#This Row],[//]])="","",INDEX(INDIRECT(DIR&amp;$2:$2),B_MSK[[#This Row],[//]])))</f>
        <v/>
      </c>
      <c r="M1007" s="13" t="str">
        <f ca="1">IF(B_MSK[[#This Row],[//]]="","",INDEX(INDIRECT(DIR&amp;$2:$2),B_MSK[[#This Row],[//]]))</f>
        <v/>
      </c>
      <c r="N1007" s="13" t="str">
        <f ca="1">IF(OR(B_MSK[[#This Row],[//]]="",),"",INDEX(INDIRECT(DIR&amp;$2:$2),B_MSK[[#This Row],[//]]))</f>
        <v/>
      </c>
      <c r="O1007" s="3" t="str">
        <f ca="1">IF(B_MSK[[#This Row],[//]]="","",IF(INDEX(INDIRECT(DIR&amp;$2:$2),B_MSK[[#This Row],[//]])=0,"",INDEX(INDIRECT(DIR&amp;$2:$2),B_MSK[[#This Row],[//]])))</f>
        <v/>
      </c>
      <c r="P1007" s="3" t="str">
        <f ca="1">IF(B_MSK[[#This Row],[//]]="","",IF(INDEX(INDIRECT(DIR&amp;$2:$2),B_MSK[[#This Row],[//]])=0,"",INDEX(INDIRECT(DIR&amp;$2:$2),B_MSK[[#This Row],[//]])))</f>
        <v/>
      </c>
      <c r="Q1007" s="12" t="str">
        <f ca="1">IF(B_MSK[[#This Row],[//]]="","",INDEX(INDIRECT(DIR&amp;$2:$2),B_MSK[[#This Row],[//]]))</f>
        <v/>
      </c>
      <c r="R10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7" s="37" t="str">
        <f ca="1">IF(B_MSK[[#This Row],[//]]="","",INDEX(INDIRECT(DIR&amp;$2:$2),B_MSK[[#This Row],[//]]))</f>
        <v/>
      </c>
      <c r="U1007" s="38" t="str">
        <f ca="1">IF(SUMIF(B_MSK[NAMA BARANG],B_MSK[[#This Row],[NAMA BARANG]],B_MSK[JMLH BRG])=0,"",SUMIF(B_MSK[NAMA BARANG],B_MSK[[#This Row],[NAMA BARANG]],B_MSK[C]))</f>
        <v/>
      </c>
      <c r="V1007" s="7" t="str">
        <f ca="1">IF(B_MSK[[#This Row],[//]]="","",INDEX(INDIRECT(DIR&amp;$2:$2),B_MSK[[#This Row],[//]]))</f>
        <v/>
      </c>
      <c r="W10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7" s="5" t="str">
        <f ca="1">IF(B_MSK[[#This Row],[N.B.nota]]="","",IF(MATCH(B_MSK[[#This Row],[concat]],[2]!db[NB NOTA_C],0)&gt;0,"ada",0))</f>
        <v/>
      </c>
      <c r="Y1007" s="5" t="str">
        <f ca="1">IF(B_MSK[[#This Row],[N.B.nota]]="","",ADDRESS(ROW(B_MSK[QB]),COLUMN(B_MSK[QB]))&amp;":"&amp;ADDRESS(ROW(),COLUMN(B_MSK[QB])))</f>
        <v/>
      </c>
      <c r="Z1007" s="5" t="str">
        <f ca="1">IF(B_MSK[[#This Row],[concat]]="","",MATCH(B_MSK[[#This Row],[concat]],[2]!db[NB NOTA_C],0)+1)</f>
        <v/>
      </c>
      <c r="AA1007" s="5" t="str">
        <f ca="1">IF(B_MSK[[#This Row],[//]]="","",HYPERLINK("[D:\kerja\BANK EXP\BARU\DB.XLSX]DB!e"&amp;B_MSK[[#This Row],[DB_ROW]],"&gt;"))</f>
        <v/>
      </c>
      <c r="AB1007" s="30" t="e">
        <f ca="1">MID(B_MSK[[#This Row],[/ STN_1]],FIND(" ",B_MSK[[#This Row],[/ STN_1]])+1,LEN(B_MSK[[#This Row],[/ STN_1]]))</f>
        <v>#VALUE!</v>
      </c>
      <c r="AC10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7" s="15" t="str">
        <f ca="1">IF(B_MSK[[#This Row],[HARGA_2]]="","",IF(MID(B_MSK[[#This Row],[/ STN_2]],FIND(" ",B_MSK[[#This Row],[/ STN_2]])+1,LEN(B_MSK[[#This Row],[/ STN_2]]))="LSN",B_MSK[[#This Row],[HARGA_2]]/12,""))</f>
        <v/>
      </c>
      <c r="AH1007" s="7" t="str">
        <f ca="1">IF(B_MSK[[#This Row],[HARGA_3]]="","","/ "&amp;"PCS")</f>
        <v/>
      </c>
      <c r="AI1007" s="15" t="str">
        <f ca="1">IF(B_MSK[[#This Row],[HARGA_3]]="",IF(B_MSK[[#This Row],[HARGA_2]]="",IF(B_MSK[[#This Row],[HARGA_1]]="","",B_MSK[[#This Row],[HARGA_1]]),B_MSK[[#This Row],[HARGA_2]]),B_MSK[[#This Row],[HARGA_3]])</f>
        <v/>
      </c>
      <c r="AJ1007" s="15" t="str">
        <f ca="1">IF(B_MSK[[#This Row],[/ STN_3]]="",IF(B_MSK[[#This Row],[/ STN_2]]="",IF(B_MSK[[#This Row],[/ STN_1]]="","",B_MSK[[#This Row],[/ STN_1]]),B_MSK[[#This Row],[/ STN_2]]),B_MSK[[#This Row],[/ STN_3]])</f>
        <v/>
      </c>
      <c r="AK1007" s="5" t="str">
        <f ca="1">IF(B_MSK[[#This Row],[//]]="","",SUBSTITUTE(SUBSTITUTE(SUBSTITUTE(B_MSK[[#This Row],[QTY/ CTN]]," ","_",2),"(",""),")","")&amp;"_")</f>
        <v/>
      </c>
      <c r="AL1007" s="5" t="str">
        <f ca="1">IF(B_MSK[[#This Row],[A_B]]="","",SEARCH("_",B_MSK[[#This Row],[A_B]]))</f>
        <v/>
      </c>
      <c r="AM1007" s="5" t="str">
        <f ca="1">IF(B_MSK[[#This Row],[A_B]]="","",LEN(B_MSK[[#This Row],[A_B]]))</f>
        <v/>
      </c>
      <c r="AN1007" s="5" t="str">
        <f ca="1">IF(B_MSK[[#This Row],[A_B]]="","",LEFT(B_MSK[[#This Row],[QTY/ CTN]],B_MSK[[#This Row],[A_B_1]]))</f>
        <v/>
      </c>
      <c r="AO1007" s="5" t="str">
        <f ca="1">IF(B_MSK[[#This Row],[A_B]]="","",LEFT(B_MSK[[#This Row],[A_]],SEARCH(" ",B_MSK[[#This Row],[A_]])-1))</f>
        <v/>
      </c>
      <c r="AP1007" s="5" t="str">
        <f ca="1">IF(B_MSK[[#This Row],[A_B]]="","",RIGHT(B_MSK[[#This Row],[A_]],LEN(B_MSK[[#This Row],[A_]])-SEARCH(" ",B_MSK[[#This Row],[A_]])))</f>
        <v/>
      </c>
      <c r="AQ10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7" s="5" t="str">
        <f ca="1">IF(B_MSK[[#This Row],[B_]]="","",LEFT(B_MSK[[#This Row],[B_]],SEARCH(" ",B_MSK[[#This Row],[B_]])))</f>
        <v/>
      </c>
      <c r="AS1007" s="5" t="str">
        <f ca="1">IF(B_MSK[[#This Row],[B_]]="","",RIGHT(B_MSK[[#This Row],[B_]],LEN(B_MSK[[#This Row],[B_]])-SEARCH(" ",B_MSK[[#This Row],[B_]])))</f>
        <v/>
      </c>
      <c r="AT1007" s="5" t="str">
        <f ca="1">IF(B_MSK[[#This Row],[B_2]]="LSN",12,"")</f>
        <v/>
      </c>
      <c r="AU1007" s="5" t="str">
        <f ca="1">IF(B_MSK[[#This Row],[C_1]]="","","PCS")</f>
        <v/>
      </c>
      <c r="AV1007" s="5" t="str">
        <f ca="1">IF(B_MSK[[#This Row],[A_1]]="","",B_MSK[[#This Row],[A_1]]*IF(B_MSK[[#This Row],[B_1]]="",1,B_MSK[[#This Row],[B_1]])*IF(B_MSK[[#This Row],[C_1]]="",1,B_MSK[[#This Row],[C_1]]))</f>
        <v/>
      </c>
      <c r="AW1007" s="5" t="str">
        <f ca="1">IF(B_MSK[[#This Row],[C_2]]="",IF(B_MSK[[#This Row],[B_2]]="",IF(B_MSK[[#This Row],[A_2]]="","",B_MSK[[#This Row],[A_2]]),B_MSK[[#This Row],[B_2]]),B_MSK[[#This Row],[C_2]])</f>
        <v/>
      </c>
      <c r="AX1007" s="2">
        <f ca="1">IF(ISNUMBER(B_MSK[[#This Row],[TANGGAL DATANG]]),B_MSK[[#This Row],[TANGGAL DATANG]],AX1006)</f>
        <v>44959</v>
      </c>
      <c r="AY1007" s="5" t="str">
        <f ca="1">IF(B_MSK[[#This Row],[DB_ROW]]="","",INDEX([3]!db[JENIS],B_MSK[[#This Row],[DB_ROW]]-1))</f>
        <v/>
      </c>
      <c r="AZ1007" s="5" t="e">
        <f ca="1">IF(B_MSK[[#This Row],[A_1]]="","",B_MSK[[#This Row],[A_1]])*1</f>
        <v>#VALUE!</v>
      </c>
      <c r="BA1007" s="5" t="str">
        <f ca="1">IF(B_MSK[[#This Row],[//]]="","",INDEX(INDIRECT(DIR&amp;$2:$2),B_MSK[[#This Row],[//]]))</f>
        <v/>
      </c>
      <c r="BB1007" s="5" t="str">
        <f ca="1">CONCATENATE(B_MSK[[#This Row],[concat]],B_MSK[[#This Row],[HARGA_X]],B_MSK[[#This Row],[SAT]])</f>
        <v/>
      </c>
    </row>
    <row r="1008" spans="1:54" x14ac:dyDescent="0.25">
      <c r="A1008" s="6" t="s">
        <v>128</v>
      </c>
      <c r="B1008" s="5" t="str">
        <f ca="1">IF(B_MSK[[#This Row],[N_ID]]="","",INDEX(INDIRECT(DIR&amp;$2:$2),MATCH(B_MSK[[#This Row],[N_ID]],INDIRECT(DIR&amp;"!NOTA[ID_P]"),0)))</f>
        <v/>
      </c>
      <c r="C1008" s="5" t="str">
        <f ca="1">IF(B_MSK[[#This Row],[//]]="","",HYPERLINK("["&amp;SUBSTITUTE(DIR,"'","")&amp;"]NOTA!D"&amp;B_MSK[[#This Row],[//]]+2,"&gt;"))</f>
        <v/>
      </c>
      <c r="D1008" s="5" t="str">
        <f ca="1">IF(B_MSK[[#This Row],[N_ID]]="","",COUNTIF(INDIRECT(DIR&amp;"!NOTA[ID_H]"),B_MSK[[#This Row],[ID NOTA]]))</f>
        <v/>
      </c>
      <c r="E10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8" s="7" t="str">
        <f ca="1">IF(B_MSK[[#This Row],[stt]]="ada",INDEX([2]!db[NB BM],B_MSK[DB_ROW]-1),"")</f>
        <v/>
      </c>
      <c r="H1008" s="7" t="str">
        <f ca="1">IF(B_MSK[[#This Row],[//]]="","",INDEX(INDIRECT(DIR&amp;$2:$2),B_MSK[[#This Row],[//]]))</f>
        <v/>
      </c>
      <c r="I1008" s="27" t="str">
        <f ca="1">IF(B_MSK[[#This Row],[//]]="","",INDEX(INDIRECT(DB_PATH&amp;$2:$2),B_MSK[[#This Row],[DB_ROW]]-1))</f>
        <v/>
      </c>
      <c r="J1008" s="5" t="str">
        <f ca="1">IF(B_MSK[[#This Row],[//]]="","",IF(INDEX(INDIRECT(DIR&amp;$2:$2),B_MSK[[#This Row],[//]])="","",INDEX(INDIRECT(DIR&amp;$2:$2),B_MSK[[#This Row],[//]])))</f>
        <v/>
      </c>
      <c r="K1008" s="5" t="str">
        <f ca="1">IF(B_MSK[[#This Row],[//]]="","",IF(INDEX(INDIRECT(DIR&amp;$2:$2),B_MSK[[#This Row],[//]])="","",INDEX(INDIRECT(DIR&amp;$2:$2),B_MSK[[#This Row],[//]])))</f>
        <v/>
      </c>
      <c r="L1008" s="5" t="str">
        <f ca="1">IF(B_MSK[[#This Row],[//]]="","",IF(INDEX(INDIRECT(DIR&amp;$2:$2),B_MSK[[#This Row],[//]])="","",INDEX(INDIRECT(DIR&amp;$2:$2),B_MSK[[#This Row],[//]])))</f>
        <v/>
      </c>
      <c r="M1008" s="13" t="str">
        <f ca="1">IF(B_MSK[[#This Row],[//]]="","",INDEX(INDIRECT(DIR&amp;$2:$2),B_MSK[[#This Row],[//]]))</f>
        <v/>
      </c>
      <c r="N1008" s="13" t="str">
        <f ca="1">IF(OR(B_MSK[[#This Row],[//]]="",),"",INDEX(INDIRECT(DIR&amp;$2:$2),B_MSK[[#This Row],[//]]))</f>
        <v/>
      </c>
      <c r="O1008" s="3" t="str">
        <f ca="1">IF(B_MSK[[#This Row],[//]]="","",IF(INDEX(INDIRECT(DIR&amp;$2:$2),B_MSK[[#This Row],[//]])=0,"",INDEX(INDIRECT(DIR&amp;$2:$2),B_MSK[[#This Row],[//]])))</f>
        <v/>
      </c>
      <c r="P1008" s="3" t="str">
        <f ca="1">IF(B_MSK[[#This Row],[//]]="","",IF(INDEX(INDIRECT(DIR&amp;$2:$2),B_MSK[[#This Row],[//]])=0,"",INDEX(INDIRECT(DIR&amp;$2:$2),B_MSK[[#This Row],[//]])))</f>
        <v/>
      </c>
      <c r="Q1008" s="12" t="str">
        <f ca="1">IF(B_MSK[[#This Row],[//]]="","",INDEX(INDIRECT(DIR&amp;$2:$2),B_MSK[[#This Row],[//]]))</f>
        <v/>
      </c>
      <c r="R10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8" s="37" t="str">
        <f ca="1">IF(B_MSK[[#This Row],[//]]="","",INDEX(INDIRECT(DIR&amp;$2:$2),B_MSK[[#This Row],[//]]))</f>
        <v/>
      </c>
      <c r="U1008" s="38" t="str">
        <f ca="1">IF(SUMIF(B_MSK[NAMA BARANG],B_MSK[[#This Row],[NAMA BARANG]],B_MSK[JMLH BRG])=0,"",SUMIF(B_MSK[NAMA BARANG],B_MSK[[#This Row],[NAMA BARANG]],B_MSK[C]))</f>
        <v/>
      </c>
      <c r="V1008" s="7" t="str">
        <f ca="1">IF(B_MSK[[#This Row],[//]]="","",INDEX(INDIRECT(DIR&amp;$2:$2),B_MSK[[#This Row],[//]]))</f>
        <v/>
      </c>
      <c r="W10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8" s="5" t="str">
        <f ca="1">IF(B_MSK[[#This Row],[N.B.nota]]="","",IF(MATCH(B_MSK[[#This Row],[concat]],[2]!db[NB NOTA_C],0)&gt;0,"ada",0))</f>
        <v/>
      </c>
      <c r="Y1008" s="5" t="str">
        <f ca="1">IF(B_MSK[[#This Row],[N.B.nota]]="","",ADDRESS(ROW(B_MSK[QB]),COLUMN(B_MSK[QB]))&amp;":"&amp;ADDRESS(ROW(),COLUMN(B_MSK[QB])))</f>
        <v/>
      </c>
      <c r="Z1008" s="5" t="str">
        <f ca="1">IF(B_MSK[[#This Row],[concat]]="","",MATCH(B_MSK[[#This Row],[concat]],[2]!db[NB NOTA_C],0)+1)</f>
        <v/>
      </c>
      <c r="AA1008" s="5" t="str">
        <f ca="1">IF(B_MSK[[#This Row],[//]]="","",HYPERLINK("[D:\kerja\BANK EXP\BARU\DB.XLSX]DB!e"&amp;B_MSK[[#This Row],[DB_ROW]],"&gt;"))</f>
        <v/>
      </c>
      <c r="AB1008" s="30" t="e">
        <f ca="1">MID(B_MSK[[#This Row],[/ STN_1]],FIND(" ",B_MSK[[#This Row],[/ STN_1]])+1,LEN(B_MSK[[#This Row],[/ STN_1]]))</f>
        <v>#VALUE!</v>
      </c>
      <c r="AC10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8" s="15" t="str">
        <f ca="1">IF(B_MSK[[#This Row],[HARGA_2]]="","",IF(MID(B_MSK[[#This Row],[/ STN_2]],FIND(" ",B_MSK[[#This Row],[/ STN_2]])+1,LEN(B_MSK[[#This Row],[/ STN_2]]))="LSN",B_MSK[[#This Row],[HARGA_2]]/12,""))</f>
        <v/>
      </c>
      <c r="AH1008" s="7" t="str">
        <f ca="1">IF(B_MSK[[#This Row],[HARGA_3]]="","","/ "&amp;"PCS")</f>
        <v/>
      </c>
      <c r="AI1008" s="15" t="str">
        <f ca="1">IF(B_MSK[[#This Row],[HARGA_3]]="",IF(B_MSK[[#This Row],[HARGA_2]]="",IF(B_MSK[[#This Row],[HARGA_1]]="","",B_MSK[[#This Row],[HARGA_1]]),B_MSK[[#This Row],[HARGA_2]]),B_MSK[[#This Row],[HARGA_3]])</f>
        <v/>
      </c>
      <c r="AJ1008" s="15" t="str">
        <f ca="1">IF(B_MSK[[#This Row],[/ STN_3]]="",IF(B_MSK[[#This Row],[/ STN_2]]="",IF(B_MSK[[#This Row],[/ STN_1]]="","",B_MSK[[#This Row],[/ STN_1]]),B_MSK[[#This Row],[/ STN_2]]),B_MSK[[#This Row],[/ STN_3]])</f>
        <v/>
      </c>
      <c r="AK1008" s="5" t="str">
        <f ca="1">IF(B_MSK[[#This Row],[//]]="","",SUBSTITUTE(SUBSTITUTE(SUBSTITUTE(B_MSK[[#This Row],[QTY/ CTN]]," ","_",2),"(",""),")","")&amp;"_")</f>
        <v/>
      </c>
      <c r="AL1008" s="5" t="str">
        <f ca="1">IF(B_MSK[[#This Row],[A_B]]="","",SEARCH("_",B_MSK[[#This Row],[A_B]]))</f>
        <v/>
      </c>
      <c r="AM1008" s="5" t="str">
        <f ca="1">IF(B_MSK[[#This Row],[A_B]]="","",LEN(B_MSK[[#This Row],[A_B]]))</f>
        <v/>
      </c>
      <c r="AN1008" s="5" t="str">
        <f ca="1">IF(B_MSK[[#This Row],[A_B]]="","",LEFT(B_MSK[[#This Row],[QTY/ CTN]],B_MSK[[#This Row],[A_B_1]]))</f>
        <v/>
      </c>
      <c r="AO1008" s="5" t="str">
        <f ca="1">IF(B_MSK[[#This Row],[A_B]]="","",LEFT(B_MSK[[#This Row],[A_]],SEARCH(" ",B_MSK[[#This Row],[A_]])-1))</f>
        <v/>
      </c>
      <c r="AP1008" s="5" t="str">
        <f ca="1">IF(B_MSK[[#This Row],[A_B]]="","",RIGHT(B_MSK[[#This Row],[A_]],LEN(B_MSK[[#This Row],[A_]])-SEARCH(" ",B_MSK[[#This Row],[A_]])))</f>
        <v/>
      </c>
      <c r="AQ10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8" s="5" t="str">
        <f ca="1">IF(B_MSK[[#This Row],[B_]]="","",LEFT(B_MSK[[#This Row],[B_]],SEARCH(" ",B_MSK[[#This Row],[B_]])))</f>
        <v/>
      </c>
      <c r="AS1008" s="5" t="str">
        <f ca="1">IF(B_MSK[[#This Row],[B_]]="","",RIGHT(B_MSK[[#This Row],[B_]],LEN(B_MSK[[#This Row],[B_]])-SEARCH(" ",B_MSK[[#This Row],[B_]])))</f>
        <v/>
      </c>
      <c r="AT1008" s="5" t="str">
        <f ca="1">IF(B_MSK[[#This Row],[B_2]]="LSN",12,"")</f>
        <v/>
      </c>
      <c r="AU1008" s="5" t="str">
        <f ca="1">IF(B_MSK[[#This Row],[C_1]]="","","PCS")</f>
        <v/>
      </c>
      <c r="AV1008" s="5" t="str">
        <f ca="1">IF(B_MSK[[#This Row],[A_1]]="","",B_MSK[[#This Row],[A_1]]*IF(B_MSK[[#This Row],[B_1]]="",1,B_MSK[[#This Row],[B_1]])*IF(B_MSK[[#This Row],[C_1]]="",1,B_MSK[[#This Row],[C_1]]))</f>
        <v/>
      </c>
      <c r="AW1008" s="5" t="str">
        <f ca="1">IF(B_MSK[[#This Row],[C_2]]="",IF(B_MSK[[#This Row],[B_2]]="",IF(B_MSK[[#This Row],[A_2]]="","",B_MSK[[#This Row],[A_2]]),B_MSK[[#This Row],[B_2]]),B_MSK[[#This Row],[C_2]])</f>
        <v/>
      </c>
      <c r="AX1008" s="2">
        <f ca="1">IF(ISNUMBER(B_MSK[[#This Row],[TANGGAL DATANG]]),B_MSK[[#This Row],[TANGGAL DATANG]],AX1007)</f>
        <v>44959</v>
      </c>
      <c r="AY1008" s="5" t="str">
        <f ca="1">IF(B_MSK[[#This Row],[DB_ROW]]="","",INDEX([3]!db[JENIS],B_MSK[[#This Row],[DB_ROW]]-1))</f>
        <v/>
      </c>
      <c r="AZ1008" s="5" t="e">
        <f ca="1">IF(B_MSK[[#This Row],[A_1]]="","",B_MSK[[#This Row],[A_1]])*1</f>
        <v>#VALUE!</v>
      </c>
      <c r="BA1008" s="5" t="str">
        <f ca="1">IF(B_MSK[[#This Row],[//]]="","",INDEX(INDIRECT(DIR&amp;$2:$2),B_MSK[[#This Row],[//]]))</f>
        <v/>
      </c>
      <c r="BB1008" s="5" t="str">
        <f ca="1">CONCATENATE(B_MSK[[#This Row],[concat]],B_MSK[[#This Row],[HARGA_X]],B_MSK[[#This Row],[SAT]])</f>
        <v/>
      </c>
    </row>
    <row r="1009" spans="1:54" x14ac:dyDescent="0.25">
      <c r="A1009" s="6" t="s">
        <v>128</v>
      </c>
      <c r="B1009" s="5" t="str">
        <f ca="1">IF(B_MSK[[#This Row],[N_ID]]="","",INDEX(INDIRECT(DIR&amp;$2:$2),MATCH(B_MSK[[#This Row],[N_ID]],INDIRECT(DIR&amp;"!NOTA[ID_P]"),0)))</f>
        <v/>
      </c>
      <c r="C1009" s="5" t="str">
        <f ca="1">IF(B_MSK[[#This Row],[//]]="","",HYPERLINK("["&amp;SUBSTITUTE(DIR,"'","")&amp;"]NOTA!D"&amp;B_MSK[[#This Row],[//]]+2,"&gt;"))</f>
        <v/>
      </c>
      <c r="D1009" s="5" t="str">
        <f ca="1">IF(B_MSK[[#This Row],[N_ID]]="","",COUNTIF(INDIRECT(DIR&amp;"!NOTA[ID_H]"),B_MSK[[#This Row],[ID NOTA]]))</f>
        <v/>
      </c>
      <c r="E10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9" s="7" t="str">
        <f ca="1">IF(B_MSK[[#This Row],[stt]]="ada",INDEX([2]!db[NB BM],B_MSK[DB_ROW]-1),"")</f>
        <v/>
      </c>
      <c r="H1009" s="7" t="str">
        <f ca="1">IF(B_MSK[[#This Row],[//]]="","",INDEX(INDIRECT(DIR&amp;$2:$2),B_MSK[[#This Row],[//]]))</f>
        <v/>
      </c>
      <c r="I1009" s="27" t="str">
        <f ca="1">IF(B_MSK[[#This Row],[//]]="","",INDEX(INDIRECT(DB_PATH&amp;$2:$2),B_MSK[[#This Row],[DB_ROW]]-1))</f>
        <v/>
      </c>
      <c r="J1009" s="5" t="str">
        <f ca="1">IF(B_MSK[[#This Row],[//]]="","",IF(INDEX(INDIRECT(DIR&amp;$2:$2),B_MSK[[#This Row],[//]])="","",INDEX(INDIRECT(DIR&amp;$2:$2),B_MSK[[#This Row],[//]])))</f>
        <v/>
      </c>
      <c r="K1009" s="5" t="str">
        <f ca="1">IF(B_MSK[[#This Row],[//]]="","",IF(INDEX(INDIRECT(DIR&amp;$2:$2),B_MSK[[#This Row],[//]])="","",INDEX(INDIRECT(DIR&amp;$2:$2),B_MSK[[#This Row],[//]])))</f>
        <v/>
      </c>
      <c r="L1009" s="5" t="str">
        <f ca="1">IF(B_MSK[[#This Row],[//]]="","",IF(INDEX(INDIRECT(DIR&amp;$2:$2),B_MSK[[#This Row],[//]])="","",INDEX(INDIRECT(DIR&amp;$2:$2),B_MSK[[#This Row],[//]])))</f>
        <v/>
      </c>
      <c r="M1009" s="13" t="str">
        <f ca="1">IF(B_MSK[[#This Row],[//]]="","",INDEX(INDIRECT(DIR&amp;$2:$2),B_MSK[[#This Row],[//]]))</f>
        <v/>
      </c>
      <c r="N1009" s="13" t="str">
        <f ca="1">IF(OR(B_MSK[[#This Row],[//]]="",),"",INDEX(INDIRECT(DIR&amp;$2:$2),B_MSK[[#This Row],[//]]))</f>
        <v/>
      </c>
      <c r="O1009" s="3" t="str">
        <f ca="1">IF(B_MSK[[#This Row],[//]]="","",IF(INDEX(INDIRECT(DIR&amp;$2:$2),B_MSK[[#This Row],[//]])=0,"",INDEX(INDIRECT(DIR&amp;$2:$2),B_MSK[[#This Row],[//]])))</f>
        <v/>
      </c>
      <c r="P1009" s="3" t="str">
        <f ca="1">IF(B_MSK[[#This Row],[//]]="","",IF(INDEX(INDIRECT(DIR&amp;$2:$2),B_MSK[[#This Row],[//]])=0,"",INDEX(INDIRECT(DIR&amp;$2:$2),B_MSK[[#This Row],[//]])))</f>
        <v/>
      </c>
      <c r="Q1009" s="12" t="str">
        <f ca="1">IF(B_MSK[[#This Row],[//]]="","",INDEX(INDIRECT(DIR&amp;$2:$2),B_MSK[[#This Row],[//]]))</f>
        <v/>
      </c>
      <c r="R10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9" s="37" t="str">
        <f ca="1">IF(B_MSK[[#This Row],[//]]="","",INDEX(INDIRECT(DIR&amp;$2:$2),B_MSK[[#This Row],[//]]))</f>
        <v/>
      </c>
      <c r="U1009" s="38" t="str">
        <f ca="1">IF(SUMIF(B_MSK[NAMA BARANG],B_MSK[[#This Row],[NAMA BARANG]],B_MSK[JMLH BRG])=0,"",SUMIF(B_MSK[NAMA BARANG],B_MSK[[#This Row],[NAMA BARANG]],B_MSK[C]))</f>
        <v/>
      </c>
      <c r="V1009" s="7" t="str">
        <f ca="1">IF(B_MSK[[#This Row],[//]]="","",INDEX(INDIRECT(DIR&amp;$2:$2),B_MSK[[#This Row],[//]]))</f>
        <v/>
      </c>
      <c r="W10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9" s="5" t="str">
        <f ca="1">IF(B_MSK[[#This Row],[N.B.nota]]="","",IF(MATCH(B_MSK[[#This Row],[concat]],[2]!db[NB NOTA_C],0)&gt;0,"ada",0))</f>
        <v/>
      </c>
      <c r="Y1009" s="5" t="str">
        <f ca="1">IF(B_MSK[[#This Row],[N.B.nota]]="","",ADDRESS(ROW(B_MSK[QB]),COLUMN(B_MSK[QB]))&amp;":"&amp;ADDRESS(ROW(),COLUMN(B_MSK[QB])))</f>
        <v/>
      </c>
      <c r="Z1009" s="5" t="str">
        <f ca="1">IF(B_MSK[[#This Row],[concat]]="","",MATCH(B_MSK[[#This Row],[concat]],[2]!db[NB NOTA_C],0)+1)</f>
        <v/>
      </c>
      <c r="AA1009" s="5" t="str">
        <f ca="1">IF(B_MSK[[#This Row],[//]]="","",HYPERLINK("[D:\kerja\BANK EXP\BARU\DB.XLSX]DB!e"&amp;B_MSK[[#This Row],[DB_ROW]],"&gt;"))</f>
        <v/>
      </c>
      <c r="AB1009" s="30" t="e">
        <f ca="1">MID(B_MSK[[#This Row],[/ STN_1]],FIND(" ",B_MSK[[#This Row],[/ STN_1]])+1,LEN(B_MSK[[#This Row],[/ STN_1]]))</f>
        <v>#VALUE!</v>
      </c>
      <c r="AC10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9" s="15" t="str">
        <f ca="1">IF(B_MSK[[#This Row],[HARGA_2]]="","",IF(MID(B_MSK[[#This Row],[/ STN_2]],FIND(" ",B_MSK[[#This Row],[/ STN_2]])+1,LEN(B_MSK[[#This Row],[/ STN_2]]))="LSN",B_MSK[[#This Row],[HARGA_2]]/12,""))</f>
        <v/>
      </c>
      <c r="AH1009" s="7" t="str">
        <f ca="1">IF(B_MSK[[#This Row],[HARGA_3]]="","","/ "&amp;"PCS")</f>
        <v/>
      </c>
      <c r="AI1009" s="15" t="str">
        <f ca="1">IF(B_MSK[[#This Row],[HARGA_3]]="",IF(B_MSK[[#This Row],[HARGA_2]]="",IF(B_MSK[[#This Row],[HARGA_1]]="","",B_MSK[[#This Row],[HARGA_1]]),B_MSK[[#This Row],[HARGA_2]]),B_MSK[[#This Row],[HARGA_3]])</f>
        <v/>
      </c>
      <c r="AJ1009" s="15" t="str">
        <f ca="1">IF(B_MSK[[#This Row],[/ STN_3]]="",IF(B_MSK[[#This Row],[/ STN_2]]="",IF(B_MSK[[#This Row],[/ STN_1]]="","",B_MSK[[#This Row],[/ STN_1]]),B_MSK[[#This Row],[/ STN_2]]),B_MSK[[#This Row],[/ STN_3]])</f>
        <v/>
      </c>
      <c r="AK1009" s="5" t="str">
        <f ca="1">IF(B_MSK[[#This Row],[//]]="","",SUBSTITUTE(SUBSTITUTE(SUBSTITUTE(B_MSK[[#This Row],[QTY/ CTN]]," ","_",2),"(",""),")","")&amp;"_")</f>
        <v/>
      </c>
      <c r="AL1009" s="5" t="str">
        <f ca="1">IF(B_MSK[[#This Row],[A_B]]="","",SEARCH("_",B_MSK[[#This Row],[A_B]]))</f>
        <v/>
      </c>
      <c r="AM1009" s="5" t="str">
        <f ca="1">IF(B_MSK[[#This Row],[A_B]]="","",LEN(B_MSK[[#This Row],[A_B]]))</f>
        <v/>
      </c>
      <c r="AN1009" s="5" t="str">
        <f ca="1">IF(B_MSK[[#This Row],[A_B]]="","",LEFT(B_MSK[[#This Row],[QTY/ CTN]],B_MSK[[#This Row],[A_B_1]]))</f>
        <v/>
      </c>
      <c r="AO1009" s="5" t="str">
        <f ca="1">IF(B_MSK[[#This Row],[A_B]]="","",LEFT(B_MSK[[#This Row],[A_]],SEARCH(" ",B_MSK[[#This Row],[A_]])-1))</f>
        <v/>
      </c>
      <c r="AP1009" s="5" t="str">
        <f ca="1">IF(B_MSK[[#This Row],[A_B]]="","",RIGHT(B_MSK[[#This Row],[A_]],LEN(B_MSK[[#This Row],[A_]])-SEARCH(" ",B_MSK[[#This Row],[A_]])))</f>
        <v/>
      </c>
      <c r="AQ10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9" s="5" t="str">
        <f ca="1">IF(B_MSK[[#This Row],[B_]]="","",LEFT(B_MSK[[#This Row],[B_]],SEARCH(" ",B_MSK[[#This Row],[B_]])))</f>
        <v/>
      </c>
      <c r="AS1009" s="5" t="str">
        <f ca="1">IF(B_MSK[[#This Row],[B_]]="","",RIGHT(B_MSK[[#This Row],[B_]],LEN(B_MSK[[#This Row],[B_]])-SEARCH(" ",B_MSK[[#This Row],[B_]])))</f>
        <v/>
      </c>
      <c r="AT1009" s="5" t="str">
        <f ca="1">IF(B_MSK[[#This Row],[B_2]]="LSN",12,"")</f>
        <v/>
      </c>
      <c r="AU1009" s="5" t="str">
        <f ca="1">IF(B_MSK[[#This Row],[C_1]]="","","PCS")</f>
        <v/>
      </c>
      <c r="AV1009" s="5" t="str">
        <f ca="1">IF(B_MSK[[#This Row],[A_1]]="","",B_MSK[[#This Row],[A_1]]*IF(B_MSK[[#This Row],[B_1]]="",1,B_MSK[[#This Row],[B_1]])*IF(B_MSK[[#This Row],[C_1]]="",1,B_MSK[[#This Row],[C_1]]))</f>
        <v/>
      </c>
      <c r="AW1009" s="5" t="str">
        <f ca="1">IF(B_MSK[[#This Row],[C_2]]="",IF(B_MSK[[#This Row],[B_2]]="",IF(B_MSK[[#This Row],[A_2]]="","",B_MSK[[#This Row],[A_2]]),B_MSK[[#This Row],[B_2]]),B_MSK[[#This Row],[C_2]])</f>
        <v/>
      </c>
      <c r="AX1009" s="2">
        <f ca="1">IF(ISNUMBER(B_MSK[[#This Row],[TANGGAL DATANG]]),B_MSK[[#This Row],[TANGGAL DATANG]],AX1008)</f>
        <v>44959</v>
      </c>
      <c r="AY1009" s="5" t="str">
        <f ca="1">IF(B_MSK[[#This Row],[DB_ROW]]="","",INDEX([3]!db[JENIS],B_MSK[[#This Row],[DB_ROW]]-1))</f>
        <v/>
      </c>
      <c r="AZ1009" s="5" t="e">
        <f ca="1">IF(B_MSK[[#This Row],[A_1]]="","",B_MSK[[#This Row],[A_1]])*1</f>
        <v>#VALUE!</v>
      </c>
      <c r="BA1009" s="5" t="str">
        <f ca="1">IF(B_MSK[[#This Row],[//]]="","",INDEX(INDIRECT(DIR&amp;$2:$2),B_MSK[[#This Row],[//]]))</f>
        <v/>
      </c>
      <c r="BB1009" s="5" t="str">
        <f ca="1">CONCATENATE(B_MSK[[#This Row],[concat]],B_MSK[[#This Row],[HARGA_X]],B_MSK[[#This Row],[SAT]])</f>
        <v/>
      </c>
    </row>
    <row r="1010" spans="1:54" x14ac:dyDescent="0.25">
      <c r="A1010" s="6" t="s">
        <v>128</v>
      </c>
      <c r="B1010" s="5" t="str">
        <f ca="1">IF(B_MSK[[#This Row],[N_ID]]="","",INDEX(INDIRECT(DIR&amp;$2:$2),MATCH(B_MSK[[#This Row],[N_ID]],INDIRECT(DIR&amp;"!NOTA[ID_P]"),0)))</f>
        <v/>
      </c>
      <c r="C1010" s="5" t="str">
        <f ca="1">IF(B_MSK[[#This Row],[//]]="","",HYPERLINK("["&amp;SUBSTITUTE(DIR,"'","")&amp;"]NOTA!D"&amp;B_MSK[[#This Row],[//]]+2,"&gt;"))</f>
        <v/>
      </c>
      <c r="D1010" s="5" t="str">
        <f ca="1">IF(B_MSK[[#This Row],[N_ID]]="","",COUNTIF(INDIRECT(DIR&amp;"!NOTA[ID_H]"),B_MSK[[#This Row],[ID NOTA]]))</f>
        <v/>
      </c>
      <c r="E10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0" s="7" t="str">
        <f ca="1">IF(B_MSK[[#This Row],[stt]]="ada",INDEX([2]!db[NB BM],B_MSK[DB_ROW]-1),"")</f>
        <v/>
      </c>
      <c r="H1010" s="7" t="str">
        <f ca="1">IF(B_MSK[[#This Row],[//]]="","",INDEX(INDIRECT(DIR&amp;$2:$2),B_MSK[[#This Row],[//]]))</f>
        <v/>
      </c>
      <c r="I1010" s="27" t="str">
        <f ca="1">IF(B_MSK[[#This Row],[//]]="","",INDEX(INDIRECT(DB_PATH&amp;$2:$2),B_MSK[[#This Row],[DB_ROW]]-1))</f>
        <v/>
      </c>
      <c r="J1010" s="5" t="str">
        <f ca="1">IF(B_MSK[[#This Row],[//]]="","",IF(INDEX(INDIRECT(DIR&amp;$2:$2),B_MSK[[#This Row],[//]])="","",INDEX(INDIRECT(DIR&amp;$2:$2),B_MSK[[#This Row],[//]])))</f>
        <v/>
      </c>
      <c r="K1010" s="5" t="str">
        <f ca="1">IF(B_MSK[[#This Row],[//]]="","",IF(INDEX(INDIRECT(DIR&amp;$2:$2),B_MSK[[#This Row],[//]])="","",INDEX(INDIRECT(DIR&amp;$2:$2),B_MSK[[#This Row],[//]])))</f>
        <v/>
      </c>
      <c r="L1010" s="5" t="str">
        <f ca="1">IF(B_MSK[[#This Row],[//]]="","",IF(INDEX(INDIRECT(DIR&amp;$2:$2),B_MSK[[#This Row],[//]])="","",INDEX(INDIRECT(DIR&amp;$2:$2),B_MSK[[#This Row],[//]])))</f>
        <v/>
      </c>
      <c r="M1010" s="13" t="str">
        <f ca="1">IF(B_MSK[[#This Row],[//]]="","",INDEX(INDIRECT(DIR&amp;$2:$2),B_MSK[[#This Row],[//]]))</f>
        <v/>
      </c>
      <c r="N1010" s="13" t="str">
        <f ca="1">IF(OR(B_MSK[[#This Row],[//]]="",),"",INDEX(INDIRECT(DIR&amp;$2:$2),B_MSK[[#This Row],[//]]))</f>
        <v/>
      </c>
      <c r="O1010" s="3" t="str">
        <f ca="1">IF(B_MSK[[#This Row],[//]]="","",IF(INDEX(INDIRECT(DIR&amp;$2:$2),B_MSK[[#This Row],[//]])=0,"",INDEX(INDIRECT(DIR&amp;$2:$2),B_MSK[[#This Row],[//]])))</f>
        <v/>
      </c>
      <c r="P1010" s="3" t="str">
        <f ca="1">IF(B_MSK[[#This Row],[//]]="","",IF(INDEX(INDIRECT(DIR&amp;$2:$2),B_MSK[[#This Row],[//]])=0,"",INDEX(INDIRECT(DIR&amp;$2:$2),B_MSK[[#This Row],[//]])))</f>
        <v/>
      </c>
      <c r="Q1010" s="12" t="str">
        <f ca="1">IF(B_MSK[[#This Row],[//]]="","",INDEX(INDIRECT(DIR&amp;$2:$2),B_MSK[[#This Row],[//]]))</f>
        <v/>
      </c>
      <c r="R10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0" s="37" t="str">
        <f ca="1">IF(B_MSK[[#This Row],[//]]="","",INDEX(INDIRECT(DIR&amp;$2:$2),B_MSK[[#This Row],[//]]))</f>
        <v/>
      </c>
      <c r="U1010" s="38" t="str">
        <f ca="1">IF(SUMIF(B_MSK[NAMA BARANG],B_MSK[[#This Row],[NAMA BARANG]],B_MSK[JMLH BRG])=0,"",SUMIF(B_MSK[NAMA BARANG],B_MSK[[#This Row],[NAMA BARANG]],B_MSK[C]))</f>
        <v/>
      </c>
      <c r="V1010" s="7" t="str">
        <f ca="1">IF(B_MSK[[#This Row],[//]]="","",INDEX(INDIRECT(DIR&amp;$2:$2),B_MSK[[#This Row],[//]]))</f>
        <v/>
      </c>
      <c r="W10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0" s="5" t="str">
        <f ca="1">IF(B_MSK[[#This Row],[N.B.nota]]="","",IF(MATCH(B_MSK[[#This Row],[concat]],[2]!db[NB NOTA_C],0)&gt;0,"ada",0))</f>
        <v/>
      </c>
      <c r="Y1010" s="5" t="str">
        <f ca="1">IF(B_MSK[[#This Row],[N.B.nota]]="","",ADDRESS(ROW(B_MSK[QB]),COLUMN(B_MSK[QB]))&amp;":"&amp;ADDRESS(ROW(),COLUMN(B_MSK[QB])))</f>
        <v/>
      </c>
      <c r="Z1010" s="5" t="str">
        <f ca="1">IF(B_MSK[[#This Row],[concat]]="","",MATCH(B_MSK[[#This Row],[concat]],[2]!db[NB NOTA_C],0)+1)</f>
        <v/>
      </c>
      <c r="AA1010" s="5" t="str">
        <f ca="1">IF(B_MSK[[#This Row],[//]]="","",HYPERLINK("[D:\kerja\BANK EXP\BARU\DB.XLSX]DB!e"&amp;B_MSK[[#This Row],[DB_ROW]],"&gt;"))</f>
        <v/>
      </c>
      <c r="AB1010" s="30" t="e">
        <f ca="1">MID(B_MSK[[#This Row],[/ STN_1]],FIND(" ",B_MSK[[#This Row],[/ STN_1]])+1,LEN(B_MSK[[#This Row],[/ STN_1]]))</f>
        <v>#VALUE!</v>
      </c>
      <c r="AC10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0" s="15" t="str">
        <f ca="1">IF(B_MSK[[#This Row],[HARGA_2]]="","",IF(MID(B_MSK[[#This Row],[/ STN_2]],FIND(" ",B_MSK[[#This Row],[/ STN_2]])+1,LEN(B_MSK[[#This Row],[/ STN_2]]))="LSN",B_MSK[[#This Row],[HARGA_2]]/12,""))</f>
        <v/>
      </c>
      <c r="AH1010" s="7" t="str">
        <f ca="1">IF(B_MSK[[#This Row],[HARGA_3]]="","","/ "&amp;"PCS")</f>
        <v/>
      </c>
      <c r="AI1010" s="15" t="str">
        <f ca="1">IF(B_MSK[[#This Row],[HARGA_3]]="",IF(B_MSK[[#This Row],[HARGA_2]]="",IF(B_MSK[[#This Row],[HARGA_1]]="","",B_MSK[[#This Row],[HARGA_1]]),B_MSK[[#This Row],[HARGA_2]]),B_MSK[[#This Row],[HARGA_3]])</f>
        <v/>
      </c>
      <c r="AJ1010" s="15" t="str">
        <f ca="1">IF(B_MSK[[#This Row],[/ STN_3]]="",IF(B_MSK[[#This Row],[/ STN_2]]="",IF(B_MSK[[#This Row],[/ STN_1]]="","",B_MSK[[#This Row],[/ STN_1]]),B_MSK[[#This Row],[/ STN_2]]),B_MSK[[#This Row],[/ STN_3]])</f>
        <v/>
      </c>
      <c r="AK1010" s="5" t="str">
        <f ca="1">IF(B_MSK[[#This Row],[//]]="","",SUBSTITUTE(SUBSTITUTE(SUBSTITUTE(B_MSK[[#This Row],[QTY/ CTN]]," ","_",2),"(",""),")","")&amp;"_")</f>
        <v/>
      </c>
      <c r="AL1010" s="5" t="str">
        <f ca="1">IF(B_MSK[[#This Row],[A_B]]="","",SEARCH("_",B_MSK[[#This Row],[A_B]]))</f>
        <v/>
      </c>
      <c r="AM1010" s="5" t="str">
        <f ca="1">IF(B_MSK[[#This Row],[A_B]]="","",LEN(B_MSK[[#This Row],[A_B]]))</f>
        <v/>
      </c>
      <c r="AN1010" s="5" t="str">
        <f ca="1">IF(B_MSK[[#This Row],[A_B]]="","",LEFT(B_MSK[[#This Row],[QTY/ CTN]],B_MSK[[#This Row],[A_B_1]]))</f>
        <v/>
      </c>
      <c r="AO1010" s="5" t="str">
        <f ca="1">IF(B_MSK[[#This Row],[A_B]]="","",LEFT(B_MSK[[#This Row],[A_]],SEARCH(" ",B_MSK[[#This Row],[A_]])-1))</f>
        <v/>
      </c>
      <c r="AP1010" s="5" t="str">
        <f ca="1">IF(B_MSK[[#This Row],[A_B]]="","",RIGHT(B_MSK[[#This Row],[A_]],LEN(B_MSK[[#This Row],[A_]])-SEARCH(" ",B_MSK[[#This Row],[A_]])))</f>
        <v/>
      </c>
      <c r="AQ10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0" s="5" t="str">
        <f ca="1">IF(B_MSK[[#This Row],[B_]]="","",LEFT(B_MSK[[#This Row],[B_]],SEARCH(" ",B_MSK[[#This Row],[B_]])))</f>
        <v/>
      </c>
      <c r="AS1010" s="5" t="str">
        <f ca="1">IF(B_MSK[[#This Row],[B_]]="","",RIGHT(B_MSK[[#This Row],[B_]],LEN(B_MSK[[#This Row],[B_]])-SEARCH(" ",B_MSK[[#This Row],[B_]])))</f>
        <v/>
      </c>
      <c r="AT1010" s="5" t="str">
        <f ca="1">IF(B_MSK[[#This Row],[B_2]]="LSN",12,"")</f>
        <v/>
      </c>
      <c r="AU1010" s="5" t="str">
        <f ca="1">IF(B_MSK[[#This Row],[C_1]]="","","PCS")</f>
        <v/>
      </c>
      <c r="AV1010" s="5" t="str">
        <f ca="1">IF(B_MSK[[#This Row],[A_1]]="","",B_MSK[[#This Row],[A_1]]*IF(B_MSK[[#This Row],[B_1]]="",1,B_MSK[[#This Row],[B_1]])*IF(B_MSK[[#This Row],[C_1]]="",1,B_MSK[[#This Row],[C_1]]))</f>
        <v/>
      </c>
      <c r="AW1010" s="5" t="str">
        <f ca="1">IF(B_MSK[[#This Row],[C_2]]="",IF(B_MSK[[#This Row],[B_2]]="",IF(B_MSK[[#This Row],[A_2]]="","",B_MSK[[#This Row],[A_2]]),B_MSK[[#This Row],[B_2]]),B_MSK[[#This Row],[C_2]])</f>
        <v/>
      </c>
      <c r="AX1010" s="2">
        <f ca="1">IF(ISNUMBER(B_MSK[[#This Row],[TANGGAL DATANG]]),B_MSK[[#This Row],[TANGGAL DATANG]],AX1009)</f>
        <v>44959</v>
      </c>
      <c r="AY1010" s="5" t="str">
        <f ca="1">IF(B_MSK[[#This Row],[DB_ROW]]="","",INDEX([3]!db[JENIS],B_MSK[[#This Row],[DB_ROW]]-1))</f>
        <v/>
      </c>
      <c r="AZ1010" s="5" t="e">
        <f ca="1">IF(B_MSK[[#This Row],[A_1]]="","",B_MSK[[#This Row],[A_1]])*1</f>
        <v>#VALUE!</v>
      </c>
      <c r="BA1010" s="5" t="str">
        <f ca="1">IF(B_MSK[[#This Row],[//]]="","",INDEX(INDIRECT(DIR&amp;$2:$2),B_MSK[[#This Row],[//]]))</f>
        <v/>
      </c>
      <c r="BB1010" s="5" t="str">
        <f ca="1">CONCATENATE(B_MSK[[#This Row],[concat]],B_MSK[[#This Row],[HARGA_X]],B_MSK[[#This Row],[SAT]])</f>
        <v/>
      </c>
    </row>
    <row r="1011" spans="1:54" x14ac:dyDescent="0.25">
      <c r="A1011" s="6" t="s">
        <v>128</v>
      </c>
      <c r="B1011" s="5" t="str">
        <f ca="1">IF(B_MSK[[#This Row],[N_ID]]="","",INDEX(INDIRECT(DIR&amp;$2:$2),MATCH(B_MSK[[#This Row],[N_ID]],INDIRECT(DIR&amp;"!NOTA[ID_P]"),0)))</f>
        <v/>
      </c>
      <c r="C1011" s="5" t="str">
        <f ca="1">IF(B_MSK[[#This Row],[//]]="","",HYPERLINK("["&amp;SUBSTITUTE(DIR,"'","")&amp;"]NOTA!D"&amp;B_MSK[[#This Row],[//]]+2,"&gt;"))</f>
        <v/>
      </c>
      <c r="D1011" s="5" t="str">
        <f ca="1">IF(B_MSK[[#This Row],[N_ID]]="","",COUNTIF(INDIRECT(DIR&amp;"!NOTA[ID_H]"),B_MSK[[#This Row],[ID NOTA]]))</f>
        <v/>
      </c>
      <c r="E10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1" s="7" t="str">
        <f ca="1">IF(B_MSK[[#This Row],[stt]]="ada",INDEX([2]!db[NB BM],B_MSK[DB_ROW]-1),"")</f>
        <v/>
      </c>
      <c r="H1011" s="7" t="str">
        <f ca="1">IF(B_MSK[[#This Row],[//]]="","",INDEX(INDIRECT(DIR&amp;$2:$2),B_MSK[[#This Row],[//]]))</f>
        <v/>
      </c>
      <c r="I1011" s="27" t="str">
        <f ca="1">IF(B_MSK[[#This Row],[//]]="","",INDEX(INDIRECT(DB_PATH&amp;$2:$2),B_MSK[[#This Row],[DB_ROW]]-1))</f>
        <v/>
      </c>
      <c r="J1011" s="5" t="str">
        <f ca="1">IF(B_MSK[[#This Row],[//]]="","",IF(INDEX(INDIRECT(DIR&amp;$2:$2),B_MSK[[#This Row],[//]])="","",INDEX(INDIRECT(DIR&amp;$2:$2),B_MSK[[#This Row],[//]])))</f>
        <v/>
      </c>
      <c r="K1011" s="5" t="str">
        <f ca="1">IF(B_MSK[[#This Row],[//]]="","",IF(INDEX(INDIRECT(DIR&amp;$2:$2),B_MSK[[#This Row],[//]])="","",INDEX(INDIRECT(DIR&amp;$2:$2),B_MSK[[#This Row],[//]])))</f>
        <v/>
      </c>
      <c r="L1011" s="5" t="str">
        <f ca="1">IF(B_MSK[[#This Row],[//]]="","",IF(INDEX(INDIRECT(DIR&amp;$2:$2),B_MSK[[#This Row],[//]])="","",INDEX(INDIRECT(DIR&amp;$2:$2),B_MSK[[#This Row],[//]])))</f>
        <v/>
      </c>
      <c r="M1011" s="13" t="str">
        <f ca="1">IF(B_MSK[[#This Row],[//]]="","",INDEX(INDIRECT(DIR&amp;$2:$2),B_MSK[[#This Row],[//]]))</f>
        <v/>
      </c>
      <c r="N1011" s="13" t="str">
        <f ca="1">IF(OR(B_MSK[[#This Row],[//]]="",),"",INDEX(INDIRECT(DIR&amp;$2:$2),B_MSK[[#This Row],[//]]))</f>
        <v/>
      </c>
      <c r="O1011" s="3" t="str">
        <f ca="1">IF(B_MSK[[#This Row],[//]]="","",IF(INDEX(INDIRECT(DIR&amp;$2:$2),B_MSK[[#This Row],[//]])=0,"",INDEX(INDIRECT(DIR&amp;$2:$2),B_MSK[[#This Row],[//]])))</f>
        <v/>
      </c>
      <c r="P1011" s="3" t="str">
        <f ca="1">IF(B_MSK[[#This Row],[//]]="","",IF(INDEX(INDIRECT(DIR&amp;$2:$2),B_MSK[[#This Row],[//]])=0,"",INDEX(INDIRECT(DIR&amp;$2:$2),B_MSK[[#This Row],[//]])))</f>
        <v/>
      </c>
      <c r="Q1011" s="12" t="str">
        <f ca="1">IF(B_MSK[[#This Row],[//]]="","",INDEX(INDIRECT(DIR&amp;$2:$2),B_MSK[[#This Row],[//]]))</f>
        <v/>
      </c>
      <c r="R10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1" s="37" t="str">
        <f ca="1">IF(B_MSK[[#This Row],[//]]="","",INDEX(INDIRECT(DIR&amp;$2:$2),B_MSK[[#This Row],[//]]))</f>
        <v/>
      </c>
      <c r="U1011" s="38" t="str">
        <f ca="1">IF(SUMIF(B_MSK[NAMA BARANG],B_MSK[[#This Row],[NAMA BARANG]],B_MSK[JMLH BRG])=0,"",SUMIF(B_MSK[NAMA BARANG],B_MSK[[#This Row],[NAMA BARANG]],B_MSK[C]))</f>
        <v/>
      </c>
      <c r="V1011" s="7" t="str">
        <f ca="1">IF(B_MSK[[#This Row],[//]]="","",INDEX(INDIRECT(DIR&amp;$2:$2),B_MSK[[#This Row],[//]]))</f>
        <v/>
      </c>
      <c r="W10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1" s="5" t="str">
        <f ca="1">IF(B_MSK[[#This Row],[N.B.nota]]="","",IF(MATCH(B_MSK[[#This Row],[concat]],[2]!db[NB NOTA_C],0)&gt;0,"ada",0))</f>
        <v/>
      </c>
      <c r="Y1011" s="5" t="str">
        <f ca="1">IF(B_MSK[[#This Row],[N.B.nota]]="","",ADDRESS(ROW(B_MSK[QB]),COLUMN(B_MSK[QB]))&amp;":"&amp;ADDRESS(ROW(),COLUMN(B_MSK[QB])))</f>
        <v/>
      </c>
      <c r="Z1011" s="5" t="str">
        <f ca="1">IF(B_MSK[[#This Row],[concat]]="","",MATCH(B_MSK[[#This Row],[concat]],[2]!db[NB NOTA_C],0)+1)</f>
        <v/>
      </c>
      <c r="AA1011" s="5" t="str">
        <f ca="1">IF(B_MSK[[#This Row],[//]]="","",HYPERLINK("[D:\kerja\BANK EXP\BARU\DB.XLSX]DB!e"&amp;B_MSK[[#This Row],[DB_ROW]],"&gt;"))</f>
        <v/>
      </c>
      <c r="AB1011" s="30" t="e">
        <f ca="1">MID(B_MSK[[#This Row],[/ STN_1]],FIND(" ",B_MSK[[#This Row],[/ STN_1]])+1,LEN(B_MSK[[#This Row],[/ STN_1]]))</f>
        <v>#VALUE!</v>
      </c>
      <c r="AC10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1" s="15" t="str">
        <f ca="1">IF(B_MSK[[#This Row],[HARGA_2]]="","",IF(MID(B_MSK[[#This Row],[/ STN_2]],FIND(" ",B_MSK[[#This Row],[/ STN_2]])+1,LEN(B_MSK[[#This Row],[/ STN_2]]))="LSN",B_MSK[[#This Row],[HARGA_2]]/12,""))</f>
        <v/>
      </c>
      <c r="AH1011" s="7" t="str">
        <f ca="1">IF(B_MSK[[#This Row],[HARGA_3]]="","","/ "&amp;"PCS")</f>
        <v/>
      </c>
      <c r="AI1011" s="15" t="str">
        <f ca="1">IF(B_MSK[[#This Row],[HARGA_3]]="",IF(B_MSK[[#This Row],[HARGA_2]]="",IF(B_MSK[[#This Row],[HARGA_1]]="","",B_MSK[[#This Row],[HARGA_1]]),B_MSK[[#This Row],[HARGA_2]]),B_MSK[[#This Row],[HARGA_3]])</f>
        <v/>
      </c>
      <c r="AJ1011" s="15" t="str">
        <f ca="1">IF(B_MSK[[#This Row],[/ STN_3]]="",IF(B_MSK[[#This Row],[/ STN_2]]="",IF(B_MSK[[#This Row],[/ STN_1]]="","",B_MSK[[#This Row],[/ STN_1]]),B_MSK[[#This Row],[/ STN_2]]),B_MSK[[#This Row],[/ STN_3]])</f>
        <v/>
      </c>
      <c r="AK1011" s="5" t="str">
        <f ca="1">IF(B_MSK[[#This Row],[//]]="","",SUBSTITUTE(SUBSTITUTE(SUBSTITUTE(B_MSK[[#This Row],[QTY/ CTN]]," ","_",2),"(",""),")","")&amp;"_")</f>
        <v/>
      </c>
      <c r="AL1011" s="5" t="str">
        <f ca="1">IF(B_MSK[[#This Row],[A_B]]="","",SEARCH("_",B_MSK[[#This Row],[A_B]]))</f>
        <v/>
      </c>
      <c r="AM1011" s="5" t="str">
        <f ca="1">IF(B_MSK[[#This Row],[A_B]]="","",LEN(B_MSK[[#This Row],[A_B]]))</f>
        <v/>
      </c>
      <c r="AN1011" s="5" t="str">
        <f ca="1">IF(B_MSK[[#This Row],[A_B]]="","",LEFT(B_MSK[[#This Row],[QTY/ CTN]],B_MSK[[#This Row],[A_B_1]]))</f>
        <v/>
      </c>
      <c r="AO1011" s="5" t="str">
        <f ca="1">IF(B_MSK[[#This Row],[A_B]]="","",LEFT(B_MSK[[#This Row],[A_]],SEARCH(" ",B_MSK[[#This Row],[A_]])-1))</f>
        <v/>
      </c>
      <c r="AP1011" s="5" t="str">
        <f ca="1">IF(B_MSK[[#This Row],[A_B]]="","",RIGHT(B_MSK[[#This Row],[A_]],LEN(B_MSK[[#This Row],[A_]])-SEARCH(" ",B_MSK[[#This Row],[A_]])))</f>
        <v/>
      </c>
      <c r="AQ10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1" s="5" t="str">
        <f ca="1">IF(B_MSK[[#This Row],[B_]]="","",LEFT(B_MSK[[#This Row],[B_]],SEARCH(" ",B_MSK[[#This Row],[B_]])))</f>
        <v/>
      </c>
      <c r="AS1011" s="5" t="str">
        <f ca="1">IF(B_MSK[[#This Row],[B_]]="","",RIGHT(B_MSK[[#This Row],[B_]],LEN(B_MSK[[#This Row],[B_]])-SEARCH(" ",B_MSK[[#This Row],[B_]])))</f>
        <v/>
      </c>
      <c r="AT1011" s="5" t="str">
        <f ca="1">IF(B_MSK[[#This Row],[B_2]]="LSN",12,"")</f>
        <v/>
      </c>
      <c r="AU1011" s="5" t="str">
        <f ca="1">IF(B_MSK[[#This Row],[C_1]]="","","PCS")</f>
        <v/>
      </c>
      <c r="AV1011" s="5" t="str">
        <f ca="1">IF(B_MSK[[#This Row],[A_1]]="","",B_MSK[[#This Row],[A_1]]*IF(B_MSK[[#This Row],[B_1]]="",1,B_MSK[[#This Row],[B_1]])*IF(B_MSK[[#This Row],[C_1]]="",1,B_MSK[[#This Row],[C_1]]))</f>
        <v/>
      </c>
      <c r="AW1011" s="5" t="str">
        <f ca="1">IF(B_MSK[[#This Row],[C_2]]="",IF(B_MSK[[#This Row],[B_2]]="",IF(B_MSK[[#This Row],[A_2]]="","",B_MSK[[#This Row],[A_2]]),B_MSK[[#This Row],[B_2]]),B_MSK[[#This Row],[C_2]])</f>
        <v/>
      </c>
      <c r="AX1011" s="2">
        <f ca="1">IF(ISNUMBER(B_MSK[[#This Row],[TANGGAL DATANG]]),B_MSK[[#This Row],[TANGGAL DATANG]],AX1010)</f>
        <v>44959</v>
      </c>
      <c r="AY1011" s="5" t="str">
        <f ca="1">IF(B_MSK[[#This Row],[DB_ROW]]="","",INDEX([3]!db[JENIS],B_MSK[[#This Row],[DB_ROW]]-1))</f>
        <v/>
      </c>
      <c r="AZ1011" s="5" t="e">
        <f ca="1">IF(B_MSK[[#This Row],[A_1]]="","",B_MSK[[#This Row],[A_1]])*1</f>
        <v>#VALUE!</v>
      </c>
      <c r="BA1011" s="5" t="str">
        <f ca="1">IF(B_MSK[[#This Row],[//]]="","",INDEX(INDIRECT(DIR&amp;$2:$2),B_MSK[[#This Row],[//]]))</f>
        <v/>
      </c>
      <c r="BB1011" s="5" t="str">
        <f ca="1">CONCATENATE(B_MSK[[#This Row],[concat]],B_MSK[[#This Row],[HARGA_X]],B_MSK[[#This Row],[SAT]])</f>
        <v/>
      </c>
    </row>
    <row r="1012" spans="1:54" x14ac:dyDescent="0.25">
      <c r="A1012" s="6" t="s">
        <v>128</v>
      </c>
      <c r="B1012" s="5" t="str">
        <f ca="1">IF(B_MSK[[#This Row],[N_ID]]="","",INDEX(INDIRECT(DIR&amp;$2:$2),MATCH(B_MSK[[#This Row],[N_ID]],INDIRECT(DIR&amp;"!NOTA[ID_P]"),0)))</f>
        <v/>
      </c>
      <c r="C1012" s="5" t="str">
        <f ca="1">IF(B_MSK[[#This Row],[//]]="","",HYPERLINK("["&amp;SUBSTITUTE(DIR,"'","")&amp;"]NOTA!D"&amp;B_MSK[[#This Row],[//]]+2,"&gt;"))</f>
        <v/>
      </c>
      <c r="D1012" s="5" t="str">
        <f ca="1">IF(B_MSK[[#This Row],[N_ID]]="","",COUNTIF(INDIRECT(DIR&amp;"!NOTA[ID_H]"),B_MSK[[#This Row],[ID NOTA]]))</f>
        <v/>
      </c>
      <c r="E10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2" s="7" t="str">
        <f ca="1">IF(B_MSK[[#This Row],[stt]]="ada",INDEX([2]!db[NB BM],B_MSK[DB_ROW]-1),"")</f>
        <v/>
      </c>
      <c r="H1012" s="7" t="str">
        <f ca="1">IF(B_MSK[[#This Row],[//]]="","",INDEX(INDIRECT(DIR&amp;$2:$2),B_MSK[[#This Row],[//]]))</f>
        <v/>
      </c>
      <c r="I1012" s="27" t="str">
        <f ca="1">IF(B_MSK[[#This Row],[//]]="","",INDEX(INDIRECT(DB_PATH&amp;$2:$2),B_MSK[[#This Row],[DB_ROW]]-1))</f>
        <v/>
      </c>
      <c r="J1012" s="5" t="str">
        <f ca="1">IF(B_MSK[[#This Row],[//]]="","",IF(INDEX(INDIRECT(DIR&amp;$2:$2),B_MSK[[#This Row],[//]])="","",INDEX(INDIRECT(DIR&amp;$2:$2),B_MSK[[#This Row],[//]])))</f>
        <v/>
      </c>
      <c r="K1012" s="5" t="str">
        <f ca="1">IF(B_MSK[[#This Row],[//]]="","",IF(INDEX(INDIRECT(DIR&amp;$2:$2),B_MSK[[#This Row],[//]])="","",INDEX(INDIRECT(DIR&amp;$2:$2),B_MSK[[#This Row],[//]])))</f>
        <v/>
      </c>
      <c r="L1012" s="5" t="str">
        <f ca="1">IF(B_MSK[[#This Row],[//]]="","",IF(INDEX(INDIRECT(DIR&amp;$2:$2),B_MSK[[#This Row],[//]])="","",INDEX(INDIRECT(DIR&amp;$2:$2),B_MSK[[#This Row],[//]])))</f>
        <v/>
      </c>
      <c r="M1012" s="13" t="str">
        <f ca="1">IF(B_MSK[[#This Row],[//]]="","",INDEX(INDIRECT(DIR&amp;$2:$2),B_MSK[[#This Row],[//]]))</f>
        <v/>
      </c>
      <c r="N1012" s="13" t="str">
        <f ca="1">IF(OR(B_MSK[[#This Row],[//]]="",),"",INDEX(INDIRECT(DIR&amp;$2:$2),B_MSK[[#This Row],[//]]))</f>
        <v/>
      </c>
      <c r="O1012" s="3" t="str">
        <f ca="1">IF(B_MSK[[#This Row],[//]]="","",IF(INDEX(INDIRECT(DIR&amp;$2:$2),B_MSK[[#This Row],[//]])=0,"",INDEX(INDIRECT(DIR&amp;$2:$2),B_MSK[[#This Row],[//]])))</f>
        <v/>
      </c>
      <c r="P1012" s="3" t="str">
        <f ca="1">IF(B_MSK[[#This Row],[//]]="","",IF(INDEX(INDIRECT(DIR&amp;$2:$2),B_MSK[[#This Row],[//]])=0,"",INDEX(INDIRECT(DIR&amp;$2:$2),B_MSK[[#This Row],[//]])))</f>
        <v/>
      </c>
      <c r="Q1012" s="12" t="str">
        <f ca="1">IF(B_MSK[[#This Row],[//]]="","",INDEX(INDIRECT(DIR&amp;$2:$2),B_MSK[[#This Row],[//]]))</f>
        <v/>
      </c>
      <c r="R10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2" s="37" t="str">
        <f ca="1">IF(B_MSK[[#This Row],[//]]="","",INDEX(INDIRECT(DIR&amp;$2:$2),B_MSK[[#This Row],[//]]))</f>
        <v/>
      </c>
      <c r="U1012" s="38" t="str">
        <f ca="1">IF(SUMIF(B_MSK[NAMA BARANG],B_MSK[[#This Row],[NAMA BARANG]],B_MSK[JMLH BRG])=0,"",SUMIF(B_MSK[NAMA BARANG],B_MSK[[#This Row],[NAMA BARANG]],B_MSK[C]))</f>
        <v/>
      </c>
      <c r="V1012" s="7" t="str">
        <f ca="1">IF(B_MSK[[#This Row],[//]]="","",INDEX(INDIRECT(DIR&amp;$2:$2),B_MSK[[#This Row],[//]]))</f>
        <v/>
      </c>
      <c r="W10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2" s="5" t="str">
        <f ca="1">IF(B_MSK[[#This Row],[N.B.nota]]="","",IF(MATCH(B_MSK[[#This Row],[concat]],[2]!db[NB NOTA_C],0)&gt;0,"ada",0))</f>
        <v/>
      </c>
      <c r="Y1012" s="5" t="str">
        <f ca="1">IF(B_MSK[[#This Row],[N.B.nota]]="","",ADDRESS(ROW(B_MSK[QB]),COLUMN(B_MSK[QB]))&amp;":"&amp;ADDRESS(ROW(),COLUMN(B_MSK[QB])))</f>
        <v/>
      </c>
      <c r="Z1012" s="5" t="str">
        <f ca="1">IF(B_MSK[[#This Row],[concat]]="","",MATCH(B_MSK[[#This Row],[concat]],[2]!db[NB NOTA_C],0)+1)</f>
        <v/>
      </c>
      <c r="AA1012" s="5" t="str">
        <f ca="1">IF(B_MSK[[#This Row],[//]]="","",HYPERLINK("[D:\kerja\BANK EXP\BARU\DB.XLSX]DB!e"&amp;B_MSK[[#This Row],[DB_ROW]],"&gt;"))</f>
        <v/>
      </c>
      <c r="AB1012" s="30" t="e">
        <f ca="1">MID(B_MSK[[#This Row],[/ STN_1]],FIND(" ",B_MSK[[#This Row],[/ STN_1]])+1,LEN(B_MSK[[#This Row],[/ STN_1]]))</f>
        <v>#VALUE!</v>
      </c>
      <c r="AC10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2" s="15" t="str">
        <f ca="1">IF(B_MSK[[#This Row],[HARGA_2]]="","",IF(MID(B_MSK[[#This Row],[/ STN_2]],FIND(" ",B_MSK[[#This Row],[/ STN_2]])+1,LEN(B_MSK[[#This Row],[/ STN_2]]))="LSN",B_MSK[[#This Row],[HARGA_2]]/12,""))</f>
        <v/>
      </c>
      <c r="AH1012" s="7" t="str">
        <f ca="1">IF(B_MSK[[#This Row],[HARGA_3]]="","","/ "&amp;"PCS")</f>
        <v/>
      </c>
      <c r="AI1012" s="15" t="str">
        <f ca="1">IF(B_MSK[[#This Row],[HARGA_3]]="",IF(B_MSK[[#This Row],[HARGA_2]]="",IF(B_MSK[[#This Row],[HARGA_1]]="","",B_MSK[[#This Row],[HARGA_1]]),B_MSK[[#This Row],[HARGA_2]]),B_MSK[[#This Row],[HARGA_3]])</f>
        <v/>
      </c>
      <c r="AJ1012" s="15" t="str">
        <f ca="1">IF(B_MSK[[#This Row],[/ STN_3]]="",IF(B_MSK[[#This Row],[/ STN_2]]="",IF(B_MSK[[#This Row],[/ STN_1]]="","",B_MSK[[#This Row],[/ STN_1]]),B_MSK[[#This Row],[/ STN_2]]),B_MSK[[#This Row],[/ STN_3]])</f>
        <v/>
      </c>
      <c r="AK1012" s="5" t="str">
        <f ca="1">IF(B_MSK[[#This Row],[//]]="","",SUBSTITUTE(SUBSTITUTE(SUBSTITUTE(B_MSK[[#This Row],[QTY/ CTN]]," ","_",2),"(",""),")","")&amp;"_")</f>
        <v/>
      </c>
      <c r="AL1012" s="5" t="str">
        <f ca="1">IF(B_MSK[[#This Row],[A_B]]="","",SEARCH("_",B_MSK[[#This Row],[A_B]]))</f>
        <v/>
      </c>
      <c r="AM1012" s="5" t="str">
        <f ca="1">IF(B_MSK[[#This Row],[A_B]]="","",LEN(B_MSK[[#This Row],[A_B]]))</f>
        <v/>
      </c>
      <c r="AN1012" s="5" t="str">
        <f ca="1">IF(B_MSK[[#This Row],[A_B]]="","",LEFT(B_MSK[[#This Row],[QTY/ CTN]],B_MSK[[#This Row],[A_B_1]]))</f>
        <v/>
      </c>
      <c r="AO1012" s="5" t="str">
        <f ca="1">IF(B_MSK[[#This Row],[A_B]]="","",LEFT(B_MSK[[#This Row],[A_]],SEARCH(" ",B_MSK[[#This Row],[A_]])-1))</f>
        <v/>
      </c>
      <c r="AP1012" s="5" t="str">
        <f ca="1">IF(B_MSK[[#This Row],[A_B]]="","",RIGHT(B_MSK[[#This Row],[A_]],LEN(B_MSK[[#This Row],[A_]])-SEARCH(" ",B_MSK[[#This Row],[A_]])))</f>
        <v/>
      </c>
      <c r="AQ10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2" s="5" t="str">
        <f ca="1">IF(B_MSK[[#This Row],[B_]]="","",LEFT(B_MSK[[#This Row],[B_]],SEARCH(" ",B_MSK[[#This Row],[B_]])))</f>
        <v/>
      </c>
      <c r="AS1012" s="5" t="str">
        <f ca="1">IF(B_MSK[[#This Row],[B_]]="","",RIGHT(B_MSK[[#This Row],[B_]],LEN(B_MSK[[#This Row],[B_]])-SEARCH(" ",B_MSK[[#This Row],[B_]])))</f>
        <v/>
      </c>
      <c r="AT1012" s="5" t="str">
        <f ca="1">IF(B_MSK[[#This Row],[B_2]]="LSN",12,"")</f>
        <v/>
      </c>
      <c r="AU1012" s="5" t="str">
        <f ca="1">IF(B_MSK[[#This Row],[C_1]]="","","PCS")</f>
        <v/>
      </c>
      <c r="AV1012" s="5" t="str">
        <f ca="1">IF(B_MSK[[#This Row],[A_1]]="","",B_MSK[[#This Row],[A_1]]*IF(B_MSK[[#This Row],[B_1]]="",1,B_MSK[[#This Row],[B_1]])*IF(B_MSK[[#This Row],[C_1]]="",1,B_MSK[[#This Row],[C_1]]))</f>
        <v/>
      </c>
      <c r="AW1012" s="5" t="str">
        <f ca="1">IF(B_MSK[[#This Row],[C_2]]="",IF(B_MSK[[#This Row],[B_2]]="",IF(B_MSK[[#This Row],[A_2]]="","",B_MSK[[#This Row],[A_2]]),B_MSK[[#This Row],[B_2]]),B_MSK[[#This Row],[C_2]])</f>
        <v/>
      </c>
      <c r="AX1012" s="2">
        <f ca="1">IF(ISNUMBER(B_MSK[[#This Row],[TANGGAL DATANG]]),B_MSK[[#This Row],[TANGGAL DATANG]],AX1011)</f>
        <v>44959</v>
      </c>
      <c r="AY1012" s="5" t="str">
        <f ca="1">IF(B_MSK[[#This Row],[DB_ROW]]="","",INDEX([3]!db[JENIS],B_MSK[[#This Row],[DB_ROW]]-1))</f>
        <v/>
      </c>
      <c r="AZ1012" s="5" t="e">
        <f ca="1">IF(B_MSK[[#This Row],[A_1]]="","",B_MSK[[#This Row],[A_1]])*1</f>
        <v>#VALUE!</v>
      </c>
      <c r="BA1012" s="5" t="str">
        <f ca="1">IF(B_MSK[[#This Row],[//]]="","",INDEX(INDIRECT(DIR&amp;$2:$2),B_MSK[[#This Row],[//]]))</f>
        <v/>
      </c>
      <c r="BB1012" s="5" t="str">
        <f ca="1">CONCATENATE(B_MSK[[#This Row],[concat]],B_MSK[[#This Row],[HARGA_X]],B_MSK[[#This Row],[SAT]])</f>
        <v/>
      </c>
    </row>
    <row r="1013" spans="1:54" x14ac:dyDescent="0.25">
      <c r="A1013" s="6" t="s">
        <v>128</v>
      </c>
      <c r="B1013" s="5" t="str">
        <f ca="1">IF(B_MSK[[#This Row],[N_ID]]="","",INDEX(INDIRECT(DIR&amp;$2:$2),MATCH(B_MSK[[#This Row],[N_ID]],INDIRECT(DIR&amp;"!NOTA[ID_P]"),0)))</f>
        <v/>
      </c>
      <c r="C1013" s="5" t="str">
        <f ca="1">IF(B_MSK[[#This Row],[//]]="","",HYPERLINK("["&amp;SUBSTITUTE(DIR,"'","")&amp;"]NOTA!D"&amp;B_MSK[[#This Row],[//]]+2,"&gt;"))</f>
        <v/>
      </c>
      <c r="D1013" s="5" t="str">
        <f ca="1">IF(B_MSK[[#This Row],[N_ID]]="","",COUNTIF(INDIRECT(DIR&amp;"!NOTA[ID_H]"),B_MSK[[#This Row],[ID NOTA]]))</f>
        <v/>
      </c>
      <c r="E10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3" s="7" t="str">
        <f ca="1">IF(B_MSK[[#This Row],[stt]]="ada",INDEX([2]!db[NB BM],B_MSK[DB_ROW]-1),"")</f>
        <v/>
      </c>
      <c r="H1013" s="7" t="str">
        <f ca="1">IF(B_MSK[[#This Row],[//]]="","",INDEX(INDIRECT(DIR&amp;$2:$2),B_MSK[[#This Row],[//]]))</f>
        <v/>
      </c>
      <c r="I1013" s="27" t="str">
        <f ca="1">IF(B_MSK[[#This Row],[//]]="","",INDEX(INDIRECT(DB_PATH&amp;$2:$2),B_MSK[[#This Row],[DB_ROW]]-1))</f>
        <v/>
      </c>
      <c r="J1013" s="5" t="str">
        <f ca="1">IF(B_MSK[[#This Row],[//]]="","",IF(INDEX(INDIRECT(DIR&amp;$2:$2),B_MSK[[#This Row],[//]])="","",INDEX(INDIRECT(DIR&amp;$2:$2),B_MSK[[#This Row],[//]])))</f>
        <v/>
      </c>
      <c r="K1013" s="5" t="str">
        <f ca="1">IF(B_MSK[[#This Row],[//]]="","",IF(INDEX(INDIRECT(DIR&amp;$2:$2),B_MSK[[#This Row],[//]])="","",INDEX(INDIRECT(DIR&amp;$2:$2),B_MSK[[#This Row],[//]])))</f>
        <v/>
      </c>
      <c r="L1013" s="5" t="str">
        <f ca="1">IF(B_MSK[[#This Row],[//]]="","",IF(INDEX(INDIRECT(DIR&amp;$2:$2),B_MSK[[#This Row],[//]])="","",INDEX(INDIRECT(DIR&amp;$2:$2),B_MSK[[#This Row],[//]])))</f>
        <v/>
      </c>
      <c r="M1013" s="13" t="str">
        <f ca="1">IF(B_MSK[[#This Row],[//]]="","",INDEX(INDIRECT(DIR&amp;$2:$2),B_MSK[[#This Row],[//]]))</f>
        <v/>
      </c>
      <c r="N1013" s="13" t="str">
        <f ca="1">IF(OR(B_MSK[[#This Row],[//]]="",),"",INDEX(INDIRECT(DIR&amp;$2:$2),B_MSK[[#This Row],[//]]))</f>
        <v/>
      </c>
      <c r="O1013" s="3" t="str">
        <f ca="1">IF(B_MSK[[#This Row],[//]]="","",IF(INDEX(INDIRECT(DIR&amp;$2:$2),B_MSK[[#This Row],[//]])=0,"",INDEX(INDIRECT(DIR&amp;$2:$2),B_MSK[[#This Row],[//]])))</f>
        <v/>
      </c>
      <c r="P1013" s="3" t="str">
        <f ca="1">IF(B_MSK[[#This Row],[//]]="","",IF(INDEX(INDIRECT(DIR&amp;$2:$2),B_MSK[[#This Row],[//]])=0,"",INDEX(INDIRECT(DIR&amp;$2:$2),B_MSK[[#This Row],[//]])))</f>
        <v/>
      </c>
      <c r="Q1013" s="12" t="str">
        <f ca="1">IF(B_MSK[[#This Row],[//]]="","",INDEX(INDIRECT(DIR&amp;$2:$2),B_MSK[[#This Row],[//]]))</f>
        <v/>
      </c>
      <c r="R10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3" s="37" t="str">
        <f ca="1">IF(B_MSK[[#This Row],[//]]="","",INDEX(INDIRECT(DIR&amp;$2:$2),B_MSK[[#This Row],[//]]))</f>
        <v/>
      </c>
      <c r="U1013" s="38" t="str">
        <f ca="1">IF(SUMIF(B_MSK[NAMA BARANG],B_MSK[[#This Row],[NAMA BARANG]],B_MSK[JMLH BRG])=0,"",SUMIF(B_MSK[NAMA BARANG],B_MSK[[#This Row],[NAMA BARANG]],B_MSK[C]))</f>
        <v/>
      </c>
      <c r="V1013" s="7" t="str">
        <f ca="1">IF(B_MSK[[#This Row],[//]]="","",INDEX(INDIRECT(DIR&amp;$2:$2),B_MSK[[#This Row],[//]]))</f>
        <v/>
      </c>
      <c r="W10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3" s="5" t="str">
        <f ca="1">IF(B_MSK[[#This Row],[N.B.nota]]="","",IF(MATCH(B_MSK[[#This Row],[concat]],[2]!db[NB NOTA_C],0)&gt;0,"ada",0))</f>
        <v/>
      </c>
      <c r="Y1013" s="5" t="str">
        <f ca="1">IF(B_MSK[[#This Row],[N.B.nota]]="","",ADDRESS(ROW(B_MSK[QB]),COLUMN(B_MSK[QB]))&amp;":"&amp;ADDRESS(ROW(),COLUMN(B_MSK[QB])))</f>
        <v/>
      </c>
      <c r="Z1013" s="5" t="str">
        <f ca="1">IF(B_MSK[[#This Row],[concat]]="","",MATCH(B_MSK[[#This Row],[concat]],[2]!db[NB NOTA_C],0)+1)</f>
        <v/>
      </c>
      <c r="AA1013" s="5" t="str">
        <f ca="1">IF(B_MSK[[#This Row],[//]]="","",HYPERLINK("[D:\kerja\BANK EXP\BARU\DB.XLSX]DB!e"&amp;B_MSK[[#This Row],[DB_ROW]],"&gt;"))</f>
        <v/>
      </c>
      <c r="AB1013" s="30" t="e">
        <f ca="1">MID(B_MSK[[#This Row],[/ STN_1]],FIND(" ",B_MSK[[#This Row],[/ STN_1]])+1,LEN(B_MSK[[#This Row],[/ STN_1]]))</f>
        <v>#VALUE!</v>
      </c>
      <c r="AC10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3" s="15" t="str">
        <f ca="1">IF(B_MSK[[#This Row],[HARGA_2]]="","",IF(MID(B_MSK[[#This Row],[/ STN_2]],FIND(" ",B_MSK[[#This Row],[/ STN_2]])+1,LEN(B_MSK[[#This Row],[/ STN_2]]))="LSN",B_MSK[[#This Row],[HARGA_2]]/12,""))</f>
        <v/>
      </c>
      <c r="AH1013" s="7" t="str">
        <f ca="1">IF(B_MSK[[#This Row],[HARGA_3]]="","","/ "&amp;"PCS")</f>
        <v/>
      </c>
      <c r="AI1013" s="15" t="str">
        <f ca="1">IF(B_MSK[[#This Row],[HARGA_3]]="",IF(B_MSK[[#This Row],[HARGA_2]]="",IF(B_MSK[[#This Row],[HARGA_1]]="","",B_MSK[[#This Row],[HARGA_1]]),B_MSK[[#This Row],[HARGA_2]]),B_MSK[[#This Row],[HARGA_3]])</f>
        <v/>
      </c>
      <c r="AJ1013" s="15" t="str">
        <f ca="1">IF(B_MSK[[#This Row],[/ STN_3]]="",IF(B_MSK[[#This Row],[/ STN_2]]="",IF(B_MSK[[#This Row],[/ STN_1]]="","",B_MSK[[#This Row],[/ STN_1]]),B_MSK[[#This Row],[/ STN_2]]),B_MSK[[#This Row],[/ STN_3]])</f>
        <v/>
      </c>
      <c r="AK1013" s="5" t="str">
        <f ca="1">IF(B_MSK[[#This Row],[//]]="","",SUBSTITUTE(SUBSTITUTE(SUBSTITUTE(B_MSK[[#This Row],[QTY/ CTN]]," ","_",2),"(",""),")","")&amp;"_")</f>
        <v/>
      </c>
      <c r="AL1013" s="5" t="str">
        <f ca="1">IF(B_MSK[[#This Row],[A_B]]="","",SEARCH("_",B_MSK[[#This Row],[A_B]]))</f>
        <v/>
      </c>
      <c r="AM1013" s="5" t="str">
        <f ca="1">IF(B_MSK[[#This Row],[A_B]]="","",LEN(B_MSK[[#This Row],[A_B]]))</f>
        <v/>
      </c>
      <c r="AN1013" s="5" t="str">
        <f ca="1">IF(B_MSK[[#This Row],[A_B]]="","",LEFT(B_MSK[[#This Row],[QTY/ CTN]],B_MSK[[#This Row],[A_B_1]]))</f>
        <v/>
      </c>
      <c r="AO1013" s="5" t="str">
        <f ca="1">IF(B_MSK[[#This Row],[A_B]]="","",LEFT(B_MSK[[#This Row],[A_]],SEARCH(" ",B_MSK[[#This Row],[A_]])-1))</f>
        <v/>
      </c>
      <c r="AP1013" s="5" t="str">
        <f ca="1">IF(B_MSK[[#This Row],[A_B]]="","",RIGHT(B_MSK[[#This Row],[A_]],LEN(B_MSK[[#This Row],[A_]])-SEARCH(" ",B_MSK[[#This Row],[A_]])))</f>
        <v/>
      </c>
      <c r="AQ10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3" s="5" t="str">
        <f ca="1">IF(B_MSK[[#This Row],[B_]]="","",LEFT(B_MSK[[#This Row],[B_]],SEARCH(" ",B_MSK[[#This Row],[B_]])))</f>
        <v/>
      </c>
      <c r="AS1013" s="5" t="str">
        <f ca="1">IF(B_MSK[[#This Row],[B_]]="","",RIGHT(B_MSK[[#This Row],[B_]],LEN(B_MSK[[#This Row],[B_]])-SEARCH(" ",B_MSK[[#This Row],[B_]])))</f>
        <v/>
      </c>
      <c r="AT1013" s="5" t="str">
        <f ca="1">IF(B_MSK[[#This Row],[B_2]]="LSN",12,"")</f>
        <v/>
      </c>
      <c r="AU1013" s="5" t="str">
        <f ca="1">IF(B_MSK[[#This Row],[C_1]]="","","PCS")</f>
        <v/>
      </c>
      <c r="AV1013" s="5" t="str">
        <f ca="1">IF(B_MSK[[#This Row],[A_1]]="","",B_MSK[[#This Row],[A_1]]*IF(B_MSK[[#This Row],[B_1]]="",1,B_MSK[[#This Row],[B_1]])*IF(B_MSK[[#This Row],[C_1]]="",1,B_MSK[[#This Row],[C_1]]))</f>
        <v/>
      </c>
      <c r="AW1013" s="5" t="str">
        <f ca="1">IF(B_MSK[[#This Row],[C_2]]="",IF(B_MSK[[#This Row],[B_2]]="",IF(B_MSK[[#This Row],[A_2]]="","",B_MSK[[#This Row],[A_2]]),B_MSK[[#This Row],[B_2]]),B_MSK[[#This Row],[C_2]])</f>
        <v/>
      </c>
      <c r="AX1013" s="2">
        <f ca="1">IF(ISNUMBER(B_MSK[[#This Row],[TANGGAL DATANG]]),B_MSK[[#This Row],[TANGGAL DATANG]],AX1012)</f>
        <v>44959</v>
      </c>
      <c r="AY1013" s="5" t="str">
        <f ca="1">IF(B_MSK[[#This Row],[DB_ROW]]="","",INDEX([3]!db[JENIS],B_MSK[[#This Row],[DB_ROW]]-1))</f>
        <v/>
      </c>
      <c r="AZ1013" s="5" t="e">
        <f ca="1">IF(B_MSK[[#This Row],[A_1]]="","",B_MSK[[#This Row],[A_1]])*1</f>
        <v>#VALUE!</v>
      </c>
      <c r="BA1013" s="5" t="str">
        <f ca="1">IF(B_MSK[[#This Row],[//]]="","",INDEX(INDIRECT(DIR&amp;$2:$2),B_MSK[[#This Row],[//]]))</f>
        <v/>
      </c>
      <c r="BB1013" s="5" t="str">
        <f ca="1">CONCATENATE(B_MSK[[#This Row],[concat]],B_MSK[[#This Row],[HARGA_X]],B_MSK[[#This Row],[SAT]])</f>
        <v/>
      </c>
    </row>
    <row r="1014" spans="1:54" x14ac:dyDescent="0.25">
      <c r="A1014" s="6" t="s">
        <v>128</v>
      </c>
      <c r="B1014" s="5" t="str">
        <f ca="1">IF(B_MSK[[#This Row],[N_ID]]="","",INDEX(INDIRECT(DIR&amp;$2:$2),MATCH(B_MSK[[#This Row],[N_ID]],INDIRECT(DIR&amp;"!NOTA[ID_P]"),0)))</f>
        <v/>
      </c>
      <c r="C1014" s="5" t="str">
        <f ca="1">IF(B_MSK[[#This Row],[//]]="","",HYPERLINK("["&amp;SUBSTITUTE(DIR,"'","")&amp;"]NOTA!D"&amp;B_MSK[[#This Row],[//]]+2,"&gt;"))</f>
        <v/>
      </c>
      <c r="D1014" s="5" t="str">
        <f ca="1">IF(B_MSK[[#This Row],[N_ID]]="","",COUNTIF(INDIRECT(DIR&amp;"!NOTA[ID_H]"),B_MSK[[#This Row],[ID NOTA]]))</f>
        <v/>
      </c>
      <c r="E10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4" s="7" t="str">
        <f ca="1">IF(B_MSK[[#This Row],[stt]]="ada",INDEX([2]!db[NB BM],B_MSK[DB_ROW]-1),"")</f>
        <v/>
      </c>
      <c r="H1014" s="7" t="str">
        <f ca="1">IF(B_MSK[[#This Row],[//]]="","",INDEX(INDIRECT(DIR&amp;$2:$2),B_MSK[[#This Row],[//]]))</f>
        <v/>
      </c>
      <c r="I1014" s="27" t="str">
        <f ca="1">IF(B_MSK[[#This Row],[//]]="","",INDEX(INDIRECT(DB_PATH&amp;$2:$2),B_MSK[[#This Row],[DB_ROW]]-1))</f>
        <v/>
      </c>
      <c r="J1014" s="5" t="str">
        <f ca="1">IF(B_MSK[[#This Row],[//]]="","",IF(INDEX(INDIRECT(DIR&amp;$2:$2),B_MSK[[#This Row],[//]])="","",INDEX(INDIRECT(DIR&amp;$2:$2),B_MSK[[#This Row],[//]])))</f>
        <v/>
      </c>
      <c r="K1014" s="5" t="str">
        <f ca="1">IF(B_MSK[[#This Row],[//]]="","",IF(INDEX(INDIRECT(DIR&amp;$2:$2),B_MSK[[#This Row],[//]])="","",INDEX(INDIRECT(DIR&amp;$2:$2),B_MSK[[#This Row],[//]])))</f>
        <v/>
      </c>
      <c r="L1014" s="5" t="str">
        <f ca="1">IF(B_MSK[[#This Row],[//]]="","",IF(INDEX(INDIRECT(DIR&amp;$2:$2),B_MSK[[#This Row],[//]])="","",INDEX(INDIRECT(DIR&amp;$2:$2),B_MSK[[#This Row],[//]])))</f>
        <v/>
      </c>
      <c r="M1014" s="13" t="str">
        <f ca="1">IF(B_MSK[[#This Row],[//]]="","",INDEX(INDIRECT(DIR&amp;$2:$2),B_MSK[[#This Row],[//]]))</f>
        <v/>
      </c>
      <c r="N1014" s="13" t="str">
        <f ca="1">IF(OR(B_MSK[[#This Row],[//]]="",),"",INDEX(INDIRECT(DIR&amp;$2:$2),B_MSK[[#This Row],[//]]))</f>
        <v/>
      </c>
      <c r="O1014" s="3" t="str">
        <f ca="1">IF(B_MSK[[#This Row],[//]]="","",IF(INDEX(INDIRECT(DIR&amp;$2:$2),B_MSK[[#This Row],[//]])=0,"",INDEX(INDIRECT(DIR&amp;$2:$2),B_MSK[[#This Row],[//]])))</f>
        <v/>
      </c>
      <c r="P1014" s="3" t="str">
        <f ca="1">IF(B_MSK[[#This Row],[//]]="","",IF(INDEX(INDIRECT(DIR&amp;$2:$2),B_MSK[[#This Row],[//]])=0,"",INDEX(INDIRECT(DIR&amp;$2:$2),B_MSK[[#This Row],[//]])))</f>
        <v/>
      </c>
      <c r="Q1014" s="12" t="str">
        <f ca="1">IF(B_MSK[[#This Row],[//]]="","",INDEX(INDIRECT(DIR&amp;$2:$2),B_MSK[[#This Row],[//]]))</f>
        <v/>
      </c>
      <c r="R10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4" s="37" t="str">
        <f ca="1">IF(B_MSK[[#This Row],[//]]="","",INDEX(INDIRECT(DIR&amp;$2:$2),B_MSK[[#This Row],[//]]))</f>
        <v/>
      </c>
      <c r="U1014" s="38" t="str">
        <f ca="1">IF(SUMIF(B_MSK[NAMA BARANG],B_MSK[[#This Row],[NAMA BARANG]],B_MSK[JMLH BRG])=0,"",SUMIF(B_MSK[NAMA BARANG],B_MSK[[#This Row],[NAMA BARANG]],B_MSK[C]))</f>
        <v/>
      </c>
      <c r="V1014" s="7" t="str">
        <f ca="1">IF(B_MSK[[#This Row],[//]]="","",INDEX(INDIRECT(DIR&amp;$2:$2),B_MSK[[#This Row],[//]]))</f>
        <v/>
      </c>
      <c r="W10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4" s="5" t="str">
        <f ca="1">IF(B_MSK[[#This Row],[N.B.nota]]="","",IF(MATCH(B_MSK[[#This Row],[concat]],[2]!db[NB NOTA_C],0)&gt;0,"ada",0))</f>
        <v/>
      </c>
      <c r="Y1014" s="5" t="str">
        <f ca="1">IF(B_MSK[[#This Row],[N.B.nota]]="","",ADDRESS(ROW(B_MSK[QB]),COLUMN(B_MSK[QB]))&amp;":"&amp;ADDRESS(ROW(),COLUMN(B_MSK[QB])))</f>
        <v/>
      </c>
      <c r="Z1014" s="5" t="str">
        <f ca="1">IF(B_MSK[[#This Row],[concat]]="","",MATCH(B_MSK[[#This Row],[concat]],[2]!db[NB NOTA_C],0)+1)</f>
        <v/>
      </c>
      <c r="AA1014" s="5" t="str">
        <f ca="1">IF(B_MSK[[#This Row],[//]]="","",HYPERLINK("[D:\kerja\BANK EXP\BARU\DB.XLSX]DB!e"&amp;B_MSK[[#This Row],[DB_ROW]],"&gt;"))</f>
        <v/>
      </c>
      <c r="AB1014" s="30" t="e">
        <f ca="1">MID(B_MSK[[#This Row],[/ STN_1]],FIND(" ",B_MSK[[#This Row],[/ STN_1]])+1,LEN(B_MSK[[#This Row],[/ STN_1]]))</f>
        <v>#VALUE!</v>
      </c>
      <c r="AC10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4" s="15" t="str">
        <f ca="1">IF(B_MSK[[#This Row],[HARGA_2]]="","",IF(MID(B_MSK[[#This Row],[/ STN_2]],FIND(" ",B_MSK[[#This Row],[/ STN_2]])+1,LEN(B_MSK[[#This Row],[/ STN_2]]))="LSN",B_MSK[[#This Row],[HARGA_2]]/12,""))</f>
        <v/>
      </c>
      <c r="AH1014" s="7" t="str">
        <f ca="1">IF(B_MSK[[#This Row],[HARGA_3]]="","","/ "&amp;"PCS")</f>
        <v/>
      </c>
      <c r="AI1014" s="15" t="str">
        <f ca="1">IF(B_MSK[[#This Row],[HARGA_3]]="",IF(B_MSK[[#This Row],[HARGA_2]]="",IF(B_MSK[[#This Row],[HARGA_1]]="","",B_MSK[[#This Row],[HARGA_1]]),B_MSK[[#This Row],[HARGA_2]]),B_MSK[[#This Row],[HARGA_3]])</f>
        <v/>
      </c>
      <c r="AJ1014" s="15" t="str">
        <f ca="1">IF(B_MSK[[#This Row],[/ STN_3]]="",IF(B_MSK[[#This Row],[/ STN_2]]="",IF(B_MSK[[#This Row],[/ STN_1]]="","",B_MSK[[#This Row],[/ STN_1]]),B_MSK[[#This Row],[/ STN_2]]),B_MSK[[#This Row],[/ STN_3]])</f>
        <v/>
      </c>
      <c r="AK1014" s="5" t="str">
        <f ca="1">IF(B_MSK[[#This Row],[//]]="","",SUBSTITUTE(SUBSTITUTE(SUBSTITUTE(B_MSK[[#This Row],[QTY/ CTN]]," ","_",2),"(",""),")","")&amp;"_")</f>
        <v/>
      </c>
      <c r="AL1014" s="5" t="str">
        <f ca="1">IF(B_MSK[[#This Row],[A_B]]="","",SEARCH("_",B_MSK[[#This Row],[A_B]]))</f>
        <v/>
      </c>
      <c r="AM1014" s="5" t="str">
        <f ca="1">IF(B_MSK[[#This Row],[A_B]]="","",LEN(B_MSK[[#This Row],[A_B]]))</f>
        <v/>
      </c>
      <c r="AN1014" s="5" t="str">
        <f ca="1">IF(B_MSK[[#This Row],[A_B]]="","",LEFT(B_MSK[[#This Row],[QTY/ CTN]],B_MSK[[#This Row],[A_B_1]]))</f>
        <v/>
      </c>
      <c r="AO1014" s="5" t="str">
        <f ca="1">IF(B_MSK[[#This Row],[A_B]]="","",LEFT(B_MSK[[#This Row],[A_]],SEARCH(" ",B_MSK[[#This Row],[A_]])-1))</f>
        <v/>
      </c>
      <c r="AP1014" s="5" t="str">
        <f ca="1">IF(B_MSK[[#This Row],[A_B]]="","",RIGHT(B_MSK[[#This Row],[A_]],LEN(B_MSK[[#This Row],[A_]])-SEARCH(" ",B_MSK[[#This Row],[A_]])))</f>
        <v/>
      </c>
      <c r="AQ10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4" s="5" t="str">
        <f ca="1">IF(B_MSK[[#This Row],[B_]]="","",LEFT(B_MSK[[#This Row],[B_]],SEARCH(" ",B_MSK[[#This Row],[B_]])))</f>
        <v/>
      </c>
      <c r="AS1014" s="5" t="str">
        <f ca="1">IF(B_MSK[[#This Row],[B_]]="","",RIGHT(B_MSK[[#This Row],[B_]],LEN(B_MSK[[#This Row],[B_]])-SEARCH(" ",B_MSK[[#This Row],[B_]])))</f>
        <v/>
      </c>
      <c r="AT1014" s="5" t="str">
        <f ca="1">IF(B_MSK[[#This Row],[B_2]]="LSN",12,"")</f>
        <v/>
      </c>
      <c r="AU1014" s="5" t="str">
        <f ca="1">IF(B_MSK[[#This Row],[C_1]]="","","PCS")</f>
        <v/>
      </c>
      <c r="AV1014" s="5" t="str">
        <f ca="1">IF(B_MSK[[#This Row],[A_1]]="","",B_MSK[[#This Row],[A_1]]*IF(B_MSK[[#This Row],[B_1]]="",1,B_MSK[[#This Row],[B_1]])*IF(B_MSK[[#This Row],[C_1]]="",1,B_MSK[[#This Row],[C_1]]))</f>
        <v/>
      </c>
      <c r="AW1014" s="5" t="str">
        <f ca="1">IF(B_MSK[[#This Row],[C_2]]="",IF(B_MSK[[#This Row],[B_2]]="",IF(B_MSK[[#This Row],[A_2]]="","",B_MSK[[#This Row],[A_2]]),B_MSK[[#This Row],[B_2]]),B_MSK[[#This Row],[C_2]])</f>
        <v/>
      </c>
      <c r="AX1014" s="2">
        <f ca="1">IF(ISNUMBER(B_MSK[[#This Row],[TANGGAL DATANG]]),B_MSK[[#This Row],[TANGGAL DATANG]],AX1013)</f>
        <v>44959</v>
      </c>
      <c r="AY1014" s="5" t="str">
        <f ca="1">IF(B_MSK[[#This Row],[DB_ROW]]="","",INDEX([3]!db[JENIS],B_MSK[[#This Row],[DB_ROW]]-1))</f>
        <v/>
      </c>
      <c r="AZ1014" s="5" t="e">
        <f ca="1">IF(B_MSK[[#This Row],[A_1]]="","",B_MSK[[#This Row],[A_1]])*1</f>
        <v>#VALUE!</v>
      </c>
      <c r="BA1014" s="5" t="str">
        <f ca="1">IF(B_MSK[[#This Row],[//]]="","",INDEX(INDIRECT(DIR&amp;$2:$2),B_MSK[[#This Row],[//]]))</f>
        <v/>
      </c>
      <c r="BB1014" s="5" t="str">
        <f ca="1">CONCATENATE(B_MSK[[#This Row],[concat]],B_MSK[[#This Row],[HARGA_X]],B_MSK[[#This Row],[SAT]])</f>
        <v/>
      </c>
    </row>
    <row r="1015" spans="1:54" x14ac:dyDescent="0.25">
      <c r="A1015" s="6" t="s">
        <v>128</v>
      </c>
      <c r="B1015" s="5" t="str">
        <f ca="1">IF(B_MSK[[#This Row],[N_ID]]="","",INDEX(INDIRECT(DIR&amp;$2:$2),MATCH(B_MSK[[#This Row],[N_ID]],INDIRECT(DIR&amp;"!NOTA[ID_P]"),0)))</f>
        <v/>
      </c>
      <c r="C1015" s="5" t="str">
        <f ca="1">IF(B_MSK[[#This Row],[//]]="","",HYPERLINK("["&amp;SUBSTITUTE(DIR,"'","")&amp;"]NOTA!D"&amp;B_MSK[[#This Row],[//]]+2,"&gt;"))</f>
        <v/>
      </c>
      <c r="D1015" s="5" t="str">
        <f ca="1">IF(B_MSK[[#This Row],[N_ID]]="","",COUNTIF(INDIRECT(DIR&amp;"!NOTA[ID_H]"),B_MSK[[#This Row],[ID NOTA]]))</f>
        <v/>
      </c>
      <c r="E10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5" s="7" t="str">
        <f ca="1">IF(B_MSK[[#This Row],[stt]]="ada",INDEX([2]!db[NB BM],B_MSK[DB_ROW]-1),"")</f>
        <v/>
      </c>
      <c r="H1015" s="7" t="str">
        <f ca="1">IF(B_MSK[[#This Row],[//]]="","",INDEX(INDIRECT(DIR&amp;$2:$2),B_MSK[[#This Row],[//]]))</f>
        <v/>
      </c>
      <c r="I1015" s="27" t="str">
        <f ca="1">IF(B_MSK[[#This Row],[//]]="","",INDEX(INDIRECT(DB_PATH&amp;$2:$2),B_MSK[[#This Row],[DB_ROW]]-1))</f>
        <v/>
      </c>
      <c r="J1015" s="5" t="str">
        <f ca="1">IF(B_MSK[[#This Row],[//]]="","",IF(INDEX(INDIRECT(DIR&amp;$2:$2),B_MSK[[#This Row],[//]])="","",INDEX(INDIRECT(DIR&amp;$2:$2),B_MSK[[#This Row],[//]])))</f>
        <v/>
      </c>
      <c r="K1015" s="5" t="str">
        <f ca="1">IF(B_MSK[[#This Row],[//]]="","",IF(INDEX(INDIRECT(DIR&amp;$2:$2),B_MSK[[#This Row],[//]])="","",INDEX(INDIRECT(DIR&amp;$2:$2),B_MSK[[#This Row],[//]])))</f>
        <v/>
      </c>
      <c r="L1015" s="5" t="str">
        <f ca="1">IF(B_MSK[[#This Row],[//]]="","",IF(INDEX(INDIRECT(DIR&amp;$2:$2),B_MSK[[#This Row],[//]])="","",INDEX(INDIRECT(DIR&amp;$2:$2),B_MSK[[#This Row],[//]])))</f>
        <v/>
      </c>
      <c r="M1015" s="13" t="str">
        <f ca="1">IF(B_MSK[[#This Row],[//]]="","",INDEX(INDIRECT(DIR&amp;$2:$2),B_MSK[[#This Row],[//]]))</f>
        <v/>
      </c>
      <c r="N1015" s="13" t="str">
        <f ca="1">IF(OR(B_MSK[[#This Row],[//]]="",),"",INDEX(INDIRECT(DIR&amp;$2:$2),B_MSK[[#This Row],[//]]))</f>
        <v/>
      </c>
      <c r="O1015" s="3" t="str">
        <f ca="1">IF(B_MSK[[#This Row],[//]]="","",IF(INDEX(INDIRECT(DIR&amp;$2:$2),B_MSK[[#This Row],[//]])=0,"",INDEX(INDIRECT(DIR&amp;$2:$2),B_MSK[[#This Row],[//]])))</f>
        <v/>
      </c>
      <c r="P1015" s="3" t="str">
        <f ca="1">IF(B_MSK[[#This Row],[//]]="","",IF(INDEX(INDIRECT(DIR&amp;$2:$2),B_MSK[[#This Row],[//]])=0,"",INDEX(INDIRECT(DIR&amp;$2:$2),B_MSK[[#This Row],[//]])))</f>
        <v/>
      </c>
      <c r="Q1015" s="12" t="str">
        <f ca="1">IF(B_MSK[[#This Row],[//]]="","",INDEX(INDIRECT(DIR&amp;$2:$2),B_MSK[[#This Row],[//]]))</f>
        <v/>
      </c>
      <c r="R10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5" s="37" t="str">
        <f ca="1">IF(B_MSK[[#This Row],[//]]="","",INDEX(INDIRECT(DIR&amp;$2:$2),B_MSK[[#This Row],[//]]))</f>
        <v/>
      </c>
      <c r="U1015" s="38" t="str">
        <f ca="1">IF(SUMIF(B_MSK[NAMA BARANG],B_MSK[[#This Row],[NAMA BARANG]],B_MSK[JMLH BRG])=0,"",SUMIF(B_MSK[NAMA BARANG],B_MSK[[#This Row],[NAMA BARANG]],B_MSK[C]))</f>
        <v/>
      </c>
      <c r="V1015" s="7" t="str">
        <f ca="1">IF(B_MSK[[#This Row],[//]]="","",INDEX(INDIRECT(DIR&amp;$2:$2),B_MSK[[#This Row],[//]]))</f>
        <v/>
      </c>
      <c r="W10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5" s="5" t="str">
        <f ca="1">IF(B_MSK[[#This Row],[N.B.nota]]="","",IF(MATCH(B_MSK[[#This Row],[concat]],[2]!db[NB NOTA_C],0)&gt;0,"ada",0))</f>
        <v/>
      </c>
      <c r="Y1015" s="5" t="str">
        <f ca="1">IF(B_MSK[[#This Row],[N.B.nota]]="","",ADDRESS(ROW(B_MSK[QB]),COLUMN(B_MSK[QB]))&amp;":"&amp;ADDRESS(ROW(),COLUMN(B_MSK[QB])))</f>
        <v/>
      </c>
      <c r="Z1015" s="5" t="str">
        <f ca="1">IF(B_MSK[[#This Row],[concat]]="","",MATCH(B_MSK[[#This Row],[concat]],[2]!db[NB NOTA_C],0)+1)</f>
        <v/>
      </c>
      <c r="AA1015" s="5" t="str">
        <f ca="1">IF(B_MSK[[#This Row],[//]]="","",HYPERLINK("[D:\kerja\BANK EXP\BARU\DB.XLSX]DB!e"&amp;B_MSK[[#This Row],[DB_ROW]],"&gt;"))</f>
        <v/>
      </c>
      <c r="AB1015" s="30" t="e">
        <f ca="1">MID(B_MSK[[#This Row],[/ STN_1]],FIND(" ",B_MSK[[#This Row],[/ STN_1]])+1,LEN(B_MSK[[#This Row],[/ STN_1]]))</f>
        <v>#VALUE!</v>
      </c>
      <c r="AC10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5" s="15" t="str">
        <f ca="1">IF(B_MSK[[#This Row],[HARGA_2]]="","",IF(MID(B_MSK[[#This Row],[/ STN_2]],FIND(" ",B_MSK[[#This Row],[/ STN_2]])+1,LEN(B_MSK[[#This Row],[/ STN_2]]))="LSN",B_MSK[[#This Row],[HARGA_2]]/12,""))</f>
        <v/>
      </c>
      <c r="AH1015" s="7" t="str">
        <f ca="1">IF(B_MSK[[#This Row],[HARGA_3]]="","","/ "&amp;"PCS")</f>
        <v/>
      </c>
      <c r="AI1015" s="15" t="str">
        <f ca="1">IF(B_MSK[[#This Row],[HARGA_3]]="",IF(B_MSK[[#This Row],[HARGA_2]]="",IF(B_MSK[[#This Row],[HARGA_1]]="","",B_MSK[[#This Row],[HARGA_1]]),B_MSK[[#This Row],[HARGA_2]]),B_MSK[[#This Row],[HARGA_3]])</f>
        <v/>
      </c>
      <c r="AJ1015" s="15" t="str">
        <f ca="1">IF(B_MSK[[#This Row],[/ STN_3]]="",IF(B_MSK[[#This Row],[/ STN_2]]="",IF(B_MSK[[#This Row],[/ STN_1]]="","",B_MSK[[#This Row],[/ STN_1]]),B_MSK[[#This Row],[/ STN_2]]),B_MSK[[#This Row],[/ STN_3]])</f>
        <v/>
      </c>
      <c r="AK1015" s="5" t="str">
        <f ca="1">IF(B_MSK[[#This Row],[//]]="","",SUBSTITUTE(SUBSTITUTE(SUBSTITUTE(B_MSK[[#This Row],[QTY/ CTN]]," ","_",2),"(",""),")","")&amp;"_")</f>
        <v/>
      </c>
      <c r="AL1015" s="5" t="str">
        <f ca="1">IF(B_MSK[[#This Row],[A_B]]="","",SEARCH("_",B_MSK[[#This Row],[A_B]]))</f>
        <v/>
      </c>
      <c r="AM1015" s="5" t="str">
        <f ca="1">IF(B_MSK[[#This Row],[A_B]]="","",LEN(B_MSK[[#This Row],[A_B]]))</f>
        <v/>
      </c>
      <c r="AN1015" s="5" t="str">
        <f ca="1">IF(B_MSK[[#This Row],[A_B]]="","",LEFT(B_MSK[[#This Row],[QTY/ CTN]],B_MSK[[#This Row],[A_B_1]]))</f>
        <v/>
      </c>
      <c r="AO1015" s="5" t="str">
        <f ca="1">IF(B_MSK[[#This Row],[A_B]]="","",LEFT(B_MSK[[#This Row],[A_]],SEARCH(" ",B_MSK[[#This Row],[A_]])-1))</f>
        <v/>
      </c>
      <c r="AP1015" s="5" t="str">
        <f ca="1">IF(B_MSK[[#This Row],[A_B]]="","",RIGHT(B_MSK[[#This Row],[A_]],LEN(B_MSK[[#This Row],[A_]])-SEARCH(" ",B_MSK[[#This Row],[A_]])))</f>
        <v/>
      </c>
      <c r="AQ10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5" s="5" t="str">
        <f ca="1">IF(B_MSK[[#This Row],[B_]]="","",LEFT(B_MSK[[#This Row],[B_]],SEARCH(" ",B_MSK[[#This Row],[B_]])))</f>
        <v/>
      </c>
      <c r="AS1015" s="5" t="str">
        <f ca="1">IF(B_MSK[[#This Row],[B_]]="","",RIGHT(B_MSK[[#This Row],[B_]],LEN(B_MSK[[#This Row],[B_]])-SEARCH(" ",B_MSK[[#This Row],[B_]])))</f>
        <v/>
      </c>
      <c r="AT1015" s="5" t="str">
        <f ca="1">IF(B_MSK[[#This Row],[B_2]]="LSN",12,"")</f>
        <v/>
      </c>
      <c r="AU1015" s="5" t="str">
        <f ca="1">IF(B_MSK[[#This Row],[C_1]]="","","PCS")</f>
        <v/>
      </c>
      <c r="AV1015" s="5" t="str">
        <f ca="1">IF(B_MSK[[#This Row],[A_1]]="","",B_MSK[[#This Row],[A_1]]*IF(B_MSK[[#This Row],[B_1]]="",1,B_MSK[[#This Row],[B_1]])*IF(B_MSK[[#This Row],[C_1]]="",1,B_MSK[[#This Row],[C_1]]))</f>
        <v/>
      </c>
      <c r="AW1015" s="5" t="str">
        <f ca="1">IF(B_MSK[[#This Row],[C_2]]="",IF(B_MSK[[#This Row],[B_2]]="",IF(B_MSK[[#This Row],[A_2]]="","",B_MSK[[#This Row],[A_2]]),B_MSK[[#This Row],[B_2]]),B_MSK[[#This Row],[C_2]])</f>
        <v/>
      </c>
      <c r="AX1015" s="2">
        <f ca="1">IF(ISNUMBER(B_MSK[[#This Row],[TANGGAL DATANG]]),B_MSK[[#This Row],[TANGGAL DATANG]],AX1014)</f>
        <v>44959</v>
      </c>
      <c r="AY1015" s="5" t="str">
        <f ca="1">IF(B_MSK[[#This Row],[DB_ROW]]="","",INDEX([3]!db[JENIS],B_MSK[[#This Row],[DB_ROW]]-1))</f>
        <v/>
      </c>
      <c r="AZ1015" s="5" t="e">
        <f ca="1">IF(B_MSK[[#This Row],[A_1]]="","",B_MSK[[#This Row],[A_1]])*1</f>
        <v>#VALUE!</v>
      </c>
      <c r="BA1015" s="5" t="str">
        <f ca="1">IF(B_MSK[[#This Row],[//]]="","",INDEX(INDIRECT(DIR&amp;$2:$2),B_MSK[[#This Row],[//]]))</f>
        <v/>
      </c>
      <c r="BB1015" s="5" t="str">
        <f ca="1">CONCATENATE(B_MSK[[#This Row],[concat]],B_MSK[[#This Row],[HARGA_X]],B_MSK[[#This Row],[SAT]])</f>
        <v/>
      </c>
    </row>
    <row r="1016" spans="1:54" x14ac:dyDescent="0.25">
      <c r="A1016" s="6" t="s">
        <v>128</v>
      </c>
      <c r="B1016" s="5" t="str">
        <f ca="1">IF(B_MSK[[#This Row],[N_ID]]="","",INDEX(INDIRECT(DIR&amp;$2:$2),MATCH(B_MSK[[#This Row],[N_ID]],INDIRECT(DIR&amp;"!NOTA[ID_P]"),0)))</f>
        <v/>
      </c>
      <c r="C1016" s="5" t="str">
        <f ca="1">IF(B_MSK[[#This Row],[//]]="","",HYPERLINK("["&amp;SUBSTITUTE(DIR,"'","")&amp;"]NOTA!D"&amp;B_MSK[[#This Row],[//]]+2,"&gt;"))</f>
        <v/>
      </c>
      <c r="D1016" s="5" t="str">
        <f ca="1">IF(B_MSK[[#This Row],[N_ID]]="","",COUNTIF(INDIRECT(DIR&amp;"!NOTA[ID_H]"),B_MSK[[#This Row],[ID NOTA]]))</f>
        <v/>
      </c>
      <c r="E10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6" s="7" t="str">
        <f ca="1">IF(B_MSK[[#This Row],[stt]]="ada",INDEX([2]!db[NB BM],B_MSK[DB_ROW]-1),"")</f>
        <v/>
      </c>
      <c r="H1016" s="7" t="str">
        <f ca="1">IF(B_MSK[[#This Row],[//]]="","",INDEX(INDIRECT(DIR&amp;$2:$2),B_MSK[[#This Row],[//]]))</f>
        <v/>
      </c>
      <c r="I1016" s="27" t="str">
        <f ca="1">IF(B_MSK[[#This Row],[//]]="","",INDEX(INDIRECT(DB_PATH&amp;$2:$2),B_MSK[[#This Row],[DB_ROW]]-1))</f>
        <v/>
      </c>
      <c r="J1016" s="5" t="str">
        <f ca="1">IF(B_MSK[[#This Row],[//]]="","",IF(INDEX(INDIRECT(DIR&amp;$2:$2),B_MSK[[#This Row],[//]])="","",INDEX(INDIRECT(DIR&amp;$2:$2),B_MSK[[#This Row],[//]])))</f>
        <v/>
      </c>
      <c r="K1016" s="5" t="str">
        <f ca="1">IF(B_MSK[[#This Row],[//]]="","",IF(INDEX(INDIRECT(DIR&amp;$2:$2),B_MSK[[#This Row],[//]])="","",INDEX(INDIRECT(DIR&amp;$2:$2),B_MSK[[#This Row],[//]])))</f>
        <v/>
      </c>
      <c r="L1016" s="5" t="str">
        <f ca="1">IF(B_MSK[[#This Row],[//]]="","",IF(INDEX(INDIRECT(DIR&amp;$2:$2),B_MSK[[#This Row],[//]])="","",INDEX(INDIRECT(DIR&amp;$2:$2),B_MSK[[#This Row],[//]])))</f>
        <v/>
      </c>
      <c r="M1016" s="13" t="str">
        <f ca="1">IF(B_MSK[[#This Row],[//]]="","",INDEX(INDIRECT(DIR&amp;$2:$2),B_MSK[[#This Row],[//]]))</f>
        <v/>
      </c>
      <c r="N1016" s="13" t="str">
        <f ca="1">IF(OR(B_MSK[[#This Row],[//]]="",),"",INDEX(INDIRECT(DIR&amp;$2:$2),B_MSK[[#This Row],[//]]))</f>
        <v/>
      </c>
      <c r="O1016" s="3" t="str">
        <f ca="1">IF(B_MSK[[#This Row],[//]]="","",IF(INDEX(INDIRECT(DIR&amp;$2:$2),B_MSK[[#This Row],[//]])=0,"",INDEX(INDIRECT(DIR&amp;$2:$2),B_MSK[[#This Row],[//]])))</f>
        <v/>
      </c>
      <c r="P1016" s="3" t="str">
        <f ca="1">IF(B_MSK[[#This Row],[//]]="","",IF(INDEX(INDIRECT(DIR&amp;$2:$2),B_MSK[[#This Row],[//]])=0,"",INDEX(INDIRECT(DIR&amp;$2:$2),B_MSK[[#This Row],[//]])))</f>
        <v/>
      </c>
      <c r="Q1016" s="12" t="str">
        <f ca="1">IF(B_MSK[[#This Row],[//]]="","",INDEX(INDIRECT(DIR&amp;$2:$2),B_MSK[[#This Row],[//]]))</f>
        <v/>
      </c>
      <c r="R10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6" s="37" t="str">
        <f ca="1">IF(B_MSK[[#This Row],[//]]="","",INDEX(INDIRECT(DIR&amp;$2:$2),B_MSK[[#This Row],[//]]))</f>
        <v/>
      </c>
      <c r="U1016" s="38" t="str">
        <f ca="1">IF(SUMIF(B_MSK[NAMA BARANG],B_MSK[[#This Row],[NAMA BARANG]],B_MSK[JMLH BRG])=0,"",SUMIF(B_MSK[NAMA BARANG],B_MSK[[#This Row],[NAMA BARANG]],B_MSK[C]))</f>
        <v/>
      </c>
      <c r="V1016" s="7" t="str">
        <f ca="1">IF(B_MSK[[#This Row],[//]]="","",INDEX(INDIRECT(DIR&amp;$2:$2),B_MSK[[#This Row],[//]]))</f>
        <v/>
      </c>
      <c r="W10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6" s="5" t="str">
        <f ca="1">IF(B_MSK[[#This Row],[N.B.nota]]="","",IF(MATCH(B_MSK[[#This Row],[concat]],[2]!db[NB NOTA_C],0)&gt;0,"ada",0))</f>
        <v/>
      </c>
      <c r="Y1016" s="5" t="str">
        <f ca="1">IF(B_MSK[[#This Row],[N.B.nota]]="","",ADDRESS(ROW(B_MSK[QB]),COLUMN(B_MSK[QB]))&amp;":"&amp;ADDRESS(ROW(),COLUMN(B_MSK[QB])))</f>
        <v/>
      </c>
      <c r="Z1016" s="5" t="str">
        <f ca="1">IF(B_MSK[[#This Row],[concat]]="","",MATCH(B_MSK[[#This Row],[concat]],[2]!db[NB NOTA_C],0)+1)</f>
        <v/>
      </c>
      <c r="AA1016" s="5" t="str">
        <f ca="1">IF(B_MSK[[#This Row],[//]]="","",HYPERLINK("[D:\kerja\BANK EXP\BARU\DB.XLSX]DB!e"&amp;B_MSK[[#This Row],[DB_ROW]],"&gt;"))</f>
        <v/>
      </c>
      <c r="AB1016" s="30" t="e">
        <f ca="1">MID(B_MSK[[#This Row],[/ STN_1]],FIND(" ",B_MSK[[#This Row],[/ STN_1]])+1,LEN(B_MSK[[#This Row],[/ STN_1]]))</f>
        <v>#VALUE!</v>
      </c>
      <c r="AC10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6" s="15" t="str">
        <f ca="1">IF(B_MSK[[#This Row],[HARGA_2]]="","",IF(MID(B_MSK[[#This Row],[/ STN_2]],FIND(" ",B_MSK[[#This Row],[/ STN_2]])+1,LEN(B_MSK[[#This Row],[/ STN_2]]))="LSN",B_MSK[[#This Row],[HARGA_2]]/12,""))</f>
        <v/>
      </c>
      <c r="AH1016" s="7" t="str">
        <f ca="1">IF(B_MSK[[#This Row],[HARGA_3]]="","","/ "&amp;"PCS")</f>
        <v/>
      </c>
      <c r="AI1016" s="15" t="str">
        <f ca="1">IF(B_MSK[[#This Row],[HARGA_3]]="",IF(B_MSK[[#This Row],[HARGA_2]]="",IF(B_MSK[[#This Row],[HARGA_1]]="","",B_MSK[[#This Row],[HARGA_1]]),B_MSK[[#This Row],[HARGA_2]]),B_MSK[[#This Row],[HARGA_3]])</f>
        <v/>
      </c>
      <c r="AJ1016" s="15" t="str">
        <f ca="1">IF(B_MSK[[#This Row],[/ STN_3]]="",IF(B_MSK[[#This Row],[/ STN_2]]="",IF(B_MSK[[#This Row],[/ STN_1]]="","",B_MSK[[#This Row],[/ STN_1]]),B_MSK[[#This Row],[/ STN_2]]),B_MSK[[#This Row],[/ STN_3]])</f>
        <v/>
      </c>
      <c r="AK1016" s="5" t="str">
        <f ca="1">IF(B_MSK[[#This Row],[//]]="","",SUBSTITUTE(SUBSTITUTE(SUBSTITUTE(B_MSK[[#This Row],[QTY/ CTN]]," ","_",2),"(",""),")","")&amp;"_")</f>
        <v/>
      </c>
      <c r="AL1016" s="5" t="str">
        <f ca="1">IF(B_MSK[[#This Row],[A_B]]="","",SEARCH("_",B_MSK[[#This Row],[A_B]]))</f>
        <v/>
      </c>
      <c r="AM1016" s="5" t="str">
        <f ca="1">IF(B_MSK[[#This Row],[A_B]]="","",LEN(B_MSK[[#This Row],[A_B]]))</f>
        <v/>
      </c>
      <c r="AN1016" s="5" t="str">
        <f ca="1">IF(B_MSK[[#This Row],[A_B]]="","",LEFT(B_MSK[[#This Row],[QTY/ CTN]],B_MSK[[#This Row],[A_B_1]]))</f>
        <v/>
      </c>
      <c r="AO1016" s="5" t="str">
        <f ca="1">IF(B_MSK[[#This Row],[A_B]]="","",LEFT(B_MSK[[#This Row],[A_]],SEARCH(" ",B_MSK[[#This Row],[A_]])-1))</f>
        <v/>
      </c>
      <c r="AP1016" s="5" t="str">
        <f ca="1">IF(B_MSK[[#This Row],[A_B]]="","",RIGHT(B_MSK[[#This Row],[A_]],LEN(B_MSK[[#This Row],[A_]])-SEARCH(" ",B_MSK[[#This Row],[A_]])))</f>
        <v/>
      </c>
      <c r="AQ10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6" s="5" t="str">
        <f ca="1">IF(B_MSK[[#This Row],[B_]]="","",LEFT(B_MSK[[#This Row],[B_]],SEARCH(" ",B_MSK[[#This Row],[B_]])))</f>
        <v/>
      </c>
      <c r="AS1016" s="5" t="str">
        <f ca="1">IF(B_MSK[[#This Row],[B_]]="","",RIGHT(B_MSK[[#This Row],[B_]],LEN(B_MSK[[#This Row],[B_]])-SEARCH(" ",B_MSK[[#This Row],[B_]])))</f>
        <v/>
      </c>
      <c r="AT1016" s="5" t="str">
        <f ca="1">IF(B_MSK[[#This Row],[B_2]]="LSN",12,"")</f>
        <v/>
      </c>
      <c r="AU1016" s="5" t="str">
        <f ca="1">IF(B_MSK[[#This Row],[C_1]]="","","PCS")</f>
        <v/>
      </c>
      <c r="AV1016" s="5" t="str">
        <f ca="1">IF(B_MSK[[#This Row],[A_1]]="","",B_MSK[[#This Row],[A_1]]*IF(B_MSK[[#This Row],[B_1]]="",1,B_MSK[[#This Row],[B_1]])*IF(B_MSK[[#This Row],[C_1]]="",1,B_MSK[[#This Row],[C_1]]))</f>
        <v/>
      </c>
      <c r="AW1016" s="5" t="str">
        <f ca="1">IF(B_MSK[[#This Row],[C_2]]="",IF(B_MSK[[#This Row],[B_2]]="",IF(B_MSK[[#This Row],[A_2]]="","",B_MSK[[#This Row],[A_2]]),B_MSK[[#This Row],[B_2]]),B_MSK[[#This Row],[C_2]])</f>
        <v/>
      </c>
      <c r="AX1016" s="2">
        <f ca="1">IF(ISNUMBER(B_MSK[[#This Row],[TANGGAL DATANG]]),B_MSK[[#This Row],[TANGGAL DATANG]],AX1015)</f>
        <v>44959</v>
      </c>
      <c r="AY1016" s="5" t="str">
        <f ca="1">IF(B_MSK[[#This Row],[DB_ROW]]="","",INDEX([3]!db[JENIS],B_MSK[[#This Row],[DB_ROW]]-1))</f>
        <v/>
      </c>
      <c r="AZ1016" s="5" t="e">
        <f ca="1">IF(B_MSK[[#This Row],[A_1]]="","",B_MSK[[#This Row],[A_1]])*1</f>
        <v>#VALUE!</v>
      </c>
      <c r="BA1016" s="5" t="str">
        <f ca="1">IF(B_MSK[[#This Row],[//]]="","",INDEX(INDIRECT(DIR&amp;$2:$2),B_MSK[[#This Row],[//]]))</f>
        <v/>
      </c>
      <c r="BB1016" s="5" t="str">
        <f ca="1">CONCATENATE(B_MSK[[#This Row],[concat]],B_MSK[[#This Row],[HARGA_X]],B_MSK[[#This Row],[SAT]])</f>
        <v/>
      </c>
    </row>
    <row r="1017" spans="1:54" x14ac:dyDescent="0.25">
      <c r="A1017" s="6" t="s">
        <v>128</v>
      </c>
      <c r="B1017" s="5" t="str">
        <f ca="1">IF(B_MSK[[#This Row],[N_ID]]="","",INDEX(INDIRECT(DIR&amp;$2:$2),MATCH(B_MSK[[#This Row],[N_ID]],INDIRECT(DIR&amp;"!NOTA[ID_P]"),0)))</f>
        <v/>
      </c>
      <c r="C1017" s="5" t="str">
        <f ca="1">IF(B_MSK[[#This Row],[//]]="","",HYPERLINK("["&amp;SUBSTITUTE(DIR,"'","")&amp;"]NOTA!D"&amp;B_MSK[[#This Row],[//]]+2,"&gt;"))</f>
        <v/>
      </c>
      <c r="D1017" s="5" t="str">
        <f ca="1">IF(B_MSK[[#This Row],[N_ID]]="","",COUNTIF(INDIRECT(DIR&amp;"!NOTA[ID_H]"),B_MSK[[#This Row],[ID NOTA]]))</f>
        <v/>
      </c>
      <c r="E10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7" s="7" t="str">
        <f ca="1">IF(B_MSK[[#This Row],[stt]]="ada",INDEX([2]!db[NB BM],B_MSK[DB_ROW]-1),"")</f>
        <v/>
      </c>
      <c r="H1017" s="7" t="str">
        <f ca="1">IF(B_MSK[[#This Row],[//]]="","",INDEX(INDIRECT(DIR&amp;$2:$2),B_MSK[[#This Row],[//]]))</f>
        <v/>
      </c>
      <c r="I1017" s="27" t="str">
        <f ca="1">IF(B_MSK[[#This Row],[//]]="","",INDEX(INDIRECT(DB_PATH&amp;$2:$2),B_MSK[[#This Row],[DB_ROW]]-1))</f>
        <v/>
      </c>
      <c r="J1017" s="5" t="str">
        <f ca="1">IF(B_MSK[[#This Row],[//]]="","",IF(INDEX(INDIRECT(DIR&amp;$2:$2),B_MSK[[#This Row],[//]])="","",INDEX(INDIRECT(DIR&amp;$2:$2),B_MSK[[#This Row],[//]])))</f>
        <v/>
      </c>
      <c r="K1017" s="5" t="str">
        <f ca="1">IF(B_MSK[[#This Row],[//]]="","",IF(INDEX(INDIRECT(DIR&amp;$2:$2),B_MSK[[#This Row],[//]])="","",INDEX(INDIRECT(DIR&amp;$2:$2),B_MSK[[#This Row],[//]])))</f>
        <v/>
      </c>
      <c r="L1017" s="5" t="str">
        <f ca="1">IF(B_MSK[[#This Row],[//]]="","",IF(INDEX(INDIRECT(DIR&amp;$2:$2),B_MSK[[#This Row],[//]])="","",INDEX(INDIRECT(DIR&amp;$2:$2),B_MSK[[#This Row],[//]])))</f>
        <v/>
      </c>
      <c r="M1017" s="13" t="str">
        <f ca="1">IF(B_MSK[[#This Row],[//]]="","",INDEX(INDIRECT(DIR&amp;$2:$2),B_MSK[[#This Row],[//]]))</f>
        <v/>
      </c>
      <c r="N1017" s="13" t="str">
        <f ca="1">IF(OR(B_MSK[[#This Row],[//]]="",),"",INDEX(INDIRECT(DIR&amp;$2:$2),B_MSK[[#This Row],[//]]))</f>
        <v/>
      </c>
      <c r="O1017" s="3" t="str">
        <f ca="1">IF(B_MSK[[#This Row],[//]]="","",IF(INDEX(INDIRECT(DIR&amp;$2:$2),B_MSK[[#This Row],[//]])=0,"",INDEX(INDIRECT(DIR&amp;$2:$2),B_MSK[[#This Row],[//]])))</f>
        <v/>
      </c>
      <c r="P1017" s="3" t="str">
        <f ca="1">IF(B_MSK[[#This Row],[//]]="","",IF(INDEX(INDIRECT(DIR&amp;$2:$2),B_MSK[[#This Row],[//]])=0,"",INDEX(INDIRECT(DIR&amp;$2:$2),B_MSK[[#This Row],[//]])))</f>
        <v/>
      </c>
      <c r="Q1017" s="12" t="str">
        <f ca="1">IF(B_MSK[[#This Row],[//]]="","",INDEX(INDIRECT(DIR&amp;$2:$2),B_MSK[[#This Row],[//]]))</f>
        <v/>
      </c>
      <c r="R10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7" s="37" t="str">
        <f ca="1">IF(B_MSK[[#This Row],[//]]="","",INDEX(INDIRECT(DIR&amp;$2:$2),B_MSK[[#This Row],[//]]))</f>
        <v/>
      </c>
      <c r="U1017" s="38" t="str">
        <f ca="1">IF(SUMIF(B_MSK[NAMA BARANG],B_MSK[[#This Row],[NAMA BARANG]],B_MSK[JMLH BRG])=0,"",SUMIF(B_MSK[NAMA BARANG],B_MSK[[#This Row],[NAMA BARANG]],B_MSK[C]))</f>
        <v/>
      </c>
      <c r="V1017" s="7" t="str">
        <f ca="1">IF(B_MSK[[#This Row],[//]]="","",INDEX(INDIRECT(DIR&amp;$2:$2),B_MSK[[#This Row],[//]]))</f>
        <v/>
      </c>
      <c r="W10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7" s="5" t="str">
        <f ca="1">IF(B_MSK[[#This Row],[N.B.nota]]="","",IF(MATCH(B_MSK[[#This Row],[concat]],[2]!db[NB NOTA_C],0)&gt;0,"ada",0))</f>
        <v/>
      </c>
      <c r="Y1017" s="5" t="str">
        <f ca="1">IF(B_MSK[[#This Row],[N.B.nota]]="","",ADDRESS(ROW(B_MSK[QB]),COLUMN(B_MSK[QB]))&amp;":"&amp;ADDRESS(ROW(),COLUMN(B_MSK[QB])))</f>
        <v/>
      </c>
      <c r="Z1017" s="5" t="str">
        <f ca="1">IF(B_MSK[[#This Row],[concat]]="","",MATCH(B_MSK[[#This Row],[concat]],[2]!db[NB NOTA_C],0)+1)</f>
        <v/>
      </c>
      <c r="AA1017" s="5" t="str">
        <f ca="1">IF(B_MSK[[#This Row],[//]]="","",HYPERLINK("[D:\kerja\BANK EXP\BARU\DB.XLSX]DB!e"&amp;B_MSK[[#This Row],[DB_ROW]],"&gt;"))</f>
        <v/>
      </c>
      <c r="AB1017" s="30" t="e">
        <f ca="1">MID(B_MSK[[#This Row],[/ STN_1]],FIND(" ",B_MSK[[#This Row],[/ STN_1]])+1,LEN(B_MSK[[#This Row],[/ STN_1]]))</f>
        <v>#VALUE!</v>
      </c>
      <c r="AC10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7" s="15" t="str">
        <f ca="1">IF(B_MSK[[#This Row],[HARGA_2]]="","",IF(MID(B_MSK[[#This Row],[/ STN_2]],FIND(" ",B_MSK[[#This Row],[/ STN_2]])+1,LEN(B_MSK[[#This Row],[/ STN_2]]))="LSN",B_MSK[[#This Row],[HARGA_2]]/12,""))</f>
        <v/>
      </c>
      <c r="AH1017" s="7" t="str">
        <f ca="1">IF(B_MSK[[#This Row],[HARGA_3]]="","","/ "&amp;"PCS")</f>
        <v/>
      </c>
      <c r="AI1017" s="15" t="str">
        <f ca="1">IF(B_MSK[[#This Row],[HARGA_3]]="",IF(B_MSK[[#This Row],[HARGA_2]]="",IF(B_MSK[[#This Row],[HARGA_1]]="","",B_MSK[[#This Row],[HARGA_1]]),B_MSK[[#This Row],[HARGA_2]]),B_MSK[[#This Row],[HARGA_3]])</f>
        <v/>
      </c>
      <c r="AJ1017" s="15" t="str">
        <f ca="1">IF(B_MSK[[#This Row],[/ STN_3]]="",IF(B_MSK[[#This Row],[/ STN_2]]="",IF(B_MSK[[#This Row],[/ STN_1]]="","",B_MSK[[#This Row],[/ STN_1]]),B_MSK[[#This Row],[/ STN_2]]),B_MSK[[#This Row],[/ STN_3]])</f>
        <v/>
      </c>
      <c r="AK1017" s="5" t="str">
        <f ca="1">IF(B_MSK[[#This Row],[//]]="","",SUBSTITUTE(SUBSTITUTE(SUBSTITUTE(B_MSK[[#This Row],[QTY/ CTN]]," ","_",2),"(",""),")","")&amp;"_")</f>
        <v/>
      </c>
      <c r="AL1017" s="5" t="str">
        <f ca="1">IF(B_MSK[[#This Row],[A_B]]="","",SEARCH("_",B_MSK[[#This Row],[A_B]]))</f>
        <v/>
      </c>
      <c r="AM1017" s="5" t="str">
        <f ca="1">IF(B_MSK[[#This Row],[A_B]]="","",LEN(B_MSK[[#This Row],[A_B]]))</f>
        <v/>
      </c>
      <c r="AN1017" s="5" t="str">
        <f ca="1">IF(B_MSK[[#This Row],[A_B]]="","",LEFT(B_MSK[[#This Row],[QTY/ CTN]],B_MSK[[#This Row],[A_B_1]]))</f>
        <v/>
      </c>
      <c r="AO1017" s="5" t="str">
        <f ca="1">IF(B_MSK[[#This Row],[A_B]]="","",LEFT(B_MSK[[#This Row],[A_]],SEARCH(" ",B_MSK[[#This Row],[A_]])-1))</f>
        <v/>
      </c>
      <c r="AP1017" s="5" t="str">
        <f ca="1">IF(B_MSK[[#This Row],[A_B]]="","",RIGHT(B_MSK[[#This Row],[A_]],LEN(B_MSK[[#This Row],[A_]])-SEARCH(" ",B_MSK[[#This Row],[A_]])))</f>
        <v/>
      </c>
      <c r="AQ10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7" s="5" t="str">
        <f ca="1">IF(B_MSK[[#This Row],[B_]]="","",LEFT(B_MSK[[#This Row],[B_]],SEARCH(" ",B_MSK[[#This Row],[B_]])))</f>
        <v/>
      </c>
      <c r="AS1017" s="5" t="str">
        <f ca="1">IF(B_MSK[[#This Row],[B_]]="","",RIGHT(B_MSK[[#This Row],[B_]],LEN(B_MSK[[#This Row],[B_]])-SEARCH(" ",B_MSK[[#This Row],[B_]])))</f>
        <v/>
      </c>
      <c r="AT1017" s="5" t="str">
        <f ca="1">IF(B_MSK[[#This Row],[B_2]]="LSN",12,"")</f>
        <v/>
      </c>
      <c r="AU1017" s="5" t="str">
        <f ca="1">IF(B_MSK[[#This Row],[C_1]]="","","PCS")</f>
        <v/>
      </c>
      <c r="AV1017" s="5" t="str">
        <f ca="1">IF(B_MSK[[#This Row],[A_1]]="","",B_MSK[[#This Row],[A_1]]*IF(B_MSK[[#This Row],[B_1]]="",1,B_MSK[[#This Row],[B_1]])*IF(B_MSK[[#This Row],[C_1]]="",1,B_MSK[[#This Row],[C_1]]))</f>
        <v/>
      </c>
      <c r="AW1017" s="5" t="str">
        <f ca="1">IF(B_MSK[[#This Row],[C_2]]="",IF(B_MSK[[#This Row],[B_2]]="",IF(B_MSK[[#This Row],[A_2]]="","",B_MSK[[#This Row],[A_2]]),B_MSK[[#This Row],[B_2]]),B_MSK[[#This Row],[C_2]])</f>
        <v/>
      </c>
      <c r="AX1017" s="2">
        <f ca="1">IF(ISNUMBER(B_MSK[[#This Row],[TANGGAL DATANG]]),B_MSK[[#This Row],[TANGGAL DATANG]],AX1016)</f>
        <v>44959</v>
      </c>
      <c r="AY1017" s="5" t="str">
        <f ca="1">IF(B_MSK[[#This Row],[DB_ROW]]="","",INDEX([3]!db[JENIS],B_MSK[[#This Row],[DB_ROW]]-1))</f>
        <v/>
      </c>
      <c r="AZ1017" s="5" t="e">
        <f ca="1">IF(B_MSK[[#This Row],[A_1]]="","",B_MSK[[#This Row],[A_1]])*1</f>
        <v>#VALUE!</v>
      </c>
      <c r="BA1017" s="5" t="str">
        <f ca="1">IF(B_MSK[[#This Row],[//]]="","",INDEX(INDIRECT(DIR&amp;$2:$2),B_MSK[[#This Row],[//]]))</f>
        <v/>
      </c>
      <c r="BB1017" s="5" t="str">
        <f ca="1">CONCATENATE(B_MSK[[#This Row],[concat]],B_MSK[[#This Row],[HARGA_X]],B_MSK[[#This Row],[SAT]])</f>
        <v/>
      </c>
    </row>
    <row r="1018" spans="1:54" x14ac:dyDescent="0.25">
      <c r="A1018" s="6" t="s">
        <v>128</v>
      </c>
      <c r="B1018" s="5" t="str">
        <f ca="1">IF(B_MSK[[#This Row],[N_ID]]="","",INDEX(INDIRECT(DIR&amp;$2:$2),MATCH(B_MSK[[#This Row],[N_ID]],INDIRECT(DIR&amp;"!NOTA[ID_P]"),0)))</f>
        <v/>
      </c>
      <c r="C1018" s="5" t="str">
        <f ca="1">IF(B_MSK[[#This Row],[//]]="","",HYPERLINK("["&amp;SUBSTITUTE(DIR,"'","")&amp;"]NOTA!D"&amp;B_MSK[[#This Row],[//]]+2,"&gt;"))</f>
        <v/>
      </c>
      <c r="D1018" s="5" t="str">
        <f ca="1">IF(B_MSK[[#This Row],[N_ID]]="","",COUNTIF(INDIRECT(DIR&amp;"!NOTA[ID_H]"),B_MSK[[#This Row],[ID NOTA]]))</f>
        <v/>
      </c>
      <c r="E10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8" s="7" t="str">
        <f ca="1">IF(B_MSK[[#This Row],[stt]]="ada",INDEX([2]!db[NB BM],B_MSK[DB_ROW]-1),"")</f>
        <v/>
      </c>
      <c r="H1018" s="7" t="str">
        <f ca="1">IF(B_MSK[[#This Row],[//]]="","",INDEX(INDIRECT(DIR&amp;$2:$2),B_MSK[[#This Row],[//]]))</f>
        <v/>
      </c>
      <c r="I1018" s="27" t="str">
        <f ca="1">IF(B_MSK[[#This Row],[//]]="","",INDEX(INDIRECT(DB_PATH&amp;$2:$2),B_MSK[[#This Row],[DB_ROW]]-1))</f>
        <v/>
      </c>
      <c r="J1018" s="5" t="str">
        <f ca="1">IF(B_MSK[[#This Row],[//]]="","",IF(INDEX(INDIRECT(DIR&amp;$2:$2),B_MSK[[#This Row],[//]])="","",INDEX(INDIRECT(DIR&amp;$2:$2),B_MSK[[#This Row],[//]])))</f>
        <v/>
      </c>
      <c r="K1018" s="5" t="str">
        <f ca="1">IF(B_MSK[[#This Row],[//]]="","",IF(INDEX(INDIRECT(DIR&amp;$2:$2),B_MSK[[#This Row],[//]])="","",INDEX(INDIRECT(DIR&amp;$2:$2),B_MSK[[#This Row],[//]])))</f>
        <v/>
      </c>
      <c r="L1018" s="5" t="str">
        <f ca="1">IF(B_MSK[[#This Row],[//]]="","",IF(INDEX(INDIRECT(DIR&amp;$2:$2),B_MSK[[#This Row],[//]])="","",INDEX(INDIRECT(DIR&amp;$2:$2),B_MSK[[#This Row],[//]])))</f>
        <v/>
      </c>
      <c r="M1018" s="13" t="str">
        <f ca="1">IF(B_MSK[[#This Row],[//]]="","",INDEX(INDIRECT(DIR&amp;$2:$2),B_MSK[[#This Row],[//]]))</f>
        <v/>
      </c>
      <c r="N1018" s="13" t="str">
        <f ca="1">IF(OR(B_MSK[[#This Row],[//]]="",),"",INDEX(INDIRECT(DIR&amp;$2:$2),B_MSK[[#This Row],[//]]))</f>
        <v/>
      </c>
      <c r="O1018" s="3" t="str">
        <f ca="1">IF(B_MSK[[#This Row],[//]]="","",IF(INDEX(INDIRECT(DIR&amp;$2:$2),B_MSK[[#This Row],[//]])=0,"",INDEX(INDIRECT(DIR&amp;$2:$2),B_MSK[[#This Row],[//]])))</f>
        <v/>
      </c>
      <c r="P1018" s="3" t="str">
        <f ca="1">IF(B_MSK[[#This Row],[//]]="","",IF(INDEX(INDIRECT(DIR&amp;$2:$2),B_MSK[[#This Row],[//]])=0,"",INDEX(INDIRECT(DIR&amp;$2:$2),B_MSK[[#This Row],[//]])))</f>
        <v/>
      </c>
      <c r="Q1018" s="12" t="str">
        <f ca="1">IF(B_MSK[[#This Row],[//]]="","",INDEX(INDIRECT(DIR&amp;$2:$2),B_MSK[[#This Row],[//]]))</f>
        <v/>
      </c>
      <c r="R10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8" s="37" t="str">
        <f ca="1">IF(B_MSK[[#This Row],[//]]="","",INDEX(INDIRECT(DIR&amp;$2:$2),B_MSK[[#This Row],[//]]))</f>
        <v/>
      </c>
      <c r="U1018" s="38" t="str">
        <f ca="1">IF(SUMIF(B_MSK[NAMA BARANG],B_MSK[[#This Row],[NAMA BARANG]],B_MSK[JMLH BRG])=0,"",SUMIF(B_MSK[NAMA BARANG],B_MSK[[#This Row],[NAMA BARANG]],B_MSK[C]))</f>
        <v/>
      </c>
      <c r="V1018" s="7" t="str">
        <f ca="1">IF(B_MSK[[#This Row],[//]]="","",INDEX(INDIRECT(DIR&amp;$2:$2),B_MSK[[#This Row],[//]]))</f>
        <v/>
      </c>
      <c r="W10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8" s="5" t="str">
        <f ca="1">IF(B_MSK[[#This Row],[N.B.nota]]="","",IF(MATCH(B_MSK[[#This Row],[concat]],[2]!db[NB NOTA_C],0)&gt;0,"ada",0))</f>
        <v/>
      </c>
      <c r="Y1018" s="5" t="str">
        <f ca="1">IF(B_MSK[[#This Row],[N.B.nota]]="","",ADDRESS(ROW(B_MSK[QB]),COLUMN(B_MSK[QB]))&amp;":"&amp;ADDRESS(ROW(),COLUMN(B_MSK[QB])))</f>
        <v/>
      </c>
      <c r="Z1018" s="5" t="str">
        <f ca="1">IF(B_MSK[[#This Row],[concat]]="","",MATCH(B_MSK[[#This Row],[concat]],[2]!db[NB NOTA_C],0)+1)</f>
        <v/>
      </c>
      <c r="AA1018" s="5" t="str">
        <f ca="1">IF(B_MSK[[#This Row],[//]]="","",HYPERLINK("[D:\kerja\BANK EXP\BARU\DB.XLSX]DB!e"&amp;B_MSK[[#This Row],[DB_ROW]],"&gt;"))</f>
        <v/>
      </c>
      <c r="AB1018" s="30" t="e">
        <f ca="1">MID(B_MSK[[#This Row],[/ STN_1]],FIND(" ",B_MSK[[#This Row],[/ STN_1]])+1,LEN(B_MSK[[#This Row],[/ STN_1]]))</f>
        <v>#VALUE!</v>
      </c>
      <c r="AC10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8" s="15" t="str">
        <f ca="1">IF(B_MSK[[#This Row],[HARGA_2]]="","",IF(MID(B_MSK[[#This Row],[/ STN_2]],FIND(" ",B_MSK[[#This Row],[/ STN_2]])+1,LEN(B_MSK[[#This Row],[/ STN_2]]))="LSN",B_MSK[[#This Row],[HARGA_2]]/12,""))</f>
        <v/>
      </c>
      <c r="AH1018" s="7" t="str">
        <f ca="1">IF(B_MSK[[#This Row],[HARGA_3]]="","","/ "&amp;"PCS")</f>
        <v/>
      </c>
      <c r="AI1018" s="15" t="str">
        <f ca="1">IF(B_MSK[[#This Row],[HARGA_3]]="",IF(B_MSK[[#This Row],[HARGA_2]]="",IF(B_MSK[[#This Row],[HARGA_1]]="","",B_MSK[[#This Row],[HARGA_1]]),B_MSK[[#This Row],[HARGA_2]]),B_MSK[[#This Row],[HARGA_3]])</f>
        <v/>
      </c>
      <c r="AJ1018" s="15" t="str">
        <f ca="1">IF(B_MSK[[#This Row],[/ STN_3]]="",IF(B_MSK[[#This Row],[/ STN_2]]="",IF(B_MSK[[#This Row],[/ STN_1]]="","",B_MSK[[#This Row],[/ STN_1]]),B_MSK[[#This Row],[/ STN_2]]),B_MSK[[#This Row],[/ STN_3]])</f>
        <v/>
      </c>
      <c r="AK1018" s="5" t="str">
        <f ca="1">IF(B_MSK[[#This Row],[//]]="","",SUBSTITUTE(SUBSTITUTE(SUBSTITUTE(B_MSK[[#This Row],[QTY/ CTN]]," ","_",2),"(",""),")","")&amp;"_")</f>
        <v/>
      </c>
      <c r="AL1018" s="5" t="str">
        <f ca="1">IF(B_MSK[[#This Row],[A_B]]="","",SEARCH("_",B_MSK[[#This Row],[A_B]]))</f>
        <v/>
      </c>
      <c r="AM1018" s="5" t="str">
        <f ca="1">IF(B_MSK[[#This Row],[A_B]]="","",LEN(B_MSK[[#This Row],[A_B]]))</f>
        <v/>
      </c>
      <c r="AN1018" s="5" t="str">
        <f ca="1">IF(B_MSK[[#This Row],[A_B]]="","",LEFT(B_MSK[[#This Row],[QTY/ CTN]],B_MSK[[#This Row],[A_B_1]]))</f>
        <v/>
      </c>
      <c r="AO1018" s="5" t="str">
        <f ca="1">IF(B_MSK[[#This Row],[A_B]]="","",LEFT(B_MSK[[#This Row],[A_]],SEARCH(" ",B_MSK[[#This Row],[A_]])-1))</f>
        <v/>
      </c>
      <c r="AP1018" s="5" t="str">
        <f ca="1">IF(B_MSK[[#This Row],[A_B]]="","",RIGHT(B_MSK[[#This Row],[A_]],LEN(B_MSK[[#This Row],[A_]])-SEARCH(" ",B_MSK[[#This Row],[A_]])))</f>
        <v/>
      </c>
      <c r="AQ10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8" s="5" t="str">
        <f ca="1">IF(B_MSK[[#This Row],[B_]]="","",LEFT(B_MSK[[#This Row],[B_]],SEARCH(" ",B_MSK[[#This Row],[B_]])))</f>
        <v/>
      </c>
      <c r="AS1018" s="5" t="str">
        <f ca="1">IF(B_MSK[[#This Row],[B_]]="","",RIGHT(B_MSK[[#This Row],[B_]],LEN(B_MSK[[#This Row],[B_]])-SEARCH(" ",B_MSK[[#This Row],[B_]])))</f>
        <v/>
      </c>
      <c r="AT1018" s="5" t="str">
        <f ca="1">IF(B_MSK[[#This Row],[B_2]]="LSN",12,"")</f>
        <v/>
      </c>
      <c r="AU1018" s="5" t="str">
        <f ca="1">IF(B_MSK[[#This Row],[C_1]]="","","PCS")</f>
        <v/>
      </c>
      <c r="AV1018" s="5" t="str">
        <f ca="1">IF(B_MSK[[#This Row],[A_1]]="","",B_MSK[[#This Row],[A_1]]*IF(B_MSK[[#This Row],[B_1]]="",1,B_MSK[[#This Row],[B_1]])*IF(B_MSK[[#This Row],[C_1]]="",1,B_MSK[[#This Row],[C_1]]))</f>
        <v/>
      </c>
      <c r="AW1018" s="5" t="str">
        <f ca="1">IF(B_MSK[[#This Row],[C_2]]="",IF(B_MSK[[#This Row],[B_2]]="",IF(B_MSK[[#This Row],[A_2]]="","",B_MSK[[#This Row],[A_2]]),B_MSK[[#This Row],[B_2]]),B_MSK[[#This Row],[C_2]])</f>
        <v/>
      </c>
      <c r="AX1018" s="2">
        <f ca="1">IF(ISNUMBER(B_MSK[[#This Row],[TANGGAL DATANG]]),B_MSK[[#This Row],[TANGGAL DATANG]],AX1017)</f>
        <v>44959</v>
      </c>
      <c r="AY1018" s="5" t="str">
        <f ca="1">IF(B_MSK[[#This Row],[DB_ROW]]="","",INDEX([3]!db[JENIS],B_MSK[[#This Row],[DB_ROW]]-1))</f>
        <v/>
      </c>
      <c r="AZ1018" s="5" t="e">
        <f ca="1">IF(B_MSK[[#This Row],[A_1]]="","",B_MSK[[#This Row],[A_1]])*1</f>
        <v>#VALUE!</v>
      </c>
      <c r="BA1018" s="5" t="str">
        <f ca="1">IF(B_MSK[[#This Row],[//]]="","",INDEX(INDIRECT(DIR&amp;$2:$2),B_MSK[[#This Row],[//]]))</f>
        <v/>
      </c>
      <c r="BB1018" s="5" t="str">
        <f ca="1">CONCATENATE(B_MSK[[#This Row],[concat]],B_MSK[[#This Row],[HARGA_X]],B_MSK[[#This Row],[SAT]])</f>
        <v/>
      </c>
    </row>
    <row r="1019" spans="1:54" x14ac:dyDescent="0.25">
      <c r="A1019" s="6" t="s">
        <v>128</v>
      </c>
      <c r="B1019" s="5" t="str">
        <f ca="1">IF(B_MSK[[#This Row],[N_ID]]="","",INDEX(INDIRECT(DIR&amp;$2:$2),MATCH(B_MSK[[#This Row],[N_ID]],INDIRECT(DIR&amp;"!NOTA[ID_P]"),0)))</f>
        <v/>
      </c>
      <c r="C1019" s="5" t="str">
        <f ca="1">IF(B_MSK[[#This Row],[//]]="","",HYPERLINK("["&amp;SUBSTITUTE(DIR,"'","")&amp;"]NOTA!D"&amp;B_MSK[[#This Row],[//]]+2,"&gt;"))</f>
        <v/>
      </c>
      <c r="D1019" s="5" t="str">
        <f ca="1">IF(B_MSK[[#This Row],[N_ID]]="","",COUNTIF(INDIRECT(DIR&amp;"!NOTA[ID_H]"),B_MSK[[#This Row],[ID NOTA]]))</f>
        <v/>
      </c>
      <c r="E10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9" s="7" t="str">
        <f ca="1">IF(B_MSK[[#This Row],[stt]]="ada",INDEX([2]!db[NB BM],B_MSK[DB_ROW]-1),"")</f>
        <v/>
      </c>
      <c r="H1019" s="7" t="str">
        <f ca="1">IF(B_MSK[[#This Row],[//]]="","",INDEX(INDIRECT(DIR&amp;$2:$2),B_MSK[[#This Row],[//]]))</f>
        <v/>
      </c>
      <c r="I1019" s="27" t="str">
        <f ca="1">IF(B_MSK[[#This Row],[//]]="","",INDEX(INDIRECT(DB_PATH&amp;$2:$2),B_MSK[[#This Row],[DB_ROW]]-1))</f>
        <v/>
      </c>
      <c r="J1019" s="5" t="str">
        <f ca="1">IF(B_MSK[[#This Row],[//]]="","",IF(INDEX(INDIRECT(DIR&amp;$2:$2),B_MSK[[#This Row],[//]])="","",INDEX(INDIRECT(DIR&amp;$2:$2),B_MSK[[#This Row],[//]])))</f>
        <v/>
      </c>
      <c r="K1019" s="5" t="str">
        <f ca="1">IF(B_MSK[[#This Row],[//]]="","",IF(INDEX(INDIRECT(DIR&amp;$2:$2),B_MSK[[#This Row],[//]])="","",INDEX(INDIRECT(DIR&amp;$2:$2),B_MSK[[#This Row],[//]])))</f>
        <v/>
      </c>
      <c r="L1019" s="5" t="str">
        <f ca="1">IF(B_MSK[[#This Row],[//]]="","",IF(INDEX(INDIRECT(DIR&amp;$2:$2),B_MSK[[#This Row],[//]])="","",INDEX(INDIRECT(DIR&amp;$2:$2),B_MSK[[#This Row],[//]])))</f>
        <v/>
      </c>
      <c r="M1019" s="13" t="str">
        <f ca="1">IF(B_MSK[[#This Row],[//]]="","",INDEX(INDIRECT(DIR&amp;$2:$2),B_MSK[[#This Row],[//]]))</f>
        <v/>
      </c>
      <c r="N1019" s="13" t="str">
        <f ca="1">IF(OR(B_MSK[[#This Row],[//]]="",),"",INDEX(INDIRECT(DIR&amp;$2:$2),B_MSK[[#This Row],[//]]))</f>
        <v/>
      </c>
      <c r="O1019" s="3" t="str">
        <f ca="1">IF(B_MSK[[#This Row],[//]]="","",IF(INDEX(INDIRECT(DIR&amp;$2:$2),B_MSK[[#This Row],[//]])=0,"",INDEX(INDIRECT(DIR&amp;$2:$2),B_MSK[[#This Row],[//]])))</f>
        <v/>
      </c>
      <c r="P1019" s="3" t="str">
        <f ca="1">IF(B_MSK[[#This Row],[//]]="","",IF(INDEX(INDIRECT(DIR&amp;$2:$2),B_MSK[[#This Row],[//]])=0,"",INDEX(INDIRECT(DIR&amp;$2:$2),B_MSK[[#This Row],[//]])))</f>
        <v/>
      </c>
      <c r="Q1019" s="12" t="str">
        <f ca="1">IF(B_MSK[[#This Row],[//]]="","",INDEX(INDIRECT(DIR&amp;$2:$2),B_MSK[[#This Row],[//]]))</f>
        <v/>
      </c>
      <c r="R10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9" s="37" t="str">
        <f ca="1">IF(B_MSK[[#This Row],[//]]="","",INDEX(INDIRECT(DIR&amp;$2:$2),B_MSK[[#This Row],[//]]))</f>
        <v/>
      </c>
      <c r="U1019" s="38" t="str">
        <f ca="1">IF(SUMIF(B_MSK[NAMA BARANG],B_MSK[[#This Row],[NAMA BARANG]],B_MSK[JMLH BRG])=0,"",SUMIF(B_MSK[NAMA BARANG],B_MSK[[#This Row],[NAMA BARANG]],B_MSK[C]))</f>
        <v/>
      </c>
      <c r="V1019" s="7" t="str">
        <f ca="1">IF(B_MSK[[#This Row],[//]]="","",INDEX(INDIRECT(DIR&amp;$2:$2),B_MSK[[#This Row],[//]]))</f>
        <v/>
      </c>
      <c r="W10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9" s="5" t="str">
        <f ca="1">IF(B_MSK[[#This Row],[N.B.nota]]="","",IF(MATCH(B_MSK[[#This Row],[concat]],[2]!db[NB NOTA_C],0)&gt;0,"ada",0))</f>
        <v/>
      </c>
      <c r="Y1019" s="5" t="str">
        <f ca="1">IF(B_MSK[[#This Row],[N.B.nota]]="","",ADDRESS(ROW(B_MSK[QB]),COLUMN(B_MSK[QB]))&amp;":"&amp;ADDRESS(ROW(),COLUMN(B_MSK[QB])))</f>
        <v/>
      </c>
      <c r="Z1019" s="5" t="str">
        <f ca="1">IF(B_MSK[[#This Row],[concat]]="","",MATCH(B_MSK[[#This Row],[concat]],[2]!db[NB NOTA_C],0)+1)</f>
        <v/>
      </c>
      <c r="AA1019" s="5" t="str">
        <f ca="1">IF(B_MSK[[#This Row],[//]]="","",HYPERLINK("[D:\kerja\BANK EXP\BARU\DB.XLSX]DB!e"&amp;B_MSK[[#This Row],[DB_ROW]],"&gt;"))</f>
        <v/>
      </c>
      <c r="AB1019" s="30" t="e">
        <f ca="1">MID(B_MSK[[#This Row],[/ STN_1]],FIND(" ",B_MSK[[#This Row],[/ STN_1]])+1,LEN(B_MSK[[#This Row],[/ STN_1]]))</f>
        <v>#VALUE!</v>
      </c>
      <c r="AC10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9" s="15" t="str">
        <f ca="1">IF(B_MSK[[#This Row],[HARGA_2]]="","",IF(MID(B_MSK[[#This Row],[/ STN_2]],FIND(" ",B_MSK[[#This Row],[/ STN_2]])+1,LEN(B_MSK[[#This Row],[/ STN_2]]))="LSN",B_MSK[[#This Row],[HARGA_2]]/12,""))</f>
        <v/>
      </c>
      <c r="AH1019" s="7" t="str">
        <f ca="1">IF(B_MSK[[#This Row],[HARGA_3]]="","","/ "&amp;"PCS")</f>
        <v/>
      </c>
      <c r="AI1019" s="15" t="str">
        <f ca="1">IF(B_MSK[[#This Row],[HARGA_3]]="",IF(B_MSK[[#This Row],[HARGA_2]]="",IF(B_MSK[[#This Row],[HARGA_1]]="","",B_MSK[[#This Row],[HARGA_1]]),B_MSK[[#This Row],[HARGA_2]]),B_MSK[[#This Row],[HARGA_3]])</f>
        <v/>
      </c>
      <c r="AJ1019" s="15" t="str">
        <f ca="1">IF(B_MSK[[#This Row],[/ STN_3]]="",IF(B_MSK[[#This Row],[/ STN_2]]="",IF(B_MSK[[#This Row],[/ STN_1]]="","",B_MSK[[#This Row],[/ STN_1]]),B_MSK[[#This Row],[/ STN_2]]),B_MSK[[#This Row],[/ STN_3]])</f>
        <v/>
      </c>
      <c r="AK1019" s="5" t="str">
        <f ca="1">IF(B_MSK[[#This Row],[//]]="","",SUBSTITUTE(SUBSTITUTE(SUBSTITUTE(B_MSK[[#This Row],[QTY/ CTN]]," ","_",2),"(",""),")","")&amp;"_")</f>
        <v/>
      </c>
      <c r="AL1019" s="5" t="str">
        <f ca="1">IF(B_MSK[[#This Row],[A_B]]="","",SEARCH("_",B_MSK[[#This Row],[A_B]]))</f>
        <v/>
      </c>
      <c r="AM1019" s="5" t="str">
        <f ca="1">IF(B_MSK[[#This Row],[A_B]]="","",LEN(B_MSK[[#This Row],[A_B]]))</f>
        <v/>
      </c>
      <c r="AN1019" s="5" t="str">
        <f ca="1">IF(B_MSK[[#This Row],[A_B]]="","",LEFT(B_MSK[[#This Row],[QTY/ CTN]],B_MSK[[#This Row],[A_B_1]]))</f>
        <v/>
      </c>
      <c r="AO1019" s="5" t="str">
        <f ca="1">IF(B_MSK[[#This Row],[A_B]]="","",LEFT(B_MSK[[#This Row],[A_]],SEARCH(" ",B_MSK[[#This Row],[A_]])-1))</f>
        <v/>
      </c>
      <c r="AP1019" s="5" t="str">
        <f ca="1">IF(B_MSK[[#This Row],[A_B]]="","",RIGHT(B_MSK[[#This Row],[A_]],LEN(B_MSK[[#This Row],[A_]])-SEARCH(" ",B_MSK[[#This Row],[A_]])))</f>
        <v/>
      </c>
      <c r="AQ10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9" s="5" t="str">
        <f ca="1">IF(B_MSK[[#This Row],[B_]]="","",LEFT(B_MSK[[#This Row],[B_]],SEARCH(" ",B_MSK[[#This Row],[B_]])))</f>
        <v/>
      </c>
      <c r="AS1019" s="5" t="str">
        <f ca="1">IF(B_MSK[[#This Row],[B_]]="","",RIGHT(B_MSK[[#This Row],[B_]],LEN(B_MSK[[#This Row],[B_]])-SEARCH(" ",B_MSK[[#This Row],[B_]])))</f>
        <v/>
      </c>
      <c r="AT1019" s="5" t="str">
        <f ca="1">IF(B_MSK[[#This Row],[B_2]]="LSN",12,"")</f>
        <v/>
      </c>
      <c r="AU1019" s="5" t="str">
        <f ca="1">IF(B_MSK[[#This Row],[C_1]]="","","PCS")</f>
        <v/>
      </c>
      <c r="AV1019" s="5" t="str">
        <f ca="1">IF(B_MSK[[#This Row],[A_1]]="","",B_MSK[[#This Row],[A_1]]*IF(B_MSK[[#This Row],[B_1]]="",1,B_MSK[[#This Row],[B_1]])*IF(B_MSK[[#This Row],[C_1]]="",1,B_MSK[[#This Row],[C_1]]))</f>
        <v/>
      </c>
      <c r="AW1019" s="5" t="str">
        <f ca="1">IF(B_MSK[[#This Row],[C_2]]="",IF(B_MSK[[#This Row],[B_2]]="",IF(B_MSK[[#This Row],[A_2]]="","",B_MSK[[#This Row],[A_2]]),B_MSK[[#This Row],[B_2]]),B_MSK[[#This Row],[C_2]])</f>
        <v/>
      </c>
      <c r="AX1019" s="2">
        <f ca="1">IF(ISNUMBER(B_MSK[[#This Row],[TANGGAL DATANG]]),B_MSK[[#This Row],[TANGGAL DATANG]],AX1018)</f>
        <v>44959</v>
      </c>
      <c r="AY1019" s="5" t="str">
        <f ca="1">IF(B_MSK[[#This Row],[DB_ROW]]="","",INDEX([3]!db[JENIS],B_MSK[[#This Row],[DB_ROW]]-1))</f>
        <v/>
      </c>
      <c r="AZ1019" s="5" t="e">
        <f ca="1">IF(B_MSK[[#This Row],[A_1]]="","",B_MSK[[#This Row],[A_1]])*1</f>
        <v>#VALUE!</v>
      </c>
      <c r="BA1019" s="5" t="str">
        <f ca="1">IF(B_MSK[[#This Row],[//]]="","",INDEX(INDIRECT(DIR&amp;$2:$2),B_MSK[[#This Row],[//]]))</f>
        <v/>
      </c>
      <c r="BB1019" s="5" t="str">
        <f ca="1">CONCATENATE(B_MSK[[#This Row],[concat]],B_MSK[[#This Row],[HARGA_X]],B_MSK[[#This Row],[SAT]])</f>
        <v/>
      </c>
    </row>
    <row r="1020" spans="1:54" x14ac:dyDescent="0.25">
      <c r="A1020" s="6" t="s">
        <v>128</v>
      </c>
      <c r="B1020" s="5" t="str">
        <f ca="1">IF(B_MSK[[#This Row],[N_ID]]="","",INDEX(INDIRECT(DIR&amp;$2:$2),MATCH(B_MSK[[#This Row],[N_ID]],INDIRECT(DIR&amp;"!NOTA[ID_P]"),0)))</f>
        <v/>
      </c>
      <c r="C1020" s="5" t="str">
        <f ca="1">IF(B_MSK[[#This Row],[//]]="","",HYPERLINK("["&amp;SUBSTITUTE(DIR,"'","")&amp;"]NOTA!D"&amp;B_MSK[[#This Row],[//]]+2,"&gt;"))</f>
        <v/>
      </c>
      <c r="D1020" s="5" t="str">
        <f ca="1">IF(B_MSK[[#This Row],[N_ID]]="","",COUNTIF(INDIRECT(DIR&amp;"!NOTA[ID_H]"),B_MSK[[#This Row],[ID NOTA]]))</f>
        <v/>
      </c>
      <c r="E10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20" s="7" t="str">
        <f ca="1">IF(B_MSK[[#This Row],[stt]]="ada",INDEX([2]!db[NB BM],B_MSK[DB_ROW]-1),"")</f>
        <v/>
      </c>
      <c r="H1020" s="7" t="str">
        <f ca="1">IF(B_MSK[[#This Row],[//]]="","",INDEX(INDIRECT(DIR&amp;$2:$2),B_MSK[[#This Row],[//]]))</f>
        <v/>
      </c>
      <c r="I1020" s="27" t="str">
        <f ca="1">IF(B_MSK[[#This Row],[//]]="","",INDEX(INDIRECT(DB_PATH&amp;$2:$2),B_MSK[[#This Row],[DB_ROW]]-1))</f>
        <v/>
      </c>
      <c r="J1020" s="5" t="str">
        <f ca="1">IF(B_MSK[[#This Row],[//]]="","",IF(INDEX(INDIRECT(DIR&amp;$2:$2),B_MSK[[#This Row],[//]])="","",INDEX(INDIRECT(DIR&amp;$2:$2),B_MSK[[#This Row],[//]])))</f>
        <v/>
      </c>
      <c r="K1020" s="5" t="str">
        <f ca="1">IF(B_MSK[[#This Row],[//]]="","",IF(INDEX(INDIRECT(DIR&amp;$2:$2),B_MSK[[#This Row],[//]])="","",INDEX(INDIRECT(DIR&amp;$2:$2),B_MSK[[#This Row],[//]])))</f>
        <v/>
      </c>
      <c r="L1020" s="5" t="str">
        <f ca="1">IF(B_MSK[[#This Row],[//]]="","",IF(INDEX(INDIRECT(DIR&amp;$2:$2),B_MSK[[#This Row],[//]])="","",INDEX(INDIRECT(DIR&amp;$2:$2),B_MSK[[#This Row],[//]])))</f>
        <v/>
      </c>
      <c r="M1020" s="13" t="str">
        <f ca="1">IF(B_MSK[[#This Row],[//]]="","",INDEX(INDIRECT(DIR&amp;$2:$2),B_MSK[[#This Row],[//]]))</f>
        <v/>
      </c>
      <c r="N1020" s="13" t="str">
        <f ca="1">IF(OR(B_MSK[[#This Row],[//]]="",),"",INDEX(INDIRECT(DIR&amp;$2:$2),B_MSK[[#This Row],[//]]))</f>
        <v/>
      </c>
      <c r="O1020" s="3" t="str">
        <f ca="1">IF(B_MSK[[#This Row],[//]]="","",IF(INDEX(INDIRECT(DIR&amp;$2:$2),B_MSK[[#This Row],[//]])=0,"",INDEX(INDIRECT(DIR&amp;$2:$2),B_MSK[[#This Row],[//]])))</f>
        <v/>
      </c>
      <c r="P1020" s="3" t="str">
        <f ca="1">IF(B_MSK[[#This Row],[//]]="","",IF(INDEX(INDIRECT(DIR&amp;$2:$2),B_MSK[[#This Row],[//]])=0,"",INDEX(INDIRECT(DIR&amp;$2:$2),B_MSK[[#This Row],[//]])))</f>
        <v/>
      </c>
      <c r="Q1020" s="12" t="str">
        <f ca="1">IF(B_MSK[[#This Row],[//]]="","",INDEX(INDIRECT(DIR&amp;$2:$2),B_MSK[[#This Row],[//]]))</f>
        <v/>
      </c>
      <c r="R10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20" s="37" t="str">
        <f ca="1">IF(B_MSK[[#This Row],[//]]="","",INDEX(INDIRECT(DIR&amp;$2:$2),B_MSK[[#This Row],[//]]))</f>
        <v/>
      </c>
      <c r="U1020" s="38" t="str">
        <f ca="1">IF(SUMIF(B_MSK[NAMA BARANG],B_MSK[[#This Row],[NAMA BARANG]],B_MSK[JMLH BRG])=0,"",SUMIF(B_MSK[NAMA BARANG],B_MSK[[#This Row],[NAMA BARANG]],B_MSK[C]))</f>
        <v/>
      </c>
      <c r="V1020" s="7" t="str">
        <f ca="1">IF(B_MSK[[#This Row],[//]]="","",INDEX(INDIRECT(DIR&amp;$2:$2),B_MSK[[#This Row],[//]]))</f>
        <v/>
      </c>
      <c r="W10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20" s="5" t="str">
        <f ca="1">IF(B_MSK[[#This Row],[N.B.nota]]="","",IF(MATCH(B_MSK[[#This Row],[concat]],[2]!db[NB NOTA_C],0)&gt;0,"ada",0))</f>
        <v/>
      </c>
      <c r="Y1020" s="5" t="str">
        <f ca="1">IF(B_MSK[[#This Row],[N.B.nota]]="","",ADDRESS(ROW(B_MSK[QB]),COLUMN(B_MSK[QB]))&amp;":"&amp;ADDRESS(ROW(),COLUMN(B_MSK[QB])))</f>
        <v/>
      </c>
      <c r="Z1020" s="5" t="str">
        <f ca="1">IF(B_MSK[[#This Row],[concat]]="","",MATCH(B_MSK[[#This Row],[concat]],[2]!db[NB NOTA_C],0)+1)</f>
        <v/>
      </c>
      <c r="AA1020" s="5" t="str">
        <f ca="1">IF(B_MSK[[#This Row],[//]]="","",HYPERLINK("[D:\kerja\BANK EXP\BARU\DB.XLSX]DB!e"&amp;B_MSK[[#This Row],[DB_ROW]],"&gt;"))</f>
        <v/>
      </c>
      <c r="AB1020" s="30" t="e">
        <f ca="1">MID(B_MSK[[#This Row],[/ STN_1]],FIND(" ",B_MSK[[#This Row],[/ STN_1]])+1,LEN(B_MSK[[#This Row],[/ STN_1]]))</f>
        <v>#VALUE!</v>
      </c>
      <c r="AC10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20" s="15" t="str">
        <f ca="1">IF(B_MSK[[#This Row],[HARGA_2]]="","",IF(MID(B_MSK[[#This Row],[/ STN_2]],FIND(" ",B_MSK[[#This Row],[/ STN_2]])+1,LEN(B_MSK[[#This Row],[/ STN_2]]))="LSN",B_MSK[[#This Row],[HARGA_2]]/12,""))</f>
        <v/>
      </c>
      <c r="AH1020" s="7" t="str">
        <f ca="1">IF(B_MSK[[#This Row],[HARGA_3]]="","","/ "&amp;"PCS")</f>
        <v/>
      </c>
      <c r="AI1020" s="15" t="str">
        <f ca="1">IF(B_MSK[[#This Row],[HARGA_3]]="",IF(B_MSK[[#This Row],[HARGA_2]]="",IF(B_MSK[[#This Row],[HARGA_1]]="","",B_MSK[[#This Row],[HARGA_1]]),B_MSK[[#This Row],[HARGA_2]]),B_MSK[[#This Row],[HARGA_3]])</f>
        <v/>
      </c>
      <c r="AJ1020" s="15" t="str">
        <f ca="1">IF(B_MSK[[#This Row],[/ STN_3]]="",IF(B_MSK[[#This Row],[/ STN_2]]="",IF(B_MSK[[#This Row],[/ STN_1]]="","",B_MSK[[#This Row],[/ STN_1]]),B_MSK[[#This Row],[/ STN_2]]),B_MSK[[#This Row],[/ STN_3]])</f>
        <v/>
      </c>
      <c r="AK1020" s="5" t="str">
        <f ca="1">IF(B_MSK[[#This Row],[//]]="","",SUBSTITUTE(SUBSTITUTE(SUBSTITUTE(B_MSK[[#This Row],[QTY/ CTN]]," ","_",2),"(",""),")","")&amp;"_")</f>
        <v/>
      </c>
      <c r="AL1020" s="5" t="str">
        <f ca="1">IF(B_MSK[[#This Row],[A_B]]="","",SEARCH("_",B_MSK[[#This Row],[A_B]]))</f>
        <v/>
      </c>
      <c r="AM1020" s="5" t="str">
        <f ca="1">IF(B_MSK[[#This Row],[A_B]]="","",LEN(B_MSK[[#This Row],[A_B]]))</f>
        <v/>
      </c>
      <c r="AN1020" s="5" t="str">
        <f ca="1">IF(B_MSK[[#This Row],[A_B]]="","",LEFT(B_MSK[[#This Row],[QTY/ CTN]],B_MSK[[#This Row],[A_B_1]]))</f>
        <v/>
      </c>
      <c r="AO1020" s="5" t="str">
        <f ca="1">IF(B_MSK[[#This Row],[A_B]]="","",LEFT(B_MSK[[#This Row],[A_]],SEARCH(" ",B_MSK[[#This Row],[A_]])-1))</f>
        <v/>
      </c>
      <c r="AP1020" s="5" t="str">
        <f ca="1">IF(B_MSK[[#This Row],[A_B]]="","",RIGHT(B_MSK[[#This Row],[A_]],LEN(B_MSK[[#This Row],[A_]])-SEARCH(" ",B_MSK[[#This Row],[A_]])))</f>
        <v/>
      </c>
      <c r="AQ10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20" s="5" t="str">
        <f ca="1">IF(B_MSK[[#This Row],[B_]]="","",LEFT(B_MSK[[#This Row],[B_]],SEARCH(" ",B_MSK[[#This Row],[B_]])))</f>
        <v/>
      </c>
      <c r="AS1020" s="5" t="str">
        <f ca="1">IF(B_MSK[[#This Row],[B_]]="","",RIGHT(B_MSK[[#This Row],[B_]],LEN(B_MSK[[#This Row],[B_]])-SEARCH(" ",B_MSK[[#This Row],[B_]])))</f>
        <v/>
      </c>
      <c r="AT1020" s="5" t="str">
        <f ca="1">IF(B_MSK[[#This Row],[B_2]]="LSN",12,"")</f>
        <v/>
      </c>
      <c r="AU1020" s="5" t="str">
        <f ca="1">IF(B_MSK[[#This Row],[C_1]]="","","PCS")</f>
        <v/>
      </c>
      <c r="AV1020" s="5" t="str">
        <f ca="1">IF(B_MSK[[#This Row],[A_1]]="","",B_MSK[[#This Row],[A_1]]*IF(B_MSK[[#This Row],[B_1]]="",1,B_MSK[[#This Row],[B_1]])*IF(B_MSK[[#This Row],[C_1]]="",1,B_MSK[[#This Row],[C_1]]))</f>
        <v/>
      </c>
      <c r="AW1020" s="5" t="str">
        <f ca="1">IF(B_MSK[[#This Row],[C_2]]="",IF(B_MSK[[#This Row],[B_2]]="",IF(B_MSK[[#This Row],[A_2]]="","",B_MSK[[#This Row],[A_2]]),B_MSK[[#This Row],[B_2]]),B_MSK[[#This Row],[C_2]])</f>
        <v/>
      </c>
      <c r="AX1020" s="2">
        <f ca="1">IF(ISNUMBER(B_MSK[[#This Row],[TANGGAL DATANG]]),B_MSK[[#This Row],[TANGGAL DATANG]],AX1019)</f>
        <v>44959</v>
      </c>
      <c r="AY1020" s="5" t="str">
        <f ca="1">IF(B_MSK[[#This Row],[DB_ROW]]="","",INDEX([3]!db[JENIS],B_MSK[[#This Row],[DB_ROW]]-1))</f>
        <v/>
      </c>
      <c r="AZ1020" s="5" t="e">
        <f ca="1">IF(B_MSK[[#This Row],[A_1]]="","",B_MSK[[#This Row],[A_1]])*1</f>
        <v>#VALUE!</v>
      </c>
      <c r="BA1020" s="5" t="str">
        <f ca="1">IF(B_MSK[[#This Row],[//]]="","",INDEX(INDIRECT(DIR&amp;$2:$2),B_MSK[[#This Row],[//]]))</f>
        <v/>
      </c>
      <c r="BB1020" s="5" t="str">
        <f ca="1">CONCATENATE(B_MSK[[#This Row],[concat]],B_MSK[[#This Row],[HARGA_X]],B_MSK[[#This Row],[SAT]])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M1000"/>
  <sheetViews>
    <sheetView tabSelected="1" zoomScale="85" zoomScaleNormal="85" workbookViewId="0">
      <selection activeCell="H10" sqref="H10"/>
    </sheetView>
  </sheetViews>
  <sheetFormatPr defaultRowHeight="15" outlineLevelCol="1" x14ac:dyDescent="0.25"/>
  <cols>
    <col min="1" max="1" width="10.85546875" style="16" customWidth="1"/>
    <col min="2" max="2" width="42" customWidth="1"/>
    <col min="3" max="3" width="19" customWidth="1"/>
    <col min="4" max="4" width="18.42578125" customWidth="1"/>
    <col min="5" max="5" width="6" style="5" customWidth="1"/>
    <col min="6" max="6" width="10.85546875" style="22" customWidth="1"/>
    <col min="7" max="7" width="6.5703125" customWidth="1"/>
    <col min="8" max="9" width="7.140625" style="17" customWidth="1"/>
    <col min="10" max="10" width="49.5703125" style="18" bestFit="1" customWidth="1"/>
    <col min="11" max="12" width="12.28515625" style="16" customWidth="1" outlineLevel="1"/>
  </cols>
  <sheetData>
    <row r="1" spans="1:13" x14ac:dyDescent="0.25">
      <c r="A1" s="16" t="s">
        <v>7</v>
      </c>
      <c r="B1" t="s">
        <v>8</v>
      </c>
      <c r="C1" t="s">
        <v>25</v>
      </c>
      <c r="D1" s="10" t="s">
        <v>26</v>
      </c>
      <c r="E1" s="5" t="s">
        <v>9</v>
      </c>
      <c r="F1" s="22" t="s">
        <v>0</v>
      </c>
      <c r="G1" t="s">
        <v>1</v>
      </c>
      <c r="H1" s="17" t="s">
        <v>13</v>
      </c>
      <c r="I1" s="17" t="s">
        <v>14</v>
      </c>
      <c r="J1" s="20" t="s">
        <v>18</v>
      </c>
      <c r="K1" s="16" t="s">
        <v>45</v>
      </c>
      <c r="L1" s="16" t="s">
        <v>44</v>
      </c>
      <c r="M1" t="str">
        <f ca="1">"T_ROW = "&amp;MATCH(MAX(B_MSK[//]),B_MSK[//])+1</f>
        <v>T_ROW = 843</v>
      </c>
    </row>
    <row r="2" spans="1:13" x14ac:dyDescent="0.25">
      <c r="A2" s="16">
        <f ca="1">IFERROR(INDEX(INDIRECT("B_MSK["&amp;EXPEDISI[#Headers]&amp;"]"),ROW()-1),"")</f>
        <v>44929</v>
      </c>
      <c r="B2" s="26" t="str">
        <f ca="1">IFERROR(INDEX(INDIRECT("B_MSK["&amp;EXPEDISI[#Headers]&amp;"]"),ROW()-1),"")</f>
        <v>Map Clear holder AC-105 F Folio</v>
      </c>
      <c r="C2" s="26" t="str">
        <f ca="1">IFERROR(INDEX(SUPPLIER_CONV[2],MATCH(INDEX(INDIRECT("B_MSK["&amp;EXPEDISI[#Headers]&amp;"]"),ROW()-1),SUPPLIER_CONV[1],0)),"")</f>
        <v>GRAFINDO</v>
      </c>
      <c r="D2" s="21" t="str">
        <f ca="1">IFERROR(INDEX(INDIRECT("B_MSK["&amp;EXPEDISI[#Headers]&amp;"]"),ROW()-1)&amp;IF(OR(EXPEDISI[[#This Row],[C]]&lt;2,EXPEDISI[[#This Row],[C]]=""),"","/ CTN"),"")</f>
        <v>60 LSN/ CTN</v>
      </c>
      <c r="E2" s="5">
        <f ca="1">IFERROR(INDEX(INDIRECT("B_MSK["&amp;EXPEDISI[#Headers]&amp;"]"),ROW()-1),"")</f>
        <v>5</v>
      </c>
      <c r="F2" s="22" t="str">
        <f ca="1">IFERROR(INDEX(INDIRECT("B_MSK["&amp;EXPEDISI[#Headers]&amp;"_1]"),ROW()-1),"")</f>
        <v/>
      </c>
      <c r="G2" s="17" t="str">
        <f ca="1">IFERROR(INDEX(INDIRECT("B_MSK["&amp;EXPEDISI[#Headers]&amp;"_1]"),ROW()-1),"")</f>
        <v/>
      </c>
      <c r="H2" s="17" t="str">
        <f ca="1">IFERROR(INDEX(INDIRECT("B_MSK["&amp;EXPEDISI[#Headers]&amp;"]"),ROW()-1),"")</f>
        <v/>
      </c>
      <c r="I2" s="17" t="str">
        <f ca="1">IFERROR(INDEX(INDIRECT("B_MSK["&amp;EXPEDISI[#Headers]&amp;"]"),ROW()-1),"")</f>
        <v/>
      </c>
      <c r="J2" s="23" t="str">
        <f ca="1">IFERROR(IF(INDEX(INDIRECT("B_MSK["&amp;EXPEDISI[#Headers]&amp;"]"),ROW()-1)=0,"",INDEX(INDIRECT("B_MSK["&amp;EXPEDISI[#Headers]&amp;"]"),ROW()-1)),"")</f>
        <v>SURAT JALAN</v>
      </c>
      <c r="K2" s="16">
        <f ca="1">IFERROR(IF(EXPEDISI[[#This Row],[NAMA BARANG]]="","",INDEX(INDIRECT("B_MSK["&amp;EXPEDISI[#Headers]&amp;"]"),ROW()-1)),"")</f>
        <v>44929</v>
      </c>
      <c r="L2" s="17" t="str">
        <f ca="1">IFERROR(INDEX(INDIRECT("B_MSK["&amp;EXPEDISI[#Headers]&amp;"]"),ROW()-1),"")</f>
        <v>map</v>
      </c>
    </row>
    <row r="3" spans="1:13" x14ac:dyDescent="0.25">
      <c r="A3" s="16" t="str">
        <f ca="1">IFERROR(INDEX(INDIRECT("B_MSK["&amp;EXPEDISI[#Headers]&amp;"]"),ROW()-1),"")</f>
        <v/>
      </c>
      <c r="B3" s="26" t="str">
        <f ca="1">IFERROR(INDEX(INDIRECT("B_MSK["&amp;EXPEDISI[#Headers]&amp;"]"),ROW()-1),"")</f>
        <v/>
      </c>
      <c r="C3" s="26" t="str">
        <f ca="1">IFERROR(INDEX(SUPPLIER_CONV[2],MATCH(INDEX(INDIRECT("B_MSK["&amp;EXPEDISI[#Headers]&amp;"]"),ROW()-1),SUPPLIER_CONV[1],0)),"")</f>
        <v/>
      </c>
      <c r="D3" s="21" t="str">
        <f ca="1">IFERROR(INDEX(INDIRECT("B_MSK["&amp;EXPEDISI[#Headers]&amp;"]"),ROW()-1)&amp;IF(OR(EXPEDISI[[#This Row],[C]]&lt;2,EXPEDISI[[#This Row],[C]]=""),"","/ CTN"),"")</f>
        <v/>
      </c>
      <c r="E3" s="5" t="str">
        <f ca="1">IFERROR(INDEX(INDIRECT("B_MSK["&amp;EXPEDISI[#Headers]&amp;"]"),ROW()-1),"")</f>
        <v/>
      </c>
      <c r="F3" s="22" t="str">
        <f ca="1">IFERROR(INDEX(INDIRECT("B_MSK["&amp;EXPEDISI[#Headers]&amp;"_1]"),ROW()-1),"")</f>
        <v/>
      </c>
      <c r="G3" s="17" t="str">
        <f ca="1">IFERROR(INDEX(INDIRECT("B_MSK["&amp;EXPEDISI[#Headers]&amp;"_1]"),ROW()-1),"")</f>
        <v/>
      </c>
      <c r="H3" s="17" t="str">
        <f ca="1">IFERROR(INDEX(INDIRECT("B_MSK["&amp;EXPEDISI[#Headers]&amp;"]"),ROW()-1),"")</f>
        <v/>
      </c>
      <c r="I3" s="17" t="str">
        <f ca="1">IFERROR(INDEX(INDIRECT("B_MSK["&amp;EXPEDISI[#Headers]&amp;"]"),ROW()-1),"")</f>
        <v/>
      </c>
      <c r="J3" s="18" t="str">
        <f ca="1">IFERROR(IF(INDEX(INDIRECT("B_MSK["&amp;EXPEDISI[#Headers]&amp;"]"),ROW()-1)=0,"",INDEX(INDIRECT("B_MSK["&amp;EXPEDISI[#Headers]&amp;"]"),ROW()-1)),"")</f>
        <v/>
      </c>
      <c r="K3" s="16" t="str">
        <f ca="1">IFERROR(IF(EXPEDISI[[#This Row],[NAMA BARANG]]="","",INDEX(INDIRECT("B_MSK["&amp;EXPEDISI[#Headers]&amp;"]"),ROW()-1)),"")</f>
        <v/>
      </c>
      <c r="L3" s="17" t="str">
        <f ca="1">IFERROR(INDEX(INDIRECT("B_MSK["&amp;EXPEDISI[#Headers]&amp;"]"),ROW()-1),"")</f>
        <v/>
      </c>
    </row>
    <row r="4" spans="1:13" x14ac:dyDescent="0.25">
      <c r="A4" s="16" t="str">
        <f ca="1">IFERROR(INDEX(INDIRECT("B_MSK["&amp;EXPEDISI[#Headers]&amp;"]"),ROW()-1),"")</f>
        <v/>
      </c>
      <c r="B4" s="26" t="str">
        <f ca="1">IFERROR(INDEX(INDIRECT("B_MSK["&amp;EXPEDISI[#Headers]&amp;"]"),ROW()-1),"")</f>
        <v>Kertas Crepe potongan Koala</v>
      </c>
      <c r="C4" s="26" t="str">
        <f ca="1">IFERROR(INDEX(SUPPLIER_CONV[2],MATCH(INDEX(INDIRECT("B_MSK["&amp;EXPEDISI[#Headers]&amp;"]"),ROW()-1),SUPPLIER_CONV[1],0)),"")</f>
        <v>BINTANG SAUDARA</v>
      </c>
      <c r="D4" s="21" t="str">
        <f ca="1">IFERROR(INDEX(INDIRECT("B_MSK["&amp;EXPEDISI[#Headers]&amp;"]"),ROW()-1)&amp;IF(OR(EXPEDISI[[#This Row],[C]]&lt;2,EXPEDISI[[#This Row],[C]]=""),"","/ CTN"),"")</f>
        <v>270 PAK/ CTN</v>
      </c>
      <c r="E4" s="5">
        <f ca="1">IFERROR(INDEX(INDIRECT("B_MSK["&amp;EXPEDISI[#Headers]&amp;"]"),ROW()-1),"")</f>
        <v>3</v>
      </c>
      <c r="F4" s="22">
        <f ca="1">IFERROR(INDEX(INDIRECT("B_MSK["&amp;EXPEDISI[#Headers]&amp;"_1]"),ROW()-1),"")</f>
        <v>6500</v>
      </c>
      <c r="G4" s="17" t="str">
        <f ca="1">IFERROR(INDEX(INDIRECT("B_MSK["&amp;EXPEDISI[#Headers]&amp;"_1]"),ROW()-1),"")</f>
        <v>/ PAK</v>
      </c>
      <c r="H4" s="17" t="str">
        <f ca="1">IFERROR(INDEX(INDIRECT("B_MSK["&amp;EXPEDISI[#Headers]&amp;"]"),ROW()-1),"")</f>
        <v/>
      </c>
      <c r="I4" s="17" t="str">
        <f ca="1">IFERROR(INDEX(INDIRECT("B_MSK["&amp;EXPEDISI[#Headers]&amp;"]"),ROW()-1),"")</f>
        <v/>
      </c>
      <c r="J4" s="18" t="str">
        <f ca="1">IFERROR(IF(INDEX(INDIRECT("B_MSK["&amp;EXPEDISI[#Headers]&amp;"]"),ROW()-1)=0,"",INDEX(INDIRECT("B_MSK["&amp;EXPEDISI[#Headers]&amp;"]"),ROW()-1)),"")</f>
        <v>MIX</v>
      </c>
      <c r="K4" s="16">
        <f ca="1">IFERROR(IF(EXPEDISI[[#This Row],[NAMA BARANG]]="","",INDEX(INDIRECT("B_MSK["&amp;EXPEDISI[#Headers]&amp;"]"),ROW()-1)),"")</f>
        <v>44929</v>
      </c>
      <c r="L4" s="17" t="str">
        <f ca="1">IFERROR(INDEX(INDIRECT("B_MSK["&amp;EXPEDISI[#Headers]&amp;"]"),ROW()-1),"")</f>
        <v>kertas</v>
      </c>
    </row>
    <row r="5" spans="1:13" x14ac:dyDescent="0.25">
      <c r="A5" s="16" t="str">
        <f ca="1">IFERROR(INDEX(INDIRECT("B_MSK["&amp;EXPEDISI[#Headers]&amp;"]"),ROW()-1),"")</f>
        <v/>
      </c>
      <c r="B5" s="26" t="str">
        <f ca="1">IFERROR(INDEX(INDIRECT("B_MSK["&amp;EXPEDISI[#Headers]&amp;"]"),ROW()-1),"")</f>
        <v/>
      </c>
      <c r="C5" s="26" t="str">
        <f ca="1">IFERROR(INDEX(SUPPLIER_CONV[2],MATCH(INDEX(INDIRECT("B_MSK["&amp;EXPEDISI[#Headers]&amp;"]"),ROW()-1),SUPPLIER_CONV[1],0)),"")</f>
        <v/>
      </c>
      <c r="D5" s="21" t="str">
        <f ca="1">IFERROR(INDEX(INDIRECT("B_MSK["&amp;EXPEDISI[#Headers]&amp;"]"),ROW()-1)&amp;IF(OR(EXPEDISI[[#This Row],[C]]&lt;2,EXPEDISI[[#This Row],[C]]=""),"","/ CTN"),"")</f>
        <v/>
      </c>
      <c r="E5" s="5" t="str">
        <f ca="1">IFERROR(INDEX(INDIRECT("B_MSK["&amp;EXPEDISI[#Headers]&amp;"]"),ROW()-1),"")</f>
        <v/>
      </c>
      <c r="F5" s="22" t="str">
        <f ca="1">IFERROR(INDEX(INDIRECT("B_MSK["&amp;EXPEDISI[#Headers]&amp;"_1]"),ROW()-1),"")</f>
        <v/>
      </c>
      <c r="G5" s="17" t="str">
        <f ca="1">IFERROR(INDEX(INDIRECT("B_MSK["&amp;EXPEDISI[#Headers]&amp;"_1]"),ROW()-1),"")</f>
        <v/>
      </c>
      <c r="H5" s="17" t="str">
        <f ca="1">IFERROR(INDEX(INDIRECT("B_MSK["&amp;EXPEDISI[#Headers]&amp;"]"),ROW()-1),"")</f>
        <v/>
      </c>
      <c r="I5" s="17" t="str">
        <f ca="1">IFERROR(INDEX(INDIRECT("B_MSK["&amp;EXPEDISI[#Headers]&amp;"]"),ROW()-1),"")</f>
        <v/>
      </c>
      <c r="J5" s="18" t="str">
        <f ca="1">IFERROR(IF(INDEX(INDIRECT("B_MSK["&amp;EXPEDISI[#Headers]&amp;"]"),ROW()-1)=0,"",INDEX(INDIRECT("B_MSK["&amp;EXPEDISI[#Headers]&amp;"]"),ROW()-1)),"")</f>
        <v/>
      </c>
      <c r="K5" s="16" t="str">
        <f ca="1">IFERROR(IF(EXPEDISI[[#This Row],[NAMA BARANG]]="","",INDEX(INDIRECT("B_MSK["&amp;EXPEDISI[#Headers]&amp;"]"),ROW()-1)),"")</f>
        <v/>
      </c>
      <c r="L5" s="17" t="str">
        <f ca="1">IFERROR(INDEX(INDIRECT("B_MSK["&amp;EXPEDISI[#Headers]&amp;"]"),ROW()-1),"")</f>
        <v/>
      </c>
    </row>
    <row r="6" spans="1:13" x14ac:dyDescent="0.25">
      <c r="A6" s="16" t="str">
        <f ca="1">IFERROR(INDEX(INDIRECT("B_MSK["&amp;EXPEDISI[#Headers]&amp;"]"),ROW()-1),"")</f>
        <v/>
      </c>
      <c r="B6" s="26" t="str">
        <f ca="1">IFERROR(INDEX(INDIRECT("B_MSK["&amp;EXPEDISI[#Headers]&amp;"]"),ROW()-1),"")</f>
        <v>Clipboard 6688-TR Koala</v>
      </c>
      <c r="C6" s="26" t="str">
        <f ca="1">IFERROR(INDEX(SUPPLIER_CONV[2],MATCH(INDEX(INDIRECT("B_MSK["&amp;EXPEDISI[#Headers]&amp;"]"),ROW()-1),SUPPLIER_CONV[1],0)),"")</f>
        <v>BINTANG SAUDARA</v>
      </c>
      <c r="D6" s="21" t="str">
        <f ca="1">IFERROR(INDEX(INDIRECT("B_MSK["&amp;EXPEDISI[#Headers]&amp;"]"),ROW()-1)&amp;IF(OR(EXPEDISI[[#This Row],[C]]&lt;2,EXPEDISI[[#This Row],[C]]=""),"","/ CTN"),"")</f>
        <v>12 LSN/ CTN</v>
      </c>
      <c r="E6" s="5">
        <f ca="1">IFERROR(INDEX(INDIRECT("B_MSK["&amp;EXPEDISI[#Headers]&amp;"]"),ROW()-1),"")</f>
        <v>10</v>
      </c>
      <c r="F6" s="22">
        <f ca="1">IFERROR(INDEX(INDIRECT("B_MSK["&amp;EXPEDISI[#Headers]&amp;"_1]"),ROW()-1),"")</f>
        <v>82000</v>
      </c>
      <c r="G6" s="17" t="str">
        <f ca="1">IFERROR(INDEX(INDIRECT("B_MSK["&amp;EXPEDISI[#Headers]&amp;"_1]"),ROW()-1),"")</f>
        <v>/ LSN</v>
      </c>
      <c r="H6" s="17" t="str">
        <f ca="1">IFERROR(INDEX(INDIRECT("B_MSK["&amp;EXPEDISI[#Headers]&amp;"]"),ROW()-1),"")</f>
        <v/>
      </c>
      <c r="I6" s="17" t="str">
        <f ca="1">IFERROR(INDEX(INDIRECT("B_MSK["&amp;EXPEDISI[#Headers]&amp;"]"),ROW()-1),"")</f>
        <v/>
      </c>
      <c r="J6" s="18" t="str">
        <f ca="1">IFERROR(IF(INDEX(INDIRECT("B_MSK["&amp;EXPEDISI[#Headers]&amp;"]"),ROW()-1)=0,"",INDEX(INDIRECT("B_MSK["&amp;EXPEDISI[#Headers]&amp;"]"),ROW()-1)),"")</f>
        <v/>
      </c>
      <c r="K6" s="16">
        <f ca="1">IFERROR(IF(EXPEDISI[[#This Row],[NAMA BARANG]]="","",INDEX(INDIRECT("B_MSK["&amp;EXPEDISI[#Headers]&amp;"]"),ROW()-1)),"")</f>
        <v>44929</v>
      </c>
      <c r="L6" s="17" t="str">
        <f ca="1">IFERROR(INDEX(INDIRECT("B_MSK["&amp;EXPEDISI[#Headers]&amp;"]"),ROW()-1),"")</f>
        <v>clip</v>
      </c>
    </row>
    <row r="7" spans="1:13" x14ac:dyDescent="0.25">
      <c r="A7" s="16" t="str">
        <f ca="1">IFERROR(INDEX(INDIRECT("B_MSK["&amp;EXPEDISI[#Headers]&amp;"]"),ROW()-1),"")</f>
        <v/>
      </c>
      <c r="B7" s="26" t="str">
        <f ca="1">IFERROR(INDEX(INDIRECT("B_MSK["&amp;EXPEDISI[#Headers]&amp;"]"),ROW()-1),"")</f>
        <v/>
      </c>
      <c r="C7" s="26" t="str">
        <f ca="1">IFERROR(INDEX(SUPPLIER_CONV[2],MATCH(INDEX(INDIRECT("B_MSK["&amp;EXPEDISI[#Headers]&amp;"]"),ROW()-1),SUPPLIER_CONV[1],0)),"")</f>
        <v/>
      </c>
      <c r="D7" s="21" t="str">
        <f ca="1">IFERROR(INDEX(INDIRECT("B_MSK["&amp;EXPEDISI[#Headers]&amp;"]"),ROW()-1)&amp;IF(OR(EXPEDISI[[#This Row],[C]]&lt;2,EXPEDISI[[#This Row],[C]]=""),"","/ CTN"),"")</f>
        <v/>
      </c>
      <c r="E7" s="5" t="str">
        <f ca="1">IFERROR(INDEX(INDIRECT("B_MSK["&amp;EXPEDISI[#Headers]&amp;"]"),ROW()-1),"")</f>
        <v/>
      </c>
      <c r="F7" s="22" t="str">
        <f ca="1">IFERROR(INDEX(INDIRECT("B_MSK["&amp;EXPEDISI[#Headers]&amp;"_1]"),ROW()-1),"")</f>
        <v/>
      </c>
      <c r="G7" s="17" t="str">
        <f ca="1">IFERROR(INDEX(INDIRECT("B_MSK["&amp;EXPEDISI[#Headers]&amp;"_1]"),ROW()-1),"")</f>
        <v/>
      </c>
      <c r="H7" s="17" t="str">
        <f ca="1">IFERROR(INDEX(INDIRECT("B_MSK["&amp;EXPEDISI[#Headers]&amp;"]"),ROW()-1),"")</f>
        <v/>
      </c>
      <c r="I7" s="17" t="str">
        <f ca="1">IFERROR(INDEX(INDIRECT("B_MSK["&amp;EXPEDISI[#Headers]&amp;"]"),ROW()-1),"")</f>
        <v/>
      </c>
      <c r="J7" s="18" t="str">
        <f ca="1">IFERROR(IF(INDEX(INDIRECT("B_MSK["&amp;EXPEDISI[#Headers]&amp;"]"),ROW()-1)=0,"",INDEX(INDIRECT("B_MSK["&amp;EXPEDISI[#Headers]&amp;"]"),ROW()-1)),"")</f>
        <v/>
      </c>
      <c r="K7" s="16" t="str">
        <f ca="1">IFERROR(IF(EXPEDISI[[#This Row],[NAMA BARANG]]="","",INDEX(INDIRECT("B_MSK["&amp;EXPEDISI[#Headers]&amp;"]"),ROW()-1)),"")</f>
        <v/>
      </c>
      <c r="L7" s="17" t="str">
        <f ca="1">IFERROR(INDEX(INDIRECT("B_MSK["&amp;EXPEDISI[#Headers]&amp;"]"),ROW()-1),"")</f>
        <v/>
      </c>
    </row>
    <row r="8" spans="1:13" x14ac:dyDescent="0.25">
      <c r="A8" s="16" t="str">
        <f ca="1">IFERROR(INDEX(INDIRECT("B_MSK["&amp;EXPEDISI[#Headers]&amp;"]"),ROW()-1),"")</f>
        <v/>
      </c>
      <c r="B8" s="26" t="str">
        <f ca="1">IFERROR(INDEX(INDIRECT("B_MSK["&amp;EXPEDISI[#Headers]&amp;"]"),ROW()-1),"")</f>
        <v>Palet Gambar 1011</v>
      </c>
      <c r="C8" s="26" t="str">
        <f ca="1">IFERROR(INDEX(SUPPLIER_CONV[2],MATCH(INDEX(INDIRECT("B_MSK["&amp;EXPEDISI[#Headers]&amp;"]"),ROW()-1),SUPPLIER_CONV[1],0)),"")</f>
        <v>SBS</v>
      </c>
      <c r="D8" s="21" t="str">
        <f ca="1">IFERROR(INDEX(INDIRECT("B_MSK["&amp;EXPEDISI[#Headers]&amp;"]"),ROW()-1)&amp;IF(OR(EXPEDISI[[#This Row],[C]]&lt;2,EXPEDISI[[#This Row],[C]]=""),"","/ CTN"),"")</f>
        <v>576 PCS/ CTN</v>
      </c>
      <c r="E8" s="5">
        <f ca="1">IFERROR(INDEX(INDIRECT("B_MSK["&amp;EXPEDISI[#Headers]&amp;"]"),ROW()-1),"")</f>
        <v>4</v>
      </c>
      <c r="F8" s="22" t="str">
        <f ca="1">IFERROR(INDEX(INDIRECT("B_MSK["&amp;EXPEDISI[#Headers]&amp;"_1]"),ROW()-1),"")</f>
        <v/>
      </c>
      <c r="G8" s="17" t="str">
        <f ca="1">IFERROR(INDEX(INDIRECT("B_MSK["&amp;EXPEDISI[#Headers]&amp;"_1]"),ROW()-1),"")</f>
        <v/>
      </c>
      <c r="H8" s="17" t="str">
        <f ca="1">IFERROR(INDEX(INDIRECT("B_MSK["&amp;EXPEDISI[#Headers]&amp;"]"),ROW()-1),"")</f>
        <v/>
      </c>
      <c r="I8" s="17" t="str">
        <f ca="1">IFERROR(INDEX(INDIRECT("B_MSK["&amp;EXPEDISI[#Headers]&amp;"]"),ROW()-1),"")</f>
        <v/>
      </c>
      <c r="J8" s="18" t="str">
        <f ca="1">IFERROR(IF(INDEX(INDIRECT("B_MSK["&amp;EXPEDISI[#Headers]&amp;"]"),ROW()-1)=0,"",INDEX(INDIRECT("B_MSK["&amp;EXPEDISI[#Headers]&amp;"]"),ROW()-1)),"")</f>
        <v/>
      </c>
      <c r="K8" s="16">
        <f ca="1">IFERROR(IF(EXPEDISI[[#This Row],[NAMA BARANG]]="","",INDEX(INDIRECT("B_MSK["&amp;EXPEDISI[#Headers]&amp;"]"),ROW()-1)),"")</f>
        <v>44929</v>
      </c>
      <c r="L8" s="17" t="str">
        <f ca="1">IFERROR(INDEX(INDIRECT("B_MSK["&amp;EXPEDISI[#Headers]&amp;"]"),ROW()-1),"")</f>
        <v>dll</v>
      </c>
    </row>
    <row r="9" spans="1:13" x14ac:dyDescent="0.25">
      <c r="A9" s="16" t="str">
        <f ca="1">IFERROR(INDEX(INDIRECT("B_MSK["&amp;EXPEDISI[#Headers]&amp;"]"),ROW()-1),"")</f>
        <v/>
      </c>
      <c r="B9" s="26" t="str">
        <f ca="1">IFERROR(INDEX(INDIRECT("B_MSK["&amp;EXPEDISI[#Headers]&amp;"]"),ROW()-1),"")</f>
        <v>P case XDA-3348 D/ 8x20/ bentuk/ set/ Lucu Hijau</v>
      </c>
      <c r="C9" s="26" t="str">
        <f ca="1">IFERROR(INDEX(SUPPLIER_CONV[2],MATCH(INDEX(INDIRECT("B_MSK["&amp;EXPEDISI[#Headers]&amp;"]"),ROW()-1),SUPPLIER_CONV[1],0)),"")</f>
        <v>SBS</v>
      </c>
      <c r="D9" s="21" t="str">
        <f ca="1">IFERROR(INDEX(INDIRECT("B_MSK["&amp;EXPEDISI[#Headers]&amp;"]"),ROW()-1)&amp;IF(OR(EXPEDISI[[#This Row],[C]]&lt;2,EXPEDISI[[#This Row],[C]]=""),"","/ CTN"),"")</f>
        <v>192 PCS/ CTN</v>
      </c>
      <c r="E9" s="5">
        <f ca="1">IFERROR(INDEX(INDIRECT("B_MSK["&amp;EXPEDISI[#Headers]&amp;"]"),ROW()-1),"")</f>
        <v>2</v>
      </c>
      <c r="F9" s="22" t="str">
        <f ca="1">IFERROR(INDEX(INDIRECT("B_MSK["&amp;EXPEDISI[#Headers]&amp;"_1]"),ROW()-1),"")</f>
        <v/>
      </c>
      <c r="G9" s="17" t="str">
        <f ca="1">IFERROR(INDEX(INDIRECT("B_MSK["&amp;EXPEDISI[#Headers]&amp;"_1]"),ROW()-1),"")</f>
        <v/>
      </c>
      <c r="H9" s="17" t="str">
        <f ca="1">IFERROR(INDEX(INDIRECT("B_MSK["&amp;EXPEDISI[#Headers]&amp;"]"),ROW()-1),"")</f>
        <v/>
      </c>
      <c r="I9" s="17" t="str">
        <f ca="1">IFERROR(INDEX(INDIRECT("B_MSK["&amp;EXPEDISI[#Headers]&amp;"]"),ROW()-1),"")</f>
        <v/>
      </c>
      <c r="J9" s="19" t="str">
        <f ca="1">IFERROR(IF(INDEX(INDIRECT("B_MSK["&amp;EXPEDISI[#Headers]&amp;"]"),ROW()-1)=0,"",INDEX(INDIRECT("B_MSK["&amp;EXPEDISI[#Headers]&amp;"]"),ROW()-1)),"")</f>
        <v/>
      </c>
      <c r="K9" s="16">
        <f ca="1">IFERROR(IF(EXPEDISI[[#This Row],[NAMA BARANG]]="","",INDEX(INDIRECT("B_MSK["&amp;EXPEDISI[#Headers]&amp;"]"),ROW()-1)),"")</f>
        <v>44929</v>
      </c>
      <c r="L9" s="17" t="str">
        <f ca="1">IFERROR(INDEX(INDIRECT("B_MSK["&amp;EXPEDISI[#Headers]&amp;"]"),ROW()-1),"")</f>
        <v>pcase</v>
      </c>
    </row>
    <row r="10" spans="1:13" x14ac:dyDescent="0.25">
      <c r="A10" s="16" t="str">
        <f ca="1">IFERROR(INDEX(INDIRECT("B_MSK["&amp;EXPEDISI[#Headers]&amp;"]"),ROW()-1),"")</f>
        <v/>
      </c>
      <c r="B10" s="26" t="str">
        <f ca="1">IFERROR(INDEX(INDIRECT("B_MSK["&amp;EXPEDISI[#Headers]&amp;"]"),ROW()-1),"")</f>
        <v>P case XDA-3348 D/ 8x20/ bentuk/ set/ Lucu Biru</v>
      </c>
      <c r="C10" s="26" t="str">
        <f ca="1">IFERROR(INDEX(SUPPLIER_CONV[2],MATCH(INDEX(INDIRECT("B_MSK["&amp;EXPEDISI[#Headers]&amp;"]"),ROW()-1),SUPPLIER_CONV[1],0)),"")</f>
        <v>SBS</v>
      </c>
      <c r="D10" s="21" t="str">
        <f ca="1">IFERROR(INDEX(INDIRECT("B_MSK["&amp;EXPEDISI[#Headers]&amp;"]"),ROW()-1)&amp;IF(OR(EXPEDISI[[#This Row],[C]]&lt;2,EXPEDISI[[#This Row],[C]]=""),"","/ CTN"),"")</f>
        <v>192 PCS/ CTN</v>
      </c>
      <c r="E10" s="5">
        <f ca="1">IFERROR(INDEX(INDIRECT("B_MSK["&amp;EXPEDISI[#Headers]&amp;"]"),ROW()-1),"")</f>
        <v>2</v>
      </c>
      <c r="F10" s="22" t="str">
        <f ca="1">IFERROR(INDEX(INDIRECT("B_MSK["&amp;EXPEDISI[#Headers]&amp;"_1]"),ROW()-1),"")</f>
        <v/>
      </c>
      <c r="G10" s="17" t="str">
        <f ca="1">IFERROR(INDEX(INDIRECT("B_MSK["&amp;EXPEDISI[#Headers]&amp;"_1]"),ROW()-1),"")</f>
        <v/>
      </c>
      <c r="H10" s="17" t="str">
        <f ca="1">IFERROR(INDEX(INDIRECT("B_MSK["&amp;EXPEDISI[#Headers]&amp;"]"),ROW()-1),"")</f>
        <v/>
      </c>
      <c r="I10" s="17" t="str">
        <f ca="1">IFERROR(INDEX(INDIRECT("B_MSK["&amp;EXPEDISI[#Headers]&amp;"]"),ROW()-1),"")</f>
        <v/>
      </c>
      <c r="J10" s="19" t="str">
        <f ca="1">IFERROR(IF(INDEX(INDIRECT("B_MSK["&amp;EXPEDISI[#Headers]&amp;"]"),ROW()-1)=0,"",INDEX(INDIRECT("B_MSK["&amp;EXPEDISI[#Headers]&amp;"]"),ROW()-1)),"")</f>
        <v/>
      </c>
      <c r="K10" s="16">
        <f ca="1">IFERROR(IF(EXPEDISI[[#This Row],[NAMA BARANG]]="","",INDEX(INDIRECT("B_MSK["&amp;EXPEDISI[#Headers]&amp;"]"),ROW()-1)),"")</f>
        <v>44929</v>
      </c>
      <c r="L10" s="17" t="str">
        <f ca="1">IFERROR(INDEX(INDIRECT("B_MSK["&amp;EXPEDISI[#Headers]&amp;"]"),ROW()-1),"")</f>
        <v>pcase</v>
      </c>
    </row>
    <row r="11" spans="1:13" x14ac:dyDescent="0.25">
      <c r="A11" s="16" t="str">
        <f ca="1">IFERROR(INDEX(INDIRECT("B_MSK["&amp;EXPEDISI[#Headers]&amp;"]"),ROW()-1),"")</f>
        <v/>
      </c>
      <c r="B11" s="26" t="str">
        <f ca="1">IFERROR(INDEX(INDIRECT("B_MSK["&amp;EXPEDISI[#Headers]&amp;"]"),ROW()-1),"")</f>
        <v>P case XDA-3348 D/ 8x20/ bentuk/ set/ Lucu Pink</v>
      </c>
      <c r="C11" s="26" t="str">
        <f ca="1">IFERROR(INDEX(SUPPLIER_CONV[2],MATCH(INDEX(INDIRECT("B_MSK["&amp;EXPEDISI[#Headers]&amp;"]"),ROW()-1),SUPPLIER_CONV[1],0)),"")</f>
        <v>SBS</v>
      </c>
      <c r="D11" s="21" t="str">
        <f ca="1">IFERROR(INDEX(INDIRECT("B_MSK["&amp;EXPEDISI[#Headers]&amp;"]"),ROW()-1)&amp;IF(OR(EXPEDISI[[#This Row],[C]]&lt;2,EXPEDISI[[#This Row],[C]]=""),"","/ CTN"),"")</f>
        <v>192 PCS/ CTN</v>
      </c>
      <c r="E11" s="5">
        <f ca="1">IFERROR(INDEX(INDIRECT("B_MSK["&amp;EXPEDISI[#Headers]&amp;"]"),ROW()-1),"")</f>
        <v>2</v>
      </c>
      <c r="F11" s="22" t="str">
        <f ca="1">IFERROR(INDEX(INDIRECT("B_MSK["&amp;EXPEDISI[#Headers]&amp;"_1]"),ROW()-1),"")</f>
        <v/>
      </c>
      <c r="G11" s="17" t="str">
        <f ca="1">IFERROR(INDEX(INDIRECT("B_MSK["&amp;EXPEDISI[#Headers]&amp;"_1]"),ROW()-1),"")</f>
        <v/>
      </c>
      <c r="H11" s="17" t="str">
        <f ca="1">IFERROR(INDEX(INDIRECT("B_MSK["&amp;EXPEDISI[#Headers]&amp;"]"),ROW()-1),"")</f>
        <v/>
      </c>
      <c r="I11" s="17" t="str">
        <f ca="1">IFERROR(INDEX(INDIRECT("B_MSK["&amp;EXPEDISI[#Headers]&amp;"]"),ROW()-1),"")</f>
        <v/>
      </c>
      <c r="J11" s="19" t="str">
        <f ca="1">IFERROR(IF(INDEX(INDIRECT("B_MSK["&amp;EXPEDISI[#Headers]&amp;"]"),ROW()-1)=0,"",INDEX(INDIRECT("B_MSK["&amp;EXPEDISI[#Headers]&amp;"]"),ROW()-1)),"")</f>
        <v/>
      </c>
      <c r="K11" s="16">
        <f ca="1">IFERROR(IF(EXPEDISI[[#This Row],[NAMA BARANG]]="","",INDEX(INDIRECT("B_MSK["&amp;EXPEDISI[#Headers]&amp;"]"),ROW()-1)),"")</f>
        <v>44929</v>
      </c>
      <c r="L11" s="17" t="str">
        <f ca="1">IFERROR(INDEX(INDIRECT("B_MSK["&amp;EXPEDISI[#Headers]&amp;"]"),ROW()-1),"")</f>
        <v>pcase</v>
      </c>
    </row>
    <row r="12" spans="1:13" x14ac:dyDescent="0.25">
      <c r="A12" s="16" t="str">
        <f ca="1">IFERROR(INDEX(INDIRECT("B_MSK["&amp;EXPEDISI[#Headers]&amp;"]"),ROW()-1),"")</f>
        <v/>
      </c>
      <c r="B12" s="26" t="str">
        <f ca="1">IFERROR(INDEX(INDIRECT("B_MSK["&amp;EXPEDISI[#Headers]&amp;"]"),ROW()-1),"")</f>
        <v>P case XDA-3348 D/ 8x20/ bentuk/ set/ Minion</v>
      </c>
      <c r="C12" s="26" t="str">
        <f ca="1">IFERROR(INDEX(SUPPLIER_CONV[2],MATCH(INDEX(INDIRECT("B_MSK["&amp;EXPEDISI[#Headers]&amp;"]"),ROW()-1),SUPPLIER_CONV[1],0)),"")</f>
        <v>SBS</v>
      </c>
      <c r="D12" s="21" t="str">
        <f ca="1">IFERROR(INDEX(INDIRECT("B_MSK["&amp;EXPEDISI[#Headers]&amp;"]"),ROW()-1)&amp;IF(OR(EXPEDISI[[#This Row],[C]]&lt;2,EXPEDISI[[#This Row],[C]]=""),"","/ CTN"),"")</f>
        <v>192 PCS/ CTN</v>
      </c>
      <c r="E12" s="5">
        <f ca="1">IFERROR(INDEX(INDIRECT("B_MSK["&amp;EXPEDISI[#Headers]&amp;"]"),ROW()-1),"")</f>
        <v>2</v>
      </c>
      <c r="F12" s="22" t="str">
        <f ca="1">IFERROR(INDEX(INDIRECT("B_MSK["&amp;EXPEDISI[#Headers]&amp;"_1]"),ROW()-1),"")</f>
        <v/>
      </c>
      <c r="G12" s="17" t="str">
        <f ca="1">IFERROR(INDEX(INDIRECT("B_MSK["&amp;EXPEDISI[#Headers]&amp;"_1]"),ROW()-1),"")</f>
        <v/>
      </c>
      <c r="H12" s="17" t="str">
        <f ca="1">IFERROR(INDEX(INDIRECT("B_MSK["&amp;EXPEDISI[#Headers]&amp;"]"),ROW()-1),"")</f>
        <v/>
      </c>
      <c r="I12" s="17" t="str">
        <f ca="1">IFERROR(INDEX(INDIRECT("B_MSK["&amp;EXPEDISI[#Headers]&amp;"]"),ROW()-1),"")</f>
        <v/>
      </c>
      <c r="J12" s="19" t="str">
        <f ca="1">IFERROR(IF(INDEX(INDIRECT("B_MSK["&amp;EXPEDISI[#Headers]&amp;"]"),ROW()-1)=0,"",INDEX(INDIRECT("B_MSK["&amp;EXPEDISI[#Headers]&amp;"]"),ROW()-1)),"")</f>
        <v/>
      </c>
      <c r="K12" s="16">
        <f ca="1">IFERROR(IF(EXPEDISI[[#This Row],[NAMA BARANG]]="","",INDEX(INDIRECT("B_MSK["&amp;EXPEDISI[#Headers]&amp;"]"),ROW()-1)),"")</f>
        <v>44929</v>
      </c>
      <c r="L12" s="17" t="str">
        <f ca="1">IFERROR(INDEX(INDIRECT("B_MSK["&amp;EXPEDISI[#Headers]&amp;"]"),ROW()-1),"")</f>
        <v>pcase</v>
      </c>
    </row>
    <row r="13" spans="1:13" x14ac:dyDescent="0.25">
      <c r="A13" s="16" t="str">
        <f ca="1">IFERROR(INDEX(INDIRECT("B_MSK["&amp;EXPEDISI[#Headers]&amp;"]"),ROW()-1),"")</f>
        <v/>
      </c>
      <c r="B13" s="26" t="str">
        <f ca="1">IFERROR(INDEX(INDIRECT("B_MSK["&amp;EXPEDISI[#Headers]&amp;"]"),ROW()-1),"")</f>
        <v>P case XDA-3348 D/ 8x20/ bentuk/ set/ MM</v>
      </c>
      <c r="C13" s="26" t="str">
        <f ca="1">IFERROR(INDEX(SUPPLIER_CONV[2],MATCH(INDEX(INDIRECT("B_MSK["&amp;EXPEDISI[#Headers]&amp;"]"),ROW()-1),SUPPLIER_CONV[1],0)),"")</f>
        <v>SBS</v>
      </c>
      <c r="D13" s="21" t="str">
        <f ca="1">IFERROR(INDEX(INDIRECT("B_MSK["&amp;EXPEDISI[#Headers]&amp;"]"),ROW()-1)&amp;IF(OR(EXPEDISI[[#This Row],[C]]&lt;2,EXPEDISI[[#This Row],[C]]=""),"","/ CTN"),"")</f>
        <v>192 PCS/ CTN</v>
      </c>
      <c r="E13" s="5">
        <f ca="1">IFERROR(INDEX(INDIRECT("B_MSK["&amp;EXPEDISI[#Headers]&amp;"]"),ROW()-1),"")</f>
        <v>2</v>
      </c>
      <c r="F13" s="22" t="str">
        <f ca="1">IFERROR(INDEX(INDIRECT("B_MSK["&amp;EXPEDISI[#Headers]&amp;"_1]"),ROW()-1),"")</f>
        <v/>
      </c>
      <c r="G13" s="17" t="str">
        <f ca="1">IFERROR(INDEX(INDIRECT("B_MSK["&amp;EXPEDISI[#Headers]&amp;"_1]"),ROW()-1),"")</f>
        <v/>
      </c>
      <c r="H13" s="17" t="str">
        <f ca="1">IFERROR(INDEX(INDIRECT("B_MSK["&amp;EXPEDISI[#Headers]&amp;"]"),ROW()-1),"")</f>
        <v/>
      </c>
      <c r="I13" s="17" t="str">
        <f ca="1">IFERROR(INDEX(INDIRECT("B_MSK["&amp;EXPEDISI[#Headers]&amp;"]"),ROW()-1),"")</f>
        <v/>
      </c>
      <c r="J13" s="19" t="str">
        <f ca="1">IFERROR(IF(INDEX(INDIRECT("B_MSK["&amp;EXPEDISI[#Headers]&amp;"]"),ROW()-1)=0,"",INDEX(INDIRECT("B_MSK["&amp;EXPEDISI[#Headers]&amp;"]"),ROW()-1)),"")</f>
        <v/>
      </c>
      <c r="K13" s="16">
        <f ca="1">IFERROR(IF(EXPEDISI[[#This Row],[NAMA BARANG]]="","",INDEX(INDIRECT("B_MSK["&amp;EXPEDISI[#Headers]&amp;"]"),ROW()-1)),"")</f>
        <v>44929</v>
      </c>
      <c r="L13" s="17" t="str">
        <f ca="1">IFERROR(INDEX(INDIRECT("B_MSK["&amp;EXPEDISI[#Headers]&amp;"]"),ROW()-1),"")</f>
        <v>pcase</v>
      </c>
    </row>
    <row r="14" spans="1:13" x14ac:dyDescent="0.25">
      <c r="A14" s="16" t="str">
        <f ca="1">IFERROR(INDEX(INDIRECT("B_MSK["&amp;EXPEDISI[#Headers]&amp;"]"),ROW()-1),"")</f>
        <v/>
      </c>
      <c r="B14" s="26" t="str">
        <f ca="1">IFERROR(INDEX(INDIRECT("B_MSK["&amp;EXPEDISI[#Headers]&amp;"]"),ROW()-1),"")</f>
        <v>P case XDA-3348 D/ 8x20/ bentuk/ set/ HK</v>
      </c>
      <c r="C14" s="26" t="str">
        <f ca="1">IFERROR(INDEX(SUPPLIER_CONV[2],MATCH(INDEX(INDIRECT("B_MSK["&amp;EXPEDISI[#Headers]&amp;"]"),ROW()-1),SUPPLIER_CONV[1],0)),"")</f>
        <v>SBS</v>
      </c>
      <c r="D14" s="21" t="str">
        <f ca="1">IFERROR(INDEX(INDIRECT("B_MSK["&amp;EXPEDISI[#Headers]&amp;"]"),ROW()-1)&amp;IF(OR(EXPEDISI[[#This Row],[C]]&lt;2,EXPEDISI[[#This Row],[C]]=""),"","/ CTN"),"")</f>
        <v>192 PCS/ CTN</v>
      </c>
      <c r="E14" s="5">
        <f ca="1">IFERROR(INDEX(INDIRECT("B_MSK["&amp;EXPEDISI[#Headers]&amp;"]"),ROW()-1),"")</f>
        <v>2</v>
      </c>
      <c r="F14" s="22" t="str">
        <f ca="1">IFERROR(INDEX(INDIRECT("B_MSK["&amp;EXPEDISI[#Headers]&amp;"_1]"),ROW()-1),"")</f>
        <v/>
      </c>
      <c r="G14" s="17" t="str">
        <f ca="1">IFERROR(INDEX(INDIRECT("B_MSK["&amp;EXPEDISI[#Headers]&amp;"_1]"),ROW()-1),"")</f>
        <v/>
      </c>
      <c r="H14" s="17" t="str">
        <f ca="1">IFERROR(INDEX(INDIRECT("B_MSK["&amp;EXPEDISI[#Headers]&amp;"]"),ROW()-1),"")</f>
        <v/>
      </c>
      <c r="I14" s="17" t="str">
        <f ca="1">IFERROR(INDEX(INDIRECT("B_MSK["&amp;EXPEDISI[#Headers]&amp;"]"),ROW()-1),"")</f>
        <v/>
      </c>
      <c r="J14" s="19" t="str">
        <f ca="1">IFERROR(IF(INDEX(INDIRECT("B_MSK["&amp;EXPEDISI[#Headers]&amp;"]"),ROW()-1)=0,"",INDEX(INDIRECT("B_MSK["&amp;EXPEDISI[#Headers]&amp;"]"),ROW()-1)),"")</f>
        <v/>
      </c>
      <c r="K14" s="16">
        <f ca="1">IFERROR(IF(EXPEDISI[[#This Row],[NAMA BARANG]]="","",INDEX(INDIRECT("B_MSK["&amp;EXPEDISI[#Headers]&amp;"]"),ROW()-1)),"")</f>
        <v>44929</v>
      </c>
      <c r="L14" s="17" t="str">
        <f ca="1">IFERROR(INDEX(INDIRECT("B_MSK["&amp;EXPEDISI[#Headers]&amp;"]"),ROW()-1),"")</f>
        <v>pcase</v>
      </c>
    </row>
    <row r="15" spans="1:13" x14ac:dyDescent="0.25">
      <c r="A15" s="16" t="str">
        <f ca="1">IFERROR(INDEX(INDIRECT("B_MSK["&amp;EXPEDISI[#Headers]&amp;"]"),ROW()-1),"")</f>
        <v/>
      </c>
      <c r="B15" s="26" t="str">
        <f ca="1">IFERROR(INDEX(INDIRECT("B_MSK["&amp;EXPEDISI[#Headers]&amp;"]"),ROW()-1),"")</f>
        <v>P case XDA-3348 D/ 8x20/ bentuk/ set/ TSUM</v>
      </c>
      <c r="C15" s="26" t="str">
        <f ca="1">IFERROR(INDEX(SUPPLIER_CONV[2],MATCH(INDEX(INDIRECT("B_MSK["&amp;EXPEDISI[#Headers]&amp;"]"),ROW()-1),SUPPLIER_CONV[1],0)),"")</f>
        <v>SBS</v>
      </c>
      <c r="D15" s="21" t="str">
        <f ca="1">IFERROR(INDEX(INDIRECT("B_MSK["&amp;EXPEDISI[#Headers]&amp;"]"),ROW()-1)&amp;IF(OR(EXPEDISI[[#This Row],[C]]&lt;2,EXPEDISI[[#This Row],[C]]=""),"","/ CTN"),"")</f>
        <v>192 PCS/ CTN</v>
      </c>
      <c r="E15" s="5">
        <f ca="1">IFERROR(INDEX(INDIRECT("B_MSK["&amp;EXPEDISI[#Headers]&amp;"]"),ROW()-1),"")</f>
        <v>2</v>
      </c>
      <c r="F15" s="22" t="str">
        <f ca="1">IFERROR(INDEX(INDIRECT("B_MSK["&amp;EXPEDISI[#Headers]&amp;"_1]"),ROW()-1),"")</f>
        <v/>
      </c>
      <c r="G15" s="17" t="str">
        <f ca="1">IFERROR(INDEX(INDIRECT("B_MSK["&amp;EXPEDISI[#Headers]&amp;"_1]"),ROW()-1),"")</f>
        <v/>
      </c>
      <c r="H15" s="17" t="str">
        <f ca="1">IFERROR(INDEX(INDIRECT("B_MSK["&amp;EXPEDISI[#Headers]&amp;"]"),ROW()-1),"")</f>
        <v/>
      </c>
      <c r="I15" s="17" t="str">
        <f ca="1">IFERROR(INDEX(INDIRECT("B_MSK["&amp;EXPEDISI[#Headers]&amp;"]"),ROW()-1),"")</f>
        <v/>
      </c>
      <c r="J15" s="19" t="str">
        <f ca="1">IFERROR(IF(INDEX(INDIRECT("B_MSK["&amp;EXPEDISI[#Headers]&amp;"]"),ROW()-1)=0,"",INDEX(INDIRECT("B_MSK["&amp;EXPEDISI[#Headers]&amp;"]"),ROW()-1)),"")</f>
        <v/>
      </c>
      <c r="K15" s="16">
        <f ca="1">IFERROR(IF(EXPEDISI[[#This Row],[NAMA BARANG]]="","",INDEX(INDIRECT("B_MSK["&amp;EXPEDISI[#Headers]&amp;"]"),ROW()-1)),"")</f>
        <v>44929</v>
      </c>
      <c r="L15" s="17" t="str">
        <f ca="1">IFERROR(INDEX(INDIRECT("B_MSK["&amp;EXPEDISI[#Headers]&amp;"]"),ROW()-1),"")</f>
        <v>pcase</v>
      </c>
    </row>
    <row r="16" spans="1:13" x14ac:dyDescent="0.25">
      <c r="A16" s="16" t="str">
        <f ca="1">IFERROR(INDEX(INDIRECT("B_MSK["&amp;EXPEDISI[#Headers]&amp;"]"),ROW()-1),"")</f>
        <v/>
      </c>
      <c r="B16" s="26" t="str">
        <f ca="1">IFERROR(INDEX(INDIRECT("B_MSK["&amp;EXPEDISI[#Headers]&amp;"]"),ROW()-1),"")</f>
        <v>P case Magnit A-1151</v>
      </c>
      <c r="C16" s="26" t="str">
        <f ca="1">IFERROR(INDEX(SUPPLIER_CONV[2],MATCH(INDEX(INDIRECT("B_MSK["&amp;EXPEDISI[#Headers]&amp;"]"),ROW()-1),SUPPLIER_CONV[1],0)),"")</f>
        <v>SBS</v>
      </c>
      <c r="D16" s="21" t="str">
        <f ca="1">IFERROR(INDEX(INDIRECT("B_MSK["&amp;EXPEDISI[#Headers]&amp;"]"),ROW()-1)&amp;IF(OR(EXPEDISI[[#This Row],[C]]&lt;2,EXPEDISI[[#This Row],[C]]=""),"","/ CTN"),"")</f>
        <v>144 PCS/ CTN</v>
      </c>
      <c r="E16" s="5">
        <f ca="1">IFERROR(INDEX(INDIRECT("B_MSK["&amp;EXPEDISI[#Headers]&amp;"]"),ROW()-1),"")</f>
        <v>5</v>
      </c>
      <c r="F16" s="22" t="str">
        <f ca="1">IFERROR(INDEX(INDIRECT("B_MSK["&amp;EXPEDISI[#Headers]&amp;"_1]"),ROW()-1),"")</f>
        <v/>
      </c>
      <c r="G16" s="17" t="str">
        <f ca="1">IFERROR(INDEX(INDIRECT("B_MSK["&amp;EXPEDISI[#Headers]&amp;"_1]"),ROW()-1),"")</f>
        <v/>
      </c>
      <c r="H16" s="17" t="str">
        <f ca="1">IFERROR(INDEX(INDIRECT("B_MSK["&amp;EXPEDISI[#Headers]&amp;"]"),ROW()-1),"")</f>
        <v/>
      </c>
      <c r="I16" s="17" t="str">
        <f ca="1">IFERROR(INDEX(INDIRECT("B_MSK["&amp;EXPEDISI[#Headers]&amp;"]"),ROW()-1),"")</f>
        <v/>
      </c>
      <c r="J16" s="19" t="str">
        <f ca="1">IFERROR(IF(INDEX(INDIRECT("B_MSK["&amp;EXPEDISI[#Headers]&amp;"]"),ROW()-1)=0,"",INDEX(INDIRECT("B_MSK["&amp;EXPEDISI[#Headers]&amp;"]"),ROW()-1)),"")</f>
        <v/>
      </c>
      <c r="K16" s="16">
        <f ca="1">IFERROR(IF(EXPEDISI[[#This Row],[NAMA BARANG]]="","",INDEX(INDIRECT("B_MSK["&amp;EXPEDISI[#Headers]&amp;"]"),ROW()-1)),"")</f>
        <v>44929</v>
      </c>
      <c r="L16" s="17" t="str">
        <f ca="1">IFERROR(INDEX(INDIRECT("B_MSK["&amp;EXPEDISI[#Headers]&amp;"]"),ROW()-1),"")</f>
        <v>pcase</v>
      </c>
    </row>
    <row r="17" spans="1:12" x14ac:dyDescent="0.25">
      <c r="A17" s="16" t="str">
        <f ca="1">IFERROR(INDEX(INDIRECT("B_MSK["&amp;EXPEDISI[#Headers]&amp;"]"),ROW()-1),"")</f>
        <v/>
      </c>
      <c r="B17" s="26" t="str">
        <f ca="1">IFERROR(INDEX(INDIRECT("B_MSK["&amp;EXPEDISI[#Headers]&amp;"]"),ROW()-1),"")</f>
        <v/>
      </c>
      <c r="C17" s="26" t="str">
        <f ca="1">IFERROR(INDEX(SUPPLIER_CONV[2],MATCH(INDEX(INDIRECT("B_MSK["&amp;EXPEDISI[#Headers]&amp;"]"),ROW()-1),SUPPLIER_CONV[1],0)),"")</f>
        <v/>
      </c>
      <c r="D17" s="21" t="str">
        <f ca="1">IFERROR(INDEX(INDIRECT("B_MSK["&amp;EXPEDISI[#Headers]&amp;"]"),ROW()-1)&amp;IF(OR(EXPEDISI[[#This Row],[C]]&lt;2,EXPEDISI[[#This Row],[C]]=""),"","/ CTN"),"")</f>
        <v/>
      </c>
      <c r="E17" s="5" t="str">
        <f ca="1">IFERROR(INDEX(INDIRECT("B_MSK["&amp;EXPEDISI[#Headers]&amp;"]"),ROW()-1),"")</f>
        <v/>
      </c>
      <c r="F17" s="22" t="str">
        <f ca="1">IFERROR(INDEX(INDIRECT("B_MSK["&amp;EXPEDISI[#Headers]&amp;"_1]"),ROW()-1),"")</f>
        <v/>
      </c>
      <c r="G17" s="17" t="str">
        <f ca="1">IFERROR(INDEX(INDIRECT("B_MSK["&amp;EXPEDISI[#Headers]&amp;"_1]"),ROW()-1),"")</f>
        <v/>
      </c>
      <c r="H17" s="17" t="str">
        <f ca="1">IFERROR(INDEX(INDIRECT("B_MSK["&amp;EXPEDISI[#Headers]&amp;"]"),ROW()-1),"")</f>
        <v/>
      </c>
      <c r="I17" s="17" t="str">
        <f ca="1">IFERROR(INDEX(INDIRECT("B_MSK["&amp;EXPEDISI[#Headers]&amp;"]"),ROW()-1),"")</f>
        <v/>
      </c>
      <c r="J17" s="19" t="str">
        <f ca="1">IFERROR(IF(INDEX(INDIRECT("B_MSK["&amp;EXPEDISI[#Headers]&amp;"]"),ROW()-1)=0,"",INDEX(INDIRECT("B_MSK["&amp;EXPEDISI[#Headers]&amp;"]"),ROW()-1)),"")</f>
        <v/>
      </c>
      <c r="K17" s="16" t="str">
        <f ca="1">IFERROR(IF(EXPEDISI[[#This Row],[NAMA BARANG]]="","",INDEX(INDIRECT("B_MSK["&amp;EXPEDISI[#Headers]&amp;"]"),ROW()-1)),"")</f>
        <v/>
      </c>
      <c r="L17" s="17" t="str">
        <f ca="1">IFERROR(INDEX(INDIRECT("B_MSK["&amp;EXPEDISI[#Headers]&amp;"]"),ROW()-1),"")</f>
        <v/>
      </c>
    </row>
    <row r="18" spans="1:12" x14ac:dyDescent="0.25">
      <c r="A18" s="16">
        <f ca="1">IFERROR(INDEX(INDIRECT("B_MSK["&amp;EXPEDISI[#Headers]&amp;"]"),ROW()-1),"")</f>
        <v>44930</v>
      </c>
      <c r="B18" s="26" t="str">
        <f ca="1">IFERROR(INDEX(INDIRECT("B_MSK["&amp;EXPEDISI[#Headers]&amp;"]"),ROW()-1),"")</f>
        <v>Penghapus W/B Enter 802 kecil</v>
      </c>
      <c r="C18" s="26" t="str">
        <f ca="1">IFERROR(INDEX(SUPPLIER_CONV[2],MATCH(INDEX(INDIRECT("B_MSK["&amp;EXPEDISI[#Headers]&amp;"]"),ROW()-1),SUPPLIER_CONV[1],0)),"")</f>
        <v xml:space="preserve">ETJ </v>
      </c>
      <c r="D18" s="21" t="str">
        <f ca="1">IFERROR(INDEX(INDIRECT("B_MSK["&amp;EXPEDISI[#Headers]&amp;"]"),ROW()-1)&amp;IF(OR(EXPEDISI[[#This Row],[C]]&lt;2,EXPEDISI[[#This Row],[C]]=""),"","/ CTN"),"")</f>
        <v>100 LSN/ CTN</v>
      </c>
      <c r="E18" s="5">
        <f ca="1">IFERROR(INDEX(INDIRECT("B_MSK["&amp;EXPEDISI[#Headers]&amp;"]"),ROW()-1),"")</f>
        <v>3</v>
      </c>
      <c r="F18" s="22">
        <f ca="1">IFERROR(INDEX(INDIRECT("B_MSK["&amp;EXPEDISI[#Headers]&amp;"_1]"),ROW()-1),"")</f>
        <v>10500</v>
      </c>
      <c r="G18" s="17" t="str">
        <f ca="1">IFERROR(INDEX(INDIRECT("B_MSK["&amp;EXPEDISI[#Headers]&amp;"_1]"),ROW()-1),"")</f>
        <v>/ LSN</v>
      </c>
      <c r="H18" s="17" t="str">
        <f ca="1">IFERROR(INDEX(INDIRECT("B_MSK["&amp;EXPEDISI[#Headers]&amp;"]"),ROW()-1),"")</f>
        <v/>
      </c>
      <c r="I18" s="17" t="str">
        <f ca="1">IFERROR(INDEX(INDIRECT("B_MSK["&amp;EXPEDISI[#Headers]&amp;"]"),ROW()-1),"")</f>
        <v/>
      </c>
      <c r="J18" s="19" t="str">
        <f ca="1">IFERROR(IF(INDEX(INDIRECT("B_MSK["&amp;EXPEDISI[#Headers]&amp;"]"),ROW()-1)=0,"",INDEX(INDIRECT("B_MSK["&amp;EXPEDISI[#Headers]&amp;"]"),ROW()-1)),"")</f>
        <v/>
      </c>
      <c r="K18" s="16">
        <f ca="1">IFERROR(IF(EXPEDISI[[#This Row],[NAMA BARANG]]="","",INDEX(INDIRECT("B_MSK["&amp;EXPEDISI[#Headers]&amp;"]"),ROW()-1)),"")</f>
        <v>44930</v>
      </c>
      <c r="L18" s="17" t="str">
        <f ca="1">IFERROR(INDEX(INDIRECT("B_MSK["&amp;EXPEDISI[#Headers]&amp;"]"),ROW()-1),"")</f>
        <v>stip</v>
      </c>
    </row>
    <row r="19" spans="1:12" x14ac:dyDescent="0.25">
      <c r="A19" s="16" t="str">
        <f ca="1">IFERROR(INDEX(INDIRECT("B_MSK["&amp;EXPEDISI[#Headers]&amp;"]"),ROW()-1),"")</f>
        <v/>
      </c>
      <c r="B19" s="26" t="str">
        <f ca="1">IFERROR(INDEX(INDIRECT("B_MSK["&amp;EXPEDISI[#Headers]&amp;"]"),ROW()-1),"")</f>
        <v/>
      </c>
      <c r="C19" s="26" t="str">
        <f ca="1">IFERROR(INDEX(SUPPLIER_CONV[2],MATCH(INDEX(INDIRECT("B_MSK["&amp;EXPEDISI[#Headers]&amp;"]"),ROW()-1),SUPPLIER_CONV[1],0)),"")</f>
        <v/>
      </c>
      <c r="D19" s="21" t="str">
        <f ca="1">IFERROR(INDEX(INDIRECT("B_MSK["&amp;EXPEDISI[#Headers]&amp;"]"),ROW()-1)&amp;IF(OR(EXPEDISI[[#This Row],[C]]&lt;2,EXPEDISI[[#This Row],[C]]=""),"","/ CTN"),"")</f>
        <v/>
      </c>
      <c r="E19" s="5" t="str">
        <f ca="1">IFERROR(INDEX(INDIRECT("B_MSK["&amp;EXPEDISI[#Headers]&amp;"]"),ROW()-1),"")</f>
        <v/>
      </c>
      <c r="F19" s="22" t="str">
        <f ca="1">IFERROR(INDEX(INDIRECT("B_MSK["&amp;EXPEDISI[#Headers]&amp;"_1]"),ROW()-1),"")</f>
        <v/>
      </c>
      <c r="G19" s="17" t="str">
        <f ca="1">IFERROR(INDEX(INDIRECT("B_MSK["&amp;EXPEDISI[#Headers]&amp;"_1]"),ROW()-1),"")</f>
        <v/>
      </c>
      <c r="H19" s="17" t="str">
        <f ca="1">IFERROR(INDEX(INDIRECT("B_MSK["&amp;EXPEDISI[#Headers]&amp;"]"),ROW()-1),"")</f>
        <v/>
      </c>
      <c r="I19" s="17" t="str">
        <f ca="1">IFERROR(INDEX(INDIRECT("B_MSK["&amp;EXPEDISI[#Headers]&amp;"]"),ROW()-1),"")</f>
        <v/>
      </c>
      <c r="J19" s="19" t="str">
        <f ca="1">IFERROR(IF(INDEX(INDIRECT("B_MSK["&amp;EXPEDISI[#Headers]&amp;"]"),ROW()-1)=0,"",INDEX(INDIRECT("B_MSK["&amp;EXPEDISI[#Headers]&amp;"]"),ROW()-1)),"")</f>
        <v/>
      </c>
      <c r="K19" s="16" t="str">
        <f ca="1">IFERROR(IF(EXPEDISI[[#This Row],[NAMA BARANG]]="","",INDEX(INDIRECT("B_MSK["&amp;EXPEDISI[#Headers]&amp;"]"),ROW()-1)),"")</f>
        <v/>
      </c>
      <c r="L19" s="17" t="str">
        <f ca="1">IFERROR(INDEX(INDIRECT("B_MSK["&amp;EXPEDISI[#Headers]&amp;"]"),ROW()-1),"")</f>
        <v/>
      </c>
    </row>
    <row r="20" spans="1:12" x14ac:dyDescent="0.25">
      <c r="A20" s="16" t="str">
        <f ca="1">IFERROR(INDEX(INDIRECT("B_MSK["&amp;EXPEDISI[#Headers]&amp;"]"),ROW()-1),"")</f>
        <v/>
      </c>
      <c r="B20" s="26" t="str">
        <f ca="1">IFERROR(INDEX(INDIRECT("B_MSK["&amp;EXPEDISI[#Headers]&amp;"]"),ROW()-1),"")</f>
        <v>Clip Board Enter Kayu</v>
      </c>
      <c r="C20" s="26" t="str">
        <f ca="1">IFERROR(INDEX(SUPPLIER_CONV[2],MATCH(INDEX(INDIRECT("B_MSK["&amp;EXPEDISI[#Headers]&amp;"]"),ROW()-1),SUPPLIER_CONV[1],0)),"")</f>
        <v xml:space="preserve">ETJ </v>
      </c>
      <c r="D20" s="21" t="str">
        <f ca="1">IFERROR(INDEX(INDIRECT("B_MSK["&amp;EXPEDISI[#Headers]&amp;"]"),ROW()-1)&amp;IF(OR(EXPEDISI[[#This Row],[C]]&lt;2,EXPEDISI[[#This Row],[C]]=""),"","/ CTN"),"")</f>
        <v>12 LSN/ CTN</v>
      </c>
      <c r="E20" s="5">
        <f ca="1">IFERROR(INDEX(INDIRECT("B_MSK["&amp;EXPEDISI[#Headers]&amp;"]"),ROW()-1),"")</f>
        <v>20</v>
      </c>
      <c r="F20" s="22">
        <f ca="1">IFERROR(INDEX(INDIRECT("B_MSK["&amp;EXPEDISI[#Headers]&amp;"_1]"),ROW()-1),"")</f>
        <v>38000</v>
      </c>
      <c r="G20" s="17" t="str">
        <f ca="1">IFERROR(INDEX(INDIRECT("B_MSK["&amp;EXPEDISI[#Headers]&amp;"_1]"),ROW()-1),"")</f>
        <v>/ LSN</v>
      </c>
      <c r="H20" s="17" t="str">
        <f ca="1">IFERROR(INDEX(INDIRECT("B_MSK["&amp;EXPEDISI[#Headers]&amp;"]"),ROW()-1),"")</f>
        <v/>
      </c>
      <c r="I20" s="17" t="str">
        <f ca="1">IFERROR(INDEX(INDIRECT("B_MSK["&amp;EXPEDISI[#Headers]&amp;"]"),ROW()-1),"")</f>
        <v/>
      </c>
      <c r="J20" s="19" t="str">
        <f ca="1">IFERROR(IF(INDEX(INDIRECT("B_MSK["&amp;EXPEDISI[#Headers]&amp;"]"),ROW()-1)=0,"",INDEX(INDIRECT("B_MSK["&amp;EXPEDISI[#Headers]&amp;"]"),ROW()-1)),"")</f>
        <v>CASH : 34500</v>
      </c>
      <c r="K20" s="16">
        <f ca="1">IFERROR(IF(EXPEDISI[[#This Row],[NAMA BARANG]]="","",INDEX(INDIRECT("B_MSK["&amp;EXPEDISI[#Headers]&amp;"]"),ROW()-1)),"")</f>
        <v>44930</v>
      </c>
      <c r="L20" s="17" t="str">
        <f ca="1">IFERROR(INDEX(INDIRECT("B_MSK["&amp;EXPEDISI[#Headers]&amp;"]"),ROW()-1),"")</f>
        <v>clip</v>
      </c>
    </row>
    <row r="21" spans="1:12" x14ac:dyDescent="0.25">
      <c r="A21" s="16" t="str">
        <f ca="1">IFERROR(INDEX(INDIRECT("B_MSK["&amp;EXPEDISI[#Headers]&amp;"]"),ROW()-1),"")</f>
        <v/>
      </c>
      <c r="B21" s="26" t="str">
        <f ca="1">IFERROR(INDEX(INDIRECT("B_MSK["&amp;EXPEDISI[#Headers]&amp;"]"),ROW()-1),"")</f>
        <v/>
      </c>
      <c r="C21" s="26" t="str">
        <f ca="1">IFERROR(INDEX(SUPPLIER_CONV[2],MATCH(INDEX(INDIRECT("B_MSK["&amp;EXPEDISI[#Headers]&amp;"]"),ROW()-1),SUPPLIER_CONV[1],0)),"")</f>
        <v/>
      </c>
      <c r="D21" s="21" t="str">
        <f ca="1">IFERROR(INDEX(INDIRECT("B_MSK["&amp;EXPEDISI[#Headers]&amp;"]"),ROW()-1)&amp;IF(OR(EXPEDISI[[#This Row],[C]]&lt;2,EXPEDISI[[#This Row],[C]]=""),"","/ CTN"),"")</f>
        <v/>
      </c>
      <c r="E21" s="5" t="str">
        <f ca="1">IFERROR(INDEX(INDIRECT("B_MSK["&amp;EXPEDISI[#Headers]&amp;"]"),ROW()-1),"")</f>
        <v/>
      </c>
      <c r="F21" s="22" t="str">
        <f ca="1">IFERROR(INDEX(INDIRECT("B_MSK["&amp;EXPEDISI[#Headers]&amp;"_1]"),ROW()-1),"")</f>
        <v/>
      </c>
      <c r="G21" s="17" t="str">
        <f ca="1">IFERROR(INDEX(INDIRECT("B_MSK["&amp;EXPEDISI[#Headers]&amp;"_1]"),ROW()-1),"")</f>
        <v/>
      </c>
      <c r="H21" s="17" t="str">
        <f ca="1">IFERROR(INDEX(INDIRECT("B_MSK["&amp;EXPEDISI[#Headers]&amp;"]"),ROW()-1),"")</f>
        <v/>
      </c>
      <c r="I21" s="17" t="str">
        <f ca="1">IFERROR(INDEX(INDIRECT("B_MSK["&amp;EXPEDISI[#Headers]&amp;"]"),ROW()-1),"")</f>
        <v/>
      </c>
      <c r="J21" s="19" t="str">
        <f ca="1">IFERROR(IF(INDEX(INDIRECT("B_MSK["&amp;EXPEDISI[#Headers]&amp;"]"),ROW()-1)=0,"",INDEX(INDIRECT("B_MSK["&amp;EXPEDISI[#Headers]&amp;"]"),ROW()-1)),"")</f>
        <v/>
      </c>
      <c r="K21" s="16" t="str">
        <f ca="1">IFERROR(IF(EXPEDISI[[#This Row],[NAMA BARANG]]="","",INDEX(INDIRECT("B_MSK["&amp;EXPEDISI[#Headers]&amp;"]"),ROW()-1)),"")</f>
        <v/>
      </c>
      <c r="L21" s="17" t="str">
        <f ca="1">IFERROR(INDEX(INDIRECT("B_MSK["&amp;EXPEDISI[#Headers]&amp;"]"),ROW()-1),"")</f>
        <v/>
      </c>
    </row>
    <row r="22" spans="1:12" x14ac:dyDescent="0.25">
      <c r="A22" s="16" t="str">
        <f ca="1">IFERROR(INDEX(INDIRECT("B_MSK["&amp;EXPEDISI[#Headers]&amp;"]"),ROW()-1),"")</f>
        <v/>
      </c>
      <c r="B22" s="26" t="str">
        <f ca="1">IFERROR(INDEX(INDIRECT("B_MSK["&amp;EXPEDISI[#Headers]&amp;"]"),ROW()-1),"")</f>
        <v>Kartu absensi Kojiko dos merah</v>
      </c>
      <c r="C22" s="26" t="str">
        <f ca="1">IFERROR(INDEX(SUPPLIER_CONV[2],MATCH(INDEX(INDIRECT("B_MSK["&amp;EXPEDISI[#Headers]&amp;"]"),ROW()-1),SUPPLIER_CONV[1],0)),"")</f>
        <v xml:space="preserve">ETJ </v>
      </c>
      <c r="D22" s="21" t="str">
        <f ca="1">IFERROR(INDEX(INDIRECT("B_MSK["&amp;EXPEDISI[#Headers]&amp;"]"),ROW()-1)&amp;IF(OR(EXPEDISI[[#This Row],[C]]&lt;2,EXPEDISI[[#This Row],[C]]=""),"","/ CTN"),"")</f>
        <v>100 PAK/ CTN</v>
      </c>
      <c r="E22" s="5">
        <f ca="1">IFERROR(INDEX(INDIRECT("B_MSK["&amp;EXPEDISI[#Headers]&amp;"]"),ROW()-1),"")</f>
        <v>2</v>
      </c>
      <c r="F22" s="22">
        <f ca="1">IFERROR(INDEX(INDIRECT("B_MSK["&amp;EXPEDISI[#Headers]&amp;"_1]"),ROW()-1),"")</f>
        <v>17500</v>
      </c>
      <c r="G22" s="17" t="str">
        <f ca="1">IFERROR(INDEX(INDIRECT("B_MSK["&amp;EXPEDISI[#Headers]&amp;"_1]"),ROW()-1),"")</f>
        <v>/ PAK</v>
      </c>
      <c r="H22" s="17" t="str">
        <f ca="1">IFERROR(INDEX(INDIRECT("B_MSK["&amp;EXPEDISI[#Headers]&amp;"]"),ROW()-1),"")</f>
        <v/>
      </c>
      <c r="I22" s="17" t="str">
        <f ca="1">IFERROR(INDEX(INDIRECT("B_MSK["&amp;EXPEDISI[#Headers]&amp;"]"),ROW()-1),"")</f>
        <v/>
      </c>
      <c r="J22" s="19" t="str">
        <f ca="1">IFERROR(IF(INDEX(INDIRECT("B_MSK["&amp;EXPEDISI[#Headers]&amp;"]"),ROW()-1)=0,"",INDEX(INDIRECT("B_MSK["&amp;EXPEDISI[#Headers]&amp;"]"),ROW()-1)),"")</f>
        <v/>
      </c>
      <c r="K22" s="16">
        <f ca="1">IFERROR(IF(EXPEDISI[[#This Row],[NAMA BARANG]]="","",INDEX(INDIRECT("B_MSK["&amp;EXPEDISI[#Headers]&amp;"]"),ROW()-1)),"")</f>
        <v>44930</v>
      </c>
      <c r="L22" s="17" t="str">
        <f ca="1">IFERROR(INDEX(INDIRECT("B_MSK["&amp;EXPEDISI[#Headers]&amp;"]"),ROW()-1),"")</f>
        <v>kartu</v>
      </c>
    </row>
    <row r="23" spans="1:12" x14ac:dyDescent="0.25">
      <c r="A23" s="16" t="str">
        <f ca="1">IFERROR(INDEX(INDIRECT("B_MSK["&amp;EXPEDISI[#Headers]&amp;"]"),ROW()-1),"")</f>
        <v/>
      </c>
      <c r="B23" s="26" t="str">
        <f ca="1">IFERROR(INDEX(INDIRECT("B_MSK["&amp;EXPEDISI[#Headers]&amp;"]"),ROW()-1),"")</f>
        <v>Bt Enter Kembang</v>
      </c>
      <c r="C23" s="26" t="str">
        <f ca="1">IFERROR(INDEX(SUPPLIER_CONV[2],MATCH(INDEX(INDIRECT("B_MSK["&amp;EXPEDISI[#Headers]&amp;"]"),ROW()-1),SUPPLIER_CONV[1],0)),"")</f>
        <v xml:space="preserve">ETJ </v>
      </c>
      <c r="D23" s="21" t="str">
        <f ca="1">IFERROR(INDEX(INDIRECT("B_MSK["&amp;EXPEDISI[#Headers]&amp;"]"),ROW()-1)&amp;IF(OR(EXPEDISI[[#This Row],[C]]&lt;2,EXPEDISI[[#This Row],[C]]=""),"","/ CTN"),"")</f>
        <v>16 LSN/ CTN</v>
      </c>
      <c r="E23" s="5">
        <f ca="1">IFERROR(INDEX(INDIRECT("B_MSK["&amp;EXPEDISI[#Headers]&amp;"]"),ROW()-1),"")</f>
        <v>2</v>
      </c>
      <c r="F23" s="22">
        <f ca="1">IFERROR(INDEX(INDIRECT("B_MSK["&amp;EXPEDISI[#Headers]&amp;"_1]"),ROW()-1),"")</f>
        <v>55000</v>
      </c>
      <c r="G23" s="17" t="str">
        <f ca="1">IFERROR(INDEX(INDIRECT("B_MSK["&amp;EXPEDISI[#Headers]&amp;"_1]"),ROW()-1),"")</f>
        <v>/ LSN</v>
      </c>
      <c r="H23" s="17" t="str">
        <f ca="1">IFERROR(INDEX(INDIRECT("B_MSK["&amp;EXPEDISI[#Headers]&amp;"]"),ROW()-1),"")</f>
        <v/>
      </c>
      <c r="I23" s="17" t="str">
        <f ca="1">IFERROR(INDEX(INDIRECT("B_MSK["&amp;EXPEDISI[#Headers]&amp;"]"),ROW()-1),"")</f>
        <v/>
      </c>
      <c r="J23" s="19" t="str">
        <f ca="1">IFERROR(IF(INDEX(INDIRECT("B_MSK["&amp;EXPEDISI[#Headers]&amp;"]"),ROW()-1)=0,"",INDEX(INDIRECT("B_MSK["&amp;EXPEDISI[#Headers]&amp;"]"),ROW()-1)),"")</f>
        <v/>
      </c>
      <c r="K23" s="16">
        <f ca="1">IFERROR(IF(EXPEDISI[[#This Row],[NAMA BARANG]]="","",INDEX(INDIRECT("B_MSK["&amp;EXPEDISI[#Headers]&amp;"]"),ROW()-1)),"")</f>
        <v>44930</v>
      </c>
      <c r="L23" s="17" t="str">
        <f ca="1">IFERROR(INDEX(INDIRECT("B_MSK["&amp;EXPEDISI[#Headers]&amp;"]"),ROW()-1),"")</f>
        <v>buku</v>
      </c>
    </row>
    <row r="24" spans="1:12" x14ac:dyDescent="0.25">
      <c r="A24" s="16" t="str">
        <f ca="1">IFERROR(INDEX(INDIRECT("B_MSK["&amp;EXPEDISI[#Headers]&amp;"]"),ROW()-1),"")</f>
        <v/>
      </c>
      <c r="B24" s="26" t="str">
        <f ca="1">IFERROR(INDEX(INDIRECT("B_MSK["&amp;EXPEDISI[#Headers]&amp;"]"),ROW()-1),"")</f>
        <v>Bt Enter Batik</v>
      </c>
      <c r="C24" s="26" t="str">
        <f ca="1">IFERROR(INDEX(SUPPLIER_CONV[2],MATCH(INDEX(INDIRECT("B_MSK["&amp;EXPEDISI[#Headers]&amp;"]"),ROW()-1),SUPPLIER_CONV[1],0)),"")</f>
        <v xml:space="preserve">ETJ </v>
      </c>
      <c r="D24" s="21" t="str">
        <f ca="1">IFERROR(INDEX(INDIRECT("B_MSK["&amp;EXPEDISI[#Headers]&amp;"]"),ROW()-1)&amp;IF(OR(EXPEDISI[[#This Row],[C]]&lt;2,EXPEDISI[[#This Row],[C]]=""),"","/ CTN"),"")</f>
        <v>10 LSN/ CTN</v>
      </c>
      <c r="E24" s="5">
        <f ca="1">IFERROR(INDEX(INDIRECT("B_MSK["&amp;EXPEDISI[#Headers]&amp;"]"),ROW()-1),"")</f>
        <v>2</v>
      </c>
      <c r="F24" s="22">
        <f ca="1">IFERROR(INDEX(INDIRECT("B_MSK["&amp;EXPEDISI[#Headers]&amp;"_1]"),ROW()-1),"")</f>
        <v>55000</v>
      </c>
      <c r="G24" s="17" t="str">
        <f ca="1">IFERROR(INDEX(INDIRECT("B_MSK["&amp;EXPEDISI[#Headers]&amp;"_1]"),ROW()-1),"")</f>
        <v>/ LSN</v>
      </c>
      <c r="H24" s="17" t="str">
        <f ca="1">IFERROR(INDEX(INDIRECT("B_MSK["&amp;EXPEDISI[#Headers]&amp;"]"),ROW()-1),"")</f>
        <v/>
      </c>
      <c r="I24" s="17" t="str">
        <f ca="1">IFERROR(INDEX(INDIRECT("B_MSK["&amp;EXPEDISI[#Headers]&amp;"]"),ROW()-1),"")</f>
        <v/>
      </c>
      <c r="J24" s="19" t="str">
        <f ca="1">IFERROR(IF(INDEX(INDIRECT("B_MSK["&amp;EXPEDISI[#Headers]&amp;"]"),ROW()-1)=0,"",INDEX(INDIRECT("B_MSK["&amp;EXPEDISI[#Headers]&amp;"]"),ROW()-1)),"")</f>
        <v/>
      </c>
      <c r="K24" s="16">
        <f ca="1">IFERROR(IF(EXPEDISI[[#This Row],[NAMA BARANG]]="","",INDEX(INDIRECT("B_MSK["&amp;EXPEDISI[#Headers]&amp;"]"),ROW()-1)),"")</f>
        <v>44930</v>
      </c>
      <c r="L24" s="17" t="str">
        <f ca="1">IFERROR(INDEX(INDIRECT("B_MSK["&amp;EXPEDISI[#Headers]&amp;"]"),ROW()-1),"")</f>
        <v>buku</v>
      </c>
    </row>
    <row r="25" spans="1:12" x14ac:dyDescent="0.25">
      <c r="A25" s="16" t="str">
        <f ca="1">IFERROR(INDEX(INDIRECT("B_MSK["&amp;EXPEDISI[#Headers]&amp;"]"),ROW()-1),"")</f>
        <v/>
      </c>
      <c r="B25" s="26" t="str">
        <f ca="1">IFERROR(INDEX(INDIRECT("B_MSK["&amp;EXPEDISI[#Headers]&amp;"]"),ROW()-1),"")</f>
        <v/>
      </c>
      <c r="C25" s="26" t="str">
        <f ca="1">IFERROR(INDEX(SUPPLIER_CONV[2],MATCH(INDEX(INDIRECT("B_MSK["&amp;EXPEDISI[#Headers]&amp;"]"),ROW()-1),SUPPLIER_CONV[1],0)),"")</f>
        <v/>
      </c>
      <c r="D25" s="21" t="str">
        <f ca="1">IFERROR(INDEX(INDIRECT("B_MSK["&amp;EXPEDISI[#Headers]&amp;"]"),ROW()-1)&amp;IF(OR(EXPEDISI[[#This Row],[C]]&lt;2,EXPEDISI[[#This Row],[C]]=""),"","/ CTN"),"")</f>
        <v/>
      </c>
      <c r="E25" s="5" t="str">
        <f ca="1">IFERROR(INDEX(INDIRECT("B_MSK["&amp;EXPEDISI[#Headers]&amp;"]"),ROW()-1),"")</f>
        <v/>
      </c>
      <c r="F25" s="22" t="str">
        <f ca="1">IFERROR(INDEX(INDIRECT("B_MSK["&amp;EXPEDISI[#Headers]&amp;"_1]"),ROW()-1),"")</f>
        <v/>
      </c>
      <c r="G25" s="17" t="str">
        <f ca="1">IFERROR(INDEX(INDIRECT("B_MSK["&amp;EXPEDISI[#Headers]&amp;"_1]"),ROW()-1),"")</f>
        <v/>
      </c>
      <c r="H25" s="17" t="str">
        <f ca="1">IFERROR(INDEX(INDIRECT("B_MSK["&amp;EXPEDISI[#Headers]&amp;"]"),ROW()-1),"")</f>
        <v/>
      </c>
      <c r="I25" s="17" t="str">
        <f ca="1">IFERROR(INDEX(INDIRECT("B_MSK["&amp;EXPEDISI[#Headers]&amp;"]"),ROW()-1),"")</f>
        <v/>
      </c>
      <c r="J25" s="19" t="str">
        <f ca="1">IFERROR(IF(INDEX(INDIRECT("B_MSK["&amp;EXPEDISI[#Headers]&amp;"]"),ROW()-1)=0,"",INDEX(INDIRECT("B_MSK["&amp;EXPEDISI[#Headers]&amp;"]"),ROW()-1)),"")</f>
        <v/>
      </c>
      <c r="K25" s="16" t="str">
        <f ca="1">IFERROR(IF(EXPEDISI[[#This Row],[NAMA BARANG]]="","",INDEX(INDIRECT("B_MSK["&amp;EXPEDISI[#Headers]&amp;"]"),ROW()-1)),"")</f>
        <v/>
      </c>
      <c r="L25" s="17" t="str">
        <f ca="1">IFERROR(INDEX(INDIRECT("B_MSK["&amp;EXPEDISI[#Headers]&amp;"]"),ROW()-1),"")</f>
        <v/>
      </c>
    </row>
    <row r="26" spans="1:12" x14ac:dyDescent="0.25">
      <c r="A26" s="16" t="str">
        <f ca="1">IFERROR(INDEX(INDIRECT("B_MSK["&amp;EXPEDISI[#Headers]&amp;"]"),ROW()-1),"")</f>
        <v/>
      </c>
      <c r="B26" s="26" t="str">
        <f ca="1">IFERROR(INDEX(INDIRECT("B_MSK["&amp;EXPEDISI[#Headers]&amp;"]"),ROW()-1),"")</f>
        <v>Tape dispenser 801 biru</v>
      </c>
      <c r="C26" s="26" t="str">
        <f ca="1">IFERROR(INDEX(SUPPLIER_CONV[2],MATCH(INDEX(INDIRECT("B_MSK["&amp;EXPEDISI[#Headers]&amp;"]"),ROW()-1),SUPPLIER_CONV[1],0)),"")</f>
        <v>JAYA MAKMUR</v>
      </c>
      <c r="D26" s="21" t="str">
        <f ca="1">IFERROR(INDEX(INDIRECT("B_MSK["&amp;EXPEDISI[#Headers]&amp;"]"),ROW()-1)&amp;IF(OR(EXPEDISI[[#This Row],[C]]&lt;2,EXPEDISI[[#This Row],[C]]=""),"","/ CTN"),"")</f>
        <v>24 PCS</v>
      </c>
      <c r="E26" s="5" t="str">
        <f ca="1">IFERROR(INDEX(INDIRECT("B_MSK["&amp;EXPEDISI[#Headers]&amp;"]"),ROW()-1),"")</f>
        <v/>
      </c>
      <c r="F26" s="22">
        <f ca="1">IFERROR(INDEX(INDIRECT("B_MSK["&amp;EXPEDISI[#Headers]&amp;"_1]"),ROW()-1),"")</f>
        <v>13000</v>
      </c>
      <c r="G26" s="17" t="str">
        <f ca="1">IFERROR(INDEX(INDIRECT("B_MSK["&amp;EXPEDISI[#Headers]&amp;"_1]"),ROW()-1),"")</f>
        <v>/ PCS</v>
      </c>
      <c r="H26" s="17" t="str">
        <f ca="1">IFERROR(INDEX(INDIRECT("B_MSK["&amp;EXPEDISI[#Headers]&amp;"]"),ROW()-1),"")</f>
        <v/>
      </c>
      <c r="I26" s="17" t="str">
        <f ca="1">IFERROR(INDEX(INDIRECT("B_MSK["&amp;EXPEDISI[#Headers]&amp;"]"),ROW()-1),"")</f>
        <v/>
      </c>
      <c r="J26" s="19" t="str">
        <f ca="1">IFERROR(IF(INDEX(INDIRECT("B_MSK["&amp;EXPEDISI[#Headers]&amp;"]"),ROW()-1)=0,"",INDEX(INDIRECT("B_MSK["&amp;EXPEDISI[#Headers]&amp;"]"),ROW()-1)),"")</f>
        <v>10 CTN MIX 24 PCS/ CTN</v>
      </c>
      <c r="K26" s="16">
        <f ca="1">IFERROR(IF(EXPEDISI[[#This Row],[NAMA BARANG]]="","",INDEX(INDIRECT("B_MSK["&amp;EXPEDISI[#Headers]&amp;"]"),ROW()-1)),"")</f>
        <v>44930</v>
      </c>
      <c r="L26" s="17" t="str">
        <f ca="1">IFERROR(INDEX(INDIRECT("B_MSK["&amp;EXPEDISI[#Headers]&amp;"]"),ROW()-1),"")</f>
        <v>isolasi</v>
      </c>
    </row>
    <row r="27" spans="1:12" x14ac:dyDescent="0.25">
      <c r="A27" s="16" t="str">
        <f ca="1">IFERROR(INDEX(INDIRECT("B_MSK["&amp;EXPEDISI[#Headers]&amp;"]"),ROW()-1),"")</f>
        <v/>
      </c>
      <c r="B27" s="26" t="str">
        <f ca="1">IFERROR(INDEX(INDIRECT("B_MSK["&amp;EXPEDISI[#Headers]&amp;"]"),ROW()-1),"")</f>
        <v>Tape dispenser 801 hijau</v>
      </c>
      <c r="C27" s="26" t="str">
        <f ca="1">IFERROR(INDEX(SUPPLIER_CONV[2],MATCH(INDEX(INDIRECT("B_MSK["&amp;EXPEDISI[#Headers]&amp;"]"),ROW()-1),SUPPLIER_CONV[1],0)),"")</f>
        <v>JAYA MAKMUR</v>
      </c>
      <c r="D27" s="21" t="str">
        <f ca="1">IFERROR(INDEX(INDIRECT("B_MSK["&amp;EXPEDISI[#Headers]&amp;"]"),ROW()-1)&amp;IF(OR(EXPEDISI[[#This Row],[C]]&lt;2,EXPEDISI[[#This Row],[C]]=""),"","/ CTN"),"")</f>
        <v>24 PCS</v>
      </c>
      <c r="E27" s="5" t="str">
        <f ca="1">IFERROR(INDEX(INDIRECT("B_MSK["&amp;EXPEDISI[#Headers]&amp;"]"),ROW()-1),"")</f>
        <v/>
      </c>
      <c r="F27" s="22">
        <f ca="1">IFERROR(INDEX(INDIRECT("B_MSK["&amp;EXPEDISI[#Headers]&amp;"_1]"),ROW()-1),"")</f>
        <v>13000</v>
      </c>
      <c r="G27" s="17" t="str">
        <f ca="1">IFERROR(INDEX(INDIRECT("B_MSK["&amp;EXPEDISI[#Headers]&amp;"_1]"),ROW()-1),"")</f>
        <v>/ PCS</v>
      </c>
      <c r="H27" s="17" t="str">
        <f ca="1">IFERROR(INDEX(INDIRECT("B_MSK["&amp;EXPEDISI[#Headers]&amp;"]"),ROW()-1),"")</f>
        <v/>
      </c>
      <c r="I27" s="17" t="str">
        <f ca="1">IFERROR(INDEX(INDIRECT("B_MSK["&amp;EXPEDISI[#Headers]&amp;"]"),ROW()-1),"")</f>
        <v/>
      </c>
      <c r="J27" s="19" t="str">
        <f ca="1">IFERROR(IF(INDEX(INDIRECT("B_MSK["&amp;EXPEDISI[#Headers]&amp;"]"),ROW()-1)=0,"",INDEX(INDIRECT("B_MSK["&amp;EXPEDISI[#Headers]&amp;"]"),ROW()-1)),"")</f>
        <v>10 CTN MIX 24 PCS/ CTN</v>
      </c>
      <c r="K27" s="16">
        <f ca="1">IFERROR(IF(EXPEDISI[[#This Row],[NAMA BARANG]]="","",INDEX(INDIRECT("B_MSK["&amp;EXPEDISI[#Headers]&amp;"]"),ROW()-1)),"")</f>
        <v>44930</v>
      </c>
      <c r="L27" s="17" t="str">
        <f ca="1">IFERROR(INDEX(INDIRECT("B_MSK["&amp;EXPEDISI[#Headers]&amp;"]"),ROW()-1),"")</f>
        <v>isolasi</v>
      </c>
    </row>
    <row r="28" spans="1:12" x14ac:dyDescent="0.25">
      <c r="A28" s="16" t="str">
        <f ca="1">IFERROR(INDEX(INDIRECT("B_MSK["&amp;EXPEDISI[#Headers]&amp;"]"),ROW()-1),"")</f>
        <v/>
      </c>
      <c r="B28" s="26" t="str">
        <f ca="1">IFERROR(INDEX(INDIRECT("B_MSK["&amp;EXPEDISI[#Headers]&amp;"]"),ROW()-1),"")</f>
        <v>Tape dispenser 801 merah</v>
      </c>
      <c r="C28" s="26" t="str">
        <f ca="1">IFERROR(INDEX(SUPPLIER_CONV[2],MATCH(INDEX(INDIRECT("B_MSK["&amp;EXPEDISI[#Headers]&amp;"]"),ROW()-1),SUPPLIER_CONV[1],0)),"")</f>
        <v>JAYA MAKMUR</v>
      </c>
      <c r="D28" s="21" t="str">
        <f ca="1">IFERROR(INDEX(INDIRECT("B_MSK["&amp;EXPEDISI[#Headers]&amp;"]"),ROW()-1)&amp;IF(OR(EXPEDISI[[#This Row],[C]]&lt;2,EXPEDISI[[#This Row],[C]]=""),"","/ CTN"),"")</f>
        <v>24 PCS</v>
      </c>
      <c r="E28" s="5" t="str">
        <f ca="1">IFERROR(INDEX(INDIRECT("B_MSK["&amp;EXPEDISI[#Headers]&amp;"]"),ROW()-1),"")</f>
        <v/>
      </c>
      <c r="F28" s="22">
        <f ca="1">IFERROR(INDEX(INDIRECT("B_MSK["&amp;EXPEDISI[#Headers]&amp;"_1]"),ROW()-1),"")</f>
        <v>13000</v>
      </c>
      <c r="G28" s="17" t="str">
        <f ca="1">IFERROR(INDEX(INDIRECT("B_MSK["&amp;EXPEDISI[#Headers]&amp;"_1]"),ROW()-1),"")</f>
        <v>/ PCS</v>
      </c>
      <c r="H28" s="17" t="str">
        <f ca="1">IFERROR(INDEX(INDIRECT("B_MSK["&amp;EXPEDISI[#Headers]&amp;"]"),ROW()-1),"")</f>
        <v/>
      </c>
      <c r="I28" s="17" t="str">
        <f ca="1">IFERROR(INDEX(INDIRECT("B_MSK["&amp;EXPEDISI[#Headers]&amp;"]"),ROW()-1),"")</f>
        <v/>
      </c>
      <c r="J28" s="19" t="str">
        <f ca="1">IFERROR(IF(INDEX(INDIRECT("B_MSK["&amp;EXPEDISI[#Headers]&amp;"]"),ROW()-1)=0,"",INDEX(INDIRECT("B_MSK["&amp;EXPEDISI[#Headers]&amp;"]"),ROW()-1)),"")</f>
        <v>10 CTN MIX 24 PCS/ CTN</v>
      </c>
      <c r="K28" s="16">
        <f ca="1">IFERROR(IF(EXPEDISI[[#This Row],[NAMA BARANG]]="","",INDEX(INDIRECT("B_MSK["&amp;EXPEDISI[#Headers]&amp;"]"),ROW()-1)),"")</f>
        <v>44930</v>
      </c>
      <c r="L28" s="17" t="str">
        <f ca="1">IFERROR(INDEX(INDIRECT("B_MSK["&amp;EXPEDISI[#Headers]&amp;"]"),ROW()-1),"")</f>
        <v>isolasi</v>
      </c>
    </row>
    <row r="29" spans="1:12" x14ac:dyDescent="0.25">
      <c r="A29" s="16" t="str">
        <f ca="1">IFERROR(INDEX(INDIRECT("B_MSK["&amp;EXPEDISI[#Headers]&amp;"]"),ROW()-1),"")</f>
        <v/>
      </c>
      <c r="B29" s="26" t="str">
        <f ca="1">IFERROR(INDEX(INDIRECT("B_MSK["&amp;EXPEDISI[#Headers]&amp;"]"),ROW()-1),"")</f>
        <v>Tape dispenser 801 ungu</v>
      </c>
      <c r="C29" s="26" t="str">
        <f ca="1">IFERROR(INDEX(SUPPLIER_CONV[2],MATCH(INDEX(INDIRECT("B_MSK["&amp;EXPEDISI[#Headers]&amp;"]"),ROW()-1),SUPPLIER_CONV[1],0)),"")</f>
        <v>JAYA MAKMUR</v>
      </c>
      <c r="D29" s="21" t="str">
        <f ca="1">IFERROR(INDEX(INDIRECT("B_MSK["&amp;EXPEDISI[#Headers]&amp;"]"),ROW()-1)&amp;IF(OR(EXPEDISI[[#This Row],[C]]&lt;2,EXPEDISI[[#This Row],[C]]=""),"","/ CTN"),"")</f>
        <v>24 PCS</v>
      </c>
      <c r="E29" s="5" t="str">
        <f ca="1">IFERROR(INDEX(INDIRECT("B_MSK["&amp;EXPEDISI[#Headers]&amp;"]"),ROW()-1),"")</f>
        <v/>
      </c>
      <c r="F29" s="22">
        <f ca="1">IFERROR(INDEX(INDIRECT("B_MSK["&amp;EXPEDISI[#Headers]&amp;"_1]"),ROW()-1),"")</f>
        <v>13000</v>
      </c>
      <c r="G29" s="17" t="str">
        <f ca="1">IFERROR(INDEX(INDIRECT("B_MSK["&amp;EXPEDISI[#Headers]&amp;"_1]"),ROW()-1),"")</f>
        <v>/ PCS</v>
      </c>
      <c r="H29" s="17" t="str">
        <f ca="1">IFERROR(INDEX(INDIRECT("B_MSK["&amp;EXPEDISI[#Headers]&amp;"]"),ROW()-1),"")</f>
        <v/>
      </c>
      <c r="I29" s="17" t="str">
        <f ca="1">IFERROR(INDEX(INDIRECT("B_MSK["&amp;EXPEDISI[#Headers]&amp;"]"),ROW()-1),"")</f>
        <v/>
      </c>
      <c r="J29" s="19" t="str">
        <f ca="1">IFERROR(IF(INDEX(INDIRECT("B_MSK["&amp;EXPEDISI[#Headers]&amp;"]"),ROW()-1)=0,"",INDEX(INDIRECT("B_MSK["&amp;EXPEDISI[#Headers]&amp;"]"),ROW()-1)),"")</f>
        <v>10 CTN MIX 24 PCS/ CTN</v>
      </c>
      <c r="K29" s="16">
        <f ca="1">IFERROR(IF(EXPEDISI[[#This Row],[NAMA BARANG]]="","",INDEX(INDIRECT("B_MSK["&amp;EXPEDISI[#Headers]&amp;"]"),ROW()-1)),"")</f>
        <v>44930</v>
      </c>
      <c r="L29" s="17" t="str">
        <f ca="1">IFERROR(INDEX(INDIRECT("B_MSK["&amp;EXPEDISI[#Headers]&amp;"]"),ROW()-1),"")</f>
        <v>isolasi</v>
      </c>
    </row>
    <row r="30" spans="1:12" x14ac:dyDescent="0.25">
      <c r="A30" s="16" t="str">
        <f ca="1">IFERROR(INDEX(INDIRECT("B_MSK["&amp;EXPEDISI[#Headers]&amp;"]"),ROW()-1),"")</f>
        <v/>
      </c>
      <c r="B30" s="26" t="str">
        <f ca="1">IFERROR(INDEX(INDIRECT("B_MSK["&amp;EXPEDISI[#Headers]&amp;"]"),ROW()-1),"")</f>
        <v>Tape dispenser 801 biru</v>
      </c>
      <c r="C30" s="26" t="str">
        <f ca="1">IFERROR(INDEX(SUPPLIER_CONV[2],MATCH(INDEX(INDIRECT("B_MSK["&amp;EXPEDISI[#Headers]&amp;"]"),ROW()-1),SUPPLIER_CONV[1],0)),"")</f>
        <v>JAYA MAKMUR</v>
      </c>
      <c r="D30" s="21" t="str">
        <f ca="1">IFERROR(INDEX(INDIRECT("B_MSK["&amp;EXPEDISI[#Headers]&amp;"]"),ROW()-1)&amp;IF(OR(EXPEDISI[[#This Row],[C]]&lt;2,EXPEDISI[[#This Row],[C]]=""),"","/ CTN"),"")</f>
        <v>24 PCS</v>
      </c>
      <c r="E30" s="5" t="str">
        <f ca="1">IFERROR(INDEX(INDIRECT("B_MSK["&amp;EXPEDISI[#Headers]&amp;"]"),ROW()-1),"")</f>
        <v/>
      </c>
      <c r="F30" s="22" t="str">
        <f ca="1">IFERROR(INDEX(INDIRECT("B_MSK["&amp;EXPEDISI[#Headers]&amp;"_1]"),ROW()-1),"")</f>
        <v/>
      </c>
      <c r="G30" s="17" t="str">
        <f ca="1">IFERROR(INDEX(INDIRECT("B_MSK["&amp;EXPEDISI[#Headers]&amp;"_1]"),ROW()-1),"")</f>
        <v/>
      </c>
      <c r="H30" s="17" t="str">
        <f ca="1">IFERROR(INDEX(INDIRECT("B_MSK["&amp;EXPEDISI[#Headers]&amp;"]"),ROW()-1),"")</f>
        <v/>
      </c>
      <c r="I30" s="17" t="str">
        <f ca="1">IFERROR(INDEX(INDIRECT("B_MSK["&amp;EXPEDISI[#Headers]&amp;"]"),ROW()-1),"")</f>
        <v/>
      </c>
      <c r="J30" s="19" t="str">
        <f ca="1">IFERROR(IF(INDEX(INDIRECT("B_MSK["&amp;EXPEDISI[#Headers]&amp;"]"),ROW()-1)=0,"",INDEX(INDIRECT("B_MSK["&amp;EXPEDISI[#Headers]&amp;"]"),ROW()-1)),"")</f>
        <v>1 CTN MIX 24 PCS/ CTN, BONUS</v>
      </c>
      <c r="K30" s="16">
        <f ca="1">IFERROR(IF(EXPEDISI[[#This Row],[NAMA BARANG]]="","",INDEX(INDIRECT("B_MSK["&amp;EXPEDISI[#Headers]&amp;"]"),ROW()-1)),"")</f>
        <v>44930</v>
      </c>
      <c r="L30" s="17" t="str">
        <f ca="1">IFERROR(INDEX(INDIRECT("B_MSK["&amp;EXPEDISI[#Headers]&amp;"]"),ROW()-1),"")</f>
        <v>isolasi</v>
      </c>
    </row>
    <row r="31" spans="1:12" x14ac:dyDescent="0.25">
      <c r="A31" s="16" t="str">
        <f ca="1">IFERROR(INDEX(INDIRECT("B_MSK["&amp;EXPEDISI[#Headers]&amp;"]"),ROW()-1),"")</f>
        <v/>
      </c>
      <c r="B31" s="26" t="str">
        <f ca="1">IFERROR(INDEX(INDIRECT("B_MSK["&amp;EXPEDISI[#Headers]&amp;"]"),ROW()-1),"")</f>
        <v>Tape dispenser 801 hijau</v>
      </c>
      <c r="C31" s="26" t="str">
        <f ca="1">IFERROR(INDEX(SUPPLIER_CONV[2],MATCH(INDEX(INDIRECT("B_MSK["&amp;EXPEDISI[#Headers]&amp;"]"),ROW()-1),SUPPLIER_CONV[1],0)),"")</f>
        <v>JAYA MAKMUR</v>
      </c>
      <c r="D31" s="21" t="str">
        <f ca="1">IFERROR(INDEX(INDIRECT("B_MSK["&amp;EXPEDISI[#Headers]&amp;"]"),ROW()-1)&amp;IF(OR(EXPEDISI[[#This Row],[C]]&lt;2,EXPEDISI[[#This Row],[C]]=""),"","/ CTN"),"")</f>
        <v>24 PCS</v>
      </c>
      <c r="E31" s="5" t="str">
        <f ca="1">IFERROR(INDEX(INDIRECT("B_MSK["&amp;EXPEDISI[#Headers]&amp;"]"),ROW()-1),"")</f>
        <v/>
      </c>
      <c r="F31" s="22" t="str">
        <f ca="1">IFERROR(INDEX(INDIRECT("B_MSK["&amp;EXPEDISI[#Headers]&amp;"_1]"),ROW()-1),"")</f>
        <v/>
      </c>
      <c r="G31" s="17" t="str">
        <f ca="1">IFERROR(INDEX(INDIRECT("B_MSK["&amp;EXPEDISI[#Headers]&amp;"_1]"),ROW()-1),"")</f>
        <v/>
      </c>
      <c r="H31" s="17" t="str">
        <f ca="1">IFERROR(INDEX(INDIRECT("B_MSK["&amp;EXPEDISI[#Headers]&amp;"]"),ROW()-1),"")</f>
        <v/>
      </c>
      <c r="I31" s="17" t="str">
        <f ca="1">IFERROR(INDEX(INDIRECT("B_MSK["&amp;EXPEDISI[#Headers]&amp;"]"),ROW()-1),"")</f>
        <v/>
      </c>
      <c r="J31" s="19" t="str">
        <f ca="1">IFERROR(IF(INDEX(INDIRECT("B_MSK["&amp;EXPEDISI[#Headers]&amp;"]"),ROW()-1)=0,"",INDEX(INDIRECT("B_MSK["&amp;EXPEDISI[#Headers]&amp;"]"),ROW()-1)),"")</f>
        <v>1 CTN MIX 24 PCS/ CTN, BONUS</v>
      </c>
      <c r="K31" s="16">
        <f ca="1">IFERROR(IF(EXPEDISI[[#This Row],[NAMA BARANG]]="","",INDEX(INDIRECT("B_MSK["&amp;EXPEDISI[#Headers]&amp;"]"),ROW()-1)),"")</f>
        <v>44930</v>
      </c>
      <c r="L31" s="17" t="str">
        <f ca="1">IFERROR(INDEX(INDIRECT("B_MSK["&amp;EXPEDISI[#Headers]&amp;"]"),ROW()-1),"")</f>
        <v>isolasi</v>
      </c>
    </row>
    <row r="32" spans="1:12" x14ac:dyDescent="0.25">
      <c r="A32" s="16" t="str">
        <f ca="1">IFERROR(INDEX(INDIRECT("B_MSK["&amp;EXPEDISI[#Headers]&amp;"]"),ROW()-1),"")</f>
        <v/>
      </c>
      <c r="B32" s="26" t="str">
        <f ca="1">IFERROR(INDEX(INDIRECT("B_MSK["&amp;EXPEDISI[#Headers]&amp;"]"),ROW()-1),"")</f>
        <v>Tape dispenser 801 merah</v>
      </c>
      <c r="C32" s="26" t="str">
        <f ca="1">IFERROR(INDEX(SUPPLIER_CONV[2],MATCH(INDEX(INDIRECT("B_MSK["&amp;EXPEDISI[#Headers]&amp;"]"),ROW()-1),SUPPLIER_CONV[1],0)),"")</f>
        <v>JAYA MAKMUR</v>
      </c>
      <c r="D32" s="21" t="str">
        <f ca="1">IFERROR(INDEX(INDIRECT("B_MSK["&amp;EXPEDISI[#Headers]&amp;"]"),ROW()-1)&amp;IF(OR(EXPEDISI[[#This Row],[C]]&lt;2,EXPEDISI[[#This Row],[C]]=""),"","/ CTN"),"")</f>
        <v>24 PCS</v>
      </c>
      <c r="E32" s="5" t="str">
        <f ca="1">IFERROR(INDEX(INDIRECT("B_MSK["&amp;EXPEDISI[#Headers]&amp;"]"),ROW()-1),"")</f>
        <v/>
      </c>
      <c r="F32" s="22" t="str">
        <f ca="1">IFERROR(INDEX(INDIRECT("B_MSK["&amp;EXPEDISI[#Headers]&amp;"_1]"),ROW()-1),"")</f>
        <v/>
      </c>
      <c r="G32" s="17" t="str">
        <f ca="1">IFERROR(INDEX(INDIRECT("B_MSK["&amp;EXPEDISI[#Headers]&amp;"_1]"),ROW()-1),"")</f>
        <v/>
      </c>
      <c r="H32" s="17" t="str">
        <f ca="1">IFERROR(INDEX(INDIRECT("B_MSK["&amp;EXPEDISI[#Headers]&amp;"]"),ROW()-1),"")</f>
        <v/>
      </c>
      <c r="I32" s="17" t="str">
        <f ca="1">IFERROR(INDEX(INDIRECT("B_MSK["&amp;EXPEDISI[#Headers]&amp;"]"),ROW()-1),"")</f>
        <v/>
      </c>
      <c r="J32" s="19" t="str">
        <f ca="1">IFERROR(IF(INDEX(INDIRECT("B_MSK["&amp;EXPEDISI[#Headers]&amp;"]"),ROW()-1)=0,"",INDEX(INDIRECT("B_MSK["&amp;EXPEDISI[#Headers]&amp;"]"),ROW()-1)),"")</f>
        <v>1 CTN MIX 24 PCS/ CTN, BONUS</v>
      </c>
      <c r="K32" s="16">
        <f ca="1">IFERROR(IF(EXPEDISI[[#This Row],[NAMA BARANG]]="","",INDEX(INDIRECT("B_MSK["&amp;EXPEDISI[#Headers]&amp;"]"),ROW()-1)),"")</f>
        <v>44930</v>
      </c>
      <c r="L32" s="17" t="str">
        <f ca="1">IFERROR(INDEX(INDIRECT("B_MSK["&amp;EXPEDISI[#Headers]&amp;"]"),ROW()-1),"")</f>
        <v>isolasi</v>
      </c>
    </row>
    <row r="33" spans="1:12" x14ac:dyDescent="0.25">
      <c r="A33" s="16" t="str">
        <f ca="1">IFERROR(INDEX(INDIRECT("B_MSK["&amp;EXPEDISI[#Headers]&amp;"]"),ROW()-1),"")</f>
        <v/>
      </c>
      <c r="B33" s="26" t="str">
        <f ca="1">IFERROR(INDEX(INDIRECT("B_MSK["&amp;EXPEDISI[#Headers]&amp;"]"),ROW()-1),"")</f>
        <v>Tape dispenser 801 ungu</v>
      </c>
      <c r="C33" s="26" t="str">
        <f ca="1">IFERROR(INDEX(SUPPLIER_CONV[2],MATCH(INDEX(INDIRECT("B_MSK["&amp;EXPEDISI[#Headers]&amp;"]"),ROW()-1),SUPPLIER_CONV[1],0)),"")</f>
        <v>JAYA MAKMUR</v>
      </c>
      <c r="D33" s="21" t="str">
        <f ca="1">IFERROR(INDEX(INDIRECT("B_MSK["&amp;EXPEDISI[#Headers]&amp;"]"),ROW()-1)&amp;IF(OR(EXPEDISI[[#This Row],[C]]&lt;2,EXPEDISI[[#This Row],[C]]=""),"","/ CTN"),"")</f>
        <v>24 PCS</v>
      </c>
      <c r="E33" s="5" t="str">
        <f ca="1">IFERROR(INDEX(INDIRECT("B_MSK["&amp;EXPEDISI[#Headers]&amp;"]"),ROW()-1),"")</f>
        <v/>
      </c>
      <c r="F33" s="22" t="str">
        <f ca="1">IFERROR(INDEX(INDIRECT("B_MSK["&amp;EXPEDISI[#Headers]&amp;"_1]"),ROW()-1),"")</f>
        <v/>
      </c>
      <c r="G33" s="17" t="str">
        <f ca="1">IFERROR(INDEX(INDIRECT("B_MSK["&amp;EXPEDISI[#Headers]&amp;"_1]"),ROW()-1),"")</f>
        <v/>
      </c>
      <c r="H33" s="17" t="str">
        <f ca="1">IFERROR(INDEX(INDIRECT("B_MSK["&amp;EXPEDISI[#Headers]&amp;"]"),ROW()-1),"")</f>
        <v/>
      </c>
      <c r="I33" s="17" t="str">
        <f ca="1">IFERROR(INDEX(INDIRECT("B_MSK["&amp;EXPEDISI[#Headers]&amp;"]"),ROW()-1),"")</f>
        <v/>
      </c>
      <c r="J33" s="19" t="str">
        <f ca="1">IFERROR(IF(INDEX(INDIRECT("B_MSK["&amp;EXPEDISI[#Headers]&amp;"]"),ROW()-1)=0,"",INDEX(INDIRECT("B_MSK["&amp;EXPEDISI[#Headers]&amp;"]"),ROW()-1)),"")</f>
        <v>1 CTN MIX 24 PCS/ CTN, BONUS</v>
      </c>
      <c r="K33" s="16">
        <f ca="1">IFERROR(IF(EXPEDISI[[#This Row],[NAMA BARANG]]="","",INDEX(INDIRECT("B_MSK["&amp;EXPEDISI[#Headers]&amp;"]"),ROW()-1)),"")</f>
        <v>44930</v>
      </c>
      <c r="L33" s="17" t="str">
        <f ca="1">IFERROR(INDEX(INDIRECT("B_MSK["&amp;EXPEDISI[#Headers]&amp;"]"),ROW()-1),"")</f>
        <v>isolasi</v>
      </c>
    </row>
    <row r="34" spans="1:12" x14ac:dyDescent="0.25">
      <c r="A34" s="16" t="str">
        <f ca="1">IFERROR(INDEX(INDIRECT("B_MSK["&amp;EXPEDISI[#Headers]&amp;"]"),ROW()-1),"")</f>
        <v/>
      </c>
      <c r="B34" s="26" t="str">
        <f ca="1">IFERROR(INDEX(INDIRECT("B_MSK["&amp;EXPEDISI[#Headers]&amp;"]"),ROW()-1),"")</f>
        <v>Tape dispenser 805 biru</v>
      </c>
      <c r="C34" s="26" t="str">
        <f ca="1">IFERROR(INDEX(SUPPLIER_CONV[2],MATCH(INDEX(INDIRECT("B_MSK["&amp;EXPEDISI[#Headers]&amp;"]"),ROW()-1),SUPPLIER_CONV[1],0)),"")</f>
        <v>JAYA MAKMUR</v>
      </c>
      <c r="D34" s="21" t="str">
        <f ca="1">IFERROR(INDEX(INDIRECT("B_MSK["&amp;EXPEDISI[#Headers]&amp;"]"),ROW()-1)&amp;IF(OR(EXPEDISI[[#This Row],[C]]&lt;2,EXPEDISI[[#This Row],[C]]=""),"","/ CTN"),"")</f>
        <v>36 PCS</v>
      </c>
      <c r="E34" s="5" t="str">
        <f ca="1">IFERROR(INDEX(INDIRECT("B_MSK["&amp;EXPEDISI[#Headers]&amp;"]"),ROW()-1),"")</f>
        <v/>
      </c>
      <c r="F34" s="22">
        <f ca="1">IFERROR(INDEX(INDIRECT("B_MSK["&amp;EXPEDISI[#Headers]&amp;"_1]"),ROW()-1),"")</f>
        <v>12000</v>
      </c>
      <c r="G34" s="17" t="str">
        <f ca="1">IFERROR(INDEX(INDIRECT("B_MSK["&amp;EXPEDISI[#Headers]&amp;"_1]"),ROW()-1),"")</f>
        <v>/ PCS</v>
      </c>
      <c r="H34" s="17" t="str">
        <f ca="1">IFERROR(INDEX(INDIRECT("B_MSK["&amp;EXPEDISI[#Headers]&amp;"]"),ROW()-1),"")</f>
        <v/>
      </c>
      <c r="I34" s="17" t="str">
        <f ca="1">IFERROR(INDEX(INDIRECT("B_MSK["&amp;EXPEDISI[#Headers]&amp;"]"),ROW()-1),"")</f>
        <v/>
      </c>
      <c r="J34" s="19" t="str">
        <f ca="1">IFERROR(IF(INDEX(INDIRECT("B_MSK["&amp;EXPEDISI[#Headers]&amp;"]"),ROW()-1)=0,"",INDEX(INDIRECT("B_MSK["&amp;EXPEDISI[#Headers]&amp;"]"),ROW()-1)),"")</f>
        <v>10 CTN MIX 36 PCS/ CTN</v>
      </c>
      <c r="K34" s="16">
        <f ca="1">IFERROR(IF(EXPEDISI[[#This Row],[NAMA BARANG]]="","",INDEX(INDIRECT("B_MSK["&amp;EXPEDISI[#Headers]&amp;"]"),ROW()-1)),"")</f>
        <v>44930</v>
      </c>
      <c r="L34" s="17" t="str">
        <f ca="1">IFERROR(INDEX(INDIRECT("B_MSK["&amp;EXPEDISI[#Headers]&amp;"]"),ROW()-1),"")</f>
        <v>isolasi</v>
      </c>
    </row>
    <row r="35" spans="1:12" x14ac:dyDescent="0.25">
      <c r="A35" s="16" t="str">
        <f ca="1">IFERROR(INDEX(INDIRECT("B_MSK["&amp;EXPEDISI[#Headers]&amp;"]"),ROW()-1),"")</f>
        <v/>
      </c>
      <c r="B35" s="26" t="str">
        <f ca="1">IFERROR(INDEX(INDIRECT("B_MSK["&amp;EXPEDISI[#Headers]&amp;"]"),ROW()-1),"")</f>
        <v>Tape dispenser 805 hijau</v>
      </c>
      <c r="C35" s="26" t="str">
        <f ca="1">IFERROR(INDEX(SUPPLIER_CONV[2],MATCH(INDEX(INDIRECT("B_MSK["&amp;EXPEDISI[#Headers]&amp;"]"),ROW()-1),SUPPLIER_CONV[1],0)),"")</f>
        <v>JAYA MAKMUR</v>
      </c>
      <c r="D35" s="21" t="str">
        <f ca="1">IFERROR(INDEX(INDIRECT("B_MSK["&amp;EXPEDISI[#Headers]&amp;"]"),ROW()-1)&amp;IF(OR(EXPEDISI[[#This Row],[C]]&lt;2,EXPEDISI[[#This Row],[C]]=""),"","/ CTN"),"")</f>
        <v>36 PCS</v>
      </c>
      <c r="E35" s="5" t="str">
        <f ca="1">IFERROR(INDEX(INDIRECT("B_MSK["&amp;EXPEDISI[#Headers]&amp;"]"),ROW()-1),"")</f>
        <v/>
      </c>
      <c r="F35" s="22">
        <f ca="1">IFERROR(INDEX(INDIRECT("B_MSK["&amp;EXPEDISI[#Headers]&amp;"_1]"),ROW()-1),"")</f>
        <v>12000</v>
      </c>
      <c r="G35" s="17" t="str">
        <f ca="1">IFERROR(INDEX(INDIRECT("B_MSK["&amp;EXPEDISI[#Headers]&amp;"_1]"),ROW()-1),"")</f>
        <v>/ PCS</v>
      </c>
      <c r="H35" s="17" t="str">
        <f ca="1">IFERROR(INDEX(INDIRECT("B_MSK["&amp;EXPEDISI[#Headers]&amp;"]"),ROW()-1),"")</f>
        <v/>
      </c>
      <c r="I35" s="17" t="str">
        <f ca="1">IFERROR(INDEX(INDIRECT("B_MSK["&amp;EXPEDISI[#Headers]&amp;"]"),ROW()-1),"")</f>
        <v/>
      </c>
      <c r="J35" s="19" t="str">
        <f ca="1">IFERROR(IF(INDEX(INDIRECT("B_MSK["&amp;EXPEDISI[#Headers]&amp;"]"),ROW()-1)=0,"",INDEX(INDIRECT("B_MSK["&amp;EXPEDISI[#Headers]&amp;"]"),ROW()-1)),"")</f>
        <v>10 CTN MIX 36 PCS/ CTN</v>
      </c>
      <c r="K35" s="16">
        <f ca="1">IFERROR(IF(EXPEDISI[[#This Row],[NAMA BARANG]]="","",INDEX(INDIRECT("B_MSK["&amp;EXPEDISI[#Headers]&amp;"]"),ROW()-1)),"")</f>
        <v>44930</v>
      </c>
      <c r="L35" s="17" t="str">
        <f ca="1">IFERROR(INDEX(INDIRECT("B_MSK["&amp;EXPEDISI[#Headers]&amp;"]"),ROW()-1),"")</f>
        <v>isolasi</v>
      </c>
    </row>
    <row r="36" spans="1:12" x14ac:dyDescent="0.25">
      <c r="A36" s="16" t="str">
        <f ca="1">IFERROR(INDEX(INDIRECT("B_MSK["&amp;EXPEDISI[#Headers]&amp;"]"),ROW()-1),"")</f>
        <v/>
      </c>
      <c r="B36" s="26" t="str">
        <f ca="1">IFERROR(INDEX(INDIRECT("B_MSK["&amp;EXPEDISI[#Headers]&amp;"]"),ROW()-1),"")</f>
        <v>Tape dispenser 805 merah</v>
      </c>
      <c r="C36" s="26" t="str">
        <f ca="1">IFERROR(INDEX(SUPPLIER_CONV[2],MATCH(INDEX(INDIRECT("B_MSK["&amp;EXPEDISI[#Headers]&amp;"]"),ROW()-1),SUPPLIER_CONV[1],0)),"")</f>
        <v>JAYA MAKMUR</v>
      </c>
      <c r="D36" s="21" t="str">
        <f ca="1">IFERROR(INDEX(INDIRECT("B_MSK["&amp;EXPEDISI[#Headers]&amp;"]"),ROW()-1)&amp;IF(OR(EXPEDISI[[#This Row],[C]]&lt;2,EXPEDISI[[#This Row],[C]]=""),"","/ CTN"),"")</f>
        <v>36 PCS</v>
      </c>
      <c r="E36" s="5" t="str">
        <f ca="1">IFERROR(INDEX(INDIRECT("B_MSK["&amp;EXPEDISI[#Headers]&amp;"]"),ROW()-1),"")</f>
        <v/>
      </c>
      <c r="F36" s="22">
        <f ca="1">IFERROR(INDEX(INDIRECT("B_MSK["&amp;EXPEDISI[#Headers]&amp;"_1]"),ROW()-1),"")</f>
        <v>12000</v>
      </c>
      <c r="G36" s="17" t="str">
        <f ca="1">IFERROR(INDEX(INDIRECT("B_MSK["&amp;EXPEDISI[#Headers]&amp;"_1]"),ROW()-1),"")</f>
        <v>/ PCS</v>
      </c>
      <c r="H36" s="17" t="str">
        <f ca="1">IFERROR(INDEX(INDIRECT("B_MSK["&amp;EXPEDISI[#Headers]&amp;"]"),ROW()-1),"")</f>
        <v/>
      </c>
      <c r="I36" s="17" t="str">
        <f ca="1">IFERROR(INDEX(INDIRECT("B_MSK["&amp;EXPEDISI[#Headers]&amp;"]"),ROW()-1),"")</f>
        <v/>
      </c>
      <c r="J36" s="19" t="str">
        <f ca="1">IFERROR(IF(INDEX(INDIRECT("B_MSK["&amp;EXPEDISI[#Headers]&amp;"]"),ROW()-1)=0,"",INDEX(INDIRECT("B_MSK["&amp;EXPEDISI[#Headers]&amp;"]"),ROW()-1)),"")</f>
        <v>10 CTN MIX 36 PCS/ CTN</v>
      </c>
      <c r="K36" s="16">
        <f ca="1">IFERROR(IF(EXPEDISI[[#This Row],[NAMA BARANG]]="","",INDEX(INDIRECT("B_MSK["&amp;EXPEDISI[#Headers]&amp;"]"),ROW()-1)),"")</f>
        <v>44930</v>
      </c>
      <c r="L36" s="17" t="str">
        <f ca="1">IFERROR(INDEX(INDIRECT("B_MSK["&amp;EXPEDISI[#Headers]&amp;"]"),ROW()-1),"")</f>
        <v>isolasi</v>
      </c>
    </row>
    <row r="37" spans="1:12" x14ac:dyDescent="0.25">
      <c r="A37" s="16" t="str">
        <f ca="1">IFERROR(INDEX(INDIRECT("B_MSK["&amp;EXPEDISI[#Headers]&amp;"]"),ROW()-1),"")</f>
        <v/>
      </c>
      <c r="B37" s="26" t="str">
        <f ca="1">IFERROR(INDEX(INDIRECT("B_MSK["&amp;EXPEDISI[#Headers]&amp;"]"),ROW()-1),"")</f>
        <v>Tape dispenser 805 ungu</v>
      </c>
      <c r="C37" s="26" t="str">
        <f ca="1">IFERROR(INDEX(SUPPLIER_CONV[2],MATCH(INDEX(INDIRECT("B_MSK["&amp;EXPEDISI[#Headers]&amp;"]"),ROW()-1),SUPPLIER_CONV[1],0)),"")</f>
        <v>JAYA MAKMUR</v>
      </c>
      <c r="D37" s="21" t="str">
        <f ca="1">IFERROR(INDEX(INDIRECT("B_MSK["&amp;EXPEDISI[#Headers]&amp;"]"),ROW()-1)&amp;IF(OR(EXPEDISI[[#This Row],[C]]&lt;2,EXPEDISI[[#This Row],[C]]=""),"","/ CTN"),"")</f>
        <v>36 PCS</v>
      </c>
      <c r="E37" s="5" t="str">
        <f ca="1">IFERROR(INDEX(INDIRECT("B_MSK["&amp;EXPEDISI[#Headers]&amp;"]"),ROW()-1),"")</f>
        <v/>
      </c>
      <c r="F37" s="22">
        <f ca="1">IFERROR(INDEX(INDIRECT("B_MSK["&amp;EXPEDISI[#Headers]&amp;"_1]"),ROW()-1),"")</f>
        <v>12000</v>
      </c>
      <c r="G37" s="17" t="str">
        <f ca="1">IFERROR(INDEX(INDIRECT("B_MSK["&amp;EXPEDISI[#Headers]&amp;"_1]"),ROW()-1),"")</f>
        <v>/ PCS</v>
      </c>
      <c r="H37" s="17" t="str">
        <f ca="1">IFERROR(INDEX(INDIRECT("B_MSK["&amp;EXPEDISI[#Headers]&amp;"]"),ROW()-1),"")</f>
        <v/>
      </c>
      <c r="I37" s="17" t="str">
        <f ca="1">IFERROR(INDEX(INDIRECT("B_MSK["&amp;EXPEDISI[#Headers]&amp;"]"),ROW()-1),"")</f>
        <v/>
      </c>
      <c r="J37" s="19" t="str">
        <f ca="1">IFERROR(IF(INDEX(INDIRECT("B_MSK["&amp;EXPEDISI[#Headers]&amp;"]"),ROW()-1)=0,"",INDEX(INDIRECT("B_MSK["&amp;EXPEDISI[#Headers]&amp;"]"),ROW()-1)),"")</f>
        <v>10 CTN MIX 36 PCS/ CTN</v>
      </c>
      <c r="K37" s="16">
        <f ca="1">IFERROR(IF(EXPEDISI[[#This Row],[NAMA BARANG]]="","",INDEX(INDIRECT("B_MSK["&amp;EXPEDISI[#Headers]&amp;"]"),ROW()-1)),"")</f>
        <v>44930</v>
      </c>
      <c r="L37" s="17" t="str">
        <f ca="1">IFERROR(INDEX(INDIRECT("B_MSK["&amp;EXPEDISI[#Headers]&amp;"]"),ROW()-1),"")</f>
        <v>isolasi</v>
      </c>
    </row>
    <row r="38" spans="1:12" x14ac:dyDescent="0.25">
      <c r="A38" s="16" t="str">
        <f ca="1">IFERROR(INDEX(INDIRECT("B_MSK["&amp;EXPEDISI[#Headers]&amp;"]"),ROW()-1),"")</f>
        <v/>
      </c>
      <c r="B38" s="26" t="str">
        <f ca="1">IFERROR(INDEX(INDIRECT("B_MSK["&amp;EXPEDISI[#Headers]&amp;"]"),ROW()-1),"")</f>
        <v>Tape dispenser 805 biru</v>
      </c>
      <c r="C38" s="26" t="str">
        <f ca="1">IFERROR(INDEX(SUPPLIER_CONV[2],MATCH(INDEX(INDIRECT("B_MSK["&amp;EXPEDISI[#Headers]&amp;"]"),ROW()-1),SUPPLIER_CONV[1],0)),"")</f>
        <v>JAYA MAKMUR</v>
      </c>
      <c r="D38" s="21" t="str">
        <f ca="1">IFERROR(INDEX(INDIRECT("B_MSK["&amp;EXPEDISI[#Headers]&amp;"]"),ROW()-1)&amp;IF(OR(EXPEDISI[[#This Row],[C]]&lt;2,EXPEDISI[[#This Row],[C]]=""),"","/ CTN"),"")</f>
        <v>36 PCS</v>
      </c>
      <c r="E38" s="5" t="str">
        <f ca="1">IFERROR(INDEX(INDIRECT("B_MSK["&amp;EXPEDISI[#Headers]&amp;"]"),ROW()-1),"")</f>
        <v/>
      </c>
      <c r="F38" s="22" t="str">
        <f ca="1">IFERROR(INDEX(INDIRECT("B_MSK["&amp;EXPEDISI[#Headers]&amp;"_1]"),ROW()-1),"")</f>
        <v/>
      </c>
      <c r="G38" s="17" t="str">
        <f ca="1">IFERROR(INDEX(INDIRECT("B_MSK["&amp;EXPEDISI[#Headers]&amp;"_1]"),ROW()-1),"")</f>
        <v/>
      </c>
      <c r="H38" s="17" t="str">
        <f ca="1">IFERROR(INDEX(INDIRECT("B_MSK["&amp;EXPEDISI[#Headers]&amp;"]"),ROW()-1),"")</f>
        <v/>
      </c>
      <c r="I38" s="17" t="str">
        <f ca="1">IFERROR(INDEX(INDIRECT("B_MSK["&amp;EXPEDISI[#Headers]&amp;"]"),ROW()-1),"")</f>
        <v/>
      </c>
      <c r="J38" s="19" t="str">
        <f ca="1">IFERROR(IF(INDEX(INDIRECT("B_MSK["&amp;EXPEDISI[#Headers]&amp;"]"),ROW()-1)=0,"",INDEX(INDIRECT("B_MSK["&amp;EXPEDISI[#Headers]&amp;"]"),ROW()-1)),"")</f>
        <v>1 CTN MIX 36 PCS/ CTN, BONUS</v>
      </c>
      <c r="K38" s="16">
        <f ca="1">IFERROR(IF(EXPEDISI[[#This Row],[NAMA BARANG]]="","",INDEX(INDIRECT("B_MSK["&amp;EXPEDISI[#Headers]&amp;"]"),ROW()-1)),"")</f>
        <v>44930</v>
      </c>
      <c r="L38" s="17" t="str">
        <f ca="1">IFERROR(INDEX(INDIRECT("B_MSK["&amp;EXPEDISI[#Headers]&amp;"]"),ROW()-1),"")</f>
        <v>isolasi</v>
      </c>
    </row>
    <row r="39" spans="1:12" x14ac:dyDescent="0.25">
      <c r="A39" s="16" t="str">
        <f ca="1">IFERROR(INDEX(INDIRECT("B_MSK["&amp;EXPEDISI[#Headers]&amp;"]"),ROW()-1),"")</f>
        <v/>
      </c>
      <c r="B39" s="26" t="str">
        <f ca="1">IFERROR(INDEX(INDIRECT("B_MSK["&amp;EXPEDISI[#Headers]&amp;"]"),ROW()-1),"")</f>
        <v>Tape dispenser 805 hijau</v>
      </c>
      <c r="C39" s="26" t="str">
        <f ca="1">IFERROR(INDEX(SUPPLIER_CONV[2],MATCH(INDEX(INDIRECT("B_MSK["&amp;EXPEDISI[#Headers]&amp;"]"),ROW()-1),SUPPLIER_CONV[1],0)),"")</f>
        <v>JAYA MAKMUR</v>
      </c>
      <c r="D39" s="21" t="str">
        <f ca="1">IFERROR(INDEX(INDIRECT("B_MSK["&amp;EXPEDISI[#Headers]&amp;"]"),ROW()-1)&amp;IF(OR(EXPEDISI[[#This Row],[C]]&lt;2,EXPEDISI[[#This Row],[C]]=""),"","/ CTN"),"")</f>
        <v>36 PCS</v>
      </c>
      <c r="E39" s="5" t="str">
        <f ca="1">IFERROR(INDEX(INDIRECT("B_MSK["&amp;EXPEDISI[#Headers]&amp;"]"),ROW()-1),"")</f>
        <v/>
      </c>
      <c r="F39" s="22" t="str">
        <f ca="1">IFERROR(INDEX(INDIRECT("B_MSK["&amp;EXPEDISI[#Headers]&amp;"_1]"),ROW()-1),"")</f>
        <v/>
      </c>
      <c r="G39" s="17" t="str">
        <f ca="1">IFERROR(INDEX(INDIRECT("B_MSK["&amp;EXPEDISI[#Headers]&amp;"_1]"),ROW()-1),"")</f>
        <v/>
      </c>
      <c r="H39" s="17" t="str">
        <f ca="1">IFERROR(INDEX(INDIRECT("B_MSK["&amp;EXPEDISI[#Headers]&amp;"]"),ROW()-1),"")</f>
        <v/>
      </c>
      <c r="I39" s="17" t="str">
        <f ca="1">IFERROR(INDEX(INDIRECT("B_MSK["&amp;EXPEDISI[#Headers]&amp;"]"),ROW()-1),"")</f>
        <v/>
      </c>
      <c r="J39" s="19" t="str">
        <f ca="1">IFERROR(IF(INDEX(INDIRECT("B_MSK["&amp;EXPEDISI[#Headers]&amp;"]"),ROW()-1)=0,"",INDEX(INDIRECT("B_MSK["&amp;EXPEDISI[#Headers]&amp;"]"),ROW()-1)),"")</f>
        <v>1 CTN MIX 36 PCS/ CTN, BONUS</v>
      </c>
      <c r="K39" s="16">
        <f ca="1">IFERROR(IF(EXPEDISI[[#This Row],[NAMA BARANG]]="","",INDEX(INDIRECT("B_MSK["&amp;EXPEDISI[#Headers]&amp;"]"),ROW()-1)),"")</f>
        <v>44930</v>
      </c>
      <c r="L39" s="17" t="str">
        <f ca="1">IFERROR(INDEX(INDIRECT("B_MSK["&amp;EXPEDISI[#Headers]&amp;"]"),ROW()-1),"")</f>
        <v>isolasi</v>
      </c>
    </row>
    <row r="40" spans="1:12" x14ac:dyDescent="0.25">
      <c r="A40" s="16" t="str">
        <f ca="1">IFERROR(INDEX(INDIRECT("B_MSK["&amp;EXPEDISI[#Headers]&amp;"]"),ROW()-1),"")</f>
        <v/>
      </c>
      <c r="B40" s="26" t="str">
        <f ca="1">IFERROR(INDEX(INDIRECT("B_MSK["&amp;EXPEDISI[#Headers]&amp;"]"),ROW()-1),"")</f>
        <v>Tape dispenser 805 merah</v>
      </c>
      <c r="C40" s="26" t="str">
        <f ca="1">IFERROR(INDEX(SUPPLIER_CONV[2],MATCH(INDEX(INDIRECT("B_MSK["&amp;EXPEDISI[#Headers]&amp;"]"),ROW()-1),SUPPLIER_CONV[1],0)),"")</f>
        <v>JAYA MAKMUR</v>
      </c>
      <c r="D40" s="21" t="str">
        <f ca="1">IFERROR(INDEX(INDIRECT("B_MSK["&amp;EXPEDISI[#Headers]&amp;"]"),ROW()-1)&amp;IF(OR(EXPEDISI[[#This Row],[C]]&lt;2,EXPEDISI[[#This Row],[C]]=""),"","/ CTN"),"")</f>
        <v>36 PCS</v>
      </c>
      <c r="E40" s="5" t="str">
        <f ca="1">IFERROR(INDEX(INDIRECT("B_MSK["&amp;EXPEDISI[#Headers]&amp;"]"),ROW()-1),"")</f>
        <v/>
      </c>
      <c r="F40" s="22" t="str">
        <f ca="1">IFERROR(INDEX(INDIRECT("B_MSK["&amp;EXPEDISI[#Headers]&amp;"_1]"),ROW()-1),"")</f>
        <v/>
      </c>
      <c r="G40" s="17" t="str">
        <f ca="1">IFERROR(INDEX(INDIRECT("B_MSK["&amp;EXPEDISI[#Headers]&amp;"_1]"),ROW()-1),"")</f>
        <v/>
      </c>
      <c r="H40" s="17" t="str">
        <f ca="1">IFERROR(INDEX(INDIRECT("B_MSK["&amp;EXPEDISI[#Headers]&amp;"]"),ROW()-1),"")</f>
        <v/>
      </c>
      <c r="I40" s="17" t="str">
        <f ca="1">IFERROR(INDEX(INDIRECT("B_MSK["&amp;EXPEDISI[#Headers]&amp;"]"),ROW()-1),"")</f>
        <v/>
      </c>
      <c r="J40" s="19" t="str">
        <f ca="1">IFERROR(IF(INDEX(INDIRECT("B_MSK["&amp;EXPEDISI[#Headers]&amp;"]"),ROW()-1)=0,"",INDEX(INDIRECT("B_MSK["&amp;EXPEDISI[#Headers]&amp;"]"),ROW()-1)),"")</f>
        <v>1 CTN MIX 36 PCS/ CTN, BONUS</v>
      </c>
      <c r="K40" s="16">
        <f ca="1">IFERROR(IF(EXPEDISI[[#This Row],[NAMA BARANG]]="","",INDEX(INDIRECT("B_MSK["&amp;EXPEDISI[#Headers]&amp;"]"),ROW()-1)),"")</f>
        <v>44930</v>
      </c>
      <c r="L40" s="17" t="str">
        <f ca="1">IFERROR(INDEX(INDIRECT("B_MSK["&amp;EXPEDISI[#Headers]&amp;"]"),ROW()-1),"")</f>
        <v>isolasi</v>
      </c>
    </row>
    <row r="41" spans="1:12" x14ac:dyDescent="0.25">
      <c r="A41" s="16" t="str">
        <f ca="1">IFERROR(INDEX(INDIRECT("B_MSK["&amp;EXPEDISI[#Headers]&amp;"]"),ROW()-1),"")</f>
        <v/>
      </c>
      <c r="B41" s="26" t="str">
        <f ca="1">IFERROR(INDEX(INDIRECT("B_MSK["&amp;EXPEDISI[#Headers]&amp;"]"),ROW()-1),"")</f>
        <v>Tape dispenser 805 ungu</v>
      </c>
      <c r="C41" s="26" t="str">
        <f ca="1">IFERROR(INDEX(SUPPLIER_CONV[2],MATCH(INDEX(INDIRECT("B_MSK["&amp;EXPEDISI[#Headers]&amp;"]"),ROW()-1),SUPPLIER_CONV[1],0)),"")</f>
        <v>JAYA MAKMUR</v>
      </c>
      <c r="D41" s="21" t="str">
        <f ca="1">IFERROR(INDEX(INDIRECT("B_MSK["&amp;EXPEDISI[#Headers]&amp;"]"),ROW()-1)&amp;IF(OR(EXPEDISI[[#This Row],[C]]&lt;2,EXPEDISI[[#This Row],[C]]=""),"","/ CTN"),"")</f>
        <v>36 PCS</v>
      </c>
      <c r="E41" s="5" t="str">
        <f ca="1">IFERROR(INDEX(INDIRECT("B_MSK["&amp;EXPEDISI[#Headers]&amp;"]"),ROW()-1),"")</f>
        <v/>
      </c>
      <c r="F41" s="22" t="str">
        <f ca="1">IFERROR(INDEX(INDIRECT("B_MSK["&amp;EXPEDISI[#Headers]&amp;"_1]"),ROW()-1),"")</f>
        <v/>
      </c>
      <c r="G41" s="17" t="str">
        <f ca="1">IFERROR(INDEX(INDIRECT("B_MSK["&amp;EXPEDISI[#Headers]&amp;"_1]"),ROW()-1),"")</f>
        <v/>
      </c>
      <c r="H41" s="17" t="str">
        <f ca="1">IFERROR(INDEX(INDIRECT("B_MSK["&amp;EXPEDISI[#Headers]&amp;"]"),ROW()-1),"")</f>
        <v/>
      </c>
      <c r="I41" s="17" t="str">
        <f ca="1">IFERROR(INDEX(INDIRECT("B_MSK["&amp;EXPEDISI[#Headers]&amp;"]"),ROW()-1),"")</f>
        <v/>
      </c>
      <c r="J41" s="19" t="str">
        <f ca="1">IFERROR(IF(INDEX(INDIRECT("B_MSK["&amp;EXPEDISI[#Headers]&amp;"]"),ROW()-1)=0,"",INDEX(INDIRECT("B_MSK["&amp;EXPEDISI[#Headers]&amp;"]"),ROW()-1)),"")</f>
        <v>1 CTN MIX 36 PCS/ CTN, BONUS</v>
      </c>
      <c r="K41" s="16">
        <f ca="1">IFERROR(IF(EXPEDISI[[#This Row],[NAMA BARANG]]="","",INDEX(INDIRECT("B_MSK["&amp;EXPEDISI[#Headers]&amp;"]"),ROW()-1)),"")</f>
        <v>44930</v>
      </c>
      <c r="L41" s="17" t="str">
        <f ca="1">IFERROR(INDEX(INDIRECT("B_MSK["&amp;EXPEDISI[#Headers]&amp;"]"),ROW()-1),"")</f>
        <v>isolasi</v>
      </c>
    </row>
    <row r="42" spans="1:12" x14ac:dyDescent="0.25">
      <c r="A42" s="16" t="str">
        <f ca="1">IFERROR(INDEX(INDIRECT("B_MSK["&amp;EXPEDISI[#Headers]&amp;"]"),ROW()-1),"")</f>
        <v/>
      </c>
      <c r="B42" s="26" t="str">
        <f ca="1">IFERROR(INDEX(INDIRECT("B_MSK["&amp;EXPEDISI[#Headers]&amp;"]"),ROW()-1),"")</f>
        <v/>
      </c>
      <c r="C42" s="26" t="str">
        <f ca="1">IFERROR(INDEX(SUPPLIER_CONV[2],MATCH(INDEX(INDIRECT("B_MSK["&amp;EXPEDISI[#Headers]&amp;"]"),ROW()-1),SUPPLIER_CONV[1],0)),"")</f>
        <v/>
      </c>
      <c r="D42" s="21" t="str">
        <f ca="1">IFERROR(INDEX(INDIRECT("B_MSK["&amp;EXPEDISI[#Headers]&amp;"]"),ROW()-1)&amp;IF(OR(EXPEDISI[[#This Row],[C]]&lt;2,EXPEDISI[[#This Row],[C]]=""),"","/ CTN"),"")</f>
        <v/>
      </c>
      <c r="E42" s="5" t="str">
        <f ca="1">IFERROR(INDEX(INDIRECT("B_MSK["&amp;EXPEDISI[#Headers]&amp;"]"),ROW()-1),"")</f>
        <v/>
      </c>
      <c r="F42" s="22" t="str">
        <f ca="1">IFERROR(INDEX(INDIRECT("B_MSK["&amp;EXPEDISI[#Headers]&amp;"_1]"),ROW()-1),"")</f>
        <v/>
      </c>
      <c r="G42" s="17" t="str">
        <f ca="1">IFERROR(INDEX(INDIRECT("B_MSK["&amp;EXPEDISI[#Headers]&amp;"_1]"),ROW()-1),"")</f>
        <v/>
      </c>
      <c r="H42" s="17" t="str">
        <f ca="1">IFERROR(INDEX(INDIRECT("B_MSK["&amp;EXPEDISI[#Headers]&amp;"]"),ROW()-1),"")</f>
        <v/>
      </c>
      <c r="I42" s="17" t="str">
        <f ca="1">IFERROR(INDEX(INDIRECT("B_MSK["&amp;EXPEDISI[#Headers]&amp;"]"),ROW()-1),"")</f>
        <v/>
      </c>
      <c r="J42" s="19" t="str">
        <f ca="1">IFERROR(IF(INDEX(INDIRECT("B_MSK["&amp;EXPEDISI[#Headers]&amp;"]"),ROW()-1)=0,"",INDEX(INDIRECT("B_MSK["&amp;EXPEDISI[#Headers]&amp;"]"),ROW()-1)),"")</f>
        <v/>
      </c>
      <c r="K42" s="16" t="str">
        <f ca="1">IFERROR(IF(EXPEDISI[[#This Row],[NAMA BARANG]]="","",INDEX(INDIRECT("B_MSK["&amp;EXPEDISI[#Headers]&amp;"]"),ROW()-1)),"")</f>
        <v/>
      </c>
      <c r="L42" s="17" t="str">
        <f ca="1">IFERROR(INDEX(INDIRECT("B_MSK["&amp;EXPEDISI[#Headers]&amp;"]"),ROW()-1),"")</f>
        <v/>
      </c>
    </row>
    <row r="43" spans="1:12" x14ac:dyDescent="0.25">
      <c r="A43" s="16">
        <f ca="1">IFERROR(INDEX(INDIRECT("B_MSK["&amp;EXPEDISI[#Headers]&amp;"]"),ROW()-1),"")</f>
        <v>44931</v>
      </c>
      <c r="B43" s="26" t="str">
        <f ca="1">IFERROR(INDEX(INDIRECT("B_MSK["&amp;EXPEDISI[#Headers]&amp;"]"),ROW()-1),"")</f>
        <v>Buku Kas Folio</v>
      </c>
      <c r="C43" s="26" t="str">
        <f ca="1">IFERROR(INDEX(SUPPLIER_CONV[2],MATCH(INDEX(INDIRECT("B_MSK["&amp;EXPEDISI[#Headers]&amp;"]"),ROW()-1),SUPPLIER_CONV[1],0)),"")</f>
        <v>KUNCI MATAHARI</v>
      </c>
      <c r="D43" s="21" t="str">
        <f ca="1">IFERROR(INDEX(INDIRECT("B_MSK["&amp;EXPEDISI[#Headers]&amp;"]"),ROW()-1)&amp;IF(OR(EXPEDISI[[#This Row],[C]]&lt;2,EXPEDISI[[#This Row],[C]]=""),"","/ CTN"),"")</f>
        <v>50 PCS/ CTN</v>
      </c>
      <c r="E43" s="5">
        <f ca="1">IFERROR(INDEX(INDIRECT("B_MSK["&amp;EXPEDISI[#Headers]&amp;"]"),ROW()-1),"")</f>
        <v>6</v>
      </c>
      <c r="F43" s="22">
        <f ca="1">IFERROR(INDEX(INDIRECT("B_MSK["&amp;EXPEDISI[#Headers]&amp;"_1]"),ROW()-1),"")</f>
        <v>12870</v>
      </c>
      <c r="G43" s="17" t="str">
        <f ca="1">IFERROR(INDEX(INDIRECT("B_MSK["&amp;EXPEDISI[#Headers]&amp;"_1]"),ROW()-1),"")</f>
        <v>/ PCS</v>
      </c>
      <c r="H43" s="17" t="str">
        <f ca="1">IFERROR(INDEX(INDIRECT("B_MSK["&amp;EXPEDISI[#Headers]&amp;"]"),ROW()-1),"")</f>
        <v/>
      </c>
      <c r="I43" s="17" t="str">
        <f ca="1">IFERROR(INDEX(INDIRECT("B_MSK["&amp;EXPEDISI[#Headers]&amp;"]"),ROW()-1),"")</f>
        <v/>
      </c>
      <c r="J43" s="19" t="str">
        <f ca="1">IFERROR(IF(INDEX(INDIRECT("B_MSK["&amp;EXPEDISI[#Headers]&amp;"]"),ROW()-1)=0,"",INDEX(INDIRECT("B_MSK["&amp;EXPEDISI[#Headers]&amp;"]"),ROW()-1)),"")</f>
        <v>BELUM PPN 11%</v>
      </c>
      <c r="K43" s="16">
        <f ca="1">IFERROR(IF(EXPEDISI[[#This Row],[NAMA BARANG]]="","",INDEX(INDIRECT("B_MSK["&amp;EXPEDISI[#Headers]&amp;"]"),ROW()-1)),"")</f>
        <v>44931</v>
      </c>
      <c r="L43" s="17" t="str">
        <f ca="1">IFERROR(INDEX(INDIRECT("B_MSK["&amp;EXPEDISI[#Headers]&amp;"]"),ROW()-1),"")</f>
        <v>buku</v>
      </c>
    </row>
    <row r="44" spans="1:12" x14ac:dyDescent="0.25">
      <c r="A44" s="16" t="str">
        <f ca="1">IFERROR(INDEX(INDIRECT("B_MSK["&amp;EXPEDISI[#Headers]&amp;"]"),ROW()-1),"")</f>
        <v/>
      </c>
      <c r="B44" s="26" t="str">
        <f ca="1">IFERROR(INDEX(INDIRECT("B_MSK["&amp;EXPEDISI[#Headers]&amp;"]"),ROW()-1),"")</f>
        <v/>
      </c>
      <c r="C44" s="26" t="str">
        <f ca="1">IFERROR(INDEX(SUPPLIER_CONV[2],MATCH(INDEX(INDIRECT("B_MSK["&amp;EXPEDISI[#Headers]&amp;"]"),ROW()-1),SUPPLIER_CONV[1],0)),"")</f>
        <v/>
      </c>
      <c r="D44" s="21" t="str">
        <f ca="1">IFERROR(INDEX(INDIRECT("B_MSK["&amp;EXPEDISI[#Headers]&amp;"]"),ROW()-1)&amp;IF(OR(EXPEDISI[[#This Row],[C]]&lt;2,EXPEDISI[[#This Row],[C]]=""),"","/ CTN"),"")</f>
        <v/>
      </c>
      <c r="E44" s="5" t="str">
        <f ca="1">IFERROR(INDEX(INDIRECT("B_MSK["&amp;EXPEDISI[#Headers]&amp;"]"),ROW()-1),"")</f>
        <v/>
      </c>
      <c r="F44" s="22" t="str">
        <f ca="1">IFERROR(INDEX(INDIRECT("B_MSK["&amp;EXPEDISI[#Headers]&amp;"_1]"),ROW()-1),"")</f>
        <v/>
      </c>
      <c r="G44" s="17" t="str">
        <f ca="1">IFERROR(INDEX(INDIRECT("B_MSK["&amp;EXPEDISI[#Headers]&amp;"_1]"),ROW()-1),"")</f>
        <v/>
      </c>
      <c r="H44" s="17" t="str">
        <f ca="1">IFERROR(INDEX(INDIRECT("B_MSK["&amp;EXPEDISI[#Headers]&amp;"]"),ROW()-1),"")</f>
        <v/>
      </c>
      <c r="I44" s="17" t="str">
        <f ca="1">IFERROR(INDEX(INDIRECT("B_MSK["&amp;EXPEDISI[#Headers]&amp;"]"),ROW()-1),"")</f>
        <v/>
      </c>
      <c r="J44" s="19" t="str">
        <f ca="1">IFERROR(IF(INDEX(INDIRECT("B_MSK["&amp;EXPEDISI[#Headers]&amp;"]"),ROW()-1)=0,"",INDEX(INDIRECT("B_MSK["&amp;EXPEDISI[#Headers]&amp;"]"),ROW()-1)),"")</f>
        <v/>
      </c>
      <c r="K44" s="16" t="str">
        <f ca="1">IFERROR(IF(EXPEDISI[[#This Row],[NAMA BARANG]]="","",INDEX(INDIRECT("B_MSK["&amp;EXPEDISI[#Headers]&amp;"]"),ROW()-1)),"")</f>
        <v/>
      </c>
      <c r="L44" s="17" t="str">
        <f ca="1">IFERROR(INDEX(INDIRECT("B_MSK["&amp;EXPEDISI[#Headers]&amp;"]"),ROW()-1),"")</f>
        <v/>
      </c>
    </row>
    <row r="45" spans="1:12" x14ac:dyDescent="0.25">
      <c r="A45" s="16" t="str">
        <f ca="1">IFERROR(INDEX(INDIRECT("B_MSK["&amp;EXPEDISI[#Headers]&amp;"]"),ROW()-1),"")</f>
        <v/>
      </c>
      <c r="B45" s="26" t="str">
        <f ca="1">IFERROR(INDEX(INDIRECT("B_MSK["&amp;EXPEDISI[#Headers]&amp;"]"),ROW()-1),"")</f>
        <v>O pastel JK 36W OP-36 S</v>
      </c>
      <c r="C45" s="26" t="str">
        <f ca="1">IFERROR(INDEX(SUPPLIER_CONV[2],MATCH(INDEX(INDIRECT("B_MSK["&amp;EXPEDISI[#Headers]&amp;"]"),ROW()-1),SUPPLIER_CONV[1],0)),"")</f>
        <v>ATALI</v>
      </c>
      <c r="D45" s="21" t="str">
        <f ca="1">IFERROR(INDEX(INDIRECT("B_MSK["&amp;EXPEDISI[#Headers]&amp;"]"),ROW()-1)&amp;IF(OR(EXPEDISI[[#This Row],[C]]&lt;2,EXPEDISI[[#This Row],[C]]=""),"","/ CTN"),"")</f>
        <v>6 BOX (6 SET)/ CTN</v>
      </c>
      <c r="E45" s="5">
        <f ca="1">IFERROR(INDEX(INDIRECT("B_MSK["&amp;EXPEDISI[#Headers]&amp;"]"),ROW()-1),"")</f>
        <v>4</v>
      </c>
      <c r="F45" s="22">
        <f ca="1">IFERROR(INDEX(INDIRECT("B_MSK["&amp;EXPEDISI[#Headers]&amp;"_1]"),ROW()-1),"")</f>
        <v>249000</v>
      </c>
      <c r="G45" s="17" t="str">
        <f ca="1">IFERROR(INDEX(INDIRECT("B_MSK["&amp;EXPEDISI[#Headers]&amp;"_1]"),ROW()-1),"")</f>
        <v xml:space="preserve">/ BOX </v>
      </c>
      <c r="H45" s="17">
        <f ca="1">IFERROR(INDEX(INDIRECT("B_MSK["&amp;EXPEDISI[#Headers]&amp;"]"),ROW()-1),"")</f>
        <v>0.125</v>
      </c>
      <c r="I45" s="17">
        <f ca="1">IFERROR(INDEX(INDIRECT("B_MSK["&amp;EXPEDISI[#Headers]&amp;"]"),ROW()-1),"")</f>
        <v>0.05</v>
      </c>
      <c r="J45" s="19" t="str">
        <f ca="1">IFERROR(IF(INDEX(INDIRECT("B_MSK["&amp;EXPEDISI[#Headers]&amp;"]"),ROW()-1)=0,"",INDEX(INDIRECT("B_MSK["&amp;EXPEDISI[#Headers]&amp;"]"),ROW()-1)),"")</f>
        <v/>
      </c>
      <c r="K45" s="16">
        <f ca="1">IFERROR(IF(EXPEDISI[[#This Row],[NAMA BARANG]]="","",INDEX(INDIRECT("B_MSK["&amp;EXPEDISI[#Headers]&amp;"]"),ROW()-1)),"")</f>
        <v>44931</v>
      </c>
      <c r="L45" s="17" t="str">
        <f ca="1">IFERROR(INDEX(INDIRECT("B_MSK["&amp;EXPEDISI[#Headers]&amp;"]"),ROW()-1),"")</f>
        <v>cr/op</v>
      </c>
    </row>
    <row r="46" spans="1:12" x14ac:dyDescent="0.25">
      <c r="A46" s="16" t="str">
        <f ca="1">IFERROR(INDEX(INDIRECT("B_MSK["&amp;EXPEDISI[#Headers]&amp;"]"),ROW()-1),"")</f>
        <v/>
      </c>
      <c r="B46" s="26" t="str">
        <f ca="1">IFERROR(INDEX(INDIRECT("B_MSK["&amp;EXPEDISI[#Headers]&amp;"]"),ROW()-1),"")</f>
        <v>O pastel JK 48W OP-48 S</v>
      </c>
      <c r="C46" s="26" t="str">
        <f ca="1">IFERROR(INDEX(SUPPLIER_CONV[2],MATCH(INDEX(INDIRECT("B_MSK["&amp;EXPEDISI[#Headers]&amp;"]"),ROW()-1),SUPPLIER_CONV[1],0)),"")</f>
        <v>ATALI</v>
      </c>
      <c r="D46" s="21" t="str">
        <f ca="1">IFERROR(INDEX(INDIRECT("B_MSK["&amp;EXPEDISI[#Headers]&amp;"]"),ROW()-1)&amp;IF(OR(EXPEDISI[[#This Row],[C]]&lt;2,EXPEDISI[[#This Row],[C]]=""),"","/ CTN"),"")</f>
        <v>4 BOX (6 SET)/ CTN</v>
      </c>
      <c r="E46" s="5">
        <f ca="1">IFERROR(INDEX(INDIRECT("B_MSK["&amp;EXPEDISI[#Headers]&amp;"]"),ROW()-1),"")</f>
        <v>3</v>
      </c>
      <c r="F46" s="22">
        <f ca="1">IFERROR(INDEX(INDIRECT("B_MSK["&amp;EXPEDISI[#Headers]&amp;"_1]"),ROW()-1),"")</f>
        <v>353400</v>
      </c>
      <c r="G46" s="17" t="str">
        <f ca="1">IFERROR(INDEX(INDIRECT("B_MSK["&amp;EXPEDISI[#Headers]&amp;"_1]"),ROW()-1),"")</f>
        <v xml:space="preserve">/ BOX </v>
      </c>
      <c r="H46" s="17">
        <f ca="1">IFERROR(INDEX(INDIRECT("B_MSK["&amp;EXPEDISI[#Headers]&amp;"]"),ROW()-1),"")</f>
        <v>0.125</v>
      </c>
      <c r="I46" s="17">
        <f ca="1">IFERROR(INDEX(INDIRECT("B_MSK["&amp;EXPEDISI[#Headers]&amp;"]"),ROW()-1),"")</f>
        <v>0.05</v>
      </c>
      <c r="J46" s="19" t="str">
        <f ca="1">IFERROR(IF(INDEX(INDIRECT("B_MSK["&amp;EXPEDISI[#Headers]&amp;"]"),ROW()-1)=0,"",INDEX(INDIRECT("B_MSK["&amp;EXPEDISI[#Headers]&amp;"]"),ROW()-1)),"")</f>
        <v/>
      </c>
      <c r="K46" s="16">
        <f ca="1">IFERROR(IF(EXPEDISI[[#This Row],[NAMA BARANG]]="","",INDEX(INDIRECT("B_MSK["&amp;EXPEDISI[#Headers]&amp;"]"),ROW()-1)),"")</f>
        <v>44931</v>
      </c>
      <c r="L46" s="17" t="str">
        <f ca="1">IFERROR(INDEX(INDIRECT("B_MSK["&amp;EXPEDISI[#Headers]&amp;"]"),ROW()-1),"")</f>
        <v>cr/op</v>
      </c>
    </row>
    <row r="47" spans="1:12" x14ac:dyDescent="0.25">
      <c r="A47" s="16" t="str">
        <f ca="1">IFERROR(INDEX(INDIRECT("B_MSK["&amp;EXPEDISI[#Headers]&amp;"]"),ROW()-1),"")</f>
        <v/>
      </c>
      <c r="B47" s="26" t="str">
        <f ca="1">IFERROR(INDEX(INDIRECT("B_MSK["&amp;EXPEDISI[#Headers]&amp;"]"),ROW()-1),"")</f>
        <v>O pastel JK 55W OP-55 S</v>
      </c>
      <c r="C47" s="26" t="str">
        <f ca="1">IFERROR(INDEX(SUPPLIER_CONV[2],MATCH(INDEX(INDIRECT("B_MSK["&amp;EXPEDISI[#Headers]&amp;"]"),ROW()-1),SUPPLIER_CONV[1],0)),"")</f>
        <v>ATALI</v>
      </c>
      <c r="D47" s="21" t="str">
        <f ca="1">IFERROR(INDEX(INDIRECT("B_MSK["&amp;EXPEDISI[#Headers]&amp;"]"),ROW()-1)&amp;IF(OR(EXPEDISI[[#This Row],[C]]&lt;2,EXPEDISI[[#This Row],[C]]=""),"","/ CTN"),"")</f>
        <v>4 BOX (6 SET)/ CTN</v>
      </c>
      <c r="E47" s="5">
        <f ca="1">IFERROR(INDEX(INDIRECT("B_MSK["&amp;EXPEDISI[#Headers]&amp;"]"),ROW()-1),"")</f>
        <v>4</v>
      </c>
      <c r="F47" s="22">
        <f ca="1">IFERROR(INDEX(INDIRECT("B_MSK["&amp;EXPEDISI[#Headers]&amp;"_1]"),ROW()-1),"")</f>
        <v>401400</v>
      </c>
      <c r="G47" s="17" t="str">
        <f ca="1">IFERROR(INDEX(INDIRECT("B_MSK["&amp;EXPEDISI[#Headers]&amp;"_1]"),ROW()-1),"")</f>
        <v xml:space="preserve">/ BOX </v>
      </c>
      <c r="H47" s="17">
        <f ca="1">IFERROR(INDEX(INDIRECT("B_MSK["&amp;EXPEDISI[#Headers]&amp;"]"),ROW()-1),"")</f>
        <v>0.125</v>
      </c>
      <c r="I47" s="17">
        <f ca="1">IFERROR(INDEX(INDIRECT("B_MSK["&amp;EXPEDISI[#Headers]&amp;"]"),ROW()-1),"")</f>
        <v>0.05</v>
      </c>
      <c r="J47" s="19" t="str">
        <f ca="1">IFERROR(IF(INDEX(INDIRECT("B_MSK["&amp;EXPEDISI[#Headers]&amp;"]"),ROW()-1)=0,"",INDEX(INDIRECT("B_MSK["&amp;EXPEDISI[#Headers]&amp;"]"),ROW()-1)),"")</f>
        <v/>
      </c>
      <c r="K47" s="16">
        <f ca="1">IFERROR(IF(EXPEDISI[[#This Row],[NAMA BARANG]]="","",INDEX(INDIRECT("B_MSK["&amp;EXPEDISI[#Headers]&amp;"]"),ROW()-1)),"")</f>
        <v>44931</v>
      </c>
      <c r="L47" s="17" t="str">
        <f ca="1">IFERROR(INDEX(INDIRECT("B_MSK["&amp;EXPEDISI[#Headers]&amp;"]"),ROW()-1),"")</f>
        <v>cr/op</v>
      </c>
    </row>
    <row r="48" spans="1:12" x14ac:dyDescent="0.25">
      <c r="A48" s="16" t="str">
        <f ca="1">IFERROR(INDEX(INDIRECT("B_MSK["&amp;EXPEDISI[#Headers]&amp;"]"),ROW()-1),"")</f>
        <v/>
      </c>
      <c r="B48" s="26" t="str">
        <f ca="1">IFERROR(INDEX(INDIRECT("B_MSK["&amp;EXPEDISI[#Headers]&amp;"]"),ROW()-1),"")</f>
        <v>O pastel JK 55W OP-72 S</v>
      </c>
      <c r="C48" s="26" t="str">
        <f ca="1">IFERROR(INDEX(SUPPLIER_CONV[2],MATCH(INDEX(INDIRECT("B_MSK["&amp;EXPEDISI[#Headers]&amp;"]"),ROW()-1),SUPPLIER_CONV[1],0)),"")</f>
        <v>ATALI</v>
      </c>
      <c r="D48" s="21" t="str">
        <f ca="1">IFERROR(INDEX(INDIRECT("B_MSK["&amp;EXPEDISI[#Headers]&amp;"]"),ROW()-1)&amp;IF(OR(EXPEDISI[[#This Row],[C]]&lt;2,EXPEDISI[[#This Row],[C]]=""),"","/ CTN"),"")</f>
        <v>4 BOX (6 SET)/ CTN</v>
      </c>
      <c r="E48" s="5">
        <f ca="1">IFERROR(INDEX(INDIRECT("B_MSK["&amp;EXPEDISI[#Headers]&amp;"]"),ROW()-1),"")</f>
        <v>4</v>
      </c>
      <c r="F48" s="22">
        <f ca="1">IFERROR(INDEX(INDIRECT("B_MSK["&amp;EXPEDISI[#Headers]&amp;"_1]"),ROW()-1),"")</f>
        <v>576000</v>
      </c>
      <c r="G48" s="17" t="str">
        <f ca="1">IFERROR(INDEX(INDIRECT("B_MSK["&amp;EXPEDISI[#Headers]&amp;"_1]"),ROW()-1),"")</f>
        <v xml:space="preserve">/ BOX </v>
      </c>
      <c r="H48" s="17">
        <f ca="1">IFERROR(INDEX(INDIRECT("B_MSK["&amp;EXPEDISI[#Headers]&amp;"]"),ROW()-1),"")</f>
        <v>0.125</v>
      </c>
      <c r="I48" s="17">
        <f ca="1">IFERROR(INDEX(INDIRECT("B_MSK["&amp;EXPEDISI[#Headers]&amp;"]"),ROW()-1),"")</f>
        <v>0.05</v>
      </c>
      <c r="J48" s="19" t="str">
        <f ca="1">IFERROR(IF(INDEX(INDIRECT("B_MSK["&amp;EXPEDISI[#Headers]&amp;"]"),ROW()-1)=0,"",INDEX(INDIRECT("B_MSK["&amp;EXPEDISI[#Headers]&amp;"]"),ROW()-1)),"")</f>
        <v/>
      </c>
      <c r="K48" s="16">
        <f ca="1">IFERROR(IF(EXPEDISI[[#This Row],[NAMA BARANG]]="","",INDEX(INDIRECT("B_MSK["&amp;EXPEDISI[#Headers]&amp;"]"),ROW()-1)),"")</f>
        <v>44931</v>
      </c>
      <c r="L48" s="17" t="str">
        <f ca="1">IFERROR(INDEX(INDIRECT("B_MSK["&amp;EXPEDISI[#Headers]&amp;"]"),ROW()-1),"")</f>
        <v>cr/op</v>
      </c>
    </row>
    <row r="49" spans="1:12" x14ac:dyDescent="0.25">
      <c r="A49" s="16" t="str">
        <f ca="1">IFERROR(INDEX(INDIRECT("B_MSK["&amp;EXPEDISI[#Headers]&amp;"]"),ROW()-1),"")</f>
        <v/>
      </c>
      <c r="B49" s="26" t="str">
        <f ca="1">IFERROR(INDEX(INDIRECT("B_MSK["&amp;EXPEDISI[#Headers]&amp;"]"),ROW()-1),"")</f>
        <v>Bp JK BP-338 Vocus hitam</v>
      </c>
      <c r="C49" s="26" t="str">
        <f ca="1">IFERROR(INDEX(SUPPLIER_CONV[2],MATCH(INDEX(INDIRECT("B_MSK["&amp;EXPEDISI[#Headers]&amp;"]"),ROW()-1),SUPPLIER_CONV[1],0)),"")</f>
        <v>ATALI</v>
      </c>
      <c r="D49" s="21" t="str">
        <f ca="1">IFERROR(INDEX(INDIRECT("B_MSK["&amp;EXPEDISI[#Headers]&amp;"]"),ROW()-1)&amp;IF(OR(EXPEDISI[[#This Row],[C]]&lt;2,EXPEDISI[[#This Row],[C]]=""),"","/ CTN"),"")</f>
        <v>12 GRS</v>
      </c>
      <c r="E49" s="5" t="str">
        <f ca="1">IFERROR(INDEX(INDIRECT("B_MSK["&amp;EXPEDISI[#Headers]&amp;"]"),ROW()-1),"")</f>
        <v/>
      </c>
      <c r="F49" s="22">
        <f ca="1">IFERROR(INDEX(INDIRECT("B_MSK["&amp;EXPEDISI[#Headers]&amp;"_1]"),ROW()-1),"")</f>
        <v>12600</v>
      </c>
      <c r="G49" s="17" t="str">
        <f ca="1">IFERROR(INDEX(INDIRECT("B_MSK["&amp;EXPEDISI[#Headers]&amp;"_1]"),ROW()-1),"")</f>
        <v>/ LSN</v>
      </c>
      <c r="H49" s="17">
        <f ca="1">IFERROR(INDEX(INDIRECT("B_MSK["&amp;EXPEDISI[#Headers]&amp;"]"),ROW()-1),"")</f>
        <v>0.1</v>
      </c>
      <c r="I49" s="17">
        <f ca="1">IFERROR(INDEX(INDIRECT("B_MSK["&amp;EXPEDISI[#Headers]&amp;"]"),ROW()-1),"")</f>
        <v>0.05</v>
      </c>
      <c r="J49" s="19" t="str">
        <f ca="1">IFERROR(IF(INDEX(INDIRECT("B_MSK["&amp;EXPEDISI[#Headers]&amp;"]"),ROW()-1)=0,"",INDEX(INDIRECT("B_MSK["&amp;EXPEDISI[#Headers]&amp;"]"),ROW()-1)),"")</f>
        <v>BONUS OIL PASTEL JK</v>
      </c>
      <c r="K49" s="16">
        <f ca="1">IFERROR(IF(EXPEDISI[[#This Row],[NAMA BARANG]]="","",INDEX(INDIRECT("B_MSK["&amp;EXPEDISI[#Headers]&amp;"]"),ROW()-1)),"")</f>
        <v>44931</v>
      </c>
      <c r="L49" s="17" t="str">
        <f ca="1">IFERROR(INDEX(INDIRECT("B_MSK["&amp;EXPEDISI[#Headers]&amp;"]"),ROW()-1),"")</f>
        <v>pen</v>
      </c>
    </row>
    <row r="50" spans="1:12" x14ac:dyDescent="0.25">
      <c r="A50" s="16" t="str">
        <f ca="1">IFERROR(INDEX(INDIRECT("B_MSK["&amp;EXPEDISI[#Headers]&amp;"]"),ROW()-1),"")</f>
        <v/>
      </c>
      <c r="B50" s="26" t="str">
        <f ca="1">IFERROR(INDEX(INDIRECT("B_MSK["&amp;EXPEDISI[#Headers]&amp;"]"),ROW()-1),"")</f>
        <v/>
      </c>
      <c r="C50" s="26" t="str">
        <f ca="1">IFERROR(INDEX(SUPPLIER_CONV[2],MATCH(INDEX(INDIRECT("B_MSK["&amp;EXPEDISI[#Headers]&amp;"]"),ROW()-1),SUPPLIER_CONV[1],0)),"")</f>
        <v/>
      </c>
      <c r="D50" s="21" t="str">
        <f ca="1">IFERROR(INDEX(INDIRECT("B_MSK["&amp;EXPEDISI[#Headers]&amp;"]"),ROW()-1)&amp;IF(OR(EXPEDISI[[#This Row],[C]]&lt;2,EXPEDISI[[#This Row],[C]]=""),"","/ CTN"),"")</f>
        <v/>
      </c>
      <c r="E50" s="5" t="str">
        <f ca="1">IFERROR(INDEX(INDIRECT("B_MSK["&amp;EXPEDISI[#Headers]&amp;"]"),ROW()-1),"")</f>
        <v/>
      </c>
      <c r="F50" s="22" t="str">
        <f ca="1">IFERROR(INDEX(INDIRECT("B_MSK["&amp;EXPEDISI[#Headers]&amp;"_1]"),ROW()-1),"")</f>
        <v/>
      </c>
      <c r="G50" s="17" t="str">
        <f ca="1">IFERROR(INDEX(INDIRECT("B_MSK["&amp;EXPEDISI[#Headers]&amp;"_1]"),ROW()-1),"")</f>
        <v/>
      </c>
      <c r="H50" s="17" t="str">
        <f ca="1">IFERROR(INDEX(INDIRECT("B_MSK["&amp;EXPEDISI[#Headers]&amp;"]"),ROW()-1),"")</f>
        <v/>
      </c>
      <c r="I50" s="17" t="str">
        <f ca="1">IFERROR(INDEX(INDIRECT("B_MSK["&amp;EXPEDISI[#Headers]&amp;"]"),ROW()-1),"")</f>
        <v/>
      </c>
      <c r="J50" s="19" t="str">
        <f ca="1">IFERROR(IF(INDEX(INDIRECT("B_MSK["&amp;EXPEDISI[#Headers]&amp;"]"),ROW()-1)=0,"",INDEX(INDIRECT("B_MSK["&amp;EXPEDISI[#Headers]&amp;"]"),ROW()-1)),"")</f>
        <v/>
      </c>
      <c r="K50" s="16" t="str">
        <f ca="1">IFERROR(IF(EXPEDISI[[#This Row],[NAMA BARANG]]="","",INDEX(INDIRECT("B_MSK["&amp;EXPEDISI[#Headers]&amp;"]"),ROW()-1)),"")</f>
        <v/>
      </c>
      <c r="L50" s="17" t="str">
        <f ca="1">IFERROR(INDEX(INDIRECT("B_MSK["&amp;EXPEDISI[#Headers]&amp;"]"),ROW()-1),"")</f>
        <v/>
      </c>
    </row>
    <row r="51" spans="1:12" x14ac:dyDescent="0.25">
      <c r="A51" s="16" t="str">
        <f ca="1">IFERROR(INDEX(INDIRECT("B_MSK["&amp;EXPEDISI[#Headers]&amp;"]"),ROW()-1),"")</f>
        <v/>
      </c>
      <c r="B51" s="26" t="str">
        <f ca="1">IFERROR(INDEX(INDIRECT("B_MSK["&amp;EXPEDISI[#Headers]&amp;"]"),ROW()-1),"")</f>
        <v>Stapler Kenko HD-10</v>
      </c>
      <c r="C51" s="26" t="str">
        <f ca="1">IFERROR(INDEX(SUPPLIER_CONV[2],MATCH(INDEX(INDIRECT("B_MSK["&amp;EXPEDISI[#Headers]&amp;"]"),ROW()-1),SUPPLIER_CONV[1],0)),"")</f>
        <v>KENKO</v>
      </c>
      <c r="D51" s="21" t="str">
        <f ca="1">IFERROR(INDEX(INDIRECT("B_MSK["&amp;EXPEDISI[#Headers]&amp;"]"),ROW()-1)&amp;IF(OR(EXPEDISI[[#This Row],[C]]&lt;2,EXPEDISI[[#This Row],[C]]=""),"","/ CTN"),"")</f>
        <v>20 LSN/ CTN</v>
      </c>
      <c r="E51" s="5">
        <f ca="1">IFERROR(INDEX(INDIRECT("B_MSK["&amp;EXPEDISI[#Headers]&amp;"]"),ROW()-1),"")</f>
        <v>5</v>
      </c>
      <c r="F51" s="22">
        <f ca="1">IFERROR(INDEX(INDIRECT("B_MSK["&amp;EXPEDISI[#Headers]&amp;"_1]"),ROW()-1),"")</f>
        <v>93000</v>
      </c>
      <c r="G51" s="17" t="str">
        <f ca="1">IFERROR(INDEX(INDIRECT("B_MSK["&amp;EXPEDISI[#Headers]&amp;"_1]"),ROW()-1),"")</f>
        <v>/ LSN</v>
      </c>
      <c r="H51" s="17">
        <f ca="1">IFERROR(INDEX(INDIRECT("B_MSK["&amp;EXPEDISI[#Headers]&amp;"]"),ROW()-1),"")</f>
        <v>0.17</v>
      </c>
      <c r="I51" s="17" t="str">
        <f ca="1">IFERROR(INDEX(INDIRECT("B_MSK["&amp;EXPEDISI[#Headers]&amp;"]"),ROW()-1),"")</f>
        <v/>
      </c>
      <c r="J51" s="19" t="str">
        <f ca="1">IFERROR(IF(INDEX(INDIRECT("B_MSK["&amp;EXPEDISI[#Headers]&amp;"]"),ROW()-1)=0,"",INDEX(INDIRECT("B_MSK["&amp;EXPEDISI[#Headers]&amp;"]"),ROW()-1)),"")</f>
        <v/>
      </c>
      <c r="K51" s="16">
        <f ca="1">IFERROR(IF(EXPEDISI[[#This Row],[NAMA BARANG]]="","",INDEX(INDIRECT("B_MSK["&amp;EXPEDISI[#Headers]&amp;"]"),ROW()-1)),"")</f>
        <v>44931</v>
      </c>
      <c r="L51" s="17" t="str">
        <f ca="1">IFERROR(INDEX(INDIRECT("B_MSK["&amp;EXPEDISI[#Headers]&amp;"]"),ROW()-1),"")</f>
        <v>stapler</v>
      </c>
    </row>
    <row r="52" spans="1:12" x14ac:dyDescent="0.25">
      <c r="A52" s="16" t="str">
        <f ca="1">IFERROR(INDEX(INDIRECT("B_MSK["&amp;EXPEDISI[#Headers]&amp;"]"),ROW()-1),"")</f>
        <v/>
      </c>
      <c r="B52" s="26" t="str">
        <f ca="1">IFERROR(INDEX(INDIRECT("B_MSK["&amp;EXPEDISI[#Headers]&amp;"]"),ROW()-1),"")</f>
        <v/>
      </c>
      <c r="C52" s="26" t="str">
        <f ca="1">IFERROR(INDEX(SUPPLIER_CONV[2],MATCH(INDEX(INDIRECT("B_MSK["&amp;EXPEDISI[#Headers]&amp;"]"),ROW()-1),SUPPLIER_CONV[1],0)),"")</f>
        <v/>
      </c>
      <c r="D52" s="21" t="str">
        <f ca="1">IFERROR(INDEX(INDIRECT("B_MSK["&amp;EXPEDISI[#Headers]&amp;"]"),ROW()-1)&amp;IF(OR(EXPEDISI[[#This Row],[C]]&lt;2,EXPEDISI[[#This Row],[C]]=""),"","/ CTN"),"")</f>
        <v/>
      </c>
      <c r="E52" s="5" t="str">
        <f ca="1">IFERROR(INDEX(INDIRECT("B_MSK["&amp;EXPEDISI[#Headers]&amp;"]"),ROW()-1),"")</f>
        <v/>
      </c>
      <c r="F52" s="22" t="str">
        <f ca="1">IFERROR(INDEX(INDIRECT("B_MSK["&amp;EXPEDISI[#Headers]&amp;"_1]"),ROW()-1),"")</f>
        <v/>
      </c>
      <c r="G52" s="17" t="str">
        <f ca="1">IFERROR(INDEX(INDIRECT("B_MSK["&amp;EXPEDISI[#Headers]&amp;"_1]"),ROW()-1),"")</f>
        <v/>
      </c>
      <c r="H52" s="17" t="str">
        <f ca="1">IFERROR(INDEX(INDIRECT("B_MSK["&amp;EXPEDISI[#Headers]&amp;"]"),ROW()-1),"")</f>
        <v/>
      </c>
      <c r="I52" s="17" t="str">
        <f ca="1">IFERROR(INDEX(INDIRECT("B_MSK["&amp;EXPEDISI[#Headers]&amp;"]"),ROW()-1),"")</f>
        <v/>
      </c>
      <c r="J52" s="19" t="str">
        <f ca="1">IFERROR(IF(INDEX(INDIRECT("B_MSK["&amp;EXPEDISI[#Headers]&amp;"]"),ROW()-1)=0,"",INDEX(INDIRECT("B_MSK["&amp;EXPEDISI[#Headers]&amp;"]"),ROW()-1)),"")</f>
        <v/>
      </c>
      <c r="K52" s="16" t="str">
        <f ca="1">IFERROR(IF(EXPEDISI[[#This Row],[NAMA BARANG]]="","",INDEX(INDIRECT("B_MSK["&amp;EXPEDISI[#Headers]&amp;"]"),ROW()-1)),"")</f>
        <v/>
      </c>
      <c r="L52" s="17" t="str">
        <f ca="1">IFERROR(INDEX(INDIRECT("B_MSK["&amp;EXPEDISI[#Headers]&amp;"]"),ROW()-1),"")</f>
        <v/>
      </c>
    </row>
    <row r="53" spans="1:12" x14ac:dyDescent="0.25">
      <c r="A53" s="16" t="str">
        <f ca="1">IFERROR(INDEX(INDIRECT("B_MSK["&amp;EXPEDISI[#Headers]&amp;"]"),ROW()-1),"")</f>
        <v/>
      </c>
      <c r="B53" s="26" t="str">
        <f ca="1">IFERROR(INDEX(INDIRECT("B_MSK["&amp;EXPEDISI[#Headers]&amp;"]"),ROW()-1),"")</f>
        <v>Pensil Kenko 2B-0810 Fluorescent</v>
      </c>
      <c r="C53" s="26" t="str">
        <f ca="1">IFERROR(INDEX(SUPPLIER_CONV[2],MATCH(INDEX(INDIRECT("B_MSK["&amp;EXPEDISI[#Headers]&amp;"]"),ROW()-1),SUPPLIER_CONV[1],0)),"")</f>
        <v>KENKO</v>
      </c>
      <c r="D53" s="21" t="str">
        <f ca="1">IFERROR(INDEX(INDIRECT("B_MSK["&amp;EXPEDISI[#Headers]&amp;"]"),ROW()-1)&amp;IF(OR(EXPEDISI[[#This Row],[C]]&lt;2,EXPEDISI[[#This Row],[C]]=""),"","/ CTN"),"")</f>
        <v>20 GRS</v>
      </c>
      <c r="E53" s="5">
        <f ca="1">IFERROR(INDEX(INDIRECT("B_MSK["&amp;EXPEDISI[#Headers]&amp;"]"),ROW()-1),"")</f>
        <v>1</v>
      </c>
      <c r="F53" s="22">
        <f ca="1">IFERROR(INDEX(INDIRECT("B_MSK["&amp;EXPEDISI[#Headers]&amp;"_1]"),ROW()-1),"")</f>
        <v>115200</v>
      </c>
      <c r="G53" s="17" t="str">
        <f ca="1">IFERROR(INDEX(INDIRECT("B_MSK["&amp;EXPEDISI[#Headers]&amp;"_1]"),ROW()-1),"")</f>
        <v>/ GRS</v>
      </c>
      <c r="H53" s="17">
        <f ca="1">IFERROR(INDEX(INDIRECT("B_MSK["&amp;EXPEDISI[#Headers]&amp;"]"),ROW()-1),"")</f>
        <v>0.17</v>
      </c>
      <c r="I53" s="17" t="str">
        <f ca="1">IFERROR(INDEX(INDIRECT("B_MSK["&amp;EXPEDISI[#Headers]&amp;"]"),ROW()-1),"")</f>
        <v/>
      </c>
      <c r="J53" s="19" t="str">
        <f ca="1">IFERROR(IF(INDEX(INDIRECT("B_MSK["&amp;EXPEDISI[#Headers]&amp;"]"),ROW()-1)=0,"",INDEX(INDIRECT("B_MSK["&amp;EXPEDISI[#Headers]&amp;"]"),ROW()-1)),"")</f>
        <v/>
      </c>
      <c r="K53" s="16">
        <f ca="1">IFERROR(IF(EXPEDISI[[#This Row],[NAMA BARANG]]="","",INDEX(INDIRECT("B_MSK["&amp;EXPEDISI[#Headers]&amp;"]"),ROW()-1)),"")</f>
        <v>44931</v>
      </c>
      <c r="L53" s="17" t="str">
        <f ca="1">IFERROR(INDEX(INDIRECT("B_MSK["&amp;EXPEDISI[#Headers]&amp;"]"),ROW()-1),"")</f>
        <v>pensil</v>
      </c>
    </row>
    <row r="54" spans="1:12" x14ac:dyDescent="0.25">
      <c r="A54" s="16" t="str">
        <f ca="1">IFERROR(INDEX(INDIRECT("B_MSK["&amp;EXPEDISI[#Headers]&amp;"]"),ROW()-1),"")</f>
        <v/>
      </c>
      <c r="B54" s="26" t="str">
        <f ca="1">IFERROR(INDEX(INDIRECT("B_MSK["&amp;EXPEDISI[#Headers]&amp;"]"),ROW()-1),"")</f>
        <v>Pensil Kenko 2B-6906 Batik</v>
      </c>
      <c r="C54" s="26" t="str">
        <f ca="1">IFERROR(INDEX(SUPPLIER_CONV[2],MATCH(INDEX(INDIRECT("B_MSK["&amp;EXPEDISI[#Headers]&amp;"]"),ROW()-1),SUPPLIER_CONV[1],0)),"")</f>
        <v>KENKO</v>
      </c>
      <c r="D54" s="21" t="str">
        <f ca="1">IFERROR(INDEX(INDIRECT("B_MSK["&amp;EXPEDISI[#Headers]&amp;"]"),ROW()-1)&amp;IF(OR(EXPEDISI[[#This Row],[C]]&lt;2,EXPEDISI[[#This Row],[C]]=""),"","/ CTN"),"")</f>
        <v>20 GRS</v>
      </c>
      <c r="E54" s="5">
        <f ca="1">IFERROR(INDEX(INDIRECT("B_MSK["&amp;EXPEDISI[#Headers]&amp;"]"),ROW()-1),"")</f>
        <v>1</v>
      </c>
      <c r="F54" s="22">
        <f ca="1">IFERROR(INDEX(INDIRECT("B_MSK["&amp;EXPEDISI[#Headers]&amp;"_1]"),ROW()-1),"")</f>
        <v>112800</v>
      </c>
      <c r="G54" s="17" t="str">
        <f ca="1">IFERROR(INDEX(INDIRECT("B_MSK["&amp;EXPEDISI[#Headers]&amp;"_1]"),ROW()-1),"")</f>
        <v>/ GRS</v>
      </c>
      <c r="H54" s="17">
        <f ca="1">IFERROR(INDEX(INDIRECT("B_MSK["&amp;EXPEDISI[#Headers]&amp;"]"),ROW()-1),"")</f>
        <v>0.17</v>
      </c>
      <c r="I54" s="17" t="str">
        <f ca="1">IFERROR(INDEX(INDIRECT("B_MSK["&amp;EXPEDISI[#Headers]&amp;"]"),ROW()-1),"")</f>
        <v/>
      </c>
      <c r="J54" s="19" t="str">
        <f ca="1">IFERROR(IF(INDEX(INDIRECT("B_MSK["&amp;EXPEDISI[#Headers]&amp;"]"),ROW()-1)=0,"",INDEX(INDIRECT("B_MSK["&amp;EXPEDISI[#Headers]&amp;"]"),ROW()-1)),"")</f>
        <v/>
      </c>
      <c r="K54" s="16">
        <f ca="1">IFERROR(IF(EXPEDISI[[#This Row],[NAMA BARANG]]="","",INDEX(INDIRECT("B_MSK["&amp;EXPEDISI[#Headers]&amp;"]"),ROW()-1)),"")</f>
        <v>44931</v>
      </c>
      <c r="L54" s="17" t="str">
        <f ca="1">IFERROR(INDEX(INDIRECT("B_MSK["&amp;EXPEDISI[#Headers]&amp;"]"),ROW()-1),"")</f>
        <v>pensil</v>
      </c>
    </row>
    <row r="55" spans="1:12" x14ac:dyDescent="0.25">
      <c r="A55" s="16" t="str">
        <f ca="1">IFERROR(INDEX(INDIRECT("B_MSK["&amp;EXPEDISI[#Headers]&amp;"]"),ROW()-1),"")</f>
        <v/>
      </c>
      <c r="B55" s="26" t="str">
        <f ca="1">IFERROR(INDEX(INDIRECT("B_MSK["&amp;EXPEDISI[#Headers]&amp;"]"),ROW()-1),"")</f>
        <v>Tipe-ex Kenko KE-108</v>
      </c>
      <c r="C55" s="26" t="str">
        <f ca="1">IFERROR(INDEX(SUPPLIER_CONV[2],MATCH(INDEX(INDIRECT("B_MSK["&amp;EXPEDISI[#Headers]&amp;"]"),ROW()-1),SUPPLIER_CONV[1],0)),"")</f>
        <v>KENKO</v>
      </c>
      <c r="D55" s="21" t="str">
        <f ca="1">IFERROR(INDEX(INDIRECT("B_MSK["&amp;EXPEDISI[#Headers]&amp;"]"),ROW()-1)&amp;IF(OR(EXPEDISI[[#This Row],[C]]&lt;2,EXPEDISI[[#This Row],[C]]=""),"","/ CTN"),"")</f>
        <v>36 LSN/ CTN</v>
      </c>
      <c r="E55" s="5">
        <f ca="1">IFERROR(INDEX(INDIRECT("B_MSK["&amp;EXPEDISI[#Headers]&amp;"]"),ROW()-1),"")</f>
        <v>4</v>
      </c>
      <c r="F55" s="22">
        <f ca="1">IFERROR(INDEX(INDIRECT("B_MSK["&amp;EXPEDISI[#Headers]&amp;"_1]"),ROW()-1),"")</f>
        <v>47100</v>
      </c>
      <c r="G55" s="17" t="str">
        <f ca="1">IFERROR(INDEX(INDIRECT("B_MSK["&amp;EXPEDISI[#Headers]&amp;"_1]"),ROW()-1),"")</f>
        <v>/ LSN</v>
      </c>
      <c r="H55" s="17">
        <f ca="1">IFERROR(INDEX(INDIRECT("B_MSK["&amp;EXPEDISI[#Headers]&amp;"]"),ROW()-1),"")</f>
        <v>0.17</v>
      </c>
      <c r="I55" s="17" t="str">
        <f ca="1">IFERROR(INDEX(INDIRECT("B_MSK["&amp;EXPEDISI[#Headers]&amp;"]"),ROW()-1),"")</f>
        <v/>
      </c>
      <c r="J55" s="19" t="str">
        <f ca="1">IFERROR(IF(INDEX(INDIRECT("B_MSK["&amp;EXPEDISI[#Headers]&amp;"]"),ROW()-1)=0,"",INDEX(INDIRECT("B_MSK["&amp;EXPEDISI[#Headers]&amp;"]"),ROW()-1)),"")</f>
        <v/>
      </c>
      <c r="K55" s="16">
        <f ca="1">IFERROR(IF(EXPEDISI[[#This Row],[NAMA BARANG]]="","",INDEX(INDIRECT("B_MSK["&amp;EXPEDISI[#Headers]&amp;"]"),ROW()-1)),"")</f>
        <v>44931</v>
      </c>
      <c r="L55" s="17" t="str">
        <f ca="1">IFERROR(INDEX(INDIRECT("B_MSK["&amp;EXPEDISI[#Headers]&amp;"]"),ROW()-1),"")</f>
        <v>tipex</v>
      </c>
    </row>
    <row r="56" spans="1:12" x14ac:dyDescent="0.25">
      <c r="A56" s="16" t="str">
        <f ca="1">IFERROR(INDEX(INDIRECT("B_MSK["&amp;EXPEDISI[#Headers]&amp;"]"),ROW()-1),"")</f>
        <v/>
      </c>
      <c r="B56" s="26" t="str">
        <f ca="1">IFERROR(INDEX(INDIRECT("B_MSK["&amp;EXPEDISI[#Headers]&amp;"]"),ROW()-1),"")</f>
        <v>PW Kenko 12W CP-12HALF classic</v>
      </c>
      <c r="C56" s="26" t="str">
        <f ca="1">IFERROR(INDEX(SUPPLIER_CONV[2],MATCH(INDEX(INDIRECT("B_MSK["&amp;EXPEDISI[#Headers]&amp;"]"),ROW()-1),SUPPLIER_CONV[1],0)),"")</f>
        <v>KENKO</v>
      </c>
      <c r="D56" s="21" t="str">
        <f ca="1">IFERROR(INDEX(INDIRECT("B_MSK["&amp;EXPEDISI[#Headers]&amp;"]"),ROW()-1)&amp;IF(OR(EXPEDISI[[#This Row],[C]]&lt;2,EXPEDISI[[#This Row],[C]]=""),"","/ CTN"),"")</f>
        <v>24 BOX (24 SET)</v>
      </c>
      <c r="E56" s="5">
        <f ca="1">IFERROR(INDEX(INDIRECT("B_MSK["&amp;EXPEDISI[#Headers]&amp;"]"),ROW()-1),"")</f>
        <v>1</v>
      </c>
      <c r="F56" s="22">
        <f ca="1">IFERROR(INDEX(INDIRECT("B_MSK["&amp;EXPEDISI[#Headers]&amp;"_1]"),ROW()-1),"")</f>
        <v>158400</v>
      </c>
      <c r="G56" s="17" t="str">
        <f ca="1">IFERROR(INDEX(INDIRECT("B_MSK["&amp;EXPEDISI[#Headers]&amp;"_1]"),ROW()-1),"")</f>
        <v xml:space="preserve">/ BOX </v>
      </c>
      <c r="H56" s="17">
        <f ca="1">IFERROR(INDEX(INDIRECT("B_MSK["&amp;EXPEDISI[#Headers]&amp;"]"),ROW()-1),"")</f>
        <v>0.17</v>
      </c>
      <c r="I56" s="17" t="str">
        <f ca="1">IFERROR(INDEX(INDIRECT("B_MSK["&amp;EXPEDISI[#Headers]&amp;"]"),ROW()-1),"")</f>
        <v/>
      </c>
      <c r="J56" s="19" t="str">
        <f ca="1">IFERROR(IF(INDEX(INDIRECT("B_MSK["&amp;EXPEDISI[#Headers]&amp;"]"),ROW()-1)=0,"",INDEX(INDIRECT("B_MSK["&amp;EXPEDISI[#Headers]&amp;"]"),ROW()-1)),"")</f>
        <v/>
      </c>
      <c r="K56" s="16">
        <f ca="1">IFERROR(IF(EXPEDISI[[#This Row],[NAMA BARANG]]="","",INDEX(INDIRECT("B_MSK["&amp;EXPEDISI[#Headers]&amp;"]"),ROW()-1)),"")</f>
        <v>44931</v>
      </c>
      <c r="L56" s="17" t="str">
        <f ca="1">IFERROR(INDEX(INDIRECT("B_MSK["&amp;EXPEDISI[#Headers]&amp;"]"),ROW()-1),"")</f>
        <v>pw</v>
      </c>
    </row>
    <row r="57" spans="1:12" x14ac:dyDescent="0.25">
      <c r="A57" s="16" t="str">
        <f ca="1">IFERROR(INDEX(INDIRECT("B_MSK["&amp;EXPEDISI[#Headers]&amp;"]"),ROW()-1),"")</f>
        <v/>
      </c>
      <c r="B57" s="26" t="str">
        <f ca="1">IFERROR(INDEX(INDIRECT("B_MSK["&amp;EXPEDISI[#Headers]&amp;"]"),ROW()-1),"")</f>
        <v>PW Kenko 12W CP-12 F classic panjang</v>
      </c>
      <c r="C57" s="26" t="str">
        <f ca="1">IFERROR(INDEX(SUPPLIER_CONV[2],MATCH(INDEX(INDIRECT("B_MSK["&amp;EXPEDISI[#Headers]&amp;"]"),ROW()-1),SUPPLIER_CONV[1],0)),"")</f>
        <v>KENKO</v>
      </c>
      <c r="D57" s="21" t="str">
        <f ca="1">IFERROR(INDEX(INDIRECT("B_MSK["&amp;EXPEDISI[#Headers]&amp;"]"),ROW()-1)&amp;IF(OR(EXPEDISI[[#This Row],[C]]&lt;2,EXPEDISI[[#This Row],[C]]=""),"","/ CTN"),"")</f>
        <v>24 LSN/ CTN</v>
      </c>
      <c r="E57" s="5">
        <f ca="1">IFERROR(INDEX(INDIRECT("B_MSK["&amp;EXPEDISI[#Headers]&amp;"]"),ROW()-1),"")</f>
        <v>2</v>
      </c>
      <c r="F57" s="22">
        <f ca="1">IFERROR(INDEX(INDIRECT("B_MSK["&amp;EXPEDISI[#Headers]&amp;"_1]"),ROW()-1),"")</f>
        <v>124200</v>
      </c>
      <c r="G57" s="17" t="str">
        <f ca="1">IFERROR(INDEX(INDIRECT("B_MSK["&amp;EXPEDISI[#Headers]&amp;"_1]"),ROW()-1),"")</f>
        <v>/ LSN</v>
      </c>
      <c r="H57" s="17">
        <f ca="1">IFERROR(INDEX(INDIRECT("B_MSK["&amp;EXPEDISI[#Headers]&amp;"]"),ROW()-1),"")</f>
        <v>0.17</v>
      </c>
      <c r="I57" s="17" t="str">
        <f ca="1">IFERROR(INDEX(INDIRECT("B_MSK["&amp;EXPEDISI[#Headers]&amp;"]"),ROW()-1),"")</f>
        <v/>
      </c>
      <c r="J57" s="19" t="str">
        <f ca="1">IFERROR(IF(INDEX(INDIRECT("B_MSK["&amp;EXPEDISI[#Headers]&amp;"]"),ROW()-1)=0,"",INDEX(INDIRECT("B_MSK["&amp;EXPEDISI[#Headers]&amp;"]"),ROW()-1)),"")</f>
        <v/>
      </c>
      <c r="K57" s="16">
        <f ca="1">IFERROR(IF(EXPEDISI[[#This Row],[NAMA BARANG]]="","",INDEX(INDIRECT("B_MSK["&amp;EXPEDISI[#Headers]&amp;"]"),ROW()-1)),"")</f>
        <v>44931</v>
      </c>
      <c r="L57" s="17" t="str">
        <f ca="1">IFERROR(INDEX(INDIRECT("B_MSK["&amp;EXPEDISI[#Headers]&amp;"]"),ROW()-1),"")</f>
        <v>pw</v>
      </c>
    </row>
    <row r="58" spans="1:12" x14ac:dyDescent="0.25">
      <c r="A58" s="16" t="str">
        <f ca="1">IFERROR(INDEX(INDIRECT("B_MSK["&amp;EXPEDISI[#Headers]&amp;"]"),ROW()-1),"")</f>
        <v/>
      </c>
      <c r="B58" s="26" t="str">
        <f ca="1">IFERROR(INDEX(INDIRECT("B_MSK["&amp;EXPEDISI[#Headers]&amp;"]"),ROW()-1),"")</f>
        <v>Gel pen Kenko KE-200 hitam</v>
      </c>
      <c r="C58" s="26" t="str">
        <f ca="1">IFERROR(INDEX(SUPPLIER_CONV[2],MATCH(INDEX(INDIRECT("B_MSK["&amp;EXPEDISI[#Headers]&amp;"]"),ROW()-1),SUPPLIER_CONV[1],0)),"")</f>
        <v>KENKO</v>
      </c>
      <c r="D58" s="21" t="str">
        <f ca="1">IFERROR(INDEX(INDIRECT("B_MSK["&amp;EXPEDISI[#Headers]&amp;"]"),ROW()-1)&amp;IF(OR(EXPEDISI[[#This Row],[C]]&lt;2,EXPEDISI[[#This Row],[C]]=""),"","/ CTN"),"")</f>
        <v>12 GRS</v>
      </c>
      <c r="E58" s="5">
        <f ca="1">IFERROR(INDEX(INDIRECT("B_MSK["&amp;EXPEDISI[#Headers]&amp;"]"),ROW()-1),"")</f>
        <v>1</v>
      </c>
      <c r="F58" s="22">
        <f ca="1">IFERROR(INDEX(INDIRECT("B_MSK["&amp;EXPEDISI[#Headers]&amp;"_1]"),ROW()-1),"")</f>
        <v>295200</v>
      </c>
      <c r="G58" s="17" t="str">
        <f ca="1">IFERROR(INDEX(INDIRECT("B_MSK["&amp;EXPEDISI[#Headers]&amp;"_1]"),ROW()-1),"")</f>
        <v>/ GRS</v>
      </c>
      <c r="H58" s="17">
        <f ca="1">IFERROR(INDEX(INDIRECT("B_MSK["&amp;EXPEDISI[#Headers]&amp;"]"),ROW()-1),"")</f>
        <v>0.17</v>
      </c>
      <c r="I58" s="17" t="str">
        <f ca="1">IFERROR(INDEX(INDIRECT("B_MSK["&amp;EXPEDISI[#Headers]&amp;"]"),ROW()-1),"")</f>
        <v/>
      </c>
      <c r="J58" s="19" t="str">
        <f ca="1">IFERROR(IF(INDEX(INDIRECT("B_MSK["&amp;EXPEDISI[#Headers]&amp;"]"),ROW()-1)=0,"",INDEX(INDIRECT("B_MSK["&amp;EXPEDISI[#Headers]&amp;"]"),ROW()-1)),"")</f>
        <v/>
      </c>
      <c r="K58" s="16">
        <f ca="1">IFERROR(IF(EXPEDISI[[#This Row],[NAMA BARANG]]="","",INDEX(INDIRECT("B_MSK["&amp;EXPEDISI[#Headers]&amp;"]"),ROW()-1)),"")</f>
        <v>44931</v>
      </c>
      <c r="L58" s="17" t="str">
        <f ca="1">IFERROR(INDEX(INDIRECT("B_MSK["&amp;EXPEDISI[#Headers]&amp;"]"),ROW()-1),"")</f>
        <v>pen</v>
      </c>
    </row>
    <row r="59" spans="1:12" x14ac:dyDescent="0.25">
      <c r="A59" s="16" t="str">
        <f ca="1">IFERROR(INDEX(INDIRECT("B_MSK["&amp;EXPEDISI[#Headers]&amp;"]"),ROW()-1),"")</f>
        <v/>
      </c>
      <c r="B59" s="26" t="str">
        <f ca="1">IFERROR(INDEX(INDIRECT("B_MSK["&amp;EXPEDISI[#Headers]&amp;"]"),ROW()-1),"")</f>
        <v>Pensil Kenko 2B-3181 Hitam cap merah</v>
      </c>
      <c r="C59" s="26" t="str">
        <f ca="1">IFERROR(INDEX(SUPPLIER_CONV[2],MATCH(INDEX(INDIRECT("B_MSK["&amp;EXPEDISI[#Headers]&amp;"]"),ROW()-1),SUPPLIER_CONV[1],0)),"")</f>
        <v>KENKO</v>
      </c>
      <c r="D59" s="21" t="str">
        <f ca="1">IFERROR(INDEX(INDIRECT("B_MSK["&amp;EXPEDISI[#Headers]&amp;"]"),ROW()-1)&amp;IF(OR(EXPEDISI[[#This Row],[C]]&lt;2,EXPEDISI[[#This Row],[C]]=""),"","/ CTN"),"")</f>
        <v>20 GRS/ CTN</v>
      </c>
      <c r="E59" s="5">
        <f ca="1">IFERROR(INDEX(INDIRECT("B_MSK["&amp;EXPEDISI[#Headers]&amp;"]"),ROW()-1),"")</f>
        <v>2</v>
      </c>
      <c r="F59" s="22">
        <f ca="1">IFERROR(INDEX(INDIRECT("B_MSK["&amp;EXPEDISI[#Headers]&amp;"_1]"),ROW()-1),"")</f>
        <v>105600</v>
      </c>
      <c r="G59" s="17" t="str">
        <f ca="1">IFERROR(INDEX(INDIRECT("B_MSK["&amp;EXPEDISI[#Headers]&amp;"_1]"),ROW()-1),"")</f>
        <v>/ GRS</v>
      </c>
      <c r="H59" s="17">
        <f ca="1">IFERROR(INDEX(INDIRECT("B_MSK["&amp;EXPEDISI[#Headers]&amp;"]"),ROW()-1),"")</f>
        <v>0.17</v>
      </c>
      <c r="I59" s="17" t="str">
        <f ca="1">IFERROR(INDEX(INDIRECT("B_MSK["&amp;EXPEDISI[#Headers]&amp;"]"),ROW()-1),"")</f>
        <v/>
      </c>
      <c r="J59" s="19" t="str">
        <f ca="1">IFERROR(IF(INDEX(INDIRECT("B_MSK["&amp;EXPEDISI[#Headers]&amp;"]"),ROW()-1)=0,"",INDEX(INDIRECT("B_MSK["&amp;EXPEDISI[#Headers]&amp;"]"),ROW()-1)),"")</f>
        <v/>
      </c>
      <c r="K59" s="16">
        <f ca="1">IFERROR(IF(EXPEDISI[[#This Row],[NAMA BARANG]]="","",INDEX(INDIRECT("B_MSK["&amp;EXPEDISI[#Headers]&amp;"]"),ROW()-1)),"")</f>
        <v>44931</v>
      </c>
      <c r="L59" s="17" t="str">
        <f ca="1">IFERROR(INDEX(INDIRECT("B_MSK["&amp;EXPEDISI[#Headers]&amp;"]"),ROW()-1),"")</f>
        <v>pensil</v>
      </c>
    </row>
    <row r="60" spans="1:12" x14ac:dyDescent="0.25">
      <c r="A60" s="16" t="str">
        <f ca="1">IFERROR(INDEX(INDIRECT("B_MSK["&amp;EXPEDISI[#Headers]&amp;"]"),ROW()-1),"")</f>
        <v/>
      </c>
      <c r="B60" s="26" t="str">
        <f ca="1">IFERROR(INDEX(INDIRECT("B_MSK["&amp;EXPEDISI[#Headers]&amp;"]"),ROW()-1),"")</f>
        <v>Gel pen Kenko KE-16 Dot N Dot hitam</v>
      </c>
      <c r="C60" s="26" t="str">
        <f ca="1">IFERROR(INDEX(SUPPLIER_CONV[2],MATCH(INDEX(INDIRECT("B_MSK["&amp;EXPEDISI[#Headers]&amp;"]"),ROW()-1),SUPPLIER_CONV[1],0)),"")</f>
        <v>KENKO</v>
      </c>
      <c r="D60" s="21" t="str">
        <f ca="1">IFERROR(INDEX(INDIRECT("B_MSK["&amp;EXPEDISI[#Headers]&amp;"]"),ROW()-1)&amp;IF(OR(EXPEDISI[[#This Row],[C]]&lt;2,EXPEDISI[[#This Row],[C]]=""),"","/ CTN"),"")</f>
        <v>12 GRS/ CTN</v>
      </c>
      <c r="E60" s="5">
        <f ca="1">IFERROR(INDEX(INDIRECT("B_MSK["&amp;EXPEDISI[#Headers]&amp;"]"),ROW()-1),"")</f>
        <v>2</v>
      </c>
      <c r="F60" s="22">
        <f ca="1">IFERROR(INDEX(INDIRECT("B_MSK["&amp;EXPEDISI[#Headers]&amp;"_1]"),ROW()-1),"")</f>
        <v>313200</v>
      </c>
      <c r="G60" s="17" t="str">
        <f ca="1">IFERROR(INDEX(INDIRECT("B_MSK["&amp;EXPEDISI[#Headers]&amp;"_1]"),ROW()-1),"")</f>
        <v>/ GRS</v>
      </c>
      <c r="H60" s="17">
        <f ca="1">IFERROR(INDEX(INDIRECT("B_MSK["&amp;EXPEDISI[#Headers]&amp;"]"),ROW()-1),"")</f>
        <v>0.17</v>
      </c>
      <c r="I60" s="17" t="str">
        <f ca="1">IFERROR(INDEX(INDIRECT("B_MSK["&amp;EXPEDISI[#Headers]&amp;"]"),ROW()-1),"")</f>
        <v/>
      </c>
      <c r="J60" s="19" t="str">
        <f ca="1">IFERROR(IF(INDEX(INDIRECT("B_MSK["&amp;EXPEDISI[#Headers]&amp;"]"),ROW()-1)=0,"",INDEX(INDIRECT("B_MSK["&amp;EXPEDISI[#Headers]&amp;"]"),ROW()-1)),"")</f>
        <v/>
      </c>
      <c r="K60" s="16">
        <f ca="1">IFERROR(IF(EXPEDISI[[#This Row],[NAMA BARANG]]="","",INDEX(INDIRECT("B_MSK["&amp;EXPEDISI[#Headers]&amp;"]"),ROW()-1)),"")</f>
        <v>44931</v>
      </c>
      <c r="L60" s="17" t="str">
        <f ca="1">IFERROR(INDEX(INDIRECT("B_MSK["&amp;EXPEDISI[#Headers]&amp;"]"),ROW()-1),"")</f>
        <v>pen</v>
      </c>
    </row>
    <row r="61" spans="1:12" x14ac:dyDescent="0.25">
      <c r="A61" s="16" t="str">
        <f ca="1">IFERROR(INDEX(INDIRECT("B_MSK["&amp;EXPEDISI[#Headers]&amp;"]"),ROW()-1),"")</f>
        <v/>
      </c>
      <c r="B61" s="26" t="str">
        <f ca="1">IFERROR(INDEX(INDIRECT("B_MSK["&amp;EXPEDISI[#Headers]&amp;"]"),ROW()-1),"")</f>
        <v>Tape Dispenser Kenko TD-323</v>
      </c>
      <c r="C61" s="26" t="str">
        <f ca="1">IFERROR(INDEX(SUPPLIER_CONV[2],MATCH(INDEX(INDIRECT("B_MSK["&amp;EXPEDISI[#Headers]&amp;"]"),ROW()-1),SUPPLIER_CONV[1],0)),"")</f>
        <v>KENKO</v>
      </c>
      <c r="D61" s="21" t="str">
        <f ca="1">IFERROR(INDEX(INDIRECT("B_MSK["&amp;EXPEDISI[#Headers]&amp;"]"),ROW()-1)&amp;IF(OR(EXPEDISI[[#This Row],[C]]&lt;2,EXPEDISI[[#This Row],[C]]=""),"","/ CTN"),"")</f>
        <v>24 PCS/ CTN</v>
      </c>
      <c r="E61" s="5">
        <f ca="1">IFERROR(INDEX(INDIRECT("B_MSK["&amp;EXPEDISI[#Headers]&amp;"]"),ROW()-1),"")</f>
        <v>2</v>
      </c>
      <c r="F61" s="22">
        <f ca="1">IFERROR(INDEX(INDIRECT("B_MSK["&amp;EXPEDISI[#Headers]&amp;"_1]"),ROW()-1),"")</f>
        <v>19250</v>
      </c>
      <c r="G61" s="17" t="str">
        <f ca="1">IFERROR(INDEX(INDIRECT("B_MSK["&amp;EXPEDISI[#Headers]&amp;"_1]"),ROW()-1),"")</f>
        <v>/ PCS</v>
      </c>
      <c r="H61" s="17">
        <f ca="1">IFERROR(INDEX(INDIRECT("B_MSK["&amp;EXPEDISI[#Headers]&amp;"]"),ROW()-1),"")</f>
        <v>0.17</v>
      </c>
      <c r="I61" s="17" t="str">
        <f ca="1">IFERROR(INDEX(INDIRECT("B_MSK["&amp;EXPEDISI[#Headers]&amp;"]"),ROW()-1),"")</f>
        <v/>
      </c>
      <c r="J61" s="19" t="str">
        <f ca="1">IFERROR(IF(INDEX(INDIRECT("B_MSK["&amp;EXPEDISI[#Headers]&amp;"]"),ROW()-1)=0,"",INDEX(INDIRECT("B_MSK["&amp;EXPEDISI[#Headers]&amp;"]"),ROW()-1)),"")</f>
        <v/>
      </c>
      <c r="K61" s="16">
        <f ca="1">IFERROR(IF(EXPEDISI[[#This Row],[NAMA BARANG]]="","",INDEX(INDIRECT("B_MSK["&amp;EXPEDISI[#Headers]&amp;"]"),ROW()-1)),"")</f>
        <v>44931</v>
      </c>
      <c r="L61" s="17" t="str">
        <f ca="1">IFERROR(INDEX(INDIRECT("B_MSK["&amp;EXPEDISI[#Headers]&amp;"]"),ROW()-1),"")</f>
        <v>isolasi</v>
      </c>
    </row>
    <row r="62" spans="1:12" x14ac:dyDescent="0.25">
      <c r="A62" s="16" t="str">
        <f ca="1">IFERROR(INDEX(INDIRECT("B_MSK["&amp;EXPEDISI[#Headers]&amp;"]"),ROW()-1),"")</f>
        <v/>
      </c>
      <c r="B62" s="26" t="str">
        <f ca="1">IFERROR(INDEX(INDIRECT("B_MSK["&amp;EXPEDISI[#Headers]&amp;"]"),ROW()-1),"")</f>
        <v>Punch Kenko no.85 XL</v>
      </c>
      <c r="C62" s="26" t="str">
        <f ca="1">IFERROR(INDEX(SUPPLIER_CONV[2],MATCH(INDEX(INDIRECT("B_MSK["&amp;EXPEDISI[#Headers]&amp;"]"),ROW()-1),SUPPLIER_CONV[1],0)),"")</f>
        <v>KENKO</v>
      </c>
      <c r="D62" s="21" t="str">
        <f ca="1">IFERROR(INDEX(INDIRECT("B_MSK["&amp;EXPEDISI[#Headers]&amp;"]"),ROW()-1)&amp;IF(OR(EXPEDISI[[#This Row],[C]]&lt;2,EXPEDISI[[#This Row],[C]]=""),"","/ CTN"),"")</f>
        <v>24 PCS</v>
      </c>
      <c r="E62" s="5">
        <f ca="1">IFERROR(INDEX(INDIRECT("B_MSK["&amp;EXPEDISI[#Headers]&amp;"]"),ROW()-1),"")</f>
        <v>1</v>
      </c>
      <c r="F62" s="22">
        <f ca="1">IFERROR(INDEX(INDIRECT("B_MSK["&amp;EXPEDISI[#Headers]&amp;"_1]"),ROW()-1),"")</f>
        <v>59000</v>
      </c>
      <c r="G62" s="17" t="str">
        <f ca="1">IFERROR(INDEX(INDIRECT("B_MSK["&amp;EXPEDISI[#Headers]&amp;"_1]"),ROW()-1),"")</f>
        <v>/ PCS</v>
      </c>
      <c r="H62" s="17">
        <f ca="1">IFERROR(INDEX(INDIRECT("B_MSK["&amp;EXPEDISI[#Headers]&amp;"]"),ROW()-1),"")</f>
        <v>0.17</v>
      </c>
      <c r="I62" s="17" t="str">
        <f ca="1">IFERROR(INDEX(INDIRECT("B_MSK["&amp;EXPEDISI[#Headers]&amp;"]"),ROW()-1),"")</f>
        <v/>
      </c>
      <c r="J62" s="19" t="str">
        <f ca="1">IFERROR(IF(INDEX(INDIRECT("B_MSK["&amp;EXPEDISI[#Headers]&amp;"]"),ROW()-1)=0,"",INDEX(INDIRECT("B_MSK["&amp;EXPEDISI[#Headers]&amp;"]"),ROW()-1)),"")</f>
        <v/>
      </c>
      <c r="K62" s="16">
        <f ca="1">IFERROR(IF(EXPEDISI[[#This Row],[NAMA BARANG]]="","",INDEX(INDIRECT("B_MSK["&amp;EXPEDISI[#Headers]&amp;"]"),ROW()-1)),"")</f>
        <v>44931</v>
      </c>
      <c r="L62" s="17" t="str">
        <f ca="1">IFERROR(INDEX(INDIRECT("B_MSK["&amp;EXPEDISI[#Headers]&amp;"]"),ROW()-1),"")</f>
        <v>punch</v>
      </c>
    </row>
    <row r="63" spans="1:12" x14ac:dyDescent="0.25">
      <c r="A63" s="16" t="str">
        <f ca="1">IFERROR(INDEX(INDIRECT("B_MSK["&amp;EXPEDISI[#Headers]&amp;"]"),ROW()-1),"")</f>
        <v/>
      </c>
      <c r="B63" s="26" t="str">
        <f ca="1">IFERROR(INDEX(INDIRECT("B_MSK["&amp;EXPEDISI[#Headers]&amp;"]"),ROW()-1),"")</f>
        <v/>
      </c>
      <c r="C63" s="26" t="str">
        <f ca="1">IFERROR(INDEX(SUPPLIER_CONV[2],MATCH(INDEX(INDIRECT("B_MSK["&amp;EXPEDISI[#Headers]&amp;"]"),ROW()-1),SUPPLIER_CONV[1],0)),"")</f>
        <v/>
      </c>
      <c r="D63" s="21" t="str">
        <f ca="1">IFERROR(INDEX(INDIRECT("B_MSK["&amp;EXPEDISI[#Headers]&amp;"]"),ROW()-1)&amp;IF(OR(EXPEDISI[[#This Row],[C]]&lt;2,EXPEDISI[[#This Row],[C]]=""),"","/ CTN"),"")</f>
        <v/>
      </c>
      <c r="E63" s="5" t="str">
        <f ca="1">IFERROR(INDEX(INDIRECT("B_MSK["&amp;EXPEDISI[#Headers]&amp;"]"),ROW()-1),"")</f>
        <v/>
      </c>
      <c r="F63" s="22" t="str">
        <f ca="1">IFERROR(INDEX(INDIRECT("B_MSK["&amp;EXPEDISI[#Headers]&amp;"_1]"),ROW()-1),"")</f>
        <v/>
      </c>
      <c r="G63" s="17" t="str">
        <f ca="1">IFERROR(INDEX(INDIRECT("B_MSK["&amp;EXPEDISI[#Headers]&amp;"_1]"),ROW()-1),"")</f>
        <v/>
      </c>
      <c r="H63" s="17" t="str">
        <f ca="1">IFERROR(INDEX(INDIRECT("B_MSK["&amp;EXPEDISI[#Headers]&amp;"]"),ROW()-1),"")</f>
        <v/>
      </c>
      <c r="I63" s="17" t="str">
        <f ca="1">IFERROR(INDEX(INDIRECT("B_MSK["&amp;EXPEDISI[#Headers]&amp;"]"),ROW()-1),"")</f>
        <v/>
      </c>
      <c r="J63" s="19" t="str">
        <f ca="1">IFERROR(IF(INDEX(INDIRECT("B_MSK["&amp;EXPEDISI[#Headers]&amp;"]"),ROW()-1)=0,"",INDEX(INDIRECT("B_MSK["&amp;EXPEDISI[#Headers]&amp;"]"),ROW()-1)),"")</f>
        <v/>
      </c>
      <c r="K63" s="16" t="str">
        <f ca="1">IFERROR(IF(EXPEDISI[[#This Row],[NAMA BARANG]]="","",INDEX(INDIRECT("B_MSK["&amp;EXPEDISI[#Headers]&amp;"]"),ROW()-1)),"")</f>
        <v/>
      </c>
      <c r="L63" s="17" t="str">
        <f ca="1">IFERROR(INDEX(INDIRECT("B_MSK["&amp;EXPEDISI[#Headers]&amp;"]"),ROW()-1),"")</f>
        <v/>
      </c>
    </row>
    <row r="64" spans="1:12" x14ac:dyDescent="0.25">
      <c r="A64" s="16" t="str">
        <f ca="1">IFERROR(INDEX(INDIRECT("B_MSK["&amp;EXPEDISI[#Headers]&amp;"]"),ROW()-1),"")</f>
        <v/>
      </c>
      <c r="B64" s="26" t="str">
        <f ca="1">IFERROR(INDEX(INDIRECT("B_MSK["&amp;EXPEDISI[#Headers]&amp;"]"),ROW()-1),"")</f>
        <v>Stapler Kenko HD-10</v>
      </c>
      <c r="C64" s="26" t="str">
        <f ca="1">IFERROR(INDEX(SUPPLIER_CONV[2],MATCH(INDEX(INDIRECT("B_MSK["&amp;EXPEDISI[#Headers]&amp;"]"),ROW()-1),SUPPLIER_CONV[1],0)),"")</f>
        <v>KENKO</v>
      </c>
      <c r="D64" s="21" t="str">
        <f ca="1">IFERROR(INDEX(INDIRECT("B_MSK["&amp;EXPEDISI[#Headers]&amp;"]"),ROW()-1)&amp;IF(OR(EXPEDISI[[#This Row],[C]]&lt;2,EXPEDISI[[#This Row],[C]]=""),"","/ CTN"),"")</f>
        <v>20 LSN/ CTN</v>
      </c>
      <c r="E64" s="5">
        <f ca="1">IFERROR(INDEX(INDIRECT("B_MSK["&amp;EXPEDISI[#Headers]&amp;"]"),ROW()-1),"")</f>
        <v>4</v>
      </c>
      <c r="F64" s="22">
        <f ca="1">IFERROR(INDEX(INDIRECT("B_MSK["&amp;EXPEDISI[#Headers]&amp;"_1]"),ROW()-1),"")</f>
        <v>93000</v>
      </c>
      <c r="G64" s="17" t="str">
        <f ca="1">IFERROR(INDEX(INDIRECT("B_MSK["&amp;EXPEDISI[#Headers]&amp;"_1]"),ROW()-1),"")</f>
        <v>/ LSN</v>
      </c>
      <c r="H64" s="17">
        <f ca="1">IFERROR(INDEX(INDIRECT("B_MSK["&amp;EXPEDISI[#Headers]&amp;"]"),ROW()-1),"")</f>
        <v>0.17</v>
      </c>
      <c r="I64" s="17" t="str">
        <f ca="1">IFERROR(INDEX(INDIRECT("B_MSK["&amp;EXPEDISI[#Headers]&amp;"]"),ROW()-1),"")</f>
        <v/>
      </c>
      <c r="J64" s="19" t="str">
        <f ca="1">IFERROR(IF(INDEX(INDIRECT("B_MSK["&amp;EXPEDISI[#Headers]&amp;"]"),ROW()-1)=0,"",INDEX(INDIRECT("B_MSK["&amp;EXPEDISI[#Headers]&amp;"]"),ROW()-1)),"")</f>
        <v/>
      </c>
      <c r="K64" s="16">
        <f ca="1">IFERROR(IF(EXPEDISI[[#This Row],[NAMA BARANG]]="","",INDEX(INDIRECT("B_MSK["&amp;EXPEDISI[#Headers]&amp;"]"),ROW()-1)),"")</f>
        <v>44931</v>
      </c>
      <c r="L64" s="17" t="str">
        <f ca="1">IFERROR(INDEX(INDIRECT("B_MSK["&amp;EXPEDISI[#Headers]&amp;"]"),ROW()-1),"")</f>
        <v>stapler</v>
      </c>
    </row>
    <row r="65" spans="1:12" x14ac:dyDescent="0.25">
      <c r="A65" s="16" t="str">
        <f ca="1">IFERROR(INDEX(INDIRECT("B_MSK["&amp;EXPEDISI[#Headers]&amp;"]"),ROW()-1),"")</f>
        <v/>
      </c>
      <c r="B65" s="26" t="str">
        <f ca="1">IFERROR(INDEX(INDIRECT("B_MSK["&amp;EXPEDISI[#Headers]&amp;"]"),ROW()-1),"")</f>
        <v>Pensil Kenko 2B-3282 Hitam cap bintang</v>
      </c>
      <c r="C65" s="26" t="str">
        <f ca="1">IFERROR(INDEX(SUPPLIER_CONV[2],MATCH(INDEX(INDIRECT("B_MSK["&amp;EXPEDISI[#Headers]&amp;"]"),ROW()-1),SUPPLIER_CONV[1],0)),"")</f>
        <v>KENKO</v>
      </c>
      <c r="D65" s="21" t="str">
        <f ca="1">IFERROR(INDEX(INDIRECT("B_MSK["&amp;EXPEDISI[#Headers]&amp;"]"),ROW()-1)&amp;IF(OR(EXPEDISI[[#This Row],[C]]&lt;2,EXPEDISI[[#This Row],[C]]=""),"","/ CTN"),"")</f>
        <v>20 GRS/ CTN</v>
      </c>
      <c r="E65" s="5">
        <f ca="1">IFERROR(INDEX(INDIRECT("B_MSK["&amp;EXPEDISI[#Headers]&amp;"]"),ROW()-1),"")</f>
        <v>2</v>
      </c>
      <c r="F65" s="22">
        <f ca="1">IFERROR(INDEX(INDIRECT("B_MSK["&amp;EXPEDISI[#Headers]&amp;"_1]"),ROW()-1),"")</f>
        <v>122400</v>
      </c>
      <c r="G65" s="17" t="str">
        <f ca="1">IFERROR(INDEX(INDIRECT("B_MSK["&amp;EXPEDISI[#Headers]&amp;"_1]"),ROW()-1),"")</f>
        <v>/ GRS</v>
      </c>
      <c r="H65" s="17">
        <f ca="1">IFERROR(INDEX(INDIRECT("B_MSK["&amp;EXPEDISI[#Headers]&amp;"]"),ROW()-1),"")</f>
        <v>0.17</v>
      </c>
      <c r="I65" s="17" t="str">
        <f ca="1">IFERROR(INDEX(INDIRECT("B_MSK["&amp;EXPEDISI[#Headers]&amp;"]"),ROW()-1),"")</f>
        <v/>
      </c>
      <c r="J65" s="19" t="str">
        <f ca="1">IFERROR(IF(INDEX(INDIRECT("B_MSK["&amp;EXPEDISI[#Headers]&amp;"]"),ROW()-1)=0,"",INDEX(INDIRECT("B_MSK["&amp;EXPEDISI[#Headers]&amp;"]"),ROW()-1)),"")</f>
        <v/>
      </c>
      <c r="K65" s="16">
        <f ca="1">IFERROR(IF(EXPEDISI[[#This Row],[NAMA BARANG]]="","",INDEX(INDIRECT("B_MSK["&amp;EXPEDISI[#Headers]&amp;"]"),ROW()-1)),"")</f>
        <v>44931</v>
      </c>
      <c r="L65" s="17" t="str">
        <f ca="1">IFERROR(INDEX(INDIRECT("B_MSK["&amp;EXPEDISI[#Headers]&amp;"]"),ROW()-1),"")</f>
        <v>pensil</v>
      </c>
    </row>
    <row r="66" spans="1:12" x14ac:dyDescent="0.25">
      <c r="A66" s="16" t="str">
        <f ca="1">IFERROR(INDEX(INDIRECT("B_MSK["&amp;EXPEDISI[#Headers]&amp;"]"),ROW()-1),"")</f>
        <v/>
      </c>
      <c r="B66" s="26" t="str">
        <f ca="1">IFERROR(INDEX(INDIRECT("B_MSK["&amp;EXPEDISI[#Headers]&amp;"]"),ROW()-1),"")</f>
        <v>Pensil Kenko 2B-6373 metalik</v>
      </c>
      <c r="C66" s="26" t="str">
        <f ca="1">IFERROR(INDEX(SUPPLIER_CONV[2],MATCH(INDEX(INDIRECT("B_MSK["&amp;EXPEDISI[#Headers]&amp;"]"),ROW()-1),SUPPLIER_CONV[1],0)),"")</f>
        <v>KENKO</v>
      </c>
      <c r="D66" s="21" t="str">
        <f ca="1">IFERROR(INDEX(INDIRECT("B_MSK["&amp;EXPEDISI[#Headers]&amp;"]"),ROW()-1)&amp;IF(OR(EXPEDISI[[#This Row],[C]]&lt;2,EXPEDISI[[#This Row],[C]]=""),"","/ CTN"),"")</f>
        <v>20 GRS/ CTN</v>
      </c>
      <c r="E66" s="5">
        <f ca="1">IFERROR(INDEX(INDIRECT("B_MSK["&amp;EXPEDISI[#Headers]&amp;"]"),ROW()-1),"")</f>
        <v>2</v>
      </c>
      <c r="F66" s="22">
        <f ca="1">IFERROR(INDEX(INDIRECT("B_MSK["&amp;EXPEDISI[#Headers]&amp;"_1]"),ROW()-1),"")</f>
        <v>108000</v>
      </c>
      <c r="G66" s="17" t="str">
        <f ca="1">IFERROR(INDEX(INDIRECT("B_MSK["&amp;EXPEDISI[#Headers]&amp;"_1]"),ROW()-1),"")</f>
        <v>/ GRS</v>
      </c>
      <c r="H66" s="17">
        <f ca="1">IFERROR(INDEX(INDIRECT("B_MSK["&amp;EXPEDISI[#Headers]&amp;"]"),ROW()-1),"")</f>
        <v>0.17</v>
      </c>
      <c r="I66" s="17" t="str">
        <f ca="1">IFERROR(INDEX(INDIRECT("B_MSK["&amp;EXPEDISI[#Headers]&amp;"]"),ROW()-1),"")</f>
        <v/>
      </c>
      <c r="J66" s="19" t="str">
        <f ca="1">IFERROR(IF(INDEX(INDIRECT("B_MSK["&amp;EXPEDISI[#Headers]&amp;"]"),ROW()-1)=0,"",INDEX(INDIRECT("B_MSK["&amp;EXPEDISI[#Headers]&amp;"]"),ROW()-1)),"")</f>
        <v/>
      </c>
      <c r="K66" s="16">
        <f ca="1">IFERROR(IF(EXPEDISI[[#This Row],[NAMA BARANG]]="","",INDEX(INDIRECT("B_MSK["&amp;EXPEDISI[#Headers]&amp;"]"),ROW()-1)),"")</f>
        <v>44931</v>
      </c>
      <c r="L66" s="17" t="str">
        <f ca="1">IFERROR(INDEX(INDIRECT("B_MSK["&amp;EXPEDISI[#Headers]&amp;"]"),ROW()-1),"")</f>
        <v>pensil</v>
      </c>
    </row>
    <row r="67" spans="1:12" x14ac:dyDescent="0.25">
      <c r="A67" s="16" t="str">
        <f ca="1">IFERROR(INDEX(INDIRECT("B_MSK["&amp;EXPEDISI[#Headers]&amp;"]"),ROW()-1),"")</f>
        <v/>
      </c>
      <c r="B67" s="26" t="str">
        <f ca="1">IFERROR(INDEX(INDIRECT("B_MSK["&amp;EXPEDISI[#Headers]&amp;"]"),ROW()-1),"")</f>
        <v>Tipe-ex Kertas Kenko CT-802 N</v>
      </c>
      <c r="C67" s="26" t="str">
        <f ca="1">IFERROR(INDEX(SUPPLIER_CONV[2],MATCH(INDEX(INDIRECT("B_MSK["&amp;EXPEDISI[#Headers]&amp;"]"),ROW()-1),SUPPLIER_CONV[1],0)),"")</f>
        <v>KENKO</v>
      </c>
      <c r="D67" s="21" t="str">
        <f ca="1">IFERROR(INDEX(INDIRECT("B_MSK["&amp;EXPEDISI[#Headers]&amp;"]"),ROW()-1)&amp;IF(OR(EXPEDISI[[#This Row],[C]]&lt;2,EXPEDISI[[#This Row],[C]]=""),"","/ CTN"),"")</f>
        <v>48 LSN</v>
      </c>
      <c r="E67" s="5">
        <f ca="1">IFERROR(INDEX(INDIRECT("B_MSK["&amp;EXPEDISI[#Headers]&amp;"]"),ROW()-1),"")</f>
        <v>1</v>
      </c>
      <c r="F67" s="22">
        <f ca="1">IFERROR(INDEX(INDIRECT("B_MSK["&amp;EXPEDISI[#Headers]&amp;"_1]"),ROW()-1),"")</f>
        <v>51000</v>
      </c>
      <c r="G67" s="17" t="str">
        <f ca="1">IFERROR(INDEX(INDIRECT("B_MSK["&amp;EXPEDISI[#Headers]&amp;"_1]"),ROW()-1),"")</f>
        <v>/ LSN</v>
      </c>
      <c r="H67" s="17">
        <f ca="1">IFERROR(INDEX(INDIRECT("B_MSK["&amp;EXPEDISI[#Headers]&amp;"]"),ROW()-1),"")</f>
        <v>0.17</v>
      </c>
      <c r="I67" s="17" t="str">
        <f ca="1">IFERROR(INDEX(INDIRECT("B_MSK["&amp;EXPEDISI[#Headers]&amp;"]"),ROW()-1),"")</f>
        <v/>
      </c>
      <c r="J67" s="19" t="str">
        <f ca="1">IFERROR(IF(INDEX(INDIRECT("B_MSK["&amp;EXPEDISI[#Headers]&amp;"]"),ROW()-1)=0,"",INDEX(INDIRECT("B_MSK["&amp;EXPEDISI[#Headers]&amp;"]"),ROW()-1)),"")</f>
        <v/>
      </c>
      <c r="K67" s="16">
        <f ca="1">IFERROR(IF(EXPEDISI[[#This Row],[NAMA BARANG]]="","",INDEX(INDIRECT("B_MSK["&amp;EXPEDISI[#Headers]&amp;"]"),ROW()-1)),"")</f>
        <v>44931</v>
      </c>
      <c r="L67" s="17" t="str">
        <f ca="1">IFERROR(INDEX(INDIRECT("B_MSK["&amp;EXPEDISI[#Headers]&amp;"]"),ROW()-1),"")</f>
        <v>tipex</v>
      </c>
    </row>
    <row r="68" spans="1:12" x14ac:dyDescent="0.25">
      <c r="A68" s="16" t="str">
        <f ca="1">IFERROR(INDEX(INDIRECT("B_MSK["&amp;EXPEDISI[#Headers]&amp;"]"),ROW()-1),"")</f>
        <v/>
      </c>
      <c r="B68" s="26" t="str">
        <f ca="1">IFERROR(INDEX(INDIRECT("B_MSK["&amp;EXPEDISI[#Headers]&amp;"]"),ROW()-1),"")</f>
        <v>Tipe-ex kertas Kenko CT-902</v>
      </c>
      <c r="C68" s="26" t="str">
        <f ca="1">IFERROR(INDEX(SUPPLIER_CONV[2],MATCH(INDEX(INDIRECT("B_MSK["&amp;EXPEDISI[#Headers]&amp;"]"),ROW()-1),SUPPLIER_CONV[1],0)),"")</f>
        <v>KENKO</v>
      </c>
      <c r="D68" s="21" t="str">
        <f ca="1">IFERROR(INDEX(INDIRECT("B_MSK["&amp;EXPEDISI[#Headers]&amp;"]"),ROW()-1)&amp;IF(OR(EXPEDISI[[#This Row],[C]]&lt;2,EXPEDISI[[#This Row],[C]]=""),"","/ CTN"),"")</f>
        <v>48 LSN/ CTN</v>
      </c>
      <c r="E68" s="5">
        <f ca="1">IFERROR(INDEX(INDIRECT("B_MSK["&amp;EXPEDISI[#Headers]&amp;"]"),ROW()-1),"")</f>
        <v>3</v>
      </c>
      <c r="F68" s="22">
        <f ca="1">IFERROR(INDEX(INDIRECT("B_MSK["&amp;EXPEDISI[#Headers]&amp;"_1]"),ROW()-1),"")</f>
        <v>60000</v>
      </c>
      <c r="G68" s="17" t="str">
        <f ca="1">IFERROR(INDEX(INDIRECT("B_MSK["&amp;EXPEDISI[#Headers]&amp;"_1]"),ROW()-1),"")</f>
        <v>/ LSN</v>
      </c>
      <c r="H68" s="17">
        <f ca="1">IFERROR(INDEX(INDIRECT("B_MSK["&amp;EXPEDISI[#Headers]&amp;"]"),ROW()-1),"")</f>
        <v>0.17</v>
      </c>
      <c r="I68" s="17" t="str">
        <f ca="1">IFERROR(INDEX(INDIRECT("B_MSK["&amp;EXPEDISI[#Headers]&amp;"]"),ROW()-1),"")</f>
        <v/>
      </c>
      <c r="J68" s="19" t="str">
        <f ca="1">IFERROR(IF(INDEX(INDIRECT("B_MSK["&amp;EXPEDISI[#Headers]&amp;"]"),ROW()-1)=0,"",INDEX(INDIRECT("B_MSK["&amp;EXPEDISI[#Headers]&amp;"]"),ROW()-1)),"")</f>
        <v/>
      </c>
      <c r="K68" s="16">
        <f ca="1">IFERROR(IF(EXPEDISI[[#This Row],[NAMA BARANG]]="","",INDEX(INDIRECT("B_MSK["&amp;EXPEDISI[#Headers]&amp;"]"),ROW()-1)),"")</f>
        <v>44931</v>
      </c>
      <c r="L68" s="17" t="str">
        <f ca="1">IFERROR(INDEX(INDIRECT("B_MSK["&amp;EXPEDISI[#Headers]&amp;"]"),ROW()-1),"")</f>
        <v>tipex</v>
      </c>
    </row>
    <row r="69" spans="1:12" x14ac:dyDescent="0.25">
      <c r="A69" s="16" t="str">
        <f ca="1">IFERROR(INDEX(INDIRECT("B_MSK["&amp;EXPEDISI[#Headers]&amp;"]"),ROW()-1),"")</f>
        <v/>
      </c>
      <c r="B69" s="26" t="str">
        <f ca="1">IFERROR(INDEX(INDIRECT("B_MSK["&amp;EXPEDISI[#Headers]&amp;"]"),ROW()-1),"")</f>
        <v>Gel pen Kenko Hitech 0.28mm BIRU</v>
      </c>
      <c r="C69" s="26" t="str">
        <f ca="1">IFERROR(INDEX(SUPPLIER_CONV[2],MATCH(INDEX(INDIRECT("B_MSK["&amp;EXPEDISI[#Headers]&amp;"]"),ROW()-1),SUPPLIER_CONV[1],0)),"")</f>
        <v>KENKO</v>
      </c>
      <c r="D69" s="21" t="str">
        <f ca="1">IFERROR(INDEX(INDIRECT("B_MSK["&amp;EXPEDISI[#Headers]&amp;"]"),ROW()-1)&amp;IF(OR(EXPEDISI[[#This Row],[C]]&lt;2,EXPEDISI[[#This Row],[C]]=""),"","/ CTN"),"")</f>
        <v>12 GRS/ CTN</v>
      </c>
      <c r="E69" s="5">
        <f ca="1">IFERROR(INDEX(INDIRECT("B_MSK["&amp;EXPEDISI[#Headers]&amp;"]"),ROW()-1),"")</f>
        <v>2</v>
      </c>
      <c r="F69" s="22">
        <f ca="1">IFERROR(INDEX(INDIRECT("B_MSK["&amp;EXPEDISI[#Headers]&amp;"_1]"),ROW()-1),"")</f>
        <v>468000</v>
      </c>
      <c r="G69" s="17" t="str">
        <f ca="1">IFERROR(INDEX(INDIRECT("B_MSK["&amp;EXPEDISI[#Headers]&amp;"_1]"),ROW()-1),"")</f>
        <v>/ GRS</v>
      </c>
      <c r="H69" s="17">
        <f ca="1">IFERROR(INDEX(INDIRECT("B_MSK["&amp;EXPEDISI[#Headers]&amp;"]"),ROW()-1),"")</f>
        <v>0.17</v>
      </c>
      <c r="I69" s="17" t="str">
        <f ca="1">IFERROR(INDEX(INDIRECT("B_MSK["&amp;EXPEDISI[#Headers]&amp;"]"),ROW()-1),"")</f>
        <v/>
      </c>
      <c r="J69" s="19" t="str">
        <f ca="1">IFERROR(IF(INDEX(INDIRECT("B_MSK["&amp;EXPEDISI[#Headers]&amp;"]"),ROW()-1)=0,"",INDEX(INDIRECT("B_MSK["&amp;EXPEDISI[#Headers]&amp;"]"),ROW()-1)),"")</f>
        <v/>
      </c>
      <c r="K69" s="16">
        <f ca="1">IFERROR(IF(EXPEDISI[[#This Row],[NAMA BARANG]]="","",INDEX(INDIRECT("B_MSK["&amp;EXPEDISI[#Headers]&amp;"]"),ROW()-1)),"")</f>
        <v>44931</v>
      </c>
      <c r="L69" s="17" t="str">
        <f ca="1">IFERROR(INDEX(INDIRECT("B_MSK["&amp;EXPEDISI[#Headers]&amp;"]"),ROW()-1),"")</f>
        <v>pen</v>
      </c>
    </row>
    <row r="70" spans="1:12" x14ac:dyDescent="0.25">
      <c r="A70" s="16" t="str">
        <f ca="1">IFERROR(INDEX(INDIRECT("B_MSK["&amp;EXPEDISI[#Headers]&amp;"]"),ROW()-1),"")</f>
        <v/>
      </c>
      <c r="B70" s="26" t="str">
        <f ca="1">IFERROR(INDEX(INDIRECT("B_MSK["&amp;EXPEDISI[#Headers]&amp;"]"),ROW()-1),"")</f>
        <v>Gel pen Kenko T-Gel Erasable KE-303 ER Black</v>
      </c>
      <c r="C70" s="26" t="str">
        <f ca="1">IFERROR(INDEX(SUPPLIER_CONV[2],MATCH(INDEX(INDIRECT("B_MSK["&amp;EXPEDISI[#Headers]&amp;"]"),ROW()-1),SUPPLIER_CONV[1],0)),"")</f>
        <v>KENKO</v>
      </c>
      <c r="D70" s="21" t="str">
        <f ca="1">IFERROR(INDEX(INDIRECT("B_MSK["&amp;EXPEDISI[#Headers]&amp;"]"),ROW()-1)&amp;IF(OR(EXPEDISI[[#This Row],[C]]&lt;2,EXPEDISI[[#This Row],[C]]=""),"","/ CTN"),"")</f>
        <v>12 GRS/ CTN</v>
      </c>
      <c r="E70" s="5">
        <f ca="1">IFERROR(INDEX(INDIRECT("B_MSK["&amp;EXPEDISI[#Headers]&amp;"]"),ROW()-1),"")</f>
        <v>3</v>
      </c>
      <c r="F70" s="22">
        <f ca="1">IFERROR(INDEX(INDIRECT("B_MSK["&amp;EXPEDISI[#Headers]&amp;"_1]"),ROW()-1),"")</f>
        <v>288000</v>
      </c>
      <c r="G70" s="17" t="str">
        <f ca="1">IFERROR(INDEX(INDIRECT("B_MSK["&amp;EXPEDISI[#Headers]&amp;"_1]"),ROW()-1),"")</f>
        <v>/ GRS</v>
      </c>
      <c r="H70" s="17">
        <f ca="1">IFERROR(INDEX(INDIRECT("B_MSK["&amp;EXPEDISI[#Headers]&amp;"]"),ROW()-1),"")</f>
        <v>0.17</v>
      </c>
      <c r="I70" s="17" t="str">
        <f ca="1">IFERROR(INDEX(INDIRECT("B_MSK["&amp;EXPEDISI[#Headers]&amp;"]"),ROW()-1),"")</f>
        <v/>
      </c>
      <c r="J70" s="19" t="str">
        <f ca="1">IFERROR(IF(INDEX(INDIRECT("B_MSK["&amp;EXPEDISI[#Headers]&amp;"]"),ROW()-1)=0,"",INDEX(INDIRECT("B_MSK["&amp;EXPEDISI[#Headers]&amp;"]"),ROW()-1)),"")</f>
        <v/>
      </c>
      <c r="K70" s="16">
        <f ca="1">IFERROR(IF(EXPEDISI[[#This Row],[NAMA BARANG]]="","",INDEX(INDIRECT("B_MSK["&amp;EXPEDISI[#Headers]&amp;"]"),ROW()-1)),"")</f>
        <v>44931</v>
      </c>
      <c r="L70" s="17" t="str">
        <f ca="1">IFERROR(INDEX(INDIRECT("B_MSK["&amp;EXPEDISI[#Headers]&amp;"]"),ROW()-1),"")</f>
        <v>pen</v>
      </c>
    </row>
    <row r="71" spans="1:12" x14ac:dyDescent="0.25">
      <c r="A71" s="16" t="str">
        <f ca="1">IFERROR(INDEX(INDIRECT("B_MSK["&amp;EXPEDISI[#Headers]&amp;"]"),ROW()-1),"")</f>
        <v/>
      </c>
      <c r="B71" s="26" t="str">
        <f ca="1">IFERROR(INDEX(INDIRECT("B_MSK["&amp;EXPEDISI[#Headers]&amp;"]"),ROW()-1),"")</f>
        <v>Gel pen Kenko KE-303 T-gel hitam</v>
      </c>
      <c r="C71" s="26" t="str">
        <f ca="1">IFERROR(INDEX(SUPPLIER_CONV[2],MATCH(INDEX(INDIRECT("B_MSK["&amp;EXPEDISI[#Headers]&amp;"]"),ROW()-1),SUPPLIER_CONV[1],0)),"")</f>
        <v>KENKO</v>
      </c>
      <c r="D71" s="21" t="str">
        <f ca="1">IFERROR(INDEX(INDIRECT("B_MSK["&amp;EXPEDISI[#Headers]&amp;"]"),ROW()-1)&amp;IF(OR(EXPEDISI[[#This Row],[C]]&lt;2,EXPEDISI[[#This Row],[C]]=""),"","/ CTN"),"")</f>
        <v>12 GRS/ CTN</v>
      </c>
      <c r="E71" s="5">
        <f ca="1">IFERROR(INDEX(INDIRECT("B_MSK["&amp;EXPEDISI[#Headers]&amp;"]"),ROW()-1),"")</f>
        <v>5</v>
      </c>
      <c r="F71" s="22">
        <f ca="1">IFERROR(INDEX(INDIRECT("B_MSK["&amp;EXPEDISI[#Headers]&amp;"_1]"),ROW()-1),"")</f>
        <v>259200</v>
      </c>
      <c r="G71" s="17" t="str">
        <f ca="1">IFERROR(INDEX(INDIRECT("B_MSK["&amp;EXPEDISI[#Headers]&amp;"_1]"),ROW()-1),"")</f>
        <v>/ GRS</v>
      </c>
      <c r="H71" s="17">
        <f ca="1">IFERROR(INDEX(INDIRECT("B_MSK["&amp;EXPEDISI[#Headers]&amp;"]"),ROW()-1),"")</f>
        <v>0.17</v>
      </c>
      <c r="I71" s="17" t="str">
        <f ca="1">IFERROR(INDEX(INDIRECT("B_MSK["&amp;EXPEDISI[#Headers]&amp;"]"),ROW()-1),"")</f>
        <v/>
      </c>
      <c r="J71" s="19" t="str">
        <f ca="1">IFERROR(IF(INDEX(INDIRECT("B_MSK["&amp;EXPEDISI[#Headers]&amp;"]"),ROW()-1)=0,"",INDEX(INDIRECT("B_MSK["&amp;EXPEDISI[#Headers]&amp;"]"),ROW()-1)),"")</f>
        <v/>
      </c>
      <c r="K71" s="16">
        <f ca="1">IFERROR(IF(EXPEDISI[[#This Row],[NAMA BARANG]]="","",INDEX(INDIRECT("B_MSK["&amp;EXPEDISI[#Headers]&amp;"]"),ROW()-1)),"")</f>
        <v>44931</v>
      </c>
      <c r="L71" s="17" t="str">
        <f ca="1">IFERROR(INDEX(INDIRECT("B_MSK["&amp;EXPEDISI[#Headers]&amp;"]"),ROW()-1),"")</f>
        <v>pen</v>
      </c>
    </row>
    <row r="72" spans="1:12" x14ac:dyDescent="0.25">
      <c r="A72" s="16" t="str">
        <f ca="1">IFERROR(INDEX(INDIRECT("B_MSK["&amp;EXPEDISI[#Headers]&amp;"]"),ROW()-1),"")</f>
        <v/>
      </c>
      <c r="B72" s="26" t="str">
        <f ca="1">IFERROR(INDEX(INDIRECT("B_MSK["&amp;EXPEDISI[#Headers]&amp;"]"),ROW()-1),"")</f>
        <v/>
      </c>
      <c r="C72" s="26" t="str">
        <f ca="1">IFERROR(INDEX(SUPPLIER_CONV[2],MATCH(INDEX(INDIRECT("B_MSK["&amp;EXPEDISI[#Headers]&amp;"]"),ROW()-1),SUPPLIER_CONV[1],0)),"")</f>
        <v/>
      </c>
      <c r="D72" s="21" t="str">
        <f ca="1">IFERROR(INDEX(INDIRECT("B_MSK["&amp;EXPEDISI[#Headers]&amp;"]"),ROW()-1)&amp;IF(OR(EXPEDISI[[#This Row],[C]]&lt;2,EXPEDISI[[#This Row],[C]]=""),"","/ CTN"),"")</f>
        <v/>
      </c>
      <c r="E72" s="5" t="str">
        <f ca="1">IFERROR(INDEX(INDIRECT("B_MSK["&amp;EXPEDISI[#Headers]&amp;"]"),ROW()-1),"")</f>
        <v/>
      </c>
      <c r="F72" s="22" t="str">
        <f ca="1">IFERROR(INDEX(INDIRECT("B_MSK["&amp;EXPEDISI[#Headers]&amp;"_1]"),ROW()-1),"")</f>
        <v/>
      </c>
      <c r="G72" s="17" t="str">
        <f ca="1">IFERROR(INDEX(INDIRECT("B_MSK["&amp;EXPEDISI[#Headers]&amp;"_1]"),ROW()-1),"")</f>
        <v/>
      </c>
      <c r="H72" s="17" t="str">
        <f ca="1">IFERROR(INDEX(INDIRECT("B_MSK["&amp;EXPEDISI[#Headers]&amp;"]"),ROW()-1),"")</f>
        <v/>
      </c>
      <c r="I72" s="17" t="str">
        <f ca="1">IFERROR(INDEX(INDIRECT("B_MSK["&amp;EXPEDISI[#Headers]&amp;"]"),ROW()-1),"")</f>
        <v/>
      </c>
      <c r="J72" s="19" t="str">
        <f ca="1">IFERROR(IF(INDEX(INDIRECT("B_MSK["&amp;EXPEDISI[#Headers]&amp;"]"),ROW()-1)=0,"",INDEX(INDIRECT("B_MSK["&amp;EXPEDISI[#Headers]&amp;"]"),ROW()-1)),"")</f>
        <v/>
      </c>
      <c r="K72" s="16" t="str">
        <f ca="1">IFERROR(IF(EXPEDISI[[#This Row],[NAMA BARANG]]="","",INDEX(INDIRECT("B_MSK["&amp;EXPEDISI[#Headers]&amp;"]"),ROW()-1)),"")</f>
        <v/>
      </c>
      <c r="L72" s="17" t="str">
        <f ca="1">IFERROR(INDEX(INDIRECT("B_MSK["&amp;EXPEDISI[#Headers]&amp;"]"),ROW()-1),"")</f>
        <v/>
      </c>
    </row>
    <row r="73" spans="1:12" x14ac:dyDescent="0.25">
      <c r="A73" s="16" t="str">
        <f ca="1">IFERROR(INDEX(INDIRECT("B_MSK["&amp;EXPEDISI[#Headers]&amp;"]"),ROW()-1),"")</f>
        <v/>
      </c>
      <c r="B73" s="26" t="str">
        <f ca="1">IFERROR(INDEX(INDIRECT("B_MSK["&amp;EXPEDISI[#Headers]&amp;"]"),ROW()-1),"")</f>
        <v>Garisan Busur Bolong 180 TF-1990</v>
      </c>
      <c r="C73" s="26" t="str">
        <f ca="1">IFERROR(INDEX(SUPPLIER_CONV[2],MATCH(INDEX(INDIRECT("B_MSK["&amp;EXPEDISI[#Headers]&amp;"]"),ROW()-1),SUPPLIER_CONV[1],0)),"")</f>
        <v>DUTA BUANA</v>
      </c>
      <c r="D73" s="21" t="str">
        <f ca="1">IFERROR(INDEX(INDIRECT("B_MSK["&amp;EXPEDISI[#Headers]&amp;"]"),ROW()-1)&amp;IF(OR(EXPEDISI[[#This Row],[C]]&lt;2,EXPEDISI[[#This Row],[C]]=""),"","/ CTN"),"")</f>
        <v>200 LSN</v>
      </c>
      <c r="E73" s="5">
        <f ca="1">IFERROR(INDEX(INDIRECT("B_MSK["&amp;EXPEDISI[#Headers]&amp;"]"),ROW()-1),"")</f>
        <v>1</v>
      </c>
      <c r="F73" s="22">
        <f ca="1">IFERROR(INDEX(INDIRECT("B_MSK["&amp;EXPEDISI[#Headers]&amp;"_1]"),ROW()-1),"")</f>
        <v>10000</v>
      </c>
      <c r="G73" s="17" t="str">
        <f ca="1">IFERROR(INDEX(INDIRECT("B_MSK["&amp;EXPEDISI[#Headers]&amp;"_1]"),ROW()-1),"")</f>
        <v>/ LSN</v>
      </c>
      <c r="H73" s="17" t="str">
        <f ca="1">IFERROR(INDEX(INDIRECT("B_MSK["&amp;EXPEDISI[#Headers]&amp;"]"),ROW()-1),"")</f>
        <v/>
      </c>
      <c r="I73" s="17" t="str">
        <f ca="1">IFERROR(INDEX(INDIRECT("B_MSK["&amp;EXPEDISI[#Headers]&amp;"]"),ROW()-1),"")</f>
        <v/>
      </c>
      <c r="J73" s="19" t="str">
        <f ca="1">IFERROR(IF(INDEX(INDIRECT("B_MSK["&amp;EXPEDISI[#Headers]&amp;"]"),ROW()-1)=0,"",INDEX(INDIRECT("B_MSK["&amp;EXPEDISI[#Headers]&amp;"]"),ROW()-1)),"")</f>
        <v/>
      </c>
      <c r="K73" s="16">
        <f ca="1">IFERROR(IF(EXPEDISI[[#This Row],[NAMA BARANG]]="","",INDEX(INDIRECT("B_MSK["&amp;EXPEDISI[#Headers]&amp;"]"),ROW()-1)),"")</f>
        <v>44931</v>
      </c>
      <c r="L73" s="17" t="str">
        <f ca="1">IFERROR(INDEX(INDIRECT("B_MSK["&amp;EXPEDISI[#Headers]&amp;"]"),ROW()-1),"")</f>
        <v>garisan</v>
      </c>
    </row>
    <row r="74" spans="1:12" x14ac:dyDescent="0.25">
      <c r="A74" s="16" t="str">
        <f ca="1">IFERROR(INDEX(INDIRECT("B_MSK["&amp;EXPEDISI[#Headers]&amp;"]"),ROW()-1),"")</f>
        <v/>
      </c>
      <c r="B74" s="26" t="str">
        <f ca="1">IFERROR(INDEX(INDIRECT("B_MSK["&amp;EXPEDISI[#Headers]&amp;"]"),ROW()-1),"")</f>
        <v>Garisan Busur 360 kecil TF-1991</v>
      </c>
      <c r="C74" s="26" t="str">
        <f ca="1">IFERROR(INDEX(SUPPLIER_CONV[2],MATCH(INDEX(INDIRECT("B_MSK["&amp;EXPEDISI[#Headers]&amp;"]"),ROW()-1),SUPPLIER_CONV[1],0)),"")</f>
        <v>DUTA BUANA</v>
      </c>
      <c r="D74" s="21" t="str">
        <f ca="1">IFERROR(INDEX(INDIRECT("B_MSK["&amp;EXPEDISI[#Headers]&amp;"]"),ROW()-1)&amp;IF(OR(EXPEDISI[[#This Row],[C]]&lt;2,EXPEDISI[[#This Row],[C]]=""),"","/ CTN"),"")</f>
        <v>48 LSN</v>
      </c>
      <c r="E74" s="5">
        <f ca="1">IFERROR(INDEX(INDIRECT("B_MSK["&amp;EXPEDISI[#Headers]&amp;"]"),ROW()-1),"")</f>
        <v>1</v>
      </c>
      <c r="F74" s="22">
        <f ca="1">IFERROR(INDEX(INDIRECT("B_MSK["&amp;EXPEDISI[#Headers]&amp;"_1]"),ROW()-1),"")</f>
        <v>25000</v>
      </c>
      <c r="G74" s="17" t="str">
        <f ca="1">IFERROR(INDEX(INDIRECT("B_MSK["&amp;EXPEDISI[#Headers]&amp;"_1]"),ROW()-1),"")</f>
        <v>/ LSN</v>
      </c>
      <c r="H74" s="17" t="str">
        <f ca="1">IFERROR(INDEX(INDIRECT("B_MSK["&amp;EXPEDISI[#Headers]&amp;"]"),ROW()-1),"")</f>
        <v/>
      </c>
      <c r="I74" s="17" t="str">
        <f ca="1">IFERROR(INDEX(INDIRECT("B_MSK["&amp;EXPEDISI[#Headers]&amp;"]"),ROW()-1),"")</f>
        <v/>
      </c>
      <c r="J74" s="19" t="str">
        <f ca="1">IFERROR(IF(INDEX(INDIRECT("B_MSK["&amp;EXPEDISI[#Headers]&amp;"]"),ROW()-1)=0,"",INDEX(INDIRECT("B_MSK["&amp;EXPEDISI[#Headers]&amp;"]"),ROW()-1)),"")</f>
        <v/>
      </c>
      <c r="K74" s="16">
        <f ca="1">IFERROR(IF(EXPEDISI[[#This Row],[NAMA BARANG]]="","",INDEX(INDIRECT("B_MSK["&amp;EXPEDISI[#Headers]&amp;"]"),ROW()-1)),"")</f>
        <v>44931</v>
      </c>
      <c r="L74" s="17" t="str">
        <f ca="1">IFERROR(INDEX(INDIRECT("B_MSK["&amp;EXPEDISI[#Headers]&amp;"]"),ROW()-1),"")</f>
        <v>garisan</v>
      </c>
    </row>
    <row r="75" spans="1:12" x14ac:dyDescent="0.25">
      <c r="A75" s="16" t="str">
        <f ca="1">IFERROR(INDEX(INDIRECT("B_MSK["&amp;EXPEDISI[#Headers]&amp;"]"),ROW()-1),"")</f>
        <v/>
      </c>
      <c r="B75" s="26" t="str">
        <f ca="1">IFERROR(INDEX(INDIRECT("B_MSK["&amp;EXPEDISI[#Headers]&amp;"]"),ROW()-1),"")</f>
        <v/>
      </c>
      <c r="C75" s="26" t="str">
        <f ca="1">IFERROR(INDEX(SUPPLIER_CONV[2],MATCH(INDEX(INDIRECT("B_MSK["&amp;EXPEDISI[#Headers]&amp;"]"),ROW()-1),SUPPLIER_CONV[1],0)),"")</f>
        <v/>
      </c>
      <c r="D75" s="21" t="str">
        <f ca="1">IFERROR(INDEX(INDIRECT("B_MSK["&amp;EXPEDISI[#Headers]&amp;"]"),ROW()-1)&amp;IF(OR(EXPEDISI[[#This Row],[C]]&lt;2,EXPEDISI[[#This Row],[C]]=""),"","/ CTN"),"")</f>
        <v/>
      </c>
      <c r="E75" s="5" t="str">
        <f ca="1">IFERROR(INDEX(INDIRECT("B_MSK["&amp;EXPEDISI[#Headers]&amp;"]"),ROW()-1),"")</f>
        <v/>
      </c>
      <c r="F75" s="22" t="str">
        <f ca="1">IFERROR(INDEX(INDIRECT("B_MSK["&amp;EXPEDISI[#Headers]&amp;"_1]"),ROW()-1),"")</f>
        <v/>
      </c>
      <c r="G75" s="17" t="str">
        <f ca="1">IFERROR(INDEX(INDIRECT("B_MSK["&amp;EXPEDISI[#Headers]&amp;"_1]"),ROW()-1),"")</f>
        <v/>
      </c>
      <c r="H75" s="17" t="str">
        <f ca="1">IFERROR(INDEX(INDIRECT("B_MSK["&amp;EXPEDISI[#Headers]&amp;"]"),ROW()-1),"")</f>
        <v/>
      </c>
      <c r="I75" s="17" t="str">
        <f ca="1">IFERROR(INDEX(INDIRECT("B_MSK["&amp;EXPEDISI[#Headers]&amp;"]"),ROW()-1),"")</f>
        <v/>
      </c>
      <c r="J75" s="19" t="str">
        <f ca="1">IFERROR(IF(INDEX(INDIRECT("B_MSK["&amp;EXPEDISI[#Headers]&amp;"]"),ROW()-1)=0,"",INDEX(INDIRECT("B_MSK["&amp;EXPEDISI[#Headers]&amp;"]"),ROW()-1)),"")</f>
        <v/>
      </c>
      <c r="K75" s="16" t="str">
        <f ca="1">IFERROR(IF(EXPEDISI[[#This Row],[NAMA BARANG]]="","",INDEX(INDIRECT("B_MSK["&amp;EXPEDISI[#Headers]&amp;"]"),ROW()-1)),"")</f>
        <v/>
      </c>
      <c r="L75" s="17" t="str">
        <f ca="1">IFERROR(INDEX(INDIRECT("B_MSK["&amp;EXPEDISI[#Headers]&amp;"]"),ROW()-1),"")</f>
        <v/>
      </c>
    </row>
    <row r="76" spans="1:12" x14ac:dyDescent="0.25">
      <c r="A76" s="16" t="str">
        <f ca="1">IFERROR(INDEX(INDIRECT("B_MSK["&amp;EXPEDISI[#Headers]&amp;"]"),ROW()-1),"")</f>
        <v/>
      </c>
      <c r="B76" s="26" t="str">
        <f ca="1">IFERROR(INDEX(INDIRECT("B_MSK["&amp;EXPEDISI[#Headers]&amp;"]"),ROW()-1),"")</f>
        <v>Bp gel TF-3115 hitek knock 0.3mm</v>
      </c>
      <c r="C76" s="26" t="str">
        <f ca="1">IFERROR(INDEX(SUPPLIER_CONV[2],MATCH(INDEX(INDIRECT("B_MSK["&amp;EXPEDISI[#Headers]&amp;"]"),ROW()-1),SUPPLIER_CONV[1],0)),"")</f>
        <v>DUTA BUANA</v>
      </c>
      <c r="D76" s="21" t="str">
        <f ca="1">IFERROR(INDEX(INDIRECT("B_MSK["&amp;EXPEDISI[#Headers]&amp;"]"),ROW()-1)&amp;IF(OR(EXPEDISI[[#This Row],[C]]&lt;2,EXPEDISI[[#This Row],[C]]=""),"","/ CTN"),"")</f>
        <v>96 LSN/ CTN</v>
      </c>
      <c r="E76" s="5">
        <f ca="1">IFERROR(INDEX(INDIRECT("B_MSK["&amp;EXPEDISI[#Headers]&amp;"]"),ROW()-1),"")</f>
        <v>5</v>
      </c>
      <c r="F76" s="22">
        <f ca="1">IFERROR(INDEX(INDIRECT("B_MSK["&amp;EXPEDISI[#Headers]&amp;"_1]"),ROW()-1),"")</f>
        <v>30500</v>
      </c>
      <c r="G76" s="17" t="str">
        <f ca="1">IFERROR(INDEX(INDIRECT("B_MSK["&amp;EXPEDISI[#Headers]&amp;"_1]"),ROW()-1),"")</f>
        <v>/ LSN</v>
      </c>
      <c r="H76" s="17" t="str">
        <f ca="1">IFERROR(INDEX(INDIRECT("B_MSK["&amp;EXPEDISI[#Headers]&amp;"]"),ROW()-1),"")</f>
        <v/>
      </c>
      <c r="I76" s="17" t="str">
        <f ca="1">IFERROR(INDEX(INDIRECT("B_MSK["&amp;EXPEDISI[#Headers]&amp;"]"),ROW()-1),"")</f>
        <v/>
      </c>
      <c r="J76" s="19" t="str">
        <f ca="1">IFERROR(IF(INDEX(INDIRECT("B_MSK["&amp;EXPEDISI[#Headers]&amp;"]"),ROW()-1)=0,"",INDEX(INDIRECT("B_MSK["&amp;EXPEDISI[#Headers]&amp;"]"),ROW()-1)),"")</f>
        <v/>
      </c>
      <c r="K76" s="16">
        <f ca="1">IFERROR(IF(EXPEDISI[[#This Row],[NAMA BARANG]]="","",INDEX(INDIRECT("B_MSK["&amp;EXPEDISI[#Headers]&amp;"]"),ROW()-1)),"")</f>
        <v>44931</v>
      </c>
      <c r="L76" s="17" t="str">
        <f ca="1">IFERROR(INDEX(INDIRECT("B_MSK["&amp;EXPEDISI[#Headers]&amp;"]"),ROW()-1),"")</f>
        <v>pen</v>
      </c>
    </row>
    <row r="77" spans="1:12" x14ac:dyDescent="0.25">
      <c r="A77" s="16" t="str">
        <f ca="1">IFERROR(INDEX(INDIRECT("B_MSK["&amp;EXPEDISI[#Headers]&amp;"]"),ROW()-1),"")</f>
        <v/>
      </c>
      <c r="B77" s="26" t="str">
        <f ca="1">IFERROR(INDEX(INDIRECT("B_MSK["&amp;EXPEDISI[#Headers]&amp;"]"),ROW()-1),"")</f>
        <v/>
      </c>
      <c r="C77" s="26" t="str">
        <f ca="1">IFERROR(INDEX(SUPPLIER_CONV[2],MATCH(INDEX(INDIRECT("B_MSK["&amp;EXPEDISI[#Headers]&amp;"]"),ROW()-1),SUPPLIER_CONV[1],0)),"")</f>
        <v/>
      </c>
      <c r="D77" s="21" t="str">
        <f ca="1">IFERROR(INDEX(INDIRECT("B_MSK["&amp;EXPEDISI[#Headers]&amp;"]"),ROW()-1)&amp;IF(OR(EXPEDISI[[#This Row],[C]]&lt;2,EXPEDISI[[#This Row],[C]]=""),"","/ CTN"),"")</f>
        <v/>
      </c>
      <c r="E77" s="5" t="str">
        <f ca="1">IFERROR(INDEX(INDIRECT("B_MSK["&amp;EXPEDISI[#Headers]&amp;"]"),ROW()-1),"")</f>
        <v/>
      </c>
      <c r="F77" s="22" t="str">
        <f ca="1">IFERROR(INDEX(INDIRECT("B_MSK["&amp;EXPEDISI[#Headers]&amp;"_1]"),ROW()-1),"")</f>
        <v/>
      </c>
      <c r="G77" s="17" t="str">
        <f ca="1">IFERROR(INDEX(INDIRECT("B_MSK["&amp;EXPEDISI[#Headers]&amp;"_1]"),ROW()-1),"")</f>
        <v/>
      </c>
      <c r="H77" s="17" t="str">
        <f ca="1">IFERROR(INDEX(INDIRECT("B_MSK["&amp;EXPEDISI[#Headers]&amp;"]"),ROW()-1),"")</f>
        <v/>
      </c>
      <c r="I77" s="17" t="str">
        <f ca="1">IFERROR(INDEX(INDIRECT("B_MSK["&amp;EXPEDISI[#Headers]&amp;"]"),ROW()-1),"")</f>
        <v/>
      </c>
      <c r="J77" s="19" t="str">
        <f ca="1">IFERROR(IF(INDEX(INDIRECT("B_MSK["&amp;EXPEDISI[#Headers]&amp;"]"),ROW()-1)=0,"",INDEX(INDIRECT("B_MSK["&amp;EXPEDISI[#Headers]&amp;"]"),ROW()-1)),"")</f>
        <v/>
      </c>
      <c r="K77" s="16" t="str">
        <f ca="1">IFERROR(IF(EXPEDISI[[#This Row],[NAMA BARANG]]="","",INDEX(INDIRECT("B_MSK["&amp;EXPEDISI[#Headers]&amp;"]"),ROW()-1)),"")</f>
        <v/>
      </c>
      <c r="L77" s="17" t="str">
        <f ca="1">IFERROR(INDEX(INDIRECT("B_MSK["&amp;EXPEDISI[#Headers]&amp;"]"),ROW()-1),"")</f>
        <v/>
      </c>
    </row>
    <row r="78" spans="1:12" x14ac:dyDescent="0.25">
      <c r="A78" s="16" t="str">
        <f ca="1">IFERROR(INDEX(INDIRECT("B_MSK["&amp;EXPEDISI[#Headers]&amp;"]"),ROW()-1),"")</f>
        <v/>
      </c>
      <c r="B78" s="26" t="str">
        <f ca="1">IFERROR(INDEX(INDIRECT("B_MSK["&amp;EXPEDISI[#Headers]&amp;"]"),ROW()-1),"")</f>
        <v>Cat air Opini 110</v>
      </c>
      <c r="C78" s="26" t="str">
        <f ca="1">IFERROR(INDEX(SUPPLIER_CONV[2],MATCH(INDEX(INDIRECT("B_MSK["&amp;EXPEDISI[#Headers]&amp;"]"),ROW()-1),SUPPLIER_CONV[1],0)),"")</f>
        <v>SURYA PRATAMA</v>
      </c>
      <c r="D78" s="21" t="str">
        <f ca="1">IFERROR(INDEX(INDIRECT("B_MSK["&amp;EXPEDISI[#Headers]&amp;"]"),ROW()-1)&amp;IF(OR(EXPEDISI[[#This Row],[C]]&lt;2,EXPEDISI[[#This Row],[C]]=""),"","/ CTN"),"")</f>
        <v>216 PCS/ CTN</v>
      </c>
      <c r="E78" s="5">
        <f ca="1">IFERROR(INDEX(INDIRECT("B_MSK["&amp;EXPEDISI[#Headers]&amp;"]"),ROW()-1),"")</f>
        <v>25</v>
      </c>
      <c r="F78" s="22">
        <f ca="1">IFERROR(INDEX(INDIRECT("B_MSK["&amp;EXPEDISI[#Headers]&amp;"_1]"),ROW()-1),"")</f>
        <v>9000</v>
      </c>
      <c r="G78" s="17" t="str">
        <f ca="1">IFERROR(INDEX(INDIRECT("B_MSK["&amp;EXPEDISI[#Headers]&amp;"_1]"),ROW()-1),"")</f>
        <v>/ PCS</v>
      </c>
      <c r="H78" s="17">
        <f ca="1">IFERROR(INDEX(INDIRECT("B_MSK["&amp;EXPEDISI[#Headers]&amp;"]"),ROW()-1),"")</f>
        <v>0.2</v>
      </c>
      <c r="I78" s="17">
        <f ca="1">IFERROR(INDEX(INDIRECT("B_MSK["&amp;EXPEDISI[#Headers]&amp;"]"),ROW()-1),"")</f>
        <v>2.5000000000000001E-2</v>
      </c>
      <c r="J78" s="19" t="str">
        <f ca="1">IFERROR(IF(INDEX(INDIRECT("B_MSK["&amp;EXPEDISI[#Headers]&amp;"]"),ROW()-1)=0,"",INDEX(INDIRECT("B_MSK["&amp;EXPEDISI[#Headers]&amp;"]"),ROW()-1)),"")</f>
        <v/>
      </c>
      <c r="K78" s="16">
        <f ca="1">IFERROR(IF(EXPEDISI[[#This Row],[NAMA BARANG]]="","",INDEX(INDIRECT("B_MSK["&amp;EXPEDISI[#Headers]&amp;"]"),ROW()-1)),"")</f>
        <v>44931</v>
      </c>
      <c r="L78" s="17" t="str">
        <f ca="1">IFERROR(INDEX(INDIRECT("B_MSK["&amp;EXPEDISI[#Headers]&amp;"]"),ROW()-1),"")</f>
        <v>cat</v>
      </c>
    </row>
    <row r="79" spans="1:12" x14ac:dyDescent="0.25">
      <c r="A79" s="16" t="str">
        <f ca="1">IFERROR(INDEX(INDIRECT("B_MSK["&amp;EXPEDISI[#Headers]&amp;"]"),ROW()-1),"")</f>
        <v/>
      </c>
      <c r="B79" s="26" t="str">
        <f ca="1">IFERROR(INDEX(INDIRECT("B_MSK["&amp;EXPEDISI[#Headers]&amp;"]"),ROW()-1),"")</f>
        <v>Cat air Opini 120</v>
      </c>
      <c r="C79" s="26" t="str">
        <f ca="1">IFERROR(INDEX(SUPPLIER_CONV[2],MATCH(INDEX(INDIRECT("B_MSK["&amp;EXPEDISI[#Headers]&amp;"]"),ROW()-1),SUPPLIER_CONV[1],0)),"")</f>
        <v>SURYA PRATAMA</v>
      </c>
      <c r="D79" s="21" t="str">
        <f ca="1">IFERROR(INDEX(INDIRECT("B_MSK["&amp;EXPEDISI[#Headers]&amp;"]"),ROW()-1)&amp;IF(OR(EXPEDISI[[#This Row],[C]]&lt;2,EXPEDISI[[#This Row],[C]]=""),"","/ CTN"),"")</f>
        <v>144 PCS/ CTN</v>
      </c>
      <c r="E79" s="5">
        <f ca="1">IFERROR(INDEX(INDIRECT("B_MSK["&amp;EXPEDISI[#Headers]&amp;"]"),ROW()-1),"")</f>
        <v>15</v>
      </c>
      <c r="F79" s="22">
        <f ca="1">IFERROR(INDEX(INDIRECT("B_MSK["&amp;EXPEDISI[#Headers]&amp;"_1]"),ROW()-1),"")</f>
        <v>9400</v>
      </c>
      <c r="G79" s="17" t="str">
        <f ca="1">IFERROR(INDEX(INDIRECT("B_MSK["&amp;EXPEDISI[#Headers]&amp;"_1]"),ROW()-1),"")</f>
        <v>/ PCS</v>
      </c>
      <c r="H79" s="17">
        <f ca="1">IFERROR(INDEX(INDIRECT("B_MSK["&amp;EXPEDISI[#Headers]&amp;"]"),ROW()-1),"")</f>
        <v>0.2</v>
      </c>
      <c r="I79" s="17">
        <f ca="1">IFERROR(INDEX(INDIRECT("B_MSK["&amp;EXPEDISI[#Headers]&amp;"]"),ROW()-1),"")</f>
        <v>2.5000000000000001E-2</v>
      </c>
      <c r="J79" s="19" t="str">
        <f ca="1">IFERROR(IF(INDEX(INDIRECT("B_MSK["&amp;EXPEDISI[#Headers]&amp;"]"),ROW()-1)=0,"",INDEX(INDIRECT("B_MSK["&amp;EXPEDISI[#Headers]&amp;"]"),ROW()-1)),"")</f>
        <v/>
      </c>
      <c r="K79" s="16">
        <f ca="1">IFERROR(IF(EXPEDISI[[#This Row],[NAMA BARANG]]="","",INDEX(INDIRECT("B_MSK["&amp;EXPEDISI[#Headers]&amp;"]"),ROW()-1)),"")</f>
        <v>44931</v>
      </c>
      <c r="L79" s="17" t="str">
        <f ca="1">IFERROR(INDEX(INDIRECT("B_MSK["&amp;EXPEDISI[#Headers]&amp;"]"),ROW()-1),"")</f>
        <v>cat</v>
      </c>
    </row>
    <row r="80" spans="1:12" x14ac:dyDescent="0.25">
      <c r="A80" s="16" t="str">
        <f ca="1">IFERROR(INDEX(INDIRECT("B_MSK["&amp;EXPEDISI[#Headers]&amp;"]"),ROW()-1),"")</f>
        <v/>
      </c>
      <c r="B80" s="26" t="str">
        <f ca="1">IFERROR(INDEX(INDIRECT("B_MSK["&amp;EXPEDISI[#Headers]&amp;"]"),ROW()-1),"")</f>
        <v/>
      </c>
      <c r="C80" s="26" t="str">
        <f ca="1">IFERROR(INDEX(SUPPLIER_CONV[2],MATCH(INDEX(INDIRECT("B_MSK["&amp;EXPEDISI[#Headers]&amp;"]"),ROW()-1),SUPPLIER_CONV[1],0)),"")</f>
        <v/>
      </c>
      <c r="D80" s="21" t="str">
        <f ca="1">IFERROR(INDEX(INDIRECT("B_MSK["&amp;EXPEDISI[#Headers]&amp;"]"),ROW()-1)&amp;IF(OR(EXPEDISI[[#This Row],[C]]&lt;2,EXPEDISI[[#This Row],[C]]=""),"","/ CTN"),"")</f>
        <v/>
      </c>
      <c r="E80" s="5" t="str">
        <f ca="1">IFERROR(INDEX(INDIRECT("B_MSK["&amp;EXPEDISI[#Headers]&amp;"]"),ROW()-1),"")</f>
        <v/>
      </c>
      <c r="F80" s="22" t="str">
        <f ca="1">IFERROR(INDEX(INDIRECT("B_MSK["&amp;EXPEDISI[#Headers]&amp;"_1]"),ROW()-1),"")</f>
        <v/>
      </c>
      <c r="G80" s="17" t="str">
        <f ca="1">IFERROR(INDEX(INDIRECT("B_MSK["&amp;EXPEDISI[#Headers]&amp;"_1]"),ROW()-1),"")</f>
        <v/>
      </c>
      <c r="H80" s="17" t="str">
        <f ca="1">IFERROR(INDEX(INDIRECT("B_MSK["&amp;EXPEDISI[#Headers]&amp;"]"),ROW()-1),"")</f>
        <v/>
      </c>
      <c r="I80" s="17" t="str">
        <f ca="1">IFERROR(INDEX(INDIRECT("B_MSK["&amp;EXPEDISI[#Headers]&amp;"]"),ROW()-1),"")</f>
        <v/>
      </c>
      <c r="J80" s="23" t="str">
        <f ca="1">IFERROR(IF(INDEX(INDIRECT("B_MSK["&amp;EXPEDISI[#Headers]&amp;"]"),ROW()-1)=0,"",INDEX(INDIRECT("B_MSK["&amp;EXPEDISI[#Headers]&amp;"]"),ROW()-1)),"")</f>
        <v/>
      </c>
      <c r="K80" s="16" t="str">
        <f ca="1">IFERROR(IF(EXPEDISI[[#This Row],[NAMA BARANG]]="","",INDEX(INDIRECT("B_MSK["&amp;EXPEDISI[#Headers]&amp;"]"),ROW()-1)),"")</f>
        <v/>
      </c>
      <c r="L80" s="17" t="str">
        <f ca="1">IFERROR(INDEX(INDIRECT("B_MSK["&amp;EXPEDISI[#Headers]&amp;"]"),ROW()-1),"")</f>
        <v/>
      </c>
    </row>
    <row r="81" spans="1:12" x14ac:dyDescent="0.25">
      <c r="A81" s="16">
        <f ca="1">IFERROR(INDEX(INDIRECT("B_MSK["&amp;EXPEDISI[#Headers]&amp;"]"),ROW()-1),"")</f>
        <v>44932</v>
      </c>
      <c r="B81" s="26" t="str">
        <f ca="1">IFERROR(INDEX(INDIRECT("B_MSK["&amp;EXPEDISI[#Headers]&amp;"]"),ROW()-1),"")</f>
        <v>Celengan (L)</v>
      </c>
      <c r="C81" s="26" t="str">
        <f ca="1">IFERROR(INDEX(SUPPLIER_CONV[2],MATCH(INDEX(INDIRECT("B_MSK["&amp;EXPEDISI[#Headers]&amp;"]"),ROW()-1),SUPPLIER_CONV[1],0)),"")</f>
        <v>PMJP</v>
      </c>
      <c r="D81" s="21" t="str">
        <f ca="1">IFERROR(INDEX(INDIRECT("B_MSK["&amp;EXPEDISI[#Headers]&amp;"]"),ROW()-1)&amp;IF(OR(EXPEDISI[[#This Row],[C]]&lt;2,EXPEDISI[[#This Row],[C]]=""),"","/ CTN"),"")</f>
        <v>10 LSN/ CTN</v>
      </c>
      <c r="E81" s="5">
        <f ca="1">IFERROR(INDEX(INDIRECT("B_MSK["&amp;EXPEDISI[#Headers]&amp;"]"),ROW()-1),"")</f>
        <v>2</v>
      </c>
      <c r="F81" s="22">
        <f ca="1">IFERROR(INDEX(INDIRECT("B_MSK["&amp;EXPEDISI[#Headers]&amp;"_1]"),ROW()-1),"")</f>
        <v>72000</v>
      </c>
      <c r="G81" s="17" t="str">
        <f ca="1">IFERROR(INDEX(INDIRECT("B_MSK["&amp;EXPEDISI[#Headers]&amp;"_1]"),ROW()-1),"")</f>
        <v>/ LSN</v>
      </c>
      <c r="H81" s="17" t="str">
        <f ca="1">IFERROR(INDEX(INDIRECT("B_MSK["&amp;EXPEDISI[#Headers]&amp;"]"),ROW()-1),"")</f>
        <v/>
      </c>
      <c r="I81" s="17" t="str">
        <f ca="1">IFERROR(INDEX(INDIRECT("B_MSK["&amp;EXPEDISI[#Headers]&amp;"]"),ROW()-1),"")</f>
        <v/>
      </c>
      <c r="J81" s="23" t="str">
        <f ca="1">IFERROR(IF(INDEX(INDIRECT("B_MSK["&amp;EXPEDISI[#Headers]&amp;"]"),ROW()-1)=0,"",INDEX(INDIRECT("B_MSK["&amp;EXPEDISI[#Headers]&amp;"]"),ROW()-1)),"")</f>
        <v/>
      </c>
      <c r="K81" s="16">
        <f ca="1">IFERROR(IF(EXPEDISI[[#This Row],[NAMA BARANG]]="","",INDEX(INDIRECT("B_MSK["&amp;EXPEDISI[#Headers]&amp;"]"),ROW()-1)),"")</f>
        <v>44932</v>
      </c>
      <c r="L81" s="17" t="str">
        <f ca="1">IFERROR(INDEX(INDIRECT("B_MSK["&amp;EXPEDISI[#Headers]&amp;"]"),ROW()-1),"")</f>
        <v>coinbank</v>
      </c>
    </row>
    <row r="82" spans="1:12" x14ac:dyDescent="0.25">
      <c r="A82" s="16" t="str">
        <f ca="1">IFERROR(INDEX(INDIRECT("B_MSK["&amp;EXPEDISI[#Headers]&amp;"]"),ROW()-1),"")</f>
        <v/>
      </c>
      <c r="B82" s="26" t="str">
        <f ca="1">IFERROR(INDEX(INDIRECT("B_MSK["&amp;EXPEDISI[#Headers]&amp;"]"),ROW()-1),"")</f>
        <v>Celengan (XL)</v>
      </c>
      <c r="C82" s="26" t="str">
        <f ca="1">IFERROR(INDEX(SUPPLIER_CONV[2],MATCH(INDEX(INDIRECT("B_MSK["&amp;EXPEDISI[#Headers]&amp;"]"),ROW()-1),SUPPLIER_CONV[1],0)),"")</f>
        <v>PMJP</v>
      </c>
      <c r="D82" s="21" t="str">
        <f ca="1">IFERROR(INDEX(INDIRECT("B_MSK["&amp;EXPEDISI[#Headers]&amp;"]"),ROW()-1)&amp;IF(OR(EXPEDISI[[#This Row],[C]]&lt;2,EXPEDISI[[#This Row],[C]]=""),"","/ CTN"),"")</f>
        <v>6 LSN/ CTN</v>
      </c>
      <c r="E82" s="5">
        <f ca="1">IFERROR(INDEX(INDIRECT("B_MSK["&amp;EXPEDISI[#Headers]&amp;"]"),ROW()-1),"")</f>
        <v>2</v>
      </c>
      <c r="F82" s="22">
        <f ca="1">IFERROR(INDEX(INDIRECT("B_MSK["&amp;EXPEDISI[#Headers]&amp;"_1]"),ROW()-1),"")</f>
        <v>87000</v>
      </c>
      <c r="G82" s="17" t="str">
        <f ca="1">IFERROR(INDEX(INDIRECT("B_MSK["&amp;EXPEDISI[#Headers]&amp;"_1]"),ROW()-1),"")</f>
        <v>/ LSN</v>
      </c>
      <c r="H82" s="17" t="str">
        <f ca="1">IFERROR(INDEX(INDIRECT("B_MSK["&amp;EXPEDISI[#Headers]&amp;"]"),ROW()-1),"")</f>
        <v/>
      </c>
      <c r="I82" s="17" t="str">
        <f ca="1">IFERROR(INDEX(INDIRECT("B_MSK["&amp;EXPEDISI[#Headers]&amp;"]"),ROW()-1),"")</f>
        <v/>
      </c>
      <c r="J82" s="23" t="str">
        <f ca="1">IFERROR(IF(INDEX(INDIRECT("B_MSK["&amp;EXPEDISI[#Headers]&amp;"]"),ROW()-1)=0,"",INDEX(INDIRECT("B_MSK["&amp;EXPEDISI[#Headers]&amp;"]"),ROW()-1)),"")</f>
        <v/>
      </c>
      <c r="K82" s="16">
        <f ca="1">IFERROR(IF(EXPEDISI[[#This Row],[NAMA BARANG]]="","",INDEX(INDIRECT("B_MSK["&amp;EXPEDISI[#Headers]&amp;"]"),ROW()-1)),"")</f>
        <v>44932</v>
      </c>
      <c r="L82" s="17" t="str">
        <f ca="1">IFERROR(INDEX(INDIRECT("B_MSK["&amp;EXPEDISI[#Headers]&amp;"]"),ROW()-1),"")</f>
        <v>coinbank</v>
      </c>
    </row>
    <row r="83" spans="1:12" x14ac:dyDescent="0.25">
      <c r="A83" s="16" t="str">
        <f ca="1">IFERROR(INDEX(INDIRECT("B_MSK["&amp;EXPEDISI[#Headers]&amp;"]"),ROW()-1),"")</f>
        <v/>
      </c>
      <c r="B83" s="26" t="str">
        <f ca="1">IFERROR(INDEX(INDIRECT("B_MSK["&amp;EXPEDISI[#Headers]&amp;"]"),ROW()-1),"")</f>
        <v/>
      </c>
      <c r="C83" s="26" t="str">
        <f ca="1">IFERROR(INDEX(SUPPLIER_CONV[2],MATCH(INDEX(INDIRECT("B_MSK["&amp;EXPEDISI[#Headers]&amp;"]"),ROW()-1),SUPPLIER_CONV[1],0)),"")</f>
        <v/>
      </c>
      <c r="D83" s="21" t="str">
        <f ca="1">IFERROR(INDEX(INDIRECT("B_MSK["&amp;EXPEDISI[#Headers]&amp;"]"),ROW()-1)&amp;IF(OR(EXPEDISI[[#This Row],[C]]&lt;2,EXPEDISI[[#This Row],[C]]=""),"","/ CTN"),"")</f>
        <v/>
      </c>
      <c r="E83" s="5" t="str">
        <f ca="1">IFERROR(INDEX(INDIRECT("B_MSK["&amp;EXPEDISI[#Headers]&amp;"]"),ROW()-1),"")</f>
        <v/>
      </c>
      <c r="F83" s="22" t="str">
        <f ca="1">IFERROR(INDEX(INDIRECT("B_MSK["&amp;EXPEDISI[#Headers]&amp;"_1]"),ROW()-1),"")</f>
        <v/>
      </c>
      <c r="G83" s="17" t="str">
        <f ca="1">IFERROR(INDEX(INDIRECT("B_MSK["&amp;EXPEDISI[#Headers]&amp;"_1]"),ROW()-1),"")</f>
        <v/>
      </c>
      <c r="H83" s="17" t="str">
        <f ca="1">IFERROR(INDEX(INDIRECT("B_MSK["&amp;EXPEDISI[#Headers]&amp;"]"),ROW()-1),"")</f>
        <v/>
      </c>
      <c r="I83" s="17" t="str">
        <f ca="1">IFERROR(INDEX(INDIRECT("B_MSK["&amp;EXPEDISI[#Headers]&amp;"]"),ROW()-1),"")</f>
        <v/>
      </c>
      <c r="J83" s="23" t="str">
        <f ca="1">IFERROR(IF(INDEX(INDIRECT("B_MSK["&amp;EXPEDISI[#Headers]&amp;"]"),ROW()-1)=0,"",INDEX(INDIRECT("B_MSK["&amp;EXPEDISI[#Headers]&amp;"]"),ROW()-1)),"")</f>
        <v/>
      </c>
      <c r="K83" s="16" t="str">
        <f ca="1">IFERROR(IF(EXPEDISI[[#This Row],[NAMA BARANG]]="","",INDEX(INDIRECT("B_MSK["&amp;EXPEDISI[#Headers]&amp;"]"),ROW()-1)),"")</f>
        <v/>
      </c>
      <c r="L83" s="17" t="str">
        <f ca="1">IFERROR(INDEX(INDIRECT("B_MSK["&amp;EXPEDISI[#Headers]&amp;"]"),ROW()-1),"")</f>
        <v/>
      </c>
    </row>
    <row r="84" spans="1:12" x14ac:dyDescent="0.25">
      <c r="A84" s="16" t="str">
        <f ca="1">IFERROR(INDEX(INDIRECT("B_MSK["&amp;EXPEDISI[#Headers]&amp;"]"),ROW()-1),"")</f>
        <v/>
      </c>
      <c r="B84" s="26" t="str">
        <f ca="1">IFERROR(INDEX(INDIRECT("B_MSK["&amp;EXPEDISI[#Headers]&amp;"]"),ROW()-1),"")</f>
        <v>Garisan Enter 30cm 675</v>
      </c>
      <c r="C84" s="26" t="str">
        <f ca="1">IFERROR(INDEX(SUPPLIER_CONV[2],MATCH(INDEX(INDIRECT("B_MSK["&amp;EXPEDISI[#Headers]&amp;"]"),ROW()-1),SUPPLIER_CONV[1],0)),"")</f>
        <v xml:space="preserve">ETJ </v>
      </c>
      <c r="D84" s="21" t="str">
        <f ca="1">IFERROR(INDEX(INDIRECT("B_MSK["&amp;EXPEDISI[#Headers]&amp;"]"),ROW()-1)&amp;IF(OR(EXPEDISI[[#This Row],[C]]&lt;2,EXPEDISI[[#This Row],[C]]=""),"","/ CTN"),"")</f>
        <v>200 LSN/ CTN</v>
      </c>
      <c r="E84" s="5">
        <f ca="1">IFERROR(INDEX(INDIRECT("B_MSK["&amp;EXPEDISI[#Headers]&amp;"]"),ROW()-1),"")</f>
        <v>25</v>
      </c>
      <c r="F84" s="22">
        <f ca="1">IFERROR(INDEX(INDIRECT("B_MSK["&amp;EXPEDISI[#Headers]&amp;"_1]"),ROW()-1),"")</f>
        <v>8750</v>
      </c>
      <c r="G84" s="17" t="str">
        <f ca="1">IFERROR(INDEX(INDIRECT("B_MSK["&amp;EXPEDISI[#Headers]&amp;"_1]"),ROW()-1),"")</f>
        <v>/ LSN</v>
      </c>
      <c r="H84" s="17" t="str">
        <f ca="1">IFERROR(INDEX(INDIRECT("B_MSK["&amp;EXPEDISI[#Headers]&amp;"]"),ROW()-1),"")</f>
        <v/>
      </c>
      <c r="I84" s="17" t="str">
        <f ca="1">IFERROR(INDEX(INDIRECT("B_MSK["&amp;EXPEDISI[#Headers]&amp;"]"),ROW()-1),"")</f>
        <v/>
      </c>
      <c r="J84" s="23" t="str">
        <f ca="1">IFERROR(IF(INDEX(INDIRECT("B_MSK["&amp;EXPEDISI[#Headers]&amp;"]"),ROW()-1)=0,"",INDEX(INDIRECT("B_MSK["&amp;EXPEDISI[#Headers]&amp;"]"),ROW()-1)),"")</f>
        <v/>
      </c>
      <c r="K84" s="16">
        <f ca="1">IFERROR(IF(EXPEDISI[[#This Row],[NAMA BARANG]]="","",INDEX(INDIRECT("B_MSK["&amp;EXPEDISI[#Headers]&amp;"]"),ROW()-1)),"")</f>
        <v>44932</v>
      </c>
      <c r="L84" s="17" t="str">
        <f ca="1">IFERROR(INDEX(INDIRECT("B_MSK["&amp;EXPEDISI[#Headers]&amp;"]"),ROW()-1),"")</f>
        <v>garisan</v>
      </c>
    </row>
    <row r="85" spans="1:12" x14ac:dyDescent="0.25">
      <c r="A85" s="16" t="str">
        <f ca="1">IFERROR(INDEX(INDIRECT("B_MSK["&amp;EXPEDISI[#Headers]&amp;"]"),ROW()-1),"")</f>
        <v/>
      </c>
      <c r="B85" s="26" t="str">
        <f ca="1">IFERROR(INDEX(INDIRECT("B_MSK["&amp;EXPEDISI[#Headers]&amp;"]"),ROW()-1),"")</f>
        <v>Penghapus W/B Enter 802 kecil</v>
      </c>
      <c r="C85" s="26" t="str">
        <f ca="1">IFERROR(INDEX(SUPPLIER_CONV[2],MATCH(INDEX(INDIRECT("B_MSK["&amp;EXPEDISI[#Headers]&amp;"]"),ROW()-1),SUPPLIER_CONV[1],0)),"")</f>
        <v xml:space="preserve">ETJ </v>
      </c>
      <c r="D85" s="21" t="str">
        <f ca="1">IFERROR(INDEX(INDIRECT("B_MSK["&amp;EXPEDISI[#Headers]&amp;"]"),ROW()-1)&amp;IF(OR(EXPEDISI[[#This Row],[C]]&lt;2,EXPEDISI[[#This Row],[C]]=""),"","/ CTN"),"")</f>
        <v>60 LSN/ CTN</v>
      </c>
      <c r="E85" s="5">
        <f ca="1">IFERROR(INDEX(INDIRECT("B_MSK["&amp;EXPEDISI[#Headers]&amp;"]"),ROW()-1),"")</f>
        <v>3</v>
      </c>
      <c r="F85" s="22">
        <f ca="1">IFERROR(INDEX(INDIRECT("B_MSK["&amp;EXPEDISI[#Headers]&amp;"_1]"),ROW()-1),"")</f>
        <v>17500</v>
      </c>
      <c r="G85" s="17" t="str">
        <f ca="1">IFERROR(INDEX(INDIRECT("B_MSK["&amp;EXPEDISI[#Headers]&amp;"_1]"),ROW()-1),"")</f>
        <v>/ LSN</v>
      </c>
      <c r="H85" s="17" t="str">
        <f ca="1">IFERROR(INDEX(INDIRECT("B_MSK["&amp;EXPEDISI[#Headers]&amp;"]"),ROW()-1),"")</f>
        <v/>
      </c>
      <c r="I85" s="17" t="str">
        <f ca="1">IFERROR(INDEX(INDIRECT("B_MSK["&amp;EXPEDISI[#Headers]&amp;"]"),ROW()-1),"")</f>
        <v/>
      </c>
      <c r="J85" s="23" t="str">
        <f ca="1">IFERROR(IF(INDEX(INDIRECT("B_MSK["&amp;EXPEDISI[#Headers]&amp;"]"),ROW()-1)=0,"",INDEX(INDIRECT("B_MSK["&amp;EXPEDISI[#Headers]&amp;"]"),ROW()-1)),"")</f>
        <v/>
      </c>
      <c r="K85" s="16">
        <f ca="1">IFERROR(IF(EXPEDISI[[#This Row],[NAMA BARANG]]="","",INDEX(INDIRECT("B_MSK["&amp;EXPEDISI[#Headers]&amp;"]"),ROW()-1)),"")</f>
        <v>44932</v>
      </c>
      <c r="L85" s="17" t="str">
        <f ca="1">IFERROR(INDEX(INDIRECT("B_MSK["&amp;EXPEDISI[#Headers]&amp;"]"),ROW()-1),"")</f>
        <v>stip</v>
      </c>
    </row>
    <row r="86" spans="1:12" x14ac:dyDescent="0.25">
      <c r="A86" s="16" t="str">
        <f ca="1">IFERROR(INDEX(INDIRECT("B_MSK["&amp;EXPEDISI[#Headers]&amp;"]"),ROW()-1),"")</f>
        <v/>
      </c>
      <c r="B86" s="26" t="str">
        <f ca="1">IFERROR(INDEX(INDIRECT("B_MSK["&amp;EXPEDISI[#Headers]&amp;"]"),ROW()-1),"")</f>
        <v>Penghapus W/B Enter 803 besar</v>
      </c>
      <c r="C86" s="26" t="str">
        <f ca="1">IFERROR(INDEX(SUPPLIER_CONV[2],MATCH(INDEX(INDIRECT("B_MSK["&amp;EXPEDISI[#Headers]&amp;"]"),ROW()-1),SUPPLIER_CONV[1],0)),"")</f>
        <v xml:space="preserve">ETJ </v>
      </c>
      <c r="D86" s="21" t="str">
        <f ca="1">IFERROR(INDEX(INDIRECT("B_MSK["&amp;EXPEDISI[#Headers]&amp;"]"),ROW()-1)&amp;IF(OR(EXPEDISI[[#This Row],[C]]&lt;2,EXPEDISI[[#This Row],[C]]=""),"","/ CTN"),"")</f>
        <v>48 LSN/ CTN</v>
      </c>
      <c r="E86" s="5">
        <f ca="1">IFERROR(INDEX(INDIRECT("B_MSK["&amp;EXPEDISI[#Headers]&amp;"]"),ROW()-1),"")</f>
        <v>3</v>
      </c>
      <c r="F86" s="22">
        <f ca="1">IFERROR(INDEX(INDIRECT("B_MSK["&amp;EXPEDISI[#Headers]&amp;"_1]"),ROW()-1),"")</f>
        <v>27500</v>
      </c>
      <c r="G86" s="17" t="str">
        <f ca="1">IFERROR(INDEX(INDIRECT("B_MSK["&amp;EXPEDISI[#Headers]&amp;"_1]"),ROW()-1),"")</f>
        <v>/ LSN</v>
      </c>
      <c r="H86" s="17" t="str">
        <f ca="1">IFERROR(INDEX(INDIRECT("B_MSK["&amp;EXPEDISI[#Headers]&amp;"]"),ROW()-1),"")</f>
        <v/>
      </c>
      <c r="I86" s="17" t="str">
        <f ca="1">IFERROR(INDEX(INDIRECT("B_MSK["&amp;EXPEDISI[#Headers]&amp;"]"),ROW()-1),"")</f>
        <v/>
      </c>
      <c r="J86" s="23" t="str">
        <f ca="1">IFERROR(IF(INDEX(INDIRECT("B_MSK["&amp;EXPEDISI[#Headers]&amp;"]"),ROW()-1)=0,"",INDEX(INDIRECT("B_MSK["&amp;EXPEDISI[#Headers]&amp;"]"),ROW()-1)),"")</f>
        <v/>
      </c>
      <c r="K86" s="16">
        <f ca="1">IFERROR(IF(EXPEDISI[[#This Row],[NAMA BARANG]]="","",INDEX(INDIRECT("B_MSK["&amp;EXPEDISI[#Headers]&amp;"]"),ROW()-1)),"")</f>
        <v>44932</v>
      </c>
      <c r="L86" s="17" t="str">
        <f ca="1">IFERROR(INDEX(INDIRECT("B_MSK["&amp;EXPEDISI[#Headers]&amp;"]"),ROW()-1),"")</f>
        <v>stip</v>
      </c>
    </row>
    <row r="87" spans="1:12" x14ac:dyDescent="0.25">
      <c r="A87" s="16" t="str">
        <f ca="1">IFERROR(INDEX(INDIRECT("B_MSK["&amp;EXPEDISI[#Headers]&amp;"]"),ROW()-1),"")</f>
        <v/>
      </c>
      <c r="B87" s="26" t="str">
        <f ca="1">IFERROR(INDEX(INDIRECT("B_MSK["&amp;EXPEDISI[#Headers]&amp;"]"),ROW()-1),"")</f>
        <v>Boxfile Enter Bentuk</v>
      </c>
      <c r="C87" s="26" t="str">
        <f ca="1">IFERROR(INDEX(SUPPLIER_CONV[2],MATCH(INDEX(INDIRECT("B_MSK["&amp;EXPEDISI[#Headers]&amp;"]"),ROW()-1),SUPPLIER_CONV[1],0)),"")</f>
        <v xml:space="preserve">ETJ </v>
      </c>
      <c r="D87" s="21" t="str">
        <f ca="1">IFERROR(INDEX(INDIRECT("B_MSK["&amp;EXPEDISI[#Headers]&amp;"]"),ROW()-1)&amp;IF(OR(EXPEDISI[[#This Row],[C]]&lt;2,EXPEDISI[[#This Row],[C]]=""),"","/ CTN"),"")</f>
        <v>8 LSN/ CTN</v>
      </c>
      <c r="E87" s="5">
        <f ca="1">IFERROR(INDEX(INDIRECT("B_MSK["&amp;EXPEDISI[#Headers]&amp;"]"),ROW()-1),"")</f>
        <v>2</v>
      </c>
      <c r="F87" s="22">
        <f ca="1">IFERROR(INDEX(INDIRECT("B_MSK["&amp;EXPEDISI[#Headers]&amp;"_1]"),ROW()-1),"")</f>
        <v>120000</v>
      </c>
      <c r="G87" s="17" t="str">
        <f ca="1">IFERROR(INDEX(INDIRECT("B_MSK["&amp;EXPEDISI[#Headers]&amp;"_1]"),ROW()-1),"")</f>
        <v>/ LSN</v>
      </c>
      <c r="H87" s="17" t="str">
        <f ca="1">IFERROR(INDEX(INDIRECT("B_MSK["&amp;EXPEDISI[#Headers]&amp;"]"),ROW()-1),"")</f>
        <v/>
      </c>
      <c r="I87" s="17" t="str">
        <f ca="1">IFERROR(INDEX(INDIRECT("B_MSK["&amp;EXPEDISI[#Headers]&amp;"]"),ROW()-1),"")</f>
        <v/>
      </c>
      <c r="J87" s="23" t="str">
        <f ca="1">IFERROR(IF(INDEX(INDIRECT("B_MSK["&amp;EXPEDISI[#Headers]&amp;"]"),ROW()-1)=0,"",INDEX(INDIRECT("B_MSK["&amp;EXPEDISI[#Headers]&amp;"]"),ROW()-1)),"")</f>
        <v>MIX</v>
      </c>
      <c r="K87" s="16">
        <f ca="1">IFERROR(IF(EXPEDISI[[#This Row],[NAMA BARANG]]="","",INDEX(INDIRECT("B_MSK["&amp;EXPEDISI[#Headers]&amp;"]"),ROW()-1)),"")</f>
        <v>44932</v>
      </c>
      <c r="L87" s="17" t="str">
        <f ca="1">IFERROR(INDEX(INDIRECT("B_MSK["&amp;EXPEDISI[#Headers]&amp;"]"),ROW()-1),"")</f>
        <v>doc</v>
      </c>
    </row>
    <row r="88" spans="1:12" x14ac:dyDescent="0.25">
      <c r="A88" s="16" t="str">
        <f ca="1">IFERROR(INDEX(INDIRECT("B_MSK["&amp;EXPEDISI[#Headers]&amp;"]"),ROW()-1),"")</f>
        <v/>
      </c>
      <c r="B88" s="26" t="str">
        <f ca="1">IFERROR(INDEX(INDIRECT("B_MSK["&amp;EXPEDISI[#Headers]&amp;"]"),ROW()-1),"")</f>
        <v>Boxfile Enter KCG BF 567</v>
      </c>
      <c r="C88" s="26" t="str">
        <f ca="1">IFERROR(INDEX(SUPPLIER_CONV[2],MATCH(INDEX(INDIRECT("B_MSK["&amp;EXPEDISI[#Headers]&amp;"]"),ROW()-1),SUPPLIER_CONV[1],0)),"")</f>
        <v xml:space="preserve">ETJ </v>
      </c>
      <c r="D88" s="21" t="str">
        <f ca="1">IFERROR(INDEX(INDIRECT("B_MSK["&amp;EXPEDISI[#Headers]&amp;"]"),ROW()-1)&amp;IF(OR(EXPEDISI[[#This Row],[C]]&lt;2,EXPEDISI[[#This Row],[C]]=""),"","/ CTN"),"")</f>
        <v>60 PCS/ CTN</v>
      </c>
      <c r="E88" s="5">
        <f ca="1">IFERROR(INDEX(INDIRECT("B_MSK["&amp;EXPEDISI[#Headers]&amp;"]"),ROW()-1),"")</f>
        <v>5</v>
      </c>
      <c r="F88" s="22">
        <f ca="1">IFERROR(INDEX(INDIRECT("B_MSK["&amp;EXPEDISI[#Headers]&amp;"_1]"),ROW()-1),"")</f>
        <v>12000</v>
      </c>
      <c r="G88" s="17" t="str">
        <f ca="1">IFERROR(INDEX(INDIRECT("B_MSK["&amp;EXPEDISI[#Headers]&amp;"_1]"),ROW()-1),"")</f>
        <v>/ PCS</v>
      </c>
      <c r="H88" s="17" t="str">
        <f ca="1">IFERROR(INDEX(INDIRECT("B_MSK["&amp;EXPEDISI[#Headers]&amp;"]"),ROW()-1),"")</f>
        <v/>
      </c>
      <c r="I88" s="17" t="str">
        <f ca="1">IFERROR(INDEX(INDIRECT("B_MSK["&amp;EXPEDISI[#Headers]&amp;"]"),ROW()-1),"")</f>
        <v/>
      </c>
      <c r="J88" s="23" t="str">
        <f ca="1">IFERROR(IF(INDEX(INDIRECT("B_MSK["&amp;EXPEDISI[#Headers]&amp;"]"),ROW()-1)=0,"",INDEX(INDIRECT("B_MSK["&amp;EXPEDISI[#Headers]&amp;"]"),ROW()-1)),"")</f>
        <v>MIX HT=3,B=2</v>
      </c>
      <c r="K88" s="16">
        <f ca="1">IFERROR(IF(EXPEDISI[[#This Row],[NAMA BARANG]]="","",INDEX(INDIRECT("B_MSK["&amp;EXPEDISI[#Headers]&amp;"]"),ROW()-1)),"")</f>
        <v>44932</v>
      </c>
      <c r="L88" s="17" t="str">
        <f ca="1">IFERROR(INDEX(INDIRECT("B_MSK["&amp;EXPEDISI[#Headers]&amp;"]"),ROW()-1),"")</f>
        <v>doz</v>
      </c>
    </row>
    <row r="89" spans="1:12" x14ac:dyDescent="0.25">
      <c r="A89" s="16" t="str">
        <f ca="1">IFERROR(INDEX(INDIRECT("B_MSK["&amp;EXPEDISI[#Headers]&amp;"]"),ROW()-1),"")</f>
        <v/>
      </c>
      <c r="B89" s="26" t="str">
        <f ca="1">IFERROR(INDEX(INDIRECT("B_MSK["&amp;EXPEDISI[#Headers]&amp;"]"),ROW()-1),"")</f>
        <v>Bk Tabungan Enter</v>
      </c>
      <c r="C89" s="26" t="str">
        <f ca="1">IFERROR(INDEX(SUPPLIER_CONV[2],MATCH(INDEX(INDIRECT("B_MSK["&amp;EXPEDISI[#Headers]&amp;"]"),ROW()-1),SUPPLIER_CONV[1],0)),"")</f>
        <v xml:space="preserve">ETJ </v>
      </c>
      <c r="D89" s="21" t="str">
        <f ca="1">IFERROR(INDEX(INDIRECT("B_MSK["&amp;EXPEDISI[#Headers]&amp;"]"),ROW()-1)&amp;IF(OR(EXPEDISI[[#This Row],[C]]&lt;2,EXPEDISI[[#This Row],[C]]=""),"","/ CTN"),"")</f>
        <v>3600 PCS/ CTN</v>
      </c>
      <c r="E89" s="5">
        <f ca="1">IFERROR(INDEX(INDIRECT("B_MSK["&amp;EXPEDISI[#Headers]&amp;"]"),ROW()-1),"")</f>
        <v>2</v>
      </c>
      <c r="F89" s="22">
        <f ca="1">IFERROR(INDEX(INDIRECT("B_MSK["&amp;EXPEDISI[#Headers]&amp;"_1]"),ROW()-1),"")</f>
        <v>550</v>
      </c>
      <c r="G89" s="17" t="str">
        <f ca="1">IFERROR(INDEX(INDIRECT("B_MSK["&amp;EXPEDISI[#Headers]&amp;"_1]"),ROW()-1),"")</f>
        <v>/ PCS</v>
      </c>
      <c r="H89" s="17" t="str">
        <f ca="1">IFERROR(INDEX(INDIRECT("B_MSK["&amp;EXPEDISI[#Headers]&amp;"]"),ROW()-1),"")</f>
        <v/>
      </c>
      <c r="I89" s="17" t="str">
        <f ca="1">IFERROR(INDEX(INDIRECT("B_MSK["&amp;EXPEDISI[#Headers]&amp;"]"),ROW()-1),"")</f>
        <v/>
      </c>
      <c r="J89" s="23" t="str">
        <f ca="1">IFERROR(IF(INDEX(INDIRECT("B_MSK["&amp;EXPEDISI[#Headers]&amp;"]"),ROW()-1)=0,"",INDEX(INDIRECT("B_MSK["&amp;EXPEDISI[#Headers]&amp;"]"),ROW()-1)),"")</f>
        <v/>
      </c>
      <c r="K89" s="16">
        <f ca="1">IFERROR(IF(EXPEDISI[[#This Row],[NAMA BARANG]]="","",INDEX(INDIRECT("B_MSK["&amp;EXPEDISI[#Headers]&amp;"]"),ROW()-1)),"")</f>
        <v>44932</v>
      </c>
      <c r="L89" s="17" t="str">
        <f ca="1">IFERROR(INDEX(INDIRECT("B_MSK["&amp;EXPEDISI[#Headers]&amp;"]"),ROW()-1),"")</f>
        <v>buku</v>
      </c>
    </row>
    <row r="90" spans="1:12" x14ac:dyDescent="0.25">
      <c r="A90" s="16" t="str">
        <f ca="1">IFERROR(INDEX(INDIRECT("B_MSK["&amp;EXPEDISI[#Headers]&amp;"]"),ROW()-1),"")</f>
        <v/>
      </c>
      <c r="B90" s="26" t="str">
        <f ca="1">IFERROR(INDEX(INDIRECT("B_MSK["&amp;EXPEDISI[#Headers]&amp;"]"),ROW()-1),"")</f>
        <v>Palet Cat Air DOP Sakura 201</v>
      </c>
      <c r="C90" s="26" t="str">
        <f ca="1">IFERROR(INDEX(SUPPLIER_CONV[2],MATCH(INDEX(INDIRECT("B_MSK["&amp;EXPEDISI[#Headers]&amp;"]"),ROW()-1),SUPPLIER_CONV[1],0)),"")</f>
        <v xml:space="preserve">ETJ </v>
      </c>
      <c r="D90" s="21" t="str">
        <f ca="1">IFERROR(INDEX(INDIRECT("B_MSK["&amp;EXPEDISI[#Headers]&amp;"]"),ROW()-1)&amp;IF(OR(EXPEDISI[[#This Row],[C]]&lt;2,EXPEDISI[[#This Row],[C]]=""),"","/ CTN"),"")</f>
        <v>120 LSN</v>
      </c>
      <c r="E90" s="5">
        <f ca="1">IFERROR(INDEX(INDIRECT("B_MSK["&amp;EXPEDISI[#Headers]&amp;"]"),ROW()-1),"")</f>
        <v>1</v>
      </c>
      <c r="F90" s="22">
        <f ca="1">IFERROR(INDEX(INDIRECT("B_MSK["&amp;EXPEDISI[#Headers]&amp;"_1]"),ROW()-1),"")</f>
        <v>7500</v>
      </c>
      <c r="G90" s="17" t="str">
        <f ca="1">IFERROR(INDEX(INDIRECT("B_MSK["&amp;EXPEDISI[#Headers]&amp;"_1]"),ROW()-1),"")</f>
        <v>/ LSN</v>
      </c>
      <c r="H90" s="17" t="str">
        <f ca="1">IFERROR(INDEX(INDIRECT("B_MSK["&amp;EXPEDISI[#Headers]&amp;"]"),ROW()-1),"")</f>
        <v/>
      </c>
      <c r="I90" s="17" t="str">
        <f ca="1">IFERROR(INDEX(INDIRECT("B_MSK["&amp;EXPEDISI[#Headers]&amp;"]"),ROW()-1),"")</f>
        <v/>
      </c>
      <c r="J90" s="23" t="str">
        <f ca="1">IFERROR(IF(INDEX(INDIRECT("B_MSK["&amp;EXPEDISI[#Headers]&amp;"]"),ROW()-1)=0,"",INDEX(INDIRECT("B_MSK["&amp;EXPEDISI[#Headers]&amp;"]"),ROW()-1)),"")</f>
        <v/>
      </c>
      <c r="K90" s="16">
        <f ca="1">IFERROR(IF(EXPEDISI[[#This Row],[NAMA BARANG]]="","",INDEX(INDIRECT("B_MSK["&amp;EXPEDISI[#Headers]&amp;"]"),ROW()-1)),"")</f>
        <v>44932</v>
      </c>
      <c r="L90" s="17" t="str">
        <f ca="1">IFERROR(INDEX(INDIRECT("B_MSK["&amp;EXPEDISI[#Headers]&amp;"]"),ROW()-1),"")</f>
        <v>cat</v>
      </c>
    </row>
    <row r="91" spans="1:12" x14ac:dyDescent="0.25">
      <c r="A91" s="16" t="str">
        <f ca="1">IFERROR(INDEX(INDIRECT("B_MSK["&amp;EXPEDISI[#Headers]&amp;"]"),ROW()-1),"")</f>
        <v/>
      </c>
      <c r="B91" s="26" t="str">
        <f ca="1">IFERROR(INDEX(INDIRECT("B_MSK["&amp;EXPEDISI[#Headers]&amp;"]"),ROW()-1),"")</f>
        <v>Palet Cat Air DOP Kepiting 202</v>
      </c>
      <c r="C91" s="26" t="str">
        <f ca="1">IFERROR(INDEX(SUPPLIER_CONV[2],MATCH(INDEX(INDIRECT("B_MSK["&amp;EXPEDISI[#Headers]&amp;"]"),ROW()-1),SUPPLIER_CONV[1],0)),"")</f>
        <v xml:space="preserve">ETJ </v>
      </c>
      <c r="D91" s="21" t="str">
        <f ca="1">IFERROR(INDEX(INDIRECT("B_MSK["&amp;EXPEDISI[#Headers]&amp;"]"),ROW()-1)&amp;IF(OR(EXPEDISI[[#This Row],[C]]&lt;2,EXPEDISI[[#This Row],[C]]=""),"","/ CTN"),"")</f>
        <v>120 LSN</v>
      </c>
      <c r="E91" s="5">
        <f ca="1">IFERROR(INDEX(INDIRECT("B_MSK["&amp;EXPEDISI[#Headers]&amp;"]"),ROW()-1),"")</f>
        <v>1</v>
      </c>
      <c r="F91" s="22">
        <f ca="1">IFERROR(INDEX(INDIRECT("B_MSK["&amp;EXPEDISI[#Headers]&amp;"_1]"),ROW()-1),"")</f>
        <v>7500</v>
      </c>
      <c r="G91" s="17" t="str">
        <f ca="1">IFERROR(INDEX(INDIRECT("B_MSK["&amp;EXPEDISI[#Headers]&amp;"_1]"),ROW()-1),"")</f>
        <v>/ LSN</v>
      </c>
      <c r="H91" s="17" t="str">
        <f ca="1">IFERROR(INDEX(INDIRECT("B_MSK["&amp;EXPEDISI[#Headers]&amp;"]"),ROW()-1),"")</f>
        <v/>
      </c>
      <c r="I91" s="17" t="str">
        <f ca="1">IFERROR(INDEX(INDIRECT("B_MSK["&amp;EXPEDISI[#Headers]&amp;"]"),ROW()-1),"")</f>
        <v/>
      </c>
      <c r="J91" s="23" t="str">
        <f ca="1">IFERROR(IF(INDEX(INDIRECT("B_MSK["&amp;EXPEDISI[#Headers]&amp;"]"),ROW()-1)=0,"",INDEX(INDIRECT("B_MSK["&amp;EXPEDISI[#Headers]&amp;"]"),ROW()-1)),"")</f>
        <v/>
      </c>
      <c r="K91" s="16">
        <f ca="1">IFERROR(IF(EXPEDISI[[#This Row],[NAMA BARANG]]="","",INDEX(INDIRECT("B_MSK["&amp;EXPEDISI[#Headers]&amp;"]"),ROW()-1)),"")</f>
        <v>44932</v>
      </c>
      <c r="L91" s="17" t="str">
        <f ca="1">IFERROR(INDEX(INDIRECT("B_MSK["&amp;EXPEDISI[#Headers]&amp;"]"),ROW()-1),"")</f>
        <v>cat</v>
      </c>
    </row>
    <row r="92" spans="1:12" x14ac:dyDescent="0.25">
      <c r="A92" s="16" t="str">
        <f ca="1">IFERROR(INDEX(INDIRECT("B_MSK["&amp;EXPEDISI[#Headers]&amp;"]"),ROW()-1),"")</f>
        <v/>
      </c>
      <c r="B92" s="26" t="str">
        <f ca="1">IFERROR(INDEX(INDIRECT("B_MSK["&amp;EXPEDISI[#Headers]&amp;"]"),ROW()-1),"")</f>
        <v>Clip Board Enter 03 Anti Pecah</v>
      </c>
      <c r="C92" s="26" t="str">
        <f ca="1">IFERROR(INDEX(SUPPLIER_CONV[2],MATCH(INDEX(INDIRECT("B_MSK["&amp;EXPEDISI[#Headers]&amp;"]"),ROW()-1),SUPPLIER_CONV[1],0)),"")</f>
        <v xml:space="preserve">ETJ </v>
      </c>
      <c r="D92" s="21" t="str">
        <f ca="1">IFERROR(INDEX(INDIRECT("B_MSK["&amp;EXPEDISI[#Headers]&amp;"]"),ROW()-1)&amp;IF(OR(EXPEDISI[[#This Row],[C]]&lt;2,EXPEDISI[[#This Row],[C]]=""),"","/ CTN"),"")</f>
        <v>8 LSN</v>
      </c>
      <c r="E92" s="5">
        <f ca="1">IFERROR(INDEX(INDIRECT("B_MSK["&amp;EXPEDISI[#Headers]&amp;"]"),ROW()-1),"")</f>
        <v>1</v>
      </c>
      <c r="F92" s="22">
        <f ca="1">IFERROR(INDEX(INDIRECT("B_MSK["&amp;EXPEDISI[#Headers]&amp;"_1]"),ROW()-1),"")</f>
        <v>115000</v>
      </c>
      <c r="G92" s="17" t="str">
        <f ca="1">IFERROR(INDEX(INDIRECT("B_MSK["&amp;EXPEDISI[#Headers]&amp;"_1]"),ROW()-1),"")</f>
        <v>/ LSN</v>
      </c>
      <c r="H92" s="17" t="str">
        <f ca="1">IFERROR(INDEX(INDIRECT("B_MSK["&amp;EXPEDISI[#Headers]&amp;"]"),ROW()-1),"")</f>
        <v/>
      </c>
      <c r="I92" s="17" t="str">
        <f ca="1">IFERROR(INDEX(INDIRECT("B_MSK["&amp;EXPEDISI[#Headers]&amp;"]"),ROW()-1),"")</f>
        <v/>
      </c>
      <c r="J92" s="23" t="str">
        <f ca="1">IFERROR(IF(INDEX(INDIRECT("B_MSK["&amp;EXPEDISI[#Headers]&amp;"]"),ROW()-1)=0,"",INDEX(INDIRECT("B_MSK["&amp;EXPEDISI[#Headers]&amp;"]"),ROW()-1)),"")</f>
        <v/>
      </c>
      <c r="K92" s="16">
        <f ca="1">IFERROR(IF(EXPEDISI[[#This Row],[NAMA BARANG]]="","",INDEX(INDIRECT("B_MSK["&amp;EXPEDISI[#Headers]&amp;"]"),ROW()-1)),"")</f>
        <v>44932</v>
      </c>
      <c r="L92" s="17" t="str">
        <f ca="1">IFERROR(INDEX(INDIRECT("B_MSK["&amp;EXPEDISI[#Headers]&amp;"]"),ROW()-1),"")</f>
        <v>clip</v>
      </c>
    </row>
    <row r="93" spans="1:12" x14ac:dyDescent="0.25">
      <c r="A93" s="16" t="str">
        <f ca="1">IFERROR(INDEX(INDIRECT("B_MSK["&amp;EXPEDISI[#Headers]&amp;"]"),ROW()-1),"")</f>
        <v/>
      </c>
      <c r="B93" s="26" t="str">
        <f ca="1">IFERROR(INDEX(INDIRECT("B_MSK["&amp;EXPEDISI[#Headers]&amp;"]"),ROW()-1),"")</f>
        <v/>
      </c>
      <c r="C93" s="26" t="str">
        <f ca="1">IFERROR(INDEX(SUPPLIER_CONV[2],MATCH(INDEX(INDIRECT("B_MSK["&amp;EXPEDISI[#Headers]&amp;"]"),ROW()-1),SUPPLIER_CONV[1],0)),"")</f>
        <v/>
      </c>
      <c r="D93" s="21" t="str">
        <f ca="1">IFERROR(INDEX(INDIRECT("B_MSK["&amp;EXPEDISI[#Headers]&amp;"]"),ROW()-1)&amp;IF(OR(EXPEDISI[[#This Row],[C]]&lt;2,EXPEDISI[[#This Row],[C]]=""),"","/ CTN"),"")</f>
        <v/>
      </c>
      <c r="E93" s="5" t="str">
        <f ca="1">IFERROR(INDEX(INDIRECT("B_MSK["&amp;EXPEDISI[#Headers]&amp;"]"),ROW()-1),"")</f>
        <v/>
      </c>
      <c r="F93" s="22" t="str">
        <f ca="1">IFERROR(INDEX(INDIRECT("B_MSK["&amp;EXPEDISI[#Headers]&amp;"_1]"),ROW()-1),"")</f>
        <v/>
      </c>
      <c r="G93" s="17" t="str">
        <f ca="1">IFERROR(INDEX(INDIRECT("B_MSK["&amp;EXPEDISI[#Headers]&amp;"_1]"),ROW()-1),"")</f>
        <v/>
      </c>
      <c r="H93" s="17" t="str">
        <f ca="1">IFERROR(INDEX(INDIRECT("B_MSK["&amp;EXPEDISI[#Headers]&amp;"]"),ROW()-1),"")</f>
        <v/>
      </c>
      <c r="I93" s="17" t="str">
        <f ca="1">IFERROR(INDEX(INDIRECT("B_MSK["&amp;EXPEDISI[#Headers]&amp;"]"),ROW()-1),"")</f>
        <v/>
      </c>
      <c r="J93" s="23" t="str">
        <f ca="1">IFERROR(IF(INDEX(INDIRECT("B_MSK["&amp;EXPEDISI[#Headers]&amp;"]"),ROW()-1)=0,"",INDEX(INDIRECT("B_MSK["&amp;EXPEDISI[#Headers]&amp;"]"),ROW()-1)),"")</f>
        <v/>
      </c>
      <c r="K93" s="16" t="str">
        <f ca="1">IFERROR(IF(EXPEDISI[[#This Row],[NAMA BARANG]]="","",INDEX(INDIRECT("B_MSK["&amp;EXPEDISI[#Headers]&amp;"]"),ROW()-1)),"")</f>
        <v/>
      </c>
      <c r="L93" s="17" t="str">
        <f ca="1">IFERROR(INDEX(INDIRECT("B_MSK["&amp;EXPEDISI[#Headers]&amp;"]"),ROW()-1),"")</f>
        <v/>
      </c>
    </row>
    <row r="94" spans="1:12" x14ac:dyDescent="0.25">
      <c r="A94" s="16">
        <f ca="1">IFERROR(INDEX(INDIRECT("B_MSK["&amp;EXPEDISI[#Headers]&amp;"]"),ROW()-1),"")</f>
        <v>44932</v>
      </c>
      <c r="B94" s="26" t="str">
        <f ca="1">IFERROR(INDEX(INDIRECT("B_MSK["&amp;EXPEDISI[#Headers]&amp;"]"),ROW()-1),"")</f>
        <v>Gel pen Tizo 1.0 TG 340</v>
      </c>
      <c r="C94" s="26" t="str">
        <f ca="1">IFERROR(INDEX(SUPPLIER_CONV[2],MATCH(INDEX(INDIRECT("B_MSK["&amp;EXPEDISI[#Headers]&amp;"]"),ROW()-1),SUPPLIER_CONV[1],0)),"")</f>
        <v>DB</v>
      </c>
      <c r="D94" s="21" t="str">
        <f ca="1">IFERROR(INDEX(INDIRECT("B_MSK["&amp;EXPEDISI[#Headers]&amp;"]"),ROW()-1)&amp;IF(OR(EXPEDISI[[#This Row],[C]]&lt;2,EXPEDISI[[#This Row],[C]]=""),"","/ CTN"),"")</f>
        <v>96 LSN/ CTN</v>
      </c>
      <c r="E94" s="5">
        <f ca="1">IFERROR(INDEX(INDIRECT("B_MSK["&amp;EXPEDISI[#Headers]&amp;"]"),ROW()-1),"")</f>
        <v>7</v>
      </c>
      <c r="F94" s="22">
        <f ca="1">IFERROR(INDEX(INDIRECT("B_MSK["&amp;EXPEDISI[#Headers]&amp;"_1]"),ROW()-1),"")</f>
        <v>31500</v>
      </c>
      <c r="G94" s="17" t="str">
        <f ca="1">IFERROR(INDEX(INDIRECT("B_MSK["&amp;EXPEDISI[#Headers]&amp;"_1]"),ROW()-1),"")</f>
        <v>/ LSN</v>
      </c>
      <c r="H94" s="17" t="str">
        <f ca="1">IFERROR(INDEX(INDIRECT("B_MSK["&amp;EXPEDISI[#Headers]&amp;"]"),ROW()-1),"")</f>
        <v/>
      </c>
      <c r="I94" s="17" t="str">
        <f ca="1">IFERROR(INDEX(INDIRECT("B_MSK["&amp;EXPEDISI[#Headers]&amp;"]"),ROW()-1),"")</f>
        <v/>
      </c>
      <c r="J94" s="23" t="str">
        <f ca="1">IFERROR(IF(INDEX(INDIRECT("B_MSK["&amp;EXPEDISI[#Headers]&amp;"]"),ROW()-1)=0,"",INDEX(INDIRECT("B_MSK["&amp;EXPEDISI[#Headers]&amp;"]"),ROW()-1)),"")</f>
        <v/>
      </c>
      <c r="K94" s="16">
        <f ca="1">IFERROR(IF(EXPEDISI[[#This Row],[NAMA BARANG]]="","",INDEX(INDIRECT("B_MSK["&amp;EXPEDISI[#Headers]&amp;"]"),ROW()-1)),"")</f>
        <v>44932</v>
      </c>
      <c r="L94" s="17" t="str">
        <f ca="1">IFERROR(INDEX(INDIRECT("B_MSK["&amp;EXPEDISI[#Headers]&amp;"]"),ROW()-1),"")</f>
        <v>pen</v>
      </c>
    </row>
    <row r="95" spans="1:12" x14ac:dyDescent="0.25">
      <c r="A95" s="16" t="str">
        <f ca="1">IFERROR(INDEX(INDIRECT("B_MSK["&amp;EXPEDISI[#Headers]&amp;"]"),ROW()-1),"")</f>
        <v/>
      </c>
      <c r="B95" s="26" t="str">
        <f ca="1">IFERROR(INDEX(INDIRECT("B_MSK["&amp;EXPEDISI[#Headers]&amp;"]"),ROW()-1),"")</f>
        <v>Gel 1.0 TG 340 BI Biru</v>
      </c>
      <c r="C95" s="26" t="str">
        <f ca="1">IFERROR(INDEX(SUPPLIER_CONV[2],MATCH(INDEX(INDIRECT("B_MSK["&amp;EXPEDISI[#Headers]&amp;"]"),ROW()-1),SUPPLIER_CONV[1],0)),"")</f>
        <v>DB</v>
      </c>
      <c r="D95" s="21" t="str">
        <f ca="1">IFERROR(INDEX(INDIRECT("B_MSK["&amp;EXPEDISI[#Headers]&amp;"]"),ROW()-1)&amp;IF(OR(EXPEDISI[[#This Row],[C]]&lt;2,EXPEDISI[[#This Row],[C]]=""),"","/ CTN"),"")</f>
        <v>96 LSN/ CTN</v>
      </c>
      <c r="E95" s="5">
        <f ca="1">IFERROR(INDEX(INDIRECT("B_MSK["&amp;EXPEDISI[#Headers]&amp;"]"),ROW()-1),"")</f>
        <v>3</v>
      </c>
      <c r="F95" s="22">
        <f ca="1">IFERROR(INDEX(INDIRECT("B_MSK["&amp;EXPEDISI[#Headers]&amp;"_1]"),ROW()-1),"")</f>
        <v>31500</v>
      </c>
      <c r="G95" s="17" t="str">
        <f ca="1">IFERROR(INDEX(INDIRECT("B_MSK["&amp;EXPEDISI[#Headers]&amp;"_1]"),ROW()-1),"")</f>
        <v>/ LSN</v>
      </c>
      <c r="H95" s="17" t="str">
        <f ca="1">IFERROR(INDEX(INDIRECT("B_MSK["&amp;EXPEDISI[#Headers]&amp;"]"),ROW()-1),"")</f>
        <v/>
      </c>
      <c r="I95" s="17" t="str">
        <f ca="1">IFERROR(INDEX(INDIRECT("B_MSK["&amp;EXPEDISI[#Headers]&amp;"]"),ROW()-1),"")</f>
        <v/>
      </c>
      <c r="J95" s="23" t="str">
        <f ca="1">IFERROR(IF(INDEX(INDIRECT("B_MSK["&amp;EXPEDISI[#Headers]&amp;"]"),ROW()-1)=0,"",INDEX(INDIRECT("B_MSK["&amp;EXPEDISI[#Headers]&amp;"]"),ROW()-1)),"")</f>
        <v/>
      </c>
      <c r="K95" s="16">
        <f ca="1">IFERROR(IF(EXPEDISI[[#This Row],[NAMA BARANG]]="","",INDEX(INDIRECT("B_MSK["&amp;EXPEDISI[#Headers]&amp;"]"),ROW()-1)),"")</f>
        <v>44932</v>
      </c>
      <c r="L95" s="17" t="str">
        <f ca="1">IFERROR(INDEX(INDIRECT("B_MSK["&amp;EXPEDISI[#Headers]&amp;"]"),ROW()-1),"")</f>
        <v>pen</v>
      </c>
    </row>
    <row r="96" spans="1:12" x14ac:dyDescent="0.25">
      <c r="A96" s="16" t="str">
        <f ca="1">IFERROR(INDEX(INDIRECT("B_MSK["&amp;EXPEDISI[#Headers]&amp;"]"),ROW()-1),"")</f>
        <v/>
      </c>
      <c r="B96" s="26" t="str">
        <f ca="1">IFERROR(INDEX(INDIRECT("B_MSK["&amp;EXPEDISI[#Headers]&amp;"]"),ROW()-1),"")</f>
        <v/>
      </c>
      <c r="C96" s="26" t="str">
        <f ca="1">IFERROR(INDEX(SUPPLIER_CONV[2],MATCH(INDEX(INDIRECT("B_MSK["&amp;EXPEDISI[#Headers]&amp;"]"),ROW()-1),SUPPLIER_CONV[1],0)),"")</f>
        <v/>
      </c>
      <c r="D96" s="21" t="str">
        <f ca="1">IFERROR(INDEX(INDIRECT("B_MSK["&amp;EXPEDISI[#Headers]&amp;"]"),ROW()-1)&amp;IF(OR(EXPEDISI[[#This Row],[C]]&lt;2,EXPEDISI[[#This Row],[C]]=""),"","/ CTN"),"")</f>
        <v/>
      </c>
      <c r="E96" s="5" t="str">
        <f ca="1">IFERROR(INDEX(INDIRECT("B_MSK["&amp;EXPEDISI[#Headers]&amp;"]"),ROW()-1),"")</f>
        <v/>
      </c>
      <c r="F96" s="22" t="str">
        <f ca="1">IFERROR(INDEX(INDIRECT("B_MSK["&amp;EXPEDISI[#Headers]&amp;"_1]"),ROW()-1),"")</f>
        <v/>
      </c>
      <c r="G96" s="17" t="str">
        <f ca="1">IFERROR(INDEX(INDIRECT("B_MSK["&amp;EXPEDISI[#Headers]&amp;"_1]"),ROW()-1),"")</f>
        <v/>
      </c>
      <c r="H96" s="17" t="str">
        <f ca="1">IFERROR(INDEX(INDIRECT("B_MSK["&amp;EXPEDISI[#Headers]&amp;"]"),ROW()-1),"")</f>
        <v/>
      </c>
      <c r="I96" s="17" t="str">
        <f ca="1">IFERROR(INDEX(INDIRECT("B_MSK["&amp;EXPEDISI[#Headers]&amp;"]"),ROW()-1),"")</f>
        <v/>
      </c>
      <c r="J96" s="23" t="str">
        <f ca="1">IFERROR(IF(INDEX(INDIRECT("B_MSK["&amp;EXPEDISI[#Headers]&amp;"]"),ROW()-1)=0,"",INDEX(INDIRECT("B_MSK["&amp;EXPEDISI[#Headers]&amp;"]"),ROW()-1)),"")</f>
        <v/>
      </c>
      <c r="K96" s="16" t="str">
        <f ca="1">IFERROR(IF(EXPEDISI[[#This Row],[NAMA BARANG]]="","",INDEX(INDIRECT("B_MSK["&amp;EXPEDISI[#Headers]&amp;"]"),ROW()-1)),"")</f>
        <v/>
      </c>
      <c r="L96" s="17" t="str">
        <f ca="1">IFERROR(INDEX(INDIRECT("B_MSK["&amp;EXPEDISI[#Headers]&amp;"]"),ROW()-1),"")</f>
        <v/>
      </c>
    </row>
    <row r="97" spans="1:12" x14ac:dyDescent="0.25">
      <c r="A97" s="16" t="str">
        <f ca="1">IFERROR(INDEX(INDIRECT("B_MSK["&amp;EXPEDISI[#Headers]&amp;"]"),ROW()-1),"")</f>
        <v/>
      </c>
      <c r="B97" s="26" t="str">
        <f ca="1">IFERROR(INDEX(INDIRECT("B_MSK["&amp;EXPEDISI[#Headers]&amp;"]"),ROW()-1),"")</f>
        <v>Map Sika kcg AC-05 kuning</v>
      </c>
      <c r="C97" s="26" t="str">
        <f ca="1">IFERROR(INDEX(SUPPLIER_CONV[2],MATCH(INDEX(INDIRECT("B_MSK["&amp;EXPEDISI[#Headers]&amp;"]"),ROW()-1),SUPPLIER_CONV[1],0)),"")</f>
        <v>GRAFINDO</v>
      </c>
      <c r="D97" s="21" t="str">
        <f ca="1">IFERROR(INDEX(INDIRECT("B_MSK["&amp;EXPEDISI[#Headers]&amp;"]"),ROW()-1)&amp;IF(OR(EXPEDISI[[#This Row],[C]]&lt;2,EXPEDISI[[#This Row],[C]]=""),"","/ CTN"),"")</f>
        <v>50 LSN/ CTN</v>
      </c>
      <c r="E97" s="5">
        <f ca="1">IFERROR(INDEX(INDIRECT("B_MSK["&amp;EXPEDISI[#Headers]&amp;"]"),ROW()-1),"")</f>
        <v>3</v>
      </c>
      <c r="F97" s="22">
        <f ca="1">IFERROR(INDEX(INDIRECT("B_MSK["&amp;EXPEDISI[#Headers]&amp;"_1]"),ROW()-1),"")</f>
        <v>18250</v>
      </c>
      <c r="G97" s="17" t="str">
        <f ca="1">IFERROR(INDEX(INDIRECT("B_MSK["&amp;EXPEDISI[#Headers]&amp;"_1]"),ROW()-1),"")</f>
        <v>/ LSN</v>
      </c>
      <c r="H97" s="17" t="str">
        <f ca="1">IFERROR(INDEX(INDIRECT("B_MSK["&amp;EXPEDISI[#Headers]&amp;"]"),ROW()-1),"")</f>
        <v/>
      </c>
      <c r="I97" s="17" t="str">
        <f ca="1">IFERROR(INDEX(INDIRECT("B_MSK["&amp;EXPEDISI[#Headers]&amp;"]"),ROW()-1),"")</f>
        <v/>
      </c>
      <c r="J97" s="23" t="str">
        <f ca="1">IFERROR(IF(INDEX(INDIRECT("B_MSK["&amp;EXPEDISI[#Headers]&amp;"]"),ROW()-1)=0,"",INDEX(INDIRECT("B_MSK["&amp;EXPEDISI[#Headers]&amp;"]"),ROW()-1)),"")</f>
        <v/>
      </c>
      <c r="K97" s="16">
        <f ca="1">IFERROR(IF(EXPEDISI[[#This Row],[NAMA BARANG]]="","",INDEX(INDIRECT("B_MSK["&amp;EXPEDISI[#Headers]&amp;"]"),ROW()-1)),"")</f>
        <v>44932</v>
      </c>
      <c r="L97" s="17" t="str">
        <f ca="1">IFERROR(INDEX(INDIRECT("B_MSK["&amp;EXPEDISI[#Headers]&amp;"]"),ROW()-1),"")</f>
        <v>map</v>
      </c>
    </row>
    <row r="98" spans="1:12" x14ac:dyDescent="0.25">
      <c r="A98" s="16" t="str">
        <f ca="1">IFERROR(INDEX(INDIRECT("B_MSK["&amp;EXPEDISI[#Headers]&amp;"]"),ROW()-1),"")</f>
        <v/>
      </c>
      <c r="B98" s="26" t="str">
        <f ca="1">IFERROR(INDEX(INDIRECT("B_MSK["&amp;EXPEDISI[#Headers]&amp;"]"),ROW()-1),"")</f>
        <v>Business File Sika AC-106 Hijau</v>
      </c>
      <c r="C98" s="26" t="str">
        <f ca="1">IFERROR(INDEX(SUPPLIER_CONV[2],MATCH(INDEX(INDIRECT("B_MSK["&amp;EXPEDISI[#Headers]&amp;"]"),ROW()-1),SUPPLIER_CONV[1],0)),"")</f>
        <v>GRAFINDO</v>
      </c>
      <c r="D98" s="21" t="str">
        <f ca="1">IFERROR(INDEX(INDIRECT("B_MSK["&amp;EXPEDISI[#Headers]&amp;"]"),ROW()-1)&amp;IF(OR(EXPEDISI[[#This Row],[C]]&lt;2,EXPEDISI[[#This Row],[C]]=""),"","/ CTN"),"")</f>
        <v>50 LSN</v>
      </c>
      <c r="E98" s="5">
        <f ca="1">IFERROR(INDEX(INDIRECT("B_MSK["&amp;EXPEDISI[#Headers]&amp;"]"),ROW()-1),"")</f>
        <v>1</v>
      </c>
      <c r="F98" s="22" t="str">
        <f ca="1">IFERROR(INDEX(INDIRECT("B_MSK["&amp;EXPEDISI[#Headers]&amp;"_1]"),ROW()-1),"")</f>
        <v/>
      </c>
      <c r="G98" s="17" t="str">
        <f ca="1">IFERROR(INDEX(INDIRECT("B_MSK["&amp;EXPEDISI[#Headers]&amp;"_1]"),ROW()-1),"")</f>
        <v/>
      </c>
      <c r="H98" s="17" t="str">
        <f ca="1">IFERROR(INDEX(INDIRECT("B_MSK["&amp;EXPEDISI[#Headers]&amp;"]"),ROW()-1),"")</f>
        <v/>
      </c>
      <c r="I98" s="17" t="str">
        <f ca="1">IFERROR(INDEX(INDIRECT("B_MSK["&amp;EXPEDISI[#Headers]&amp;"]"),ROW()-1),"")</f>
        <v/>
      </c>
      <c r="J98" s="23" t="str">
        <f ca="1">IFERROR(IF(INDEX(INDIRECT("B_MSK["&amp;EXPEDISI[#Headers]&amp;"]"),ROW()-1)=0,"",INDEX(INDIRECT("B_MSK["&amp;EXPEDISI[#Headers]&amp;"]"),ROW()-1)),"")</f>
        <v>BONUS</v>
      </c>
      <c r="K98" s="16">
        <f ca="1">IFERROR(IF(EXPEDISI[[#This Row],[NAMA BARANG]]="","",INDEX(INDIRECT("B_MSK["&amp;EXPEDISI[#Headers]&amp;"]"),ROW()-1)),"")</f>
        <v>44932</v>
      </c>
      <c r="L98" s="17" t="str">
        <f ca="1">IFERROR(INDEX(INDIRECT("B_MSK["&amp;EXPEDISI[#Headers]&amp;"]"),ROW()-1),"")</f>
        <v>map</v>
      </c>
    </row>
    <row r="99" spans="1:12" x14ac:dyDescent="0.25">
      <c r="A99" s="16" t="str">
        <f ca="1">IFERROR(INDEX(INDIRECT("B_MSK["&amp;EXPEDISI[#Headers]&amp;"]"),ROW()-1),"")</f>
        <v/>
      </c>
      <c r="B99" s="26" t="str">
        <f ca="1">IFERROR(INDEX(INDIRECT("B_MSK["&amp;EXPEDISI[#Headers]&amp;"]"),ROW()-1),"")</f>
        <v>Business File Sika AC-106 Putih</v>
      </c>
      <c r="C99" s="26" t="str">
        <f ca="1">IFERROR(INDEX(SUPPLIER_CONV[2],MATCH(INDEX(INDIRECT("B_MSK["&amp;EXPEDISI[#Headers]&amp;"]"),ROW()-1),SUPPLIER_CONV[1],0)),"")</f>
        <v>GRAFINDO</v>
      </c>
      <c r="D99" s="21" t="str">
        <f ca="1">IFERROR(INDEX(INDIRECT("B_MSK["&amp;EXPEDISI[#Headers]&amp;"]"),ROW()-1)&amp;IF(OR(EXPEDISI[[#This Row],[C]]&lt;2,EXPEDISI[[#This Row],[C]]=""),"","/ CTN"),"")</f>
        <v>50 LSN/ CTN</v>
      </c>
      <c r="E99" s="5">
        <f ca="1">IFERROR(INDEX(INDIRECT("B_MSK["&amp;EXPEDISI[#Headers]&amp;"]"),ROW()-1),"")</f>
        <v>2</v>
      </c>
      <c r="F99" s="22" t="str">
        <f ca="1">IFERROR(INDEX(INDIRECT("B_MSK["&amp;EXPEDISI[#Headers]&amp;"_1]"),ROW()-1),"")</f>
        <v/>
      </c>
      <c r="G99" s="17" t="str">
        <f ca="1">IFERROR(INDEX(INDIRECT("B_MSK["&amp;EXPEDISI[#Headers]&amp;"_1]"),ROW()-1),"")</f>
        <v/>
      </c>
      <c r="H99" s="17" t="str">
        <f ca="1">IFERROR(INDEX(INDIRECT("B_MSK["&amp;EXPEDISI[#Headers]&amp;"]"),ROW()-1),"")</f>
        <v/>
      </c>
      <c r="I99" s="17" t="str">
        <f ca="1">IFERROR(INDEX(INDIRECT("B_MSK["&amp;EXPEDISI[#Headers]&amp;"]"),ROW()-1),"")</f>
        <v/>
      </c>
      <c r="J99" s="23" t="str">
        <f ca="1">IFERROR(IF(INDEX(INDIRECT("B_MSK["&amp;EXPEDISI[#Headers]&amp;"]"),ROW()-1)=0,"",INDEX(INDIRECT("B_MSK["&amp;EXPEDISI[#Headers]&amp;"]"),ROW()-1)),"")</f>
        <v>BONUS</v>
      </c>
      <c r="K99" s="16">
        <f ca="1">IFERROR(IF(EXPEDISI[[#This Row],[NAMA BARANG]]="","",INDEX(INDIRECT("B_MSK["&amp;EXPEDISI[#Headers]&amp;"]"),ROW()-1)),"")</f>
        <v>44932</v>
      </c>
      <c r="L99" s="17" t="str">
        <f ca="1">IFERROR(INDEX(INDIRECT("B_MSK["&amp;EXPEDISI[#Headers]&amp;"]"),ROW()-1),"")</f>
        <v>map</v>
      </c>
    </row>
    <row r="100" spans="1:12" x14ac:dyDescent="0.25">
      <c r="A100" s="16" t="str">
        <f ca="1">IFERROR(INDEX(INDIRECT("B_MSK["&amp;EXPEDISI[#Headers]&amp;"]"),ROW()-1),"")</f>
        <v/>
      </c>
      <c r="B100" s="26" t="str">
        <f ca="1">IFERROR(INDEX(INDIRECT("B_MSK["&amp;EXPEDISI[#Headers]&amp;"]"),ROW()-1),"")</f>
        <v/>
      </c>
      <c r="C100" s="26" t="str">
        <f ca="1">IFERROR(INDEX(SUPPLIER_CONV[2],MATCH(INDEX(INDIRECT("B_MSK["&amp;EXPEDISI[#Headers]&amp;"]"),ROW()-1),SUPPLIER_CONV[1],0)),"")</f>
        <v/>
      </c>
      <c r="D100" s="21" t="str">
        <f ca="1">IFERROR(INDEX(INDIRECT("B_MSK["&amp;EXPEDISI[#Headers]&amp;"]"),ROW()-1)&amp;IF(OR(EXPEDISI[[#This Row],[C]]&lt;2,EXPEDISI[[#This Row],[C]]=""),"","/ CTN"),"")</f>
        <v/>
      </c>
      <c r="E100" s="5" t="str">
        <f ca="1">IFERROR(INDEX(INDIRECT("B_MSK["&amp;EXPEDISI[#Headers]&amp;"]"),ROW()-1),"")</f>
        <v/>
      </c>
      <c r="F100" s="22" t="str">
        <f ca="1">IFERROR(INDEX(INDIRECT("B_MSK["&amp;EXPEDISI[#Headers]&amp;"_1]"),ROW()-1),"")</f>
        <v/>
      </c>
      <c r="G100" s="17" t="str">
        <f ca="1">IFERROR(INDEX(INDIRECT("B_MSK["&amp;EXPEDISI[#Headers]&amp;"_1]"),ROW()-1),"")</f>
        <v/>
      </c>
      <c r="H100" s="17" t="str">
        <f ca="1">IFERROR(INDEX(INDIRECT("B_MSK["&amp;EXPEDISI[#Headers]&amp;"]"),ROW()-1),"")</f>
        <v/>
      </c>
      <c r="I100" s="17" t="str">
        <f ca="1">IFERROR(INDEX(INDIRECT("B_MSK["&amp;EXPEDISI[#Headers]&amp;"]"),ROW()-1),"")</f>
        <v/>
      </c>
      <c r="J100" s="23" t="str">
        <f ca="1">IFERROR(IF(INDEX(INDIRECT("B_MSK["&amp;EXPEDISI[#Headers]&amp;"]"),ROW()-1)=0,"",INDEX(INDIRECT("B_MSK["&amp;EXPEDISI[#Headers]&amp;"]"),ROW()-1)),"")</f>
        <v/>
      </c>
      <c r="K100" s="16" t="str">
        <f ca="1">IFERROR(IF(EXPEDISI[[#This Row],[NAMA BARANG]]="","",INDEX(INDIRECT("B_MSK["&amp;EXPEDISI[#Headers]&amp;"]"),ROW()-1)),"")</f>
        <v/>
      </c>
      <c r="L100" s="17" t="str">
        <f ca="1">IFERROR(INDEX(INDIRECT("B_MSK["&amp;EXPEDISI[#Headers]&amp;"]"),ROW()-1),"")</f>
        <v/>
      </c>
    </row>
    <row r="101" spans="1:12" x14ac:dyDescent="0.25">
      <c r="A101" s="16" t="str">
        <f ca="1">IFERROR(INDEX(INDIRECT("B_MSK["&amp;EXPEDISI[#Headers]&amp;"]"),ROW()-1),"")</f>
        <v/>
      </c>
      <c r="B101" s="26" t="str">
        <f ca="1">IFERROR(INDEX(INDIRECT("B_MSK["&amp;EXPEDISI[#Headers]&amp;"]"),ROW()-1),"")</f>
        <v>Business File Sika AC-106 Hijau</v>
      </c>
      <c r="C101" s="26" t="str">
        <f ca="1">IFERROR(INDEX(SUPPLIER_CONV[2],MATCH(INDEX(INDIRECT("B_MSK["&amp;EXPEDISI[#Headers]&amp;"]"),ROW()-1),SUPPLIER_CONV[1],0)),"")</f>
        <v>GRAFINDO</v>
      </c>
      <c r="D101" s="21" t="str">
        <f ca="1">IFERROR(INDEX(INDIRECT("B_MSK["&amp;EXPEDISI[#Headers]&amp;"]"),ROW()-1)&amp;IF(OR(EXPEDISI[[#This Row],[C]]&lt;2,EXPEDISI[[#This Row],[C]]=""),"","/ CTN"),"")</f>
        <v>50 LSN/ CTN</v>
      </c>
      <c r="E101" s="5">
        <f ca="1">IFERROR(INDEX(INDIRECT("B_MSK["&amp;EXPEDISI[#Headers]&amp;"]"),ROW()-1),"")</f>
        <v>3</v>
      </c>
      <c r="F101" s="22" t="str">
        <f ca="1">IFERROR(INDEX(INDIRECT("B_MSK["&amp;EXPEDISI[#Headers]&amp;"_1]"),ROW()-1),"")</f>
        <v/>
      </c>
      <c r="G101" s="17" t="str">
        <f ca="1">IFERROR(INDEX(INDIRECT("B_MSK["&amp;EXPEDISI[#Headers]&amp;"_1]"),ROW()-1),"")</f>
        <v/>
      </c>
      <c r="H101" s="17" t="str">
        <f ca="1">IFERROR(INDEX(INDIRECT("B_MSK["&amp;EXPEDISI[#Headers]&amp;"]"),ROW()-1),"")</f>
        <v/>
      </c>
      <c r="I101" s="17" t="str">
        <f ca="1">IFERROR(INDEX(INDIRECT("B_MSK["&amp;EXPEDISI[#Headers]&amp;"]"),ROW()-1),"")</f>
        <v/>
      </c>
      <c r="J101" s="23" t="str">
        <f ca="1">IFERROR(IF(INDEX(INDIRECT("B_MSK["&amp;EXPEDISI[#Headers]&amp;"]"),ROW()-1)=0,"",INDEX(INDIRECT("B_MSK["&amp;EXPEDISI[#Headers]&amp;"]"),ROW()-1)),"")</f>
        <v>SURAT JALAN</v>
      </c>
      <c r="K101" s="16">
        <f ca="1">IFERROR(IF(EXPEDISI[[#This Row],[NAMA BARANG]]="","",INDEX(INDIRECT("B_MSK["&amp;EXPEDISI[#Headers]&amp;"]"),ROW()-1)),"")</f>
        <v>44932</v>
      </c>
      <c r="L101" s="17" t="str">
        <f ca="1">IFERROR(INDEX(INDIRECT("B_MSK["&amp;EXPEDISI[#Headers]&amp;"]"),ROW()-1),"")</f>
        <v>map</v>
      </c>
    </row>
    <row r="102" spans="1:12" x14ac:dyDescent="0.25">
      <c r="A102" s="16" t="str">
        <f ca="1">IFERROR(INDEX(INDIRECT("B_MSK["&amp;EXPEDISI[#Headers]&amp;"]"),ROW()-1),"")</f>
        <v/>
      </c>
      <c r="B102" s="26" t="str">
        <f ca="1">IFERROR(INDEX(INDIRECT("B_MSK["&amp;EXPEDISI[#Headers]&amp;"]"),ROW()-1),"")</f>
        <v/>
      </c>
      <c r="C102" s="26" t="str">
        <f ca="1">IFERROR(INDEX(SUPPLIER_CONV[2],MATCH(INDEX(INDIRECT("B_MSK["&amp;EXPEDISI[#Headers]&amp;"]"),ROW()-1),SUPPLIER_CONV[1],0)),"")</f>
        <v/>
      </c>
      <c r="D102" s="21" t="str">
        <f ca="1">IFERROR(INDEX(INDIRECT("B_MSK["&amp;EXPEDISI[#Headers]&amp;"]"),ROW()-1)&amp;IF(OR(EXPEDISI[[#This Row],[C]]&lt;2,EXPEDISI[[#This Row],[C]]=""),"","/ CTN"),"")</f>
        <v/>
      </c>
      <c r="E102" s="5" t="str">
        <f ca="1">IFERROR(INDEX(INDIRECT("B_MSK["&amp;EXPEDISI[#Headers]&amp;"]"),ROW()-1),"")</f>
        <v/>
      </c>
      <c r="F102" s="22" t="str">
        <f ca="1">IFERROR(INDEX(INDIRECT("B_MSK["&amp;EXPEDISI[#Headers]&amp;"_1]"),ROW()-1),"")</f>
        <v/>
      </c>
      <c r="G102" s="17" t="str">
        <f ca="1">IFERROR(INDEX(INDIRECT("B_MSK["&amp;EXPEDISI[#Headers]&amp;"_1]"),ROW()-1),"")</f>
        <v/>
      </c>
      <c r="H102" s="17" t="str">
        <f ca="1">IFERROR(INDEX(INDIRECT("B_MSK["&amp;EXPEDISI[#Headers]&amp;"]"),ROW()-1),"")</f>
        <v/>
      </c>
      <c r="I102" s="17" t="str">
        <f ca="1">IFERROR(INDEX(INDIRECT("B_MSK["&amp;EXPEDISI[#Headers]&amp;"]"),ROW()-1),"")</f>
        <v/>
      </c>
      <c r="J102" s="23" t="str">
        <f ca="1">IFERROR(IF(INDEX(INDIRECT("B_MSK["&amp;EXPEDISI[#Headers]&amp;"]"),ROW()-1)=0,"",INDEX(INDIRECT("B_MSK["&amp;EXPEDISI[#Headers]&amp;"]"),ROW()-1)),"")</f>
        <v/>
      </c>
      <c r="K102" s="16" t="str">
        <f ca="1">IFERROR(IF(EXPEDISI[[#This Row],[NAMA BARANG]]="","",INDEX(INDIRECT("B_MSK["&amp;EXPEDISI[#Headers]&amp;"]"),ROW()-1)),"")</f>
        <v/>
      </c>
      <c r="L102" s="17" t="str">
        <f ca="1">IFERROR(INDEX(INDIRECT("B_MSK["&amp;EXPEDISI[#Headers]&amp;"]"),ROW()-1),"")</f>
        <v/>
      </c>
    </row>
    <row r="103" spans="1:12" x14ac:dyDescent="0.25">
      <c r="A103" s="16" t="str">
        <f ca="1">IFERROR(INDEX(INDIRECT("B_MSK["&amp;EXPEDISI[#Headers]&amp;"]"),ROW()-1),"")</f>
        <v/>
      </c>
      <c r="B103" s="26" t="str">
        <f ca="1">IFERROR(INDEX(INDIRECT("B_MSK["&amp;EXPEDISI[#Headers]&amp;"]"),ROW()-1),"")</f>
        <v>Isolasi Nasional</v>
      </c>
      <c r="C103" s="26" t="str">
        <f ca="1">IFERROR(INDEX(SUPPLIER_CONV[2],MATCH(INDEX(INDIRECT("B_MSK["&amp;EXPEDISI[#Headers]&amp;"]"),ROW()-1),SUPPLIER_CONV[1],0)),"")</f>
        <v>TRI MITRA SEJATI</v>
      </c>
      <c r="D103" s="21" t="str">
        <f ca="1">IFERROR(INDEX(INDIRECT("B_MSK["&amp;EXPEDISI[#Headers]&amp;"]"),ROW()-1)&amp;IF(OR(EXPEDISI[[#This Row],[C]]&lt;2,EXPEDISI[[#This Row],[C]]=""),"","/ CTN"),"")</f>
        <v>120 ROL/ CTN</v>
      </c>
      <c r="E103" s="5">
        <f ca="1">IFERROR(INDEX(INDIRECT("B_MSK["&amp;EXPEDISI[#Headers]&amp;"]"),ROW()-1),"")</f>
        <v>26</v>
      </c>
      <c r="F103" s="22">
        <f ca="1">IFERROR(INDEX(INDIRECT("B_MSK["&amp;EXPEDISI[#Headers]&amp;"_1]"),ROW()-1),"")</f>
        <v>4615</v>
      </c>
      <c r="G103" s="17" t="str">
        <f ca="1">IFERROR(INDEX(INDIRECT("B_MSK["&amp;EXPEDISI[#Headers]&amp;"_1]"),ROW()-1),"")</f>
        <v>/ ROL</v>
      </c>
      <c r="H103" s="17" t="str">
        <f ca="1">IFERROR(INDEX(INDIRECT("B_MSK["&amp;EXPEDISI[#Headers]&amp;"]"),ROW()-1),"")</f>
        <v/>
      </c>
      <c r="I103" s="17" t="str">
        <f ca="1">IFERROR(INDEX(INDIRECT("B_MSK["&amp;EXPEDISI[#Headers]&amp;"]"),ROW()-1),"")</f>
        <v/>
      </c>
      <c r="J103" s="23" t="str">
        <f ca="1">IFERROR(IF(INDEX(INDIRECT("B_MSK["&amp;EXPEDISI[#Headers]&amp;"]"),ROW()-1)=0,"",INDEX(INDIRECT("B_MSK["&amp;EXPEDISI[#Headers]&amp;"]"),ROW()-1)),"")</f>
        <v/>
      </c>
      <c r="K103" s="16">
        <f ca="1">IFERROR(IF(EXPEDISI[[#This Row],[NAMA BARANG]]="","",INDEX(INDIRECT("B_MSK["&amp;EXPEDISI[#Headers]&amp;"]"),ROW()-1)),"")</f>
        <v>44932</v>
      </c>
      <c r="L103" s="17" t="str">
        <f ca="1">IFERROR(INDEX(INDIRECT("B_MSK["&amp;EXPEDISI[#Headers]&amp;"]"),ROW()-1),"")</f>
        <v>isolasi</v>
      </c>
    </row>
    <row r="104" spans="1:12" x14ac:dyDescent="0.25">
      <c r="A104" s="16" t="str">
        <f ca="1">IFERROR(INDEX(INDIRECT("B_MSK["&amp;EXPEDISI[#Headers]&amp;"]"),ROW()-1),"")</f>
        <v/>
      </c>
      <c r="B104" s="26" t="str">
        <f ca="1">IFERROR(INDEX(INDIRECT("B_MSK["&amp;EXPEDISI[#Headers]&amp;"]"),ROW()-1),"")</f>
        <v/>
      </c>
      <c r="C104" s="26" t="str">
        <f ca="1">IFERROR(INDEX(SUPPLIER_CONV[2],MATCH(INDEX(INDIRECT("B_MSK["&amp;EXPEDISI[#Headers]&amp;"]"),ROW()-1),SUPPLIER_CONV[1],0)),"")</f>
        <v/>
      </c>
      <c r="D104" s="21" t="str">
        <f ca="1">IFERROR(INDEX(INDIRECT("B_MSK["&amp;EXPEDISI[#Headers]&amp;"]"),ROW()-1)&amp;IF(OR(EXPEDISI[[#This Row],[C]]&lt;2,EXPEDISI[[#This Row],[C]]=""),"","/ CTN"),"")</f>
        <v/>
      </c>
      <c r="E104" s="5" t="str">
        <f ca="1">IFERROR(INDEX(INDIRECT("B_MSK["&amp;EXPEDISI[#Headers]&amp;"]"),ROW()-1),"")</f>
        <v/>
      </c>
      <c r="F104" s="22" t="str">
        <f ca="1">IFERROR(INDEX(INDIRECT("B_MSK["&amp;EXPEDISI[#Headers]&amp;"_1]"),ROW()-1),"")</f>
        <v/>
      </c>
      <c r="G104" s="17" t="str">
        <f ca="1">IFERROR(INDEX(INDIRECT("B_MSK["&amp;EXPEDISI[#Headers]&amp;"_1]"),ROW()-1),"")</f>
        <v/>
      </c>
      <c r="H104" s="17" t="str">
        <f ca="1">IFERROR(INDEX(INDIRECT("B_MSK["&amp;EXPEDISI[#Headers]&amp;"]"),ROW()-1),"")</f>
        <v/>
      </c>
      <c r="I104" s="17" t="str">
        <f ca="1">IFERROR(INDEX(INDIRECT("B_MSK["&amp;EXPEDISI[#Headers]&amp;"]"),ROW()-1),"")</f>
        <v/>
      </c>
      <c r="J104" s="23" t="str">
        <f ca="1">IFERROR(IF(INDEX(INDIRECT("B_MSK["&amp;EXPEDISI[#Headers]&amp;"]"),ROW()-1)=0,"",INDEX(INDIRECT("B_MSK["&amp;EXPEDISI[#Headers]&amp;"]"),ROW()-1)),"")</f>
        <v/>
      </c>
      <c r="K104" s="16" t="str">
        <f ca="1">IFERROR(IF(EXPEDISI[[#This Row],[NAMA BARANG]]="","",INDEX(INDIRECT("B_MSK["&amp;EXPEDISI[#Headers]&amp;"]"),ROW()-1)),"")</f>
        <v/>
      </c>
      <c r="L104" s="17" t="str">
        <f ca="1">IFERROR(INDEX(INDIRECT("B_MSK["&amp;EXPEDISI[#Headers]&amp;"]"),ROW()-1),"")</f>
        <v/>
      </c>
    </row>
    <row r="105" spans="1:12" x14ac:dyDescent="0.25">
      <c r="A105" s="16" t="str">
        <f ca="1">IFERROR(INDEX(INDIRECT("B_MSK["&amp;EXPEDISI[#Headers]&amp;"]"),ROW()-1),"")</f>
        <v/>
      </c>
      <c r="B105" s="26" t="str">
        <f ca="1">IFERROR(INDEX(INDIRECT("B_MSK["&amp;EXPEDISI[#Headers]&amp;"]"),ROW()-1),"")</f>
        <v>Doc rest Prestige</v>
      </c>
      <c r="C105" s="26" t="str">
        <f ca="1">IFERROR(INDEX(SUPPLIER_CONV[2],MATCH(INDEX(INDIRECT("B_MSK["&amp;EXPEDISI[#Headers]&amp;"]"),ROW()-1),SUPPLIER_CONV[1],0)),"")</f>
        <v>COMBI</v>
      </c>
      <c r="D105" s="21" t="str">
        <f ca="1">IFERROR(INDEX(INDIRECT("B_MSK["&amp;EXPEDISI[#Headers]&amp;"]"),ROW()-1)&amp;IF(OR(EXPEDISI[[#This Row],[C]]&lt;2,EXPEDISI[[#This Row],[C]]=""),"","/ CTN"),"")</f>
        <v>5 LSN</v>
      </c>
      <c r="E105" s="5">
        <f ca="1">IFERROR(INDEX(INDIRECT("B_MSK["&amp;EXPEDISI[#Headers]&amp;"]"),ROW()-1),"")</f>
        <v>1</v>
      </c>
      <c r="F105" s="22">
        <f ca="1">IFERROR(INDEX(INDIRECT("B_MSK["&amp;EXPEDISI[#Headers]&amp;"_1]"),ROW()-1),"")</f>
        <v>273000</v>
      </c>
      <c r="G105" s="17" t="str">
        <f ca="1">IFERROR(INDEX(INDIRECT("B_MSK["&amp;EXPEDISI[#Headers]&amp;"_1]"),ROW()-1),"")</f>
        <v>/ LSN</v>
      </c>
      <c r="H105" s="17" t="str">
        <f ca="1">IFERROR(INDEX(INDIRECT("B_MSK["&amp;EXPEDISI[#Headers]&amp;"]"),ROW()-1),"")</f>
        <v/>
      </c>
      <c r="I105" s="17" t="str">
        <f ca="1">IFERROR(INDEX(INDIRECT("B_MSK["&amp;EXPEDISI[#Headers]&amp;"]"),ROW()-1),"")</f>
        <v/>
      </c>
      <c r="J105" s="23" t="str">
        <f ca="1">IFERROR(IF(INDEX(INDIRECT("B_MSK["&amp;EXPEDISI[#Headers]&amp;"]"),ROW()-1)=0,"",INDEX(INDIRECT("B_MSK["&amp;EXPEDISI[#Headers]&amp;"]"),ROW()-1)),"")</f>
        <v/>
      </c>
      <c r="K105" s="16">
        <f ca="1">IFERROR(IF(EXPEDISI[[#This Row],[NAMA BARANG]]="","",INDEX(INDIRECT("B_MSK["&amp;EXPEDISI[#Headers]&amp;"]"),ROW()-1)),"")</f>
        <v>44932</v>
      </c>
      <c r="L105" s="17" t="str">
        <f ca="1">IFERROR(INDEX(INDIRECT("B_MSK["&amp;EXPEDISI[#Headers]&amp;"]"),ROW()-1),"")</f>
        <v>doc</v>
      </c>
    </row>
    <row r="106" spans="1:12" x14ac:dyDescent="0.25">
      <c r="A106" s="16" t="str">
        <f ca="1">IFERROR(INDEX(INDIRECT("B_MSK["&amp;EXPEDISI[#Headers]&amp;"]"),ROW()-1),"")</f>
        <v/>
      </c>
      <c r="B106" s="26" t="str">
        <f ca="1">IFERROR(INDEX(INDIRECT("B_MSK["&amp;EXPEDISI[#Headers]&amp;"]"),ROW()-1),"")</f>
        <v/>
      </c>
      <c r="C106" s="26" t="str">
        <f ca="1">IFERROR(INDEX(SUPPLIER_CONV[2],MATCH(INDEX(INDIRECT("B_MSK["&amp;EXPEDISI[#Headers]&amp;"]"),ROW()-1),SUPPLIER_CONV[1],0)),"")</f>
        <v/>
      </c>
      <c r="D106" s="21" t="str">
        <f ca="1">IFERROR(INDEX(INDIRECT("B_MSK["&amp;EXPEDISI[#Headers]&amp;"]"),ROW()-1)&amp;IF(OR(EXPEDISI[[#This Row],[C]]&lt;2,EXPEDISI[[#This Row],[C]]=""),"","/ CTN"),"")</f>
        <v/>
      </c>
      <c r="E106" s="5" t="str">
        <f ca="1">IFERROR(INDEX(INDIRECT("B_MSK["&amp;EXPEDISI[#Headers]&amp;"]"),ROW()-1),"")</f>
        <v/>
      </c>
      <c r="F106" s="22" t="str">
        <f ca="1">IFERROR(INDEX(INDIRECT("B_MSK["&amp;EXPEDISI[#Headers]&amp;"_1]"),ROW()-1),"")</f>
        <v/>
      </c>
      <c r="G106" s="17" t="str">
        <f ca="1">IFERROR(INDEX(INDIRECT("B_MSK["&amp;EXPEDISI[#Headers]&amp;"_1]"),ROW()-1),"")</f>
        <v/>
      </c>
      <c r="H106" s="17" t="str">
        <f ca="1">IFERROR(INDEX(INDIRECT("B_MSK["&amp;EXPEDISI[#Headers]&amp;"]"),ROW()-1),"")</f>
        <v/>
      </c>
      <c r="I106" s="17" t="str">
        <f ca="1">IFERROR(INDEX(INDIRECT("B_MSK["&amp;EXPEDISI[#Headers]&amp;"]"),ROW()-1),"")</f>
        <v/>
      </c>
      <c r="J106" s="23" t="str">
        <f ca="1">IFERROR(IF(INDEX(INDIRECT("B_MSK["&amp;EXPEDISI[#Headers]&amp;"]"),ROW()-1)=0,"",INDEX(INDIRECT("B_MSK["&amp;EXPEDISI[#Headers]&amp;"]"),ROW()-1)),"")</f>
        <v/>
      </c>
      <c r="K106" s="16" t="str">
        <f ca="1">IFERROR(IF(EXPEDISI[[#This Row],[NAMA BARANG]]="","",INDEX(INDIRECT("B_MSK["&amp;EXPEDISI[#Headers]&amp;"]"),ROW()-1)),"")</f>
        <v/>
      </c>
      <c r="L106" s="17" t="str">
        <f ca="1">IFERROR(INDEX(INDIRECT("B_MSK["&amp;EXPEDISI[#Headers]&amp;"]"),ROW()-1),"")</f>
        <v/>
      </c>
    </row>
    <row r="107" spans="1:12" x14ac:dyDescent="0.25">
      <c r="A107" s="16" t="str">
        <f ca="1">IFERROR(INDEX(INDIRECT("B_MSK["&amp;EXPEDISI[#Headers]&amp;"]"),ROW()-1),"")</f>
        <v/>
      </c>
      <c r="B107" s="26" t="str">
        <f ca="1">IFERROR(INDEX(INDIRECT("B_MSK["&amp;EXPEDISI[#Headers]&amp;"]"),ROW()-1),"")</f>
        <v>Meja Ipad Import Jumbo Karakter</v>
      </c>
      <c r="C107" s="26" t="str">
        <f ca="1">IFERROR(INDEX(SUPPLIER_CONV[2],MATCH(INDEX(INDIRECT("B_MSK["&amp;EXPEDISI[#Headers]&amp;"]"),ROW()-1),SUPPLIER_CONV[1],0)),"")</f>
        <v>SAPUTRO</v>
      </c>
      <c r="D107" s="21" t="str">
        <f ca="1">IFERROR(INDEX(INDIRECT("B_MSK["&amp;EXPEDISI[#Headers]&amp;"]"),ROW()-1)&amp;IF(OR(EXPEDISI[[#This Row],[C]]&lt;2,EXPEDISI[[#This Row],[C]]=""),"","/ CTN"),"")</f>
        <v>10 PCS/ CTN</v>
      </c>
      <c r="E107" s="5">
        <f ca="1">IFERROR(INDEX(INDIRECT("B_MSK["&amp;EXPEDISI[#Headers]&amp;"]"),ROW()-1),"")</f>
        <v>50</v>
      </c>
      <c r="F107" s="22">
        <f ca="1">IFERROR(INDEX(INDIRECT("B_MSK["&amp;EXPEDISI[#Headers]&amp;"_1]"),ROW()-1),"")</f>
        <v>48000</v>
      </c>
      <c r="G107" s="17" t="str">
        <f ca="1">IFERROR(INDEX(INDIRECT("B_MSK["&amp;EXPEDISI[#Headers]&amp;"_1]"),ROW()-1),"")</f>
        <v>/ PCS</v>
      </c>
      <c r="H107" s="17" t="str">
        <f ca="1">IFERROR(INDEX(INDIRECT("B_MSK["&amp;EXPEDISI[#Headers]&amp;"]"),ROW()-1),"")</f>
        <v/>
      </c>
      <c r="I107" s="17" t="str">
        <f ca="1">IFERROR(INDEX(INDIRECT("B_MSK["&amp;EXPEDISI[#Headers]&amp;"]"),ROW()-1),"")</f>
        <v/>
      </c>
      <c r="J107" s="23" t="str">
        <f ca="1">IFERROR(IF(INDEX(INDIRECT("B_MSK["&amp;EXPEDISI[#Headers]&amp;"]"),ROW()-1)=0,"",INDEX(INDIRECT("B_MSK["&amp;EXPEDISI[#Headers]&amp;"]"),ROW()-1)),"")</f>
        <v/>
      </c>
      <c r="K107" s="16">
        <f ca="1">IFERROR(IF(EXPEDISI[[#This Row],[NAMA BARANG]]="","",INDEX(INDIRECT("B_MSK["&amp;EXPEDISI[#Headers]&amp;"]"),ROW()-1)),"")</f>
        <v>44932</v>
      </c>
      <c r="L107" s="17" t="str">
        <f ca="1">IFERROR(INDEX(INDIRECT("B_MSK["&amp;EXPEDISI[#Headers]&amp;"]"),ROW()-1),"")</f>
        <v>dll</v>
      </c>
    </row>
    <row r="108" spans="1:12" x14ac:dyDescent="0.25">
      <c r="A108" s="16" t="str">
        <f ca="1">IFERROR(INDEX(INDIRECT("B_MSK["&amp;EXPEDISI[#Headers]&amp;"]"),ROW()-1),"")</f>
        <v/>
      </c>
      <c r="B108" s="26" t="str">
        <f ca="1">IFERROR(INDEX(INDIRECT("B_MSK["&amp;EXPEDISI[#Headers]&amp;"]"),ROW()-1),"")</f>
        <v/>
      </c>
      <c r="C108" s="26" t="str">
        <f ca="1">IFERROR(INDEX(SUPPLIER_CONV[2],MATCH(INDEX(INDIRECT("B_MSK["&amp;EXPEDISI[#Headers]&amp;"]"),ROW()-1),SUPPLIER_CONV[1],0)),"")</f>
        <v/>
      </c>
      <c r="D108" s="21" t="str">
        <f ca="1">IFERROR(INDEX(INDIRECT("B_MSK["&amp;EXPEDISI[#Headers]&amp;"]"),ROW()-1)&amp;IF(OR(EXPEDISI[[#This Row],[C]]&lt;2,EXPEDISI[[#This Row],[C]]=""),"","/ CTN"),"")</f>
        <v/>
      </c>
      <c r="E108" s="5" t="str">
        <f ca="1">IFERROR(INDEX(INDIRECT("B_MSK["&amp;EXPEDISI[#Headers]&amp;"]"),ROW()-1),"")</f>
        <v/>
      </c>
      <c r="F108" s="22" t="str">
        <f ca="1">IFERROR(INDEX(INDIRECT("B_MSK["&amp;EXPEDISI[#Headers]&amp;"_1]"),ROW()-1),"")</f>
        <v/>
      </c>
      <c r="G108" s="17" t="str">
        <f ca="1">IFERROR(INDEX(INDIRECT("B_MSK["&amp;EXPEDISI[#Headers]&amp;"_1]"),ROW()-1),"")</f>
        <v/>
      </c>
      <c r="H108" s="17" t="str">
        <f ca="1">IFERROR(INDEX(INDIRECT("B_MSK["&amp;EXPEDISI[#Headers]&amp;"]"),ROW()-1),"")</f>
        <v/>
      </c>
      <c r="I108" s="17" t="str">
        <f ca="1">IFERROR(INDEX(INDIRECT("B_MSK["&amp;EXPEDISI[#Headers]&amp;"]"),ROW()-1),"")</f>
        <v/>
      </c>
      <c r="J108" s="23" t="str">
        <f ca="1">IFERROR(IF(INDEX(INDIRECT("B_MSK["&amp;EXPEDISI[#Headers]&amp;"]"),ROW()-1)=0,"",INDEX(INDIRECT("B_MSK["&amp;EXPEDISI[#Headers]&amp;"]"),ROW()-1)),"")</f>
        <v/>
      </c>
      <c r="K108" s="16" t="str">
        <f ca="1">IFERROR(IF(EXPEDISI[[#This Row],[NAMA BARANG]]="","",INDEX(INDIRECT("B_MSK["&amp;EXPEDISI[#Headers]&amp;"]"),ROW()-1)),"")</f>
        <v/>
      </c>
      <c r="L108" s="17" t="str">
        <f ca="1">IFERROR(INDEX(INDIRECT("B_MSK["&amp;EXPEDISI[#Headers]&amp;"]"),ROW()-1),"")</f>
        <v/>
      </c>
    </row>
    <row r="109" spans="1:12" x14ac:dyDescent="0.25">
      <c r="A109" s="16">
        <f ca="1">IFERROR(INDEX(INDIRECT("B_MSK["&amp;EXPEDISI[#Headers]&amp;"]"),ROW()-1),"")</f>
        <v>44933</v>
      </c>
      <c r="B109" s="26" t="str">
        <f ca="1">IFERROR(INDEX(INDIRECT("B_MSK["&amp;EXPEDISI[#Headers]&amp;"]"),ROW()-1),"")</f>
        <v>Buku tamu batik kain</v>
      </c>
      <c r="C109" s="26" t="str">
        <f ca="1">IFERROR(INDEX(SUPPLIER_CONV[2],MATCH(INDEX(INDIRECT("B_MSK["&amp;EXPEDISI[#Headers]&amp;"]"),ROW()-1),SUPPLIER_CONV[1],0)),"")</f>
        <v>GLORY</v>
      </c>
      <c r="D109" s="21" t="str">
        <f ca="1">IFERROR(INDEX(INDIRECT("B_MSK["&amp;EXPEDISI[#Headers]&amp;"]"),ROW()-1)&amp;IF(OR(EXPEDISI[[#This Row],[C]]&lt;2,EXPEDISI[[#This Row],[C]]=""),"","/ CTN"),"")</f>
        <v>7 LSN</v>
      </c>
      <c r="E109" s="5" t="str">
        <f ca="1">IFERROR(INDEX(INDIRECT("B_MSK["&amp;EXPEDISI[#Headers]&amp;"]"),ROW()-1),"")</f>
        <v/>
      </c>
      <c r="F109" s="22">
        <f ca="1">IFERROR(INDEX(INDIRECT("B_MSK["&amp;EXPEDISI[#Headers]&amp;"_1]"),ROW()-1),"")</f>
        <v>161000</v>
      </c>
      <c r="G109" s="17" t="str">
        <f ca="1">IFERROR(INDEX(INDIRECT("B_MSK["&amp;EXPEDISI[#Headers]&amp;"_1]"),ROW()-1),"")</f>
        <v>/ LSN</v>
      </c>
      <c r="H109" s="17" t="str">
        <f ca="1">IFERROR(INDEX(INDIRECT("B_MSK["&amp;EXPEDISI[#Headers]&amp;"]"),ROW()-1),"")</f>
        <v/>
      </c>
      <c r="I109" s="17" t="str">
        <f ca="1">IFERROR(INDEX(INDIRECT("B_MSK["&amp;EXPEDISI[#Headers]&amp;"]"),ROW()-1),"")</f>
        <v/>
      </c>
      <c r="J109" s="23" t="str">
        <f ca="1">IFERROR(IF(INDEX(INDIRECT("B_MSK["&amp;EXPEDISI[#Headers]&amp;"]"),ROW()-1)=0,"",INDEX(INDIRECT("B_MSK["&amp;EXPEDISI[#Headers]&amp;"]"),ROW()-1)),"")</f>
        <v>DISKON CASH 135.000</v>
      </c>
      <c r="K109" s="16">
        <f ca="1">IFERROR(IF(EXPEDISI[[#This Row],[NAMA BARANG]]="","",INDEX(INDIRECT("B_MSK["&amp;EXPEDISI[#Headers]&amp;"]"),ROW()-1)),"")</f>
        <v>44933</v>
      </c>
      <c r="L109" s="17" t="str">
        <f ca="1">IFERROR(INDEX(INDIRECT("B_MSK["&amp;EXPEDISI[#Headers]&amp;"]"),ROW()-1),"")</f>
        <v>buku</v>
      </c>
    </row>
    <row r="110" spans="1:12" x14ac:dyDescent="0.25">
      <c r="A110" s="16" t="str">
        <f ca="1">IFERROR(INDEX(INDIRECT("B_MSK["&amp;EXPEDISI[#Headers]&amp;"]"),ROW()-1),"")</f>
        <v/>
      </c>
      <c r="B110" s="26" t="str">
        <f ca="1">IFERROR(INDEX(INDIRECT("B_MSK["&amp;EXPEDISI[#Headers]&amp;"]"),ROW()-1),"")</f>
        <v>Agenda Calvin Klein polos</v>
      </c>
      <c r="C110" s="26" t="str">
        <f ca="1">IFERROR(INDEX(SUPPLIER_CONV[2],MATCH(INDEX(INDIRECT("B_MSK["&amp;EXPEDISI[#Headers]&amp;"]"),ROW()-1),SUPPLIER_CONV[1],0)),"")</f>
        <v>GLORY</v>
      </c>
      <c r="D110" s="21" t="str">
        <f ca="1">IFERROR(INDEX(INDIRECT("B_MSK["&amp;EXPEDISI[#Headers]&amp;"]"),ROW()-1)&amp;IF(OR(EXPEDISI[[#This Row],[C]]&lt;2,EXPEDISI[[#This Row],[C]]=""),"","/ CTN"),"")</f>
        <v>120 PCS</v>
      </c>
      <c r="E110" s="5" t="str">
        <f ca="1">IFERROR(INDEX(INDIRECT("B_MSK["&amp;EXPEDISI[#Headers]&amp;"]"),ROW()-1),"")</f>
        <v/>
      </c>
      <c r="F110" s="22">
        <f ca="1">IFERROR(INDEX(INDIRECT("B_MSK["&amp;EXPEDISI[#Headers]&amp;"_1]"),ROW()-1),"")</f>
        <v>13000</v>
      </c>
      <c r="G110" s="17" t="str">
        <f ca="1">IFERROR(INDEX(INDIRECT("B_MSK["&amp;EXPEDISI[#Headers]&amp;"_1]"),ROW()-1),"")</f>
        <v>/ PCS</v>
      </c>
      <c r="H110" s="17" t="str">
        <f ca="1">IFERROR(INDEX(INDIRECT("B_MSK["&amp;EXPEDISI[#Headers]&amp;"]"),ROW()-1),"")</f>
        <v/>
      </c>
      <c r="I110" s="17" t="str">
        <f ca="1">IFERROR(INDEX(INDIRECT("B_MSK["&amp;EXPEDISI[#Headers]&amp;"]"),ROW()-1),"")</f>
        <v/>
      </c>
      <c r="J110" s="23" t="str">
        <f ca="1">IFERROR(IF(INDEX(INDIRECT("B_MSK["&amp;EXPEDISI[#Headers]&amp;"]"),ROW()-1)=0,"",INDEX(INDIRECT("B_MSK["&amp;EXPEDISI[#Headers]&amp;"]"),ROW()-1)),"")</f>
        <v>DISKON CASH 135.000</v>
      </c>
      <c r="K110" s="16">
        <f ca="1">IFERROR(IF(EXPEDISI[[#This Row],[NAMA BARANG]]="","",INDEX(INDIRECT("B_MSK["&amp;EXPEDISI[#Headers]&amp;"]"),ROW()-1)),"")</f>
        <v>44933</v>
      </c>
      <c r="L110" s="17" t="str">
        <f ca="1">IFERROR(INDEX(INDIRECT("B_MSK["&amp;EXPEDISI[#Headers]&amp;"]"),ROW()-1),"")</f>
        <v>buku</v>
      </c>
    </row>
    <row r="111" spans="1:12" x14ac:dyDescent="0.25">
      <c r="A111" s="16" t="str">
        <f ca="1">IFERROR(INDEX(INDIRECT("B_MSK["&amp;EXPEDISI[#Headers]&amp;"]"),ROW()-1),"")</f>
        <v/>
      </c>
      <c r="B111" s="26" t="str">
        <f ca="1">IFERROR(INDEX(INDIRECT("B_MSK["&amp;EXPEDISI[#Headers]&amp;"]"),ROW()-1),"")</f>
        <v/>
      </c>
      <c r="C111" s="26" t="str">
        <f ca="1">IFERROR(INDEX(SUPPLIER_CONV[2],MATCH(INDEX(INDIRECT("B_MSK["&amp;EXPEDISI[#Headers]&amp;"]"),ROW()-1),SUPPLIER_CONV[1],0)),"")</f>
        <v/>
      </c>
      <c r="D111" s="21" t="str">
        <f ca="1">IFERROR(INDEX(INDIRECT("B_MSK["&amp;EXPEDISI[#Headers]&amp;"]"),ROW()-1)&amp;IF(OR(EXPEDISI[[#This Row],[C]]&lt;2,EXPEDISI[[#This Row],[C]]=""),"","/ CTN"),"")</f>
        <v/>
      </c>
      <c r="E111" s="5" t="str">
        <f ca="1">IFERROR(INDEX(INDIRECT("B_MSK["&amp;EXPEDISI[#Headers]&amp;"]"),ROW()-1),"")</f>
        <v/>
      </c>
      <c r="F111" s="22" t="str">
        <f ca="1">IFERROR(INDEX(INDIRECT("B_MSK["&amp;EXPEDISI[#Headers]&amp;"_1]"),ROW()-1),"")</f>
        <v/>
      </c>
      <c r="G111" s="17" t="str">
        <f ca="1">IFERROR(INDEX(INDIRECT("B_MSK["&amp;EXPEDISI[#Headers]&amp;"_1]"),ROW()-1),"")</f>
        <v/>
      </c>
      <c r="H111" s="17" t="str">
        <f ca="1">IFERROR(INDEX(INDIRECT("B_MSK["&amp;EXPEDISI[#Headers]&amp;"]"),ROW()-1),"")</f>
        <v/>
      </c>
      <c r="I111" s="17" t="str">
        <f ca="1">IFERROR(INDEX(INDIRECT("B_MSK["&amp;EXPEDISI[#Headers]&amp;"]"),ROW()-1),"")</f>
        <v/>
      </c>
      <c r="J111" s="23" t="str">
        <f ca="1">IFERROR(IF(INDEX(INDIRECT("B_MSK["&amp;EXPEDISI[#Headers]&amp;"]"),ROW()-1)=0,"",INDEX(INDIRECT("B_MSK["&amp;EXPEDISI[#Headers]&amp;"]"),ROW()-1)),"")</f>
        <v/>
      </c>
      <c r="K111" s="16" t="str">
        <f ca="1">IFERROR(IF(EXPEDISI[[#This Row],[NAMA BARANG]]="","",INDEX(INDIRECT("B_MSK["&amp;EXPEDISI[#Headers]&amp;"]"),ROW()-1)),"")</f>
        <v/>
      </c>
      <c r="L111" s="17" t="str">
        <f ca="1">IFERROR(INDEX(INDIRECT("B_MSK["&amp;EXPEDISI[#Headers]&amp;"]"),ROW()-1),"")</f>
        <v/>
      </c>
    </row>
    <row r="112" spans="1:12" x14ac:dyDescent="0.25">
      <c r="A112" s="16">
        <f ca="1">IFERROR(INDEX(INDIRECT("B_MSK["&amp;EXPEDISI[#Headers]&amp;"]"),ROW()-1),"")</f>
        <v>44933</v>
      </c>
      <c r="B112" s="26" t="str">
        <f ca="1">IFERROR(INDEX(INDIRECT("B_MSK["&amp;EXPEDISI[#Headers]&amp;"]"),ROW()-1),"")</f>
        <v>Crayon putar JK TWCR-12 mini</v>
      </c>
      <c r="C112" s="26" t="str">
        <f ca="1">IFERROR(INDEX(SUPPLIER_CONV[2],MATCH(INDEX(INDIRECT("B_MSK["&amp;EXPEDISI[#Headers]&amp;"]"),ROW()-1),SUPPLIER_CONV[1],0)),"")</f>
        <v>ATALI</v>
      </c>
      <c r="D112" s="21" t="str">
        <f ca="1">IFERROR(INDEX(INDIRECT("B_MSK["&amp;EXPEDISI[#Headers]&amp;"]"),ROW()-1)&amp;IF(OR(EXPEDISI[[#This Row],[C]]&lt;2,EXPEDISI[[#This Row],[C]]=""),"","/ CTN"),"")</f>
        <v>12 LSN</v>
      </c>
      <c r="E112" s="5">
        <f ca="1">IFERROR(INDEX(INDIRECT("B_MSK["&amp;EXPEDISI[#Headers]&amp;"]"),ROW()-1),"")</f>
        <v>1</v>
      </c>
      <c r="F112" s="22">
        <f ca="1">IFERROR(INDEX(INDIRECT("B_MSK["&amp;EXPEDISI[#Headers]&amp;"_1]"),ROW()-1),"")</f>
        <v>223200</v>
      </c>
      <c r="G112" s="17" t="str">
        <f ca="1">IFERROR(INDEX(INDIRECT("B_MSK["&amp;EXPEDISI[#Headers]&amp;"_1]"),ROW()-1),"")</f>
        <v>/ LSN</v>
      </c>
      <c r="H112" s="17">
        <f ca="1">IFERROR(INDEX(INDIRECT("B_MSK["&amp;EXPEDISI[#Headers]&amp;"]"),ROW()-1),"")</f>
        <v>0.125</v>
      </c>
      <c r="I112" s="17">
        <f ca="1">IFERROR(INDEX(INDIRECT("B_MSK["&amp;EXPEDISI[#Headers]&amp;"]"),ROW()-1),"")</f>
        <v>0.05</v>
      </c>
      <c r="J112" s="23" t="str">
        <f ca="1">IFERROR(IF(INDEX(INDIRECT("B_MSK["&amp;EXPEDISI[#Headers]&amp;"]"),ROW()-1)=0,"",INDEX(INDIRECT("B_MSK["&amp;EXPEDISI[#Headers]&amp;"]"),ROW()-1)),"")</f>
        <v/>
      </c>
      <c r="K112" s="16">
        <f ca="1">IFERROR(IF(EXPEDISI[[#This Row],[NAMA BARANG]]="","",INDEX(INDIRECT("B_MSK["&amp;EXPEDISI[#Headers]&amp;"]"),ROW()-1)),"")</f>
        <v>44933</v>
      </c>
      <c r="L112" s="17" t="str">
        <f ca="1">IFERROR(INDEX(INDIRECT("B_MSK["&amp;EXPEDISI[#Headers]&amp;"]"),ROW()-1),"")</f>
        <v/>
      </c>
    </row>
    <row r="113" spans="1:12" x14ac:dyDescent="0.25">
      <c r="A113" s="16" t="str">
        <f ca="1">IFERROR(INDEX(INDIRECT("B_MSK["&amp;EXPEDISI[#Headers]&amp;"]"),ROW()-1),"")</f>
        <v/>
      </c>
      <c r="B113" s="26" t="str">
        <f ca="1">IFERROR(INDEX(INDIRECT("B_MSK["&amp;EXPEDISI[#Headers]&amp;"]"),ROW()-1),"")</f>
        <v>Tipe-ex Kertas JK CT-520</v>
      </c>
      <c r="C113" s="26" t="str">
        <f ca="1">IFERROR(INDEX(SUPPLIER_CONV[2],MATCH(INDEX(INDIRECT("B_MSK["&amp;EXPEDISI[#Headers]&amp;"]"),ROW()-1),SUPPLIER_CONV[1],0)),"")</f>
        <v>ATALI</v>
      </c>
      <c r="D113" s="21" t="str">
        <f ca="1">IFERROR(INDEX(INDIRECT("B_MSK["&amp;EXPEDISI[#Headers]&amp;"]"),ROW()-1)&amp;IF(OR(EXPEDISI[[#This Row],[C]]&lt;2,EXPEDISI[[#This Row],[C]]=""),"","/ CTN"),"")</f>
        <v>360 PCS</v>
      </c>
      <c r="E113" s="5">
        <f ca="1">IFERROR(INDEX(INDIRECT("B_MSK["&amp;EXPEDISI[#Headers]&amp;"]"),ROW()-1),"")</f>
        <v>1</v>
      </c>
      <c r="F113" s="22">
        <f ca="1">IFERROR(INDEX(INDIRECT("B_MSK["&amp;EXPEDISI[#Headers]&amp;"_1]"),ROW()-1),"")</f>
        <v>11000</v>
      </c>
      <c r="G113" s="17" t="str">
        <f ca="1">IFERROR(INDEX(INDIRECT("B_MSK["&amp;EXPEDISI[#Headers]&amp;"_1]"),ROW()-1),"")</f>
        <v>/ PCS</v>
      </c>
      <c r="H113" s="17">
        <f ca="1">IFERROR(INDEX(INDIRECT("B_MSK["&amp;EXPEDISI[#Headers]&amp;"]"),ROW()-1),"")</f>
        <v>0.125</v>
      </c>
      <c r="I113" s="17">
        <f ca="1">IFERROR(INDEX(INDIRECT("B_MSK["&amp;EXPEDISI[#Headers]&amp;"]"),ROW()-1),"")</f>
        <v>0.05</v>
      </c>
      <c r="J113" s="23" t="str">
        <f ca="1">IFERROR(IF(INDEX(INDIRECT("B_MSK["&amp;EXPEDISI[#Headers]&amp;"]"),ROW()-1)=0,"",INDEX(INDIRECT("B_MSK["&amp;EXPEDISI[#Headers]&amp;"]"),ROW()-1)),"")</f>
        <v/>
      </c>
      <c r="K113" s="16">
        <f ca="1">IFERROR(IF(EXPEDISI[[#This Row],[NAMA BARANG]]="","",INDEX(INDIRECT("B_MSK["&amp;EXPEDISI[#Headers]&amp;"]"),ROW()-1)),"")</f>
        <v>44933</v>
      </c>
      <c r="L113" s="17" t="str">
        <f ca="1">IFERROR(INDEX(INDIRECT("B_MSK["&amp;EXPEDISI[#Headers]&amp;"]"),ROW()-1),"")</f>
        <v/>
      </c>
    </row>
    <row r="114" spans="1:12" x14ac:dyDescent="0.25">
      <c r="A114" s="16" t="str">
        <f ca="1">IFERROR(INDEX(INDIRECT("B_MSK["&amp;EXPEDISI[#Headers]&amp;"]"),ROW()-1),"")</f>
        <v/>
      </c>
      <c r="B114" s="26" t="str">
        <f ca="1">IFERROR(INDEX(INDIRECT("B_MSK["&amp;EXPEDISI[#Headers]&amp;"]"),ROW()-1),"")</f>
        <v>Label JK LB-P2 LN 2brs</v>
      </c>
      <c r="C114" s="26" t="str">
        <f ca="1">IFERROR(INDEX(SUPPLIER_CONV[2],MATCH(INDEX(INDIRECT("B_MSK["&amp;EXPEDISI[#Headers]&amp;"]"),ROW()-1),SUPPLIER_CONV[1],0)),"")</f>
        <v>ATALI</v>
      </c>
      <c r="D114" s="21" t="str">
        <f ca="1">IFERROR(INDEX(INDIRECT("B_MSK["&amp;EXPEDISI[#Headers]&amp;"]"),ROW()-1)&amp;IF(OR(EXPEDISI[[#This Row],[C]]&lt;2,EXPEDISI[[#This Row],[C]]=""),"","/ CTN"),"")</f>
        <v>50 PAK (10 ROL)</v>
      </c>
      <c r="E114" s="5">
        <f ca="1">IFERROR(INDEX(INDIRECT("B_MSK["&amp;EXPEDISI[#Headers]&amp;"]"),ROW()-1),"")</f>
        <v>1</v>
      </c>
      <c r="F114" s="22">
        <f ca="1">IFERROR(INDEX(INDIRECT("B_MSK["&amp;EXPEDISI[#Headers]&amp;"_1]"),ROW()-1),"")</f>
        <v>30500</v>
      </c>
      <c r="G114" s="17" t="str">
        <f ca="1">IFERROR(INDEX(INDIRECT("B_MSK["&amp;EXPEDISI[#Headers]&amp;"_1]"),ROW()-1),"")</f>
        <v xml:space="preserve">/ PAK </v>
      </c>
      <c r="H114" s="17">
        <f ca="1">IFERROR(INDEX(INDIRECT("B_MSK["&amp;EXPEDISI[#Headers]&amp;"]"),ROW()-1),"")</f>
        <v>0.125</v>
      </c>
      <c r="I114" s="17">
        <f ca="1">IFERROR(INDEX(INDIRECT("B_MSK["&amp;EXPEDISI[#Headers]&amp;"]"),ROW()-1),"")</f>
        <v>0.05</v>
      </c>
      <c r="J114" s="23" t="str">
        <f ca="1">IFERROR(IF(INDEX(INDIRECT("B_MSK["&amp;EXPEDISI[#Headers]&amp;"]"),ROW()-1)=0,"",INDEX(INDIRECT("B_MSK["&amp;EXPEDISI[#Headers]&amp;"]"),ROW()-1)),"")</f>
        <v/>
      </c>
      <c r="K114" s="16">
        <f ca="1">IFERROR(IF(EXPEDISI[[#This Row],[NAMA BARANG]]="","",INDEX(INDIRECT("B_MSK["&amp;EXPEDISI[#Headers]&amp;"]"),ROW()-1)),"")</f>
        <v>44933</v>
      </c>
      <c r="L114" s="17" t="str">
        <f ca="1">IFERROR(INDEX(INDIRECT("B_MSK["&amp;EXPEDISI[#Headers]&amp;"]"),ROW()-1),"")</f>
        <v/>
      </c>
    </row>
    <row r="115" spans="1:12" x14ac:dyDescent="0.25">
      <c r="A115" s="16" t="str">
        <f ca="1">IFERROR(INDEX(INDIRECT("B_MSK["&amp;EXPEDISI[#Headers]&amp;"]"),ROW()-1),"")</f>
        <v/>
      </c>
      <c r="B115" s="26" t="str">
        <f ca="1">IFERROR(INDEX(INDIRECT("B_MSK["&amp;EXPEDISI[#Headers]&amp;"]"),ROW()-1),"")</f>
        <v>Tape cutter JK TD-103</v>
      </c>
      <c r="C115" s="26" t="str">
        <f ca="1">IFERROR(INDEX(SUPPLIER_CONV[2],MATCH(INDEX(INDIRECT("B_MSK["&amp;EXPEDISI[#Headers]&amp;"]"),ROW()-1),SUPPLIER_CONV[1],0)),"")</f>
        <v>ATALI</v>
      </c>
      <c r="D115" s="21" t="str">
        <f ca="1">IFERROR(INDEX(INDIRECT("B_MSK["&amp;EXPEDISI[#Headers]&amp;"]"),ROW()-1)&amp;IF(OR(EXPEDISI[[#This Row],[C]]&lt;2,EXPEDISI[[#This Row],[C]]=""),"","/ CTN"),"")</f>
        <v>24 PCS/ CTN</v>
      </c>
      <c r="E115" s="5">
        <f ca="1">IFERROR(INDEX(INDIRECT("B_MSK["&amp;EXPEDISI[#Headers]&amp;"]"),ROW()-1),"")</f>
        <v>2</v>
      </c>
      <c r="F115" s="22">
        <f ca="1">IFERROR(INDEX(INDIRECT("B_MSK["&amp;EXPEDISI[#Headers]&amp;"_1]"),ROW()-1),"")</f>
        <v>19000</v>
      </c>
      <c r="G115" s="17" t="str">
        <f ca="1">IFERROR(INDEX(INDIRECT("B_MSK["&amp;EXPEDISI[#Headers]&amp;"_1]"),ROW()-1),"")</f>
        <v>/ PCS</v>
      </c>
      <c r="H115" s="17">
        <f ca="1">IFERROR(INDEX(INDIRECT("B_MSK["&amp;EXPEDISI[#Headers]&amp;"]"),ROW()-1),"")</f>
        <v>0.125</v>
      </c>
      <c r="I115" s="17">
        <f ca="1">IFERROR(INDEX(INDIRECT("B_MSK["&amp;EXPEDISI[#Headers]&amp;"]"),ROW()-1),"")</f>
        <v>0.05</v>
      </c>
      <c r="J115" s="23" t="str">
        <f ca="1">IFERROR(IF(INDEX(INDIRECT("B_MSK["&amp;EXPEDISI[#Headers]&amp;"]"),ROW()-1)=0,"",INDEX(INDIRECT("B_MSK["&amp;EXPEDISI[#Headers]&amp;"]"),ROW()-1)),"")</f>
        <v/>
      </c>
      <c r="K115" s="16">
        <f ca="1">IFERROR(IF(EXPEDISI[[#This Row],[NAMA BARANG]]="","",INDEX(INDIRECT("B_MSK["&amp;EXPEDISI[#Headers]&amp;"]"),ROW()-1)),"")</f>
        <v>44933</v>
      </c>
      <c r="L115" s="17" t="str">
        <f ca="1">IFERROR(INDEX(INDIRECT("B_MSK["&amp;EXPEDISI[#Headers]&amp;"]"),ROW()-1),"")</f>
        <v/>
      </c>
    </row>
    <row r="116" spans="1:12" x14ac:dyDescent="0.25">
      <c r="A116" s="16" t="str">
        <f ca="1">IFERROR(INDEX(INDIRECT("B_MSK["&amp;EXPEDISI[#Headers]&amp;"]"),ROW()-1),"")</f>
        <v/>
      </c>
      <c r="B116" s="26" t="str">
        <f ca="1">IFERROR(INDEX(INDIRECT("B_MSK["&amp;EXPEDISI[#Headers]&amp;"]"),ROW()-1),"")</f>
        <v>Gunting JK SC-828</v>
      </c>
      <c r="C116" s="26" t="str">
        <f ca="1">IFERROR(INDEX(SUPPLIER_CONV[2],MATCH(INDEX(INDIRECT("B_MSK["&amp;EXPEDISI[#Headers]&amp;"]"),ROW()-1),SUPPLIER_CONV[1],0)),"")</f>
        <v>ATALI</v>
      </c>
      <c r="D116" s="21" t="str">
        <f ca="1">IFERROR(INDEX(INDIRECT("B_MSK["&amp;EXPEDISI[#Headers]&amp;"]"),ROW()-1)&amp;IF(OR(EXPEDISI[[#This Row],[C]]&lt;2,EXPEDISI[[#This Row],[C]]=""),"","/ CTN"),"")</f>
        <v>12 LSN</v>
      </c>
      <c r="E116" s="5">
        <f ca="1">IFERROR(INDEX(INDIRECT("B_MSK["&amp;EXPEDISI[#Headers]&amp;"]"),ROW()-1),"")</f>
        <v>1</v>
      </c>
      <c r="F116" s="22">
        <f ca="1">IFERROR(INDEX(INDIRECT("B_MSK["&amp;EXPEDISI[#Headers]&amp;"_1]"),ROW()-1),"")</f>
        <v>52200</v>
      </c>
      <c r="G116" s="17" t="str">
        <f ca="1">IFERROR(INDEX(INDIRECT("B_MSK["&amp;EXPEDISI[#Headers]&amp;"_1]"),ROW()-1),"")</f>
        <v>/ LSN</v>
      </c>
      <c r="H116" s="17">
        <f ca="1">IFERROR(INDEX(INDIRECT("B_MSK["&amp;EXPEDISI[#Headers]&amp;"]"),ROW()-1),"")</f>
        <v>0.125</v>
      </c>
      <c r="I116" s="17">
        <f ca="1">IFERROR(INDEX(INDIRECT("B_MSK["&amp;EXPEDISI[#Headers]&amp;"]"),ROW()-1),"")</f>
        <v>0.05</v>
      </c>
      <c r="J116" s="23" t="str">
        <f ca="1">IFERROR(IF(INDEX(INDIRECT("B_MSK["&amp;EXPEDISI[#Headers]&amp;"]"),ROW()-1)=0,"",INDEX(INDIRECT("B_MSK["&amp;EXPEDISI[#Headers]&amp;"]"),ROW()-1)),"")</f>
        <v/>
      </c>
      <c r="K116" s="16">
        <f ca="1">IFERROR(IF(EXPEDISI[[#This Row],[NAMA BARANG]]="","",INDEX(INDIRECT("B_MSK["&amp;EXPEDISI[#Headers]&amp;"]"),ROW()-1)),"")</f>
        <v>44933</v>
      </c>
      <c r="L116" s="17" t="str">
        <f ca="1">IFERROR(INDEX(INDIRECT("B_MSK["&amp;EXPEDISI[#Headers]&amp;"]"),ROW()-1),"")</f>
        <v/>
      </c>
    </row>
    <row r="117" spans="1:12" x14ac:dyDescent="0.25">
      <c r="A117" s="16" t="str">
        <f ca="1">IFERROR(INDEX(INDIRECT("B_MSK["&amp;EXPEDISI[#Headers]&amp;"]"),ROW()-1),"")</f>
        <v/>
      </c>
      <c r="B117" s="26" t="str">
        <f ca="1">IFERROR(INDEX(INDIRECT("B_MSK["&amp;EXPEDISI[#Headers]&amp;"]"),ROW()-1),"")</f>
        <v>Gunting JK SC-838</v>
      </c>
      <c r="C117" s="26" t="str">
        <f ca="1">IFERROR(INDEX(SUPPLIER_CONV[2],MATCH(INDEX(INDIRECT("B_MSK["&amp;EXPEDISI[#Headers]&amp;"]"),ROW()-1),SUPPLIER_CONV[1],0)),"")</f>
        <v>ATALI</v>
      </c>
      <c r="D117" s="21" t="str">
        <f ca="1">IFERROR(INDEX(INDIRECT("B_MSK["&amp;EXPEDISI[#Headers]&amp;"]"),ROW()-1)&amp;IF(OR(EXPEDISI[[#This Row],[C]]&lt;2,EXPEDISI[[#This Row],[C]]=""),"","/ CTN"),"")</f>
        <v>12 LSN</v>
      </c>
      <c r="E117" s="5">
        <f ca="1">IFERROR(INDEX(INDIRECT("B_MSK["&amp;EXPEDISI[#Headers]&amp;"]"),ROW()-1),"")</f>
        <v>1</v>
      </c>
      <c r="F117" s="22">
        <f ca="1">IFERROR(INDEX(INDIRECT("B_MSK["&amp;EXPEDISI[#Headers]&amp;"_1]"),ROW()-1),"")</f>
        <v>78000</v>
      </c>
      <c r="G117" s="17" t="str">
        <f ca="1">IFERROR(INDEX(INDIRECT("B_MSK["&amp;EXPEDISI[#Headers]&amp;"_1]"),ROW()-1),"")</f>
        <v>/ LSN</v>
      </c>
      <c r="H117" s="17">
        <f ca="1">IFERROR(INDEX(INDIRECT("B_MSK["&amp;EXPEDISI[#Headers]&amp;"]"),ROW()-1),"")</f>
        <v>0.125</v>
      </c>
      <c r="I117" s="17">
        <f ca="1">IFERROR(INDEX(INDIRECT("B_MSK["&amp;EXPEDISI[#Headers]&amp;"]"),ROW()-1),"")</f>
        <v>0.05</v>
      </c>
      <c r="J117" s="23" t="str">
        <f ca="1">IFERROR(IF(INDEX(INDIRECT("B_MSK["&amp;EXPEDISI[#Headers]&amp;"]"),ROW()-1)=0,"",INDEX(INDIRECT("B_MSK["&amp;EXPEDISI[#Headers]&amp;"]"),ROW()-1)),"")</f>
        <v/>
      </c>
      <c r="K117" s="16">
        <f ca="1">IFERROR(IF(EXPEDISI[[#This Row],[NAMA BARANG]]="","",INDEX(INDIRECT("B_MSK["&amp;EXPEDISI[#Headers]&amp;"]"),ROW()-1)),"")</f>
        <v>44933</v>
      </c>
      <c r="L117" s="17" t="str">
        <f ca="1">IFERROR(INDEX(INDIRECT("B_MSK["&amp;EXPEDISI[#Headers]&amp;"]"),ROW()-1),"")</f>
        <v/>
      </c>
    </row>
    <row r="118" spans="1:12" x14ac:dyDescent="0.25">
      <c r="A118" s="16" t="str">
        <f ca="1">IFERROR(INDEX(INDIRECT("B_MSK["&amp;EXPEDISI[#Headers]&amp;"]"),ROW()-1),"")</f>
        <v/>
      </c>
      <c r="B118" s="26" t="str">
        <f ca="1">IFERROR(INDEX(INDIRECT("B_MSK["&amp;EXPEDISI[#Headers]&amp;"]"),ROW()-1),"")</f>
        <v>Gunting JK SC-848</v>
      </c>
      <c r="C118" s="26" t="str">
        <f ca="1">IFERROR(INDEX(SUPPLIER_CONV[2],MATCH(INDEX(INDIRECT("B_MSK["&amp;EXPEDISI[#Headers]&amp;"]"),ROW()-1),SUPPLIER_CONV[1],0)),"")</f>
        <v>ATALI</v>
      </c>
      <c r="D118" s="21" t="str">
        <f ca="1">IFERROR(INDEX(INDIRECT("B_MSK["&amp;EXPEDISI[#Headers]&amp;"]"),ROW()-1)&amp;IF(OR(EXPEDISI[[#This Row],[C]]&lt;2,EXPEDISI[[#This Row],[C]]=""),"","/ CTN"),"")</f>
        <v>12 LSN</v>
      </c>
      <c r="E118" s="5">
        <f ca="1">IFERROR(INDEX(INDIRECT("B_MSK["&amp;EXPEDISI[#Headers]&amp;"]"),ROW()-1),"")</f>
        <v>1</v>
      </c>
      <c r="F118" s="22">
        <f ca="1">IFERROR(INDEX(INDIRECT("B_MSK["&amp;EXPEDISI[#Headers]&amp;"_1]"),ROW()-1),"")</f>
        <v>117000</v>
      </c>
      <c r="G118" s="17" t="str">
        <f ca="1">IFERROR(INDEX(INDIRECT("B_MSK["&amp;EXPEDISI[#Headers]&amp;"_1]"),ROW()-1),"")</f>
        <v>/ LSN</v>
      </c>
      <c r="H118" s="17">
        <f ca="1">IFERROR(INDEX(INDIRECT("B_MSK["&amp;EXPEDISI[#Headers]&amp;"]"),ROW()-1),"")</f>
        <v>0.125</v>
      </c>
      <c r="I118" s="17">
        <f ca="1">IFERROR(INDEX(INDIRECT("B_MSK["&amp;EXPEDISI[#Headers]&amp;"]"),ROW()-1),"")</f>
        <v>0.05</v>
      </c>
      <c r="J118" s="23" t="str">
        <f ca="1">IFERROR(IF(INDEX(INDIRECT("B_MSK["&amp;EXPEDISI[#Headers]&amp;"]"),ROW()-1)=0,"",INDEX(INDIRECT("B_MSK["&amp;EXPEDISI[#Headers]&amp;"]"),ROW()-1)),"")</f>
        <v/>
      </c>
      <c r="K118" s="16">
        <f ca="1">IFERROR(IF(EXPEDISI[[#This Row],[NAMA BARANG]]="","",INDEX(INDIRECT("B_MSK["&amp;EXPEDISI[#Headers]&amp;"]"),ROW()-1)),"")</f>
        <v>44933</v>
      </c>
      <c r="L118" s="17" t="str">
        <f ca="1">IFERROR(INDEX(INDIRECT("B_MSK["&amp;EXPEDISI[#Headers]&amp;"]"),ROW()-1),"")</f>
        <v/>
      </c>
    </row>
    <row r="119" spans="1:12" x14ac:dyDescent="0.25">
      <c r="A119" s="16" t="str">
        <f ca="1">IFERROR(INDEX(INDIRECT("B_MSK["&amp;EXPEDISI[#Headers]&amp;"]"),ROW()-1),"")</f>
        <v/>
      </c>
      <c r="B119" s="26" t="str">
        <f ca="1">IFERROR(INDEX(INDIRECT("B_MSK["&amp;EXPEDISI[#Headers]&amp;"]"),ROW()-1),"")</f>
        <v>Binder clip JK 155</v>
      </c>
      <c r="C119" s="26" t="str">
        <f ca="1">IFERROR(INDEX(SUPPLIER_CONV[2],MATCH(INDEX(INDIRECT("B_MSK["&amp;EXPEDISI[#Headers]&amp;"]"),ROW()-1),SUPPLIER_CONV[1],0)),"")</f>
        <v>ATALI</v>
      </c>
      <c r="D119" s="21" t="str">
        <f ca="1">IFERROR(INDEX(INDIRECT("B_MSK["&amp;EXPEDISI[#Headers]&amp;"]"),ROW()-1)&amp;IF(OR(EXPEDISI[[#This Row],[C]]&lt;2,EXPEDISI[[#This Row],[C]]=""),"","/ CTN"),"")</f>
        <v>20 GRS/ CTN</v>
      </c>
      <c r="E119" s="5">
        <f ca="1">IFERROR(INDEX(INDIRECT("B_MSK["&amp;EXPEDISI[#Headers]&amp;"]"),ROW()-1),"")</f>
        <v>2</v>
      </c>
      <c r="F119" s="22">
        <f ca="1">IFERROR(INDEX(INDIRECT("B_MSK["&amp;EXPEDISI[#Headers]&amp;"_1]"),ROW()-1),"")</f>
        <v>67800</v>
      </c>
      <c r="G119" s="17" t="str">
        <f ca="1">IFERROR(INDEX(INDIRECT("B_MSK["&amp;EXPEDISI[#Headers]&amp;"_1]"),ROW()-1),"")</f>
        <v>/ GRS</v>
      </c>
      <c r="H119" s="17">
        <f ca="1">IFERROR(INDEX(INDIRECT("B_MSK["&amp;EXPEDISI[#Headers]&amp;"]"),ROW()-1),"")</f>
        <v>0.125</v>
      </c>
      <c r="I119" s="17">
        <f ca="1">IFERROR(INDEX(INDIRECT("B_MSK["&amp;EXPEDISI[#Headers]&amp;"]"),ROW()-1),"")</f>
        <v>0.05</v>
      </c>
      <c r="J119" s="23" t="str">
        <f ca="1">IFERROR(IF(INDEX(INDIRECT("B_MSK["&amp;EXPEDISI[#Headers]&amp;"]"),ROW()-1)=0,"",INDEX(INDIRECT("B_MSK["&amp;EXPEDISI[#Headers]&amp;"]"),ROW()-1)),"")</f>
        <v/>
      </c>
      <c r="K119" s="16">
        <f ca="1">IFERROR(IF(EXPEDISI[[#This Row],[NAMA BARANG]]="","",INDEX(INDIRECT("B_MSK["&amp;EXPEDISI[#Headers]&amp;"]"),ROW()-1)),"")</f>
        <v>44933</v>
      </c>
      <c r="L119" s="17" t="str">
        <f ca="1">IFERROR(INDEX(INDIRECT("B_MSK["&amp;EXPEDISI[#Headers]&amp;"]"),ROW()-1),"")</f>
        <v/>
      </c>
    </row>
    <row r="120" spans="1:12" x14ac:dyDescent="0.25">
      <c r="A120" s="16" t="str">
        <f ca="1">IFERROR(INDEX(INDIRECT("B_MSK["&amp;EXPEDISI[#Headers]&amp;"]"),ROW()-1),"")</f>
        <v/>
      </c>
      <c r="B120" s="26" t="str">
        <f ca="1">IFERROR(INDEX(INDIRECT("B_MSK["&amp;EXPEDISI[#Headers]&amp;"]"),ROW()-1),"")</f>
        <v>Marker Permanen JK PM-34 Hitam</v>
      </c>
      <c r="C120" s="26" t="str">
        <f ca="1">IFERROR(INDEX(SUPPLIER_CONV[2],MATCH(INDEX(INDIRECT("B_MSK["&amp;EXPEDISI[#Headers]&amp;"]"),ROW()-1),SUPPLIER_CONV[1],0)),"")</f>
        <v>ATALI</v>
      </c>
      <c r="D120" s="21" t="str">
        <f ca="1">IFERROR(INDEX(INDIRECT("B_MSK["&amp;EXPEDISI[#Headers]&amp;"]"),ROW()-1)&amp;IF(OR(EXPEDISI[[#This Row],[C]]&lt;2,EXPEDISI[[#This Row],[C]]=""),"","/ CTN"),"")</f>
        <v>48 LSN</v>
      </c>
      <c r="E120" s="5" t="str">
        <f ca="1">IFERROR(INDEX(INDIRECT("B_MSK["&amp;EXPEDISI[#Headers]&amp;"]"),ROW()-1),"")</f>
        <v/>
      </c>
      <c r="F120" s="22">
        <f ca="1">IFERROR(INDEX(INDIRECT("B_MSK["&amp;EXPEDISI[#Headers]&amp;"_1]"),ROW()-1),"")</f>
        <v>2350</v>
      </c>
      <c r="G120" s="17" t="str">
        <f ca="1">IFERROR(INDEX(INDIRECT("B_MSK["&amp;EXPEDISI[#Headers]&amp;"_1]"),ROW()-1),"")</f>
        <v>/ PCS</v>
      </c>
      <c r="H120" s="17">
        <f ca="1">IFERROR(INDEX(INDIRECT("B_MSK["&amp;EXPEDISI[#Headers]&amp;"]"),ROW()-1),"")</f>
        <v>0.1</v>
      </c>
      <c r="I120" s="17">
        <f ca="1">IFERROR(INDEX(INDIRECT("B_MSK["&amp;EXPEDISI[#Headers]&amp;"]"),ROW()-1),"")</f>
        <v>0.05</v>
      </c>
      <c r="J120" s="23" t="str">
        <f ca="1">IFERROR(IF(INDEX(INDIRECT("B_MSK["&amp;EXPEDISI[#Headers]&amp;"]"),ROW()-1)=0,"",INDEX(INDIRECT("B_MSK["&amp;EXPEDISI[#Headers]&amp;"]"),ROW()-1)),"")</f>
        <v>BONUS B CLIP</v>
      </c>
      <c r="K120" s="16">
        <f ca="1">IFERROR(IF(EXPEDISI[[#This Row],[NAMA BARANG]]="","",INDEX(INDIRECT("B_MSK["&amp;EXPEDISI[#Headers]&amp;"]"),ROW()-1)),"")</f>
        <v>44933</v>
      </c>
      <c r="L120" s="17" t="str">
        <f ca="1">IFERROR(INDEX(INDIRECT("B_MSK["&amp;EXPEDISI[#Headers]&amp;"]"),ROW()-1),"")</f>
        <v/>
      </c>
    </row>
    <row r="121" spans="1:12" x14ac:dyDescent="0.25">
      <c r="A121" s="16" t="str">
        <f ca="1">IFERROR(INDEX(INDIRECT("B_MSK["&amp;EXPEDISI[#Headers]&amp;"]"),ROW()-1),"")</f>
        <v/>
      </c>
      <c r="B121" s="26" t="str">
        <f ca="1">IFERROR(INDEX(INDIRECT("B_MSK["&amp;EXPEDISI[#Headers]&amp;"]"),ROW()-1),"")</f>
        <v/>
      </c>
      <c r="C121" s="26" t="str">
        <f ca="1">IFERROR(INDEX(SUPPLIER_CONV[2],MATCH(INDEX(INDIRECT("B_MSK["&amp;EXPEDISI[#Headers]&amp;"]"),ROW()-1),SUPPLIER_CONV[1],0)),"")</f>
        <v/>
      </c>
      <c r="D121" s="21" t="str">
        <f ca="1">IFERROR(INDEX(INDIRECT("B_MSK["&amp;EXPEDISI[#Headers]&amp;"]"),ROW()-1)&amp;IF(OR(EXPEDISI[[#This Row],[C]]&lt;2,EXPEDISI[[#This Row],[C]]=""),"","/ CTN"),"")</f>
        <v/>
      </c>
      <c r="E121" s="5" t="str">
        <f ca="1">IFERROR(INDEX(INDIRECT("B_MSK["&amp;EXPEDISI[#Headers]&amp;"]"),ROW()-1),"")</f>
        <v/>
      </c>
      <c r="F121" s="22" t="str">
        <f ca="1">IFERROR(INDEX(INDIRECT("B_MSK["&amp;EXPEDISI[#Headers]&amp;"_1]"),ROW()-1),"")</f>
        <v/>
      </c>
      <c r="G121" s="17" t="str">
        <f ca="1">IFERROR(INDEX(INDIRECT("B_MSK["&amp;EXPEDISI[#Headers]&amp;"_1]"),ROW()-1),"")</f>
        <v/>
      </c>
      <c r="H121" s="17" t="str">
        <f ca="1">IFERROR(INDEX(INDIRECT("B_MSK["&amp;EXPEDISI[#Headers]&amp;"]"),ROW()-1),"")</f>
        <v/>
      </c>
      <c r="I121" s="17" t="str">
        <f ca="1">IFERROR(INDEX(INDIRECT("B_MSK["&amp;EXPEDISI[#Headers]&amp;"]"),ROW()-1),"")</f>
        <v/>
      </c>
      <c r="J121" s="23" t="str">
        <f ca="1">IFERROR(IF(INDEX(INDIRECT("B_MSK["&amp;EXPEDISI[#Headers]&amp;"]"),ROW()-1)=0,"",INDEX(INDIRECT("B_MSK["&amp;EXPEDISI[#Headers]&amp;"]"),ROW()-1)),"")</f>
        <v/>
      </c>
      <c r="K121" s="16" t="str">
        <f ca="1">IFERROR(IF(EXPEDISI[[#This Row],[NAMA BARANG]]="","",INDEX(INDIRECT("B_MSK["&amp;EXPEDISI[#Headers]&amp;"]"),ROW()-1)),"")</f>
        <v/>
      </c>
      <c r="L121" s="17" t="str">
        <f ca="1">IFERROR(INDEX(INDIRECT("B_MSK["&amp;EXPEDISI[#Headers]&amp;"]"),ROW()-1),"")</f>
        <v/>
      </c>
    </row>
    <row r="122" spans="1:12" x14ac:dyDescent="0.25">
      <c r="A122" s="16" t="str">
        <f ca="1">IFERROR(INDEX(INDIRECT("B_MSK["&amp;EXPEDISI[#Headers]&amp;"]"),ROW()-1),"")</f>
        <v/>
      </c>
      <c r="B122" s="26" t="str">
        <f ca="1">IFERROR(INDEX(INDIRECT("B_MSK["&amp;EXPEDISI[#Headers]&amp;"]"),ROW()-1),"")</f>
        <v>Stip JK 526-B40 P</v>
      </c>
      <c r="C122" s="26" t="str">
        <f ca="1">IFERROR(INDEX(SUPPLIER_CONV[2],MATCH(INDEX(INDIRECT("B_MSK["&amp;EXPEDISI[#Headers]&amp;"]"),ROW()-1),SUPPLIER_CONV[1],0)),"")</f>
        <v>ATALI</v>
      </c>
      <c r="D122" s="21" t="str">
        <f ca="1">IFERROR(INDEX(INDIRECT("B_MSK["&amp;EXPEDISI[#Headers]&amp;"]"),ROW()-1)&amp;IF(OR(EXPEDISI[[#This Row],[C]]&lt;2,EXPEDISI[[#This Row],[C]]=""),"","/ CTN"),"")</f>
        <v>50 BOX (40 PCS)/ CTN</v>
      </c>
      <c r="E122" s="5">
        <f ca="1">IFERROR(INDEX(INDIRECT("B_MSK["&amp;EXPEDISI[#Headers]&amp;"]"),ROW()-1),"")</f>
        <v>3</v>
      </c>
      <c r="F122" s="22">
        <f ca="1">IFERROR(INDEX(INDIRECT("B_MSK["&amp;EXPEDISI[#Headers]&amp;"_1]"),ROW()-1),"")</f>
        <v>28300</v>
      </c>
      <c r="G122" s="17" t="str">
        <f ca="1">IFERROR(INDEX(INDIRECT("B_MSK["&amp;EXPEDISI[#Headers]&amp;"_1]"),ROW()-1),"")</f>
        <v xml:space="preserve">/ BOX </v>
      </c>
      <c r="H122" s="17">
        <f ca="1">IFERROR(INDEX(INDIRECT("B_MSK["&amp;EXPEDISI[#Headers]&amp;"]"),ROW()-1),"")</f>
        <v>0.125</v>
      </c>
      <c r="I122" s="17">
        <f ca="1">IFERROR(INDEX(INDIRECT("B_MSK["&amp;EXPEDISI[#Headers]&amp;"]"),ROW()-1),"")</f>
        <v>0.05</v>
      </c>
      <c r="J122" s="23" t="str">
        <f ca="1">IFERROR(IF(INDEX(INDIRECT("B_MSK["&amp;EXPEDISI[#Headers]&amp;"]"),ROW()-1)=0,"",INDEX(INDIRECT("B_MSK["&amp;EXPEDISI[#Headers]&amp;"]"),ROW()-1)),"")</f>
        <v/>
      </c>
      <c r="K122" s="16">
        <f ca="1">IFERROR(IF(EXPEDISI[[#This Row],[NAMA BARANG]]="","",INDEX(INDIRECT("B_MSK["&amp;EXPEDISI[#Headers]&amp;"]"),ROW()-1)),"")</f>
        <v>44933</v>
      </c>
      <c r="L122" s="17" t="str">
        <f ca="1">IFERROR(INDEX(INDIRECT("B_MSK["&amp;EXPEDISI[#Headers]&amp;"]"),ROW()-1),"")</f>
        <v/>
      </c>
    </row>
    <row r="123" spans="1:12" x14ac:dyDescent="0.25">
      <c r="A123" s="16" t="str">
        <f ca="1">IFERROR(INDEX(INDIRECT("B_MSK["&amp;EXPEDISI[#Headers]&amp;"]"),ROW()-1),"")</f>
        <v/>
      </c>
      <c r="B123" s="26" t="str">
        <f ca="1">IFERROR(INDEX(INDIRECT("B_MSK["&amp;EXPEDISI[#Headers]&amp;"]"),ROW()-1),"")</f>
        <v>Stip JK 526-B20</v>
      </c>
      <c r="C123" s="26" t="str">
        <f ca="1">IFERROR(INDEX(SUPPLIER_CONV[2],MATCH(INDEX(INDIRECT("B_MSK["&amp;EXPEDISI[#Headers]&amp;"]"),ROW()-1),SUPPLIER_CONV[1],0)),"")</f>
        <v>ATALI</v>
      </c>
      <c r="D123" s="21" t="str">
        <f ca="1">IFERROR(INDEX(INDIRECT("B_MSK["&amp;EXPEDISI[#Headers]&amp;"]"),ROW()-1)&amp;IF(OR(EXPEDISI[[#This Row],[C]]&lt;2,EXPEDISI[[#This Row],[C]]=""),"","/ CTN"),"")</f>
        <v>50 BOX (20 PCS)/ CTN</v>
      </c>
      <c r="E123" s="5">
        <f ca="1">IFERROR(INDEX(INDIRECT("B_MSK["&amp;EXPEDISI[#Headers]&amp;"]"),ROW()-1),"")</f>
        <v>2</v>
      </c>
      <c r="F123" s="22">
        <f ca="1">IFERROR(INDEX(INDIRECT("B_MSK["&amp;EXPEDISI[#Headers]&amp;"_1]"),ROW()-1),"")</f>
        <v>34100</v>
      </c>
      <c r="G123" s="17" t="str">
        <f ca="1">IFERROR(INDEX(INDIRECT("B_MSK["&amp;EXPEDISI[#Headers]&amp;"_1]"),ROW()-1),"")</f>
        <v xml:space="preserve">/ BOX </v>
      </c>
      <c r="H123" s="17">
        <f ca="1">IFERROR(INDEX(INDIRECT("B_MSK["&amp;EXPEDISI[#Headers]&amp;"]"),ROW()-1),"")</f>
        <v>0.125</v>
      </c>
      <c r="I123" s="17">
        <f ca="1">IFERROR(INDEX(INDIRECT("B_MSK["&amp;EXPEDISI[#Headers]&amp;"]"),ROW()-1),"")</f>
        <v>0.05</v>
      </c>
      <c r="J123" s="23" t="str">
        <f ca="1">IFERROR(IF(INDEX(INDIRECT("B_MSK["&amp;EXPEDISI[#Headers]&amp;"]"),ROW()-1)=0,"",INDEX(INDIRECT("B_MSK["&amp;EXPEDISI[#Headers]&amp;"]"),ROW()-1)),"")</f>
        <v/>
      </c>
      <c r="K123" s="16">
        <f ca="1">IFERROR(IF(EXPEDISI[[#This Row],[NAMA BARANG]]="","",INDEX(INDIRECT("B_MSK["&amp;EXPEDISI[#Headers]&amp;"]"),ROW()-1)),"")</f>
        <v>44933</v>
      </c>
      <c r="L123" s="17" t="str">
        <f ca="1">IFERROR(INDEX(INDIRECT("B_MSK["&amp;EXPEDISI[#Headers]&amp;"]"),ROW()-1),"")</f>
        <v/>
      </c>
    </row>
    <row r="124" spans="1:12" x14ac:dyDescent="0.25">
      <c r="A124" s="16" t="str">
        <f ca="1">IFERROR(INDEX(INDIRECT("B_MSK["&amp;EXPEDISI[#Headers]&amp;"]"),ROW()-1),"")</f>
        <v/>
      </c>
      <c r="B124" s="26" t="str">
        <f ca="1">IFERROR(INDEX(INDIRECT("B_MSK["&amp;EXPEDISI[#Headers]&amp;"]"),ROW()-1),"")</f>
        <v/>
      </c>
      <c r="C124" s="26" t="str">
        <f ca="1">IFERROR(INDEX(SUPPLIER_CONV[2],MATCH(INDEX(INDIRECT("B_MSK["&amp;EXPEDISI[#Headers]&amp;"]"),ROW()-1),SUPPLIER_CONV[1],0)),"")</f>
        <v/>
      </c>
      <c r="D124" s="21" t="str">
        <f ca="1">IFERROR(INDEX(INDIRECT("B_MSK["&amp;EXPEDISI[#Headers]&amp;"]"),ROW()-1)&amp;IF(OR(EXPEDISI[[#This Row],[C]]&lt;2,EXPEDISI[[#This Row],[C]]=""),"","/ CTN"),"")</f>
        <v/>
      </c>
      <c r="E124" s="5" t="str">
        <f ca="1">IFERROR(INDEX(INDIRECT("B_MSK["&amp;EXPEDISI[#Headers]&amp;"]"),ROW()-1),"")</f>
        <v/>
      </c>
      <c r="F124" s="22" t="str">
        <f ca="1">IFERROR(INDEX(INDIRECT("B_MSK["&amp;EXPEDISI[#Headers]&amp;"_1]"),ROW()-1),"")</f>
        <v/>
      </c>
      <c r="G124" s="17" t="str">
        <f ca="1">IFERROR(INDEX(INDIRECT("B_MSK["&amp;EXPEDISI[#Headers]&amp;"_1]"),ROW()-1),"")</f>
        <v/>
      </c>
      <c r="H124" s="17" t="str">
        <f ca="1">IFERROR(INDEX(INDIRECT("B_MSK["&amp;EXPEDISI[#Headers]&amp;"]"),ROW()-1),"")</f>
        <v/>
      </c>
      <c r="I124" s="17" t="str">
        <f ca="1">IFERROR(INDEX(INDIRECT("B_MSK["&amp;EXPEDISI[#Headers]&amp;"]"),ROW()-1),"")</f>
        <v/>
      </c>
      <c r="J124" s="23" t="str">
        <f ca="1">IFERROR(IF(INDEX(INDIRECT("B_MSK["&amp;EXPEDISI[#Headers]&amp;"]"),ROW()-1)=0,"",INDEX(INDIRECT("B_MSK["&amp;EXPEDISI[#Headers]&amp;"]"),ROW()-1)),"")</f>
        <v/>
      </c>
      <c r="K124" s="16" t="str">
        <f ca="1">IFERROR(IF(EXPEDISI[[#This Row],[NAMA BARANG]]="","",INDEX(INDIRECT("B_MSK["&amp;EXPEDISI[#Headers]&amp;"]"),ROW()-1)),"")</f>
        <v/>
      </c>
      <c r="L124" s="17" t="str">
        <f ca="1">IFERROR(INDEX(INDIRECT("B_MSK["&amp;EXPEDISI[#Headers]&amp;"]"),ROW()-1),"")</f>
        <v/>
      </c>
    </row>
    <row r="125" spans="1:12" x14ac:dyDescent="0.25">
      <c r="A125" s="16" t="str">
        <f ca="1">IFERROR(INDEX(INDIRECT("B_MSK["&amp;EXPEDISI[#Headers]&amp;"]"),ROW()-1),"")</f>
        <v/>
      </c>
      <c r="B125" s="26" t="str">
        <f ca="1">IFERROR(INDEX(INDIRECT("B_MSK["&amp;EXPEDISI[#Headers]&amp;"]"),ROW()-1),"")</f>
        <v>Stip JK 526-B40 P</v>
      </c>
      <c r="C125" s="26" t="str">
        <f ca="1">IFERROR(INDEX(SUPPLIER_CONV[2],MATCH(INDEX(INDIRECT("B_MSK["&amp;EXPEDISI[#Headers]&amp;"]"),ROW()-1),SUPPLIER_CONV[1],0)),"")</f>
        <v>ATALI</v>
      </c>
      <c r="D125" s="21" t="str">
        <f ca="1">IFERROR(INDEX(INDIRECT("B_MSK["&amp;EXPEDISI[#Headers]&amp;"]"),ROW()-1)&amp;IF(OR(EXPEDISI[[#This Row],[C]]&lt;2,EXPEDISI[[#This Row],[C]]=""),"","/ CTN"),"")</f>
        <v>50 BOX (40 PCS)/ CTN</v>
      </c>
      <c r="E125" s="5">
        <f ca="1">IFERROR(INDEX(INDIRECT("B_MSK["&amp;EXPEDISI[#Headers]&amp;"]"),ROW()-1),"")</f>
        <v>5</v>
      </c>
      <c r="F125" s="22">
        <f ca="1">IFERROR(INDEX(INDIRECT("B_MSK["&amp;EXPEDISI[#Headers]&amp;"_1]"),ROW()-1),"")</f>
        <v>28300</v>
      </c>
      <c r="G125" s="17" t="str">
        <f ca="1">IFERROR(INDEX(INDIRECT("B_MSK["&amp;EXPEDISI[#Headers]&amp;"_1]"),ROW()-1),"")</f>
        <v xml:space="preserve">/ BOX </v>
      </c>
      <c r="H125" s="17">
        <f ca="1">IFERROR(INDEX(INDIRECT("B_MSK["&amp;EXPEDISI[#Headers]&amp;"]"),ROW()-1),"")</f>
        <v>0.125</v>
      </c>
      <c r="I125" s="17">
        <f ca="1">IFERROR(INDEX(INDIRECT("B_MSK["&amp;EXPEDISI[#Headers]&amp;"]"),ROW()-1),"")</f>
        <v>0.05</v>
      </c>
      <c r="J125" s="23" t="str">
        <f ca="1">IFERROR(IF(INDEX(INDIRECT("B_MSK["&amp;EXPEDISI[#Headers]&amp;"]"),ROW()-1)=0,"",INDEX(INDIRECT("B_MSK["&amp;EXPEDISI[#Headers]&amp;"]"),ROW()-1)),"")</f>
        <v/>
      </c>
      <c r="K125" s="16">
        <f ca="1">IFERROR(IF(EXPEDISI[[#This Row],[NAMA BARANG]]="","",INDEX(INDIRECT("B_MSK["&amp;EXPEDISI[#Headers]&amp;"]"),ROW()-1)),"")</f>
        <v>44933</v>
      </c>
      <c r="L125" s="17" t="str">
        <f ca="1">IFERROR(INDEX(INDIRECT("B_MSK["&amp;EXPEDISI[#Headers]&amp;"]"),ROW()-1),"")</f>
        <v/>
      </c>
    </row>
    <row r="126" spans="1:12" x14ac:dyDescent="0.25">
      <c r="A126" s="16" t="str">
        <f ca="1">IFERROR(INDEX(INDIRECT("B_MSK["&amp;EXPEDISI[#Headers]&amp;"]"),ROW()-1),"")</f>
        <v/>
      </c>
      <c r="B126" s="26" t="str">
        <f ca="1">IFERROR(INDEX(INDIRECT("B_MSK["&amp;EXPEDISI[#Headers]&amp;"]"),ROW()-1),"")</f>
        <v>Stip JK 526-B40 BL</v>
      </c>
      <c r="C126" s="26" t="str">
        <f ca="1">IFERROR(INDEX(SUPPLIER_CONV[2],MATCH(INDEX(INDIRECT("B_MSK["&amp;EXPEDISI[#Headers]&amp;"]"),ROW()-1),SUPPLIER_CONV[1],0)),"")</f>
        <v>ATALI</v>
      </c>
      <c r="D126" s="21" t="str">
        <f ca="1">IFERROR(INDEX(INDIRECT("B_MSK["&amp;EXPEDISI[#Headers]&amp;"]"),ROW()-1)&amp;IF(OR(EXPEDISI[[#This Row],[C]]&lt;2,EXPEDISI[[#This Row],[C]]=""),"","/ CTN"),"")</f>
        <v>50 BOX (40 PCS)/ CTN</v>
      </c>
      <c r="E126" s="5">
        <f ca="1">IFERROR(INDEX(INDIRECT("B_MSK["&amp;EXPEDISI[#Headers]&amp;"]"),ROW()-1),"")</f>
        <v>5</v>
      </c>
      <c r="F126" s="22">
        <f ca="1">IFERROR(INDEX(INDIRECT("B_MSK["&amp;EXPEDISI[#Headers]&amp;"_1]"),ROW()-1),"")</f>
        <v>28300</v>
      </c>
      <c r="G126" s="17" t="str">
        <f ca="1">IFERROR(INDEX(INDIRECT("B_MSK["&amp;EXPEDISI[#Headers]&amp;"_1]"),ROW()-1),"")</f>
        <v xml:space="preserve">/ BOX </v>
      </c>
      <c r="H126" s="17">
        <f ca="1">IFERROR(INDEX(INDIRECT("B_MSK["&amp;EXPEDISI[#Headers]&amp;"]"),ROW()-1),"")</f>
        <v>0.125</v>
      </c>
      <c r="I126" s="17">
        <f ca="1">IFERROR(INDEX(INDIRECT("B_MSK["&amp;EXPEDISI[#Headers]&amp;"]"),ROW()-1),"")</f>
        <v>0.05</v>
      </c>
      <c r="J126" s="23" t="str">
        <f ca="1">IFERROR(IF(INDEX(INDIRECT("B_MSK["&amp;EXPEDISI[#Headers]&amp;"]"),ROW()-1)=0,"",INDEX(INDIRECT("B_MSK["&amp;EXPEDISI[#Headers]&amp;"]"),ROW()-1)),"")</f>
        <v/>
      </c>
      <c r="K126" s="16">
        <f ca="1">IFERROR(IF(EXPEDISI[[#This Row],[NAMA BARANG]]="","",INDEX(INDIRECT("B_MSK["&amp;EXPEDISI[#Headers]&amp;"]"),ROW()-1)),"")</f>
        <v>44933</v>
      </c>
      <c r="L126" s="17" t="str">
        <f ca="1">IFERROR(INDEX(INDIRECT("B_MSK["&amp;EXPEDISI[#Headers]&amp;"]"),ROW()-1),"")</f>
        <v/>
      </c>
    </row>
    <row r="127" spans="1:12" x14ac:dyDescent="0.25">
      <c r="A127" s="16" t="str">
        <f ca="1">IFERROR(INDEX(INDIRECT("B_MSK["&amp;EXPEDISI[#Headers]&amp;"]"),ROW()-1),"")</f>
        <v/>
      </c>
      <c r="B127" s="26" t="str">
        <f ca="1">IFERROR(INDEX(INDIRECT("B_MSK["&amp;EXPEDISI[#Headers]&amp;"]"),ROW()-1),"")</f>
        <v>Stip JK 526-B20</v>
      </c>
      <c r="C127" s="26" t="str">
        <f ca="1">IFERROR(INDEX(SUPPLIER_CONV[2],MATCH(INDEX(INDIRECT("B_MSK["&amp;EXPEDISI[#Headers]&amp;"]"),ROW()-1),SUPPLIER_CONV[1],0)),"")</f>
        <v>ATALI</v>
      </c>
      <c r="D127" s="21" t="str">
        <f ca="1">IFERROR(INDEX(INDIRECT("B_MSK["&amp;EXPEDISI[#Headers]&amp;"]"),ROW()-1)&amp;IF(OR(EXPEDISI[[#This Row],[C]]&lt;2,EXPEDISI[[#This Row],[C]]=""),"","/ CTN"),"")</f>
        <v>50 BOX (20 PCS)/ CTN</v>
      </c>
      <c r="E127" s="5">
        <f ca="1">IFERROR(INDEX(INDIRECT("B_MSK["&amp;EXPEDISI[#Headers]&amp;"]"),ROW()-1),"")</f>
        <v>5</v>
      </c>
      <c r="F127" s="22">
        <f ca="1">IFERROR(INDEX(INDIRECT("B_MSK["&amp;EXPEDISI[#Headers]&amp;"_1]"),ROW()-1),"")</f>
        <v>34100</v>
      </c>
      <c r="G127" s="17" t="str">
        <f ca="1">IFERROR(INDEX(INDIRECT("B_MSK["&amp;EXPEDISI[#Headers]&amp;"_1]"),ROW()-1),"")</f>
        <v xml:space="preserve">/ BOX </v>
      </c>
      <c r="H127" s="17">
        <f ca="1">IFERROR(INDEX(INDIRECT("B_MSK["&amp;EXPEDISI[#Headers]&amp;"]"),ROW()-1),"")</f>
        <v>0.125</v>
      </c>
      <c r="I127" s="17">
        <f ca="1">IFERROR(INDEX(INDIRECT("B_MSK["&amp;EXPEDISI[#Headers]&amp;"]"),ROW()-1),"")</f>
        <v>0.05</v>
      </c>
      <c r="J127" s="23" t="str">
        <f ca="1">IFERROR(IF(INDEX(INDIRECT("B_MSK["&amp;EXPEDISI[#Headers]&amp;"]"),ROW()-1)=0,"",INDEX(INDIRECT("B_MSK["&amp;EXPEDISI[#Headers]&amp;"]"),ROW()-1)),"")</f>
        <v/>
      </c>
      <c r="K127" s="16">
        <f ca="1">IFERROR(IF(EXPEDISI[[#This Row],[NAMA BARANG]]="","",INDEX(INDIRECT("B_MSK["&amp;EXPEDISI[#Headers]&amp;"]"),ROW()-1)),"")</f>
        <v>44933</v>
      </c>
      <c r="L127" s="17" t="str">
        <f ca="1">IFERROR(INDEX(INDIRECT("B_MSK["&amp;EXPEDISI[#Headers]&amp;"]"),ROW()-1),"")</f>
        <v/>
      </c>
    </row>
    <row r="128" spans="1:12" x14ac:dyDescent="0.25">
      <c r="A128" s="16" t="str">
        <f ca="1">IFERROR(INDEX(INDIRECT("B_MSK["&amp;EXPEDISI[#Headers]&amp;"]"),ROW()-1),"")</f>
        <v/>
      </c>
      <c r="B128" s="26" t="str">
        <f ca="1">IFERROR(INDEX(INDIRECT("B_MSK["&amp;EXPEDISI[#Headers]&amp;"]"),ROW()-1),"")</f>
        <v>Stip JK ER-B20 BL</v>
      </c>
      <c r="C128" s="26" t="str">
        <f ca="1">IFERROR(INDEX(SUPPLIER_CONV[2],MATCH(INDEX(INDIRECT("B_MSK["&amp;EXPEDISI[#Headers]&amp;"]"),ROW()-1),SUPPLIER_CONV[1],0)),"")</f>
        <v>ATALI</v>
      </c>
      <c r="D128" s="21" t="str">
        <f ca="1">IFERROR(INDEX(INDIRECT("B_MSK["&amp;EXPEDISI[#Headers]&amp;"]"),ROW()-1)&amp;IF(OR(EXPEDISI[[#This Row],[C]]&lt;2,EXPEDISI[[#This Row],[C]]=""),"","/ CTN"),"")</f>
        <v>50 BOX (20 PCS)/ CTN</v>
      </c>
      <c r="E128" s="5">
        <f ca="1">IFERROR(INDEX(INDIRECT("B_MSK["&amp;EXPEDISI[#Headers]&amp;"]"),ROW()-1),"")</f>
        <v>3</v>
      </c>
      <c r="F128" s="22">
        <f ca="1">IFERROR(INDEX(INDIRECT("B_MSK["&amp;EXPEDISI[#Headers]&amp;"_1]"),ROW()-1),"")</f>
        <v>34100</v>
      </c>
      <c r="G128" s="17" t="str">
        <f ca="1">IFERROR(INDEX(INDIRECT("B_MSK["&amp;EXPEDISI[#Headers]&amp;"_1]"),ROW()-1),"")</f>
        <v xml:space="preserve">/ BOX </v>
      </c>
      <c r="H128" s="17">
        <f ca="1">IFERROR(INDEX(INDIRECT("B_MSK["&amp;EXPEDISI[#Headers]&amp;"]"),ROW()-1),"")</f>
        <v>0.125</v>
      </c>
      <c r="I128" s="17">
        <f ca="1">IFERROR(INDEX(INDIRECT("B_MSK["&amp;EXPEDISI[#Headers]&amp;"]"),ROW()-1),"")</f>
        <v>0.05</v>
      </c>
      <c r="J128" s="23" t="str">
        <f ca="1">IFERROR(IF(INDEX(INDIRECT("B_MSK["&amp;EXPEDISI[#Headers]&amp;"]"),ROW()-1)=0,"",INDEX(INDIRECT("B_MSK["&amp;EXPEDISI[#Headers]&amp;"]"),ROW()-1)),"")</f>
        <v/>
      </c>
      <c r="K128" s="16">
        <f ca="1">IFERROR(IF(EXPEDISI[[#This Row],[NAMA BARANG]]="","",INDEX(INDIRECT("B_MSK["&amp;EXPEDISI[#Headers]&amp;"]"),ROW()-1)),"")</f>
        <v>44933</v>
      </c>
      <c r="L128" s="17" t="str">
        <f ca="1">IFERROR(INDEX(INDIRECT("B_MSK["&amp;EXPEDISI[#Headers]&amp;"]"),ROW()-1),"")</f>
        <v/>
      </c>
    </row>
    <row r="129" spans="1:12" x14ac:dyDescent="0.25">
      <c r="A129" s="16" t="str">
        <f ca="1">IFERROR(INDEX(INDIRECT("B_MSK["&amp;EXPEDISI[#Headers]&amp;"]"),ROW()-1),"")</f>
        <v/>
      </c>
      <c r="B129" s="26" t="str">
        <f ca="1">IFERROR(INDEX(INDIRECT("B_MSK["&amp;EXPEDISI[#Headers]&amp;"]"),ROW()-1),"")</f>
        <v/>
      </c>
      <c r="C129" s="26" t="str">
        <f ca="1">IFERROR(INDEX(SUPPLIER_CONV[2],MATCH(INDEX(INDIRECT("B_MSK["&amp;EXPEDISI[#Headers]&amp;"]"),ROW()-1),SUPPLIER_CONV[1],0)),"")</f>
        <v/>
      </c>
      <c r="D129" s="21" t="str">
        <f ca="1">IFERROR(INDEX(INDIRECT("B_MSK["&amp;EXPEDISI[#Headers]&amp;"]"),ROW()-1)&amp;IF(OR(EXPEDISI[[#This Row],[C]]&lt;2,EXPEDISI[[#This Row],[C]]=""),"","/ CTN"),"")</f>
        <v/>
      </c>
      <c r="E129" s="5" t="str">
        <f ca="1">IFERROR(INDEX(INDIRECT("B_MSK["&amp;EXPEDISI[#Headers]&amp;"]"),ROW()-1),"")</f>
        <v/>
      </c>
      <c r="F129" s="22" t="str">
        <f ca="1">IFERROR(INDEX(INDIRECT("B_MSK["&amp;EXPEDISI[#Headers]&amp;"_1]"),ROW()-1),"")</f>
        <v/>
      </c>
      <c r="G129" s="17" t="str">
        <f ca="1">IFERROR(INDEX(INDIRECT("B_MSK["&amp;EXPEDISI[#Headers]&amp;"_1]"),ROW()-1),"")</f>
        <v/>
      </c>
      <c r="H129" s="17" t="str">
        <f ca="1">IFERROR(INDEX(INDIRECT("B_MSK["&amp;EXPEDISI[#Headers]&amp;"]"),ROW()-1),"")</f>
        <v/>
      </c>
      <c r="I129" s="17" t="str">
        <f ca="1">IFERROR(INDEX(INDIRECT("B_MSK["&amp;EXPEDISI[#Headers]&amp;"]"),ROW()-1),"")</f>
        <v/>
      </c>
      <c r="J129" s="23" t="str">
        <f ca="1">IFERROR(IF(INDEX(INDIRECT("B_MSK["&amp;EXPEDISI[#Headers]&amp;"]"),ROW()-1)=0,"",INDEX(INDIRECT("B_MSK["&amp;EXPEDISI[#Headers]&amp;"]"),ROW()-1)),"")</f>
        <v/>
      </c>
      <c r="K129" s="16" t="str">
        <f ca="1">IFERROR(IF(EXPEDISI[[#This Row],[NAMA BARANG]]="","",INDEX(INDIRECT("B_MSK["&amp;EXPEDISI[#Headers]&amp;"]"),ROW()-1)),"")</f>
        <v/>
      </c>
      <c r="L129" s="17" t="str">
        <f ca="1">IFERROR(INDEX(INDIRECT("B_MSK["&amp;EXPEDISI[#Headers]&amp;"]"),ROW()-1),"")</f>
        <v/>
      </c>
    </row>
    <row r="130" spans="1:12" x14ac:dyDescent="0.25">
      <c r="A130" s="16" t="str">
        <f ca="1">IFERROR(INDEX(INDIRECT("B_MSK["&amp;EXPEDISI[#Headers]&amp;"]"),ROW()-1),"")</f>
        <v/>
      </c>
      <c r="B130" s="26" t="str">
        <f ca="1">IFERROR(INDEX(INDIRECT("B_MSK["&amp;EXPEDISI[#Headers]&amp;"]"),ROW()-1),"")</f>
        <v>Lilin Angka Shintoeng</v>
      </c>
      <c r="C130" s="26" t="str">
        <f ca="1">IFERROR(INDEX(SUPPLIER_CONV[2],MATCH(INDEX(INDIRECT("B_MSK["&amp;EXPEDISI[#Headers]&amp;"]"),ROW()-1),SUPPLIER_CONV[1],0)),"")</f>
        <v>HANSA</v>
      </c>
      <c r="D130" s="21" t="str">
        <f ca="1">IFERROR(INDEX(INDIRECT("B_MSK["&amp;EXPEDISI[#Headers]&amp;"]"),ROW()-1)&amp;IF(OR(EXPEDISI[[#This Row],[C]]&lt;2,EXPEDISI[[#This Row],[C]]=""),"","/ CTN"),"")</f>
        <v>100 LSN</v>
      </c>
      <c r="E130" s="5" t="str">
        <f ca="1">IFERROR(INDEX(INDIRECT("B_MSK["&amp;EXPEDISI[#Headers]&amp;"]"),ROW()-1),"")</f>
        <v/>
      </c>
      <c r="F130" s="22">
        <f ca="1">IFERROR(INDEX(INDIRECT("B_MSK["&amp;EXPEDISI[#Headers]&amp;"_1]"),ROW()-1),"")</f>
        <v>13000</v>
      </c>
      <c r="G130" s="17" t="str">
        <f ca="1">IFERROR(INDEX(INDIRECT("B_MSK["&amp;EXPEDISI[#Headers]&amp;"_1]"),ROW()-1),"")</f>
        <v>/ LSN</v>
      </c>
      <c r="H130" s="17" t="str">
        <f ca="1">IFERROR(INDEX(INDIRECT("B_MSK["&amp;EXPEDISI[#Headers]&amp;"]"),ROW()-1),"")</f>
        <v/>
      </c>
      <c r="I130" s="17" t="str">
        <f ca="1">IFERROR(INDEX(INDIRECT("B_MSK["&amp;EXPEDISI[#Headers]&amp;"]"),ROW()-1),"")</f>
        <v/>
      </c>
      <c r="J130" s="23" t="str">
        <f ca="1">IFERROR(IF(INDEX(INDIRECT("B_MSK["&amp;EXPEDISI[#Headers]&amp;"]"),ROW()-1)=0,"",INDEX(INDIRECT("B_MSK["&amp;EXPEDISI[#Headers]&amp;"]"),ROW()-1)),"")</f>
        <v>NO.1</v>
      </c>
      <c r="K130" s="16">
        <f ca="1">IFERROR(IF(EXPEDISI[[#This Row],[NAMA BARANG]]="","",INDEX(INDIRECT("B_MSK["&amp;EXPEDISI[#Headers]&amp;"]"),ROW()-1)),"")</f>
        <v>44933</v>
      </c>
      <c r="L130" s="17" t="str">
        <f ca="1">IFERROR(INDEX(INDIRECT("B_MSK["&amp;EXPEDISI[#Headers]&amp;"]"),ROW()-1),"")</f>
        <v/>
      </c>
    </row>
    <row r="131" spans="1:12" x14ac:dyDescent="0.25">
      <c r="A131" s="16" t="str">
        <f ca="1">IFERROR(INDEX(INDIRECT("B_MSK["&amp;EXPEDISI[#Headers]&amp;"]"),ROW()-1),"")</f>
        <v/>
      </c>
      <c r="B131" s="26" t="str">
        <f ca="1">IFERROR(INDEX(INDIRECT("B_MSK["&amp;EXPEDISI[#Headers]&amp;"]"),ROW()-1),"")</f>
        <v/>
      </c>
      <c r="C131" s="26" t="str">
        <f ca="1">IFERROR(INDEX(SUPPLIER_CONV[2],MATCH(INDEX(INDIRECT("B_MSK["&amp;EXPEDISI[#Headers]&amp;"]"),ROW()-1),SUPPLIER_CONV[1],0)),"")</f>
        <v/>
      </c>
      <c r="D131" s="21" t="str">
        <f ca="1">IFERROR(INDEX(INDIRECT("B_MSK["&amp;EXPEDISI[#Headers]&amp;"]"),ROW()-1)&amp;IF(OR(EXPEDISI[[#This Row],[C]]&lt;2,EXPEDISI[[#This Row],[C]]=""),"","/ CTN"),"")</f>
        <v/>
      </c>
      <c r="E131" s="5" t="str">
        <f ca="1">IFERROR(INDEX(INDIRECT("B_MSK["&amp;EXPEDISI[#Headers]&amp;"]"),ROW()-1),"")</f>
        <v/>
      </c>
      <c r="F131" s="22" t="str">
        <f ca="1">IFERROR(INDEX(INDIRECT("B_MSK["&amp;EXPEDISI[#Headers]&amp;"_1]"),ROW()-1),"")</f>
        <v/>
      </c>
      <c r="G131" s="17" t="str">
        <f ca="1">IFERROR(INDEX(INDIRECT("B_MSK["&amp;EXPEDISI[#Headers]&amp;"_1]"),ROW()-1),"")</f>
        <v/>
      </c>
      <c r="H131" s="17" t="str">
        <f ca="1">IFERROR(INDEX(INDIRECT("B_MSK["&amp;EXPEDISI[#Headers]&amp;"]"),ROW()-1),"")</f>
        <v/>
      </c>
      <c r="I131" s="17" t="str">
        <f ca="1">IFERROR(INDEX(INDIRECT("B_MSK["&amp;EXPEDISI[#Headers]&amp;"]"),ROW()-1),"")</f>
        <v/>
      </c>
      <c r="J131" s="23" t="str">
        <f ca="1">IFERROR(IF(INDEX(INDIRECT("B_MSK["&amp;EXPEDISI[#Headers]&amp;"]"),ROW()-1)=0,"",INDEX(INDIRECT("B_MSK["&amp;EXPEDISI[#Headers]&amp;"]"),ROW()-1)),"")</f>
        <v/>
      </c>
      <c r="K131" s="16" t="str">
        <f ca="1">IFERROR(IF(EXPEDISI[[#This Row],[NAMA BARANG]]="","",INDEX(INDIRECT("B_MSK["&amp;EXPEDISI[#Headers]&amp;"]"),ROW()-1)),"")</f>
        <v/>
      </c>
      <c r="L131" s="17" t="str">
        <f ca="1">IFERROR(INDEX(INDIRECT("B_MSK["&amp;EXPEDISI[#Headers]&amp;"]"),ROW()-1),"")</f>
        <v/>
      </c>
    </row>
    <row r="132" spans="1:12" x14ac:dyDescent="0.25">
      <c r="A132" s="16" t="str">
        <f ca="1">IFERROR(INDEX(INDIRECT("B_MSK["&amp;EXPEDISI[#Headers]&amp;"]"),ROW()-1),"")</f>
        <v/>
      </c>
      <c r="B132" s="26" t="str">
        <f ca="1">IFERROR(INDEX(INDIRECT("B_MSK["&amp;EXPEDISI[#Headers]&amp;"]"),ROW()-1),"")</f>
        <v>Bp gel TF-1190 hitek 0.3mm</v>
      </c>
      <c r="C132" s="26" t="str">
        <f ca="1">IFERROR(INDEX(SUPPLIER_CONV[2],MATCH(INDEX(INDIRECT("B_MSK["&amp;EXPEDISI[#Headers]&amp;"]"),ROW()-1),SUPPLIER_CONV[1],0)),"")</f>
        <v>DUTA BUANA</v>
      </c>
      <c r="D132" s="21" t="str">
        <f ca="1">IFERROR(INDEX(INDIRECT("B_MSK["&amp;EXPEDISI[#Headers]&amp;"]"),ROW()-1)&amp;IF(OR(EXPEDISI[[#This Row],[C]]&lt;2,EXPEDISI[[#This Row],[C]]=""),"","/ CTN"),"")</f>
        <v>96 LSN/ CTN</v>
      </c>
      <c r="E132" s="5">
        <f ca="1">IFERROR(INDEX(INDIRECT("B_MSK["&amp;EXPEDISI[#Headers]&amp;"]"),ROW()-1),"")</f>
        <v>15</v>
      </c>
      <c r="F132" s="22">
        <f ca="1">IFERROR(INDEX(INDIRECT("B_MSK["&amp;EXPEDISI[#Headers]&amp;"_1]"),ROW()-1),"")</f>
        <v>26500</v>
      </c>
      <c r="G132" s="17" t="str">
        <f ca="1">IFERROR(INDEX(INDIRECT("B_MSK["&amp;EXPEDISI[#Headers]&amp;"_1]"),ROW()-1),"")</f>
        <v>/ LSN</v>
      </c>
      <c r="H132" s="17" t="str">
        <f ca="1">IFERROR(INDEX(INDIRECT("B_MSK["&amp;EXPEDISI[#Headers]&amp;"]"),ROW()-1),"")</f>
        <v/>
      </c>
      <c r="I132" s="17" t="str">
        <f ca="1">IFERROR(INDEX(INDIRECT("B_MSK["&amp;EXPEDISI[#Headers]&amp;"]"),ROW()-1),"")</f>
        <v/>
      </c>
      <c r="J132" s="23" t="str">
        <f ca="1">IFERROR(IF(INDEX(INDIRECT("B_MSK["&amp;EXPEDISI[#Headers]&amp;"]"),ROW()-1)=0,"",INDEX(INDIRECT("B_MSK["&amp;EXPEDISI[#Headers]&amp;"]"),ROW()-1)),"")</f>
        <v/>
      </c>
      <c r="K132" s="16">
        <f ca="1">IFERROR(IF(EXPEDISI[[#This Row],[NAMA BARANG]]="","",INDEX(INDIRECT("B_MSK["&amp;EXPEDISI[#Headers]&amp;"]"),ROW()-1)),"")</f>
        <v>44933</v>
      </c>
      <c r="L132" s="17" t="str">
        <f ca="1">IFERROR(INDEX(INDIRECT("B_MSK["&amp;EXPEDISI[#Headers]&amp;"]"),ROW()-1),"")</f>
        <v/>
      </c>
    </row>
    <row r="133" spans="1:12" x14ac:dyDescent="0.25">
      <c r="A133" s="16" t="str">
        <f ca="1">IFERROR(INDEX(INDIRECT("B_MSK["&amp;EXPEDISI[#Headers]&amp;"]"),ROW()-1),"")</f>
        <v/>
      </c>
      <c r="B133" s="26" t="str">
        <f ca="1">IFERROR(INDEX(INDIRECT("B_MSK["&amp;EXPEDISI[#Headers]&amp;"]"),ROW()-1),"")</f>
        <v/>
      </c>
      <c r="C133" s="26" t="str">
        <f ca="1">IFERROR(INDEX(SUPPLIER_CONV[2],MATCH(INDEX(INDIRECT("B_MSK["&amp;EXPEDISI[#Headers]&amp;"]"),ROW()-1),SUPPLIER_CONV[1],0)),"")</f>
        <v/>
      </c>
      <c r="D133" s="21" t="str">
        <f ca="1">IFERROR(INDEX(INDIRECT("B_MSK["&amp;EXPEDISI[#Headers]&amp;"]"),ROW()-1)&amp;IF(OR(EXPEDISI[[#This Row],[C]]&lt;2,EXPEDISI[[#This Row],[C]]=""),"","/ CTN"),"")</f>
        <v/>
      </c>
      <c r="E133" s="5" t="str">
        <f ca="1">IFERROR(INDEX(INDIRECT("B_MSK["&amp;EXPEDISI[#Headers]&amp;"]"),ROW()-1),"")</f>
        <v/>
      </c>
      <c r="F133" s="22" t="str">
        <f ca="1">IFERROR(INDEX(INDIRECT("B_MSK["&amp;EXPEDISI[#Headers]&amp;"_1]"),ROW()-1),"")</f>
        <v/>
      </c>
      <c r="G133" s="17" t="str">
        <f ca="1">IFERROR(INDEX(INDIRECT("B_MSK["&amp;EXPEDISI[#Headers]&amp;"_1]"),ROW()-1),"")</f>
        <v/>
      </c>
      <c r="H133" s="17" t="str">
        <f ca="1">IFERROR(INDEX(INDIRECT("B_MSK["&amp;EXPEDISI[#Headers]&amp;"]"),ROW()-1),"")</f>
        <v/>
      </c>
      <c r="I133" s="17" t="str">
        <f ca="1">IFERROR(INDEX(INDIRECT("B_MSK["&amp;EXPEDISI[#Headers]&amp;"]"),ROW()-1),"")</f>
        <v/>
      </c>
      <c r="J133" s="23" t="str">
        <f ca="1">IFERROR(IF(INDEX(INDIRECT("B_MSK["&amp;EXPEDISI[#Headers]&amp;"]"),ROW()-1)=0,"",INDEX(INDIRECT("B_MSK["&amp;EXPEDISI[#Headers]&amp;"]"),ROW()-1)),"")</f>
        <v/>
      </c>
      <c r="K133" s="16" t="str">
        <f ca="1">IFERROR(IF(EXPEDISI[[#This Row],[NAMA BARANG]]="","",INDEX(INDIRECT("B_MSK["&amp;EXPEDISI[#Headers]&amp;"]"),ROW()-1)),"")</f>
        <v/>
      </c>
      <c r="L133" s="17" t="str">
        <f ca="1">IFERROR(INDEX(INDIRECT("B_MSK["&amp;EXPEDISI[#Headers]&amp;"]"),ROW()-1),"")</f>
        <v/>
      </c>
    </row>
    <row r="134" spans="1:12" x14ac:dyDescent="0.25">
      <c r="A134" s="16">
        <f ca="1">IFERROR(INDEX(INDIRECT("B_MSK["&amp;EXPEDISI[#Headers]&amp;"]"),ROW()-1),"")</f>
        <v>44935</v>
      </c>
      <c r="B134" s="26" t="str">
        <f ca="1">IFERROR(INDEX(INDIRECT("B_MSK["&amp;EXPEDISI[#Headers]&amp;"]"),ROW()-1),"")</f>
        <v>Palet cat air biasa DOF</v>
      </c>
      <c r="C134" s="26" t="str">
        <f ca="1">IFERROR(INDEX(SUPPLIER_CONV[2],MATCH(INDEX(INDIRECT("B_MSK["&amp;EXPEDISI[#Headers]&amp;"]"),ROW()-1),SUPPLIER_CONV[1],0)),"")</f>
        <v>CAHAYA GEMILANG</v>
      </c>
      <c r="D134" s="21" t="str">
        <f ca="1">IFERROR(INDEX(INDIRECT("B_MSK["&amp;EXPEDISI[#Headers]&amp;"]"),ROW()-1)&amp;IF(OR(EXPEDISI[[#This Row],[C]]&lt;2,EXPEDISI[[#This Row],[C]]=""),"","/ CTN"),"")</f>
        <v>84 LSN/ CTN</v>
      </c>
      <c r="E134" s="5">
        <f ca="1">IFERROR(INDEX(INDIRECT("B_MSK["&amp;EXPEDISI[#Headers]&amp;"]"),ROW()-1),"")</f>
        <v>40</v>
      </c>
      <c r="F134" s="22">
        <f ca="1">IFERROR(INDEX(INDIRECT("B_MSK["&amp;EXPEDISI[#Headers]&amp;"_1]"),ROW()-1),"")</f>
        <v>7000</v>
      </c>
      <c r="G134" s="17" t="str">
        <f ca="1">IFERROR(INDEX(INDIRECT("B_MSK["&amp;EXPEDISI[#Headers]&amp;"_1]"),ROW()-1),"")</f>
        <v>/ LSN</v>
      </c>
      <c r="H134" s="17" t="str">
        <f ca="1">IFERROR(INDEX(INDIRECT("B_MSK["&amp;EXPEDISI[#Headers]&amp;"]"),ROW()-1),"")</f>
        <v/>
      </c>
      <c r="I134" s="17" t="str">
        <f ca="1">IFERROR(INDEX(INDIRECT("B_MSK["&amp;EXPEDISI[#Headers]&amp;"]"),ROW()-1),"")</f>
        <v/>
      </c>
      <c r="J134" s="23" t="str">
        <f ca="1">IFERROR(IF(INDEX(INDIRECT("B_MSK["&amp;EXPEDISI[#Headers]&amp;"]"),ROW()-1)=0,"",INDEX(INDIRECT("B_MSK["&amp;EXPEDISI[#Headers]&amp;"]"),ROW()-1)),"")</f>
        <v/>
      </c>
      <c r="K134" s="16">
        <f ca="1">IFERROR(IF(EXPEDISI[[#This Row],[NAMA BARANG]]="","",INDEX(INDIRECT("B_MSK["&amp;EXPEDISI[#Headers]&amp;"]"),ROW()-1)),"")</f>
        <v>44935</v>
      </c>
      <c r="L134" s="17" t="str">
        <f ca="1">IFERROR(INDEX(INDIRECT("B_MSK["&amp;EXPEDISI[#Headers]&amp;"]"),ROW()-1),"")</f>
        <v/>
      </c>
    </row>
    <row r="135" spans="1:12" x14ac:dyDescent="0.25">
      <c r="A135" s="16" t="str">
        <f ca="1">IFERROR(INDEX(INDIRECT("B_MSK["&amp;EXPEDISI[#Headers]&amp;"]"),ROW()-1),"")</f>
        <v/>
      </c>
      <c r="B135" s="26" t="str">
        <f ca="1">IFERROR(INDEX(INDIRECT("B_MSK["&amp;EXPEDISI[#Headers]&amp;"]"),ROW()-1),"")</f>
        <v/>
      </c>
      <c r="C135" s="26" t="str">
        <f ca="1">IFERROR(INDEX(SUPPLIER_CONV[2],MATCH(INDEX(INDIRECT("B_MSK["&amp;EXPEDISI[#Headers]&amp;"]"),ROW()-1),SUPPLIER_CONV[1],0)),"")</f>
        <v/>
      </c>
      <c r="D135" s="21" t="str">
        <f ca="1">IFERROR(INDEX(INDIRECT("B_MSK["&amp;EXPEDISI[#Headers]&amp;"]"),ROW()-1)&amp;IF(OR(EXPEDISI[[#This Row],[C]]&lt;2,EXPEDISI[[#This Row],[C]]=""),"","/ CTN"),"")</f>
        <v/>
      </c>
      <c r="E135" s="5" t="str">
        <f ca="1">IFERROR(INDEX(INDIRECT("B_MSK["&amp;EXPEDISI[#Headers]&amp;"]"),ROW()-1),"")</f>
        <v/>
      </c>
      <c r="F135" s="22" t="str">
        <f ca="1">IFERROR(INDEX(INDIRECT("B_MSK["&amp;EXPEDISI[#Headers]&amp;"_1]"),ROW()-1),"")</f>
        <v/>
      </c>
      <c r="G135" s="17" t="str">
        <f ca="1">IFERROR(INDEX(INDIRECT("B_MSK["&amp;EXPEDISI[#Headers]&amp;"_1]"),ROW()-1),"")</f>
        <v/>
      </c>
      <c r="H135" s="17" t="str">
        <f ca="1">IFERROR(INDEX(INDIRECT("B_MSK["&amp;EXPEDISI[#Headers]&amp;"]"),ROW()-1),"")</f>
        <v/>
      </c>
      <c r="I135" s="17" t="str">
        <f ca="1">IFERROR(INDEX(INDIRECT("B_MSK["&amp;EXPEDISI[#Headers]&amp;"]"),ROW()-1),"")</f>
        <v/>
      </c>
      <c r="J135" s="23" t="str">
        <f ca="1">IFERROR(IF(INDEX(INDIRECT("B_MSK["&amp;EXPEDISI[#Headers]&amp;"]"),ROW()-1)=0,"",INDEX(INDIRECT("B_MSK["&amp;EXPEDISI[#Headers]&amp;"]"),ROW()-1)),"")</f>
        <v/>
      </c>
      <c r="K135" s="16" t="str">
        <f ca="1">IFERROR(IF(EXPEDISI[[#This Row],[NAMA BARANG]]="","",INDEX(INDIRECT("B_MSK["&amp;EXPEDISI[#Headers]&amp;"]"),ROW()-1)),"")</f>
        <v/>
      </c>
      <c r="L135" s="17" t="str">
        <f ca="1">IFERROR(INDEX(INDIRECT("B_MSK["&amp;EXPEDISI[#Headers]&amp;"]"),ROW()-1),"")</f>
        <v/>
      </c>
    </row>
    <row r="136" spans="1:12" x14ac:dyDescent="0.25">
      <c r="A136" s="16" t="str">
        <f ca="1">IFERROR(INDEX(INDIRECT("B_MSK["&amp;EXPEDISI[#Headers]&amp;"]"),ROW()-1),"")</f>
        <v/>
      </c>
      <c r="B136" s="26" t="str">
        <f ca="1">IFERROR(INDEX(INDIRECT("B_MSK["&amp;EXPEDISI[#Headers]&amp;"]"),ROW()-1),"")</f>
        <v>Tas 35x40x20 belt BG 15-025</v>
      </c>
      <c r="C136" s="26" t="str">
        <f ca="1">IFERROR(INDEX(SUPPLIER_CONV[2],MATCH(INDEX(INDIRECT("B_MSK["&amp;EXPEDISI[#Headers]&amp;"]"),ROW()-1),SUPPLIER_CONV[1],0)),"")</f>
        <v>LESTARI</v>
      </c>
      <c r="D136" s="21" t="str">
        <f ca="1">IFERROR(INDEX(INDIRECT("B_MSK["&amp;EXPEDISI[#Headers]&amp;"]"),ROW()-1)&amp;IF(OR(EXPEDISI[[#This Row],[C]]&lt;2,EXPEDISI[[#This Row],[C]]=""),"","/ CTN"),"")</f>
        <v>10 LSN/ CTN</v>
      </c>
      <c r="E136" s="5">
        <f ca="1">IFERROR(INDEX(INDIRECT("B_MSK["&amp;EXPEDISI[#Headers]&amp;"]"),ROW()-1),"")</f>
        <v>2</v>
      </c>
      <c r="F136" s="22">
        <f ca="1">IFERROR(INDEX(INDIRECT("B_MSK["&amp;EXPEDISI[#Headers]&amp;"_1]"),ROW()-1),"")</f>
        <v>116500</v>
      </c>
      <c r="G136" s="17" t="str">
        <f ca="1">IFERROR(INDEX(INDIRECT("B_MSK["&amp;EXPEDISI[#Headers]&amp;"_1]"),ROW()-1),"")</f>
        <v>/ LSN</v>
      </c>
      <c r="H136" s="17" t="str">
        <f ca="1">IFERROR(INDEX(INDIRECT("B_MSK["&amp;EXPEDISI[#Headers]&amp;"]"),ROW()-1),"")</f>
        <v/>
      </c>
      <c r="I136" s="17" t="str">
        <f ca="1">IFERROR(INDEX(INDIRECT("B_MSK["&amp;EXPEDISI[#Headers]&amp;"]"),ROW()-1),"")</f>
        <v/>
      </c>
      <c r="J136" s="23" t="str">
        <f ca="1">IFERROR(IF(INDEX(INDIRECT("B_MSK["&amp;EXPEDISI[#Headers]&amp;"]"),ROW()-1)=0,"",INDEX(INDIRECT("B_MSK["&amp;EXPEDISI[#Headers]&amp;"]"),ROW()-1)),"")</f>
        <v/>
      </c>
      <c r="K136" s="16">
        <f ca="1">IFERROR(IF(EXPEDISI[[#This Row],[NAMA BARANG]]="","",INDEX(INDIRECT("B_MSK["&amp;EXPEDISI[#Headers]&amp;"]"),ROW()-1)),"")</f>
        <v>44935</v>
      </c>
      <c r="L136" s="17" t="str">
        <f ca="1">IFERROR(INDEX(INDIRECT("B_MSK["&amp;EXPEDISI[#Headers]&amp;"]"),ROW()-1),"")</f>
        <v/>
      </c>
    </row>
    <row r="137" spans="1:12" x14ac:dyDescent="0.25">
      <c r="A137" s="16" t="str">
        <f ca="1">IFERROR(INDEX(INDIRECT("B_MSK["&amp;EXPEDISI[#Headers]&amp;"]"),ROW()-1),"")</f>
        <v/>
      </c>
      <c r="B137" s="26" t="str">
        <f ca="1">IFERROR(INDEX(INDIRECT("B_MSK["&amp;EXPEDISI[#Headers]&amp;"]"),ROW()-1),"")</f>
        <v>Tas 40x45x20 belt BG 15-026</v>
      </c>
      <c r="C137" s="26" t="str">
        <f ca="1">IFERROR(INDEX(SUPPLIER_CONV[2],MATCH(INDEX(INDIRECT("B_MSK["&amp;EXPEDISI[#Headers]&amp;"]"),ROW()-1),SUPPLIER_CONV[1],0)),"")</f>
        <v>LESTARI</v>
      </c>
      <c r="D137" s="21" t="str">
        <f ca="1">IFERROR(INDEX(INDIRECT("B_MSK["&amp;EXPEDISI[#Headers]&amp;"]"),ROW()-1)&amp;IF(OR(EXPEDISI[[#This Row],[C]]&lt;2,EXPEDISI[[#This Row],[C]]=""),"","/ CTN"),"")</f>
        <v>10 LSN/ CTN</v>
      </c>
      <c r="E137" s="5">
        <f ca="1">IFERROR(INDEX(INDIRECT("B_MSK["&amp;EXPEDISI[#Headers]&amp;"]"),ROW()-1),"")</f>
        <v>2</v>
      </c>
      <c r="F137" s="22">
        <f ca="1">IFERROR(INDEX(INDIRECT("B_MSK["&amp;EXPEDISI[#Headers]&amp;"_1]"),ROW()-1),"")</f>
        <v>130500</v>
      </c>
      <c r="G137" s="17" t="str">
        <f ca="1">IFERROR(INDEX(INDIRECT("B_MSK["&amp;EXPEDISI[#Headers]&amp;"_1]"),ROW()-1),"")</f>
        <v>/ LSN</v>
      </c>
      <c r="H137" s="17" t="str">
        <f ca="1">IFERROR(INDEX(INDIRECT("B_MSK["&amp;EXPEDISI[#Headers]&amp;"]"),ROW()-1),"")</f>
        <v/>
      </c>
      <c r="I137" s="17" t="str">
        <f ca="1">IFERROR(INDEX(INDIRECT("B_MSK["&amp;EXPEDISI[#Headers]&amp;"]"),ROW()-1),"")</f>
        <v/>
      </c>
      <c r="J137" s="23" t="str">
        <f ca="1">IFERROR(IF(INDEX(INDIRECT("B_MSK["&amp;EXPEDISI[#Headers]&amp;"]"),ROW()-1)=0,"",INDEX(INDIRECT("B_MSK["&amp;EXPEDISI[#Headers]&amp;"]"),ROW()-1)),"")</f>
        <v/>
      </c>
      <c r="K137" s="16">
        <f ca="1">IFERROR(IF(EXPEDISI[[#This Row],[NAMA BARANG]]="","",INDEX(INDIRECT("B_MSK["&amp;EXPEDISI[#Headers]&amp;"]"),ROW()-1)),"")</f>
        <v>44935</v>
      </c>
      <c r="L137" s="17" t="str">
        <f ca="1">IFERROR(INDEX(INDIRECT("B_MSK["&amp;EXPEDISI[#Headers]&amp;"]"),ROW()-1),"")</f>
        <v/>
      </c>
    </row>
    <row r="138" spans="1:12" x14ac:dyDescent="0.25">
      <c r="A138" s="16" t="str">
        <f ca="1">IFERROR(INDEX(INDIRECT("B_MSK["&amp;EXPEDISI[#Headers]&amp;"]"),ROW()-1),"")</f>
        <v/>
      </c>
      <c r="B138" s="26" t="str">
        <f ca="1">IFERROR(INDEX(INDIRECT("B_MSK["&amp;EXPEDISI[#Headers]&amp;"]"),ROW()-1),"")</f>
        <v>Tas 45x50x20 belt BG 15-027</v>
      </c>
      <c r="C138" s="26" t="str">
        <f ca="1">IFERROR(INDEX(SUPPLIER_CONV[2],MATCH(INDEX(INDIRECT("B_MSK["&amp;EXPEDISI[#Headers]&amp;"]"),ROW()-1),SUPPLIER_CONV[1],0)),"")</f>
        <v>LESTARI</v>
      </c>
      <c r="D138" s="21" t="str">
        <f ca="1">IFERROR(INDEX(INDIRECT("B_MSK["&amp;EXPEDISI[#Headers]&amp;"]"),ROW()-1)&amp;IF(OR(EXPEDISI[[#This Row],[C]]&lt;2,EXPEDISI[[#This Row],[C]]=""),"","/ CTN"),"")</f>
        <v>10 LSN/ CTN</v>
      </c>
      <c r="E138" s="5">
        <f ca="1">IFERROR(INDEX(INDIRECT("B_MSK["&amp;EXPEDISI[#Headers]&amp;"]"),ROW()-1),"")</f>
        <v>2</v>
      </c>
      <c r="F138" s="22">
        <f ca="1">IFERROR(INDEX(INDIRECT("B_MSK["&amp;EXPEDISI[#Headers]&amp;"_1]"),ROW()-1),"")</f>
        <v>147500</v>
      </c>
      <c r="G138" s="17" t="str">
        <f ca="1">IFERROR(INDEX(INDIRECT("B_MSK["&amp;EXPEDISI[#Headers]&amp;"_1]"),ROW()-1),"")</f>
        <v>/ LSN</v>
      </c>
      <c r="H138" s="17" t="str">
        <f ca="1">IFERROR(INDEX(INDIRECT("B_MSK["&amp;EXPEDISI[#Headers]&amp;"]"),ROW()-1),"")</f>
        <v/>
      </c>
      <c r="I138" s="17" t="str">
        <f ca="1">IFERROR(INDEX(INDIRECT("B_MSK["&amp;EXPEDISI[#Headers]&amp;"]"),ROW()-1),"")</f>
        <v/>
      </c>
      <c r="J138" s="23" t="str">
        <f ca="1">IFERROR(IF(INDEX(INDIRECT("B_MSK["&amp;EXPEDISI[#Headers]&amp;"]"),ROW()-1)=0,"",INDEX(INDIRECT("B_MSK["&amp;EXPEDISI[#Headers]&amp;"]"),ROW()-1)),"")</f>
        <v/>
      </c>
      <c r="K138" s="16">
        <f ca="1">IFERROR(IF(EXPEDISI[[#This Row],[NAMA BARANG]]="","",INDEX(INDIRECT("B_MSK["&amp;EXPEDISI[#Headers]&amp;"]"),ROW()-1)),"")</f>
        <v>44935</v>
      </c>
      <c r="L138" s="17" t="str">
        <f ca="1">IFERROR(INDEX(INDIRECT("B_MSK["&amp;EXPEDISI[#Headers]&amp;"]"),ROW()-1),"")</f>
        <v/>
      </c>
    </row>
    <row r="139" spans="1:12" x14ac:dyDescent="0.25">
      <c r="A139" s="16" t="str">
        <f ca="1">IFERROR(INDEX(INDIRECT("B_MSK["&amp;EXPEDISI[#Headers]&amp;"]"),ROW()-1),"")</f>
        <v/>
      </c>
      <c r="B139" s="26" t="str">
        <f ca="1">IFERROR(INDEX(INDIRECT("B_MSK["&amp;EXPEDISI[#Headers]&amp;"]"),ROW()-1),"")</f>
        <v>Tas 60x70x25 belt BG 15-029</v>
      </c>
      <c r="C139" s="26" t="str">
        <f ca="1">IFERROR(INDEX(SUPPLIER_CONV[2],MATCH(INDEX(INDIRECT("B_MSK["&amp;EXPEDISI[#Headers]&amp;"]"),ROW()-1),SUPPLIER_CONV[1],0)),"")</f>
        <v>LESTARI</v>
      </c>
      <c r="D139" s="21" t="str">
        <f ca="1">IFERROR(INDEX(INDIRECT("B_MSK["&amp;EXPEDISI[#Headers]&amp;"]"),ROW()-1)&amp;IF(OR(EXPEDISI[[#This Row],[C]]&lt;2,EXPEDISI[[#This Row],[C]]=""),"","/ CTN"),"")</f>
        <v>10 LSN/ CTN</v>
      </c>
      <c r="E139" s="5">
        <f ca="1">IFERROR(INDEX(INDIRECT("B_MSK["&amp;EXPEDISI[#Headers]&amp;"]"),ROW()-1),"")</f>
        <v>2</v>
      </c>
      <c r="F139" s="22">
        <f ca="1">IFERROR(INDEX(INDIRECT("B_MSK["&amp;EXPEDISI[#Headers]&amp;"_1]"),ROW()-1),"")</f>
        <v>242000</v>
      </c>
      <c r="G139" s="17" t="str">
        <f ca="1">IFERROR(INDEX(INDIRECT("B_MSK["&amp;EXPEDISI[#Headers]&amp;"_1]"),ROW()-1),"")</f>
        <v>/ LSN</v>
      </c>
      <c r="H139" s="17" t="str">
        <f ca="1">IFERROR(INDEX(INDIRECT("B_MSK["&amp;EXPEDISI[#Headers]&amp;"]"),ROW()-1),"")</f>
        <v/>
      </c>
      <c r="I139" s="17" t="str">
        <f ca="1">IFERROR(INDEX(INDIRECT("B_MSK["&amp;EXPEDISI[#Headers]&amp;"]"),ROW()-1),"")</f>
        <v/>
      </c>
      <c r="J139" s="23" t="str">
        <f ca="1">IFERROR(IF(INDEX(INDIRECT("B_MSK["&amp;EXPEDISI[#Headers]&amp;"]"),ROW()-1)=0,"",INDEX(INDIRECT("B_MSK["&amp;EXPEDISI[#Headers]&amp;"]"),ROW()-1)),"")</f>
        <v/>
      </c>
      <c r="K139" s="16">
        <f ca="1">IFERROR(IF(EXPEDISI[[#This Row],[NAMA BARANG]]="","",INDEX(INDIRECT("B_MSK["&amp;EXPEDISI[#Headers]&amp;"]"),ROW()-1)),"")</f>
        <v>44935</v>
      </c>
      <c r="L139" s="17" t="str">
        <f ca="1">IFERROR(INDEX(INDIRECT("B_MSK["&amp;EXPEDISI[#Headers]&amp;"]"),ROW()-1),"")</f>
        <v/>
      </c>
    </row>
    <row r="140" spans="1:12" x14ac:dyDescent="0.25">
      <c r="A140" s="16" t="str">
        <f ca="1">IFERROR(INDEX(INDIRECT("B_MSK["&amp;EXPEDISI[#Headers]&amp;"]"),ROW()-1),"")</f>
        <v/>
      </c>
      <c r="B140" s="26" t="str">
        <f ca="1">IFERROR(INDEX(INDIRECT("B_MSK["&amp;EXPEDISI[#Headers]&amp;"]"),ROW()-1),"")</f>
        <v/>
      </c>
      <c r="C140" s="26" t="str">
        <f ca="1">IFERROR(INDEX(SUPPLIER_CONV[2],MATCH(INDEX(INDIRECT("B_MSK["&amp;EXPEDISI[#Headers]&amp;"]"),ROW()-1),SUPPLIER_CONV[1],0)),"")</f>
        <v/>
      </c>
      <c r="D140" s="21" t="str">
        <f ca="1">IFERROR(INDEX(INDIRECT("B_MSK["&amp;EXPEDISI[#Headers]&amp;"]"),ROW()-1)&amp;IF(OR(EXPEDISI[[#This Row],[C]]&lt;2,EXPEDISI[[#This Row],[C]]=""),"","/ CTN"),"")</f>
        <v/>
      </c>
      <c r="E140" s="5" t="str">
        <f ca="1">IFERROR(INDEX(INDIRECT("B_MSK["&amp;EXPEDISI[#Headers]&amp;"]"),ROW()-1),"")</f>
        <v/>
      </c>
      <c r="F140" s="22" t="str">
        <f ca="1">IFERROR(INDEX(INDIRECT("B_MSK["&amp;EXPEDISI[#Headers]&amp;"_1]"),ROW()-1),"")</f>
        <v/>
      </c>
      <c r="G140" s="17" t="str">
        <f ca="1">IFERROR(INDEX(INDIRECT("B_MSK["&amp;EXPEDISI[#Headers]&amp;"_1]"),ROW()-1),"")</f>
        <v/>
      </c>
      <c r="H140" s="17" t="str">
        <f ca="1">IFERROR(INDEX(INDIRECT("B_MSK["&amp;EXPEDISI[#Headers]&amp;"]"),ROW()-1),"")</f>
        <v/>
      </c>
      <c r="I140" s="17" t="str">
        <f ca="1">IFERROR(INDEX(INDIRECT("B_MSK["&amp;EXPEDISI[#Headers]&amp;"]"),ROW()-1),"")</f>
        <v/>
      </c>
      <c r="J140" s="23" t="str">
        <f ca="1">IFERROR(IF(INDEX(INDIRECT("B_MSK["&amp;EXPEDISI[#Headers]&amp;"]"),ROW()-1)=0,"",INDEX(INDIRECT("B_MSK["&amp;EXPEDISI[#Headers]&amp;"]"),ROW()-1)),"")</f>
        <v/>
      </c>
      <c r="K140" s="16" t="str">
        <f ca="1">IFERROR(IF(EXPEDISI[[#This Row],[NAMA BARANG]]="","",INDEX(INDIRECT("B_MSK["&amp;EXPEDISI[#Headers]&amp;"]"),ROW()-1)),"")</f>
        <v/>
      </c>
      <c r="L140" s="17" t="str">
        <f ca="1">IFERROR(INDEX(INDIRECT("B_MSK["&amp;EXPEDISI[#Headers]&amp;"]"),ROW()-1),"")</f>
        <v/>
      </c>
    </row>
    <row r="141" spans="1:12" x14ac:dyDescent="0.25">
      <c r="A141" s="16" t="str">
        <f ca="1">IFERROR(INDEX(INDIRECT("B_MSK["&amp;EXPEDISI[#Headers]&amp;"]"),ROW()-1),"")</f>
        <v/>
      </c>
      <c r="B141" s="26" t="str">
        <f ca="1">IFERROR(INDEX(INDIRECT("B_MSK["&amp;EXPEDISI[#Headers]&amp;"]"),ROW()-1),"")</f>
        <v>Tas Kertas Coklat Besar Tebal</v>
      </c>
      <c r="C141" s="26" t="str">
        <f ca="1">IFERROR(INDEX(SUPPLIER_CONV[2],MATCH(INDEX(INDIRECT("B_MSK["&amp;EXPEDISI[#Headers]&amp;"]"),ROW()-1),SUPPLIER_CONV[1],0)),"")</f>
        <v>BINTANG SAUDARA</v>
      </c>
      <c r="D141" s="21" t="str">
        <f ca="1">IFERROR(INDEX(INDIRECT("B_MSK["&amp;EXPEDISI[#Headers]&amp;"]"),ROW()-1)&amp;IF(OR(EXPEDISI[[#This Row],[C]]&lt;2,EXPEDISI[[#This Row],[C]]=""),"","/ CTN"),"")</f>
        <v>30 LSN/ CTN</v>
      </c>
      <c r="E141" s="5">
        <f ca="1">IFERROR(INDEX(INDIRECT("B_MSK["&amp;EXPEDISI[#Headers]&amp;"]"),ROW()-1),"")</f>
        <v>3</v>
      </c>
      <c r="F141" s="22">
        <f ca="1">IFERROR(INDEX(INDIRECT("B_MSK["&amp;EXPEDISI[#Headers]&amp;"_1]"),ROW()-1),"")</f>
        <v>25500</v>
      </c>
      <c r="G141" s="17" t="str">
        <f ca="1">IFERROR(INDEX(INDIRECT("B_MSK["&amp;EXPEDISI[#Headers]&amp;"_1]"),ROW()-1),"")</f>
        <v>/ LSN</v>
      </c>
      <c r="H141" s="17" t="str">
        <f ca="1">IFERROR(INDEX(INDIRECT("B_MSK["&amp;EXPEDISI[#Headers]&amp;"]"),ROW()-1),"")</f>
        <v/>
      </c>
      <c r="I141" s="17" t="str">
        <f ca="1">IFERROR(INDEX(INDIRECT("B_MSK["&amp;EXPEDISI[#Headers]&amp;"]"),ROW()-1),"")</f>
        <v/>
      </c>
      <c r="J141" s="23" t="str">
        <f ca="1">IFERROR(IF(INDEX(INDIRECT("B_MSK["&amp;EXPEDISI[#Headers]&amp;"]"),ROW()-1)=0,"",INDEX(INDIRECT("B_MSK["&amp;EXPEDISI[#Headers]&amp;"]"),ROW()-1)),"")</f>
        <v/>
      </c>
      <c r="K141" s="16">
        <f ca="1">IFERROR(IF(EXPEDISI[[#This Row],[NAMA BARANG]]="","",INDEX(INDIRECT("B_MSK["&amp;EXPEDISI[#Headers]&amp;"]"),ROW()-1)),"")</f>
        <v>44935</v>
      </c>
      <c r="L141" s="17" t="str">
        <f ca="1">IFERROR(INDEX(INDIRECT("B_MSK["&amp;EXPEDISI[#Headers]&amp;"]"),ROW()-1),"")</f>
        <v/>
      </c>
    </row>
    <row r="142" spans="1:12" x14ac:dyDescent="0.25">
      <c r="A142" s="16" t="str">
        <f ca="1">IFERROR(INDEX(INDIRECT("B_MSK["&amp;EXPEDISI[#Headers]&amp;"]"),ROW()-1),"")</f>
        <v/>
      </c>
      <c r="B142" s="26" t="str">
        <f ca="1">IFERROR(INDEX(INDIRECT("B_MSK["&amp;EXPEDISI[#Headers]&amp;"]"),ROW()-1),"")</f>
        <v/>
      </c>
      <c r="C142" s="26" t="str">
        <f ca="1">IFERROR(INDEX(SUPPLIER_CONV[2],MATCH(INDEX(INDIRECT("B_MSK["&amp;EXPEDISI[#Headers]&amp;"]"),ROW()-1),SUPPLIER_CONV[1],0)),"")</f>
        <v/>
      </c>
      <c r="D142" s="21" t="str">
        <f ca="1">IFERROR(INDEX(INDIRECT("B_MSK["&amp;EXPEDISI[#Headers]&amp;"]"),ROW()-1)&amp;IF(OR(EXPEDISI[[#This Row],[C]]&lt;2,EXPEDISI[[#This Row],[C]]=""),"","/ CTN"),"")</f>
        <v/>
      </c>
      <c r="E142" s="5" t="str">
        <f ca="1">IFERROR(INDEX(INDIRECT("B_MSK["&amp;EXPEDISI[#Headers]&amp;"]"),ROW()-1),"")</f>
        <v/>
      </c>
      <c r="F142" s="22" t="str">
        <f ca="1">IFERROR(INDEX(INDIRECT("B_MSK["&amp;EXPEDISI[#Headers]&amp;"_1]"),ROW()-1),"")</f>
        <v/>
      </c>
      <c r="G142" s="17" t="str">
        <f ca="1">IFERROR(INDEX(INDIRECT("B_MSK["&amp;EXPEDISI[#Headers]&amp;"_1]"),ROW()-1),"")</f>
        <v/>
      </c>
      <c r="H142" s="17" t="str">
        <f ca="1">IFERROR(INDEX(INDIRECT("B_MSK["&amp;EXPEDISI[#Headers]&amp;"]"),ROW()-1),"")</f>
        <v/>
      </c>
      <c r="I142" s="17" t="str">
        <f ca="1">IFERROR(INDEX(INDIRECT("B_MSK["&amp;EXPEDISI[#Headers]&amp;"]"),ROW()-1),"")</f>
        <v/>
      </c>
      <c r="J142" s="23" t="str">
        <f ca="1">IFERROR(IF(INDEX(INDIRECT("B_MSK["&amp;EXPEDISI[#Headers]&amp;"]"),ROW()-1)=0,"",INDEX(INDIRECT("B_MSK["&amp;EXPEDISI[#Headers]&amp;"]"),ROW()-1)),"")</f>
        <v/>
      </c>
      <c r="K142" s="16" t="str">
        <f ca="1">IFERROR(IF(EXPEDISI[[#This Row],[NAMA BARANG]]="","",INDEX(INDIRECT("B_MSK["&amp;EXPEDISI[#Headers]&amp;"]"),ROW()-1)),"")</f>
        <v/>
      </c>
      <c r="L142" s="17" t="str">
        <f ca="1">IFERROR(INDEX(INDIRECT("B_MSK["&amp;EXPEDISI[#Headers]&amp;"]"),ROW()-1),"")</f>
        <v/>
      </c>
    </row>
    <row r="143" spans="1:12" x14ac:dyDescent="0.25">
      <c r="A143" s="16" t="str">
        <f ca="1">IFERROR(INDEX(INDIRECT("B_MSK["&amp;EXPEDISI[#Headers]&amp;"]"),ROW()-1),"")</f>
        <v/>
      </c>
      <c r="B143" s="26" t="str">
        <f ca="1">IFERROR(INDEX(INDIRECT("B_MSK["&amp;EXPEDISI[#Headers]&amp;"]"),ROW()-1),"")</f>
        <v>P case BD 191-26</v>
      </c>
      <c r="C143" s="26" t="str">
        <f ca="1">IFERROR(INDEX(SUPPLIER_CONV[2],MATCH(INDEX(INDIRECT("B_MSK["&amp;EXPEDISI[#Headers]&amp;"]"),ROW()-1),SUPPLIER_CONV[1],0)),"")</f>
        <v>DB</v>
      </c>
      <c r="D143" s="21" t="str">
        <f ca="1">IFERROR(INDEX(INDIRECT("B_MSK["&amp;EXPEDISI[#Headers]&amp;"]"),ROW()-1)&amp;IF(OR(EXPEDISI[[#This Row],[C]]&lt;2,EXPEDISI[[#This Row],[C]]=""),"","/ CTN"),"")</f>
        <v>180 PCS/ CTN</v>
      </c>
      <c r="E143" s="5">
        <f ca="1">IFERROR(INDEX(INDIRECT("B_MSK["&amp;EXPEDISI[#Headers]&amp;"]"),ROW()-1),"")</f>
        <v>3</v>
      </c>
      <c r="F143" s="22">
        <f ca="1">IFERROR(INDEX(INDIRECT("B_MSK["&amp;EXPEDISI[#Headers]&amp;"_1]"),ROW()-1),"")</f>
        <v>16800</v>
      </c>
      <c r="G143" s="17" t="str">
        <f ca="1">IFERROR(INDEX(INDIRECT("B_MSK["&amp;EXPEDISI[#Headers]&amp;"_1]"),ROW()-1),"")</f>
        <v>/ PCS</v>
      </c>
      <c r="H143" s="17">
        <f ca="1">IFERROR(INDEX(INDIRECT("B_MSK["&amp;EXPEDISI[#Headers]&amp;"]"),ROW()-1),"")</f>
        <v>2.5000000000000001E-2</v>
      </c>
      <c r="I143" s="17" t="str">
        <f ca="1">IFERROR(INDEX(INDIRECT("B_MSK["&amp;EXPEDISI[#Headers]&amp;"]"),ROW()-1),"")</f>
        <v/>
      </c>
      <c r="J143" s="23" t="str">
        <f ca="1">IFERROR(IF(INDEX(INDIRECT("B_MSK["&amp;EXPEDISI[#Headers]&amp;"]"),ROW()-1)=0,"",INDEX(INDIRECT("B_MSK["&amp;EXPEDISI[#Headers]&amp;"]"),ROW()-1)),"")</f>
        <v/>
      </c>
      <c r="K143" s="16">
        <f ca="1">IFERROR(IF(EXPEDISI[[#This Row],[NAMA BARANG]]="","",INDEX(INDIRECT("B_MSK["&amp;EXPEDISI[#Headers]&amp;"]"),ROW()-1)),"")</f>
        <v>44935</v>
      </c>
      <c r="L143" s="17" t="str">
        <f ca="1">IFERROR(INDEX(INDIRECT("B_MSK["&amp;EXPEDISI[#Headers]&amp;"]"),ROW()-1),"")</f>
        <v/>
      </c>
    </row>
    <row r="144" spans="1:12" x14ac:dyDescent="0.25">
      <c r="A144" s="16" t="str">
        <f ca="1">IFERROR(INDEX(INDIRECT("B_MSK["&amp;EXPEDISI[#Headers]&amp;"]"),ROW()-1),"")</f>
        <v/>
      </c>
      <c r="B144" s="26" t="str">
        <f ca="1">IFERROR(INDEX(INDIRECT("B_MSK["&amp;EXPEDISI[#Headers]&amp;"]"),ROW()-1),"")</f>
        <v>P case BD 933</v>
      </c>
      <c r="C144" s="26" t="str">
        <f ca="1">IFERROR(INDEX(SUPPLIER_CONV[2],MATCH(INDEX(INDIRECT("B_MSK["&amp;EXPEDISI[#Headers]&amp;"]"),ROW()-1),SUPPLIER_CONV[1],0)),"")</f>
        <v>DB</v>
      </c>
      <c r="D144" s="21" t="str">
        <f ca="1">IFERROR(INDEX(INDIRECT("B_MSK["&amp;EXPEDISI[#Headers]&amp;"]"),ROW()-1)&amp;IF(OR(EXPEDISI[[#This Row],[C]]&lt;2,EXPEDISI[[#This Row],[C]]=""),"","/ CTN"),"")</f>
        <v>180 PCS/ CTN</v>
      </c>
      <c r="E144" s="5">
        <f ca="1">IFERROR(INDEX(INDIRECT("B_MSK["&amp;EXPEDISI[#Headers]&amp;"]"),ROW()-1),"")</f>
        <v>3</v>
      </c>
      <c r="F144" s="22">
        <f ca="1">IFERROR(INDEX(INDIRECT("B_MSK["&amp;EXPEDISI[#Headers]&amp;"_1]"),ROW()-1),"")</f>
        <v>24500</v>
      </c>
      <c r="G144" s="17" t="str">
        <f ca="1">IFERROR(INDEX(INDIRECT("B_MSK["&amp;EXPEDISI[#Headers]&amp;"_1]"),ROW()-1),"")</f>
        <v>/ PCS</v>
      </c>
      <c r="H144" s="17">
        <f ca="1">IFERROR(INDEX(INDIRECT("B_MSK["&amp;EXPEDISI[#Headers]&amp;"]"),ROW()-1),"")</f>
        <v>2.5000000000000001E-2</v>
      </c>
      <c r="I144" s="17" t="str">
        <f ca="1">IFERROR(INDEX(INDIRECT("B_MSK["&amp;EXPEDISI[#Headers]&amp;"]"),ROW()-1),"")</f>
        <v/>
      </c>
      <c r="J144" s="23" t="str">
        <f ca="1">IFERROR(IF(INDEX(INDIRECT("B_MSK["&amp;EXPEDISI[#Headers]&amp;"]"),ROW()-1)=0,"",INDEX(INDIRECT("B_MSK["&amp;EXPEDISI[#Headers]&amp;"]"),ROW()-1)),"")</f>
        <v/>
      </c>
      <c r="K144" s="16">
        <f ca="1">IFERROR(IF(EXPEDISI[[#This Row],[NAMA BARANG]]="","",INDEX(INDIRECT("B_MSK["&amp;EXPEDISI[#Headers]&amp;"]"),ROW()-1)),"")</f>
        <v>44935</v>
      </c>
      <c r="L144" s="17" t="str">
        <f ca="1">IFERROR(INDEX(INDIRECT("B_MSK["&amp;EXPEDISI[#Headers]&amp;"]"),ROW()-1),"")</f>
        <v/>
      </c>
    </row>
    <row r="145" spans="1:12" x14ac:dyDescent="0.25">
      <c r="A145" s="16" t="str">
        <f ca="1">IFERROR(INDEX(INDIRECT("B_MSK["&amp;EXPEDISI[#Headers]&amp;"]"),ROW()-1),"")</f>
        <v/>
      </c>
      <c r="B145" s="26" t="str">
        <f ca="1">IFERROR(INDEX(INDIRECT("B_MSK["&amp;EXPEDISI[#Headers]&amp;"]"),ROW()-1),"")</f>
        <v>P case XLG BD 180-26</v>
      </c>
      <c r="C145" s="26" t="str">
        <f ca="1">IFERROR(INDEX(SUPPLIER_CONV[2],MATCH(INDEX(INDIRECT("B_MSK["&amp;EXPEDISI[#Headers]&amp;"]"),ROW()-1),SUPPLIER_CONV[1],0)),"")</f>
        <v>DB</v>
      </c>
      <c r="D145" s="21" t="str">
        <f ca="1">IFERROR(INDEX(INDIRECT("B_MSK["&amp;EXPEDISI[#Headers]&amp;"]"),ROW()-1)&amp;IF(OR(EXPEDISI[[#This Row],[C]]&lt;2,EXPEDISI[[#This Row],[C]]=""),"","/ CTN"),"")</f>
        <v>180 PCS/ CTN</v>
      </c>
      <c r="E145" s="5">
        <f ca="1">IFERROR(INDEX(INDIRECT("B_MSK["&amp;EXPEDISI[#Headers]&amp;"]"),ROW()-1),"")</f>
        <v>3</v>
      </c>
      <c r="F145" s="22">
        <f ca="1">IFERROR(INDEX(INDIRECT("B_MSK["&amp;EXPEDISI[#Headers]&amp;"_1]"),ROW()-1),"")</f>
        <v>11000</v>
      </c>
      <c r="G145" s="17" t="str">
        <f ca="1">IFERROR(INDEX(INDIRECT("B_MSK["&amp;EXPEDISI[#Headers]&amp;"_1]"),ROW()-1),"")</f>
        <v>/ PCS</v>
      </c>
      <c r="H145" s="17">
        <f ca="1">IFERROR(INDEX(INDIRECT("B_MSK["&amp;EXPEDISI[#Headers]&amp;"]"),ROW()-1),"")</f>
        <v>2.5000000000000001E-2</v>
      </c>
      <c r="I145" s="17" t="str">
        <f ca="1">IFERROR(INDEX(INDIRECT("B_MSK["&amp;EXPEDISI[#Headers]&amp;"]"),ROW()-1),"")</f>
        <v/>
      </c>
      <c r="J145" s="23" t="str">
        <f ca="1">IFERROR(IF(INDEX(INDIRECT("B_MSK["&amp;EXPEDISI[#Headers]&amp;"]"),ROW()-1)=0,"",INDEX(INDIRECT("B_MSK["&amp;EXPEDISI[#Headers]&amp;"]"),ROW()-1)),"")</f>
        <v/>
      </c>
      <c r="K145" s="16">
        <f ca="1">IFERROR(IF(EXPEDISI[[#This Row],[NAMA BARANG]]="","",INDEX(INDIRECT("B_MSK["&amp;EXPEDISI[#Headers]&amp;"]"),ROW()-1)),"")</f>
        <v>44935</v>
      </c>
      <c r="L145" s="17" t="str">
        <f ca="1">IFERROR(INDEX(INDIRECT("B_MSK["&amp;EXPEDISI[#Headers]&amp;"]"),ROW()-1),"")</f>
        <v/>
      </c>
    </row>
    <row r="146" spans="1:12" x14ac:dyDescent="0.25">
      <c r="A146" s="16" t="str">
        <f ca="1">IFERROR(INDEX(INDIRECT("B_MSK["&amp;EXPEDISI[#Headers]&amp;"]"),ROW()-1),"")</f>
        <v/>
      </c>
      <c r="B146" s="26" t="str">
        <f ca="1">IFERROR(INDEX(INDIRECT("B_MSK["&amp;EXPEDISI[#Headers]&amp;"]"),ROW()-1),"")</f>
        <v>P case BD BD 931</v>
      </c>
      <c r="C146" s="26" t="str">
        <f ca="1">IFERROR(INDEX(SUPPLIER_CONV[2],MATCH(INDEX(INDIRECT("B_MSK["&amp;EXPEDISI[#Headers]&amp;"]"),ROW()-1),SUPPLIER_CONV[1],0)),"")</f>
        <v>DB</v>
      </c>
      <c r="D146" s="21" t="str">
        <f ca="1">IFERROR(INDEX(INDIRECT("B_MSK["&amp;EXPEDISI[#Headers]&amp;"]"),ROW()-1)&amp;IF(OR(EXPEDISI[[#This Row],[C]]&lt;2,EXPEDISI[[#This Row],[C]]=""),"","/ CTN"),"")</f>
        <v>180 PCS/ CTN</v>
      </c>
      <c r="E146" s="5">
        <f ca="1">IFERROR(INDEX(INDIRECT("B_MSK["&amp;EXPEDISI[#Headers]&amp;"]"),ROW()-1),"")</f>
        <v>3</v>
      </c>
      <c r="F146" s="22">
        <f ca="1">IFERROR(INDEX(INDIRECT("B_MSK["&amp;EXPEDISI[#Headers]&amp;"_1]"),ROW()-1),"")</f>
        <v>18000</v>
      </c>
      <c r="G146" s="17" t="str">
        <f ca="1">IFERROR(INDEX(INDIRECT("B_MSK["&amp;EXPEDISI[#Headers]&amp;"_1]"),ROW()-1),"")</f>
        <v>/ PCS</v>
      </c>
      <c r="H146" s="17">
        <f ca="1">IFERROR(INDEX(INDIRECT("B_MSK["&amp;EXPEDISI[#Headers]&amp;"]"),ROW()-1),"")</f>
        <v>2.5000000000000001E-2</v>
      </c>
      <c r="I146" s="17" t="str">
        <f ca="1">IFERROR(INDEX(INDIRECT("B_MSK["&amp;EXPEDISI[#Headers]&amp;"]"),ROW()-1),"")</f>
        <v/>
      </c>
      <c r="J146" s="23" t="str">
        <f ca="1">IFERROR(IF(INDEX(INDIRECT("B_MSK["&amp;EXPEDISI[#Headers]&amp;"]"),ROW()-1)=0,"",INDEX(INDIRECT("B_MSK["&amp;EXPEDISI[#Headers]&amp;"]"),ROW()-1)),"")</f>
        <v/>
      </c>
      <c r="K146" s="16">
        <f ca="1">IFERROR(IF(EXPEDISI[[#This Row],[NAMA BARANG]]="","",INDEX(INDIRECT("B_MSK["&amp;EXPEDISI[#Headers]&amp;"]"),ROW()-1)),"")</f>
        <v>44935</v>
      </c>
      <c r="L146" s="17" t="str">
        <f ca="1">IFERROR(INDEX(INDIRECT("B_MSK["&amp;EXPEDISI[#Headers]&amp;"]"),ROW()-1),"")</f>
        <v/>
      </c>
    </row>
    <row r="147" spans="1:12" x14ac:dyDescent="0.25">
      <c r="A147" s="16" t="str">
        <f ca="1">IFERROR(INDEX(INDIRECT("B_MSK["&amp;EXPEDISI[#Headers]&amp;"]"),ROW()-1),"")</f>
        <v/>
      </c>
      <c r="B147" s="26" t="str">
        <f ca="1">IFERROR(INDEX(INDIRECT("B_MSK["&amp;EXPEDISI[#Headers]&amp;"]"),ROW()-1),"")</f>
        <v/>
      </c>
      <c r="C147" s="26" t="str">
        <f ca="1">IFERROR(INDEX(SUPPLIER_CONV[2],MATCH(INDEX(INDIRECT("B_MSK["&amp;EXPEDISI[#Headers]&amp;"]"),ROW()-1),SUPPLIER_CONV[1],0)),"")</f>
        <v/>
      </c>
      <c r="D147" s="21" t="str">
        <f ca="1">IFERROR(INDEX(INDIRECT("B_MSK["&amp;EXPEDISI[#Headers]&amp;"]"),ROW()-1)&amp;IF(OR(EXPEDISI[[#This Row],[C]]&lt;2,EXPEDISI[[#This Row],[C]]=""),"","/ CTN"),"")</f>
        <v/>
      </c>
      <c r="E147" s="5" t="str">
        <f ca="1">IFERROR(INDEX(INDIRECT("B_MSK["&amp;EXPEDISI[#Headers]&amp;"]"),ROW()-1),"")</f>
        <v/>
      </c>
      <c r="F147" s="22" t="str">
        <f ca="1">IFERROR(INDEX(INDIRECT("B_MSK["&amp;EXPEDISI[#Headers]&amp;"_1]"),ROW()-1),"")</f>
        <v/>
      </c>
      <c r="G147" s="17" t="str">
        <f ca="1">IFERROR(INDEX(INDIRECT("B_MSK["&amp;EXPEDISI[#Headers]&amp;"_1]"),ROW()-1),"")</f>
        <v/>
      </c>
      <c r="H147" s="17" t="str">
        <f ca="1">IFERROR(INDEX(INDIRECT("B_MSK["&amp;EXPEDISI[#Headers]&amp;"]"),ROW()-1),"")</f>
        <v/>
      </c>
      <c r="I147" s="17" t="str">
        <f ca="1">IFERROR(INDEX(INDIRECT("B_MSK["&amp;EXPEDISI[#Headers]&amp;"]"),ROW()-1),"")</f>
        <v/>
      </c>
      <c r="J147" s="19" t="str">
        <f ca="1">IFERROR(IF(INDEX(INDIRECT("B_MSK["&amp;EXPEDISI[#Headers]&amp;"]"),ROW()-1)=0,"",INDEX(INDIRECT("B_MSK["&amp;EXPEDISI[#Headers]&amp;"]"),ROW()-1)),"")</f>
        <v/>
      </c>
      <c r="K147" s="16" t="str">
        <f ca="1">IFERROR(IF(EXPEDISI[[#This Row],[NAMA BARANG]]="","",INDEX(INDIRECT("B_MSK["&amp;EXPEDISI[#Headers]&amp;"]"),ROW()-1)),"")</f>
        <v/>
      </c>
      <c r="L147" s="17" t="str">
        <f ca="1">IFERROR(INDEX(INDIRECT("B_MSK["&amp;EXPEDISI[#Headers]&amp;"]"),ROW()-1),"")</f>
        <v/>
      </c>
    </row>
    <row r="148" spans="1:12" x14ac:dyDescent="0.25">
      <c r="A148" s="16" t="str">
        <f ca="1">IFERROR(INDEX(INDIRECT("B_MSK["&amp;EXPEDISI[#Headers]&amp;"]"),ROW()-1),"")</f>
        <v/>
      </c>
      <c r="B148" s="26" t="str">
        <f ca="1">IFERROR(INDEX(INDIRECT("B_MSK["&amp;EXPEDISI[#Headers]&amp;"]"),ROW()-1),"")</f>
        <v>Garisan set 20cm Payu PS-8801 DINO</v>
      </c>
      <c r="C148" s="26" t="str">
        <f ca="1">IFERROR(INDEX(SUPPLIER_CONV[2],MATCH(INDEX(INDIRECT("B_MSK["&amp;EXPEDISI[#Headers]&amp;"]"),ROW()-1),SUPPLIER_CONV[1],0)),"")</f>
        <v>SBS</v>
      </c>
      <c r="D148" s="21" t="str">
        <f ca="1">IFERROR(INDEX(INDIRECT("B_MSK["&amp;EXPEDISI[#Headers]&amp;"]"),ROW()-1)&amp;IF(OR(EXPEDISI[[#This Row],[C]]&lt;2,EXPEDISI[[#This Row],[C]]=""),"","/ CTN"),"")</f>
        <v>16 BOX (40 PCS)/ CTN</v>
      </c>
      <c r="E148" s="5">
        <f ca="1">IFERROR(INDEX(INDIRECT("B_MSK["&amp;EXPEDISI[#Headers]&amp;"]"),ROW()-1),"")</f>
        <v>2</v>
      </c>
      <c r="F148" s="22">
        <f ca="1">IFERROR(INDEX(INDIRECT("B_MSK["&amp;EXPEDISI[#Headers]&amp;"_1]"),ROW()-1),"")</f>
        <v>118000</v>
      </c>
      <c r="G148" s="17" t="str">
        <f ca="1">IFERROR(INDEX(INDIRECT("B_MSK["&amp;EXPEDISI[#Headers]&amp;"_1]"),ROW()-1),"")</f>
        <v xml:space="preserve">/ BOX </v>
      </c>
      <c r="H148" s="17" t="str">
        <f ca="1">IFERROR(INDEX(INDIRECT("B_MSK["&amp;EXPEDISI[#Headers]&amp;"]"),ROW()-1),"")</f>
        <v/>
      </c>
      <c r="I148" s="17" t="str">
        <f ca="1">IFERROR(INDEX(INDIRECT("B_MSK["&amp;EXPEDISI[#Headers]&amp;"]"),ROW()-1),"")</f>
        <v/>
      </c>
      <c r="J148" s="19" t="str">
        <f ca="1">IFERROR(IF(INDEX(INDIRECT("B_MSK["&amp;EXPEDISI[#Headers]&amp;"]"),ROW()-1)=0,"",INDEX(INDIRECT("B_MSK["&amp;EXPEDISI[#Headers]&amp;"]"),ROW()-1)),"")</f>
        <v/>
      </c>
      <c r="K148" s="16">
        <f ca="1">IFERROR(IF(EXPEDISI[[#This Row],[NAMA BARANG]]="","",INDEX(INDIRECT("B_MSK["&amp;EXPEDISI[#Headers]&amp;"]"),ROW()-1)),"")</f>
        <v>44935</v>
      </c>
      <c r="L148" s="17" t="str">
        <f ca="1">IFERROR(INDEX(INDIRECT("B_MSK["&amp;EXPEDISI[#Headers]&amp;"]"),ROW()-1),"")</f>
        <v/>
      </c>
    </row>
    <row r="149" spans="1:12" x14ac:dyDescent="0.25">
      <c r="A149" s="16" t="str">
        <f ca="1">IFERROR(INDEX(INDIRECT("B_MSK["&amp;EXPEDISI[#Headers]&amp;"]"),ROW()-1),"")</f>
        <v/>
      </c>
      <c r="B149" s="26" t="str">
        <f ca="1">IFERROR(INDEX(INDIRECT("B_MSK["&amp;EXPEDISI[#Headers]&amp;"]"),ROW()-1),"")</f>
        <v>Garisan set 20cm Payu PS-8802 ASTRO</v>
      </c>
      <c r="C149" s="26" t="str">
        <f ca="1">IFERROR(INDEX(SUPPLIER_CONV[2],MATCH(INDEX(INDIRECT("B_MSK["&amp;EXPEDISI[#Headers]&amp;"]"),ROW()-1),SUPPLIER_CONV[1],0)),"")</f>
        <v>SBS</v>
      </c>
      <c r="D149" s="21" t="str">
        <f ca="1">IFERROR(INDEX(INDIRECT("B_MSK["&amp;EXPEDISI[#Headers]&amp;"]"),ROW()-1)&amp;IF(OR(EXPEDISI[[#This Row],[C]]&lt;2,EXPEDISI[[#This Row],[C]]=""),"","/ CTN"),"")</f>
        <v>16 BOX (40 PCS)/ CTN</v>
      </c>
      <c r="E149" s="5">
        <f ca="1">IFERROR(INDEX(INDIRECT("B_MSK["&amp;EXPEDISI[#Headers]&amp;"]"),ROW()-1),"")</f>
        <v>2</v>
      </c>
      <c r="F149" s="22">
        <f ca="1">IFERROR(INDEX(INDIRECT("B_MSK["&amp;EXPEDISI[#Headers]&amp;"_1]"),ROW()-1),"")</f>
        <v>118000</v>
      </c>
      <c r="G149" s="17" t="str">
        <f ca="1">IFERROR(INDEX(INDIRECT("B_MSK["&amp;EXPEDISI[#Headers]&amp;"_1]"),ROW()-1),"")</f>
        <v xml:space="preserve">/ BOX </v>
      </c>
      <c r="H149" s="17" t="str">
        <f ca="1">IFERROR(INDEX(INDIRECT("B_MSK["&amp;EXPEDISI[#Headers]&amp;"]"),ROW()-1),"")</f>
        <v/>
      </c>
      <c r="I149" s="17" t="str">
        <f ca="1">IFERROR(INDEX(INDIRECT("B_MSK["&amp;EXPEDISI[#Headers]&amp;"]"),ROW()-1),"")</f>
        <v/>
      </c>
      <c r="J149" s="19" t="str">
        <f ca="1">IFERROR(IF(INDEX(INDIRECT("B_MSK["&amp;EXPEDISI[#Headers]&amp;"]"),ROW()-1)=0,"",INDEX(INDIRECT("B_MSK["&amp;EXPEDISI[#Headers]&amp;"]"),ROW()-1)),"")</f>
        <v/>
      </c>
      <c r="K149" s="16">
        <f ca="1">IFERROR(IF(EXPEDISI[[#This Row],[NAMA BARANG]]="","",INDEX(INDIRECT("B_MSK["&amp;EXPEDISI[#Headers]&amp;"]"),ROW()-1)),"")</f>
        <v>44935</v>
      </c>
      <c r="L149" s="17" t="str">
        <f ca="1">IFERROR(INDEX(INDIRECT("B_MSK["&amp;EXPEDISI[#Headers]&amp;"]"),ROW()-1),"")</f>
        <v/>
      </c>
    </row>
    <row r="150" spans="1:12" x14ac:dyDescent="0.25">
      <c r="A150" s="16" t="str">
        <f ca="1">IFERROR(INDEX(INDIRECT("B_MSK["&amp;EXPEDISI[#Headers]&amp;"]"),ROW()-1),"")</f>
        <v/>
      </c>
      <c r="B150" s="26" t="str">
        <f ca="1">IFERROR(INDEX(INDIRECT("B_MSK["&amp;EXPEDISI[#Headers]&amp;"]"),ROW()-1),"")</f>
        <v>Garisan set 20cm Payu PS-8803 MILK</v>
      </c>
      <c r="C150" s="26" t="str">
        <f ca="1">IFERROR(INDEX(SUPPLIER_CONV[2],MATCH(INDEX(INDIRECT("B_MSK["&amp;EXPEDISI[#Headers]&amp;"]"),ROW()-1),SUPPLIER_CONV[1],0)),"")</f>
        <v>SBS</v>
      </c>
      <c r="D150" s="21" t="str">
        <f ca="1">IFERROR(INDEX(INDIRECT("B_MSK["&amp;EXPEDISI[#Headers]&amp;"]"),ROW()-1)&amp;IF(OR(EXPEDISI[[#This Row],[C]]&lt;2,EXPEDISI[[#This Row],[C]]=""),"","/ CTN"),"")</f>
        <v>16 BOX (40 PCS)/ CTN</v>
      </c>
      <c r="E150" s="5">
        <f ca="1">IFERROR(INDEX(INDIRECT("B_MSK["&amp;EXPEDISI[#Headers]&amp;"]"),ROW()-1),"")</f>
        <v>2</v>
      </c>
      <c r="F150" s="22">
        <f ca="1">IFERROR(INDEX(INDIRECT("B_MSK["&amp;EXPEDISI[#Headers]&amp;"_1]"),ROW()-1),"")</f>
        <v>118000</v>
      </c>
      <c r="G150" s="17" t="str">
        <f ca="1">IFERROR(INDEX(INDIRECT("B_MSK["&amp;EXPEDISI[#Headers]&amp;"_1]"),ROW()-1),"")</f>
        <v xml:space="preserve">/ BOX </v>
      </c>
      <c r="H150" s="17" t="str">
        <f ca="1">IFERROR(INDEX(INDIRECT("B_MSK["&amp;EXPEDISI[#Headers]&amp;"]"),ROW()-1),"")</f>
        <v/>
      </c>
      <c r="I150" s="17" t="str">
        <f ca="1">IFERROR(INDEX(INDIRECT("B_MSK["&amp;EXPEDISI[#Headers]&amp;"]"),ROW()-1),"")</f>
        <v/>
      </c>
      <c r="J150" s="19" t="str">
        <f ca="1">IFERROR(IF(INDEX(INDIRECT("B_MSK["&amp;EXPEDISI[#Headers]&amp;"]"),ROW()-1)=0,"",INDEX(INDIRECT("B_MSK["&amp;EXPEDISI[#Headers]&amp;"]"),ROW()-1)),"")</f>
        <v/>
      </c>
      <c r="K150" s="16">
        <f ca="1">IFERROR(IF(EXPEDISI[[#This Row],[NAMA BARANG]]="","",INDEX(INDIRECT("B_MSK["&amp;EXPEDISI[#Headers]&amp;"]"),ROW()-1)),"")</f>
        <v>44935</v>
      </c>
      <c r="L150" s="17" t="str">
        <f ca="1">IFERROR(INDEX(INDIRECT("B_MSK["&amp;EXPEDISI[#Headers]&amp;"]"),ROW()-1),"")</f>
        <v/>
      </c>
    </row>
    <row r="151" spans="1:12" x14ac:dyDescent="0.25">
      <c r="A151" s="16" t="str">
        <f ca="1">IFERROR(INDEX(INDIRECT("B_MSK["&amp;EXPEDISI[#Headers]&amp;"]"),ROW()-1),"")</f>
        <v/>
      </c>
      <c r="B151" s="26" t="str">
        <f ca="1">IFERROR(INDEX(INDIRECT("B_MSK["&amp;EXPEDISI[#Headers]&amp;"]"),ROW()-1),"")</f>
        <v>Garisan set 20cm Payu PS-8804 BEAR</v>
      </c>
      <c r="C151" s="26" t="str">
        <f ca="1">IFERROR(INDEX(SUPPLIER_CONV[2],MATCH(INDEX(INDIRECT("B_MSK["&amp;EXPEDISI[#Headers]&amp;"]"),ROW()-1),SUPPLIER_CONV[1],0)),"")</f>
        <v>SBS</v>
      </c>
      <c r="D151" s="21" t="str">
        <f ca="1">IFERROR(INDEX(INDIRECT("B_MSK["&amp;EXPEDISI[#Headers]&amp;"]"),ROW()-1)&amp;IF(OR(EXPEDISI[[#This Row],[C]]&lt;2,EXPEDISI[[#This Row],[C]]=""),"","/ CTN"),"")</f>
        <v>16 BOX (40 PCS)/ CTN</v>
      </c>
      <c r="E151" s="5">
        <f ca="1">IFERROR(INDEX(INDIRECT("B_MSK["&amp;EXPEDISI[#Headers]&amp;"]"),ROW()-1),"")</f>
        <v>2</v>
      </c>
      <c r="F151" s="22">
        <f ca="1">IFERROR(INDEX(INDIRECT("B_MSK["&amp;EXPEDISI[#Headers]&amp;"_1]"),ROW()-1),"")</f>
        <v>118000</v>
      </c>
      <c r="G151" s="17" t="str">
        <f ca="1">IFERROR(INDEX(INDIRECT("B_MSK["&amp;EXPEDISI[#Headers]&amp;"_1]"),ROW()-1),"")</f>
        <v xml:space="preserve">/ BOX </v>
      </c>
      <c r="H151" s="17" t="str">
        <f ca="1">IFERROR(INDEX(INDIRECT("B_MSK["&amp;EXPEDISI[#Headers]&amp;"]"),ROW()-1),"")</f>
        <v/>
      </c>
      <c r="I151" s="17" t="str">
        <f ca="1">IFERROR(INDEX(INDIRECT("B_MSK["&amp;EXPEDISI[#Headers]&amp;"]"),ROW()-1),"")</f>
        <v/>
      </c>
      <c r="J151" s="19" t="str">
        <f ca="1">IFERROR(IF(INDEX(INDIRECT("B_MSK["&amp;EXPEDISI[#Headers]&amp;"]"),ROW()-1)=0,"",INDEX(INDIRECT("B_MSK["&amp;EXPEDISI[#Headers]&amp;"]"),ROW()-1)),"")</f>
        <v/>
      </c>
      <c r="K151" s="16">
        <f ca="1">IFERROR(IF(EXPEDISI[[#This Row],[NAMA BARANG]]="","",INDEX(INDIRECT("B_MSK["&amp;EXPEDISI[#Headers]&amp;"]"),ROW()-1)),"")</f>
        <v>44935</v>
      </c>
      <c r="L151" s="17" t="str">
        <f ca="1">IFERROR(INDEX(INDIRECT("B_MSK["&amp;EXPEDISI[#Headers]&amp;"]"),ROW()-1),"")</f>
        <v/>
      </c>
    </row>
    <row r="152" spans="1:12" x14ac:dyDescent="0.25">
      <c r="A152" s="16" t="str">
        <f ca="1">IFERROR(INDEX(INDIRECT("B_MSK["&amp;EXPEDISI[#Headers]&amp;"]"),ROW()-1),"")</f>
        <v/>
      </c>
      <c r="B152" s="26" t="str">
        <f ca="1">IFERROR(INDEX(INDIRECT("B_MSK["&amp;EXPEDISI[#Headers]&amp;"]"),ROW()-1),"")</f>
        <v>Garisan set 20cm Payu PS-8805 LUCU</v>
      </c>
      <c r="C152" s="26" t="str">
        <f ca="1">IFERROR(INDEX(SUPPLIER_CONV[2],MATCH(INDEX(INDIRECT("B_MSK["&amp;EXPEDISI[#Headers]&amp;"]"),ROW()-1),SUPPLIER_CONV[1],0)),"")</f>
        <v>SBS</v>
      </c>
      <c r="D152" s="21" t="str">
        <f ca="1">IFERROR(INDEX(INDIRECT("B_MSK["&amp;EXPEDISI[#Headers]&amp;"]"),ROW()-1)&amp;IF(OR(EXPEDISI[[#This Row],[C]]&lt;2,EXPEDISI[[#This Row],[C]]=""),"","/ CTN"),"")</f>
        <v>16 BOX (40 PCS)/ CTN</v>
      </c>
      <c r="E152" s="5">
        <f ca="1">IFERROR(INDEX(INDIRECT("B_MSK["&amp;EXPEDISI[#Headers]&amp;"]"),ROW()-1),"")</f>
        <v>2</v>
      </c>
      <c r="F152" s="22">
        <f ca="1">IFERROR(INDEX(INDIRECT("B_MSK["&amp;EXPEDISI[#Headers]&amp;"_1]"),ROW()-1),"")</f>
        <v>118000</v>
      </c>
      <c r="G152" s="17" t="str">
        <f ca="1">IFERROR(INDEX(INDIRECT("B_MSK["&amp;EXPEDISI[#Headers]&amp;"_1]"),ROW()-1),"")</f>
        <v xml:space="preserve">/ BOX </v>
      </c>
      <c r="H152" s="17" t="str">
        <f ca="1">IFERROR(INDEX(INDIRECT("B_MSK["&amp;EXPEDISI[#Headers]&amp;"]"),ROW()-1),"")</f>
        <v/>
      </c>
      <c r="I152" s="17" t="str">
        <f ca="1">IFERROR(INDEX(INDIRECT("B_MSK["&amp;EXPEDISI[#Headers]&amp;"]"),ROW()-1),"")</f>
        <v/>
      </c>
      <c r="J152" s="19" t="str">
        <f ca="1">IFERROR(IF(INDEX(INDIRECT("B_MSK["&amp;EXPEDISI[#Headers]&amp;"]"),ROW()-1)=0,"",INDEX(INDIRECT("B_MSK["&amp;EXPEDISI[#Headers]&amp;"]"),ROW()-1)),"")</f>
        <v/>
      </c>
      <c r="K152" s="16">
        <f ca="1">IFERROR(IF(EXPEDISI[[#This Row],[NAMA BARANG]]="","",INDEX(INDIRECT("B_MSK["&amp;EXPEDISI[#Headers]&amp;"]"),ROW()-1)),"")</f>
        <v>44935</v>
      </c>
      <c r="L152" s="17" t="str">
        <f ca="1">IFERROR(INDEX(INDIRECT("B_MSK["&amp;EXPEDISI[#Headers]&amp;"]"),ROW()-1),"")</f>
        <v/>
      </c>
    </row>
    <row r="153" spans="1:12" x14ac:dyDescent="0.25">
      <c r="A153" s="16" t="str">
        <f ca="1">IFERROR(INDEX(INDIRECT("B_MSK["&amp;EXPEDISI[#Headers]&amp;"]"),ROW()-1),"")</f>
        <v/>
      </c>
      <c r="B153" s="26" t="str">
        <f ca="1">IFERROR(INDEX(INDIRECT("B_MSK["&amp;EXPEDISI[#Headers]&amp;"]"),ROW()-1),"")</f>
        <v>Garisan set 20cm PS-9810 UNICORN</v>
      </c>
      <c r="C153" s="26" t="str">
        <f ca="1">IFERROR(INDEX(SUPPLIER_CONV[2],MATCH(INDEX(INDIRECT("B_MSK["&amp;EXPEDISI[#Headers]&amp;"]"),ROW()-1),SUPPLIER_CONV[1],0)),"")</f>
        <v>SBS</v>
      </c>
      <c r="D153" s="21" t="str">
        <f ca="1">IFERROR(INDEX(INDIRECT("B_MSK["&amp;EXPEDISI[#Headers]&amp;"]"),ROW()-1)&amp;IF(OR(EXPEDISI[[#This Row],[C]]&lt;2,EXPEDISI[[#This Row],[C]]=""),"","/ CTN"),"")</f>
        <v>16 BOX (40 PCS)/ CTN</v>
      </c>
      <c r="E153" s="5">
        <f ca="1">IFERROR(INDEX(INDIRECT("B_MSK["&amp;EXPEDISI[#Headers]&amp;"]"),ROW()-1),"")</f>
        <v>2</v>
      </c>
      <c r="F153" s="22">
        <f ca="1">IFERROR(INDEX(INDIRECT("B_MSK["&amp;EXPEDISI[#Headers]&amp;"_1]"),ROW()-1),"")</f>
        <v>118000</v>
      </c>
      <c r="G153" s="17" t="str">
        <f ca="1">IFERROR(INDEX(INDIRECT("B_MSK["&amp;EXPEDISI[#Headers]&amp;"_1]"),ROW()-1),"")</f>
        <v xml:space="preserve">/ BOX </v>
      </c>
      <c r="H153" s="17" t="str">
        <f ca="1">IFERROR(INDEX(INDIRECT("B_MSK["&amp;EXPEDISI[#Headers]&amp;"]"),ROW()-1),"")</f>
        <v/>
      </c>
      <c r="I153" s="17" t="str">
        <f ca="1">IFERROR(INDEX(INDIRECT("B_MSK["&amp;EXPEDISI[#Headers]&amp;"]"),ROW()-1),"")</f>
        <v/>
      </c>
      <c r="J153" s="19" t="str">
        <f ca="1">IFERROR(IF(INDEX(INDIRECT("B_MSK["&amp;EXPEDISI[#Headers]&amp;"]"),ROW()-1)=0,"",INDEX(INDIRECT("B_MSK["&amp;EXPEDISI[#Headers]&amp;"]"),ROW()-1)),"")</f>
        <v/>
      </c>
      <c r="K153" s="16">
        <f ca="1">IFERROR(IF(EXPEDISI[[#This Row],[NAMA BARANG]]="","",INDEX(INDIRECT("B_MSK["&amp;EXPEDISI[#Headers]&amp;"]"),ROW()-1)),"")</f>
        <v>44935</v>
      </c>
      <c r="L153" s="17" t="str">
        <f ca="1">IFERROR(INDEX(INDIRECT("B_MSK["&amp;EXPEDISI[#Headers]&amp;"]"),ROW()-1),"")</f>
        <v/>
      </c>
    </row>
    <row r="154" spans="1:12" x14ac:dyDescent="0.25">
      <c r="A154" s="16" t="str">
        <f ca="1">IFERROR(INDEX(INDIRECT("B_MSK["&amp;EXPEDISI[#Headers]&amp;"]"),ROW()-1),"")</f>
        <v/>
      </c>
      <c r="B154" s="26" t="str">
        <f ca="1">IFERROR(INDEX(INDIRECT("B_MSK["&amp;EXPEDISI[#Headers]&amp;"]"),ROW()-1),"")</f>
        <v>Garisan set 20cm PS-9811 BT 21</v>
      </c>
      <c r="C154" s="26" t="str">
        <f ca="1">IFERROR(INDEX(SUPPLIER_CONV[2],MATCH(INDEX(INDIRECT("B_MSK["&amp;EXPEDISI[#Headers]&amp;"]"),ROW()-1),SUPPLIER_CONV[1],0)),"")</f>
        <v>SBS</v>
      </c>
      <c r="D154" s="21" t="str">
        <f ca="1">IFERROR(INDEX(INDIRECT("B_MSK["&amp;EXPEDISI[#Headers]&amp;"]"),ROW()-1)&amp;IF(OR(EXPEDISI[[#This Row],[C]]&lt;2,EXPEDISI[[#This Row],[C]]=""),"","/ CTN"),"")</f>
        <v>16 BOX (40 PCS)/ CTN</v>
      </c>
      <c r="E154" s="5">
        <f ca="1">IFERROR(INDEX(INDIRECT("B_MSK["&amp;EXPEDISI[#Headers]&amp;"]"),ROW()-1),"")</f>
        <v>2</v>
      </c>
      <c r="F154" s="22">
        <f ca="1">IFERROR(INDEX(INDIRECT("B_MSK["&amp;EXPEDISI[#Headers]&amp;"_1]"),ROW()-1),"")</f>
        <v>118000</v>
      </c>
      <c r="G154" s="17" t="str">
        <f ca="1">IFERROR(INDEX(INDIRECT("B_MSK["&amp;EXPEDISI[#Headers]&amp;"_1]"),ROW()-1),"")</f>
        <v xml:space="preserve">/ BOX </v>
      </c>
      <c r="H154" s="17" t="str">
        <f ca="1">IFERROR(INDEX(INDIRECT("B_MSK["&amp;EXPEDISI[#Headers]&amp;"]"),ROW()-1),"")</f>
        <v/>
      </c>
      <c r="I154" s="17" t="str">
        <f ca="1">IFERROR(INDEX(INDIRECT("B_MSK["&amp;EXPEDISI[#Headers]&amp;"]"),ROW()-1),"")</f>
        <v/>
      </c>
      <c r="J154" s="19" t="str">
        <f ca="1">IFERROR(IF(INDEX(INDIRECT("B_MSK["&amp;EXPEDISI[#Headers]&amp;"]"),ROW()-1)=0,"",INDEX(INDIRECT("B_MSK["&amp;EXPEDISI[#Headers]&amp;"]"),ROW()-1)),"")</f>
        <v/>
      </c>
      <c r="K154" s="16">
        <f ca="1">IFERROR(IF(EXPEDISI[[#This Row],[NAMA BARANG]]="","",INDEX(INDIRECT("B_MSK["&amp;EXPEDISI[#Headers]&amp;"]"),ROW()-1)),"")</f>
        <v>44935</v>
      </c>
      <c r="L154" s="17" t="str">
        <f ca="1">IFERROR(INDEX(INDIRECT("B_MSK["&amp;EXPEDISI[#Headers]&amp;"]"),ROW()-1),"")</f>
        <v/>
      </c>
    </row>
    <row r="155" spans="1:12" x14ac:dyDescent="0.25">
      <c r="A155" s="16" t="str">
        <f ca="1">IFERROR(INDEX(INDIRECT("B_MSK["&amp;EXPEDISI[#Headers]&amp;"]"),ROW()-1),"")</f>
        <v/>
      </c>
      <c r="B155" s="26" t="str">
        <f ca="1">IFERROR(INDEX(INDIRECT("B_MSK["&amp;EXPEDISI[#Headers]&amp;"]"),ROW()-1),"")</f>
        <v>Garisan set 20cm PS-9812 D</v>
      </c>
      <c r="C155" s="26" t="str">
        <f ca="1">IFERROR(INDEX(SUPPLIER_CONV[2],MATCH(INDEX(INDIRECT("B_MSK["&amp;EXPEDISI[#Headers]&amp;"]"),ROW()-1),SUPPLIER_CONV[1],0)),"")</f>
        <v>SBS</v>
      </c>
      <c r="D155" s="21" t="str">
        <f ca="1">IFERROR(INDEX(INDIRECT("B_MSK["&amp;EXPEDISI[#Headers]&amp;"]"),ROW()-1)&amp;IF(OR(EXPEDISI[[#This Row],[C]]&lt;2,EXPEDISI[[#This Row],[C]]=""),"","/ CTN"),"")</f>
        <v>16 BOX (40 PCS)/ CTN</v>
      </c>
      <c r="E155" s="5">
        <f ca="1">IFERROR(INDEX(INDIRECT("B_MSK["&amp;EXPEDISI[#Headers]&amp;"]"),ROW()-1),"")</f>
        <v>2</v>
      </c>
      <c r="F155" s="22">
        <f ca="1">IFERROR(INDEX(INDIRECT("B_MSK["&amp;EXPEDISI[#Headers]&amp;"_1]"),ROW()-1),"")</f>
        <v>118000</v>
      </c>
      <c r="G155" s="17" t="str">
        <f ca="1">IFERROR(INDEX(INDIRECT("B_MSK["&amp;EXPEDISI[#Headers]&amp;"_1]"),ROW()-1),"")</f>
        <v xml:space="preserve">/ BOX </v>
      </c>
      <c r="H155" s="17" t="str">
        <f ca="1">IFERROR(INDEX(INDIRECT("B_MSK["&amp;EXPEDISI[#Headers]&amp;"]"),ROW()-1),"")</f>
        <v/>
      </c>
      <c r="I155" s="17" t="str">
        <f ca="1">IFERROR(INDEX(INDIRECT("B_MSK["&amp;EXPEDISI[#Headers]&amp;"]"),ROW()-1),"")</f>
        <v/>
      </c>
      <c r="J155" s="19" t="str">
        <f ca="1">IFERROR(IF(INDEX(INDIRECT("B_MSK["&amp;EXPEDISI[#Headers]&amp;"]"),ROW()-1)=0,"",INDEX(INDIRECT("B_MSK["&amp;EXPEDISI[#Headers]&amp;"]"),ROW()-1)),"")</f>
        <v/>
      </c>
      <c r="K155" s="16">
        <f ca="1">IFERROR(IF(EXPEDISI[[#This Row],[NAMA BARANG]]="","",INDEX(INDIRECT("B_MSK["&amp;EXPEDISI[#Headers]&amp;"]"),ROW()-1)),"")</f>
        <v>44935</v>
      </c>
      <c r="L155" s="17" t="str">
        <f ca="1">IFERROR(INDEX(INDIRECT("B_MSK["&amp;EXPEDISI[#Headers]&amp;"]"),ROW()-1),"")</f>
        <v/>
      </c>
    </row>
    <row r="156" spans="1:12" x14ac:dyDescent="0.25">
      <c r="A156" s="16" t="str">
        <f ca="1">IFERROR(INDEX(INDIRECT("B_MSK["&amp;EXPEDISI[#Headers]&amp;"]"),ROW()-1),"")</f>
        <v/>
      </c>
      <c r="B156" s="26" t="str">
        <f ca="1">IFERROR(INDEX(INDIRECT("B_MSK["&amp;EXPEDISI[#Headers]&amp;"]"),ROW()-1),"")</f>
        <v/>
      </c>
      <c r="C156" s="26" t="str">
        <f ca="1">IFERROR(INDEX(SUPPLIER_CONV[2],MATCH(INDEX(INDIRECT("B_MSK["&amp;EXPEDISI[#Headers]&amp;"]"),ROW()-1),SUPPLIER_CONV[1],0)),"")</f>
        <v/>
      </c>
      <c r="D156" s="21" t="str">
        <f ca="1">IFERROR(INDEX(INDIRECT("B_MSK["&amp;EXPEDISI[#Headers]&amp;"]"),ROW()-1)&amp;IF(OR(EXPEDISI[[#This Row],[C]]&lt;2,EXPEDISI[[#This Row],[C]]=""),"","/ CTN"),"")</f>
        <v/>
      </c>
      <c r="E156" s="5" t="str">
        <f ca="1">IFERROR(INDEX(INDIRECT("B_MSK["&amp;EXPEDISI[#Headers]&amp;"]"),ROW()-1),"")</f>
        <v/>
      </c>
      <c r="F156" s="22" t="str">
        <f ca="1">IFERROR(INDEX(INDIRECT("B_MSK["&amp;EXPEDISI[#Headers]&amp;"_1]"),ROW()-1),"")</f>
        <v/>
      </c>
      <c r="G156" s="17" t="str">
        <f ca="1">IFERROR(INDEX(INDIRECT("B_MSK["&amp;EXPEDISI[#Headers]&amp;"_1]"),ROW()-1),"")</f>
        <v/>
      </c>
      <c r="H156" s="17" t="str">
        <f ca="1">IFERROR(INDEX(INDIRECT("B_MSK["&amp;EXPEDISI[#Headers]&amp;"]"),ROW()-1),"")</f>
        <v/>
      </c>
      <c r="I156" s="17" t="str">
        <f ca="1">IFERROR(INDEX(INDIRECT("B_MSK["&amp;EXPEDISI[#Headers]&amp;"]"),ROW()-1),"")</f>
        <v/>
      </c>
      <c r="J156" s="19" t="str">
        <f ca="1">IFERROR(IF(INDEX(INDIRECT("B_MSK["&amp;EXPEDISI[#Headers]&amp;"]"),ROW()-1)=0,"",INDEX(INDIRECT("B_MSK["&amp;EXPEDISI[#Headers]&amp;"]"),ROW()-1)),"")</f>
        <v/>
      </c>
      <c r="K156" s="16" t="str">
        <f ca="1">IFERROR(IF(EXPEDISI[[#This Row],[NAMA BARANG]]="","",INDEX(INDIRECT("B_MSK["&amp;EXPEDISI[#Headers]&amp;"]"),ROW()-1)),"")</f>
        <v/>
      </c>
      <c r="L156" s="17" t="str">
        <f ca="1">IFERROR(INDEX(INDIRECT("B_MSK["&amp;EXPEDISI[#Headers]&amp;"]"),ROW()-1),"")</f>
        <v/>
      </c>
    </row>
    <row r="157" spans="1:12" x14ac:dyDescent="0.25">
      <c r="A157" s="16" t="str">
        <f ca="1">IFERROR(INDEX(INDIRECT("B_MSK["&amp;EXPEDISI[#Headers]&amp;"]"),ROW()-1),"")</f>
        <v/>
      </c>
      <c r="B157" s="26" t="str">
        <f ca="1">IFERROR(INDEX(INDIRECT("B_MSK["&amp;EXPEDISI[#Headers]&amp;"]"),ROW()-1),"")</f>
        <v>Isi cutter Kenko L-150</v>
      </c>
      <c r="C157" s="26" t="str">
        <f ca="1">IFERROR(INDEX(SUPPLIER_CONV[2],MATCH(INDEX(INDIRECT("B_MSK["&amp;EXPEDISI[#Headers]&amp;"]"),ROW()-1),SUPPLIER_CONV[1],0)),"")</f>
        <v>KENKO</v>
      </c>
      <c r="D157" s="21" t="str">
        <f ca="1">IFERROR(INDEX(INDIRECT("B_MSK["&amp;EXPEDISI[#Headers]&amp;"]"),ROW()-1)&amp;IF(OR(EXPEDISI[[#This Row],[C]]&lt;2,EXPEDISI[[#This Row],[C]]=""),"","/ CTN"),"")</f>
        <v>60 LSN/ CTN</v>
      </c>
      <c r="E157" s="5">
        <f ca="1">IFERROR(INDEX(INDIRECT("B_MSK["&amp;EXPEDISI[#Headers]&amp;"]"),ROW()-1),"")</f>
        <v>5</v>
      </c>
      <c r="F157" s="22">
        <f ca="1">IFERROR(INDEX(INDIRECT("B_MSK["&amp;EXPEDISI[#Headers]&amp;"_1]"),ROW()-1),"")</f>
        <v>64800</v>
      </c>
      <c r="G157" s="17" t="str">
        <f ca="1">IFERROR(INDEX(INDIRECT("B_MSK["&amp;EXPEDISI[#Headers]&amp;"_1]"),ROW()-1),"")</f>
        <v>/ LSN</v>
      </c>
      <c r="H157" s="17">
        <f ca="1">IFERROR(INDEX(INDIRECT("B_MSK["&amp;EXPEDISI[#Headers]&amp;"]"),ROW()-1),"")</f>
        <v>0.17</v>
      </c>
      <c r="I157" s="17" t="str">
        <f ca="1">IFERROR(INDEX(INDIRECT("B_MSK["&amp;EXPEDISI[#Headers]&amp;"]"),ROW()-1),"")</f>
        <v/>
      </c>
      <c r="J157" s="19" t="str">
        <f ca="1">IFERROR(IF(INDEX(INDIRECT("B_MSK["&amp;EXPEDISI[#Headers]&amp;"]"),ROW()-1)=0,"",INDEX(INDIRECT("B_MSK["&amp;EXPEDISI[#Headers]&amp;"]"),ROW()-1)),"")</f>
        <v/>
      </c>
      <c r="K157" s="16">
        <f ca="1">IFERROR(IF(EXPEDISI[[#This Row],[NAMA BARANG]]="","",INDEX(INDIRECT("B_MSK["&amp;EXPEDISI[#Headers]&amp;"]"),ROW()-1)),"")</f>
        <v>44935</v>
      </c>
      <c r="L157" s="17" t="str">
        <f ca="1">IFERROR(INDEX(INDIRECT("B_MSK["&amp;EXPEDISI[#Headers]&amp;"]"),ROW()-1),"")</f>
        <v/>
      </c>
    </row>
    <row r="158" spans="1:12" x14ac:dyDescent="0.25">
      <c r="A158" s="16" t="str">
        <f ca="1">IFERROR(INDEX(INDIRECT("B_MSK["&amp;EXPEDISI[#Headers]&amp;"]"),ROW()-1),"")</f>
        <v/>
      </c>
      <c r="B158" s="26" t="str">
        <f ca="1">IFERROR(INDEX(INDIRECT("B_MSK["&amp;EXPEDISI[#Headers]&amp;"]"),ROW()-1),"")</f>
        <v>Gel pen Kenko Hitech 0.28mm hitam</v>
      </c>
      <c r="C158" s="26" t="str">
        <f ca="1">IFERROR(INDEX(SUPPLIER_CONV[2],MATCH(INDEX(INDIRECT("B_MSK["&amp;EXPEDISI[#Headers]&amp;"]"),ROW()-1),SUPPLIER_CONV[1],0)),"")</f>
        <v>KENKO</v>
      </c>
      <c r="D158" s="21" t="str">
        <f ca="1">IFERROR(INDEX(INDIRECT("B_MSK["&amp;EXPEDISI[#Headers]&amp;"]"),ROW()-1)&amp;IF(OR(EXPEDISI[[#This Row],[C]]&lt;2,EXPEDISI[[#This Row],[C]]=""),"","/ CTN"),"")</f>
        <v>12 GRS/ CTN</v>
      </c>
      <c r="E158" s="5">
        <f ca="1">IFERROR(INDEX(INDIRECT("B_MSK["&amp;EXPEDISI[#Headers]&amp;"]"),ROW()-1),"")</f>
        <v>5</v>
      </c>
      <c r="F158" s="22">
        <f ca="1">IFERROR(INDEX(INDIRECT("B_MSK["&amp;EXPEDISI[#Headers]&amp;"_1]"),ROW()-1),"")</f>
        <v>468000</v>
      </c>
      <c r="G158" s="17" t="str">
        <f ca="1">IFERROR(INDEX(INDIRECT("B_MSK["&amp;EXPEDISI[#Headers]&amp;"_1]"),ROW()-1),"")</f>
        <v>/ GRS</v>
      </c>
      <c r="H158" s="17">
        <f ca="1">IFERROR(INDEX(INDIRECT("B_MSK["&amp;EXPEDISI[#Headers]&amp;"]"),ROW()-1),"")</f>
        <v>0.17</v>
      </c>
      <c r="I158" s="17" t="str">
        <f ca="1">IFERROR(INDEX(INDIRECT("B_MSK["&amp;EXPEDISI[#Headers]&amp;"]"),ROW()-1),"")</f>
        <v/>
      </c>
      <c r="J158" s="19" t="str">
        <f ca="1">IFERROR(IF(INDEX(INDIRECT("B_MSK["&amp;EXPEDISI[#Headers]&amp;"]"),ROW()-1)=0,"",INDEX(INDIRECT("B_MSK["&amp;EXPEDISI[#Headers]&amp;"]"),ROW()-1)),"")</f>
        <v/>
      </c>
      <c r="K158" s="16">
        <f ca="1">IFERROR(IF(EXPEDISI[[#This Row],[NAMA BARANG]]="","",INDEX(INDIRECT("B_MSK["&amp;EXPEDISI[#Headers]&amp;"]"),ROW()-1)),"")</f>
        <v>44935</v>
      </c>
      <c r="L158" s="17" t="str">
        <f ca="1">IFERROR(INDEX(INDIRECT("B_MSK["&amp;EXPEDISI[#Headers]&amp;"]"),ROW()-1),"")</f>
        <v/>
      </c>
    </row>
    <row r="159" spans="1:12" x14ac:dyDescent="0.25">
      <c r="A159" s="16" t="str">
        <f ca="1">IFERROR(INDEX(INDIRECT("B_MSK["&amp;EXPEDISI[#Headers]&amp;"]"),ROW()-1),"")</f>
        <v/>
      </c>
      <c r="B159" s="26" t="str">
        <f ca="1">IFERROR(INDEX(INDIRECT("B_MSK["&amp;EXPEDISI[#Headers]&amp;"]"),ROW()-1),"")</f>
        <v>Punch Kenko no.85 XL</v>
      </c>
      <c r="C159" s="26" t="str">
        <f ca="1">IFERROR(INDEX(SUPPLIER_CONV[2],MATCH(INDEX(INDIRECT("B_MSK["&amp;EXPEDISI[#Headers]&amp;"]"),ROW()-1),SUPPLIER_CONV[1],0)),"")</f>
        <v>KENKO</v>
      </c>
      <c r="D159" s="21" t="str">
        <f ca="1">IFERROR(INDEX(INDIRECT("B_MSK["&amp;EXPEDISI[#Headers]&amp;"]"),ROW()-1)&amp;IF(OR(EXPEDISI[[#This Row],[C]]&lt;2,EXPEDISI[[#This Row],[C]]=""),"","/ CTN"),"")</f>
        <v>24 PCS</v>
      </c>
      <c r="E159" s="5">
        <f ca="1">IFERROR(INDEX(INDIRECT("B_MSK["&amp;EXPEDISI[#Headers]&amp;"]"),ROW()-1),"")</f>
        <v>1</v>
      </c>
      <c r="F159" s="22">
        <f ca="1">IFERROR(INDEX(INDIRECT("B_MSK["&amp;EXPEDISI[#Headers]&amp;"_1]"),ROW()-1),"")</f>
        <v>59000</v>
      </c>
      <c r="G159" s="17" t="str">
        <f ca="1">IFERROR(INDEX(INDIRECT("B_MSK["&amp;EXPEDISI[#Headers]&amp;"_1]"),ROW()-1),"")</f>
        <v>/ PCS</v>
      </c>
      <c r="H159" s="17">
        <f ca="1">IFERROR(INDEX(INDIRECT("B_MSK["&amp;EXPEDISI[#Headers]&amp;"]"),ROW()-1),"")</f>
        <v>0.17</v>
      </c>
      <c r="I159" s="17" t="str">
        <f ca="1">IFERROR(INDEX(INDIRECT("B_MSK["&amp;EXPEDISI[#Headers]&amp;"]"),ROW()-1),"")</f>
        <v/>
      </c>
      <c r="J159" s="19" t="str">
        <f ca="1">IFERROR(IF(INDEX(INDIRECT("B_MSK["&amp;EXPEDISI[#Headers]&amp;"]"),ROW()-1)=0,"",INDEX(INDIRECT("B_MSK["&amp;EXPEDISI[#Headers]&amp;"]"),ROW()-1)),"")</f>
        <v/>
      </c>
      <c r="K159" s="16">
        <f ca="1">IFERROR(IF(EXPEDISI[[#This Row],[NAMA BARANG]]="","",INDEX(INDIRECT("B_MSK["&amp;EXPEDISI[#Headers]&amp;"]"),ROW()-1)),"")</f>
        <v>44935</v>
      </c>
      <c r="L159" s="17" t="str">
        <f ca="1">IFERROR(INDEX(INDIRECT("B_MSK["&amp;EXPEDISI[#Headers]&amp;"]"),ROW()-1),"")</f>
        <v/>
      </c>
    </row>
    <row r="160" spans="1:12" x14ac:dyDescent="0.25">
      <c r="A160" s="16" t="str">
        <f ca="1">IFERROR(INDEX(INDIRECT("B_MSK["&amp;EXPEDISI[#Headers]&amp;"]"),ROW()-1),"")</f>
        <v/>
      </c>
      <c r="B160" s="26" t="str">
        <f ca="1">IFERROR(INDEX(INDIRECT("B_MSK["&amp;EXPEDISI[#Headers]&amp;"]"),ROW()-1),"")</f>
        <v>Clip trigonal Kenko no.3</v>
      </c>
      <c r="C160" s="26" t="str">
        <f ca="1">IFERROR(INDEX(SUPPLIER_CONV[2],MATCH(INDEX(INDIRECT("B_MSK["&amp;EXPEDISI[#Headers]&amp;"]"),ROW()-1),SUPPLIER_CONV[1],0)),"")</f>
        <v>KENKO</v>
      </c>
      <c r="D160" s="21" t="str">
        <f ca="1">IFERROR(INDEX(INDIRECT("B_MSK["&amp;EXPEDISI[#Headers]&amp;"]"),ROW()-1)&amp;IF(OR(EXPEDISI[[#This Row],[C]]&lt;2,EXPEDISI[[#This Row],[C]]=""),"","/ CTN"),"")</f>
        <v>50 PAK (10 BOX)/ CTN</v>
      </c>
      <c r="E160" s="5">
        <f ca="1">IFERROR(INDEX(INDIRECT("B_MSK["&amp;EXPEDISI[#Headers]&amp;"]"),ROW()-1),"")</f>
        <v>2</v>
      </c>
      <c r="F160" s="22">
        <f ca="1">IFERROR(INDEX(INDIRECT("B_MSK["&amp;EXPEDISI[#Headers]&amp;"_1]"),ROW()-1),"")</f>
        <v>16000</v>
      </c>
      <c r="G160" s="17" t="str">
        <f ca="1">IFERROR(INDEX(INDIRECT("B_MSK["&amp;EXPEDISI[#Headers]&amp;"_1]"),ROW()-1),"")</f>
        <v xml:space="preserve">/ PAK </v>
      </c>
      <c r="H160" s="17">
        <f ca="1">IFERROR(INDEX(INDIRECT("B_MSK["&amp;EXPEDISI[#Headers]&amp;"]"),ROW()-1),"")</f>
        <v>0.17</v>
      </c>
      <c r="I160" s="17" t="str">
        <f ca="1">IFERROR(INDEX(INDIRECT("B_MSK["&amp;EXPEDISI[#Headers]&amp;"]"),ROW()-1),"")</f>
        <v/>
      </c>
      <c r="J160" s="19" t="str">
        <f ca="1">IFERROR(IF(INDEX(INDIRECT("B_MSK["&amp;EXPEDISI[#Headers]&amp;"]"),ROW()-1)=0,"",INDEX(INDIRECT("B_MSK["&amp;EXPEDISI[#Headers]&amp;"]"),ROW()-1)),"")</f>
        <v/>
      </c>
      <c r="K160" s="16">
        <f ca="1">IFERROR(IF(EXPEDISI[[#This Row],[NAMA BARANG]]="","",INDEX(INDIRECT("B_MSK["&amp;EXPEDISI[#Headers]&amp;"]"),ROW()-1)),"")</f>
        <v>44935</v>
      </c>
      <c r="L160" s="17" t="str">
        <f ca="1">IFERROR(INDEX(INDIRECT("B_MSK["&amp;EXPEDISI[#Headers]&amp;"]"),ROW()-1),"")</f>
        <v/>
      </c>
    </row>
    <row r="161" spans="1:12" x14ac:dyDescent="0.25">
      <c r="A161" s="16" t="str">
        <f ca="1">IFERROR(INDEX(INDIRECT("B_MSK["&amp;EXPEDISI[#Headers]&amp;"]"),ROW()-1),"")</f>
        <v/>
      </c>
      <c r="B161" s="26" t="str">
        <f ca="1">IFERROR(INDEX(INDIRECT("B_MSK["&amp;EXPEDISI[#Headers]&amp;"]"),ROW()-1),"")</f>
        <v>Clip Jumbo Kenko no.5</v>
      </c>
      <c r="C161" s="26" t="str">
        <f ca="1">IFERROR(INDEX(SUPPLIER_CONV[2],MATCH(INDEX(INDIRECT("B_MSK["&amp;EXPEDISI[#Headers]&amp;"]"),ROW()-1),SUPPLIER_CONV[1],0)),"")</f>
        <v>KENKO</v>
      </c>
      <c r="D161" s="21" t="str">
        <f ca="1">IFERROR(INDEX(INDIRECT("B_MSK["&amp;EXPEDISI[#Headers]&amp;"]"),ROW()-1)&amp;IF(OR(EXPEDISI[[#This Row],[C]]&lt;2,EXPEDISI[[#This Row],[C]]=""),"","/ CTN"),"")</f>
        <v>20 PAK (10 BOX)/ CTN</v>
      </c>
      <c r="E161" s="5">
        <f ca="1">IFERROR(INDEX(INDIRECT("B_MSK["&amp;EXPEDISI[#Headers]&amp;"]"),ROW()-1),"")</f>
        <v>2</v>
      </c>
      <c r="F161" s="22">
        <f ca="1">IFERROR(INDEX(INDIRECT("B_MSK["&amp;EXPEDISI[#Headers]&amp;"_1]"),ROW()-1),"")</f>
        <v>43000</v>
      </c>
      <c r="G161" s="17" t="str">
        <f ca="1">IFERROR(INDEX(INDIRECT("B_MSK["&amp;EXPEDISI[#Headers]&amp;"_1]"),ROW()-1),"")</f>
        <v xml:space="preserve">/ PAK </v>
      </c>
      <c r="H161" s="17">
        <f ca="1">IFERROR(INDEX(INDIRECT("B_MSK["&amp;EXPEDISI[#Headers]&amp;"]"),ROW()-1),"")</f>
        <v>0.17</v>
      </c>
      <c r="I161" s="17" t="str">
        <f ca="1">IFERROR(INDEX(INDIRECT("B_MSK["&amp;EXPEDISI[#Headers]&amp;"]"),ROW()-1),"")</f>
        <v/>
      </c>
      <c r="J161" s="19" t="str">
        <f ca="1">IFERROR(IF(INDEX(INDIRECT("B_MSK["&amp;EXPEDISI[#Headers]&amp;"]"),ROW()-1)=0,"",INDEX(INDIRECT("B_MSK["&amp;EXPEDISI[#Headers]&amp;"]"),ROW()-1)),"")</f>
        <v/>
      </c>
      <c r="K161" s="16">
        <f ca="1">IFERROR(IF(EXPEDISI[[#This Row],[NAMA BARANG]]="","",INDEX(INDIRECT("B_MSK["&amp;EXPEDISI[#Headers]&amp;"]"),ROW()-1)),"")</f>
        <v>44935</v>
      </c>
      <c r="L161" s="17" t="str">
        <f ca="1">IFERROR(INDEX(INDIRECT("B_MSK["&amp;EXPEDISI[#Headers]&amp;"]"),ROW()-1),"")</f>
        <v/>
      </c>
    </row>
    <row r="162" spans="1:12" x14ac:dyDescent="0.25">
      <c r="A162" s="16" t="str">
        <f ca="1">IFERROR(INDEX(INDIRECT("B_MSK["&amp;EXPEDISI[#Headers]&amp;"]"),ROW()-1),"")</f>
        <v/>
      </c>
      <c r="B162" s="26" t="str">
        <f ca="1">IFERROR(INDEX(INDIRECT("B_MSK["&amp;EXPEDISI[#Headers]&amp;"]"),ROW()-1),"")</f>
        <v>Gel pen Kenko Sahara Hitam</v>
      </c>
      <c r="C162" s="26" t="str">
        <f ca="1">IFERROR(INDEX(SUPPLIER_CONV[2],MATCH(INDEX(INDIRECT("B_MSK["&amp;EXPEDISI[#Headers]&amp;"]"),ROW()-1),SUPPLIER_CONV[1],0)),"")</f>
        <v>KENKO</v>
      </c>
      <c r="D162" s="21" t="str">
        <f ca="1">IFERROR(INDEX(INDIRECT("B_MSK["&amp;EXPEDISI[#Headers]&amp;"]"),ROW()-1)&amp;IF(OR(EXPEDISI[[#This Row],[C]]&lt;2,EXPEDISI[[#This Row],[C]]=""),"","/ CTN"),"")</f>
        <v>12 GRS/ CTN</v>
      </c>
      <c r="E162" s="5">
        <f ca="1">IFERROR(INDEX(INDIRECT("B_MSK["&amp;EXPEDISI[#Headers]&amp;"]"),ROW()-1),"")</f>
        <v>2</v>
      </c>
      <c r="F162" s="22">
        <f ca="1">IFERROR(INDEX(INDIRECT("B_MSK["&amp;EXPEDISI[#Headers]&amp;"_1]"),ROW()-1),"")</f>
        <v>439200</v>
      </c>
      <c r="G162" s="17" t="str">
        <f ca="1">IFERROR(INDEX(INDIRECT("B_MSK["&amp;EXPEDISI[#Headers]&amp;"_1]"),ROW()-1),"")</f>
        <v>/ GRS</v>
      </c>
      <c r="H162" s="17">
        <f ca="1">IFERROR(INDEX(INDIRECT("B_MSK["&amp;EXPEDISI[#Headers]&amp;"]"),ROW()-1),"")</f>
        <v>0.17</v>
      </c>
      <c r="I162" s="17" t="str">
        <f ca="1">IFERROR(INDEX(INDIRECT("B_MSK["&amp;EXPEDISI[#Headers]&amp;"]"),ROW()-1),"")</f>
        <v/>
      </c>
      <c r="J162" s="19" t="str">
        <f ca="1">IFERROR(IF(INDEX(INDIRECT("B_MSK["&amp;EXPEDISI[#Headers]&amp;"]"),ROW()-1)=0,"",INDEX(INDIRECT("B_MSK["&amp;EXPEDISI[#Headers]&amp;"]"),ROW()-1)),"")</f>
        <v/>
      </c>
      <c r="K162" s="16">
        <f ca="1">IFERROR(IF(EXPEDISI[[#This Row],[NAMA BARANG]]="","",INDEX(INDIRECT("B_MSK["&amp;EXPEDISI[#Headers]&amp;"]"),ROW()-1)),"")</f>
        <v>44935</v>
      </c>
      <c r="L162" s="17" t="str">
        <f ca="1">IFERROR(INDEX(INDIRECT("B_MSK["&amp;EXPEDISI[#Headers]&amp;"]"),ROW()-1),"")</f>
        <v/>
      </c>
    </row>
    <row r="163" spans="1:12" x14ac:dyDescent="0.25">
      <c r="A163" s="16" t="str">
        <f ca="1">IFERROR(INDEX(INDIRECT("B_MSK["&amp;EXPEDISI[#Headers]&amp;"]"),ROW()-1),"")</f>
        <v/>
      </c>
      <c r="B163" s="26" t="str">
        <f ca="1">IFERROR(INDEX(INDIRECT("B_MSK["&amp;EXPEDISI[#Headers]&amp;"]"),ROW()-1),"")</f>
        <v/>
      </c>
      <c r="C163" s="26" t="str">
        <f ca="1">IFERROR(INDEX(SUPPLIER_CONV[2],MATCH(INDEX(INDIRECT("B_MSK["&amp;EXPEDISI[#Headers]&amp;"]"),ROW()-1),SUPPLIER_CONV[1],0)),"")</f>
        <v/>
      </c>
      <c r="D163" s="21" t="str">
        <f ca="1">IFERROR(INDEX(INDIRECT("B_MSK["&amp;EXPEDISI[#Headers]&amp;"]"),ROW()-1)&amp;IF(OR(EXPEDISI[[#This Row],[C]]&lt;2,EXPEDISI[[#This Row],[C]]=""),"","/ CTN"),"")</f>
        <v/>
      </c>
      <c r="E163" s="5" t="str">
        <f ca="1">IFERROR(INDEX(INDIRECT("B_MSK["&amp;EXPEDISI[#Headers]&amp;"]"),ROW()-1),"")</f>
        <v/>
      </c>
      <c r="F163" s="22" t="str">
        <f ca="1">IFERROR(INDEX(INDIRECT("B_MSK["&amp;EXPEDISI[#Headers]&amp;"_1]"),ROW()-1),"")</f>
        <v/>
      </c>
      <c r="G163" s="17" t="str">
        <f ca="1">IFERROR(INDEX(INDIRECT("B_MSK["&amp;EXPEDISI[#Headers]&amp;"_1]"),ROW()-1),"")</f>
        <v/>
      </c>
      <c r="H163" s="17" t="str">
        <f ca="1">IFERROR(INDEX(INDIRECT("B_MSK["&amp;EXPEDISI[#Headers]&amp;"]"),ROW()-1),"")</f>
        <v/>
      </c>
      <c r="I163" s="17" t="str">
        <f ca="1">IFERROR(INDEX(INDIRECT("B_MSK["&amp;EXPEDISI[#Headers]&amp;"]"),ROW()-1),"")</f>
        <v/>
      </c>
      <c r="J163" s="19" t="str">
        <f ca="1">IFERROR(IF(INDEX(INDIRECT("B_MSK["&amp;EXPEDISI[#Headers]&amp;"]"),ROW()-1)=0,"",INDEX(INDIRECT("B_MSK["&amp;EXPEDISI[#Headers]&amp;"]"),ROW()-1)),"")</f>
        <v/>
      </c>
      <c r="K163" s="16" t="str">
        <f ca="1">IFERROR(IF(EXPEDISI[[#This Row],[NAMA BARANG]]="","",INDEX(INDIRECT("B_MSK["&amp;EXPEDISI[#Headers]&amp;"]"),ROW()-1)),"")</f>
        <v/>
      </c>
      <c r="L163" s="17" t="str">
        <f ca="1">IFERROR(INDEX(INDIRECT("B_MSK["&amp;EXPEDISI[#Headers]&amp;"]"),ROW()-1),"")</f>
        <v/>
      </c>
    </row>
    <row r="164" spans="1:12" x14ac:dyDescent="0.25">
      <c r="A164" s="16" t="str">
        <f ca="1">IFERROR(INDEX(INDIRECT("B_MSK["&amp;EXPEDISI[#Headers]&amp;"]"),ROW()-1),"")</f>
        <v/>
      </c>
      <c r="B164" s="26" t="str">
        <f ca="1">IFERROR(INDEX(INDIRECT("B_MSK["&amp;EXPEDISI[#Headers]&amp;"]"),ROW()-1),"")</f>
        <v>Punch Kenko no.30</v>
      </c>
      <c r="C164" s="26" t="str">
        <f ca="1">IFERROR(INDEX(SUPPLIER_CONV[2],MATCH(INDEX(INDIRECT("B_MSK["&amp;EXPEDISI[#Headers]&amp;"]"),ROW()-1),SUPPLIER_CONV[1],0)),"")</f>
        <v>KENKO</v>
      </c>
      <c r="D164" s="21" t="str">
        <f ca="1">IFERROR(INDEX(INDIRECT("B_MSK["&amp;EXPEDISI[#Headers]&amp;"]"),ROW()-1)&amp;IF(OR(EXPEDISI[[#This Row],[C]]&lt;2,EXPEDISI[[#This Row],[C]]=""),"","/ CTN"),"")</f>
        <v>10 LSN/ CTN</v>
      </c>
      <c r="E164" s="5">
        <f ca="1">IFERROR(INDEX(INDIRECT("B_MSK["&amp;EXPEDISI[#Headers]&amp;"]"),ROW()-1),"")</f>
        <v>4</v>
      </c>
      <c r="F164" s="22">
        <f ca="1">IFERROR(INDEX(INDIRECT("B_MSK["&amp;EXPEDISI[#Headers]&amp;"_1]"),ROW()-1),"")</f>
        <v>156000</v>
      </c>
      <c r="G164" s="17" t="str">
        <f ca="1">IFERROR(INDEX(INDIRECT("B_MSK["&amp;EXPEDISI[#Headers]&amp;"_1]"),ROW()-1),"")</f>
        <v>/ LSN</v>
      </c>
      <c r="H164" s="17">
        <f ca="1">IFERROR(INDEX(INDIRECT("B_MSK["&amp;EXPEDISI[#Headers]&amp;"]"),ROW()-1),"")</f>
        <v>0.17</v>
      </c>
      <c r="I164" s="17" t="str">
        <f ca="1">IFERROR(INDEX(INDIRECT("B_MSK["&amp;EXPEDISI[#Headers]&amp;"]"),ROW()-1),"")</f>
        <v/>
      </c>
      <c r="J164" s="19" t="str">
        <f ca="1">IFERROR(IF(INDEX(INDIRECT("B_MSK["&amp;EXPEDISI[#Headers]&amp;"]"),ROW()-1)=0,"",INDEX(INDIRECT("B_MSK["&amp;EXPEDISI[#Headers]&amp;"]"),ROW()-1)),"")</f>
        <v/>
      </c>
      <c r="K164" s="16">
        <f ca="1">IFERROR(IF(EXPEDISI[[#This Row],[NAMA BARANG]]="","",INDEX(INDIRECT("B_MSK["&amp;EXPEDISI[#Headers]&amp;"]"),ROW()-1)),"")</f>
        <v>44935</v>
      </c>
      <c r="L164" s="17" t="str">
        <f ca="1">IFERROR(INDEX(INDIRECT("B_MSK["&amp;EXPEDISI[#Headers]&amp;"]"),ROW()-1),"")</f>
        <v/>
      </c>
    </row>
    <row r="165" spans="1:12" x14ac:dyDescent="0.25">
      <c r="A165" s="16" t="str">
        <f ca="1">IFERROR(INDEX(INDIRECT("B_MSK["&amp;EXPEDISI[#Headers]&amp;"]"),ROW()-1),"")</f>
        <v/>
      </c>
      <c r="B165" s="26" t="str">
        <f ca="1">IFERROR(INDEX(INDIRECT("B_MSK["&amp;EXPEDISI[#Headers]&amp;"]"),ROW()-1),"")</f>
        <v>Stapler Kenko HD-12L/24</v>
      </c>
      <c r="C165" s="26" t="str">
        <f ca="1">IFERROR(INDEX(SUPPLIER_CONV[2],MATCH(INDEX(INDIRECT("B_MSK["&amp;EXPEDISI[#Headers]&amp;"]"),ROW()-1),SUPPLIER_CONV[1],0)),"")</f>
        <v>KENKO</v>
      </c>
      <c r="D165" s="21" t="str">
        <f ca="1">IFERROR(INDEX(INDIRECT("B_MSK["&amp;EXPEDISI[#Headers]&amp;"]"),ROW()-1)&amp;IF(OR(EXPEDISI[[#This Row],[C]]&lt;2,EXPEDISI[[#This Row],[C]]=""),"","/ CTN"),"")</f>
        <v>6 PCS</v>
      </c>
      <c r="E165" s="5">
        <f ca="1">IFERROR(INDEX(INDIRECT("B_MSK["&amp;EXPEDISI[#Headers]&amp;"]"),ROW()-1),"")</f>
        <v>1</v>
      </c>
      <c r="F165" s="22">
        <f ca="1">IFERROR(INDEX(INDIRECT("B_MSK["&amp;EXPEDISI[#Headers]&amp;"_1]"),ROW()-1),"")</f>
        <v>360000</v>
      </c>
      <c r="G165" s="17" t="str">
        <f ca="1">IFERROR(INDEX(INDIRECT("B_MSK["&amp;EXPEDISI[#Headers]&amp;"_1]"),ROW()-1),"")</f>
        <v>/ PCS</v>
      </c>
      <c r="H165" s="17">
        <f ca="1">IFERROR(INDEX(INDIRECT("B_MSK["&amp;EXPEDISI[#Headers]&amp;"]"),ROW()-1),"")</f>
        <v>0.17</v>
      </c>
      <c r="I165" s="17" t="str">
        <f ca="1">IFERROR(INDEX(INDIRECT("B_MSK["&amp;EXPEDISI[#Headers]&amp;"]"),ROW()-1),"")</f>
        <v/>
      </c>
      <c r="J165" s="19" t="str">
        <f ca="1">IFERROR(IF(INDEX(INDIRECT("B_MSK["&amp;EXPEDISI[#Headers]&amp;"]"),ROW()-1)=0,"",INDEX(INDIRECT("B_MSK["&amp;EXPEDISI[#Headers]&amp;"]"),ROW()-1)),"")</f>
        <v/>
      </c>
      <c r="K165" s="16">
        <f ca="1">IFERROR(IF(EXPEDISI[[#This Row],[NAMA BARANG]]="","",INDEX(INDIRECT("B_MSK["&amp;EXPEDISI[#Headers]&amp;"]"),ROW()-1)),"")</f>
        <v>44935</v>
      </c>
      <c r="L165" s="17" t="str">
        <f ca="1">IFERROR(INDEX(INDIRECT("B_MSK["&amp;EXPEDISI[#Headers]&amp;"]"),ROW()-1),"")</f>
        <v/>
      </c>
    </row>
    <row r="166" spans="1:12" x14ac:dyDescent="0.25">
      <c r="A166" s="16" t="str">
        <f ca="1">IFERROR(INDEX(INDIRECT("B_MSK["&amp;EXPEDISI[#Headers]&amp;"]"),ROW()-1),"")</f>
        <v/>
      </c>
      <c r="B166" s="26" t="str">
        <f ca="1">IFERROR(INDEX(INDIRECT("B_MSK["&amp;EXPEDISI[#Headers]&amp;"]"),ROW()-1),"")</f>
        <v>Stampad Kenko no.0</v>
      </c>
      <c r="C166" s="26" t="str">
        <f ca="1">IFERROR(INDEX(SUPPLIER_CONV[2],MATCH(INDEX(INDIRECT("B_MSK["&amp;EXPEDISI[#Headers]&amp;"]"),ROW()-1),SUPPLIER_CONV[1],0)),"")</f>
        <v>KENKO</v>
      </c>
      <c r="D166" s="21" t="str">
        <f ca="1">IFERROR(INDEX(INDIRECT("B_MSK["&amp;EXPEDISI[#Headers]&amp;"]"),ROW()-1)&amp;IF(OR(EXPEDISI[[#This Row],[C]]&lt;2,EXPEDISI[[#This Row],[C]]=""),"","/ CTN"),"")</f>
        <v>18 LSN</v>
      </c>
      <c r="E166" s="5">
        <f ca="1">IFERROR(INDEX(INDIRECT("B_MSK["&amp;EXPEDISI[#Headers]&amp;"]"),ROW()-1),"")</f>
        <v>1</v>
      </c>
      <c r="F166" s="22">
        <f ca="1">IFERROR(INDEX(INDIRECT("B_MSK["&amp;EXPEDISI[#Headers]&amp;"_1]"),ROW()-1),"")</f>
        <v>59400</v>
      </c>
      <c r="G166" s="17" t="str">
        <f ca="1">IFERROR(INDEX(INDIRECT("B_MSK["&amp;EXPEDISI[#Headers]&amp;"_1]"),ROW()-1),"")</f>
        <v>/ LSN</v>
      </c>
      <c r="H166" s="17">
        <f ca="1">IFERROR(INDEX(INDIRECT("B_MSK["&amp;EXPEDISI[#Headers]&amp;"]"),ROW()-1),"")</f>
        <v>0.17</v>
      </c>
      <c r="I166" s="17" t="str">
        <f ca="1">IFERROR(INDEX(INDIRECT("B_MSK["&amp;EXPEDISI[#Headers]&amp;"]"),ROW()-1),"")</f>
        <v/>
      </c>
      <c r="J166" s="19" t="str">
        <f ca="1">IFERROR(IF(INDEX(INDIRECT("B_MSK["&amp;EXPEDISI[#Headers]&amp;"]"),ROW()-1)=0,"",INDEX(INDIRECT("B_MSK["&amp;EXPEDISI[#Headers]&amp;"]"),ROW()-1)),"")</f>
        <v/>
      </c>
      <c r="K166" s="16">
        <f ca="1">IFERROR(IF(EXPEDISI[[#This Row],[NAMA BARANG]]="","",INDEX(INDIRECT("B_MSK["&amp;EXPEDISI[#Headers]&amp;"]"),ROW()-1)),"")</f>
        <v>44935</v>
      </c>
      <c r="L166" s="17" t="str">
        <f ca="1">IFERROR(INDEX(INDIRECT("B_MSK["&amp;EXPEDISI[#Headers]&amp;"]"),ROW()-1),"")</f>
        <v/>
      </c>
    </row>
    <row r="167" spans="1:12" x14ac:dyDescent="0.25">
      <c r="A167" s="16" t="str">
        <f ca="1">IFERROR(INDEX(INDIRECT("B_MSK["&amp;EXPEDISI[#Headers]&amp;"]"),ROW()-1),"")</f>
        <v/>
      </c>
      <c r="B167" s="26" t="str">
        <f ca="1">IFERROR(INDEX(INDIRECT("B_MSK["&amp;EXPEDISI[#Headers]&amp;"]"),ROW()-1),"")</f>
        <v>Pensil Kenko 2B-6373 metalik</v>
      </c>
      <c r="C167" s="26" t="str">
        <f ca="1">IFERROR(INDEX(SUPPLIER_CONV[2],MATCH(INDEX(INDIRECT("B_MSK["&amp;EXPEDISI[#Headers]&amp;"]"),ROW()-1),SUPPLIER_CONV[1],0)),"")</f>
        <v>KENKO</v>
      </c>
      <c r="D167" s="21" t="str">
        <f ca="1">IFERROR(INDEX(INDIRECT("B_MSK["&amp;EXPEDISI[#Headers]&amp;"]"),ROW()-1)&amp;IF(OR(EXPEDISI[[#This Row],[C]]&lt;2,EXPEDISI[[#This Row],[C]]=""),"","/ CTN"),"")</f>
        <v>20 GRS/ CTN</v>
      </c>
      <c r="E167" s="5">
        <f ca="1">IFERROR(INDEX(INDIRECT("B_MSK["&amp;EXPEDISI[#Headers]&amp;"]"),ROW()-1),"")</f>
        <v>10</v>
      </c>
      <c r="F167" s="22">
        <f ca="1">IFERROR(INDEX(INDIRECT("B_MSK["&amp;EXPEDISI[#Headers]&amp;"_1]"),ROW()-1),"")</f>
        <v>108000</v>
      </c>
      <c r="G167" s="17" t="str">
        <f ca="1">IFERROR(INDEX(INDIRECT("B_MSK["&amp;EXPEDISI[#Headers]&amp;"_1]"),ROW()-1),"")</f>
        <v>/ GRS</v>
      </c>
      <c r="H167" s="17">
        <f ca="1">IFERROR(INDEX(INDIRECT("B_MSK["&amp;EXPEDISI[#Headers]&amp;"]"),ROW()-1),"")</f>
        <v>0.17</v>
      </c>
      <c r="I167" s="17" t="str">
        <f ca="1">IFERROR(INDEX(INDIRECT("B_MSK["&amp;EXPEDISI[#Headers]&amp;"]"),ROW()-1),"")</f>
        <v/>
      </c>
      <c r="J167" s="19" t="str">
        <f ca="1">IFERROR(IF(INDEX(INDIRECT("B_MSK["&amp;EXPEDISI[#Headers]&amp;"]"),ROW()-1)=0,"",INDEX(INDIRECT("B_MSK["&amp;EXPEDISI[#Headers]&amp;"]"),ROW()-1)),"")</f>
        <v/>
      </c>
      <c r="K167" s="16">
        <f ca="1">IFERROR(IF(EXPEDISI[[#This Row],[NAMA BARANG]]="","",INDEX(INDIRECT("B_MSK["&amp;EXPEDISI[#Headers]&amp;"]"),ROW()-1)),"")</f>
        <v>44935</v>
      </c>
      <c r="L167" s="17" t="str">
        <f ca="1">IFERROR(INDEX(INDIRECT("B_MSK["&amp;EXPEDISI[#Headers]&amp;"]"),ROW()-1),"")</f>
        <v/>
      </c>
    </row>
    <row r="168" spans="1:12" x14ac:dyDescent="0.25">
      <c r="A168" s="16" t="str">
        <f ca="1">IFERROR(INDEX(INDIRECT("B_MSK["&amp;EXPEDISI[#Headers]&amp;"]"),ROW()-1),"")</f>
        <v/>
      </c>
      <c r="B168" s="26" t="str">
        <f ca="1">IFERROR(INDEX(INDIRECT("B_MSK["&amp;EXPEDISI[#Headers]&amp;"]"),ROW()-1),"")</f>
        <v>PW Kenko 12W CP-12 F classic panjang</v>
      </c>
      <c r="C168" s="26" t="str">
        <f ca="1">IFERROR(INDEX(SUPPLIER_CONV[2],MATCH(INDEX(INDIRECT("B_MSK["&amp;EXPEDISI[#Headers]&amp;"]"),ROW()-1),SUPPLIER_CONV[1],0)),"")</f>
        <v>KENKO</v>
      </c>
      <c r="D168" s="21" t="str">
        <f ca="1">IFERROR(INDEX(INDIRECT("B_MSK["&amp;EXPEDISI[#Headers]&amp;"]"),ROW()-1)&amp;IF(OR(EXPEDISI[[#This Row],[C]]&lt;2,EXPEDISI[[#This Row],[C]]=""),"","/ CTN"),"")</f>
        <v>24 LSN/ CTN</v>
      </c>
      <c r="E168" s="5">
        <f ca="1">IFERROR(INDEX(INDIRECT("B_MSK["&amp;EXPEDISI[#Headers]&amp;"]"),ROW()-1),"")</f>
        <v>5</v>
      </c>
      <c r="F168" s="22">
        <f ca="1">IFERROR(INDEX(INDIRECT("B_MSK["&amp;EXPEDISI[#Headers]&amp;"_1]"),ROW()-1),"")</f>
        <v>124200</v>
      </c>
      <c r="G168" s="17" t="str">
        <f ca="1">IFERROR(INDEX(INDIRECT("B_MSK["&amp;EXPEDISI[#Headers]&amp;"_1]"),ROW()-1),"")</f>
        <v>/ LSN</v>
      </c>
      <c r="H168" s="17">
        <f ca="1">IFERROR(INDEX(INDIRECT("B_MSK["&amp;EXPEDISI[#Headers]&amp;"]"),ROW()-1),"")</f>
        <v>0.17</v>
      </c>
      <c r="I168" s="17" t="str">
        <f ca="1">IFERROR(INDEX(INDIRECT("B_MSK["&amp;EXPEDISI[#Headers]&amp;"]"),ROW()-1),"")</f>
        <v/>
      </c>
      <c r="J168" s="19" t="str">
        <f ca="1">IFERROR(IF(INDEX(INDIRECT("B_MSK["&amp;EXPEDISI[#Headers]&amp;"]"),ROW()-1)=0,"",INDEX(INDIRECT("B_MSK["&amp;EXPEDISI[#Headers]&amp;"]"),ROW()-1)),"")</f>
        <v/>
      </c>
      <c r="K168" s="16">
        <f ca="1">IFERROR(IF(EXPEDISI[[#This Row],[NAMA BARANG]]="","",INDEX(INDIRECT("B_MSK["&amp;EXPEDISI[#Headers]&amp;"]"),ROW()-1)),"")</f>
        <v>44935</v>
      </c>
      <c r="L168" s="17" t="str">
        <f ca="1">IFERROR(INDEX(INDIRECT("B_MSK["&amp;EXPEDISI[#Headers]&amp;"]"),ROW()-1),"")</f>
        <v/>
      </c>
    </row>
    <row r="169" spans="1:12" x14ac:dyDescent="0.25">
      <c r="A169" s="16" t="str">
        <f ca="1">IFERROR(INDEX(INDIRECT("B_MSK["&amp;EXPEDISI[#Headers]&amp;"]"),ROW()-1),"")</f>
        <v/>
      </c>
      <c r="B169" s="26" t="str">
        <f ca="1">IFERROR(INDEX(INDIRECT("B_MSK["&amp;EXPEDISI[#Headers]&amp;"]"),ROW()-1),"")</f>
        <v>PW Kenko 12W CP-12 F kaleng</v>
      </c>
      <c r="C169" s="26" t="str">
        <f ca="1">IFERROR(INDEX(SUPPLIER_CONV[2],MATCH(INDEX(INDIRECT("B_MSK["&amp;EXPEDISI[#Headers]&amp;"]"),ROW()-1),SUPPLIER_CONV[1],0)),"")</f>
        <v>KENKO</v>
      </c>
      <c r="D169" s="21" t="str">
        <f ca="1">IFERROR(INDEX(INDIRECT("B_MSK["&amp;EXPEDISI[#Headers]&amp;"]"),ROW()-1)&amp;IF(OR(EXPEDISI[[#This Row],[C]]&lt;2,EXPEDISI[[#This Row],[C]]=""),"","/ CTN"),"")</f>
        <v>10 LSN</v>
      </c>
      <c r="E169" s="5">
        <f ca="1">IFERROR(INDEX(INDIRECT("B_MSK["&amp;EXPEDISI[#Headers]&amp;"]"),ROW()-1),"")</f>
        <v>1</v>
      </c>
      <c r="F169" s="22">
        <f ca="1">IFERROR(INDEX(INDIRECT("B_MSK["&amp;EXPEDISI[#Headers]&amp;"_1]"),ROW()-1),"")</f>
        <v>204000</v>
      </c>
      <c r="G169" s="17" t="str">
        <f ca="1">IFERROR(INDEX(INDIRECT("B_MSK["&amp;EXPEDISI[#Headers]&amp;"_1]"),ROW()-1),"")</f>
        <v>/ LSN</v>
      </c>
      <c r="H169" s="17">
        <f ca="1">IFERROR(INDEX(INDIRECT("B_MSK["&amp;EXPEDISI[#Headers]&amp;"]"),ROW()-1),"")</f>
        <v>0.17</v>
      </c>
      <c r="I169" s="17" t="str">
        <f ca="1">IFERROR(INDEX(INDIRECT("B_MSK["&amp;EXPEDISI[#Headers]&amp;"]"),ROW()-1),"")</f>
        <v/>
      </c>
      <c r="J169" s="19" t="str">
        <f ca="1">IFERROR(IF(INDEX(INDIRECT("B_MSK["&amp;EXPEDISI[#Headers]&amp;"]"),ROW()-1)=0,"",INDEX(INDIRECT("B_MSK["&amp;EXPEDISI[#Headers]&amp;"]"),ROW()-1)),"")</f>
        <v/>
      </c>
      <c r="K169" s="16">
        <f ca="1">IFERROR(IF(EXPEDISI[[#This Row],[NAMA BARANG]]="","",INDEX(INDIRECT("B_MSK["&amp;EXPEDISI[#Headers]&amp;"]"),ROW()-1)),"")</f>
        <v>44935</v>
      </c>
      <c r="L169" s="17" t="str">
        <f ca="1">IFERROR(INDEX(INDIRECT("B_MSK["&amp;EXPEDISI[#Headers]&amp;"]"),ROW()-1),"")</f>
        <v/>
      </c>
    </row>
    <row r="170" spans="1:12" x14ac:dyDescent="0.25">
      <c r="A170" s="16" t="str">
        <f ca="1">IFERROR(INDEX(INDIRECT("B_MSK["&amp;EXPEDISI[#Headers]&amp;"]"),ROW()-1),"")</f>
        <v/>
      </c>
      <c r="B170" s="26" t="str">
        <f ca="1">IFERROR(INDEX(INDIRECT("B_MSK["&amp;EXPEDISI[#Headers]&amp;"]"),ROW()-1),"")</f>
        <v>Mesin label harga Kenko MX-5500 EOS</v>
      </c>
      <c r="C170" s="26" t="str">
        <f ca="1">IFERROR(INDEX(SUPPLIER_CONV[2],MATCH(INDEX(INDIRECT("B_MSK["&amp;EXPEDISI[#Headers]&amp;"]"),ROW()-1),SUPPLIER_CONV[1],0)),"")</f>
        <v>KENKO</v>
      </c>
      <c r="D170" s="21" t="str">
        <f ca="1">IFERROR(INDEX(INDIRECT("B_MSK["&amp;EXPEDISI[#Headers]&amp;"]"),ROW()-1)&amp;IF(OR(EXPEDISI[[#This Row],[C]]&lt;2,EXPEDISI[[#This Row],[C]]=""),"","/ CTN"),"")</f>
        <v>50 PCS</v>
      </c>
      <c r="E170" s="5">
        <f ca="1">IFERROR(INDEX(INDIRECT("B_MSK["&amp;EXPEDISI[#Headers]&amp;"]"),ROW()-1),"")</f>
        <v>1</v>
      </c>
      <c r="F170" s="22">
        <f ca="1">IFERROR(INDEX(INDIRECT("B_MSK["&amp;EXPEDISI[#Headers]&amp;"_1]"),ROW()-1),"")</f>
        <v>55000</v>
      </c>
      <c r="G170" s="17" t="str">
        <f ca="1">IFERROR(INDEX(INDIRECT("B_MSK["&amp;EXPEDISI[#Headers]&amp;"_1]"),ROW()-1),"")</f>
        <v>/ PCS</v>
      </c>
      <c r="H170" s="17">
        <f ca="1">IFERROR(INDEX(INDIRECT("B_MSK["&amp;EXPEDISI[#Headers]&amp;"]"),ROW()-1),"")</f>
        <v>0.17</v>
      </c>
      <c r="I170" s="17" t="str">
        <f ca="1">IFERROR(INDEX(INDIRECT("B_MSK["&amp;EXPEDISI[#Headers]&amp;"]"),ROW()-1),"")</f>
        <v/>
      </c>
      <c r="J170" s="19" t="str">
        <f ca="1">IFERROR(IF(INDEX(INDIRECT("B_MSK["&amp;EXPEDISI[#Headers]&amp;"]"),ROW()-1)=0,"",INDEX(INDIRECT("B_MSK["&amp;EXPEDISI[#Headers]&amp;"]"),ROW()-1)),"")</f>
        <v/>
      </c>
      <c r="K170" s="16">
        <f ca="1">IFERROR(IF(EXPEDISI[[#This Row],[NAMA BARANG]]="","",INDEX(INDIRECT("B_MSK["&amp;EXPEDISI[#Headers]&amp;"]"),ROW()-1)),"")</f>
        <v>44935</v>
      </c>
      <c r="L170" s="17" t="str">
        <f ca="1">IFERROR(INDEX(INDIRECT("B_MSK["&amp;EXPEDISI[#Headers]&amp;"]"),ROW()-1),"")</f>
        <v/>
      </c>
    </row>
    <row r="171" spans="1:12" x14ac:dyDescent="0.25">
      <c r="A171" s="16" t="str">
        <f ca="1">IFERROR(INDEX(INDIRECT("B_MSK["&amp;EXPEDISI[#Headers]&amp;"]"),ROW()-1),"")</f>
        <v/>
      </c>
      <c r="B171" s="26" t="str">
        <f ca="1">IFERROR(INDEX(INDIRECT("B_MSK["&amp;EXPEDISI[#Headers]&amp;"]"),ROW()-1),"")</f>
        <v>Stip Kenko ERW-20 SQ putih</v>
      </c>
      <c r="C171" s="26" t="str">
        <f ca="1">IFERROR(INDEX(SUPPLIER_CONV[2],MATCH(INDEX(INDIRECT("B_MSK["&amp;EXPEDISI[#Headers]&amp;"]"),ROW()-1),SUPPLIER_CONV[1],0)),"")</f>
        <v>KENKO</v>
      </c>
      <c r="D171" s="21" t="str">
        <f ca="1">IFERROR(INDEX(INDIRECT("B_MSK["&amp;EXPEDISI[#Headers]&amp;"]"),ROW()-1)&amp;IF(OR(EXPEDISI[[#This Row],[C]]&lt;2,EXPEDISI[[#This Row],[C]]=""),"","/ CTN"),"")</f>
        <v>50 BOX/ CTN</v>
      </c>
      <c r="E171" s="5">
        <f ca="1">IFERROR(INDEX(INDIRECT("B_MSK["&amp;EXPEDISI[#Headers]&amp;"]"),ROW()-1),"")</f>
        <v>3</v>
      </c>
      <c r="F171" s="22">
        <f ca="1">IFERROR(INDEX(INDIRECT("B_MSK["&amp;EXPEDISI[#Headers]&amp;"_1]"),ROW()-1),"")</f>
        <v>30000</v>
      </c>
      <c r="G171" s="17" t="str">
        <f ca="1">IFERROR(INDEX(INDIRECT("B_MSK["&amp;EXPEDISI[#Headers]&amp;"_1]"),ROW()-1),"")</f>
        <v>/ BOX</v>
      </c>
      <c r="H171" s="17">
        <f ca="1">IFERROR(INDEX(INDIRECT("B_MSK["&amp;EXPEDISI[#Headers]&amp;"]"),ROW()-1),"")</f>
        <v>0.17</v>
      </c>
      <c r="I171" s="17" t="str">
        <f ca="1">IFERROR(INDEX(INDIRECT("B_MSK["&amp;EXPEDISI[#Headers]&amp;"]"),ROW()-1),"")</f>
        <v/>
      </c>
      <c r="J171" s="19" t="str">
        <f ca="1">IFERROR(IF(INDEX(INDIRECT("B_MSK["&amp;EXPEDISI[#Headers]&amp;"]"),ROW()-1)=0,"",INDEX(INDIRECT("B_MSK["&amp;EXPEDISI[#Headers]&amp;"]"),ROW()-1)),"")</f>
        <v/>
      </c>
      <c r="K171" s="16">
        <f ca="1">IFERROR(IF(EXPEDISI[[#This Row],[NAMA BARANG]]="","",INDEX(INDIRECT("B_MSK["&amp;EXPEDISI[#Headers]&amp;"]"),ROW()-1)),"")</f>
        <v>44935</v>
      </c>
      <c r="L171" s="17" t="str">
        <f ca="1">IFERROR(INDEX(INDIRECT("B_MSK["&amp;EXPEDISI[#Headers]&amp;"]"),ROW()-1),"")</f>
        <v/>
      </c>
    </row>
    <row r="172" spans="1:12" x14ac:dyDescent="0.25">
      <c r="A172" s="16" t="str">
        <f ca="1">IFERROR(INDEX(INDIRECT("B_MSK["&amp;EXPEDISI[#Headers]&amp;"]"),ROW()-1),"")</f>
        <v/>
      </c>
      <c r="B172" s="26" t="str">
        <f ca="1">IFERROR(INDEX(INDIRECT("B_MSK["&amp;EXPEDISI[#Headers]&amp;"]"),ROW()-1),"")</f>
        <v>Pensil Kenko 2B-3181 Hitam cap merah</v>
      </c>
      <c r="C172" s="26" t="str">
        <f ca="1">IFERROR(INDEX(SUPPLIER_CONV[2],MATCH(INDEX(INDIRECT("B_MSK["&amp;EXPEDISI[#Headers]&amp;"]"),ROW()-1),SUPPLIER_CONV[1],0)),"")</f>
        <v>KENKO</v>
      </c>
      <c r="D172" s="21" t="str">
        <f ca="1">IFERROR(INDEX(INDIRECT("B_MSK["&amp;EXPEDISI[#Headers]&amp;"]"),ROW()-1)&amp;IF(OR(EXPEDISI[[#This Row],[C]]&lt;2,EXPEDISI[[#This Row],[C]]=""),"","/ CTN"),"")</f>
        <v>20 GRS/ CTN</v>
      </c>
      <c r="E172" s="5">
        <f ca="1">IFERROR(INDEX(INDIRECT("B_MSK["&amp;EXPEDISI[#Headers]&amp;"]"),ROW()-1),"")</f>
        <v>4</v>
      </c>
      <c r="F172" s="22">
        <f ca="1">IFERROR(INDEX(INDIRECT("B_MSK["&amp;EXPEDISI[#Headers]&amp;"_1]"),ROW()-1),"")</f>
        <v>105600</v>
      </c>
      <c r="G172" s="17" t="str">
        <f ca="1">IFERROR(INDEX(INDIRECT("B_MSK["&amp;EXPEDISI[#Headers]&amp;"_1]"),ROW()-1),"")</f>
        <v>/ GRS</v>
      </c>
      <c r="H172" s="17">
        <f ca="1">IFERROR(INDEX(INDIRECT("B_MSK["&amp;EXPEDISI[#Headers]&amp;"]"),ROW()-1),"")</f>
        <v>0.17</v>
      </c>
      <c r="I172" s="17" t="str">
        <f ca="1">IFERROR(INDEX(INDIRECT("B_MSK["&amp;EXPEDISI[#Headers]&amp;"]"),ROW()-1),"")</f>
        <v/>
      </c>
      <c r="J172" s="19" t="str">
        <f ca="1">IFERROR(IF(INDEX(INDIRECT("B_MSK["&amp;EXPEDISI[#Headers]&amp;"]"),ROW()-1)=0,"",INDEX(INDIRECT("B_MSK["&amp;EXPEDISI[#Headers]&amp;"]"),ROW()-1)),"")</f>
        <v/>
      </c>
      <c r="K172" s="16">
        <f ca="1">IFERROR(IF(EXPEDISI[[#This Row],[NAMA BARANG]]="","",INDEX(INDIRECT("B_MSK["&amp;EXPEDISI[#Headers]&amp;"]"),ROW()-1)),"")</f>
        <v>44935</v>
      </c>
      <c r="L172" s="17" t="str">
        <f ca="1">IFERROR(INDEX(INDIRECT("B_MSK["&amp;EXPEDISI[#Headers]&amp;"]"),ROW()-1),"")</f>
        <v/>
      </c>
    </row>
    <row r="173" spans="1:12" x14ac:dyDescent="0.25">
      <c r="A173" s="16" t="str">
        <f ca="1">IFERROR(INDEX(INDIRECT("B_MSK["&amp;EXPEDISI[#Headers]&amp;"]"),ROW()-1),"")</f>
        <v/>
      </c>
      <c r="B173" s="26" t="str">
        <f ca="1">IFERROR(INDEX(INDIRECT("B_MSK["&amp;EXPEDISI[#Headers]&amp;"]"),ROW()-1),"")</f>
        <v>Stapler Kenko HD-10 D</v>
      </c>
      <c r="C173" s="26" t="str">
        <f ca="1">IFERROR(INDEX(SUPPLIER_CONV[2],MATCH(INDEX(INDIRECT("B_MSK["&amp;EXPEDISI[#Headers]&amp;"]"),ROW()-1),SUPPLIER_CONV[1],0)),"")</f>
        <v>KENKO</v>
      </c>
      <c r="D173" s="21" t="str">
        <f ca="1">IFERROR(INDEX(INDIRECT("B_MSK["&amp;EXPEDISI[#Headers]&amp;"]"),ROW()-1)&amp;IF(OR(EXPEDISI[[#This Row],[C]]&lt;2,EXPEDISI[[#This Row],[C]]=""),"","/ CTN"),"")</f>
        <v>20 LSN/ CTN</v>
      </c>
      <c r="E173" s="5">
        <f ca="1">IFERROR(INDEX(INDIRECT("B_MSK["&amp;EXPEDISI[#Headers]&amp;"]"),ROW()-1),"")</f>
        <v>2</v>
      </c>
      <c r="F173" s="22">
        <f ca="1">IFERROR(INDEX(INDIRECT("B_MSK["&amp;EXPEDISI[#Headers]&amp;"_1]"),ROW()-1),"")</f>
        <v>117600</v>
      </c>
      <c r="G173" s="17" t="str">
        <f ca="1">IFERROR(INDEX(INDIRECT("B_MSK["&amp;EXPEDISI[#Headers]&amp;"_1]"),ROW()-1),"")</f>
        <v>/ LSN</v>
      </c>
      <c r="H173" s="17">
        <f ca="1">IFERROR(INDEX(INDIRECT("B_MSK["&amp;EXPEDISI[#Headers]&amp;"]"),ROW()-1),"")</f>
        <v>0.17</v>
      </c>
      <c r="I173" s="17" t="str">
        <f ca="1">IFERROR(INDEX(INDIRECT("B_MSK["&amp;EXPEDISI[#Headers]&amp;"]"),ROW()-1),"")</f>
        <v/>
      </c>
      <c r="J173" s="19" t="str">
        <f ca="1">IFERROR(IF(INDEX(INDIRECT("B_MSK["&amp;EXPEDISI[#Headers]&amp;"]"),ROW()-1)=0,"",INDEX(INDIRECT("B_MSK["&amp;EXPEDISI[#Headers]&amp;"]"),ROW()-1)),"")</f>
        <v/>
      </c>
      <c r="K173" s="16">
        <f ca="1">IFERROR(IF(EXPEDISI[[#This Row],[NAMA BARANG]]="","",INDEX(INDIRECT("B_MSK["&amp;EXPEDISI[#Headers]&amp;"]"),ROW()-1)),"")</f>
        <v>44935</v>
      </c>
      <c r="L173" s="17" t="str">
        <f ca="1">IFERROR(INDEX(INDIRECT("B_MSK["&amp;EXPEDISI[#Headers]&amp;"]"),ROW()-1),"")</f>
        <v/>
      </c>
    </row>
    <row r="174" spans="1:12" x14ac:dyDescent="0.25">
      <c r="A174" s="16" t="str">
        <f ca="1">IFERROR(INDEX(INDIRECT("B_MSK["&amp;EXPEDISI[#Headers]&amp;"]"),ROW()-1),"")</f>
        <v/>
      </c>
      <c r="B174" s="26" t="str">
        <f ca="1">IFERROR(INDEX(INDIRECT("B_MSK["&amp;EXPEDISI[#Headers]&amp;"]"),ROW()-1),"")</f>
        <v/>
      </c>
      <c r="C174" s="26" t="str">
        <f ca="1">IFERROR(INDEX(SUPPLIER_CONV[2],MATCH(INDEX(INDIRECT("B_MSK["&amp;EXPEDISI[#Headers]&amp;"]"),ROW()-1),SUPPLIER_CONV[1],0)),"")</f>
        <v/>
      </c>
      <c r="D174" s="21" t="str">
        <f ca="1">IFERROR(INDEX(INDIRECT("B_MSK["&amp;EXPEDISI[#Headers]&amp;"]"),ROW()-1)&amp;IF(OR(EXPEDISI[[#This Row],[C]]&lt;2,EXPEDISI[[#This Row],[C]]=""),"","/ CTN"),"")</f>
        <v/>
      </c>
      <c r="E174" s="5" t="str">
        <f ca="1">IFERROR(INDEX(INDIRECT("B_MSK["&amp;EXPEDISI[#Headers]&amp;"]"),ROW()-1),"")</f>
        <v/>
      </c>
      <c r="F174" s="22" t="str">
        <f ca="1">IFERROR(INDEX(INDIRECT("B_MSK["&amp;EXPEDISI[#Headers]&amp;"_1]"),ROW()-1),"")</f>
        <v/>
      </c>
      <c r="G174" s="17" t="str">
        <f ca="1">IFERROR(INDEX(INDIRECT("B_MSK["&amp;EXPEDISI[#Headers]&amp;"_1]"),ROW()-1),"")</f>
        <v/>
      </c>
      <c r="H174" s="17" t="str">
        <f ca="1">IFERROR(INDEX(INDIRECT("B_MSK["&amp;EXPEDISI[#Headers]&amp;"]"),ROW()-1),"")</f>
        <v/>
      </c>
      <c r="I174" s="17" t="str">
        <f ca="1">IFERROR(INDEX(INDIRECT("B_MSK["&amp;EXPEDISI[#Headers]&amp;"]"),ROW()-1),"")</f>
        <v/>
      </c>
      <c r="J174" s="19" t="str">
        <f ca="1">IFERROR(IF(INDEX(INDIRECT("B_MSK["&amp;EXPEDISI[#Headers]&amp;"]"),ROW()-1)=0,"",INDEX(INDIRECT("B_MSK["&amp;EXPEDISI[#Headers]&amp;"]"),ROW()-1)),"")</f>
        <v/>
      </c>
      <c r="K174" s="16" t="str">
        <f ca="1">IFERROR(IF(EXPEDISI[[#This Row],[NAMA BARANG]]="","",INDEX(INDIRECT("B_MSK["&amp;EXPEDISI[#Headers]&amp;"]"),ROW()-1)),"")</f>
        <v/>
      </c>
      <c r="L174" s="17" t="str">
        <f ca="1">IFERROR(INDEX(INDIRECT("B_MSK["&amp;EXPEDISI[#Headers]&amp;"]"),ROW()-1),"")</f>
        <v/>
      </c>
    </row>
    <row r="175" spans="1:12" x14ac:dyDescent="0.25">
      <c r="A175" s="16" t="str">
        <f ca="1">IFERROR(INDEX(INDIRECT("B_MSK["&amp;EXPEDISI[#Headers]&amp;"]"),ROW()-1),"")</f>
        <v/>
      </c>
      <c r="B175" s="26" t="str">
        <f ca="1">IFERROR(INDEX(INDIRECT("B_MSK["&amp;EXPEDISI[#Headers]&amp;"]"),ROW()-1),"")</f>
        <v>Stapler Kenko HD-10 D</v>
      </c>
      <c r="C175" s="26" t="str">
        <f ca="1">IFERROR(INDEX(SUPPLIER_CONV[2],MATCH(INDEX(INDIRECT("B_MSK["&amp;EXPEDISI[#Headers]&amp;"]"),ROW()-1),SUPPLIER_CONV[1],0)),"")</f>
        <v>KENKO</v>
      </c>
      <c r="D175" s="21" t="str">
        <f ca="1">IFERROR(INDEX(INDIRECT("B_MSK["&amp;EXPEDISI[#Headers]&amp;"]"),ROW()-1)&amp;IF(OR(EXPEDISI[[#This Row],[C]]&lt;2,EXPEDISI[[#This Row],[C]]=""),"","/ CTN"),"")</f>
        <v>20 LSN/ CTN</v>
      </c>
      <c r="E175" s="5">
        <f ca="1">IFERROR(INDEX(INDIRECT("B_MSK["&amp;EXPEDISI[#Headers]&amp;"]"),ROW()-1),"")</f>
        <v>2</v>
      </c>
      <c r="F175" s="22">
        <f ca="1">IFERROR(INDEX(INDIRECT("B_MSK["&amp;EXPEDISI[#Headers]&amp;"_1]"),ROW()-1),"")</f>
        <v>117600</v>
      </c>
      <c r="G175" s="17" t="str">
        <f ca="1">IFERROR(INDEX(INDIRECT("B_MSK["&amp;EXPEDISI[#Headers]&amp;"_1]"),ROW()-1),"")</f>
        <v>/ LSN</v>
      </c>
      <c r="H175" s="17">
        <f ca="1">IFERROR(INDEX(INDIRECT("B_MSK["&amp;EXPEDISI[#Headers]&amp;"]"),ROW()-1),"")</f>
        <v>0.17</v>
      </c>
      <c r="I175" s="17" t="str">
        <f ca="1">IFERROR(INDEX(INDIRECT("B_MSK["&amp;EXPEDISI[#Headers]&amp;"]"),ROW()-1),"")</f>
        <v/>
      </c>
      <c r="J175" s="19" t="str">
        <f ca="1">IFERROR(IF(INDEX(INDIRECT("B_MSK["&amp;EXPEDISI[#Headers]&amp;"]"),ROW()-1)=0,"",INDEX(INDIRECT("B_MSK["&amp;EXPEDISI[#Headers]&amp;"]"),ROW()-1)),"")</f>
        <v/>
      </c>
      <c r="K175" s="16">
        <f ca="1">IFERROR(IF(EXPEDISI[[#This Row],[NAMA BARANG]]="","",INDEX(INDIRECT("B_MSK["&amp;EXPEDISI[#Headers]&amp;"]"),ROW()-1)),"")</f>
        <v>44935</v>
      </c>
      <c r="L175" s="17" t="str">
        <f ca="1">IFERROR(INDEX(INDIRECT("B_MSK["&amp;EXPEDISI[#Headers]&amp;"]"),ROW()-1),"")</f>
        <v/>
      </c>
    </row>
    <row r="176" spans="1:12" x14ac:dyDescent="0.25">
      <c r="A176" s="16" t="str">
        <f ca="1">IFERROR(INDEX(INDIRECT("B_MSK["&amp;EXPEDISI[#Headers]&amp;"]"),ROW()-1),"")</f>
        <v/>
      </c>
      <c r="B176" s="26" t="str">
        <f ca="1">IFERROR(INDEX(INDIRECT("B_MSK["&amp;EXPEDISI[#Headers]&amp;"]"),ROW()-1),"")</f>
        <v>Clip warna Kenko 3100</v>
      </c>
      <c r="C176" s="26" t="str">
        <f ca="1">IFERROR(INDEX(SUPPLIER_CONV[2],MATCH(INDEX(INDIRECT("B_MSK["&amp;EXPEDISI[#Headers]&amp;"]"),ROW()-1),SUPPLIER_CONV[1],0)),"")</f>
        <v>KENKO</v>
      </c>
      <c r="D176" s="21" t="str">
        <f ca="1">IFERROR(INDEX(INDIRECT("B_MSK["&amp;EXPEDISI[#Headers]&amp;"]"),ROW()-1)&amp;IF(OR(EXPEDISI[[#This Row],[C]]&lt;2,EXPEDISI[[#This Row],[C]]=""),"","/ CTN"),"")</f>
        <v>48 LSN</v>
      </c>
      <c r="E176" s="5">
        <f ca="1">IFERROR(INDEX(INDIRECT("B_MSK["&amp;EXPEDISI[#Headers]&amp;"]"),ROW()-1),"")</f>
        <v>1</v>
      </c>
      <c r="F176" s="22">
        <f ca="1">IFERROR(INDEX(INDIRECT("B_MSK["&amp;EXPEDISI[#Headers]&amp;"_1]"),ROW()-1),"")</f>
        <v>41400</v>
      </c>
      <c r="G176" s="17" t="str">
        <f ca="1">IFERROR(INDEX(INDIRECT("B_MSK["&amp;EXPEDISI[#Headers]&amp;"_1]"),ROW()-1),"")</f>
        <v>/ LSN</v>
      </c>
      <c r="H176" s="17">
        <f ca="1">IFERROR(INDEX(INDIRECT("B_MSK["&amp;EXPEDISI[#Headers]&amp;"]"),ROW()-1),"")</f>
        <v>0.17</v>
      </c>
      <c r="I176" s="17" t="str">
        <f ca="1">IFERROR(INDEX(INDIRECT("B_MSK["&amp;EXPEDISI[#Headers]&amp;"]"),ROW()-1),"")</f>
        <v/>
      </c>
      <c r="J176" s="19" t="str">
        <f ca="1">IFERROR(IF(INDEX(INDIRECT("B_MSK["&amp;EXPEDISI[#Headers]&amp;"]"),ROW()-1)=0,"",INDEX(INDIRECT("B_MSK["&amp;EXPEDISI[#Headers]&amp;"]"),ROW()-1)),"")</f>
        <v/>
      </c>
      <c r="K176" s="16">
        <f ca="1">IFERROR(IF(EXPEDISI[[#This Row],[NAMA BARANG]]="","",INDEX(INDIRECT("B_MSK["&amp;EXPEDISI[#Headers]&amp;"]"),ROW()-1)),"")</f>
        <v>44935</v>
      </c>
      <c r="L176" s="17" t="str">
        <f ca="1">IFERROR(INDEX(INDIRECT("B_MSK["&amp;EXPEDISI[#Headers]&amp;"]"),ROW()-1),"")</f>
        <v/>
      </c>
    </row>
    <row r="177" spans="1:12" x14ac:dyDescent="0.25">
      <c r="A177" s="16" t="str">
        <f ca="1">IFERROR(INDEX(INDIRECT("B_MSK["&amp;EXPEDISI[#Headers]&amp;"]"),ROW()-1),"")</f>
        <v/>
      </c>
      <c r="B177" s="26" t="str">
        <f ca="1">IFERROR(INDEX(INDIRECT("B_MSK["&amp;EXPEDISI[#Headers]&amp;"]"),ROW()-1),"")</f>
        <v>Push pin Kenko PN-30</v>
      </c>
      <c r="C177" s="26" t="str">
        <f ca="1">IFERROR(INDEX(SUPPLIER_CONV[2],MATCH(INDEX(INDIRECT("B_MSK["&amp;EXPEDISI[#Headers]&amp;"]"),ROW()-1),SUPPLIER_CONV[1],0)),"")</f>
        <v>KENKO</v>
      </c>
      <c r="D177" s="21" t="str">
        <f ca="1">IFERROR(INDEX(INDIRECT("B_MSK["&amp;EXPEDISI[#Headers]&amp;"]"),ROW()-1)&amp;IF(OR(EXPEDISI[[#This Row],[C]]&lt;2,EXPEDISI[[#This Row],[C]]=""),"","/ CTN"),"")</f>
        <v>48 LSN</v>
      </c>
      <c r="E177" s="5">
        <f ca="1">IFERROR(INDEX(INDIRECT("B_MSK["&amp;EXPEDISI[#Headers]&amp;"]"),ROW()-1),"")</f>
        <v>1</v>
      </c>
      <c r="F177" s="22">
        <f ca="1">IFERROR(INDEX(INDIRECT("B_MSK["&amp;EXPEDISI[#Headers]&amp;"_1]"),ROW()-1),"")</f>
        <v>33000</v>
      </c>
      <c r="G177" s="17" t="str">
        <f ca="1">IFERROR(INDEX(INDIRECT("B_MSK["&amp;EXPEDISI[#Headers]&amp;"_1]"),ROW()-1),"")</f>
        <v>/ LSN</v>
      </c>
      <c r="H177" s="17">
        <f ca="1">IFERROR(INDEX(INDIRECT("B_MSK["&amp;EXPEDISI[#Headers]&amp;"]"),ROW()-1),"")</f>
        <v>0.17</v>
      </c>
      <c r="I177" s="17" t="str">
        <f ca="1">IFERROR(INDEX(INDIRECT("B_MSK["&amp;EXPEDISI[#Headers]&amp;"]"),ROW()-1),"")</f>
        <v/>
      </c>
      <c r="J177" s="19" t="str">
        <f ca="1">IFERROR(IF(INDEX(INDIRECT("B_MSK["&amp;EXPEDISI[#Headers]&amp;"]"),ROW()-1)=0,"",INDEX(INDIRECT("B_MSK["&amp;EXPEDISI[#Headers]&amp;"]"),ROW()-1)),"")</f>
        <v/>
      </c>
      <c r="K177" s="16">
        <f ca="1">IFERROR(IF(EXPEDISI[[#This Row],[NAMA BARANG]]="","",INDEX(INDIRECT("B_MSK["&amp;EXPEDISI[#Headers]&amp;"]"),ROW()-1)),"")</f>
        <v>44935</v>
      </c>
      <c r="L177" s="17" t="str">
        <f ca="1">IFERROR(INDEX(INDIRECT("B_MSK["&amp;EXPEDISI[#Headers]&amp;"]"),ROW()-1),"")</f>
        <v/>
      </c>
    </row>
    <row r="178" spans="1:12" x14ac:dyDescent="0.25">
      <c r="A178" s="16" t="str">
        <f ca="1">IFERROR(INDEX(INDIRECT("B_MSK["&amp;EXPEDISI[#Headers]&amp;"]"),ROW()-1),"")</f>
        <v/>
      </c>
      <c r="B178" s="26" t="str">
        <f ca="1">IFERROR(INDEX(INDIRECT("B_MSK["&amp;EXPEDISI[#Headers]&amp;"]"),ROW()-1),"")</f>
        <v>Stip Kenko ERB-20 SQ hitam</v>
      </c>
      <c r="C178" s="26" t="str">
        <f ca="1">IFERROR(INDEX(SUPPLIER_CONV[2],MATCH(INDEX(INDIRECT("B_MSK["&amp;EXPEDISI[#Headers]&amp;"]"),ROW()-1),SUPPLIER_CONV[1],0)),"")</f>
        <v>KENKO</v>
      </c>
      <c r="D178" s="21" t="str">
        <f ca="1">IFERROR(INDEX(INDIRECT("B_MSK["&amp;EXPEDISI[#Headers]&amp;"]"),ROW()-1)&amp;IF(OR(EXPEDISI[[#This Row],[C]]&lt;2,EXPEDISI[[#This Row],[C]]=""),"","/ CTN"),"")</f>
        <v>50 BOX</v>
      </c>
      <c r="E178" s="5">
        <f ca="1">IFERROR(INDEX(INDIRECT("B_MSK["&amp;EXPEDISI[#Headers]&amp;"]"),ROW()-1),"")</f>
        <v>1</v>
      </c>
      <c r="F178" s="22">
        <f ca="1">IFERROR(INDEX(INDIRECT("B_MSK["&amp;EXPEDISI[#Headers]&amp;"_1]"),ROW()-1),"")</f>
        <v>30000</v>
      </c>
      <c r="G178" s="17" t="str">
        <f ca="1">IFERROR(INDEX(INDIRECT("B_MSK["&amp;EXPEDISI[#Headers]&amp;"_1]"),ROW()-1),"")</f>
        <v>/ BOX</v>
      </c>
      <c r="H178" s="17">
        <f ca="1">IFERROR(INDEX(INDIRECT("B_MSK["&amp;EXPEDISI[#Headers]&amp;"]"),ROW()-1),"")</f>
        <v>0.17</v>
      </c>
      <c r="I178" s="17" t="str">
        <f ca="1">IFERROR(INDEX(INDIRECT("B_MSK["&amp;EXPEDISI[#Headers]&amp;"]"),ROW()-1),"")</f>
        <v/>
      </c>
      <c r="J178" s="19" t="str">
        <f ca="1">IFERROR(IF(INDEX(INDIRECT("B_MSK["&amp;EXPEDISI[#Headers]&amp;"]"),ROW()-1)=0,"",INDEX(INDIRECT("B_MSK["&amp;EXPEDISI[#Headers]&amp;"]"),ROW()-1)),"")</f>
        <v/>
      </c>
      <c r="K178" s="16">
        <f ca="1">IFERROR(IF(EXPEDISI[[#This Row],[NAMA BARANG]]="","",INDEX(INDIRECT("B_MSK["&amp;EXPEDISI[#Headers]&amp;"]"),ROW()-1)),"")</f>
        <v>44935</v>
      </c>
      <c r="L178" s="17" t="str">
        <f ca="1">IFERROR(INDEX(INDIRECT("B_MSK["&amp;EXPEDISI[#Headers]&amp;"]"),ROW()-1),"")</f>
        <v/>
      </c>
    </row>
    <row r="179" spans="1:12" x14ac:dyDescent="0.25">
      <c r="A179" s="16" t="str">
        <f ca="1">IFERROR(INDEX(INDIRECT("B_MSK["&amp;EXPEDISI[#Headers]&amp;"]"),ROW()-1),"")</f>
        <v/>
      </c>
      <c r="B179" s="26" t="str">
        <f ca="1">IFERROR(INDEX(INDIRECT("B_MSK["&amp;EXPEDISI[#Headers]&amp;"]"),ROW()-1),"")</f>
        <v>Stip Kenko ERB-40 SQ hitam</v>
      </c>
      <c r="C179" s="26" t="str">
        <f ca="1">IFERROR(INDEX(SUPPLIER_CONV[2],MATCH(INDEX(INDIRECT("B_MSK["&amp;EXPEDISI[#Headers]&amp;"]"),ROW()-1),SUPPLIER_CONV[1],0)),"")</f>
        <v>KENKO</v>
      </c>
      <c r="D179" s="21" t="str">
        <f ca="1">IFERROR(INDEX(INDIRECT("B_MSK["&amp;EXPEDISI[#Headers]&amp;"]"),ROW()-1)&amp;IF(OR(EXPEDISI[[#This Row],[C]]&lt;2,EXPEDISI[[#This Row],[C]]=""),"","/ CTN"),"")</f>
        <v>50 BOX</v>
      </c>
      <c r="E179" s="5">
        <f ca="1">IFERROR(INDEX(INDIRECT("B_MSK["&amp;EXPEDISI[#Headers]&amp;"]"),ROW()-1),"")</f>
        <v>1</v>
      </c>
      <c r="F179" s="22">
        <f ca="1">IFERROR(INDEX(INDIRECT("B_MSK["&amp;EXPEDISI[#Headers]&amp;"_1]"),ROW()-1),"")</f>
        <v>27500</v>
      </c>
      <c r="G179" s="17" t="str">
        <f ca="1">IFERROR(INDEX(INDIRECT("B_MSK["&amp;EXPEDISI[#Headers]&amp;"_1]"),ROW()-1),"")</f>
        <v>/ BOX</v>
      </c>
      <c r="H179" s="17">
        <f ca="1">IFERROR(INDEX(INDIRECT("B_MSK["&amp;EXPEDISI[#Headers]&amp;"]"),ROW()-1),"")</f>
        <v>0.17</v>
      </c>
      <c r="I179" s="17" t="str">
        <f ca="1">IFERROR(INDEX(INDIRECT("B_MSK["&amp;EXPEDISI[#Headers]&amp;"]"),ROW()-1),"")</f>
        <v/>
      </c>
      <c r="J179" s="19" t="str">
        <f ca="1">IFERROR(IF(INDEX(INDIRECT("B_MSK["&amp;EXPEDISI[#Headers]&amp;"]"),ROW()-1)=0,"",INDEX(INDIRECT("B_MSK["&amp;EXPEDISI[#Headers]&amp;"]"),ROW()-1)),"")</f>
        <v/>
      </c>
      <c r="K179" s="16">
        <f ca="1">IFERROR(IF(EXPEDISI[[#This Row],[NAMA BARANG]]="","",INDEX(INDIRECT("B_MSK["&amp;EXPEDISI[#Headers]&amp;"]"),ROW()-1)),"")</f>
        <v>44935</v>
      </c>
      <c r="L179" s="17" t="str">
        <f ca="1">IFERROR(INDEX(INDIRECT("B_MSK["&amp;EXPEDISI[#Headers]&amp;"]"),ROW()-1),"")</f>
        <v/>
      </c>
    </row>
    <row r="180" spans="1:12" x14ac:dyDescent="0.25">
      <c r="A180" s="16" t="str">
        <f ca="1">IFERROR(INDEX(INDIRECT("B_MSK["&amp;EXPEDISI[#Headers]&amp;"]"),ROW()-1),"")</f>
        <v/>
      </c>
      <c r="B180" s="26" t="str">
        <f ca="1">IFERROR(INDEX(INDIRECT("B_MSK["&amp;EXPEDISI[#Headers]&amp;"]"),ROW()-1),"")</f>
        <v>Stip Kenko ERW-40 SQ putih</v>
      </c>
      <c r="C180" s="26" t="str">
        <f ca="1">IFERROR(INDEX(SUPPLIER_CONV[2],MATCH(INDEX(INDIRECT("B_MSK["&amp;EXPEDISI[#Headers]&amp;"]"),ROW()-1),SUPPLIER_CONV[1],0)),"")</f>
        <v>KENKO</v>
      </c>
      <c r="D180" s="21" t="str">
        <f ca="1">IFERROR(INDEX(INDIRECT("B_MSK["&amp;EXPEDISI[#Headers]&amp;"]"),ROW()-1)&amp;IF(OR(EXPEDISI[[#This Row],[C]]&lt;2,EXPEDISI[[#This Row],[C]]=""),"","/ CTN"),"")</f>
        <v>50 BOX/ CTN</v>
      </c>
      <c r="E180" s="5">
        <f ca="1">IFERROR(INDEX(INDIRECT("B_MSK["&amp;EXPEDISI[#Headers]&amp;"]"),ROW()-1),"")</f>
        <v>2</v>
      </c>
      <c r="F180" s="22">
        <f ca="1">IFERROR(INDEX(INDIRECT("B_MSK["&amp;EXPEDISI[#Headers]&amp;"_1]"),ROW()-1),"")</f>
        <v>27500</v>
      </c>
      <c r="G180" s="17" t="str">
        <f ca="1">IFERROR(INDEX(INDIRECT("B_MSK["&amp;EXPEDISI[#Headers]&amp;"_1]"),ROW()-1),"")</f>
        <v>/ BOX</v>
      </c>
      <c r="H180" s="17">
        <f ca="1">IFERROR(INDEX(INDIRECT("B_MSK["&amp;EXPEDISI[#Headers]&amp;"]"),ROW()-1),"")</f>
        <v>0.17</v>
      </c>
      <c r="I180" s="17" t="str">
        <f ca="1">IFERROR(INDEX(INDIRECT("B_MSK["&amp;EXPEDISI[#Headers]&amp;"]"),ROW()-1),"")</f>
        <v/>
      </c>
      <c r="J180" s="19" t="str">
        <f ca="1">IFERROR(IF(INDEX(INDIRECT("B_MSK["&amp;EXPEDISI[#Headers]&amp;"]"),ROW()-1)=0,"",INDEX(INDIRECT("B_MSK["&amp;EXPEDISI[#Headers]&amp;"]"),ROW()-1)),"")</f>
        <v/>
      </c>
      <c r="K180" s="16">
        <f ca="1">IFERROR(IF(EXPEDISI[[#This Row],[NAMA BARANG]]="","",INDEX(INDIRECT("B_MSK["&amp;EXPEDISI[#Headers]&amp;"]"),ROW()-1)),"")</f>
        <v>44935</v>
      </c>
      <c r="L180" s="17" t="str">
        <f ca="1">IFERROR(INDEX(INDIRECT("B_MSK["&amp;EXPEDISI[#Headers]&amp;"]"),ROW()-1),"")</f>
        <v/>
      </c>
    </row>
    <row r="181" spans="1:12" x14ac:dyDescent="0.25">
      <c r="A181" s="16" t="str">
        <f ca="1">IFERROR(INDEX(INDIRECT("B_MSK["&amp;EXPEDISI[#Headers]&amp;"]"),ROW()-1),"")</f>
        <v/>
      </c>
      <c r="B181" s="26" t="str">
        <f ca="1">IFERROR(INDEX(INDIRECT("B_MSK["&amp;EXPEDISI[#Headers]&amp;"]"),ROW()-1),"")</f>
        <v>Clip trigonal Kenko no.3</v>
      </c>
      <c r="C181" s="26" t="str">
        <f ca="1">IFERROR(INDEX(SUPPLIER_CONV[2],MATCH(INDEX(INDIRECT("B_MSK["&amp;EXPEDISI[#Headers]&amp;"]"),ROW()-1),SUPPLIER_CONV[1],0)),"")</f>
        <v>KENKO</v>
      </c>
      <c r="D181" s="21" t="str">
        <f ca="1">IFERROR(INDEX(INDIRECT("B_MSK["&amp;EXPEDISI[#Headers]&amp;"]"),ROW()-1)&amp;IF(OR(EXPEDISI[[#This Row],[C]]&lt;2,EXPEDISI[[#This Row],[C]]=""),"","/ CTN"),"")</f>
        <v>50 PAK (10 BOX)</v>
      </c>
      <c r="E181" s="5">
        <f ca="1">IFERROR(INDEX(INDIRECT("B_MSK["&amp;EXPEDISI[#Headers]&amp;"]"),ROW()-1),"")</f>
        <v>1</v>
      </c>
      <c r="F181" s="22">
        <f ca="1">IFERROR(INDEX(INDIRECT("B_MSK["&amp;EXPEDISI[#Headers]&amp;"_1]"),ROW()-1),"")</f>
        <v>16000</v>
      </c>
      <c r="G181" s="17" t="str">
        <f ca="1">IFERROR(INDEX(INDIRECT("B_MSK["&amp;EXPEDISI[#Headers]&amp;"_1]"),ROW()-1),"")</f>
        <v xml:space="preserve">/ PAK </v>
      </c>
      <c r="H181" s="17">
        <f ca="1">IFERROR(INDEX(INDIRECT("B_MSK["&amp;EXPEDISI[#Headers]&amp;"]"),ROW()-1),"")</f>
        <v>0.17</v>
      </c>
      <c r="I181" s="17" t="str">
        <f ca="1">IFERROR(INDEX(INDIRECT("B_MSK["&amp;EXPEDISI[#Headers]&amp;"]"),ROW()-1),"")</f>
        <v/>
      </c>
      <c r="J181" s="19" t="str">
        <f ca="1">IFERROR(IF(INDEX(INDIRECT("B_MSK["&amp;EXPEDISI[#Headers]&amp;"]"),ROW()-1)=0,"",INDEX(INDIRECT("B_MSK["&amp;EXPEDISI[#Headers]&amp;"]"),ROW()-1)),"")</f>
        <v/>
      </c>
      <c r="K181" s="16">
        <f ca="1">IFERROR(IF(EXPEDISI[[#This Row],[NAMA BARANG]]="","",INDEX(INDIRECT("B_MSK["&amp;EXPEDISI[#Headers]&amp;"]"),ROW()-1)),"")</f>
        <v>44935</v>
      </c>
      <c r="L181" s="17" t="str">
        <f ca="1">IFERROR(INDEX(INDIRECT("B_MSK["&amp;EXPEDISI[#Headers]&amp;"]"),ROW()-1),"")</f>
        <v/>
      </c>
    </row>
    <row r="182" spans="1:12" x14ac:dyDescent="0.25">
      <c r="A182" s="16" t="str">
        <f ca="1">IFERROR(INDEX(INDIRECT("B_MSK["&amp;EXPEDISI[#Headers]&amp;"]"),ROW()-1),"")</f>
        <v/>
      </c>
      <c r="B182" s="26" t="str">
        <f ca="1">IFERROR(INDEX(INDIRECT("B_MSK["&amp;EXPEDISI[#Headers]&amp;"]"),ROW()-1),"")</f>
        <v>Clip Jumbo Kenko no.5</v>
      </c>
      <c r="C182" s="26" t="str">
        <f ca="1">IFERROR(INDEX(SUPPLIER_CONV[2],MATCH(INDEX(INDIRECT("B_MSK["&amp;EXPEDISI[#Headers]&amp;"]"),ROW()-1),SUPPLIER_CONV[1],0)),"")</f>
        <v>KENKO</v>
      </c>
      <c r="D182" s="21" t="str">
        <f ca="1">IFERROR(INDEX(INDIRECT("B_MSK["&amp;EXPEDISI[#Headers]&amp;"]"),ROW()-1)&amp;IF(OR(EXPEDISI[[#This Row],[C]]&lt;2,EXPEDISI[[#This Row],[C]]=""),"","/ CTN"),"")</f>
        <v>20 PAK (10 BOX)</v>
      </c>
      <c r="E182" s="5">
        <f ca="1">IFERROR(INDEX(INDIRECT("B_MSK["&amp;EXPEDISI[#Headers]&amp;"]"),ROW()-1),"")</f>
        <v>1</v>
      </c>
      <c r="F182" s="22">
        <f ca="1">IFERROR(INDEX(INDIRECT("B_MSK["&amp;EXPEDISI[#Headers]&amp;"_1]"),ROW()-1),"")</f>
        <v>43000</v>
      </c>
      <c r="G182" s="17" t="str">
        <f ca="1">IFERROR(INDEX(INDIRECT("B_MSK["&amp;EXPEDISI[#Headers]&amp;"_1]"),ROW()-1),"")</f>
        <v xml:space="preserve">/ PAK </v>
      </c>
      <c r="H182" s="17">
        <f ca="1">IFERROR(INDEX(INDIRECT("B_MSK["&amp;EXPEDISI[#Headers]&amp;"]"),ROW()-1),"")</f>
        <v>0.17</v>
      </c>
      <c r="I182" s="17" t="str">
        <f ca="1">IFERROR(INDEX(INDIRECT("B_MSK["&amp;EXPEDISI[#Headers]&amp;"]"),ROW()-1),"")</f>
        <v/>
      </c>
      <c r="J182" s="19" t="str">
        <f ca="1">IFERROR(IF(INDEX(INDIRECT("B_MSK["&amp;EXPEDISI[#Headers]&amp;"]"),ROW()-1)=0,"",INDEX(INDIRECT("B_MSK["&amp;EXPEDISI[#Headers]&amp;"]"),ROW()-1)),"")</f>
        <v/>
      </c>
      <c r="K182" s="16">
        <f ca="1">IFERROR(IF(EXPEDISI[[#This Row],[NAMA BARANG]]="","",INDEX(INDIRECT("B_MSK["&amp;EXPEDISI[#Headers]&amp;"]"),ROW()-1)),"")</f>
        <v>44935</v>
      </c>
      <c r="L182" s="17" t="str">
        <f ca="1">IFERROR(INDEX(INDIRECT("B_MSK["&amp;EXPEDISI[#Headers]&amp;"]"),ROW()-1),"")</f>
        <v/>
      </c>
    </row>
    <row r="183" spans="1:12" x14ac:dyDescent="0.25">
      <c r="A183" s="16" t="str">
        <f ca="1">IFERROR(INDEX(INDIRECT("B_MSK["&amp;EXPEDISI[#Headers]&amp;"]"),ROW()-1),"")</f>
        <v/>
      </c>
      <c r="B183" s="26" t="str">
        <f ca="1">IFERROR(INDEX(INDIRECT("B_MSK["&amp;EXPEDISI[#Headers]&amp;"]"),ROW()-1),"")</f>
        <v>Cutter Kenko K-200</v>
      </c>
      <c r="C183" s="26" t="str">
        <f ca="1">IFERROR(INDEX(SUPPLIER_CONV[2],MATCH(INDEX(INDIRECT("B_MSK["&amp;EXPEDISI[#Headers]&amp;"]"),ROW()-1),SUPPLIER_CONV[1],0)),"")</f>
        <v>KENKO</v>
      </c>
      <c r="D183" s="21" t="str">
        <f ca="1">IFERROR(INDEX(INDIRECT("B_MSK["&amp;EXPEDISI[#Headers]&amp;"]"),ROW()-1)&amp;IF(OR(EXPEDISI[[#This Row],[C]]&lt;2,EXPEDISI[[#This Row],[C]]=""),"","/ CTN"),"")</f>
        <v>30 LSN/ CTN</v>
      </c>
      <c r="E183" s="5">
        <f ca="1">IFERROR(INDEX(INDIRECT("B_MSK["&amp;EXPEDISI[#Headers]&amp;"]"),ROW()-1),"")</f>
        <v>2</v>
      </c>
      <c r="F183" s="22">
        <f ca="1">IFERROR(INDEX(INDIRECT("B_MSK["&amp;EXPEDISI[#Headers]&amp;"_1]"),ROW()-1),"")</f>
        <v>52200</v>
      </c>
      <c r="G183" s="17" t="str">
        <f ca="1">IFERROR(INDEX(INDIRECT("B_MSK["&amp;EXPEDISI[#Headers]&amp;"_1]"),ROW()-1),"")</f>
        <v>/ LSN</v>
      </c>
      <c r="H183" s="17">
        <f ca="1">IFERROR(INDEX(INDIRECT("B_MSK["&amp;EXPEDISI[#Headers]&amp;"]"),ROW()-1),"")</f>
        <v>0.17</v>
      </c>
      <c r="I183" s="17" t="str">
        <f ca="1">IFERROR(INDEX(INDIRECT("B_MSK["&amp;EXPEDISI[#Headers]&amp;"]"),ROW()-1),"")</f>
        <v/>
      </c>
      <c r="J183" s="19" t="str">
        <f ca="1">IFERROR(IF(INDEX(INDIRECT("B_MSK["&amp;EXPEDISI[#Headers]&amp;"]"),ROW()-1)=0,"",INDEX(INDIRECT("B_MSK["&amp;EXPEDISI[#Headers]&amp;"]"),ROW()-1)),"")</f>
        <v/>
      </c>
      <c r="K183" s="16">
        <f ca="1">IFERROR(IF(EXPEDISI[[#This Row],[NAMA BARANG]]="","",INDEX(INDIRECT("B_MSK["&amp;EXPEDISI[#Headers]&amp;"]"),ROW()-1)),"")</f>
        <v>44935</v>
      </c>
      <c r="L183" s="17" t="str">
        <f ca="1">IFERROR(INDEX(INDIRECT("B_MSK["&amp;EXPEDISI[#Headers]&amp;"]"),ROW()-1),"")</f>
        <v/>
      </c>
    </row>
    <row r="184" spans="1:12" x14ac:dyDescent="0.25">
      <c r="A184" s="16" t="str">
        <f ca="1">IFERROR(INDEX(INDIRECT("B_MSK["&amp;EXPEDISI[#Headers]&amp;"]"),ROW()-1),"")</f>
        <v/>
      </c>
      <c r="B184" s="26" t="str">
        <f ca="1">IFERROR(INDEX(INDIRECT("B_MSK["&amp;EXPEDISI[#Headers]&amp;"]"),ROW()-1),"")</f>
        <v/>
      </c>
      <c r="C184" s="26" t="str">
        <f ca="1">IFERROR(INDEX(SUPPLIER_CONV[2],MATCH(INDEX(INDIRECT("B_MSK["&amp;EXPEDISI[#Headers]&amp;"]"),ROW()-1),SUPPLIER_CONV[1],0)),"")</f>
        <v/>
      </c>
      <c r="D184" s="21" t="str">
        <f ca="1">IFERROR(INDEX(INDIRECT("B_MSK["&amp;EXPEDISI[#Headers]&amp;"]"),ROW()-1)&amp;IF(OR(EXPEDISI[[#This Row],[C]]&lt;2,EXPEDISI[[#This Row],[C]]=""),"","/ CTN"),"")</f>
        <v/>
      </c>
      <c r="E184" s="5" t="str">
        <f ca="1">IFERROR(INDEX(INDIRECT("B_MSK["&amp;EXPEDISI[#Headers]&amp;"]"),ROW()-1),"")</f>
        <v/>
      </c>
      <c r="F184" s="22" t="str">
        <f ca="1">IFERROR(INDEX(INDIRECT("B_MSK["&amp;EXPEDISI[#Headers]&amp;"_1]"),ROW()-1),"")</f>
        <v/>
      </c>
      <c r="G184" s="17" t="str">
        <f ca="1">IFERROR(INDEX(INDIRECT("B_MSK["&amp;EXPEDISI[#Headers]&amp;"_1]"),ROW()-1),"")</f>
        <v/>
      </c>
      <c r="H184" s="17" t="str">
        <f ca="1">IFERROR(INDEX(INDIRECT("B_MSK["&amp;EXPEDISI[#Headers]&amp;"]"),ROW()-1),"")</f>
        <v/>
      </c>
      <c r="I184" s="17" t="str">
        <f ca="1">IFERROR(INDEX(INDIRECT("B_MSK["&amp;EXPEDISI[#Headers]&amp;"]"),ROW()-1),"")</f>
        <v/>
      </c>
      <c r="J184" s="19" t="str">
        <f ca="1">IFERROR(IF(INDEX(INDIRECT("B_MSK["&amp;EXPEDISI[#Headers]&amp;"]"),ROW()-1)=0,"",INDEX(INDIRECT("B_MSK["&amp;EXPEDISI[#Headers]&amp;"]"),ROW()-1)),"")</f>
        <v/>
      </c>
      <c r="K184" s="16" t="str">
        <f ca="1">IFERROR(IF(EXPEDISI[[#This Row],[NAMA BARANG]]="","",INDEX(INDIRECT("B_MSK["&amp;EXPEDISI[#Headers]&amp;"]"),ROW()-1)),"")</f>
        <v/>
      </c>
      <c r="L184" s="17" t="str">
        <f ca="1">IFERROR(INDEX(INDIRECT("B_MSK["&amp;EXPEDISI[#Headers]&amp;"]"),ROW()-1),"")</f>
        <v/>
      </c>
    </row>
    <row r="185" spans="1:12" x14ac:dyDescent="0.25">
      <c r="A185" s="16" t="str">
        <f ca="1">IFERROR(INDEX(INDIRECT("B_MSK["&amp;EXPEDISI[#Headers]&amp;"]"),ROW()-1),"")</f>
        <v/>
      </c>
      <c r="B185" s="26" t="str">
        <f ca="1">IFERROR(INDEX(INDIRECT("B_MSK["&amp;EXPEDISI[#Headers]&amp;"]"),ROW()-1),"")</f>
        <v>Gunting Kenko SC-828</v>
      </c>
      <c r="C185" s="26" t="str">
        <f ca="1">IFERROR(INDEX(SUPPLIER_CONV[2],MATCH(INDEX(INDIRECT("B_MSK["&amp;EXPEDISI[#Headers]&amp;"]"),ROW()-1),SUPPLIER_CONV[1],0)),"")</f>
        <v>KENKO</v>
      </c>
      <c r="D185" s="21" t="str">
        <f ca="1">IFERROR(INDEX(INDIRECT("B_MSK["&amp;EXPEDISI[#Headers]&amp;"]"),ROW()-1)&amp;IF(OR(EXPEDISI[[#This Row],[C]]&lt;2,EXPEDISI[[#This Row],[C]]=""),"","/ CTN"),"")</f>
        <v>25 LSN/ CTN</v>
      </c>
      <c r="E185" s="5">
        <f ca="1">IFERROR(INDEX(INDIRECT("B_MSK["&amp;EXPEDISI[#Headers]&amp;"]"),ROW()-1),"")</f>
        <v>2</v>
      </c>
      <c r="F185" s="22">
        <f ca="1">IFERROR(INDEX(INDIRECT("B_MSK["&amp;EXPEDISI[#Headers]&amp;"_1]"),ROW()-1),"")</f>
        <v>56400</v>
      </c>
      <c r="G185" s="17" t="str">
        <f ca="1">IFERROR(INDEX(INDIRECT("B_MSK["&amp;EXPEDISI[#Headers]&amp;"_1]"),ROW()-1),"")</f>
        <v>/ LSN</v>
      </c>
      <c r="H185" s="17">
        <f ca="1">IFERROR(INDEX(INDIRECT("B_MSK["&amp;EXPEDISI[#Headers]&amp;"]"),ROW()-1),"")</f>
        <v>0.17</v>
      </c>
      <c r="I185" s="17" t="str">
        <f ca="1">IFERROR(INDEX(INDIRECT("B_MSK["&amp;EXPEDISI[#Headers]&amp;"]"),ROW()-1),"")</f>
        <v/>
      </c>
      <c r="J185" s="19" t="str">
        <f ca="1">IFERROR(IF(INDEX(INDIRECT("B_MSK["&amp;EXPEDISI[#Headers]&amp;"]"),ROW()-1)=0,"",INDEX(INDIRECT("B_MSK["&amp;EXPEDISI[#Headers]&amp;"]"),ROW()-1)),"")</f>
        <v/>
      </c>
      <c r="K185" s="16">
        <f ca="1">IFERROR(IF(EXPEDISI[[#This Row],[NAMA BARANG]]="","",INDEX(INDIRECT("B_MSK["&amp;EXPEDISI[#Headers]&amp;"]"),ROW()-1)),"")</f>
        <v>44935</v>
      </c>
      <c r="L185" s="17" t="str">
        <f ca="1">IFERROR(INDEX(INDIRECT("B_MSK["&amp;EXPEDISI[#Headers]&amp;"]"),ROW()-1),"")</f>
        <v/>
      </c>
    </row>
    <row r="186" spans="1:12" x14ac:dyDescent="0.25">
      <c r="A186" s="16" t="str">
        <f ca="1">IFERROR(INDEX(INDIRECT("B_MSK["&amp;EXPEDISI[#Headers]&amp;"]"),ROW()-1),"")</f>
        <v/>
      </c>
      <c r="B186" s="26" t="str">
        <f ca="1">IFERROR(INDEX(INDIRECT("B_MSK["&amp;EXPEDISI[#Headers]&amp;"]"),ROW()-1),"")</f>
        <v>Gunting Kenko SC-838 N</v>
      </c>
      <c r="C186" s="26" t="str">
        <f ca="1">IFERROR(INDEX(SUPPLIER_CONV[2],MATCH(INDEX(INDIRECT("B_MSK["&amp;EXPEDISI[#Headers]&amp;"]"),ROW()-1),SUPPLIER_CONV[1],0)),"")</f>
        <v>KENKO</v>
      </c>
      <c r="D186" s="21" t="str">
        <f ca="1">IFERROR(INDEX(INDIRECT("B_MSK["&amp;EXPEDISI[#Headers]&amp;"]"),ROW()-1)&amp;IF(OR(EXPEDISI[[#This Row],[C]]&lt;2,EXPEDISI[[#This Row],[C]]=""),"","/ CTN"),"")</f>
        <v>25 LSN/ CTN</v>
      </c>
      <c r="E186" s="5">
        <f ca="1">IFERROR(INDEX(INDIRECT("B_MSK["&amp;EXPEDISI[#Headers]&amp;"]"),ROW()-1),"")</f>
        <v>2</v>
      </c>
      <c r="F186" s="22">
        <f ca="1">IFERROR(INDEX(INDIRECT("B_MSK["&amp;EXPEDISI[#Headers]&amp;"_1]"),ROW()-1),"")</f>
        <v>79800</v>
      </c>
      <c r="G186" s="17" t="str">
        <f ca="1">IFERROR(INDEX(INDIRECT("B_MSK["&amp;EXPEDISI[#Headers]&amp;"_1]"),ROW()-1),"")</f>
        <v>/ LSN</v>
      </c>
      <c r="H186" s="17">
        <f ca="1">IFERROR(INDEX(INDIRECT("B_MSK["&amp;EXPEDISI[#Headers]&amp;"]"),ROW()-1),"")</f>
        <v>0.17</v>
      </c>
      <c r="I186" s="17" t="str">
        <f ca="1">IFERROR(INDEX(INDIRECT("B_MSK["&amp;EXPEDISI[#Headers]&amp;"]"),ROW()-1),"")</f>
        <v/>
      </c>
      <c r="J186" s="19" t="str">
        <f ca="1">IFERROR(IF(INDEX(INDIRECT("B_MSK["&amp;EXPEDISI[#Headers]&amp;"]"),ROW()-1)=0,"",INDEX(INDIRECT("B_MSK["&amp;EXPEDISI[#Headers]&amp;"]"),ROW()-1)),"")</f>
        <v/>
      </c>
      <c r="K186" s="16">
        <f ca="1">IFERROR(IF(EXPEDISI[[#This Row],[NAMA BARANG]]="","",INDEX(INDIRECT("B_MSK["&amp;EXPEDISI[#Headers]&amp;"]"),ROW()-1)),"")</f>
        <v>44935</v>
      </c>
      <c r="L186" s="17" t="str">
        <f ca="1">IFERROR(INDEX(INDIRECT("B_MSK["&amp;EXPEDISI[#Headers]&amp;"]"),ROW()-1),"")</f>
        <v/>
      </c>
    </row>
    <row r="187" spans="1:12" x14ac:dyDescent="0.25">
      <c r="A187" s="16" t="str">
        <f ca="1">IFERROR(INDEX(INDIRECT("B_MSK["&amp;EXPEDISI[#Headers]&amp;"]"),ROW()-1),"")</f>
        <v/>
      </c>
      <c r="B187" s="26" t="str">
        <f ca="1">IFERROR(INDEX(INDIRECT("B_MSK["&amp;EXPEDISI[#Headers]&amp;"]"),ROW()-1),"")</f>
        <v>Gunting Kenko SC-848 N</v>
      </c>
      <c r="C187" s="26" t="str">
        <f ca="1">IFERROR(INDEX(SUPPLIER_CONV[2],MATCH(INDEX(INDIRECT("B_MSK["&amp;EXPEDISI[#Headers]&amp;"]"),ROW()-1),SUPPLIER_CONV[1],0)),"")</f>
        <v>KENKO</v>
      </c>
      <c r="D187" s="21" t="str">
        <f ca="1">IFERROR(INDEX(INDIRECT("B_MSK["&amp;EXPEDISI[#Headers]&amp;"]"),ROW()-1)&amp;IF(OR(EXPEDISI[[#This Row],[C]]&lt;2,EXPEDISI[[#This Row],[C]]=""),"","/ CTN"),"")</f>
        <v>10 LSN/ CTN</v>
      </c>
      <c r="E187" s="5">
        <f ca="1">IFERROR(INDEX(INDIRECT("B_MSK["&amp;EXPEDISI[#Headers]&amp;"]"),ROW()-1),"")</f>
        <v>2</v>
      </c>
      <c r="F187" s="22">
        <f ca="1">IFERROR(INDEX(INDIRECT("B_MSK["&amp;EXPEDISI[#Headers]&amp;"_1]"),ROW()-1),"")</f>
        <v>118800</v>
      </c>
      <c r="G187" s="17" t="str">
        <f ca="1">IFERROR(INDEX(INDIRECT("B_MSK["&amp;EXPEDISI[#Headers]&amp;"_1]"),ROW()-1),"")</f>
        <v>/ LSN</v>
      </c>
      <c r="H187" s="17">
        <f ca="1">IFERROR(INDEX(INDIRECT("B_MSK["&amp;EXPEDISI[#Headers]&amp;"]"),ROW()-1),"")</f>
        <v>0.17</v>
      </c>
      <c r="I187" s="17" t="str">
        <f ca="1">IFERROR(INDEX(INDIRECT("B_MSK["&amp;EXPEDISI[#Headers]&amp;"]"),ROW()-1),"")</f>
        <v/>
      </c>
      <c r="J187" s="19" t="str">
        <f ca="1">IFERROR(IF(INDEX(INDIRECT("B_MSK["&amp;EXPEDISI[#Headers]&amp;"]"),ROW()-1)=0,"",INDEX(INDIRECT("B_MSK["&amp;EXPEDISI[#Headers]&amp;"]"),ROW()-1)),"")</f>
        <v/>
      </c>
      <c r="K187" s="16">
        <f ca="1">IFERROR(IF(EXPEDISI[[#This Row],[NAMA BARANG]]="","",INDEX(INDIRECT("B_MSK["&amp;EXPEDISI[#Headers]&amp;"]"),ROW()-1)),"")</f>
        <v>44935</v>
      </c>
      <c r="L187" s="17" t="str">
        <f ca="1">IFERROR(INDEX(INDIRECT("B_MSK["&amp;EXPEDISI[#Headers]&amp;"]"),ROW()-1),"")</f>
        <v/>
      </c>
    </row>
    <row r="188" spans="1:12" x14ac:dyDescent="0.25">
      <c r="A188" s="16" t="str">
        <f ca="1">IFERROR(INDEX(INDIRECT("B_MSK["&amp;EXPEDISI[#Headers]&amp;"]"),ROW()-1),"")</f>
        <v/>
      </c>
      <c r="B188" s="26" t="str">
        <f ca="1">IFERROR(INDEX(INDIRECT("B_MSK["&amp;EXPEDISI[#Headers]&amp;"]"),ROW()-1),"")</f>
        <v>Stapler Kenko HD-50</v>
      </c>
      <c r="C188" s="26" t="str">
        <f ca="1">IFERROR(INDEX(SUPPLIER_CONV[2],MATCH(INDEX(INDIRECT("B_MSK["&amp;EXPEDISI[#Headers]&amp;"]"),ROW()-1),SUPPLIER_CONV[1],0)),"")</f>
        <v>KENKO</v>
      </c>
      <c r="D188" s="21" t="str">
        <f ca="1">IFERROR(INDEX(INDIRECT("B_MSK["&amp;EXPEDISI[#Headers]&amp;"]"),ROW()-1)&amp;IF(OR(EXPEDISI[[#This Row],[C]]&lt;2,EXPEDISI[[#This Row],[C]]=""),"","/ CTN"),"")</f>
        <v>20 BOX (6 PCS)/ CTN</v>
      </c>
      <c r="E188" s="5">
        <f ca="1">IFERROR(INDEX(INDIRECT("B_MSK["&amp;EXPEDISI[#Headers]&amp;"]"),ROW()-1),"")</f>
        <v>2</v>
      </c>
      <c r="F188" s="22">
        <f ca="1">IFERROR(INDEX(INDIRECT("B_MSK["&amp;EXPEDISI[#Headers]&amp;"_1]"),ROW()-1),"")</f>
        <v>114000</v>
      </c>
      <c r="G188" s="17" t="str">
        <f ca="1">IFERROR(INDEX(INDIRECT("B_MSK["&amp;EXPEDISI[#Headers]&amp;"_1]"),ROW()-1),"")</f>
        <v xml:space="preserve">/ BOX </v>
      </c>
      <c r="H188" s="17">
        <f ca="1">IFERROR(INDEX(INDIRECT("B_MSK["&amp;EXPEDISI[#Headers]&amp;"]"),ROW()-1),"")</f>
        <v>0.17</v>
      </c>
      <c r="I188" s="17" t="str">
        <f ca="1">IFERROR(INDEX(INDIRECT("B_MSK["&amp;EXPEDISI[#Headers]&amp;"]"),ROW()-1),"")</f>
        <v/>
      </c>
      <c r="J188" s="19" t="str">
        <f ca="1">IFERROR(IF(INDEX(INDIRECT("B_MSK["&amp;EXPEDISI[#Headers]&amp;"]"),ROW()-1)=0,"",INDEX(INDIRECT("B_MSK["&amp;EXPEDISI[#Headers]&amp;"]"),ROW()-1)),"")</f>
        <v/>
      </c>
      <c r="K188" s="16">
        <f ca="1">IFERROR(IF(EXPEDISI[[#This Row],[NAMA BARANG]]="","",INDEX(INDIRECT("B_MSK["&amp;EXPEDISI[#Headers]&amp;"]"),ROW()-1)),"")</f>
        <v>44935</v>
      </c>
      <c r="L188" s="17" t="str">
        <f ca="1">IFERROR(INDEX(INDIRECT("B_MSK["&amp;EXPEDISI[#Headers]&amp;"]"),ROW()-1),"")</f>
        <v/>
      </c>
    </row>
    <row r="189" spans="1:12" x14ac:dyDescent="0.25">
      <c r="A189" s="16" t="str">
        <f ca="1">IFERROR(INDEX(INDIRECT("B_MSK["&amp;EXPEDISI[#Headers]&amp;"]"),ROW()-1),"")</f>
        <v/>
      </c>
      <c r="B189" s="26" t="str">
        <f ca="1">IFERROR(INDEX(INDIRECT("B_MSK["&amp;EXPEDISI[#Headers]&amp;"]"),ROW()-1),"")</f>
        <v>Stapler Kenko HD-12N/13</v>
      </c>
      <c r="C189" s="26" t="str">
        <f ca="1">IFERROR(INDEX(SUPPLIER_CONV[2],MATCH(INDEX(INDIRECT("B_MSK["&amp;EXPEDISI[#Headers]&amp;"]"),ROW()-1),SUPPLIER_CONV[1],0)),"")</f>
        <v>KENKO</v>
      </c>
      <c r="D189" s="21" t="str">
        <f ca="1">IFERROR(INDEX(INDIRECT("B_MSK["&amp;EXPEDISI[#Headers]&amp;"]"),ROW()-1)&amp;IF(OR(EXPEDISI[[#This Row],[C]]&lt;2,EXPEDISI[[#This Row],[C]]=""),"","/ CTN"),"")</f>
        <v>6 PCS</v>
      </c>
      <c r="E189" s="5">
        <f ca="1">IFERROR(INDEX(INDIRECT("B_MSK["&amp;EXPEDISI[#Headers]&amp;"]"),ROW()-1),"")</f>
        <v>1</v>
      </c>
      <c r="F189" s="22">
        <f ca="1">IFERROR(INDEX(INDIRECT("B_MSK["&amp;EXPEDISI[#Headers]&amp;"_1]"),ROW()-1),"")</f>
        <v>84000</v>
      </c>
      <c r="G189" s="17" t="str">
        <f ca="1">IFERROR(INDEX(INDIRECT("B_MSK["&amp;EXPEDISI[#Headers]&amp;"_1]"),ROW()-1),"")</f>
        <v>/ PCS</v>
      </c>
      <c r="H189" s="17">
        <f ca="1">IFERROR(INDEX(INDIRECT("B_MSK["&amp;EXPEDISI[#Headers]&amp;"]"),ROW()-1),"")</f>
        <v>0.17</v>
      </c>
      <c r="I189" s="17" t="str">
        <f ca="1">IFERROR(INDEX(INDIRECT("B_MSK["&amp;EXPEDISI[#Headers]&amp;"]"),ROW()-1),"")</f>
        <v/>
      </c>
      <c r="J189" s="19" t="str">
        <f ca="1">IFERROR(IF(INDEX(INDIRECT("B_MSK["&amp;EXPEDISI[#Headers]&amp;"]"),ROW()-1)=0,"",INDEX(INDIRECT("B_MSK["&amp;EXPEDISI[#Headers]&amp;"]"),ROW()-1)),"")</f>
        <v/>
      </c>
      <c r="K189" s="16">
        <f ca="1">IFERROR(IF(EXPEDISI[[#This Row],[NAMA BARANG]]="","",INDEX(INDIRECT("B_MSK["&amp;EXPEDISI[#Headers]&amp;"]"),ROW()-1)),"")</f>
        <v>44935</v>
      </c>
      <c r="L189" s="17" t="str">
        <f ca="1">IFERROR(INDEX(INDIRECT("B_MSK["&amp;EXPEDISI[#Headers]&amp;"]"),ROW()-1),"")</f>
        <v/>
      </c>
    </row>
    <row r="190" spans="1:12" x14ac:dyDescent="0.25">
      <c r="A190" s="16" t="str">
        <f ca="1">IFERROR(INDEX(INDIRECT("B_MSK["&amp;EXPEDISI[#Headers]&amp;"]"),ROW()-1),"")</f>
        <v/>
      </c>
      <c r="B190" s="26" t="str">
        <f ca="1">IFERROR(INDEX(INDIRECT("B_MSK["&amp;EXPEDISI[#Headers]&amp;"]"),ROW()-1),"")</f>
        <v>Stip Kenko ERW-20 SQ putih</v>
      </c>
      <c r="C190" s="26" t="str">
        <f ca="1">IFERROR(INDEX(SUPPLIER_CONV[2],MATCH(INDEX(INDIRECT("B_MSK["&amp;EXPEDISI[#Headers]&amp;"]"),ROW()-1),SUPPLIER_CONV[1],0)),"")</f>
        <v>KENKO</v>
      </c>
      <c r="D190" s="21" t="str">
        <f ca="1">IFERROR(INDEX(INDIRECT("B_MSK["&amp;EXPEDISI[#Headers]&amp;"]"),ROW()-1)&amp;IF(OR(EXPEDISI[[#This Row],[C]]&lt;2,EXPEDISI[[#This Row],[C]]=""),"","/ CTN"),"")</f>
        <v>50 BOX/ CTN</v>
      </c>
      <c r="E190" s="5">
        <f ca="1">IFERROR(INDEX(INDIRECT("B_MSK["&amp;EXPEDISI[#Headers]&amp;"]"),ROW()-1),"")</f>
        <v>2</v>
      </c>
      <c r="F190" s="22">
        <f ca="1">IFERROR(INDEX(INDIRECT("B_MSK["&amp;EXPEDISI[#Headers]&amp;"_1]"),ROW()-1),"")</f>
        <v>30000</v>
      </c>
      <c r="G190" s="17" t="str">
        <f ca="1">IFERROR(INDEX(INDIRECT("B_MSK["&amp;EXPEDISI[#Headers]&amp;"_1]"),ROW()-1),"")</f>
        <v>/ BOX</v>
      </c>
      <c r="H190" s="17">
        <f ca="1">IFERROR(INDEX(INDIRECT("B_MSK["&amp;EXPEDISI[#Headers]&amp;"]"),ROW()-1),"")</f>
        <v>0.17</v>
      </c>
      <c r="I190" s="17" t="str">
        <f ca="1">IFERROR(INDEX(INDIRECT("B_MSK["&amp;EXPEDISI[#Headers]&amp;"]"),ROW()-1),"")</f>
        <v/>
      </c>
      <c r="J190" s="19" t="str">
        <f ca="1">IFERROR(IF(INDEX(INDIRECT("B_MSK["&amp;EXPEDISI[#Headers]&amp;"]"),ROW()-1)=0,"",INDEX(INDIRECT("B_MSK["&amp;EXPEDISI[#Headers]&amp;"]"),ROW()-1)),"")</f>
        <v/>
      </c>
      <c r="K190" s="16">
        <f ca="1">IFERROR(IF(EXPEDISI[[#This Row],[NAMA BARANG]]="","",INDEX(INDIRECT("B_MSK["&amp;EXPEDISI[#Headers]&amp;"]"),ROW()-1)),"")</f>
        <v>44935</v>
      </c>
      <c r="L190" s="17" t="str">
        <f ca="1">IFERROR(INDEX(INDIRECT("B_MSK["&amp;EXPEDISI[#Headers]&amp;"]"),ROW()-1),"")</f>
        <v/>
      </c>
    </row>
    <row r="191" spans="1:12" x14ac:dyDescent="0.25">
      <c r="A191" s="16" t="str">
        <f ca="1">IFERROR(INDEX(INDIRECT("B_MSK["&amp;EXPEDISI[#Headers]&amp;"]"),ROW()-1),"")</f>
        <v/>
      </c>
      <c r="B191" s="26" t="str">
        <f ca="1">IFERROR(INDEX(INDIRECT("B_MSK["&amp;EXPEDISI[#Headers]&amp;"]"),ROW()-1),"")</f>
        <v>Stip Kenko ERW-40 SQ putih</v>
      </c>
      <c r="C191" s="26" t="str">
        <f ca="1">IFERROR(INDEX(SUPPLIER_CONV[2],MATCH(INDEX(INDIRECT("B_MSK["&amp;EXPEDISI[#Headers]&amp;"]"),ROW()-1),SUPPLIER_CONV[1],0)),"")</f>
        <v>KENKO</v>
      </c>
      <c r="D191" s="21" t="str">
        <f ca="1">IFERROR(INDEX(INDIRECT("B_MSK["&amp;EXPEDISI[#Headers]&amp;"]"),ROW()-1)&amp;IF(OR(EXPEDISI[[#This Row],[C]]&lt;2,EXPEDISI[[#This Row],[C]]=""),"","/ CTN"),"")</f>
        <v>50 BOX</v>
      </c>
      <c r="E191" s="5">
        <f ca="1">IFERROR(INDEX(INDIRECT("B_MSK["&amp;EXPEDISI[#Headers]&amp;"]"),ROW()-1),"")</f>
        <v>1</v>
      </c>
      <c r="F191" s="22">
        <f ca="1">IFERROR(INDEX(INDIRECT("B_MSK["&amp;EXPEDISI[#Headers]&amp;"_1]"),ROW()-1),"")</f>
        <v>27500</v>
      </c>
      <c r="G191" s="17" t="str">
        <f ca="1">IFERROR(INDEX(INDIRECT("B_MSK["&amp;EXPEDISI[#Headers]&amp;"_1]"),ROW()-1),"")</f>
        <v>/ BOX</v>
      </c>
      <c r="H191" s="17">
        <f ca="1">IFERROR(INDEX(INDIRECT("B_MSK["&amp;EXPEDISI[#Headers]&amp;"]"),ROW()-1),"")</f>
        <v>0.17</v>
      </c>
      <c r="I191" s="17" t="str">
        <f ca="1">IFERROR(INDEX(INDIRECT("B_MSK["&amp;EXPEDISI[#Headers]&amp;"]"),ROW()-1),"")</f>
        <v/>
      </c>
      <c r="J191" s="19" t="str">
        <f ca="1">IFERROR(IF(INDEX(INDIRECT("B_MSK["&amp;EXPEDISI[#Headers]&amp;"]"),ROW()-1)=0,"",INDEX(INDIRECT("B_MSK["&amp;EXPEDISI[#Headers]&amp;"]"),ROW()-1)),"")</f>
        <v/>
      </c>
      <c r="K191" s="16">
        <f ca="1">IFERROR(IF(EXPEDISI[[#This Row],[NAMA BARANG]]="","",INDEX(INDIRECT("B_MSK["&amp;EXPEDISI[#Headers]&amp;"]"),ROW()-1)),"")</f>
        <v>44935</v>
      </c>
      <c r="L191" s="17" t="str">
        <f ca="1">IFERROR(INDEX(INDIRECT("B_MSK["&amp;EXPEDISI[#Headers]&amp;"]"),ROW()-1),"")</f>
        <v/>
      </c>
    </row>
    <row r="192" spans="1:12" x14ac:dyDescent="0.25">
      <c r="A192" s="16" t="str">
        <f ca="1">IFERROR(INDEX(INDIRECT("B_MSK["&amp;EXPEDISI[#Headers]&amp;"]"),ROW()-1),"")</f>
        <v/>
      </c>
      <c r="B192" s="26" t="str">
        <f ca="1">IFERROR(INDEX(INDIRECT("B_MSK["&amp;EXPEDISI[#Headers]&amp;"]"),ROW()-1),"")</f>
        <v>Pocket note Kenko PN-403</v>
      </c>
      <c r="C192" s="26" t="str">
        <f ca="1">IFERROR(INDEX(SUPPLIER_CONV[2],MATCH(INDEX(INDIRECT("B_MSK["&amp;EXPEDISI[#Headers]&amp;"]"),ROW()-1),SUPPLIER_CONV[1],0)),"")</f>
        <v>KENKO</v>
      </c>
      <c r="D192" s="21" t="str">
        <f ca="1">IFERROR(INDEX(INDIRECT("B_MSK["&amp;EXPEDISI[#Headers]&amp;"]"),ROW()-1)&amp;IF(OR(EXPEDISI[[#This Row],[C]]&lt;2,EXPEDISI[[#This Row],[C]]=""),"","/ CTN"),"")</f>
        <v>12 LSN</v>
      </c>
      <c r="E192" s="5">
        <f ca="1">IFERROR(INDEX(INDIRECT("B_MSK["&amp;EXPEDISI[#Headers]&amp;"]"),ROW()-1),"")</f>
        <v>1</v>
      </c>
      <c r="F192" s="22">
        <f ca="1">IFERROR(INDEX(INDIRECT("B_MSK["&amp;EXPEDISI[#Headers]&amp;"_1]"),ROW()-1),"")</f>
        <v>61800</v>
      </c>
      <c r="G192" s="17" t="str">
        <f ca="1">IFERROR(INDEX(INDIRECT("B_MSK["&amp;EXPEDISI[#Headers]&amp;"_1]"),ROW()-1),"")</f>
        <v>/ LSN</v>
      </c>
      <c r="H192" s="17">
        <f ca="1">IFERROR(INDEX(INDIRECT("B_MSK["&amp;EXPEDISI[#Headers]&amp;"]"),ROW()-1),"")</f>
        <v>0.17</v>
      </c>
      <c r="I192" s="17" t="str">
        <f ca="1">IFERROR(INDEX(INDIRECT("B_MSK["&amp;EXPEDISI[#Headers]&amp;"]"),ROW()-1),"")</f>
        <v/>
      </c>
      <c r="J192" s="19" t="str">
        <f ca="1">IFERROR(IF(INDEX(INDIRECT("B_MSK["&amp;EXPEDISI[#Headers]&amp;"]"),ROW()-1)=0,"",INDEX(INDIRECT("B_MSK["&amp;EXPEDISI[#Headers]&amp;"]"),ROW()-1)),"")</f>
        <v/>
      </c>
      <c r="K192" s="16">
        <f ca="1">IFERROR(IF(EXPEDISI[[#This Row],[NAMA BARANG]]="","",INDEX(INDIRECT("B_MSK["&amp;EXPEDISI[#Headers]&amp;"]"),ROW()-1)),"")</f>
        <v>44935</v>
      </c>
      <c r="L192" s="17" t="str">
        <f ca="1">IFERROR(INDEX(INDIRECT("B_MSK["&amp;EXPEDISI[#Headers]&amp;"]"),ROW()-1),"")</f>
        <v/>
      </c>
    </row>
    <row r="193" spans="1:12" x14ac:dyDescent="0.25">
      <c r="A193" s="16" t="str">
        <f ca="1">IFERROR(INDEX(INDIRECT("B_MSK["&amp;EXPEDISI[#Headers]&amp;"]"),ROW()-1),"")</f>
        <v/>
      </c>
      <c r="B193" s="26" t="str">
        <f ca="1">IFERROR(INDEX(INDIRECT("B_MSK["&amp;EXPEDISI[#Headers]&amp;"]"),ROW()-1),"")</f>
        <v>Tape Dispenser Kenko TD-323</v>
      </c>
      <c r="C193" s="26" t="str">
        <f ca="1">IFERROR(INDEX(SUPPLIER_CONV[2],MATCH(INDEX(INDIRECT("B_MSK["&amp;EXPEDISI[#Headers]&amp;"]"),ROW()-1),SUPPLIER_CONV[1],0)),"")</f>
        <v>KENKO</v>
      </c>
      <c r="D193" s="21" t="str">
        <f ca="1">IFERROR(INDEX(INDIRECT("B_MSK["&amp;EXPEDISI[#Headers]&amp;"]"),ROW()-1)&amp;IF(OR(EXPEDISI[[#This Row],[C]]&lt;2,EXPEDISI[[#This Row],[C]]=""),"","/ CTN"),"")</f>
        <v>24 PCS/ CTN</v>
      </c>
      <c r="E193" s="5">
        <f ca="1">IFERROR(INDEX(INDIRECT("B_MSK["&amp;EXPEDISI[#Headers]&amp;"]"),ROW()-1),"")</f>
        <v>2</v>
      </c>
      <c r="F193" s="22">
        <f ca="1">IFERROR(INDEX(INDIRECT("B_MSK["&amp;EXPEDISI[#Headers]&amp;"_1]"),ROW()-1),"")</f>
        <v>19250</v>
      </c>
      <c r="G193" s="17" t="str">
        <f ca="1">IFERROR(INDEX(INDIRECT("B_MSK["&amp;EXPEDISI[#Headers]&amp;"_1]"),ROW()-1),"")</f>
        <v>/ PCS</v>
      </c>
      <c r="H193" s="17">
        <f ca="1">IFERROR(INDEX(INDIRECT("B_MSK["&amp;EXPEDISI[#Headers]&amp;"]"),ROW()-1),"")</f>
        <v>0.17</v>
      </c>
      <c r="I193" s="17" t="str">
        <f ca="1">IFERROR(INDEX(INDIRECT("B_MSK["&amp;EXPEDISI[#Headers]&amp;"]"),ROW()-1),"")</f>
        <v/>
      </c>
      <c r="J193" s="19" t="str">
        <f ca="1">IFERROR(IF(INDEX(INDIRECT("B_MSK["&amp;EXPEDISI[#Headers]&amp;"]"),ROW()-1)=0,"",INDEX(INDIRECT("B_MSK["&amp;EXPEDISI[#Headers]&amp;"]"),ROW()-1)),"")</f>
        <v/>
      </c>
      <c r="K193" s="16">
        <f ca="1">IFERROR(IF(EXPEDISI[[#This Row],[NAMA BARANG]]="","",INDEX(INDIRECT("B_MSK["&amp;EXPEDISI[#Headers]&amp;"]"),ROW()-1)),"")</f>
        <v>44935</v>
      </c>
      <c r="L193" s="17" t="str">
        <f ca="1">IFERROR(INDEX(INDIRECT("B_MSK["&amp;EXPEDISI[#Headers]&amp;"]"),ROW()-1),"")</f>
        <v/>
      </c>
    </row>
    <row r="194" spans="1:12" x14ac:dyDescent="0.25">
      <c r="A194" s="16" t="str">
        <f ca="1">IFERROR(INDEX(INDIRECT("B_MSK["&amp;EXPEDISI[#Headers]&amp;"]"),ROW()-1),"")</f>
        <v/>
      </c>
      <c r="B194" s="26" t="str">
        <f ca="1">IFERROR(INDEX(INDIRECT("B_MSK["&amp;EXPEDISI[#Headers]&amp;"]"),ROW()-1),"")</f>
        <v>Binder clip Kenko 111</v>
      </c>
      <c r="C194" s="26" t="str">
        <f ca="1">IFERROR(INDEX(SUPPLIER_CONV[2],MATCH(INDEX(INDIRECT("B_MSK["&amp;EXPEDISI[#Headers]&amp;"]"),ROW()-1),SUPPLIER_CONV[1],0)),"")</f>
        <v>KENKO</v>
      </c>
      <c r="D194" s="21" t="str">
        <f ca="1">IFERROR(INDEX(INDIRECT("B_MSK["&amp;EXPEDISI[#Headers]&amp;"]"),ROW()-1)&amp;IF(OR(EXPEDISI[[#This Row],[C]]&lt;2,EXPEDISI[[#This Row],[C]]=""),"","/ CTN"),"")</f>
        <v>30 GRS</v>
      </c>
      <c r="E194" s="5">
        <f ca="1">IFERROR(INDEX(INDIRECT("B_MSK["&amp;EXPEDISI[#Headers]&amp;"]"),ROW()-1),"")</f>
        <v>1</v>
      </c>
      <c r="F194" s="22">
        <f ca="1">IFERROR(INDEX(INDIRECT("B_MSK["&amp;EXPEDISI[#Headers]&amp;"_1]"),ROW()-1),"")</f>
        <v>49200</v>
      </c>
      <c r="G194" s="17" t="str">
        <f ca="1">IFERROR(INDEX(INDIRECT("B_MSK["&amp;EXPEDISI[#Headers]&amp;"_1]"),ROW()-1),"")</f>
        <v>/ GRS</v>
      </c>
      <c r="H194" s="17">
        <f ca="1">IFERROR(INDEX(INDIRECT("B_MSK["&amp;EXPEDISI[#Headers]&amp;"]"),ROW()-1),"")</f>
        <v>0.17</v>
      </c>
      <c r="I194" s="17" t="str">
        <f ca="1">IFERROR(INDEX(INDIRECT("B_MSK["&amp;EXPEDISI[#Headers]&amp;"]"),ROW()-1),"")</f>
        <v/>
      </c>
      <c r="J194" s="19" t="str">
        <f ca="1">IFERROR(IF(INDEX(INDIRECT("B_MSK["&amp;EXPEDISI[#Headers]&amp;"]"),ROW()-1)=0,"",INDEX(INDIRECT("B_MSK["&amp;EXPEDISI[#Headers]&amp;"]"),ROW()-1)),"")</f>
        <v/>
      </c>
      <c r="K194" s="16">
        <f ca="1">IFERROR(IF(EXPEDISI[[#This Row],[NAMA BARANG]]="","",INDEX(INDIRECT("B_MSK["&amp;EXPEDISI[#Headers]&amp;"]"),ROW()-1)),"")</f>
        <v>44935</v>
      </c>
      <c r="L194" s="17" t="str">
        <f ca="1">IFERROR(INDEX(INDIRECT("B_MSK["&amp;EXPEDISI[#Headers]&amp;"]"),ROW()-1),"")</f>
        <v/>
      </c>
    </row>
    <row r="195" spans="1:12" x14ac:dyDescent="0.25">
      <c r="A195" s="16" t="str">
        <f ca="1">IFERROR(INDEX(INDIRECT("B_MSK["&amp;EXPEDISI[#Headers]&amp;"]"),ROW()-1),"")</f>
        <v/>
      </c>
      <c r="B195" s="26" t="str">
        <f ca="1">IFERROR(INDEX(INDIRECT("B_MSK["&amp;EXPEDISI[#Headers]&amp;"]"),ROW()-1),"")</f>
        <v/>
      </c>
      <c r="C195" s="26" t="str">
        <f ca="1">IFERROR(INDEX(SUPPLIER_CONV[2],MATCH(INDEX(INDIRECT("B_MSK["&amp;EXPEDISI[#Headers]&amp;"]"),ROW()-1),SUPPLIER_CONV[1],0)),"")</f>
        <v/>
      </c>
      <c r="D195" s="21" t="str">
        <f ca="1">IFERROR(INDEX(INDIRECT("B_MSK["&amp;EXPEDISI[#Headers]&amp;"]"),ROW()-1)&amp;IF(OR(EXPEDISI[[#This Row],[C]]&lt;2,EXPEDISI[[#This Row],[C]]=""),"","/ CTN"),"")</f>
        <v/>
      </c>
      <c r="E195" s="5" t="str">
        <f ca="1">IFERROR(INDEX(INDIRECT("B_MSK["&amp;EXPEDISI[#Headers]&amp;"]"),ROW()-1),"")</f>
        <v/>
      </c>
      <c r="F195" s="22" t="str">
        <f ca="1">IFERROR(INDEX(INDIRECT("B_MSK["&amp;EXPEDISI[#Headers]&amp;"_1]"),ROW()-1),"")</f>
        <v/>
      </c>
      <c r="G195" s="17" t="str">
        <f ca="1">IFERROR(INDEX(INDIRECT("B_MSK["&amp;EXPEDISI[#Headers]&amp;"_1]"),ROW()-1),"")</f>
        <v/>
      </c>
      <c r="H195" s="17" t="str">
        <f ca="1">IFERROR(INDEX(INDIRECT("B_MSK["&amp;EXPEDISI[#Headers]&amp;"]"),ROW()-1),"")</f>
        <v/>
      </c>
      <c r="I195" s="17" t="str">
        <f ca="1">IFERROR(INDEX(INDIRECT("B_MSK["&amp;EXPEDISI[#Headers]&amp;"]"),ROW()-1),"")</f>
        <v/>
      </c>
      <c r="J195" s="19" t="str">
        <f ca="1">IFERROR(IF(INDEX(INDIRECT("B_MSK["&amp;EXPEDISI[#Headers]&amp;"]"),ROW()-1)=0,"",INDEX(INDIRECT("B_MSK["&amp;EXPEDISI[#Headers]&amp;"]"),ROW()-1)),"")</f>
        <v/>
      </c>
      <c r="K195" s="16" t="str">
        <f ca="1">IFERROR(IF(EXPEDISI[[#This Row],[NAMA BARANG]]="","",INDEX(INDIRECT("B_MSK["&amp;EXPEDISI[#Headers]&amp;"]"),ROW()-1)),"")</f>
        <v/>
      </c>
      <c r="L195" s="17" t="str">
        <f ca="1">IFERROR(INDEX(INDIRECT("B_MSK["&amp;EXPEDISI[#Headers]&amp;"]"),ROW()-1),"")</f>
        <v/>
      </c>
    </row>
    <row r="196" spans="1:12" x14ac:dyDescent="0.25">
      <c r="A196" s="16" t="str">
        <f ca="1">IFERROR(INDEX(INDIRECT("B_MSK["&amp;EXPEDISI[#Headers]&amp;"]"),ROW()-1),"")</f>
        <v/>
      </c>
      <c r="B196" s="26" t="str">
        <f ca="1">IFERROR(INDEX(INDIRECT("B_MSK["&amp;EXPEDISI[#Headers]&amp;"]"),ROW()-1),"")</f>
        <v>Gel pen Kenko Hitech 0.28mm hitam</v>
      </c>
      <c r="C196" s="26" t="str">
        <f ca="1">IFERROR(INDEX(SUPPLIER_CONV[2],MATCH(INDEX(INDIRECT("B_MSK["&amp;EXPEDISI[#Headers]&amp;"]"),ROW()-1),SUPPLIER_CONV[1],0)),"")</f>
        <v>KENKO</v>
      </c>
      <c r="D196" s="21" t="str">
        <f ca="1">IFERROR(INDEX(INDIRECT("B_MSK["&amp;EXPEDISI[#Headers]&amp;"]"),ROW()-1)&amp;IF(OR(EXPEDISI[[#This Row],[C]]&lt;2,EXPEDISI[[#This Row],[C]]=""),"","/ CTN"),"")</f>
        <v>12 GRS/ CTN</v>
      </c>
      <c r="E196" s="5">
        <f ca="1">IFERROR(INDEX(INDIRECT("B_MSK["&amp;EXPEDISI[#Headers]&amp;"]"),ROW()-1),"")</f>
        <v>3</v>
      </c>
      <c r="F196" s="22">
        <f ca="1">IFERROR(INDEX(INDIRECT("B_MSK["&amp;EXPEDISI[#Headers]&amp;"_1]"),ROW()-1),"")</f>
        <v>468000</v>
      </c>
      <c r="G196" s="17" t="str">
        <f ca="1">IFERROR(INDEX(INDIRECT("B_MSK["&amp;EXPEDISI[#Headers]&amp;"_1]"),ROW()-1),"")</f>
        <v>/ GRS</v>
      </c>
      <c r="H196" s="17">
        <f ca="1">IFERROR(INDEX(INDIRECT("B_MSK["&amp;EXPEDISI[#Headers]&amp;"]"),ROW()-1),"")</f>
        <v>0.17</v>
      </c>
      <c r="I196" s="17" t="str">
        <f ca="1">IFERROR(INDEX(INDIRECT("B_MSK["&amp;EXPEDISI[#Headers]&amp;"]"),ROW()-1),"")</f>
        <v/>
      </c>
      <c r="J196" s="19" t="str">
        <f ca="1">IFERROR(IF(INDEX(INDIRECT("B_MSK["&amp;EXPEDISI[#Headers]&amp;"]"),ROW()-1)=0,"",INDEX(INDIRECT("B_MSK["&amp;EXPEDISI[#Headers]&amp;"]"),ROW()-1)),"")</f>
        <v/>
      </c>
      <c r="K196" s="16">
        <f ca="1">IFERROR(IF(EXPEDISI[[#This Row],[NAMA BARANG]]="","",INDEX(INDIRECT("B_MSK["&amp;EXPEDISI[#Headers]&amp;"]"),ROW()-1)),"")</f>
        <v>44935</v>
      </c>
      <c r="L196" s="17" t="str">
        <f ca="1">IFERROR(INDEX(INDIRECT("B_MSK["&amp;EXPEDISI[#Headers]&amp;"]"),ROW()-1),"")</f>
        <v/>
      </c>
    </row>
    <row r="197" spans="1:12" x14ac:dyDescent="0.25">
      <c r="A197" s="16" t="str">
        <f ca="1">IFERROR(INDEX(INDIRECT("B_MSK["&amp;EXPEDISI[#Headers]&amp;"]"),ROW()-1),"")</f>
        <v/>
      </c>
      <c r="B197" s="26" t="str">
        <f ca="1">IFERROR(INDEX(INDIRECT("B_MSK["&amp;EXPEDISI[#Headers]&amp;"]"),ROW()-1),"")</f>
        <v>Pensil Kenko 2B-3181 Hitam cap merah</v>
      </c>
      <c r="C197" s="26" t="str">
        <f ca="1">IFERROR(INDEX(SUPPLIER_CONV[2],MATCH(INDEX(INDIRECT("B_MSK["&amp;EXPEDISI[#Headers]&amp;"]"),ROW()-1),SUPPLIER_CONV[1],0)),"")</f>
        <v>KENKO</v>
      </c>
      <c r="D197" s="21" t="str">
        <f ca="1">IFERROR(INDEX(INDIRECT("B_MSK["&amp;EXPEDISI[#Headers]&amp;"]"),ROW()-1)&amp;IF(OR(EXPEDISI[[#This Row],[C]]&lt;2,EXPEDISI[[#This Row],[C]]=""),"","/ CTN"),"")</f>
        <v>20 GRS/ CTN</v>
      </c>
      <c r="E197" s="5">
        <f ca="1">IFERROR(INDEX(INDIRECT("B_MSK["&amp;EXPEDISI[#Headers]&amp;"]"),ROW()-1),"")</f>
        <v>5</v>
      </c>
      <c r="F197" s="22">
        <f ca="1">IFERROR(INDEX(INDIRECT("B_MSK["&amp;EXPEDISI[#Headers]&amp;"_1]"),ROW()-1),"")</f>
        <v>105600</v>
      </c>
      <c r="G197" s="17" t="str">
        <f ca="1">IFERROR(INDEX(INDIRECT("B_MSK["&amp;EXPEDISI[#Headers]&amp;"_1]"),ROW()-1),"")</f>
        <v>/ GRS</v>
      </c>
      <c r="H197" s="17">
        <f ca="1">IFERROR(INDEX(INDIRECT("B_MSK["&amp;EXPEDISI[#Headers]&amp;"]"),ROW()-1),"")</f>
        <v>0.17</v>
      </c>
      <c r="I197" s="17" t="str">
        <f ca="1">IFERROR(INDEX(INDIRECT("B_MSK["&amp;EXPEDISI[#Headers]&amp;"]"),ROW()-1),"")</f>
        <v/>
      </c>
      <c r="J197" s="19" t="str">
        <f ca="1">IFERROR(IF(INDEX(INDIRECT("B_MSK["&amp;EXPEDISI[#Headers]&amp;"]"),ROW()-1)=0,"",INDEX(INDIRECT("B_MSK["&amp;EXPEDISI[#Headers]&amp;"]"),ROW()-1)),"")</f>
        <v/>
      </c>
      <c r="K197" s="16">
        <f ca="1">IFERROR(IF(EXPEDISI[[#This Row],[NAMA BARANG]]="","",INDEX(INDIRECT("B_MSK["&amp;EXPEDISI[#Headers]&amp;"]"),ROW()-1)),"")</f>
        <v>44935</v>
      </c>
      <c r="L197" s="17" t="str">
        <f ca="1">IFERROR(INDEX(INDIRECT("B_MSK["&amp;EXPEDISI[#Headers]&amp;"]"),ROW()-1),"")</f>
        <v/>
      </c>
    </row>
    <row r="198" spans="1:12" x14ac:dyDescent="0.25">
      <c r="A198" s="16" t="str">
        <f ca="1">IFERROR(INDEX(INDIRECT("B_MSK["&amp;EXPEDISI[#Headers]&amp;"]"),ROW()-1),"")</f>
        <v/>
      </c>
      <c r="B198" s="26" t="str">
        <f ca="1">IFERROR(INDEX(INDIRECT("B_MSK["&amp;EXPEDISI[#Headers]&amp;"]"),ROW()-1),"")</f>
        <v>Isi cutter Kenko L-150</v>
      </c>
      <c r="C198" s="26" t="str">
        <f ca="1">IFERROR(INDEX(SUPPLIER_CONV[2],MATCH(INDEX(INDIRECT("B_MSK["&amp;EXPEDISI[#Headers]&amp;"]"),ROW()-1),SUPPLIER_CONV[1],0)),"")</f>
        <v>KENKO</v>
      </c>
      <c r="D198" s="21" t="str">
        <f ca="1">IFERROR(INDEX(INDIRECT("B_MSK["&amp;EXPEDISI[#Headers]&amp;"]"),ROW()-1)&amp;IF(OR(EXPEDISI[[#This Row],[C]]&lt;2,EXPEDISI[[#This Row],[C]]=""),"","/ CTN"),"")</f>
        <v>60 LSN/ CTN</v>
      </c>
      <c r="E198" s="5">
        <f ca="1">IFERROR(INDEX(INDIRECT("B_MSK["&amp;EXPEDISI[#Headers]&amp;"]"),ROW()-1),"")</f>
        <v>5</v>
      </c>
      <c r="F198" s="22">
        <f ca="1">IFERROR(INDEX(INDIRECT("B_MSK["&amp;EXPEDISI[#Headers]&amp;"_1]"),ROW()-1),"")</f>
        <v>64800</v>
      </c>
      <c r="G198" s="17" t="str">
        <f ca="1">IFERROR(INDEX(INDIRECT("B_MSK["&amp;EXPEDISI[#Headers]&amp;"_1]"),ROW()-1),"")</f>
        <v>/ LSN</v>
      </c>
      <c r="H198" s="17">
        <f ca="1">IFERROR(INDEX(INDIRECT("B_MSK["&amp;EXPEDISI[#Headers]&amp;"]"),ROW()-1),"")</f>
        <v>0.17</v>
      </c>
      <c r="I198" s="17" t="str">
        <f ca="1">IFERROR(INDEX(INDIRECT("B_MSK["&amp;EXPEDISI[#Headers]&amp;"]"),ROW()-1),"")</f>
        <v/>
      </c>
      <c r="J198" s="19" t="str">
        <f ca="1">IFERROR(IF(INDEX(INDIRECT("B_MSK["&amp;EXPEDISI[#Headers]&amp;"]"),ROW()-1)=0,"",INDEX(INDIRECT("B_MSK["&amp;EXPEDISI[#Headers]&amp;"]"),ROW()-1)),"")</f>
        <v/>
      </c>
      <c r="K198" s="16">
        <f ca="1">IFERROR(IF(EXPEDISI[[#This Row],[NAMA BARANG]]="","",INDEX(INDIRECT("B_MSK["&amp;EXPEDISI[#Headers]&amp;"]"),ROW()-1)),"")</f>
        <v>44935</v>
      </c>
      <c r="L198" s="17" t="str">
        <f ca="1">IFERROR(INDEX(INDIRECT("B_MSK["&amp;EXPEDISI[#Headers]&amp;"]"),ROW()-1),"")</f>
        <v/>
      </c>
    </row>
    <row r="199" spans="1:12" x14ac:dyDescent="0.25">
      <c r="A199" s="16" t="str">
        <f ca="1">IFERROR(INDEX(INDIRECT("B_MSK["&amp;EXPEDISI[#Headers]&amp;"]"),ROW()-1),"")</f>
        <v/>
      </c>
      <c r="B199" s="26" t="str">
        <f ca="1">IFERROR(INDEX(INDIRECT("B_MSK["&amp;EXPEDISI[#Headers]&amp;"]"),ROW()-1),"")</f>
        <v/>
      </c>
      <c r="C199" s="26" t="str">
        <f ca="1">IFERROR(INDEX(SUPPLIER_CONV[2],MATCH(INDEX(INDIRECT("B_MSK["&amp;EXPEDISI[#Headers]&amp;"]"),ROW()-1),SUPPLIER_CONV[1],0)),"")</f>
        <v/>
      </c>
      <c r="D199" s="21" t="str">
        <f ca="1">IFERROR(INDEX(INDIRECT("B_MSK["&amp;EXPEDISI[#Headers]&amp;"]"),ROW()-1)&amp;IF(OR(EXPEDISI[[#This Row],[C]]&lt;2,EXPEDISI[[#This Row],[C]]=""),"","/ CTN"),"")</f>
        <v/>
      </c>
      <c r="E199" s="5" t="str">
        <f ca="1">IFERROR(INDEX(INDIRECT("B_MSK["&amp;EXPEDISI[#Headers]&amp;"]"),ROW()-1),"")</f>
        <v/>
      </c>
      <c r="F199" s="22" t="str">
        <f ca="1">IFERROR(INDEX(INDIRECT("B_MSK["&amp;EXPEDISI[#Headers]&amp;"_1]"),ROW()-1),"")</f>
        <v/>
      </c>
      <c r="G199" s="17" t="str">
        <f ca="1">IFERROR(INDEX(INDIRECT("B_MSK["&amp;EXPEDISI[#Headers]&amp;"_1]"),ROW()-1),"")</f>
        <v/>
      </c>
      <c r="H199" s="17" t="str">
        <f ca="1">IFERROR(INDEX(INDIRECT("B_MSK["&amp;EXPEDISI[#Headers]&amp;"]"),ROW()-1),"")</f>
        <v/>
      </c>
      <c r="I199" s="17" t="str">
        <f ca="1">IFERROR(INDEX(INDIRECT("B_MSK["&amp;EXPEDISI[#Headers]&amp;"]"),ROW()-1),"")</f>
        <v/>
      </c>
      <c r="J199" s="19" t="str">
        <f ca="1">IFERROR(IF(INDEX(INDIRECT("B_MSK["&amp;EXPEDISI[#Headers]&amp;"]"),ROW()-1)=0,"",INDEX(INDIRECT("B_MSK["&amp;EXPEDISI[#Headers]&amp;"]"),ROW()-1)),"")</f>
        <v/>
      </c>
      <c r="K199" s="16" t="str">
        <f ca="1">IFERROR(IF(EXPEDISI[[#This Row],[NAMA BARANG]]="","",INDEX(INDIRECT("B_MSK["&amp;EXPEDISI[#Headers]&amp;"]"),ROW()-1)),"")</f>
        <v/>
      </c>
      <c r="L199" s="17" t="str">
        <f ca="1">IFERROR(INDEX(INDIRECT("B_MSK["&amp;EXPEDISI[#Headers]&amp;"]"),ROW()-1),"")</f>
        <v/>
      </c>
    </row>
    <row r="200" spans="1:12" x14ac:dyDescent="0.25">
      <c r="A200" s="16" t="str">
        <f ca="1">IFERROR(INDEX(INDIRECT("B_MSK["&amp;EXPEDISI[#Headers]&amp;"]"),ROW()-1),"")</f>
        <v/>
      </c>
      <c r="B200" s="26" t="str">
        <f ca="1">IFERROR(INDEX(INDIRECT("B_MSK["&amp;EXPEDISI[#Headers]&amp;"]"),ROW()-1),"")</f>
        <v>Stampad Kenko no.0</v>
      </c>
      <c r="C200" s="26" t="str">
        <f ca="1">IFERROR(INDEX(SUPPLIER_CONV[2],MATCH(INDEX(INDIRECT("B_MSK["&amp;EXPEDISI[#Headers]&amp;"]"),ROW()-1),SUPPLIER_CONV[1],0)),"")</f>
        <v>KENKO</v>
      </c>
      <c r="D200" s="21" t="str">
        <f ca="1">IFERROR(INDEX(INDIRECT("B_MSK["&amp;EXPEDISI[#Headers]&amp;"]"),ROW()-1)&amp;IF(OR(EXPEDISI[[#This Row],[C]]&lt;2,EXPEDISI[[#This Row],[C]]=""),"","/ CTN"),"")</f>
        <v>18 LSN</v>
      </c>
      <c r="E200" s="5">
        <f ca="1">IFERROR(INDEX(INDIRECT("B_MSK["&amp;EXPEDISI[#Headers]&amp;"]"),ROW()-1),"")</f>
        <v>1</v>
      </c>
      <c r="F200" s="22">
        <f ca="1">IFERROR(INDEX(INDIRECT("B_MSK["&amp;EXPEDISI[#Headers]&amp;"_1]"),ROW()-1),"")</f>
        <v>59400</v>
      </c>
      <c r="G200" s="17" t="str">
        <f ca="1">IFERROR(INDEX(INDIRECT("B_MSK["&amp;EXPEDISI[#Headers]&amp;"_1]"),ROW()-1),"")</f>
        <v>/ LSN</v>
      </c>
      <c r="H200" s="17">
        <f ca="1">IFERROR(INDEX(INDIRECT("B_MSK["&amp;EXPEDISI[#Headers]&amp;"]"),ROW()-1),"")</f>
        <v>0.17</v>
      </c>
      <c r="I200" s="17" t="str">
        <f ca="1">IFERROR(INDEX(INDIRECT("B_MSK["&amp;EXPEDISI[#Headers]&amp;"]"),ROW()-1),"")</f>
        <v/>
      </c>
      <c r="J200" s="19" t="str">
        <f ca="1">IFERROR(IF(INDEX(INDIRECT("B_MSK["&amp;EXPEDISI[#Headers]&amp;"]"),ROW()-1)=0,"",INDEX(INDIRECT("B_MSK["&amp;EXPEDISI[#Headers]&amp;"]"),ROW()-1)),"")</f>
        <v/>
      </c>
      <c r="K200" s="16">
        <f ca="1">IFERROR(IF(EXPEDISI[[#This Row],[NAMA BARANG]]="","",INDEX(INDIRECT("B_MSK["&amp;EXPEDISI[#Headers]&amp;"]"),ROW()-1)),"")</f>
        <v>44935</v>
      </c>
      <c r="L200" s="17" t="str">
        <f ca="1">IFERROR(INDEX(INDIRECT("B_MSK["&amp;EXPEDISI[#Headers]&amp;"]"),ROW()-1),"")</f>
        <v/>
      </c>
    </row>
    <row r="201" spans="1:12" x14ac:dyDescent="0.25">
      <c r="A201" s="16" t="str">
        <f ca="1">IFERROR(INDEX(INDIRECT("B_MSK["&amp;EXPEDISI[#Headers]&amp;"]"),ROW()-1),"")</f>
        <v/>
      </c>
      <c r="B201" s="26" t="str">
        <f ca="1">IFERROR(INDEX(INDIRECT("B_MSK["&amp;EXPEDISI[#Headers]&amp;"]"),ROW()-1),"")</f>
        <v>Tape Dispenser Kenko TD-323</v>
      </c>
      <c r="C201" s="26" t="str">
        <f ca="1">IFERROR(INDEX(SUPPLIER_CONV[2],MATCH(INDEX(INDIRECT("B_MSK["&amp;EXPEDISI[#Headers]&amp;"]"),ROW()-1),SUPPLIER_CONV[1],0)),"")</f>
        <v>KENKO</v>
      </c>
      <c r="D201" s="21" t="str">
        <f ca="1">IFERROR(INDEX(INDIRECT("B_MSK["&amp;EXPEDISI[#Headers]&amp;"]"),ROW()-1)&amp;IF(OR(EXPEDISI[[#This Row],[C]]&lt;2,EXPEDISI[[#This Row],[C]]=""),"","/ CTN"),"")</f>
        <v>24 PCS/ CTN</v>
      </c>
      <c r="E201" s="5">
        <f ca="1">IFERROR(INDEX(INDIRECT("B_MSK["&amp;EXPEDISI[#Headers]&amp;"]"),ROW()-1),"")</f>
        <v>2</v>
      </c>
      <c r="F201" s="22">
        <f ca="1">IFERROR(INDEX(INDIRECT("B_MSK["&amp;EXPEDISI[#Headers]&amp;"_1]"),ROW()-1),"")</f>
        <v>19250</v>
      </c>
      <c r="G201" s="17" t="str">
        <f ca="1">IFERROR(INDEX(INDIRECT("B_MSK["&amp;EXPEDISI[#Headers]&amp;"_1]"),ROW()-1),"")</f>
        <v>/ PCS</v>
      </c>
      <c r="H201" s="17">
        <f ca="1">IFERROR(INDEX(INDIRECT("B_MSK["&amp;EXPEDISI[#Headers]&amp;"]"),ROW()-1),"")</f>
        <v>0.17</v>
      </c>
      <c r="I201" s="17" t="str">
        <f ca="1">IFERROR(INDEX(INDIRECT("B_MSK["&amp;EXPEDISI[#Headers]&amp;"]"),ROW()-1),"")</f>
        <v/>
      </c>
      <c r="J201" s="19" t="str">
        <f ca="1">IFERROR(IF(INDEX(INDIRECT("B_MSK["&amp;EXPEDISI[#Headers]&amp;"]"),ROW()-1)=0,"",INDEX(INDIRECT("B_MSK["&amp;EXPEDISI[#Headers]&amp;"]"),ROW()-1)),"")</f>
        <v/>
      </c>
      <c r="K201" s="16">
        <f ca="1">IFERROR(IF(EXPEDISI[[#This Row],[NAMA BARANG]]="","",INDEX(INDIRECT("B_MSK["&amp;EXPEDISI[#Headers]&amp;"]"),ROW()-1)),"")</f>
        <v>44935</v>
      </c>
      <c r="L201" s="17" t="str">
        <f ca="1">IFERROR(INDEX(INDIRECT("B_MSK["&amp;EXPEDISI[#Headers]&amp;"]"),ROW()-1),"")</f>
        <v/>
      </c>
    </row>
    <row r="202" spans="1:12" x14ac:dyDescent="0.25">
      <c r="A202" s="16" t="str">
        <f ca="1">IFERROR(INDEX(INDIRECT("B_MSK["&amp;EXPEDISI[#Headers]&amp;"]"),ROW()-1),"")</f>
        <v/>
      </c>
      <c r="B202" s="26" t="str">
        <f ca="1">IFERROR(INDEX(INDIRECT("B_MSK["&amp;EXPEDISI[#Headers]&amp;"]"),ROW()-1),"")</f>
        <v>Stip Kenko ERW-40 SQ putih</v>
      </c>
      <c r="C202" s="26" t="str">
        <f ca="1">IFERROR(INDEX(SUPPLIER_CONV[2],MATCH(INDEX(INDIRECT("B_MSK["&amp;EXPEDISI[#Headers]&amp;"]"),ROW()-1),SUPPLIER_CONV[1],0)),"")</f>
        <v>KENKO</v>
      </c>
      <c r="D202" s="21" t="str">
        <f ca="1">IFERROR(INDEX(INDIRECT("B_MSK["&amp;EXPEDISI[#Headers]&amp;"]"),ROW()-1)&amp;IF(OR(EXPEDISI[[#This Row],[C]]&lt;2,EXPEDISI[[#This Row],[C]]=""),"","/ CTN"),"")</f>
        <v>50 BOX/ CTN</v>
      </c>
      <c r="E202" s="5">
        <f ca="1">IFERROR(INDEX(INDIRECT("B_MSK["&amp;EXPEDISI[#Headers]&amp;"]"),ROW()-1),"")</f>
        <v>2</v>
      </c>
      <c r="F202" s="22">
        <f ca="1">IFERROR(INDEX(INDIRECT("B_MSK["&amp;EXPEDISI[#Headers]&amp;"_1]"),ROW()-1),"")</f>
        <v>27500</v>
      </c>
      <c r="G202" s="17" t="str">
        <f ca="1">IFERROR(INDEX(INDIRECT("B_MSK["&amp;EXPEDISI[#Headers]&amp;"_1]"),ROW()-1),"")</f>
        <v>/ BOX</v>
      </c>
      <c r="H202" s="17">
        <f ca="1">IFERROR(INDEX(INDIRECT("B_MSK["&amp;EXPEDISI[#Headers]&amp;"]"),ROW()-1),"")</f>
        <v>0.17</v>
      </c>
      <c r="I202" s="17" t="str">
        <f ca="1">IFERROR(INDEX(INDIRECT("B_MSK["&amp;EXPEDISI[#Headers]&amp;"]"),ROW()-1),"")</f>
        <v/>
      </c>
      <c r="J202" s="19" t="str">
        <f ca="1">IFERROR(IF(INDEX(INDIRECT("B_MSK["&amp;EXPEDISI[#Headers]&amp;"]"),ROW()-1)=0,"",INDEX(INDIRECT("B_MSK["&amp;EXPEDISI[#Headers]&amp;"]"),ROW()-1)),"")</f>
        <v/>
      </c>
      <c r="K202" s="16">
        <f ca="1">IFERROR(IF(EXPEDISI[[#This Row],[NAMA BARANG]]="","",INDEX(INDIRECT("B_MSK["&amp;EXPEDISI[#Headers]&amp;"]"),ROW()-1)),"")</f>
        <v>44935</v>
      </c>
      <c r="L202" s="17" t="str">
        <f ca="1">IFERROR(INDEX(INDIRECT("B_MSK["&amp;EXPEDISI[#Headers]&amp;"]"),ROW()-1),"")</f>
        <v/>
      </c>
    </row>
    <row r="203" spans="1:12" x14ac:dyDescent="0.25">
      <c r="A203" s="16" t="str">
        <f ca="1">IFERROR(INDEX(INDIRECT("B_MSK["&amp;EXPEDISI[#Headers]&amp;"]"),ROW()-1),"")</f>
        <v/>
      </c>
      <c r="B203" s="26" t="str">
        <f ca="1">IFERROR(INDEX(INDIRECT("B_MSK["&amp;EXPEDISI[#Headers]&amp;"]"),ROW()-1),"")</f>
        <v>Stapler Kenko HD-10 D</v>
      </c>
      <c r="C203" s="26" t="str">
        <f ca="1">IFERROR(INDEX(SUPPLIER_CONV[2],MATCH(INDEX(INDIRECT("B_MSK["&amp;EXPEDISI[#Headers]&amp;"]"),ROW()-1),SUPPLIER_CONV[1],0)),"")</f>
        <v>KENKO</v>
      </c>
      <c r="D203" s="21" t="str">
        <f ca="1">IFERROR(INDEX(INDIRECT("B_MSK["&amp;EXPEDISI[#Headers]&amp;"]"),ROW()-1)&amp;IF(OR(EXPEDISI[[#This Row],[C]]&lt;2,EXPEDISI[[#This Row],[C]]=""),"","/ CTN"),"")</f>
        <v>20 LSN</v>
      </c>
      <c r="E203" s="5">
        <f ca="1">IFERROR(INDEX(INDIRECT("B_MSK["&amp;EXPEDISI[#Headers]&amp;"]"),ROW()-1),"")</f>
        <v>1</v>
      </c>
      <c r="F203" s="22">
        <f ca="1">IFERROR(INDEX(INDIRECT("B_MSK["&amp;EXPEDISI[#Headers]&amp;"_1]"),ROW()-1),"")</f>
        <v>117600</v>
      </c>
      <c r="G203" s="17" t="str">
        <f ca="1">IFERROR(INDEX(INDIRECT("B_MSK["&amp;EXPEDISI[#Headers]&amp;"_1]"),ROW()-1),"")</f>
        <v>/ LSN</v>
      </c>
      <c r="H203" s="17">
        <f ca="1">IFERROR(INDEX(INDIRECT("B_MSK["&amp;EXPEDISI[#Headers]&amp;"]"),ROW()-1),"")</f>
        <v>0.17</v>
      </c>
      <c r="I203" s="17" t="str">
        <f ca="1">IFERROR(INDEX(INDIRECT("B_MSK["&amp;EXPEDISI[#Headers]&amp;"]"),ROW()-1),"")</f>
        <v/>
      </c>
      <c r="J203" s="19" t="str">
        <f ca="1">IFERROR(IF(INDEX(INDIRECT("B_MSK["&amp;EXPEDISI[#Headers]&amp;"]"),ROW()-1)=0,"",INDEX(INDIRECT("B_MSK["&amp;EXPEDISI[#Headers]&amp;"]"),ROW()-1)),"")</f>
        <v/>
      </c>
      <c r="K203" s="16">
        <f ca="1">IFERROR(IF(EXPEDISI[[#This Row],[NAMA BARANG]]="","",INDEX(INDIRECT("B_MSK["&amp;EXPEDISI[#Headers]&amp;"]"),ROW()-1)),"")</f>
        <v>44935</v>
      </c>
      <c r="L203" s="17" t="str">
        <f ca="1">IFERROR(INDEX(INDIRECT("B_MSK["&amp;EXPEDISI[#Headers]&amp;"]"),ROW()-1),"")</f>
        <v/>
      </c>
    </row>
    <row r="204" spans="1:12" x14ac:dyDescent="0.25">
      <c r="A204" s="16" t="str">
        <f ca="1">IFERROR(INDEX(INDIRECT("B_MSK["&amp;EXPEDISI[#Headers]&amp;"]"),ROW()-1),"")</f>
        <v/>
      </c>
      <c r="B204" s="26" t="str">
        <f ca="1">IFERROR(INDEX(INDIRECT("B_MSK["&amp;EXPEDISI[#Headers]&amp;"]"),ROW()-1),"")</f>
        <v>Gel pen Kenko Hitech 0.28mm hitam</v>
      </c>
      <c r="C204" s="26" t="str">
        <f ca="1">IFERROR(INDEX(SUPPLIER_CONV[2],MATCH(INDEX(INDIRECT("B_MSK["&amp;EXPEDISI[#Headers]&amp;"]"),ROW()-1),SUPPLIER_CONV[1],0)),"")</f>
        <v>KENKO</v>
      </c>
      <c r="D204" s="21" t="str">
        <f ca="1">IFERROR(INDEX(INDIRECT("B_MSK["&amp;EXPEDISI[#Headers]&amp;"]"),ROW()-1)&amp;IF(OR(EXPEDISI[[#This Row],[C]]&lt;2,EXPEDISI[[#This Row],[C]]=""),"","/ CTN"),"")</f>
        <v>12 GRS/ CTN</v>
      </c>
      <c r="E204" s="5">
        <f ca="1">IFERROR(INDEX(INDIRECT("B_MSK["&amp;EXPEDISI[#Headers]&amp;"]"),ROW()-1),"")</f>
        <v>2</v>
      </c>
      <c r="F204" s="22">
        <f ca="1">IFERROR(INDEX(INDIRECT("B_MSK["&amp;EXPEDISI[#Headers]&amp;"_1]"),ROW()-1),"")</f>
        <v>468000</v>
      </c>
      <c r="G204" s="17" t="str">
        <f ca="1">IFERROR(INDEX(INDIRECT("B_MSK["&amp;EXPEDISI[#Headers]&amp;"_1]"),ROW()-1),"")</f>
        <v>/ GRS</v>
      </c>
      <c r="H204" s="17">
        <f ca="1">IFERROR(INDEX(INDIRECT("B_MSK["&amp;EXPEDISI[#Headers]&amp;"]"),ROW()-1),"")</f>
        <v>0.17</v>
      </c>
      <c r="I204" s="17" t="str">
        <f ca="1">IFERROR(INDEX(INDIRECT("B_MSK["&amp;EXPEDISI[#Headers]&amp;"]"),ROW()-1),"")</f>
        <v/>
      </c>
      <c r="J204" s="19" t="str">
        <f ca="1">IFERROR(IF(INDEX(INDIRECT("B_MSK["&amp;EXPEDISI[#Headers]&amp;"]"),ROW()-1)=0,"",INDEX(INDIRECT("B_MSK["&amp;EXPEDISI[#Headers]&amp;"]"),ROW()-1)),"")</f>
        <v/>
      </c>
      <c r="K204" s="16">
        <f ca="1">IFERROR(IF(EXPEDISI[[#This Row],[NAMA BARANG]]="","",INDEX(INDIRECT("B_MSK["&amp;EXPEDISI[#Headers]&amp;"]"),ROW()-1)),"")</f>
        <v>44935</v>
      </c>
      <c r="L204" s="17" t="str">
        <f ca="1">IFERROR(INDEX(INDIRECT("B_MSK["&amp;EXPEDISI[#Headers]&amp;"]"),ROW()-1),"")</f>
        <v/>
      </c>
    </row>
    <row r="205" spans="1:12" x14ac:dyDescent="0.25">
      <c r="A205" s="16" t="str">
        <f ca="1">IFERROR(INDEX(INDIRECT("B_MSK["&amp;EXPEDISI[#Headers]&amp;"]"),ROW()-1),"")</f>
        <v/>
      </c>
      <c r="B205" s="26" t="str">
        <f ca="1">IFERROR(INDEX(INDIRECT("B_MSK["&amp;EXPEDISI[#Headers]&amp;"]"),ROW()-1),"")</f>
        <v>Stapler Kenko HD-10</v>
      </c>
      <c r="C205" s="26" t="str">
        <f ca="1">IFERROR(INDEX(SUPPLIER_CONV[2],MATCH(INDEX(INDIRECT("B_MSK["&amp;EXPEDISI[#Headers]&amp;"]"),ROW()-1),SUPPLIER_CONV[1],0)),"")</f>
        <v>KENKO</v>
      </c>
      <c r="D205" s="21" t="str">
        <f ca="1">IFERROR(INDEX(INDIRECT("B_MSK["&amp;EXPEDISI[#Headers]&amp;"]"),ROW()-1)&amp;IF(OR(EXPEDISI[[#This Row],[C]]&lt;2,EXPEDISI[[#This Row],[C]]=""),"","/ CTN"),"")</f>
        <v>20 LSN/ CTN</v>
      </c>
      <c r="E205" s="5">
        <f ca="1">IFERROR(INDEX(INDIRECT("B_MSK["&amp;EXPEDISI[#Headers]&amp;"]"),ROW()-1),"")</f>
        <v>3</v>
      </c>
      <c r="F205" s="22">
        <f ca="1">IFERROR(INDEX(INDIRECT("B_MSK["&amp;EXPEDISI[#Headers]&amp;"_1]"),ROW()-1),"")</f>
        <v>93000</v>
      </c>
      <c r="G205" s="17" t="str">
        <f ca="1">IFERROR(INDEX(INDIRECT("B_MSK["&amp;EXPEDISI[#Headers]&amp;"_1]"),ROW()-1),"")</f>
        <v>/ LSN</v>
      </c>
      <c r="H205" s="17">
        <f ca="1">IFERROR(INDEX(INDIRECT("B_MSK["&amp;EXPEDISI[#Headers]&amp;"]"),ROW()-1),"")</f>
        <v>0.17</v>
      </c>
      <c r="I205" s="17" t="str">
        <f ca="1">IFERROR(INDEX(INDIRECT("B_MSK["&amp;EXPEDISI[#Headers]&amp;"]"),ROW()-1),"")</f>
        <v/>
      </c>
      <c r="J205" s="19" t="str">
        <f ca="1">IFERROR(IF(INDEX(INDIRECT("B_MSK["&amp;EXPEDISI[#Headers]&amp;"]"),ROW()-1)=0,"",INDEX(INDIRECT("B_MSK["&amp;EXPEDISI[#Headers]&amp;"]"),ROW()-1)),"")</f>
        <v/>
      </c>
      <c r="K205" s="16">
        <f ca="1">IFERROR(IF(EXPEDISI[[#This Row],[NAMA BARANG]]="","",INDEX(INDIRECT("B_MSK["&amp;EXPEDISI[#Headers]&amp;"]"),ROW()-1)),"")</f>
        <v>44935</v>
      </c>
      <c r="L205" s="17" t="str">
        <f ca="1">IFERROR(INDEX(INDIRECT("B_MSK["&amp;EXPEDISI[#Headers]&amp;"]"),ROW()-1),"")</f>
        <v/>
      </c>
    </row>
    <row r="206" spans="1:12" x14ac:dyDescent="0.25">
      <c r="A206" s="16" t="str">
        <f ca="1">IFERROR(INDEX(INDIRECT("B_MSK["&amp;EXPEDISI[#Headers]&amp;"]"),ROW()-1),"")</f>
        <v/>
      </c>
      <c r="B206" s="26" t="str">
        <f ca="1">IFERROR(INDEX(INDIRECT("B_MSK["&amp;EXPEDISI[#Headers]&amp;"]"),ROW()-1),"")</f>
        <v>Garisan besi 30cm Kenko</v>
      </c>
      <c r="C206" s="26" t="str">
        <f ca="1">IFERROR(INDEX(SUPPLIER_CONV[2],MATCH(INDEX(INDIRECT("B_MSK["&amp;EXPEDISI[#Headers]&amp;"]"),ROW()-1),SUPPLIER_CONV[1],0)),"")</f>
        <v>KENKO</v>
      </c>
      <c r="D206" s="21" t="str">
        <f ca="1">IFERROR(INDEX(INDIRECT("B_MSK["&amp;EXPEDISI[#Headers]&amp;"]"),ROW()-1)&amp;IF(OR(EXPEDISI[[#This Row],[C]]&lt;2,EXPEDISI[[#This Row],[C]]=""),"","/ CTN"),"")</f>
        <v>25 LSN/ CTN</v>
      </c>
      <c r="E206" s="5">
        <f ca="1">IFERROR(INDEX(INDIRECT("B_MSK["&amp;EXPEDISI[#Headers]&amp;"]"),ROW()-1),"")</f>
        <v>2</v>
      </c>
      <c r="F206" s="22">
        <f ca="1">IFERROR(INDEX(INDIRECT("B_MSK["&amp;EXPEDISI[#Headers]&amp;"_1]"),ROW()-1),"")</f>
        <v>84000</v>
      </c>
      <c r="G206" s="17" t="str">
        <f ca="1">IFERROR(INDEX(INDIRECT("B_MSK["&amp;EXPEDISI[#Headers]&amp;"_1]"),ROW()-1),"")</f>
        <v>/ LSN</v>
      </c>
      <c r="H206" s="17">
        <f ca="1">IFERROR(INDEX(INDIRECT("B_MSK["&amp;EXPEDISI[#Headers]&amp;"]"),ROW()-1),"")</f>
        <v>0.17</v>
      </c>
      <c r="I206" s="17" t="str">
        <f ca="1">IFERROR(INDEX(INDIRECT("B_MSK["&amp;EXPEDISI[#Headers]&amp;"]"),ROW()-1),"")</f>
        <v/>
      </c>
      <c r="J206" s="19" t="str">
        <f ca="1">IFERROR(IF(INDEX(INDIRECT("B_MSK["&amp;EXPEDISI[#Headers]&amp;"]"),ROW()-1)=0,"",INDEX(INDIRECT("B_MSK["&amp;EXPEDISI[#Headers]&amp;"]"),ROW()-1)),"")</f>
        <v/>
      </c>
      <c r="K206" s="16">
        <f ca="1">IFERROR(IF(EXPEDISI[[#This Row],[NAMA BARANG]]="","",INDEX(INDIRECT("B_MSK["&amp;EXPEDISI[#Headers]&amp;"]"),ROW()-1)),"")</f>
        <v>44935</v>
      </c>
      <c r="L206" s="17" t="str">
        <f ca="1">IFERROR(INDEX(INDIRECT("B_MSK["&amp;EXPEDISI[#Headers]&amp;"]"),ROW()-1),"")</f>
        <v/>
      </c>
    </row>
    <row r="207" spans="1:12" x14ac:dyDescent="0.25">
      <c r="A207" s="16" t="str">
        <f ca="1">IFERROR(INDEX(INDIRECT("B_MSK["&amp;EXPEDISI[#Headers]&amp;"]"),ROW()-1),"")</f>
        <v/>
      </c>
      <c r="B207" s="26" t="str">
        <f ca="1">IFERROR(INDEX(INDIRECT("B_MSK["&amp;EXPEDISI[#Headers]&amp;"]"),ROW()-1),"")</f>
        <v>Stapler Kenko HD-50</v>
      </c>
      <c r="C207" s="26" t="str">
        <f ca="1">IFERROR(INDEX(SUPPLIER_CONV[2],MATCH(INDEX(INDIRECT("B_MSK["&amp;EXPEDISI[#Headers]&amp;"]"),ROW()-1),SUPPLIER_CONV[1],0)),"")</f>
        <v>KENKO</v>
      </c>
      <c r="D207" s="21" t="str">
        <f ca="1">IFERROR(INDEX(INDIRECT("B_MSK["&amp;EXPEDISI[#Headers]&amp;"]"),ROW()-1)&amp;IF(OR(EXPEDISI[[#This Row],[C]]&lt;2,EXPEDISI[[#This Row],[C]]=""),"","/ CTN"),"")</f>
        <v>20 BOX (6 PCS)</v>
      </c>
      <c r="E207" s="5">
        <f ca="1">IFERROR(INDEX(INDIRECT("B_MSK["&amp;EXPEDISI[#Headers]&amp;"]"),ROW()-1),"")</f>
        <v>1</v>
      </c>
      <c r="F207" s="22">
        <f ca="1">IFERROR(INDEX(INDIRECT("B_MSK["&amp;EXPEDISI[#Headers]&amp;"_1]"),ROW()-1),"")</f>
        <v>114000</v>
      </c>
      <c r="G207" s="17" t="str">
        <f ca="1">IFERROR(INDEX(INDIRECT("B_MSK["&amp;EXPEDISI[#Headers]&amp;"_1]"),ROW()-1),"")</f>
        <v xml:space="preserve">/ BOX </v>
      </c>
      <c r="H207" s="17">
        <f ca="1">IFERROR(INDEX(INDIRECT("B_MSK["&amp;EXPEDISI[#Headers]&amp;"]"),ROW()-1),"")</f>
        <v>0.17</v>
      </c>
      <c r="I207" s="17" t="str">
        <f ca="1">IFERROR(INDEX(INDIRECT("B_MSK["&amp;EXPEDISI[#Headers]&amp;"]"),ROW()-1),"")</f>
        <v/>
      </c>
      <c r="J207" s="19" t="str">
        <f ca="1">IFERROR(IF(INDEX(INDIRECT("B_MSK["&amp;EXPEDISI[#Headers]&amp;"]"),ROW()-1)=0,"",INDEX(INDIRECT("B_MSK["&amp;EXPEDISI[#Headers]&amp;"]"),ROW()-1)),"")</f>
        <v/>
      </c>
      <c r="K207" s="16">
        <f ca="1">IFERROR(IF(EXPEDISI[[#This Row],[NAMA BARANG]]="","",INDEX(INDIRECT("B_MSK["&amp;EXPEDISI[#Headers]&amp;"]"),ROW()-1)),"")</f>
        <v>44935</v>
      </c>
      <c r="L207" s="17" t="str">
        <f ca="1">IFERROR(INDEX(INDIRECT("B_MSK["&amp;EXPEDISI[#Headers]&amp;"]"),ROW()-1),"")</f>
        <v/>
      </c>
    </row>
    <row r="208" spans="1:12" x14ac:dyDescent="0.25">
      <c r="A208" s="16" t="str">
        <f ca="1">IFERROR(INDEX(INDIRECT("B_MSK["&amp;EXPEDISI[#Headers]&amp;"]"),ROW()-1),"")</f>
        <v/>
      </c>
      <c r="B208" s="26" t="str">
        <f ca="1">IFERROR(INDEX(INDIRECT("B_MSK["&amp;EXPEDISI[#Headers]&amp;"]"),ROW()-1),"")</f>
        <v>Isi cutter Kenko L-150</v>
      </c>
      <c r="C208" s="26" t="str">
        <f ca="1">IFERROR(INDEX(SUPPLIER_CONV[2],MATCH(INDEX(INDIRECT("B_MSK["&amp;EXPEDISI[#Headers]&amp;"]"),ROW()-1),SUPPLIER_CONV[1],0)),"")</f>
        <v>KENKO</v>
      </c>
      <c r="D208" s="21" t="str">
        <f ca="1">IFERROR(INDEX(INDIRECT("B_MSK["&amp;EXPEDISI[#Headers]&amp;"]"),ROW()-1)&amp;IF(OR(EXPEDISI[[#This Row],[C]]&lt;2,EXPEDISI[[#This Row],[C]]=""),"","/ CTN"),"")</f>
        <v>60 LSN/ CTN</v>
      </c>
      <c r="E208" s="5">
        <f ca="1">IFERROR(INDEX(INDIRECT("B_MSK["&amp;EXPEDISI[#Headers]&amp;"]"),ROW()-1),"")</f>
        <v>2</v>
      </c>
      <c r="F208" s="22">
        <f ca="1">IFERROR(INDEX(INDIRECT("B_MSK["&amp;EXPEDISI[#Headers]&amp;"_1]"),ROW()-1),"")</f>
        <v>64800</v>
      </c>
      <c r="G208" s="17" t="str">
        <f ca="1">IFERROR(INDEX(INDIRECT("B_MSK["&amp;EXPEDISI[#Headers]&amp;"_1]"),ROW()-1),"")</f>
        <v>/ LSN</v>
      </c>
      <c r="H208" s="17">
        <f ca="1">IFERROR(INDEX(INDIRECT("B_MSK["&amp;EXPEDISI[#Headers]&amp;"]"),ROW()-1),"")</f>
        <v>0.17</v>
      </c>
      <c r="I208" s="17" t="str">
        <f ca="1">IFERROR(INDEX(INDIRECT("B_MSK["&amp;EXPEDISI[#Headers]&amp;"]"),ROW()-1),"")</f>
        <v/>
      </c>
      <c r="J208" s="19" t="str">
        <f ca="1">IFERROR(IF(INDEX(INDIRECT("B_MSK["&amp;EXPEDISI[#Headers]&amp;"]"),ROW()-1)=0,"",INDEX(INDIRECT("B_MSK["&amp;EXPEDISI[#Headers]&amp;"]"),ROW()-1)),"")</f>
        <v/>
      </c>
      <c r="K208" s="16">
        <f ca="1">IFERROR(IF(EXPEDISI[[#This Row],[NAMA BARANG]]="","",INDEX(INDIRECT("B_MSK["&amp;EXPEDISI[#Headers]&amp;"]"),ROW()-1)),"")</f>
        <v>44935</v>
      </c>
      <c r="L208" s="17" t="str">
        <f ca="1">IFERROR(INDEX(INDIRECT("B_MSK["&amp;EXPEDISI[#Headers]&amp;"]"),ROW()-1),"")</f>
        <v/>
      </c>
    </row>
    <row r="209" spans="1:12" x14ac:dyDescent="0.25">
      <c r="A209" s="16" t="str">
        <f ca="1">IFERROR(INDEX(INDIRECT("B_MSK["&amp;EXPEDISI[#Headers]&amp;"]"),ROW()-1),"")</f>
        <v/>
      </c>
      <c r="B209" s="26" t="str">
        <f ca="1">IFERROR(INDEX(INDIRECT("B_MSK["&amp;EXPEDISI[#Headers]&amp;"]"),ROW()-1),"")</f>
        <v/>
      </c>
      <c r="C209" s="26" t="str">
        <f ca="1">IFERROR(INDEX(SUPPLIER_CONV[2],MATCH(INDEX(INDIRECT("B_MSK["&amp;EXPEDISI[#Headers]&amp;"]"),ROW()-1),SUPPLIER_CONV[1],0)),"")</f>
        <v/>
      </c>
      <c r="D209" s="21" t="str">
        <f ca="1">IFERROR(INDEX(INDIRECT("B_MSK["&amp;EXPEDISI[#Headers]&amp;"]"),ROW()-1)&amp;IF(OR(EXPEDISI[[#This Row],[C]]&lt;2,EXPEDISI[[#This Row],[C]]=""),"","/ CTN"),"")</f>
        <v/>
      </c>
      <c r="E209" s="5" t="str">
        <f ca="1">IFERROR(INDEX(INDIRECT("B_MSK["&amp;EXPEDISI[#Headers]&amp;"]"),ROW()-1),"")</f>
        <v/>
      </c>
      <c r="F209" s="22" t="str">
        <f ca="1">IFERROR(INDEX(INDIRECT("B_MSK["&amp;EXPEDISI[#Headers]&amp;"_1]"),ROW()-1),"")</f>
        <v/>
      </c>
      <c r="G209" s="17" t="str">
        <f ca="1">IFERROR(INDEX(INDIRECT("B_MSK["&amp;EXPEDISI[#Headers]&amp;"_1]"),ROW()-1),"")</f>
        <v/>
      </c>
      <c r="H209" s="17" t="str">
        <f ca="1">IFERROR(INDEX(INDIRECT("B_MSK["&amp;EXPEDISI[#Headers]&amp;"]"),ROW()-1),"")</f>
        <v/>
      </c>
      <c r="I209" s="17" t="str">
        <f ca="1">IFERROR(INDEX(INDIRECT("B_MSK["&amp;EXPEDISI[#Headers]&amp;"]"),ROW()-1),"")</f>
        <v/>
      </c>
      <c r="J209" s="19" t="str">
        <f ca="1">IFERROR(IF(INDEX(INDIRECT("B_MSK["&amp;EXPEDISI[#Headers]&amp;"]"),ROW()-1)=0,"",INDEX(INDIRECT("B_MSK["&amp;EXPEDISI[#Headers]&amp;"]"),ROW()-1)),"")</f>
        <v/>
      </c>
      <c r="K209" s="16" t="str">
        <f ca="1">IFERROR(IF(EXPEDISI[[#This Row],[NAMA BARANG]]="","",INDEX(INDIRECT("B_MSK["&amp;EXPEDISI[#Headers]&amp;"]"),ROW()-1)),"")</f>
        <v/>
      </c>
      <c r="L209" s="17" t="str">
        <f ca="1">IFERROR(INDEX(INDIRECT("B_MSK["&amp;EXPEDISI[#Headers]&amp;"]"),ROW()-1),"")</f>
        <v/>
      </c>
    </row>
    <row r="210" spans="1:12" x14ac:dyDescent="0.25">
      <c r="A210" s="16" t="str">
        <f ca="1">IFERROR(INDEX(INDIRECT("B_MSK["&amp;EXPEDISI[#Headers]&amp;"]"),ROW()-1),"")</f>
        <v/>
      </c>
      <c r="B210" s="26" t="str">
        <f ca="1">IFERROR(INDEX(INDIRECT("B_MSK["&amp;EXPEDISI[#Headers]&amp;"]"),ROW()-1),"")</f>
        <v>Tipe-ex Kenko KE-826 M</v>
      </c>
      <c r="C210" s="26" t="str">
        <f ca="1">IFERROR(INDEX(SUPPLIER_CONV[2],MATCH(INDEX(INDIRECT("B_MSK["&amp;EXPEDISI[#Headers]&amp;"]"),ROW()-1),SUPPLIER_CONV[1],0)),"")</f>
        <v>KENKO</v>
      </c>
      <c r="D210" s="21" t="str">
        <f ca="1">IFERROR(INDEX(INDIRECT("B_MSK["&amp;EXPEDISI[#Headers]&amp;"]"),ROW()-1)&amp;IF(OR(EXPEDISI[[#This Row],[C]]&lt;2,EXPEDISI[[#This Row],[C]]=""),"","/ CTN"),"")</f>
        <v>36 LSN/ CTN</v>
      </c>
      <c r="E210" s="5">
        <f ca="1">IFERROR(INDEX(INDIRECT("B_MSK["&amp;EXPEDISI[#Headers]&amp;"]"),ROW()-1),"")</f>
        <v>5</v>
      </c>
      <c r="F210" s="22">
        <f ca="1">IFERROR(INDEX(INDIRECT("B_MSK["&amp;EXPEDISI[#Headers]&amp;"_1]"),ROW()-1),"")</f>
        <v>60300</v>
      </c>
      <c r="G210" s="17" t="str">
        <f ca="1">IFERROR(INDEX(INDIRECT("B_MSK["&amp;EXPEDISI[#Headers]&amp;"_1]"),ROW()-1),"")</f>
        <v>/ LSN</v>
      </c>
      <c r="H210" s="17">
        <f ca="1">IFERROR(INDEX(INDIRECT("B_MSK["&amp;EXPEDISI[#Headers]&amp;"]"),ROW()-1),"")</f>
        <v>0.17</v>
      </c>
      <c r="I210" s="17" t="str">
        <f ca="1">IFERROR(INDEX(INDIRECT("B_MSK["&amp;EXPEDISI[#Headers]&amp;"]"),ROW()-1),"")</f>
        <v/>
      </c>
      <c r="J210" s="19" t="str">
        <f ca="1">IFERROR(IF(INDEX(INDIRECT("B_MSK["&amp;EXPEDISI[#Headers]&amp;"]"),ROW()-1)=0,"",INDEX(INDIRECT("B_MSK["&amp;EXPEDISI[#Headers]&amp;"]"),ROW()-1)),"")</f>
        <v/>
      </c>
      <c r="K210" s="16">
        <f ca="1">IFERROR(IF(EXPEDISI[[#This Row],[NAMA BARANG]]="","",INDEX(INDIRECT("B_MSK["&amp;EXPEDISI[#Headers]&amp;"]"),ROW()-1)),"")</f>
        <v>44935</v>
      </c>
      <c r="L210" s="17" t="str">
        <f ca="1">IFERROR(INDEX(INDIRECT("B_MSK["&amp;EXPEDISI[#Headers]&amp;"]"),ROW()-1),"")</f>
        <v/>
      </c>
    </row>
    <row r="211" spans="1:12" x14ac:dyDescent="0.25">
      <c r="A211" s="16" t="str">
        <f ca="1">IFERROR(INDEX(INDIRECT("B_MSK["&amp;EXPEDISI[#Headers]&amp;"]"),ROW()-1),"")</f>
        <v/>
      </c>
      <c r="B211" s="26" t="str">
        <f ca="1">IFERROR(INDEX(INDIRECT("B_MSK["&amp;EXPEDISI[#Headers]&amp;"]"),ROW()-1),"")</f>
        <v/>
      </c>
      <c r="C211" s="26" t="str">
        <f ca="1">IFERROR(INDEX(SUPPLIER_CONV[2],MATCH(INDEX(INDIRECT("B_MSK["&amp;EXPEDISI[#Headers]&amp;"]"),ROW()-1),SUPPLIER_CONV[1],0)),"")</f>
        <v/>
      </c>
      <c r="D211" s="21" t="str">
        <f ca="1">IFERROR(INDEX(INDIRECT("B_MSK["&amp;EXPEDISI[#Headers]&amp;"]"),ROW()-1)&amp;IF(OR(EXPEDISI[[#This Row],[C]]&lt;2,EXPEDISI[[#This Row],[C]]=""),"","/ CTN"),"")</f>
        <v/>
      </c>
      <c r="E211" s="5" t="str">
        <f ca="1">IFERROR(INDEX(INDIRECT("B_MSK["&amp;EXPEDISI[#Headers]&amp;"]"),ROW()-1),"")</f>
        <v/>
      </c>
      <c r="F211" s="22" t="str">
        <f ca="1">IFERROR(INDEX(INDIRECT("B_MSK["&amp;EXPEDISI[#Headers]&amp;"_1]"),ROW()-1),"")</f>
        <v/>
      </c>
      <c r="G211" s="17" t="str">
        <f ca="1">IFERROR(INDEX(INDIRECT("B_MSK["&amp;EXPEDISI[#Headers]&amp;"_1]"),ROW()-1),"")</f>
        <v/>
      </c>
      <c r="H211" s="17" t="str">
        <f ca="1">IFERROR(INDEX(INDIRECT("B_MSK["&amp;EXPEDISI[#Headers]&amp;"]"),ROW()-1),"")</f>
        <v/>
      </c>
      <c r="I211" s="17" t="str">
        <f ca="1">IFERROR(INDEX(INDIRECT("B_MSK["&amp;EXPEDISI[#Headers]&amp;"]"),ROW()-1),"")</f>
        <v/>
      </c>
      <c r="J211" s="19" t="str">
        <f ca="1">IFERROR(IF(INDEX(INDIRECT("B_MSK["&amp;EXPEDISI[#Headers]&amp;"]"),ROW()-1)=0,"",INDEX(INDIRECT("B_MSK["&amp;EXPEDISI[#Headers]&amp;"]"),ROW()-1)),"")</f>
        <v/>
      </c>
      <c r="K211" s="16" t="str">
        <f ca="1">IFERROR(IF(EXPEDISI[[#This Row],[NAMA BARANG]]="","",INDEX(INDIRECT("B_MSK["&amp;EXPEDISI[#Headers]&amp;"]"),ROW()-1)),"")</f>
        <v/>
      </c>
      <c r="L211" s="17" t="str">
        <f ca="1">IFERROR(INDEX(INDIRECT("B_MSK["&amp;EXPEDISI[#Headers]&amp;"]"),ROW()-1),"")</f>
        <v/>
      </c>
    </row>
    <row r="212" spans="1:12" x14ac:dyDescent="0.25">
      <c r="A212" s="16" t="str">
        <f ca="1">IFERROR(INDEX(INDIRECT("B_MSK["&amp;EXPEDISI[#Headers]&amp;"]"),ROW()-1),"")</f>
        <v/>
      </c>
      <c r="B212" s="26" t="str">
        <f ca="1">IFERROR(INDEX(INDIRECT("B_MSK["&amp;EXPEDISI[#Headers]&amp;"]"),ROW()-1),"")</f>
        <v>Pensil Kenko 2B-6191 Hijau cap hitam</v>
      </c>
      <c r="C212" s="26" t="str">
        <f ca="1">IFERROR(INDEX(SUPPLIER_CONV[2],MATCH(INDEX(INDIRECT("B_MSK["&amp;EXPEDISI[#Headers]&amp;"]"),ROW()-1),SUPPLIER_CONV[1],0)),"")</f>
        <v>KENKO</v>
      </c>
      <c r="D212" s="21" t="str">
        <f ca="1">IFERROR(INDEX(INDIRECT("B_MSK["&amp;EXPEDISI[#Headers]&amp;"]"),ROW()-1)&amp;IF(OR(EXPEDISI[[#This Row],[C]]&lt;2,EXPEDISI[[#This Row],[C]]=""),"","/ CTN"),"")</f>
        <v>20 GRS</v>
      </c>
      <c r="E212" s="5">
        <f ca="1">IFERROR(INDEX(INDIRECT("B_MSK["&amp;EXPEDISI[#Headers]&amp;"]"),ROW()-1),"")</f>
        <v>1</v>
      </c>
      <c r="F212" s="22">
        <f ca="1">IFERROR(INDEX(INDIRECT("B_MSK["&amp;EXPEDISI[#Headers]&amp;"_1]"),ROW()-1),"")</f>
        <v>110400</v>
      </c>
      <c r="G212" s="17" t="str">
        <f ca="1">IFERROR(INDEX(INDIRECT("B_MSK["&amp;EXPEDISI[#Headers]&amp;"_1]"),ROW()-1),"")</f>
        <v>/ GRS</v>
      </c>
      <c r="H212" s="17">
        <f ca="1">IFERROR(INDEX(INDIRECT("B_MSK["&amp;EXPEDISI[#Headers]&amp;"]"),ROW()-1),"")</f>
        <v>0.17</v>
      </c>
      <c r="I212" s="17" t="str">
        <f ca="1">IFERROR(INDEX(INDIRECT("B_MSK["&amp;EXPEDISI[#Headers]&amp;"]"),ROW()-1),"")</f>
        <v/>
      </c>
      <c r="J212" s="19" t="str">
        <f ca="1">IFERROR(IF(INDEX(INDIRECT("B_MSK["&amp;EXPEDISI[#Headers]&amp;"]"),ROW()-1)=0,"",INDEX(INDIRECT("B_MSK["&amp;EXPEDISI[#Headers]&amp;"]"),ROW()-1)),"")</f>
        <v/>
      </c>
      <c r="K212" s="16">
        <f ca="1">IFERROR(IF(EXPEDISI[[#This Row],[NAMA BARANG]]="","",INDEX(INDIRECT("B_MSK["&amp;EXPEDISI[#Headers]&amp;"]"),ROW()-1)),"")</f>
        <v>44935</v>
      </c>
      <c r="L212" s="17" t="str">
        <f ca="1">IFERROR(INDEX(INDIRECT("B_MSK["&amp;EXPEDISI[#Headers]&amp;"]"),ROW()-1),"")</f>
        <v/>
      </c>
    </row>
    <row r="213" spans="1:12" x14ac:dyDescent="0.25">
      <c r="A213" s="16" t="str">
        <f ca="1">IFERROR(INDEX(INDIRECT("B_MSK["&amp;EXPEDISI[#Headers]&amp;"]"),ROW()-1),"")</f>
        <v/>
      </c>
      <c r="B213" s="26" t="str">
        <f ca="1">IFERROR(INDEX(INDIRECT("B_MSK["&amp;EXPEDISI[#Headers]&amp;"]"),ROW()-1),"")</f>
        <v>Tipe-ex kertas Kenko CT-902</v>
      </c>
      <c r="C213" s="26" t="str">
        <f ca="1">IFERROR(INDEX(SUPPLIER_CONV[2],MATCH(INDEX(INDIRECT("B_MSK["&amp;EXPEDISI[#Headers]&amp;"]"),ROW()-1),SUPPLIER_CONV[1],0)),"")</f>
        <v>KENKO</v>
      </c>
      <c r="D213" s="21" t="str">
        <f ca="1">IFERROR(INDEX(INDIRECT("B_MSK["&amp;EXPEDISI[#Headers]&amp;"]"),ROW()-1)&amp;IF(OR(EXPEDISI[[#This Row],[C]]&lt;2,EXPEDISI[[#This Row],[C]]=""),"","/ CTN"),"")</f>
        <v>48 LSN/ CTN</v>
      </c>
      <c r="E213" s="5">
        <f ca="1">IFERROR(INDEX(INDIRECT("B_MSK["&amp;EXPEDISI[#Headers]&amp;"]"),ROW()-1),"")</f>
        <v>2</v>
      </c>
      <c r="F213" s="22">
        <f ca="1">IFERROR(INDEX(INDIRECT("B_MSK["&amp;EXPEDISI[#Headers]&amp;"_1]"),ROW()-1),"")</f>
        <v>60000</v>
      </c>
      <c r="G213" s="17" t="str">
        <f ca="1">IFERROR(INDEX(INDIRECT("B_MSK["&amp;EXPEDISI[#Headers]&amp;"_1]"),ROW()-1),"")</f>
        <v>/ LSN</v>
      </c>
      <c r="H213" s="17">
        <f ca="1">IFERROR(INDEX(INDIRECT("B_MSK["&amp;EXPEDISI[#Headers]&amp;"]"),ROW()-1),"")</f>
        <v>0.17</v>
      </c>
      <c r="I213" s="17" t="str">
        <f ca="1">IFERROR(INDEX(INDIRECT("B_MSK["&amp;EXPEDISI[#Headers]&amp;"]"),ROW()-1),"")</f>
        <v/>
      </c>
      <c r="J213" s="19" t="str">
        <f ca="1">IFERROR(IF(INDEX(INDIRECT("B_MSK["&amp;EXPEDISI[#Headers]&amp;"]"),ROW()-1)=0,"",INDEX(INDIRECT("B_MSK["&amp;EXPEDISI[#Headers]&amp;"]"),ROW()-1)),"")</f>
        <v/>
      </c>
      <c r="K213" s="16">
        <f ca="1">IFERROR(IF(EXPEDISI[[#This Row],[NAMA BARANG]]="","",INDEX(INDIRECT("B_MSK["&amp;EXPEDISI[#Headers]&amp;"]"),ROW()-1)),"")</f>
        <v>44935</v>
      </c>
      <c r="L213" s="17" t="str">
        <f ca="1">IFERROR(INDEX(INDIRECT("B_MSK["&amp;EXPEDISI[#Headers]&amp;"]"),ROW()-1),"")</f>
        <v/>
      </c>
    </row>
    <row r="214" spans="1:12" x14ac:dyDescent="0.25">
      <c r="A214" s="16" t="str">
        <f ca="1">IFERROR(INDEX(INDIRECT("B_MSK["&amp;EXPEDISI[#Headers]&amp;"]"),ROW()-1),"")</f>
        <v/>
      </c>
      <c r="B214" s="26" t="str">
        <f ca="1">IFERROR(INDEX(INDIRECT("B_MSK["&amp;EXPEDISI[#Headers]&amp;"]"),ROW()-1),"")</f>
        <v>Tipe-ex kertas Kenko CT-906</v>
      </c>
      <c r="C214" s="26" t="str">
        <f ca="1">IFERROR(INDEX(SUPPLIER_CONV[2],MATCH(INDEX(INDIRECT("B_MSK["&amp;EXPEDISI[#Headers]&amp;"]"),ROW()-1),SUPPLIER_CONV[1],0)),"")</f>
        <v>KENKO</v>
      </c>
      <c r="D214" s="21" t="str">
        <f ca="1">IFERROR(INDEX(INDIRECT("B_MSK["&amp;EXPEDISI[#Headers]&amp;"]"),ROW()-1)&amp;IF(OR(EXPEDISI[[#This Row],[C]]&lt;2,EXPEDISI[[#This Row],[C]]=""),"","/ CTN"),"")</f>
        <v>48 LSN</v>
      </c>
      <c r="E214" s="5">
        <f ca="1">IFERROR(INDEX(INDIRECT("B_MSK["&amp;EXPEDISI[#Headers]&amp;"]"),ROW()-1),"")</f>
        <v>1</v>
      </c>
      <c r="F214" s="22">
        <f ca="1">IFERROR(INDEX(INDIRECT("B_MSK["&amp;EXPEDISI[#Headers]&amp;"_1]"),ROW()-1),"")</f>
        <v>62400</v>
      </c>
      <c r="G214" s="17" t="str">
        <f ca="1">IFERROR(INDEX(INDIRECT("B_MSK["&amp;EXPEDISI[#Headers]&amp;"_1]"),ROW()-1),"")</f>
        <v>/ LSN</v>
      </c>
      <c r="H214" s="17">
        <f ca="1">IFERROR(INDEX(INDIRECT("B_MSK["&amp;EXPEDISI[#Headers]&amp;"]"),ROW()-1),"")</f>
        <v>0.17</v>
      </c>
      <c r="I214" s="17" t="str">
        <f ca="1">IFERROR(INDEX(INDIRECT("B_MSK["&amp;EXPEDISI[#Headers]&amp;"]"),ROW()-1),"")</f>
        <v/>
      </c>
      <c r="J214" s="19" t="str">
        <f ca="1">IFERROR(IF(INDEX(INDIRECT("B_MSK["&amp;EXPEDISI[#Headers]&amp;"]"),ROW()-1)=0,"",INDEX(INDIRECT("B_MSK["&amp;EXPEDISI[#Headers]&amp;"]"),ROW()-1)),"")</f>
        <v/>
      </c>
      <c r="K214" s="16">
        <f ca="1">IFERROR(IF(EXPEDISI[[#This Row],[NAMA BARANG]]="","",INDEX(INDIRECT("B_MSK["&amp;EXPEDISI[#Headers]&amp;"]"),ROW()-1)),"")</f>
        <v>44935</v>
      </c>
      <c r="L214" s="17" t="str">
        <f ca="1">IFERROR(INDEX(INDIRECT("B_MSK["&amp;EXPEDISI[#Headers]&amp;"]"),ROW()-1),"")</f>
        <v/>
      </c>
    </row>
    <row r="215" spans="1:12" x14ac:dyDescent="0.25">
      <c r="A215" s="16" t="str">
        <f ca="1">IFERROR(INDEX(INDIRECT("B_MSK["&amp;EXPEDISI[#Headers]&amp;"]"),ROW()-1),"")</f>
        <v/>
      </c>
      <c r="B215" s="26" t="str">
        <f ca="1">IFERROR(INDEX(INDIRECT("B_MSK["&amp;EXPEDISI[#Headers]&amp;"]"),ROW()-1),"")</f>
        <v>Gel pen Microtec Kenko 0.4mm Hitam</v>
      </c>
      <c r="C215" s="26" t="str">
        <f ca="1">IFERROR(INDEX(SUPPLIER_CONV[2],MATCH(INDEX(INDIRECT("B_MSK["&amp;EXPEDISI[#Headers]&amp;"]"),ROW()-1),SUPPLIER_CONV[1],0)),"")</f>
        <v>KENKO</v>
      </c>
      <c r="D215" s="21" t="str">
        <f ca="1">IFERROR(INDEX(INDIRECT("B_MSK["&amp;EXPEDISI[#Headers]&amp;"]"),ROW()-1)&amp;IF(OR(EXPEDISI[[#This Row],[C]]&lt;2,EXPEDISI[[#This Row],[C]]=""),"","/ CTN"),"")</f>
        <v>12 GRS</v>
      </c>
      <c r="E215" s="5">
        <f ca="1">IFERROR(INDEX(INDIRECT("B_MSK["&amp;EXPEDISI[#Headers]&amp;"]"),ROW()-1),"")</f>
        <v>1</v>
      </c>
      <c r="F215" s="22">
        <f ca="1">IFERROR(INDEX(INDIRECT("B_MSK["&amp;EXPEDISI[#Headers]&amp;"_1]"),ROW()-1),"")</f>
        <v>475200</v>
      </c>
      <c r="G215" s="17" t="str">
        <f ca="1">IFERROR(INDEX(INDIRECT("B_MSK["&amp;EXPEDISI[#Headers]&amp;"_1]"),ROW()-1),"")</f>
        <v>/ GRS</v>
      </c>
      <c r="H215" s="17">
        <f ca="1">IFERROR(INDEX(INDIRECT("B_MSK["&amp;EXPEDISI[#Headers]&amp;"]"),ROW()-1),"")</f>
        <v>0.17</v>
      </c>
      <c r="I215" s="17" t="str">
        <f ca="1">IFERROR(INDEX(INDIRECT("B_MSK["&amp;EXPEDISI[#Headers]&amp;"]"),ROW()-1),"")</f>
        <v/>
      </c>
      <c r="J215" s="19" t="str">
        <f ca="1">IFERROR(IF(INDEX(INDIRECT("B_MSK["&amp;EXPEDISI[#Headers]&amp;"]"),ROW()-1)=0,"",INDEX(INDIRECT("B_MSK["&amp;EXPEDISI[#Headers]&amp;"]"),ROW()-1)),"")</f>
        <v/>
      </c>
      <c r="K215" s="16">
        <f ca="1">IFERROR(IF(EXPEDISI[[#This Row],[NAMA BARANG]]="","",INDEX(INDIRECT("B_MSK["&amp;EXPEDISI[#Headers]&amp;"]"),ROW()-1)),"")</f>
        <v>44935</v>
      </c>
      <c r="L215" s="17" t="str">
        <f ca="1">IFERROR(INDEX(INDIRECT("B_MSK["&amp;EXPEDISI[#Headers]&amp;"]"),ROW()-1),"")</f>
        <v/>
      </c>
    </row>
    <row r="216" spans="1:12" x14ac:dyDescent="0.25">
      <c r="A216" s="16" t="str">
        <f ca="1">IFERROR(INDEX(INDIRECT("B_MSK["&amp;EXPEDISI[#Headers]&amp;"]"),ROW()-1),"")</f>
        <v/>
      </c>
      <c r="B216" s="26" t="str">
        <f ca="1">IFERROR(INDEX(INDIRECT("B_MSK["&amp;EXPEDISI[#Headers]&amp;"]"),ROW()-1),"")</f>
        <v>Pensil Kenko 2B-6800 Platinum</v>
      </c>
      <c r="C216" s="26" t="str">
        <f ca="1">IFERROR(INDEX(SUPPLIER_CONV[2],MATCH(INDEX(INDIRECT("B_MSK["&amp;EXPEDISI[#Headers]&amp;"]"),ROW()-1),SUPPLIER_CONV[1],0)),"")</f>
        <v>KENKO</v>
      </c>
      <c r="D216" s="21" t="str">
        <f ca="1">IFERROR(INDEX(INDIRECT("B_MSK["&amp;EXPEDISI[#Headers]&amp;"]"),ROW()-1)&amp;IF(OR(EXPEDISI[[#This Row],[C]]&lt;2,EXPEDISI[[#This Row],[C]]=""),"","/ CTN"),"")</f>
        <v>20 GRS</v>
      </c>
      <c r="E216" s="5">
        <f ca="1">IFERROR(INDEX(INDIRECT("B_MSK["&amp;EXPEDISI[#Headers]&amp;"]"),ROW()-1),"")</f>
        <v>1</v>
      </c>
      <c r="F216" s="22">
        <f ca="1">IFERROR(INDEX(INDIRECT("B_MSK["&amp;EXPEDISI[#Headers]&amp;"_1]"),ROW()-1),"")</f>
        <v>105600</v>
      </c>
      <c r="G216" s="17" t="str">
        <f ca="1">IFERROR(INDEX(INDIRECT("B_MSK["&amp;EXPEDISI[#Headers]&amp;"_1]"),ROW()-1),"")</f>
        <v>/ GRS</v>
      </c>
      <c r="H216" s="17">
        <f ca="1">IFERROR(INDEX(INDIRECT("B_MSK["&amp;EXPEDISI[#Headers]&amp;"]"),ROW()-1),"")</f>
        <v>0.17</v>
      </c>
      <c r="I216" s="17" t="str">
        <f ca="1">IFERROR(INDEX(INDIRECT("B_MSK["&amp;EXPEDISI[#Headers]&amp;"]"),ROW()-1),"")</f>
        <v/>
      </c>
      <c r="J216" s="19" t="str">
        <f ca="1">IFERROR(IF(INDEX(INDIRECT("B_MSK["&amp;EXPEDISI[#Headers]&amp;"]"),ROW()-1)=0,"",INDEX(INDIRECT("B_MSK["&amp;EXPEDISI[#Headers]&amp;"]"),ROW()-1)),"")</f>
        <v/>
      </c>
      <c r="K216" s="16">
        <f ca="1">IFERROR(IF(EXPEDISI[[#This Row],[NAMA BARANG]]="","",INDEX(INDIRECT("B_MSK["&amp;EXPEDISI[#Headers]&amp;"]"),ROW()-1)),"")</f>
        <v>44935</v>
      </c>
      <c r="L216" s="17" t="str">
        <f ca="1">IFERROR(INDEX(INDIRECT("B_MSK["&amp;EXPEDISI[#Headers]&amp;"]"),ROW()-1),"")</f>
        <v/>
      </c>
    </row>
    <row r="217" spans="1:12" x14ac:dyDescent="0.25">
      <c r="A217" s="16" t="str">
        <f ca="1">IFERROR(INDEX(INDIRECT("B_MSK["&amp;EXPEDISI[#Headers]&amp;"]"),ROW()-1),"")</f>
        <v/>
      </c>
      <c r="B217" s="26" t="str">
        <f ca="1">IFERROR(INDEX(INDIRECT("B_MSK["&amp;EXPEDISI[#Headers]&amp;"]"),ROW()-1),"")</f>
        <v>Pensil Kenko 2B-619 Antibacterial</v>
      </c>
      <c r="C217" s="26" t="str">
        <f ca="1">IFERROR(INDEX(SUPPLIER_CONV[2],MATCH(INDEX(INDIRECT("B_MSK["&amp;EXPEDISI[#Headers]&amp;"]"),ROW()-1),SUPPLIER_CONV[1],0)),"")</f>
        <v>KENKO</v>
      </c>
      <c r="D217" s="21" t="str">
        <f ca="1">IFERROR(INDEX(INDIRECT("B_MSK["&amp;EXPEDISI[#Headers]&amp;"]"),ROW()-1)&amp;IF(OR(EXPEDISI[[#This Row],[C]]&lt;2,EXPEDISI[[#This Row],[C]]=""),"","/ CTN"),"")</f>
        <v>20 GRS</v>
      </c>
      <c r="E217" s="5">
        <f ca="1">IFERROR(INDEX(INDIRECT("B_MSK["&amp;EXPEDISI[#Headers]&amp;"]"),ROW()-1),"")</f>
        <v>1</v>
      </c>
      <c r="F217" s="22">
        <f ca="1">IFERROR(INDEX(INDIRECT("B_MSK["&amp;EXPEDISI[#Headers]&amp;"_1]"),ROW()-1),"")</f>
        <v>102000</v>
      </c>
      <c r="G217" s="17" t="str">
        <f ca="1">IFERROR(INDEX(INDIRECT("B_MSK["&amp;EXPEDISI[#Headers]&amp;"_1]"),ROW()-1),"")</f>
        <v>/ GRS</v>
      </c>
      <c r="H217" s="17">
        <f ca="1">IFERROR(INDEX(INDIRECT("B_MSK["&amp;EXPEDISI[#Headers]&amp;"]"),ROW()-1),"")</f>
        <v>0.17</v>
      </c>
      <c r="I217" s="17" t="str">
        <f ca="1">IFERROR(INDEX(INDIRECT("B_MSK["&amp;EXPEDISI[#Headers]&amp;"]"),ROW()-1),"")</f>
        <v/>
      </c>
      <c r="J217" s="19" t="str">
        <f ca="1">IFERROR(IF(INDEX(INDIRECT("B_MSK["&amp;EXPEDISI[#Headers]&amp;"]"),ROW()-1)=0,"",INDEX(INDIRECT("B_MSK["&amp;EXPEDISI[#Headers]&amp;"]"),ROW()-1)),"")</f>
        <v/>
      </c>
      <c r="K217" s="16">
        <f ca="1">IFERROR(IF(EXPEDISI[[#This Row],[NAMA BARANG]]="","",INDEX(INDIRECT("B_MSK["&amp;EXPEDISI[#Headers]&amp;"]"),ROW()-1)),"")</f>
        <v>44935</v>
      </c>
      <c r="L217" s="17" t="str">
        <f ca="1">IFERROR(INDEX(INDIRECT("B_MSK["&amp;EXPEDISI[#Headers]&amp;"]"),ROW()-1),"")</f>
        <v/>
      </c>
    </row>
    <row r="218" spans="1:12" x14ac:dyDescent="0.25">
      <c r="A218" s="16" t="str">
        <f ca="1">IFERROR(INDEX(INDIRECT("B_MSK["&amp;EXPEDISI[#Headers]&amp;"]"),ROW()-1),"")</f>
        <v/>
      </c>
      <c r="B218" s="26" t="str">
        <f ca="1">IFERROR(INDEX(INDIRECT("B_MSK["&amp;EXPEDISI[#Headers]&amp;"]"),ROW()-1),"")</f>
        <v>Pensil Kenko 2B-3181 Hitam cap merah</v>
      </c>
      <c r="C218" s="26" t="str">
        <f ca="1">IFERROR(INDEX(SUPPLIER_CONV[2],MATCH(INDEX(INDIRECT("B_MSK["&amp;EXPEDISI[#Headers]&amp;"]"),ROW()-1),SUPPLIER_CONV[1],0)),"")</f>
        <v>KENKO</v>
      </c>
      <c r="D218" s="21" t="str">
        <f ca="1">IFERROR(INDEX(INDIRECT("B_MSK["&amp;EXPEDISI[#Headers]&amp;"]"),ROW()-1)&amp;IF(OR(EXPEDISI[[#This Row],[C]]&lt;2,EXPEDISI[[#This Row],[C]]=""),"","/ CTN"),"")</f>
        <v>20 GRS/ CTN</v>
      </c>
      <c r="E218" s="5">
        <f ca="1">IFERROR(INDEX(INDIRECT("B_MSK["&amp;EXPEDISI[#Headers]&amp;"]"),ROW()-1),"")</f>
        <v>2</v>
      </c>
      <c r="F218" s="22">
        <f ca="1">IFERROR(INDEX(INDIRECT("B_MSK["&amp;EXPEDISI[#Headers]&amp;"_1]"),ROW()-1),"")</f>
        <v>105600</v>
      </c>
      <c r="G218" s="17" t="str">
        <f ca="1">IFERROR(INDEX(INDIRECT("B_MSK["&amp;EXPEDISI[#Headers]&amp;"_1]"),ROW()-1),"")</f>
        <v>/ GRS</v>
      </c>
      <c r="H218" s="17">
        <f ca="1">IFERROR(INDEX(INDIRECT("B_MSK["&amp;EXPEDISI[#Headers]&amp;"]"),ROW()-1),"")</f>
        <v>0.17</v>
      </c>
      <c r="I218" s="17" t="str">
        <f ca="1">IFERROR(INDEX(INDIRECT("B_MSK["&amp;EXPEDISI[#Headers]&amp;"]"),ROW()-1),"")</f>
        <v/>
      </c>
      <c r="J218" s="19" t="str">
        <f ca="1">IFERROR(IF(INDEX(INDIRECT("B_MSK["&amp;EXPEDISI[#Headers]&amp;"]"),ROW()-1)=0,"",INDEX(INDIRECT("B_MSK["&amp;EXPEDISI[#Headers]&amp;"]"),ROW()-1)),"")</f>
        <v/>
      </c>
      <c r="K218" s="16">
        <f ca="1">IFERROR(IF(EXPEDISI[[#This Row],[NAMA BARANG]]="","",INDEX(INDIRECT("B_MSK["&amp;EXPEDISI[#Headers]&amp;"]"),ROW()-1)),"")</f>
        <v>44935</v>
      </c>
      <c r="L218" s="17" t="str">
        <f ca="1">IFERROR(INDEX(INDIRECT("B_MSK["&amp;EXPEDISI[#Headers]&amp;"]"),ROW()-1),"")</f>
        <v/>
      </c>
    </row>
    <row r="219" spans="1:12" x14ac:dyDescent="0.25">
      <c r="A219" s="16" t="str">
        <f ca="1">IFERROR(INDEX(INDIRECT("B_MSK["&amp;EXPEDISI[#Headers]&amp;"]"),ROW()-1),"")</f>
        <v/>
      </c>
      <c r="B219" s="26" t="str">
        <f ca="1">IFERROR(INDEX(INDIRECT("B_MSK["&amp;EXPEDISI[#Headers]&amp;"]"),ROW()-1),"")</f>
        <v/>
      </c>
      <c r="C219" s="26" t="str">
        <f ca="1">IFERROR(INDEX(SUPPLIER_CONV[2],MATCH(INDEX(INDIRECT("B_MSK["&amp;EXPEDISI[#Headers]&amp;"]"),ROW()-1),SUPPLIER_CONV[1],0)),"")</f>
        <v/>
      </c>
      <c r="D219" s="21" t="str">
        <f ca="1">IFERROR(INDEX(INDIRECT("B_MSK["&amp;EXPEDISI[#Headers]&amp;"]"),ROW()-1)&amp;IF(OR(EXPEDISI[[#This Row],[C]]&lt;2,EXPEDISI[[#This Row],[C]]=""),"","/ CTN"),"")</f>
        <v/>
      </c>
      <c r="E219" s="5" t="str">
        <f ca="1">IFERROR(INDEX(INDIRECT("B_MSK["&amp;EXPEDISI[#Headers]&amp;"]"),ROW()-1),"")</f>
        <v/>
      </c>
      <c r="F219" s="22" t="str">
        <f ca="1">IFERROR(INDEX(INDIRECT("B_MSK["&amp;EXPEDISI[#Headers]&amp;"_1]"),ROW()-1),"")</f>
        <v/>
      </c>
      <c r="G219" s="17" t="str">
        <f ca="1">IFERROR(INDEX(INDIRECT("B_MSK["&amp;EXPEDISI[#Headers]&amp;"_1]"),ROW()-1),"")</f>
        <v/>
      </c>
      <c r="H219" s="17" t="str">
        <f ca="1">IFERROR(INDEX(INDIRECT("B_MSK["&amp;EXPEDISI[#Headers]&amp;"]"),ROW()-1),"")</f>
        <v/>
      </c>
      <c r="I219" s="17" t="str">
        <f ca="1">IFERROR(INDEX(INDIRECT("B_MSK["&amp;EXPEDISI[#Headers]&amp;"]"),ROW()-1),"")</f>
        <v/>
      </c>
      <c r="J219" s="19" t="str">
        <f ca="1">IFERROR(IF(INDEX(INDIRECT("B_MSK["&amp;EXPEDISI[#Headers]&amp;"]"),ROW()-1)=0,"",INDEX(INDIRECT("B_MSK["&amp;EXPEDISI[#Headers]&amp;"]"),ROW()-1)),"")</f>
        <v/>
      </c>
      <c r="K219" s="16" t="str">
        <f ca="1">IFERROR(IF(EXPEDISI[[#This Row],[NAMA BARANG]]="","",INDEX(INDIRECT("B_MSK["&amp;EXPEDISI[#Headers]&amp;"]"),ROW()-1)),"")</f>
        <v/>
      </c>
      <c r="L219" s="17" t="str">
        <f ca="1">IFERROR(INDEX(INDIRECT("B_MSK["&amp;EXPEDISI[#Headers]&amp;"]"),ROW()-1),"")</f>
        <v/>
      </c>
    </row>
    <row r="220" spans="1:12" x14ac:dyDescent="0.25">
      <c r="A220" s="16" t="str">
        <f ca="1">IFERROR(INDEX(INDIRECT("B_MSK["&amp;EXPEDISI[#Headers]&amp;"]"),ROW()-1),"")</f>
        <v/>
      </c>
      <c r="B220" s="26" t="str">
        <f ca="1">IFERROR(INDEX(INDIRECT("B_MSK["&amp;EXPEDISI[#Headers]&amp;"]"),ROW()-1),"")</f>
        <v>Gel pen Kenko KE-303 T-gel hitam</v>
      </c>
      <c r="C220" s="26" t="str">
        <f ca="1">IFERROR(INDEX(SUPPLIER_CONV[2],MATCH(INDEX(INDIRECT("B_MSK["&amp;EXPEDISI[#Headers]&amp;"]"),ROW()-1),SUPPLIER_CONV[1],0)),"")</f>
        <v>KENKO</v>
      </c>
      <c r="D220" s="21" t="str">
        <f ca="1">IFERROR(INDEX(INDIRECT("B_MSK["&amp;EXPEDISI[#Headers]&amp;"]"),ROW()-1)&amp;IF(OR(EXPEDISI[[#This Row],[C]]&lt;2,EXPEDISI[[#This Row],[C]]=""),"","/ CTN"),"")</f>
        <v>12 GRS/ CTN</v>
      </c>
      <c r="E220" s="5">
        <f ca="1">IFERROR(INDEX(INDIRECT("B_MSK["&amp;EXPEDISI[#Headers]&amp;"]"),ROW()-1),"")</f>
        <v>7</v>
      </c>
      <c r="F220" s="22">
        <f ca="1">IFERROR(INDEX(INDIRECT("B_MSK["&amp;EXPEDISI[#Headers]&amp;"_1]"),ROW()-1),"")</f>
        <v>259200</v>
      </c>
      <c r="G220" s="17" t="str">
        <f ca="1">IFERROR(INDEX(INDIRECT("B_MSK["&amp;EXPEDISI[#Headers]&amp;"_1]"),ROW()-1),"")</f>
        <v>/ GRS</v>
      </c>
      <c r="H220" s="17">
        <f ca="1">IFERROR(INDEX(INDIRECT("B_MSK["&amp;EXPEDISI[#Headers]&amp;"]"),ROW()-1),"")</f>
        <v>0.17</v>
      </c>
      <c r="I220" s="17" t="str">
        <f ca="1">IFERROR(INDEX(INDIRECT("B_MSK["&amp;EXPEDISI[#Headers]&amp;"]"),ROW()-1),"")</f>
        <v/>
      </c>
      <c r="J220" s="19" t="str">
        <f ca="1">IFERROR(IF(INDEX(INDIRECT("B_MSK["&amp;EXPEDISI[#Headers]&amp;"]"),ROW()-1)=0,"",INDEX(INDIRECT("B_MSK["&amp;EXPEDISI[#Headers]&amp;"]"),ROW()-1)),"")</f>
        <v/>
      </c>
      <c r="K220" s="16">
        <f ca="1">IFERROR(IF(EXPEDISI[[#This Row],[NAMA BARANG]]="","",INDEX(INDIRECT("B_MSK["&amp;EXPEDISI[#Headers]&amp;"]"),ROW()-1)),"")</f>
        <v>44935</v>
      </c>
      <c r="L220" s="17" t="str">
        <f ca="1">IFERROR(INDEX(INDIRECT("B_MSK["&amp;EXPEDISI[#Headers]&amp;"]"),ROW()-1),"")</f>
        <v/>
      </c>
    </row>
    <row r="221" spans="1:12" x14ac:dyDescent="0.25">
      <c r="A221" s="16" t="str">
        <f ca="1">IFERROR(INDEX(INDIRECT("B_MSK["&amp;EXPEDISI[#Headers]&amp;"]"),ROW()-1),"")</f>
        <v/>
      </c>
      <c r="B221" s="26" t="str">
        <f ca="1">IFERROR(INDEX(INDIRECT("B_MSK["&amp;EXPEDISI[#Headers]&amp;"]"),ROW()-1),"")</f>
        <v>Tipe-ex Kertas Kenko CT-802 N</v>
      </c>
      <c r="C221" s="26" t="str">
        <f ca="1">IFERROR(INDEX(SUPPLIER_CONV[2],MATCH(INDEX(INDIRECT("B_MSK["&amp;EXPEDISI[#Headers]&amp;"]"),ROW()-1),SUPPLIER_CONV[1],0)),"")</f>
        <v>KENKO</v>
      </c>
      <c r="D221" s="21" t="str">
        <f ca="1">IFERROR(INDEX(INDIRECT("B_MSK["&amp;EXPEDISI[#Headers]&amp;"]"),ROW()-1)&amp;IF(OR(EXPEDISI[[#This Row],[C]]&lt;2,EXPEDISI[[#This Row],[C]]=""),"","/ CTN"),"")</f>
        <v>48 LSN</v>
      </c>
      <c r="E221" s="5">
        <f ca="1">IFERROR(INDEX(INDIRECT("B_MSK["&amp;EXPEDISI[#Headers]&amp;"]"),ROW()-1),"")</f>
        <v>1</v>
      </c>
      <c r="F221" s="22">
        <f ca="1">IFERROR(INDEX(INDIRECT("B_MSK["&amp;EXPEDISI[#Headers]&amp;"_1]"),ROW()-1),"")</f>
        <v>51000</v>
      </c>
      <c r="G221" s="17" t="str">
        <f ca="1">IFERROR(INDEX(INDIRECT("B_MSK["&amp;EXPEDISI[#Headers]&amp;"_1]"),ROW()-1),"")</f>
        <v>/ LSN</v>
      </c>
      <c r="H221" s="17">
        <f ca="1">IFERROR(INDEX(INDIRECT("B_MSK["&amp;EXPEDISI[#Headers]&amp;"]"),ROW()-1),"")</f>
        <v>0.17</v>
      </c>
      <c r="I221" s="17" t="str">
        <f ca="1">IFERROR(INDEX(INDIRECT("B_MSK["&amp;EXPEDISI[#Headers]&amp;"]"),ROW()-1),"")</f>
        <v/>
      </c>
      <c r="J221" s="19" t="str">
        <f ca="1">IFERROR(IF(INDEX(INDIRECT("B_MSK["&amp;EXPEDISI[#Headers]&amp;"]"),ROW()-1)=0,"",INDEX(INDIRECT("B_MSK["&amp;EXPEDISI[#Headers]&amp;"]"),ROW()-1)),"")</f>
        <v/>
      </c>
      <c r="K221" s="16">
        <f ca="1">IFERROR(IF(EXPEDISI[[#This Row],[NAMA BARANG]]="","",INDEX(INDIRECT("B_MSK["&amp;EXPEDISI[#Headers]&amp;"]"),ROW()-1)),"")</f>
        <v>44935</v>
      </c>
      <c r="L221" s="17" t="str">
        <f ca="1">IFERROR(INDEX(INDIRECT("B_MSK["&amp;EXPEDISI[#Headers]&amp;"]"),ROW()-1),"")</f>
        <v/>
      </c>
    </row>
    <row r="222" spans="1:12" x14ac:dyDescent="0.25">
      <c r="A222" s="16" t="str">
        <f ca="1">IFERROR(INDEX(INDIRECT("B_MSK["&amp;EXPEDISI[#Headers]&amp;"]"),ROW()-1),"")</f>
        <v/>
      </c>
      <c r="B222" s="26" t="str">
        <f ca="1">IFERROR(INDEX(INDIRECT("B_MSK["&amp;EXPEDISI[#Headers]&amp;"]"),ROW()-1),"")</f>
        <v>Binder clip Kenko No.260</v>
      </c>
      <c r="C222" s="26" t="str">
        <f ca="1">IFERROR(INDEX(SUPPLIER_CONV[2],MATCH(INDEX(INDIRECT("B_MSK["&amp;EXPEDISI[#Headers]&amp;"]"),ROW()-1),SUPPLIER_CONV[1],0)),"")</f>
        <v>KENKO</v>
      </c>
      <c r="D222" s="21" t="str">
        <f ca="1">IFERROR(INDEX(INDIRECT("B_MSK["&amp;EXPEDISI[#Headers]&amp;"]"),ROW()-1)&amp;IF(OR(EXPEDISI[[#This Row],[C]]&lt;2,EXPEDISI[[#This Row],[C]]=""),"","/ CTN"),"")</f>
        <v>5 GRS/ CTN</v>
      </c>
      <c r="E222" s="5">
        <f ca="1">IFERROR(INDEX(INDIRECT("B_MSK["&amp;EXPEDISI[#Headers]&amp;"]"),ROW()-1),"")</f>
        <v>3</v>
      </c>
      <c r="F222" s="22">
        <f ca="1">IFERROR(INDEX(INDIRECT("B_MSK["&amp;EXPEDISI[#Headers]&amp;"_1]"),ROW()-1),"")</f>
        <v>180000</v>
      </c>
      <c r="G222" s="17" t="str">
        <f ca="1">IFERROR(INDEX(INDIRECT("B_MSK["&amp;EXPEDISI[#Headers]&amp;"_1]"),ROW()-1),"")</f>
        <v>/ GRS</v>
      </c>
      <c r="H222" s="17">
        <f ca="1">IFERROR(INDEX(INDIRECT("B_MSK["&amp;EXPEDISI[#Headers]&amp;"]"),ROW()-1),"")</f>
        <v>0.17</v>
      </c>
      <c r="I222" s="17" t="str">
        <f ca="1">IFERROR(INDEX(INDIRECT("B_MSK["&amp;EXPEDISI[#Headers]&amp;"]"),ROW()-1),"")</f>
        <v/>
      </c>
      <c r="J222" s="19" t="str">
        <f ca="1">IFERROR(IF(INDEX(INDIRECT("B_MSK["&amp;EXPEDISI[#Headers]&amp;"]"),ROW()-1)=0,"",INDEX(INDIRECT("B_MSK["&amp;EXPEDISI[#Headers]&amp;"]"),ROW()-1)),"")</f>
        <v/>
      </c>
      <c r="K222" s="16">
        <f ca="1">IFERROR(IF(EXPEDISI[[#This Row],[NAMA BARANG]]="","",INDEX(INDIRECT("B_MSK["&amp;EXPEDISI[#Headers]&amp;"]"),ROW()-1)),"")</f>
        <v>44935</v>
      </c>
      <c r="L222" s="17" t="str">
        <f ca="1">IFERROR(INDEX(INDIRECT("B_MSK["&amp;EXPEDISI[#Headers]&amp;"]"),ROW()-1),"")</f>
        <v/>
      </c>
    </row>
    <row r="223" spans="1:12" x14ac:dyDescent="0.25">
      <c r="A223" s="16" t="str">
        <f ca="1">IFERROR(INDEX(INDIRECT("B_MSK["&amp;EXPEDISI[#Headers]&amp;"]"),ROW()-1),"")</f>
        <v/>
      </c>
      <c r="B223" s="26" t="str">
        <f ca="1">IFERROR(INDEX(INDIRECT("B_MSK["&amp;EXPEDISI[#Headers]&amp;"]"),ROW()-1),"")</f>
        <v>Isi stapler (staples) Kenko 1210</v>
      </c>
      <c r="C223" s="26" t="str">
        <f ca="1">IFERROR(INDEX(SUPPLIER_CONV[2],MATCH(INDEX(INDIRECT("B_MSK["&amp;EXPEDISI[#Headers]&amp;"]"),ROW()-1),SUPPLIER_CONV[1],0)),"")</f>
        <v>KENKO</v>
      </c>
      <c r="D223" s="21" t="str">
        <f ca="1">IFERROR(INDEX(INDIRECT("B_MSK["&amp;EXPEDISI[#Headers]&amp;"]"),ROW()-1)&amp;IF(OR(EXPEDISI[[#This Row],[C]]&lt;2,EXPEDISI[[#This Row],[C]]=""),"","/ CTN"),"")</f>
        <v>20 PAK (10 BOX)/ CTN</v>
      </c>
      <c r="E223" s="5">
        <f ca="1">IFERROR(INDEX(INDIRECT("B_MSK["&amp;EXPEDISI[#Headers]&amp;"]"),ROW()-1),"")</f>
        <v>3</v>
      </c>
      <c r="F223" s="22">
        <f ca="1">IFERROR(INDEX(INDIRECT("B_MSK["&amp;EXPEDISI[#Headers]&amp;"_1]"),ROW()-1),"")</f>
        <v>42000</v>
      </c>
      <c r="G223" s="17" t="str">
        <f ca="1">IFERROR(INDEX(INDIRECT("B_MSK["&amp;EXPEDISI[#Headers]&amp;"_1]"),ROW()-1),"")</f>
        <v xml:space="preserve">/ PAK </v>
      </c>
      <c r="H223" s="17">
        <f ca="1">IFERROR(INDEX(INDIRECT("B_MSK["&amp;EXPEDISI[#Headers]&amp;"]"),ROW()-1),"")</f>
        <v>0.17</v>
      </c>
      <c r="I223" s="17" t="str">
        <f ca="1">IFERROR(INDEX(INDIRECT("B_MSK["&amp;EXPEDISI[#Headers]&amp;"]"),ROW()-1),"")</f>
        <v/>
      </c>
      <c r="J223" s="19" t="str">
        <f ca="1">IFERROR(IF(INDEX(INDIRECT("B_MSK["&amp;EXPEDISI[#Headers]&amp;"]"),ROW()-1)=0,"",INDEX(INDIRECT("B_MSK["&amp;EXPEDISI[#Headers]&amp;"]"),ROW()-1)),"")</f>
        <v/>
      </c>
      <c r="K223" s="16">
        <f ca="1">IFERROR(IF(EXPEDISI[[#This Row],[NAMA BARANG]]="","",INDEX(INDIRECT("B_MSK["&amp;EXPEDISI[#Headers]&amp;"]"),ROW()-1)),"")</f>
        <v>44935</v>
      </c>
      <c r="L223" s="17" t="str">
        <f ca="1">IFERROR(INDEX(INDIRECT("B_MSK["&amp;EXPEDISI[#Headers]&amp;"]"),ROW()-1),"")</f>
        <v/>
      </c>
    </row>
    <row r="224" spans="1:12" x14ac:dyDescent="0.25">
      <c r="A224" s="16" t="str">
        <f ca="1">IFERROR(INDEX(INDIRECT("B_MSK["&amp;EXPEDISI[#Headers]&amp;"]"),ROW()-1),"")</f>
        <v/>
      </c>
      <c r="B224" s="26" t="str">
        <f ca="1">IFERROR(INDEX(INDIRECT("B_MSK["&amp;EXPEDISI[#Headers]&amp;"]"),ROW()-1),"")</f>
        <v/>
      </c>
      <c r="C224" s="26" t="str">
        <f ca="1">IFERROR(INDEX(SUPPLIER_CONV[2],MATCH(INDEX(INDIRECT("B_MSK["&amp;EXPEDISI[#Headers]&amp;"]"),ROW()-1),SUPPLIER_CONV[1],0)),"")</f>
        <v/>
      </c>
      <c r="D224" s="21" t="str">
        <f ca="1">IFERROR(INDEX(INDIRECT("B_MSK["&amp;EXPEDISI[#Headers]&amp;"]"),ROW()-1)&amp;IF(OR(EXPEDISI[[#This Row],[C]]&lt;2,EXPEDISI[[#This Row],[C]]=""),"","/ CTN"),"")</f>
        <v/>
      </c>
      <c r="E224" s="5" t="str">
        <f ca="1">IFERROR(INDEX(INDIRECT("B_MSK["&amp;EXPEDISI[#Headers]&amp;"]"),ROW()-1),"")</f>
        <v/>
      </c>
      <c r="F224" s="22" t="str">
        <f ca="1">IFERROR(INDEX(INDIRECT("B_MSK["&amp;EXPEDISI[#Headers]&amp;"_1]"),ROW()-1),"")</f>
        <v/>
      </c>
      <c r="G224" s="17" t="str">
        <f ca="1">IFERROR(INDEX(INDIRECT("B_MSK["&amp;EXPEDISI[#Headers]&amp;"_1]"),ROW()-1),"")</f>
        <v/>
      </c>
      <c r="H224" s="17" t="str">
        <f ca="1">IFERROR(INDEX(INDIRECT("B_MSK["&amp;EXPEDISI[#Headers]&amp;"]"),ROW()-1),"")</f>
        <v/>
      </c>
      <c r="I224" s="17" t="str">
        <f ca="1">IFERROR(INDEX(INDIRECT("B_MSK["&amp;EXPEDISI[#Headers]&amp;"]"),ROW()-1),"")</f>
        <v/>
      </c>
      <c r="J224" s="19" t="str">
        <f ca="1">IFERROR(IF(INDEX(INDIRECT("B_MSK["&amp;EXPEDISI[#Headers]&amp;"]"),ROW()-1)=0,"",INDEX(INDIRECT("B_MSK["&amp;EXPEDISI[#Headers]&amp;"]"),ROW()-1)),"")</f>
        <v/>
      </c>
      <c r="K224" s="16" t="str">
        <f ca="1">IFERROR(IF(EXPEDISI[[#This Row],[NAMA BARANG]]="","",INDEX(INDIRECT("B_MSK["&amp;EXPEDISI[#Headers]&amp;"]"),ROW()-1)),"")</f>
        <v/>
      </c>
      <c r="L224" s="17" t="str">
        <f ca="1">IFERROR(INDEX(INDIRECT("B_MSK["&amp;EXPEDISI[#Headers]&amp;"]"),ROW()-1),"")</f>
        <v/>
      </c>
    </row>
    <row r="225" spans="1:12" x14ac:dyDescent="0.25">
      <c r="A225" s="16" t="str">
        <f ca="1">IFERROR(INDEX(INDIRECT("B_MSK["&amp;EXPEDISI[#Headers]&amp;"]"),ROW()-1),"")</f>
        <v/>
      </c>
      <c r="B225" s="26" t="str">
        <f ca="1">IFERROR(INDEX(INDIRECT("B_MSK["&amp;EXPEDISI[#Headers]&amp;"]"),ROW()-1),"")</f>
        <v>O pastel Kenko 12W Garden</v>
      </c>
      <c r="C225" s="26" t="str">
        <f ca="1">IFERROR(INDEX(SUPPLIER_CONV[2],MATCH(INDEX(INDIRECT("B_MSK["&amp;EXPEDISI[#Headers]&amp;"]"),ROW()-1),SUPPLIER_CONV[1],0)),"")</f>
        <v>KENKO</v>
      </c>
      <c r="D225" s="21" t="str">
        <f ca="1">IFERROR(INDEX(INDIRECT("B_MSK["&amp;EXPEDISI[#Headers]&amp;"]"),ROW()-1)&amp;IF(OR(EXPEDISI[[#This Row],[C]]&lt;2,EXPEDISI[[#This Row],[C]]=""),"","/ CTN"),"")</f>
        <v>12 LSN</v>
      </c>
      <c r="E225" s="5">
        <f ca="1">IFERROR(INDEX(INDIRECT("B_MSK["&amp;EXPEDISI[#Headers]&amp;"]"),ROW()-1),"")</f>
        <v>1</v>
      </c>
      <c r="F225" s="22">
        <f ca="1">IFERROR(INDEX(INDIRECT("B_MSK["&amp;EXPEDISI[#Headers]&amp;"_1]"),ROW()-1),"")</f>
        <v>144000</v>
      </c>
      <c r="G225" s="17" t="str">
        <f ca="1">IFERROR(INDEX(INDIRECT("B_MSK["&amp;EXPEDISI[#Headers]&amp;"_1]"),ROW()-1),"")</f>
        <v>/ LSN</v>
      </c>
      <c r="H225" s="17">
        <f ca="1">IFERROR(INDEX(INDIRECT("B_MSK["&amp;EXPEDISI[#Headers]&amp;"]"),ROW()-1),"")</f>
        <v>0.17</v>
      </c>
      <c r="I225" s="17" t="str">
        <f ca="1">IFERROR(INDEX(INDIRECT("B_MSK["&amp;EXPEDISI[#Headers]&amp;"]"),ROW()-1),"")</f>
        <v/>
      </c>
      <c r="J225" s="19" t="str">
        <f ca="1">IFERROR(IF(INDEX(INDIRECT("B_MSK["&amp;EXPEDISI[#Headers]&amp;"]"),ROW()-1)=0,"",INDEX(INDIRECT("B_MSK["&amp;EXPEDISI[#Headers]&amp;"]"),ROW()-1)),"")</f>
        <v/>
      </c>
      <c r="K225" s="16">
        <f ca="1">IFERROR(IF(EXPEDISI[[#This Row],[NAMA BARANG]]="","",INDEX(INDIRECT("B_MSK["&amp;EXPEDISI[#Headers]&amp;"]"),ROW()-1)),"")</f>
        <v>44935</v>
      </c>
      <c r="L225" s="17" t="str">
        <f ca="1">IFERROR(INDEX(INDIRECT("B_MSK["&amp;EXPEDISI[#Headers]&amp;"]"),ROW()-1),"")</f>
        <v/>
      </c>
    </row>
    <row r="226" spans="1:12" x14ac:dyDescent="0.25">
      <c r="A226" s="16" t="str">
        <f ca="1">IFERROR(INDEX(INDIRECT("B_MSK["&amp;EXPEDISI[#Headers]&amp;"]"),ROW()-1),"")</f>
        <v/>
      </c>
      <c r="B226" s="26" t="str">
        <f ca="1">IFERROR(INDEX(INDIRECT("B_MSK["&amp;EXPEDISI[#Headers]&amp;"]"),ROW()-1),"")</f>
        <v>O pastel Kenko 18W Garden</v>
      </c>
      <c r="C226" s="26" t="str">
        <f ca="1">IFERROR(INDEX(SUPPLIER_CONV[2],MATCH(INDEX(INDIRECT("B_MSK["&amp;EXPEDISI[#Headers]&amp;"]"),ROW()-1),SUPPLIER_CONV[1],0)),"")</f>
        <v>KENKO</v>
      </c>
      <c r="D226" s="21" t="str">
        <f ca="1">IFERROR(INDEX(INDIRECT("B_MSK["&amp;EXPEDISI[#Headers]&amp;"]"),ROW()-1)&amp;IF(OR(EXPEDISI[[#This Row],[C]]&lt;2,EXPEDISI[[#This Row],[C]]=""),"","/ CTN"),"")</f>
        <v>6 LSN</v>
      </c>
      <c r="E226" s="5">
        <f ca="1">IFERROR(INDEX(INDIRECT("B_MSK["&amp;EXPEDISI[#Headers]&amp;"]"),ROW()-1),"")</f>
        <v>1</v>
      </c>
      <c r="F226" s="22">
        <f ca="1">IFERROR(INDEX(INDIRECT("B_MSK["&amp;EXPEDISI[#Headers]&amp;"_1]"),ROW()-1),"")</f>
        <v>258000</v>
      </c>
      <c r="G226" s="17" t="str">
        <f ca="1">IFERROR(INDEX(INDIRECT("B_MSK["&amp;EXPEDISI[#Headers]&amp;"_1]"),ROW()-1),"")</f>
        <v>/ LSN</v>
      </c>
      <c r="H226" s="17">
        <f ca="1">IFERROR(INDEX(INDIRECT("B_MSK["&amp;EXPEDISI[#Headers]&amp;"]"),ROW()-1),"")</f>
        <v>0.17</v>
      </c>
      <c r="I226" s="17" t="str">
        <f ca="1">IFERROR(INDEX(INDIRECT("B_MSK["&amp;EXPEDISI[#Headers]&amp;"]"),ROW()-1),"")</f>
        <v/>
      </c>
      <c r="J226" s="19" t="str">
        <f ca="1">IFERROR(IF(INDEX(INDIRECT("B_MSK["&amp;EXPEDISI[#Headers]&amp;"]"),ROW()-1)=0,"",INDEX(INDIRECT("B_MSK["&amp;EXPEDISI[#Headers]&amp;"]"),ROW()-1)),"")</f>
        <v/>
      </c>
      <c r="K226" s="16">
        <f ca="1">IFERROR(IF(EXPEDISI[[#This Row],[NAMA BARANG]]="","",INDEX(INDIRECT("B_MSK["&amp;EXPEDISI[#Headers]&amp;"]"),ROW()-1)),"")</f>
        <v>44935</v>
      </c>
      <c r="L226" s="17" t="str">
        <f ca="1">IFERROR(INDEX(INDIRECT("B_MSK["&amp;EXPEDISI[#Headers]&amp;"]"),ROW()-1),"")</f>
        <v/>
      </c>
    </row>
    <row r="227" spans="1:12" x14ac:dyDescent="0.25">
      <c r="A227" s="16" t="str">
        <f ca="1">IFERROR(INDEX(INDIRECT("B_MSK["&amp;EXPEDISI[#Headers]&amp;"]"),ROW()-1),"")</f>
        <v/>
      </c>
      <c r="B227" s="26" t="str">
        <f ca="1">IFERROR(INDEX(INDIRECT("B_MSK["&amp;EXPEDISI[#Headers]&amp;"]"),ROW()-1),"")</f>
        <v>O pastel Kenko 24W Garden</v>
      </c>
      <c r="C227" s="26" t="str">
        <f ca="1">IFERROR(INDEX(SUPPLIER_CONV[2],MATCH(INDEX(INDIRECT("B_MSK["&amp;EXPEDISI[#Headers]&amp;"]"),ROW()-1),SUPPLIER_CONV[1],0)),"")</f>
        <v>KENKO</v>
      </c>
      <c r="D227" s="21" t="str">
        <f ca="1">IFERROR(INDEX(INDIRECT("B_MSK["&amp;EXPEDISI[#Headers]&amp;"]"),ROW()-1)&amp;IF(OR(EXPEDISI[[#This Row],[C]]&lt;2,EXPEDISI[[#This Row],[C]]=""),"","/ CTN"),"")</f>
        <v>8 BOX (6 SET)</v>
      </c>
      <c r="E227" s="5">
        <f ca="1">IFERROR(INDEX(INDIRECT("B_MSK["&amp;EXPEDISI[#Headers]&amp;"]"),ROW()-1),"")</f>
        <v>1</v>
      </c>
      <c r="F227" s="22">
        <f ca="1">IFERROR(INDEX(INDIRECT("B_MSK["&amp;EXPEDISI[#Headers]&amp;"_1]"),ROW()-1),"")</f>
        <v>171000</v>
      </c>
      <c r="G227" s="17" t="str">
        <f ca="1">IFERROR(INDEX(INDIRECT("B_MSK["&amp;EXPEDISI[#Headers]&amp;"_1]"),ROW()-1),"")</f>
        <v xml:space="preserve">/ BOX </v>
      </c>
      <c r="H227" s="17">
        <f ca="1">IFERROR(INDEX(INDIRECT("B_MSK["&amp;EXPEDISI[#Headers]&amp;"]"),ROW()-1),"")</f>
        <v>0.17</v>
      </c>
      <c r="I227" s="17" t="str">
        <f ca="1">IFERROR(INDEX(INDIRECT("B_MSK["&amp;EXPEDISI[#Headers]&amp;"]"),ROW()-1),"")</f>
        <v/>
      </c>
      <c r="J227" s="19" t="str">
        <f ca="1">IFERROR(IF(INDEX(INDIRECT("B_MSK["&amp;EXPEDISI[#Headers]&amp;"]"),ROW()-1)=0,"",INDEX(INDIRECT("B_MSK["&amp;EXPEDISI[#Headers]&amp;"]"),ROW()-1)),"")</f>
        <v/>
      </c>
      <c r="K227" s="16">
        <f ca="1">IFERROR(IF(EXPEDISI[[#This Row],[NAMA BARANG]]="","",INDEX(INDIRECT("B_MSK["&amp;EXPEDISI[#Headers]&amp;"]"),ROW()-1)),"")</f>
        <v>44935</v>
      </c>
      <c r="L227" s="17" t="str">
        <f ca="1">IFERROR(INDEX(INDIRECT("B_MSK["&amp;EXPEDISI[#Headers]&amp;"]"),ROW()-1),"")</f>
        <v/>
      </c>
    </row>
    <row r="228" spans="1:12" x14ac:dyDescent="0.25">
      <c r="A228" s="16" t="str">
        <f ca="1">IFERROR(INDEX(INDIRECT("B_MSK["&amp;EXPEDISI[#Headers]&amp;"]"),ROW()-1),"")</f>
        <v/>
      </c>
      <c r="B228" s="26" t="str">
        <f ca="1">IFERROR(INDEX(INDIRECT("B_MSK["&amp;EXPEDISI[#Headers]&amp;"]"),ROW()-1),"")</f>
        <v>O pastel Kenko 36W Garden</v>
      </c>
      <c r="C228" s="26" t="str">
        <f ca="1">IFERROR(INDEX(SUPPLIER_CONV[2],MATCH(INDEX(INDIRECT("B_MSK["&amp;EXPEDISI[#Headers]&amp;"]"),ROW()-1),SUPPLIER_CONV[1],0)),"")</f>
        <v>KENKO</v>
      </c>
      <c r="D228" s="21" t="str">
        <f ca="1">IFERROR(INDEX(INDIRECT("B_MSK["&amp;EXPEDISI[#Headers]&amp;"]"),ROW()-1)&amp;IF(OR(EXPEDISI[[#This Row],[C]]&lt;2,EXPEDISI[[#This Row],[C]]=""),"","/ CTN"),"")</f>
        <v>8 BOX (6 SET)</v>
      </c>
      <c r="E228" s="5">
        <f ca="1">IFERROR(INDEX(INDIRECT("B_MSK["&amp;EXPEDISI[#Headers]&amp;"]"),ROW()-1),"")</f>
        <v>1</v>
      </c>
      <c r="F228" s="22">
        <f ca="1">IFERROR(INDEX(INDIRECT("B_MSK["&amp;EXPEDISI[#Headers]&amp;"_1]"),ROW()-1),"")</f>
        <v>186750</v>
      </c>
      <c r="G228" s="17" t="str">
        <f ca="1">IFERROR(INDEX(INDIRECT("B_MSK["&amp;EXPEDISI[#Headers]&amp;"_1]"),ROW()-1),"")</f>
        <v xml:space="preserve">/ BOX </v>
      </c>
      <c r="H228" s="17">
        <f ca="1">IFERROR(INDEX(INDIRECT("B_MSK["&amp;EXPEDISI[#Headers]&amp;"]"),ROW()-1),"")</f>
        <v>0.17</v>
      </c>
      <c r="I228" s="17" t="str">
        <f ca="1">IFERROR(INDEX(INDIRECT("B_MSK["&amp;EXPEDISI[#Headers]&amp;"]"),ROW()-1),"")</f>
        <v/>
      </c>
      <c r="J228" s="19" t="str">
        <f ca="1">IFERROR(IF(INDEX(INDIRECT("B_MSK["&amp;EXPEDISI[#Headers]&amp;"]"),ROW()-1)=0,"",INDEX(INDIRECT("B_MSK["&amp;EXPEDISI[#Headers]&amp;"]"),ROW()-1)),"")</f>
        <v/>
      </c>
      <c r="K228" s="16">
        <f ca="1">IFERROR(IF(EXPEDISI[[#This Row],[NAMA BARANG]]="","",INDEX(INDIRECT("B_MSK["&amp;EXPEDISI[#Headers]&amp;"]"),ROW()-1)),"")</f>
        <v>44935</v>
      </c>
      <c r="L228" s="17" t="str">
        <f ca="1">IFERROR(INDEX(INDIRECT("B_MSK["&amp;EXPEDISI[#Headers]&amp;"]"),ROW()-1),"")</f>
        <v/>
      </c>
    </row>
    <row r="229" spans="1:12" x14ac:dyDescent="0.25">
      <c r="A229" s="16" t="str">
        <f ca="1">IFERROR(INDEX(INDIRECT("B_MSK["&amp;EXPEDISI[#Headers]&amp;"]"),ROW()-1),"")</f>
        <v/>
      </c>
      <c r="B229" s="26" t="str">
        <f ca="1">IFERROR(INDEX(INDIRECT("B_MSK["&amp;EXPEDISI[#Headers]&amp;"]"),ROW()-1),"")</f>
        <v>Isi Mech Pen Kenko PL-05 2B Hi-Polymer</v>
      </c>
      <c r="C229" s="26" t="str">
        <f ca="1">IFERROR(INDEX(SUPPLIER_CONV[2],MATCH(INDEX(INDIRECT("B_MSK["&amp;EXPEDISI[#Headers]&amp;"]"),ROW()-1),SUPPLIER_CONV[1],0)),"")</f>
        <v>KENKO</v>
      </c>
      <c r="D229" s="21" t="str">
        <f ca="1">IFERROR(INDEX(INDIRECT("B_MSK["&amp;EXPEDISI[#Headers]&amp;"]"),ROW()-1)&amp;IF(OR(EXPEDISI[[#This Row],[C]]&lt;2,EXPEDISI[[#This Row],[C]]=""),"","/ CTN"),"")</f>
        <v>12 GRS</v>
      </c>
      <c r="E229" s="5">
        <f ca="1">IFERROR(INDEX(INDIRECT("B_MSK["&amp;EXPEDISI[#Headers]&amp;"]"),ROW()-1),"")</f>
        <v>1</v>
      </c>
      <c r="F229" s="22">
        <f ca="1">IFERROR(INDEX(INDIRECT("B_MSK["&amp;EXPEDISI[#Headers]&amp;"_1]"),ROW()-1),"")</f>
        <v>270000</v>
      </c>
      <c r="G229" s="17" t="str">
        <f ca="1">IFERROR(INDEX(INDIRECT("B_MSK["&amp;EXPEDISI[#Headers]&amp;"_1]"),ROW()-1),"")</f>
        <v>/ GRS</v>
      </c>
      <c r="H229" s="17">
        <f ca="1">IFERROR(INDEX(INDIRECT("B_MSK["&amp;EXPEDISI[#Headers]&amp;"]"),ROW()-1),"")</f>
        <v>0.17</v>
      </c>
      <c r="I229" s="17" t="str">
        <f ca="1">IFERROR(INDEX(INDIRECT("B_MSK["&amp;EXPEDISI[#Headers]&amp;"]"),ROW()-1),"")</f>
        <v/>
      </c>
      <c r="J229" s="19" t="str">
        <f ca="1">IFERROR(IF(INDEX(INDIRECT("B_MSK["&amp;EXPEDISI[#Headers]&amp;"]"),ROW()-1)=0,"",INDEX(INDIRECT("B_MSK["&amp;EXPEDISI[#Headers]&amp;"]"),ROW()-1)),"")</f>
        <v/>
      </c>
      <c r="K229" s="16">
        <f ca="1">IFERROR(IF(EXPEDISI[[#This Row],[NAMA BARANG]]="","",INDEX(INDIRECT("B_MSK["&amp;EXPEDISI[#Headers]&amp;"]"),ROW()-1)),"")</f>
        <v>44935</v>
      </c>
      <c r="L229" s="17" t="str">
        <f ca="1">IFERROR(INDEX(INDIRECT("B_MSK["&amp;EXPEDISI[#Headers]&amp;"]"),ROW()-1),"")</f>
        <v/>
      </c>
    </row>
    <row r="230" spans="1:12" x14ac:dyDescent="0.25">
      <c r="A230" s="16" t="str">
        <f ca="1">IFERROR(INDEX(INDIRECT("B_MSK["&amp;EXPEDISI[#Headers]&amp;"]"),ROW()-1),"")</f>
        <v/>
      </c>
      <c r="B230" s="26" t="str">
        <f ca="1">IFERROR(INDEX(INDIRECT("B_MSK["&amp;EXPEDISI[#Headers]&amp;"]"),ROW()-1),"")</f>
        <v>Stapler Kenko HD-10</v>
      </c>
      <c r="C230" s="26" t="str">
        <f ca="1">IFERROR(INDEX(SUPPLIER_CONV[2],MATCH(INDEX(INDIRECT("B_MSK["&amp;EXPEDISI[#Headers]&amp;"]"),ROW()-1),SUPPLIER_CONV[1],0)),"")</f>
        <v>KENKO</v>
      </c>
      <c r="D230" s="21" t="str">
        <f ca="1">IFERROR(INDEX(INDIRECT("B_MSK["&amp;EXPEDISI[#Headers]&amp;"]"),ROW()-1)&amp;IF(OR(EXPEDISI[[#This Row],[C]]&lt;2,EXPEDISI[[#This Row],[C]]=""),"","/ CTN"),"")</f>
        <v>20 LSN/ CTN</v>
      </c>
      <c r="E230" s="5">
        <f ca="1">IFERROR(INDEX(INDIRECT("B_MSK["&amp;EXPEDISI[#Headers]&amp;"]"),ROW()-1),"")</f>
        <v>4</v>
      </c>
      <c r="F230" s="22">
        <f ca="1">IFERROR(INDEX(INDIRECT("B_MSK["&amp;EXPEDISI[#Headers]&amp;"_1]"),ROW()-1),"")</f>
        <v>93000</v>
      </c>
      <c r="G230" s="17" t="str">
        <f ca="1">IFERROR(INDEX(INDIRECT("B_MSK["&amp;EXPEDISI[#Headers]&amp;"_1]"),ROW()-1),"")</f>
        <v>/ LSN</v>
      </c>
      <c r="H230" s="17">
        <f ca="1">IFERROR(INDEX(INDIRECT("B_MSK["&amp;EXPEDISI[#Headers]&amp;"]"),ROW()-1),"")</f>
        <v>0.17</v>
      </c>
      <c r="I230" s="17" t="str">
        <f ca="1">IFERROR(INDEX(INDIRECT("B_MSK["&amp;EXPEDISI[#Headers]&amp;"]"),ROW()-1),"")</f>
        <v/>
      </c>
      <c r="J230" s="19" t="str">
        <f ca="1">IFERROR(IF(INDEX(INDIRECT("B_MSK["&amp;EXPEDISI[#Headers]&amp;"]"),ROW()-1)=0,"",INDEX(INDIRECT("B_MSK["&amp;EXPEDISI[#Headers]&amp;"]"),ROW()-1)),"")</f>
        <v/>
      </c>
      <c r="K230" s="16">
        <f ca="1">IFERROR(IF(EXPEDISI[[#This Row],[NAMA BARANG]]="","",INDEX(INDIRECT("B_MSK["&amp;EXPEDISI[#Headers]&amp;"]"),ROW()-1)),"")</f>
        <v>44935</v>
      </c>
      <c r="L230" s="17" t="str">
        <f ca="1">IFERROR(INDEX(INDIRECT("B_MSK["&amp;EXPEDISI[#Headers]&amp;"]"),ROW()-1),"")</f>
        <v/>
      </c>
    </row>
    <row r="231" spans="1:12" x14ac:dyDescent="0.25">
      <c r="A231" s="16" t="str">
        <f ca="1">IFERROR(INDEX(INDIRECT("B_MSK["&amp;EXPEDISI[#Headers]&amp;"]"),ROW()-1),"")</f>
        <v/>
      </c>
      <c r="B231" s="26" t="str">
        <f ca="1">IFERROR(INDEX(INDIRECT("B_MSK["&amp;EXPEDISI[#Headers]&amp;"]"),ROW()-1),"")</f>
        <v>Stapler Kenko HD-50</v>
      </c>
      <c r="C231" s="26" t="str">
        <f ca="1">IFERROR(INDEX(SUPPLIER_CONV[2],MATCH(INDEX(INDIRECT("B_MSK["&amp;EXPEDISI[#Headers]&amp;"]"),ROW()-1),SUPPLIER_CONV[1],0)),"")</f>
        <v>KENKO</v>
      </c>
      <c r="D231" s="21" t="str">
        <f ca="1">IFERROR(INDEX(INDIRECT("B_MSK["&amp;EXPEDISI[#Headers]&amp;"]"),ROW()-1)&amp;IF(OR(EXPEDISI[[#This Row],[C]]&lt;2,EXPEDISI[[#This Row],[C]]=""),"","/ CTN"),"")</f>
        <v>20 BOX (6 PCS)</v>
      </c>
      <c r="E231" s="5">
        <f ca="1">IFERROR(INDEX(INDIRECT("B_MSK["&amp;EXPEDISI[#Headers]&amp;"]"),ROW()-1),"")</f>
        <v>1</v>
      </c>
      <c r="F231" s="22">
        <f ca="1">IFERROR(INDEX(INDIRECT("B_MSK["&amp;EXPEDISI[#Headers]&amp;"_1]"),ROW()-1),"")</f>
        <v>114000</v>
      </c>
      <c r="G231" s="17" t="str">
        <f ca="1">IFERROR(INDEX(INDIRECT("B_MSK["&amp;EXPEDISI[#Headers]&amp;"_1]"),ROW()-1),"")</f>
        <v xml:space="preserve">/ BOX </v>
      </c>
      <c r="H231" s="17">
        <f ca="1">IFERROR(INDEX(INDIRECT("B_MSK["&amp;EXPEDISI[#Headers]&amp;"]"),ROW()-1),"")</f>
        <v>0.17</v>
      </c>
      <c r="I231" s="17" t="str">
        <f ca="1">IFERROR(INDEX(INDIRECT("B_MSK["&amp;EXPEDISI[#Headers]&amp;"]"),ROW()-1),"")</f>
        <v/>
      </c>
      <c r="J231" s="19" t="str">
        <f ca="1">IFERROR(IF(INDEX(INDIRECT("B_MSK["&amp;EXPEDISI[#Headers]&amp;"]"),ROW()-1)=0,"",INDEX(INDIRECT("B_MSK["&amp;EXPEDISI[#Headers]&amp;"]"),ROW()-1)),"")</f>
        <v/>
      </c>
      <c r="K231" s="16">
        <f ca="1">IFERROR(IF(EXPEDISI[[#This Row],[NAMA BARANG]]="","",INDEX(INDIRECT("B_MSK["&amp;EXPEDISI[#Headers]&amp;"]"),ROW()-1)),"")</f>
        <v>44935</v>
      </c>
      <c r="L231" s="17" t="str">
        <f ca="1">IFERROR(INDEX(INDIRECT("B_MSK["&amp;EXPEDISI[#Headers]&amp;"]"),ROW()-1),"")</f>
        <v/>
      </c>
    </row>
    <row r="232" spans="1:12" x14ac:dyDescent="0.25">
      <c r="A232" s="16" t="str">
        <f ca="1">IFERROR(INDEX(INDIRECT("B_MSK["&amp;EXPEDISI[#Headers]&amp;"]"),ROW()-1),"")</f>
        <v/>
      </c>
      <c r="B232" s="26" t="str">
        <f ca="1">IFERROR(INDEX(INDIRECT("B_MSK["&amp;EXPEDISI[#Headers]&amp;"]"),ROW()-1),"")</f>
        <v>Tipe-ex Kenko KE-108</v>
      </c>
      <c r="C232" s="26" t="str">
        <f ca="1">IFERROR(INDEX(SUPPLIER_CONV[2],MATCH(INDEX(INDIRECT("B_MSK["&amp;EXPEDISI[#Headers]&amp;"]"),ROW()-1),SUPPLIER_CONV[1],0)),"")</f>
        <v>KENKO</v>
      </c>
      <c r="D232" s="21" t="str">
        <f ca="1">IFERROR(INDEX(INDIRECT("B_MSK["&amp;EXPEDISI[#Headers]&amp;"]"),ROW()-1)&amp;IF(OR(EXPEDISI[[#This Row],[C]]&lt;2,EXPEDISI[[#This Row],[C]]=""),"","/ CTN"),"")</f>
        <v>36 LSN/ CTN</v>
      </c>
      <c r="E232" s="5">
        <f ca="1">IFERROR(INDEX(INDIRECT("B_MSK["&amp;EXPEDISI[#Headers]&amp;"]"),ROW()-1),"")</f>
        <v>10</v>
      </c>
      <c r="F232" s="22">
        <f ca="1">IFERROR(INDEX(INDIRECT("B_MSK["&amp;EXPEDISI[#Headers]&amp;"_1]"),ROW()-1),"")</f>
        <v>47100</v>
      </c>
      <c r="G232" s="17" t="str">
        <f ca="1">IFERROR(INDEX(INDIRECT("B_MSK["&amp;EXPEDISI[#Headers]&amp;"_1]"),ROW()-1),"")</f>
        <v>/ LSN</v>
      </c>
      <c r="H232" s="17">
        <f ca="1">IFERROR(INDEX(INDIRECT("B_MSK["&amp;EXPEDISI[#Headers]&amp;"]"),ROW()-1),"")</f>
        <v>0.17</v>
      </c>
      <c r="I232" s="17" t="str">
        <f ca="1">IFERROR(INDEX(INDIRECT("B_MSK["&amp;EXPEDISI[#Headers]&amp;"]"),ROW()-1),"")</f>
        <v/>
      </c>
      <c r="J232" s="19" t="str">
        <f ca="1">IFERROR(IF(INDEX(INDIRECT("B_MSK["&amp;EXPEDISI[#Headers]&amp;"]"),ROW()-1)=0,"",INDEX(INDIRECT("B_MSK["&amp;EXPEDISI[#Headers]&amp;"]"),ROW()-1)),"")</f>
        <v/>
      </c>
      <c r="K232" s="16">
        <f ca="1">IFERROR(IF(EXPEDISI[[#This Row],[NAMA BARANG]]="","",INDEX(INDIRECT("B_MSK["&amp;EXPEDISI[#Headers]&amp;"]"),ROW()-1)),"")</f>
        <v>44935</v>
      </c>
      <c r="L232" s="17" t="str">
        <f ca="1">IFERROR(INDEX(INDIRECT("B_MSK["&amp;EXPEDISI[#Headers]&amp;"]"),ROW()-1),"")</f>
        <v/>
      </c>
    </row>
    <row r="233" spans="1:12" x14ac:dyDescent="0.25">
      <c r="A233" s="16" t="str">
        <f ca="1">IFERROR(INDEX(INDIRECT("B_MSK["&amp;EXPEDISI[#Headers]&amp;"]"),ROW()-1),"")</f>
        <v/>
      </c>
      <c r="B233" s="26" t="str">
        <f ca="1">IFERROR(INDEX(INDIRECT("B_MSK["&amp;EXPEDISI[#Headers]&amp;"]"),ROW()-1),"")</f>
        <v>Tipe-ex Kenko KE-01</v>
      </c>
      <c r="C233" s="26" t="str">
        <f ca="1">IFERROR(INDEX(SUPPLIER_CONV[2],MATCH(INDEX(INDIRECT("B_MSK["&amp;EXPEDISI[#Headers]&amp;"]"),ROW()-1),SUPPLIER_CONV[1],0)),"")</f>
        <v>KENKO</v>
      </c>
      <c r="D233" s="21" t="str">
        <f ca="1">IFERROR(INDEX(INDIRECT("B_MSK["&amp;EXPEDISI[#Headers]&amp;"]"),ROW()-1)&amp;IF(OR(EXPEDISI[[#This Row],[C]]&lt;2,EXPEDISI[[#This Row],[C]]=""),"","/ CTN"),"")</f>
        <v>36 LSN/ CTN</v>
      </c>
      <c r="E233" s="5">
        <f ca="1">IFERROR(INDEX(INDIRECT("B_MSK["&amp;EXPEDISI[#Headers]&amp;"]"),ROW()-1),"")</f>
        <v>5</v>
      </c>
      <c r="F233" s="22">
        <f ca="1">IFERROR(INDEX(INDIRECT("B_MSK["&amp;EXPEDISI[#Headers]&amp;"_1]"),ROW()-1),"")</f>
        <v>54300</v>
      </c>
      <c r="G233" s="17" t="str">
        <f ca="1">IFERROR(INDEX(INDIRECT("B_MSK["&amp;EXPEDISI[#Headers]&amp;"_1]"),ROW()-1),"")</f>
        <v>/ LSN</v>
      </c>
      <c r="H233" s="17">
        <f ca="1">IFERROR(INDEX(INDIRECT("B_MSK["&amp;EXPEDISI[#Headers]&amp;"]"),ROW()-1),"")</f>
        <v>0.17</v>
      </c>
      <c r="I233" s="17" t="str">
        <f ca="1">IFERROR(INDEX(INDIRECT("B_MSK["&amp;EXPEDISI[#Headers]&amp;"]"),ROW()-1),"")</f>
        <v/>
      </c>
      <c r="J233" s="19" t="str">
        <f ca="1">IFERROR(IF(INDEX(INDIRECT("B_MSK["&amp;EXPEDISI[#Headers]&amp;"]"),ROW()-1)=0,"",INDEX(INDIRECT("B_MSK["&amp;EXPEDISI[#Headers]&amp;"]"),ROW()-1)),"")</f>
        <v/>
      </c>
      <c r="K233" s="16">
        <f ca="1">IFERROR(IF(EXPEDISI[[#This Row],[NAMA BARANG]]="","",INDEX(INDIRECT("B_MSK["&amp;EXPEDISI[#Headers]&amp;"]"),ROW()-1)),"")</f>
        <v>44935</v>
      </c>
      <c r="L233" s="17" t="str">
        <f ca="1">IFERROR(INDEX(INDIRECT("B_MSK["&amp;EXPEDISI[#Headers]&amp;"]"),ROW()-1),"")</f>
        <v/>
      </c>
    </row>
    <row r="234" spans="1:12" x14ac:dyDescent="0.25">
      <c r="A234" s="16" t="str">
        <f ca="1">IFERROR(INDEX(INDIRECT("B_MSK["&amp;EXPEDISI[#Headers]&amp;"]"),ROW()-1),"")</f>
        <v/>
      </c>
      <c r="B234" s="26" t="str">
        <f ca="1">IFERROR(INDEX(INDIRECT("B_MSK["&amp;EXPEDISI[#Headers]&amp;"]"),ROW()-1),"")</f>
        <v>Gel pen Kenko T-Gel Erasable KE-303 ER Black</v>
      </c>
      <c r="C234" s="26" t="str">
        <f ca="1">IFERROR(INDEX(SUPPLIER_CONV[2],MATCH(INDEX(INDIRECT("B_MSK["&amp;EXPEDISI[#Headers]&amp;"]"),ROW()-1),SUPPLIER_CONV[1],0)),"")</f>
        <v>KENKO</v>
      </c>
      <c r="D234" s="21" t="str">
        <f ca="1">IFERROR(INDEX(INDIRECT("B_MSK["&amp;EXPEDISI[#Headers]&amp;"]"),ROW()-1)&amp;IF(OR(EXPEDISI[[#This Row],[C]]&lt;2,EXPEDISI[[#This Row],[C]]=""),"","/ CTN"),"")</f>
        <v>12 GRS</v>
      </c>
      <c r="E234" s="5">
        <f ca="1">IFERROR(INDEX(INDIRECT("B_MSK["&amp;EXPEDISI[#Headers]&amp;"]"),ROW()-1),"")</f>
        <v>1</v>
      </c>
      <c r="F234" s="22">
        <f ca="1">IFERROR(INDEX(INDIRECT("B_MSK["&amp;EXPEDISI[#Headers]&amp;"_1]"),ROW()-1),"")</f>
        <v>288000</v>
      </c>
      <c r="G234" s="17" t="str">
        <f ca="1">IFERROR(INDEX(INDIRECT("B_MSK["&amp;EXPEDISI[#Headers]&amp;"_1]"),ROW()-1),"")</f>
        <v>/ GRS</v>
      </c>
      <c r="H234" s="17">
        <f ca="1">IFERROR(INDEX(INDIRECT("B_MSK["&amp;EXPEDISI[#Headers]&amp;"]"),ROW()-1),"")</f>
        <v>0.17</v>
      </c>
      <c r="I234" s="17" t="str">
        <f ca="1">IFERROR(INDEX(INDIRECT("B_MSK["&amp;EXPEDISI[#Headers]&amp;"]"),ROW()-1),"")</f>
        <v/>
      </c>
      <c r="J234" s="19" t="str">
        <f ca="1">IFERROR(IF(INDEX(INDIRECT("B_MSK["&amp;EXPEDISI[#Headers]&amp;"]"),ROW()-1)=0,"",INDEX(INDIRECT("B_MSK["&amp;EXPEDISI[#Headers]&amp;"]"),ROW()-1)),"")</f>
        <v/>
      </c>
      <c r="K234" s="16">
        <f ca="1">IFERROR(IF(EXPEDISI[[#This Row],[NAMA BARANG]]="","",INDEX(INDIRECT("B_MSK["&amp;EXPEDISI[#Headers]&amp;"]"),ROW()-1)),"")</f>
        <v>44935</v>
      </c>
      <c r="L234" s="17" t="str">
        <f ca="1">IFERROR(INDEX(INDIRECT("B_MSK["&amp;EXPEDISI[#Headers]&amp;"]"),ROW()-1),"")</f>
        <v/>
      </c>
    </row>
    <row r="235" spans="1:12" x14ac:dyDescent="0.25">
      <c r="A235" s="16" t="str">
        <f ca="1">IFERROR(INDEX(INDIRECT("B_MSK["&amp;EXPEDISI[#Headers]&amp;"]"),ROW()-1),"")</f>
        <v/>
      </c>
      <c r="B235" s="26" t="str">
        <f ca="1">IFERROR(INDEX(INDIRECT("B_MSK["&amp;EXPEDISI[#Headers]&amp;"]"),ROW()-1),"")</f>
        <v/>
      </c>
      <c r="C235" s="26" t="str">
        <f ca="1">IFERROR(INDEX(SUPPLIER_CONV[2],MATCH(INDEX(INDIRECT("B_MSK["&amp;EXPEDISI[#Headers]&amp;"]"),ROW()-1),SUPPLIER_CONV[1],0)),"")</f>
        <v/>
      </c>
      <c r="D235" s="21" t="str">
        <f ca="1">IFERROR(INDEX(INDIRECT("B_MSK["&amp;EXPEDISI[#Headers]&amp;"]"),ROW()-1)&amp;IF(OR(EXPEDISI[[#This Row],[C]]&lt;2,EXPEDISI[[#This Row],[C]]=""),"","/ CTN"),"")</f>
        <v/>
      </c>
      <c r="E235" s="5" t="str">
        <f ca="1">IFERROR(INDEX(INDIRECT("B_MSK["&amp;EXPEDISI[#Headers]&amp;"]"),ROW()-1),"")</f>
        <v/>
      </c>
      <c r="F235" s="22" t="str">
        <f ca="1">IFERROR(INDEX(INDIRECT("B_MSK["&amp;EXPEDISI[#Headers]&amp;"_1]"),ROW()-1),"")</f>
        <v/>
      </c>
      <c r="G235" s="17" t="str">
        <f ca="1">IFERROR(INDEX(INDIRECT("B_MSK["&amp;EXPEDISI[#Headers]&amp;"_1]"),ROW()-1),"")</f>
        <v/>
      </c>
      <c r="H235" s="17" t="str">
        <f ca="1">IFERROR(INDEX(INDIRECT("B_MSK["&amp;EXPEDISI[#Headers]&amp;"]"),ROW()-1),"")</f>
        <v/>
      </c>
      <c r="I235" s="17" t="str">
        <f ca="1">IFERROR(INDEX(INDIRECT("B_MSK["&amp;EXPEDISI[#Headers]&amp;"]"),ROW()-1),"")</f>
        <v/>
      </c>
      <c r="J235" s="19" t="str">
        <f ca="1">IFERROR(IF(INDEX(INDIRECT("B_MSK["&amp;EXPEDISI[#Headers]&amp;"]"),ROW()-1)=0,"",INDEX(INDIRECT("B_MSK["&amp;EXPEDISI[#Headers]&amp;"]"),ROW()-1)),"")</f>
        <v/>
      </c>
      <c r="K235" s="16" t="str">
        <f ca="1">IFERROR(IF(EXPEDISI[[#This Row],[NAMA BARANG]]="","",INDEX(INDIRECT("B_MSK["&amp;EXPEDISI[#Headers]&amp;"]"),ROW()-1)),"")</f>
        <v/>
      </c>
      <c r="L235" s="17" t="str">
        <f ca="1">IFERROR(INDEX(INDIRECT("B_MSK["&amp;EXPEDISI[#Headers]&amp;"]"),ROW()-1),"")</f>
        <v/>
      </c>
    </row>
    <row r="236" spans="1:12" x14ac:dyDescent="0.25">
      <c r="A236" s="16">
        <f ca="1">IFERROR(INDEX(INDIRECT("B_MSK["&amp;EXPEDISI[#Headers]&amp;"]"),ROW()-1),"")</f>
        <v>44936</v>
      </c>
      <c r="B236" s="26" t="str">
        <f ca="1">IFERROR(INDEX(INDIRECT("B_MSK["&amp;EXPEDISI[#Headers]&amp;"]"),ROW()-1),"")</f>
        <v>Sampul Samson Kwarto Batik</v>
      </c>
      <c r="C236" s="26" t="str">
        <f ca="1">IFERROR(INDEX(SUPPLIER_CONV[2],MATCH(INDEX(INDIRECT("B_MSK["&amp;EXPEDISI[#Headers]&amp;"]"),ROW()-1),SUPPLIER_CONV[1],0)),"")</f>
        <v>PARAMA</v>
      </c>
      <c r="D236" s="21" t="str">
        <f ca="1">IFERROR(INDEX(INDIRECT("B_MSK["&amp;EXPEDISI[#Headers]&amp;"]"),ROW()-1)&amp;IF(OR(EXPEDISI[[#This Row],[C]]&lt;2,EXPEDISI[[#This Row],[C]]=""),"","/ CTN"),"")</f>
        <v>480 PCS/ CTN</v>
      </c>
      <c r="E236" s="5">
        <f ca="1">IFERROR(INDEX(INDIRECT("B_MSK["&amp;EXPEDISI[#Headers]&amp;"]"),ROW()-1),"")</f>
        <v>10</v>
      </c>
      <c r="F236" s="22">
        <f ca="1">IFERROR(INDEX(INDIRECT("B_MSK["&amp;EXPEDISI[#Headers]&amp;"_1]"),ROW()-1),"")</f>
        <v>2500</v>
      </c>
      <c r="G236" s="17" t="str">
        <f ca="1">IFERROR(INDEX(INDIRECT("B_MSK["&amp;EXPEDISI[#Headers]&amp;"_1]"),ROW()-1),"")</f>
        <v>/ PCS</v>
      </c>
      <c r="H236" s="17">
        <f ca="1">IFERROR(INDEX(INDIRECT("B_MSK["&amp;EXPEDISI[#Headers]&amp;"]"),ROW()-1),"")</f>
        <v>0.1</v>
      </c>
      <c r="I236" s="17">
        <f ca="1">IFERROR(INDEX(INDIRECT("B_MSK["&amp;EXPEDISI[#Headers]&amp;"]"),ROW()-1),"")</f>
        <v>0.1</v>
      </c>
      <c r="J236" s="19" t="str">
        <f ca="1">IFERROR(IF(INDEX(INDIRECT("B_MSK["&amp;EXPEDISI[#Headers]&amp;"]"),ROW()-1)=0,"",INDEX(INDIRECT("B_MSK["&amp;EXPEDISI[#Headers]&amp;"]"),ROW()-1)),"")</f>
        <v/>
      </c>
      <c r="K236" s="16">
        <f ca="1">IFERROR(IF(EXPEDISI[[#This Row],[NAMA BARANG]]="","",INDEX(INDIRECT("B_MSK["&amp;EXPEDISI[#Headers]&amp;"]"),ROW()-1)),"")</f>
        <v>44936</v>
      </c>
      <c r="L236" s="17" t="str">
        <f ca="1">IFERROR(INDEX(INDIRECT("B_MSK["&amp;EXPEDISI[#Headers]&amp;"]"),ROW()-1),"")</f>
        <v/>
      </c>
    </row>
    <row r="237" spans="1:12" x14ac:dyDescent="0.25">
      <c r="A237" s="16" t="str">
        <f ca="1">IFERROR(INDEX(INDIRECT("B_MSK["&amp;EXPEDISI[#Headers]&amp;"]"),ROW()-1),"")</f>
        <v/>
      </c>
      <c r="B237" s="26" t="str">
        <f ca="1">IFERROR(INDEX(INDIRECT("B_MSK["&amp;EXPEDISI[#Headers]&amp;"]"),ROW()-1),"")</f>
        <v>Sampul Samson Kwarto Fancy</v>
      </c>
      <c r="C237" s="26" t="str">
        <f ca="1">IFERROR(INDEX(SUPPLIER_CONV[2],MATCH(INDEX(INDIRECT("B_MSK["&amp;EXPEDISI[#Headers]&amp;"]"),ROW()-1),SUPPLIER_CONV[1],0)),"")</f>
        <v>PARAMA</v>
      </c>
      <c r="D237" s="21" t="str">
        <f ca="1">IFERROR(INDEX(INDIRECT("B_MSK["&amp;EXPEDISI[#Headers]&amp;"]"),ROW()-1)&amp;IF(OR(EXPEDISI[[#This Row],[C]]&lt;2,EXPEDISI[[#This Row],[C]]=""),"","/ CTN"),"")</f>
        <v>480 PCS/ CTN</v>
      </c>
      <c r="E237" s="5">
        <f ca="1">IFERROR(INDEX(INDIRECT("B_MSK["&amp;EXPEDISI[#Headers]&amp;"]"),ROW()-1),"")</f>
        <v>4</v>
      </c>
      <c r="F237" s="22">
        <f ca="1">IFERROR(INDEX(INDIRECT("B_MSK["&amp;EXPEDISI[#Headers]&amp;"_1]"),ROW()-1),"")</f>
        <v>2500</v>
      </c>
      <c r="G237" s="17" t="str">
        <f ca="1">IFERROR(INDEX(INDIRECT("B_MSK["&amp;EXPEDISI[#Headers]&amp;"_1]"),ROW()-1),"")</f>
        <v>/ PCS</v>
      </c>
      <c r="H237" s="17">
        <f ca="1">IFERROR(INDEX(INDIRECT("B_MSK["&amp;EXPEDISI[#Headers]&amp;"]"),ROW()-1),"")</f>
        <v>0.1</v>
      </c>
      <c r="I237" s="17">
        <f ca="1">IFERROR(INDEX(INDIRECT("B_MSK["&amp;EXPEDISI[#Headers]&amp;"]"),ROW()-1),"")</f>
        <v>0.1</v>
      </c>
      <c r="J237" s="19" t="str">
        <f ca="1">IFERROR(IF(INDEX(INDIRECT("B_MSK["&amp;EXPEDISI[#Headers]&amp;"]"),ROW()-1)=0,"",INDEX(INDIRECT("B_MSK["&amp;EXPEDISI[#Headers]&amp;"]"),ROW()-1)),"")</f>
        <v/>
      </c>
      <c r="K237" s="16">
        <f ca="1">IFERROR(IF(EXPEDISI[[#This Row],[NAMA BARANG]]="","",INDEX(INDIRECT("B_MSK["&amp;EXPEDISI[#Headers]&amp;"]"),ROW()-1)),"")</f>
        <v>44936</v>
      </c>
      <c r="L237" s="17" t="str">
        <f ca="1">IFERROR(INDEX(INDIRECT("B_MSK["&amp;EXPEDISI[#Headers]&amp;"]"),ROW()-1),"")</f>
        <v/>
      </c>
    </row>
    <row r="238" spans="1:12" x14ac:dyDescent="0.25">
      <c r="A238" s="16" t="str">
        <f ca="1">IFERROR(INDEX(INDIRECT("B_MSK["&amp;EXPEDISI[#Headers]&amp;"]"),ROW()-1),"")</f>
        <v/>
      </c>
      <c r="B238" s="26" t="str">
        <f ca="1">IFERROR(INDEX(INDIRECT("B_MSK["&amp;EXPEDISI[#Headers]&amp;"]"),ROW()-1),"")</f>
        <v>Sampul Samson Boxy Batik</v>
      </c>
      <c r="C238" s="26" t="str">
        <f ca="1">IFERROR(INDEX(SUPPLIER_CONV[2],MATCH(INDEX(INDIRECT("B_MSK["&amp;EXPEDISI[#Headers]&amp;"]"),ROW()-1),SUPPLIER_CONV[1],0)),"")</f>
        <v>PARAMA</v>
      </c>
      <c r="D238" s="21" t="str">
        <f ca="1">IFERROR(INDEX(INDIRECT("B_MSK["&amp;EXPEDISI[#Headers]&amp;"]"),ROW()-1)&amp;IF(OR(EXPEDISI[[#This Row],[C]]&lt;2,EXPEDISI[[#This Row],[C]]=""),"","/ CTN"),"")</f>
        <v>360 PCS/ CTN</v>
      </c>
      <c r="E238" s="5">
        <f ca="1">IFERROR(INDEX(INDIRECT("B_MSK["&amp;EXPEDISI[#Headers]&amp;"]"),ROW()-1),"")</f>
        <v>10</v>
      </c>
      <c r="F238" s="22">
        <f ca="1">IFERROR(INDEX(INDIRECT("B_MSK["&amp;EXPEDISI[#Headers]&amp;"_1]"),ROW()-1),"")</f>
        <v>3375</v>
      </c>
      <c r="G238" s="17" t="str">
        <f ca="1">IFERROR(INDEX(INDIRECT("B_MSK["&amp;EXPEDISI[#Headers]&amp;"_1]"),ROW()-1),"")</f>
        <v>/ PCS</v>
      </c>
      <c r="H238" s="17">
        <f ca="1">IFERROR(INDEX(INDIRECT("B_MSK["&amp;EXPEDISI[#Headers]&amp;"]"),ROW()-1),"")</f>
        <v>0.1</v>
      </c>
      <c r="I238" s="17">
        <f ca="1">IFERROR(INDEX(INDIRECT("B_MSK["&amp;EXPEDISI[#Headers]&amp;"]"),ROW()-1),"")</f>
        <v>0.1</v>
      </c>
      <c r="J238" s="19" t="str">
        <f ca="1">IFERROR(IF(INDEX(INDIRECT("B_MSK["&amp;EXPEDISI[#Headers]&amp;"]"),ROW()-1)=0,"",INDEX(INDIRECT("B_MSK["&amp;EXPEDISI[#Headers]&amp;"]"),ROW()-1)),"")</f>
        <v/>
      </c>
      <c r="K238" s="16">
        <f ca="1">IFERROR(IF(EXPEDISI[[#This Row],[NAMA BARANG]]="","",INDEX(INDIRECT("B_MSK["&amp;EXPEDISI[#Headers]&amp;"]"),ROW()-1)),"")</f>
        <v>44936</v>
      </c>
      <c r="L238" s="17" t="str">
        <f ca="1">IFERROR(INDEX(INDIRECT("B_MSK["&amp;EXPEDISI[#Headers]&amp;"]"),ROW()-1),"")</f>
        <v/>
      </c>
    </row>
    <row r="239" spans="1:12" x14ac:dyDescent="0.25">
      <c r="A239" s="16" t="str">
        <f ca="1">IFERROR(INDEX(INDIRECT("B_MSK["&amp;EXPEDISI[#Headers]&amp;"]"),ROW()-1),"")</f>
        <v/>
      </c>
      <c r="B239" s="26" t="str">
        <f ca="1">IFERROR(INDEX(INDIRECT("B_MSK["&amp;EXPEDISI[#Headers]&amp;"]"),ROW()-1),"")</f>
        <v>Sampul Samson Boxy Fancy</v>
      </c>
      <c r="C239" s="26" t="str">
        <f ca="1">IFERROR(INDEX(SUPPLIER_CONV[2],MATCH(INDEX(INDIRECT("B_MSK["&amp;EXPEDISI[#Headers]&amp;"]"),ROW()-1),SUPPLIER_CONV[1],0)),"")</f>
        <v>PARAMA</v>
      </c>
      <c r="D239" s="21" t="str">
        <f ca="1">IFERROR(INDEX(INDIRECT("B_MSK["&amp;EXPEDISI[#Headers]&amp;"]"),ROW()-1)&amp;IF(OR(EXPEDISI[[#This Row],[C]]&lt;2,EXPEDISI[[#This Row],[C]]=""),"","/ CTN"),"")</f>
        <v>360 PCS/ CTN</v>
      </c>
      <c r="E239" s="5">
        <f ca="1">IFERROR(INDEX(INDIRECT("B_MSK["&amp;EXPEDISI[#Headers]&amp;"]"),ROW()-1),"")</f>
        <v>10</v>
      </c>
      <c r="F239" s="22">
        <f ca="1">IFERROR(INDEX(INDIRECT("B_MSK["&amp;EXPEDISI[#Headers]&amp;"_1]"),ROW()-1),"")</f>
        <v>3375</v>
      </c>
      <c r="G239" s="17" t="str">
        <f ca="1">IFERROR(INDEX(INDIRECT("B_MSK["&amp;EXPEDISI[#Headers]&amp;"_1]"),ROW()-1),"")</f>
        <v>/ PCS</v>
      </c>
      <c r="H239" s="17">
        <f ca="1">IFERROR(INDEX(INDIRECT("B_MSK["&amp;EXPEDISI[#Headers]&amp;"]"),ROW()-1),"")</f>
        <v>0.1</v>
      </c>
      <c r="I239" s="17">
        <f ca="1">IFERROR(INDEX(INDIRECT("B_MSK["&amp;EXPEDISI[#Headers]&amp;"]"),ROW()-1),"")</f>
        <v>0.1</v>
      </c>
      <c r="J239" s="19" t="str">
        <f ca="1">IFERROR(IF(INDEX(INDIRECT("B_MSK["&amp;EXPEDISI[#Headers]&amp;"]"),ROW()-1)=0,"",INDEX(INDIRECT("B_MSK["&amp;EXPEDISI[#Headers]&amp;"]"),ROW()-1)),"")</f>
        <v/>
      </c>
      <c r="K239" s="16">
        <f ca="1">IFERROR(IF(EXPEDISI[[#This Row],[NAMA BARANG]]="","",INDEX(INDIRECT("B_MSK["&amp;EXPEDISI[#Headers]&amp;"]"),ROW()-1)),"")</f>
        <v>44936</v>
      </c>
      <c r="L239" s="17" t="str">
        <f ca="1">IFERROR(INDEX(INDIRECT("B_MSK["&amp;EXPEDISI[#Headers]&amp;"]"),ROW()-1),"")</f>
        <v/>
      </c>
    </row>
    <row r="240" spans="1:12" x14ac:dyDescent="0.25">
      <c r="A240" s="16" t="str">
        <f ca="1">IFERROR(INDEX(INDIRECT("B_MSK["&amp;EXPEDISI[#Headers]&amp;"]"),ROW()-1),"")</f>
        <v/>
      </c>
      <c r="B240" s="26" t="str">
        <f ca="1">IFERROR(INDEX(INDIRECT("B_MSK["&amp;EXPEDISI[#Headers]&amp;"]"),ROW()-1),"")</f>
        <v/>
      </c>
      <c r="C240" s="26" t="str">
        <f ca="1">IFERROR(INDEX(SUPPLIER_CONV[2],MATCH(INDEX(INDIRECT("B_MSK["&amp;EXPEDISI[#Headers]&amp;"]"),ROW()-1),SUPPLIER_CONV[1],0)),"")</f>
        <v/>
      </c>
      <c r="D240" s="21" t="str">
        <f ca="1">IFERROR(INDEX(INDIRECT("B_MSK["&amp;EXPEDISI[#Headers]&amp;"]"),ROW()-1)&amp;IF(OR(EXPEDISI[[#This Row],[C]]&lt;2,EXPEDISI[[#This Row],[C]]=""),"","/ CTN"),"")</f>
        <v/>
      </c>
      <c r="E240" s="5" t="str">
        <f ca="1">IFERROR(INDEX(INDIRECT("B_MSK["&amp;EXPEDISI[#Headers]&amp;"]"),ROW()-1),"")</f>
        <v/>
      </c>
      <c r="F240" s="22" t="str">
        <f ca="1">IFERROR(INDEX(INDIRECT("B_MSK["&amp;EXPEDISI[#Headers]&amp;"_1]"),ROW()-1),"")</f>
        <v/>
      </c>
      <c r="G240" s="17" t="str">
        <f ca="1">IFERROR(INDEX(INDIRECT("B_MSK["&amp;EXPEDISI[#Headers]&amp;"_1]"),ROW()-1),"")</f>
        <v/>
      </c>
      <c r="H240" s="17" t="str">
        <f ca="1">IFERROR(INDEX(INDIRECT("B_MSK["&amp;EXPEDISI[#Headers]&amp;"]"),ROW()-1),"")</f>
        <v/>
      </c>
      <c r="I240" s="17" t="str">
        <f ca="1">IFERROR(INDEX(INDIRECT("B_MSK["&amp;EXPEDISI[#Headers]&amp;"]"),ROW()-1),"")</f>
        <v/>
      </c>
      <c r="J240" s="19" t="str">
        <f ca="1">IFERROR(IF(INDEX(INDIRECT("B_MSK["&amp;EXPEDISI[#Headers]&amp;"]"),ROW()-1)=0,"",INDEX(INDIRECT("B_MSK["&amp;EXPEDISI[#Headers]&amp;"]"),ROW()-1)),"")</f>
        <v/>
      </c>
      <c r="K240" s="16" t="str">
        <f ca="1">IFERROR(IF(EXPEDISI[[#This Row],[NAMA BARANG]]="","",INDEX(INDIRECT("B_MSK["&amp;EXPEDISI[#Headers]&amp;"]"),ROW()-1)),"")</f>
        <v/>
      </c>
      <c r="L240" s="17" t="str">
        <f ca="1">IFERROR(INDEX(INDIRECT("B_MSK["&amp;EXPEDISI[#Headers]&amp;"]"),ROW()-1),"")</f>
        <v/>
      </c>
    </row>
    <row r="241" spans="1:12" x14ac:dyDescent="0.25">
      <c r="A241" s="16" t="str">
        <f ca="1">IFERROR(INDEX(INDIRECT("B_MSK["&amp;EXPEDISI[#Headers]&amp;"]"),ROW()-1),"")</f>
        <v/>
      </c>
      <c r="B241" s="26" t="str">
        <f ca="1">IFERROR(INDEX(INDIRECT("B_MSK["&amp;EXPEDISI[#Headers]&amp;"]"),ROW()-1),"")</f>
        <v>Meja Ipad Import Jumbo Karakter</v>
      </c>
      <c r="C241" s="26" t="str">
        <f ca="1">IFERROR(INDEX(SUPPLIER_CONV[2],MATCH(INDEX(INDIRECT("B_MSK["&amp;EXPEDISI[#Headers]&amp;"]"),ROW()-1),SUPPLIER_CONV[1],0)),"")</f>
        <v>SAPUTRO</v>
      </c>
      <c r="D241" s="21" t="str">
        <f ca="1">IFERROR(INDEX(INDIRECT("B_MSK["&amp;EXPEDISI[#Headers]&amp;"]"),ROW()-1)&amp;IF(OR(EXPEDISI[[#This Row],[C]]&lt;2,EXPEDISI[[#This Row],[C]]=""),"","/ CTN"),"")</f>
        <v>10 PCS/ CTN</v>
      </c>
      <c r="E241" s="5">
        <f ca="1">IFERROR(INDEX(INDIRECT("B_MSK["&amp;EXPEDISI[#Headers]&amp;"]"),ROW()-1),"")</f>
        <v>50</v>
      </c>
      <c r="F241" s="22">
        <f ca="1">IFERROR(INDEX(INDIRECT("B_MSK["&amp;EXPEDISI[#Headers]&amp;"_1]"),ROW()-1),"")</f>
        <v>48000</v>
      </c>
      <c r="G241" s="17" t="str">
        <f ca="1">IFERROR(INDEX(INDIRECT("B_MSK["&amp;EXPEDISI[#Headers]&amp;"_1]"),ROW()-1),"")</f>
        <v>/ PCS</v>
      </c>
      <c r="H241" s="17" t="str">
        <f ca="1">IFERROR(INDEX(INDIRECT("B_MSK["&amp;EXPEDISI[#Headers]&amp;"]"),ROW()-1),"")</f>
        <v/>
      </c>
      <c r="I241" s="17" t="str">
        <f ca="1">IFERROR(INDEX(INDIRECT("B_MSK["&amp;EXPEDISI[#Headers]&amp;"]"),ROW()-1),"")</f>
        <v/>
      </c>
      <c r="J241" s="19" t="str">
        <f ca="1">IFERROR(IF(INDEX(INDIRECT("B_MSK["&amp;EXPEDISI[#Headers]&amp;"]"),ROW()-1)=0,"",INDEX(INDIRECT("B_MSK["&amp;EXPEDISI[#Headers]&amp;"]"),ROW()-1)),"")</f>
        <v/>
      </c>
      <c r="K241" s="16">
        <f ca="1">IFERROR(IF(EXPEDISI[[#This Row],[NAMA BARANG]]="","",INDEX(INDIRECT("B_MSK["&amp;EXPEDISI[#Headers]&amp;"]"),ROW()-1)),"")</f>
        <v>44936</v>
      </c>
      <c r="L241" s="17" t="str">
        <f ca="1">IFERROR(INDEX(INDIRECT("B_MSK["&amp;EXPEDISI[#Headers]&amp;"]"),ROW()-1),"")</f>
        <v/>
      </c>
    </row>
    <row r="242" spans="1:12" x14ac:dyDescent="0.25">
      <c r="A242" s="16" t="str">
        <f ca="1">IFERROR(INDEX(INDIRECT("B_MSK["&amp;EXPEDISI[#Headers]&amp;"]"),ROW()-1),"")</f>
        <v/>
      </c>
      <c r="B242" s="26" t="str">
        <f ca="1">IFERROR(INDEX(INDIRECT("B_MSK["&amp;EXPEDISI[#Headers]&amp;"]"),ROW()-1),"")</f>
        <v/>
      </c>
      <c r="C242" s="26" t="str">
        <f ca="1">IFERROR(INDEX(SUPPLIER_CONV[2],MATCH(INDEX(INDIRECT("B_MSK["&amp;EXPEDISI[#Headers]&amp;"]"),ROW()-1),SUPPLIER_CONV[1],0)),"")</f>
        <v/>
      </c>
      <c r="D242" s="21" t="str">
        <f ca="1">IFERROR(INDEX(INDIRECT("B_MSK["&amp;EXPEDISI[#Headers]&amp;"]"),ROW()-1)&amp;IF(OR(EXPEDISI[[#This Row],[C]]&lt;2,EXPEDISI[[#This Row],[C]]=""),"","/ CTN"),"")</f>
        <v/>
      </c>
      <c r="E242" s="5" t="str">
        <f ca="1">IFERROR(INDEX(INDIRECT("B_MSK["&amp;EXPEDISI[#Headers]&amp;"]"),ROW()-1),"")</f>
        <v/>
      </c>
      <c r="F242" s="22" t="str">
        <f ca="1">IFERROR(INDEX(INDIRECT("B_MSK["&amp;EXPEDISI[#Headers]&amp;"_1]"),ROW()-1),"")</f>
        <v/>
      </c>
      <c r="G242" s="17" t="str">
        <f ca="1">IFERROR(INDEX(INDIRECT("B_MSK["&amp;EXPEDISI[#Headers]&amp;"_1]"),ROW()-1),"")</f>
        <v/>
      </c>
      <c r="H242" s="17" t="str">
        <f ca="1">IFERROR(INDEX(INDIRECT("B_MSK["&amp;EXPEDISI[#Headers]&amp;"]"),ROW()-1),"")</f>
        <v/>
      </c>
      <c r="I242" s="17" t="str">
        <f ca="1">IFERROR(INDEX(INDIRECT("B_MSK["&amp;EXPEDISI[#Headers]&amp;"]"),ROW()-1),"")</f>
        <v/>
      </c>
      <c r="J242" s="19" t="str">
        <f ca="1">IFERROR(IF(INDEX(INDIRECT("B_MSK["&amp;EXPEDISI[#Headers]&amp;"]"),ROW()-1)=0,"",INDEX(INDIRECT("B_MSK["&amp;EXPEDISI[#Headers]&amp;"]"),ROW()-1)),"")</f>
        <v/>
      </c>
      <c r="K242" s="16" t="str">
        <f ca="1">IFERROR(IF(EXPEDISI[[#This Row],[NAMA BARANG]]="","",INDEX(INDIRECT("B_MSK["&amp;EXPEDISI[#Headers]&amp;"]"),ROW()-1)),"")</f>
        <v/>
      </c>
      <c r="L242" s="17" t="str">
        <f ca="1">IFERROR(INDEX(INDIRECT("B_MSK["&amp;EXPEDISI[#Headers]&amp;"]"),ROW()-1),"")</f>
        <v/>
      </c>
    </row>
    <row r="243" spans="1:12" x14ac:dyDescent="0.25">
      <c r="A243" s="16" t="str">
        <f ca="1">IFERROR(INDEX(INDIRECT("B_MSK["&amp;EXPEDISI[#Headers]&amp;"]"),ROW()-1),"")</f>
        <v/>
      </c>
      <c r="B243" s="26" t="str">
        <f ca="1">IFERROR(INDEX(INDIRECT("B_MSK["&amp;EXPEDISI[#Headers]&amp;"]"),ROW()-1),"")</f>
        <v>Jarum Pentol Mika 38mm</v>
      </c>
      <c r="C243" s="26" t="str">
        <f ca="1">IFERROR(INDEX(SUPPLIER_CONV[2],MATCH(INDEX(INDIRECT("B_MSK["&amp;EXPEDISI[#Headers]&amp;"]"),ROW()-1),SUPPLIER_CONV[1],0)),"")</f>
        <v>MANDIRI BAHAGIA SEJATI</v>
      </c>
      <c r="D243" s="21" t="str">
        <f ca="1">IFERROR(INDEX(INDIRECT("B_MSK["&amp;EXPEDISI[#Headers]&amp;"]"),ROW()-1)&amp;IF(OR(EXPEDISI[[#This Row],[C]]&lt;2,EXPEDISI[[#This Row],[C]]=""),"","/ CTN"),"")</f>
        <v>1000 BOX/ CTN</v>
      </c>
      <c r="E243" s="5">
        <f ca="1">IFERROR(INDEX(INDIRECT("B_MSK["&amp;EXPEDISI[#Headers]&amp;"]"),ROW()-1),"")</f>
        <v>50</v>
      </c>
      <c r="F243" s="22">
        <f ca="1">IFERROR(INDEX(INDIRECT("B_MSK["&amp;EXPEDISI[#Headers]&amp;"_1]"),ROW()-1),"")</f>
        <v>900</v>
      </c>
      <c r="G243" s="17" t="str">
        <f ca="1">IFERROR(INDEX(INDIRECT("B_MSK["&amp;EXPEDISI[#Headers]&amp;"_1]"),ROW()-1),"")</f>
        <v>/ BOX</v>
      </c>
      <c r="H243" s="17" t="str">
        <f ca="1">IFERROR(INDEX(INDIRECT("B_MSK["&amp;EXPEDISI[#Headers]&amp;"]"),ROW()-1),"")</f>
        <v/>
      </c>
      <c r="I243" s="17" t="str">
        <f ca="1">IFERROR(INDEX(INDIRECT("B_MSK["&amp;EXPEDISI[#Headers]&amp;"]"),ROW()-1),"")</f>
        <v/>
      </c>
      <c r="J243" s="19" t="str">
        <f ca="1">IFERROR(IF(INDEX(INDIRECT("B_MSK["&amp;EXPEDISI[#Headers]&amp;"]"),ROW()-1)=0,"",INDEX(INDIRECT("B_MSK["&amp;EXPEDISI[#Headers]&amp;"]"),ROW()-1)),"")</f>
        <v/>
      </c>
      <c r="K243" s="16">
        <f ca="1">IFERROR(IF(EXPEDISI[[#This Row],[NAMA BARANG]]="","",INDEX(INDIRECT("B_MSK["&amp;EXPEDISI[#Headers]&amp;"]"),ROW()-1)),"")</f>
        <v>44936</v>
      </c>
      <c r="L243" s="17" t="str">
        <f ca="1">IFERROR(INDEX(INDIRECT("B_MSK["&amp;EXPEDISI[#Headers]&amp;"]"),ROW()-1),"")</f>
        <v/>
      </c>
    </row>
    <row r="244" spans="1:12" x14ac:dyDescent="0.25">
      <c r="A244" s="16" t="str">
        <f ca="1">IFERROR(INDEX(INDIRECT("B_MSK["&amp;EXPEDISI[#Headers]&amp;"]"),ROW()-1),"")</f>
        <v/>
      </c>
      <c r="B244" s="26" t="str">
        <f ca="1">IFERROR(INDEX(INDIRECT("B_MSK["&amp;EXPEDISI[#Headers]&amp;"]"),ROW()-1),"")</f>
        <v/>
      </c>
      <c r="C244" s="26" t="str">
        <f ca="1">IFERROR(INDEX(SUPPLIER_CONV[2],MATCH(INDEX(INDIRECT("B_MSK["&amp;EXPEDISI[#Headers]&amp;"]"),ROW()-1),SUPPLIER_CONV[1],0)),"")</f>
        <v/>
      </c>
      <c r="D244" s="21" t="str">
        <f ca="1">IFERROR(INDEX(INDIRECT("B_MSK["&amp;EXPEDISI[#Headers]&amp;"]"),ROW()-1)&amp;IF(OR(EXPEDISI[[#This Row],[C]]&lt;2,EXPEDISI[[#This Row],[C]]=""),"","/ CTN"),"")</f>
        <v/>
      </c>
      <c r="E244" s="5" t="str">
        <f ca="1">IFERROR(INDEX(INDIRECT("B_MSK["&amp;EXPEDISI[#Headers]&amp;"]"),ROW()-1),"")</f>
        <v/>
      </c>
      <c r="F244" s="22" t="str">
        <f ca="1">IFERROR(INDEX(INDIRECT("B_MSK["&amp;EXPEDISI[#Headers]&amp;"_1]"),ROW()-1),"")</f>
        <v/>
      </c>
      <c r="G244" s="17" t="str">
        <f ca="1">IFERROR(INDEX(INDIRECT("B_MSK["&amp;EXPEDISI[#Headers]&amp;"_1]"),ROW()-1),"")</f>
        <v/>
      </c>
      <c r="H244" s="17" t="str">
        <f ca="1">IFERROR(INDEX(INDIRECT("B_MSK["&amp;EXPEDISI[#Headers]&amp;"]"),ROW()-1),"")</f>
        <v/>
      </c>
      <c r="I244" s="17" t="str">
        <f ca="1">IFERROR(INDEX(INDIRECT("B_MSK["&amp;EXPEDISI[#Headers]&amp;"]"),ROW()-1),"")</f>
        <v/>
      </c>
      <c r="J244" s="19" t="str">
        <f ca="1">IFERROR(IF(INDEX(INDIRECT("B_MSK["&amp;EXPEDISI[#Headers]&amp;"]"),ROW()-1)=0,"",INDEX(INDIRECT("B_MSK["&amp;EXPEDISI[#Headers]&amp;"]"),ROW()-1)),"")</f>
        <v/>
      </c>
      <c r="K244" s="16" t="str">
        <f ca="1">IFERROR(IF(EXPEDISI[[#This Row],[NAMA BARANG]]="","",INDEX(INDIRECT("B_MSK["&amp;EXPEDISI[#Headers]&amp;"]"),ROW()-1)),"")</f>
        <v/>
      </c>
      <c r="L244" s="17" t="str">
        <f ca="1">IFERROR(INDEX(INDIRECT("B_MSK["&amp;EXPEDISI[#Headers]&amp;"]"),ROW()-1),"")</f>
        <v/>
      </c>
    </row>
    <row r="245" spans="1:12" x14ac:dyDescent="0.25">
      <c r="A245" s="16" t="str">
        <f ca="1">IFERROR(INDEX(INDIRECT("B_MSK["&amp;EXPEDISI[#Headers]&amp;"]"),ROW()-1),"")</f>
        <v/>
      </c>
      <c r="B245" s="26" t="str">
        <f ca="1">IFERROR(INDEX(INDIRECT("B_MSK["&amp;EXPEDISI[#Headers]&amp;"]"),ROW()-1),"")</f>
        <v>Asahan Tabung 231</v>
      </c>
      <c r="C245" s="26" t="str">
        <f ca="1">IFERROR(INDEX(SUPPLIER_CONV[2],MATCH(INDEX(INDIRECT("B_MSK["&amp;EXPEDISI[#Headers]&amp;"]"),ROW()-1),SUPPLIER_CONV[1],0)),"")</f>
        <v>SURYA PRATAMA</v>
      </c>
      <c r="D245" s="21" t="str">
        <f ca="1">IFERROR(INDEX(INDIRECT("B_MSK["&amp;EXPEDISI[#Headers]&amp;"]"),ROW()-1)&amp;IF(OR(EXPEDISI[[#This Row],[C]]&lt;2,EXPEDISI[[#This Row],[C]]=""),"","/ CTN"),"")</f>
        <v>120 PCS/ CTN</v>
      </c>
      <c r="E245" s="5">
        <f ca="1">IFERROR(INDEX(INDIRECT("B_MSK["&amp;EXPEDISI[#Headers]&amp;"]"),ROW()-1),"")</f>
        <v>30</v>
      </c>
      <c r="F245" s="22">
        <f ca="1">IFERROR(INDEX(INDIRECT("B_MSK["&amp;EXPEDISI[#Headers]&amp;"_1]"),ROW()-1),"")</f>
        <v>10100</v>
      </c>
      <c r="G245" s="17" t="str">
        <f ca="1">IFERROR(INDEX(INDIRECT("B_MSK["&amp;EXPEDISI[#Headers]&amp;"_1]"),ROW()-1),"")</f>
        <v>/ PCS</v>
      </c>
      <c r="H245" s="17" t="str">
        <f ca="1">IFERROR(INDEX(INDIRECT("B_MSK["&amp;EXPEDISI[#Headers]&amp;"]"),ROW()-1),"")</f>
        <v/>
      </c>
      <c r="I245" s="17" t="str">
        <f ca="1">IFERROR(INDEX(INDIRECT("B_MSK["&amp;EXPEDISI[#Headers]&amp;"]"),ROW()-1),"")</f>
        <v/>
      </c>
      <c r="J245" s="19" t="str">
        <f ca="1">IFERROR(IF(INDEX(INDIRECT("B_MSK["&amp;EXPEDISI[#Headers]&amp;"]"),ROW()-1)=0,"",INDEX(INDIRECT("B_MSK["&amp;EXPEDISI[#Headers]&amp;"]"),ROW()-1)),"")</f>
        <v/>
      </c>
      <c r="K245" s="16">
        <f ca="1">IFERROR(IF(EXPEDISI[[#This Row],[NAMA BARANG]]="","",INDEX(INDIRECT("B_MSK["&amp;EXPEDISI[#Headers]&amp;"]"),ROW()-1)),"")</f>
        <v>44936</v>
      </c>
      <c r="L245" s="17" t="str">
        <f ca="1">IFERROR(INDEX(INDIRECT("B_MSK["&amp;EXPEDISI[#Headers]&amp;"]"),ROW()-1),"")</f>
        <v/>
      </c>
    </row>
    <row r="246" spans="1:12" x14ac:dyDescent="0.25">
      <c r="A246" s="16" t="str">
        <f ca="1">IFERROR(INDEX(INDIRECT("B_MSK["&amp;EXPEDISI[#Headers]&amp;"]"),ROW()-1),"")</f>
        <v/>
      </c>
      <c r="B246" s="26" t="str">
        <f ca="1">IFERROR(INDEX(INDIRECT("B_MSK["&amp;EXPEDISI[#Headers]&amp;"]"),ROW()-1),"")</f>
        <v/>
      </c>
      <c r="C246" s="26" t="str">
        <f ca="1">IFERROR(INDEX(SUPPLIER_CONV[2],MATCH(INDEX(INDIRECT("B_MSK["&amp;EXPEDISI[#Headers]&amp;"]"),ROW()-1),SUPPLIER_CONV[1],0)),"")</f>
        <v/>
      </c>
      <c r="D246" s="21" t="str">
        <f ca="1">IFERROR(INDEX(INDIRECT("B_MSK["&amp;EXPEDISI[#Headers]&amp;"]"),ROW()-1)&amp;IF(OR(EXPEDISI[[#This Row],[C]]&lt;2,EXPEDISI[[#This Row],[C]]=""),"","/ CTN"),"")</f>
        <v/>
      </c>
      <c r="E246" s="5" t="str">
        <f ca="1">IFERROR(INDEX(INDIRECT("B_MSK["&amp;EXPEDISI[#Headers]&amp;"]"),ROW()-1),"")</f>
        <v/>
      </c>
      <c r="F246" s="22" t="str">
        <f ca="1">IFERROR(INDEX(INDIRECT("B_MSK["&amp;EXPEDISI[#Headers]&amp;"_1]"),ROW()-1),"")</f>
        <v/>
      </c>
      <c r="G246" s="17" t="str">
        <f ca="1">IFERROR(INDEX(INDIRECT("B_MSK["&amp;EXPEDISI[#Headers]&amp;"_1]"),ROW()-1),"")</f>
        <v/>
      </c>
      <c r="H246" s="17" t="str">
        <f ca="1">IFERROR(INDEX(INDIRECT("B_MSK["&amp;EXPEDISI[#Headers]&amp;"]"),ROW()-1),"")</f>
        <v/>
      </c>
      <c r="I246" s="17" t="str">
        <f ca="1">IFERROR(INDEX(INDIRECT("B_MSK["&amp;EXPEDISI[#Headers]&amp;"]"),ROW()-1),"")</f>
        <v/>
      </c>
      <c r="J246" s="19" t="str">
        <f ca="1">IFERROR(IF(INDEX(INDIRECT("B_MSK["&amp;EXPEDISI[#Headers]&amp;"]"),ROW()-1)=0,"",INDEX(INDIRECT("B_MSK["&amp;EXPEDISI[#Headers]&amp;"]"),ROW()-1)),"")</f>
        <v/>
      </c>
      <c r="K246" s="16" t="str">
        <f ca="1">IFERROR(IF(EXPEDISI[[#This Row],[NAMA BARANG]]="","",INDEX(INDIRECT("B_MSK["&amp;EXPEDISI[#Headers]&amp;"]"),ROW()-1)),"")</f>
        <v/>
      </c>
      <c r="L246" s="17" t="str">
        <f ca="1">IFERROR(INDEX(INDIRECT("B_MSK["&amp;EXPEDISI[#Headers]&amp;"]"),ROW()-1),"")</f>
        <v/>
      </c>
    </row>
    <row r="247" spans="1:12" x14ac:dyDescent="0.25">
      <c r="A247" s="16" t="str">
        <f ca="1">IFERROR(INDEX(INDIRECT("B_MSK["&amp;EXPEDISI[#Headers]&amp;"]"),ROW()-1),"")</f>
        <v/>
      </c>
      <c r="B247" s="26" t="str">
        <f ca="1">IFERROR(INDEX(INDIRECT("B_MSK["&amp;EXPEDISI[#Headers]&amp;"]"),ROW()-1),"")</f>
        <v>Asahan Tabung 231</v>
      </c>
      <c r="C247" s="26" t="str">
        <f ca="1">IFERROR(INDEX(SUPPLIER_CONV[2],MATCH(INDEX(INDIRECT("B_MSK["&amp;EXPEDISI[#Headers]&amp;"]"),ROW()-1),SUPPLIER_CONV[1],0)),"")</f>
        <v>SURYA PRATAMA</v>
      </c>
      <c r="D247" s="21" t="str">
        <f ca="1">IFERROR(INDEX(INDIRECT("B_MSK["&amp;EXPEDISI[#Headers]&amp;"]"),ROW()-1)&amp;IF(OR(EXPEDISI[[#This Row],[C]]&lt;2,EXPEDISI[[#This Row],[C]]=""),"","/ CTN"),"")</f>
        <v>120 PCS/ CTN</v>
      </c>
      <c r="E247" s="5">
        <f ca="1">IFERROR(INDEX(INDIRECT("B_MSK["&amp;EXPEDISI[#Headers]&amp;"]"),ROW()-1),"")</f>
        <v>30</v>
      </c>
      <c r="F247" s="22">
        <f ca="1">IFERROR(INDEX(INDIRECT("B_MSK["&amp;EXPEDISI[#Headers]&amp;"_1]"),ROW()-1),"")</f>
        <v>10100</v>
      </c>
      <c r="G247" s="17" t="str">
        <f ca="1">IFERROR(INDEX(INDIRECT("B_MSK["&amp;EXPEDISI[#Headers]&amp;"_1]"),ROW()-1),"")</f>
        <v>/ PCS</v>
      </c>
      <c r="H247" s="17" t="str">
        <f ca="1">IFERROR(INDEX(INDIRECT("B_MSK["&amp;EXPEDISI[#Headers]&amp;"]"),ROW()-1),"")</f>
        <v/>
      </c>
      <c r="I247" s="17" t="str">
        <f ca="1">IFERROR(INDEX(INDIRECT("B_MSK["&amp;EXPEDISI[#Headers]&amp;"]"),ROW()-1),"")</f>
        <v/>
      </c>
      <c r="J247" s="19" t="str">
        <f ca="1">IFERROR(IF(INDEX(INDIRECT("B_MSK["&amp;EXPEDISI[#Headers]&amp;"]"),ROW()-1)=0,"",INDEX(INDIRECT("B_MSK["&amp;EXPEDISI[#Headers]&amp;"]"),ROW()-1)),"")</f>
        <v/>
      </c>
      <c r="K247" s="16">
        <f ca="1">IFERROR(IF(EXPEDISI[[#This Row],[NAMA BARANG]]="","",INDEX(INDIRECT("B_MSK["&amp;EXPEDISI[#Headers]&amp;"]"),ROW()-1)),"")</f>
        <v>44936</v>
      </c>
      <c r="L247" s="17" t="str">
        <f ca="1">IFERROR(INDEX(INDIRECT("B_MSK["&amp;EXPEDISI[#Headers]&amp;"]"),ROW()-1),"")</f>
        <v/>
      </c>
    </row>
    <row r="248" spans="1:12" x14ac:dyDescent="0.25">
      <c r="A248" s="16" t="str">
        <f ca="1">IFERROR(INDEX(INDIRECT("B_MSK["&amp;EXPEDISI[#Headers]&amp;"]"),ROW()-1),"")</f>
        <v/>
      </c>
      <c r="B248" s="26" t="str">
        <f ca="1">IFERROR(INDEX(INDIRECT("B_MSK["&amp;EXPEDISI[#Headers]&amp;"]"),ROW()-1),"")</f>
        <v/>
      </c>
      <c r="C248" s="26" t="str">
        <f ca="1">IFERROR(INDEX(SUPPLIER_CONV[2],MATCH(INDEX(INDIRECT("B_MSK["&amp;EXPEDISI[#Headers]&amp;"]"),ROW()-1),SUPPLIER_CONV[1],0)),"")</f>
        <v/>
      </c>
      <c r="D248" s="21" t="str">
        <f ca="1">IFERROR(INDEX(INDIRECT("B_MSK["&amp;EXPEDISI[#Headers]&amp;"]"),ROW()-1)&amp;IF(OR(EXPEDISI[[#This Row],[C]]&lt;2,EXPEDISI[[#This Row],[C]]=""),"","/ CTN"),"")</f>
        <v/>
      </c>
      <c r="E248" s="5" t="str">
        <f ca="1">IFERROR(INDEX(INDIRECT("B_MSK["&amp;EXPEDISI[#Headers]&amp;"]"),ROW()-1),"")</f>
        <v/>
      </c>
      <c r="F248" s="22" t="str">
        <f ca="1">IFERROR(INDEX(INDIRECT("B_MSK["&amp;EXPEDISI[#Headers]&amp;"_1]"),ROW()-1),"")</f>
        <v/>
      </c>
      <c r="G248" s="17" t="str">
        <f ca="1">IFERROR(INDEX(INDIRECT("B_MSK["&amp;EXPEDISI[#Headers]&amp;"_1]"),ROW()-1),"")</f>
        <v/>
      </c>
      <c r="H248" s="17" t="str">
        <f ca="1">IFERROR(INDEX(INDIRECT("B_MSK["&amp;EXPEDISI[#Headers]&amp;"]"),ROW()-1),"")</f>
        <v/>
      </c>
      <c r="I248" s="17" t="str">
        <f ca="1">IFERROR(INDEX(INDIRECT("B_MSK["&amp;EXPEDISI[#Headers]&amp;"]"),ROW()-1),"")</f>
        <v/>
      </c>
      <c r="J248" s="19" t="str">
        <f ca="1">IFERROR(IF(INDEX(INDIRECT("B_MSK["&amp;EXPEDISI[#Headers]&amp;"]"),ROW()-1)=0,"",INDEX(INDIRECT("B_MSK["&amp;EXPEDISI[#Headers]&amp;"]"),ROW()-1)),"")</f>
        <v/>
      </c>
      <c r="K248" s="16" t="str">
        <f ca="1">IFERROR(IF(EXPEDISI[[#This Row],[NAMA BARANG]]="","",INDEX(INDIRECT("B_MSK["&amp;EXPEDISI[#Headers]&amp;"]"),ROW()-1)),"")</f>
        <v/>
      </c>
      <c r="L248" s="17" t="str">
        <f ca="1">IFERROR(INDEX(INDIRECT("B_MSK["&amp;EXPEDISI[#Headers]&amp;"]"),ROW()-1),"")</f>
        <v/>
      </c>
    </row>
    <row r="249" spans="1:12" x14ac:dyDescent="0.25">
      <c r="A249" s="16">
        <f ca="1">IFERROR(INDEX(INDIRECT("B_MSK["&amp;EXPEDISI[#Headers]&amp;"]"),ROW()-1),"")</f>
        <v>44937</v>
      </c>
      <c r="B249" s="26" t="str">
        <f ca="1">IFERROR(INDEX(INDIRECT("B_MSK["&amp;EXPEDISI[#Headers]&amp;"]"),ROW()-1),"")</f>
        <v>Garisan Busur 3.5 mika</v>
      </c>
      <c r="C249" s="26" t="str">
        <f ca="1">IFERROR(INDEX(SUPPLIER_CONV[2],MATCH(INDEX(INDIRECT("B_MSK["&amp;EXPEDISI[#Headers]&amp;"]"),ROW()-1),SUPPLIER_CONV[1],0)),"")</f>
        <v xml:space="preserve">ETJ </v>
      </c>
      <c r="D249" s="21" t="str">
        <f ca="1">IFERROR(INDEX(INDIRECT("B_MSK["&amp;EXPEDISI[#Headers]&amp;"]"),ROW()-1)&amp;IF(OR(EXPEDISI[[#This Row],[C]]&lt;2,EXPEDISI[[#This Row],[C]]=""),"","/ CTN"),"")</f>
        <v>1500 LSN/ CTN</v>
      </c>
      <c r="E249" s="5">
        <f ca="1">IFERROR(INDEX(INDIRECT("B_MSK["&amp;EXPEDISI[#Headers]&amp;"]"),ROW()-1),"")</f>
        <v>2</v>
      </c>
      <c r="F249" s="22">
        <f ca="1">IFERROR(INDEX(INDIRECT("B_MSK["&amp;EXPEDISI[#Headers]&amp;"_1]"),ROW()-1),"")</f>
        <v>11500</v>
      </c>
      <c r="G249" s="17" t="str">
        <f ca="1">IFERROR(INDEX(INDIRECT("B_MSK["&amp;EXPEDISI[#Headers]&amp;"_1]"),ROW()-1),"")</f>
        <v>/ LSN</v>
      </c>
      <c r="H249" s="17" t="str">
        <f ca="1">IFERROR(INDEX(INDIRECT("B_MSK["&amp;EXPEDISI[#Headers]&amp;"]"),ROW()-1),"")</f>
        <v/>
      </c>
      <c r="I249" s="17" t="str">
        <f ca="1">IFERROR(INDEX(INDIRECT("B_MSK["&amp;EXPEDISI[#Headers]&amp;"]"),ROW()-1),"")</f>
        <v/>
      </c>
      <c r="J249" s="19" t="str">
        <f ca="1">IFERROR(IF(INDEX(INDIRECT("B_MSK["&amp;EXPEDISI[#Headers]&amp;"]"),ROW()-1)=0,"",INDEX(INDIRECT("B_MSK["&amp;EXPEDISI[#Headers]&amp;"]"),ROW()-1)),"")</f>
        <v/>
      </c>
      <c r="K249" s="16">
        <f ca="1">IFERROR(IF(EXPEDISI[[#This Row],[NAMA BARANG]]="","",INDEX(INDIRECT("B_MSK["&amp;EXPEDISI[#Headers]&amp;"]"),ROW()-1)),"")</f>
        <v>44937</v>
      </c>
      <c r="L249" s="17" t="str">
        <f ca="1">IFERROR(INDEX(INDIRECT("B_MSK["&amp;EXPEDISI[#Headers]&amp;"]"),ROW()-1),"")</f>
        <v/>
      </c>
    </row>
    <row r="250" spans="1:12" x14ac:dyDescent="0.25">
      <c r="A250" s="16" t="str">
        <f ca="1">IFERROR(INDEX(INDIRECT("B_MSK["&amp;EXPEDISI[#Headers]&amp;"]"),ROW()-1),"")</f>
        <v/>
      </c>
      <c r="B250" s="26" t="str">
        <f ca="1">IFERROR(INDEX(INDIRECT("B_MSK["&amp;EXPEDISI[#Headers]&amp;"]"),ROW()-1),"")</f>
        <v>Garisan busur no.4 mika</v>
      </c>
      <c r="C250" s="26" t="str">
        <f ca="1">IFERROR(INDEX(SUPPLIER_CONV[2],MATCH(INDEX(INDIRECT("B_MSK["&amp;EXPEDISI[#Headers]&amp;"]"),ROW()-1),SUPPLIER_CONV[1],0)),"")</f>
        <v xml:space="preserve">ETJ </v>
      </c>
      <c r="D250" s="21" t="str">
        <f ca="1">IFERROR(INDEX(INDIRECT("B_MSK["&amp;EXPEDISI[#Headers]&amp;"]"),ROW()-1)&amp;IF(OR(EXPEDISI[[#This Row],[C]]&lt;2,EXPEDISI[[#This Row],[C]]=""),"","/ CTN"),"")</f>
        <v>1000 LSN/ CTN</v>
      </c>
      <c r="E250" s="5">
        <f ca="1">IFERROR(INDEX(INDIRECT("B_MSK["&amp;EXPEDISI[#Headers]&amp;"]"),ROW()-1),"")</f>
        <v>2</v>
      </c>
      <c r="F250" s="22">
        <f ca="1">IFERROR(INDEX(INDIRECT("B_MSK["&amp;EXPEDISI[#Headers]&amp;"_1]"),ROW()-1),"")</f>
        <v>11000</v>
      </c>
      <c r="G250" s="17" t="str">
        <f ca="1">IFERROR(INDEX(INDIRECT("B_MSK["&amp;EXPEDISI[#Headers]&amp;"_1]"),ROW()-1),"")</f>
        <v>/ LSN</v>
      </c>
      <c r="H250" s="17" t="str">
        <f ca="1">IFERROR(INDEX(INDIRECT("B_MSK["&amp;EXPEDISI[#Headers]&amp;"]"),ROW()-1),"")</f>
        <v/>
      </c>
      <c r="I250" s="17" t="str">
        <f ca="1">IFERROR(INDEX(INDIRECT("B_MSK["&amp;EXPEDISI[#Headers]&amp;"]"),ROW()-1),"")</f>
        <v/>
      </c>
      <c r="J250" s="19" t="str">
        <f ca="1">IFERROR(IF(INDEX(INDIRECT("B_MSK["&amp;EXPEDISI[#Headers]&amp;"]"),ROW()-1)=0,"",INDEX(INDIRECT("B_MSK["&amp;EXPEDISI[#Headers]&amp;"]"),ROW()-1)),"")</f>
        <v/>
      </c>
      <c r="K250" s="16">
        <f ca="1">IFERROR(IF(EXPEDISI[[#This Row],[NAMA BARANG]]="","",INDEX(INDIRECT("B_MSK["&amp;EXPEDISI[#Headers]&amp;"]"),ROW()-1)),"")</f>
        <v>44937</v>
      </c>
      <c r="L250" s="17" t="str">
        <f ca="1">IFERROR(INDEX(INDIRECT("B_MSK["&amp;EXPEDISI[#Headers]&amp;"]"),ROW()-1),"")</f>
        <v/>
      </c>
    </row>
    <row r="251" spans="1:12" x14ac:dyDescent="0.25">
      <c r="A251" s="16" t="str">
        <f ca="1">IFERROR(INDEX(INDIRECT("B_MSK["&amp;EXPEDISI[#Headers]&amp;"]"),ROW()-1),"")</f>
        <v/>
      </c>
      <c r="B251" s="26" t="str">
        <f ca="1">IFERROR(INDEX(INDIRECT("B_MSK["&amp;EXPEDISI[#Headers]&amp;"]"),ROW()-1),"")</f>
        <v/>
      </c>
      <c r="C251" s="26" t="str">
        <f ca="1">IFERROR(INDEX(SUPPLIER_CONV[2],MATCH(INDEX(INDIRECT("B_MSK["&amp;EXPEDISI[#Headers]&amp;"]"),ROW()-1),SUPPLIER_CONV[1],0)),"")</f>
        <v/>
      </c>
      <c r="D251" s="21" t="str">
        <f ca="1">IFERROR(INDEX(INDIRECT("B_MSK["&amp;EXPEDISI[#Headers]&amp;"]"),ROW()-1)&amp;IF(OR(EXPEDISI[[#This Row],[C]]&lt;2,EXPEDISI[[#This Row],[C]]=""),"","/ CTN"),"")</f>
        <v/>
      </c>
      <c r="E251" s="5" t="str">
        <f ca="1">IFERROR(INDEX(INDIRECT("B_MSK["&amp;EXPEDISI[#Headers]&amp;"]"),ROW()-1),"")</f>
        <v/>
      </c>
      <c r="F251" s="22" t="str">
        <f ca="1">IFERROR(INDEX(INDIRECT("B_MSK["&amp;EXPEDISI[#Headers]&amp;"_1]"),ROW()-1),"")</f>
        <v/>
      </c>
      <c r="G251" s="17" t="str">
        <f ca="1">IFERROR(INDEX(INDIRECT("B_MSK["&amp;EXPEDISI[#Headers]&amp;"_1]"),ROW()-1),"")</f>
        <v/>
      </c>
      <c r="H251" s="17" t="str">
        <f ca="1">IFERROR(INDEX(INDIRECT("B_MSK["&amp;EXPEDISI[#Headers]&amp;"]"),ROW()-1),"")</f>
        <v/>
      </c>
      <c r="I251" s="17" t="str">
        <f ca="1">IFERROR(INDEX(INDIRECT("B_MSK["&amp;EXPEDISI[#Headers]&amp;"]"),ROW()-1),"")</f>
        <v/>
      </c>
      <c r="J251" s="19" t="str">
        <f ca="1">IFERROR(IF(INDEX(INDIRECT("B_MSK["&amp;EXPEDISI[#Headers]&amp;"]"),ROW()-1)=0,"",INDEX(INDIRECT("B_MSK["&amp;EXPEDISI[#Headers]&amp;"]"),ROW()-1)),"")</f>
        <v/>
      </c>
      <c r="K251" s="16" t="str">
        <f ca="1">IFERROR(IF(EXPEDISI[[#This Row],[NAMA BARANG]]="","",INDEX(INDIRECT("B_MSK["&amp;EXPEDISI[#Headers]&amp;"]"),ROW()-1)),"")</f>
        <v/>
      </c>
      <c r="L251" s="17" t="str">
        <f ca="1">IFERROR(INDEX(INDIRECT("B_MSK["&amp;EXPEDISI[#Headers]&amp;"]"),ROW()-1),"")</f>
        <v/>
      </c>
    </row>
    <row r="252" spans="1:12" x14ac:dyDescent="0.25">
      <c r="A252" s="16" t="str">
        <f ca="1">IFERROR(INDEX(INDIRECT("B_MSK["&amp;EXPEDISI[#Headers]&amp;"]"),ROW()-1),"")</f>
        <v/>
      </c>
      <c r="B252" s="26" t="str">
        <f ca="1">IFERROR(INDEX(INDIRECT("B_MSK["&amp;EXPEDISI[#Headers]&amp;"]"),ROW()-1),"")</f>
        <v>Stip JK 526-B20</v>
      </c>
      <c r="C252" s="26" t="str">
        <f ca="1">IFERROR(INDEX(SUPPLIER_CONV[2],MATCH(INDEX(INDIRECT("B_MSK["&amp;EXPEDISI[#Headers]&amp;"]"),ROW()-1),SUPPLIER_CONV[1],0)),"")</f>
        <v>ATALI</v>
      </c>
      <c r="D252" s="21" t="str">
        <f ca="1">IFERROR(INDEX(INDIRECT("B_MSK["&amp;EXPEDISI[#Headers]&amp;"]"),ROW()-1)&amp;IF(OR(EXPEDISI[[#This Row],[C]]&lt;2,EXPEDISI[[#This Row],[C]]=""),"","/ CTN"),"")</f>
        <v>50 BOX (20 PCS)</v>
      </c>
      <c r="E252" s="5">
        <f ca="1">IFERROR(INDEX(INDIRECT("B_MSK["&amp;EXPEDISI[#Headers]&amp;"]"),ROW()-1),"")</f>
        <v>1</v>
      </c>
      <c r="F252" s="22">
        <f ca="1">IFERROR(INDEX(INDIRECT("B_MSK["&amp;EXPEDISI[#Headers]&amp;"_1]"),ROW()-1),"")</f>
        <v>34100</v>
      </c>
      <c r="G252" s="17" t="str">
        <f ca="1">IFERROR(INDEX(INDIRECT("B_MSK["&amp;EXPEDISI[#Headers]&amp;"_1]"),ROW()-1),"")</f>
        <v xml:space="preserve">/ BOX </v>
      </c>
      <c r="H252" s="17">
        <f ca="1">IFERROR(INDEX(INDIRECT("B_MSK["&amp;EXPEDISI[#Headers]&amp;"]"),ROW()-1),"")</f>
        <v>0.125</v>
      </c>
      <c r="I252" s="17">
        <f ca="1">IFERROR(INDEX(INDIRECT("B_MSK["&amp;EXPEDISI[#Headers]&amp;"]"),ROW()-1),"")</f>
        <v>0.05</v>
      </c>
      <c r="J252" s="19" t="str">
        <f ca="1">IFERROR(IF(INDEX(INDIRECT("B_MSK["&amp;EXPEDISI[#Headers]&amp;"]"),ROW()-1)=0,"",INDEX(INDIRECT("B_MSK["&amp;EXPEDISI[#Headers]&amp;"]"),ROW()-1)),"")</f>
        <v/>
      </c>
      <c r="K252" s="16">
        <f ca="1">IFERROR(IF(EXPEDISI[[#This Row],[NAMA BARANG]]="","",INDEX(INDIRECT("B_MSK["&amp;EXPEDISI[#Headers]&amp;"]"),ROW()-1)),"")</f>
        <v>44937</v>
      </c>
      <c r="L252" s="17" t="str">
        <f ca="1">IFERROR(INDEX(INDIRECT("B_MSK["&amp;EXPEDISI[#Headers]&amp;"]"),ROW()-1),"")</f>
        <v/>
      </c>
    </row>
    <row r="253" spans="1:12" x14ac:dyDescent="0.25">
      <c r="A253" s="16" t="str">
        <f ca="1">IFERROR(INDEX(INDIRECT("B_MSK["&amp;EXPEDISI[#Headers]&amp;"]"),ROW()-1),"")</f>
        <v/>
      </c>
      <c r="B253" s="26" t="str">
        <f ca="1">IFERROR(INDEX(INDIRECT("B_MSK["&amp;EXPEDISI[#Headers]&amp;"]"),ROW()-1),"")</f>
        <v>Tipe-ex kertas JK CT-549</v>
      </c>
      <c r="C253" s="26" t="str">
        <f ca="1">IFERROR(INDEX(SUPPLIER_CONV[2],MATCH(INDEX(INDIRECT("B_MSK["&amp;EXPEDISI[#Headers]&amp;"]"),ROW()-1),SUPPLIER_CONV[1],0)),"")</f>
        <v>ATALI</v>
      </c>
      <c r="D253" s="21" t="str">
        <f ca="1">IFERROR(INDEX(INDIRECT("B_MSK["&amp;EXPEDISI[#Headers]&amp;"]"),ROW()-1)&amp;IF(OR(EXPEDISI[[#This Row],[C]]&lt;2,EXPEDISI[[#This Row],[C]]=""),"","/ CTN"),"")</f>
        <v>360 PCS</v>
      </c>
      <c r="E253" s="5">
        <f ca="1">IFERROR(INDEX(INDIRECT("B_MSK["&amp;EXPEDISI[#Headers]&amp;"]"),ROW()-1),"")</f>
        <v>1</v>
      </c>
      <c r="F253" s="22">
        <f ca="1">IFERROR(INDEX(INDIRECT("B_MSK["&amp;EXPEDISI[#Headers]&amp;"_1]"),ROW()-1),"")</f>
        <v>10000</v>
      </c>
      <c r="G253" s="17" t="str">
        <f ca="1">IFERROR(INDEX(INDIRECT("B_MSK["&amp;EXPEDISI[#Headers]&amp;"_1]"),ROW()-1),"")</f>
        <v>/ PCS</v>
      </c>
      <c r="H253" s="17">
        <f ca="1">IFERROR(INDEX(INDIRECT("B_MSK["&amp;EXPEDISI[#Headers]&amp;"]"),ROW()-1),"")</f>
        <v>0.125</v>
      </c>
      <c r="I253" s="17">
        <f ca="1">IFERROR(INDEX(INDIRECT("B_MSK["&amp;EXPEDISI[#Headers]&amp;"]"),ROW()-1),"")</f>
        <v>0.05</v>
      </c>
      <c r="J253" s="19" t="str">
        <f ca="1">IFERROR(IF(INDEX(INDIRECT("B_MSK["&amp;EXPEDISI[#Headers]&amp;"]"),ROW()-1)=0,"",INDEX(INDIRECT("B_MSK["&amp;EXPEDISI[#Headers]&amp;"]"),ROW()-1)),"")</f>
        <v/>
      </c>
      <c r="K253" s="16">
        <f ca="1">IFERROR(IF(EXPEDISI[[#This Row],[NAMA BARANG]]="","",INDEX(INDIRECT("B_MSK["&amp;EXPEDISI[#Headers]&amp;"]"),ROW()-1)),"")</f>
        <v>44937</v>
      </c>
      <c r="L253" s="17" t="str">
        <f ca="1">IFERROR(INDEX(INDIRECT("B_MSK["&amp;EXPEDISI[#Headers]&amp;"]"),ROW()-1),"")</f>
        <v/>
      </c>
    </row>
    <row r="254" spans="1:12" x14ac:dyDescent="0.25">
      <c r="A254" s="16" t="str">
        <f ca="1">IFERROR(INDEX(INDIRECT("B_MSK["&amp;EXPEDISI[#Headers]&amp;"]"),ROW()-1),"")</f>
        <v/>
      </c>
      <c r="B254" s="26" t="str">
        <f ca="1">IFERROR(INDEX(INDIRECT("B_MSK["&amp;EXPEDISI[#Headers]&amp;"]"),ROW()-1),"")</f>
        <v>Tipe-ex kertas JK CT-510 A</v>
      </c>
      <c r="C254" s="26" t="str">
        <f ca="1">IFERROR(INDEX(SUPPLIER_CONV[2],MATCH(INDEX(INDIRECT("B_MSK["&amp;EXPEDISI[#Headers]&amp;"]"),ROW()-1),SUPPLIER_CONV[1],0)),"")</f>
        <v>ATALI</v>
      </c>
      <c r="D254" s="21" t="str">
        <f ca="1">IFERROR(INDEX(INDIRECT("B_MSK["&amp;EXPEDISI[#Headers]&amp;"]"),ROW()-1)&amp;IF(OR(EXPEDISI[[#This Row],[C]]&lt;2,EXPEDISI[[#This Row],[C]]=""),"","/ CTN"),"")</f>
        <v>30 LSN</v>
      </c>
      <c r="E254" s="5">
        <f ca="1">IFERROR(INDEX(INDIRECT("B_MSK["&amp;EXPEDISI[#Headers]&amp;"]"),ROW()-1),"")</f>
        <v>1</v>
      </c>
      <c r="F254" s="22">
        <f ca="1">IFERROR(INDEX(INDIRECT("B_MSK["&amp;EXPEDISI[#Headers]&amp;"_1]"),ROW()-1),"")</f>
        <v>69600</v>
      </c>
      <c r="G254" s="17" t="str">
        <f ca="1">IFERROR(INDEX(INDIRECT("B_MSK["&amp;EXPEDISI[#Headers]&amp;"_1]"),ROW()-1),"")</f>
        <v>/ LSN</v>
      </c>
      <c r="H254" s="17">
        <f ca="1">IFERROR(INDEX(INDIRECT("B_MSK["&amp;EXPEDISI[#Headers]&amp;"]"),ROW()-1),"")</f>
        <v>0.125</v>
      </c>
      <c r="I254" s="17">
        <f ca="1">IFERROR(INDEX(INDIRECT("B_MSK["&amp;EXPEDISI[#Headers]&amp;"]"),ROW()-1),"")</f>
        <v>0.05</v>
      </c>
      <c r="J254" s="19" t="str">
        <f ca="1">IFERROR(IF(INDEX(INDIRECT("B_MSK["&amp;EXPEDISI[#Headers]&amp;"]"),ROW()-1)=0,"",INDEX(INDIRECT("B_MSK["&amp;EXPEDISI[#Headers]&amp;"]"),ROW()-1)),"")</f>
        <v/>
      </c>
      <c r="K254" s="16">
        <f ca="1">IFERROR(IF(EXPEDISI[[#This Row],[NAMA BARANG]]="","",INDEX(INDIRECT("B_MSK["&amp;EXPEDISI[#Headers]&amp;"]"),ROW()-1)),"")</f>
        <v>44937</v>
      </c>
      <c r="L254" s="17" t="str">
        <f ca="1">IFERROR(INDEX(INDIRECT("B_MSK["&amp;EXPEDISI[#Headers]&amp;"]"),ROW()-1),"")</f>
        <v/>
      </c>
    </row>
    <row r="255" spans="1:12" x14ac:dyDescent="0.25">
      <c r="A255" s="16" t="str">
        <f ca="1">IFERROR(INDEX(INDIRECT("B_MSK["&amp;EXPEDISI[#Headers]&amp;"]"),ROW()-1),"")</f>
        <v/>
      </c>
      <c r="B255" s="26" t="str">
        <f ca="1">IFERROR(INDEX(INDIRECT("B_MSK["&amp;EXPEDISI[#Headers]&amp;"]"),ROW()-1),"")</f>
        <v>L Leaf JK A5-7020 50lbr</v>
      </c>
      <c r="C255" s="26" t="str">
        <f ca="1">IFERROR(INDEX(SUPPLIER_CONV[2],MATCH(INDEX(INDIRECT("B_MSK["&amp;EXPEDISI[#Headers]&amp;"]"),ROW()-1),SUPPLIER_CONV[1],0)),"")</f>
        <v>ATALI</v>
      </c>
      <c r="D255" s="21" t="str">
        <f ca="1">IFERROR(INDEX(INDIRECT("B_MSK["&amp;EXPEDISI[#Headers]&amp;"]"),ROW()-1)&amp;IF(OR(EXPEDISI[[#This Row],[C]]&lt;2,EXPEDISI[[#This Row],[C]]=""),"","/ CTN"),"")</f>
        <v>192 PAK</v>
      </c>
      <c r="E255" s="5">
        <f ca="1">IFERROR(INDEX(INDIRECT("B_MSK["&amp;EXPEDISI[#Headers]&amp;"]"),ROW()-1),"")</f>
        <v>1</v>
      </c>
      <c r="F255" s="22">
        <f ca="1">IFERROR(INDEX(INDIRECT("B_MSK["&amp;EXPEDISI[#Headers]&amp;"_1]"),ROW()-1),"")</f>
        <v>3600</v>
      </c>
      <c r="G255" s="17" t="str">
        <f ca="1">IFERROR(INDEX(INDIRECT("B_MSK["&amp;EXPEDISI[#Headers]&amp;"_1]"),ROW()-1),"")</f>
        <v>/ PAK</v>
      </c>
      <c r="H255" s="17">
        <f ca="1">IFERROR(INDEX(INDIRECT("B_MSK["&amp;EXPEDISI[#Headers]&amp;"]"),ROW()-1),"")</f>
        <v>0.125</v>
      </c>
      <c r="I255" s="17">
        <f ca="1">IFERROR(INDEX(INDIRECT("B_MSK["&amp;EXPEDISI[#Headers]&amp;"]"),ROW()-1),"")</f>
        <v>0.05</v>
      </c>
      <c r="J255" s="19" t="str">
        <f ca="1">IFERROR(IF(INDEX(INDIRECT("B_MSK["&amp;EXPEDISI[#Headers]&amp;"]"),ROW()-1)=0,"",INDEX(INDIRECT("B_MSK["&amp;EXPEDISI[#Headers]&amp;"]"),ROW()-1)),"")</f>
        <v/>
      </c>
      <c r="K255" s="16">
        <f ca="1">IFERROR(IF(EXPEDISI[[#This Row],[NAMA BARANG]]="","",INDEX(INDIRECT("B_MSK["&amp;EXPEDISI[#Headers]&amp;"]"),ROW()-1)),"")</f>
        <v>44937</v>
      </c>
      <c r="L255" s="17" t="str">
        <f ca="1">IFERROR(INDEX(INDIRECT("B_MSK["&amp;EXPEDISI[#Headers]&amp;"]"),ROW()-1),"")</f>
        <v/>
      </c>
    </row>
    <row r="256" spans="1:12" x14ac:dyDescent="0.25">
      <c r="A256" s="16" t="str">
        <f ca="1">IFERROR(INDEX(INDIRECT("B_MSK["&amp;EXPEDISI[#Headers]&amp;"]"),ROW()-1),"")</f>
        <v/>
      </c>
      <c r="B256" s="26" t="str">
        <f ca="1">IFERROR(INDEX(INDIRECT("B_MSK["&amp;EXPEDISI[#Headers]&amp;"]"),ROW()-1),"")</f>
        <v>Binder clip JK 155</v>
      </c>
      <c r="C256" s="26" t="str">
        <f ca="1">IFERROR(INDEX(SUPPLIER_CONV[2],MATCH(INDEX(INDIRECT("B_MSK["&amp;EXPEDISI[#Headers]&amp;"]"),ROW()-1),SUPPLIER_CONV[1],0)),"")</f>
        <v>ATALI</v>
      </c>
      <c r="D256" s="21" t="str">
        <f ca="1">IFERROR(INDEX(INDIRECT("B_MSK["&amp;EXPEDISI[#Headers]&amp;"]"),ROW()-1)&amp;IF(OR(EXPEDISI[[#This Row],[C]]&lt;2,EXPEDISI[[#This Row],[C]]=""),"","/ CTN"),"")</f>
        <v>20 GRS</v>
      </c>
      <c r="E256" s="5">
        <f ca="1">IFERROR(INDEX(INDIRECT("B_MSK["&amp;EXPEDISI[#Headers]&amp;"]"),ROW()-1),"")</f>
        <v>1</v>
      </c>
      <c r="F256" s="22">
        <f ca="1">IFERROR(INDEX(INDIRECT("B_MSK["&amp;EXPEDISI[#Headers]&amp;"_1]"),ROW()-1),"")</f>
        <v>67800</v>
      </c>
      <c r="G256" s="17" t="str">
        <f ca="1">IFERROR(INDEX(INDIRECT("B_MSK["&amp;EXPEDISI[#Headers]&amp;"_1]"),ROW()-1),"")</f>
        <v>/ GRS</v>
      </c>
      <c r="H256" s="17">
        <f ca="1">IFERROR(INDEX(INDIRECT("B_MSK["&amp;EXPEDISI[#Headers]&amp;"]"),ROW()-1),"")</f>
        <v>0.125</v>
      </c>
      <c r="I256" s="17">
        <f ca="1">IFERROR(INDEX(INDIRECT("B_MSK["&amp;EXPEDISI[#Headers]&amp;"]"),ROW()-1),"")</f>
        <v>0.05</v>
      </c>
      <c r="J256" s="19" t="str">
        <f ca="1">IFERROR(IF(INDEX(INDIRECT("B_MSK["&amp;EXPEDISI[#Headers]&amp;"]"),ROW()-1)=0,"",INDEX(INDIRECT("B_MSK["&amp;EXPEDISI[#Headers]&amp;"]"),ROW()-1)),"")</f>
        <v/>
      </c>
      <c r="K256" s="16">
        <f ca="1">IFERROR(IF(EXPEDISI[[#This Row],[NAMA BARANG]]="","",INDEX(INDIRECT("B_MSK["&amp;EXPEDISI[#Headers]&amp;"]"),ROW()-1)),"")</f>
        <v>44937</v>
      </c>
      <c r="L256" s="17" t="str">
        <f ca="1">IFERROR(INDEX(INDIRECT("B_MSK["&amp;EXPEDISI[#Headers]&amp;"]"),ROW()-1),"")</f>
        <v/>
      </c>
    </row>
    <row r="257" spans="1:12" x14ac:dyDescent="0.25">
      <c r="A257" s="16" t="str">
        <f ca="1">IFERROR(INDEX(INDIRECT("B_MSK["&amp;EXPEDISI[#Headers]&amp;"]"),ROW()-1),"")</f>
        <v/>
      </c>
      <c r="B257" s="26" t="str">
        <f ca="1">IFERROR(INDEX(INDIRECT("B_MSK["&amp;EXPEDISI[#Headers]&amp;"]"),ROW()-1),"")</f>
        <v>Marker Permanen JK PM-34 Hitam</v>
      </c>
      <c r="C257" s="26" t="str">
        <f ca="1">IFERROR(INDEX(SUPPLIER_CONV[2],MATCH(INDEX(INDIRECT("B_MSK["&amp;EXPEDISI[#Headers]&amp;"]"),ROW()-1),SUPPLIER_CONV[1],0)),"")</f>
        <v>ATALI</v>
      </c>
      <c r="D257" s="21" t="str">
        <f ca="1">IFERROR(INDEX(INDIRECT("B_MSK["&amp;EXPEDISI[#Headers]&amp;"]"),ROW()-1)&amp;IF(OR(EXPEDISI[[#This Row],[C]]&lt;2,EXPEDISI[[#This Row],[C]]=""),"","/ CTN"),"")</f>
        <v>48 LSN</v>
      </c>
      <c r="E257" s="5" t="str">
        <f ca="1">IFERROR(INDEX(INDIRECT("B_MSK["&amp;EXPEDISI[#Headers]&amp;"]"),ROW()-1),"")</f>
        <v/>
      </c>
      <c r="F257" s="22">
        <f ca="1">IFERROR(INDEX(INDIRECT("B_MSK["&amp;EXPEDISI[#Headers]&amp;"_1]"),ROW()-1),"")</f>
        <v>2350</v>
      </c>
      <c r="G257" s="17" t="str">
        <f ca="1">IFERROR(INDEX(INDIRECT("B_MSK["&amp;EXPEDISI[#Headers]&amp;"_1]"),ROW()-1),"")</f>
        <v>/ PCS</v>
      </c>
      <c r="H257" s="17">
        <f ca="1">IFERROR(INDEX(INDIRECT("B_MSK["&amp;EXPEDISI[#Headers]&amp;"]"),ROW()-1),"")</f>
        <v>0.1</v>
      </c>
      <c r="I257" s="17">
        <f ca="1">IFERROR(INDEX(INDIRECT("B_MSK["&amp;EXPEDISI[#Headers]&amp;"]"),ROW()-1),"")</f>
        <v>0.05</v>
      </c>
      <c r="J257" s="19" t="str">
        <f ca="1">IFERROR(IF(INDEX(INDIRECT("B_MSK["&amp;EXPEDISI[#Headers]&amp;"]"),ROW()-1)=0,"",INDEX(INDIRECT("B_MSK["&amp;EXPEDISI[#Headers]&amp;"]"),ROW()-1)),"")</f>
        <v>BONUS BINDER CLIP JK</v>
      </c>
      <c r="K257" s="16">
        <f ca="1">IFERROR(IF(EXPEDISI[[#This Row],[NAMA BARANG]]="","",INDEX(INDIRECT("B_MSK["&amp;EXPEDISI[#Headers]&amp;"]"),ROW()-1)),"")</f>
        <v>44937</v>
      </c>
      <c r="L257" s="17" t="str">
        <f ca="1">IFERROR(INDEX(INDIRECT("B_MSK["&amp;EXPEDISI[#Headers]&amp;"]"),ROW()-1),"")</f>
        <v/>
      </c>
    </row>
    <row r="258" spans="1:12" x14ac:dyDescent="0.25">
      <c r="A258" s="16" t="str">
        <f ca="1">IFERROR(INDEX(INDIRECT("B_MSK["&amp;EXPEDISI[#Headers]&amp;"]"),ROW()-1),"")</f>
        <v/>
      </c>
      <c r="B258" s="26" t="str">
        <f ca="1">IFERROR(INDEX(INDIRECT("B_MSK["&amp;EXPEDISI[#Headers]&amp;"]"),ROW()-1),"")</f>
        <v>O pastel JK 18W OP-18 S</v>
      </c>
      <c r="C258" s="26" t="str">
        <f ca="1">IFERROR(INDEX(SUPPLIER_CONV[2],MATCH(INDEX(INDIRECT("B_MSK["&amp;EXPEDISI[#Headers]&amp;"]"),ROW()-1),SUPPLIER_CONV[1],0)),"")</f>
        <v>ATALI</v>
      </c>
      <c r="D258" s="21" t="str">
        <f ca="1">IFERROR(INDEX(INDIRECT("B_MSK["&amp;EXPEDISI[#Headers]&amp;"]"),ROW()-1)&amp;IF(OR(EXPEDISI[[#This Row],[C]]&lt;2,EXPEDISI[[#This Row],[C]]=""),"","/ CTN"),"")</f>
        <v>6 LSN</v>
      </c>
      <c r="E258" s="5">
        <f ca="1">IFERROR(INDEX(INDIRECT("B_MSK["&amp;EXPEDISI[#Headers]&amp;"]"),ROW()-1),"")</f>
        <v>1</v>
      </c>
      <c r="F258" s="22">
        <f ca="1">IFERROR(INDEX(INDIRECT("B_MSK["&amp;EXPEDISI[#Headers]&amp;"_1]"),ROW()-1),"")</f>
        <v>276000</v>
      </c>
      <c r="G258" s="17" t="str">
        <f ca="1">IFERROR(INDEX(INDIRECT("B_MSK["&amp;EXPEDISI[#Headers]&amp;"_1]"),ROW()-1),"")</f>
        <v>/ LSN</v>
      </c>
      <c r="H258" s="17">
        <f ca="1">IFERROR(INDEX(INDIRECT("B_MSK["&amp;EXPEDISI[#Headers]&amp;"]"),ROW()-1),"")</f>
        <v>0.125</v>
      </c>
      <c r="I258" s="17">
        <f ca="1">IFERROR(INDEX(INDIRECT("B_MSK["&amp;EXPEDISI[#Headers]&amp;"]"),ROW()-1),"")</f>
        <v>0.05</v>
      </c>
      <c r="J258" s="19" t="str">
        <f ca="1">IFERROR(IF(INDEX(INDIRECT("B_MSK["&amp;EXPEDISI[#Headers]&amp;"]"),ROW()-1)=0,"",INDEX(INDIRECT("B_MSK["&amp;EXPEDISI[#Headers]&amp;"]"),ROW()-1)),"")</f>
        <v/>
      </c>
      <c r="K258" s="16">
        <f ca="1">IFERROR(IF(EXPEDISI[[#This Row],[NAMA BARANG]]="","",INDEX(INDIRECT("B_MSK["&amp;EXPEDISI[#Headers]&amp;"]"),ROW()-1)),"")</f>
        <v>44937</v>
      </c>
      <c r="L258" s="17" t="str">
        <f ca="1">IFERROR(INDEX(INDIRECT("B_MSK["&amp;EXPEDISI[#Headers]&amp;"]"),ROW()-1),"")</f>
        <v/>
      </c>
    </row>
    <row r="259" spans="1:12" x14ac:dyDescent="0.25">
      <c r="A259" s="16" t="str">
        <f ca="1">IFERROR(INDEX(INDIRECT("B_MSK["&amp;EXPEDISI[#Headers]&amp;"]"),ROW()-1),"")</f>
        <v/>
      </c>
      <c r="B259" s="26" t="str">
        <f ca="1">IFERROR(INDEX(INDIRECT("B_MSK["&amp;EXPEDISI[#Headers]&amp;"]"),ROW()-1),"")</f>
        <v>Bp JK BP-338 Vocus hitam</v>
      </c>
      <c r="C259" s="26" t="str">
        <f ca="1">IFERROR(INDEX(SUPPLIER_CONV[2],MATCH(INDEX(INDIRECT("B_MSK["&amp;EXPEDISI[#Headers]&amp;"]"),ROW()-1),SUPPLIER_CONV[1],0)),"")</f>
        <v>ATALI</v>
      </c>
      <c r="D259" s="21" t="str">
        <f ca="1">IFERROR(INDEX(INDIRECT("B_MSK["&amp;EXPEDISI[#Headers]&amp;"]"),ROW()-1)&amp;IF(OR(EXPEDISI[[#This Row],[C]]&lt;2,EXPEDISI[[#This Row],[C]]=""),"","/ CTN"),"")</f>
        <v>12 GRS</v>
      </c>
      <c r="E259" s="5" t="str">
        <f ca="1">IFERROR(INDEX(INDIRECT("B_MSK["&amp;EXPEDISI[#Headers]&amp;"]"),ROW()-1),"")</f>
        <v/>
      </c>
      <c r="F259" s="22">
        <f ca="1">IFERROR(INDEX(INDIRECT("B_MSK["&amp;EXPEDISI[#Headers]&amp;"_1]"),ROW()-1),"")</f>
        <v>12600</v>
      </c>
      <c r="G259" s="17" t="str">
        <f ca="1">IFERROR(INDEX(INDIRECT("B_MSK["&amp;EXPEDISI[#Headers]&amp;"_1]"),ROW()-1),"")</f>
        <v>/ LSN</v>
      </c>
      <c r="H259" s="17">
        <f ca="1">IFERROR(INDEX(INDIRECT("B_MSK["&amp;EXPEDISI[#Headers]&amp;"]"),ROW()-1),"")</f>
        <v>0.1</v>
      </c>
      <c r="I259" s="17">
        <f ca="1">IFERROR(INDEX(INDIRECT("B_MSK["&amp;EXPEDISI[#Headers]&amp;"]"),ROW()-1),"")</f>
        <v>0.05</v>
      </c>
      <c r="J259" s="19" t="str">
        <f ca="1">IFERROR(IF(INDEX(INDIRECT("B_MSK["&amp;EXPEDISI[#Headers]&amp;"]"),ROW()-1)=0,"",INDEX(INDIRECT("B_MSK["&amp;EXPEDISI[#Headers]&amp;"]"),ROW()-1)),"")</f>
        <v>BONUS OIL PASTEL JK</v>
      </c>
      <c r="K259" s="16">
        <f ca="1">IFERROR(IF(EXPEDISI[[#This Row],[NAMA BARANG]]="","",INDEX(INDIRECT("B_MSK["&amp;EXPEDISI[#Headers]&amp;"]"),ROW()-1)),"")</f>
        <v>44937</v>
      </c>
      <c r="L259" s="17" t="str">
        <f ca="1">IFERROR(INDEX(INDIRECT("B_MSK["&amp;EXPEDISI[#Headers]&amp;"]"),ROW()-1),"")</f>
        <v/>
      </c>
    </row>
    <row r="260" spans="1:12" x14ac:dyDescent="0.25">
      <c r="A260" s="16" t="str">
        <f ca="1">IFERROR(INDEX(INDIRECT("B_MSK["&amp;EXPEDISI[#Headers]&amp;"]"),ROW()-1),"")</f>
        <v/>
      </c>
      <c r="B260" s="26" t="str">
        <f ca="1">IFERROR(INDEX(INDIRECT("B_MSK["&amp;EXPEDISI[#Headers]&amp;"]"),ROW()-1),"")</f>
        <v/>
      </c>
      <c r="C260" s="26" t="str">
        <f ca="1">IFERROR(INDEX(SUPPLIER_CONV[2],MATCH(INDEX(INDIRECT("B_MSK["&amp;EXPEDISI[#Headers]&amp;"]"),ROW()-1),SUPPLIER_CONV[1],0)),"")</f>
        <v/>
      </c>
      <c r="D260" s="21" t="str">
        <f ca="1">IFERROR(INDEX(INDIRECT("B_MSK["&amp;EXPEDISI[#Headers]&amp;"]"),ROW()-1)&amp;IF(OR(EXPEDISI[[#This Row],[C]]&lt;2,EXPEDISI[[#This Row],[C]]=""),"","/ CTN"),"")</f>
        <v/>
      </c>
      <c r="E260" s="5" t="str">
        <f ca="1">IFERROR(INDEX(INDIRECT("B_MSK["&amp;EXPEDISI[#Headers]&amp;"]"),ROW()-1),"")</f>
        <v/>
      </c>
      <c r="F260" s="22" t="str">
        <f ca="1">IFERROR(INDEX(INDIRECT("B_MSK["&amp;EXPEDISI[#Headers]&amp;"_1]"),ROW()-1),"")</f>
        <v/>
      </c>
      <c r="G260" s="17" t="str">
        <f ca="1">IFERROR(INDEX(INDIRECT("B_MSK["&amp;EXPEDISI[#Headers]&amp;"_1]"),ROW()-1),"")</f>
        <v/>
      </c>
      <c r="H260" s="17" t="str">
        <f ca="1">IFERROR(INDEX(INDIRECT("B_MSK["&amp;EXPEDISI[#Headers]&amp;"]"),ROW()-1),"")</f>
        <v/>
      </c>
      <c r="I260" s="17" t="str">
        <f ca="1">IFERROR(INDEX(INDIRECT("B_MSK["&amp;EXPEDISI[#Headers]&amp;"]"),ROW()-1),"")</f>
        <v/>
      </c>
      <c r="J260" s="19" t="str">
        <f ca="1">IFERROR(IF(INDEX(INDIRECT("B_MSK["&amp;EXPEDISI[#Headers]&amp;"]"),ROW()-1)=0,"",INDEX(INDIRECT("B_MSK["&amp;EXPEDISI[#Headers]&amp;"]"),ROW()-1)),"")</f>
        <v/>
      </c>
      <c r="K260" s="16" t="str">
        <f ca="1">IFERROR(IF(EXPEDISI[[#This Row],[NAMA BARANG]]="","",INDEX(INDIRECT("B_MSK["&amp;EXPEDISI[#Headers]&amp;"]"),ROW()-1)),"")</f>
        <v/>
      </c>
      <c r="L260" s="17" t="str">
        <f ca="1">IFERROR(INDEX(INDIRECT("B_MSK["&amp;EXPEDISI[#Headers]&amp;"]"),ROW()-1),"")</f>
        <v/>
      </c>
    </row>
    <row r="261" spans="1:12" x14ac:dyDescent="0.25">
      <c r="A261" s="16" t="str">
        <f ca="1">IFERROR(INDEX(INDIRECT("B_MSK["&amp;EXPEDISI[#Headers]&amp;"]"),ROW()-1),"")</f>
        <v/>
      </c>
      <c r="B261" s="26" t="str">
        <f ca="1">IFERROR(INDEX(INDIRECT("B_MSK["&amp;EXPEDISI[#Headers]&amp;"]"),ROW()-1),"")</f>
        <v>Stip JK 526-B20</v>
      </c>
      <c r="C261" s="26" t="str">
        <f ca="1">IFERROR(INDEX(SUPPLIER_CONV[2],MATCH(INDEX(INDIRECT("B_MSK["&amp;EXPEDISI[#Headers]&amp;"]"),ROW()-1),SUPPLIER_CONV[1],0)),"")</f>
        <v>ATALI</v>
      </c>
      <c r="D261" s="21" t="str">
        <f ca="1">IFERROR(INDEX(INDIRECT("B_MSK["&amp;EXPEDISI[#Headers]&amp;"]"),ROW()-1)&amp;IF(OR(EXPEDISI[[#This Row],[C]]&lt;2,EXPEDISI[[#This Row],[C]]=""),"","/ CTN"),"")</f>
        <v>50 BOX (20 PCS)/ CTN</v>
      </c>
      <c r="E261" s="5">
        <f ca="1">IFERROR(INDEX(INDIRECT("B_MSK["&amp;EXPEDISI[#Headers]&amp;"]"),ROW()-1),"")</f>
        <v>2</v>
      </c>
      <c r="F261" s="22">
        <f ca="1">IFERROR(INDEX(INDIRECT("B_MSK["&amp;EXPEDISI[#Headers]&amp;"_1]"),ROW()-1),"")</f>
        <v>34100</v>
      </c>
      <c r="G261" s="17" t="str">
        <f ca="1">IFERROR(INDEX(INDIRECT("B_MSK["&amp;EXPEDISI[#Headers]&amp;"_1]"),ROW()-1),"")</f>
        <v xml:space="preserve">/ BOX </v>
      </c>
      <c r="H261" s="17">
        <f ca="1">IFERROR(INDEX(INDIRECT("B_MSK["&amp;EXPEDISI[#Headers]&amp;"]"),ROW()-1),"")</f>
        <v>0.125</v>
      </c>
      <c r="I261" s="17">
        <f ca="1">IFERROR(INDEX(INDIRECT("B_MSK["&amp;EXPEDISI[#Headers]&amp;"]"),ROW()-1),"")</f>
        <v>0.05</v>
      </c>
      <c r="J261" s="19" t="str">
        <f ca="1">IFERROR(IF(INDEX(INDIRECT("B_MSK["&amp;EXPEDISI[#Headers]&amp;"]"),ROW()-1)=0,"",INDEX(INDIRECT("B_MSK["&amp;EXPEDISI[#Headers]&amp;"]"),ROW()-1)),"")</f>
        <v/>
      </c>
      <c r="K261" s="16">
        <f ca="1">IFERROR(IF(EXPEDISI[[#This Row],[NAMA BARANG]]="","",INDEX(INDIRECT("B_MSK["&amp;EXPEDISI[#Headers]&amp;"]"),ROW()-1)),"")</f>
        <v>44937</v>
      </c>
      <c r="L261" s="17" t="str">
        <f ca="1">IFERROR(INDEX(INDIRECT("B_MSK["&amp;EXPEDISI[#Headers]&amp;"]"),ROW()-1),"")</f>
        <v/>
      </c>
    </row>
    <row r="262" spans="1:12" x14ac:dyDescent="0.25">
      <c r="A262" s="16" t="str">
        <f ca="1">IFERROR(INDEX(INDIRECT("B_MSK["&amp;EXPEDISI[#Headers]&amp;"]"),ROW()-1),"")</f>
        <v/>
      </c>
      <c r="B262" s="26" t="str">
        <f ca="1">IFERROR(INDEX(INDIRECT("B_MSK["&amp;EXPEDISI[#Headers]&amp;"]"),ROW()-1),"")</f>
        <v>Stip JK 526-B40 P</v>
      </c>
      <c r="C262" s="26" t="str">
        <f ca="1">IFERROR(INDEX(SUPPLIER_CONV[2],MATCH(INDEX(INDIRECT("B_MSK["&amp;EXPEDISI[#Headers]&amp;"]"),ROW()-1),SUPPLIER_CONV[1],0)),"")</f>
        <v>ATALI</v>
      </c>
      <c r="D262" s="21" t="str">
        <f ca="1">IFERROR(INDEX(INDIRECT("B_MSK["&amp;EXPEDISI[#Headers]&amp;"]"),ROW()-1)&amp;IF(OR(EXPEDISI[[#This Row],[C]]&lt;2,EXPEDISI[[#This Row],[C]]=""),"","/ CTN"),"")</f>
        <v>50 BOX (40 PCS)</v>
      </c>
      <c r="E262" s="5">
        <f ca="1">IFERROR(INDEX(INDIRECT("B_MSK["&amp;EXPEDISI[#Headers]&amp;"]"),ROW()-1),"")</f>
        <v>1</v>
      </c>
      <c r="F262" s="22">
        <f ca="1">IFERROR(INDEX(INDIRECT("B_MSK["&amp;EXPEDISI[#Headers]&amp;"_1]"),ROW()-1),"")</f>
        <v>28300</v>
      </c>
      <c r="G262" s="17" t="str">
        <f ca="1">IFERROR(INDEX(INDIRECT("B_MSK["&amp;EXPEDISI[#Headers]&amp;"_1]"),ROW()-1),"")</f>
        <v xml:space="preserve">/ BOX </v>
      </c>
      <c r="H262" s="17">
        <f ca="1">IFERROR(INDEX(INDIRECT("B_MSK["&amp;EXPEDISI[#Headers]&amp;"]"),ROW()-1),"")</f>
        <v>0.125</v>
      </c>
      <c r="I262" s="17">
        <f ca="1">IFERROR(INDEX(INDIRECT("B_MSK["&amp;EXPEDISI[#Headers]&amp;"]"),ROW()-1),"")</f>
        <v>0.05</v>
      </c>
      <c r="J262" s="19" t="str">
        <f ca="1">IFERROR(IF(INDEX(INDIRECT("B_MSK["&amp;EXPEDISI[#Headers]&amp;"]"),ROW()-1)=0,"",INDEX(INDIRECT("B_MSK["&amp;EXPEDISI[#Headers]&amp;"]"),ROW()-1)),"")</f>
        <v/>
      </c>
      <c r="K262" s="16">
        <f ca="1">IFERROR(IF(EXPEDISI[[#This Row],[NAMA BARANG]]="","",INDEX(INDIRECT("B_MSK["&amp;EXPEDISI[#Headers]&amp;"]"),ROW()-1)),"")</f>
        <v>44937</v>
      </c>
      <c r="L262" s="17" t="str">
        <f ca="1">IFERROR(INDEX(INDIRECT("B_MSK["&amp;EXPEDISI[#Headers]&amp;"]"),ROW()-1),"")</f>
        <v/>
      </c>
    </row>
    <row r="263" spans="1:12" x14ac:dyDescent="0.25">
      <c r="A263" s="16" t="str">
        <f ca="1">IFERROR(INDEX(INDIRECT("B_MSK["&amp;EXPEDISI[#Headers]&amp;"]"),ROW()-1),"")</f>
        <v/>
      </c>
      <c r="B263" s="26" t="str">
        <f ca="1">IFERROR(INDEX(INDIRECT("B_MSK["&amp;EXPEDISI[#Headers]&amp;"]"),ROW()-1),"")</f>
        <v>Pencil lead JK PL-11</v>
      </c>
      <c r="C263" s="26" t="str">
        <f ca="1">IFERROR(INDEX(SUPPLIER_CONV[2],MATCH(INDEX(INDIRECT("B_MSK["&amp;EXPEDISI[#Headers]&amp;"]"),ROW()-1),SUPPLIER_CONV[1],0)),"")</f>
        <v>ATALI</v>
      </c>
      <c r="D263" s="21" t="str">
        <f ca="1">IFERROR(INDEX(INDIRECT("B_MSK["&amp;EXPEDISI[#Headers]&amp;"]"),ROW()-1)&amp;IF(OR(EXPEDISI[[#This Row],[C]]&lt;2,EXPEDISI[[#This Row],[C]]=""),"","/ CTN"),"")</f>
        <v>12 BOX (72 PCS)</v>
      </c>
      <c r="E263" s="5">
        <f ca="1">IFERROR(INDEX(INDIRECT("B_MSK["&amp;EXPEDISI[#Headers]&amp;"]"),ROW()-1),"")</f>
        <v>1</v>
      </c>
      <c r="F263" s="22">
        <f ca="1">IFERROR(INDEX(INDIRECT("B_MSK["&amp;EXPEDISI[#Headers]&amp;"_1]"),ROW()-1),"")</f>
        <v>223200</v>
      </c>
      <c r="G263" s="17" t="str">
        <f ca="1">IFERROR(INDEX(INDIRECT("B_MSK["&amp;EXPEDISI[#Headers]&amp;"_1]"),ROW()-1),"")</f>
        <v xml:space="preserve">/ BOX </v>
      </c>
      <c r="H263" s="17">
        <f ca="1">IFERROR(INDEX(INDIRECT("B_MSK["&amp;EXPEDISI[#Headers]&amp;"]"),ROW()-1),"")</f>
        <v>0.125</v>
      </c>
      <c r="I263" s="17">
        <f ca="1">IFERROR(INDEX(INDIRECT("B_MSK["&amp;EXPEDISI[#Headers]&amp;"]"),ROW()-1),"")</f>
        <v>0.05</v>
      </c>
      <c r="J263" s="19" t="str">
        <f ca="1">IFERROR(IF(INDEX(INDIRECT("B_MSK["&amp;EXPEDISI[#Headers]&amp;"]"),ROW()-1)=0,"",INDEX(INDIRECT("B_MSK["&amp;EXPEDISI[#Headers]&amp;"]"),ROW()-1)),"")</f>
        <v/>
      </c>
      <c r="K263" s="16">
        <f ca="1">IFERROR(IF(EXPEDISI[[#This Row],[NAMA BARANG]]="","",INDEX(INDIRECT("B_MSK["&amp;EXPEDISI[#Headers]&amp;"]"),ROW()-1)),"")</f>
        <v>44937</v>
      </c>
      <c r="L263" s="17" t="str">
        <f ca="1">IFERROR(INDEX(INDIRECT("B_MSK["&amp;EXPEDISI[#Headers]&amp;"]"),ROW()-1),"")</f>
        <v/>
      </c>
    </row>
    <row r="264" spans="1:12" x14ac:dyDescent="0.25">
      <c r="A264" s="16" t="str">
        <f ca="1">IFERROR(INDEX(INDIRECT("B_MSK["&amp;EXPEDISI[#Headers]&amp;"]"),ROW()-1),"")</f>
        <v/>
      </c>
      <c r="B264" s="26" t="str">
        <f ca="1">IFERROR(INDEX(INDIRECT("B_MSK["&amp;EXPEDISI[#Headers]&amp;"]"),ROW()-1),"")</f>
        <v>Gunting JK SC-828</v>
      </c>
      <c r="C264" s="26" t="str">
        <f ca="1">IFERROR(INDEX(SUPPLIER_CONV[2],MATCH(INDEX(INDIRECT("B_MSK["&amp;EXPEDISI[#Headers]&amp;"]"),ROW()-1),SUPPLIER_CONV[1],0)),"")</f>
        <v>ATALI</v>
      </c>
      <c r="D264" s="21" t="str">
        <f ca="1">IFERROR(INDEX(INDIRECT("B_MSK["&amp;EXPEDISI[#Headers]&amp;"]"),ROW()-1)&amp;IF(OR(EXPEDISI[[#This Row],[C]]&lt;2,EXPEDISI[[#This Row],[C]]=""),"","/ CTN"),"")</f>
        <v>12 LSN/ CTN</v>
      </c>
      <c r="E264" s="5">
        <f ca="1">IFERROR(INDEX(INDIRECT("B_MSK["&amp;EXPEDISI[#Headers]&amp;"]"),ROW()-1),"")</f>
        <v>2</v>
      </c>
      <c r="F264" s="22">
        <f ca="1">IFERROR(INDEX(INDIRECT("B_MSK["&amp;EXPEDISI[#Headers]&amp;"_1]"),ROW()-1),"")</f>
        <v>52200</v>
      </c>
      <c r="G264" s="17" t="str">
        <f ca="1">IFERROR(INDEX(INDIRECT("B_MSK["&amp;EXPEDISI[#Headers]&amp;"_1]"),ROW()-1),"")</f>
        <v>/ LSN</v>
      </c>
      <c r="H264" s="17">
        <f ca="1">IFERROR(INDEX(INDIRECT("B_MSK["&amp;EXPEDISI[#Headers]&amp;"]"),ROW()-1),"")</f>
        <v>0.125</v>
      </c>
      <c r="I264" s="17">
        <f ca="1">IFERROR(INDEX(INDIRECT("B_MSK["&amp;EXPEDISI[#Headers]&amp;"]"),ROW()-1),"")</f>
        <v>0.05</v>
      </c>
      <c r="J264" s="19" t="str">
        <f ca="1">IFERROR(IF(INDEX(INDIRECT("B_MSK["&amp;EXPEDISI[#Headers]&amp;"]"),ROW()-1)=0,"",INDEX(INDIRECT("B_MSK["&amp;EXPEDISI[#Headers]&amp;"]"),ROW()-1)),"")</f>
        <v/>
      </c>
      <c r="K264" s="16">
        <f ca="1">IFERROR(IF(EXPEDISI[[#This Row],[NAMA BARANG]]="","",INDEX(INDIRECT("B_MSK["&amp;EXPEDISI[#Headers]&amp;"]"),ROW()-1)),"")</f>
        <v>44937</v>
      </c>
      <c r="L264" s="17" t="str">
        <f ca="1">IFERROR(INDEX(INDIRECT("B_MSK["&amp;EXPEDISI[#Headers]&amp;"]"),ROW()-1),"")</f>
        <v/>
      </c>
    </row>
    <row r="265" spans="1:12" x14ac:dyDescent="0.25">
      <c r="A265" s="16" t="str">
        <f ca="1">IFERROR(INDEX(INDIRECT("B_MSK["&amp;EXPEDISI[#Headers]&amp;"]"),ROW()-1),"")</f>
        <v/>
      </c>
      <c r="B265" s="26" t="str">
        <f ca="1">IFERROR(INDEX(INDIRECT("B_MSK["&amp;EXPEDISI[#Headers]&amp;"]"),ROW()-1),"")</f>
        <v>Pensil JK P-88 2B</v>
      </c>
      <c r="C265" s="26" t="str">
        <f ca="1">IFERROR(INDEX(SUPPLIER_CONV[2],MATCH(INDEX(INDIRECT("B_MSK["&amp;EXPEDISI[#Headers]&amp;"]"),ROW()-1),SUPPLIER_CONV[1],0)),"")</f>
        <v>ATALI</v>
      </c>
      <c r="D265" s="21" t="str">
        <f ca="1">IFERROR(INDEX(INDIRECT("B_MSK["&amp;EXPEDISI[#Headers]&amp;"]"),ROW()-1)&amp;IF(OR(EXPEDISI[[#This Row],[C]]&lt;2,EXPEDISI[[#This Row],[C]]=""),"","/ CTN"),"")</f>
        <v>30 GRS/ CTN</v>
      </c>
      <c r="E265" s="5">
        <f ca="1">IFERROR(INDEX(INDIRECT("B_MSK["&amp;EXPEDISI[#Headers]&amp;"]"),ROW()-1),"")</f>
        <v>2</v>
      </c>
      <c r="F265" s="22">
        <f ca="1">IFERROR(INDEX(INDIRECT("B_MSK["&amp;EXPEDISI[#Headers]&amp;"_1]"),ROW()-1),"")</f>
        <v>104400</v>
      </c>
      <c r="G265" s="17" t="str">
        <f ca="1">IFERROR(INDEX(INDIRECT("B_MSK["&amp;EXPEDISI[#Headers]&amp;"_1]"),ROW()-1),"")</f>
        <v>/ GRS</v>
      </c>
      <c r="H265" s="17">
        <f ca="1">IFERROR(INDEX(INDIRECT("B_MSK["&amp;EXPEDISI[#Headers]&amp;"]"),ROW()-1),"")</f>
        <v>0.125</v>
      </c>
      <c r="I265" s="17">
        <f ca="1">IFERROR(INDEX(INDIRECT("B_MSK["&amp;EXPEDISI[#Headers]&amp;"]"),ROW()-1),"")</f>
        <v>0.05</v>
      </c>
      <c r="J265" s="19" t="str">
        <f ca="1">IFERROR(IF(INDEX(INDIRECT("B_MSK["&amp;EXPEDISI[#Headers]&amp;"]"),ROW()-1)=0,"",INDEX(INDIRECT("B_MSK["&amp;EXPEDISI[#Headers]&amp;"]"),ROW()-1)),"")</f>
        <v/>
      </c>
      <c r="K265" s="16">
        <f ca="1">IFERROR(IF(EXPEDISI[[#This Row],[NAMA BARANG]]="","",INDEX(INDIRECT("B_MSK["&amp;EXPEDISI[#Headers]&amp;"]"),ROW()-1)),"")</f>
        <v>44937</v>
      </c>
      <c r="L265" s="17" t="str">
        <f ca="1">IFERROR(INDEX(INDIRECT("B_MSK["&amp;EXPEDISI[#Headers]&amp;"]"),ROW()-1),"")</f>
        <v/>
      </c>
    </row>
    <row r="266" spans="1:12" x14ac:dyDescent="0.25">
      <c r="A266" s="16" t="str">
        <f ca="1">IFERROR(INDEX(INDIRECT("B_MSK["&amp;EXPEDISI[#Headers]&amp;"]"),ROW()-1),"")</f>
        <v/>
      </c>
      <c r="B266" s="26" t="str">
        <f ca="1">IFERROR(INDEX(INDIRECT("B_MSK["&amp;EXPEDISI[#Headers]&amp;"]"),ROW()-1),"")</f>
        <v>Crayon putar JK TWCR-12 S</v>
      </c>
      <c r="C266" s="26" t="str">
        <f ca="1">IFERROR(INDEX(SUPPLIER_CONV[2],MATCH(INDEX(INDIRECT("B_MSK["&amp;EXPEDISI[#Headers]&amp;"]"),ROW()-1),SUPPLIER_CONV[1],0)),"")</f>
        <v>ATALI</v>
      </c>
      <c r="D266" s="21" t="str">
        <f ca="1">IFERROR(INDEX(INDIRECT("B_MSK["&amp;EXPEDISI[#Headers]&amp;"]"),ROW()-1)&amp;IF(OR(EXPEDISI[[#This Row],[C]]&lt;2,EXPEDISI[[#This Row],[C]]=""),"","/ CTN"),"")</f>
        <v>12 LSN</v>
      </c>
      <c r="E266" s="5">
        <f ca="1">IFERROR(INDEX(INDIRECT("B_MSK["&amp;EXPEDISI[#Headers]&amp;"]"),ROW()-1),"")</f>
        <v>1</v>
      </c>
      <c r="F266" s="22">
        <f ca="1">IFERROR(INDEX(INDIRECT("B_MSK["&amp;EXPEDISI[#Headers]&amp;"_1]"),ROW()-1),"")</f>
        <v>286800</v>
      </c>
      <c r="G266" s="17" t="str">
        <f ca="1">IFERROR(INDEX(INDIRECT("B_MSK["&amp;EXPEDISI[#Headers]&amp;"_1]"),ROW()-1),"")</f>
        <v>/ LSN</v>
      </c>
      <c r="H266" s="17">
        <f ca="1">IFERROR(INDEX(INDIRECT("B_MSK["&amp;EXPEDISI[#Headers]&amp;"]"),ROW()-1),"")</f>
        <v>0.125</v>
      </c>
      <c r="I266" s="17">
        <f ca="1">IFERROR(INDEX(INDIRECT("B_MSK["&amp;EXPEDISI[#Headers]&amp;"]"),ROW()-1),"")</f>
        <v>0.05</v>
      </c>
      <c r="J266" s="19" t="str">
        <f ca="1">IFERROR(IF(INDEX(INDIRECT("B_MSK["&amp;EXPEDISI[#Headers]&amp;"]"),ROW()-1)=0,"",INDEX(INDIRECT("B_MSK["&amp;EXPEDISI[#Headers]&amp;"]"),ROW()-1)),"")</f>
        <v/>
      </c>
      <c r="K266" s="16">
        <f ca="1">IFERROR(IF(EXPEDISI[[#This Row],[NAMA BARANG]]="","",INDEX(INDIRECT("B_MSK["&amp;EXPEDISI[#Headers]&amp;"]"),ROW()-1)),"")</f>
        <v>44937</v>
      </c>
      <c r="L266" s="17" t="str">
        <f ca="1">IFERROR(INDEX(INDIRECT("B_MSK["&amp;EXPEDISI[#Headers]&amp;"]"),ROW()-1),"")</f>
        <v/>
      </c>
    </row>
    <row r="267" spans="1:12" x14ac:dyDescent="0.25">
      <c r="A267" s="16" t="str">
        <f ca="1">IFERROR(INDEX(INDIRECT("B_MSK["&amp;EXPEDISI[#Headers]&amp;"]"),ROW()-1),"")</f>
        <v/>
      </c>
      <c r="B267" s="26" t="str">
        <f ca="1">IFERROR(INDEX(INDIRECT("B_MSK["&amp;EXPEDISI[#Headers]&amp;"]"),ROW()-1),"")</f>
        <v>Crayon putar JK TWCR-12 mini</v>
      </c>
      <c r="C267" s="26" t="str">
        <f ca="1">IFERROR(INDEX(SUPPLIER_CONV[2],MATCH(INDEX(INDIRECT("B_MSK["&amp;EXPEDISI[#Headers]&amp;"]"),ROW()-1),SUPPLIER_CONV[1],0)),"")</f>
        <v>ATALI</v>
      </c>
      <c r="D267" s="21" t="str">
        <f ca="1">IFERROR(INDEX(INDIRECT("B_MSK["&amp;EXPEDISI[#Headers]&amp;"]"),ROW()-1)&amp;IF(OR(EXPEDISI[[#This Row],[C]]&lt;2,EXPEDISI[[#This Row],[C]]=""),"","/ CTN"),"")</f>
        <v>12 LSN</v>
      </c>
      <c r="E267" s="5">
        <f ca="1">IFERROR(INDEX(INDIRECT("B_MSK["&amp;EXPEDISI[#Headers]&amp;"]"),ROW()-1),"")</f>
        <v>1</v>
      </c>
      <c r="F267" s="22">
        <f ca="1">IFERROR(INDEX(INDIRECT("B_MSK["&amp;EXPEDISI[#Headers]&amp;"_1]"),ROW()-1),"")</f>
        <v>223200</v>
      </c>
      <c r="G267" s="17" t="str">
        <f ca="1">IFERROR(INDEX(INDIRECT("B_MSK["&amp;EXPEDISI[#Headers]&amp;"_1]"),ROW()-1),"")</f>
        <v>/ LSN</v>
      </c>
      <c r="H267" s="17">
        <f ca="1">IFERROR(INDEX(INDIRECT("B_MSK["&amp;EXPEDISI[#Headers]&amp;"]"),ROW()-1),"")</f>
        <v>0.125</v>
      </c>
      <c r="I267" s="17">
        <f ca="1">IFERROR(INDEX(INDIRECT("B_MSK["&amp;EXPEDISI[#Headers]&amp;"]"),ROW()-1),"")</f>
        <v>0.05</v>
      </c>
      <c r="J267" s="19" t="str">
        <f ca="1">IFERROR(IF(INDEX(INDIRECT("B_MSK["&amp;EXPEDISI[#Headers]&amp;"]"),ROW()-1)=0,"",INDEX(INDIRECT("B_MSK["&amp;EXPEDISI[#Headers]&amp;"]"),ROW()-1)),"")</f>
        <v/>
      </c>
      <c r="K267" s="16">
        <f ca="1">IFERROR(IF(EXPEDISI[[#This Row],[NAMA BARANG]]="","",INDEX(INDIRECT("B_MSK["&amp;EXPEDISI[#Headers]&amp;"]"),ROW()-1)),"")</f>
        <v>44937</v>
      </c>
      <c r="L267" s="17" t="str">
        <f ca="1">IFERROR(INDEX(INDIRECT("B_MSK["&amp;EXPEDISI[#Headers]&amp;"]"),ROW()-1),"")</f>
        <v/>
      </c>
    </row>
    <row r="268" spans="1:12" x14ac:dyDescent="0.25">
      <c r="A268" s="16" t="str">
        <f ca="1">IFERROR(INDEX(INDIRECT("B_MSK["&amp;EXPEDISI[#Headers]&amp;"]"),ROW()-1),"")</f>
        <v/>
      </c>
      <c r="B268" s="26" t="str">
        <f ca="1">IFERROR(INDEX(INDIRECT("B_MSK["&amp;EXPEDISI[#Headers]&amp;"]"),ROW()-1),"")</f>
        <v>O pastel JK 12W OP-12 S</v>
      </c>
      <c r="C268" s="26" t="str">
        <f ca="1">IFERROR(INDEX(SUPPLIER_CONV[2],MATCH(INDEX(INDIRECT("B_MSK["&amp;EXPEDISI[#Headers]&amp;"]"),ROW()-1),SUPPLIER_CONV[1],0)),"")</f>
        <v>ATALI</v>
      </c>
      <c r="D268" s="21" t="str">
        <f ca="1">IFERROR(INDEX(INDIRECT("B_MSK["&amp;EXPEDISI[#Headers]&amp;"]"),ROW()-1)&amp;IF(OR(EXPEDISI[[#This Row],[C]]&lt;2,EXPEDISI[[#This Row],[C]]=""),"","/ CTN"),"")</f>
        <v>12 LSN</v>
      </c>
      <c r="E268" s="5">
        <f ca="1">IFERROR(INDEX(INDIRECT("B_MSK["&amp;EXPEDISI[#Headers]&amp;"]"),ROW()-1),"")</f>
        <v>1</v>
      </c>
      <c r="F268" s="22">
        <f ca="1">IFERROR(INDEX(INDIRECT("B_MSK["&amp;EXPEDISI[#Headers]&amp;"_1]"),ROW()-1),"")</f>
        <v>142800</v>
      </c>
      <c r="G268" s="17" t="str">
        <f ca="1">IFERROR(INDEX(INDIRECT("B_MSK["&amp;EXPEDISI[#Headers]&amp;"_1]"),ROW()-1),"")</f>
        <v>/ LSN</v>
      </c>
      <c r="H268" s="17">
        <f ca="1">IFERROR(INDEX(INDIRECT("B_MSK["&amp;EXPEDISI[#Headers]&amp;"]"),ROW()-1),"")</f>
        <v>0.125</v>
      </c>
      <c r="I268" s="17">
        <f ca="1">IFERROR(INDEX(INDIRECT("B_MSK["&amp;EXPEDISI[#Headers]&amp;"]"),ROW()-1),"")</f>
        <v>0.05</v>
      </c>
      <c r="J268" s="19" t="str">
        <f ca="1">IFERROR(IF(INDEX(INDIRECT("B_MSK["&amp;EXPEDISI[#Headers]&amp;"]"),ROW()-1)=0,"",INDEX(INDIRECT("B_MSK["&amp;EXPEDISI[#Headers]&amp;"]"),ROW()-1)),"")</f>
        <v/>
      </c>
      <c r="K268" s="16">
        <f ca="1">IFERROR(IF(EXPEDISI[[#This Row],[NAMA BARANG]]="","",INDEX(INDIRECT("B_MSK["&amp;EXPEDISI[#Headers]&amp;"]"),ROW()-1)),"")</f>
        <v>44937</v>
      </c>
      <c r="L268" s="17" t="str">
        <f ca="1">IFERROR(INDEX(INDIRECT("B_MSK["&amp;EXPEDISI[#Headers]&amp;"]"),ROW()-1),"")</f>
        <v/>
      </c>
    </row>
    <row r="269" spans="1:12" x14ac:dyDescent="0.25">
      <c r="A269" s="16" t="str">
        <f ca="1">IFERROR(INDEX(INDIRECT("B_MSK["&amp;EXPEDISI[#Headers]&amp;"]"),ROW()-1),"")</f>
        <v/>
      </c>
      <c r="B269" s="26" t="str">
        <f ca="1">IFERROR(INDEX(INDIRECT("B_MSK["&amp;EXPEDISI[#Headers]&amp;"]"),ROW()-1),"")</f>
        <v>O pastel JK 12W OP-12 CR Round</v>
      </c>
      <c r="C269" s="26" t="str">
        <f ca="1">IFERROR(INDEX(SUPPLIER_CONV[2],MATCH(INDEX(INDIRECT("B_MSK["&amp;EXPEDISI[#Headers]&amp;"]"),ROW()-1),SUPPLIER_CONV[1],0)),"")</f>
        <v>ATALI</v>
      </c>
      <c r="D269" s="21" t="str">
        <f ca="1">IFERROR(INDEX(INDIRECT("B_MSK["&amp;EXPEDISI[#Headers]&amp;"]"),ROW()-1)&amp;IF(OR(EXPEDISI[[#This Row],[C]]&lt;2,EXPEDISI[[#This Row],[C]]=""),"","/ CTN"),"")</f>
        <v>24 BOX (6 SET)</v>
      </c>
      <c r="E269" s="5">
        <f ca="1">IFERROR(INDEX(INDIRECT("B_MSK["&amp;EXPEDISI[#Headers]&amp;"]"),ROW()-1),"")</f>
        <v>1</v>
      </c>
      <c r="F269" s="22">
        <f ca="1">IFERROR(INDEX(INDIRECT("B_MSK["&amp;EXPEDISI[#Headers]&amp;"_1]"),ROW()-1),"")</f>
        <v>54000</v>
      </c>
      <c r="G269" s="17" t="str">
        <f ca="1">IFERROR(INDEX(INDIRECT("B_MSK["&amp;EXPEDISI[#Headers]&amp;"_1]"),ROW()-1),"")</f>
        <v xml:space="preserve">/ BOX </v>
      </c>
      <c r="H269" s="17">
        <f ca="1">IFERROR(INDEX(INDIRECT("B_MSK["&amp;EXPEDISI[#Headers]&amp;"]"),ROW()-1),"")</f>
        <v>0.125</v>
      </c>
      <c r="I269" s="17">
        <f ca="1">IFERROR(INDEX(INDIRECT("B_MSK["&amp;EXPEDISI[#Headers]&amp;"]"),ROW()-1),"")</f>
        <v>0.05</v>
      </c>
      <c r="J269" s="19" t="str">
        <f ca="1">IFERROR(IF(INDEX(INDIRECT("B_MSK["&amp;EXPEDISI[#Headers]&amp;"]"),ROW()-1)=0,"",INDEX(INDIRECT("B_MSK["&amp;EXPEDISI[#Headers]&amp;"]"),ROW()-1)),"")</f>
        <v/>
      </c>
      <c r="K269" s="16">
        <f ca="1">IFERROR(IF(EXPEDISI[[#This Row],[NAMA BARANG]]="","",INDEX(INDIRECT("B_MSK["&amp;EXPEDISI[#Headers]&amp;"]"),ROW()-1)),"")</f>
        <v>44937</v>
      </c>
      <c r="L269" s="17" t="str">
        <f ca="1">IFERROR(INDEX(INDIRECT("B_MSK["&amp;EXPEDISI[#Headers]&amp;"]"),ROW()-1),"")</f>
        <v/>
      </c>
    </row>
    <row r="270" spans="1:12" x14ac:dyDescent="0.25">
      <c r="A270" s="16" t="str">
        <f ca="1">IFERROR(INDEX(INDIRECT("B_MSK["&amp;EXPEDISI[#Headers]&amp;"]"),ROW()-1),"")</f>
        <v/>
      </c>
      <c r="B270" s="26" t="str">
        <f ca="1">IFERROR(INDEX(INDIRECT("B_MSK["&amp;EXPEDISI[#Headers]&amp;"]"),ROW()-1),"")</f>
        <v>Bp JK BP-338 Vocus hitam</v>
      </c>
      <c r="C270" s="26" t="str">
        <f ca="1">IFERROR(INDEX(SUPPLIER_CONV[2],MATCH(INDEX(INDIRECT("B_MSK["&amp;EXPEDISI[#Headers]&amp;"]"),ROW()-1),SUPPLIER_CONV[1],0)),"")</f>
        <v>ATALI</v>
      </c>
      <c r="D270" s="21" t="str">
        <f ca="1">IFERROR(INDEX(INDIRECT("B_MSK["&amp;EXPEDISI[#Headers]&amp;"]"),ROW()-1)&amp;IF(OR(EXPEDISI[[#This Row],[C]]&lt;2,EXPEDISI[[#This Row],[C]]=""),"","/ CTN"),"")</f>
        <v>12 GRS</v>
      </c>
      <c r="E270" s="5" t="str">
        <f ca="1">IFERROR(INDEX(INDIRECT("B_MSK["&amp;EXPEDISI[#Headers]&amp;"]"),ROW()-1),"")</f>
        <v/>
      </c>
      <c r="F270" s="22">
        <f ca="1">IFERROR(INDEX(INDIRECT("B_MSK["&amp;EXPEDISI[#Headers]&amp;"_1]"),ROW()-1),"")</f>
        <v>12600</v>
      </c>
      <c r="G270" s="17" t="str">
        <f ca="1">IFERROR(INDEX(INDIRECT("B_MSK["&amp;EXPEDISI[#Headers]&amp;"_1]"),ROW()-1),"")</f>
        <v>/ LSN</v>
      </c>
      <c r="H270" s="17">
        <f ca="1">IFERROR(INDEX(INDIRECT("B_MSK["&amp;EXPEDISI[#Headers]&amp;"]"),ROW()-1),"")</f>
        <v>0.1</v>
      </c>
      <c r="I270" s="17">
        <f ca="1">IFERROR(INDEX(INDIRECT("B_MSK["&amp;EXPEDISI[#Headers]&amp;"]"),ROW()-1),"")</f>
        <v>0.05</v>
      </c>
      <c r="J270" s="19" t="str">
        <f ca="1">IFERROR(IF(INDEX(INDIRECT("B_MSK["&amp;EXPEDISI[#Headers]&amp;"]"),ROW()-1)=0,"",INDEX(INDIRECT("B_MSK["&amp;EXPEDISI[#Headers]&amp;"]"),ROW()-1)),"")</f>
        <v>BONUS OIL PASTEL JK</v>
      </c>
      <c r="K270" s="16">
        <f ca="1">IFERROR(IF(EXPEDISI[[#This Row],[NAMA BARANG]]="","",INDEX(INDIRECT("B_MSK["&amp;EXPEDISI[#Headers]&amp;"]"),ROW()-1)),"")</f>
        <v>44937</v>
      </c>
      <c r="L270" s="17" t="str">
        <f ca="1">IFERROR(INDEX(INDIRECT("B_MSK["&amp;EXPEDISI[#Headers]&amp;"]"),ROW()-1),"")</f>
        <v/>
      </c>
    </row>
    <row r="271" spans="1:12" x14ac:dyDescent="0.25">
      <c r="A271" s="16" t="str">
        <f ca="1">IFERROR(INDEX(INDIRECT("B_MSK["&amp;EXPEDISI[#Headers]&amp;"]"),ROW()-1),"")</f>
        <v/>
      </c>
      <c r="B271" s="26" t="str">
        <f ca="1">IFERROR(INDEX(INDIRECT("B_MSK["&amp;EXPEDISI[#Headers]&amp;"]"),ROW()-1),"")</f>
        <v/>
      </c>
      <c r="C271" s="26" t="str">
        <f ca="1">IFERROR(INDEX(SUPPLIER_CONV[2],MATCH(INDEX(INDIRECT("B_MSK["&amp;EXPEDISI[#Headers]&amp;"]"),ROW()-1),SUPPLIER_CONV[1],0)),"")</f>
        <v/>
      </c>
      <c r="D271" s="21" t="str">
        <f ca="1">IFERROR(INDEX(INDIRECT("B_MSK["&amp;EXPEDISI[#Headers]&amp;"]"),ROW()-1)&amp;IF(OR(EXPEDISI[[#This Row],[C]]&lt;2,EXPEDISI[[#This Row],[C]]=""),"","/ CTN"),"")</f>
        <v/>
      </c>
      <c r="E271" s="5" t="str">
        <f ca="1">IFERROR(INDEX(INDIRECT("B_MSK["&amp;EXPEDISI[#Headers]&amp;"]"),ROW()-1),"")</f>
        <v/>
      </c>
      <c r="F271" s="22" t="str">
        <f ca="1">IFERROR(INDEX(INDIRECT("B_MSK["&amp;EXPEDISI[#Headers]&amp;"_1]"),ROW()-1),"")</f>
        <v/>
      </c>
      <c r="G271" s="17" t="str">
        <f ca="1">IFERROR(INDEX(INDIRECT("B_MSK["&amp;EXPEDISI[#Headers]&amp;"_1]"),ROW()-1),"")</f>
        <v/>
      </c>
      <c r="H271" s="17" t="str">
        <f ca="1">IFERROR(INDEX(INDIRECT("B_MSK["&amp;EXPEDISI[#Headers]&amp;"]"),ROW()-1),"")</f>
        <v/>
      </c>
      <c r="I271" s="17" t="str">
        <f ca="1">IFERROR(INDEX(INDIRECT("B_MSK["&amp;EXPEDISI[#Headers]&amp;"]"),ROW()-1),"")</f>
        <v/>
      </c>
      <c r="J271" s="19" t="str">
        <f ca="1">IFERROR(IF(INDEX(INDIRECT("B_MSK["&amp;EXPEDISI[#Headers]&amp;"]"),ROW()-1)=0,"",INDEX(INDIRECT("B_MSK["&amp;EXPEDISI[#Headers]&amp;"]"),ROW()-1)),"")</f>
        <v/>
      </c>
      <c r="K271" s="16" t="str">
        <f ca="1">IFERROR(IF(EXPEDISI[[#This Row],[NAMA BARANG]]="","",INDEX(INDIRECT("B_MSK["&amp;EXPEDISI[#Headers]&amp;"]"),ROW()-1)),"")</f>
        <v/>
      </c>
      <c r="L271" s="17" t="str">
        <f ca="1">IFERROR(INDEX(INDIRECT("B_MSK["&amp;EXPEDISI[#Headers]&amp;"]"),ROW()-1),"")</f>
        <v/>
      </c>
    </row>
    <row r="272" spans="1:12" x14ac:dyDescent="0.25">
      <c r="A272" s="16" t="str">
        <f ca="1">IFERROR(INDEX(INDIRECT("B_MSK["&amp;EXPEDISI[#Headers]&amp;"]"),ROW()-1),"")</f>
        <v/>
      </c>
      <c r="B272" s="26" t="str">
        <f ca="1">IFERROR(INDEX(INDIRECT("B_MSK["&amp;EXPEDISI[#Headers]&amp;"]"),ROW()-1),"")</f>
        <v>Stip JK 526-B40 P</v>
      </c>
      <c r="C272" s="26" t="str">
        <f ca="1">IFERROR(INDEX(SUPPLIER_CONV[2],MATCH(INDEX(INDIRECT("B_MSK["&amp;EXPEDISI[#Headers]&amp;"]"),ROW()-1),SUPPLIER_CONV[1],0)),"")</f>
        <v>ATALI</v>
      </c>
      <c r="D272" s="21" t="str">
        <f ca="1">IFERROR(INDEX(INDIRECT("B_MSK["&amp;EXPEDISI[#Headers]&amp;"]"),ROW()-1)&amp;IF(OR(EXPEDISI[[#This Row],[C]]&lt;2,EXPEDISI[[#This Row],[C]]=""),"","/ CTN"),"")</f>
        <v>50 BOX (40 PCS)/ CTN</v>
      </c>
      <c r="E272" s="5">
        <f ca="1">IFERROR(INDEX(INDIRECT("B_MSK["&amp;EXPEDISI[#Headers]&amp;"]"),ROW()-1),"")</f>
        <v>2</v>
      </c>
      <c r="F272" s="22">
        <f ca="1">IFERROR(INDEX(INDIRECT("B_MSK["&amp;EXPEDISI[#Headers]&amp;"_1]"),ROW()-1),"")</f>
        <v>28300</v>
      </c>
      <c r="G272" s="17" t="str">
        <f ca="1">IFERROR(INDEX(INDIRECT("B_MSK["&amp;EXPEDISI[#Headers]&amp;"_1]"),ROW()-1),"")</f>
        <v xml:space="preserve">/ BOX </v>
      </c>
      <c r="H272" s="17">
        <f ca="1">IFERROR(INDEX(INDIRECT("B_MSK["&amp;EXPEDISI[#Headers]&amp;"]"),ROW()-1),"")</f>
        <v>0.125</v>
      </c>
      <c r="I272" s="17">
        <f ca="1">IFERROR(INDEX(INDIRECT("B_MSK["&amp;EXPEDISI[#Headers]&amp;"]"),ROW()-1),"")</f>
        <v>0.05</v>
      </c>
      <c r="J272" s="19" t="str">
        <f ca="1">IFERROR(IF(INDEX(INDIRECT("B_MSK["&amp;EXPEDISI[#Headers]&amp;"]"),ROW()-1)=0,"",INDEX(INDIRECT("B_MSK["&amp;EXPEDISI[#Headers]&amp;"]"),ROW()-1)),"")</f>
        <v/>
      </c>
      <c r="K272" s="16">
        <f ca="1">IFERROR(IF(EXPEDISI[[#This Row],[NAMA BARANG]]="","",INDEX(INDIRECT("B_MSK["&amp;EXPEDISI[#Headers]&amp;"]"),ROW()-1)),"")</f>
        <v>44937</v>
      </c>
      <c r="L272" s="17" t="str">
        <f ca="1">IFERROR(INDEX(INDIRECT("B_MSK["&amp;EXPEDISI[#Headers]&amp;"]"),ROW()-1),"")</f>
        <v/>
      </c>
    </row>
    <row r="273" spans="1:12" x14ac:dyDescent="0.25">
      <c r="A273" s="16" t="str">
        <f ca="1">IFERROR(INDEX(INDIRECT("B_MSK["&amp;EXPEDISI[#Headers]&amp;"]"),ROW()-1),"")</f>
        <v/>
      </c>
      <c r="B273" s="26" t="str">
        <f ca="1">IFERROR(INDEX(INDIRECT("B_MSK["&amp;EXPEDISI[#Headers]&amp;"]"),ROW()-1),"")</f>
        <v>Stip JK 526-B40 BL</v>
      </c>
      <c r="C273" s="26" t="str">
        <f ca="1">IFERROR(INDEX(SUPPLIER_CONV[2],MATCH(INDEX(INDIRECT("B_MSK["&amp;EXPEDISI[#Headers]&amp;"]"),ROW()-1),SUPPLIER_CONV[1],0)),"")</f>
        <v>ATALI</v>
      </c>
      <c r="D273" s="21" t="str">
        <f ca="1">IFERROR(INDEX(INDIRECT("B_MSK["&amp;EXPEDISI[#Headers]&amp;"]"),ROW()-1)&amp;IF(OR(EXPEDISI[[#This Row],[C]]&lt;2,EXPEDISI[[#This Row],[C]]=""),"","/ CTN"),"")</f>
        <v>50 BOX (40 PCS)</v>
      </c>
      <c r="E273" s="5">
        <f ca="1">IFERROR(INDEX(INDIRECT("B_MSK["&amp;EXPEDISI[#Headers]&amp;"]"),ROW()-1),"")</f>
        <v>1</v>
      </c>
      <c r="F273" s="22">
        <f ca="1">IFERROR(INDEX(INDIRECT("B_MSK["&amp;EXPEDISI[#Headers]&amp;"_1]"),ROW()-1),"")</f>
        <v>28300</v>
      </c>
      <c r="G273" s="17" t="str">
        <f ca="1">IFERROR(INDEX(INDIRECT("B_MSK["&amp;EXPEDISI[#Headers]&amp;"_1]"),ROW()-1),"")</f>
        <v xml:space="preserve">/ BOX </v>
      </c>
      <c r="H273" s="17">
        <f ca="1">IFERROR(INDEX(INDIRECT("B_MSK["&amp;EXPEDISI[#Headers]&amp;"]"),ROW()-1),"")</f>
        <v>0.125</v>
      </c>
      <c r="I273" s="17">
        <f ca="1">IFERROR(INDEX(INDIRECT("B_MSK["&amp;EXPEDISI[#Headers]&amp;"]"),ROW()-1),"")</f>
        <v>0.05</v>
      </c>
      <c r="J273" s="19" t="str">
        <f ca="1">IFERROR(IF(INDEX(INDIRECT("B_MSK["&amp;EXPEDISI[#Headers]&amp;"]"),ROW()-1)=0,"",INDEX(INDIRECT("B_MSK["&amp;EXPEDISI[#Headers]&amp;"]"),ROW()-1)),"")</f>
        <v/>
      </c>
      <c r="K273" s="16">
        <f ca="1">IFERROR(IF(EXPEDISI[[#This Row],[NAMA BARANG]]="","",INDEX(INDIRECT("B_MSK["&amp;EXPEDISI[#Headers]&amp;"]"),ROW()-1)),"")</f>
        <v>44937</v>
      </c>
      <c r="L273" s="17" t="str">
        <f ca="1">IFERROR(INDEX(INDIRECT("B_MSK["&amp;EXPEDISI[#Headers]&amp;"]"),ROW()-1),"")</f>
        <v/>
      </c>
    </row>
    <row r="274" spans="1:12" x14ac:dyDescent="0.25">
      <c r="A274" s="16" t="str">
        <f ca="1">IFERROR(INDEX(INDIRECT("B_MSK["&amp;EXPEDISI[#Headers]&amp;"]"),ROW()-1),"")</f>
        <v/>
      </c>
      <c r="B274" s="26" t="str">
        <f ca="1">IFERROR(INDEX(INDIRECT("B_MSK["&amp;EXPEDISI[#Headers]&amp;"]"),ROW()-1),"")</f>
        <v>Stip JK ER-B20 BL</v>
      </c>
      <c r="C274" s="26" t="str">
        <f ca="1">IFERROR(INDEX(SUPPLIER_CONV[2],MATCH(INDEX(INDIRECT("B_MSK["&amp;EXPEDISI[#Headers]&amp;"]"),ROW()-1),SUPPLIER_CONV[1],0)),"")</f>
        <v>ATALI</v>
      </c>
      <c r="D274" s="21" t="str">
        <f ca="1">IFERROR(INDEX(INDIRECT("B_MSK["&amp;EXPEDISI[#Headers]&amp;"]"),ROW()-1)&amp;IF(OR(EXPEDISI[[#This Row],[C]]&lt;2,EXPEDISI[[#This Row],[C]]=""),"","/ CTN"),"")</f>
        <v>50 BOX (20 PCS)</v>
      </c>
      <c r="E274" s="5">
        <f ca="1">IFERROR(INDEX(INDIRECT("B_MSK["&amp;EXPEDISI[#Headers]&amp;"]"),ROW()-1),"")</f>
        <v>1</v>
      </c>
      <c r="F274" s="22">
        <f ca="1">IFERROR(INDEX(INDIRECT("B_MSK["&amp;EXPEDISI[#Headers]&amp;"_1]"),ROW()-1),"")</f>
        <v>34100</v>
      </c>
      <c r="G274" s="17" t="str">
        <f ca="1">IFERROR(INDEX(INDIRECT("B_MSK["&amp;EXPEDISI[#Headers]&amp;"_1]"),ROW()-1),"")</f>
        <v xml:space="preserve">/ BOX </v>
      </c>
      <c r="H274" s="17">
        <f ca="1">IFERROR(INDEX(INDIRECT("B_MSK["&amp;EXPEDISI[#Headers]&amp;"]"),ROW()-1),"")</f>
        <v>0.125</v>
      </c>
      <c r="I274" s="17">
        <f ca="1">IFERROR(INDEX(INDIRECT("B_MSK["&amp;EXPEDISI[#Headers]&amp;"]"),ROW()-1),"")</f>
        <v>0.05</v>
      </c>
      <c r="J274" s="19" t="str">
        <f ca="1">IFERROR(IF(INDEX(INDIRECT("B_MSK["&amp;EXPEDISI[#Headers]&amp;"]"),ROW()-1)=0,"",INDEX(INDIRECT("B_MSK["&amp;EXPEDISI[#Headers]&amp;"]"),ROW()-1)),"")</f>
        <v/>
      </c>
      <c r="K274" s="16">
        <f ca="1">IFERROR(IF(EXPEDISI[[#This Row],[NAMA BARANG]]="","",INDEX(INDIRECT("B_MSK["&amp;EXPEDISI[#Headers]&amp;"]"),ROW()-1)),"")</f>
        <v>44937</v>
      </c>
      <c r="L274" s="17" t="str">
        <f ca="1">IFERROR(INDEX(INDIRECT("B_MSK["&amp;EXPEDISI[#Headers]&amp;"]"),ROW()-1),"")</f>
        <v/>
      </c>
    </row>
    <row r="275" spans="1:12" x14ac:dyDescent="0.25">
      <c r="A275" s="16" t="str">
        <f ca="1">IFERROR(INDEX(INDIRECT("B_MSK["&amp;EXPEDISI[#Headers]&amp;"]"),ROW()-1),"")</f>
        <v/>
      </c>
      <c r="B275" s="26" t="str">
        <f ca="1">IFERROR(INDEX(INDIRECT("B_MSK["&amp;EXPEDISI[#Headers]&amp;"]"),ROW()-1),"")</f>
        <v>Crayon putar JK TWCR-12 S</v>
      </c>
      <c r="C275" s="26" t="str">
        <f ca="1">IFERROR(INDEX(SUPPLIER_CONV[2],MATCH(INDEX(INDIRECT("B_MSK["&amp;EXPEDISI[#Headers]&amp;"]"),ROW()-1),SUPPLIER_CONV[1],0)),"")</f>
        <v>ATALI</v>
      </c>
      <c r="D275" s="21" t="str">
        <f ca="1">IFERROR(INDEX(INDIRECT("B_MSK["&amp;EXPEDISI[#Headers]&amp;"]"),ROW()-1)&amp;IF(OR(EXPEDISI[[#This Row],[C]]&lt;2,EXPEDISI[[#This Row],[C]]=""),"","/ CTN"),"")</f>
        <v>12 LSN</v>
      </c>
      <c r="E275" s="5">
        <f ca="1">IFERROR(INDEX(INDIRECT("B_MSK["&amp;EXPEDISI[#Headers]&amp;"]"),ROW()-1),"")</f>
        <v>1</v>
      </c>
      <c r="F275" s="22">
        <f ca="1">IFERROR(INDEX(INDIRECT("B_MSK["&amp;EXPEDISI[#Headers]&amp;"_1]"),ROW()-1),"")</f>
        <v>286800</v>
      </c>
      <c r="G275" s="17" t="str">
        <f ca="1">IFERROR(INDEX(INDIRECT("B_MSK["&amp;EXPEDISI[#Headers]&amp;"_1]"),ROW()-1),"")</f>
        <v>/ LSN</v>
      </c>
      <c r="H275" s="17">
        <f ca="1">IFERROR(INDEX(INDIRECT("B_MSK["&amp;EXPEDISI[#Headers]&amp;"]"),ROW()-1),"")</f>
        <v>0.125</v>
      </c>
      <c r="I275" s="17">
        <f ca="1">IFERROR(INDEX(INDIRECT("B_MSK["&amp;EXPEDISI[#Headers]&amp;"]"),ROW()-1),"")</f>
        <v>0.05</v>
      </c>
      <c r="J275" s="19" t="str">
        <f ca="1">IFERROR(IF(INDEX(INDIRECT("B_MSK["&amp;EXPEDISI[#Headers]&amp;"]"),ROW()-1)=0,"",INDEX(INDIRECT("B_MSK["&amp;EXPEDISI[#Headers]&amp;"]"),ROW()-1)),"")</f>
        <v/>
      </c>
      <c r="K275" s="16">
        <f ca="1">IFERROR(IF(EXPEDISI[[#This Row],[NAMA BARANG]]="","",INDEX(INDIRECT("B_MSK["&amp;EXPEDISI[#Headers]&amp;"]"),ROW()-1)),"")</f>
        <v>44937</v>
      </c>
      <c r="L275" s="17" t="str">
        <f ca="1">IFERROR(INDEX(INDIRECT("B_MSK["&amp;EXPEDISI[#Headers]&amp;"]"),ROW()-1),"")</f>
        <v/>
      </c>
    </row>
    <row r="276" spans="1:12" x14ac:dyDescent="0.25">
      <c r="A276" s="16" t="str">
        <f ca="1">IFERROR(INDEX(INDIRECT("B_MSK["&amp;EXPEDISI[#Headers]&amp;"]"),ROW()-1),"")</f>
        <v/>
      </c>
      <c r="B276" s="26" t="str">
        <f ca="1">IFERROR(INDEX(INDIRECT("B_MSK["&amp;EXPEDISI[#Headers]&amp;"]"),ROW()-1),"")</f>
        <v>Gunting JK SC-828</v>
      </c>
      <c r="C276" s="26" t="str">
        <f ca="1">IFERROR(INDEX(SUPPLIER_CONV[2],MATCH(INDEX(INDIRECT("B_MSK["&amp;EXPEDISI[#Headers]&amp;"]"),ROW()-1),SUPPLIER_CONV[1],0)),"")</f>
        <v>ATALI</v>
      </c>
      <c r="D276" s="21" t="str">
        <f ca="1">IFERROR(INDEX(INDIRECT("B_MSK["&amp;EXPEDISI[#Headers]&amp;"]"),ROW()-1)&amp;IF(OR(EXPEDISI[[#This Row],[C]]&lt;2,EXPEDISI[[#This Row],[C]]=""),"","/ CTN"),"")</f>
        <v>12 LSN/ CTN</v>
      </c>
      <c r="E276" s="5">
        <f ca="1">IFERROR(INDEX(INDIRECT("B_MSK["&amp;EXPEDISI[#Headers]&amp;"]"),ROW()-1),"")</f>
        <v>2</v>
      </c>
      <c r="F276" s="22">
        <f ca="1">IFERROR(INDEX(INDIRECT("B_MSK["&amp;EXPEDISI[#Headers]&amp;"_1]"),ROW()-1),"")</f>
        <v>52200</v>
      </c>
      <c r="G276" s="17" t="str">
        <f ca="1">IFERROR(INDEX(INDIRECT("B_MSK["&amp;EXPEDISI[#Headers]&amp;"_1]"),ROW()-1),"")</f>
        <v>/ LSN</v>
      </c>
      <c r="H276" s="17">
        <f ca="1">IFERROR(INDEX(INDIRECT("B_MSK["&amp;EXPEDISI[#Headers]&amp;"]"),ROW()-1),"")</f>
        <v>0.125</v>
      </c>
      <c r="I276" s="17">
        <f ca="1">IFERROR(INDEX(INDIRECT("B_MSK["&amp;EXPEDISI[#Headers]&amp;"]"),ROW()-1),"")</f>
        <v>0.05</v>
      </c>
      <c r="J276" s="19" t="str">
        <f ca="1">IFERROR(IF(INDEX(INDIRECT("B_MSK["&amp;EXPEDISI[#Headers]&amp;"]"),ROW()-1)=0,"",INDEX(INDIRECT("B_MSK["&amp;EXPEDISI[#Headers]&amp;"]"),ROW()-1)),"")</f>
        <v/>
      </c>
      <c r="K276" s="16">
        <f ca="1">IFERROR(IF(EXPEDISI[[#This Row],[NAMA BARANG]]="","",INDEX(INDIRECT("B_MSK["&amp;EXPEDISI[#Headers]&amp;"]"),ROW()-1)),"")</f>
        <v>44937</v>
      </c>
      <c r="L276" s="17" t="str">
        <f ca="1">IFERROR(INDEX(INDIRECT("B_MSK["&amp;EXPEDISI[#Headers]&amp;"]"),ROW()-1),"")</f>
        <v/>
      </c>
    </row>
    <row r="277" spans="1:12" x14ac:dyDescent="0.25">
      <c r="A277" s="16" t="str">
        <f ca="1">IFERROR(INDEX(INDIRECT("B_MSK["&amp;EXPEDISI[#Headers]&amp;"]"),ROW()-1),"")</f>
        <v/>
      </c>
      <c r="B277" s="26" t="str">
        <f ca="1">IFERROR(INDEX(INDIRECT("B_MSK["&amp;EXPEDISI[#Headers]&amp;"]"),ROW()-1),"")</f>
        <v>Label JK LB-P2 LN 2brs</v>
      </c>
      <c r="C277" s="26" t="str">
        <f ca="1">IFERROR(INDEX(SUPPLIER_CONV[2],MATCH(INDEX(INDIRECT("B_MSK["&amp;EXPEDISI[#Headers]&amp;"]"),ROW()-1),SUPPLIER_CONV[1],0)),"")</f>
        <v>ATALI</v>
      </c>
      <c r="D277" s="21" t="str">
        <f ca="1">IFERROR(INDEX(INDIRECT("B_MSK["&amp;EXPEDISI[#Headers]&amp;"]"),ROW()-1)&amp;IF(OR(EXPEDISI[[#This Row],[C]]&lt;2,EXPEDISI[[#This Row],[C]]=""),"","/ CTN"),"")</f>
        <v>50 PAK (10 ROL)/ CTN</v>
      </c>
      <c r="E277" s="5">
        <f ca="1">IFERROR(INDEX(INDIRECT("B_MSK["&amp;EXPEDISI[#Headers]&amp;"]"),ROW()-1),"")</f>
        <v>2</v>
      </c>
      <c r="F277" s="22">
        <f ca="1">IFERROR(INDEX(INDIRECT("B_MSK["&amp;EXPEDISI[#Headers]&amp;"_1]"),ROW()-1),"")</f>
        <v>30500</v>
      </c>
      <c r="G277" s="17" t="str">
        <f ca="1">IFERROR(INDEX(INDIRECT("B_MSK["&amp;EXPEDISI[#Headers]&amp;"_1]"),ROW()-1),"")</f>
        <v xml:space="preserve">/ PAK </v>
      </c>
      <c r="H277" s="17">
        <f ca="1">IFERROR(INDEX(INDIRECT("B_MSK["&amp;EXPEDISI[#Headers]&amp;"]"),ROW()-1),"")</f>
        <v>0.125</v>
      </c>
      <c r="I277" s="17">
        <f ca="1">IFERROR(INDEX(INDIRECT("B_MSK["&amp;EXPEDISI[#Headers]&amp;"]"),ROW()-1),"")</f>
        <v>0.05</v>
      </c>
      <c r="J277" s="19" t="str">
        <f ca="1">IFERROR(IF(INDEX(INDIRECT("B_MSK["&amp;EXPEDISI[#Headers]&amp;"]"),ROW()-1)=0,"",INDEX(INDIRECT("B_MSK["&amp;EXPEDISI[#Headers]&amp;"]"),ROW()-1)),"")</f>
        <v/>
      </c>
      <c r="K277" s="16">
        <f ca="1">IFERROR(IF(EXPEDISI[[#This Row],[NAMA BARANG]]="","",INDEX(INDIRECT("B_MSK["&amp;EXPEDISI[#Headers]&amp;"]"),ROW()-1)),"")</f>
        <v>44937</v>
      </c>
      <c r="L277" s="17" t="str">
        <f ca="1">IFERROR(INDEX(INDIRECT("B_MSK["&amp;EXPEDISI[#Headers]&amp;"]"),ROW()-1),"")</f>
        <v/>
      </c>
    </row>
    <row r="278" spans="1:12" x14ac:dyDescent="0.25">
      <c r="A278" s="16" t="str">
        <f ca="1">IFERROR(INDEX(INDIRECT("B_MSK["&amp;EXPEDISI[#Headers]&amp;"]"),ROW()-1),"")</f>
        <v/>
      </c>
      <c r="B278" s="26" t="str">
        <f ca="1">IFERROR(INDEX(INDIRECT("B_MSK["&amp;EXPEDISI[#Headers]&amp;"]"),ROW()-1),"")</f>
        <v>Label JK LB-P2 CY 2brs kuning</v>
      </c>
      <c r="C278" s="26" t="str">
        <f ca="1">IFERROR(INDEX(SUPPLIER_CONV[2],MATCH(INDEX(INDIRECT("B_MSK["&amp;EXPEDISI[#Headers]&amp;"]"),ROW()-1),SUPPLIER_CONV[1],0)),"")</f>
        <v>ATALI</v>
      </c>
      <c r="D278" s="21" t="str">
        <f ca="1">IFERROR(INDEX(INDIRECT("B_MSK["&amp;EXPEDISI[#Headers]&amp;"]"),ROW()-1)&amp;IF(OR(EXPEDISI[[#This Row],[C]]&lt;2,EXPEDISI[[#This Row],[C]]=""),"","/ CTN"),"")</f>
        <v>50 PAK (10 ROL)</v>
      </c>
      <c r="E278" s="5">
        <f ca="1">IFERROR(INDEX(INDIRECT("B_MSK["&amp;EXPEDISI[#Headers]&amp;"]"),ROW()-1),"")</f>
        <v>1</v>
      </c>
      <c r="F278" s="22">
        <f ca="1">IFERROR(INDEX(INDIRECT("B_MSK["&amp;EXPEDISI[#Headers]&amp;"_1]"),ROW()-1),"")</f>
        <v>42000</v>
      </c>
      <c r="G278" s="17" t="str">
        <f ca="1">IFERROR(INDEX(INDIRECT("B_MSK["&amp;EXPEDISI[#Headers]&amp;"_1]"),ROW()-1),"")</f>
        <v xml:space="preserve">/ PAK </v>
      </c>
      <c r="H278" s="17">
        <f ca="1">IFERROR(INDEX(INDIRECT("B_MSK["&amp;EXPEDISI[#Headers]&amp;"]"),ROW()-1),"")</f>
        <v>0.125</v>
      </c>
      <c r="I278" s="17">
        <f ca="1">IFERROR(INDEX(INDIRECT("B_MSK["&amp;EXPEDISI[#Headers]&amp;"]"),ROW()-1),"")</f>
        <v>0.05</v>
      </c>
      <c r="J278" s="19" t="str">
        <f ca="1">IFERROR(IF(INDEX(INDIRECT("B_MSK["&amp;EXPEDISI[#Headers]&amp;"]"),ROW()-1)=0,"",INDEX(INDIRECT("B_MSK["&amp;EXPEDISI[#Headers]&amp;"]"),ROW()-1)),"")</f>
        <v/>
      </c>
      <c r="K278" s="16">
        <f ca="1">IFERROR(IF(EXPEDISI[[#This Row],[NAMA BARANG]]="","",INDEX(INDIRECT("B_MSK["&amp;EXPEDISI[#Headers]&amp;"]"),ROW()-1)),"")</f>
        <v>44937</v>
      </c>
      <c r="L278" s="17" t="str">
        <f ca="1">IFERROR(INDEX(INDIRECT("B_MSK["&amp;EXPEDISI[#Headers]&amp;"]"),ROW()-1),"")</f>
        <v/>
      </c>
    </row>
    <row r="279" spans="1:12" x14ac:dyDescent="0.25">
      <c r="A279" s="16" t="str">
        <f ca="1">IFERROR(INDEX(INDIRECT("B_MSK["&amp;EXPEDISI[#Headers]&amp;"]"),ROW()-1),"")</f>
        <v/>
      </c>
      <c r="B279" s="26" t="str">
        <f ca="1">IFERROR(INDEX(INDIRECT("B_MSK["&amp;EXPEDISI[#Headers]&amp;"]"),ROW()-1),"")</f>
        <v>Label JK LB-2 RL 1brs</v>
      </c>
      <c r="C279" s="26" t="str">
        <f ca="1">IFERROR(INDEX(SUPPLIER_CONV[2],MATCH(INDEX(INDIRECT("B_MSK["&amp;EXPEDISI[#Headers]&amp;"]"),ROW()-1),SUPPLIER_CONV[1],0)),"")</f>
        <v>ATALI</v>
      </c>
      <c r="D279" s="21" t="str">
        <f ca="1">IFERROR(INDEX(INDIRECT("B_MSK["&amp;EXPEDISI[#Headers]&amp;"]"),ROW()-1)&amp;IF(OR(EXPEDISI[[#This Row],[C]]&lt;2,EXPEDISI[[#This Row],[C]]=""),"","/ CTN"),"")</f>
        <v>100 PAK (10 ROL)/ CTN</v>
      </c>
      <c r="E279" s="5">
        <f ca="1">IFERROR(INDEX(INDIRECT("B_MSK["&amp;EXPEDISI[#Headers]&amp;"]"),ROW()-1),"")</f>
        <v>2</v>
      </c>
      <c r="F279" s="22">
        <f ca="1">IFERROR(INDEX(INDIRECT("B_MSK["&amp;EXPEDISI[#Headers]&amp;"_1]"),ROW()-1),"")</f>
        <v>20500</v>
      </c>
      <c r="G279" s="17" t="str">
        <f ca="1">IFERROR(INDEX(INDIRECT("B_MSK["&amp;EXPEDISI[#Headers]&amp;"_1]"),ROW()-1),"")</f>
        <v xml:space="preserve">/ PAK </v>
      </c>
      <c r="H279" s="17">
        <f ca="1">IFERROR(INDEX(INDIRECT("B_MSK["&amp;EXPEDISI[#Headers]&amp;"]"),ROW()-1),"")</f>
        <v>0.125</v>
      </c>
      <c r="I279" s="17">
        <f ca="1">IFERROR(INDEX(INDIRECT("B_MSK["&amp;EXPEDISI[#Headers]&amp;"]"),ROW()-1),"")</f>
        <v>0.05</v>
      </c>
      <c r="J279" s="19" t="str">
        <f ca="1">IFERROR(IF(INDEX(INDIRECT("B_MSK["&amp;EXPEDISI[#Headers]&amp;"]"),ROW()-1)=0,"",INDEX(INDIRECT("B_MSK["&amp;EXPEDISI[#Headers]&amp;"]"),ROW()-1)),"")</f>
        <v/>
      </c>
      <c r="K279" s="16">
        <f ca="1">IFERROR(IF(EXPEDISI[[#This Row],[NAMA BARANG]]="","",INDEX(INDIRECT("B_MSK["&amp;EXPEDISI[#Headers]&amp;"]"),ROW()-1)),"")</f>
        <v>44937</v>
      </c>
      <c r="L279" s="17" t="str">
        <f ca="1">IFERROR(INDEX(INDIRECT("B_MSK["&amp;EXPEDISI[#Headers]&amp;"]"),ROW()-1),"")</f>
        <v/>
      </c>
    </row>
    <row r="280" spans="1:12" x14ac:dyDescent="0.25">
      <c r="A280" s="16" t="str">
        <f ca="1">IFERROR(INDEX(INDIRECT("B_MSK["&amp;EXPEDISI[#Headers]&amp;"]"),ROW()-1),"")</f>
        <v/>
      </c>
      <c r="B280" s="26" t="str">
        <f ca="1">IFERROR(INDEX(INDIRECT("B_MSK["&amp;EXPEDISI[#Headers]&amp;"]"),ROW()-1),"")</f>
        <v>Buku tamu JK GB-2833 R-5 Batik</v>
      </c>
      <c r="C280" s="26" t="str">
        <f ca="1">IFERROR(INDEX(SUPPLIER_CONV[2],MATCH(INDEX(INDIRECT("B_MSK["&amp;EXPEDISI[#Headers]&amp;"]"),ROW()-1),SUPPLIER_CONV[1],0)),"")</f>
        <v>ATALI</v>
      </c>
      <c r="D280" s="21" t="str">
        <f ca="1">IFERROR(INDEX(INDIRECT("B_MSK["&amp;EXPEDISI[#Headers]&amp;"]"),ROW()-1)&amp;IF(OR(EXPEDISI[[#This Row],[C]]&lt;2,EXPEDISI[[#This Row],[C]]=""),"","/ CTN"),"")</f>
        <v>60 PCS</v>
      </c>
      <c r="E280" s="5">
        <f ca="1">IFERROR(INDEX(INDIRECT("B_MSK["&amp;EXPEDISI[#Headers]&amp;"]"),ROW()-1),"")</f>
        <v>1</v>
      </c>
      <c r="F280" s="22">
        <f ca="1">IFERROR(INDEX(INDIRECT("B_MSK["&amp;EXPEDISI[#Headers]&amp;"_1]"),ROW()-1),"")</f>
        <v>20800</v>
      </c>
      <c r="G280" s="17" t="str">
        <f ca="1">IFERROR(INDEX(INDIRECT("B_MSK["&amp;EXPEDISI[#Headers]&amp;"_1]"),ROW()-1),"")</f>
        <v>/ PCS</v>
      </c>
      <c r="H280" s="17">
        <f ca="1">IFERROR(INDEX(INDIRECT("B_MSK["&amp;EXPEDISI[#Headers]&amp;"]"),ROW()-1),"")</f>
        <v>0.125</v>
      </c>
      <c r="I280" s="17">
        <f ca="1">IFERROR(INDEX(INDIRECT("B_MSK["&amp;EXPEDISI[#Headers]&amp;"]"),ROW()-1),"")</f>
        <v>0.05</v>
      </c>
      <c r="J280" s="19" t="str">
        <f ca="1">IFERROR(IF(INDEX(INDIRECT("B_MSK["&amp;EXPEDISI[#Headers]&amp;"]"),ROW()-1)=0,"",INDEX(INDIRECT("B_MSK["&amp;EXPEDISI[#Headers]&amp;"]"),ROW()-1)),"")</f>
        <v/>
      </c>
      <c r="K280" s="16">
        <f ca="1">IFERROR(IF(EXPEDISI[[#This Row],[NAMA BARANG]]="","",INDEX(INDIRECT("B_MSK["&amp;EXPEDISI[#Headers]&amp;"]"),ROW()-1)),"")</f>
        <v>44937</v>
      </c>
      <c r="L280" s="17" t="str">
        <f ca="1">IFERROR(INDEX(INDIRECT("B_MSK["&amp;EXPEDISI[#Headers]&amp;"]"),ROW()-1),"")</f>
        <v/>
      </c>
    </row>
    <row r="281" spans="1:12" x14ac:dyDescent="0.25">
      <c r="A281" s="16" t="str">
        <f ca="1">IFERROR(INDEX(INDIRECT("B_MSK["&amp;EXPEDISI[#Headers]&amp;"]"),ROW()-1),"")</f>
        <v/>
      </c>
      <c r="B281" s="26" t="str">
        <f ca="1">IFERROR(INDEX(INDIRECT("B_MSK["&amp;EXPEDISI[#Headers]&amp;"]"),ROW()-1),"")</f>
        <v>Clip Trigonal JK no.3</v>
      </c>
      <c r="C281" s="26" t="str">
        <f ca="1">IFERROR(INDEX(SUPPLIER_CONV[2],MATCH(INDEX(INDIRECT("B_MSK["&amp;EXPEDISI[#Headers]&amp;"]"),ROW()-1),SUPPLIER_CONV[1],0)),"")</f>
        <v>ATALI</v>
      </c>
      <c r="D281" s="21" t="str">
        <f ca="1">IFERROR(INDEX(INDIRECT("B_MSK["&amp;EXPEDISI[#Headers]&amp;"]"),ROW()-1)&amp;IF(OR(EXPEDISI[[#This Row],[C]]&lt;2,EXPEDISI[[#This Row],[C]]=""),"","/ CTN"),"")</f>
        <v>500 BOX</v>
      </c>
      <c r="E281" s="5">
        <f ca="1">IFERROR(INDEX(INDIRECT("B_MSK["&amp;EXPEDISI[#Headers]&amp;"]"),ROW()-1),"")</f>
        <v>1</v>
      </c>
      <c r="F281" s="22">
        <f ca="1">IFERROR(INDEX(INDIRECT("B_MSK["&amp;EXPEDISI[#Headers]&amp;"_1]"),ROW()-1),"")</f>
        <v>1625</v>
      </c>
      <c r="G281" s="17" t="str">
        <f ca="1">IFERROR(INDEX(INDIRECT("B_MSK["&amp;EXPEDISI[#Headers]&amp;"_1]"),ROW()-1),"")</f>
        <v>/ BOX</v>
      </c>
      <c r="H281" s="17">
        <f ca="1">IFERROR(INDEX(INDIRECT("B_MSK["&amp;EXPEDISI[#Headers]&amp;"]"),ROW()-1),"")</f>
        <v>0.125</v>
      </c>
      <c r="I281" s="17">
        <f ca="1">IFERROR(INDEX(INDIRECT("B_MSK["&amp;EXPEDISI[#Headers]&amp;"]"),ROW()-1),"")</f>
        <v>0.05</v>
      </c>
      <c r="J281" s="19" t="str">
        <f ca="1">IFERROR(IF(INDEX(INDIRECT("B_MSK["&amp;EXPEDISI[#Headers]&amp;"]"),ROW()-1)=0,"",INDEX(INDIRECT("B_MSK["&amp;EXPEDISI[#Headers]&amp;"]"),ROW()-1)),"")</f>
        <v/>
      </c>
      <c r="K281" s="16">
        <f ca="1">IFERROR(IF(EXPEDISI[[#This Row],[NAMA BARANG]]="","",INDEX(INDIRECT("B_MSK["&amp;EXPEDISI[#Headers]&amp;"]"),ROW()-1)),"")</f>
        <v>44937</v>
      </c>
      <c r="L281" s="17" t="str">
        <f ca="1">IFERROR(INDEX(INDIRECT("B_MSK["&amp;EXPEDISI[#Headers]&amp;"]"),ROW()-1),"")</f>
        <v/>
      </c>
    </row>
    <row r="282" spans="1:12" x14ac:dyDescent="0.25">
      <c r="A282" s="16" t="str">
        <f ca="1">IFERROR(INDEX(INDIRECT("B_MSK["&amp;EXPEDISI[#Headers]&amp;"]"),ROW()-1),"")</f>
        <v/>
      </c>
      <c r="B282" s="26" t="str">
        <f ca="1">IFERROR(INDEX(INDIRECT("B_MSK["&amp;EXPEDISI[#Headers]&amp;"]"),ROW()-1),"")</f>
        <v>Lem JK GL-R35</v>
      </c>
      <c r="C282" s="26" t="str">
        <f ca="1">IFERROR(INDEX(SUPPLIER_CONV[2],MATCH(INDEX(INDIRECT("B_MSK["&amp;EXPEDISI[#Headers]&amp;"]"),ROW()-1),SUPPLIER_CONV[1],0)),"")</f>
        <v>ATALI</v>
      </c>
      <c r="D282" s="21" t="str">
        <f ca="1">IFERROR(INDEX(INDIRECT("B_MSK["&amp;EXPEDISI[#Headers]&amp;"]"),ROW()-1)&amp;IF(OR(EXPEDISI[[#This Row],[C]]&lt;2,EXPEDISI[[#This Row],[C]]=""),"","/ CTN"),"")</f>
        <v>48 LSN/ CTN</v>
      </c>
      <c r="E282" s="5">
        <f ca="1">IFERROR(INDEX(INDIRECT("B_MSK["&amp;EXPEDISI[#Headers]&amp;"]"),ROW()-1),"")</f>
        <v>2</v>
      </c>
      <c r="F282" s="22">
        <f ca="1">IFERROR(INDEX(INDIRECT("B_MSK["&amp;EXPEDISI[#Headers]&amp;"_1]"),ROW()-1),"")</f>
        <v>18600</v>
      </c>
      <c r="G282" s="17" t="str">
        <f ca="1">IFERROR(INDEX(INDIRECT("B_MSK["&amp;EXPEDISI[#Headers]&amp;"_1]"),ROW()-1),"")</f>
        <v>/ LSN</v>
      </c>
      <c r="H282" s="17">
        <f ca="1">IFERROR(INDEX(INDIRECT("B_MSK["&amp;EXPEDISI[#Headers]&amp;"]"),ROW()-1),"")</f>
        <v>0.125</v>
      </c>
      <c r="I282" s="17">
        <f ca="1">IFERROR(INDEX(INDIRECT("B_MSK["&amp;EXPEDISI[#Headers]&amp;"]"),ROW()-1),"")</f>
        <v>0.05</v>
      </c>
      <c r="J282" s="19" t="str">
        <f ca="1">IFERROR(IF(INDEX(INDIRECT("B_MSK["&amp;EXPEDISI[#Headers]&amp;"]"),ROW()-1)=0,"",INDEX(INDIRECT("B_MSK["&amp;EXPEDISI[#Headers]&amp;"]"),ROW()-1)),"")</f>
        <v/>
      </c>
      <c r="K282" s="16">
        <f ca="1">IFERROR(IF(EXPEDISI[[#This Row],[NAMA BARANG]]="","",INDEX(INDIRECT("B_MSK["&amp;EXPEDISI[#Headers]&amp;"]"),ROW()-1)),"")</f>
        <v>44937</v>
      </c>
      <c r="L282" s="17" t="str">
        <f ca="1">IFERROR(INDEX(INDIRECT("B_MSK["&amp;EXPEDISI[#Headers]&amp;"]"),ROW()-1),"")</f>
        <v/>
      </c>
    </row>
    <row r="283" spans="1:12" x14ac:dyDescent="0.25">
      <c r="A283" s="16" t="str">
        <f ca="1">IFERROR(INDEX(INDIRECT("B_MSK["&amp;EXPEDISI[#Headers]&amp;"]"),ROW()-1),"")</f>
        <v/>
      </c>
      <c r="B283" s="26" t="str">
        <f ca="1">IFERROR(INDEX(INDIRECT("B_MSK["&amp;EXPEDISI[#Headers]&amp;"]"),ROW()-1),"")</f>
        <v/>
      </c>
      <c r="C283" s="26" t="str">
        <f ca="1">IFERROR(INDEX(SUPPLIER_CONV[2],MATCH(INDEX(INDIRECT("B_MSK["&amp;EXPEDISI[#Headers]&amp;"]"),ROW()-1),SUPPLIER_CONV[1],0)),"")</f>
        <v/>
      </c>
      <c r="D283" s="21" t="str">
        <f ca="1">IFERROR(INDEX(INDIRECT("B_MSK["&amp;EXPEDISI[#Headers]&amp;"]"),ROW()-1)&amp;IF(OR(EXPEDISI[[#This Row],[C]]&lt;2,EXPEDISI[[#This Row],[C]]=""),"","/ CTN"),"")</f>
        <v/>
      </c>
      <c r="E283" s="5" t="str">
        <f ca="1">IFERROR(INDEX(INDIRECT("B_MSK["&amp;EXPEDISI[#Headers]&amp;"]"),ROW()-1),"")</f>
        <v/>
      </c>
      <c r="F283" s="22" t="str">
        <f ca="1">IFERROR(INDEX(INDIRECT("B_MSK["&amp;EXPEDISI[#Headers]&amp;"_1]"),ROW()-1),"")</f>
        <v/>
      </c>
      <c r="G283" s="17" t="str">
        <f ca="1">IFERROR(INDEX(INDIRECT("B_MSK["&amp;EXPEDISI[#Headers]&amp;"_1]"),ROW()-1),"")</f>
        <v/>
      </c>
      <c r="H283" s="17" t="str">
        <f ca="1">IFERROR(INDEX(INDIRECT("B_MSK["&amp;EXPEDISI[#Headers]&amp;"]"),ROW()-1),"")</f>
        <v/>
      </c>
      <c r="I283" s="17" t="str">
        <f ca="1">IFERROR(INDEX(INDIRECT("B_MSK["&amp;EXPEDISI[#Headers]&amp;"]"),ROW()-1),"")</f>
        <v/>
      </c>
      <c r="J283" s="19" t="str">
        <f ca="1">IFERROR(IF(INDEX(INDIRECT("B_MSK["&amp;EXPEDISI[#Headers]&amp;"]"),ROW()-1)=0,"",INDEX(INDIRECT("B_MSK["&amp;EXPEDISI[#Headers]&amp;"]"),ROW()-1)),"")</f>
        <v/>
      </c>
      <c r="K283" s="16" t="str">
        <f ca="1">IFERROR(IF(EXPEDISI[[#This Row],[NAMA BARANG]]="","",INDEX(INDIRECT("B_MSK["&amp;EXPEDISI[#Headers]&amp;"]"),ROW()-1)),"")</f>
        <v/>
      </c>
      <c r="L283" s="17" t="str">
        <f ca="1">IFERROR(INDEX(INDIRECT("B_MSK["&amp;EXPEDISI[#Headers]&amp;"]"),ROW()-1),"")</f>
        <v/>
      </c>
    </row>
    <row r="284" spans="1:12" x14ac:dyDescent="0.25">
      <c r="A284" s="16" t="str">
        <f ca="1">IFERROR(INDEX(INDIRECT("B_MSK["&amp;EXPEDISI[#Headers]&amp;"]"),ROW()-1),"")</f>
        <v/>
      </c>
      <c r="B284" s="26" t="str">
        <f ca="1">IFERROR(INDEX(INDIRECT("B_MSK["&amp;EXPEDISI[#Headers]&amp;"]"),ROW()-1),"")</f>
        <v>Call JK CC-19 A</v>
      </c>
      <c r="C284" s="26" t="str">
        <f ca="1">IFERROR(INDEX(SUPPLIER_CONV[2],MATCH(INDEX(INDIRECT("B_MSK["&amp;EXPEDISI[#Headers]&amp;"]"),ROW()-1),SUPPLIER_CONV[1],0)),"")</f>
        <v>KALINDO</v>
      </c>
      <c r="D284" s="21" t="str">
        <f ca="1">IFERROR(INDEX(INDIRECT("B_MSK["&amp;EXPEDISI[#Headers]&amp;"]"),ROW()-1)&amp;IF(OR(EXPEDISI[[#This Row],[C]]&lt;2,EXPEDISI[[#This Row],[C]]=""),"","/ CTN"),"")</f>
        <v>4 BOX (20 PCS)/ CTN</v>
      </c>
      <c r="E284" s="5">
        <f ca="1">IFERROR(INDEX(INDIRECT("B_MSK["&amp;EXPEDISI[#Headers]&amp;"]"),ROW()-1),"")</f>
        <v>2</v>
      </c>
      <c r="F284" s="22">
        <f ca="1">IFERROR(INDEX(INDIRECT("B_MSK["&amp;EXPEDISI[#Headers]&amp;"_1]"),ROW()-1),"")</f>
        <v>1200000</v>
      </c>
      <c r="G284" s="17" t="str">
        <f ca="1">IFERROR(INDEX(INDIRECT("B_MSK["&amp;EXPEDISI[#Headers]&amp;"_1]"),ROW()-1),"")</f>
        <v xml:space="preserve">/ BOX </v>
      </c>
      <c r="H284" s="17">
        <f ca="1">IFERROR(INDEX(INDIRECT("B_MSK["&amp;EXPEDISI[#Headers]&amp;"]"),ROW()-1),"")</f>
        <v>0.125</v>
      </c>
      <c r="I284" s="17">
        <f ca="1">IFERROR(INDEX(INDIRECT("B_MSK["&amp;EXPEDISI[#Headers]&amp;"]"),ROW()-1),"")</f>
        <v>0.1</v>
      </c>
      <c r="J284" s="19" t="str">
        <f ca="1">IFERROR(IF(INDEX(INDIRECT("B_MSK["&amp;EXPEDISI[#Headers]&amp;"]"),ROW()-1)=0,"",INDEX(INDIRECT("B_MSK["&amp;EXPEDISI[#Headers]&amp;"]"),ROW()-1)),"")</f>
        <v/>
      </c>
      <c r="K284" s="16">
        <f ca="1">IFERROR(IF(EXPEDISI[[#This Row],[NAMA BARANG]]="","",INDEX(INDIRECT("B_MSK["&amp;EXPEDISI[#Headers]&amp;"]"),ROW()-1)),"")</f>
        <v>44937</v>
      </c>
      <c r="L284" s="17" t="str">
        <f ca="1">IFERROR(INDEX(INDIRECT("B_MSK["&amp;EXPEDISI[#Headers]&amp;"]"),ROW()-1),"")</f>
        <v/>
      </c>
    </row>
    <row r="285" spans="1:12" x14ac:dyDescent="0.25">
      <c r="A285" s="16" t="str">
        <f ca="1">IFERROR(INDEX(INDIRECT("B_MSK["&amp;EXPEDISI[#Headers]&amp;"]"),ROW()-1),"")</f>
        <v/>
      </c>
      <c r="B285" s="26" t="str">
        <f ca="1">IFERROR(INDEX(INDIRECT("B_MSK["&amp;EXPEDISI[#Headers]&amp;"]"),ROW()-1),"")</f>
        <v>Call JK CC-56</v>
      </c>
      <c r="C285" s="26" t="str">
        <f ca="1">IFERROR(INDEX(SUPPLIER_CONV[2],MATCH(INDEX(INDIRECT("B_MSK["&amp;EXPEDISI[#Headers]&amp;"]"),ROW()-1),SUPPLIER_CONV[1],0)),"")</f>
        <v>KALINDO</v>
      </c>
      <c r="D285" s="21" t="str">
        <f ca="1">IFERROR(INDEX(INDIRECT("B_MSK["&amp;EXPEDISI[#Headers]&amp;"]"),ROW()-1)&amp;IF(OR(EXPEDISI[[#This Row],[C]]&lt;2,EXPEDISI[[#This Row],[C]]=""),"","/ CTN"),"")</f>
        <v>8 BOX (10 PCS)/ CTN</v>
      </c>
      <c r="E285" s="5">
        <f ca="1">IFERROR(INDEX(INDIRECT("B_MSK["&amp;EXPEDISI[#Headers]&amp;"]"),ROW()-1),"")</f>
        <v>2</v>
      </c>
      <c r="F285" s="22">
        <f ca="1">IFERROR(INDEX(INDIRECT("B_MSK["&amp;EXPEDISI[#Headers]&amp;"_1]"),ROW()-1),"")</f>
        <v>620000</v>
      </c>
      <c r="G285" s="17" t="str">
        <f ca="1">IFERROR(INDEX(INDIRECT("B_MSK["&amp;EXPEDISI[#Headers]&amp;"_1]"),ROW()-1),"")</f>
        <v xml:space="preserve">/ BOX </v>
      </c>
      <c r="H285" s="17">
        <f ca="1">IFERROR(INDEX(INDIRECT("B_MSK["&amp;EXPEDISI[#Headers]&amp;"]"),ROW()-1),"")</f>
        <v>0.125</v>
      </c>
      <c r="I285" s="17">
        <f ca="1">IFERROR(INDEX(INDIRECT("B_MSK["&amp;EXPEDISI[#Headers]&amp;"]"),ROW()-1),"")</f>
        <v>0.1</v>
      </c>
      <c r="J285" s="19" t="str">
        <f ca="1">IFERROR(IF(INDEX(INDIRECT("B_MSK["&amp;EXPEDISI[#Headers]&amp;"]"),ROW()-1)=0,"",INDEX(INDIRECT("B_MSK["&amp;EXPEDISI[#Headers]&amp;"]"),ROW()-1)),"")</f>
        <v/>
      </c>
      <c r="K285" s="16">
        <f ca="1">IFERROR(IF(EXPEDISI[[#This Row],[NAMA BARANG]]="","",INDEX(INDIRECT("B_MSK["&amp;EXPEDISI[#Headers]&amp;"]"),ROW()-1)),"")</f>
        <v>44937</v>
      </c>
      <c r="L285" s="17" t="str">
        <f ca="1">IFERROR(INDEX(INDIRECT("B_MSK["&amp;EXPEDISI[#Headers]&amp;"]"),ROW()-1),"")</f>
        <v/>
      </c>
    </row>
    <row r="286" spans="1:12" x14ac:dyDescent="0.25">
      <c r="A286" s="16" t="str">
        <f ca="1">IFERROR(INDEX(INDIRECT("B_MSK["&amp;EXPEDISI[#Headers]&amp;"]"),ROW()-1),"")</f>
        <v/>
      </c>
      <c r="B286" s="26" t="str">
        <f ca="1">IFERROR(INDEX(INDIRECT("B_MSK["&amp;EXPEDISI[#Headers]&amp;"]"),ROW()-1),"")</f>
        <v>Call JK CC-57</v>
      </c>
      <c r="C286" s="26" t="str">
        <f ca="1">IFERROR(INDEX(SUPPLIER_CONV[2],MATCH(INDEX(INDIRECT("B_MSK["&amp;EXPEDISI[#Headers]&amp;"]"),ROW()-1),SUPPLIER_CONV[1],0)),"")</f>
        <v>KALINDO</v>
      </c>
      <c r="D286" s="21" t="str">
        <f ca="1">IFERROR(INDEX(INDIRECT("B_MSK["&amp;EXPEDISI[#Headers]&amp;"]"),ROW()-1)&amp;IF(OR(EXPEDISI[[#This Row],[C]]&lt;2,EXPEDISI[[#This Row],[C]]=""),"","/ CTN"),"")</f>
        <v>6 BOX (10 PCS)/ CTN</v>
      </c>
      <c r="E286" s="5">
        <f ca="1">IFERROR(INDEX(INDIRECT("B_MSK["&amp;EXPEDISI[#Headers]&amp;"]"),ROW()-1),"")</f>
        <v>2</v>
      </c>
      <c r="F286" s="22">
        <f ca="1">IFERROR(INDEX(INDIRECT("B_MSK["&amp;EXPEDISI[#Headers]&amp;"_1]"),ROW()-1),"")</f>
        <v>880000</v>
      </c>
      <c r="G286" s="17" t="str">
        <f ca="1">IFERROR(INDEX(INDIRECT("B_MSK["&amp;EXPEDISI[#Headers]&amp;"_1]"),ROW()-1),"")</f>
        <v xml:space="preserve">/ BOX </v>
      </c>
      <c r="H286" s="17">
        <f ca="1">IFERROR(INDEX(INDIRECT("B_MSK["&amp;EXPEDISI[#Headers]&amp;"]"),ROW()-1),"")</f>
        <v>0.125</v>
      </c>
      <c r="I286" s="17">
        <f ca="1">IFERROR(INDEX(INDIRECT("B_MSK["&amp;EXPEDISI[#Headers]&amp;"]"),ROW()-1),"")</f>
        <v>0.1</v>
      </c>
      <c r="J286" s="19" t="str">
        <f ca="1">IFERROR(IF(INDEX(INDIRECT("B_MSK["&amp;EXPEDISI[#Headers]&amp;"]"),ROW()-1)=0,"",INDEX(INDIRECT("B_MSK["&amp;EXPEDISI[#Headers]&amp;"]"),ROW()-1)),"")</f>
        <v/>
      </c>
      <c r="K286" s="16">
        <f ca="1">IFERROR(IF(EXPEDISI[[#This Row],[NAMA BARANG]]="","",INDEX(INDIRECT("B_MSK["&amp;EXPEDISI[#Headers]&amp;"]"),ROW()-1)),"")</f>
        <v>44937</v>
      </c>
      <c r="L286" s="17" t="str">
        <f ca="1">IFERROR(INDEX(INDIRECT("B_MSK["&amp;EXPEDISI[#Headers]&amp;"]"),ROW()-1),"")</f>
        <v/>
      </c>
    </row>
    <row r="287" spans="1:12" x14ac:dyDescent="0.25">
      <c r="A287" s="16" t="str">
        <f ca="1">IFERROR(INDEX(INDIRECT("B_MSK["&amp;EXPEDISI[#Headers]&amp;"]"),ROW()-1),"")</f>
        <v/>
      </c>
      <c r="B287" s="26" t="str">
        <f ca="1">IFERROR(INDEX(INDIRECT("B_MSK["&amp;EXPEDISI[#Headers]&amp;"]"),ROW()-1),"")</f>
        <v/>
      </c>
      <c r="C287" s="26" t="str">
        <f ca="1">IFERROR(INDEX(SUPPLIER_CONV[2],MATCH(INDEX(INDIRECT("B_MSK["&amp;EXPEDISI[#Headers]&amp;"]"),ROW()-1),SUPPLIER_CONV[1],0)),"")</f>
        <v/>
      </c>
      <c r="D287" s="21" t="str">
        <f ca="1">IFERROR(INDEX(INDIRECT("B_MSK["&amp;EXPEDISI[#Headers]&amp;"]"),ROW()-1)&amp;IF(OR(EXPEDISI[[#This Row],[C]]&lt;2,EXPEDISI[[#This Row],[C]]=""),"","/ CTN"),"")</f>
        <v/>
      </c>
      <c r="E287" s="5" t="str">
        <f ca="1">IFERROR(INDEX(INDIRECT("B_MSK["&amp;EXPEDISI[#Headers]&amp;"]"),ROW()-1),"")</f>
        <v/>
      </c>
      <c r="F287" s="22" t="str">
        <f ca="1">IFERROR(INDEX(INDIRECT("B_MSK["&amp;EXPEDISI[#Headers]&amp;"_1]"),ROW()-1),"")</f>
        <v/>
      </c>
      <c r="G287" s="17" t="str">
        <f ca="1">IFERROR(INDEX(INDIRECT("B_MSK["&amp;EXPEDISI[#Headers]&amp;"_1]"),ROW()-1),"")</f>
        <v/>
      </c>
      <c r="H287" s="17" t="str">
        <f ca="1">IFERROR(INDEX(INDIRECT("B_MSK["&amp;EXPEDISI[#Headers]&amp;"]"),ROW()-1),"")</f>
        <v/>
      </c>
      <c r="I287" s="17" t="str">
        <f ca="1">IFERROR(INDEX(INDIRECT("B_MSK["&amp;EXPEDISI[#Headers]&amp;"]"),ROW()-1),"")</f>
        <v/>
      </c>
      <c r="J287" s="19" t="str">
        <f ca="1">IFERROR(IF(INDEX(INDIRECT("B_MSK["&amp;EXPEDISI[#Headers]&amp;"]"),ROW()-1)=0,"",INDEX(INDIRECT("B_MSK["&amp;EXPEDISI[#Headers]&amp;"]"),ROW()-1)),"")</f>
        <v/>
      </c>
      <c r="K287" s="16" t="str">
        <f ca="1">IFERROR(IF(EXPEDISI[[#This Row],[NAMA BARANG]]="","",INDEX(INDIRECT("B_MSK["&amp;EXPEDISI[#Headers]&amp;"]"),ROW()-1)),"")</f>
        <v/>
      </c>
      <c r="L287" s="17" t="str">
        <f ca="1">IFERROR(INDEX(INDIRECT("B_MSK["&amp;EXPEDISI[#Headers]&amp;"]"),ROW()-1),"")</f>
        <v/>
      </c>
    </row>
    <row r="288" spans="1:12" x14ac:dyDescent="0.25">
      <c r="A288" s="16" t="str">
        <f ca="1">IFERROR(INDEX(INDIRECT("B_MSK["&amp;EXPEDISI[#Headers]&amp;"]"),ROW()-1),"")</f>
        <v/>
      </c>
      <c r="B288" s="26" t="str">
        <f ca="1">IFERROR(INDEX(INDIRECT("B_MSK["&amp;EXPEDISI[#Headers]&amp;"]"),ROW()-1),"")</f>
        <v>Stip JK 526-B40 P</v>
      </c>
      <c r="C288" s="26" t="str">
        <f ca="1">IFERROR(INDEX(SUPPLIER_CONV[2],MATCH(INDEX(INDIRECT("B_MSK["&amp;EXPEDISI[#Headers]&amp;"]"),ROW()-1),SUPPLIER_CONV[1],0)),"")</f>
        <v>ATALI</v>
      </c>
      <c r="D288" s="21" t="str">
        <f ca="1">IFERROR(INDEX(INDIRECT("B_MSK["&amp;EXPEDISI[#Headers]&amp;"]"),ROW()-1)&amp;IF(OR(EXPEDISI[[#This Row],[C]]&lt;2,EXPEDISI[[#This Row],[C]]=""),"","/ CTN"),"")</f>
        <v>50 BOX (40 PCS)/ CTN</v>
      </c>
      <c r="E288" s="5">
        <f ca="1">IFERROR(INDEX(INDIRECT("B_MSK["&amp;EXPEDISI[#Headers]&amp;"]"),ROW()-1),"")</f>
        <v>5</v>
      </c>
      <c r="F288" s="22">
        <f ca="1">IFERROR(INDEX(INDIRECT("B_MSK["&amp;EXPEDISI[#Headers]&amp;"_1]"),ROW()-1),"")</f>
        <v>28300</v>
      </c>
      <c r="G288" s="17" t="str">
        <f ca="1">IFERROR(INDEX(INDIRECT("B_MSK["&amp;EXPEDISI[#Headers]&amp;"_1]"),ROW()-1),"")</f>
        <v xml:space="preserve">/ BOX </v>
      </c>
      <c r="H288" s="17">
        <f ca="1">IFERROR(INDEX(INDIRECT("B_MSK["&amp;EXPEDISI[#Headers]&amp;"]"),ROW()-1),"")</f>
        <v>0.125</v>
      </c>
      <c r="I288" s="17">
        <f ca="1">IFERROR(INDEX(INDIRECT("B_MSK["&amp;EXPEDISI[#Headers]&amp;"]"),ROW()-1),"")</f>
        <v>0.05</v>
      </c>
      <c r="J288" s="19" t="str">
        <f ca="1">IFERROR(IF(INDEX(INDIRECT("B_MSK["&amp;EXPEDISI[#Headers]&amp;"]"),ROW()-1)=0,"",INDEX(INDIRECT("B_MSK["&amp;EXPEDISI[#Headers]&amp;"]"),ROW()-1)),"")</f>
        <v/>
      </c>
      <c r="K288" s="16">
        <f ca="1">IFERROR(IF(EXPEDISI[[#This Row],[NAMA BARANG]]="","",INDEX(INDIRECT("B_MSK["&amp;EXPEDISI[#Headers]&amp;"]"),ROW()-1)),"")</f>
        <v>44937</v>
      </c>
      <c r="L288" s="17" t="str">
        <f ca="1">IFERROR(INDEX(INDIRECT("B_MSK["&amp;EXPEDISI[#Headers]&amp;"]"),ROW()-1),"")</f>
        <v/>
      </c>
    </row>
    <row r="289" spans="1:12" x14ac:dyDescent="0.25">
      <c r="A289" s="16" t="str">
        <f ca="1">IFERROR(INDEX(INDIRECT("B_MSK["&amp;EXPEDISI[#Headers]&amp;"]"),ROW()-1),"")</f>
        <v/>
      </c>
      <c r="B289" s="26" t="str">
        <f ca="1">IFERROR(INDEX(INDIRECT("B_MSK["&amp;EXPEDISI[#Headers]&amp;"]"),ROW()-1),"")</f>
        <v>Stip JK 526-B40 BL</v>
      </c>
      <c r="C289" s="26" t="str">
        <f ca="1">IFERROR(INDEX(SUPPLIER_CONV[2],MATCH(INDEX(INDIRECT("B_MSK["&amp;EXPEDISI[#Headers]&amp;"]"),ROW()-1),SUPPLIER_CONV[1],0)),"")</f>
        <v>ATALI</v>
      </c>
      <c r="D289" s="21" t="str">
        <f ca="1">IFERROR(INDEX(INDIRECT("B_MSK["&amp;EXPEDISI[#Headers]&amp;"]"),ROW()-1)&amp;IF(OR(EXPEDISI[[#This Row],[C]]&lt;2,EXPEDISI[[#This Row],[C]]=""),"","/ CTN"),"")</f>
        <v>50 BOX (40 PCS)/ CTN</v>
      </c>
      <c r="E289" s="5">
        <f ca="1">IFERROR(INDEX(INDIRECT("B_MSK["&amp;EXPEDISI[#Headers]&amp;"]"),ROW()-1),"")</f>
        <v>2</v>
      </c>
      <c r="F289" s="22">
        <f ca="1">IFERROR(INDEX(INDIRECT("B_MSK["&amp;EXPEDISI[#Headers]&amp;"_1]"),ROW()-1),"")</f>
        <v>28300</v>
      </c>
      <c r="G289" s="17" t="str">
        <f ca="1">IFERROR(INDEX(INDIRECT("B_MSK["&amp;EXPEDISI[#Headers]&amp;"_1]"),ROW()-1),"")</f>
        <v xml:space="preserve">/ BOX </v>
      </c>
      <c r="H289" s="17">
        <f ca="1">IFERROR(INDEX(INDIRECT("B_MSK["&amp;EXPEDISI[#Headers]&amp;"]"),ROW()-1),"")</f>
        <v>0.125</v>
      </c>
      <c r="I289" s="17">
        <f ca="1">IFERROR(INDEX(INDIRECT("B_MSK["&amp;EXPEDISI[#Headers]&amp;"]"),ROW()-1),"")</f>
        <v>0.05</v>
      </c>
      <c r="J289" s="19" t="str">
        <f ca="1">IFERROR(IF(INDEX(INDIRECT("B_MSK["&amp;EXPEDISI[#Headers]&amp;"]"),ROW()-1)=0,"",INDEX(INDIRECT("B_MSK["&amp;EXPEDISI[#Headers]&amp;"]"),ROW()-1)),"")</f>
        <v/>
      </c>
      <c r="K289" s="16">
        <f ca="1">IFERROR(IF(EXPEDISI[[#This Row],[NAMA BARANG]]="","",INDEX(INDIRECT("B_MSK["&amp;EXPEDISI[#Headers]&amp;"]"),ROW()-1)),"")</f>
        <v>44937</v>
      </c>
      <c r="L289" s="17" t="str">
        <f ca="1">IFERROR(INDEX(INDIRECT("B_MSK["&amp;EXPEDISI[#Headers]&amp;"]"),ROW()-1),"")</f>
        <v/>
      </c>
    </row>
    <row r="290" spans="1:12" x14ac:dyDescent="0.25">
      <c r="A290" s="16" t="str">
        <f ca="1">IFERROR(INDEX(INDIRECT("B_MSK["&amp;EXPEDISI[#Headers]&amp;"]"),ROW()-1),"")</f>
        <v/>
      </c>
      <c r="B290" s="26" t="str">
        <f ca="1">IFERROR(INDEX(INDIRECT("B_MSK["&amp;EXPEDISI[#Headers]&amp;"]"),ROW()-1),"")</f>
        <v>Stip JK 526-B20</v>
      </c>
      <c r="C290" s="26" t="str">
        <f ca="1">IFERROR(INDEX(SUPPLIER_CONV[2],MATCH(INDEX(INDIRECT("B_MSK["&amp;EXPEDISI[#Headers]&amp;"]"),ROW()-1),SUPPLIER_CONV[1],0)),"")</f>
        <v>ATALI</v>
      </c>
      <c r="D290" s="21" t="str">
        <f ca="1">IFERROR(INDEX(INDIRECT("B_MSK["&amp;EXPEDISI[#Headers]&amp;"]"),ROW()-1)&amp;IF(OR(EXPEDISI[[#This Row],[C]]&lt;2,EXPEDISI[[#This Row],[C]]=""),"","/ CTN"),"")</f>
        <v>50 BOX (20 PCS)/ CTN</v>
      </c>
      <c r="E290" s="5">
        <f ca="1">IFERROR(INDEX(INDIRECT("B_MSK["&amp;EXPEDISI[#Headers]&amp;"]"),ROW()-1),"")</f>
        <v>5</v>
      </c>
      <c r="F290" s="22">
        <f ca="1">IFERROR(INDEX(INDIRECT("B_MSK["&amp;EXPEDISI[#Headers]&amp;"_1]"),ROW()-1),"")</f>
        <v>34100</v>
      </c>
      <c r="G290" s="17" t="str">
        <f ca="1">IFERROR(INDEX(INDIRECT("B_MSK["&amp;EXPEDISI[#Headers]&amp;"_1]"),ROW()-1),"")</f>
        <v xml:space="preserve">/ BOX </v>
      </c>
      <c r="H290" s="17">
        <f ca="1">IFERROR(INDEX(INDIRECT("B_MSK["&amp;EXPEDISI[#Headers]&amp;"]"),ROW()-1),"")</f>
        <v>0.125</v>
      </c>
      <c r="I290" s="17">
        <f ca="1">IFERROR(INDEX(INDIRECT("B_MSK["&amp;EXPEDISI[#Headers]&amp;"]"),ROW()-1),"")</f>
        <v>0.05</v>
      </c>
      <c r="J290" s="19" t="str">
        <f ca="1">IFERROR(IF(INDEX(INDIRECT("B_MSK["&amp;EXPEDISI[#Headers]&amp;"]"),ROW()-1)=0,"",INDEX(INDIRECT("B_MSK["&amp;EXPEDISI[#Headers]&amp;"]"),ROW()-1)),"")</f>
        <v/>
      </c>
      <c r="K290" s="16">
        <f ca="1">IFERROR(IF(EXPEDISI[[#This Row],[NAMA BARANG]]="","",INDEX(INDIRECT("B_MSK["&amp;EXPEDISI[#Headers]&amp;"]"),ROW()-1)),"")</f>
        <v>44937</v>
      </c>
      <c r="L290" s="17" t="str">
        <f ca="1">IFERROR(INDEX(INDIRECT("B_MSK["&amp;EXPEDISI[#Headers]&amp;"]"),ROW()-1),"")</f>
        <v/>
      </c>
    </row>
    <row r="291" spans="1:12" x14ac:dyDescent="0.25">
      <c r="A291" s="16" t="str">
        <f ca="1">IFERROR(INDEX(INDIRECT("B_MSK["&amp;EXPEDISI[#Headers]&amp;"]"),ROW()-1),"")</f>
        <v/>
      </c>
      <c r="B291" s="26" t="str">
        <f ca="1">IFERROR(INDEX(INDIRECT("B_MSK["&amp;EXPEDISI[#Headers]&amp;"]"),ROW()-1),"")</f>
        <v>Stip JK ER-B20 BL</v>
      </c>
      <c r="C291" s="26" t="str">
        <f ca="1">IFERROR(INDEX(SUPPLIER_CONV[2],MATCH(INDEX(INDIRECT("B_MSK["&amp;EXPEDISI[#Headers]&amp;"]"),ROW()-1),SUPPLIER_CONV[1],0)),"")</f>
        <v>ATALI</v>
      </c>
      <c r="D291" s="21" t="str">
        <f ca="1">IFERROR(INDEX(INDIRECT("B_MSK["&amp;EXPEDISI[#Headers]&amp;"]"),ROW()-1)&amp;IF(OR(EXPEDISI[[#This Row],[C]]&lt;2,EXPEDISI[[#This Row],[C]]=""),"","/ CTN"),"")</f>
        <v>50 BOX (20 PCS)/ CTN</v>
      </c>
      <c r="E291" s="5">
        <f ca="1">IFERROR(INDEX(INDIRECT("B_MSK["&amp;EXPEDISI[#Headers]&amp;"]"),ROW()-1),"")</f>
        <v>2</v>
      </c>
      <c r="F291" s="22">
        <f ca="1">IFERROR(INDEX(INDIRECT("B_MSK["&amp;EXPEDISI[#Headers]&amp;"_1]"),ROW()-1),"")</f>
        <v>34100</v>
      </c>
      <c r="G291" s="17" t="str">
        <f ca="1">IFERROR(INDEX(INDIRECT("B_MSK["&amp;EXPEDISI[#Headers]&amp;"_1]"),ROW()-1),"")</f>
        <v xml:space="preserve">/ BOX </v>
      </c>
      <c r="H291" s="17">
        <f ca="1">IFERROR(INDEX(INDIRECT("B_MSK["&amp;EXPEDISI[#Headers]&amp;"]"),ROW()-1),"")</f>
        <v>0.125</v>
      </c>
      <c r="I291" s="17">
        <f ca="1">IFERROR(INDEX(INDIRECT("B_MSK["&amp;EXPEDISI[#Headers]&amp;"]"),ROW()-1),"")</f>
        <v>0.05</v>
      </c>
      <c r="J291" s="19" t="str">
        <f ca="1">IFERROR(IF(INDEX(INDIRECT("B_MSK["&amp;EXPEDISI[#Headers]&amp;"]"),ROW()-1)=0,"",INDEX(INDIRECT("B_MSK["&amp;EXPEDISI[#Headers]&amp;"]"),ROW()-1)),"")</f>
        <v/>
      </c>
      <c r="K291" s="16">
        <f ca="1">IFERROR(IF(EXPEDISI[[#This Row],[NAMA BARANG]]="","",INDEX(INDIRECT("B_MSK["&amp;EXPEDISI[#Headers]&amp;"]"),ROW()-1)),"")</f>
        <v>44937</v>
      </c>
      <c r="L291" s="17" t="str">
        <f ca="1">IFERROR(INDEX(INDIRECT("B_MSK["&amp;EXPEDISI[#Headers]&amp;"]"),ROW()-1),"")</f>
        <v/>
      </c>
    </row>
    <row r="292" spans="1:12" x14ac:dyDescent="0.25">
      <c r="A292" s="16" t="str">
        <f ca="1">IFERROR(INDEX(INDIRECT("B_MSK["&amp;EXPEDISI[#Headers]&amp;"]"),ROW()-1),"")</f>
        <v/>
      </c>
      <c r="B292" s="26" t="str">
        <f ca="1">IFERROR(INDEX(INDIRECT("B_MSK["&amp;EXPEDISI[#Headers]&amp;"]"),ROW()-1),"")</f>
        <v>Stapler JK HD-12N/13</v>
      </c>
      <c r="C292" s="26" t="str">
        <f ca="1">IFERROR(INDEX(SUPPLIER_CONV[2],MATCH(INDEX(INDIRECT("B_MSK["&amp;EXPEDISI[#Headers]&amp;"]"),ROW()-1),SUPPLIER_CONV[1],0)),"")</f>
        <v>ATALI</v>
      </c>
      <c r="D292" s="21" t="str">
        <f ca="1">IFERROR(INDEX(INDIRECT("B_MSK["&amp;EXPEDISI[#Headers]&amp;"]"),ROW()-1)&amp;IF(OR(EXPEDISI[[#This Row],[C]]&lt;2,EXPEDISI[[#This Row],[C]]=""),"","/ CTN"),"")</f>
        <v>12 PCS/ CTN</v>
      </c>
      <c r="E292" s="5">
        <f ca="1">IFERROR(INDEX(INDIRECT("B_MSK["&amp;EXPEDISI[#Headers]&amp;"]"),ROW()-1),"")</f>
        <v>2</v>
      </c>
      <c r="F292" s="22">
        <f ca="1">IFERROR(INDEX(INDIRECT("B_MSK["&amp;EXPEDISI[#Headers]&amp;"_1]"),ROW()-1),"")</f>
        <v>97000</v>
      </c>
      <c r="G292" s="17" t="str">
        <f ca="1">IFERROR(INDEX(INDIRECT("B_MSK["&amp;EXPEDISI[#Headers]&amp;"_1]"),ROW()-1),"")</f>
        <v>/ PCS</v>
      </c>
      <c r="H292" s="17">
        <f ca="1">IFERROR(INDEX(INDIRECT("B_MSK["&amp;EXPEDISI[#Headers]&amp;"]"),ROW()-1),"")</f>
        <v>0.125</v>
      </c>
      <c r="I292" s="17">
        <f ca="1">IFERROR(INDEX(INDIRECT("B_MSK["&amp;EXPEDISI[#Headers]&amp;"]"),ROW()-1),"")</f>
        <v>0.05</v>
      </c>
      <c r="J292" s="19" t="str">
        <f ca="1">IFERROR(IF(INDEX(INDIRECT("B_MSK["&amp;EXPEDISI[#Headers]&amp;"]"),ROW()-1)=0,"",INDEX(INDIRECT("B_MSK["&amp;EXPEDISI[#Headers]&amp;"]"),ROW()-1)),"")</f>
        <v/>
      </c>
      <c r="K292" s="16">
        <f ca="1">IFERROR(IF(EXPEDISI[[#This Row],[NAMA BARANG]]="","",INDEX(INDIRECT("B_MSK["&amp;EXPEDISI[#Headers]&amp;"]"),ROW()-1)),"")</f>
        <v>44937</v>
      </c>
      <c r="L292" s="17" t="str">
        <f ca="1">IFERROR(INDEX(INDIRECT("B_MSK["&amp;EXPEDISI[#Headers]&amp;"]"),ROW()-1),"")</f>
        <v/>
      </c>
    </row>
    <row r="293" spans="1:12" x14ac:dyDescent="0.25">
      <c r="A293" s="16" t="str">
        <f ca="1">IFERROR(INDEX(INDIRECT("B_MSK["&amp;EXPEDISI[#Headers]&amp;"]"),ROW()-1),"")</f>
        <v/>
      </c>
      <c r="B293" s="26" t="str">
        <f ca="1">IFERROR(INDEX(INDIRECT("B_MSK["&amp;EXPEDISI[#Headers]&amp;"]"),ROW()-1),"")</f>
        <v>Stapler JK HD-12N/24</v>
      </c>
      <c r="C293" s="26" t="str">
        <f ca="1">IFERROR(INDEX(SUPPLIER_CONV[2],MATCH(INDEX(INDIRECT("B_MSK["&amp;EXPEDISI[#Headers]&amp;"]"),ROW()-1),SUPPLIER_CONV[1],0)),"")</f>
        <v>ATALI</v>
      </c>
      <c r="D293" s="21" t="str">
        <f ca="1">IFERROR(INDEX(INDIRECT("B_MSK["&amp;EXPEDISI[#Headers]&amp;"]"),ROW()-1)&amp;IF(OR(EXPEDISI[[#This Row],[C]]&lt;2,EXPEDISI[[#This Row],[C]]=""),"","/ CTN"),"")</f>
        <v>6 PCS/ CTN</v>
      </c>
      <c r="E293" s="5">
        <f ca="1">IFERROR(INDEX(INDIRECT("B_MSK["&amp;EXPEDISI[#Headers]&amp;"]"),ROW()-1),"")</f>
        <v>2</v>
      </c>
      <c r="F293" s="22">
        <f ca="1">IFERROR(INDEX(INDIRECT("B_MSK["&amp;EXPEDISI[#Headers]&amp;"_1]"),ROW()-1),"")</f>
        <v>187000</v>
      </c>
      <c r="G293" s="17" t="str">
        <f ca="1">IFERROR(INDEX(INDIRECT("B_MSK["&amp;EXPEDISI[#Headers]&amp;"_1]"),ROW()-1),"")</f>
        <v>/ PCS</v>
      </c>
      <c r="H293" s="17">
        <f ca="1">IFERROR(INDEX(INDIRECT("B_MSK["&amp;EXPEDISI[#Headers]&amp;"]"),ROW()-1),"")</f>
        <v>0.125</v>
      </c>
      <c r="I293" s="17">
        <f ca="1">IFERROR(INDEX(INDIRECT("B_MSK["&amp;EXPEDISI[#Headers]&amp;"]"),ROW()-1),"")</f>
        <v>0.05</v>
      </c>
      <c r="J293" s="19" t="str">
        <f ca="1">IFERROR(IF(INDEX(INDIRECT("B_MSK["&amp;EXPEDISI[#Headers]&amp;"]"),ROW()-1)=0,"",INDEX(INDIRECT("B_MSK["&amp;EXPEDISI[#Headers]&amp;"]"),ROW()-1)),"")</f>
        <v/>
      </c>
      <c r="K293" s="16">
        <f ca="1">IFERROR(IF(EXPEDISI[[#This Row],[NAMA BARANG]]="","",INDEX(INDIRECT("B_MSK["&amp;EXPEDISI[#Headers]&amp;"]"),ROW()-1)),"")</f>
        <v>44937</v>
      </c>
      <c r="L293" s="17" t="str">
        <f ca="1">IFERROR(INDEX(INDIRECT("B_MSK["&amp;EXPEDISI[#Headers]&amp;"]"),ROW()-1),"")</f>
        <v/>
      </c>
    </row>
    <row r="294" spans="1:12" x14ac:dyDescent="0.25">
      <c r="A294" s="16" t="str">
        <f ca="1">IFERROR(INDEX(INDIRECT("B_MSK["&amp;EXPEDISI[#Headers]&amp;"]"),ROW()-1),"")</f>
        <v/>
      </c>
      <c r="B294" s="26" t="str">
        <f ca="1">IFERROR(INDEX(INDIRECT("B_MSK["&amp;EXPEDISI[#Headers]&amp;"]"),ROW()-1),"")</f>
        <v>Stapler JK HD-10</v>
      </c>
      <c r="C294" s="26" t="str">
        <f ca="1">IFERROR(INDEX(SUPPLIER_CONV[2],MATCH(INDEX(INDIRECT("B_MSK["&amp;EXPEDISI[#Headers]&amp;"]"),ROW()-1),SUPPLIER_CONV[1],0)),"")</f>
        <v>ATALI</v>
      </c>
      <c r="D294" s="21" t="str">
        <f ca="1">IFERROR(INDEX(INDIRECT("B_MSK["&amp;EXPEDISI[#Headers]&amp;"]"),ROW()-1)&amp;IF(OR(EXPEDISI[[#This Row],[C]]&lt;2,EXPEDISI[[#This Row],[C]]=""),"","/ CTN"),"")</f>
        <v>20 LSN/ CTN</v>
      </c>
      <c r="E294" s="5">
        <f ca="1">IFERROR(INDEX(INDIRECT("B_MSK["&amp;EXPEDISI[#Headers]&amp;"]"),ROW()-1),"")</f>
        <v>7</v>
      </c>
      <c r="F294" s="22">
        <f ca="1">IFERROR(INDEX(INDIRECT("B_MSK["&amp;EXPEDISI[#Headers]&amp;"_1]"),ROW()-1),"")</f>
        <v>85200</v>
      </c>
      <c r="G294" s="17" t="str">
        <f ca="1">IFERROR(INDEX(INDIRECT("B_MSK["&amp;EXPEDISI[#Headers]&amp;"_1]"),ROW()-1),"")</f>
        <v>/ LSN</v>
      </c>
      <c r="H294" s="17">
        <f ca="1">IFERROR(INDEX(INDIRECT("B_MSK["&amp;EXPEDISI[#Headers]&amp;"]"),ROW()-1),"")</f>
        <v>0.125</v>
      </c>
      <c r="I294" s="17">
        <f ca="1">IFERROR(INDEX(INDIRECT("B_MSK["&amp;EXPEDISI[#Headers]&amp;"]"),ROW()-1),"")</f>
        <v>0.05</v>
      </c>
      <c r="J294" s="19" t="str">
        <f ca="1">IFERROR(IF(INDEX(INDIRECT("B_MSK["&amp;EXPEDISI[#Headers]&amp;"]"),ROW()-1)=0,"",INDEX(INDIRECT("B_MSK["&amp;EXPEDISI[#Headers]&amp;"]"),ROW()-1)),"")</f>
        <v/>
      </c>
      <c r="K294" s="16">
        <f ca="1">IFERROR(IF(EXPEDISI[[#This Row],[NAMA BARANG]]="","",INDEX(INDIRECT("B_MSK["&amp;EXPEDISI[#Headers]&amp;"]"),ROW()-1)),"")</f>
        <v>44937</v>
      </c>
      <c r="L294" s="17" t="str">
        <f ca="1">IFERROR(INDEX(INDIRECT("B_MSK["&amp;EXPEDISI[#Headers]&amp;"]"),ROW()-1),"")</f>
        <v/>
      </c>
    </row>
    <row r="295" spans="1:12" x14ac:dyDescent="0.25">
      <c r="A295" s="16" t="str">
        <f ca="1">IFERROR(INDEX(INDIRECT("B_MSK["&amp;EXPEDISI[#Headers]&amp;"]"),ROW()-1),"")</f>
        <v/>
      </c>
      <c r="B295" s="26" t="str">
        <f ca="1">IFERROR(INDEX(INDIRECT("B_MSK["&amp;EXPEDISI[#Headers]&amp;"]"),ROW()-1),"")</f>
        <v/>
      </c>
      <c r="C295" s="26" t="str">
        <f ca="1">IFERROR(INDEX(SUPPLIER_CONV[2],MATCH(INDEX(INDIRECT("B_MSK["&amp;EXPEDISI[#Headers]&amp;"]"),ROW()-1),SUPPLIER_CONV[1],0)),"")</f>
        <v/>
      </c>
      <c r="D295" s="21" t="str">
        <f ca="1">IFERROR(INDEX(INDIRECT("B_MSK["&amp;EXPEDISI[#Headers]&amp;"]"),ROW()-1)&amp;IF(OR(EXPEDISI[[#This Row],[C]]&lt;2,EXPEDISI[[#This Row],[C]]=""),"","/ CTN"),"")</f>
        <v/>
      </c>
      <c r="E295" s="5" t="str">
        <f ca="1">IFERROR(INDEX(INDIRECT("B_MSK["&amp;EXPEDISI[#Headers]&amp;"]"),ROW()-1),"")</f>
        <v/>
      </c>
      <c r="F295" s="22" t="str">
        <f ca="1">IFERROR(INDEX(INDIRECT("B_MSK["&amp;EXPEDISI[#Headers]&amp;"_1]"),ROW()-1),"")</f>
        <v/>
      </c>
      <c r="G295" s="17" t="str">
        <f ca="1">IFERROR(INDEX(INDIRECT("B_MSK["&amp;EXPEDISI[#Headers]&amp;"_1]"),ROW()-1),"")</f>
        <v/>
      </c>
      <c r="H295" s="17" t="str">
        <f ca="1">IFERROR(INDEX(INDIRECT("B_MSK["&amp;EXPEDISI[#Headers]&amp;"]"),ROW()-1),"")</f>
        <v/>
      </c>
      <c r="I295" s="17" t="str">
        <f ca="1">IFERROR(INDEX(INDIRECT("B_MSK["&amp;EXPEDISI[#Headers]&amp;"]"),ROW()-1),"")</f>
        <v/>
      </c>
      <c r="J295" s="19" t="str">
        <f ca="1">IFERROR(IF(INDEX(INDIRECT("B_MSK["&amp;EXPEDISI[#Headers]&amp;"]"),ROW()-1)=0,"",INDEX(INDIRECT("B_MSK["&amp;EXPEDISI[#Headers]&amp;"]"),ROW()-1)),"")</f>
        <v/>
      </c>
      <c r="K295" s="16" t="str">
        <f ca="1">IFERROR(IF(EXPEDISI[[#This Row],[NAMA BARANG]]="","",INDEX(INDIRECT("B_MSK["&amp;EXPEDISI[#Headers]&amp;"]"),ROW()-1)),"")</f>
        <v/>
      </c>
      <c r="L295" s="17" t="str">
        <f ca="1">IFERROR(INDEX(INDIRECT("B_MSK["&amp;EXPEDISI[#Headers]&amp;"]"),ROW()-1),"")</f>
        <v/>
      </c>
    </row>
    <row r="296" spans="1:12" x14ac:dyDescent="0.25">
      <c r="A296" s="16" t="str">
        <f ca="1">IFERROR(INDEX(INDIRECT("B_MSK["&amp;EXPEDISI[#Headers]&amp;"]"),ROW()-1),"")</f>
        <v/>
      </c>
      <c r="B296" s="26" t="str">
        <f ca="1">IFERROR(INDEX(INDIRECT("B_MSK["&amp;EXPEDISI[#Headers]&amp;"]"),ROW()-1),"")</f>
        <v>Gel pen Kenko Hitech 0.28mm hitam</v>
      </c>
      <c r="C296" s="26" t="str">
        <f ca="1">IFERROR(INDEX(SUPPLIER_CONV[2],MATCH(INDEX(INDIRECT("B_MSK["&amp;EXPEDISI[#Headers]&amp;"]"),ROW()-1),SUPPLIER_CONV[1],0)),"")</f>
        <v>KENKO</v>
      </c>
      <c r="D296" s="21" t="str">
        <f ca="1">IFERROR(INDEX(INDIRECT("B_MSK["&amp;EXPEDISI[#Headers]&amp;"]"),ROW()-1)&amp;IF(OR(EXPEDISI[[#This Row],[C]]&lt;2,EXPEDISI[[#This Row],[C]]=""),"","/ CTN"),"")</f>
        <v>12 GRS/ CTN</v>
      </c>
      <c r="E296" s="5">
        <f ca="1">IFERROR(INDEX(INDIRECT("B_MSK["&amp;EXPEDISI[#Headers]&amp;"]"),ROW()-1),"")</f>
        <v>5</v>
      </c>
      <c r="F296" s="22">
        <f ca="1">IFERROR(INDEX(INDIRECT("B_MSK["&amp;EXPEDISI[#Headers]&amp;"_1]"),ROW()-1),"")</f>
        <v>468000</v>
      </c>
      <c r="G296" s="17" t="str">
        <f ca="1">IFERROR(INDEX(INDIRECT("B_MSK["&amp;EXPEDISI[#Headers]&amp;"_1]"),ROW()-1),"")</f>
        <v>/ GRS</v>
      </c>
      <c r="H296" s="17">
        <f ca="1">IFERROR(INDEX(INDIRECT("B_MSK["&amp;EXPEDISI[#Headers]&amp;"]"),ROW()-1),"")</f>
        <v>0.17</v>
      </c>
      <c r="I296" s="17" t="str">
        <f ca="1">IFERROR(INDEX(INDIRECT("B_MSK["&amp;EXPEDISI[#Headers]&amp;"]"),ROW()-1),"")</f>
        <v/>
      </c>
      <c r="J296" s="19" t="str">
        <f ca="1">IFERROR(IF(INDEX(INDIRECT("B_MSK["&amp;EXPEDISI[#Headers]&amp;"]"),ROW()-1)=0,"",INDEX(INDIRECT("B_MSK["&amp;EXPEDISI[#Headers]&amp;"]"),ROW()-1)),"")</f>
        <v/>
      </c>
      <c r="K296" s="16">
        <f ca="1">IFERROR(IF(EXPEDISI[[#This Row],[NAMA BARANG]]="","",INDEX(INDIRECT("B_MSK["&amp;EXPEDISI[#Headers]&amp;"]"),ROW()-1)),"")</f>
        <v>44937</v>
      </c>
      <c r="L296" s="17" t="str">
        <f ca="1">IFERROR(INDEX(INDIRECT("B_MSK["&amp;EXPEDISI[#Headers]&amp;"]"),ROW()-1),"")</f>
        <v/>
      </c>
    </row>
    <row r="297" spans="1:12" x14ac:dyDescent="0.25">
      <c r="A297" s="16" t="str">
        <f ca="1">IFERROR(INDEX(INDIRECT("B_MSK["&amp;EXPEDISI[#Headers]&amp;"]"),ROW()-1),"")</f>
        <v/>
      </c>
      <c r="B297" s="26" t="str">
        <f ca="1">IFERROR(INDEX(INDIRECT("B_MSK["&amp;EXPEDISI[#Headers]&amp;"]"),ROW()-1),"")</f>
        <v>Stapler Kenko HD-10</v>
      </c>
      <c r="C297" s="26" t="str">
        <f ca="1">IFERROR(INDEX(SUPPLIER_CONV[2],MATCH(INDEX(INDIRECT("B_MSK["&amp;EXPEDISI[#Headers]&amp;"]"),ROW()-1),SUPPLIER_CONV[1],0)),"")</f>
        <v>KENKO</v>
      </c>
      <c r="D297" s="21" t="str">
        <f ca="1">IFERROR(INDEX(INDIRECT("B_MSK["&amp;EXPEDISI[#Headers]&amp;"]"),ROW()-1)&amp;IF(OR(EXPEDISI[[#This Row],[C]]&lt;2,EXPEDISI[[#This Row],[C]]=""),"","/ CTN"),"")</f>
        <v>20 LSN/ CTN</v>
      </c>
      <c r="E297" s="5">
        <f ca="1">IFERROR(INDEX(INDIRECT("B_MSK["&amp;EXPEDISI[#Headers]&amp;"]"),ROW()-1),"")</f>
        <v>3</v>
      </c>
      <c r="F297" s="22">
        <f ca="1">IFERROR(INDEX(INDIRECT("B_MSK["&amp;EXPEDISI[#Headers]&amp;"_1]"),ROW()-1),"")</f>
        <v>93000</v>
      </c>
      <c r="G297" s="17" t="str">
        <f ca="1">IFERROR(INDEX(INDIRECT("B_MSK["&amp;EXPEDISI[#Headers]&amp;"_1]"),ROW()-1),"")</f>
        <v>/ LSN</v>
      </c>
      <c r="H297" s="17">
        <f ca="1">IFERROR(INDEX(INDIRECT("B_MSK["&amp;EXPEDISI[#Headers]&amp;"]"),ROW()-1),"")</f>
        <v>0.17</v>
      </c>
      <c r="I297" s="17" t="str">
        <f ca="1">IFERROR(INDEX(INDIRECT("B_MSK["&amp;EXPEDISI[#Headers]&amp;"]"),ROW()-1),"")</f>
        <v/>
      </c>
      <c r="J297" s="19" t="str">
        <f ca="1">IFERROR(IF(INDEX(INDIRECT("B_MSK["&amp;EXPEDISI[#Headers]&amp;"]"),ROW()-1)=0,"",INDEX(INDIRECT("B_MSK["&amp;EXPEDISI[#Headers]&amp;"]"),ROW()-1)),"")</f>
        <v/>
      </c>
      <c r="K297" s="16">
        <f ca="1">IFERROR(IF(EXPEDISI[[#This Row],[NAMA BARANG]]="","",INDEX(INDIRECT("B_MSK["&amp;EXPEDISI[#Headers]&amp;"]"),ROW()-1)),"")</f>
        <v>44937</v>
      </c>
      <c r="L297" s="17" t="str">
        <f ca="1">IFERROR(INDEX(INDIRECT("B_MSK["&amp;EXPEDISI[#Headers]&amp;"]"),ROW()-1),"")</f>
        <v/>
      </c>
    </row>
    <row r="298" spans="1:12" x14ac:dyDescent="0.25">
      <c r="A298" s="16" t="str">
        <f ca="1">IFERROR(INDEX(INDIRECT("B_MSK["&amp;EXPEDISI[#Headers]&amp;"]"),ROW()-1),"")</f>
        <v/>
      </c>
      <c r="B298" s="26" t="str">
        <f ca="1">IFERROR(INDEX(INDIRECT("B_MSK["&amp;EXPEDISI[#Headers]&amp;"]"),ROW()-1),"")</f>
        <v>Stapler Kenko HD-50</v>
      </c>
      <c r="C298" s="26" t="str">
        <f ca="1">IFERROR(INDEX(SUPPLIER_CONV[2],MATCH(INDEX(INDIRECT("B_MSK["&amp;EXPEDISI[#Headers]&amp;"]"),ROW()-1),SUPPLIER_CONV[1],0)),"")</f>
        <v>KENKO</v>
      </c>
      <c r="D298" s="21" t="str">
        <f ca="1">IFERROR(INDEX(INDIRECT("B_MSK["&amp;EXPEDISI[#Headers]&amp;"]"),ROW()-1)&amp;IF(OR(EXPEDISI[[#This Row],[C]]&lt;2,EXPEDISI[[#This Row],[C]]=""),"","/ CTN"),"")</f>
        <v>20 BOX (6 PCS)/ CTN</v>
      </c>
      <c r="E298" s="5">
        <f ca="1">IFERROR(INDEX(INDIRECT("B_MSK["&amp;EXPEDISI[#Headers]&amp;"]"),ROW()-1),"")</f>
        <v>2</v>
      </c>
      <c r="F298" s="22">
        <f ca="1">IFERROR(INDEX(INDIRECT("B_MSK["&amp;EXPEDISI[#Headers]&amp;"_1]"),ROW()-1),"")</f>
        <v>114000</v>
      </c>
      <c r="G298" s="17" t="str">
        <f ca="1">IFERROR(INDEX(INDIRECT("B_MSK["&amp;EXPEDISI[#Headers]&amp;"_1]"),ROW()-1),"")</f>
        <v xml:space="preserve">/ BOX </v>
      </c>
      <c r="H298" s="17">
        <f ca="1">IFERROR(INDEX(INDIRECT("B_MSK["&amp;EXPEDISI[#Headers]&amp;"]"),ROW()-1),"")</f>
        <v>0.17</v>
      </c>
      <c r="I298" s="17" t="str">
        <f ca="1">IFERROR(INDEX(INDIRECT("B_MSK["&amp;EXPEDISI[#Headers]&amp;"]"),ROW()-1),"")</f>
        <v/>
      </c>
      <c r="J298" s="19" t="str">
        <f ca="1">IFERROR(IF(INDEX(INDIRECT("B_MSK["&amp;EXPEDISI[#Headers]&amp;"]"),ROW()-1)=0,"",INDEX(INDIRECT("B_MSK["&amp;EXPEDISI[#Headers]&amp;"]"),ROW()-1)),"")</f>
        <v/>
      </c>
      <c r="K298" s="16">
        <f ca="1">IFERROR(IF(EXPEDISI[[#This Row],[NAMA BARANG]]="","",INDEX(INDIRECT("B_MSK["&amp;EXPEDISI[#Headers]&amp;"]"),ROW()-1)),"")</f>
        <v>44937</v>
      </c>
      <c r="L298" s="17" t="str">
        <f ca="1">IFERROR(INDEX(INDIRECT("B_MSK["&amp;EXPEDISI[#Headers]&amp;"]"),ROW()-1),"")</f>
        <v/>
      </c>
    </row>
    <row r="299" spans="1:12" x14ac:dyDescent="0.25">
      <c r="A299" s="16" t="str">
        <f ca="1">IFERROR(INDEX(INDIRECT("B_MSK["&amp;EXPEDISI[#Headers]&amp;"]"),ROW()-1),"")</f>
        <v/>
      </c>
      <c r="B299" s="26" t="str">
        <f ca="1">IFERROR(INDEX(INDIRECT("B_MSK["&amp;EXPEDISI[#Headers]&amp;"]"),ROW()-1),"")</f>
        <v>Tipe-ex kertas Kenko CT-902</v>
      </c>
      <c r="C299" s="26" t="str">
        <f ca="1">IFERROR(INDEX(SUPPLIER_CONV[2],MATCH(INDEX(INDIRECT("B_MSK["&amp;EXPEDISI[#Headers]&amp;"]"),ROW()-1),SUPPLIER_CONV[1],0)),"")</f>
        <v>KENKO</v>
      </c>
      <c r="D299" s="21" t="str">
        <f ca="1">IFERROR(INDEX(INDIRECT("B_MSK["&amp;EXPEDISI[#Headers]&amp;"]"),ROW()-1)&amp;IF(OR(EXPEDISI[[#This Row],[C]]&lt;2,EXPEDISI[[#This Row],[C]]=""),"","/ CTN"),"")</f>
        <v>48 LSN/ CTN</v>
      </c>
      <c r="E299" s="5">
        <f ca="1">IFERROR(INDEX(INDIRECT("B_MSK["&amp;EXPEDISI[#Headers]&amp;"]"),ROW()-1),"")</f>
        <v>2</v>
      </c>
      <c r="F299" s="22">
        <f ca="1">IFERROR(INDEX(INDIRECT("B_MSK["&amp;EXPEDISI[#Headers]&amp;"_1]"),ROW()-1),"")</f>
        <v>60000</v>
      </c>
      <c r="G299" s="17" t="str">
        <f ca="1">IFERROR(INDEX(INDIRECT("B_MSK["&amp;EXPEDISI[#Headers]&amp;"_1]"),ROW()-1),"")</f>
        <v>/ LSN</v>
      </c>
      <c r="H299" s="17">
        <f ca="1">IFERROR(INDEX(INDIRECT("B_MSK["&amp;EXPEDISI[#Headers]&amp;"]"),ROW()-1),"")</f>
        <v>0.17</v>
      </c>
      <c r="I299" s="17" t="str">
        <f ca="1">IFERROR(INDEX(INDIRECT("B_MSK["&amp;EXPEDISI[#Headers]&amp;"]"),ROW()-1),"")</f>
        <v/>
      </c>
      <c r="J299" s="19" t="str">
        <f ca="1">IFERROR(IF(INDEX(INDIRECT("B_MSK["&amp;EXPEDISI[#Headers]&amp;"]"),ROW()-1)=0,"",INDEX(INDIRECT("B_MSK["&amp;EXPEDISI[#Headers]&amp;"]"),ROW()-1)),"")</f>
        <v/>
      </c>
      <c r="K299" s="16">
        <f ca="1">IFERROR(IF(EXPEDISI[[#This Row],[NAMA BARANG]]="","",INDEX(INDIRECT("B_MSK["&amp;EXPEDISI[#Headers]&amp;"]"),ROW()-1)),"")</f>
        <v>44937</v>
      </c>
      <c r="L299" s="17" t="str">
        <f ca="1">IFERROR(INDEX(INDIRECT("B_MSK["&amp;EXPEDISI[#Headers]&amp;"]"),ROW()-1),"")</f>
        <v/>
      </c>
    </row>
    <row r="300" spans="1:12" x14ac:dyDescent="0.25">
      <c r="A300" s="16" t="str">
        <f ca="1">IFERROR(INDEX(INDIRECT("B_MSK["&amp;EXPEDISI[#Headers]&amp;"]"),ROW()-1),"")</f>
        <v/>
      </c>
      <c r="B300" s="26" t="str">
        <f ca="1">IFERROR(INDEX(INDIRECT("B_MSK["&amp;EXPEDISI[#Headers]&amp;"]"),ROW()-1),"")</f>
        <v>Gel pen Kenko KE-303 T-gel hitam</v>
      </c>
      <c r="C300" s="26" t="str">
        <f ca="1">IFERROR(INDEX(SUPPLIER_CONV[2],MATCH(INDEX(INDIRECT("B_MSK["&amp;EXPEDISI[#Headers]&amp;"]"),ROW()-1),SUPPLIER_CONV[1],0)),"")</f>
        <v>KENKO</v>
      </c>
      <c r="D300" s="21" t="str">
        <f ca="1">IFERROR(INDEX(INDIRECT("B_MSK["&amp;EXPEDISI[#Headers]&amp;"]"),ROW()-1)&amp;IF(OR(EXPEDISI[[#This Row],[C]]&lt;2,EXPEDISI[[#This Row],[C]]=""),"","/ CTN"),"")</f>
        <v>12 GRS/ CTN</v>
      </c>
      <c r="E300" s="5">
        <f ca="1">IFERROR(INDEX(INDIRECT("B_MSK["&amp;EXPEDISI[#Headers]&amp;"]"),ROW()-1),"")</f>
        <v>5</v>
      </c>
      <c r="F300" s="22">
        <f ca="1">IFERROR(INDEX(INDIRECT("B_MSK["&amp;EXPEDISI[#Headers]&amp;"_1]"),ROW()-1),"")</f>
        <v>259200</v>
      </c>
      <c r="G300" s="17" t="str">
        <f ca="1">IFERROR(INDEX(INDIRECT("B_MSK["&amp;EXPEDISI[#Headers]&amp;"_1]"),ROW()-1),"")</f>
        <v>/ GRS</v>
      </c>
      <c r="H300" s="17">
        <f ca="1">IFERROR(INDEX(INDIRECT("B_MSK["&amp;EXPEDISI[#Headers]&amp;"]"),ROW()-1),"")</f>
        <v>0.17</v>
      </c>
      <c r="I300" s="17" t="str">
        <f ca="1">IFERROR(INDEX(INDIRECT("B_MSK["&amp;EXPEDISI[#Headers]&amp;"]"),ROW()-1),"")</f>
        <v/>
      </c>
      <c r="J300" s="19" t="str">
        <f ca="1">IFERROR(IF(INDEX(INDIRECT("B_MSK["&amp;EXPEDISI[#Headers]&amp;"]"),ROW()-1)=0,"",INDEX(INDIRECT("B_MSK["&amp;EXPEDISI[#Headers]&amp;"]"),ROW()-1)),"")</f>
        <v/>
      </c>
      <c r="K300" s="16">
        <f ca="1">IFERROR(IF(EXPEDISI[[#This Row],[NAMA BARANG]]="","",INDEX(INDIRECT("B_MSK["&amp;EXPEDISI[#Headers]&amp;"]"),ROW()-1)),"")</f>
        <v>44937</v>
      </c>
      <c r="L300" s="17" t="str">
        <f ca="1">IFERROR(INDEX(INDIRECT("B_MSK["&amp;EXPEDISI[#Headers]&amp;"]"),ROW()-1),"")</f>
        <v/>
      </c>
    </row>
    <row r="301" spans="1:12" x14ac:dyDescent="0.25">
      <c r="A301" s="16" t="str">
        <f ca="1">IFERROR(INDEX(INDIRECT("B_MSK["&amp;EXPEDISI[#Headers]&amp;"]"),ROW()-1),"")</f>
        <v/>
      </c>
      <c r="B301" s="26" t="str">
        <f ca="1">IFERROR(INDEX(INDIRECT("B_MSK["&amp;EXPEDISI[#Headers]&amp;"]"),ROW()-1),"")</f>
        <v>Stip Kenko ERB-20 SQ hitam</v>
      </c>
      <c r="C301" s="26" t="str">
        <f ca="1">IFERROR(INDEX(SUPPLIER_CONV[2],MATCH(INDEX(INDIRECT("B_MSK["&amp;EXPEDISI[#Headers]&amp;"]"),ROW()-1),SUPPLIER_CONV[1],0)),"")</f>
        <v>KENKO</v>
      </c>
      <c r="D301" s="21" t="str">
        <f ca="1">IFERROR(INDEX(INDIRECT("B_MSK["&amp;EXPEDISI[#Headers]&amp;"]"),ROW()-1)&amp;IF(OR(EXPEDISI[[#This Row],[C]]&lt;2,EXPEDISI[[#This Row],[C]]=""),"","/ CTN"),"")</f>
        <v>50 BOX</v>
      </c>
      <c r="E301" s="5">
        <f ca="1">IFERROR(INDEX(INDIRECT("B_MSK["&amp;EXPEDISI[#Headers]&amp;"]"),ROW()-1),"")</f>
        <v>1</v>
      </c>
      <c r="F301" s="22">
        <f ca="1">IFERROR(INDEX(INDIRECT("B_MSK["&amp;EXPEDISI[#Headers]&amp;"_1]"),ROW()-1),"")</f>
        <v>30000</v>
      </c>
      <c r="G301" s="17" t="str">
        <f ca="1">IFERROR(INDEX(INDIRECT("B_MSK["&amp;EXPEDISI[#Headers]&amp;"_1]"),ROW()-1),"")</f>
        <v>/ BOX</v>
      </c>
      <c r="H301" s="17">
        <f ca="1">IFERROR(INDEX(INDIRECT("B_MSK["&amp;EXPEDISI[#Headers]&amp;"]"),ROW()-1),"")</f>
        <v>0.17</v>
      </c>
      <c r="I301" s="17" t="str">
        <f ca="1">IFERROR(INDEX(INDIRECT("B_MSK["&amp;EXPEDISI[#Headers]&amp;"]"),ROW()-1),"")</f>
        <v/>
      </c>
      <c r="J301" s="19" t="str">
        <f ca="1">IFERROR(IF(INDEX(INDIRECT("B_MSK["&amp;EXPEDISI[#Headers]&amp;"]"),ROW()-1)=0,"",INDEX(INDIRECT("B_MSK["&amp;EXPEDISI[#Headers]&amp;"]"),ROW()-1)),"")</f>
        <v/>
      </c>
      <c r="K301" s="16">
        <f ca="1">IFERROR(IF(EXPEDISI[[#This Row],[NAMA BARANG]]="","",INDEX(INDIRECT("B_MSK["&amp;EXPEDISI[#Headers]&amp;"]"),ROW()-1)),"")</f>
        <v>44937</v>
      </c>
      <c r="L301" s="17" t="str">
        <f ca="1">IFERROR(INDEX(INDIRECT("B_MSK["&amp;EXPEDISI[#Headers]&amp;"]"),ROW()-1),"")</f>
        <v/>
      </c>
    </row>
    <row r="302" spans="1:12" x14ac:dyDescent="0.25">
      <c r="A302" s="16" t="str">
        <f ca="1">IFERROR(INDEX(INDIRECT("B_MSK["&amp;EXPEDISI[#Headers]&amp;"]"),ROW()-1),"")</f>
        <v/>
      </c>
      <c r="B302" s="26" t="str">
        <f ca="1">IFERROR(INDEX(INDIRECT("B_MSK["&amp;EXPEDISI[#Headers]&amp;"]"),ROW()-1),"")</f>
        <v>Stip Kenko ERW-20 SQ putih</v>
      </c>
      <c r="C302" s="26" t="str">
        <f ca="1">IFERROR(INDEX(SUPPLIER_CONV[2],MATCH(INDEX(INDIRECT("B_MSK["&amp;EXPEDISI[#Headers]&amp;"]"),ROW()-1),SUPPLIER_CONV[1],0)),"")</f>
        <v>KENKO</v>
      </c>
      <c r="D302" s="21" t="str">
        <f ca="1">IFERROR(INDEX(INDIRECT("B_MSK["&amp;EXPEDISI[#Headers]&amp;"]"),ROW()-1)&amp;IF(OR(EXPEDISI[[#This Row],[C]]&lt;2,EXPEDISI[[#This Row],[C]]=""),"","/ CTN"),"")</f>
        <v>50 BOX</v>
      </c>
      <c r="E302" s="5">
        <f ca="1">IFERROR(INDEX(INDIRECT("B_MSK["&amp;EXPEDISI[#Headers]&amp;"]"),ROW()-1),"")</f>
        <v>1</v>
      </c>
      <c r="F302" s="22">
        <f ca="1">IFERROR(INDEX(INDIRECT("B_MSK["&amp;EXPEDISI[#Headers]&amp;"_1]"),ROW()-1),"")</f>
        <v>30000</v>
      </c>
      <c r="G302" s="17" t="str">
        <f ca="1">IFERROR(INDEX(INDIRECT("B_MSK["&amp;EXPEDISI[#Headers]&amp;"_1]"),ROW()-1),"")</f>
        <v>/ BOX</v>
      </c>
      <c r="H302" s="17">
        <f ca="1">IFERROR(INDEX(INDIRECT("B_MSK["&amp;EXPEDISI[#Headers]&amp;"]"),ROW()-1),"")</f>
        <v>0.17</v>
      </c>
      <c r="I302" s="17" t="str">
        <f ca="1">IFERROR(INDEX(INDIRECT("B_MSK["&amp;EXPEDISI[#Headers]&amp;"]"),ROW()-1),"")</f>
        <v/>
      </c>
      <c r="J302" s="19" t="str">
        <f ca="1">IFERROR(IF(INDEX(INDIRECT("B_MSK["&amp;EXPEDISI[#Headers]&amp;"]"),ROW()-1)=0,"",INDEX(INDIRECT("B_MSK["&amp;EXPEDISI[#Headers]&amp;"]"),ROW()-1)),"")</f>
        <v/>
      </c>
      <c r="K302" s="16">
        <f ca="1">IFERROR(IF(EXPEDISI[[#This Row],[NAMA BARANG]]="","",INDEX(INDIRECT("B_MSK["&amp;EXPEDISI[#Headers]&amp;"]"),ROW()-1)),"")</f>
        <v>44937</v>
      </c>
      <c r="L302" s="17" t="str">
        <f ca="1">IFERROR(INDEX(INDIRECT("B_MSK["&amp;EXPEDISI[#Headers]&amp;"]"),ROW()-1),"")</f>
        <v/>
      </c>
    </row>
    <row r="303" spans="1:12" x14ac:dyDescent="0.25">
      <c r="A303" s="16" t="str">
        <f ca="1">IFERROR(INDEX(INDIRECT("B_MSK["&amp;EXPEDISI[#Headers]&amp;"]"),ROW()-1),"")</f>
        <v/>
      </c>
      <c r="B303" s="26" t="str">
        <f ca="1">IFERROR(INDEX(INDIRECT("B_MSK["&amp;EXPEDISI[#Headers]&amp;"]"),ROW()-1),"")</f>
        <v>Stip Kenko ERB-40 SQ hitam</v>
      </c>
      <c r="C303" s="26" t="str">
        <f ca="1">IFERROR(INDEX(SUPPLIER_CONV[2],MATCH(INDEX(INDIRECT("B_MSK["&amp;EXPEDISI[#Headers]&amp;"]"),ROW()-1),SUPPLIER_CONV[1],0)),"")</f>
        <v>KENKO</v>
      </c>
      <c r="D303" s="21" t="str">
        <f ca="1">IFERROR(INDEX(INDIRECT("B_MSK["&amp;EXPEDISI[#Headers]&amp;"]"),ROW()-1)&amp;IF(OR(EXPEDISI[[#This Row],[C]]&lt;2,EXPEDISI[[#This Row],[C]]=""),"","/ CTN"),"")</f>
        <v>50 BOX/ CTN</v>
      </c>
      <c r="E303" s="5">
        <f ca="1">IFERROR(INDEX(INDIRECT("B_MSK["&amp;EXPEDISI[#Headers]&amp;"]"),ROW()-1),"")</f>
        <v>2</v>
      </c>
      <c r="F303" s="22">
        <f ca="1">IFERROR(INDEX(INDIRECT("B_MSK["&amp;EXPEDISI[#Headers]&amp;"_1]"),ROW()-1),"")</f>
        <v>27500</v>
      </c>
      <c r="G303" s="17" t="str">
        <f ca="1">IFERROR(INDEX(INDIRECT("B_MSK["&amp;EXPEDISI[#Headers]&amp;"_1]"),ROW()-1),"")</f>
        <v>/ BOX</v>
      </c>
      <c r="H303" s="17">
        <f ca="1">IFERROR(INDEX(INDIRECT("B_MSK["&amp;EXPEDISI[#Headers]&amp;"]"),ROW()-1),"")</f>
        <v>0.17</v>
      </c>
      <c r="I303" s="17" t="str">
        <f ca="1">IFERROR(INDEX(INDIRECT("B_MSK["&amp;EXPEDISI[#Headers]&amp;"]"),ROW()-1),"")</f>
        <v/>
      </c>
      <c r="J303" s="19" t="str">
        <f ca="1">IFERROR(IF(INDEX(INDIRECT("B_MSK["&amp;EXPEDISI[#Headers]&amp;"]"),ROW()-1)=0,"",INDEX(INDIRECT("B_MSK["&amp;EXPEDISI[#Headers]&amp;"]"),ROW()-1)),"")</f>
        <v/>
      </c>
      <c r="K303" s="16">
        <f ca="1">IFERROR(IF(EXPEDISI[[#This Row],[NAMA BARANG]]="","",INDEX(INDIRECT("B_MSK["&amp;EXPEDISI[#Headers]&amp;"]"),ROW()-1)),"")</f>
        <v>44937</v>
      </c>
      <c r="L303" s="17" t="str">
        <f ca="1">IFERROR(INDEX(INDIRECT("B_MSK["&amp;EXPEDISI[#Headers]&amp;"]"),ROW()-1),"")</f>
        <v/>
      </c>
    </row>
    <row r="304" spans="1:12" x14ac:dyDescent="0.25">
      <c r="A304" s="16" t="str">
        <f ca="1">IFERROR(INDEX(INDIRECT("B_MSK["&amp;EXPEDISI[#Headers]&amp;"]"),ROW()-1),"")</f>
        <v/>
      </c>
      <c r="B304" s="26" t="str">
        <f ca="1">IFERROR(INDEX(INDIRECT("B_MSK["&amp;EXPEDISI[#Headers]&amp;"]"),ROW()-1),"")</f>
        <v>Stampad Kenko no.0</v>
      </c>
      <c r="C304" s="26" t="str">
        <f ca="1">IFERROR(INDEX(SUPPLIER_CONV[2],MATCH(INDEX(INDIRECT("B_MSK["&amp;EXPEDISI[#Headers]&amp;"]"),ROW()-1),SUPPLIER_CONV[1],0)),"")</f>
        <v>KENKO</v>
      </c>
      <c r="D304" s="21" t="str">
        <f ca="1">IFERROR(INDEX(INDIRECT("B_MSK["&amp;EXPEDISI[#Headers]&amp;"]"),ROW()-1)&amp;IF(OR(EXPEDISI[[#This Row],[C]]&lt;2,EXPEDISI[[#This Row],[C]]=""),"","/ CTN"),"")</f>
        <v>18 LSN</v>
      </c>
      <c r="E304" s="5">
        <f ca="1">IFERROR(INDEX(INDIRECT("B_MSK["&amp;EXPEDISI[#Headers]&amp;"]"),ROW()-1),"")</f>
        <v>1</v>
      </c>
      <c r="F304" s="22">
        <f ca="1">IFERROR(INDEX(INDIRECT("B_MSK["&amp;EXPEDISI[#Headers]&amp;"_1]"),ROW()-1),"")</f>
        <v>59400</v>
      </c>
      <c r="G304" s="17" t="str">
        <f ca="1">IFERROR(INDEX(INDIRECT("B_MSK["&amp;EXPEDISI[#Headers]&amp;"_1]"),ROW()-1),"")</f>
        <v>/ LSN</v>
      </c>
      <c r="H304" s="17">
        <f ca="1">IFERROR(INDEX(INDIRECT("B_MSK["&amp;EXPEDISI[#Headers]&amp;"]"),ROW()-1),"")</f>
        <v>0.17</v>
      </c>
      <c r="I304" s="17" t="str">
        <f ca="1">IFERROR(INDEX(INDIRECT("B_MSK["&amp;EXPEDISI[#Headers]&amp;"]"),ROW()-1),"")</f>
        <v/>
      </c>
      <c r="J304" s="19" t="str">
        <f ca="1">IFERROR(IF(INDEX(INDIRECT("B_MSK["&amp;EXPEDISI[#Headers]&amp;"]"),ROW()-1)=0,"",INDEX(INDIRECT("B_MSK["&amp;EXPEDISI[#Headers]&amp;"]"),ROW()-1)),"")</f>
        <v/>
      </c>
      <c r="K304" s="16">
        <f ca="1">IFERROR(IF(EXPEDISI[[#This Row],[NAMA BARANG]]="","",INDEX(INDIRECT("B_MSK["&amp;EXPEDISI[#Headers]&amp;"]"),ROW()-1)),"")</f>
        <v>44937</v>
      </c>
      <c r="L304" s="17" t="str">
        <f ca="1">IFERROR(INDEX(INDIRECT("B_MSK["&amp;EXPEDISI[#Headers]&amp;"]"),ROW()-1),"")</f>
        <v/>
      </c>
    </row>
    <row r="305" spans="1:12" x14ac:dyDescent="0.25">
      <c r="A305" s="16" t="str">
        <f ca="1">IFERROR(INDEX(INDIRECT("B_MSK["&amp;EXPEDISI[#Headers]&amp;"]"),ROW()-1),"")</f>
        <v/>
      </c>
      <c r="B305" s="26" t="str">
        <f ca="1">IFERROR(INDEX(INDIRECT("B_MSK["&amp;EXPEDISI[#Headers]&amp;"]"),ROW()-1),"")</f>
        <v/>
      </c>
      <c r="C305" s="26" t="str">
        <f ca="1">IFERROR(INDEX(SUPPLIER_CONV[2],MATCH(INDEX(INDIRECT("B_MSK["&amp;EXPEDISI[#Headers]&amp;"]"),ROW()-1),SUPPLIER_CONV[1],0)),"")</f>
        <v/>
      </c>
      <c r="D305" s="21" t="str">
        <f ca="1">IFERROR(INDEX(INDIRECT("B_MSK["&amp;EXPEDISI[#Headers]&amp;"]"),ROW()-1)&amp;IF(OR(EXPEDISI[[#This Row],[C]]&lt;2,EXPEDISI[[#This Row],[C]]=""),"","/ CTN"),"")</f>
        <v/>
      </c>
      <c r="E305" s="5" t="str">
        <f ca="1">IFERROR(INDEX(INDIRECT("B_MSK["&amp;EXPEDISI[#Headers]&amp;"]"),ROW()-1),"")</f>
        <v/>
      </c>
      <c r="F305" s="22" t="str">
        <f ca="1">IFERROR(INDEX(INDIRECT("B_MSK["&amp;EXPEDISI[#Headers]&amp;"_1]"),ROW()-1),"")</f>
        <v/>
      </c>
      <c r="G305" s="17" t="str">
        <f ca="1">IFERROR(INDEX(INDIRECT("B_MSK["&amp;EXPEDISI[#Headers]&amp;"_1]"),ROW()-1),"")</f>
        <v/>
      </c>
      <c r="H305" s="17" t="str">
        <f ca="1">IFERROR(INDEX(INDIRECT("B_MSK["&amp;EXPEDISI[#Headers]&amp;"]"),ROW()-1),"")</f>
        <v/>
      </c>
      <c r="I305" s="17" t="str">
        <f ca="1">IFERROR(INDEX(INDIRECT("B_MSK["&amp;EXPEDISI[#Headers]&amp;"]"),ROW()-1),"")</f>
        <v/>
      </c>
      <c r="J305" s="19" t="str">
        <f ca="1">IFERROR(IF(INDEX(INDIRECT("B_MSK["&amp;EXPEDISI[#Headers]&amp;"]"),ROW()-1)=0,"",INDEX(INDIRECT("B_MSK["&amp;EXPEDISI[#Headers]&amp;"]"),ROW()-1)),"")</f>
        <v/>
      </c>
      <c r="K305" s="16" t="str">
        <f ca="1">IFERROR(IF(EXPEDISI[[#This Row],[NAMA BARANG]]="","",INDEX(INDIRECT("B_MSK["&amp;EXPEDISI[#Headers]&amp;"]"),ROW()-1)),"")</f>
        <v/>
      </c>
      <c r="L305" s="17" t="str">
        <f ca="1">IFERROR(INDEX(INDIRECT("B_MSK["&amp;EXPEDISI[#Headers]&amp;"]"),ROW()-1),"")</f>
        <v/>
      </c>
    </row>
    <row r="306" spans="1:12" x14ac:dyDescent="0.25">
      <c r="A306" s="16" t="str">
        <f ca="1">IFERROR(INDEX(INDIRECT("B_MSK["&amp;EXPEDISI[#Headers]&amp;"]"),ROW()-1),"")</f>
        <v/>
      </c>
      <c r="B306" s="26" t="str">
        <f ca="1">IFERROR(INDEX(INDIRECT("B_MSK["&amp;EXPEDISI[#Headers]&amp;"]"),ROW()-1),"")</f>
        <v>Tipe-ex Kenko KE-823 M</v>
      </c>
      <c r="C306" s="26" t="str">
        <f ca="1">IFERROR(INDEX(SUPPLIER_CONV[2],MATCH(INDEX(INDIRECT("B_MSK["&amp;EXPEDISI[#Headers]&amp;"]"),ROW()-1),SUPPLIER_CONV[1],0)),"")</f>
        <v>KENKO</v>
      </c>
      <c r="D306" s="21" t="str">
        <f ca="1">IFERROR(INDEX(INDIRECT("B_MSK["&amp;EXPEDISI[#Headers]&amp;"]"),ROW()-1)&amp;IF(OR(EXPEDISI[[#This Row],[C]]&lt;2,EXPEDISI[[#This Row],[C]]=""),"","/ CTN"),"")</f>
        <v>36 LSN/ CTN</v>
      </c>
      <c r="E306" s="5">
        <f ca="1">IFERROR(INDEX(INDIRECT("B_MSK["&amp;EXPEDISI[#Headers]&amp;"]"),ROW()-1),"")</f>
        <v>5</v>
      </c>
      <c r="F306" s="22">
        <f ca="1">IFERROR(INDEX(INDIRECT("B_MSK["&amp;EXPEDISI[#Headers]&amp;"_1]"),ROW()-1),"")</f>
        <v>57000</v>
      </c>
      <c r="G306" s="17" t="str">
        <f ca="1">IFERROR(INDEX(INDIRECT("B_MSK["&amp;EXPEDISI[#Headers]&amp;"_1]"),ROW()-1),"")</f>
        <v>/ LSN</v>
      </c>
      <c r="H306" s="17">
        <f ca="1">IFERROR(INDEX(INDIRECT("B_MSK["&amp;EXPEDISI[#Headers]&amp;"]"),ROW()-1),"")</f>
        <v>0.17</v>
      </c>
      <c r="I306" s="17" t="str">
        <f ca="1">IFERROR(INDEX(INDIRECT("B_MSK["&amp;EXPEDISI[#Headers]&amp;"]"),ROW()-1),"")</f>
        <v/>
      </c>
      <c r="J306" s="19" t="str">
        <f ca="1">IFERROR(IF(INDEX(INDIRECT("B_MSK["&amp;EXPEDISI[#Headers]&amp;"]"),ROW()-1)=0,"",INDEX(INDIRECT("B_MSK["&amp;EXPEDISI[#Headers]&amp;"]"),ROW()-1)),"")</f>
        <v/>
      </c>
      <c r="K306" s="16">
        <f ca="1">IFERROR(IF(EXPEDISI[[#This Row],[NAMA BARANG]]="","",INDEX(INDIRECT("B_MSK["&amp;EXPEDISI[#Headers]&amp;"]"),ROW()-1)),"")</f>
        <v>44937</v>
      </c>
      <c r="L306" s="17" t="str">
        <f ca="1">IFERROR(INDEX(INDIRECT("B_MSK["&amp;EXPEDISI[#Headers]&amp;"]"),ROW()-1),"")</f>
        <v/>
      </c>
    </row>
    <row r="307" spans="1:12" x14ac:dyDescent="0.25">
      <c r="A307" s="16" t="str">
        <f ca="1">IFERROR(INDEX(INDIRECT("B_MSK["&amp;EXPEDISI[#Headers]&amp;"]"),ROW()-1),"")</f>
        <v/>
      </c>
      <c r="B307" s="26" t="str">
        <f ca="1">IFERROR(INDEX(INDIRECT("B_MSK["&amp;EXPEDISI[#Headers]&amp;"]"),ROW()-1),"")</f>
        <v>Pocket note Kenko PN-404</v>
      </c>
      <c r="C307" s="26" t="str">
        <f ca="1">IFERROR(INDEX(SUPPLIER_CONV[2],MATCH(INDEX(INDIRECT("B_MSK["&amp;EXPEDISI[#Headers]&amp;"]"),ROW()-1),SUPPLIER_CONV[1],0)),"")</f>
        <v>KENKO</v>
      </c>
      <c r="D307" s="21" t="str">
        <f ca="1">IFERROR(INDEX(INDIRECT("B_MSK["&amp;EXPEDISI[#Headers]&amp;"]"),ROW()-1)&amp;IF(OR(EXPEDISI[[#This Row],[C]]&lt;2,EXPEDISI[[#This Row],[C]]=""),"","/ CTN"),"")</f>
        <v>20 LSN</v>
      </c>
      <c r="E307" s="5">
        <f ca="1">IFERROR(INDEX(INDIRECT("B_MSK["&amp;EXPEDISI[#Headers]&amp;"]"),ROW()-1),"")</f>
        <v>1</v>
      </c>
      <c r="F307" s="22">
        <f ca="1">IFERROR(INDEX(INDIRECT("B_MSK["&amp;EXPEDISI[#Headers]&amp;"_1]"),ROW()-1),"")</f>
        <v>40200</v>
      </c>
      <c r="G307" s="17" t="str">
        <f ca="1">IFERROR(INDEX(INDIRECT("B_MSK["&amp;EXPEDISI[#Headers]&amp;"_1]"),ROW()-1),"")</f>
        <v>/ LSN</v>
      </c>
      <c r="H307" s="17">
        <f ca="1">IFERROR(INDEX(INDIRECT("B_MSK["&amp;EXPEDISI[#Headers]&amp;"]"),ROW()-1),"")</f>
        <v>0.17</v>
      </c>
      <c r="I307" s="17" t="str">
        <f ca="1">IFERROR(INDEX(INDIRECT("B_MSK["&amp;EXPEDISI[#Headers]&amp;"]"),ROW()-1),"")</f>
        <v/>
      </c>
      <c r="J307" s="19" t="str">
        <f ca="1">IFERROR(IF(INDEX(INDIRECT("B_MSK["&amp;EXPEDISI[#Headers]&amp;"]"),ROW()-1)=0,"",INDEX(INDIRECT("B_MSK["&amp;EXPEDISI[#Headers]&amp;"]"),ROW()-1)),"")</f>
        <v/>
      </c>
      <c r="K307" s="16">
        <f ca="1">IFERROR(IF(EXPEDISI[[#This Row],[NAMA BARANG]]="","",INDEX(INDIRECT("B_MSK["&amp;EXPEDISI[#Headers]&amp;"]"),ROW()-1)),"")</f>
        <v>44937</v>
      </c>
      <c r="L307" s="17" t="str">
        <f ca="1">IFERROR(INDEX(INDIRECT("B_MSK["&amp;EXPEDISI[#Headers]&amp;"]"),ROW()-1),"")</f>
        <v/>
      </c>
    </row>
    <row r="308" spans="1:12" x14ac:dyDescent="0.25">
      <c r="A308" s="16" t="str">
        <f ca="1">IFERROR(INDEX(INDIRECT("B_MSK["&amp;EXPEDISI[#Headers]&amp;"]"),ROW()-1),"")</f>
        <v/>
      </c>
      <c r="B308" s="26" t="str">
        <f ca="1">IFERROR(INDEX(INDIRECT("B_MSK["&amp;EXPEDISI[#Headers]&amp;"]"),ROW()-1),"")</f>
        <v/>
      </c>
      <c r="C308" s="26" t="str">
        <f ca="1">IFERROR(INDEX(SUPPLIER_CONV[2],MATCH(INDEX(INDIRECT("B_MSK["&amp;EXPEDISI[#Headers]&amp;"]"),ROW()-1),SUPPLIER_CONV[1],0)),"")</f>
        <v/>
      </c>
      <c r="D308" s="21" t="str">
        <f ca="1">IFERROR(INDEX(INDIRECT("B_MSK["&amp;EXPEDISI[#Headers]&amp;"]"),ROW()-1)&amp;IF(OR(EXPEDISI[[#This Row],[C]]&lt;2,EXPEDISI[[#This Row],[C]]=""),"","/ CTN"),"")</f>
        <v/>
      </c>
      <c r="E308" s="5" t="str">
        <f ca="1">IFERROR(INDEX(INDIRECT("B_MSK["&amp;EXPEDISI[#Headers]&amp;"]"),ROW()-1),"")</f>
        <v/>
      </c>
      <c r="F308" s="22" t="str">
        <f ca="1">IFERROR(INDEX(INDIRECT("B_MSK["&amp;EXPEDISI[#Headers]&amp;"_1]"),ROW()-1),"")</f>
        <v/>
      </c>
      <c r="G308" s="17" t="str">
        <f ca="1">IFERROR(INDEX(INDIRECT("B_MSK["&amp;EXPEDISI[#Headers]&amp;"_1]"),ROW()-1),"")</f>
        <v/>
      </c>
      <c r="H308" s="17" t="str">
        <f ca="1">IFERROR(INDEX(INDIRECT("B_MSK["&amp;EXPEDISI[#Headers]&amp;"]"),ROW()-1),"")</f>
        <v/>
      </c>
      <c r="I308" s="17" t="str">
        <f ca="1">IFERROR(INDEX(INDIRECT("B_MSK["&amp;EXPEDISI[#Headers]&amp;"]"),ROW()-1),"")</f>
        <v/>
      </c>
      <c r="J308" s="19" t="str">
        <f ca="1">IFERROR(IF(INDEX(INDIRECT("B_MSK["&amp;EXPEDISI[#Headers]&amp;"]"),ROW()-1)=0,"",INDEX(INDIRECT("B_MSK["&amp;EXPEDISI[#Headers]&amp;"]"),ROW()-1)),"")</f>
        <v/>
      </c>
      <c r="K308" s="16" t="str">
        <f ca="1">IFERROR(IF(EXPEDISI[[#This Row],[NAMA BARANG]]="","",INDEX(INDIRECT("B_MSK["&amp;EXPEDISI[#Headers]&amp;"]"),ROW()-1)),"")</f>
        <v/>
      </c>
      <c r="L308" s="17" t="str">
        <f ca="1">IFERROR(INDEX(INDIRECT("B_MSK["&amp;EXPEDISI[#Headers]&amp;"]"),ROW()-1),"")</f>
        <v/>
      </c>
    </row>
    <row r="309" spans="1:12" x14ac:dyDescent="0.25">
      <c r="A309" s="16" t="str">
        <f ca="1">IFERROR(INDEX(INDIRECT("B_MSK["&amp;EXPEDISI[#Headers]&amp;"]"),ROW()-1),"")</f>
        <v/>
      </c>
      <c r="B309" s="26" t="str">
        <f ca="1">IFERROR(INDEX(INDIRECT("B_MSK["&amp;EXPEDISI[#Headers]&amp;"]"),ROW()-1),"")</f>
        <v>Garisan BT 20cm</v>
      </c>
      <c r="C309" s="26" t="str">
        <f ca="1">IFERROR(INDEX(SUPPLIER_CONV[2],MATCH(INDEX(INDIRECT("B_MSK["&amp;EXPEDISI[#Headers]&amp;"]"),ROW()-1),SUPPLIER_CONV[1],0)),"")</f>
        <v>PPW</v>
      </c>
      <c r="D309" s="21" t="str">
        <f ca="1">IFERROR(INDEX(INDIRECT("B_MSK["&amp;EXPEDISI[#Headers]&amp;"]"),ROW()-1)&amp;IF(OR(EXPEDISI[[#This Row],[C]]&lt;2,EXPEDISI[[#This Row],[C]]=""),"","/ CTN"),"")</f>
        <v>100 LSN/ CTN</v>
      </c>
      <c r="E309" s="5">
        <f ca="1">IFERROR(INDEX(INDIRECT("B_MSK["&amp;EXPEDISI[#Headers]&amp;"]"),ROW()-1),"")</f>
        <v>2</v>
      </c>
      <c r="F309" s="22">
        <f ca="1">IFERROR(INDEX(INDIRECT("B_MSK["&amp;EXPEDISI[#Headers]&amp;"_1]"),ROW()-1),"")</f>
        <v>21380</v>
      </c>
      <c r="G309" s="17" t="str">
        <f ca="1">IFERROR(INDEX(INDIRECT("B_MSK["&amp;EXPEDISI[#Headers]&amp;"_1]"),ROW()-1),"")</f>
        <v>/ LSN</v>
      </c>
      <c r="H309" s="17">
        <f ca="1">IFERROR(INDEX(INDIRECT("B_MSK["&amp;EXPEDISI[#Headers]&amp;"]"),ROW()-1),"")</f>
        <v>0.2</v>
      </c>
      <c r="I309" s="17">
        <f ca="1">IFERROR(INDEX(INDIRECT("B_MSK["&amp;EXPEDISI[#Headers]&amp;"]"),ROW()-1),"")</f>
        <v>0.04</v>
      </c>
      <c r="J309" s="19" t="str">
        <f ca="1">IFERROR(IF(INDEX(INDIRECT("B_MSK["&amp;EXPEDISI[#Headers]&amp;"]"),ROW()-1)=0,"",INDEX(INDIRECT("B_MSK["&amp;EXPEDISI[#Headers]&amp;"]"),ROW()-1)),"")</f>
        <v/>
      </c>
      <c r="K309" s="16">
        <f ca="1">IFERROR(IF(EXPEDISI[[#This Row],[NAMA BARANG]]="","",INDEX(INDIRECT("B_MSK["&amp;EXPEDISI[#Headers]&amp;"]"),ROW()-1)),"")</f>
        <v>44937</v>
      </c>
      <c r="L309" s="17" t="str">
        <f ca="1">IFERROR(INDEX(INDIRECT("B_MSK["&amp;EXPEDISI[#Headers]&amp;"]"),ROW()-1),"")</f>
        <v/>
      </c>
    </row>
    <row r="310" spans="1:12" x14ac:dyDescent="0.25">
      <c r="A310" s="16" t="str">
        <f ca="1">IFERROR(INDEX(INDIRECT("B_MSK["&amp;EXPEDISI[#Headers]&amp;"]"),ROW()-1),"")</f>
        <v/>
      </c>
      <c r="B310" s="26" t="str">
        <f ca="1">IFERROR(INDEX(INDIRECT("B_MSK["&amp;EXPEDISI[#Headers]&amp;"]"),ROW()-1),"")</f>
        <v/>
      </c>
      <c r="C310" s="26" t="str">
        <f ca="1">IFERROR(INDEX(SUPPLIER_CONV[2],MATCH(INDEX(INDIRECT("B_MSK["&amp;EXPEDISI[#Headers]&amp;"]"),ROW()-1),SUPPLIER_CONV[1],0)),"")</f>
        <v/>
      </c>
      <c r="D310" s="21" t="str">
        <f ca="1">IFERROR(INDEX(INDIRECT("B_MSK["&amp;EXPEDISI[#Headers]&amp;"]"),ROW()-1)&amp;IF(OR(EXPEDISI[[#This Row],[C]]&lt;2,EXPEDISI[[#This Row],[C]]=""),"","/ CTN"),"")</f>
        <v/>
      </c>
      <c r="E310" s="5" t="str">
        <f ca="1">IFERROR(INDEX(INDIRECT("B_MSK["&amp;EXPEDISI[#Headers]&amp;"]"),ROW()-1),"")</f>
        <v/>
      </c>
      <c r="F310" s="22" t="str">
        <f ca="1">IFERROR(INDEX(INDIRECT("B_MSK["&amp;EXPEDISI[#Headers]&amp;"_1]"),ROW()-1),"")</f>
        <v/>
      </c>
      <c r="G310" s="17" t="str">
        <f ca="1">IFERROR(INDEX(INDIRECT("B_MSK["&amp;EXPEDISI[#Headers]&amp;"_1]"),ROW()-1),"")</f>
        <v/>
      </c>
      <c r="H310" s="17" t="str">
        <f ca="1">IFERROR(INDEX(INDIRECT("B_MSK["&amp;EXPEDISI[#Headers]&amp;"]"),ROW()-1),"")</f>
        <v/>
      </c>
      <c r="I310" s="17" t="str">
        <f ca="1">IFERROR(INDEX(INDIRECT("B_MSK["&amp;EXPEDISI[#Headers]&amp;"]"),ROW()-1),"")</f>
        <v/>
      </c>
      <c r="J310" s="19" t="str">
        <f ca="1">IFERROR(IF(INDEX(INDIRECT("B_MSK["&amp;EXPEDISI[#Headers]&amp;"]"),ROW()-1)=0,"",INDEX(INDIRECT("B_MSK["&amp;EXPEDISI[#Headers]&amp;"]"),ROW()-1)),"")</f>
        <v/>
      </c>
      <c r="K310" s="16" t="str">
        <f ca="1">IFERROR(IF(EXPEDISI[[#This Row],[NAMA BARANG]]="","",INDEX(INDIRECT("B_MSK["&amp;EXPEDISI[#Headers]&amp;"]"),ROW()-1)),"")</f>
        <v/>
      </c>
      <c r="L310" s="17" t="str">
        <f ca="1">IFERROR(INDEX(INDIRECT("B_MSK["&amp;EXPEDISI[#Headers]&amp;"]"),ROW()-1),"")</f>
        <v/>
      </c>
    </row>
    <row r="311" spans="1:12" x14ac:dyDescent="0.25">
      <c r="A311" s="16" t="str">
        <f ca="1">IFERROR(INDEX(INDIRECT("B_MSK["&amp;EXPEDISI[#Headers]&amp;"]"),ROW()-1),"")</f>
        <v/>
      </c>
      <c r="B311" s="26" t="str">
        <f ca="1">IFERROR(INDEX(INDIRECT("B_MSK["&amp;EXPEDISI[#Headers]&amp;"]"),ROW()-1),"")</f>
        <v>Garisan BT 20cm</v>
      </c>
      <c r="C311" s="26" t="str">
        <f ca="1">IFERROR(INDEX(SUPPLIER_CONV[2],MATCH(INDEX(INDIRECT("B_MSK["&amp;EXPEDISI[#Headers]&amp;"]"),ROW()-1),SUPPLIER_CONV[1],0)),"")</f>
        <v>PPW</v>
      </c>
      <c r="D311" s="21" t="str">
        <f ca="1">IFERROR(INDEX(INDIRECT("B_MSK["&amp;EXPEDISI[#Headers]&amp;"]"),ROW()-1)&amp;IF(OR(EXPEDISI[[#This Row],[C]]&lt;2,EXPEDISI[[#This Row],[C]]=""),"","/ CTN"),"")</f>
        <v>100 LSN/ CTN</v>
      </c>
      <c r="E311" s="5">
        <f ca="1">IFERROR(INDEX(INDIRECT("B_MSK["&amp;EXPEDISI[#Headers]&amp;"]"),ROW()-1),"")</f>
        <v>2</v>
      </c>
      <c r="F311" s="22">
        <f ca="1">IFERROR(INDEX(INDIRECT("B_MSK["&amp;EXPEDISI[#Headers]&amp;"_1]"),ROW()-1),"")</f>
        <v>21380</v>
      </c>
      <c r="G311" s="17" t="str">
        <f ca="1">IFERROR(INDEX(INDIRECT("B_MSK["&amp;EXPEDISI[#Headers]&amp;"_1]"),ROW()-1),"")</f>
        <v>/ LSN</v>
      </c>
      <c r="H311" s="17">
        <f ca="1">IFERROR(INDEX(INDIRECT("B_MSK["&amp;EXPEDISI[#Headers]&amp;"]"),ROW()-1),"")</f>
        <v>0.2</v>
      </c>
      <c r="I311" s="17">
        <f ca="1">IFERROR(INDEX(INDIRECT("B_MSK["&amp;EXPEDISI[#Headers]&amp;"]"),ROW()-1),"")</f>
        <v>0.04</v>
      </c>
      <c r="J311" s="19" t="str">
        <f ca="1">IFERROR(IF(INDEX(INDIRECT("B_MSK["&amp;EXPEDISI[#Headers]&amp;"]"),ROW()-1)=0,"",INDEX(INDIRECT("B_MSK["&amp;EXPEDISI[#Headers]&amp;"]"),ROW()-1)),"")</f>
        <v/>
      </c>
      <c r="K311" s="16">
        <f ca="1">IFERROR(IF(EXPEDISI[[#This Row],[NAMA BARANG]]="","",INDEX(INDIRECT("B_MSK["&amp;EXPEDISI[#Headers]&amp;"]"),ROW()-1)),"")</f>
        <v>44937</v>
      </c>
      <c r="L311" s="17" t="str">
        <f ca="1">IFERROR(INDEX(INDIRECT("B_MSK["&amp;EXPEDISI[#Headers]&amp;"]"),ROW()-1),"")</f>
        <v/>
      </c>
    </row>
    <row r="312" spans="1:12" x14ac:dyDescent="0.25">
      <c r="A312" s="16" t="str">
        <f ca="1">IFERROR(INDEX(INDIRECT("B_MSK["&amp;EXPEDISI[#Headers]&amp;"]"),ROW()-1),"")</f>
        <v/>
      </c>
      <c r="B312" s="26" t="str">
        <f ca="1">IFERROR(INDEX(INDIRECT("B_MSK["&amp;EXPEDISI[#Headers]&amp;"]"),ROW()-1),"")</f>
        <v/>
      </c>
      <c r="C312" s="26" t="str">
        <f ca="1">IFERROR(INDEX(SUPPLIER_CONV[2],MATCH(INDEX(INDIRECT("B_MSK["&amp;EXPEDISI[#Headers]&amp;"]"),ROW()-1),SUPPLIER_CONV[1],0)),"")</f>
        <v/>
      </c>
      <c r="D312" s="21" t="str">
        <f ca="1">IFERROR(INDEX(INDIRECT("B_MSK["&amp;EXPEDISI[#Headers]&amp;"]"),ROW()-1)&amp;IF(OR(EXPEDISI[[#This Row],[C]]&lt;2,EXPEDISI[[#This Row],[C]]=""),"","/ CTN"),"")</f>
        <v/>
      </c>
      <c r="E312" s="5" t="str">
        <f ca="1">IFERROR(INDEX(INDIRECT("B_MSK["&amp;EXPEDISI[#Headers]&amp;"]"),ROW()-1),"")</f>
        <v/>
      </c>
      <c r="F312" s="22" t="str">
        <f ca="1">IFERROR(INDEX(INDIRECT("B_MSK["&amp;EXPEDISI[#Headers]&amp;"_1]"),ROW()-1),"")</f>
        <v/>
      </c>
      <c r="G312" s="17" t="str">
        <f ca="1">IFERROR(INDEX(INDIRECT("B_MSK["&amp;EXPEDISI[#Headers]&amp;"_1]"),ROW()-1),"")</f>
        <v/>
      </c>
      <c r="H312" s="17" t="str">
        <f ca="1">IFERROR(INDEX(INDIRECT("B_MSK["&amp;EXPEDISI[#Headers]&amp;"]"),ROW()-1),"")</f>
        <v/>
      </c>
      <c r="I312" s="17" t="str">
        <f ca="1">IFERROR(INDEX(INDIRECT("B_MSK["&amp;EXPEDISI[#Headers]&amp;"]"),ROW()-1),"")</f>
        <v/>
      </c>
      <c r="J312" s="19" t="str">
        <f ca="1">IFERROR(IF(INDEX(INDIRECT("B_MSK["&amp;EXPEDISI[#Headers]&amp;"]"),ROW()-1)=0,"",INDEX(INDIRECT("B_MSK["&amp;EXPEDISI[#Headers]&amp;"]"),ROW()-1)),"")</f>
        <v/>
      </c>
      <c r="K312" s="16" t="str">
        <f ca="1">IFERROR(IF(EXPEDISI[[#This Row],[NAMA BARANG]]="","",INDEX(INDIRECT("B_MSK["&amp;EXPEDISI[#Headers]&amp;"]"),ROW()-1)),"")</f>
        <v/>
      </c>
      <c r="L312" s="17" t="str">
        <f ca="1">IFERROR(INDEX(INDIRECT("B_MSK["&amp;EXPEDISI[#Headers]&amp;"]"),ROW()-1),"")</f>
        <v/>
      </c>
    </row>
    <row r="313" spans="1:12" x14ac:dyDescent="0.25">
      <c r="A313" s="16" t="str">
        <f ca="1">IFERROR(INDEX(INDIRECT("B_MSK["&amp;EXPEDISI[#Headers]&amp;"]"),ROW()-1),"")</f>
        <v/>
      </c>
      <c r="B313" s="26" t="str">
        <f ca="1">IFERROR(INDEX(INDIRECT("B_MSK["&amp;EXPEDISI[#Headers]&amp;"]"),ROW()-1),"")</f>
        <v>Garisan BT 20cm</v>
      </c>
      <c r="C313" s="26" t="str">
        <f ca="1">IFERROR(INDEX(SUPPLIER_CONV[2],MATCH(INDEX(INDIRECT("B_MSK["&amp;EXPEDISI[#Headers]&amp;"]"),ROW()-1),SUPPLIER_CONV[1],0)),"")</f>
        <v>PPW</v>
      </c>
      <c r="D313" s="21" t="str">
        <f ca="1">IFERROR(INDEX(INDIRECT("B_MSK["&amp;EXPEDISI[#Headers]&amp;"]"),ROW()-1)&amp;IF(OR(EXPEDISI[[#This Row],[C]]&lt;2,EXPEDISI[[#This Row],[C]]=""),"","/ CTN"),"")</f>
        <v>100 LSN</v>
      </c>
      <c r="E313" s="5">
        <f ca="1">IFERROR(INDEX(INDIRECT("B_MSK["&amp;EXPEDISI[#Headers]&amp;"]"),ROW()-1),"")</f>
        <v>1</v>
      </c>
      <c r="F313" s="22">
        <f ca="1">IFERROR(INDEX(INDIRECT("B_MSK["&amp;EXPEDISI[#Headers]&amp;"_1]"),ROW()-1),"")</f>
        <v>21380</v>
      </c>
      <c r="G313" s="17" t="str">
        <f ca="1">IFERROR(INDEX(INDIRECT("B_MSK["&amp;EXPEDISI[#Headers]&amp;"_1]"),ROW()-1),"")</f>
        <v>/ LSN</v>
      </c>
      <c r="H313" s="17">
        <f ca="1">IFERROR(INDEX(INDIRECT("B_MSK["&amp;EXPEDISI[#Headers]&amp;"]"),ROW()-1),"")</f>
        <v>0.2</v>
      </c>
      <c r="I313" s="17">
        <f ca="1">IFERROR(INDEX(INDIRECT("B_MSK["&amp;EXPEDISI[#Headers]&amp;"]"),ROW()-1),"")</f>
        <v>0.04</v>
      </c>
      <c r="J313" s="19" t="str">
        <f ca="1">IFERROR(IF(INDEX(INDIRECT("B_MSK["&amp;EXPEDISI[#Headers]&amp;"]"),ROW()-1)=0,"",INDEX(INDIRECT("B_MSK["&amp;EXPEDISI[#Headers]&amp;"]"),ROW()-1)),"")</f>
        <v/>
      </c>
      <c r="K313" s="16">
        <f ca="1">IFERROR(IF(EXPEDISI[[#This Row],[NAMA BARANG]]="","",INDEX(INDIRECT("B_MSK["&amp;EXPEDISI[#Headers]&amp;"]"),ROW()-1)),"")</f>
        <v>44937</v>
      </c>
      <c r="L313" s="17" t="str">
        <f ca="1">IFERROR(INDEX(INDIRECT("B_MSK["&amp;EXPEDISI[#Headers]&amp;"]"),ROW()-1),"")</f>
        <v/>
      </c>
    </row>
    <row r="314" spans="1:12" x14ac:dyDescent="0.25">
      <c r="A314" s="16" t="str">
        <f ca="1">IFERROR(INDEX(INDIRECT("B_MSK["&amp;EXPEDISI[#Headers]&amp;"]"),ROW()-1),"")</f>
        <v/>
      </c>
      <c r="B314" s="26" t="str">
        <f ca="1">IFERROR(INDEX(INDIRECT("B_MSK["&amp;EXPEDISI[#Headers]&amp;"]"),ROW()-1),"")</f>
        <v/>
      </c>
      <c r="C314" s="26" t="str">
        <f ca="1">IFERROR(INDEX(SUPPLIER_CONV[2],MATCH(INDEX(INDIRECT("B_MSK["&amp;EXPEDISI[#Headers]&amp;"]"),ROW()-1),SUPPLIER_CONV[1],0)),"")</f>
        <v/>
      </c>
      <c r="D314" s="21" t="str">
        <f ca="1">IFERROR(INDEX(INDIRECT("B_MSK["&amp;EXPEDISI[#Headers]&amp;"]"),ROW()-1)&amp;IF(OR(EXPEDISI[[#This Row],[C]]&lt;2,EXPEDISI[[#This Row],[C]]=""),"","/ CTN"),"")</f>
        <v/>
      </c>
      <c r="E314" s="5" t="str">
        <f ca="1">IFERROR(INDEX(INDIRECT("B_MSK["&amp;EXPEDISI[#Headers]&amp;"]"),ROW()-1),"")</f>
        <v/>
      </c>
      <c r="F314" s="22" t="str">
        <f ca="1">IFERROR(INDEX(INDIRECT("B_MSK["&amp;EXPEDISI[#Headers]&amp;"_1]"),ROW()-1),"")</f>
        <v/>
      </c>
      <c r="G314" s="17" t="str">
        <f ca="1">IFERROR(INDEX(INDIRECT("B_MSK["&amp;EXPEDISI[#Headers]&amp;"_1]"),ROW()-1),"")</f>
        <v/>
      </c>
      <c r="H314" s="17" t="str">
        <f ca="1">IFERROR(INDEX(INDIRECT("B_MSK["&amp;EXPEDISI[#Headers]&amp;"]"),ROW()-1),"")</f>
        <v/>
      </c>
      <c r="I314" s="17" t="str">
        <f ca="1">IFERROR(INDEX(INDIRECT("B_MSK["&amp;EXPEDISI[#Headers]&amp;"]"),ROW()-1),"")</f>
        <v/>
      </c>
      <c r="J314" s="19" t="str">
        <f ca="1">IFERROR(IF(INDEX(INDIRECT("B_MSK["&amp;EXPEDISI[#Headers]&amp;"]"),ROW()-1)=0,"",INDEX(INDIRECT("B_MSK["&amp;EXPEDISI[#Headers]&amp;"]"),ROW()-1)),"")</f>
        <v/>
      </c>
      <c r="K314" s="16" t="str">
        <f ca="1">IFERROR(IF(EXPEDISI[[#This Row],[NAMA BARANG]]="","",INDEX(INDIRECT("B_MSK["&amp;EXPEDISI[#Headers]&amp;"]"),ROW()-1)),"")</f>
        <v/>
      </c>
      <c r="L314" s="17" t="str">
        <f ca="1">IFERROR(INDEX(INDIRECT("B_MSK["&amp;EXPEDISI[#Headers]&amp;"]"),ROW()-1),"")</f>
        <v/>
      </c>
    </row>
    <row r="315" spans="1:12" x14ac:dyDescent="0.25">
      <c r="A315" s="16" t="str">
        <f ca="1">IFERROR(INDEX(INDIRECT("B_MSK["&amp;EXPEDISI[#Headers]&amp;"]"),ROW()-1),"")</f>
        <v/>
      </c>
      <c r="B315" s="26" t="str">
        <f ca="1">IFERROR(INDEX(INDIRECT("B_MSK["&amp;EXPEDISI[#Headers]&amp;"]"),ROW()-1),"")</f>
        <v>Isolasi Fancy</v>
      </c>
      <c r="C315" s="26" t="str">
        <f ca="1">IFERROR(INDEX(SUPPLIER_CONV[2],MATCH(INDEX(INDIRECT("B_MSK["&amp;EXPEDISI[#Headers]&amp;"]"),ROW()-1),SUPPLIER_CONV[1],0)),"")</f>
        <v>GRAFINDO</v>
      </c>
      <c r="D315" s="21" t="str">
        <f ca="1">IFERROR(INDEX(INDIRECT("B_MSK["&amp;EXPEDISI[#Headers]&amp;"]"),ROW()-1)&amp;IF(OR(EXPEDISI[[#This Row],[C]]&lt;2,EXPEDISI[[#This Row],[C]]=""),"","/ CTN"),"")</f>
        <v>200 SLOP/ CTN</v>
      </c>
      <c r="E315" s="5">
        <f ca="1">IFERROR(INDEX(INDIRECT("B_MSK["&amp;EXPEDISI[#Headers]&amp;"]"),ROW()-1),"")</f>
        <v>15</v>
      </c>
      <c r="F315" s="22">
        <f ca="1">IFERROR(INDEX(INDIRECT("B_MSK["&amp;EXPEDISI[#Headers]&amp;"_1]"),ROW()-1),"")</f>
        <v>3000</v>
      </c>
      <c r="G315" s="17" t="str">
        <f ca="1">IFERROR(INDEX(INDIRECT("B_MSK["&amp;EXPEDISI[#Headers]&amp;"_1]"),ROW()-1),"")</f>
        <v>/ SLOP</v>
      </c>
      <c r="H315" s="17" t="str">
        <f ca="1">IFERROR(INDEX(INDIRECT("B_MSK["&amp;EXPEDISI[#Headers]&amp;"]"),ROW()-1),"")</f>
        <v/>
      </c>
      <c r="I315" s="17" t="str">
        <f ca="1">IFERROR(INDEX(INDIRECT("B_MSK["&amp;EXPEDISI[#Headers]&amp;"]"),ROW()-1),"")</f>
        <v/>
      </c>
      <c r="J315" s="19" t="str">
        <f ca="1">IFERROR(IF(INDEX(INDIRECT("B_MSK["&amp;EXPEDISI[#Headers]&amp;"]"),ROW()-1)=0,"",INDEX(INDIRECT("B_MSK["&amp;EXPEDISI[#Headers]&amp;"]"),ROW()-1)),"")</f>
        <v/>
      </c>
      <c r="K315" s="16">
        <f ca="1">IFERROR(IF(EXPEDISI[[#This Row],[NAMA BARANG]]="","",INDEX(INDIRECT("B_MSK["&amp;EXPEDISI[#Headers]&amp;"]"),ROW()-1)),"")</f>
        <v>44937</v>
      </c>
      <c r="L315" s="17" t="str">
        <f ca="1">IFERROR(INDEX(INDIRECT("B_MSK["&amp;EXPEDISI[#Headers]&amp;"]"),ROW()-1),"")</f>
        <v/>
      </c>
    </row>
    <row r="316" spans="1:12" x14ac:dyDescent="0.25">
      <c r="A316" s="16" t="str">
        <f ca="1">IFERROR(INDEX(INDIRECT("B_MSK["&amp;EXPEDISI[#Headers]&amp;"]"),ROW()-1),"")</f>
        <v/>
      </c>
      <c r="B316" s="26" t="str">
        <f ca="1">IFERROR(INDEX(INDIRECT("B_MSK["&amp;EXPEDISI[#Headers]&amp;"]"),ROW()-1),"")</f>
        <v/>
      </c>
      <c r="C316" s="26" t="str">
        <f ca="1">IFERROR(INDEX(SUPPLIER_CONV[2],MATCH(INDEX(INDIRECT("B_MSK["&amp;EXPEDISI[#Headers]&amp;"]"),ROW()-1),SUPPLIER_CONV[1],0)),"")</f>
        <v/>
      </c>
      <c r="D316" s="21" t="str">
        <f ca="1">IFERROR(INDEX(INDIRECT("B_MSK["&amp;EXPEDISI[#Headers]&amp;"]"),ROW()-1)&amp;IF(OR(EXPEDISI[[#This Row],[C]]&lt;2,EXPEDISI[[#This Row],[C]]=""),"","/ CTN"),"")</f>
        <v/>
      </c>
      <c r="E316" s="5" t="str">
        <f ca="1">IFERROR(INDEX(INDIRECT("B_MSK["&amp;EXPEDISI[#Headers]&amp;"]"),ROW()-1),"")</f>
        <v/>
      </c>
      <c r="F316" s="22" t="str">
        <f ca="1">IFERROR(INDEX(INDIRECT("B_MSK["&amp;EXPEDISI[#Headers]&amp;"_1]"),ROW()-1),"")</f>
        <v/>
      </c>
      <c r="G316" s="17" t="str">
        <f ca="1">IFERROR(INDEX(INDIRECT("B_MSK["&amp;EXPEDISI[#Headers]&amp;"_1]"),ROW()-1),"")</f>
        <v/>
      </c>
      <c r="H316" s="17" t="str">
        <f ca="1">IFERROR(INDEX(INDIRECT("B_MSK["&amp;EXPEDISI[#Headers]&amp;"]"),ROW()-1),"")</f>
        <v/>
      </c>
      <c r="I316" s="17" t="str">
        <f ca="1">IFERROR(INDEX(INDIRECT("B_MSK["&amp;EXPEDISI[#Headers]&amp;"]"),ROW()-1),"")</f>
        <v/>
      </c>
      <c r="J316" s="19" t="str">
        <f ca="1">IFERROR(IF(INDEX(INDIRECT("B_MSK["&amp;EXPEDISI[#Headers]&amp;"]"),ROW()-1)=0,"",INDEX(INDIRECT("B_MSK["&amp;EXPEDISI[#Headers]&amp;"]"),ROW()-1)),"")</f>
        <v/>
      </c>
      <c r="K316" s="16" t="str">
        <f ca="1">IFERROR(IF(EXPEDISI[[#This Row],[NAMA BARANG]]="","",INDEX(INDIRECT("B_MSK["&amp;EXPEDISI[#Headers]&amp;"]"),ROW()-1)),"")</f>
        <v/>
      </c>
      <c r="L316" s="17" t="str">
        <f ca="1">IFERROR(INDEX(INDIRECT("B_MSK["&amp;EXPEDISI[#Headers]&amp;"]"),ROW()-1),"")</f>
        <v/>
      </c>
    </row>
    <row r="317" spans="1:12" x14ac:dyDescent="0.25">
      <c r="A317" s="16" t="str">
        <f ca="1">IFERROR(INDEX(INDIRECT("B_MSK["&amp;EXPEDISI[#Headers]&amp;"]"),ROW()-1),"")</f>
        <v/>
      </c>
      <c r="B317" s="26" t="str">
        <f ca="1">IFERROR(INDEX(INDIRECT("B_MSK["&amp;EXPEDISI[#Headers]&amp;"]"),ROW()-1),"")</f>
        <v>Palet gambar Biola-Apel warna WAP-202</v>
      </c>
      <c r="C317" s="26" t="str">
        <f ca="1">IFERROR(INDEX(SUPPLIER_CONV[2],MATCH(INDEX(INDIRECT("B_MSK["&amp;EXPEDISI[#Headers]&amp;"]"),ROW()-1),SUPPLIER_CONV[1],0)),"")</f>
        <v>SBS</v>
      </c>
      <c r="D317" s="21" t="str">
        <f ca="1">IFERROR(INDEX(INDIRECT("B_MSK["&amp;EXPEDISI[#Headers]&amp;"]"),ROW()-1)&amp;IF(OR(EXPEDISI[[#This Row],[C]]&lt;2,EXPEDISI[[#This Row],[C]]=""),"","/ CTN"),"")</f>
        <v>60 LSN/ CTN</v>
      </c>
      <c r="E317" s="5">
        <f ca="1">IFERROR(INDEX(INDIRECT("B_MSK["&amp;EXPEDISI[#Headers]&amp;"]"),ROW()-1),"")</f>
        <v>5</v>
      </c>
      <c r="F317" s="22" t="str">
        <f ca="1">IFERROR(INDEX(INDIRECT("B_MSK["&amp;EXPEDISI[#Headers]&amp;"_1]"),ROW()-1),"")</f>
        <v/>
      </c>
      <c r="G317" s="17" t="str">
        <f ca="1">IFERROR(INDEX(INDIRECT("B_MSK["&amp;EXPEDISI[#Headers]&amp;"_1]"),ROW()-1),"")</f>
        <v/>
      </c>
      <c r="H317" s="17" t="str">
        <f ca="1">IFERROR(INDEX(INDIRECT("B_MSK["&amp;EXPEDISI[#Headers]&amp;"]"),ROW()-1),"")</f>
        <v/>
      </c>
      <c r="I317" s="17" t="str">
        <f ca="1">IFERROR(INDEX(INDIRECT("B_MSK["&amp;EXPEDISI[#Headers]&amp;"]"),ROW()-1),"")</f>
        <v/>
      </c>
      <c r="J317" s="19" t="str">
        <f ca="1">IFERROR(IF(INDEX(INDIRECT("B_MSK["&amp;EXPEDISI[#Headers]&amp;"]"),ROW()-1)=0,"",INDEX(INDIRECT("B_MSK["&amp;EXPEDISI[#Headers]&amp;"]"),ROW()-1)),"")</f>
        <v>SURAT JALAN</v>
      </c>
      <c r="K317" s="16">
        <f ca="1">IFERROR(IF(EXPEDISI[[#This Row],[NAMA BARANG]]="","",INDEX(INDIRECT("B_MSK["&amp;EXPEDISI[#Headers]&amp;"]"),ROW()-1)),"")</f>
        <v>44937</v>
      </c>
      <c r="L317" s="17" t="str">
        <f ca="1">IFERROR(INDEX(INDIRECT("B_MSK["&amp;EXPEDISI[#Headers]&amp;"]"),ROW()-1),"")</f>
        <v/>
      </c>
    </row>
    <row r="318" spans="1:12" x14ac:dyDescent="0.25">
      <c r="A318" s="16" t="str">
        <f ca="1">IFERROR(INDEX(INDIRECT("B_MSK["&amp;EXPEDISI[#Headers]&amp;"]"),ROW()-1),"")</f>
        <v/>
      </c>
      <c r="B318" s="26" t="str">
        <f ca="1">IFERROR(INDEX(INDIRECT("B_MSK["&amp;EXPEDISI[#Headers]&amp;"]"),ROW()-1),"")</f>
        <v>Palet gambar Biola-Anggur warna WAG-201</v>
      </c>
      <c r="C318" s="26" t="str">
        <f ca="1">IFERROR(INDEX(SUPPLIER_CONV[2],MATCH(INDEX(INDIRECT("B_MSK["&amp;EXPEDISI[#Headers]&amp;"]"),ROW()-1),SUPPLIER_CONV[1],0)),"")</f>
        <v>SBS</v>
      </c>
      <c r="D318" s="21" t="str">
        <f ca="1">IFERROR(INDEX(INDIRECT("B_MSK["&amp;EXPEDISI[#Headers]&amp;"]"),ROW()-1)&amp;IF(OR(EXPEDISI[[#This Row],[C]]&lt;2,EXPEDISI[[#This Row],[C]]=""),"","/ CTN"),"")</f>
        <v>60 LSN/ CTN</v>
      </c>
      <c r="E318" s="5">
        <f ca="1">IFERROR(INDEX(INDIRECT("B_MSK["&amp;EXPEDISI[#Headers]&amp;"]"),ROW()-1),"")</f>
        <v>5</v>
      </c>
      <c r="F318" s="22" t="str">
        <f ca="1">IFERROR(INDEX(INDIRECT("B_MSK["&amp;EXPEDISI[#Headers]&amp;"_1]"),ROW()-1),"")</f>
        <v/>
      </c>
      <c r="G318" s="17" t="str">
        <f ca="1">IFERROR(INDEX(INDIRECT("B_MSK["&amp;EXPEDISI[#Headers]&amp;"_1]"),ROW()-1),"")</f>
        <v/>
      </c>
      <c r="H318" s="17" t="str">
        <f ca="1">IFERROR(INDEX(INDIRECT("B_MSK["&amp;EXPEDISI[#Headers]&amp;"]"),ROW()-1),"")</f>
        <v/>
      </c>
      <c r="I318" s="17" t="str">
        <f ca="1">IFERROR(INDEX(INDIRECT("B_MSK["&amp;EXPEDISI[#Headers]&amp;"]"),ROW()-1),"")</f>
        <v/>
      </c>
      <c r="J318" s="19" t="str">
        <f ca="1">IFERROR(IF(INDEX(INDIRECT("B_MSK["&amp;EXPEDISI[#Headers]&amp;"]"),ROW()-1)=0,"",INDEX(INDIRECT("B_MSK["&amp;EXPEDISI[#Headers]&amp;"]"),ROW()-1)),"")</f>
        <v>SURAT JALAN</v>
      </c>
      <c r="K318" s="16">
        <f ca="1">IFERROR(IF(EXPEDISI[[#This Row],[NAMA BARANG]]="","",INDEX(INDIRECT("B_MSK["&amp;EXPEDISI[#Headers]&amp;"]"),ROW()-1)),"")</f>
        <v>44937</v>
      </c>
      <c r="L318" s="17" t="str">
        <f ca="1">IFERROR(INDEX(INDIRECT("B_MSK["&amp;EXPEDISI[#Headers]&amp;"]"),ROW()-1),"")</f>
        <v/>
      </c>
    </row>
    <row r="319" spans="1:12" x14ac:dyDescent="0.25">
      <c r="A319" s="16" t="str">
        <f ca="1">IFERROR(INDEX(INDIRECT("B_MSK["&amp;EXPEDISI[#Headers]&amp;"]"),ROW()-1),"")</f>
        <v/>
      </c>
      <c r="B319" s="26" t="str">
        <f ca="1">IFERROR(INDEX(INDIRECT("B_MSK["&amp;EXPEDISI[#Headers]&amp;"]"),ROW()-1),"")</f>
        <v/>
      </c>
      <c r="C319" s="26" t="str">
        <f ca="1">IFERROR(INDEX(SUPPLIER_CONV[2],MATCH(INDEX(INDIRECT("B_MSK["&amp;EXPEDISI[#Headers]&amp;"]"),ROW()-1),SUPPLIER_CONV[1],0)),"")</f>
        <v/>
      </c>
      <c r="D319" s="21" t="str">
        <f ca="1">IFERROR(INDEX(INDIRECT("B_MSK["&amp;EXPEDISI[#Headers]&amp;"]"),ROW()-1)&amp;IF(OR(EXPEDISI[[#This Row],[C]]&lt;2,EXPEDISI[[#This Row],[C]]=""),"","/ CTN"),"")</f>
        <v/>
      </c>
      <c r="E319" s="5" t="str">
        <f ca="1">IFERROR(INDEX(INDIRECT("B_MSK["&amp;EXPEDISI[#Headers]&amp;"]"),ROW()-1),"")</f>
        <v/>
      </c>
      <c r="F319" s="22" t="str">
        <f ca="1">IFERROR(INDEX(INDIRECT("B_MSK["&amp;EXPEDISI[#Headers]&amp;"_1]"),ROW()-1),"")</f>
        <v/>
      </c>
      <c r="G319" s="17" t="str">
        <f ca="1">IFERROR(INDEX(INDIRECT("B_MSK["&amp;EXPEDISI[#Headers]&amp;"_1]"),ROW()-1),"")</f>
        <v/>
      </c>
      <c r="H319" s="17" t="str">
        <f ca="1">IFERROR(INDEX(INDIRECT("B_MSK["&amp;EXPEDISI[#Headers]&amp;"]"),ROW()-1),"")</f>
        <v/>
      </c>
      <c r="I319" s="17" t="str">
        <f ca="1">IFERROR(INDEX(INDIRECT("B_MSK["&amp;EXPEDISI[#Headers]&amp;"]"),ROW()-1),"")</f>
        <v/>
      </c>
      <c r="J319" s="19" t="str">
        <f ca="1">IFERROR(IF(INDEX(INDIRECT("B_MSK["&amp;EXPEDISI[#Headers]&amp;"]"),ROW()-1)=0,"",INDEX(INDIRECT("B_MSK["&amp;EXPEDISI[#Headers]&amp;"]"),ROW()-1)),"")</f>
        <v/>
      </c>
      <c r="K319" s="16" t="str">
        <f ca="1">IFERROR(IF(EXPEDISI[[#This Row],[NAMA BARANG]]="","",INDEX(INDIRECT("B_MSK["&amp;EXPEDISI[#Headers]&amp;"]"),ROW()-1)),"")</f>
        <v/>
      </c>
      <c r="L319" s="17" t="str">
        <f ca="1">IFERROR(INDEX(INDIRECT("B_MSK["&amp;EXPEDISI[#Headers]&amp;"]"),ROW()-1),"")</f>
        <v/>
      </c>
    </row>
    <row r="320" spans="1:12" x14ac:dyDescent="0.25">
      <c r="A320" s="16">
        <f ca="1">IFERROR(INDEX(INDIRECT("B_MSK["&amp;EXPEDISI[#Headers]&amp;"]"),ROW()-1),"")</f>
        <v>44938</v>
      </c>
      <c r="B320" s="26" t="str">
        <f ca="1">IFERROR(INDEX(INDIRECT("B_MSK["&amp;EXPEDISI[#Headers]&amp;"]"),ROW()-1),"")</f>
        <v>P case Kode A 2020 D 3ssn 3D</v>
      </c>
      <c r="C320" s="26" t="str">
        <f ca="1">IFERROR(INDEX(SUPPLIER_CONV[2],MATCH(INDEX(INDIRECT("B_MSK["&amp;EXPEDISI[#Headers]&amp;"]"),ROW()-1),SUPPLIER_CONV[1],0)),"")</f>
        <v>SINAR MAS</v>
      </c>
      <c r="D320" s="21" t="str">
        <f ca="1">IFERROR(INDEX(INDIRECT("B_MSK["&amp;EXPEDISI[#Headers]&amp;"]"),ROW()-1)&amp;IF(OR(EXPEDISI[[#This Row],[C]]&lt;2,EXPEDISI[[#This Row],[C]]=""),"","/ CTN"),"")</f>
        <v>96 PCS/ CTN</v>
      </c>
      <c r="E320" s="5">
        <f ca="1">IFERROR(INDEX(INDIRECT("B_MSK["&amp;EXPEDISI[#Headers]&amp;"]"),ROW()-1),"")</f>
        <v>20</v>
      </c>
      <c r="F320" s="22">
        <f ca="1">IFERROR(INDEX(INDIRECT("B_MSK["&amp;EXPEDISI[#Headers]&amp;"_1]"),ROW()-1),"")</f>
        <v>18500</v>
      </c>
      <c r="G320" s="17" t="str">
        <f ca="1">IFERROR(INDEX(INDIRECT("B_MSK["&amp;EXPEDISI[#Headers]&amp;"_1]"),ROW()-1),"")</f>
        <v>/ PCS</v>
      </c>
      <c r="H320" s="17" t="str">
        <f ca="1">IFERROR(INDEX(INDIRECT("B_MSK["&amp;EXPEDISI[#Headers]&amp;"]"),ROW()-1),"")</f>
        <v/>
      </c>
      <c r="I320" s="17" t="str">
        <f ca="1">IFERROR(INDEX(INDIRECT("B_MSK["&amp;EXPEDISI[#Headers]&amp;"]"),ROW()-1),"")</f>
        <v/>
      </c>
      <c r="J320" s="19" t="str">
        <f ca="1">IFERROR(IF(INDEX(INDIRECT("B_MSK["&amp;EXPEDISI[#Headers]&amp;"]"),ROW()-1)=0,"",INDEX(INDIRECT("B_MSK["&amp;EXPEDISI[#Headers]&amp;"]"),ROW()-1)),"")</f>
        <v>CASH DISC 3 %</v>
      </c>
      <c r="K320" s="16">
        <f ca="1">IFERROR(IF(EXPEDISI[[#This Row],[NAMA BARANG]]="","",INDEX(INDIRECT("B_MSK["&amp;EXPEDISI[#Headers]&amp;"]"),ROW()-1)),"")</f>
        <v>44938</v>
      </c>
      <c r="L320" s="17" t="str">
        <f ca="1">IFERROR(INDEX(INDIRECT("B_MSK["&amp;EXPEDISI[#Headers]&amp;"]"),ROW()-1),"")</f>
        <v/>
      </c>
    </row>
    <row r="321" spans="1:12" x14ac:dyDescent="0.25">
      <c r="A321" s="16" t="str">
        <f ca="1">IFERROR(INDEX(INDIRECT("B_MSK["&amp;EXPEDISI[#Headers]&amp;"]"),ROW()-1),"")</f>
        <v/>
      </c>
      <c r="B321" s="26" t="str">
        <f ca="1">IFERROR(INDEX(INDIRECT("B_MSK["&amp;EXPEDISI[#Headers]&amp;"]"),ROW()-1),"")</f>
        <v/>
      </c>
      <c r="C321" s="26" t="str">
        <f ca="1">IFERROR(INDEX(SUPPLIER_CONV[2],MATCH(INDEX(INDIRECT("B_MSK["&amp;EXPEDISI[#Headers]&amp;"]"),ROW()-1),SUPPLIER_CONV[1],0)),"")</f>
        <v/>
      </c>
      <c r="D321" s="21" t="str">
        <f ca="1">IFERROR(INDEX(INDIRECT("B_MSK["&amp;EXPEDISI[#Headers]&amp;"]"),ROW()-1)&amp;IF(OR(EXPEDISI[[#This Row],[C]]&lt;2,EXPEDISI[[#This Row],[C]]=""),"","/ CTN"),"")</f>
        <v/>
      </c>
      <c r="E321" s="5" t="str">
        <f ca="1">IFERROR(INDEX(INDIRECT("B_MSK["&amp;EXPEDISI[#Headers]&amp;"]"),ROW()-1),"")</f>
        <v/>
      </c>
      <c r="F321" s="22" t="str">
        <f ca="1">IFERROR(INDEX(INDIRECT("B_MSK["&amp;EXPEDISI[#Headers]&amp;"_1]"),ROW()-1),"")</f>
        <v/>
      </c>
      <c r="G321" s="17" t="str">
        <f ca="1">IFERROR(INDEX(INDIRECT("B_MSK["&amp;EXPEDISI[#Headers]&amp;"_1]"),ROW()-1),"")</f>
        <v/>
      </c>
      <c r="H321" s="17" t="str">
        <f ca="1">IFERROR(INDEX(INDIRECT("B_MSK["&amp;EXPEDISI[#Headers]&amp;"]"),ROW()-1),"")</f>
        <v/>
      </c>
      <c r="I321" s="17" t="str">
        <f ca="1">IFERROR(INDEX(INDIRECT("B_MSK["&amp;EXPEDISI[#Headers]&amp;"]"),ROW()-1),"")</f>
        <v/>
      </c>
      <c r="J321" s="19" t="str">
        <f ca="1">IFERROR(IF(INDEX(INDIRECT("B_MSK["&amp;EXPEDISI[#Headers]&amp;"]"),ROW()-1)=0,"",INDEX(INDIRECT("B_MSK["&amp;EXPEDISI[#Headers]&amp;"]"),ROW()-1)),"")</f>
        <v/>
      </c>
      <c r="K321" s="16" t="str">
        <f ca="1">IFERROR(IF(EXPEDISI[[#This Row],[NAMA BARANG]]="","",INDEX(INDIRECT("B_MSK["&amp;EXPEDISI[#Headers]&amp;"]"),ROW()-1)),"")</f>
        <v/>
      </c>
      <c r="L321" s="17" t="str">
        <f ca="1">IFERROR(INDEX(INDIRECT("B_MSK["&amp;EXPEDISI[#Headers]&amp;"]"),ROW()-1),"")</f>
        <v/>
      </c>
    </row>
    <row r="322" spans="1:12" x14ac:dyDescent="0.25">
      <c r="A322" s="16" t="str">
        <f ca="1">IFERROR(INDEX(INDIRECT("B_MSK["&amp;EXPEDISI[#Headers]&amp;"]"),ROW()-1),"")</f>
        <v/>
      </c>
      <c r="B322" s="26" t="str">
        <f ca="1">IFERROR(INDEX(INDIRECT("B_MSK["&amp;EXPEDISI[#Headers]&amp;"]"),ROW()-1),"")</f>
        <v>Pensil JK P-88 2B</v>
      </c>
      <c r="C322" s="26" t="str">
        <f ca="1">IFERROR(INDEX(SUPPLIER_CONV[2],MATCH(INDEX(INDIRECT("B_MSK["&amp;EXPEDISI[#Headers]&amp;"]"),ROW()-1),SUPPLIER_CONV[1],0)),"")</f>
        <v>ATALI</v>
      </c>
      <c r="D322" s="21" t="str">
        <f ca="1">IFERROR(INDEX(INDIRECT("B_MSK["&amp;EXPEDISI[#Headers]&amp;"]"),ROW()-1)&amp;IF(OR(EXPEDISI[[#This Row],[C]]&lt;2,EXPEDISI[[#This Row],[C]]=""),"","/ CTN"),"")</f>
        <v>30 GRS/ CTN</v>
      </c>
      <c r="E322" s="5">
        <f ca="1">IFERROR(INDEX(INDIRECT("B_MSK["&amp;EXPEDISI[#Headers]&amp;"]"),ROW()-1),"")</f>
        <v>10</v>
      </c>
      <c r="F322" s="22">
        <f ca="1">IFERROR(INDEX(INDIRECT("B_MSK["&amp;EXPEDISI[#Headers]&amp;"_1]"),ROW()-1),"")</f>
        <v>104400</v>
      </c>
      <c r="G322" s="17" t="str">
        <f ca="1">IFERROR(INDEX(INDIRECT("B_MSK["&amp;EXPEDISI[#Headers]&amp;"_1]"),ROW()-1),"")</f>
        <v>/ GRS</v>
      </c>
      <c r="H322" s="17">
        <f ca="1">IFERROR(INDEX(INDIRECT("B_MSK["&amp;EXPEDISI[#Headers]&amp;"]"),ROW()-1),"")</f>
        <v>0.125</v>
      </c>
      <c r="I322" s="17">
        <f ca="1">IFERROR(INDEX(INDIRECT("B_MSK["&amp;EXPEDISI[#Headers]&amp;"]"),ROW()-1),"")</f>
        <v>0.05</v>
      </c>
      <c r="J322" s="19" t="str">
        <f ca="1">IFERROR(IF(INDEX(INDIRECT("B_MSK["&amp;EXPEDISI[#Headers]&amp;"]"),ROW()-1)=0,"",INDEX(INDIRECT("B_MSK["&amp;EXPEDISI[#Headers]&amp;"]"),ROW()-1)),"")</f>
        <v/>
      </c>
      <c r="K322" s="16">
        <f ca="1">IFERROR(IF(EXPEDISI[[#This Row],[NAMA BARANG]]="","",INDEX(INDIRECT("B_MSK["&amp;EXPEDISI[#Headers]&amp;"]"),ROW()-1)),"")</f>
        <v>44938</v>
      </c>
      <c r="L322" s="17" t="str">
        <f ca="1">IFERROR(INDEX(INDIRECT("B_MSK["&amp;EXPEDISI[#Headers]&amp;"]"),ROW()-1),"")</f>
        <v/>
      </c>
    </row>
    <row r="323" spans="1:12" x14ac:dyDescent="0.25">
      <c r="A323" s="16" t="str">
        <f ca="1">IFERROR(INDEX(INDIRECT("B_MSK["&amp;EXPEDISI[#Headers]&amp;"]"),ROW()-1),"")</f>
        <v/>
      </c>
      <c r="B323" s="26" t="str">
        <f ca="1">IFERROR(INDEX(INDIRECT("B_MSK["&amp;EXPEDISI[#Headers]&amp;"]"),ROW()-1),"")</f>
        <v>Clip Trigonal JK 1</v>
      </c>
      <c r="C323" s="26" t="str">
        <f ca="1">IFERROR(INDEX(SUPPLIER_CONV[2],MATCH(INDEX(INDIRECT("B_MSK["&amp;EXPEDISI[#Headers]&amp;"]"),ROW()-1),SUPPLIER_CONV[1],0)),"")</f>
        <v>ATALI</v>
      </c>
      <c r="D323" s="21" t="str">
        <f ca="1">IFERROR(INDEX(INDIRECT("B_MSK["&amp;EXPEDISI[#Headers]&amp;"]"),ROW()-1)&amp;IF(OR(EXPEDISI[[#This Row],[C]]&lt;2,EXPEDISI[[#This Row],[C]]=""),"","/ CTN"),"")</f>
        <v>500 BOX</v>
      </c>
      <c r="E323" s="5">
        <f ca="1">IFERROR(INDEX(INDIRECT("B_MSK["&amp;EXPEDISI[#Headers]&amp;"]"),ROW()-1),"")</f>
        <v>1</v>
      </c>
      <c r="F323" s="22">
        <f ca="1">IFERROR(INDEX(INDIRECT("B_MSK["&amp;EXPEDISI[#Headers]&amp;"_1]"),ROW()-1),"")</f>
        <v>1850</v>
      </c>
      <c r="G323" s="17" t="str">
        <f ca="1">IFERROR(INDEX(INDIRECT("B_MSK["&amp;EXPEDISI[#Headers]&amp;"_1]"),ROW()-1),"")</f>
        <v>/ BOX</v>
      </c>
      <c r="H323" s="17">
        <f ca="1">IFERROR(INDEX(INDIRECT("B_MSK["&amp;EXPEDISI[#Headers]&amp;"]"),ROW()-1),"")</f>
        <v>0.125</v>
      </c>
      <c r="I323" s="17">
        <f ca="1">IFERROR(INDEX(INDIRECT("B_MSK["&amp;EXPEDISI[#Headers]&amp;"]"),ROW()-1),"")</f>
        <v>0.05</v>
      </c>
      <c r="J323" s="19" t="str">
        <f ca="1">IFERROR(IF(INDEX(INDIRECT("B_MSK["&amp;EXPEDISI[#Headers]&amp;"]"),ROW()-1)=0,"",INDEX(INDIRECT("B_MSK["&amp;EXPEDISI[#Headers]&amp;"]"),ROW()-1)),"")</f>
        <v/>
      </c>
      <c r="K323" s="16">
        <f ca="1">IFERROR(IF(EXPEDISI[[#This Row],[NAMA BARANG]]="","",INDEX(INDIRECT("B_MSK["&amp;EXPEDISI[#Headers]&amp;"]"),ROW()-1)),"")</f>
        <v>44938</v>
      </c>
      <c r="L323" s="17" t="str">
        <f ca="1">IFERROR(INDEX(INDIRECT("B_MSK["&amp;EXPEDISI[#Headers]&amp;"]"),ROW()-1),"")</f>
        <v/>
      </c>
    </row>
    <row r="324" spans="1:12" x14ac:dyDescent="0.25">
      <c r="A324" s="16" t="str">
        <f ca="1">IFERROR(INDEX(INDIRECT("B_MSK["&amp;EXPEDISI[#Headers]&amp;"]"),ROW()-1),"")</f>
        <v/>
      </c>
      <c r="B324" s="26" t="str">
        <f ca="1">IFERROR(INDEX(INDIRECT("B_MSK["&amp;EXPEDISI[#Headers]&amp;"]"),ROW()-1),"")</f>
        <v>Guntacker JK GT-700</v>
      </c>
      <c r="C324" s="26" t="str">
        <f ca="1">IFERROR(INDEX(SUPPLIER_CONV[2],MATCH(INDEX(INDIRECT("B_MSK["&amp;EXPEDISI[#Headers]&amp;"]"),ROW()-1),SUPPLIER_CONV[1],0)),"")</f>
        <v>ATALI</v>
      </c>
      <c r="D324" s="21" t="str">
        <f ca="1">IFERROR(INDEX(INDIRECT("B_MSK["&amp;EXPEDISI[#Headers]&amp;"]"),ROW()-1)&amp;IF(OR(EXPEDISI[[#This Row],[C]]&lt;2,EXPEDISI[[#This Row],[C]]=""),"","/ CTN"),"")</f>
        <v>6 LSN</v>
      </c>
      <c r="E324" s="5">
        <f ca="1">IFERROR(INDEX(INDIRECT("B_MSK["&amp;EXPEDISI[#Headers]&amp;"]"),ROW()-1),"")</f>
        <v>1</v>
      </c>
      <c r="F324" s="22">
        <f ca="1">IFERROR(INDEX(INDIRECT("B_MSK["&amp;EXPEDISI[#Headers]&amp;"_1]"),ROW()-1),"")</f>
        <v>414000</v>
      </c>
      <c r="G324" s="17" t="str">
        <f ca="1">IFERROR(INDEX(INDIRECT("B_MSK["&amp;EXPEDISI[#Headers]&amp;"_1]"),ROW()-1),"")</f>
        <v>/ LSN</v>
      </c>
      <c r="H324" s="17">
        <f ca="1">IFERROR(INDEX(INDIRECT("B_MSK["&amp;EXPEDISI[#Headers]&amp;"]"),ROW()-1),"")</f>
        <v>0.125</v>
      </c>
      <c r="I324" s="17">
        <f ca="1">IFERROR(INDEX(INDIRECT("B_MSK["&amp;EXPEDISI[#Headers]&amp;"]"),ROW()-1),"")</f>
        <v>0.05</v>
      </c>
      <c r="J324" s="23" t="str">
        <f ca="1">IFERROR(IF(INDEX(INDIRECT("B_MSK["&amp;EXPEDISI[#Headers]&amp;"]"),ROW()-1)=0,"",INDEX(INDIRECT("B_MSK["&amp;EXPEDISI[#Headers]&amp;"]"),ROW()-1)),"")</f>
        <v/>
      </c>
      <c r="K324" s="16">
        <f ca="1">IFERROR(IF(EXPEDISI[[#This Row],[NAMA BARANG]]="","",INDEX(INDIRECT("B_MSK["&amp;EXPEDISI[#Headers]&amp;"]"),ROW()-1)),"")</f>
        <v>44938</v>
      </c>
      <c r="L324" s="17" t="str">
        <f ca="1">IFERROR(INDEX(INDIRECT("B_MSK["&amp;EXPEDISI[#Headers]&amp;"]"),ROW()-1),"")</f>
        <v/>
      </c>
    </row>
    <row r="325" spans="1:12" x14ac:dyDescent="0.25">
      <c r="A325" s="16" t="str">
        <f ca="1">IFERROR(INDEX(INDIRECT("B_MSK["&amp;EXPEDISI[#Headers]&amp;"]"),ROW()-1),"")</f>
        <v/>
      </c>
      <c r="B325" s="26" t="str">
        <f ca="1">IFERROR(INDEX(INDIRECT("B_MSK["&amp;EXPEDISI[#Headers]&amp;"]"),ROW()-1),"")</f>
        <v>Pencil lead JK PL-05</v>
      </c>
      <c r="C325" s="26" t="str">
        <f ca="1">IFERROR(INDEX(SUPPLIER_CONV[2],MATCH(INDEX(INDIRECT("B_MSK["&amp;EXPEDISI[#Headers]&amp;"]"),ROW()-1),SUPPLIER_CONV[1],0)),"")</f>
        <v>ATALI</v>
      </c>
      <c r="D325" s="21" t="str">
        <f ca="1">IFERROR(INDEX(INDIRECT("B_MSK["&amp;EXPEDISI[#Headers]&amp;"]"),ROW()-1)&amp;IF(OR(EXPEDISI[[#This Row],[C]]&lt;2,EXPEDISI[[#This Row],[C]]=""),"","/ CTN"),"")</f>
        <v>12 GRS/ CTN</v>
      </c>
      <c r="E325" s="5">
        <f ca="1">IFERROR(INDEX(INDIRECT("B_MSK["&amp;EXPEDISI[#Headers]&amp;"]"),ROW()-1),"")</f>
        <v>2</v>
      </c>
      <c r="F325" s="22">
        <f ca="1">IFERROR(INDEX(INDIRECT("B_MSK["&amp;EXPEDISI[#Headers]&amp;"_1]"),ROW()-1),"")</f>
        <v>176400</v>
      </c>
      <c r="G325" s="17" t="str">
        <f ca="1">IFERROR(INDEX(INDIRECT("B_MSK["&amp;EXPEDISI[#Headers]&amp;"_1]"),ROW()-1),"")</f>
        <v>/ GRS</v>
      </c>
      <c r="H325" s="17">
        <f ca="1">IFERROR(INDEX(INDIRECT("B_MSK["&amp;EXPEDISI[#Headers]&amp;"]"),ROW()-1),"")</f>
        <v>0.125</v>
      </c>
      <c r="I325" s="17">
        <f ca="1">IFERROR(INDEX(INDIRECT("B_MSK["&amp;EXPEDISI[#Headers]&amp;"]"),ROW()-1),"")</f>
        <v>0.05</v>
      </c>
      <c r="J325" s="23" t="str">
        <f ca="1">IFERROR(IF(INDEX(INDIRECT("B_MSK["&amp;EXPEDISI[#Headers]&amp;"]"),ROW()-1)=0,"",INDEX(INDIRECT("B_MSK["&amp;EXPEDISI[#Headers]&amp;"]"),ROW()-1)),"")</f>
        <v/>
      </c>
      <c r="K325" s="16">
        <f ca="1">IFERROR(IF(EXPEDISI[[#This Row],[NAMA BARANG]]="","",INDEX(INDIRECT("B_MSK["&amp;EXPEDISI[#Headers]&amp;"]"),ROW()-1)),"")</f>
        <v>44938</v>
      </c>
      <c r="L325" s="17" t="str">
        <f ca="1">IFERROR(INDEX(INDIRECT("B_MSK["&amp;EXPEDISI[#Headers]&amp;"]"),ROW()-1),"")</f>
        <v/>
      </c>
    </row>
    <row r="326" spans="1:12" x14ac:dyDescent="0.25">
      <c r="A326" s="16" t="str">
        <f ca="1">IFERROR(INDEX(INDIRECT("B_MSK["&amp;EXPEDISI[#Headers]&amp;"]"),ROW()-1),"")</f>
        <v/>
      </c>
      <c r="B326" s="26" t="str">
        <f ca="1">IFERROR(INDEX(INDIRECT("B_MSK["&amp;EXPEDISI[#Headers]&amp;"]"),ROW()-1),"")</f>
        <v>Pencil lead JK PL-10</v>
      </c>
      <c r="C326" s="26" t="str">
        <f ca="1">IFERROR(INDEX(SUPPLIER_CONV[2],MATCH(INDEX(INDIRECT("B_MSK["&amp;EXPEDISI[#Headers]&amp;"]"),ROW()-1),SUPPLIER_CONV[1],0)),"")</f>
        <v>ATALI</v>
      </c>
      <c r="D326" s="21" t="str">
        <f ca="1">IFERROR(INDEX(INDIRECT("B_MSK["&amp;EXPEDISI[#Headers]&amp;"]"),ROW()-1)&amp;IF(OR(EXPEDISI[[#This Row],[C]]&lt;2,EXPEDISI[[#This Row],[C]]=""),"","/ CTN"),"")</f>
        <v>12 GRS/ CTN</v>
      </c>
      <c r="E326" s="5">
        <f ca="1">IFERROR(INDEX(INDIRECT("B_MSK["&amp;EXPEDISI[#Headers]&amp;"]"),ROW()-1),"")</f>
        <v>3</v>
      </c>
      <c r="F326" s="22">
        <f ca="1">IFERROR(INDEX(INDIRECT("B_MSK["&amp;EXPEDISI[#Headers]&amp;"_1]"),ROW()-1),"")</f>
        <v>237600</v>
      </c>
      <c r="G326" s="17" t="str">
        <f ca="1">IFERROR(INDEX(INDIRECT("B_MSK["&amp;EXPEDISI[#Headers]&amp;"_1]"),ROW()-1),"")</f>
        <v>/ GRS</v>
      </c>
      <c r="H326" s="17">
        <f ca="1">IFERROR(INDEX(INDIRECT("B_MSK["&amp;EXPEDISI[#Headers]&amp;"]"),ROW()-1),"")</f>
        <v>0.125</v>
      </c>
      <c r="I326" s="17">
        <f ca="1">IFERROR(INDEX(INDIRECT("B_MSK["&amp;EXPEDISI[#Headers]&amp;"]"),ROW()-1),"")</f>
        <v>0.05</v>
      </c>
      <c r="J326" s="23" t="str">
        <f ca="1">IFERROR(IF(INDEX(INDIRECT("B_MSK["&amp;EXPEDISI[#Headers]&amp;"]"),ROW()-1)=0,"",INDEX(INDIRECT("B_MSK["&amp;EXPEDISI[#Headers]&amp;"]"),ROW()-1)),"")</f>
        <v/>
      </c>
      <c r="K326" s="16">
        <f ca="1">IFERROR(IF(EXPEDISI[[#This Row],[NAMA BARANG]]="","",INDEX(INDIRECT("B_MSK["&amp;EXPEDISI[#Headers]&amp;"]"),ROW()-1)),"")</f>
        <v>44938</v>
      </c>
      <c r="L326" s="17" t="str">
        <f ca="1">IFERROR(INDEX(INDIRECT("B_MSK["&amp;EXPEDISI[#Headers]&amp;"]"),ROW()-1),"")</f>
        <v/>
      </c>
    </row>
    <row r="327" spans="1:12" x14ac:dyDescent="0.25">
      <c r="A327" s="16" t="str">
        <f ca="1">IFERROR(INDEX(INDIRECT("B_MSK["&amp;EXPEDISI[#Headers]&amp;"]"),ROW()-1),"")</f>
        <v/>
      </c>
      <c r="B327" s="26" t="str">
        <f ca="1">IFERROR(INDEX(INDIRECT("B_MSK["&amp;EXPEDISI[#Headers]&amp;"]"),ROW()-1),"")</f>
        <v>Pencil lead JK PL-11</v>
      </c>
      <c r="C327" s="26" t="str">
        <f ca="1">IFERROR(INDEX(SUPPLIER_CONV[2],MATCH(INDEX(INDIRECT("B_MSK["&amp;EXPEDISI[#Headers]&amp;"]"),ROW()-1),SUPPLIER_CONV[1],0)),"")</f>
        <v>ATALI</v>
      </c>
      <c r="D327" s="21" t="str">
        <f ca="1">IFERROR(INDEX(INDIRECT("B_MSK["&amp;EXPEDISI[#Headers]&amp;"]"),ROW()-1)&amp;IF(OR(EXPEDISI[[#This Row],[C]]&lt;2,EXPEDISI[[#This Row],[C]]=""),"","/ CTN"),"")</f>
        <v>12 BOX (72 PCS)/ CTN</v>
      </c>
      <c r="E327" s="5">
        <f ca="1">IFERROR(INDEX(INDIRECT("B_MSK["&amp;EXPEDISI[#Headers]&amp;"]"),ROW()-1),"")</f>
        <v>3</v>
      </c>
      <c r="F327" s="22">
        <f ca="1">IFERROR(INDEX(INDIRECT("B_MSK["&amp;EXPEDISI[#Headers]&amp;"_1]"),ROW()-1),"")</f>
        <v>223200</v>
      </c>
      <c r="G327" s="17" t="str">
        <f ca="1">IFERROR(INDEX(INDIRECT("B_MSK["&amp;EXPEDISI[#Headers]&amp;"_1]"),ROW()-1),"")</f>
        <v xml:space="preserve">/ BOX </v>
      </c>
      <c r="H327" s="17">
        <f ca="1">IFERROR(INDEX(INDIRECT("B_MSK["&amp;EXPEDISI[#Headers]&amp;"]"),ROW()-1),"")</f>
        <v>0.125</v>
      </c>
      <c r="I327" s="17">
        <f ca="1">IFERROR(INDEX(INDIRECT("B_MSK["&amp;EXPEDISI[#Headers]&amp;"]"),ROW()-1),"")</f>
        <v>0.05</v>
      </c>
      <c r="J327" s="23" t="str">
        <f ca="1">IFERROR(IF(INDEX(INDIRECT("B_MSK["&amp;EXPEDISI[#Headers]&amp;"]"),ROW()-1)=0,"",INDEX(INDIRECT("B_MSK["&amp;EXPEDISI[#Headers]&amp;"]"),ROW()-1)),"")</f>
        <v/>
      </c>
      <c r="K327" s="16">
        <f ca="1">IFERROR(IF(EXPEDISI[[#This Row],[NAMA BARANG]]="","",INDEX(INDIRECT("B_MSK["&amp;EXPEDISI[#Headers]&amp;"]"),ROW()-1)),"")</f>
        <v>44938</v>
      </c>
      <c r="L327" s="17" t="str">
        <f ca="1">IFERROR(INDEX(INDIRECT("B_MSK["&amp;EXPEDISI[#Headers]&amp;"]"),ROW()-1),"")</f>
        <v/>
      </c>
    </row>
    <row r="328" spans="1:12" x14ac:dyDescent="0.25">
      <c r="A328" s="16" t="str">
        <f ca="1">IFERROR(INDEX(INDIRECT("B_MSK["&amp;EXPEDISI[#Headers]&amp;"]"),ROW()-1),"")</f>
        <v/>
      </c>
      <c r="B328" s="26" t="str">
        <f ca="1">IFERROR(INDEX(INDIRECT("B_MSK["&amp;EXPEDISI[#Headers]&amp;"]"),ROW()-1),"")</f>
        <v>Mesin label harga JK MX-5500 M</v>
      </c>
      <c r="C328" s="26" t="str">
        <f ca="1">IFERROR(INDEX(SUPPLIER_CONV[2],MATCH(INDEX(INDIRECT("B_MSK["&amp;EXPEDISI[#Headers]&amp;"]"),ROW()-1),SUPPLIER_CONV[1],0)),"")</f>
        <v>ATALI</v>
      </c>
      <c r="D328" s="21" t="str">
        <f ca="1">IFERROR(INDEX(INDIRECT("B_MSK["&amp;EXPEDISI[#Headers]&amp;"]"),ROW()-1)&amp;IF(OR(EXPEDISI[[#This Row],[C]]&lt;2,EXPEDISI[[#This Row],[C]]=""),"","/ CTN"),"")</f>
        <v>20 PCS</v>
      </c>
      <c r="E328" s="5">
        <f ca="1">IFERROR(INDEX(INDIRECT("B_MSK["&amp;EXPEDISI[#Headers]&amp;"]"),ROW()-1),"")</f>
        <v>1</v>
      </c>
      <c r="F328" s="22">
        <f ca="1">IFERROR(INDEX(INDIRECT("B_MSK["&amp;EXPEDISI[#Headers]&amp;"_1]"),ROW()-1),"")</f>
        <v>40500</v>
      </c>
      <c r="G328" s="17" t="str">
        <f ca="1">IFERROR(INDEX(INDIRECT("B_MSK["&amp;EXPEDISI[#Headers]&amp;"_1]"),ROW()-1),"")</f>
        <v>/ PCS</v>
      </c>
      <c r="H328" s="17">
        <f ca="1">IFERROR(INDEX(INDIRECT("B_MSK["&amp;EXPEDISI[#Headers]&amp;"]"),ROW()-1),"")</f>
        <v>0.125</v>
      </c>
      <c r="I328" s="17">
        <f ca="1">IFERROR(INDEX(INDIRECT("B_MSK["&amp;EXPEDISI[#Headers]&amp;"]"),ROW()-1),"")</f>
        <v>0.05</v>
      </c>
      <c r="J328" s="19" t="str">
        <f ca="1">IFERROR(IF(INDEX(INDIRECT("B_MSK["&amp;EXPEDISI[#Headers]&amp;"]"),ROW()-1)=0,"",INDEX(INDIRECT("B_MSK["&amp;EXPEDISI[#Headers]&amp;"]"),ROW()-1)),"")</f>
        <v/>
      </c>
      <c r="K328" s="16">
        <f ca="1">IFERROR(IF(EXPEDISI[[#This Row],[NAMA BARANG]]="","",INDEX(INDIRECT("B_MSK["&amp;EXPEDISI[#Headers]&amp;"]"),ROW()-1)),"")</f>
        <v>44938</v>
      </c>
      <c r="L328" s="17" t="str">
        <f ca="1">IFERROR(INDEX(INDIRECT("B_MSK["&amp;EXPEDISI[#Headers]&amp;"]"),ROW()-1),"")</f>
        <v/>
      </c>
    </row>
    <row r="329" spans="1:12" x14ac:dyDescent="0.25">
      <c r="A329" s="16" t="str">
        <f ca="1">IFERROR(INDEX(INDIRECT("B_MSK["&amp;EXPEDISI[#Headers]&amp;"]"),ROW()-1),"")</f>
        <v/>
      </c>
      <c r="B329" s="26" t="str">
        <f ca="1">IFERROR(INDEX(INDIRECT("B_MSK["&amp;EXPEDISI[#Headers]&amp;"]"),ROW()-1),"")</f>
        <v>Label JK LB-2 RL 1brs</v>
      </c>
      <c r="C329" s="26" t="str">
        <f ca="1">IFERROR(INDEX(SUPPLIER_CONV[2],MATCH(INDEX(INDIRECT("B_MSK["&amp;EXPEDISI[#Headers]&amp;"]"),ROW()-1),SUPPLIER_CONV[1],0)),"")</f>
        <v>ATALI</v>
      </c>
      <c r="D329" s="21" t="str">
        <f ca="1">IFERROR(INDEX(INDIRECT("B_MSK["&amp;EXPEDISI[#Headers]&amp;"]"),ROW()-1)&amp;IF(OR(EXPEDISI[[#This Row],[C]]&lt;2,EXPEDISI[[#This Row],[C]]=""),"","/ CTN"),"")</f>
        <v>100 PAK (10 ROL)/ CTN</v>
      </c>
      <c r="E329" s="5">
        <f ca="1">IFERROR(INDEX(INDIRECT("B_MSK["&amp;EXPEDISI[#Headers]&amp;"]"),ROW()-1),"")</f>
        <v>3</v>
      </c>
      <c r="F329" s="22">
        <f ca="1">IFERROR(INDEX(INDIRECT("B_MSK["&amp;EXPEDISI[#Headers]&amp;"_1]"),ROW()-1),"")</f>
        <v>20500</v>
      </c>
      <c r="G329" s="17" t="str">
        <f ca="1">IFERROR(INDEX(INDIRECT("B_MSK["&amp;EXPEDISI[#Headers]&amp;"_1]"),ROW()-1),"")</f>
        <v xml:space="preserve">/ PAK </v>
      </c>
      <c r="H329" s="17">
        <f ca="1">IFERROR(INDEX(INDIRECT("B_MSK["&amp;EXPEDISI[#Headers]&amp;"]"),ROW()-1),"")</f>
        <v>0.125</v>
      </c>
      <c r="I329" s="17">
        <f ca="1">IFERROR(INDEX(INDIRECT("B_MSK["&amp;EXPEDISI[#Headers]&amp;"]"),ROW()-1),"")</f>
        <v>0.05</v>
      </c>
      <c r="J329" s="19" t="str">
        <f ca="1">IFERROR(IF(INDEX(INDIRECT("B_MSK["&amp;EXPEDISI[#Headers]&amp;"]"),ROW()-1)=0,"",INDEX(INDIRECT("B_MSK["&amp;EXPEDISI[#Headers]&amp;"]"),ROW()-1)),"")</f>
        <v/>
      </c>
      <c r="K329" s="16">
        <f ca="1">IFERROR(IF(EXPEDISI[[#This Row],[NAMA BARANG]]="","",INDEX(INDIRECT("B_MSK["&amp;EXPEDISI[#Headers]&amp;"]"),ROW()-1)),"")</f>
        <v>44938</v>
      </c>
      <c r="L329" s="17" t="str">
        <f ca="1">IFERROR(INDEX(INDIRECT("B_MSK["&amp;EXPEDISI[#Headers]&amp;"]"),ROW()-1),"")</f>
        <v/>
      </c>
    </row>
    <row r="330" spans="1:12" x14ac:dyDescent="0.25">
      <c r="A330" s="16" t="str">
        <f ca="1">IFERROR(INDEX(INDIRECT("B_MSK["&amp;EXPEDISI[#Headers]&amp;"]"),ROW()-1),"")</f>
        <v/>
      </c>
      <c r="B330" s="26" t="str">
        <f ca="1">IFERROR(INDEX(INDIRECT("B_MSK["&amp;EXPEDISI[#Headers]&amp;"]"),ROW()-1),"")</f>
        <v>Push pin JK PP-30</v>
      </c>
      <c r="C330" s="26" t="str">
        <f ca="1">IFERROR(INDEX(SUPPLIER_CONV[2],MATCH(INDEX(INDIRECT("B_MSK["&amp;EXPEDISI[#Headers]&amp;"]"),ROW()-1),SUPPLIER_CONV[1],0)),"")</f>
        <v>ATALI</v>
      </c>
      <c r="D330" s="21" t="str">
        <f ca="1">IFERROR(INDEX(INDIRECT("B_MSK["&amp;EXPEDISI[#Headers]&amp;"]"),ROW()-1)&amp;IF(OR(EXPEDISI[[#This Row],[C]]&lt;2,EXPEDISI[[#This Row],[C]]=""),"","/ CTN"),"")</f>
        <v>48 LSN</v>
      </c>
      <c r="E330" s="5">
        <f ca="1">IFERROR(INDEX(INDIRECT("B_MSK["&amp;EXPEDISI[#Headers]&amp;"]"),ROW()-1),"")</f>
        <v>1</v>
      </c>
      <c r="F330" s="22">
        <f ca="1">IFERROR(INDEX(INDIRECT("B_MSK["&amp;EXPEDISI[#Headers]&amp;"_1]"),ROW()-1),"")</f>
        <v>31200</v>
      </c>
      <c r="G330" s="17" t="str">
        <f ca="1">IFERROR(INDEX(INDIRECT("B_MSK["&amp;EXPEDISI[#Headers]&amp;"_1]"),ROW()-1),"")</f>
        <v>/ LSN</v>
      </c>
      <c r="H330" s="17">
        <f ca="1">IFERROR(INDEX(INDIRECT("B_MSK["&amp;EXPEDISI[#Headers]&amp;"]"),ROW()-1),"")</f>
        <v>0.125</v>
      </c>
      <c r="I330" s="17">
        <f ca="1">IFERROR(INDEX(INDIRECT("B_MSK["&amp;EXPEDISI[#Headers]&amp;"]"),ROW()-1),"")</f>
        <v>0.05</v>
      </c>
      <c r="J330" s="19" t="str">
        <f ca="1">IFERROR(IF(INDEX(INDIRECT("B_MSK["&amp;EXPEDISI[#Headers]&amp;"]"),ROW()-1)=0,"",INDEX(INDIRECT("B_MSK["&amp;EXPEDISI[#Headers]&amp;"]"),ROW()-1)),"")</f>
        <v/>
      </c>
      <c r="K330" s="16">
        <f ca="1">IFERROR(IF(EXPEDISI[[#This Row],[NAMA BARANG]]="","",INDEX(INDIRECT("B_MSK["&amp;EXPEDISI[#Headers]&amp;"]"),ROW()-1)),"")</f>
        <v>44938</v>
      </c>
      <c r="L330" s="17" t="str">
        <f ca="1">IFERROR(INDEX(INDIRECT("B_MSK["&amp;EXPEDISI[#Headers]&amp;"]"),ROW()-1),"")</f>
        <v/>
      </c>
    </row>
    <row r="331" spans="1:12" x14ac:dyDescent="0.25">
      <c r="A331" s="16" t="str">
        <f ca="1">IFERROR(INDEX(INDIRECT("B_MSK["&amp;EXPEDISI[#Headers]&amp;"]"),ROW()-1),"")</f>
        <v/>
      </c>
      <c r="B331" s="26" t="str">
        <f ca="1">IFERROR(INDEX(INDIRECT("B_MSK["&amp;EXPEDISI[#Headers]&amp;"]"),ROW()-1),"")</f>
        <v>Date stamp JK S-68 Lunas</v>
      </c>
      <c r="C331" s="26" t="str">
        <f ca="1">IFERROR(INDEX(SUPPLIER_CONV[2],MATCH(INDEX(INDIRECT("B_MSK["&amp;EXPEDISI[#Headers]&amp;"]"),ROW()-1),SUPPLIER_CONV[1],0)),"")</f>
        <v>ATALI</v>
      </c>
      <c r="D331" s="21" t="str">
        <f ca="1">IFERROR(INDEX(INDIRECT("B_MSK["&amp;EXPEDISI[#Headers]&amp;"]"),ROW()-1)&amp;IF(OR(EXPEDISI[[#This Row],[C]]&lt;2,EXPEDISI[[#This Row],[C]]=""),"","/ CTN"),"")</f>
        <v>20 LSN</v>
      </c>
      <c r="E331" s="5">
        <f ca="1">IFERROR(INDEX(INDIRECT("B_MSK["&amp;EXPEDISI[#Headers]&amp;"]"),ROW()-1),"")</f>
        <v>1</v>
      </c>
      <c r="F331" s="22">
        <f ca="1">IFERROR(INDEX(INDIRECT("B_MSK["&amp;EXPEDISI[#Headers]&amp;"_1]"),ROW()-1),"")</f>
        <v>103200</v>
      </c>
      <c r="G331" s="17" t="str">
        <f ca="1">IFERROR(INDEX(INDIRECT("B_MSK["&amp;EXPEDISI[#Headers]&amp;"_1]"),ROW()-1),"")</f>
        <v>/ LSN</v>
      </c>
      <c r="H331" s="17">
        <f ca="1">IFERROR(INDEX(INDIRECT("B_MSK["&amp;EXPEDISI[#Headers]&amp;"]"),ROW()-1),"")</f>
        <v>0.125</v>
      </c>
      <c r="I331" s="17">
        <f ca="1">IFERROR(INDEX(INDIRECT("B_MSK["&amp;EXPEDISI[#Headers]&amp;"]"),ROW()-1),"")</f>
        <v>0.05</v>
      </c>
      <c r="J331" s="19" t="str">
        <f ca="1">IFERROR(IF(INDEX(INDIRECT("B_MSK["&amp;EXPEDISI[#Headers]&amp;"]"),ROW()-1)=0,"",INDEX(INDIRECT("B_MSK["&amp;EXPEDISI[#Headers]&amp;"]"),ROW()-1)),"")</f>
        <v/>
      </c>
      <c r="K331" s="16">
        <f ca="1">IFERROR(IF(EXPEDISI[[#This Row],[NAMA BARANG]]="","",INDEX(INDIRECT("B_MSK["&amp;EXPEDISI[#Headers]&amp;"]"),ROW()-1)),"")</f>
        <v>44938</v>
      </c>
      <c r="L331" s="17" t="str">
        <f ca="1">IFERROR(INDEX(INDIRECT("B_MSK["&amp;EXPEDISI[#Headers]&amp;"]"),ROW()-1),"")</f>
        <v/>
      </c>
    </row>
    <row r="332" spans="1:12" x14ac:dyDescent="0.25">
      <c r="A332" s="16" t="str">
        <f ca="1">IFERROR(INDEX(INDIRECT("B_MSK["&amp;EXPEDISI[#Headers]&amp;"]"),ROW()-1),"")</f>
        <v/>
      </c>
      <c r="B332" s="26" t="str">
        <f ca="1">IFERROR(INDEX(INDIRECT("B_MSK["&amp;EXPEDISI[#Headers]&amp;"]"),ROW()-1),"")</f>
        <v>Tipe-ex kertas JK CT-507</v>
      </c>
      <c r="C332" s="26" t="str">
        <f ca="1">IFERROR(INDEX(SUPPLIER_CONV[2],MATCH(INDEX(INDIRECT("B_MSK["&amp;EXPEDISI[#Headers]&amp;"]"),ROW()-1),SUPPLIER_CONV[1],0)),"")</f>
        <v>ATALI</v>
      </c>
      <c r="D332" s="21" t="str">
        <f ca="1">IFERROR(INDEX(INDIRECT("B_MSK["&amp;EXPEDISI[#Headers]&amp;"]"),ROW()-1)&amp;IF(OR(EXPEDISI[[#This Row],[C]]&lt;2,EXPEDISI[[#This Row],[C]]=""),"","/ CTN"),"")</f>
        <v>60 LSN</v>
      </c>
      <c r="E332" s="5">
        <f ca="1">IFERROR(INDEX(INDIRECT("B_MSK["&amp;EXPEDISI[#Headers]&amp;"]"),ROW()-1),"")</f>
        <v>1</v>
      </c>
      <c r="F332" s="22">
        <f ca="1">IFERROR(INDEX(INDIRECT("B_MSK["&amp;EXPEDISI[#Headers]&amp;"_1]"),ROW()-1),"")</f>
        <v>55200</v>
      </c>
      <c r="G332" s="17" t="str">
        <f ca="1">IFERROR(INDEX(INDIRECT("B_MSK["&amp;EXPEDISI[#Headers]&amp;"_1]"),ROW()-1),"")</f>
        <v>/ LSN</v>
      </c>
      <c r="H332" s="17">
        <f ca="1">IFERROR(INDEX(INDIRECT("B_MSK["&amp;EXPEDISI[#Headers]&amp;"]"),ROW()-1),"")</f>
        <v>0.125</v>
      </c>
      <c r="I332" s="17">
        <f ca="1">IFERROR(INDEX(INDIRECT("B_MSK["&amp;EXPEDISI[#Headers]&amp;"]"),ROW()-1),"")</f>
        <v>0.05</v>
      </c>
      <c r="J332" s="19" t="str">
        <f ca="1">IFERROR(IF(INDEX(INDIRECT("B_MSK["&amp;EXPEDISI[#Headers]&amp;"]"),ROW()-1)=0,"",INDEX(INDIRECT("B_MSK["&amp;EXPEDISI[#Headers]&amp;"]"),ROW()-1)),"")</f>
        <v/>
      </c>
      <c r="K332" s="16">
        <f ca="1">IFERROR(IF(EXPEDISI[[#This Row],[NAMA BARANG]]="","",INDEX(INDIRECT("B_MSK["&amp;EXPEDISI[#Headers]&amp;"]"),ROW()-1)),"")</f>
        <v>44938</v>
      </c>
      <c r="L332" s="17" t="str">
        <f ca="1">IFERROR(INDEX(INDIRECT("B_MSK["&amp;EXPEDISI[#Headers]&amp;"]"),ROW()-1),"")</f>
        <v/>
      </c>
    </row>
    <row r="333" spans="1:12" x14ac:dyDescent="0.25">
      <c r="A333" s="16" t="str">
        <f ca="1">IFERROR(INDEX(INDIRECT("B_MSK["&amp;EXPEDISI[#Headers]&amp;"]"),ROW()-1),"")</f>
        <v/>
      </c>
      <c r="B333" s="26" t="str">
        <f ca="1">IFERROR(INDEX(INDIRECT("B_MSK["&amp;EXPEDISI[#Headers]&amp;"]"),ROW()-1),"")</f>
        <v/>
      </c>
      <c r="C333" s="26" t="str">
        <f ca="1">IFERROR(INDEX(SUPPLIER_CONV[2],MATCH(INDEX(INDIRECT("B_MSK["&amp;EXPEDISI[#Headers]&amp;"]"),ROW()-1),SUPPLIER_CONV[1],0)),"")</f>
        <v/>
      </c>
      <c r="D333" s="21" t="str">
        <f ca="1">IFERROR(INDEX(INDIRECT("B_MSK["&amp;EXPEDISI[#Headers]&amp;"]"),ROW()-1)&amp;IF(OR(EXPEDISI[[#This Row],[C]]&lt;2,EXPEDISI[[#This Row],[C]]=""),"","/ CTN"),"")</f>
        <v/>
      </c>
      <c r="E333" s="5" t="str">
        <f ca="1">IFERROR(INDEX(INDIRECT("B_MSK["&amp;EXPEDISI[#Headers]&amp;"]"),ROW()-1),"")</f>
        <v/>
      </c>
      <c r="F333" s="22" t="str">
        <f ca="1">IFERROR(INDEX(INDIRECT("B_MSK["&amp;EXPEDISI[#Headers]&amp;"_1]"),ROW()-1),"")</f>
        <v/>
      </c>
      <c r="G333" s="17" t="str">
        <f ca="1">IFERROR(INDEX(INDIRECT("B_MSK["&amp;EXPEDISI[#Headers]&amp;"_1]"),ROW()-1),"")</f>
        <v/>
      </c>
      <c r="H333" s="17" t="str">
        <f ca="1">IFERROR(INDEX(INDIRECT("B_MSK["&amp;EXPEDISI[#Headers]&amp;"]"),ROW()-1),"")</f>
        <v/>
      </c>
      <c r="I333" s="17" t="str">
        <f ca="1">IFERROR(INDEX(INDIRECT("B_MSK["&amp;EXPEDISI[#Headers]&amp;"]"),ROW()-1),"")</f>
        <v/>
      </c>
      <c r="J333" s="19" t="str">
        <f ca="1">IFERROR(IF(INDEX(INDIRECT("B_MSK["&amp;EXPEDISI[#Headers]&amp;"]"),ROW()-1)=0,"",INDEX(INDIRECT("B_MSK["&amp;EXPEDISI[#Headers]&amp;"]"),ROW()-1)),"")</f>
        <v/>
      </c>
      <c r="K333" s="16" t="str">
        <f ca="1">IFERROR(IF(EXPEDISI[[#This Row],[NAMA BARANG]]="","",INDEX(INDIRECT("B_MSK["&amp;EXPEDISI[#Headers]&amp;"]"),ROW()-1)),"")</f>
        <v/>
      </c>
      <c r="L333" s="17" t="str">
        <f ca="1">IFERROR(INDEX(INDIRECT("B_MSK["&amp;EXPEDISI[#Headers]&amp;"]"),ROW()-1),"")</f>
        <v/>
      </c>
    </row>
    <row r="334" spans="1:12" x14ac:dyDescent="0.25">
      <c r="A334" s="16" t="str">
        <f ca="1">IFERROR(INDEX(INDIRECT("B_MSK["&amp;EXPEDISI[#Headers]&amp;"]"),ROW()-1),"")</f>
        <v/>
      </c>
      <c r="B334" s="26" t="str">
        <f ca="1">IFERROR(INDEX(INDIRECT("B_MSK["&amp;EXPEDISI[#Headers]&amp;"]"),ROW()-1),"")</f>
        <v>P case JK PC-0719AC-36A/F Animal Calender</v>
      </c>
      <c r="C334" s="26" t="str">
        <f ca="1">IFERROR(INDEX(SUPPLIER_CONV[2],MATCH(INDEX(INDIRECT("B_MSK["&amp;EXPEDISI[#Headers]&amp;"]"),ROW()-1),SUPPLIER_CONV[1],0)),"")</f>
        <v>ATALI</v>
      </c>
      <c r="D334" s="21" t="str">
        <f ca="1">IFERROR(INDEX(INDIRECT("B_MSK["&amp;EXPEDISI[#Headers]&amp;"]"),ROW()-1)&amp;IF(OR(EXPEDISI[[#This Row],[C]]&lt;2,EXPEDISI[[#This Row],[C]]=""),"","/ CTN"),"")</f>
        <v>12 BOX (24 PCS)</v>
      </c>
      <c r="E334" s="5">
        <f ca="1">IFERROR(INDEX(INDIRECT("B_MSK["&amp;EXPEDISI[#Headers]&amp;"]"),ROW()-1),"")</f>
        <v>1</v>
      </c>
      <c r="F334" s="22">
        <f ca="1">IFERROR(INDEX(INDIRECT("B_MSK["&amp;EXPEDISI[#Headers]&amp;"_1]"),ROW()-1),"")</f>
        <v>115200</v>
      </c>
      <c r="G334" s="17" t="str">
        <f ca="1">IFERROR(INDEX(INDIRECT("B_MSK["&amp;EXPEDISI[#Headers]&amp;"_1]"),ROW()-1),"")</f>
        <v xml:space="preserve">/ BOX </v>
      </c>
      <c r="H334" s="17">
        <f ca="1">IFERROR(INDEX(INDIRECT("B_MSK["&amp;EXPEDISI[#Headers]&amp;"]"),ROW()-1),"")</f>
        <v>0.125</v>
      </c>
      <c r="I334" s="17">
        <f ca="1">IFERROR(INDEX(INDIRECT("B_MSK["&amp;EXPEDISI[#Headers]&amp;"]"),ROW()-1),"")</f>
        <v>0.05</v>
      </c>
      <c r="J334" s="19" t="str">
        <f ca="1">IFERROR(IF(INDEX(INDIRECT("B_MSK["&amp;EXPEDISI[#Headers]&amp;"]"),ROW()-1)=0,"",INDEX(INDIRECT("B_MSK["&amp;EXPEDISI[#Headers]&amp;"]"),ROW()-1)),"")</f>
        <v/>
      </c>
      <c r="K334" s="16">
        <f ca="1">IFERROR(IF(EXPEDISI[[#This Row],[NAMA BARANG]]="","",INDEX(INDIRECT("B_MSK["&amp;EXPEDISI[#Headers]&amp;"]"),ROW()-1)),"")</f>
        <v>44938</v>
      </c>
      <c r="L334" s="17" t="str">
        <f ca="1">IFERROR(INDEX(INDIRECT("B_MSK["&amp;EXPEDISI[#Headers]&amp;"]"),ROW()-1),"")</f>
        <v/>
      </c>
    </row>
    <row r="335" spans="1:12" x14ac:dyDescent="0.25">
      <c r="A335" s="16" t="str">
        <f ca="1">IFERROR(INDEX(INDIRECT("B_MSK["&amp;EXPEDISI[#Headers]&amp;"]"),ROW()-1),"")</f>
        <v/>
      </c>
      <c r="B335" s="26" t="str">
        <f ca="1">IFERROR(INDEX(INDIRECT("B_MSK["&amp;EXPEDISI[#Headers]&amp;"]"),ROW()-1),"")</f>
        <v>P case JK PC-0719TV-33A/F Travel</v>
      </c>
      <c r="C335" s="26" t="str">
        <f ca="1">IFERROR(INDEX(SUPPLIER_CONV[2],MATCH(INDEX(INDIRECT("B_MSK["&amp;EXPEDISI[#Headers]&amp;"]"),ROW()-1),SUPPLIER_CONV[1],0)),"")</f>
        <v>ATALI</v>
      </c>
      <c r="D335" s="21" t="str">
        <f ca="1">IFERROR(INDEX(INDIRECT("B_MSK["&amp;EXPEDISI[#Headers]&amp;"]"),ROW()-1)&amp;IF(OR(EXPEDISI[[#This Row],[C]]&lt;2,EXPEDISI[[#This Row],[C]]=""),"","/ CTN"),"")</f>
        <v>12 BOX (24 PCS)</v>
      </c>
      <c r="E335" s="5">
        <f ca="1">IFERROR(INDEX(INDIRECT("B_MSK["&amp;EXPEDISI[#Headers]&amp;"]"),ROW()-1),"")</f>
        <v>1</v>
      </c>
      <c r="F335" s="22">
        <f ca="1">IFERROR(INDEX(INDIRECT("B_MSK["&amp;EXPEDISI[#Headers]&amp;"_1]"),ROW()-1),"")</f>
        <v>115200</v>
      </c>
      <c r="G335" s="17" t="str">
        <f ca="1">IFERROR(INDEX(INDIRECT("B_MSK["&amp;EXPEDISI[#Headers]&amp;"_1]"),ROW()-1),"")</f>
        <v xml:space="preserve">/ BOX </v>
      </c>
      <c r="H335" s="17">
        <f ca="1">IFERROR(INDEX(INDIRECT("B_MSK["&amp;EXPEDISI[#Headers]&amp;"]"),ROW()-1),"")</f>
        <v>0.125</v>
      </c>
      <c r="I335" s="17">
        <f ca="1">IFERROR(INDEX(INDIRECT("B_MSK["&amp;EXPEDISI[#Headers]&amp;"]"),ROW()-1),"")</f>
        <v>0.05</v>
      </c>
      <c r="J335" s="19" t="str">
        <f ca="1">IFERROR(IF(INDEX(INDIRECT("B_MSK["&amp;EXPEDISI[#Headers]&amp;"]"),ROW()-1)=0,"",INDEX(INDIRECT("B_MSK["&amp;EXPEDISI[#Headers]&amp;"]"),ROW()-1)),"")</f>
        <v/>
      </c>
      <c r="K335" s="16">
        <f ca="1">IFERROR(IF(EXPEDISI[[#This Row],[NAMA BARANG]]="","",INDEX(INDIRECT("B_MSK["&amp;EXPEDISI[#Headers]&amp;"]"),ROW()-1)),"")</f>
        <v>44938</v>
      </c>
      <c r="L335" s="17" t="str">
        <f ca="1">IFERROR(INDEX(INDIRECT("B_MSK["&amp;EXPEDISI[#Headers]&amp;"]"),ROW()-1),"")</f>
        <v/>
      </c>
    </row>
    <row r="336" spans="1:12" x14ac:dyDescent="0.25">
      <c r="A336" s="16" t="str">
        <f ca="1">IFERROR(INDEX(INDIRECT("B_MSK["&amp;EXPEDISI[#Headers]&amp;"]"),ROW()-1),"")</f>
        <v/>
      </c>
      <c r="B336" s="26" t="str">
        <f ca="1">IFERROR(INDEX(INDIRECT("B_MSK["&amp;EXPEDISI[#Headers]&amp;"]"),ROW()-1),"")</f>
        <v>P case JK PC-0719PSTL-35 Biru</v>
      </c>
      <c r="C336" s="26" t="str">
        <f ca="1">IFERROR(INDEX(SUPPLIER_CONV[2],MATCH(INDEX(INDIRECT("B_MSK["&amp;EXPEDISI[#Headers]&amp;"]"),ROW()-1),SUPPLIER_CONV[1],0)),"")</f>
        <v>ATALI</v>
      </c>
      <c r="D336" s="21" t="str">
        <f ca="1">IFERROR(INDEX(INDIRECT("B_MSK["&amp;EXPEDISI[#Headers]&amp;"]"),ROW()-1)&amp;IF(OR(EXPEDISI[[#This Row],[C]]&lt;2,EXPEDISI[[#This Row],[C]]=""),"","/ CTN"),"")</f>
        <v>288 PCS</v>
      </c>
      <c r="E336" s="5" t="str">
        <f ca="1">IFERROR(INDEX(INDIRECT("B_MSK["&amp;EXPEDISI[#Headers]&amp;"]"),ROW()-1),"")</f>
        <v/>
      </c>
      <c r="F336" s="22">
        <f ca="1">IFERROR(INDEX(INDIRECT("B_MSK["&amp;EXPEDISI[#Headers]&amp;"_1]"),ROW()-1),"")</f>
        <v>4800</v>
      </c>
      <c r="G336" s="17" t="str">
        <f ca="1">IFERROR(INDEX(INDIRECT("B_MSK["&amp;EXPEDISI[#Headers]&amp;"_1]"),ROW()-1),"")</f>
        <v>/ PCS</v>
      </c>
      <c r="H336" s="17">
        <f ca="1">IFERROR(INDEX(INDIRECT("B_MSK["&amp;EXPEDISI[#Headers]&amp;"]"),ROW()-1),"")</f>
        <v>0.125</v>
      </c>
      <c r="I336" s="17">
        <f ca="1">IFERROR(INDEX(INDIRECT("B_MSK["&amp;EXPEDISI[#Headers]&amp;"]"),ROW()-1),"")</f>
        <v>0.05</v>
      </c>
      <c r="J336" s="19" t="str">
        <f ca="1">IFERROR(IF(INDEX(INDIRECT("B_MSK["&amp;EXPEDISI[#Headers]&amp;"]"),ROW()-1)=0,"",INDEX(INDIRECT("B_MSK["&amp;EXPEDISI[#Headers]&amp;"]"),ROW()-1)),"")</f>
        <v/>
      </c>
      <c r="K336" s="16">
        <f ca="1">IFERROR(IF(EXPEDISI[[#This Row],[NAMA BARANG]]="","",INDEX(INDIRECT("B_MSK["&amp;EXPEDISI[#Headers]&amp;"]"),ROW()-1)),"")</f>
        <v>44938</v>
      </c>
      <c r="L336" s="17" t="str">
        <f ca="1">IFERROR(INDEX(INDIRECT("B_MSK["&amp;EXPEDISI[#Headers]&amp;"]"),ROW()-1),"")</f>
        <v/>
      </c>
    </row>
    <row r="337" spans="1:12" x14ac:dyDescent="0.25">
      <c r="A337" s="16" t="str">
        <f ca="1">IFERROR(INDEX(INDIRECT("B_MSK["&amp;EXPEDISI[#Headers]&amp;"]"),ROW()-1),"")</f>
        <v/>
      </c>
      <c r="B337" s="26" t="str">
        <f ca="1">IFERROR(INDEX(INDIRECT("B_MSK["&amp;EXPEDISI[#Headers]&amp;"]"),ROW()-1),"")</f>
        <v>P case JK PC-0719PSTL-35 Hijau</v>
      </c>
      <c r="C337" s="26" t="str">
        <f ca="1">IFERROR(INDEX(SUPPLIER_CONV[2],MATCH(INDEX(INDIRECT("B_MSK["&amp;EXPEDISI[#Headers]&amp;"]"),ROW()-1),SUPPLIER_CONV[1],0)),"")</f>
        <v>ATALI</v>
      </c>
      <c r="D337" s="21" t="str">
        <f ca="1">IFERROR(INDEX(INDIRECT("B_MSK["&amp;EXPEDISI[#Headers]&amp;"]"),ROW()-1)&amp;IF(OR(EXPEDISI[[#This Row],[C]]&lt;2,EXPEDISI[[#This Row],[C]]=""),"","/ CTN"),"")</f>
        <v>288 PCS</v>
      </c>
      <c r="E337" s="5" t="str">
        <f ca="1">IFERROR(INDEX(INDIRECT("B_MSK["&amp;EXPEDISI[#Headers]&amp;"]"),ROW()-1),"")</f>
        <v/>
      </c>
      <c r="F337" s="22">
        <f ca="1">IFERROR(INDEX(INDIRECT("B_MSK["&amp;EXPEDISI[#Headers]&amp;"_1]"),ROW()-1),"")</f>
        <v>4800</v>
      </c>
      <c r="G337" s="17" t="str">
        <f ca="1">IFERROR(INDEX(INDIRECT("B_MSK["&amp;EXPEDISI[#Headers]&amp;"_1]"),ROW()-1),"")</f>
        <v>/ PCS</v>
      </c>
      <c r="H337" s="17">
        <f ca="1">IFERROR(INDEX(INDIRECT("B_MSK["&amp;EXPEDISI[#Headers]&amp;"]"),ROW()-1),"")</f>
        <v>0.125</v>
      </c>
      <c r="I337" s="17">
        <f ca="1">IFERROR(INDEX(INDIRECT("B_MSK["&amp;EXPEDISI[#Headers]&amp;"]"),ROW()-1),"")</f>
        <v>0.05</v>
      </c>
      <c r="J337" s="19" t="str">
        <f ca="1">IFERROR(IF(INDEX(INDIRECT("B_MSK["&amp;EXPEDISI[#Headers]&amp;"]"),ROW()-1)=0,"",INDEX(INDIRECT("B_MSK["&amp;EXPEDISI[#Headers]&amp;"]"),ROW()-1)),"")</f>
        <v/>
      </c>
      <c r="K337" s="16">
        <f ca="1">IFERROR(IF(EXPEDISI[[#This Row],[NAMA BARANG]]="","",INDEX(INDIRECT("B_MSK["&amp;EXPEDISI[#Headers]&amp;"]"),ROW()-1)),"")</f>
        <v>44938</v>
      </c>
      <c r="L337" s="17" t="str">
        <f ca="1">IFERROR(INDEX(INDIRECT("B_MSK["&amp;EXPEDISI[#Headers]&amp;"]"),ROW()-1),"")</f>
        <v/>
      </c>
    </row>
    <row r="338" spans="1:12" x14ac:dyDescent="0.25">
      <c r="A338" s="16" t="str">
        <f ca="1">IFERROR(INDEX(INDIRECT("B_MSK["&amp;EXPEDISI[#Headers]&amp;"]"),ROW()-1),"")</f>
        <v/>
      </c>
      <c r="B338" s="26" t="str">
        <f ca="1">IFERROR(INDEX(INDIRECT("B_MSK["&amp;EXPEDISI[#Headers]&amp;"]"),ROW()-1),"")</f>
        <v>P case JK PC-0719PSTL-35 Pink</v>
      </c>
      <c r="C338" s="26" t="str">
        <f ca="1">IFERROR(INDEX(SUPPLIER_CONV[2],MATCH(INDEX(INDIRECT("B_MSK["&amp;EXPEDISI[#Headers]&amp;"]"),ROW()-1),SUPPLIER_CONV[1],0)),"")</f>
        <v>ATALI</v>
      </c>
      <c r="D338" s="21" t="str">
        <f ca="1">IFERROR(INDEX(INDIRECT("B_MSK["&amp;EXPEDISI[#Headers]&amp;"]"),ROW()-1)&amp;IF(OR(EXPEDISI[[#This Row],[C]]&lt;2,EXPEDISI[[#This Row],[C]]=""),"","/ CTN"),"")</f>
        <v>288 PCS</v>
      </c>
      <c r="E338" s="5" t="str">
        <f ca="1">IFERROR(INDEX(INDIRECT("B_MSK["&amp;EXPEDISI[#Headers]&amp;"]"),ROW()-1),"")</f>
        <v/>
      </c>
      <c r="F338" s="22">
        <f ca="1">IFERROR(INDEX(INDIRECT("B_MSK["&amp;EXPEDISI[#Headers]&amp;"_1]"),ROW()-1),"")</f>
        <v>4800</v>
      </c>
      <c r="G338" s="17" t="str">
        <f ca="1">IFERROR(INDEX(INDIRECT("B_MSK["&amp;EXPEDISI[#Headers]&amp;"_1]"),ROW()-1),"")</f>
        <v>/ PCS</v>
      </c>
      <c r="H338" s="17">
        <f ca="1">IFERROR(INDEX(INDIRECT("B_MSK["&amp;EXPEDISI[#Headers]&amp;"]"),ROW()-1),"")</f>
        <v>0.125</v>
      </c>
      <c r="I338" s="17">
        <f ca="1">IFERROR(INDEX(INDIRECT("B_MSK["&amp;EXPEDISI[#Headers]&amp;"]"),ROW()-1),"")</f>
        <v>0.05</v>
      </c>
      <c r="J338" s="19" t="str">
        <f ca="1">IFERROR(IF(INDEX(INDIRECT("B_MSK["&amp;EXPEDISI[#Headers]&amp;"]"),ROW()-1)=0,"",INDEX(INDIRECT("B_MSK["&amp;EXPEDISI[#Headers]&amp;"]"),ROW()-1)),"")</f>
        <v/>
      </c>
      <c r="K338" s="16">
        <f ca="1">IFERROR(IF(EXPEDISI[[#This Row],[NAMA BARANG]]="","",INDEX(INDIRECT("B_MSK["&amp;EXPEDISI[#Headers]&amp;"]"),ROW()-1)),"")</f>
        <v>44938</v>
      </c>
      <c r="L338" s="17" t="str">
        <f ca="1">IFERROR(INDEX(INDIRECT("B_MSK["&amp;EXPEDISI[#Headers]&amp;"]"),ROW()-1),"")</f>
        <v/>
      </c>
    </row>
    <row r="339" spans="1:12" x14ac:dyDescent="0.25">
      <c r="A339" s="16" t="str">
        <f ca="1">IFERROR(INDEX(INDIRECT("B_MSK["&amp;EXPEDISI[#Headers]&amp;"]"),ROW()-1),"")</f>
        <v/>
      </c>
      <c r="B339" s="26" t="str">
        <f ca="1">IFERROR(INDEX(INDIRECT("B_MSK["&amp;EXPEDISI[#Headers]&amp;"]"),ROW()-1),"")</f>
        <v>P case JK PC-0719PSTL-35 Ungu</v>
      </c>
      <c r="C339" s="26" t="str">
        <f ca="1">IFERROR(INDEX(SUPPLIER_CONV[2],MATCH(INDEX(INDIRECT("B_MSK["&amp;EXPEDISI[#Headers]&amp;"]"),ROW()-1),SUPPLIER_CONV[1],0)),"")</f>
        <v>ATALI</v>
      </c>
      <c r="D339" s="21" t="str">
        <f ca="1">IFERROR(INDEX(INDIRECT("B_MSK["&amp;EXPEDISI[#Headers]&amp;"]"),ROW()-1)&amp;IF(OR(EXPEDISI[[#This Row],[C]]&lt;2,EXPEDISI[[#This Row],[C]]=""),"","/ CTN"),"")</f>
        <v>288 PCS</v>
      </c>
      <c r="E339" s="5" t="str">
        <f ca="1">IFERROR(INDEX(INDIRECT("B_MSK["&amp;EXPEDISI[#Headers]&amp;"]"),ROW()-1),"")</f>
        <v/>
      </c>
      <c r="F339" s="22">
        <f ca="1">IFERROR(INDEX(INDIRECT("B_MSK["&amp;EXPEDISI[#Headers]&amp;"_1]"),ROW()-1),"")</f>
        <v>4800</v>
      </c>
      <c r="G339" s="17" t="str">
        <f ca="1">IFERROR(INDEX(INDIRECT("B_MSK["&amp;EXPEDISI[#Headers]&amp;"_1]"),ROW()-1),"")</f>
        <v>/ PCS</v>
      </c>
      <c r="H339" s="17">
        <f ca="1">IFERROR(INDEX(INDIRECT("B_MSK["&amp;EXPEDISI[#Headers]&amp;"]"),ROW()-1),"")</f>
        <v>0.125</v>
      </c>
      <c r="I339" s="17">
        <f ca="1">IFERROR(INDEX(INDIRECT("B_MSK["&amp;EXPEDISI[#Headers]&amp;"]"),ROW()-1),"")</f>
        <v>0.05</v>
      </c>
      <c r="J339" s="19" t="str">
        <f ca="1">IFERROR(IF(INDEX(INDIRECT("B_MSK["&amp;EXPEDISI[#Headers]&amp;"]"),ROW()-1)=0,"",INDEX(INDIRECT("B_MSK["&amp;EXPEDISI[#Headers]&amp;"]"),ROW()-1)),"")</f>
        <v/>
      </c>
      <c r="K339" s="16">
        <f ca="1">IFERROR(IF(EXPEDISI[[#This Row],[NAMA BARANG]]="","",INDEX(INDIRECT("B_MSK["&amp;EXPEDISI[#Headers]&amp;"]"),ROW()-1)),"")</f>
        <v>44938</v>
      </c>
      <c r="L339" s="17" t="str">
        <f ca="1">IFERROR(INDEX(INDIRECT("B_MSK["&amp;EXPEDISI[#Headers]&amp;"]"),ROW()-1),"")</f>
        <v/>
      </c>
    </row>
    <row r="340" spans="1:12" x14ac:dyDescent="0.25">
      <c r="A340" s="16" t="str">
        <f ca="1">IFERROR(INDEX(INDIRECT("B_MSK["&amp;EXPEDISI[#Headers]&amp;"]"),ROW()-1),"")</f>
        <v/>
      </c>
      <c r="B340" s="26" t="str">
        <f ca="1">IFERROR(INDEX(INDIRECT("B_MSK["&amp;EXPEDISI[#Headers]&amp;"]"),ROW()-1),"")</f>
        <v>Tipe-ex JK CF-S221</v>
      </c>
      <c r="C340" s="26" t="str">
        <f ca="1">IFERROR(INDEX(SUPPLIER_CONV[2],MATCH(INDEX(INDIRECT("B_MSK["&amp;EXPEDISI[#Headers]&amp;"]"),ROW()-1),SUPPLIER_CONV[1],0)),"")</f>
        <v>ATALI</v>
      </c>
      <c r="D340" s="21" t="str">
        <f ca="1">IFERROR(INDEX(INDIRECT("B_MSK["&amp;EXPEDISI[#Headers]&amp;"]"),ROW()-1)&amp;IF(OR(EXPEDISI[[#This Row],[C]]&lt;2,EXPEDISI[[#This Row],[C]]=""),"","/ CTN"),"")</f>
        <v>24 BOX (24 PCS)/ CTN</v>
      </c>
      <c r="E340" s="5">
        <f ca="1">IFERROR(INDEX(INDIRECT("B_MSK["&amp;EXPEDISI[#Headers]&amp;"]"),ROW()-1),"")</f>
        <v>5</v>
      </c>
      <c r="F340" s="22">
        <f ca="1">IFERROR(INDEX(INDIRECT("B_MSK["&amp;EXPEDISI[#Headers]&amp;"_1]"),ROW()-1),"")</f>
        <v>70800</v>
      </c>
      <c r="G340" s="17" t="str">
        <f ca="1">IFERROR(INDEX(INDIRECT("B_MSK["&amp;EXPEDISI[#Headers]&amp;"_1]"),ROW()-1),"")</f>
        <v xml:space="preserve">/ BOX </v>
      </c>
      <c r="H340" s="17">
        <f ca="1">IFERROR(INDEX(INDIRECT("B_MSK["&amp;EXPEDISI[#Headers]&amp;"]"),ROW()-1),"")</f>
        <v>0.125</v>
      </c>
      <c r="I340" s="17">
        <f ca="1">IFERROR(INDEX(INDIRECT("B_MSK["&amp;EXPEDISI[#Headers]&amp;"]"),ROW()-1),"")</f>
        <v>0.05</v>
      </c>
      <c r="J340" s="19" t="str">
        <f ca="1">IFERROR(IF(INDEX(INDIRECT("B_MSK["&amp;EXPEDISI[#Headers]&amp;"]"),ROW()-1)=0,"",INDEX(INDIRECT("B_MSK["&amp;EXPEDISI[#Headers]&amp;"]"),ROW()-1)),"")</f>
        <v/>
      </c>
      <c r="K340" s="16">
        <f ca="1">IFERROR(IF(EXPEDISI[[#This Row],[NAMA BARANG]]="","",INDEX(INDIRECT("B_MSK["&amp;EXPEDISI[#Headers]&amp;"]"),ROW()-1)),"")</f>
        <v>44938</v>
      </c>
      <c r="L340" s="17" t="str">
        <f ca="1">IFERROR(INDEX(INDIRECT("B_MSK["&amp;EXPEDISI[#Headers]&amp;"]"),ROW()-1),"")</f>
        <v/>
      </c>
    </row>
    <row r="341" spans="1:12" x14ac:dyDescent="0.25">
      <c r="A341" s="16" t="str">
        <f ca="1">IFERROR(INDEX(INDIRECT("B_MSK["&amp;EXPEDISI[#Headers]&amp;"]"),ROW()-1),"")</f>
        <v/>
      </c>
      <c r="B341" s="26" t="str">
        <f ca="1">IFERROR(INDEX(INDIRECT("B_MSK["&amp;EXPEDISI[#Headers]&amp;"]"),ROW()-1),"")</f>
        <v>Tipe-ex JK CF-S224</v>
      </c>
      <c r="C341" s="26" t="str">
        <f ca="1">IFERROR(INDEX(SUPPLIER_CONV[2],MATCH(INDEX(INDIRECT("B_MSK["&amp;EXPEDISI[#Headers]&amp;"]"),ROW()-1),SUPPLIER_CONV[1],0)),"")</f>
        <v>ATALI</v>
      </c>
      <c r="D341" s="21" t="str">
        <f ca="1">IFERROR(INDEX(INDIRECT("B_MSK["&amp;EXPEDISI[#Headers]&amp;"]"),ROW()-1)&amp;IF(OR(EXPEDISI[[#This Row],[C]]&lt;2,EXPEDISI[[#This Row],[C]]=""),"","/ CTN"),"")</f>
        <v>24 BOX (24 PCS)/ CTN</v>
      </c>
      <c r="E341" s="5">
        <f ca="1">IFERROR(INDEX(INDIRECT("B_MSK["&amp;EXPEDISI[#Headers]&amp;"]"),ROW()-1),"")</f>
        <v>5</v>
      </c>
      <c r="F341" s="22">
        <f ca="1">IFERROR(INDEX(INDIRECT("B_MSK["&amp;EXPEDISI[#Headers]&amp;"_1]"),ROW()-1),"")</f>
        <v>70800</v>
      </c>
      <c r="G341" s="17" t="str">
        <f ca="1">IFERROR(INDEX(INDIRECT("B_MSK["&amp;EXPEDISI[#Headers]&amp;"_1]"),ROW()-1),"")</f>
        <v xml:space="preserve">/ BOX </v>
      </c>
      <c r="H341" s="17">
        <f ca="1">IFERROR(INDEX(INDIRECT("B_MSK["&amp;EXPEDISI[#Headers]&amp;"]"),ROW()-1),"")</f>
        <v>0.125</v>
      </c>
      <c r="I341" s="17">
        <f ca="1">IFERROR(INDEX(INDIRECT("B_MSK["&amp;EXPEDISI[#Headers]&amp;"]"),ROW()-1),"")</f>
        <v>0.05</v>
      </c>
      <c r="J341" s="19" t="str">
        <f ca="1">IFERROR(IF(INDEX(INDIRECT("B_MSK["&amp;EXPEDISI[#Headers]&amp;"]"),ROW()-1)=0,"",INDEX(INDIRECT("B_MSK["&amp;EXPEDISI[#Headers]&amp;"]"),ROW()-1)),"")</f>
        <v/>
      </c>
      <c r="K341" s="16">
        <f ca="1">IFERROR(IF(EXPEDISI[[#This Row],[NAMA BARANG]]="","",INDEX(INDIRECT("B_MSK["&amp;EXPEDISI[#Headers]&amp;"]"),ROW()-1)),"")</f>
        <v>44938</v>
      </c>
      <c r="L341" s="17" t="str">
        <f ca="1">IFERROR(INDEX(INDIRECT("B_MSK["&amp;EXPEDISI[#Headers]&amp;"]"),ROW()-1),"")</f>
        <v/>
      </c>
    </row>
    <row r="342" spans="1:12" x14ac:dyDescent="0.25">
      <c r="A342" s="16" t="str">
        <f ca="1">IFERROR(INDEX(INDIRECT("B_MSK["&amp;EXPEDISI[#Headers]&amp;"]"),ROW()-1),"")</f>
        <v/>
      </c>
      <c r="B342" s="26" t="str">
        <f ca="1">IFERROR(INDEX(INDIRECT("B_MSK["&amp;EXPEDISI[#Headers]&amp;"]"),ROW()-1),"")</f>
        <v>Tipe ex JK CF-S225</v>
      </c>
      <c r="C342" s="26" t="str">
        <f ca="1">IFERROR(INDEX(SUPPLIER_CONV[2],MATCH(INDEX(INDIRECT("B_MSK["&amp;EXPEDISI[#Headers]&amp;"]"),ROW()-1),SUPPLIER_CONV[1],0)),"")</f>
        <v>ATALI</v>
      </c>
      <c r="D342" s="21" t="str">
        <f ca="1">IFERROR(INDEX(INDIRECT("B_MSK["&amp;EXPEDISI[#Headers]&amp;"]"),ROW()-1)&amp;IF(OR(EXPEDISI[[#This Row],[C]]&lt;2,EXPEDISI[[#This Row],[C]]=""),"","/ CTN"),"")</f>
        <v>36 LSN/ CTN</v>
      </c>
      <c r="E342" s="5">
        <f ca="1">IFERROR(INDEX(INDIRECT("B_MSK["&amp;EXPEDISI[#Headers]&amp;"]"),ROW()-1),"")</f>
        <v>2</v>
      </c>
      <c r="F342" s="22">
        <f ca="1">IFERROR(INDEX(INDIRECT("B_MSK["&amp;EXPEDISI[#Headers]&amp;"_1]"),ROW()-1),"")</f>
        <v>34200</v>
      </c>
      <c r="G342" s="17" t="str">
        <f ca="1">IFERROR(INDEX(INDIRECT("B_MSK["&amp;EXPEDISI[#Headers]&amp;"_1]"),ROW()-1),"")</f>
        <v>/ LSN</v>
      </c>
      <c r="H342" s="17">
        <f ca="1">IFERROR(INDEX(INDIRECT("B_MSK["&amp;EXPEDISI[#Headers]&amp;"]"),ROW()-1),"")</f>
        <v>0.125</v>
      </c>
      <c r="I342" s="17">
        <f ca="1">IFERROR(INDEX(INDIRECT("B_MSK["&amp;EXPEDISI[#Headers]&amp;"]"),ROW()-1),"")</f>
        <v>0.05</v>
      </c>
      <c r="J342" s="19" t="str">
        <f ca="1">IFERROR(IF(INDEX(INDIRECT("B_MSK["&amp;EXPEDISI[#Headers]&amp;"]"),ROW()-1)=0,"",INDEX(INDIRECT("B_MSK["&amp;EXPEDISI[#Headers]&amp;"]"),ROW()-1)),"")</f>
        <v/>
      </c>
      <c r="K342" s="16">
        <f ca="1">IFERROR(IF(EXPEDISI[[#This Row],[NAMA BARANG]]="","",INDEX(INDIRECT("B_MSK["&amp;EXPEDISI[#Headers]&amp;"]"),ROW()-1)),"")</f>
        <v>44938</v>
      </c>
      <c r="L342" s="17" t="str">
        <f ca="1">IFERROR(INDEX(INDIRECT("B_MSK["&amp;EXPEDISI[#Headers]&amp;"]"),ROW()-1),"")</f>
        <v/>
      </c>
    </row>
    <row r="343" spans="1:12" x14ac:dyDescent="0.25">
      <c r="A343" s="16" t="str">
        <f ca="1">IFERROR(INDEX(INDIRECT("B_MSK["&amp;EXPEDISI[#Headers]&amp;"]"),ROW()-1),"")</f>
        <v/>
      </c>
      <c r="B343" s="26" t="str">
        <f ca="1">IFERROR(INDEX(INDIRECT("B_MSK["&amp;EXPEDISI[#Headers]&amp;"]"),ROW()-1),"")</f>
        <v/>
      </c>
      <c r="C343" s="26" t="str">
        <f ca="1">IFERROR(INDEX(SUPPLIER_CONV[2],MATCH(INDEX(INDIRECT("B_MSK["&amp;EXPEDISI[#Headers]&amp;"]"),ROW()-1),SUPPLIER_CONV[1],0)),"")</f>
        <v/>
      </c>
      <c r="D343" s="21" t="str">
        <f ca="1">IFERROR(INDEX(INDIRECT("B_MSK["&amp;EXPEDISI[#Headers]&amp;"]"),ROW()-1)&amp;IF(OR(EXPEDISI[[#This Row],[C]]&lt;2,EXPEDISI[[#This Row],[C]]=""),"","/ CTN"),"")</f>
        <v/>
      </c>
      <c r="E343" s="5" t="str">
        <f ca="1">IFERROR(INDEX(INDIRECT("B_MSK["&amp;EXPEDISI[#Headers]&amp;"]"),ROW()-1),"")</f>
        <v/>
      </c>
      <c r="F343" s="22" t="str">
        <f ca="1">IFERROR(INDEX(INDIRECT("B_MSK["&amp;EXPEDISI[#Headers]&amp;"_1]"),ROW()-1),"")</f>
        <v/>
      </c>
      <c r="G343" s="17" t="str">
        <f ca="1">IFERROR(INDEX(INDIRECT("B_MSK["&amp;EXPEDISI[#Headers]&amp;"_1]"),ROW()-1),"")</f>
        <v/>
      </c>
      <c r="H343" s="17" t="str">
        <f ca="1">IFERROR(INDEX(INDIRECT("B_MSK["&amp;EXPEDISI[#Headers]&amp;"]"),ROW()-1),"")</f>
        <v/>
      </c>
      <c r="I343" s="17" t="str">
        <f ca="1">IFERROR(INDEX(INDIRECT("B_MSK["&amp;EXPEDISI[#Headers]&amp;"]"),ROW()-1),"")</f>
        <v/>
      </c>
      <c r="J343" s="19" t="str">
        <f ca="1">IFERROR(IF(INDEX(INDIRECT("B_MSK["&amp;EXPEDISI[#Headers]&amp;"]"),ROW()-1)=0,"",INDEX(INDIRECT("B_MSK["&amp;EXPEDISI[#Headers]&amp;"]"),ROW()-1)),"")</f>
        <v/>
      </c>
      <c r="K343" s="16" t="str">
        <f ca="1">IFERROR(IF(EXPEDISI[[#This Row],[NAMA BARANG]]="","",INDEX(INDIRECT("B_MSK["&amp;EXPEDISI[#Headers]&amp;"]"),ROW()-1)),"")</f>
        <v/>
      </c>
      <c r="L343" s="17" t="str">
        <f ca="1">IFERROR(INDEX(INDIRECT("B_MSK["&amp;EXPEDISI[#Headers]&amp;"]"),ROW()-1),"")</f>
        <v/>
      </c>
    </row>
    <row r="344" spans="1:12" x14ac:dyDescent="0.25">
      <c r="A344" s="16" t="str">
        <f ca="1">IFERROR(INDEX(INDIRECT("B_MSK["&amp;EXPEDISI[#Headers]&amp;"]"),ROW()-1),"")</f>
        <v/>
      </c>
      <c r="B344" s="26" t="str">
        <f ca="1">IFERROR(INDEX(INDIRECT("B_MSK["&amp;EXPEDISI[#Headers]&amp;"]"),ROW()-1),"")</f>
        <v>Call JK CC-37</v>
      </c>
      <c r="C344" s="26" t="str">
        <f ca="1">IFERROR(INDEX(SUPPLIER_CONV[2],MATCH(INDEX(INDIRECT("B_MSK["&amp;EXPEDISI[#Headers]&amp;"]"),ROW()-1),SUPPLIER_CONV[1],0)),"")</f>
        <v>KALINDO</v>
      </c>
      <c r="D344" s="21" t="str">
        <f ca="1">IFERROR(INDEX(INDIRECT("B_MSK["&amp;EXPEDISI[#Headers]&amp;"]"),ROW()-1)&amp;IF(OR(EXPEDISI[[#This Row],[C]]&lt;2,EXPEDISI[[#This Row],[C]]=""),"","/ CTN"),"")</f>
        <v>8 BOX (20 PCS)</v>
      </c>
      <c r="E344" s="5">
        <f ca="1">IFERROR(INDEX(INDIRECT("B_MSK["&amp;EXPEDISI[#Headers]&amp;"]"),ROW()-1),"")</f>
        <v>1</v>
      </c>
      <c r="F344" s="22">
        <f ca="1">IFERROR(INDEX(INDIRECT("B_MSK["&amp;EXPEDISI[#Headers]&amp;"_1]"),ROW()-1),"")</f>
        <v>640000</v>
      </c>
      <c r="G344" s="17" t="str">
        <f ca="1">IFERROR(INDEX(INDIRECT("B_MSK["&amp;EXPEDISI[#Headers]&amp;"_1]"),ROW()-1),"")</f>
        <v xml:space="preserve">/ BOX </v>
      </c>
      <c r="H344" s="17">
        <f ca="1">IFERROR(INDEX(INDIRECT("B_MSK["&amp;EXPEDISI[#Headers]&amp;"]"),ROW()-1),"")</f>
        <v>0.125</v>
      </c>
      <c r="I344" s="17">
        <f ca="1">IFERROR(INDEX(INDIRECT("B_MSK["&amp;EXPEDISI[#Headers]&amp;"]"),ROW()-1),"")</f>
        <v>0.1</v>
      </c>
      <c r="J344" s="19" t="str">
        <f ca="1">IFERROR(IF(INDEX(INDIRECT("B_MSK["&amp;EXPEDISI[#Headers]&amp;"]"),ROW()-1)=0,"",INDEX(INDIRECT("B_MSK["&amp;EXPEDISI[#Headers]&amp;"]"),ROW()-1)),"")</f>
        <v/>
      </c>
      <c r="K344" s="16">
        <f ca="1">IFERROR(IF(EXPEDISI[[#This Row],[NAMA BARANG]]="","",INDEX(INDIRECT("B_MSK["&amp;EXPEDISI[#Headers]&amp;"]"),ROW()-1)),"")</f>
        <v>44938</v>
      </c>
      <c r="L344" s="17" t="str">
        <f ca="1">IFERROR(INDEX(INDIRECT("B_MSK["&amp;EXPEDISI[#Headers]&amp;"]"),ROW()-1),"")</f>
        <v/>
      </c>
    </row>
    <row r="345" spans="1:12" x14ac:dyDescent="0.25">
      <c r="A345" s="16" t="str">
        <f ca="1">IFERROR(INDEX(INDIRECT("B_MSK["&amp;EXPEDISI[#Headers]&amp;"]"),ROW()-1),"")</f>
        <v/>
      </c>
      <c r="B345" s="26" t="str">
        <f ca="1">IFERROR(INDEX(INDIRECT("B_MSK["&amp;EXPEDISI[#Headers]&amp;"]"),ROW()-1),"")</f>
        <v>Call JK CC-38</v>
      </c>
      <c r="C345" s="26" t="str">
        <f ca="1">IFERROR(INDEX(SUPPLIER_CONV[2],MATCH(INDEX(INDIRECT("B_MSK["&amp;EXPEDISI[#Headers]&amp;"]"),ROW()-1),SUPPLIER_CONV[1],0)),"")</f>
        <v>KALINDO</v>
      </c>
      <c r="D345" s="21" t="str">
        <f ca="1">IFERROR(INDEX(INDIRECT("B_MSK["&amp;EXPEDISI[#Headers]&amp;"]"),ROW()-1)&amp;IF(OR(EXPEDISI[[#This Row],[C]]&lt;2,EXPEDISI[[#This Row],[C]]=""),"","/ CTN"),"")</f>
        <v>8 BOX (20 PCS)</v>
      </c>
      <c r="E345" s="5">
        <f ca="1">IFERROR(INDEX(INDIRECT("B_MSK["&amp;EXPEDISI[#Headers]&amp;"]"),ROW()-1),"")</f>
        <v>1</v>
      </c>
      <c r="F345" s="22">
        <f ca="1">IFERROR(INDEX(INDIRECT("B_MSK["&amp;EXPEDISI[#Headers]&amp;"_1]"),ROW()-1),"")</f>
        <v>550000</v>
      </c>
      <c r="G345" s="17" t="str">
        <f ca="1">IFERROR(INDEX(INDIRECT("B_MSK["&amp;EXPEDISI[#Headers]&amp;"_1]"),ROW()-1),"")</f>
        <v xml:space="preserve">/ BOX </v>
      </c>
      <c r="H345" s="17">
        <f ca="1">IFERROR(INDEX(INDIRECT("B_MSK["&amp;EXPEDISI[#Headers]&amp;"]"),ROW()-1),"")</f>
        <v>0.125</v>
      </c>
      <c r="I345" s="17">
        <f ca="1">IFERROR(INDEX(INDIRECT("B_MSK["&amp;EXPEDISI[#Headers]&amp;"]"),ROW()-1),"")</f>
        <v>0.1</v>
      </c>
      <c r="J345" s="19" t="str">
        <f ca="1">IFERROR(IF(INDEX(INDIRECT("B_MSK["&amp;EXPEDISI[#Headers]&amp;"]"),ROW()-1)=0,"",INDEX(INDIRECT("B_MSK["&amp;EXPEDISI[#Headers]&amp;"]"),ROW()-1)),"")</f>
        <v/>
      </c>
      <c r="K345" s="16">
        <f ca="1">IFERROR(IF(EXPEDISI[[#This Row],[NAMA BARANG]]="","",INDEX(INDIRECT("B_MSK["&amp;EXPEDISI[#Headers]&amp;"]"),ROW()-1)),"")</f>
        <v>44938</v>
      </c>
      <c r="L345" s="17" t="str">
        <f ca="1">IFERROR(INDEX(INDIRECT("B_MSK["&amp;EXPEDISI[#Headers]&amp;"]"),ROW()-1),"")</f>
        <v/>
      </c>
    </row>
    <row r="346" spans="1:12" x14ac:dyDescent="0.25">
      <c r="A346" s="16" t="str">
        <f ca="1">IFERROR(INDEX(INDIRECT("B_MSK["&amp;EXPEDISI[#Headers]&amp;"]"),ROW()-1),"")</f>
        <v/>
      </c>
      <c r="B346" s="26" t="str">
        <f ca="1">IFERROR(INDEX(INDIRECT("B_MSK["&amp;EXPEDISI[#Headers]&amp;"]"),ROW()-1),"")</f>
        <v>Call JK CC-41</v>
      </c>
      <c r="C346" s="26" t="str">
        <f ca="1">IFERROR(INDEX(SUPPLIER_CONV[2],MATCH(INDEX(INDIRECT("B_MSK["&amp;EXPEDISI[#Headers]&amp;"]"),ROW()-1),SUPPLIER_CONV[1],0)),"")</f>
        <v>KALINDO</v>
      </c>
      <c r="D346" s="21" t="str">
        <f ca="1">IFERROR(INDEX(INDIRECT("B_MSK["&amp;EXPEDISI[#Headers]&amp;"]"),ROW()-1)&amp;IF(OR(EXPEDISI[[#This Row],[C]]&lt;2,EXPEDISI[[#This Row],[C]]=""),"","/ CTN"),"")</f>
        <v>6 BOX (10 PCS)/ CTN</v>
      </c>
      <c r="E346" s="5">
        <f ca="1">IFERROR(INDEX(INDIRECT("B_MSK["&amp;EXPEDISI[#Headers]&amp;"]"),ROW()-1),"")</f>
        <v>2</v>
      </c>
      <c r="F346" s="22">
        <f ca="1">IFERROR(INDEX(INDIRECT("B_MSK["&amp;EXPEDISI[#Headers]&amp;"_1]"),ROW()-1),"")</f>
        <v>740000</v>
      </c>
      <c r="G346" s="17" t="str">
        <f ca="1">IFERROR(INDEX(INDIRECT("B_MSK["&amp;EXPEDISI[#Headers]&amp;"_1]"),ROW()-1),"")</f>
        <v xml:space="preserve">/ BOX </v>
      </c>
      <c r="H346" s="17">
        <f ca="1">IFERROR(INDEX(INDIRECT("B_MSK["&amp;EXPEDISI[#Headers]&amp;"]"),ROW()-1),"")</f>
        <v>0.125</v>
      </c>
      <c r="I346" s="17">
        <f ca="1">IFERROR(INDEX(INDIRECT("B_MSK["&amp;EXPEDISI[#Headers]&amp;"]"),ROW()-1),"")</f>
        <v>0.1</v>
      </c>
      <c r="J346" s="19" t="str">
        <f ca="1">IFERROR(IF(INDEX(INDIRECT("B_MSK["&amp;EXPEDISI[#Headers]&amp;"]"),ROW()-1)=0,"",INDEX(INDIRECT("B_MSK["&amp;EXPEDISI[#Headers]&amp;"]"),ROW()-1)),"")</f>
        <v/>
      </c>
      <c r="K346" s="16">
        <f ca="1">IFERROR(IF(EXPEDISI[[#This Row],[NAMA BARANG]]="","",INDEX(INDIRECT("B_MSK["&amp;EXPEDISI[#Headers]&amp;"]"),ROW()-1)),"")</f>
        <v>44938</v>
      </c>
      <c r="L346" s="17" t="str">
        <f ca="1">IFERROR(INDEX(INDIRECT("B_MSK["&amp;EXPEDISI[#Headers]&amp;"]"),ROW()-1),"")</f>
        <v/>
      </c>
    </row>
    <row r="347" spans="1:12" x14ac:dyDescent="0.25">
      <c r="A347" s="16" t="str">
        <f ca="1">IFERROR(INDEX(INDIRECT("B_MSK["&amp;EXPEDISI[#Headers]&amp;"]"),ROW()-1),"")</f>
        <v/>
      </c>
      <c r="B347" s="26" t="str">
        <f ca="1">IFERROR(INDEX(INDIRECT("B_MSK["&amp;EXPEDISI[#Headers]&amp;"]"),ROW()-1),"")</f>
        <v>Call JK CC-15 A</v>
      </c>
      <c r="C347" s="26" t="str">
        <f ca="1">IFERROR(INDEX(SUPPLIER_CONV[2],MATCH(INDEX(INDIRECT("B_MSK["&amp;EXPEDISI[#Headers]&amp;"]"),ROW()-1),SUPPLIER_CONV[1],0)),"")</f>
        <v>KALINDO</v>
      </c>
      <c r="D347" s="21" t="str">
        <f ca="1">IFERROR(INDEX(INDIRECT("B_MSK["&amp;EXPEDISI[#Headers]&amp;"]"),ROW()-1)&amp;IF(OR(EXPEDISI[[#This Row],[C]]&lt;2,EXPEDISI[[#This Row],[C]]=""),"","/ CTN"),"")</f>
        <v>6 BOX (20 PCS)</v>
      </c>
      <c r="E347" s="5">
        <f ca="1">IFERROR(INDEX(INDIRECT("B_MSK["&amp;EXPEDISI[#Headers]&amp;"]"),ROW()-1),"")</f>
        <v>1</v>
      </c>
      <c r="F347" s="22">
        <f ca="1">IFERROR(INDEX(INDIRECT("B_MSK["&amp;EXPEDISI[#Headers]&amp;"_1]"),ROW()-1),"")</f>
        <v>940000</v>
      </c>
      <c r="G347" s="17" t="str">
        <f ca="1">IFERROR(INDEX(INDIRECT("B_MSK["&amp;EXPEDISI[#Headers]&amp;"_1]"),ROW()-1),"")</f>
        <v xml:space="preserve">/ BOX </v>
      </c>
      <c r="H347" s="17">
        <f ca="1">IFERROR(INDEX(INDIRECT("B_MSK["&amp;EXPEDISI[#Headers]&amp;"]"),ROW()-1),"")</f>
        <v>0.125</v>
      </c>
      <c r="I347" s="17">
        <f ca="1">IFERROR(INDEX(INDIRECT("B_MSK["&amp;EXPEDISI[#Headers]&amp;"]"),ROW()-1),"")</f>
        <v>0.05</v>
      </c>
      <c r="J347" s="19" t="str">
        <f ca="1">IFERROR(IF(INDEX(INDIRECT("B_MSK["&amp;EXPEDISI[#Headers]&amp;"]"),ROW()-1)=0,"",INDEX(INDIRECT("B_MSK["&amp;EXPEDISI[#Headers]&amp;"]"),ROW()-1)),"")</f>
        <v/>
      </c>
      <c r="K347" s="16">
        <f ca="1">IFERROR(IF(EXPEDISI[[#This Row],[NAMA BARANG]]="","",INDEX(INDIRECT("B_MSK["&amp;EXPEDISI[#Headers]&amp;"]"),ROW()-1)),"")</f>
        <v>44938</v>
      </c>
      <c r="L347" s="17" t="str">
        <f ca="1">IFERROR(INDEX(INDIRECT("B_MSK["&amp;EXPEDISI[#Headers]&amp;"]"),ROW()-1),"")</f>
        <v/>
      </c>
    </row>
    <row r="348" spans="1:12" x14ac:dyDescent="0.25">
      <c r="A348" s="16" t="str">
        <f ca="1">IFERROR(INDEX(INDIRECT("B_MSK["&amp;EXPEDISI[#Headers]&amp;"]"),ROW()-1),"")</f>
        <v/>
      </c>
      <c r="B348" s="26" t="str">
        <f ca="1">IFERROR(INDEX(INDIRECT("B_MSK["&amp;EXPEDISI[#Headers]&amp;"]"),ROW()-1),"")</f>
        <v>Call JK CC-8 CO BIRU</v>
      </c>
      <c r="C348" s="26" t="str">
        <f ca="1">IFERROR(INDEX(SUPPLIER_CONV[2],MATCH(INDEX(INDIRECT("B_MSK["&amp;EXPEDISI[#Headers]&amp;"]"),ROW()-1),SUPPLIER_CONV[1],0)),"")</f>
        <v>KALINDO</v>
      </c>
      <c r="D348" s="21" t="str">
        <f ca="1">IFERROR(INDEX(INDIRECT("B_MSK["&amp;EXPEDISI[#Headers]&amp;"]"),ROW()-1)&amp;IF(OR(EXPEDISI[[#This Row],[C]]&lt;2,EXPEDISI[[#This Row],[C]]=""),"","/ CTN"),"")</f>
        <v>6 BOX (20 PCS)</v>
      </c>
      <c r="E348" s="5" t="str">
        <f ca="1">IFERROR(INDEX(INDIRECT("B_MSK["&amp;EXPEDISI[#Headers]&amp;"]"),ROW()-1),"")</f>
        <v/>
      </c>
      <c r="F348" s="22">
        <f ca="1">IFERROR(INDEX(INDIRECT("B_MSK["&amp;EXPEDISI[#Headers]&amp;"_1]"),ROW()-1),"")</f>
        <v>47000</v>
      </c>
      <c r="G348" s="17" t="str">
        <f ca="1">IFERROR(INDEX(INDIRECT("B_MSK["&amp;EXPEDISI[#Headers]&amp;"_1]"),ROW()-1),"")</f>
        <v>/ PCS</v>
      </c>
      <c r="H348" s="17">
        <f ca="1">IFERROR(INDEX(INDIRECT("B_MSK["&amp;EXPEDISI[#Headers]&amp;"]"),ROW()-1),"")</f>
        <v>0.125</v>
      </c>
      <c r="I348" s="17">
        <f ca="1">IFERROR(INDEX(INDIRECT("B_MSK["&amp;EXPEDISI[#Headers]&amp;"]"),ROW()-1),"")</f>
        <v>0.05</v>
      </c>
      <c r="J348" s="19" t="str">
        <f ca="1">IFERROR(IF(INDEX(INDIRECT("B_MSK["&amp;EXPEDISI[#Headers]&amp;"]"),ROW()-1)=0,"",INDEX(INDIRECT("B_MSK["&amp;EXPEDISI[#Headers]&amp;"]"),ROW()-1)),"")</f>
        <v/>
      </c>
      <c r="K348" s="16">
        <f ca="1">IFERROR(IF(EXPEDISI[[#This Row],[NAMA BARANG]]="","",INDEX(INDIRECT("B_MSK["&amp;EXPEDISI[#Headers]&amp;"]"),ROW()-1)),"")</f>
        <v>44938</v>
      </c>
      <c r="L348" s="17" t="str">
        <f ca="1">IFERROR(INDEX(INDIRECT("B_MSK["&amp;EXPEDISI[#Headers]&amp;"]"),ROW()-1),"")</f>
        <v/>
      </c>
    </row>
    <row r="349" spans="1:12" x14ac:dyDescent="0.25">
      <c r="A349" s="16" t="str">
        <f ca="1">IFERROR(INDEX(INDIRECT("B_MSK["&amp;EXPEDISI[#Headers]&amp;"]"),ROW()-1),"")</f>
        <v/>
      </c>
      <c r="B349" s="26" t="str">
        <f ca="1">IFERROR(INDEX(INDIRECT("B_MSK["&amp;EXPEDISI[#Headers]&amp;"]"),ROW()-1),"")</f>
        <v>Call JK CC-8 CO hijau</v>
      </c>
      <c r="C349" s="26" t="str">
        <f ca="1">IFERROR(INDEX(SUPPLIER_CONV[2],MATCH(INDEX(INDIRECT("B_MSK["&amp;EXPEDISI[#Headers]&amp;"]"),ROW()-1),SUPPLIER_CONV[1],0)),"")</f>
        <v>KALINDO</v>
      </c>
      <c r="D349" s="21" t="str">
        <f ca="1">IFERROR(INDEX(INDIRECT("B_MSK["&amp;EXPEDISI[#Headers]&amp;"]"),ROW()-1)&amp;IF(OR(EXPEDISI[[#This Row],[C]]&lt;2,EXPEDISI[[#This Row],[C]]=""),"","/ CTN"),"")</f>
        <v>6 BOX (20 PCS)</v>
      </c>
      <c r="E349" s="5" t="str">
        <f ca="1">IFERROR(INDEX(INDIRECT("B_MSK["&amp;EXPEDISI[#Headers]&amp;"]"),ROW()-1),"")</f>
        <v/>
      </c>
      <c r="F349" s="22">
        <f ca="1">IFERROR(INDEX(INDIRECT("B_MSK["&amp;EXPEDISI[#Headers]&amp;"_1]"),ROW()-1),"")</f>
        <v>47000</v>
      </c>
      <c r="G349" s="17" t="str">
        <f ca="1">IFERROR(INDEX(INDIRECT("B_MSK["&amp;EXPEDISI[#Headers]&amp;"_1]"),ROW()-1),"")</f>
        <v>/ PCS</v>
      </c>
      <c r="H349" s="17">
        <f ca="1">IFERROR(INDEX(INDIRECT("B_MSK["&amp;EXPEDISI[#Headers]&amp;"]"),ROW()-1),"")</f>
        <v>0.125</v>
      </c>
      <c r="I349" s="17">
        <f ca="1">IFERROR(INDEX(INDIRECT("B_MSK["&amp;EXPEDISI[#Headers]&amp;"]"),ROW()-1),"")</f>
        <v>0.05</v>
      </c>
      <c r="J349" s="19" t="str">
        <f ca="1">IFERROR(IF(INDEX(INDIRECT("B_MSK["&amp;EXPEDISI[#Headers]&amp;"]"),ROW()-1)=0,"",INDEX(INDIRECT("B_MSK["&amp;EXPEDISI[#Headers]&amp;"]"),ROW()-1)),"")</f>
        <v/>
      </c>
      <c r="K349" s="16">
        <f ca="1">IFERROR(IF(EXPEDISI[[#This Row],[NAMA BARANG]]="","",INDEX(INDIRECT("B_MSK["&amp;EXPEDISI[#Headers]&amp;"]"),ROW()-1)),"")</f>
        <v>44938</v>
      </c>
      <c r="L349" s="17" t="str">
        <f ca="1">IFERROR(INDEX(INDIRECT("B_MSK["&amp;EXPEDISI[#Headers]&amp;"]"),ROW()-1),"")</f>
        <v/>
      </c>
    </row>
    <row r="350" spans="1:12" x14ac:dyDescent="0.25">
      <c r="A350" s="16" t="str">
        <f ca="1">IFERROR(INDEX(INDIRECT("B_MSK["&amp;EXPEDISI[#Headers]&amp;"]"),ROW()-1),"")</f>
        <v/>
      </c>
      <c r="B350" s="26" t="str">
        <f ca="1">IFERROR(INDEX(INDIRECT("B_MSK["&amp;EXPEDISI[#Headers]&amp;"]"),ROW()-1),"")</f>
        <v>Call JK CC-8 CO orange</v>
      </c>
      <c r="C350" s="26" t="str">
        <f ca="1">IFERROR(INDEX(SUPPLIER_CONV[2],MATCH(INDEX(INDIRECT("B_MSK["&amp;EXPEDISI[#Headers]&amp;"]"),ROW()-1),SUPPLIER_CONV[1],0)),"")</f>
        <v>KALINDO</v>
      </c>
      <c r="D350" s="21" t="str">
        <f ca="1">IFERROR(INDEX(INDIRECT("B_MSK["&amp;EXPEDISI[#Headers]&amp;"]"),ROW()-1)&amp;IF(OR(EXPEDISI[[#This Row],[C]]&lt;2,EXPEDISI[[#This Row],[C]]=""),"","/ CTN"),"")</f>
        <v>6 BOX (20 PCS)</v>
      </c>
      <c r="E350" s="5" t="str">
        <f ca="1">IFERROR(INDEX(INDIRECT("B_MSK["&amp;EXPEDISI[#Headers]&amp;"]"),ROW()-1),"")</f>
        <v/>
      </c>
      <c r="F350" s="22">
        <f ca="1">IFERROR(INDEX(INDIRECT("B_MSK["&amp;EXPEDISI[#Headers]&amp;"_1]"),ROW()-1),"")</f>
        <v>47000</v>
      </c>
      <c r="G350" s="17" t="str">
        <f ca="1">IFERROR(INDEX(INDIRECT("B_MSK["&amp;EXPEDISI[#Headers]&amp;"_1]"),ROW()-1),"")</f>
        <v>/ PCS</v>
      </c>
      <c r="H350" s="17">
        <f ca="1">IFERROR(INDEX(INDIRECT("B_MSK["&amp;EXPEDISI[#Headers]&amp;"]"),ROW()-1),"")</f>
        <v>0.125</v>
      </c>
      <c r="I350" s="17">
        <f ca="1">IFERROR(INDEX(INDIRECT("B_MSK["&amp;EXPEDISI[#Headers]&amp;"]"),ROW()-1),"")</f>
        <v>0.05</v>
      </c>
      <c r="J350" s="23" t="str">
        <f ca="1">IFERROR(IF(INDEX(INDIRECT("B_MSK["&amp;EXPEDISI[#Headers]&amp;"]"),ROW()-1)=0,"",INDEX(INDIRECT("B_MSK["&amp;EXPEDISI[#Headers]&amp;"]"),ROW()-1)),"")</f>
        <v/>
      </c>
      <c r="K350" s="16">
        <f ca="1">IFERROR(IF(EXPEDISI[[#This Row],[NAMA BARANG]]="","",INDEX(INDIRECT("B_MSK["&amp;EXPEDISI[#Headers]&amp;"]"),ROW()-1)),"")</f>
        <v>44938</v>
      </c>
      <c r="L350" s="17" t="str">
        <f ca="1">IFERROR(INDEX(INDIRECT("B_MSK["&amp;EXPEDISI[#Headers]&amp;"]"),ROW()-1),"")</f>
        <v/>
      </c>
    </row>
    <row r="351" spans="1:12" x14ac:dyDescent="0.25">
      <c r="A351" s="16" t="str">
        <f ca="1">IFERROR(INDEX(INDIRECT("B_MSK["&amp;EXPEDISI[#Headers]&amp;"]"),ROW()-1),"")</f>
        <v/>
      </c>
      <c r="B351" s="26" t="str">
        <f ca="1">IFERROR(INDEX(INDIRECT("B_MSK["&amp;EXPEDISI[#Headers]&amp;"]"),ROW()-1),"")</f>
        <v>Call JK CC-8 A</v>
      </c>
      <c r="C351" s="26" t="str">
        <f ca="1">IFERROR(INDEX(SUPPLIER_CONV[2],MATCH(INDEX(INDIRECT("B_MSK["&amp;EXPEDISI[#Headers]&amp;"]"),ROW()-1),SUPPLIER_CONV[1],0)),"")</f>
        <v>KALINDO</v>
      </c>
      <c r="D351" s="21" t="str">
        <f ca="1">IFERROR(INDEX(INDIRECT("B_MSK["&amp;EXPEDISI[#Headers]&amp;"]"),ROW()-1)&amp;IF(OR(EXPEDISI[[#This Row],[C]]&lt;2,EXPEDISI[[#This Row],[C]]=""),"","/ CTN"),"")</f>
        <v>6 BOX (20 PCS)</v>
      </c>
      <c r="E351" s="5">
        <f ca="1">IFERROR(INDEX(INDIRECT("B_MSK["&amp;EXPEDISI[#Headers]&amp;"]"),ROW()-1),"")</f>
        <v>1</v>
      </c>
      <c r="F351" s="22">
        <f ca="1">IFERROR(INDEX(INDIRECT("B_MSK["&amp;EXPEDISI[#Headers]&amp;"_1]"),ROW()-1),"")</f>
        <v>940000</v>
      </c>
      <c r="G351" s="17" t="str">
        <f ca="1">IFERROR(INDEX(INDIRECT("B_MSK["&amp;EXPEDISI[#Headers]&amp;"_1]"),ROW()-1),"")</f>
        <v xml:space="preserve">/ BOX </v>
      </c>
      <c r="H351" s="17">
        <f ca="1">IFERROR(INDEX(INDIRECT("B_MSK["&amp;EXPEDISI[#Headers]&amp;"]"),ROW()-1),"")</f>
        <v>0.125</v>
      </c>
      <c r="I351" s="17">
        <f ca="1">IFERROR(INDEX(INDIRECT("B_MSK["&amp;EXPEDISI[#Headers]&amp;"]"),ROW()-1),"")</f>
        <v>0.05</v>
      </c>
      <c r="J351" s="23" t="str">
        <f ca="1">IFERROR(IF(INDEX(INDIRECT("B_MSK["&amp;EXPEDISI[#Headers]&amp;"]"),ROW()-1)=0,"",INDEX(INDIRECT("B_MSK["&amp;EXPEDISI[#Headers]&amp;"]"),ROW()-1)),"")</f>
        <v/>
      </c>
      <c r="K351" s="16">
        <f ca="1">IFERROR(IF(EXPEDISI[[#This Row],[NAMA BARANG]]="","",INDEX(INDIRECT("B_MSK["&amp;EXPEDISI[#Headers]&amp;"]"),ROW()-1)),"")</f>
        <v>44938</v>
      </c>
      <c r="L351" s="17" t="str">
        <f ca="1">IFERROR(INDEX(INDIRECT("B_MSK["&amp;EXPEDISI[#Headers]&amp;"]"),ROW()-1),"")</f>
        <v/>
      </c>
    </row>
    <row r="352" spans="1:12" x14ac:dyDescent="0.25">
      <c r="A352" s="16" t="str">
        <f ca="1">IFERROR(INDEX(INDIRECT("B_MSK["&amp;EXPEDISI[#Headers]&amp;"]"),ROW()-1),"")</f>
        <v/>
      </c>
      <c r="B352" s="26" t="str">
        <f ca="1">IFERROR(INDEX(INDIRECT("B_MSK["&amp;EXPEDISI[#Headers]&amp;"]"),ROW()-1),"")</f>
        <v>Call JK CC-12 CO BIRU</v>
      </c>
      <c r="C352" s="26" t="str">
        <f ca="1">IFERROR(INDEX(SUPPLIER_CONV[2],MATCH(INDEX(INDIRECT("B_MSK["&amp;EXPEDISI[#Headers]&amp;"]"),ROW()-1),SUPPLIER_CONV[1],0)),"")</f>
        <v>KALINDO</v>
      </c>
      <c r="D352" s="21" t="str">
        <f ca="1">IFERROR(INDEX(INDIRECT("B_MSK["&amp;EXPEDISI[#Headers]&amp;"]"),ROW()-1)&amp;IF(OR(EXPEDISI[[#This Row],[C]]&lt;2,EXPEDISI[[#This Row],[C]]=""),"","/ CTN"),"")</f>
        <v>4 BOX (20 PCS)</v>
      </c>
      <c r="E352" s="5" t="str">
        <f ca="1">IFERROR(INDEX(INDIRECT("B_MSK["&amp;EXPEDISI[#Headers]&amp;"]"),ROW()-1),"")</f>
        <v/>
      </c>
      <c r="F352" s="22">
        <f ca="1">IFERROR(INDEX(INDIRECT("B_MSK["&amp;EXPEDISI[#Headers]&amp;"_1]"),ROW()-1),"")</f>
        <v>56000</v>
      </c>
      <c r="G352" s="17" t="str">
        <f ca="1">IFERROR(INDEX(INDIRECT("B_MSK["&amp;EXPEDISI[#Headers]&amp;"_1]"),ROW()-1),"")</f>
        <v>/ PCS</v>
      </c>
      <c r="H352" s="17">
        <f ca="1">IFERROR(INDEX(INDIRECT("B_MSK["&amp;EXPEDISI[#Headers]&amp;"]"),ROW()-1),"")</f>
        <v>0.125</v>
      </c>
      <c r="I352" s="17">
        <f ca="1">IFERROR(INDEX(INDIRECT("B_MSK["&amp;EXPEDISI[#Headers]&amp;"]"),ROW()-1),"")</f>
        <v>0.05</v>
      </c>
      <c r="J352" s="23" t="str">
        <f ca="1">IFERROR(IF(INDEX(INDIRECT("B_MSK["&amp;EXPEDISI[#Headers]&amp;"]"),ROW()-1)=0,"",INDEX(INDIRECT("B_MSK["&amp;EXPEDISI[#Headers]&amp;"]"),ROW()-1)),"")</f>
        <v/>
      </c>
      <c r="K352" s="16">
        <f ca="1">IFERROR(IF(EXPEDISI[[#This Row],[NAMA BARANG]]="","",INDEX(INDIRECT("B_MSK["&amp;EXPEDISI[#Headers]&amp;"]"),ROW()-1)),"")</f>
        <v>44938</v>
      </c>
      <c r="L352" s="17" t="str">
        <f ca="1">IFERROR(INDEX(INDIRECT("B_MSK["&amp;EXPEDISI[#Headers]&amp;"]"),ROW()-1),"")</f>
        <v/>
      </c>
    </row>
    <row r="353" spans="1:12" x14ac:dyDescent="0.25">
      <c r="A353" s="16" t="str">
        <f ca="1">IFERROR(INDEX(INDIRECT("B_MSK["&amp;EXPEDISI[#Headers]&amp;"]"),ROW()-1),"")</f>
        <v/>
      </c>
      <c r="B353" s="26" t="str">
        <f ca="1">IFERROR(INDEX(INDIRECT("B_MSK["&amp;EXPEDISI[#Headers]&amp;"]"),ROW()-1),"")</f>
        <v>Call JK CC-12 CO hijau</v>
      </c>
      <c r="C353" s="26" t="str">
        <f ca="1">IFERROR(INDEX(SUPPLIER_CONV[2],MATCH(INDEX(INDIRECT("B_MSK["&amp;EXPEDISI[#Headers]&amp;"]"),ROW()-1),SUPPLIER_CONV[1],0)),"")</f>
        <v>KALINDO</v>
      </c>
      <c r="D353" s="21" t="str">
        <f ca="1">IFERROR(INDEX(INDIRECT("B_MSK["&amp;EXPEDISI[#Headers]&amp;"]"),ROW()-1)&amp;IF(OR(EXPEDISI[[#This Row],[C]]&lt;2,EXPEDISI[[#This Row],[C]]=""),"","/ CTN"),"")</f>
        <v>4 BOX (20 PCS)</v>
      </c>
      <c r="E353" s="5" t="str">
        <f ca="1">IFERROR(INDEX(INDIRECT("B_MSK["&amp;EXPEDISI[#Headers]&amp;"]"),ROW()-1),"")</f>
        <v/>
      </c>
      <c r="F353" s="22">
        <f ca="1">IFERROR(INDEX(INDIRECT("B_MSK["&amp;EXPEDISI[#Headers]&amp;"_1]"),ROW()-1),"")</f>
        <v>56000</v>
      </c>
      <c r="G353" s="17" t="str">
        <f ca="1">IFERROR(INDEX(INDIRECT("B_MSK["&amp;EXPEDISI[#Headers]&amp;"_1]"),ROW()-1),"")</f>
        <v>/ PCS</v>
      </c>
      <c r="H353" s="17">
        <f ca="1">IFERROR(INDEX(INDIRECT("B_MSK["&amp;EXPEDISI[#Headers]&amp;"]"),ROW()-1),"")</f>
        <v>0.125</v>
      </c>
      <c r="I353" s="17">
        <f ca="1">IFERROR(INDEX(INDIRECT("B_MSK["&amp;EXPEDISI[#Headers]&amp;"]"),ROW()-1),"")</f>
        <v>0.05</v>
      </c>
      <c r="J353" s="19" t="str">
        <f ca="1">IFERROR(IF(INDEX(INDIRECT("B_MSK["&amp;EXPEDISI[#Headers]&amp;"]"),ROW()-1)=0,"",INDEX(INDIRECT("B_MSK["&amp;EXPEDISI[#Headers]&amp;"]"),ROW()-1)),"")</f>
        <v/>
      </c>
      <c r="K353" s="16">
        <f ca="1">IFERROR(IF(EXPEDISI[[#This Row],[NAMA BARANG]]="","",INDEX(INDIRECT("B_MSK["&amp;EXPEDISI[#Headers]&amp;"]"),ROW()-1)),"")</f>
        <v>44938</v>
      </c>
      <c r="L353" s="17" t="str">
        <f ca="1">IFERROR(INDEX(INDIRECT("B_MSK["&amp;EXPEDISI[#Headers]&amp;"]"),ROW()-1),"")</f>
        <v/>
      </c>
    </row>
    <row r="354" spans="1:12" x14ac:dyDescent="0.25">
      <c r="A354" s="16" t="str">
        <f ca="1">IFERROR(INDEX(INDIRECT("B_MSK["&amp;EXPEDISI[#Headers]&amp;"]"),ROW()-1),"")</f>
        <v/>
      </c>
      <c r="B354" s="26" t="str">
        <f ca="1">IFERROR(INDEX(INDIRECT("B_MSK["&amp;EXPEDISI[#Headers]&amp;"]"),ROW()-1),"")</f>
        <v>Call JK CC-12 CO kuning</v>
      </c>
      <c r="C354" s="26" t="str">
        <f ca="1">IFERROR(INDEX(SUPPLIER_CONV[2],MATCH(INDEX(INDIRECT("B_MSK["&amp;EXPEDISI[#Headers]&amp;"]"),ROW()-1),SUPPLIER_CONV[1],0)),"")</f>
        <v>KALINDO</v>
      </c>
      <c r="D354" s="21" t="str">
        <f ca="1">IFERROR(INDEX(INDIRECT("B_MSK["&amp;EXPEDISI[#Headers]&amp;"]"),ROW()-1)&amp;IF(OR(EXPEDISI[[#This Row],[C]]&lt;2,EXPEDISI[[#This Row],[C]]=""),"","/ CTN"),"")</f>
        <v>4 BOX (20 PCS)</v>
      </c>
      <c r="E354" s="5" t="str">
        <f ca="1">IFERROR(INDEX(INDIRECT("B_MSK["&amp;EXPEDISI[#Headers]&amp;"]"),ROW()-1),"")</f>
        <v/>
      </c>
      <c r="F354" s="22">
        <f ca="1">IFERROR(INDEX(INDIRECT("B_MSK["&amp;EXPEDISI[#Headers]&amp;"_1]"),ROW()-1),"")</f>
        <v>56000</v>
      </c>
      <c r="G354" s="17" t="str">
        <f ca="1">IFERROR(INDEX(INDIRECT("B_MSK["&amp;EXPEDISI[#Headers]&amp;"_1]"),ROW()-1),"")</f>
        <v>/ PCS</v>
      </c>
      <c r="H354" s="17">
        <f ca="1">IFERROR(INDEX(INDIRECT("B_MSK["&amp;EXPEDISI[#Headers]&amp;"]"),ROW()-1),"")</f>
        <v>0.125</v>
      </c>
      <c r="I354" s="17">
        <f ca="1">IFERROR(INDEX(INDIRECT("B_MSK["&amp;EXPEDISI[#Headers]&amp;"]"),ROW()-1),"")</f>
        <v>0.05</v>
      </c>
      <c r="J354" s="23" t="str">
        <f ca="1">IFERROR(IF(INDEX(INDIRECT("B_MSK["&amp;EXPEDISI[#Headers]&amp;"]"),ROW()-1)=0,"",INDEX(INDIRECT("B_MSK["&amp;EXPEDISI[#Headers]&amp;"]"),ROW()-1)),"")</f>
        <v/>
      </c>
      <c r="K354" s="16">
        <f ca="1">IFERROR(IF(EXPEDISI[[#This Row],[NAMA BARANG]]="","",INDEX(INDIRECT("B_MSK["&amp;EXPEDISI[#Headers]&amp;"]"),ROW()-1)),"")</f>
        <v>44938</v>
      </c>
      <c r="L354" s="17" t="str">
        <f ca="1">IFERROR(INDEX(INDIRECT("B_MSK["&amp;EXPEDISI[#Headers]&amp;"]"),ROW()-1),"")</f>
        <v/>
      </c>
    </row>
    <row r="355" spans="1:12" x14ac:dyDescent="0.25">
      <c r="A355" s="16" t="str">
        <f ca="1">IFERROR(INDEX(INDIRECT("B_MSK["&amp;EXPEDISI[#Headers]&amp;"]"),ROW()-1),"")</f>
        <v/>
      </c>
      <c r="B355" s="26" t="str">
        <f ca="1">IFERROR(INDEX(INDIRECT("B_MSK["&amp;EXPEDISI[#Headers]&amp;"]"),ROW()-1),"")</f>
        <v/>
      </c>
      <c r="C355" s="26" t="str">
        <f ca="1">IFERROR(INDEX(SUPPLIER_CONV[2],MATCH(INDEX(INDIRECT("B_MSK["&amp;EXPEDISI[#Headers]&amp;"]"),ROW()-1),SUPPLIER_CONV[1],0)),"")</f>
        <v/>
      </c>
      <c r="D355" s="21" t="str">
        <f ca="1">IFERROR(INDEX(INDIRECT("B_MSK["&amp;EXPEDISI[#Headers]&amp;"]"),ROW()-1)&amp;IF(OR(EXPEDISI[[#This Row],[C]]&lt;2,EXPEDISI[[#This Row],[C]]=""),"","/ CTN"),"")</f>
        <v/>
      </c>
      <c r="E355" s="5" t="str">
        <f ca="1">IFERROR(INDEX(INDIRECT("B_MSK["&amp;EXPEDISI[#Headers]&amp;"]"),ROW()-1),"")</f>
        <v/>
      </c>
      <c r="F355" s="22" t="str">
        <f ca="1">IFERROR(INDEX(INDIRECT("B_MSK["&amp;EXPEDISI[#Headers]&amp;"_1]"),ROW()-1),"")</f>
        <v/>
      </c>
      <c r="G355" s="17" t="str">
        <f ca="1">IFERROR(INDEX(INDIRECT("B_MSK["&amp;EXPEDISI[#Headers]&amp;"_1]"),ROW()-1),"")</f>
        <v/>
      </c>
      <c r="H355" s="17" t="str">
        <f ca="1">IFERROR(INDEX(INDIRECT("B_MSK["&amp;EXPEDISI[#Headers]&amp;"]"),ROW()-1),"")</f>
        <v/>
      </c>
      <c r="I355" s="17" t="str">
        <f ca="1">IFERROR(INDEX(INDIRECT("B_MSK["&amp;EXPEDISI[#Headers]&amp;"]"),ROW()-1),"")</f>
        <v/>
      </c>
      <c r="J355" s="19" t="str">
        <f ca="1">IFERROR(IF(INDEX(INDIRECT("B_MSK["&amp;EXPEDISI[#Headers]&amp;"]"),ROW()-1)=0,"",INDEX(INDIRECT("B_MSK["&amp;EXPEDISI[#Headers]&amp;"]"),ROW()-1)),"")</f>
        <v/>
      </c>
      <c r="K355" s="16" t="str">
        <f ca="1">IFERROR(IF(EXPEDISI[[#This Row],[NAMA BARANG]]="","",INDEX(INDIRECT("B_MSK["&amp;EXPEDISI[#Headers]&amp;"]"),ROW()-1)),"")</f>
        <v/>
      </c>
      <c r="L355" s="17" t="str">
        <f ca="1">IFERROR(INDEX(INDIRECT("B_MSK["&amp;EXPEDISI[#Headers]&amp;"]"),ROW()-1),"")</f>
        <v/>
      </c>
    </row>
    <row r="356" spans="1:12" x14ac:dyDescent="0.25">
      <c r="A356" s="16" t="str">
        <f ca="1">IFERROR(INDEX(INDIRECT("B_MSK["&amp;EXPEDISI[#Headers]&amp;"]"),ROW()-1),"")</f>
        <v/>
      </c>
      <c r="B356" s="26" t="str">
        <f ca="1">IFERROR(INDEX(INDIRECT("B_MSK["&amp;EXPEDISI[#Headers]&amp;"]"),ROW()-1),"")</f>
        <v>Call JK CC-800 CH</v>
      </c>
      <c r="C356" s="26" t="str">
        <f ca="1">IFERROR(INDEX(SUPPLIER_CONV[2],MATCH(INDEX(INDIRECT("B_MSK["&amp;EXPEDISI[#Headers]&amp;"]"),ROW()-1),SUPPLIER_CONV[1],0)),"")</f>
        <v>KALINDO</v>
      </c>
      <c r="D356" s="21" t="str">
        <f ca="1">IFERROR(INDEX(INDIRECT("B_MSK["&amp;EXPEDISI[#Headers]&amp;"]"),ROW()-1)&amp;IF(OR(EXPEDISI[[#This Row],[C]]&lt;2,EXPEDISI[[#This Row],[C]]=""),"","/ CTN"),"")</f>
        <v>6 BOX (10 PCS)</v>
      </c>
      <c r="E356" s="5">
        <f ca="1">IFERROR(INDEX(INDIRECT("B_MSK["&amp;EXPEDISI[#Headers]&amp;"]"),ROW()-1),"")</f>
        <v>1</v>
      </c>
      <c r="F356" s="22">
        <f ca="1">IFERROR(INDEX(INDIRECT("B_MSK["&amp;EXPEDISI[#Headers]&amp;"_1]"),ROW()-1),"")</f>
        <v>790000</v>
      </c>
      <c r="G356" s="17" t="str">
        <f ca="1">IFERROR(INDEX(INDIRECT("B_MSK["&amp;EXPEDISI[#Headers]&amp;"_1]"),ROW()-1),"")</f>
        <v xml:space="preserve">/ BOX </v>
      </c>
      <c r="H356" s="17">
        <f ca="1">IFERROR(INDEX(INDIRECT("B_MSK["&amp;EXPEDISI[#Headers]&amp;"]"),ROW()-1),"")</f>
        <v>0.125</v>
      </c>
      <c r="I356" s="17">
        <f ca="1">IFERROR(INDEX(INDIRECT("B_MSK["&amp;EXPEDISI[#Headers]&amp;"]"),ROW()-1),"")</f>
        <v>0.05</v>
      </c>
      <c r="J356" s="23" t="str">
        <f ca="1">IFERROR(IF(INDEX(INDIRECT("B_MSK["&amp;EXPEDISI[#Headers]&amp;"]"),ROW()-1)=0,"",INDEX(INDIRECT("B_MSK["&amp;EXPEDISI[#Headers]&amp;"]"),ROW()-1)),"")</f>
        <v/>
      </c>
      <c r="K356" s="16">
        <f ca="1">IFERROR(IF(EXPEDISI[[#This Row],[NAMA BARANG]]="","",INDEX(INDIRECT("B_MSK["&amp;EXPEDISI[#Headers]&amp;"]"),ROW()-1)),"")</f>
        <v>44938</v>
      </c>
      <c r="L356" s="17" t="str">
        <f ca="1">IFERROR(INDEX(INDIRECT("B_MSK["&amp;EXPEDISI[#Headers]&amp;"]"),ROW()-1),"")</f>
        <v/>
      </c>
    </row>
    <row r="357" spans="1:12" x14ac:dyDescent="0.25">
      <c r="A357" s="16" t="str">
        <f ca="1">IFERROR(INDEX(INDIRECT("B_MSK["&amp;EXPEDISI[#Headers]&amp;"]"),ROW()-1),"")</f>
        <v/>
      </c>
      <c r="B357" s="26" t="str">
        <f ca="1">IFERROR(INDEX(INDIRECT("B_MSK["&amp;EXPEDISI[#Headers]&amp;"]"),ROW()-1),"")</f>
        <v/>
      </c>
      <c r="C357" s="26" t="str">
        <f ca="1">IFERROR(INDEX(SUPPLIER_CONV[2],MATCH(INDEX(INDIRECT("B_MSK["&amp;EXPEDISI[#Headers]&amp;"]"),ROW()-1),SUPPLIER_CONV[1],0)),"")</f>
        <v/>
      </c>
      <c r="D357" s="21" t="str">
        <f ca="1">IFERROR(INDEX(INDIRECT("B_MSK["&amp;EXPEDISI[#Headers]&amp;"]"),ROW()-1)&amp;IF(OR(EXPEDISI[[#This Row],[C]]&lt;2,EXPEDISI[[#This Row],[C]]=""),"","/ CTN"),"")</f>
        <v/>
      </c>
      <c r="E357" s="5" t="str">
        <f ca="1">IFERROR(INDEX(INDIRECT("B_MSK["&amp;EXPEDISI[#Headers]&amp;"]"),ROW()-1),"")</f>
        <v/>
      </c>
      <c r="F357" s="22" t="str">
        <f ca="1">IFERROR(INDEX(INDIRECT("B_MSK["&amp;EXPEDISI[#Headers]&amp;"_1]"),ROW()-1),"")</f>
        <v/>
      </c>
      <c r="G357" s="17" t="str">
        <f ca="1">IFERROR(INDEX(INDIRECT("B_MSK["&amp;EXPEDISI[#Headers]&amp;"_1]"),ROW()-1),"")</f>
        <v/>
      </c>
      <c r="H357" s="17" t="str">
        <f ca="1">IFERROR(INDEX(INDIRECT("B_MSK["&amp;EXPEDISI[#Headers]&amp;"]"),ROW()-1),"")</f>
        <v/>
      </c>
      <c r="I357" s="17" t="str">
        <f ca="1">IFERROR(INDEX(INDIRECT("B_MSK["&amp;EXPEDISI[#Headers]&amp;"]"),ROW()-1),"")</f>
        <v/>
      </c>
      <c r="J357" s="23" t="str">
        <f ca="1">IFERROR(IF(INDEX(INDIRECT("B_MSK["&amp;EXPEDISI[#Headers]&amp;"]"),ROW()-1)=0,"",INDEX(INDIRECT("B_MSK["&amp;EXPEDISI[#Headers]&amp;"]"),ROW()-1)),"")</f>
        <v/>
      </c>
      <c r="K357" s="16" t="str">
        <f ca="1">IFERROR(IF(EXPEDISI[[#This Row],[NAMA BARANG]]="","",INDEX(INDIRECT("B_MSK["&amp;EXPEDISI[#Headers]&amp;"]"),ROW()-1)),"")</f>
        <v/>
      </c>
      <c r="L357" s="17" t="str">
        <f ca="1">IFERROR(INDEX(INDIRECT("B_MSK["&amp;EXPEDISI[#Headers]&amp;"]"),ROW()-1),"")</f>
        <v/>
      </c>
    </row>
    <row r="358" spans="1:12" x14ac:dyDescent="0.25">
      <c r="A358" s="16" t="str">
        <f ca="1">IFERROR(INDEX(INDIRECT("B_MSK["&amp;EXPEDISI[#Headers]&amp;"]"),ROW()-1),"")</f>
        <v/>
      </c>
      <c r="B358" s="26" t="str">
        <f ca="1">IFERROR(INDEX(INDIRECT("B_MSK["&amp;EXPEDISI[#Headers]&amp;"]"),ROW()-1),"")</f>
        <v>Tipe-ex Kenko KE-823 M</v>
      </c>
      <c r="C358" s="26" t="str">
        <f ca="1">IFERROR(INDEX(SUPPLIER_CONV[2],MATCH(INDEX(INDIRECT("B_MSK["&amp;EXPEDISI[#Headers]&amp;"]"),ROW()-1),SUPPLIER_CONV[1],0)),"")</f>
        <v>KENKO</v>
      </c>
      <c r="D358" s="21" t="str">
        <f ca="1">IFERROR(INDEX(INDIRECT("B_MSK["&amp;EXPEDISI[#Headers]&amp;"]"),ROW()-1)&amp;IF(OR(EXPEDISI[[#This Row],[C]]&lt;2,EXPEDISI[[#This Row],[C]]=""),"","/ CTN"),"")</f>
        <v>36 LSN/ CTN</v>
      </c>
      <c r="E358" s="5">
        <f ca="1">IFERROR(INDEX(INDIRECT("B_MSK["&amp;EXPEDISI[#Headers]&amp;"]"),ROW()-1),"")</f>
        <v>2</v>
      </c>
      <c r="F358" s="22">
        <f ca="1">IFERROR(INDEX(INDIRECT("B_MSK["&amp;EXPEDISI[#Headers]&amp;"_1]"),ROW()-1),"")</f>
        <v>57000</v>
      </c>
      <c r="G358" s="17" t="str">
        <f ca="1">IFERROR(INDEX(INDIRECT("B_MSK["&amp;EXPEDISI[#Headers]&amp;"_1]"),ROW()-1),"")</f>
        <v>/ LSN</v>
      </c>
      <c r="H358" s="17">
        <f ca="1">IFERROR(INDEX(INDIRECT("B_MSK["&amp;EXPEDISI[#Headers]&amp;"]"),ROW()-1),"")</f>
        <v>0.17</v>
      </c>
      <c r="I358" s="17" t="str">
        <f ca="1">IFERROR(INDEX(INDIRECT("B_MSK["&amp;EXPEDISI[#Headers]&amp;"]"),ROW()-1),"")</f>
        <v/>
      </c>
      <c r="J358" s="19" t="str">
        <f ca="1">IFERROR(IF(INDEX(INDIRECT("B_MSK["&amp;EXPEDISI[#Headers]&amp;"]"),ROW()-1)=0,"",INDEX(INDIRECT("B_MSK["&amp;EXPEDISI[#Headers]&amp;"]"),ROW()-1)),"")</f>
        <v/>
      </c>
      <c r="K358" s="16">
        <f ca="1">IFERROR(IF(EXPEDISI[[#This Row],[NAMA BARANG]]="","",INDEX(INDIRECT("B_MSK["&amp;EXPEDISI[#Headers]&amp;"]"),ROW()-1)),"")</f>
        <v>44938</v>
      </c>
      <c r="L358" s="17" t="str">
        <f ca="1">IFERROR(INDEX(INDIRECT("B_MSK["&amp;EXPEDISI[#Headers]&amp;"]"),ROW()-1),"")</f>
        <v/>
      </c>
    </row>
    <row r="359" spans="1:12" x14ac:dyDescent="0.25">
      <c r="A359" s="16" t="str">
        <f ca="1">IFERROR(INDEX(INDIRECT("B_MSK["&amp;EXPEDISI[#Headers]&amp;"]"),ROW()-1),"")</f>
        <v/>
      </c>
      <c r="B359" s="26" t="str">
        <f ca="1">IFERROR(INDEX(INDIRECT("B_MSK["&amp;EXPEDISI[#Headers]&amp;"]"),ROW()-1),"")</f>
        <v>Double tape Kenko 48mm HG plst BIRU</v>
      </c>
      <c r="C359" s="26" t="str">
        <f ca="1">IFERROR(INDEX(SUPPLIER_CONV[2],MATCH(INDEX(INDIRECT("B_MSK["&amp;EXPEDISI[#Headers]&amp;"]"),ROW()-1),SUPPLIER_CONV[1],0)),"")</f>
        <v>KENKO</v>
      </c>
      <c r="D359" s="21" t="str">
        <f ca="1">IFERROR(INDEX(INDIRECT("B_MSK["&amp;EXPEDISI[#Headers]&amp;"]"),ROW()-1)&amp;IF(OR(EXPEDISI[[#This Row],[C]]&lt;2,EXPEDISI[[#This Row],[C]]=""),"","/ CTN"),"")</f>
        <v>60 ROL</v>
      </c>
      <c r="E359" s="5">
        <f ca="1">IFERROR(INDEX(INDIRECT("B_MSK["&amp;EXPEDISI[#Headers]&amp;"]"),ROW()-1),"")</f>
        <v>1</v>
      </c>
      <c r="F359" s="22">
        <f ca="1">IFERROR(INDEX(INDIRECT("B_MSK["&amp;EXPEDISI[#Headers]&amp;"_1]"),ROW()-1),"")</f>
        <v>9500</v>
      </c>
      <c r="G359" s="17" t="str">
        <f ca="1">IFERROR(INDEX(INDIRECT("B_MSK["&amp;EXPEDISI[#Headers]&amp;"_1]"),ROW()-1),"")</f>
        <v>/ ROL</v>
      </c>
      <c r="H359" s="17">
        <f ca="1">IFERROR(INDEX(INDIRECT("B_MSK["&amp;EXPEDISI[#Headers]&amp;"]"),ROW()-1),"")</f>
        <v>0.17</v>
      </c>
      <c r="I359" s="17" t="str">
        <f ca="1">IFERROR(INDEX(INDIRECT("B_MSK["&amp;EXPEDISI[#Headers]&amp;"]"),ROW()-1),"")</f>
        <v/>
      </c>
      <c r="J359" s="19" t="str">
        <f ca="1">IFERROR(IF(INDEX(INDIRECT("B_MSK["&amp;EXPEDISI[#Headers]&amp;"]"),ROW()-1)=0,"",INDEX(INDIRECT("B_MSK["&amp;EXPEDISI[#Headers]&amp;"]"),ROW()-1)),"")</f>
        <v/>
      </c>
      <c r="K359" s="16">
        <f ca="1">IFERROR(IF(EXPEDISI[[#This Row],[NAMA BARANG]]="","",INDEX(INDIRECT("B_MSK["&amp;EXPEDISI[#Headers]&amp;"]"),ROW()-1)),"")</f>
        <v>44938</v>
      </c>
      <c r="L359" s="17" t="str">
        <f ca="1">IFERROR(INDEX(INDIRECT("B_MSK["&amp;EXPEDISI[#Headers]&amp;"]"),ROW()-1),"")</f>
        <v/>
      </c>
    </row>
    <row r="360" spans="1:12" x14ac:dyDescent="0.25">
      <c r="A360" s="16" t="str">
        <f ca="1">IFERROR(INDEX(INDIRECT("B_MSK["&amp;EXPEDISI[#Headers]&amp;"]"),ROW()-1),"")</f>
        <v/>
      </c>
      <c r="B360" s="26" t="str">
        <f ca="1">IFERROR(INDEX(INDIRECT("B_MSK["&amp;EXPEDISI[#Headers]&amp;"]"),ROW()-1),"")</f>
        <v>Tipe-ex Kenko KE-826 M</v>
      </c>
      <c r="C360" s="26" t="str">
        <f ca="1">IFERROR(INDEX(SUPPLIER_CONV[2],MATCH(INDEX(INDIRECT("B_MSK["&amp;EXPEDISI[#Headers]&amp;"]"),ROW()-1),SUPPLIER_CONV[1],0)),"")</f>
        <v>KENKO</v>
      </c>
      <c r="D360" s="21" t="str">
        <f ca="1">IFERROR(INDEX(INDIRECT("B_MSK["&amp;EXPEDISI[#Headers]&amp;"]"),ROW()-1)&amp;IF(OR(EXPEDISI[[#This Row],[C]]&lt;2,EXPEDISI[[#This Row],[C]]=""),"","/ CTN"),"")</f>
        <v>36 LSN/ CTN</v>
      </c>
      <c r="E360" s="5">
        <f ca="1">IFERROR(INDEX(INDIRECT("B_MSK["&amp;EXPEDISI[#Headers]&amp;"]"),ROW()-1),"")</f>
        <v>2</v>
      </c>
      <c r="F360" s="22">
        <f ca="1">IFERROR(INDEX(INDIRECT("B_MSK["&amp;EXPEDISI[#Headers]&amp;"_1]"),ROW()-1),"")</f>
        <v>60300</v>
      </c>
      <c r="G360" s="17" t="str">
        <f ca="1">IFERROR(INDEX(INDIRECT("B_MSK["&amp;EXPEDISI[#Headers]&amp;"_1]"),ROW()-1),"")</f>
        <v>/ LSN</v>
      </c>
      <c r="H360" s="17">
        <f ca="1">IFERROR(INDEX(INDIRECT("B_MSK["&amp;EXPEDISI[#Headers]&amp;"]"),ROW()-1),"")</f>
        <v>0.17</v>
      </c>
      <c r="I360" s="17" t="str">
        <f ca="1">IFERROR(INDEX(INDIRECT("B_MSK["&amp;EXPEDISI[#Headers]&amp;"]"),ROW()-1),"")</f>
        <v/>
      </c>
      <c r="J360" s="23" t="str">
        <f ca="1">IFERROR(IF(INDEX(INDIRECT("B_MSK["&amp;EXPEDISI[#Headers]&amp;"]"),ROW()-1)=0,"",INDEX(INDIRECT("B_MSK["&amp;EXPEDISI[#Headers]&amp;"]"),ROW()-1)),"")</f>
        <v/>
      </c>
      <c r="K360" s="16">
        <f ca="1">IFERROR(IF(EXPEDISI[[#This Row],[NAMA BARANG]]="","",INDEX(INDIRECT("B_MSK["&amp;EXPEDISI[#Headers]&amp;"]"),ROW()-1)),"")</f>
        <v>44938</v>
      </c>
      <c r="L360" s="17" t="str">
        <f ca="1">IFERROR(INDEX(INDIRECT("B_MSK["&amp;EXPEDISI[#Headers]&amp;"]"),ROW()-1),"")</f>
        <v/>
      </c>
    </row>
    <row r="361" spans="1:12" x14ac:dyDescent="0.25">
      <c r="A361" s="16" t="str">
        <f ca="1">IFERROR(INDEX(INDIRECT("B_MSK["&amp;EXPEDISI[#Headers]&amp;"]"),ROW()-1),"")</f>
        <v/>
      </c>
      <c r="B361" s="26" t="str">
        <f ca="1">IFERROR(INDEX(INDIRECT("B_MSK["&amp;EXPEDISI[#Headers]&amp;"]"),ROW()-1),"")</f>
        <v>L Leaf Kenko A5-LL 50-2070</v>
      </c>
      <c r="C361" s="26" t="str">
        <f ca="1">IFERROR(INDEX(SUPPLIER_CONV[2],MATCH(INDEX(INDIRECT("B_MSK["&amp;EXPEDISI[#Headers]&amp;"]"),ROW()-1),SUPPLIER_CONV[1],0)),"")</f>
        <v>KENKO</v>
      </c>
      <c r="D361" s="21" t="str">
        <f ca="1">IFERROR(INDEX(INDIRECT("B_MSK["&amp;EXPEDISI[#Headers]&amp;"]"),ROW()-1)&amp;IF(OR(EXPEDISI[[#This Row],[C]]&lt;2,EXPEDISI[[#This Row],[C]]=""),"","/ CTN"),"")</f>
        <v>192 PCS</v>
      </c>
      <c r="E361" s="5">
        <f ca="1">IFERROR(INDEX(INDIRECT("B_MSK["&amp;EXPEDISI[#Headers]&amp;"]"),ROW()-1),"")</f>
        <v>1</v>
      </c>
      <c r="F361" s="22">
        <f ca="1">IFERROR(INDEX(INDIRECT("B_MSK["&amp;EXPEDISI[#Headers]&amp;"_1]"),ROW()-1),"")</f>
        <v>4400</v>
      </c>
      <c r="G361" s="17" t="str">
        <f ca="1">IFERROR(INDEX(INDIRECT("B_MSK["&amp;EXPEDISI[#Headers]&amp;"_1]"),ROW()-1),"")</f>
        <v>/ PCS</v>
      </c>
      <c r="H361" s="17">
        <f ca="1">IFERROR(INDEX(INDIRECT("B_MSK["&amp;EXPEDISI[#Headers]&amp;"]"),ROW()-1),"")</f>
        <v>0.17</v>
      </c>
      <c r="I361" s="17" t="str">
        <f ca="1">IFERROR(INDEX(INDIRECT("B_MSK["&amp;EXPEDISI[#Headers]&amp;"]"),ROW()-1),"")</f>
        <v/>
      </c>
      <c r="J361" s="23" t="str">
        <f ca="1">IFERROR(IF(INDEX(INDIRECT("B_MSK["&amp;EXPEDISI[#Headers]&amp;"]"),ROW()-1)=0,"",INDEX(INDIRECT("B_MSK["&amp;EXPEDISI[#Headers]&amp;"]"),ROW()-1)),"")</f>
        <v/>
      </c>
      <c r="K361" s="16">
        <f ca="1">IFERROR(IF(EXPEDISI[[#This Row],[NAMA BARANG]]="","",INDEX(INDIRECT("B_MSK["&amp;EXPEDISI[#Headers]&amp;"]"),ROW()-1)),"")</f>
        <v>44938</v>
      </c>
      <c r="L361" s="17" t="str">
        <f ca="1">IFERROR(INDEX(INDIRECT("B_MSK["&amp;EXPEDISI[#Headers]&amp;"]"),ROW()-1),"")</f>
        <v/>
      </c>
    </row>
    <row r="362" spans="1:12" x14ac:dyDescent="0.25">
      <c r="A362" s="16" t="str">
        <f ca="1">IFERROR(INDEX(INDIRECT("B_MSK["&amp;EXPEDISI[#Headers]&amp;"]"),ROW()-1),"")</f>
        <v/>
      </c>
      <c r="B362" s="26" t="str">
        <f ca="1">IFERROR(INDEX(INDIRECT("B_MSK["&amp;EXPEDISI[#Headers]&amp;"]"),ROW()-1),"")</f>
        <v>L Leaf Kenko B5-LL 100-2670</v>
      </c>
      <c r="C362" s="26" t="str">
        <f ca="1">IFERROR(INDEX(SUPPLIER_CONV[2],MATCH(INDEX(INDIRECT("B_MSK["&amp;EXPEDISI[#Headers]&amp;"]"),ROW()-1),SUPPLIER_CONV[1],0)),"")</f>
        <v>KENKO</v>
      </c>
      <c r="D362" s="21" t="str">
        <f ca="1">IFERROR(INDEX(INDIRECT("B_MSK["&amp;EXPEDISI[#Headers]&amp;"]"),ROW()-1)&amp;IF(OR(EXPEDISI[[#This Row],[C]]&lt;2,EXPEDISI[[#This Row],[C]]=""),"","/ CTN"),"")</f>
        <v>80 PCS</v>
      </c>
      <c r="E362" s="5">
        <f ca="1">IFERROR(INDEX(INDIRECT("B_MSK["&amp;EXPEDISI[#Headers]&amp;"]"),ROW()-1),"")</f>
        <v>1</v>
      </c>
      <c r="F362" s="22">
        <f ca="1">IFERROR(INDEX(INDIRECT("B_MSK["&amp;EXPEDISI[#Headers]&amp;"_1]"),ROW()-1),"")</f>
        <v>13000</v>
      </c>
      <c r="G362" s="17" t="str">
        <f ca="1">IFERROR(INDEX(INDIRECT("B_MSK["&amp;EXPEDISI[#Headers]&amp;"_1]"),ROW()-1),"")</f>
        <v>/ PCS</v>
      </c>
      <c r="H362" s="17">
        <f ca="1">IFERROR(INDEX(INDIRECT("B_MSK["&amp;EXPEDISI[#Headers]&amp;"]"),ROW()-1),"")</f>
        <v>0.17</v>
      </c>
      <c r="I362" s="17" t="str">
        <f ca="1">IFERROR(INDEX(INDIRECT("B_MSK["&amp;EXPEDISI[#Headers]&amp;"]"),ROW()-1),"")</f>
        <v/>
      </c>
      <c r="J362" s="23" t="str">
        <f ca="1">IFERROR(IF(INDEX(INDIRECT("B_MSK["&amp;EXPEDISI[#Headers]&amp;"]"),ROW()-1)=0,"",INDEX(INDIRECT("B_MSK["&amp;EXPEDISI[#Headers]&amp;"]"),ROW()-1)),"")</f>
        <v/>
      </c>
      <c r="K362" s="16">
        <f ca="1">IFERROR(IF(EXPEDISI[[#This Row],[NAMA BARANG]]="","",INDEX(INDIRECT("B_MSK["&amp;EXPEDISI[#Headers]&amp;"]"),ROW()-1)),"")</f>
        <v>44938</v>
      </c>
      <c r="L362" s="17" t="str">
        <f ca="1">IFERROR(INDEX(INDIRECT("B_MSK["&amp;EXPEDISI[#Headers]&amp;"]"),ROW()-1),"")</f>
        <v/>
      </c>
    </row>
    <row r="363" spans="1:12" x14ac:dyDescent="0.25">
      <c r="A363" s="16" t="str">
        <f ca="1">IFERROR(INDEX(INDIRECT("B_MSK["&amp;EXPEDISI[#Headers]&amp;"]"),ROW()-1),"")</f>
        <v/>
      </c>
      <c r="B363" s="26" t="str">
        <f ca="1">IFERROR(INDEX(INDIRECT("B_MSK["&amp;EXPEDISI[#Headers]&amp;"]"),ROW()-1),"")</f>
        <v>Tipe-ex Kenko KE-107 M</v>
      </c>
      <c r="C363" s="26" t="str">
        <f ca="1">IFERROR(INDEX(SUPPLIER_CONV[2],MATCH(INDEX(INDIRECT("B_MSK["&amp;EXPEDISI[#Headers]&amp;"]"),ROW()-1),SUPPLIER_CONV[1],0)),"")</f>
        <v>KENKO</v>
      </c>
      <c r="D363" s="21" t="str">
        <f ca="1">IFERROR(INDEX(INDIRECT("B_MSK["&amp;EXPEDISI[#Headers]&amp;"]"),ROW()-1)&amp;IF(OR(EXPEDISI[[#This Row],[C]]&lt;2,EXPEDISI[[#This Row],[C]]=""),"","/ CTN"),"")</f>
        <v>36 LSN/ CTN</v>
      </c>
      <c r="E363" s="5">
        <f ca="1">IFERROR(INDEX(INDIRECT("B_MSK["&amp;EXPEDISI[#Headers]&amp;"]"),ROW()-1),"")</f>
        <v>2</v>
      </c>
      <c r="F363" s="22">
        <f ca="1">IFERROR(INDEX(INDIRECT("B_MSK["&amp;EXPEDISI[#Headers]&amp;"_1]"),ROW()-1),"")</f>
        <v>55800</v>
      </c>
      <c r="G363" s="17" t="str">
        <f ca="1">IFERROR(INDEX(INDIRECT("B_MSK["&amp;EXPEDISI[#Headers]&amp;"_1]"),ROW()-1),"")</f>
        <v>/ LSN</v>
      </c>
      <c r="H363" s="17">
        <f ca="1">IFERROR(INDEX(INDIRECT("B_MSK["&amp;EXPEDISI[#Headers]&amp;"]"),ROW()-1),"")</f>
        <v>0.17</v>
      </c>
      <c r="I363" s="17" t="str">
        <f ca="1">IFERROR(INDEX(INDIRECT("B_MSK["&amp;EXPEDISI[#Headers]&amp;"]"),ROW()-1),"")</f>
        <v/>
      </c>
      <c r="J363" s="23" t="str">
        <f ca="1">IFERROR(IF(INDEX(INDIRECT("B_MSK["&amp;EXPEDISI[#Headers]&amp;"]"),ROW()-1)=0,"",INDEX(INDIRECT("B_MSK["&amp;EXPEDISI[#Headers]&amp;"]"),ROW()-1)),"")</f>
        <v/>
      </c>
      <c r="K363" s="16">
        <f ca="1">IFERROR(IF(EXPEDISI[[#This Row],[NAMA BARANG]]="","",INDEX(INDIRECT("B_MSK["&amp;EXPEDISI[#Headers]&amp;"]"),ROW()-1)),"")</f>
        <v>44938</v>
      </c>
      <c r="L363" s="17" t="str">
        <f ca="1">IFERROR(INDEX(INDIRECT("B_MSK["&amp;EXPEDISI[#Headers]&amp;"]"),ROW()-1),"")</f>
        <v/>
      </c>
    </row>
    <row r="364" spans="1:12" x14ac:dyDescent="0.25">
      <c r="A364" s="16" t="str">
        <f ca="1">IFERROR(INDEX(INDIRECT("B_MSK["&amp;EXPEDISI[#Headers]&amp;"]"),ROW()-1),"")</f>
        <v/>
      </c>
      <c r="B364" s="26" t="str">
        <f ca="1">IFERROR(INDEX(INDIRECT("B_MSK["&amp;EXPEDISI[#Headers]&amp;"]"),ROW()-1),"")</f>
        <v>Tape Dispenser Kenko TD-323</v>
      </c>
      <c r="C364" s="26" t="str">
        <f ca="1">IFERROR(INDEX(SUPPLIER_CONV[2],MATCH(INDEX(INDIRECT("B_MSK["&amp;EXPEDISI[#Headers]&amp;"]"),ROW()-1),SUPPLIER_CONV[1],0)),"")</f>
        <v>KENKO</v>
      </c>
      <c r="D364" s="21" t="str">
        <f ca="1">IFERROR(INDEX(INDIRECT("B_MSK["&amp;EXPEDISI[#Headers]&amp;"]"),ROW()-1)&amp;IF(OR(EXPEDISI[[#This Row],[C]]&lt;2,EXPEDISI[[#This Row],[C]]=""),"","/ CTN"),"")</f>
        <v>24 PCS/ CTN</v>
      </c>
      <c r="E364" s="5">
        <f ca="1">IFERROR(INDEX(INDIRECT("B_MSK["&amp;EXPEDISI[#Headers]&amp;"]"),ROW()-1),"")</f>
        <v>2</v>
      </c>
      <c r="F364" s="22">
        <f ca="1">IFERROR(INDEX(INDIRECT("B_MSK["&amp;EXPEDISI[#Headers]&amp;"_1]"),ROW()-1),"")</f>
        <v>19250</v>
      </c>
      <c r="G364" s="17" t="str">
        <f ca="1">IFERROR(INDEX(INDIRECT("B_MSK["&amp;EXPEDISI[#Headers]&amp;"_1]"),ROW()-1),"")</f>
        <v>/ PCS</v>
      </c>
      <c r="H364" s="17">
        <f ca="1">IFERROR(INDEX(INDIRECT("B_MSK["&amp;EXPEDISI[#Headers]&amp;"]"),ROW()-1),"")</f>
        <v>0.17</v>
      </c>
      <c r="I364" s="17" t="str">
        <f ca="1">IFERROR(INDEX(INDIRECT("B_MSK["&amp;EXPEDISI[#Headers]&amp;"]"),ROW()-1),"")</f>
        <v/>
      </c>
      <c r="J364" s="23" t="str">
        <f ca="1">IFERROR(IF(INDEX(INDIRECT("B_MSK["&amp;EXPEDISI[#Headers]&amp;"]"),ROW()-1)=0,"",INDEX(INDIRECT("B_MSK["&amp;EXPEDISI[#Headers]&amp;"]"),ROW()-1)),"")</f>
        <v/>
      </c>
      <c r="K364" s="16">
        <f ca="1">IFERROR(IF(EXPEDISI[[#This Row],[NAMA BARANG]]="","",INDEX(INDIRECT("B_MSK["&amp;EXPEDISI[#Headers]&amp;"]"),ROW()-1)),"")</f>
        <v>44938</v>
      </c>
      <c r="L364" s="17" t="str">
        <f ca="1">IFERROR(INDEX(INDIRECT("B_MSK["&amp;EXPEDISI[#Headers]&amp;"]"),ROW()-1),"")</f>
        <v/>
      </c>
    </row>
    <row r="365" spans="1:12" x14ac:dyDescent="0.25">
      <c r="A365" s="16" t="str">
        <f ca="1">IFERROR(INDEX(INDIRECT("B_MSK["&amp;EXPEDISI[#Headers]&amp;"]"),ROW()-1),"")</f>
        <v/>
      </c>
      <c r="B365" s="26" t="str">
        <f ca="1">IFERROR(INDEX(INDIRECT("B_MSK["&amp;EXPEDISI[#Headers]&amp;"]"),ROW()-1),"")</f>
        <v>Plakban kain hitam Kenko 24mm plst BIRU</v>
      </c>
      <c r="C365" s="26" t="str">
        <f ca="1">IFERROR(INDEX(SUPPLIER_CONV[2],MATCH(INDEX(INDIRECT("B_MSK["&amp;EXPEDISI[#Headers]&amp;"]"),ROW()-1),SUPPLIER_CONV[1],0)),"")</f>
        <v>KENKO</v>
      </c>
      <c r="D365" s="21" t="str">
        <f ca="1">IFERROR(INDEX(INDIRECT("B_MSK["&amp;EXPEDISI[#Headers]&amp;"]"),ROW()-1)&amp;IF(OR(EXPEDISI[[#This Row],[C]]&lt;2,EXPEDISI[[#This Row],[C]]=""),"","/ CTN"),"")</f>
        <v>120 ROL</v>
      </c>
      <c r="E365" s="5">
        <f ca="1">IFERROR(INDEX(INDIRECT("B_MSK["&amp;EXPEDISI[#Headers]&amp;"]"),ROW()-1),"")</f>
        <v>1</v>
      </c>
      <c r="F365" s="22">
        <f ca="1">IFERROR(INDEX(INDIRECT("B_MSK["&amp;EXPEDISI[#Headers]&amp;"_1]"),ROW()-1),"")</f>
        <v>6350</v>
      </c>
      <c r="G365" s="17" t="str">
        <f ca="1">IFERROR(INDEX(INDIRECT("B_MSK["&amp;EXPEDISI[#Headers]&amp;"_1]"),ROW()-1),"")</f>
        <v>/ ROL</v>
      </c>
      <c r="H365" s="17">
        <f ca="1">IFERROR(INDEX(INDIRECT("B_MSK["&amp;EXPEDISI[#Headers]&amp;"]"),ROW()-1),"")</f>
        <v>0.17</v>
      </c>
      <c r="I365" s="17" t="str">
        <f ca="1">IFERROR(INDEX(INDIRECT("B_MSK["&amp;EXPEDISI[#Headers]&amp;"]"),ROW()-1),"")</f>
        <v/>
      </c>
      <c r="J365" s="23" t="str">
        <f ca="1">IFERROR(IF(INDEX(INDIRECT("B_MSK["&amp;EXPEDISI[#Headers]&amp;"]"),ROW()-1)=0,"",INDEX(INDIRECT("B_MSK["&amp;EXPEDISI[#Headers]&amp;"]"),ROW()-1)),"")</f>
        <v/>
      </c>
      <c r="K365" s="16">
        <f ca="1">IFERROR(IF(EXPEDISI[[#This Row],[NAMA BARANG]]="","",INDEX(INDIRECT("B_MSK["&amp;EXPEDISI[#Headers]&amp;"]"),ROW()-1)),"")</f>
        <v>44938</v>
      </c>
      <c r="L365" s="17" t="str">
        <f ca="1">IFERROR(INDEX(INDIRECT("B_MSK["&amp;EXPEDISI[#Headers]&amp;"]"),ROW()-1),"")</f>
        <v/>
      </c>
    </row>
    <row r="366" spans="1:12" x14ac:dyDescent="0.25">
      <c r="A366" s="16" t="str">
        <f ca="1">IFERROR(INDEX(INDIRECT("B_MSK["&amp;EXPEDISI[#Headers]&amp;"]"),ROW()-1),"")</f>
        <v/>
      </c>
      <c r="B366" s="26" t="str">
        <f ca="1">IFERROR(INDEX(INDIRECT("B_MSK["&amp;EXPEDISI[#Headers]&amp;"]"),ROW()-1),"")</f>
        <v>Plakban kain hitam Kenko 36mm plst BIRU</v>
      </c>
      <c r="C366" s="26" t="str">
        <f ca="1">IFERROR(INDEX(SUPPLIER_CONV[2],MATCH(INDEX(INDIRECT("B_MSK["&amp;EXPEDISI[#Headers]&amp;"]"),ROW()-1),SUPPLIER_CONV[1],0)),"")</f>
        <v>KENKO</v>
      </c>
      <c r="D366" s="21" t="str">
        <f ca="1">IFERROR(INDEX(INDIRECT("B_MSK["&amp;EXPEDISI[#Headers]&amp;"]"),ROW()-1)&amp;IF(OR(EXPEDISI[[#This Row],[C]]&lt;2,EXPEDISI[[#This Row],[C]]=""),"","/ CTN"),"")</f>
        <v>80 ROL/ CTN</v>
      </c>
      <c r="E366" s="5">
        <f ca="1">IFERROR(INDEX(INDIRECT("B_MSK["&amp;EXPEDISI[#Headers]&amp;"]"),ROW()-1),"")</f>
        <v>2</v>
      </c>
      <c r="F366" s="22">
        <f ca="1">IFERROR(INDEX(INDIRECT("B_MSK["&amp;EXPEDISI[#Headers]&amp;"_1]"),ROW()-1),"")</f>
        <v>9150</v>
      </c>
      <c r="G366" s="17" t="str">
        <f ca="1">IFERROR(INDEX(INDIRECT("B_MSK["&amp;EXPEDISI[#Headers]&amp;"_1]"),ROW()-1),"")</f>
        <v>/ ROL</v>
      </c>
      <c r="H366" s="17">
        <f ca="1">IFERROR(INDEX(INDIRECT("B_MSK["&amp;EXPEDISI[#Headers]&amp;"]"),ROW()-1),"")</f>
        <v>0.17</v>
      </c>
      <c r="I366" s="17" t="str">
        <f ca="1">IFERROR(INDEX(INDIRECT("B_MSK["&amp;EXPEDISI[#Headers]&amp;"]"),ROW()-1),"")</f>
        <v/>
      </c>
      <c r="J366" s="23" t="str">
        <f ca="1">IFERROR(IF(INDEX(INDIRECT("B_MSK["&amp;EXPEDISI[#Headers]&amp;"]"),ROW()-1)=0,"",INDEX(INDIRECT("B_MSK["&amp;EXPEDISI[#Headers]&amp;"]"),ROW()-1)),"")</f>
        <v/>
      </c>
      <c r="K366" s="16">
        <f ca="1">IFERROR(IF(EXPEDISI[[#This Row],[NAMA BARANG]]="","",INDEX(INDIRECT("B_MSK["&amp;EXPEDISI[#Headers]&amp;"]"),ROW()-1)),"")</f>
        <v>44938</v>
      </c>
      <c r="L366" s="17" t="str">
        <f ca="1">IFERROR(INDEX(INDIRECT("B_MSK["&amp;EXPEDISI[#Headers]&amp;"]"),ROW()-1),"")</f>
        <v/>
      </c>
    </row>
    <row r="367" spans="1:12" x14ac:dyDescent="0.25">
      <c r="A367" s="16" t="str">
        <f ca="1">IFERROR(INDEX(INDIRECT("B_MSK["&amp;EXPEDISI[#Headers]&amp;"]"),ROW()-1),"")</f>
        <v/>
      </c>
      <c r="B367" s="26" t="str">
        <f ca="1">IFERROR(INDEX(INDIRECT("B_MSK["&amp;EXPEDISI[#Headers]&amp;"]"),ROW()-1),"")</f>
        <v>Plakban kain hitam Kenko 48mm plst BIRU</v>
      </c>
      <c r="C367" s="26" t="str">
        <f ca="1">IFERROR(INDEX(SUPPLIER_CONV[2],MATCH(INDEX(INDIRECT("B_MSK["&amp;EXPEDISI[#Headers]&amp;"]"),ROW()-1),SUPPLIER_CONV[1],0)),"")</f>
        <v>KENKO</v>
      </c>
      <c r="D367" s="21" t="str">
        <f ca="1">IFERROR(INDEX(INDIRECT("B_MSK["&amp;EXPEDISI[#Headers]&amp;"]"),ROW()-1)&amp;IF(OR(EXPEDISI[[#This Row],[C]]&lt;2,EXPEDISI[[#This Row],[C]]=""),"","/ CTN"),"")</f>
        <v>60 ROL/ CTN</v>
      </c>
      <c r="E367" s="5">
        <f ca="1">IFERROR(INDEX(INDIRECT("B_MSK["&amp;EXPEDISI[#Headers]&amp;"]"),ROW()-1),"")</f>
        <v>2</v>
      </c>
      <c r="F367" s="22">
        <f ca="1">IFERROR(INDEX(INDIRECT("B_MSK["&amp;EXPEDISI[#Headers]&amp;"_1]"),ROW()-1),"")</f>
        <v>12200</v>
      </c>
      <c r="G367" s="17" t="str">
        <f ca="1">IFERROR(INDEX(INDIRECT("B_MSK["&amp;EXPEDISI[#Headers]&amp;"_1]"),ROW()-1),"")</f>
        <v>/ ROL</v>
      </c>
      <c r="H367" s="17">
        <f ca="1">IFERROR(INDEX(INDIRECT("B_MSK["&amp;EXPEDISI[#Headers]&amp;"]"),ROW()-1),"")</f>
        <v>0.17</v>
      </c>
      <c r="I367" s="17" t="str">
        <f ca="1">IFERROR(INDEX(INDIRECT("B_MSK["&amp;EXPEDISI[#Headers]&amp;"]"),ROW()-1),"")</f>
        <v/>
      </c>
      <c r="J367" s="19" t="str">
        <f ca="1">IFERROR(IF(INDEX(INDIRECT("B_MSK["&amp;EXPEDISI[#Headers]&amp;"]"),ROW()-1)=0,"",INDEX(INDIRECT("B_MSK["&amp;EXPEDISI[#Headers]&amp;"]"),ROW()-1)),"")</f>
        <v/>
      </c>
      <c r="K367" s="16">
        <f ca="1">IFERROR(IF(EXPEDISI[[#This Row],[NAMA BARANG]]="","",INDEX(INDIRECT("B_MSK["&amp;EXPEDISI[#Headers]&amp;"]"),ROW()-1)),"")</f>
        <v>44938</v>
      </c>
      <c r="L367" s="17" t="str">
        <f ca="1">IFERROR(INDEX(INDIRECT("B_MSK["&amp;EXPEDISI[#Headers]&amp;"]"),ROW()-1),"")</f>
        <v/>
      </c>
    </row>
    <row r="368" spans="1:12" x14ac:dyDescent="0.25">
      <c r="A368" s="16" t="str">
        <f ca="1">IFERROR(INDEX(INDIRECT("B_MSK["&amp;EXPEDISI[#Headers]&amp;"]"),ROW()-1),"")</f>
        <v/>
      </c>
      <c r="B368" s="26" t="str">
        <f ca="1">IFERROR(INDEX(INDIRECT("B_MSK["&amp;EXPEDISI[#Headers]&amp;"]"),ROW()-1),"")</f>
        <v/>
      </c>
      <c r="C368" s="26" t="str">
        <f ca="1">IFERROR(INDEX(SUPPLIER_CONV[2],MATCH(INDEX(INDIRECT("B_MSK["&amp;EXPEDISI[#Headers]&amp;"]"),ROW()-1),SUPPLIER_CONV[1],0)),"")</f>
        <v/>
      </c>
      <c r="D368" s="21" t="str">
        <f ca="1">IFERROR(INDEX(INDIRECT("B_MSK["&amp;EXPEDISI[#Headers]&amp;"]"),ROW()-1)&amp;IF(OR(EXPEDISI[[#This Row],[C]]&lt;2,EXPEDISI[[#This Row],[C]]=""),"","/ CTN"),"")</f>
        <v/>
      </c>
      <c r="E368" s="5" t="str">
        <f ca="1">IFERROR(INDEX(INDIRECT("B_MSK["&amp;EXPEDISI[#Headers]&amp;"]"),ROW()-1),"")</f>
        <v/>
      </c>
      <c r="F368" s="22" t="str">
        <f ca="1">IFERROR(INDEX(INDIRECT("B_MSK["&amp;EXPEDISI[#Headers]&amp;"_1]"),ROW()-1),"")</f>
        <v/>
      </c>
      <c r="G368" s="17" t="str">
        <f ca="1">IFERROR(INDEX(INDIRECT("B_MSK["&amp;EXPEDISI[#Headers]&amp;"_1]"),ROW()-1),"")</f>
        <v/>
      </c>
      <c r="H368" s="17" t="str">
        <f ca="1">IFERROR(INDEX(INDIRECT("B_MSK["&amp;EXPEDISI[#Headers]&amp;"]"),ROW()-1),"")</f>
        <v/>
      </c>
      <c r="I368" s="17" t="str">
        <f ca="1">IFERROR(INDEX(INDIRECT("B_MSK["&amp;EXPEDISI[#Headers]&amp;"]"),ROW()-1),"")</f>
        <v/>
      </c>
      <c r="J368" s="19" t="str">
        <f ca="1">IFERROR(IF(INDEX(INDIRECT("B_MSK["&amp;EXPEDISI[#Headers]&amp;"]"),ROW()-1)=0,"",INDEX(INDIRECT("B_MSK["&amp;EXPEDISI[#Headers]&amp;"]"),ROW()-1)),"")</f>
        <v/>
      </c>
      <c r="K368" s="16" t="str">
        <f ca="1">IFERROR(IF(EXPEDISI[[#This Row],[NAMA BARANG]]="","",INDEX(INDIRECT("B_MSK["&amp;EXPEDISI[#Headers]&amp;"]"),ROW()-1)),"")</f>
        <v/>
      </c>
      <c r="L368" s="17" t="str">
        <f ca="1">IFERROR(INDEX(INDIRECT("B_MSK["&amp;EXPEDISI[#Headers]&amp;"]"),ROW()-1),"")</f>
        <v/>
      </c>
    </row>
    <row r="369" spans="1:12" x14ac:dyDescent="0.25">
      <c r="A369" s="16" t="str">
        <f ca="1">IFERROR(INDEX(INDIRECT("B_MSK["&amp;EXPEDISI[#Headers]&amp;"]"),ROW()-1),"")</f>
        <v/>
      </c>
      <c r="B369" s="26" t="str">
        <f ca="1">IFERROR(INDEX(INDIRECT("B_MSK["&amp;EXPEDISI[#Headers]&amp;"]"),ROW()-1),"")</f>
        <v>Stapler Kenko HD-10</v>
      </c>
      <c r="C369" s="26" t="str">
        <f ca="1">IFERROR(INDEX(SUPPLIER_CONV[2],MATCH(INDEX(INDIRECT("B_MSK["&amp;EXPEDISI[#Headers]&amp;"]"),ROW()-1),SUPPLIER_CONV[1],0)),"")</f>
        <v>KENKO</v>
      </c>
      <c r="D369" s="21" t="str">
        <f ca="1">IFERROR(INDEX(INDIRECT("B_MSK["&amp;EXPEDISI[#Headers]&amp;"]"),ROW()-1)&amp;IF(OR(EXPEDISI[[#This Row],[C]]&lt;2,EXPEDISI[[#This Row],[C]]=""),"","/ CTN"),"")</f>
        <v>20 LSN/ CTN</v>
      </c>
      <c r="E369" s="5">
        <f ca="1">IFERROR(INDEX(INDIRECT("B_MSK["&amp;EXPEDISI[#Headers]&amp;"]"),ROW()-1),"")</f>
        <v>2</v>
      </c>
      <c r="F369" s="22">
        <f ca="1">IFERROR(INDEX(INDIRECT("B_MSK["&amp;EXPEDISI[#Headers]&amp;"_1]"),ROW()-1),"")</f>
        <v>93000</v>
      </c>
      <c r="G369" s="17" t="str">
        <f ca="1">IFERROR(INDEX(INDIRECT("B_MSK["&amp;EXPEDISI[#Headers]&amp;"_1]"),ROW()-1),"")</f>
        <v>/ LSN</v>
      </c>
      <c r="H369" s="17">
        <f ca="1">IFERROR(INDEX(INDIRECT("B_MSK["&amp;EXPEDISI[#Headers]&amp;"]"),ROW()-1),"")</f>
        <v>0.17</v>
      </c>
      <c r="I369" s="17" t="str">
        <f ca="1">IFERROR(INDEX(INDIRECT("B_MSK["&amp;EXPEDISI[#Headers]&amp;"]"),ROW()-1),"")</f>
        <v/>
      </c>
      <c r="J369" s="19" t="str">
        <f ca="1">IFERROR(IF(INDEX(INDIRECT("B_MSK["&amp;EXPEDISI[#Headers]&amp;"]"),ROW()-1)=0,"",INDEX(INDIRECT("B_MSK["&amp;EXPEDISI[#Headers]&amp;"]"),ROW()-1)),"")</f>
        <v/>
      </c>
      <c r="K369" s="16">
        <f ca="1">IFERROR(IF(EXPEDISI[[#This Row],[NAMA BARANG]]="","",INDEX(INDIRECT("B_MSK["&amp;EXPEDISI[#Headers]&amp;"]"),ROW()-1)),"")</f>
        <v>44938</v>
      </c>
      <c r="L369" s="17" t="str">
        <f ca="1">IFERROR(INDEX(INDIRECT("B_MSK["&amp;EXPEDISI[#Headers]&amp;"]"),ROW()-1),"")</f>
        <v/>
      </c>
    </row>
    <row r="370" spans="1:12" x14ac:dyDescent="0.25">
      <c r="A370" s="16" t="str">
        <f ca="1">IFERROR(INDEX(INDIRECT("B_MSK["&amp;EXPEDISI[#Headers]&amp;"]"),ROW()-1),"")</f>
        <v/>
      </c>
      <c r="B370" s="26" t="str">
        <f ca="1">IFERROR(INDEX(INDIRECT("B_MSK["&amp;EXPEDISI[#Headers]&amp;"]"),ROW()-1),"")</f>
        <v>Stapler Kenko HD-50</v>
      </c>
      <c r="C370" s="26" t="str">
        <f ca="1">IFERROR(INDEX(SUPPLIER_CONV[2],MATCH(INDEX(INDIRECT("B_MSK["&amp;EXPEDISI[#Headers]&amp;"]"),ROW()-1),SUPPLIER_CONV[1],0)),"")</f>
        <v>KENKO</v>
      </c>
      <c r="D370" s="21" t="str">
        <f ca="1">IFERROR(INDEX(INDIRECT("B_MSK["&amp;EXPEDISI[#Headers]&amp;"]"),ROW()-1)&amp;IF(OR(EXPEDISI[[#This Row],[C]]&lt;2,EXPEDISI[[#This Row],[C]]=""),"","/ CTN"),"")</f>
        <v>20 BOX (6 PCS)/ CTN</v>
      </c>
      <c r="E370" s="5">
        <f ca="1">IFERROR(INDEX(INDIRECT("B_MSK["&amp;EXPEDISI[#Headers]&amp;"]"),ROW()-1),"")</f>
        <v>2</v>
      </c>
      <c r="F370" s="22">
        <f ca="1">IFERROR(INDEX(INDIRECT("B_MSK["&amp;EXPEDISI[#Headers]&amp;"_1]"),ROW()-1),"")</f>
        <v>114000</v>
      </c>
      <c r="G370" s="17" t="str">
        <f ca="1">IFERROR(INDEX(INDIRECT("B_MSK["&amp;EXPEDISI[#Headers]&amp;"_1]"),ROW()-1),"")</f>
        <v xml:space="preserve">/ BOX </v>
      </c>
      <c r="H370" s="17">
        <f ca="1">IFERROR(INDEX(INDIRECT("B_MSK["&amp;EXPEDISI[#Headers]&amp;"]"),ROW()-1),"")</f>
        <v>0.17</v>
      </c>
      <c r="I370" s="17" t="str">
        <f ca="1">IFERROR(INDEX(INDIRECT("B_MSK["&amp;EXPEDISI[#Headers]&amp;"]"),ROW()-1),"")</f>
        <v/>
      </c>
      <c r="J370" s="19" t="str">
        <f ca="1">IFERROR(IF(INDEX(INDIRECT("B_MSK["&amp;EXPEDISI[#Headers]&amp;"]"),ROW()-1)=0,"",INDEX(INDIRECT("B_MSK["&amp;EXPEDISI[#Headers]&amp;"]"),ROW()-1)),"")</f>
        <v/>
      </c>
      <c r="K370" s="16">
        <f ca="1">IFERROR(IF(EXPEDISI[[#This Row],[NAMA BARANG]]="","",INDEX(INDIRECT("B_MSK["&amp;EXPEDISI[#Headers]&amp;"]"),ROW()-1)),"")</f>
        <v>44938</v>
      </c>
      <c r="L370" s="17" t="str">
        <f ca="1">IFERROR(INDEX(INDIRECT("B_MSK["&amp;EXPEDISI[#Headers]&amp;"]"),ROW()-1),"")</f>
        <v/>
      </c>
    </row>
    <row r="371" spans="1:12" x14ac:dyDescent="0.25">
      <c r="A371" s="16" t="str">
        <f ca="1">IFERROR(INDEX(INDIRECT("B_MSK["&amp;EXPEDISI[#Headers]&amp;"]"),ROW()-1),"")</f>
        <v/>
      </c>
      <c r="B371" s="26" t="str">
        <f ca="1">IFERROR(INDEX(INDIRECT("B_MSK["&amp;EXPEDISI[#Headers]&amp;"]"),ROW()-1),"")</f>
        <v/>
      </c>
      <c r="C371" s="26" t="str">
        <f ca="1">IFERROR(INDEX(SUPPLIER_CONV[2],MATCH(INDEX(INDIRECT("B_MSK["&amp;EXPEDISI[#Headers]&amp;"]"),ROW()-1),SUPPLIER_CONV[1],0)),"")</f>
        <v/>
      </c>
      <c r="D371" s="21" t="str">
        <f ca="1">IFERROR(INDEX(INDIRECT("B_MSK["&amp;EXPEDISI[#Headers]&amp;"]"),ROW()-1)&amp;IF(OR(EXPEDISI[[#This Row],[C]]&lt;2,EXPEDISI[[#This Row],[C]]=""),"","/ CTN"),"")</f>
        <v/>
      </c>
      <c r="E371" s="5" t="str">
        <f ca="1">IFERROR(INDEX(INDIRECT("B_MSK["&amp;EXPEDISI[#Headers]&amp;"]"),ROW()-1),"")</f>
        <v/>
      </c>
      <c r="F371" s="22" t="str">
        <f ca="1">IFERROR(INDEX(INDIRECT("B_MSK["&amp;EXPEDISI[#Headers]&amp;"_1]"),ROW()-1),"")</f>
        <v/>
      </c>
      <c r="G371" s="17" t="str">
        <f ca="1">IFERROR(INDEX(INDIRECT("B_MSK["&amp;EXPEDISI[#Headers]&amp;"_1]"),ROW()-1),"")</f>
        <v/>
      </c>
      <c r="H371" s="17" t="str">
        <f ca="1">IFERROR(INDEX(INDIRECT("B_MSK["&amp;EXPEDISI[#Headers]&amp;"]"),ROW()-1),"")</f>
        <v/>
      </c>
      <c r="I371" s="17" t="str">
        <f ca="1">IFERROR(INDEX(INDIRECT("B_MSK["&amp;EXPEDISI[#Headers]&amp;"]"),ROW()-1),"")</f>
        <v/>
      </c>
      <c r="J371" s="19" t="str">
        <f ca="1">IFERROR(IF(INDEX(INDIRECT("B_MSK["&amp;EXPEDISI[#Headers]&amp;"]"),ROW()-1)=0,"",INDEX(INDIRECT("B_MSK["&amp;EXPEDISI[#Headers]&amp;"]"),ROW()-1)),"")</f>
        <v/>
      </c>
      <c r="K371" s="16" t="str">
        <f ca="1">IFERROR(IF(EXPEDISI[[#This Row],[NAMA BARANG]]="","",INDEX(INDIRECT("B_MSK["&amp;EXPEDISI[#Headers]&amp;"]"),ROW()-1)),"")</f>
        <v/>
      </c>
      <c r="L371" s="17" t="str">
        <f ca="1">IFERROR(INDEX(INDIRECT("B_MSK["&amp;EXPEDISI[#Headers]&amp;"]"),ROW()-1),"")</f>
        <v/>
      </c>
    </row>
    <row r="372" spans="1:12" x14ac:dyDescent="0.25">
      <c r="A372" s="16" t="str">
        <f ca="1">IFERROR(INDEX(INDIRECT("B_MSK["&amp;EXPEDISI[#Headers]&amp;"]"),ROW()-1),"")</f>
        <v/>
      </c>
      <c r="B372" s="26" t="str">
        <f ca="1">IFERROR(INDEX(INDIRECT("B_MSK["&amp;EXPEDISI[#Headers]&amp;"]"),ROW()-1),"")</f>
        <v>Gunting Junior J100</v>
      </c>
      <c r="C372" s="26" t="str">
        <f ca="1">IFERROR(INDEX(SUPPLIER_CONV[2],MATCH(INDEX(INDIRECT("B_MSK["&amp;EXPEDISI[#Headers]&amp;"]"),ROW()-1),SUPPLIER_CONV[1],0)),"")</f>
        <v>D-R</v>
      </c>
      <c r="D372" s="21" t="str">
        <f ca="1">IFERROR(INDEX(INDIRECT("B_MSK["&amp;EXPEDISI[#Headers]&amp;"]"),ROW()-1)&amp;IF(OR(EXPEDISI[[#This Row],[C]]&lt;2,EXPEDISI[[#This Row],[C]]=""),"","/ CTN"),"")</f>
        <v>48 LSN/ CTN</v>
      </c>
      <c r="E372" s="5">
        <f ca="1">IFERROR(INDEX(INDIRECT("B_MSK["&amp;EXPEDISI[#Headers]&amp;"]"),ROW()-1),"")</f>
        <v>10</v>
      </c>
      <c r="F372" s="22">
        <f ca="1">IFERROR(INDEX(INDIRECT("B_MSK["&amp;EXPEDISI[#Headers]&amp;"_1]"),ROW()-1),"")</f>
        <v>36000</v>
      </c>
      <c r="G372" s="17" t="str">
        <f ca="1">IFERROR(INDEX(INDIRECT("B_MSK["&amp;EXPEDISI[#Headers]&amp;"_1]"),ROW()-1),"")</f>
        <v>/ LSN</v>
      </c>
      <c r="H372" s="17">
        <f ca="1">IFERROR(INDEX(INDIRECT("B_MSK["&amp;EXPEDISI[#Headers]&amp;"]"),ROW()-1),"")</f>
        <v>0.12</v>
      </c>
      <c r="I372" s="17" t="str">
        <f ca="1">IFERROR(INDEX(INDIRECT("B_MSK["&amp;EXPEDISI[#Headers]&amp;"]"),ROW()-1),"")</f>
        <v/>
      </c>
      <c r="J372" s="19" t="str">
        <f ca="1">IFERROR(IF(INDEX(INDIRECT("B_MSK["&amp;EXPEDISI[#Headers]&amp;"]"),ROW()-1)=0,"",INDEX(INDIRECT("B_MSK["&amp;EXPEDISI[#Headers]&amp;"]"),ROW()-1)),"")</f>
        <v/>
      </c>
      <c r="K372" s="16">
        <f ca="1">IFERROR(IF(EXPEDISI[[#This Row],[NAMA BARANG]]="","",INDEX(INDIRECT("B_MSK["&amp;EXPEDISI[#Headers]&amp;"]"),ROW()-1)),"")</f>
        <v>44938</v>
      </c>
      <c r="L372" s="17" t="str">
        <f ca="1">IFERROR(INDEX(INDIRECT("B_MSK["&amp;EXPEDISI[#Headers]&amp;"]"),ROW()-1),"")</f>
        <v/>
      </c>
    </row>
    <row r="373" spans="1:12" x14ac:dyDescent="0.25">
      <c r="A373" s="16" t="str">
        <f ca="1">IFERROR(INDEX(INDIRECT("B_MSK["&amp;EXPEDISI[#Headers]&amp;"]"),ROW()-1),"")</f>
        <v/>
      </c>
      <c r="B373" s="26" t="str">
        <f ca="1">IFERROR(INDEX(INDIRECT("B_MSK["&amp;EXPEDISI[#Headers]&amp;"]"),ROW()-1),"")</f>
        <v/>
      </c>
      <c r="C373" s="26" t="str">
        <f ca="1">IFERROR(INDEX(SUPPLIER_CONV[2],MATCH(INDEX(INDIRECT("B_MSK["&amp;EXPEDISI[#Headers]&amp;"]"),ROW()-1),SUPPLIER_CONV[1],0)),"")</f>
        <v/>
      </c>
      <c r="D373" s="21" t="str">
        <f ca="1">IFERROR(INDEX(INDIRECT("B_MSK["&amp;EXPEDISI[#Headers]&amp;"]"),ROW()-1)&amp;IF(OR(EXPEDISI[[#This Row],[C]]&lt;2,EXPEDISI[[#This Row],[C]]=""),"","/ CTN"),"")</f>
        <v/>
      </c>
      <c r="E373" s="5" t="str">
        <f ca="1">IFERROR(INDEX(INDIRECT("B_MSK["&amp;EXPEDISI[#Headers]&amp;"]"),ROW()-1),"")</f>
        <v/>
      </c>
      <c r="F373" s="22" t="str">
        <f ca="1">IFERROR(INDEX(INDIRECT("B_MSK["&amp;EXPEDISI[#Headers]&amp;"_1]"),ROW()-1),"")</f>
        <v/>
      </c>
      <c r="G373" s="17" t="str">
        <f ca="1">IFERROR(INDEX(INDIRECT("B_MSK["&amp;EXPEDISI[#Headers]&amp;"_1]"),ROW()-1),"")</f>
        <v/>
      </c>
      <c r="H373" s="17" t="str">
        <f ca="1">IFERROR(INDEX(INDIRECT("B_MSK["&amp;EXPEDISI[#Headers]&amp;"]"),ROW()-1),"")</f>
        <v/>
      </c>
      <c r="I373" s="17" t="str">
        <f ca="1">IFERROR(INDEX(INDIRECT("B_MSK["&amp;EXPEDISI[#Headers]&amp;"]"),ROW()-1),"")</f>
        <v/>
      </c>
      <c r="J373" s="19" t="str">
        <f ca="1">IFERROR(IF(INDEX(INDIRECT("B_MSK["&amp;EXPEDISI[#Headers]&amp;"]"),ROW()-1)=0,"",INDEX(INDIRECT("B_MSK["&amp;EXPEDISI[#Headers]&amp;"]"),ROW()-1)),"")</f>
        <v/>
      </c>
      <c r="K373" s="16" t="str">
        <f ca="1">IFERROR(IF(EXPEDISI[[#This Row],[NAMA BARANG]]="","",INDEX(INDIRECT("B_MSK["&amp;EXPEDISI[#Headers]&amp;"]"),ROW()-1)),"")</f>
        <v/>
      </c>
      <c r="L373" s="17" t="str">
        <f ca="1">IFERROR(INDEX(INDIRECT("B_MSK["&amp;EXPEDISI[#Headers]&amp;"]"),ROW()-1),"")</f>
        <v/>
      </c>
    </row>
    <row r="374" spans="1:12" x14ac:dyDescent="0.25">
      <c r="A374" s="16" t="str">
        <f ca="1">IFERROR(INDEX(INDIRECT("B_MSK["&amp;EXPEDISI[#Headers]&amp;"]"),ROW()-1),"")</f>
        <v/>
      </c>
      <c r="B374" s="26" t="str">
        <f ca="1">IFERROR(INDEX(INDIRECT("B_MSK["&amp;EXPEDISI[#Headers]&amp;"]"),ROW()-1),"")</f>
        <v>Gel pen Kenko Easy Gel hitam</v>
      </c>
      <c r="C374" s="26" t="str">
        <f ca="1">IFERROR(INDEX(SUPPLIER_CONV[2],MATCH(INDEX(INDIRECT("B_MSK["&amp;EXPEDISI[#Headers]&amp;"]"),ROW()-1),SUPPLIER_CONV[1],0)),"")</f>
        <v>KENKO</v>
      </c>
      <c r="D374" s="21" t="str">
        <f ca="1">IFERROR(INDEX(INDIRECT("B_MSK["&amp;EXPEDISI[#Headers]&amp;"]"),ROW()-1)&amp;IF(OR(EXPEDISI[[#This Row],[C]]&lt;2,EXPEDISI[[#This Row],[C]]=""),"","/ CTN"),"")</f>
        <v>12 GRS/ CTN</v>
      </c>
      <c r="E374" s="5">
        <f ca="1">IFERROR(INDEX(INDIRECT("B_MSK["&amp;EXPEDISI[#Headers]&amp;"]"),ROW()-1),"")</f>
        <v>5</v>
      </c>
      <c r="F374" s="22">
        <f ca="1">IFERROR(INDEX(INDIRECT("B_MSK["&amp;EXPEDISI[#Headers]&amp;"_1]"),ROW()-1),"")</f>
        <v>313200</v>
      </c>
      <c r="G374" s="17" t="str">
        <f ca="1">IFERROR(INDEX(INDIRECT("B_MSK["&amp;EXPEDISI[#Headers]&amp;"_1]"),ROW()-1),"")</f>
        <v>/ GRS</v>
      </c>
      <c r="H374" s="17">
        <f ca="1">IFERROR(INDEX(INDIRECT("B_MSK["&amp;EXPEDISI[#Headers]&amp;"]"),ROW()-1),"")</f>
        <v>0.17</v>
      </c>
      <c r="I374" s="17" t="str">
        <f ca="1">IFERROR(INDEX(INDIRECT("B_MSK["&amp;EXPEDISI[#Headers]&amp;"]"),ROW()-1),"")</f>
        <v/>
      </c>
      <c r="J374" s="19" t="str">
        <f ca="1">IFERROR(IF(INDEX(INDIRECT("B_MSK["&amp;EXPEDISI[#Headers]&amp;"]"),ROW()-1)=0,"",INDEX(INDIRECT("B_MSK["&amp;EXPEDISI[#Headers]&amp;"]"),ROW()-1)),"")</f>
        <v/>
      </c>
      <c r="K374" s="16">
        <f ca="1">IFERROR(IF(EXPEDISI[[#This Row],[NAMA BARANG]]="","",INDEX(INDIRECT("B_MSK["&amp;EXPEDISI[#Headers]&amp;"]"),ROW()-1)),"")</f>
        <v>44938</v>
      </c>
      <c r="L374" s="17" t="str">
        <f ca="1">IFERROR(INDEX(INDIRECT("B_MSK["&amp;EXPEDISI[#Headers]&amp;"]"),ROW()-1),"")</f>
        <v/>
      </c>
    </row>
    <row r="375" spans="1:12" x14ac:dyDescent="0.25">
      <c r="A375" s="16" t="str">
        <f ca="1">IFERROR(INDEX(INDIRECT("B_MSK["&amp;EXPEDISI[#Headers]&amp;"]"),ROW()-1),"")</f>
        <v/>
      </c>
      <c r="B375" s="26" t="str">
        <f ca="1">IFERROR(INDEX(INDIRECT("B_MSK["&amp;EXPEDISI[#Headers]&amp;"]"),ROW()-1),"")</f>
        <v>PW Kenko 24W CP-24 F classic panjang</v>
      </c>
      <c r="C375" s="26" t="str">
        <f ca="1">IFERROR(INDEX(SUPPLIER_CONV[2],MATCH(INDEX(INDIRECT("B_MSK["&amp;EXPEDISI[#Headers]&amp;"]"),ROW()-1),SUPPLIER_CONV[1],0)),"")</f>
        <v>KENKO</v>
      </c>
      <c r="D375" s="21" t="str">
        <f ca="1">IFERROR(INDEX(INDIRECT("B_MSK["&amp;EXPEDISI[#Headers]&amp;"]"),ROW()-1)&amp;IF(OR(EXPEDISI[[#This Row],[C]]&lt;2,EXPEDISI[[#This Row],[C]]=""),"","/ CTN"),"")</f>
        <v>24 BOX (6 SET)/ CTN</v>
      </c>
      <c r="E375" s="5">
        <f ca="1">IFERROR(INDEX(INDIRECT("B_MSK["&amp;EXPEDISI[#Headers]&amp;"]"),ROW()-1),"")</f>
        <v>2</v>
      </c>
      <c r="F375" s="22">
        <f ca="1">IFERROR(INDEX(INDIRECT("B_MSK["&amp;EXPEDISI[#Headers]&amp;"_1]"),ROW()-1),"")</f>
        <v>124200</v>
      </c>
      <c r="G375" s="17" t="str">
        <f ca="1">IFERROR(INDEX(INDIRECT("B_MSK["&amp;EXPEDISI[#Headers]&amp;"_1]"),ROW()-1),"")</f>
        <v xml:space="preserve">/ BOX </v>
      </c>
      <c r="H375" s="17">
        <f ca="1">IFERROR(INDEX(INDIRECT("B_MSK["&amp;EXPEDISI[#Headers]&amp;"]"),ROW()-1),"")</f>
        <v>0.17</v>
      </c>
      <c r="I375" s="17" t="str">
        <f ca="1">IFERROR(INDEX(INDIRECT("B_MSK["&amp;EXPEDISI[#Headers]&amp;"]"),ROW()-1),"")</f>
        <v/>
      </c>
      <c r="J375" s="19" t="str">
        <f ca="1">IFERROR(IF(INDEX(INDIRECT("B_MSK["&amp;EXPEDISI[#Headers]&amp;"]"),ROW()-1)=0,"",INDEX(INDIRECT("B_MSK["&amp;EXPEDISI[#Headers]&amp;"]"),ROW()-1)),"")</f>
        <v/>
      </c>
      <c r="K375" s="16">
        <f ca="1">IFERROR(IF(EXPEDISI[[#This Row],[NAMA BARANG]]="","",INDEX(INDIRECT("B_MSK["&amp;EXPEDISI[#Headers]&amp;"]"),ROW()-1)),"")</f>
        <v>44938</v>
      </c>
      <c r="L375" s="17" t="str">
        <f ca="1">IFERROR(INDEX(INDIRECT("B_MSK["&amp;EXPEDISI[#Headers]&amp;"]"),ROW()-1),"")</f>
        <v/>
      </c>
    </row>
    <row r="376" spans="1:12" x14ac:dyDescent="0.25">
      <c r="A376" s="16" t="str">
        <f ca="1">IFERROR(INDEX(INDIRECT("B_MSK["&amp;EXPEDISI[#Headers]&amp;"]"),ROW()-1),"")</f>
        <v/>
      </c>
      <c r="B376" s="26" t="str">
        <f ca="1">IFERROR(INDEX(INDIRECT("B_MSK["&amp;EXPEDISI[#Headers]&amp;"]"),ROW()-1),"")</f>
        <v>Tipe-ex Kertas Kenko CT-802 N</v>
      </c>
      <c r="C376" s="26" t="str">
        <f ca="1">IFERROR(INDEX(SUPPLIER_CONV[2],MATCH(INDEX(INDIRECT("B_MSK["&amp;EXPEDISI[#Headers]&amp;"]"),ROW()-1),SUPPLIER_CONV[1],0)),"")</f>
        <v>KENKO</v>
      </c>
      <c r="D376" s="21" t="str">
        <f ca="1">IFERROR(INDEX(INDIRECT("B_MSK["&amp;EXPEDISI[#Headers]&amp;"]"),ROW()-1)&amp;IF(OR(EXPEDISI[[#This Row],[C]]&lt;2,EXPEDISI[[#This Row],[C]]=""),"","/ CTN"),"")</f>
        <v>48 LSN</v>
      </c>
      <c r="E376" s="5">
        <f ca="1">IFERROR(INDEX(INDIRECT("B_MSK["&amp;EXPEDISI[#Headers]&amp;"]"),ROW()-1),"")</f>
        <v>1</v>
      </c>
      <c r="F376" s="22">
        <f ca="1">IFERROR(INDEX(INDIRECT("B_MSK["&amp;EXPEDISI[#Headers]&amp;"_1]"),ROW()-1),"")</f>
        <v>51000</v>
      </c>
      <c r="G376" s="17" t="str">
        <f ca="1">IFERROR(INDEX(INDIRECT("B_MSK["&amp;EXPEDISI[#Headers]&amp;"_1]"),ROW()-1),"")</f>
        <v>/ LSN</v>
      </c>
      <c r="H376" s="17">
        <f ca="1">IFERROR(INDEX(INDIRECT("B_MSK["&amp;EXPEDISI[#Headers]&amp;"]"),ROW()-1),"")</f>
        <v>0.17</v>
      </c>
      <c r="I376" s="17" t="str">
        <f ca="1">IFERROR(INDEX(INDIRECT("B_MSK["&amp;EXPEDISI[#Headers]&amp;"]"),ROW()-1),"")</f>
        <v/>
      </c>
      <c r="J376" s="19" t="str">
        <f ca="1">IFERROR(IF(INDEX(INDIRECT("B_MSK["&amp;EXPEDISI[#Headers]&amp;"]"),ROW()-1)=0,"",INDEX(INDIRECT("B_MSK["&amp;EXPEDISI[#Headers]&amp;"]"),ROW()-1)),"")</f>
        <v/>
      </c>
      <c r="K376" s="16">
        <f ca="1">IFERROR(IF(EXPEDISI[[#This Row],[NAMA BARANG]]="","",INDEX(INDIRECT("B_MSK["&amp;EXPEDISI[#Headers]&amp;"]"),ROW()-1)),"")</f>
        <v>44938</v>
      </c>
      <c r="L376" s="17" t="str">
        <f ca="1">IFERROR(INDEX(INDIRECT("B_MSK["&amp;EXPEDISI[#Headers]&amp;"]"),ROW()-1),"")</f>
        <v/>
      </c>
    </row>
    <row r="377" spans="1:12" x14ac:dyDescent="0.25">
      <c r="A377" s="16" t="str">
        <f ca="1">IFERROR(INDEX(INDIRECT("B_MSK["&amp;EXPEDISI[#Headers]&amp;"]"),ROW()-1),"")</f>
        <v/>
      </c>
      <c r="B377" s="26" t="str">
        <f ca="1">IFERROR(INDEX(INDIRECT("B_MSK["&amp;EXPEDISI[#Headers]&amp;"]"),ROW()-1),"")</f>
        <v>Tipe-ex kertas Kenko CT-903</v>
      </c>
      <c r="C377" s="26" t="str">
        <f ca="1">IFERROR(INDEX(SUPPLIER_CONV[2],MATCH(INDEX(INDIRECT("B_MSK["&amp;EXPEDISI[#Headers]&amp;"]"),ROW()-1),SUPPLIER_CONV[1],0)),"")</f>
        <v>KENKO</v>
      </c>
      <c r="D377" s="21" t="str">
        <f ca="1">IFERROR(INDEX(INDIRECT("B_MSK["&amp;EXPEDISI[#Headers]&amp;"]"),ROW()-1)&amp;IF(OR(EXPEDISI[[#This Row],[C]]&lt;2,EXPEDISI[[#This Row],[C]]=""),"","/ CTN"),"")</f>
        <v>48 LSN</v>
      </c>
      <c r="E377" s="5">
        <f ca="1">IFERROR(INDEX(INDIRECT("B_MSK["&amp;EXPEDISI[#Headers]&amp;"]"),ROW()-1),"")</f>
        <v>1</v>
      </c>
      <c r="F377" s="22">
        <f ca="1">IFERROR(INDEX(INDIRECT("B_MSK["&amp;EXPEDISI[#Headers]&amp;"_1]"),ROW()-1),"")</f>
        <v>63000</v>
      </c>
      <c r="G377" s="17" t="str">
        <f ca="1">IFERROR(INDEX(INDIRECT("B_MSK["&amp;EXPEDISI[#Headers]&amp;"_1]"),ROW()-1),"")</f>
        <v>/ LSN</v>
      </c>
      <c r="H377" s="17">
        <f ca="1">IFERROR(INDEX(INDIRECT("B_MSK["&amp;EXPEDISI[#Headers]&amp;"]"),ROW()-1),"")</f>
        <v>0.17</v>
      </c>
      <c r="I377" s="17" t="str">
        <f ca="1">IFERROR(INDEX(INDIRECT("B_MSK["&amp;EXPEDISI[#Headers]&amp;"]"),ROW()-1),"")</f>
        <v/>
      </c>
      <c r="J377" s="19" t="str">
        <f ca="1">IFERROR(IF(INDEX(INDIRECT("B_MSK["&amp;EXPEDISI[#Headers]&amp;"]"),ROW()-1)=0,"",INDEX(INDIRECT("B_MSK["&amp;EXPEDISI[#Headers]&amp;"]"),ROW()-1)),"")</f>
        <v/>
      </c>
      <c r="K377" s="16">
        <f ca="1">IFERROR(IF(EXPEDISI[[#This Row],[NAMA BARANG]]="","",INDEX(INDIRECT("B_MSK["&amp;EXPEDISI[#Headers]&amp;"]"),ROW()-1)),"")</f>
        <v>44938</v>
      </c>
      <c r="L377" s="17" t="str">
        <f ca="1">IFERROR(INDEX(INDIRECT("B_MSK["&amp;EXPEDISI[#Headers]&amp;"]"),ROW()-1),"")</f>
        <v/>
      </c>
    </row>
    <row r="378" spans="1:12" x14ac:dyDescent="0.25">
      <c r="A378" s="16" t="str">
        <f ca="1">IFERROR(INDEX(INDIRECT("B_MSK["&amp;EXPEDISI[#Headers]&amp;"]"),ROW()-1),"")</f>
        <v/>
      </c>
      <c r="B378" s="26" t="str">
        <f ca="1">IFERROR(INDEX(INDIRECT("B_MSK["&amp;EXPEDISI[#Headers]&amp;"]"),ROW()-1),"")</f>
        <v/>
      </c>
      <c r="C378" s="26" t="str">
        <f ca="1">IFERROR(INDEX(SUPPLIER_CONV[2],MATCH(INDEX(INDIRECT("B_MSK["&amp;EXPEDISI[#Headers]&amp;"]"),ROW()-1),SUPPLIER_CONV[1],0)),"")</f>
        <v/>
      </c>
      <c r="D378" s="21" t="str">
        <f ca="1">IFERROR(INDEX(INDIRECT("B_MSK["&amp;EXPEDISI[#Headers]&amp;"]"),ROW()-1)&amp;IF(OR(EXPEDISI[[#This Row],[C]]&lt;2,EXPEDISI[[#This Row],[C]]=""),"","/ CTN"),"")</f>
        <v/>
      </c>
      <c r="E378" s="5" t="str">
        <f ca="1">IFERROR(INDEX(INDIRECT("B_MSK["&amp;EXPEDISI[#Headers]&amp;"]"),ROW()-1),"")</f>
        <v/>
      </c>
      <c r="F378" s="22" t="str">
        <f ca="1">IFERROR(INDEX(INDIRECT("B_MSK["&amp;EXPEDISI[#Headers]&amp;"_1]"),ROW()-1),"")</f>
        <v/>
      </c>
      <c r="G378" s="17" t="str">
        <f ca="1">IFERROR(INDEX(INDIRECT("B_MSK["&amp;EXPEDISI[#Headers]&amp;"_1]"),ROW()-1),"")</f>
        <v/>
      </c>
      <c r="H378" s="17" t="str">
        <f ca="1">IFERROR(INDEX(INDIRECT("B_MSK["&amp;EXPEDISI[#Headers]&amp;"]"),ROW()-1),"")</f>
        <v/>
      </c>
      <c r="I378" s="17" t="str">
        <f ca="1">IFERROR(INDEX(INDIRECT("B_MSK["&amp;EXPEDISI[#Headers]&amp;"]"),ROW()-1),"")</f>
        <v/>
      </c>
      <c r="J378" s="19" t="str">
        <f ca="1">IFERROR(IF(INDEX(INDIRECT("B_MSK["&amp;EXPEDISI[#Headers]&amp;"]"),ROW()-1)=0,"",INDEX(INDIRECT("B_MSK["&amp;EXPEDISI[#Headers]&amp;"]"),ROW()-1)),"")</f>
        <v/>
      </c>
      <c r="K378" s="16" t="str">
        <f ca="1">IFERROR(IF(EXPEDISI[[#This Row],[NAMA BARANG]]="","",INDEX(INDIRECT("B_MSK["&amp;EXPEDISI[#Headers]&amp;"]"),ROW()-1)),"")</f>
        <v/>
      </c>
      <c r="L378" s="17" t="str">
        <f ca="1">IFERROR(INDEX(INDIRECT("B_MSK["&amp;EXPEDISI[#Headers]&amp;"]"),ROW()-1),"")</f>
        <v/>
      </c>
    </row>
    <row r="379" spans="1:12" x14ac:dyDescent="0.25">
      <c r="A379" s="16">
        <f ca="1">IFERROR(INDEX(INDIRECT("B_MSK["&amp;EXPEDISI[#Headers]&amp;"]"),ROW()-1),"")</f>
        <v>44939</v>
      </c>
      <c r="B379" s="26" t="str">
        <f ca="1">IFERROR(INDEX(INDIRECT("B_MSK["&amp;EXPEDISI[#Headers]&amp;"]"),ROW()-1),"")</f>
        <v>Isi stapler (staples) Kenko 1210</v>
      </c>
      <c r="C379" s="26" t="str">
        <f ca="1">IFERROR(INDEX(SUPPLIER_CONV[2],MATCH(INDEX(INDIRECT("B_MSK["&amp;EXPEDISI[#Headers]&amp;"]"),ROW()-1),SUPPLIER_CONV[1],0)),"")</f>
        <v>KENKO</v>
      </c>
      <c r="D379" s="21" t="str">
        <f ca="1">IFERROR(INDEX(INDIRECT("B_MSK["&amp;EXPEDISI[#Headers]&amp;"]"),ROW()-1)&amp;IF(OR(EXPEDISI[[#This Row],[C]]&lt;2,EXPEDISI[[#This Row],[C]]=""),"","/ CTN"),"")</f>
        <v>20 PAK (10 BOX)/ CTN</v>
      </c>
      <c r="E379" s="5">
        <f ca="1">IFERROR(INDEX(INDIRECT("B_MSK["&amp;EXPEDISI[#Headers]&amp;"]"),ROW()-1),"")</f>
        <v>2</v>
      </c>
      <c r="F379" s="22">
        <f ca="1">IFERROR(INDEX(INDIRECT("B_MSK["&amp;EXPEDISI[#Headers]&amp;"_1]"),ROW()-1),"")</f>
        <v>42000</v>
      </c>
      <c r="G379" s="17" t="str">
        <f ca="1">IFERROR(INDEX(INDIRECT("B_MSK["&amp;EXPEDISI[#Headers]&amp;"_1]"),ROW()-1),"")</f>
        <v xml:space="preserve">/ PAK </v>
      </c>
      <c r="H379" s="17">
        <f ca="1">IFERROR(INDEX(INDIRECT("B_MSK["&amp;EXPEDISI[#Headers]&amp;"]"),ROW()-1),"")</f>
        <v>0.17</v>
      </c>
      <c r="I379" s="17" t="str">
        <f ca="1">IFERROR(INDEX(INDIRECT("B_MSK["&amp;EXPEDISI[#Headers]&amp;"]"),ROW()-1),"")</f>
        <v/>
      </c>
      <c r="J379" s="19" t="str">
        <f ca="1">IFERROR(IF(INDEX(INDIRECT("B_MSK["&amp;EXPEDISI[#Headers]&amp;"]"),ROW()-1)=0,"",INDEX(INDIRECT("B_MSK["&amp;EXPEDISI[#Headers]&amp;"]"),ROW()-1)),"")</f>
        <v/>
      </c>
      <c r="K379" s="16">
        <f ca="1">IFERROR(IF(EXPEDISI[[#This Row],[NAMA BARANG]]="","",INDEX(INDIRECT("B_MSK["&amp;EXPEDISI[#Headers]&amp;"]"),ROW()-1)),"")</f>
        <v>44939</v>
      </c>
      <c r="L379" s="17" t="str">
        <f ca="1">IFERROR(INDEX(INDIRECT("B_MSK["&amp;EXPEDISI[#Headers]&amp;"]"),ROW()-1),"")</f>
        <v/>
      </c>
    </row>
    <row r="380" spans="1:12" x14ac:dyDescent="0.25">
      <c r="A380" s="16" t="str">
        <f ca="1">IFERROR(INDEX(INDIRECT("B_MSK["&amp;EXPEDISI[#Headers]&amp;"]"),ROW()-1),"")</f>
        <v/>
      </c>
      <c r="B380" s="26" t="str">
        <f ca="1">IFERROR(INDEX(INDIRECT("B_MSK["&amp;EXPEDISI[#Headers]&amp;"]"),ROW()-1),"")</f>
        <v>Isi cutter Kenko A-100 kecil</v>
      </c>
      <c r="C380" s="26" t="str">
        <f ca="1">IFERROR(INDEX(SUPPLIER_CONV[2],MATCH(INDEX(INDIRECT("B_MSK["&amp;EXPEDISI[#Headers]&amp;"]"),ROW()-1),SUPPLIER_CONV[1],0)),"")</f>
        <v>KENKO</v>
      </c>
      <c r="D380" s="21" t="str">
        <f ca="1">IFERROR(INDEX(INDIRECT("B_MSK["&amp;EXPEDISI[#Headers]&amp;"]"),ROW()-1)&amp;IF(OR(EXPEDISI[[#This Row],[C]]&lt;2,EXPEDISI[[#This Row],[C]]=""),"","/ CTN"),"")</f>
        <v>120 LSN/ CTN</v>
      </c>
      <c r="E380" s="5">
        <f ca="1">IFERROR(INDEX(INDIRECT("B_MSK["&amp;EXPEDISI[#Headers]&amp;"]"),ROW()-1),"")</f>
        <v>4</v>
      </c>
      <c r="F380" s="22">
        <f ca="1">IFERROR(INDEX(INDIRECT("B_MSK["&amp;EXPEDISI[#Headers]&amp;"_1]"),ROW()-1),"")</f>
        <v>32400</v>
      </c>
      <c r="G380" s="17" t="str">
        <f ca="1">IFERROR(INDEX(INDIRECT("B_MSK["&amp;EXPEDISI[#Headers]&amp;"_1]"),ROW()-1),"")</f>
        <v>/ LSN</v>
      </c>
      <c r="H380" s="17">
        <f ca="1">IFERROR(INDEX(INDIRECT("B_MSK["&amp;EXPEDISI[#Headers]&amp;"]"),ROW()-1),"")</f>
        <v>0.17</v>
      </c>
      <c r="I380" s="17" t="str">
        <f ca="1">IFERROR(INDEX(INDIRECT("B_MSK["&amp;EXPEDISI[#Headers]&amp;"]"),ROW()-1),"")</f>
        <v/>
      </c>
      <c r="J380" s="19" t="str">
        <f ca="1">IFERROR(IF(INDEX(INDIRECT("B_MSK["&amp;EXPEDISI[#Headers]&amp;"]"),ROW()-1)=0,"",INDEX(INDIRECT("B_MSK["&amp;EXPEDISI[#Headers]&amp;"]"),ROW()-1)),"")</f>
        <v/>
      </c>
      <c r="K380" s="16">
        <f ca="1">IFERROR(IF(EXPEDISI[[#This Row],[NAMA BARANG]]="","",INDEX(INDIRECT("B_MSK["&amp;EXPEDISI[#Headers]&amp;"]"),ROW()-1)),"")</f>
        <v>44939</v>
      </c>
      <c r="L380" s="17" t="str">
        <f ca="1">IFERROR(INDEX(INDIRECT("B_MSK["&amp;EXPEDISI[#Headers]&amp;"]"),ROW()-1),"")</f>
        <v/>
      </c>
    </row>
    <row r="381" spans="1:12" x14ac:dyDescent="0.25">
      <c r="A381" s="16" t="str">
        <f ca="1">IFERROR(INDEX(INDIRECT("B_MSK["&amp;EXPEDISI[#Headers]&amp;"]"),ROW()-1),"")</f>
        <v/>
      </c>
      <c r="B381" s="26" t="str">
        <f ca="1">IFERROR(INDEX(INDIRECT("B_MSK["&amp;EXPEDISI[#Headers]&amp;"]"),ROW()-1),"")</f>
        <v>Tipe-ex kertas Kenko CT-1505 FC</v>
      </c>
      <c r="C381" s="26" t="str">
        <f ca="1">IFERROR(INDEX(SUPPLIER_CONV[2],MATCH(INDEX(INDIRECT("B_MSK["&amp;EXPEDISI[#Headers]&amp;"]"),ROW()-1),SUPPLIER_CONV[1],0)),"")</f>
        <v>KENKO</v>
      </c>
      <c r="D381" s="21" t="str">
        <f ca="1">IFERROR(INDEX(INDIRECT("B_MSK["&amp;EXPEDISI[#Headers]&amp;"]"),ROW()-1)&amp;IF(OR(EXPEDISI[[#This Row],[C]]&lt;2,EXPEDISI[[#This Row],[C]]=""),"","/ CTN"),"")</f>
        <v>48 LSN/ CTN</v>
      </c>
      <c r="E381" s="5">
        <f ca="1">IFERROR(INDEX(INDIRECT("B_MSK["&amp;EXPEDISI[#Headers]&amp;"]"),ROW()-1),"")</f>
        <v>2</v>
      </c>
      <c r="F381" s="22">
        <f ca="1">IFERROR(INDEX(INDIRECT("B_MSK["&amp;EXPEDISI[#Headers]&amp;"_1]"),ROW()-1),"")</f>
        <v>69600</v>
      </c>
      <c r="G381" s="17" t="str">
        <f ca="1">IFERROR(INDEX(INDIRECT("B_MSK["&amp;EXPEDISI[#Headers]&amp;"_1]"),ROW()-1),"")</f>
        <v>/ LSN</v>
      </c>
      <c r="H381" s="17">
        <f ca="1">IFERROR(INDEX(INDIRECT("B_MSK["&amp;EXPEDISI[#Headers]&amp;"]"),ROW()-1),"")</f>
        <v>0.17</v>
      </c>
      <c r="I381" s="17" t="str">
        <f ca="1">IFERROR(INDEX(INDIRECT("B_MSK["&amp;EXPEDISI[#Headers]&amp;"]"),ROW()-1),"")</f>
        <v/>
      </c>
      <c r="J381" s="19" t="str">
        <f ca="1">IFERROR(IF(INDEX(INDIRECT("B_MSK["&amp;EXPEDISI[#Headers]&amp;"]"),ROW()-1)=0,"",INDEX(INDIRECT("B_MSK["&amp;EXPEDISI[#Headers]&amp;"]"),ROW()-1)),"")</f>
        <v/>
      </c>
      <c r="K381" s="16">
        <f ca="1">IFERROR(IF(EXPEDISI[[#This Row],[NAMA BARANG]]="","",INDEX(INDIRECT("B_MSK["&amp;EXPEDISI[#Headers]&amp;"]"),ROW()-1)),"")</f>
        <v>44939</v>
      </c>
      <c r="L381" s="17" t="str">
        <f ca="1">IFERROR(INDEX(INDIRECT("B_MSK["&amp;EXPEDISI[#Headers]&amp;"]"),ROW()-1),"")</f>
        <v/>
      </c>
    </row>
    <row r="382" spans="1:12" x14ac:dyDescent="0.25">
      <c r="A382" s="16" t="str">
        <f ca="1">IFERROR(INDEX(INDIRECT("B_MSK["&amp;EXPEDISI[#Headers]&amp;"]"),ROW()-1),"")</f>
        <v/>
      </c>
      <c r="B382" s="26" t="str">
        <f ca="1">IFERROR(INDEX(INDIRECT("B_MSK["&amp;EXPEDISI[#Headers]&amp;"]"),ROW()-1),"")</f>
        <v>Tipe-ex kertas Kenko CT-909</v>
      </c>
      <c r="C382" s="26" t="str">
        <f ca="1">IFERROR(INDEX(SUPPLIER_CONV[2],MATCH(INDEX(INDIRECT("B_MSK["&amp;EXPEDISI[#Headers]&amp;"]"),ROW()-1),SUPPLIER_CONV[1],0)),"")</f>
        <v>KENKO</v>
      </c>
      <c r="D382" s="21" t="str">
        <f ca="1">IFERROR(INDEX(INDIRECT("B_MSK["&amp;EXPEDISI[#Headers]&amp;"]"),ROW()-1)&amp;IF(OR(EXPEDISI[[#This Row],[C]]&lt;2,EXPEDISI[[#This Row],[C]]=""),"","/ CTN"),"")</f>
        <v>48 LSN/ CTN</v>
      </c>
      <c r="E382" s="5">
        <f ca="1">IFERROR(INDEX(INDIRECT("B_MSK["&amp;EXPEDISI[#Headers]&amp;"]"),ROW()-1),"")</f>
        <v>5</v>
      </c>
      <c r="F382" s="22">
        <f ca="1">IFERROR(INDEX(INDIRECT("B_MSK["&amp;EXPEDISI[#Headers]&amp;"_1]"),ROW()-1),"")</f>
        <v>60000</v>
      </c>
      <c r="G382" s="17" t="str">
        <f ca="1">IFERROR(INDEX(INDIRECT("B_MSK["&amp;EXPEDISI[#Headers]&amp;"_1]"),ROW()-1),"")</f>
        <v>/ LSN</v>
      </c>
      <c r="H382" s="17">
        <f ca="1">IFERROR(INDEX(INDIRECT("B_MSK["&amp;EXPEDISI[#Headers]&amp;"]"),ROW()-1),"")</f>
        <v>0.17</v>
      </c>
      <c r="I382" s="17" t="str">
        <f ca="1">IFERROR(INDEX(INDIRECT("B_MSK["&amp;EXPEDISI[#Headers]&amp;"]"),ROW()-1),"")</f>
        <v/>
      </c>
      <c r="J382" s="19" t="str">
        <f ca="1">IFERROR(IF(INDEX(INDIRECT("B_MSK["&amp;EXPEDISI[#Headers]&amp;"]"),ROW()-1)=0,"",INDEX(INDIRECT("B_MSK["&amp;EXPEDISI[#Headers]&amp;"]"),ROW()-1)),"")</f>
        <v/>
      </c>
      <c r="K382" s="16">
        <f ca="1">IFERROR(IF(EXPEDISI[[#This Row],[NAMA BARANG]]="","",INDEX(INDIRECT("B_MSK["&amp;EXPEDISI[#Headers]&amp;"]"),ROW()-1)),"")</f>
        <v>44939</v>
      </c>
      <c r="L382" s="17" t="str">
        <f ca="1">IFERROR(INDEX(INDIRECT("B_MSK["&amp;EXPEDISI[#Headers]&amp;"]"),ROW()-1),"")</f>
        <v/>
      </c>
    </row>
    <row r="383" spans="1:12" x14ac:dyDescent="0.25">
      <c r="A383" s="16" t="str">
        <f ca="1">IFERROR(INDEX(INDIRECT("B_MSK["&amp;EXPEDISI[#Headers]&amp;"]"),ROW()-1),"")</f>
        <v/>
      </c>
      <c r="B383" s="26" t="str">
        <f ca="1">IFERROR(INDEX(INDIRECT("B_MSK["&amp;EXPEDISI[#Headers]&amp;"]"),ROW()-1),"")</f>
        <v/>
      </c>
      <c r="C383" s="26" t="str">
        <f ca="1">IFERROR(INDEX(SUPPLIER_CONV[2],MATCH(INDEX(INDIRECT("B_MSK["&amp;EXPEDISI[#Headers]&amp;"]"),ROW()-1),SUPPLIER_CONV[1],0)),"")</f>
        <v/>
      </c>
      <c r="D383" s="21" t="str">
        <f ca="1">IFERROR(INDEX(INDIRECT("B_MSK["&amp;EXPEDISI[#Headers]&amp;"]"),ROW()-1)&amp;IF(OR(EXPEDISI[[#This Row],[C]]&lt;2,EXPEDISI[[#This Row],[C]]=""),"","/ CTN"),"")</f>
        <v/>
      </c>
      <c r="E383" s="5" t="str">
        <f ca="1">IFERROR(INDEX(INDIRECT("B_MSK["&amp;EXPEDISI[#Headers]&amp;"]"),ROW()-1),"")</f>
        <v/>
      </c>
      <c r="F383" s="22" t="str">
        <f ca="1">IFERROR(INDEX(INDIRECT("B_MSK["&amp;EXPEDISI[#Headers]&amp;"_1]"),ROW()-1),"")</f>
        <v/>
      </c>
      <c r="G383" s="17" t="str">
        <f ca="1">IFERROR(INDEX(INDIRECT("B_MSK["&amp;EXPEDISI[#Headers]&amp;"_1]"),ROW()-1),"")</f>
        <v/>
      </c>
      <c r="H383" s="17" t="str">
        <f ca="1">IFERROR(INDEX(INDIRECT("B_MSK["&amp;EXPEDISI[#Headers]&amp;"]"),ROW()-1),"")</f>
        <v/>
      </c>
      <c r="I383" s="17" t="str">
        <f ca="1">IFERROR(INDEX(INDIRECT("B_MSK["&amp;EXPEDISI[#Headers]&amp;"]"),ROW()-1),"")</f>
        <v/>
      </c>
      <c r="J383" s="19" t="str">
        <f ca="1">IFERROR(IF(INDEX(INDIRECT("B_MSK["&amp;EXPEDISI[#Headers]&amp;"]"),ROW()-1)=0,"",INDEX(INDIRECT("B_MSK["&amp;EXPEDISI[#Headers]&amp;"]"),ROW()-1)),"")</f>
        <v/>
      </c>
      <c r="K383" s="16" t="str">
        <f ca="1">IFERROR(IF(EXPEDISI[[#This Row],[NAMA BARANG]]="","",INDEX(INDIRECT("B_MSK["&amp;EXPEDISI[#Headers]&amp;"]"),ROW()-1)),"")</f>
        <v/>
      </c>
      <c r="L383" s="17" t="str">
        <f ca="1">IFERROR(INDEX(INDIRECT("B_MSK["&amp;EXPEDISI[#Headers]&amp;"]"),ROW()-1),"")</f>
        <v/>
      </c>
    </row>
    <row r="384" spans="1:12" x14ac:dyDescent="0.25">
      <c r="A384" s="16">
        <f ca="1">IFERROR(INDEX(INDIRECT("B_MSK["&amp;EXPEDISI[#Headers]&amp;"]"),ROW()-1),"")</f>
        <v>44940</v>
      </c>
      <c r="B384" s="26" t="str">
        <f ca="1">IFERROR(INDEX(INDIRECT("B_MSK["&amp;EXPEDISI[#Headers]&amp;"]"),ROW()-1),"")</f>
        <v>Tipe-ex kertas JK CT-522</v>
      </c>
      <c r="C384" s="26" t="str">
        <f ca="1">IFERROR(INDEX(SUPPLIER_CONV[2],MATCH(INDEX(INDIRECT("B_MSK["&amp;EXPEDISI[#Headers]&amp;"]"),ROW()-1),SUPPLIER_CONV[1],0)),"")</f>
        <v>ATALI</v>
      </c>
      <c r="D384" s="21" t="str">
        <f ca="1">IFERROR(INDEX(INDIRECT("B_MSK["&amp;EXPEDISI[#Headers]&amp;"]"),ROW()-1)&amp;IF(OR(EXPEDISI[[#This Row],[C]]&lt;2,EXPEDISI[[#This Row],[C]]=""),"","/ CTN"),"")</f>
        <v>60 LSN/ CTN</v>
      </c>
      <c r="E384" s="5">
        <f ca="1">IFERROR(INDEX(INDIRECT("B_MSK["&amp;EXPEDISI[#Headers]&amp;"]"),ROW()-1),"")</f>
        <v>10</v>
      </c>
      <c r="F384" s="22">
        <f ca="1">IFERROR(INDEX(INDIRECT("B_MSK["&amp;EXPEDISI[#Headers]&amp;"_1]"),ROW()-1),"")</f>
        <v>57600</v>
      </c>
      <c r="G384" s="17" t="str">
        <f ca="1">IFERROR(INDEX(INDIRECT("B_MSK["&amp;EXPEDISI[#Headers]&amp;"_1]"),ROW()-1),"")</f>
        <v>/ LSN</v>
      </c>
      <c r="H384" s="17">
        <f ca="1">IFERROR(INDEX(INDIRECT("B_MSK["&amp;EXPEDISI[#Headers]&amp;"]"),ROW()-1),"")</f>
        <v>0.125</v>
      </c>
      <c r="I384" s="17">
        <f ca="1">IFERROR(INDEX(INDIRECT("B_MSK["&amp;EXPEDISI[#Headers]&amp;"]"),ROW()-1),"")</f>
        <v>0.05</v>
      </c>
      <c r="J384" s="19" t="str">
        <f ca="1">IFERROR(IF(INDEX(INDIRECT("B_MSK["&amp;EXPEDISI[#Headers]&amp;"]"),ROW()-1)=0,"",INDEX(INDIRECT("B_MSK["&amp;EXPEDISI[#Headers]&amp;"]"),ROW()-1)),"")</f>
        <v/>
      </c>
      <c r="K384" s="16">
        <f ca="1">IFERROR(IF(EXPEDISI[[#This Row],[NAMA BARANG]]="","",INDEX(INDIRECT("B_MSK["&amp;EXPEDISI[#Headers]&amp;"]"),ROW()-1)),"")</f>
        <v>44940</v>
      </c>
      <c r="L384" s="17" t="str">
        <f ca="1">IFERROR(INDEX(INDIRECT("B_MSK["&amp;EXPEDISI[#Headers]&amp;"]"),ROW()-1),"")</f>
        <v/>
      </c>
    </row>
    <row r="385" spans="1:12" x14ac:dyDescent="0.25">
      <c r="A385" s="16" t="str">
        <f ca="1">IFERROR(INDEX(INDIRECT("B_MSK["&amp;EXPEDISI[#Headers]&amp;"]"),ROW()-1),"")</f>
        <v/>
      </c>
      <c r="B385" s="26" t="str">
        <f ca="1">IFERROR(INDEX(INDIRECT("B_MSK["&amp;EXPEDISI[#Headers]&amp;"]"),ROW()-1),"")</f>
        <v/>
      </c>
      <c r="C385" s="26" t="str">
        <f ca="1">IFERROR(INDEX(SUPPLIER_CONV[2],MATCH(INDEX(INDIRECT("B_MSK["&amp;EXPEDISI[#Headers]&amp;"]"),ROW()-1),SUPPLIER_CONV[1],0)),"")</f>
        <v/>
      </c>
      <c r="D385" s="21" t="str">
        <f ca="1">IFERROR(INDEX(INDIRECT("B_MSK["&amp;EXPEDISI[#Headers]&amp;"]"),ROW()-1)&amp;IF(OR(EXPEDISI[[#This Row],[C]]&lt;2,EXPEDISI[[#This Row],[C]]=""),"","/ CTN"),"")</f>
        <v/>
      </c>
      <c r="E385" s="5" t="str">
        <f ca="1">IFERROR(INDEX(INDIRECT("B_MSK["&amp;EXPEDISI[#Headers]&amp;"]"),ROW()-1),"")</f>
        <v/>
      </c>
      <c r="F385" s="22" t="str">
        <f ca="1">IFERROR(INDEX(INDIRECT("B_MSK["&amp;EXPEDISI[#Headers]&amp;"_1]"),ROW()-1),"")</f>
        <v/>
      </c>
      <c r="G385" s="17" t="str">
        <f ca="1">IFERROR(INDEX(INDIRECT("B_MSK["&amp;EXPEDISI[#Headers]&amp;"_1]"),ROW()-1),"")</f>
        <v/>
      </c>
      <c r="H385" s="17" t="str">
        <f ca="1">IFERROR(INDEX(INDIRECT("B_MSK["&amp;EXPEDISI[#Headers]&amp;"]"),ROW()-1),"")</f>
        <v/>
      </c>
      <c r="I385" s="17" t="str">
        <f ca="1">IFERROR(INDEX(INDIRECT("B_MSK["&amp;EXPEDISI[#Headers]&amp;"]"),ROW()-1),"")</f>
        <v/>
      </c>
      <c r="J385" s="19" t="str">
        <f ca="1">IFERROR(IF(INDEX(INDIRECT("B_MSK["&amp;EXPEDISI[#Headers]&amp;"]"),ROW()-1)=0,"",INDEX(INDIRECT("B_MSK["&amp;EXPEDISI[#Headers]&amp;"]"),ROW()-1)),"")</f>
        <v/>
      </c>
      <c r="K385" s="16" t="str">
        <f ca="1">IFERROR(IF(EXPEDISI[[#This Row],[NAMA BARANG]]="","",INDEX(INDIRECT("B_MSK["&amp;EXPEDISI[#Headers]&amp;"]"),ROW()-1)),"")</f>
        <v/>
      </c>
      <c r="L385" s="17" t="str">
        <f ca="1">IFERROR(INDEX(INDIRECT("B_MSK["&amp;EXPEDISI[#Headers]&amp;"]"),ROW()-1),"")</f>
        <v/>
      </c>
    </row>
    <row r="386" spans="1:12" x14ac:dyDescent="0.25">
      <c r="A386" s="16" t="str">
        <f ca="1">IFERROR(INDEX(INDIRECT("B_MSK["&amp;EXPEDISI[#Headers]&amp;"]"),ROW()-1),"")</f>
        <v/>
      </c>
      <c r="B386" s="26" t="str">
        <f ca="1">IFERROR(INDEX(INDIRECT("B_MSK["&amp;EXPEDISI[#Headers]&amp;"]"),ROW()-1),"")</f>
        <v>Gel Zhixin + Refill G-3118</v>
      </c>
      <c r="C386" s="26">
        <f ca="1">IFERROR(INDEX(SUPPLIER_CONV[2],MATCH(INDEX(INDIRECT("B_MSK["&amp;EXPEDISI[#Headers]&amp;"]"),ROW()-1),SUPPLIER_CONV[1],0)),"")</f>
        <v>99</v>
      </c>
      <c r="D386" s="21" t="str">
        <f ca="1">IFERROR(INDEX(INDIRECT("B_MSK["&amp;EXPEDISI[#Headers]&amp;"]"),ROW()-1)&amp;IF(OR(EXPEDISI[[#This Row],[C]]&lt;2,EXPEDISI[[#This Row],[C]]=""),"","/ CTN"),"")</f>
        <v>120 LSN</v>
      </c>
      <c r="E386" s="5">
        <f ca="1">IFERROR(INDEX(INDIRECT("B_MSK["&amp;EXPEDISI[#Headers]&amp;"]"),ROW()-1),"")</f>
        <v>1</v>
      </c>
      <c r="F386" s="22">
        <f ca="1">IFERROR(INDEX(INDIRECT("B_MSK["&amp;EXPEDISI[#Headers]&amp;"_1]"),ROW()-1),"")</f>
        <v>18250</v>
      </c>
      <c r="G386" s="17" t="str">
        <f ca="1">IFERROR(INDEX(INDIRECT("B_MSK["&amp;EXPEDISI[#Headers]&amp;"_1]"),ROW()-1),"")</f>
        <v>/ LSN</v>
      </c>
      <c r="H386" s="17" t="str">
        <f ca="1">IFERROR(INDEX(INDIRECT("B_MSK["&amp;EXPEDISI[#Headers]&amp;"]"),ROW()-1),"")</f>
        <v/>
      </c>
      <c r="I386" s="17" t="str">
        <f ca="1">IFERROR(INDEX(INDIRECT("B_MSK["&amp;EXPEDISI[#Headers]&amp;"]"),ROW()-1),"")</f>
        <v/>
      </c>
      <c r="J386" s="19" t="str">
        <f ca="1">IFERROR(IF(INDEX(INDIRECT("B_MSK["&amp;EXPEDISI[#Headers]&amp;"]"),ROW()-1)=0,"",INDEX(INDIRECT("B_MSK["&amp;EXPEDISI[#Headers]&amp;"]"),ROW()-1)),"")</f>
        <v/>
      </c>
      <c r="K386" s="16">
        <f ca="1">IFERROR(IF(EXPEDISI[[#This Row],[NAMA BARANG]]="","",INDEX(INDIRECT("B_MSK["&amp;EXPEDISI[#Headers]&amp;"]"),ROW()-1)),"")</f>
        <v>44940</v>
      </c>
      <c r="L386" s="17" t="str">
        <f ca="1">IFERROR(INDEX(INDIRECT("B_MSK["&amp;EXPEDISI[#Headers]&amp;"]"),ROW()-1),"")</f>
        <v/>
      </c>
    </row>
    <row r="387" spans="1:12" x14ac:dyDescent="0.25">
      <c r="A387" s="16" t="str">
        <f ca="1">IFERROR(INDEX(INDIRECT("B_MSK["&amp;EXPEDISI[#Headers]&amp;"]"),ROW()-1),"")</f>
        <v/>
      </c>
      <c r="B387" s="26" t="str">
        <f ca="1">IFERROR(INDEX(INDIRECT("B_MSK["&amp;EXPEDISI[#Headers]&amp;"]"),ROW()-1),"")</f>
        <v>Gel Zhixin + Refill G-3103</v>
      </c>
      <c r="C387" s="26">
        <f ca="1">IFERROR(INDEX(SUPPLIER_CONV[2],MATCH(INDEX(INDIRECT("B_MSK["&amp;EXPEDISI[#Headers]&amp;"]"),ROW()-1),SUPPLIER_CONV[1],0)),"")</f>
        <v>99</v>
      </c>
      <c r="D387" s="21" t="str">
        <f ca="1">IFERROR(INDEX(INDIRECT("B_MSK["&amp;EXPEDISI[#Headers]&amp;"]"),ROW()-1)&amp;IF(OR(EXPEDISI[[#This Row],[C]]&lt;2,EXPEDISI[[#This Row],[C]]=""),"","/ CTN"),"")</f>
        <v>120 LSN</v>
      </c>
      <c r="E387" s="5">
        <f ca="1">IFERROR(INDEX(INDIRECT("B_MSK["&amp;EXPEDISI[#Headers]&amp;"]"),ROW()-1),"")</f>
        <v>1</v>
      </c>
      <c r="F387" s="22">
        <f ca="1">IFERROR(INDEX(INDIRECT("B_MSK["&amp;EXPEDISI[#Headers]&amp;"_1]"),ROW()-1),"")</f>
        <v>18250</v>
      </c>
      <c r="G387" s="17" t="str">
        <f ca="1">IFERROR(INDEX(INDIRECT("B_MSK["&amp;EXPEDISI[#Headers]&amp;"_1]"),ROW()-1),"")</f>
        <v>/ LSN</v>
      </c>
      <c r="H387" s="17" t="str">
        <f ca="1">IFERROR(INDEX(INDIRECT("B_MSK["&amp;EXPEDISI[#Headers]&amp;"]"),ROW()-1),"")</f>
        <v/>
      </c>
      <c r="I387" s="17" t="str">
        <f ca="1">IFERROR(INDEX(INDIRECT("B_MSK["&amp;EXPEDISI[#Headers]&amp;"]"),ROW()-1),"")</f>
        <v/>
      </c>
      <c r="J387" s="19" t="str">
        <f ca="1">IFERROR(IF(INDEX(INDIRECT("B_MSK["&amp;EXPEDISI[#Headers]&amp;"]"),ROW()-1)=0,"",INDEX(INDIRECT("B_MSK["&amp;EXPEDISI[#Headers]&amp;"]"),ROW()-1)),"")</f>
        <v/>
      </c>
      <c r="K387" s="16">
        <f ca="1">IFERROR(IF(EXPEDISI[[#This Row],[NAMA BARANG]]="","",INDEX(INDIRECT("B_MSK["&amp;EXPEDISI[#Headers]&amp;"]"),ROW()-1)),"")</f>
        <v>44940</v>
      </c>
      <c r="L387" s="17" t="str">
        <f ca="1">IFERROR(INDEX(INDIRECT("B_MSK["&amp;EXPEDISI[#Headers]&amp;"]"),ROW()-1),"")</f>
        <v/>
      </c>
    </row>
    <row r="388" spans="1:12" x14ac:dyDescent="0.25">
      <c r="A388" s="16" t="str">
        <f ca="1">IFERROR(INDEX(INDIRECT("B_MSK["&amp;EXPEDISI[#Headers]&amp;"]"),ROW()-1),"")</f>
        <v/>
      </c>
      <c r="B388" s="26" t="str">
        <f ca="1">IFERROR(INDEX(INDIRECT("B_MSK["&amp;EXPEDISI[#Headers]&amp;"]"),ROW()-1),"")</f>
        <v>Gel Zhixin + Refill G-3093</v>
      </c>
      <c r="C388" s="26">
        <f ca="1">IFERROR(INDEX(SUPPLIER_CONV[2],MATCH(INDEX(INDIRECT("B_MSK["&amp;EXPEDISI[#Headers]&amp;"]"),ROW()-1),SUPPLIER_CONV[1],0)),"")</f>
        <v>99</v>
      </c>
      <c r="D388" s="21" t="str">
        <f ca="1">IFERROR(INDEX(INDIRECT("B_MSK["&amp;EXPEDISI[#Headers]&amp;"]"),ROW()-1)&amp;IF(OR(EXPEDISI[[#This Row],[C]]&lt;2,EXPEDISI[[#This Row],[C]]=""),"","/ CTN"),"")</f>
        <v>120 LSN</v>
      </c>
      <c r="E388" s="5">
        <f ca="1">IFERROR(INDEX(INDIRECT("B_MSK["&amp;EXPEDISI[#Headers]&amp;"]"),ROW()-1),"")</f>
        <v>1</v>
      </c>
      <c r="F388" s="22">
        <f ca="1">IFERROR(INDEX(INDIRECT("B_MSK["&amp;EXPEDISI[#Headers]&amp;"_1]"),ROW()-1),"")</f>
        <v>18250</v>
      </c>
      <c r="G388" s="17" t="str">
        <f ca="1">IFERROR(INDEX(INDIRECT("B_MSK["&amp;EXPEDISI[#Headers]&amp;"_1]"),ROW()-1),"")</f>
        <v>/ LSN</v>
      </c>
      <c r="H388" s="17" t="str">
        <f ca="1">IFERROR(INDEX(INDIRECT("B_MSK["&amp;EXPEDISI[#Headers]&amp;"]"),ROW()-1),"")</f>
        <v/>
      </c>
      <c r="I388" s="17" t="str">
        <f ca="1">IFERROR(INDEX(INDIRECT("B_MSK["&amp;EXPEDISI[#Headers]&amp;"]"),ROW()-1),"")</f>
        <v/>
      </c>
      <c r="J388" s="19" t="str">
        <f ca="1">IFERROR(IF(INDEX(INDIRECT("B_MSK["&amp;EXPEDISI[#Headers]&amp;"]"),ROW()-1)=0,"",INDEX(INDIRECT("B_MSK["&amp;EXPEDISI[#Headers]&amp;"]"),ROW()-1)),"")</f>
        <v/>
      </c>
      <c r="K388" s="16">
        <f ca="1">IFERROR(IF(EXPEDISI[[#This Row],[NAMA BARANG]]="","",INDEX(INDIRECT("B_MSK["&amp;EXPEDISI[#Headers]&amp;"]"),ROW()-1)),"")</f>
        <v>44940</v>
      </c>
      <c r="L388" s="17" t="str">
        <f ca="1">IFERROR(INDEX(INDIRECT("B_MSK["&amp;EXPEDISI[#Headers]&amp;"]"),ROW()-1),"")</f>
        <v/>
      </c>
    </row>
    <row r="389" spans="1:12" x14ac:dyDescent="0.25">
      <c r="A389" s="16" t="str">
        <f ca="1">IFERROR(INDEX(INDIRECT("B_MSK["&amp;EXPEDISI[#Headers]&amp;"]"),ROW()-1),"")</f>
        <v/>
      </c>
      <c r="B389" s="26" t="str">
        <f ca="1">IFERROR(INDEX(INDIRECT("B_MSK["&amp;EXPEDISI[#Headers]&amp;"]"),ROW()-1),"")</f>
        <v>Gel Zhixin+Refill G-3112</v>
      </c>
      <c r="C389" s="26">
        <f ca="1">IFERROR(INDEX(SUPPLIER_CONV[2],MATCH(INDEX(INDIRECT("B_MSK["&amp;EXPEDISI[#Headers]&amp;"]"),ROW()-1),SUPPLIER_CONV[1],0)),"")</f>
        <v>99</v>
      </c>
      <c r="D389" s="21" t="str">
        <f ca="1">IFERROR(INDEX(INDIRECT("B_MSK["&amp;EXPEDISI[#Headers]&amp;"]"),ROW()-1)&amp;IF(OR(EXPEDISI[[#This Row],[C]]&lt;2,EXPEDISI[[#This Row],[C]]=""),"","/ CTN"),"")</f>
        <v>120 LSN</v>
      </c>
      <c r="E389" s="5">
        <f ca="1">IFERROR(INDEX(INDIRECT("B_MSK["&amp;EXPEDISI[#Headers]&amp;"]"),ROW()-1),"")</f>
        <v>1</v>
      </c>
      <c r="F389" s="22">
        <f ca="1">IFERROR(INDEX(INDIRECT("B_MSK["&amp;EXPEDISI[#Headers]&amp;"_1]"),ROW()-1),"")</f>
        <v>18250</v>
      </c>
      <c r="G389" s="17" t="str">
        <f ca="1">IFERROR(INDEX(INDIRECT("B_MSK["&amp;EXPEDISI[#Headers]&amp;"_1]"),ROW()-1),"")</f>
        <v>/ LSN</v>
      </c>
      <c r="H389" s="17" t="str">
        <f ca="1">IFERROR(INDEX(INDIRECT("B_MSK["&amp;EXPEDISI[#Headers]&amp;"]"),ROW()-1),"")</f>
        <v/>
      </c>
      <c r="I389" s="17" t="str">
        <f ca="1">IFERROR(INDEX(INDIRECT("B_MSK["&amp;EXPEDISI[#Headers]&amp;"]"),ROW()-1),"")</f>
        <v/>
      </c>
      <c r="J389" s="19" t="str">
        <f ca="1">IFERROR(IF(INDEX(INDIRECT("B_MSK["&amp;EXPEDISI[#Headers]&amp;"]"),ROW()-1)=0,"",INDEX(INDIRECT("B_MSK["&amp;EXPEDISI[#Headers]&amp;"]"),ROW()-1)),"")</f>
        <v/>
      </c>
      <c r="K389" s="16">
        <f ca="1">IFERROR(IF(EXPEDISI[[#This Row],[NAMA BARANG]]="","",INDEX(INDIRECT("B_MSK["&amp;EXPEDISI[#Headers]&amp;"]"),ROW()-1)),"")</f>
        <v>44940</v>
      </c>
      <c r="L389" s="17" t="str">
        <f ca="1">IFERROR(INDEX(INDIRECT("B_MSK["&amp;EXPEDISI[#Headers]&amp;"]"),ROW()-1),"")</f>
        <v/>
      </c>
    </row>
    <row r="390" spans="1:12" x14ac:dyDescent="0.25">
      <c r="A390" s="16" t="str">
        <f ca="1">IFERROR(INDEX(INDIRECT("B_MSK["&amp;EXPEDISI[#Headers]&amp;"]"),ROW()-1),"")</f>
        <v/>
      </c>
      <c r="B390" s="26" t="str">
        <f ca="1">IFERROR(INDEX(INDIRECT("B_MSK["&amp;EXPEDISI[#Headers]&amp;"]"),ROW()-1),"")</f>
        <v/>
      </c>
      <c r="C390" s="26" t="str">
        <f ca="1">IFERROR(INDEX(SUPPLIER_CONV[2],MATCH(INDEX(INDIRECT("B_MSK["&amp;EXPEDISI[#Headers]&amp;"]"),ROW()-1),SUPPLIER_CONV[1],0)),"")</f>
        <v/>
      </c>
      <c r="D390" s="21" t="str">
        <f ca="1">IFERROR(INDEX(INDIRECT("B_MSK["&amp;EXPEDISI[#Headers]&amp;"]"),ROW()-1)&amp;IF(OR(EXPEDISI[[#This Row],[C]]&lt;2,EXPEDISI[[#This Row],[C]]=""),"","/ CTN"),"")</f>
        <v/>
      </c>
      <c r="E390" s="5" t="str">
        <f ca="1">IFERROR(INDEX(INDIRECT("B_MSK["&amp;EXPEDISI[#Headers]&amp;"]"),ROW()-1),"")</f>
        <v/>
      </c>
      <c r="F390" s="22" t="str">
        <f ca="1">IFERROR(INDEX(INDIRECT("B_MSK["&amp;EXPEDISI[#Headers]&amp;"_1]"),ROW()-1),"")</f>
        <v/>
      </c>
      <c r="G390" s="17" t="str">
        <f ca="1">IFERROR(INDEX(INDIRECT("B_MSK["&amp;EXPEDISI[#Headers]&amp;"_1]"),ROW()-1),"")</f>
        <v/>
      </c>
      <c r="H390" s="17" t="str">
        <f ca="1">IFERROR(INDEX(INDIRECT("B_MSK["&amp;EXPEDISI[#Headers]&amp;"]"),ROW()-1),"")</f>
        <v/>
      </c>
      <c r="I390" s="17" t="str">
        <f ca="1">IFERROR(INDEX(INDIRECT("B_MSK["&amp;EXPEDISI[#Headers]&amp;"]"),ROW()-1),"")</f>
        <v/>
      </c>
      <c r="J390" s="19" t="str">
        <f ca="1">IFERROR(IF(INDEX(INDIRECT("B_MSK["&amp;EXPEDISI[#Headers]&amp;"]"),ROW()-1)=0,"",INDEX(INDIRECT("B_MSK["&amp;EXPEDISI[#Headers]&amp;"]"),ROW()-1)),"")</f>
        <v/>
      </c>
      <c r="K390" s="16" t="str">
        <f ca="1">IFERROR(IF(EXPEDISI[[#This Row],[NAMA BARANG]]="","",INDEX(INDIRECT("B_MSK["&amp;EXPEDISI[#Headers]&amp;"]"),ROW()-1)),"")</f>
        <v/>
      </c>
      <c r="L390" s="17" t="str">
        <f ca="1">IFERROR(INDEX(INDIRECT("B_MSK["&amp;EXPEDISI[#Headers]&amp;"]"),ROW()-1),"")</f>
        <v/>
      </c>
    </row>
    <row r="391" spans="1:12" x14ac:dyDescent="0.25">
      <c r="A391" s="16" t="str">
        <f ca="1">IFERROR(INDEX(INDIRECT("B_MSK["&amp;EXPEDISI[#Headers]&amp;"]"),ROW()-1),"")</f>
        <v/>
      </c>
      <c r="B391" s="26" t="str">
        <f ca="1">IFERROR(INDEX(INDIRECT("B_MSK["&amp;EXPEDISI[#Headers]&amp;"]"),ROW()-1),"")</f>
        <v>Gel Pen Zhixin + Refill G-5002</v>
      </c>
      <c r="C391" s="26" t="str">
        <f ca="1">IFERROR(INDEX(SUPPLIER_CONV[2],MATCH(INDEX(INDIRECT("B_MSK["&amp;EXPEDISI[#Headers]&amp;"]"),ROW()-1),SUPPLIER_CONV[1],0)),"")</f>
        <v>DB</v>
      </c>
      <c r="D391" s="21" t="str">
        <f ca="1">IFERROR(INDEX(INDIRECT("B_MSK["&amp;EXPEDISI[#Headers]&amp;"]"),ROW()-1)&amp;IF(OR(EXPEDISI[[#This Row],[C]]&lt;2,EXPEDISI[[#This Row],[C]]=""),"","/ CTN"),"")</f>
        <v>120 LSN</v>
      </c>
      <c r="E391" s="5">
        <f ca="1">IFERROR(INDEX(INDIRECT("B_MSK["&amp;EXPEDISI[#Headers]&amp;"]"),ROW()-1),"")</f>
        <v>1</v>
      </c>
      <c r="F391" s="22">
        <f ca="1">IFERROR(INDEX(INDIRECT("B_MSK["&amp;EXPEDISI[#Headers]&amp;"_1]"),ROW()-1),"")</f>
        <v>18250</v>
      </c>
      <c r="G391" s="17" t="str">
        <f ca="1">IFERROR(INDEX(INDIRECT("B_MSK["&amp;EXPEDISI[#Headers]&amp;"_1]"),ROW()-1),"")</f>
        <v>/ LSN</v>
      </c>
      <c r="H391" s="17" t="str">
        <f ca="1">IFERROR(INDEX(INDIRECT("B_MSK["&amp;EXPEDISI[#Headers]&amp;"]"),ROW()-1),"")</f>
        <v/>
      </c>
      <c r="I391" s="17" t="str">
        <f ca="1">IFERROR(INDEX(INDIRECT("B_MSK["&amp;EXPEDISI[#Headers]&amp;"]"),ROW()-1),"")</f>
        <v/>
      </c>
      <c r="J391" s="18" t="str">
        <f ca="1">IFERROR(IF(INDEX(INDIRECT("B_MSK["&amp;EXPEDISI[#Headers]&amp;"]"),ROW()-1)=0,"",INDEX(INDIRECT("B_MSK["&amp;EXPEDISI[#Headers]&amp;"]"),ROW()-1)),"")</f>
        <v/>
      </c>
      <c r="K391" s="16">
        <f ca="1">IFERROR(IF(EXPEDISI[[#This Row],[NAMA BARANG]]="","",INDEX(INDIRECT("B_MSK["&amp;EXPEDISI[#Headers]&amp;"]"),ROW()-1)),"")</f>
        <v>44940</v>
      </c>
      <c r="L391" s="17" t="str">
        <f ca="1">IFERROR(INDEX(INDIRECT("B_MSK["&amp;EXPEDISI[#Headers]&amp;"]"),ROW()-1),"")</f>
        <v/>
      </c>
    </row>
    <row r="392" spans="1:12" x14ac:dyDescent="0.25">
      <c r="A392" s="16" t="str">
        <f ca="1">IFERROR(INDEX(INDIRECT("B_MSK["&amp;EXPEDISI[#Headers]&amp;"]"),ROW()-1),"")</f>
        <v/>
      </c>
      <c r="B392" s="26" t="str">
        <f ca="1">IFERROR(INDEX(INDIRECT("B_MSK["&amp;EXPEDISI[#Headers]&amp;"]"),ROW()-1),"")</f>
        <v>Gel Zhixin + Refill G-3137</v>
      </c>
      <c r="C392" s="26" t="str">
        <f ca="1">IFERROR(INDEX(SUPPLIER_CONV[2],MATCH(INDEX(INDIRECT("B_MSK["&amp;EXPEDISI[#Headers]&amp;"]"),ROW()-1),SUPPLIER_CONV[1],0)),"")</f>
        <v>DB</v>
      </c>
      <c r="D392" s="21" t="str">
        <f ca="1">IFERROR(INDEX(INDIRECT("B_MSK["&amp;EXPEDISI[#Headers]&amp;"]"),ROW()-1)&amp;IF(OR(EXPEDISI[[#This Row],[C]]&lt;2,EXPEDISI[[#This Row],[C]]=""),"","/ CTN"),"")</f>
        <v>120 LSN</v>
      </c>
      <c r="E392" s="5">
        <f ca="1">IFERROR(INDEX(INDIRECT("B_MSK["&amp;EXPEDISI[#Headers]&amp;"]"),ROW()-1),"")</f>
        <v>1</v>
      </c>
      <c r="F392" s="22">
        <f ca="1">IFERROR(INDEX(INDIRECT("B_MSK["&amp;EXPEDISI[#Headers]&amp;"_1]"),ROW()-1),"")</f>
        <v>18250</v>
      </c>
      <c r="G392" s="17" t="str">
        <f ca="1">IFERROR(INDEX(INDIRECT("B_MSK["&amp;EXPEDISI[#Headers]&amp;"_1]"),ROW()-1),"")</f>
        <v>/ LSN</v>
      </c>
      <c r="H392" s="17" t="str">
        <f ca="1">IFERROR(INDEX(INDIRECT("B_MSK["&amp;EXPEDISI[#Headers]&amp;"]"),ROW()-1),"")</f>
        <v/>
      </c>
      <c r="I392" s="17" t="str">
        <f ca="1">IFERROR(INDEX(INDIRECT("B_MSK["&amp;EXPEDISI[#Headers]&amp;"]"),ROW()-1),"")</f>
        <v/>
      </c>
      <c r="J392" s="19" t="str">
        <f ca="1">IFERROR(IF(INDEX(INDIRECT("B_MSK["&amp;EXPEDISI[#Headers]&amp;"]"),ROW()-1)=0,"",INDEX(INDIRECT("B_MSK["&amp;EXPEDISI[#Headers]&amp;"]"),ROW()-1)),"")</f>
        <v/>
      </c>
      <c r="K392" s="16">
        <f ca="1">IFERROR(IF(EXPEDISI[[#This Row],[NAMA BARANG]]="","",INDEX(INDIRECT("B_MSK["&amp;EXPEDISI[#Headers]&amp;"]"),ROW()-1)),"")</f>
        <v>44940</v>
      </c>
      <c r="L392" s="17" t="str">
        <f ca="1">IFERROR(INDEX(INDIRECT("B_MSK["&amp;EXPEDISI[#Headers]&amp;"]"),ROW()-1),"")</f>
        <v/>
      </c>
    </row>
    <row r="393" spans="1:12" x14ac:dyDescent="0.25">
      <c r="A393" s="16" t="str">
        <f ca="1">IFERROR(INDEX(INDIRECT("B_MSK["&amp;EXPEDISI[#Headers]&amp;"]"),ROW()-1),"")</f>
        <v/>
      </c>
      <c r="B393" s="26" t="str">
        <f ca="1">IFERROR(INDEX(INDIRECT("B_MSK["&amp;EXPEDISI[#Headers]&amp;"]"),ROW()-1),"")</f>
        <v>Gel Zhixin + Refill G-3136</v>
      </c>
      <c r="C393" s="26" t="str">
        <f ca="1">IFERROR(INDEX(SUPPLIER_CONV[2],MATCH(INDEX(INDIRECT("B_MSK["&amp;EXPEDISI[#Headers]&amp;"]"),ROW()-1),SUPPLIER_CONV[1],0)),"")</f>
        <v>DB</v>
      </c>
      <c r="D393" s="21" t="str">
        <f ca="1">IFERROR(INDEX(INDIRECT("B_MSK["&amp;EXPEDISI[#Headers]&amp;"]"),ROW()-1)&amp;IF(OR(EXPEDISI[[#This Row],[C]]&lt;2,EXPEDISI[[#This Row],[C]]=""),"","/ CTN"),"")</f>
        <v>120 LSN</v>
      </c>
      <c r="E393" s="5">
        <f ca="1">IFERROR(INDEX(INDIRECT("B_MSK["&amp;EXPEDISI[#Headers]&amp;"]"),ROW()-1),"")</f>
        <v>1</v>
      </c>
      <c r="F393" s="22">
        <f ca="1">IFERROR(INDEX(INDIRECT("B_MSK["&amp;EXPEDISI[#Headers]&amp;"_1]"),ROW()-1),"")</f>
        <v>18250</v>
      </c>
      <c r="G393" s="17" t="str">
        <f ca="1">IFERROR(INDEX(INDIRECT("B_MSK["&amp;EXPEDISI[#Headers]&amp;"_1]"),ROW()-1),"")</f>
        <v>/ LSN</v>
      </c>
      <c r="H393" s="17" t="str">
        <f ca="1">IFERROR(INDEX(INDIRECT("B_MSK["&amp;EXPEDISI[#Headers]&amp;"]"),ROW()-1),"")</f>
        <v/>
      </c>
      <c r="I393" s="17" t="str">
        <f ca="1">IFERROR(INDEX(INDIRECT("B_MSK["&amp;EXPEDISI[#Headers]&amp;"]"),ROW()-1),"")</f>
        <v/>
      </c>
      <c r="J393" s="23" t="str">
        <f ca="1">IFERROR(IF(INDEX(INDIRECT("B_MSK["&amp;EXPEDISI[#Headers]&amp;"]"),ROW()-1)=0,"",INDEX(INDIRECT("B_MSK["&amp;EXPEDISI[#Headers]&amp;"]"),ROW()-1)),"")</f>
        <v/>
      </c>
      <c r="K393" s="16">
        <f ca="1">IFERROR(IF(EXPEDISI[[#This Row],[NAMA BARANG]]="","",INDEX(INDIRECT("B_MSK["&amp;EXPEDISI[#Headers]&amp;"]"),ROW()-1)),"")</f>
        <v>44940</v>
      </c>
      <c r="L393" s="17" t="str">
        <f ca="1">IFERROR(INDEX(INDIRECT("B_MSK["&amp;EXPEDISI[#Headers]&amp;"]"),ROW()-1),"")</f>
        <v/>
      </c>
    </row>
    <row r="394" spans="1:12" x14ac:dyDescent="0.25">
      <c r="A394" s="16" t="str">
        <f ca="1">IFERROR(INDEX(INDIRECT("B_MSK["&amp;EXPEDISI[#Headers]&amp;"]"),ROW()-1),"")</f>
        <v/>
      </c>
      <c r="B394" s="26" t="str">
        <f ca="1">IFERROR(INDEX(INDIRECT("B_MSK["&amp;EXPEDISI[#Headers]&amp;"]"),ROW()-1),"")</f>
        <v>Gel Zhixin + Refill G-3135</v>
      </c>
      <c r="C394" s="26" t="str">
        <f ca="1">IFERROR(INDEX(SUPPLIER_CONV[2],MATCH(INDEX(INDIRECT("B_MSK["&amp;EXPEDISI[#Headers]&amp;"]"),ROW()-1),SUPPLIER_CONV[1],0)),"")</f>
        <v>DB</v>
      </c>
      <c r="D394" s="21" t="str">
        <f ca="1">IFERROR(INDEX(INDIRECT("B_MSK["&amp;EXPEDISI[#Headers]&amp;"]"),ROW()-1)&amp;IF(OR(EXPEDISI[[#This Row],[C]]&lt;2,EXPEDISI[[#This Row],[C]]=""),"","/ CTN"),"")</f>
        <v>120 LSN</v>
      </c>
      <c r="E394" s="5">
        <f ca="1">IFERROR(INDEX(INDIRECT("B_MSK["&amp;EXPEDISI[#Headers]&amp;"]"),ROW()-1),"")</f>
        <v>1</v>
      </c>
      <c r="F394" s="22">
        <f ca="1">IFERROR(INDEX(INDIRECT("B_MSK["&amp;EXPEDISI[#Headers]&amp;"_1]"),ROW()-1),"")</f>
        <v>18250</v>
      </c>
      <c r="G394" s="17" t="str">
        <f ca="1">IFERROR(INDEX(INDIRECT("B_MSK["&amp;EXPEDISI[#Headers]&amp;"_1]"),ROW()-1),"")</f>
        <v>/ LSN</v>
      </c>
      <c r="H394" s="17" t="str">
        <f ca="1">IFERROR(INDEX(INDIRECT("B_MSK["&amp;EXPEDISI[#Headers]&amp;"]"),ROW()-1),"")</f>
        <v/>
      </c>
      <c r="I394" s="17" t="str">
        <f ca="1">IFERROR(INDEX(INDIRECT("B_MSK["&amp;EXPEDISI[#Headers]&amp;"]"),ROW()-1),"")</f>
        <v/>
      </c>
      <c r="J394" s="23" t="str">
        <f ca="1">IFERROR(IF(INDEX(INDIRECT("B_MSK["&amp;EXPEDISI[#Headers]&amp;"]"),ROW()-1)=0,"",INDEX(INDIRECT("B_MSK["&amp;EXPEDISI[#Headers]&amp;"]"),ROW()-1)),"")</f>
        <v/>
      </c>
      <c r="K394" s="16">
        <f ca="1">IFERROR(IF(EXPEDISI[[#This Row],[NAMA BARANG]]="","",INDEX(INDIRECT("B_MSK["&amp;EXPEDISI[#Headers]&amp;"]"),ROW()-1)),"")</f>
        <v>44940</v>
      </c>
      <c r="L394" s="17" t="str">
        <f ca="1">IFERROR(INDEX(INDIRECT("B_MSK["&amp;EXPEDISI[#Headers]&amp;"]"),ROW()-1),"")</f>
        <v/>
      </c>
    </row>
    <row r="395" spans="1:12" x14ac:dyDescent="0.25">
      <c r="A395" s="16" t="str">
        <f ca="1">IFERROR(INDEX(INDIRECT("B_MSK["&amp;EXPEDISI[#Headers]&amp;"]"),ROW()-1),"")</f>
        <v/>
      </c>
      <c r="B395" s="26" t="str">
        <f ca="1">IFERROR(INDEX(INDIRECT("B_MSK["&amp;EXPEDISI[#Headers]&amp;"]"),ROW()-1),"")</f>
        <v>Gel Zhixin + Refill G-3133</v>
      </c>
      <c r="C395" s="26" t="str">
        <f ca="1">IFERROR(INDEX(SUPPLIER_CONV[2],MATCH(INDEX(INDIRECT("B_MSK["&amp;EXPEDISI[#Headers]&amp;"]"),ROW()-1),SUPPLIER_CONV[1],0)),"")</f>
        <v>DB</v>
      </c>
      <c r="D395" s="21" t="str">
        <f ca="1">IFERROR(INDEX(INDIRECT("B_MSK["&amp;EXPEDISI[#Headers]&amp;"]"),ROW()-1)&amp;IF(OR(EXPEDISI[[#This Row],[C]]&lt;2,EXPEDISI[[#This Row],[C]]=""),"","/ CTN"),"")</f>
        <v>120 LSN</v>
      </c>
      <c r="E395" s="5">
        <f ca="1">IFERROR(INDEX(INDIRECT("B_MSK["&amp;EXPEDISI[#Headers]&amp;"]"),ROW()-1),"")</f>
        <v>1</v>
      </c>
      <c r="F395" s="22">
        <f ca="1">IFERROR(INDEX(INDIRECT("B_MSK["&amp;EXPEDISI[#Headers]&amp;"_1]"),ROW()-1),"")</f>
        <v>18250</v>
      </c>
      <c r="G395" s="17" t="str">
        <f ca="1">IFERROR(INDEX(INDIRECT("B_MSK["&amp;EXPEDISI[#Headers]&amp;"_1]"),ROW()-1),"")</f>
        <v>/ LSN</v>
      </c>
      <c r="H395" s="17" t="str">
        <f ca="1">IFERROR(INDEX(INDIRECT("B_MSK["&amp;EXPEDISI[#Headers]&amp;"]"),ROW()-1),"")</f>
        <v/>
      </c>
      <c r="I395" s="17" t="str">
        <f ca="1">IFERROR(INDEX(INDIRECT("B_MSK["&amp;EXPEDISI[#Headers]&amp;"]"),ROW()-1),"")</f>
        <v/>
      </c>
      <c r="J395" s="19" t="str">
        <f ca="1">IFERROR(IF(INDEX(INDIRECT("B_MSK["&amp;EXPEDISI[#Headers]&amp;"]"),ROW()-1)=0,"",INDEX(INDIRECT("B_MSK["&amp;EXPEDISI[#Headers]&amp;"]"),ROW()-1)),"")</f>
        <v/>
      </c>
      <c r="K395" s="16">
        <f ca="1">IFERROR(IF(EXPEDISI[[#This Row],[NAMA BARANG]]="","",INDEX(INDIRECT("B_MSK["&amp;EXPEDISI[#Headers]&amp;"]"),ROW()-1)),"")</f>
        <v>44940</v>
      </c>
      <c r="L395" s="17" t="str">
        <f ca="1">IFERROR(INDEX(INDIRECT("B_MSK["&amp;EXPEDISI[#Headers]&amp;"]"),ROW()-1),"")</f>
        <v/>
      </c>
    </row>
    <row r="396" spans="1:12" x14ac:dyDescent="0.25">
      <c r="A396" s="16" t="str">
        <f ca="1">IFERROR(INDEX(INDIRECT("B_MSK["&amp;EXPEDISI[#Headers]&amp;"]"),ROW()-1),"")</f>
        <v/>
      </c>
      <c r="B396" s="26" t="str">
        <f ca="1">IFERROR(INDEX(INDIRECT("B_MSK["&amp;EXPEDISI[#Headers]&amp;"]"),ROW()-1),"")</f>
        <v>Gel Zhixin + Refill G-3132</v>
      </c>
      <c r="C396" s="26" t="str">
        <f ca="1">IFERROR(INDEX(SUPPLIER_CONV[2],MATCH(INDEX(INDIRECT("B_MSK["&amp;EXPEDISI[#Headers]&amp;"]"),ROW()-1),SUPPLIER_CONV[1],0)),"")</f>
        <v>DB</v>
      </c>
      <c r="D396" s="21" t="str">
        <f ca="1">IFERROR(INDEX(INDIRECT("B_MSK["&amp;EXPEDISI[#Headers]&amp;"]"),ROW()-1)&amp;IF(OR(EXPEDISI[[#This Row],[C]]&lt;2,EXPEDISI[[#This Row],[C]]=""),"","/ CTN"),"")</f>
        <v>120 LSN</v>
      </c>
      <c r="E396" s="5">
        <f ca="1">IFERROR(INDEX(INDIRECT("B_MSK["&amp;EXPEDISI[#Headers]&amp;"]"),ROW()-1),"")</f>
        <v>1</v>
      </c>
      <c r="F396" s="22">
        <f ca="1">IFERROR(INDEX(INDIRECT("B_MSK["&amp;EXPEDISI[#Headers]&amp;"_1]"),ROW()-1),"")</f>
        <v>18250</v>
      </c>
      <c r="G396" s="17" t="str">
        <f ca="1">IFERROR(INDEX(INDIRECT("B_MSK["&amp;EXPEDISI[#Headers]&amp;"_1]"),ROW()-1),"")</f>
        <v>/ LSN</v>
      </c>
      <c r="H396" s="17" t="str">
        <f ca="1">IFERROR(INDEX(INDIRECT("B_MSK["&amp;EXPEDISI[#Headers]&amp;"]"),ROW()-1),"")</f>
        <v/>
      </c>
      <c r="I396" s="17" t="str">
        <f ca="1">IFERROR(INDEX(INDIRECT("B_MSK["&amp;EXPEDISI[#Headers]&amp;"]"),ROW()-1),"")</f>
        <v/>
      </c>
      <c r="J396" s="19" t="str">
        <f ca="1">IFERROR(IF(INDEX(INDIRECT("B_MSK["&amp;EXPEDISI[#Headers]&amp;"]"),ROW()-1)=0,"",INDEX(INDIRECT("B_MSK["&amp;EXPEDISI[#Headers]&amp;"]"),ROW()-1)),"")</f>
        <v/>
      </c>
      <c r="K396" s="16">
        <f ca="1">IFERROR(IF(EXPEDISI[[#This Row],[NAMA BARANG]]="","",INDEX(INDIRECT("B_MSK["&amp;EXPEDISI[#Headers]&amp;"]"),ROW()-1)),"")</f>
        <v>44940</v>
      </c>
      <c r="L396" s="17" t="str">
        <f ca="1">IFERROR(INDEX(INDIRECT("B_MSK["&amp;EXPEDISI[#Headers]&amp;"]"),ROW()-1),"")</f>
        <v/>
      </c>
    </row>
    <row r="397" spans="1:12" x14ac:dyDescent="0.25">
      <c r="A397" s="16" t="str">
        <f ca="1">IFERROR(INDEX(INDIRECT("B_MSK["&amp;EXPEDISI[#Headers]&amp;"]"),ROW()-1),"")</f>
        <v/>
      </c>
      <c r="B397" s="26" t="str">
        <f ca="1">IFERROR(INDEX(INDIRECT("B_MSK["&amp;EXPEDISI[#Headers]&amp;"]"),ROW()-1),"")</f>
        <v>Gel Zhixin + Refill G-3131</v>
      </c>
      <c r="C397" s="26" t="str">
        <f ca="1">IFERROR(INDEX(SUPPLIER_CONV[2],MATCH(INDEX(INDIRECT("B_MSK["&amp;EXPEDISI[#Headers]&amp;"]"),ROW()-1),SUPPLIER_CONV[1],0)),"")</f>
        <v>DB</v>
      </c>
      <c r="D397" s="21" t="str">
        <f ca="1">IFERROR(INDEX(INDIRECT("B_MSK["&amp;EXPEDISI[#Headers]&amp;"]"),ROW()-1)&amp;IF(OR(EXPEDISI[[#This Row],[C]]&lt;2,EXPEDISI[[#This Row],[C]]=""),"","/ CTN"),"")</f>
        <v>120 LSN</v>
      </c>
      <c r="E397" s="5">
        <f ca="1">IFERROR(INDEX(INDIRECT("B_MSK["&amp;EXPEDISI[#Headers]&amp;"]"),ROW()-1),"")</f>
        <v>1</v>
      </c>
      <c r="F397" s="22">
        <f ca="1">IFERROR(INDEX(INDIRECT("B_MSK["&amp;EXPEDISI[#Headers]&amp;"_1]"),ROW()-1),"")</f>
        <v>18250</v>
      </c>
      <c r="G397" s="17" t="str">
        <f ca="1">IFERROR(INDEX(INDIRECT("B_MSK["&amp;EXPEDISI[#Headers]&amp;"_1]"),ROW()-1),"")</f>
        <v>/ LSN</v>
      </c>
      <c r="H397" s="17" t="str">
        <f ca="1">IFERROR(INDEX(INDIRECT("B_MSK["&amp;EXPEDISI[#Headers]&amp;"]"),ROW()-1),"")</f>
        <v/>
      </c>
      <c r="I397" s="17" t="str">
        <f ca="1">IFERROR(INDEX(INDIRECT("B_MSK["&amp;EXPEDISI[#Headers]&amp;"]"),ROW()-1),"")</f>
        <v/>
      </c>
      <c r="J397" s="19" t="str">
        <f ca="1">IFERROR(IF(INDEX(INDIRECT("B_MSK["&amp;EXPEDISI[#Headers]&amp;"]"),ROW()-1)=0,"",INDEX(INDIRECT("B_MSK["&amp;EXPEDISI[#Headers]&amp;"]"),ROW()-1)),"")</f>
        <v/>
      </c>
      <c r="K397" s="16">
        <f ca="1">IFERROR(IF(EXPEDISI[[#This Row],[NAMA BARANG]]="","",INDEX(INDIRECT("B_MSK["&amp;EXPEDISI[#Headers]&amp;"]"),ROW()-1)),"")</f>
        <v>44940</v>
      </c>
      <c r="L397" s="17" t="str">
        <f ca="1">IFERROR(INDEX(INDIRECT("B_MSK["&amp;EXPEDISI[#Headers]&amp;"]"),ROW()-1),"")</f>
        <v/>
      </c>
    </row>
    <row r="398" spans="1:12" x14ac:dyDescent="0.25">
      <c r="A398" s="16" t="str">
        <f ca="1">IFERROR(INDEX(INDIRECT("B_MSK["&amp;EXPEDISI[#Headers]&amp;"]"),ROW()-1),"")</f>
        <v/>
      </c>
      <c r="B398" s="26" t="str">
        <f ca="1">IFERROR(INDEX(INDIRECT("B_MSK["&amp;EXPEDISI[#Headers]&amp;"]"),ROW()-1),"")</f>
        <v>Gel Zhixin + Refill G-3130</v>
      </c>
      <c r="C398" s="26" t="str">
        <f ca="1">IFERROR(INDEX(SUPPLIER_CONV[2],MATCH(INDEX(INDIRECT("B_MSK["&amp;EXPEDISI[#Headers]&amp;"]"),ROW()-1),SUPPLIER_CONV[1],0)),"")</f>
        <v>DB</v>
      </c>
      <c r="D398" s="21" t="str">
        <f ca="1">IFERROR(INDEX(INDIRECT("B_MSK["&amp;EXPEDISI[#Headers]&amp;"]"),ROW()-1)&amp;IF(OR(EXPEDISI[[#This Row],[C]]&lt;2,EXPEDISI[[#This Row],[C]]=""),"","/ CTN"),"")</f>
        <v>120 LSN</v>
      </c>
      <c r="E398" s="5">
        <f ca="1">IFERROR(INDEX(INDIRECT("B_MSK["&amp;EXPEDISI[#Headers]&amp;"]"),ROW()-1),"")</f>
        <v>1</v>
      </c>
      <c r="F398" s="22">
        <f ca="1">IFERROR(INDEX(INDIRECT("B_MSK["&amp;EXPEDISI[#Headers]&amp;"_1]"),ROW()-1),"")</f>
        <v>18250</v>
      </c>
      <c r="G398" s="17" t="str">
        <f ca="1">IFERROR(INDEX(INDIRECT("B_MSK["&amp;EXPEDISI[#Headers]&amp;"_1]"),ROW()-1),"")</f>
        <v>/ LSN</v>
      </c>
      <c r="H398" s="17" t="str">
        <f ca="1">IFERROR(INDEX(INDIRECT("B_MSK["&amp;EXPEDISI[#Headers]&amp;"]"),ROW()-1),"")</f>
        <v/>
      </c>
      <c r="I398" s="17" t="str">
        <f ca="1">IFERROR(INDEX(INDIRECT("B_MSK["&amp;EXPEDISI[#Headers]&amp;"]"),ROW()-1),"")</f>
        <v/>
      </c>
      <c r="J398" s="19" t="str">
        <f ca="1">IFERROR(IF(INDEX(INDIRECT("B_MSK["&amp;EXPEDISI[#Headers]&amp;"]"),ROW()-1)=0,"",INDEX(INDIRECT("B_MSK["&amp;EXPEDISI[#Headers]&amp;"]"),ROW()-1)),"")</f>
        <v/>
      </c>
      <c r="K398" s="16">
        <f ca="1">IFERROR(IF(EXPEDISI[[#This Row],[NAMA BARANG]]="","",INDEX(INDIRECT("B_MSK["&amp;EXPEDISI[#Headers]&amp;"]"),ROW()-1)),"")</f>
        <v>44940</v>
      </c>
      <c r="L398" s="17" t="str">
        <f ca="1">IFERROR(INDEX(INDIRECT("B_MSK["&amp;EXPEDISI[#Headers]&amp;"]"),ROW()-1),"")</f>
        <v/>
      </c>
    </row>
    <row r="399" spans="1:12" x14ac:dyDescent="0.25">
      <c r="A399" s="16" t="str">
        <f ca="1">IFERROR(INDEX(INDIRECT("B_MSK["&amp;EXPEDISI[#Headers]&amp;"]"),ROW()-1),"")</f>
        <v/>
      </c>
      <c r="B399" s="26" t="str">
        <f ca="1">IFERROR(INDEX(INDIRECT("B_MSK["&amp;EXPEDISI[#Headers]&amp;"]"),ROW()-1),"")</f>
        <v>Gel Zhixin + Refill G-3129</v>
      </c>
      <c r="C399" s="26" t="str">
        <f ca="1">IFERROR(INDEX(SUPPLIER_CONV[2],MATCH(INDEX(INDIRECT("B_MSK["&amp;EXPEDISI[#Headers]&amp;"]"),ROW()-1),SUPPLIER_CONV[1],0)),"")</f>
        <v>DB</v>
      </c>
      <c r="D399" s="21" t="str">
        <f ca="1">IFERROR(INDEX(INDIRECT("B_MSK["&amp;EXPEDISI[#Headers]&amp;"]"),ROW()-1)&amp;IF(OR(EXPEDISI[[#This Row],[C]]&lt;2,EXPEDISI[[#This Row],[C]]=""),"","/ CTN"),"")</f>
        <v>120 LSN</v>
      </c>
      <c r="E399" s="5">
        <f ca="1">IFERROR(INDEX(INDIRECT("B_MSK["&amp;EXPEDISI[#Headers]&amp;"]"),ROW()-1),"")</f>
        <v>1</v>
      </c>
      <c r="F399" s="22">
        <f ca="1">IFERROR(INDEX(INDIRECT("B_MSK["&amp;EXPEDISI[#Headers]&amp;"_1]"),ROW()-1),"")</f>
        <v>18250</v>
      </c>
      <c r="G399" s="17" t="str">
        <f ca="1">IFERROR(INDEX(INDIRECT("B_MSK["&amp;EXPEDISI[#Headers]&amp;"_1]"),ROW()-1),"")</f>
        <v>/ LSN</v>
      </c>
      <c r="H399" s="17" t="str">
        <f ca="1">IFERROR(INDEX(INDIRECT("B_MSK["&amp;EXPEDISI[#Headers]&amp;"]"),ROW()-1),"")</f>
        <v/>
      </c>
      <c r="I399" s="17" t="str">
        <f ca="1">IFERROR(INDEX(INDIRECT("B_MSK["&amp;EXPEDISI[#Headers]&amp;"]"),ROW()-1),"")</f>
        <v/>
      </c>
      <c r="J399" s="19" t="str">
        <f ca="1">IFERROR(IF(INDEX(INDIRECT("B_MSK["&amp;EXPEDISI[#Headers]&amp;"]"),ROW()-1)=0,"",INDEX(INDIRECT("B_MSK["&amp;EXPEDISI[#Headers]&amp;"]"),ROW()-1)),"")</f>
        <v/>
      </c>
      <c r="K399" s="16">
        <f ca="1">IFERROR(IF(EXPEDISI[[#This Row],[NAMA BARANG]]="","",INDEX(INDIRECT("B_MSK["&amp;EXPEDISI[#Headers]&amp;"]"),ROW()-1)),"")</f>
        <v>44940</v>
      </c>
      <c r="L399" s="17" t="str">
        <f ca="1">IFERROR(INDEX(INDIRECT("B_MSK["&amp;EXPEDISI[#Headers]&amp;"]"),ROW()-1),"")</f>
        <v/>
      </c>
    </row>
    <row r="400" spans="1:12" x14ac:dyDescent="0.25">
      <c r="A400" s="16" t="str">
        <f ca="1">IFERROR(INDEX(INDIRECT("B_MSK["&amp;EXPEDISI[#Headers]&amp;"]"),ROW()-1),"")</f>
        <v/>
      </c>
      <c r="B400" s="26" t="str">
        <f ca="1">IFERROR(INDEX(INDIRECT("B_MSK["&amp;EXPEDISI[#Headers]&amp;"]"),ROW()-1),"")</f>
        <v>Gel Zhixin + Refill G-3128</v>
      </c>
      <c r="C400" s="26" t="str">
        <f ca="1">IFERROR(INDEX(SUPPLIER_CONV[2],MATCH(INDEX(INDIRECT("B_MSK["&amp;EXPEDISI[#Headers]&amp;"]"),ROW()-1),SUPPLIER_CONV[1],0)),"")</f>
        <v>DB</v>
      </c>
      <c r="D400" s="21" t="str">
        <f ca="1">IFERROR(INDEX(INDIRECT("B_MSK["&amp;EXPEDISI[#Headers]&amp;"]"),ROW()-1)&amp;IF(OR(EXPEDISI[[#This Row],[C]]&lt;2,EXPEDISI[[#This Row],[C]]=""),"","/ CTN"),"")</f>
        <v>120 LSN</v>
      </c>
      <c r="E400" s="5">
        <f ca="1">IFERROR(INDEX(INDIRECT("B_MSK["&amp;EXPEDISI[#Headers]&amp;"]"),ROW()-1),"")</f>
        <v>1</v>
      </c>
      <c r="F400" s="22">
        <f ca="1">IFERROR(INDEX(INDIRECT("B_MSK["&amp;EXPEDISI[#Headers]&amp;"_1]"),ROW()-1),"")</f>
        <v>18250</v>
      </c>
      <c r="G400" s="17" t="str">
        <f ca="1">IFERROR(INDEX(INDIRECT("B_MSK["&amp;EXPEDISI[#Headers]&amp;"_1]"),ROW()-1),"")</f>
        <v>/ LSN</v>
      </c>
      <c r="H400" s="17" t="str">
        <f ca="1">IFERROR(INDEX(INDIRECT("B_MSK["&amp;EXPEDISI[#Headers]&amp;"]"),ROW()-1),"")</f>
        <v/>
      </c>
      <c r="I400" s="17" t="str">
        <f ca="1">IFERROR(INDEX(INDIRECT("B_MSK["&amp;EXPEDISI[#Headers]&amp;"]"),ROW()-1),"")</f>
        <v/>
      </c>
      <c r="J400" s="19" t="str">
        <f ca="1">IFERROR(IF(INDEX(INDIRECT("B_MSK["&amp;EXPEDISI[#Headers]&amp;"]"),ROW()-1)=0,"",INDEX(INDIRECT("B_MSK["&amp;EXPEDISI[#Headers]&amp;"]"),ROW()-1)),"")</f>
        <v/>
      </c>
      <c r="K400" s="16">
        <f ca="1">IFERROR(IF(EXPEDISI[[#This Row],[NAMA BARANG]]="","",INDEX(INDIRECT("B_MSK["&amp;EXPEDISI[#Headers]&amp;"]"),ROW()-1)),"")</f>
        <v>44940</v>
      </c>
      <c r="L400" s="17" t="str">
        <f ca="1">IFERROR(INDEX(INDIRECT("B_MSK["&amp;EXPEDISI[#Headers]&amp;"]"),ROW()-1),"")</f>
        <v/>
      </c>
    </row>
    <row r="401" spans="1:12" x14ac:dyDescent="0.25">
      <c r="A401" s="16" t="str">
        <f ca="1">IFERROR(INDEX(INDIRECT("B_MSK["&amp;EXPEDISI[#Headers]&amp;"]"),ROW()-1),"")</f>
        <v/>
      </c>
      <c r="B401" s="26" t="str">
        <f ca="1">IFERROR(INDEX(INDIRECT("B_MSK["&amp;EXPEDISI[#Headers]&amp;"]"),ROW()-1),"")</f>
        <v>Gel Zhixin + Refill G-3127</v>
      </c>
      <c r="C401" s="26" t="str">
        <f ca="1">IFERROR(INDEX(SUPPLIER_CONV[2],MATCH(INDEX(INDIRECT("B_MSK["&amp;EXPEDISI[#Headers]&amp;"]"),ROW()-1),SUPPLIER_CONV[1],0)),"")</f>
        <v>DB</v>
      </c>
      <c r="D401" s="21" t="str">
        <f ca="1">IFERROR(INDEX(INDIRECT("B_MSK["&amp;EXPEDISI[#Headers]&amp;"]"),ROW()-1)&amp;IF(OR(EXPEDISI[[#This Row],[C]]&lt;2,EXPEDISI[[#This Row],[C]]=""),"","/ CTN"),"")</f>
        <v>120 LSN</v>
      </c>
      <c r="E401" s="5">
        <f ca="1">IFERROR(INDEX(INDIRECT("B_MSK["&amp;EXPEDISI[#Headers]&amp;"]"),ROW()-1),"")</f>
        <v>1</v>
      </c>
      <c r="F401" s="22">
        <f ca="1">IFERROR(INDEX(INDIRECT("B_MSK["&amp;EXPEDISI[#Headers]&amp;"_1]"),ROW()-1),"")</f>
        <v>18250</v>
      </c>
      <c r="G401" s="17" t="str">
        <f ca="1">IFERROR(INDEX(INDIRECT("B_MSK["&amp;EXPEDISI[#Headers]&amp;"_1]"),ROW()-1),"")</f>
        <v>/ LSN</v>
      </c>
      <c r="H401" s="17" t="str">
        <f ca="1">IFERROR(INDEX(INDIRECT("B_MSK["&amp;EXPEDISI[#Headers]&amp;"]"),ROW()-1),"")</f>
        <v/>
      </c>
      <c r="I401" s="17" t="str">
        <f ca="1">IFERROR(INDEX(INDIRECT("B_MSK["&amp;EXPEDISI[#Headers]&amp;"]"),ROW()-1),"")</f>
        <v/>
      </c>
      <c r="J401" s="19" t="str">
        <f ca="1">IFERROR(IF(INDEX(INDIRECT("B_MSK["&amp;EXPEDISI[#Headers]&amp;"]"),ROW()-1)=0,"",INDEX(INDIRECT("B_MSK["&amp;EXPEDISI[#Headers]&amp;"]"),ROW()-1)),"")</f>
        <v/>
      </c>
      <c r="K401" s="16">
        <f ca="1">IFERROR(IF(EXPEDISI[[#This Row],[NAMA BARANG]]="","",INDEX(INDIRECT("B_MSK["&amp;EXPEDISI[#Headers]&amp;"]"),ROW()-1)),"")</f>
        <v>44940</v>
      </c>
      <c r="L401" s="17" t="str">
        <f ca="1">IFERROR(INDEX(INDIRECT("B_MSK["&amp;EXPEDISI[#Headers]&amp;"]"),ROW()-1),"")</f>
        <v/>
      </c>
    </row>
    <row r="402" spans="1:12" x14ac:dyDescent="0.25">
      <c r="A402" s="16" t="str">
        <f ca="1">IFERROR(INDEX(INDIRECT("B_MSK["&amp;EXPEDISI[#Headers]&amp;"]"),ROW()-1),"")</f>
        <v/>
      </c>
      <c r="B402" s="26" t="str">
        <f ca="1">IFERROR(INDEX(INDIRECT("B_MSK["&amp;EXPEDISI[#Headers]&amp;"]"),ROW()-1),"")</f>
        <v>Gel Zhixin + Refill G-3126</v>
      </c>
      <c r="C402" s="26" t="str">
        <f ca="1">IFERROR(INDEX(SUPPLIER_CONV[2],MATCH(INDEX(INDIRECT("B_MSK["&amp;EXPEDISI[#Headers]&amp;"]"),ROW()-1),SUPPLIER_CONV[1],0)),"")</f>
        <v>DB</v>
      </c>
      <c r="D402" s="21" t="str">
        <f ca="1">IFERROR(INDEX(INDIRECT("B_MSK["&amp;EXPEDISI[#Headers]&amp;"]"),ROW()-1)&amp;IF(OR(EXPEDISI[[#This Row],[C]]&lt;2,EXPEDISI[[#This Row],[C]]=""),"","/ CTN"),"")</f>
        <v>120 LSN</v>
      </c>
      <c r="E402" s="5">
        <f ca="1">IFERROR(INDEX(INDIRECT("B_MSK["&amp;EXPEDISI[#Headers]&amp;"]"),ROW()-1),"")</f>
        <v>1</v>
      </c>
      <c r="F402" s="22">
        <f ca="1">IFERROR(INDEX(INDIRECT("B_MSK["&amp;EXPEDISI[#Headers]&amp;"_1]"),ROW()-1),"")</f>
        <v>18250</v>
      </c>
      <c r="G402" s="17" t="str">
        <f ca="1">IFERROR(INDEX(INDIRECT("B_MSK["&amp;EXPEDISI[#Headers]&amp;"_1]"),ROW()-1),"")</f>
        <v>/ LSN</v>
      </c>
      <c r="H402" s="17" t="str">
        <f ca="1">IFERROR(INDEX(INDIRECT("B_MSK["&amp;EXPEDISI[#Headers]&amp;"]"),ROW()-1),"")</f>
        <v/>
      </c>
      <c r="I402" s="17" t="str">
        <f ca="1">IFERROR(INDEX(INDIRECT("B_MSK["&amp;EXPEDISI[#Headers]&amp;"]"),ROW()-1),"")</f>
        <v/>
      </c>
      <c r="J402" s="19" t="str">
        <f ca="1">IFERROR(IF(INDEX(INDIRECT("B_MSK["&amp;EXPEDISI[#Headers]&amp;"]"),ROW()-1)=0,"",INDEX(INDIRECT("B_MSK["&amp;EXPEDISI[#Headers]&amp;"]"),ROW()-1)),"")</f>
        <v/>
      </c>
      <c r="K402" s="16">
        <f ca="1">IFERROR(IF(EXPEDISI[[#This Row],[NAMA BARANG]]="","",INDEX(INDIRECT("B_MSK["&amp;EXPEDISI[#Headers]&amp;"]"),ROW()-1)),"")</f>
        <v>44940</v>
      </c>
      <c r="L402" s="17" t="str">
        <f ca="1">IFERROR(INDEX(INDIRECT("B_MSK["&amp;EXPEDISI[#Headers]&amp;"]"),ROW()-1),"")</f>
        <v/>
      </c>
    </row>
    <row r="403" spans="1:12" x14ac:dyDescent="0.25">
      <c r="A403" s="16" t="str">
        <f ca="1">IFERROR(INDEX(INDIRECT("B_MSK["&amp;EXPEDISI[#Headers]&amp;"]"),ROW()-1),"")</f>
        <v/>
      </c>
      <c r="B403" s="26" t="str">
        <f ca="1">IFERROR(INDEX(INDIRECT("B_MSK["&amp;EXPEDISI[#Headers]&amp;"]"),ROW()-1),"")</f>
        <v>Gel Zhixin + Refill G-3125</v>
      </c>
      <c r="C403" s="26" t="str">
        <f ca="1">IFERROR(INDEX(SUPPLIER_CONV[2],MATCH(INDEX(INDIRECT("B_MSK["&amp;EXPEDISI[#Headers]&amp;"]"),ROW()-1),SUPPLIER_CONV[1],0)),"")</f>
        <v>DB</v>
      </c>
      <c r="D403" s="21" t="str">
        <f ca="1">IFERROR(INDEX(INDIRECT("B_MSK["&amp;EXPEDISI[#Headers]&amp;"]"),ROW()-1)&amp;IF(OR(EXPEDISI[[#This Row],[C]]&lt;2,EXPEDISI[[#This Row],[C]]=""),"","/ CTN"),"")</f>
        <v>120 LSN</v>
      </c>
      <c r="E403" s="5">
        <f ca="1">IFERROR(INDEX(INDIRECT("B_MSK["&amp;EXPEDISI[#Headers]&amp;"]"),ROW()-1),"")</f>
        <v>1</v>
      </c>
      <c r="F403" s="22">
        <f ca="1">IFERROR(INDEX(INDIRECT("B_MSK["&amp;EXPEDISI[#Headers]&amp;"_1]"),ROW()-1),"")</f>
        <v>18250</v>
      </c>
      <c r="G403" s="17" t="str">
        <f ca="1">IFERROR(INDEX(INDIRECT("B_MSK["&amp;EXPEDISI[#Headers]&amp;"_1]"),ROW()-1),"")</f>
        <v>/ LSN</v>
      </c>
      <c r="H403" s="17" t="str">
        <f ca="1">IFERROR(INDEX(INDIRECT("B_MSK["&amp;EXPEDISI[#Headers]&amp;"]"),ROW()-1),"")</f>
        <v/>
      </c>
      <c r="I403" s="17" t="str">
        <f ca="1">IFERROR(INDEX(INDIRECT("B_MSK["&amp;EXPEDISI[#Headers]&amp;"]"),ROW()-1),"")</f>
        <v/>
      </c>
      <c r="J403" s="19" t="str">
        <f ca="1">IFERROR(IF(INDEX(INDIRECT("B_MSK["&amp;EXPEDISI[#Headers]&amp;"]"),ROW()-1)=0,"",INDEX(INDIRECT("B_MSK["&amp;EXPEDISI[#Headers]&amp;"]"),ROW()-1)),"")</f>
        <v/>
      </c>
      <c r="K403" s="16">
        <f ca="1">IFERROR(IF(EXPEDISI[[#This Row],[NAMA BARANG]]="","",INDEX(INDIRECT("B_MSK["&amp;EXPEDISI[#Headers]&amp;"]"),ROW()-1)),"")</f>
        <v>44940</v>
      </c>
      <c r="L403" s="17" t="str">
        <f ca="1">IFERROR(INDEX(INDIRECT("B_MSK["&amp;EXPEDISI[#Headers]&amp;"]"),ROW()-1),"")</f>
        <v/>
      </c>
    </row>
    <row r="404" spans="1:12" x14ac:dyDescent="0.25">
      <c r="A404" s="16" t="str">
        <f ca="1">IFERROR(INDEX(INDIRECT("B_MSK["&amp;EXPEDISI[#Headers]&amp;"]"),ROW()-1),"")</f>
        <v/>
      </c>
      <c r="B404" s="26" t="str">
        <f ca="1">IFERROR(INDEX(INDIRECT("B_MSK["&amp;EXPEDISI[#Headers]&amp;"]"),ROW()-1),"")</f>
        <v>Gel Zhixin + Refill G-3124</v>
      </c>
      <c r="C404" s="26" t="str">
        <f ca="1">IFERROR(INDEX(SUPPLIER_CONV[2],MATCH(INDEX(INDIRECT("B_MSK["&amp;EXPEDISI[#Headers]&amp;"]"),ROW()-1),SUPPLIER_CONV[1],0)),"")</f>
        <v>DB</v>
      </c>
      <c r="D404" s="21" t="str">
        <f ca="1">IFERROR(INDEX(INDIRECT("B_MSK["&amp;EXPEDISI[#Headers]&amp;"]"),ROW()-1)&amp;IF(OR(EXPEDISI[[#This Row],[C]]&lt;2,EXPEDISI[[#This Row],[C]]=""),"","/ CTN"),"")</f>
        <v>120 LSN</v>
      </c>
      <c r="E404" s="5">
        <f ca="1">IFERROR(INDEX(INDIRECT("B_MSK["&amp;EXPEDISI[#Headers]&amp;"]"),ROW()-1),"")</f>
        <v>1</v>
      </c>
      <c r="F404" s="22">
        <f ca="1">IFERROR(INDEX(INDIRECT("B_MSK["&amp;EXPEDISI[#Headers]&amp;"_1]"),ROW()-1),"")</f>
        <v>18250</v>
      </c>
      <c r="G404" s="17" t="str">
        <f ca="1">IFERROR(INDEX(INDIRECT("B_MSK["&amp;EXPEDISI[#Headers]&amp;"_1]"),ROW()-1),"")</f>
        <v>/ LSN</v>
      </c>
      <c r="H404" s="17" t="str">
        <f ca="1">IFERROR(INDEX(INDIRECT("B_MSK["&amp;EXPEDISI[#Headers]&amp;"]"),ROW()-1),"")</f>
        <v/>
      </c>
      <c r="I404" s="17" t="str">
        <f ca="1">IFERROR(INDEX(INDIRECT("B_MSK["&amp;EXPEDISI[#Headers]&amp;"]"),ROW()-1),"")</f>
        <v/>
      </c>
      <c r="J404" s="19" t="str">
        <f ca="1">IFERROR(IF(INDEX(INDIRECT("B_MSK["&amp;EXPEDISI[#Headers]&amp;"]"),ROW()-1)=0,"",INDEX(INDIRECT("B_MSK["&amp;EXPEDISI[#Headers]&amp;"]"),ROW()-1)),"")</f>
        <v/>
      </c>
      <c r="K404" s="16">
        <f ca="1">IFERROR(IF(EXPEDISI[[#This Row],[NAMA BARANG]]="","",INDEX(INDIRECT("B_MSK["&amp;EXPEDISI[#Headers]&amp;"]"),ROW()-1)),"")</f>
        <v>44940</v>
      </c>
      <c r="L404" s="17" t="str">
        <f ca="1">IFERROR(INDEX(INDIRECT("B_MSK["&amp;EXPEDISI[#Headers]&amp;"]"),ROW()-1),"")</f>
        <v/>
      </c>
    </row>
    <row r="405" spans="1:12" x14ac:dyDescent="0.25">
      <c r="A405" s="16" t="str">
        <f ca="1">IFERROR(INDEX(INDIRECT("B_MSK["&amp;EXPEDISI[#Headers]&amp;"]"),ROW()-1),"")</f>
        <v/>
      </c>
      <c r="B405" s="26" t="str">
        <f ca="1">IFERROR(INDEX(INDIRECT("B_MSK["&amp;EXPEDISI[#Headers]&amp;"]"),ROW()-1),"")</f>
        <v>Gel Zhixin + Refill G-3123</v>
      </c>
      <c r="C405" s="26" t="str">
        <f ca="1">IFERROR(INDEX(SUPPLIER_CONV[2],MATCH(INDEX(INDIRECT("B_MSK["&amp;EXPEDISI[#Headers]&amp;"]"),ROW()-1),SUPPLIER_CONV[1],0)),"")</f>
        <v>DB</v>
      </c>
      <c r="D405" s="21" t="str">
        <f ca="1">IFERROR(INDEX(INDIRECT("B_MSK["&amp;EXPEDISI[#Headers]&amp;"]"),ROW()-1)&amp;IF(OR(EXPEDISI[[#This Row],[C]]&lt;2,EXPEDISI[[#This Row],[C]]=""),"","/ CTN"),"")</f>
        <v>120 LSN</v>
      </c>
      <c r="E405" s="5">
        <f ca="1">IFERROR(INDEX(INDIRECT("B_MSK["&amp;EXPEDISI[#Headers]&amp;"]"),ROW()-1),"")</f>
        <v>1</v>
      </c>
      <c r="F405" s="22">
        <f ca="1">IFERROR(INDEX(INDIRECT("B_MSK["&amp;EXPEDISI[#Headers]&amp;"_1]"),ROW()-1),"")</f>
        <v>18250</v>
      </c>
      <c r="G405" s="17" t="str">
        <f ca="1">IFERROR(INDEX(INDIRECT("B_MSK["&amp;EXPEDISI[#Headers]&amp;"_1]"),ROW()-1),"")</f>
        <v>/ LSN</v>
      </c>
      <c r="H405" s="17" t="str">
        <f ca="1">IFERROR(INDEX(INDIRECT("B_MSK["&amp;EXPEDISI[#Headers]&amp;"]"),ROW()-1),"")</f>
        <v/>
      </c>
      <c r="I405" s="17" t="str">
        <f ca="1">IFERROR(INDEX(INDIRECT("B_MSK["&amp;EXPEDISI[#Headers]&amp;"]"),ROW()-1),"")</f>
        <v/>
      </c>
      <c r="J405" s="19" t="str">
        <f ca="1">IFERROR(IF(INDEX(INDIRECT("B_MSK["&amp;EXPEDISI[#Headers]&amp;"]"),ROW()-1)=0,"",INDEX(INDIRECT("B_MSK["&amp;EXPEDISI[#Headers]&amp;"]"),ROW()-1)),"")</f>
        <v/>
      </c>
      <c r="K405" s="16">
        <f ca="1">IFERROR(IF(EXPEDISI[[#This Row],[NAMA BARANG]]="","",INDEX(INDIRECT("B_MSK["&amp;EXPEDISI[#Headers]&amp;"]"),ROW()-1)),"")</f>
        <v>44940</v>
      </c>
      <c r="L405" s="17" t="str">
        <f ca="1">IFERROR(INDEX(INDIRECT("B_MSK["&amp;EXPEDISI[#Headers]&amp;"]"),ROW()-1),"")</f>
        <v/>
      </c>
    </row>
    <row r="406" spans="1:12" x14ac:dyDescent="0.25">
      <c r="A406" s="16" t="str">
        <f ca="1">IFERROR(INDEX(INDIRECT("B_MSK["&amp;EXPEDISI[#Headers]&amp;"]"),ROW()-1),"")</f>
        <v/>
      </c>
      <c r="B406" s="26" t="str">
        <f ca="1">IFERROR(INDEX(INDIRECT("B_MSK["&amp;EXPEDISI[#Headers]&amp;"]"),ROW()-1),"")</f>
        <v>Gel Zhixin + Refill G-3121</v>
      </c>
      <c r="C406" s="26" t="str">
        <f ca="1">IFERROR(INDEX(SUPPLIER_CONV[2],MATCH(INDEX(INDIRECT("B_MSK["&amp;EXPEDISI[#Headers]&amp;"]"),ROW()-1),SUPPLIER_CONV[1],0)),"")</f>
        <v>DB</v>
      </c>
      <c r="D406" s="21" t="str">
        <f ca="1">IFERROR(INDEX(INDIRECT("B_MSK["&amp;EXPEDISI[#Headers]&amp;"]"),ROW()-1)&amp;IF(OR(EXPEDISI[[#This Row],[C]]&lt;2,EXPEDISI[[#This Row],[C]]=""),"","/ CTN"),"")</f>
        <v>120 LSN</v>
      </c>
      <c r="E406" s="5">
        <f ca="1">IFERROR(INDEX(INDIRECT("B_MSK["&amp;EXPEDISI[#Headers]&amp;"]"),ROW()-1),"")</f>
        <v>1</v>
      </c>
      <c r="F406" s="22">
        <f ca="1">IFERROR(INDEX(INDIRECT("B_MSK["&amp;EXPEDISI[#Headers]&amp;"_1]"),ROW()-1),"")</f>
        <v>18250</v>
      </c>
      <c r="G406" s="17" t="str">
        <f ca="1">IFERROR(INDEX(INDIRECT("B_MSK["&amp;EXPEDISI[#Headers]&amp;"_1]"),ROW()-1),"")</f>
        <v>/ LSN</v>
      </c>
      <c r="H406" s="17" t="str">
        <f ca="1">IFERROR(INDEX(INDIRECT("B_MSK["&amp;EXPEDISI[#Headers]&amp;"]"),ROW()-1),"")</f>
        <v/>
      </c>
      <c r="I406" s="17" t="str">
        <f ca="1">IFERROR(INDEX(INDIRECT("B_MSK["&amp;EXPEDISI[#Headers]&amp;"]"),ROW()-1),"")</f>
        <v/>
      </c>
      <c r="J406" s="23" t="str">
        <f ca="1">IFERROR(IF(INDEX(INDIRECT("B_MSK["&amp;EXPEDISI[#Headers]&amp;"]"),ROW()-1)=0,"",INDEX(INDIRECT("B_MSK["&amp;EXPEDISI[#Headers]&amp;"]"),ROW()-1)),"")</f>
        <v/>
      </c>
      <c r="K406" s="16">
        <f ca="1">IFERROR(IF(EXPEDISI[[#This Row],[NAMA BARANG]]="","",INDEX(INDIRECT("B_MSK["&amp;EXPEDISI[#Headers]&amp;"]"),ROW()-1)),"")</f>
        <v>44940</v>
      </c>
      <c r="L406" s="17" t="str">
        <f ca="1">IFERROR(INDEX(INDIRECT("B_MSK["&amp;EXPEDISI[#Headers]&amp;"]"),ROW()-1),"")</f>
        <v/>
      </c>
    </row>
    <row r="407" spans="1:12" x14ac:dyDescent="0.25">
      <c r="A407" s="16" t="str">
        <f ca="1">IFERROR(INDEX(INDIRECT("B_MSK["&amp;EXPEDISI[#Headers]&amp;"]"),ROW()-1),"")</f>
        <v/>
      </c>
      <c r="B407" s="26" t="str">
        <f ca="1">IFERROR(INDEX(INDIRECT("B_MSK["&amp;EXPEDISI[#Headers]&amp;"]"),ROW()-1),"")</f>
        <v>Gel Zhixin + Refill G-3119</v>
      </c>
      <c r="C407" s="26" t="str">
        <f ca="1">IFERROR(INDEX(SUPPLIER_CONV[2],MATCH(INDEX(INDIRECT("B_MSK["&amp;EXPEDISI[#Headers]&amp;"]"),ROW()-1),SUPPLIER_CONV[1],0)),"")</f>
        <v>DB</v>
      </c>
      <c r="D407" s="21" t="str">
        <f ca="1">IFERROR(INDEX(INDIRECT("B_MSK["&amp;EXPEDISI[#Headers]&amp;"]"),ROW()-1)&amp;IF(OR(EXPEDISI[[#This Row],[C]]&lt;2,EXPEDISI[[#This Row],[C]]=""),"","/ CTN"),"")</f>
        <v>120 LSN</v>
      </c>
      <c r="E407" s="5">
        <f ca="1">IFERROR(INDEX(INDIRECT("B_MSK["&amp;EXPEDISI[#Headers]&amp;"]"),ROW()-1),"")</f>
        <v>1</v>
      </c>
      <c r="F407" s="22" t="str">
        <f ca="1">IFERROR(INDEX(INDIRECT("B_MSK["&amp;EXPEDISI[#Headers]&amp;"_1]"),ROW()-1),"")</f>
        <v/>
      </c>
      <c r="G407" s="17" t="str">
        <f ca="1">IFERROR(INDEX(INDIRECT("B_MSK["&amp;EXPEDISI[#Headers]&amp;"_1]"),ROW()-1),"")</f>
        <v/>
      </c>
      <c r="H407" s="17" t="str">
        <f ca="1">IFERROR(INDEX(INDIRECT("B_MSK["&amp;EXPEDISI[#Headers]&amp;"]"),ROW()-1),"")</f>
        <v/>
      </c>
      <c r="I407" s="17" t="str">
        <f ca="1">IFERROR(INDEX(INDIRECT("B_MSK["&amp;EXPEDISI[#Headers]&amp;"]"),ROW()-1),"")</f>
        <v/>
      </c>
      <c r="J407" s="19" t="str">
        <f ca="1">IFERROR(IF(INDEX(INDIRECT("B_MSK["&amp;EXPEDISI[#Headers]&amp;"]"),ROW()-1)=0,"",INDEX(INDIRECT("B_MSK["&amp;EXPEDISI[#Headers]&amp;"]"),ROW()-1)),"")</f>
        <v>BONUS</v>
      </c>
      <c r="K407" s="16">
        <f ca="1">IFERROR(IF(EXPEDISI[[#This Row],[NAMA BARANG]]="","",INDEX(INDIRECT("B_MSK["&amp;EXPEDISI[#Headers]&amp;"]"),ROW()-1)),"")</f>
        <v>44940</v>
      </c>
      <c r="L407" s="17" t="str">
        <f ca="1">IFERROR(INDEX(INDIRECT("B_MSK["&amp;EXPEDISI[#Headers]&amp;"]"),ROW()-1),"")</f>
        <v/>
      </c>
    </row>
    <row r="408" spans="1:12" x14ac:dyDescent="0.25">
      <c r="A408" s="16" t="str">
        <f ca="1">IFERROR(INDEX(INDIRECT("B_MSK["&amp;EXPEDISI[#Headers]&amp;"]"),ROW()-1),"")</f>
        <v/>
      </c>
      <c r="B408" s="26" t="str">
        <f ca="1">IFERROR(INDEX(INDIRECT("B_MSK["&amp;EXPEDISI[#Headers]&amp;"]"),ROW()-1),"")</f>
        <v/>
      </c>
      <c r="C408" s="26" t="str">
        <f ca="1">IFERROR(INDEX(SUPPLIER_CONV[2],MATCH(INDEX(INDIRECT("B_MSK["&amp;EXPEDISI[#Headers]&amp;"]"),ROW()-1),SUPPLIER_CONV[1],0)),"")</f>
        <v/>
      </c>
      <c r="D408" s="21" t="str">
        <f ca="1">IFERROR(INDEX(INDIRECT("B_MSK["&amp;EXPEDISI[#Headers]&amp;"]"),ROW()-1)&amp;IF(OR(EXPEDISI[[#This Row],[C]]&lt;2,EXPEDISI[[#This Row],[C]]=""),"","/ CTN"),"")</f>
        <v/>
      </c>
      <c r="E408" s="5" t="str">
        <f ca="1">IFERROR(INDEX(INDIRECT("B_MSK["&amp;EXPEDISI[#Headers]&amp;"]"),ROW()-1),"")</f>
        <v/>
      </c>
      <c r="F408" s="22" t="str">
        <f ca="1">IFERROR(INDEX(INDIRECT("B_MSK["&amp;EXPEDISI[#Headers]&amp;"_1]"),ROW()-1),"")</f>
        <v/>
      </c>
      <c r="G408" s="17" t="str">
        <f ca="1">IFERROR(INDEX(INDIRECT("B_MSK["&amp;EXPEDISI[#Headers]&amp;"_1]"),ROW()-1),"")</f>
        <v/>
      </c>
      <c r="H408" s="17" t="str">
        <f ca="1">IFERROR(INDEX(INDIRECT("B_MSK["&amp;EXPEDISI[#Headers]&amp;"]"),ROW()-1),"")</f>
        <v/>
      </c>
      <c r="I408" s="17" t="str">
        <f ca="1">IFERROR(INDEX(INDIRECT("B_MSK["&amp;EXPEDISI[#Headers]&amp;"]"),ROW()-1),"")</f>
        <v/>
      </c>
      <c r="J408" s="23" t="str">
        <f ca="1">IFERROR(IF(INDEX(INDIRECT("B_MSK["&amp;EXPEDISI[#Headers]&amp;"]"),ROW()-1)=0,"",INDEX(INDIRECT("B_MSK["&amp;EXPEDISI[#Headers]&amp;"]"),ROW()-1)),"")</f>
        <v/>
      </c>
      <c r="K408" s="16" t="str">
        <f ca="1">IFERROR(IF(EXPEDISI[[#This Row],[NAMA BARANG]]="","",INDEX(INDIRECT("B_MSK["&amp;EXPEDISI[#Headers]&amp;"]"),ROW()-1)),"")</f>
        <v/>
      </c>
      <c r="L408" s="17" t="str">
        <f ca="1">IFERROR(INDEX(INDIRECT("B_MSK["&amp;EXPEDISI[#Headers]&amp;"]"),ROW()-1),"")</f>
        <v/>
      </c>
    </row>
    <row r="409" spans="1:12" x14ac:dyDescent="0.25">
      <c r="A409" s="16" t="str">
        <f ca="1">IFERROR(INDEX(INDIRECT("B_MSK["&amp;EXPEDISI[#Headers]&amp;"]"),ROW()-1),"")</f>
        <v/>
      </c>
      <c r="B409" s="26" t="str">
        <f ca="1">IFERROR(INDEX(INDIRECT("B_MSK["&amp;EXPEDISI[#Headers]&amp;"]"),ROW()-1),"")</f>
        <v>P case XLG BD 180-26</v>
      </c>
      <c r="C409" s="26" t="str">
        <f ca="1">IFERROR(INDEX(SUPPLIER_CONV[2],MATCH(INDEX(INDIRECT("B_MSK["&amp;EXPEDISI[#Headers]&amp;"]"),ROW()-1),SUPPLIER_CONV[1],0)),"")</f>
        <v>DB</v>
      </c>
      <c r="D409" s="21" t="str">
        <f ca="1">IFERROR(INDEX(INDIRECT("B_MSK["&amp;EXPEDISI[#Headers]&amp;"]"),ROW()-1)&amp;IF(OR(EXPEDISI[[#This Row],[C]]&lt;2,EXPEDISI[[#This Row],[C]]=""),"","/ CTN"),"")</f>
        <v>180 PCS/ CTN</v>
      </c>
      <c r="E409" s="5">
        <f ca="1">IFERROR(INDEX(INDIRECT("B_MSK["&amp;EXPEDISI[#Headers]&amp;"]"),ROW()-1),"")</f>
        <v>3</v>
      </c>
      <c r="F409" s="22">
        <f ca="1">IFERROR(INDEX(INDIRECT("B_MSK["&amp;EXPEDISI[#Headers]&amp;"_1]"),ROW()-1),"")</f>
        <v>11000</v>
      </c>
      <c r="G409" s="17" t="str">
        <f ca="1">IFERROR(INDEX(INDIRECT("B_MSK["&amp;EXPEDISI[#Headers]&amp;"_1]"),ROW()-1),"")</f>
        <v>/ PCS</v>
      </c>
      <c r="H409" s="17">
        <f ca="1">IFERROR(INDEX(INDIRECT("B_MSK["&amp;EXPEDISI[#Headers]&amp;"]"),ROW()-1),"")</f>
        <v>2.5000000000000001E-2</v>
      </c>
      <c r="I409" s="17" t="str">
        <f ca="1">IFERROR(INDEX(INDIRECT("B_MSK["&amp;EXPEDISI[#Headers]&amp;"]"),ROW()-1),"")</f>
        <v/>
      </c>
      <c r="J409" s="23" t="str">
        <f ca="1">IFERROR(IF(INDEX(INDIRECT("B_MSK["&amp;EXPEDISI[#Headers]&amp;"]"),ROW()-1)=0,"",INDEX(INDIRECT("B_MSK["&amp;EXPEDISI[#Headers]&amp;"]"),ROW()-1)),"")</f>
        <v/>
      </c>
      <c r="K409" s="16">
        <f ca="1">IFERROR(IF(EXPEDISI[[#This Row],[NAMA BARANG]]="","",INDEX(INDIRECT("B_MSK["&amp;EXPEDISI[#Headers]&amp;"]"),ROW()-1)),"")</f>
        <v>44940</v>
      </c>
      <c r="L409" s="17" t="str">
        <f ca="1">IFERROR(INDEX(INDIRECT("B_MSK["&amp;EXPEDISI[#Headers]&amp;"]"),ROW()-1),"")</f>
        <v/>
      </c>
    </row>
    <row r="410" spans="1:12" x14ac:dyDescent="0.25">
      <c r="A410" s="16" t="str">
        <f ca="1">IFERROR(INDEX(INDIRECT("B_MSK["&amp;EXPEDISI[#Headers]&amp;"]"),ROW()-1),"")</f>
        <v/>
      </c>
      <c r="B410" s="26" t="str">
        <f ca="1">IFERROR(INDEX(INDIRECT("B_MSK["&amp;EXPEDISI[#Headers]&amp;"]"),ROW()-1),"")</f>
        <v>Mech Pen Tizo 2.0 TM 030A-1</v>
      </c>
      <c r="C410" s="26" t="str">
        <f ca="1">IFERROR(INDEX(SUPPLIER_CONV[2],MATCH(INDEX(INDIRECT("B_MSK["&amp;EXPEDISI[#Headers]&amp;"]"),ROW()-1),SUPPLIER_CONV[1],0)),"")</f>
        <v>DB</v>
      </c>
      <c r="D410" s="21" t="str">
        <f ca="1">IFERROR(INDEX(INDIRECT("B_MSK["&amp;EXPEDISI[#Headers]&amp;"]"),ROW()-1)&amp;IF(OR(EXPEDISI[[#This Row],[C]]&lt;2,EXPEDISI[[#This Row],[C]]=""),"","/ CTN"),"")</f>
        <v>96 LSN/ CTN</v>
      </c>
      <c r="E410" s="5">
        <f ca="1">IFERROR(INDEX(INDIRECT("B_MSK["&amp;EXPEDISI[#Headers]&amp;"]"),ROW()-1),"")</f>
        <v>2</v>
      </c>
      <c r="F410" s="22">
        <f ca="1">IFERROR(INDEX(INDIRECT("B_MSK["&amp;EXPEDISI[#Headers]&amp;"_1]"),ROW()-1),"")</f>
        <v>29000</v>
      </c>
      <c r="G410" s="17" t="str">
        <f ca="1">IFERROR(INDEX(INDIRECT("B_MSK["&amp;EXPEDISI[#Headers]&amp;"_1]"),ROW()-1),"")</f>
        <v>/ LSN</v>
      </c>
      <c r="H410" s="17" t="str">
        <f ca="1">IFERROR(INDEX(INDIRECT("B_MSK["&amp;EXPEDISI[#Headers]&amp;"]"),ROW()-1),"")</f>
        <v/>
      </c>
      <c r="I410" s="17" t="str">
        <f ca="1">IFERROR(INDEX(INDIRECT("B_MSK["&amp;EXPEDISI[#Headers]&amp;"]"),ROW()-1),"")</f>
        <v/>
      </c>
      <c r="J410" s="23" t="str">
        <f ca="1">IFERROR(IF(INDEX(INDIRECT("B_MSK["&amp;EXPEDISI[#Headers]&amp;"]"),ROW()-1)=0,"",INDEX(INDIRECT("B_MSK["&amp;EXPEDISI[#Headers]&amp;"]"),ROW()-1)),"")</f>
        <v/>
      </c>
      <c r="K410" s="16">
        <f ca="1">IFERROR(IF(EXPEDISI[[#This Row],[NAMA BARANG]]="","",INDEX(INDIRECT("B_MSK["&amp;EXPEDISI[#Headers]&amp;"]"),ROW()-1)),"")</f>
        <v>44940</v>
      </c>
      <c r="L410" s="17" t="str">
        <f ca="1">IFERROR(INDEX(INDIRECT("B_MSK["&amp;EXPEDISI[#Headers]&amp;"]"),ROW()-1),"")</f>
        <v/>
      </c>
    </row>
    <row r="411" spans="1:12" x14ac:dyDescent="0.25">
      <c r="A411" s="16" t="str">
        <f ca="1">IFERROR(INDEX(INDIRECT("B_MSK["&amp;EXPEDISI[#Headers]&amp;"]"),ROW()-1),"")</f>
        <v/>
      </c>
      <c r="B411" s="26" t="str">
        <f ca="1">IFERROR(INDEX(INDIRECT("B_MSK["&amp;EXPEDISI[#Headers]&amp;"]"),ROW()-1),"")</f>
        <v>Mech pen Tizo 2.0 TM030-E</v>
      </c>
      <c r="C411" s="26" t="str">
        <f ca="1">IFERROR(INDEX(SUPPLIER_CONV[2],MATCH(INDEX(INDIRECT("B_MSK["&amp;EXPEDISI[#Headers]&amp;"]"),ROW()-1),SUPPLIER_CONV[1],0)),"")</f>
        <v>DB</v>
      </c>
      <c r="D411" s="21" t="str">
        <f ca="1">IFERROR(INDEX(INDIRECT("B_MSK["&amp;EXPEDISI[#Headers]&amp;"]"),ROW()-1)&amp;IF(OR(EXPEDISI[[#This Row],[C]]&lt;2,EXPEDISI[[#This Row],[C]]=""),"","/ CTN"),"")</f>
        <v>96 LSN/ CTN</v>
      </c>
      <c r="E411" s="5">
        <f ca="1">IFERROR(INDEX(INDIRECT("B_MSK["&amp;EXPEDISI[#Headers]&amp;"]"),ROW()-1),"")</f>
        <v>2</v>
      </c>
      <c r="F411" s="22">
        <f ca="1">IFERROR(INDEX(INDIRECT("B_MSK["&amp;EXPEDISI[#Headers]&amp;"_1]"),ROW()-1),"")</f>
        <v>29000</v>
      </c>
      <c r="G411" s="17" t="str">
        <f ca="1">IFERROR(INDEX(INDIRECT("B_MSK["&amp;EXPEDISI[#Headers]&amp;"_1]"),ROW()-1),"")</f>
        <v>/ LSN</v>
      </c>
      <c r="H411" s="17" t="str">
        <f ca="1">IFERROR(INDEX(INDIRECT("B_MSK["&amp;EXPEDISI[#Headers]&amp;"]"),ROW()-1),"")</f>
        <v/>
      </c>
      <c r="I411" s="17" t="str">
        <f ca="1">IFERROR(INDEX(INDIRECT("B_MSK["&amp;EXPEDISI[#Headers]&amp;"]"),ROW()-1),"")</f>
        <v/>
      </c>
      <c r="J411" s="23" t="str">
        <f ca="1">IFERROR(IF(INDEX(INDIRECT("B_MSK["&amp;EXPEDISI[#Headers]&amp;"]"),ROW()-1)=0,"",INDEX(INDIRECT("B_MSK["&amp;EXPEDISI[#Headers]&amp;"]"),ROW()-1)),"")</f>
        <v/>
      </c>
      <c r="K411" s="16">
        <f ca="1">IFERROR(IF(EXPEDISI[[#This Row],[NAMA BARANG]]="","",INDEX(INDIRECT("B_MSK["&amp;EXPEDISI[#Headers]&amp;"]"),ROW()-1)),"")</f>
        <v>44940</v>
      </c>
      <c r="L411" s="17" t="str">
        <f ca="1">IFERROR(INDEX(INDIRECT("B_MSK["&amp;EXPEDISI[#Headers]&amp;"]"),ROW()-1),"")</f>
        <v/>
      </c>
    </row>
    <row r="412" spans="1:12" x14ac:dyDescent="0.25">
      <c r="A412" s="16" t="str">
        <f ca="1">IFERROR(INDEX(INDIRECT("B_MSK["&amp;EXPEDISI[#Headers]&amp;"]"),ROW()-1),"")</f>
        <v/>
      </c>
      <c r="B412" s="26" t="str">
        <f ca="1">IFERROR(INDEX(INDIRECT("B_MSK["&amp;EXPEDISI[#Headers]&amp;"]"),ROW()-1),"")</f>
        <v>Mechpen 2.0 TM1800</v>
      </c>
      <c r="C412" s="26" t="str">
        <f ca="1">IFERROR(INDEX(SUPPLIER_CONV[2],MATCH(INDEX(INDIRECT("B_MSK["&amp;EXPEDISI[#Headers]&amp;"]"),ROW()-1),SUPPLIER_CONV[1],0)),"")</f>
        <v>DB</v>
      </c>
      <c r="D412" s="21" t="str">
        <f ca="1">IFERROR(INDEX(INDIRECT("B_MSK["&amp;EXPEDISI[#Headers]&amp;"]"),ROW()-1)&amp;IF(OR(EXPEDISI[[#This Row],[C]]&lt;2,EXPEDISI[[#This Row],[C]]=""),"","/ CTN"),"")</f>
        <v>96 LSN/ CTN</v>
      </c>
      <c r="E412" s="5">
        <f ca="1">IFERROR(INDEX(INDIRECT("B_MSK["&amp;EXPEDISI[#Headers]&amp;"]"),ROW()-1),"")</f>
        <v>2</v>
      </c>
      <c r="F412" s="22">
        <f ca="1">IFERROR(INDEX(INDIRECT("B_MSK["&amp;EXPEDISI[#Headers]&amp;"_1]"),ROW()-1),"")</f>
        <v>29000</v>
      </c>
      <c r="G412" s="17" t="str">
        <f ca="1">IFERROR(INDEX(INDIRECT("B_MSK["&amp;EXPEDISI[#Headers]&amp;"_1]"),ROW()-1),"")</f>
        <v>/ LSN</v>
      </c>
      <c r="H412" s="17" t="str">
        <f ca="1">IFERROR(INDEX(INDIRECT("B_MSK["&amp;EXPEDISI[#Headers]&amp;"]"),ROW()-1),"")</f>
        <v/>
      </c>
      <c r="I412" s="17" t="str">
        <f ca="1">IFERROR(INDEX(INDIRECT("B_MSK["&amp;EXPEDISI[#Headers]&amp;"]"),ROW()-1),"")</f>
        <v/>
      </c>
      <c r="J412" s="23" t="str">
        <f ca="1">IFERROR(IF(INDEX(INDIRECT("B_MSK["&amp;EXPEDISI[#Headers]&amp;"]"),ROW()-1)=0,"",INDEX(INDIRECT("B_MSK["&amp;EXPEDISI[#Headers]&amp;"]"),ROW()-1)),"")</f>
        <v/>
      </c>
      <c r="K412" s="16">
        <f ca="1">IFERROR(IF(EXPEDISI[[#This Row],[NAMA BARANG]]="","",INDEX(INDIRECT("B_MSK["&amp;EXPEDISI[#Headers]&amp;"]"),ROW()-1)),"")</f>
        <v>44940</v>
      </c>
      <c r="L412" s="17" t="str">
        <f ca="1">IFERROR(INDEX(INDIRECT("B_MSK["&amp;EXPEDISI[#Headers]&amp;"]"),ROW()-1),"")</f>
        <v/>
      </c>
    </row>
    <row r="413" spans="1:12" x14ac:dyDescent="0.25">
      <c r="A413" s="16" t="str">
        <f ca="1">IFERROR(INDEX(INDIRECT("B_MSK["&amp;EXPEDISI[#Headers]&amp;"]"),ROW()-1),"")</f>
        <v/>
      </c>
      <c r="B413" s="26" t="str">
        <f ca="1">IFERROR(INDEX(INDIRECT("B_MSK["&amp;EXPEDISI[#Headers]&amp;"]"),ROW()-1),"")</f>
        <v>Mech pen Tizo 2.0 TM030-C</v>
      </c>
      <c r="C413" s="26" t="str">
        <f ca="1">IFERROR(INDEX(SUPPLIER_CONV[2],MATCH(INDEX(INDIRECT("B_MSK["&amp;EXPEDISI[#Headers]&amp;"]"),ROW()-1),SUPPLIER_CONV[1],0)),"")</f>
        <v>DB</v>
      </c>
      <c r="D413" s="21" t="str">
        <f ca="1">IFERROR(INDEX(INDIRECT("B_MSK["&amp;EXPEDISI[#Headers]&amp;"]"),ROW()-1)&amp;IF(OR(EXPEDISI[[#This Row],[C]]&lt;2,EXPEDISI[[#This Row],[C]]=""),"","/ CTN"),"")</f>
        <v>96 LSN</v>
      </c>
      <c r="E413" s="5">
        <f ca="1">IFERROR(INDEX(INDIRECT("B_MSK["&amp;EXPEDISI[#Headers]&amp;"]"),ROW()-1),"")</f>
        <v>1</v>
      </c>
      <c r="F413" s="22">
        <f ca="1">IFERROR(INDEX(INDIRECT("B_MSK["&amp;EXPEDISI[#Headers]&amp;"_1]"),ROW()-1),"")</f>
        <v>29000</v>
      </c>
      <c r="G413" s="17" t="str">
        <f ca="1">IFERROR(INDEX(INDIRECT("B_MSK["&amp;EXPEDISI[#Headers]&amp;"_1]"),ROW()-1),"")</f>
        <v>/ LSN</v>
      </c>
      <c r="H413" s="17" t="str">
        <f ca="1">IFERROR(INDEX(INDIRECT("B_MSK["&amp;EXPEDISI[#Headers]&amp;"]"),ROW()-1),"")</f>
        <v/>
      </c>
      <c r="I413" s="17" t="str">
        <f ca="1">IFERROR(INDEX(INDIRECT("B_MSK["&amp;EXPEDISI[#Headers]&amp;"]"),ROW()-1),"")</f>
        <v/>
      </c>
      <c r="J413" s="19" t="str">
        <f ca="1">IFERROR(IF(INDEX(INDIRECT("B_MSK["&amp;EXPEDISI[#Headers]&amp;"]"),ROW()-1)=0,"",INDEX(INDIRECT("B_MSK["&amp;EXPEDISI[#Headers]&amp;"]"),ROW()-1)),"")</f>
        <v/>
      </c>
      <c r="K413" s="16">
        <f ca="1">IFERROR(IF(EXPEDISI[[#This Row],[NAMA BARANG]]="","",INDEX(INDIRECT("B_MSK["&amp;EXPEDISI[#Headers]&amp;"]"),ROW()-1)),"")</f>
        <v>44940</v>
      </c>
      <c r="L413" s="17" t="str">
        <f ca="1">IFERROR(INDEX(INDIRECT("B_MSK["&amp;EXPEDISI[#Headers]&amp;"]"),ROW()-1),"")</f>
        <v/>
      </c>
    </row>
    <row r="414" spans="1:12" x14ac:dyDescent="0.25">
      <c r="A414" s="16" t="str">
        <f ca="1">IFERROR(INDEX(INDIRECT("B_MSK["&amp;EXPEDISI[#Headers]&amp;"]"),ROW()-1),"")</f>
        <v/>
      </c>
      <c r="B414" s="26" t="str">
        <f ca="1">IFERROR(INDEX(INDIRECT("B_MSK["&amp;EXPEDISI[#Headers]&amp;"]"),ROW()-1),"")</f>
        <v>Mech pen Tizo 2.0 TM 030-F</v>
      </c>
      <c r="C414" s="26" t="str">
        <f ca="1">IFERROR(INDEX(SUPPLIER_CONV[2],MATCH(INDEX(INDIRECT("B_MSK["&amp;EXPEDISI[#Headers]&amp;"]"),ROW()-1),SUPPLIER_CONV[1],0)),"")</f>
        <v>DB</v>
      </c>
      <c r="D414" s="21" t="str">
        <f ca="1">IFERROR(INDEX(INDIRECT("B_MSK["&amp;EXPEDISI[#Headers]&amp;"]"),ROW()-1)&amp;IF(OR(EXPEDISI[[#This Row],[C]]&lt;2,EXPEDISI[[#This Row],[C]]=""),"","/ CTN"),"")</f>
        <v>96 LSN</v>
      </c>
      <c r="E414" s="5">
        <f ca="1">IFERROR(INDEX(INDIRECT("B_MSK["&amp;EXPEDISI[#Headers]&amp;"]"),ROW()-1),"")</f>
        <v>1</v>
      </c>
      <c r="F414" s="22">
        <f ca="1">IFERROR(INDEX(INDIRECT("B_MSK["&amp;EXPEDISI[#Headers]&amp;"_1]"),ROW()-1),"")</f>
        <v>29000</v>
      </c>
      <c r="G414" s="17" t="str">
        <f ca="1">IFERROR(INDEX(INDIRECT("B_MSK["&amp;EXPEDISI[#Headers]&amp;"_1]"),ROW()-1),"")</f>
        <v>/ LSN</v>
      </c>
      <c r="H414" s="17" t="str">
        <f ca="1">IFERROR(INDEX(INDIRECT("B_MSK["&amp;EXPEDISI[#Headers]&amp;"]"),ROW()-1),"")</f>
        <v/>
      </c>
      <c r="I414" s="17" t="str">
        <f ca="1">IFERROR(INDEX(INDIRECT("B_MSK["&amp;EXPEDISI[#Headers]&amp;"]"),ROW()-1),"")</f>
        <v/>
      </c>
      <c r="J414" s="19" t="str">
        <f ca="1">IFERROR(IF(INDEX(INDIRECT("B_MSK["&amp;EXPEDISI[#Headers]&amp;"]"),ROW()-1)=0,"",INDEX(INDIRECT("B_MSK["&amp;EXPEDISI[#Headers]&amp;"]"),ROW()-1)),"")</f>
        <v/>
      </c>
      <c r="K414" s="16">
        <f ca="1">IFERROR(IF(EXPEDISI[[#This Row],[NAMA BARANG]]="","",INDEX(INDIRECT("B_MSK["&amp;EXPEDISI[#Headers]&amp;"]"),ROW()-1)),"")</f>
        <v>44940</v>
      </c>
      <c r="L414" s="17" t="str">
        <f ca="1">IFERROR(INDEX(INDIRECT("B_MSK["&amp;EXPEDISI[#Headers]&amp;"]"),ROW()-1),"")</f>
        <v/>
      </c>
    </row>
    <row r="415" spans="1:12" x14ac:dyDescent="0.25">
      <c r="A415" s="16" t="str">
        <f ca="1">IFERROR(INDEX(INDIRECT("B_MSK["&amp;EXPEDISI[#Headers]&amp;"]"),ROW()-1),"")</f>
        <v/>
      </c>
      <c r="B415" s="26" t="str">
        <f ca="1">IFERROR(INDEX(INDIRECT("B_MSK["&amp;EXPEDISI[#Headers]&amp;"]"),ROW()-1),"")</f>
        <v>Mech Pen Tizo 2.0 TM 030-C</v>
      </c>
      <c r="C415" s="26" t="str">
        <f ca="1">IFERROR(INDEX(SUPPLIER_CONV[2],MATCH(INDEX(INDIRECT("B_MSK["&amp;EXPEDISI[#Headers]&amp;"]"),ROW()-1),SUPPLIER_CONV[1],0)),"")</f>
        <v>DB</v>
      </c>
      <c r="D415" s="21" t="str">
        <f ca="1">IFERROR(INDEX(INDIRECT("B_MSK["&amp;EXPEDISI[#Headers]&amp;"]"),ROW()-1)&amp;IF(OR(EXPEDISI[[#This Row],[C]]&lt;2,EXPEDISI[[#This Row],[C]]=""),"","/ CTN"),"")</f>
        <v>96 LSN</v>
      </c>
      <c r="E415" s="5">
        <f ca="1">IFERROR(INDEX(INDIRECT("B_MSK["&amp;EXPEDISI[#Headers]&amp;"]"),ROW()-1),"")</f>
        <v>1</v>
      </c>
      <c r="F415" s="22">
        <f ca="1">IFERROR(INDEX(INDIRECT("B_MSK["&amp;EXPEDISI[#Headers]&amp;"_1]"),ROW()-1),"")</f>
        <v>29000</v>
      </c>
      <c r="G415" s="17" t="str">
        <f ca="1">IFERROR(INDEX(INDIRECT("B_MSK["&amp;EXPEDISI[#Headers]&amp;"_1]"),ROW()-1),"")</f>
        <v>/ LSN</v>
      </c>
      <c r="H415" s="17" t="str">
        <f ca="1">IFERROR(INDEX(INDIRECT("B_MSK["&amp;EXPEDISI[#Headers]&amp;"]"),ROW()-1),"")</f>
        <v/>
      </c>
      <c r="I415" s="17" t="str">
        <f ca="1">IFERROR(INDEX(INDIRECT("B_MSK["&amp;EXPEDISI[#Headers]&amp;"]"),ROW()-1),"")</f>
        <v/>
      </c>
      <c r="J415" s="19" t="str">
        <f ca="1">IFERROR(IF(INDEX(INDIRECT("B_MSK["&amp;EXPEDISI[#Headers]&amp;"]"),ROW()-1)=0,"",INDEX(INDIRECT("B_MSK["&amp;EXPEDISI[#Headers]&amp;"]"),ROW()-1)),"")</f>
        <v/>
      </c>
      <c r="K415" s="16">
        <f ca="1">IFERROR(IF(EXPEDISI[[#This Row],[NAMA BARANG]]="","",INDEX(INDIRECT("B_MSK["&amp;EXPEDISI[#Headers]&amp;"]"),ROW()-1)),"")</f>
        <v>44940</v>
      </c>
      <c r="L415" s="17" t="str">
        <f ca="1">IFERROR(INDEX(INDIRECT("B_MSK["&amp;EXPEDISI[#Headers]&amp;"]"),ROW()-1),"")</f>
        <v/>
      </c>
    </row>
    <row r="416" spans="1:12" x14ac:dyDescent="0.25">
      <c r="A416" s="16" t="str">
        <f ca="1">IFERROR(INDEX(INDIRECT("B_MSK["&amp;EXPEDISI[#Headers]&amp;"]"),ROW()-1),"")</f>
        <v/>
      </c>
      <c r="B416" s="26" t="str">
        <f ca="1">IFERROR(INDEX(INDIRECT("B_MSK["&amp;EXPEDISI[#Headers]&amp;"]"),ROW()-1),"")</f>
        <v>Mech pen Tizo 2.0 TM 030-H</v>
      </c>
      <c r="C416" s="26" t="str">
        <f ca="1">IFERROR(INDEX(SUPPLIER_CONV[2],MATCH(INDEX(INDIRECT("B_MSK["&amp;EXPEDISI[#Headers]&amp;"]"),ROW()-1),SUPPLIER_CONV[1],0)),"")</f>
        <v>DB</v>
      </c>
      <c r="D416" s="21" t="str">
        <f ca="1">IFERROR(INDEX(INDIRECT("B_MSK["&amp;EXPEDISI[#Headers]&amp;"]"),ROW()-1)&amp;IF(OR(EXPEDISI[[#This Row],[C]]&lt;2,EXPEDISI[[#This Row],[C]]=""),"","/ CTN"),"")</f>
        <v>96 LSN</v>
      </c>
      <c r="E416" s="5">
        <f ca="1">IFERROR(INDEX(INDIRECT("B_MSK["&amp;EXPEDISI[#Headers]&amp;"]"),ROW()-1),"")</f>
        <v>1</v>
      </c>
      <c r="F416" s="22">
        <f ca="1">IFERROR(INDEX(INDIRECT("B_MSK["&amp;EXPEDISI[#Headers]&amp;"_1]"),ROW()-1),"")</f>
        <v>29000</v>
      </c>
      <c r="G416" s="17" t="str">
        <f ca="1">IFERROR(INDEX(INDIRECT("B_MSK["&amp;EXPEDISI[#Headers]&amp;"_1]"),ROW()-1),"")</f>
        <v>/ LSN</v>
      </c>
      <c r="H416" s="17" t="str">
        <f ca="1">IFERROR(INDEX(INDIRECT("B_MSK["&amp;EXPEDISI[#Headers]&amp;"]"),ROW()-1),"")</f>
        <v/>
      </c>
      <c r="I416" s="17" t="str">
        <f ca="1">IFERROR(INDEX(INDIRECT("B_MSK["&amp;EXPEDISI[#Headers]&amp;"]"),ROW()-1),"")</f>
        <v/>
      </c>
      <c r="J416" s="19" t="str">
        <f ca="1">IFERROR(IF(INDEX(INDIRECT("B_MSK["&amp;EXPEDISI[#Headers]&amp;"]"),ROW()-1)=0,"",INDEX(INDIRECT("B_MSK["&amp;EXPEDISI[#Headers]&amp;"]"),ROW()-1)),"")</f>
        <v/>
      </c>
      <c r="K416" s="16">
        <f ca="1">IFERROR(IF(EXPEDISI[[#This Row],[NAMA BARANG]]="","",INDEX(INDIRECT("B_MSK["&amp;EXPEDISI[#Headers]&amp;"]"),ROW()-1)),"")</f>
        <v>44940</v>
      </c>
      <c r="L416" s="17" t="str">
        <f ca="1">IFERROR(INDEX(INDIRECT("B_MSK["&amp;EXPEDISI[#Headers]&amp;"]"),ROW()-1),"")</f>
        <v/>
      </c>
    </row>
    <row r="417" spans="1:12" x14ac:dyDescent="0.25">
      <c r="A417" s="16" t="str">
        <f ca="1">IFERROR(INDEX(INDIRECT("B_MSK["&amp;EXPEDISI[#Headers]&amp;"]"),ROW()-1),"")</f>
        <v/>
      </c>
      <c r="B417" s="26" t="str">
        <f ca="1">IFERROR(INDEX(INDIRECT("B_MSK["&amp;EXPEDISI[#Headers]&amp;"]"),ROW()-1),"")</f>
        <v>Mechpen 2B 2.0 TM 01661</v>
      </c>
      <c r="C417" s="26" t="str">
        <f ca="1">IFERROR(INDEX(SUPPLIER_CONV[2],MATCH(INDEX(INDIRECT("B_MSK["&amp;EXPEDISI[#Headers]&amp;"]"),ROW()-1),SUPPLIER_CONV[1],0)),"")</f>
        <v>DB</v>
      </c>
      <c r="D417" s="21" t="str">
        <f ca="1">IFERROR(INDEX(INDIRECT("B_MSK["&amp;EXPEDISI[#Headers]&amp;"]"),ROW()-1)&amp;IF(OR(EXPEDISI[[#This Row],[C]]&lt;2,EXPEDISI[[#This Row],[C]]=""),"","/ CTN"),"")</f>
        <v>144 LSN</v>
      </c>
      <c r="E417" s="5">
        <f ca="1">IFERROR(INDEX(INDIRECT("B_MSK["&amp;EXPEDISI[#Headers]&amp;"]"),ROW()-1),"")</f>
        <v>1</v>
      </c>
      <c r="F417" s="22">
        <f ca="1">IFERROR(INDEX(INDIRECT("B_MSK["&amp;EXPEDISI[#Headers]&amp;"_1]"),ROW()-1),"")</f>
        <v>19000</v>
      </c>
      <c r="G417" s="17" t="str">
        <f ca="1">IFERROR(INDEX(INDIRECT("B_MSK["&amp;EXPEDISI[#Headers]&amp;"_1]"),ROW()-1),"")</f>
        <v>/ LSN</v>
      </c>
      <c r="H417" s="17" t="str">
        <f ca="1">IFERROR(INDEX(INDIRECT("B_MSK["&amp;EXPEDISI[#Headers]&amp;"]"),ROW()-1),"")</f>
        <v/>
      </c>
      <c r="I417" s="17" t="str">
        <f ca="1">IFERROR(INDEX(INDIRECT("B_MSK["&amp;EXPEDISI[#Headers]&amp;"]"),ROW()-1),"")</f>
        <v/>
      </c>
      <c r="J417" s="23" t="str">
        <f ca="1">IFERROR(IF(INDEX(INDIRECT("B_MSK["&amp;EXPEDISI[#Headers]&amp;"]"),ROW()-1)=0,"",INDEX(INDIRECT("B_MSK["&amp;EXPEDISI[#Headers]&amp;"]"),ROW()-1)),"")</f>
        <v/>
      </c>
      <c r="K417" s="16">
        <f ca="1">IFERROR(IF(EXPEDISI[[#This Row],[NAMA BARANG]]="","",INDEX(INDIRECT("B_MSK["&amp;EXPEDISI[#Headers]&amp;"]"),ROW()-1)),"")</f>
        <v>44940</v>
      </c>
      <c r="L417" s="17" t="str">
        <f ca="1">IFERROR(INDEX(INDIRECT("B_MSK["&amp;EXPEDISI[#Headers]&amp;"]"),ROW()-1),"")</f>
        <v/>
      </c>
    </row>
    <row r="418" spans="1:12" x14ac:dyDescent="0.25">
      <c r="A418" s="16" t="str">
        <f ca="1">IFERROR(INDEX(INDIRECT("B_MSK["&amp;EXPEDISI[#Headers]&amp;"]"),ROW()-1),"")</f>
        <v/>
      </c>
      <c r="B418" s="26" t="str">
        <f ca="1">IFERROR(INDEX(INDIRECT("B_MSK["&amp;EXPEDISI[#Headers]&amp;"]"),ROW()-1),"")</f>
        <v>Mechpen 2B 2.0 TM 01069</v>
      </c>
      <c r="C418" s="26" t="str">
        <f ca="1">IFERROR(INDEX(SUPPLIER_CONV[2],MATCH(INDEX(INDIRECT("B_MSK["&amp;EXPEDISI[#Headers]&amp;"]"),ROW()-1),SUPPLIER_CONV[1],0)),"")</f>
        <v>DB</v>
      </c>
      <c r="D418" s="21" t="str">
        <f ca="1">IFERROR(INDEX(INDIRECT("B_MSK["&amp;EXPEDISI[#Headers]&amp;"]"),ROW()-1)&amp;IF(OR(EXPEDISI[[#This Row],[C]]&lt;2,EXPEDISI[[#This Row],[C]]=""),"","/ CTN"),"")</f>
        <v>144 LSN</v>
      </c>
      <c r="E418" s="5">
        <f ca="1">IFERROR(INDEX(INDIRECT("B_MSK["&amp;EXPEDISI[#Headers]&amp;"]"),ROW()-1),"")</f>
        <v>1</v>
      </c>
      <c r="F418" s="22">
        <f ca="1">IFERROR(INDEX(INDIRECT("B_MSK["&amp;EXPEDISI[#Headers]&amp;"_1]"),ROW()-1),"")</f>
        <v>19000</v>
      </c>
      <c r="G418" s="17" t="str">
        <f ca="1">IFERROR(INDEX(INDIRECT("B_MSK["&amp;EXPEDISI[#Headers]&amp;"_1]"),ROW()-1),"")</f>
        <v>/ LSN</v>
      </c>
      <c r="H418" s="17" t="str">
        <f ca="1">IFERROR(INDEX(INDIRECT("B_MSK["&amp;EXPEDISI[#Headers]&amp;"]"),ROW()-1),"")</f>
        <v/>
      </c>
      <c r="I418" s="17" t="str">
        <f ca="1">IFERROR(INDEX(INDIRECT("B_MSK["&amp;EXPEDISI[#Headers]&amp;"]"),ROW()-1),"")</f>
        <v/>
      </c>
      <c r="J418" s="19" t="str">
        <f ca="1">IFERROR(IF(INDEX(INDIRECT("B_MSK["&amp;EXPEDISI[#Headers]&amp;"]"),ROW()-1)=0,"",INDEX(INDIRECT("B_MSK["&amp;EXPEDISI[#Headers]&amp;"]"),ROW()-1)),"")</f>
        <v/>
      </c>
      <c r="K418" s="16">
        <f ca="1">IFERROR(IF(EXPEDISI[[#This Row],[NAMA BARANG]]="","",INDEX(INDIRECT("B_MSK["&amp;EXPEDISI[#Headers]&amp;"]"),ROW()-1)),"")</f>
        <v>44940</v>
      </c>
      <c r="L418" s="17" t="str">
        <f ca="1">IFERROR(INDEX(INDIRECT("B_MSK["&amp;EXPEDISI[#Headers]&amp;"]"),ROW()-1),"")</f>
        <v/>
      </c>
    </row>
    <row r="419" spans="1:12" x14ac:dyDescent="0.25">
      <c r="A419" s="16" t="str">
        <f ca="1">IFERROR(INDEX(INDIRECT("B_MSK["&amp;EXPEDISI[#Headers]&amp;"]"),ROW()-1),"")</f>
        <v/>
      </c>
      <c r="B419" s="26" t="str">
        <f ca="1">IFERROR(INDEX(INDIRECT("B_MSK["&amp;EXPEDISI[#Headers]&amp;"]"),ROW()-1),"")</f>
        <v>Gel pen Tizo TG 31220</v>
      </c>
      <c r="C419" s="26" t="str">
        <f ca="1">IFERROR(INDEX(SUPPLIER_CONV[2],MATCH(INDEX(INDIRECT("B_MSK["&amp;EXPEDISI[#Headers]&amp;"]"),ROW()-1),SUPPLIER_CONV[1],0)),"")</f>
        <v>DB</v>
      </c>
      <c r="D419" s="21" t="str">
        <f ca="1">IFERROR(INDEX(INDIRECT("B_MSK["&amp;EXPEDISI[#Headers]&amp;"]"),ROW()-1)&amp;IF(OR(EXPEDISI[[#This Row],[C]]&lt;2,EXPEDISI[[#This Row],[C]]=""),"","/ CTN"),"")</f>
        <v>144 LSN/ CTN</v>
      </c>
      <c r="E419" s="5">
        <f ca="1">IFERROR(INDEX(INDIRECT("B_MSK["&amp;EXPEDISI[#Headers]&amp;"]"),ROW()-1),"")</f>
        <v>2</v>
      </c>
      <c r="F419" s="22">
        <f ca="1">IFERROR(INDEX(INDIRECT("B_MSK["&amp;EXPEDISI[#Headers]&amp;"_1]"),ROW()-1),"")</f>
        <v>21000</v>
      </c>
      <c r="G419" s="17" t="str">
        <f ca="1">IFERROR(INDEX(INDIRECT("B_MSK["&amp;EXPEDISI[#Headers]&amp;"_1]"),ROW()-1),"")</f>
        <v>/ LSN</v>
      </c>
      <c r="H419" s="17" t="str">
        <f ca="1">IFERROR(INDEX(INDIRECT("B_MSK["&amp;EXPEDISI[#Headers]&amp;"]"),ROW()-1),"")</f>
        <v/>
      </c>
      <c r="I419" s="17" t="str">
        <f ca="1">IFERROR(INDEX(INDIRECT("B_MSK["&amp;EXPEDISI[#Headers]&amp;"]"),ROW()-1),"")</f>
        <v/>
      </c>
      <c r="J419" s="23" t="str">
        <f ca="1">IFERROR(IF(INDEX(INDIRECT("B_MSK["&amp;EXPEDISI[#Headers]&amp;"]"),ROW()-1)=0,"",INDEX(INDIRECT("B_MSK["&amp;EXPEDISI[#Headers]&amp;"]"),ROW()-1)),"")</f>
        <v/>
      </c>
      <c r="K419" s="16">
        <f ca="1">IFERROR(IF(EXPEDISI[[#This Row],[NAMA BARANG]]="","",INDEX(INDIRECT("B_MSK["&amp;EXPEDISI[#Headers]&amp;"]"),ROW()-1)),"")</f>
        <v>44940</v>
      </c>
      <c r="L419" s="17" t="str">
        <f ca="1">IFERROR(INDEX(INDIRECT("B_MSK["&amp;EXPEDISI[#Headers]&amp;"]"),ROW()-1),"")</f>
        <v/>
      </c>
    </row>
    <row r="420" spans="1:12" x14ac:dyDescent="0.25">
      <c r="A420" s="16" t="str">
        <f ca="1">IFERROR(INDEX(INDIRECT("B_MSK["&amp;EXPEDISI[#Headers]&amp;"]"),ROW()-1),"")</f>
        <v/>
      </c>
      <c r="B420" s="26" t="str">
        <f ca="1">IFERROR(INDEX(INDIRECT("B_MSK["&amp;EXPEDISI[#Headers]&amp;"]"),ROW()-1),"")</f>
        <v>Gel Pen Tizo TG-395-F</v>
      </c>
      <c r="C420" s="26" t="str">
        <f ca="1">IFERROR(INDEX(SUPPLIER_CONV[2],MATCH(INDEX(INDIRECT("B_MSK["&amp;EXPEDISI[#Headers]&amp;"]"),ROW()-1),SUPPLIER_CONV[1],0)),"")</f>
        <v>DB</v>
      </c>
      <c r="D420" s="21" t="str">
        <f ca="1">IFERROR(INDEX(INDIRECT("B_MSK["&amp;EXPEDISI[#Headers]&amp;"]"),ROW()-1)&amp;IF(OR(EXPEDISI[[#This Row],[C]]&lt;2,EXPEDISI[[#This Row],[C]]=""),"","/ CTN"),"")</f>
        <v>144 LSN/ CTN</v>
      </c>
      <c r="E420" s="5">
        <f ca="1">IFERROR(INDEX(INDIRECT("B_MSK["&amp;EXPEDISI[#Headers]&amp;"]"),ROW()-1),"")</f>
        <v>2</v>
      </c>
      <c r="F420" s="22">
        <f ca="1">IFERROR(INDEX(INDIRECT("B_MSK["&amp;EXPEDISI[#Headers]&amp;"_1]"),ROW()-1),"")</f>
        <v>27000</v>
      </c>
      <c r="G420" s="17" t="str">
        <f ca="1">IFERROR(INDEX(INDIRECT("B_MSK["&amp;EXPEDISI[#Headers]&amp;"_1]"),ROW()-1),"")</f>
        <v>/ LSN</v>
      </c>
      <c r="H420" s="17" t="str">
        <f ca="1">IFERROR(INDEX(INDIRECT("B_MSK["&amp;EXPEDISI[#Headers]&amp;"]"),ROW()-1),"")</f>
        <v/>
      </c>
      <c r="I420" s="17" t="str">
        <f ca="1">IFERROR(INDEX(INDIRECT("B_MSK["&amp;EXPEDISI[#Headers]&amp;"]"),ROW()-1),"")</f>
        <v/>
      </c>
      <c r="J420" s="19" t="str">
        <f ca="1">IFERROR(IF(INDEX(INDIRECT("B_MSK["&amp;EXPEDISI[#Headers]&amp;"]"),ROW()-1)=0,"",INDEX(INDIRECT("B_MSK["&amp;EXPEDISI[#Headers]&amp;"]"),ROW()-1)),"")</f>
        <v/>
      </c>
      <c r="K420" s="16">
        <f ca="1">IFERROR(IF(EXPEDISI[[#This Row],[NAMA BARANG]]="","",INDEX(INDIRECT("B_MSK["&amp;EXPEDISI[#Headers]&amp;"]"),ROW()-1)),"")</f>
        <v>44940</v>
      </c>
      <c r="L420" s="17" t="str">
        <f ca="1">IFERROR(INDEX(INDIRECT("B_MSK["&amp;EXPEDISI[#Headers]&amp;"]"),ROW()-1),"")</f>
        <v/>
      </c>
    </row>
    <row r="421" spans="1:12" x14ac:dyDescent="0.25">
      <c r="A421" s="16" t="str">
        <f ca="1">IFERROR(INDEX(INDIRECT("B_MSK["&amp;EXPEDISI[#Headers]&amp;"]"),ROW()-1),"")</f>
        <v/>
      </c>
      <c r="B421" s="26" t="str">
        <f ca="1">IFERROR(INDEX(INDIRECT("B_MSK["&amp;EXPEDISI[#Headers]&amp;"]"),ROW()-1),"")</f>
        <v>Gel Zhixin + Refill G-5001</v>
      </c>
      <c r="C421" s="26" t="str">
        <f ca="1">IFERROR(INDEX(SUPPLIER_CONV[2],MATCH(INDEX(INDIRECT("B_MSK["&amp;EXPEDISI[#Headers]&amp;"]"),ROW()-1),SUPPLIER_CONV[1],0)),"")</f>
        <v>DB</v>
      </c>
      <c r="D421" s="21" t="str">
        <f ca="1">IFERROR(INDEX(INDIRECT("B_MSK["&amp;EXPEDISI[#Headers]&amp;"]"),ROW()-1)&amp;IF(OR(EXPEDISI[[#This Row],[C]]&lt;2,EXPEDISI[[#This Row],[C]]=""),"","/ CTN"),"")</f>
        <v>120 LSN</v>
      </c>
      <c r="E421" s="5">
        <f ca="1">IFERROR(INDEX(INDIRECT("B_MSK["&amp;EXPEDISI[#Headers]&amp;"]"),ROW()-1),"")</f>
        <v>1</v>
      </c>
      <c r="F421" s="22">
        <f ca="1">IFERROR(INDEX(INDIRECT("B_MSK["&amp;EXPEDISI[#Headers]&amp;"_1]"),ROW()-1),"")</f>
        <v>18250</v>
      </c>
      <c r="G421" s="17" t="str">
        <f ca="1">IFERROR(INDEX(INDIRECT("B_MSK["&amp;EXPEDISI[#Headers]&amp;"_1]"),ROW()-1),"")</f>
        <v>/ LSN</v>
      </c>
      <c r="H421" s="17" t="str">
        <f ca="1">IFERROR(INDEX(INDIRECT("B_MSK["&amp;EXPEDISI[#Headers]&amp;"]"),ROW()-1),"")</f>
        <v/>
      </c>
      <c r="I421" s="17" t="str">
        <f ca="1">IFERROR(INDEX(INDIRECT("B_MSK["&amp;EXPEDISI[#Headers]&amp;"]"),ROW()-1),"")</f>
        <v/>
      </c>
      <c r="J421" s="23" t="str">
        <f ca="1">IFERROR(IF(INDEX(INDIRECT("B_MSK["&amp;EXPEDISI[#Headers]&amp;"]"),ROW()-1)=0,"",INDEX(INDIRECT("B_MSK["&amp;EXPEDISI[#Headers]&amp;"]"),ROW()-1)),"")</f>
        <v/>
      </c>
      <c r="K421" s="16">
        <f ca="1">IFERROR(IF(EXPEDISI[[#This Row],[NAMA BARANG]]="","",INDEX(INDIRECT("B_MSK["&amp;EXPEDISI[#Headers]&amp;"]"),ROW()-1)),"")</f>
        <v>44940</v>
      </c>
      <c r="L421" s="17" t="str">
        <f ca="1">IFERROR(INDEX(INDIRECT("B_MSK["&amp;EXPEDISI[#Headers]&amp;"]"),ROW()-1),"")</f>
        <v/>
      </c>
    </row>
    <row r="422" spans="1:12" x14ac:dyDescent="0.25">
      <c r="A422" s="16" t="str">
        <f ca="1">IFERROR(INDEX(INDIRECT("B_MSK["&amp;EXPEDISI[#Headers]&amp;"]"),ROW()-1),"")</f>
        <v/>
      </c>
      <c r="B422" s="26" t="str">
        <f ca="1">IFERROR(INDEX(INDIRECT("B_MSK["&amp;EXPEDISI[#Headers]&amp;"]"),ROW()-1),"")</f>
        <v>Gel Zhixin + Refill G-5004</v>
      </c>
      <c r="C422" s="26" t="str">
        <f ca="1">IFERROR(INDEX(SUPPLIER_CONV[2],MATCH(INDEX(INDIRECT("B_MSK["&amp;EXPEDISI[#Headers]&amp;"]"),ROW()-1),SUPPLIER_CONV[1],0)),"")</f>
        <v>DB</v>
      </c>
      <c r="D422" s="21" t="str">
        <f ca="1">IFERROR(INDEX(INDIRECT("B_MSK["&amp;EXPEDISI[#Headers]&amp;"]"),ROW()-1)&amp;IF(OR(EXPEDISI[[#This Row],[C]]&lt;2,EXPEDISI[[#This Row],[C]]=""),"","/ CTN"),"")</f>
        <v>120 LSN</v>
      </c>
      <c r="E422" s="5">
        <f ca="1">IFERROR(INDEX(INDIRECT("B_MSK["&amp;EXPEDISI[#Headers]&amp;"]"),ROW()-1),"")</f>
        <v>1</v>
      </c>
      <c r="F422" s="22">
        <f ca="1">IFERROR(INDEX(INDIRECT("B_MSK["&amp;EXPEDISI[#Headers]&amp;"_1]"),ROW()-1),"")</f>
        <v>18250</v>
      </c>
      <c r="G422" s="17" t="str">
        <f ca="1">IFERROR(INDEX(INDIRECT("B_MSK["&amp;EXPEDISI[#Headers]&amp;"_1]"),ROW()-1),"")</f>
        <v>/ LSN</v>
      </c>
      <c r="H422" s="17" t="str">
        <f ca="1">IFERROR(INDEX(INDIRECT("B_MSK["&amp;EXPEDISI[#Headers]&amp;"]"),ROW()-1),"")</f>
        <v/>
      </c>
      <c r="I422" s="17" t="str">
        <f ca="1">IFERROR(INDEX(INDIRECT("B_MSK["&amp;EXPEDISI[#Headers]&amp;"]"),ROW()-1),"")</f>
        <v/>
      </c>
      <c r="J422" s="19" t="str">
        <f ca="1">IFERROR(IF(INDEX(INDIRECT("B_MSK["&amp;EXPEDISI[#Headers]&amp;"]"),ROW()-1)=0,"",INDEX(INDIRECT("B_MSK["&amp;EXPEDISI[#Headers]&amp;"]"),ROW()-1)),"")</f>
        <v/>
      </c>
      <c r="K422" s="16">
        <f ca="1">IFERROR(IF(EXPEDISI[[#This Row],[NAMA BARANG]]="","",INDEX(INDIRECT("B_MSK["&amp;EXPEDISI[#Headers]&amp;"]"),ROW()-1)),"")</f>
        <v>44940</v>
      </c>
      <c r="L422" s="17" t="str">
        <f ca="1">IFERROR(INDEX(INDIRECT("B_MSK["&amp;EXPEDISI[#Headers]&amp;"]"),ROW()-1),"")</f>
        <v/>
      </c>
    </row>
    <row r="423" spans="1:12" x14ac:dyDescent="0.25">
      <c r="A423" s="16" t="str">
        <f ca="1">IFERROR(INDEX(INDIRECT("B_MSK["&amp;EXPEDISI[#Headers]&amp;"]"),ROW()-1),"")</f>
        <v/>
      </c>
      <c r="B423" s="26" t="str">
        <f ca="1">IFERROR(INDEX(INDIRECT("B_MSK["&amp;EXPEDISI[#Headers]&amp;"]"),ROW()-1),"")</f>
        <v>Gel Zhixin + Refill G-5009</v>
      </c>
      <c r="C423" s="26" t="str">
        <f ca="1">IFERROR(INDEX(SUPPLIER_CONV[2],MATCH(INDEX(INDIRECT("B_MSK["&amp;EXPEDISI[#Headers]&amp;"]"),ROW()-1),SUPPLIER_CONV[1],0)),"")</f>
        <v>DB</v>
      </c>
      <c r="D423" s="21" t="str">
        <f ca="1">IFERROR(INDEX(INDIRECT("B_MSK["&amp;EXPEDISI[#Headers]&amp;"]"),ROW()-1)&amp;IF(OR(EXPEDISI[[#This Row],[C]]&lt;2,EXPEDISI[[#This Row],[C]]=""),"","/ CTN"),"")</f>
        <v>120 LSN</v>
      </c>
      <c r="E423" s="5">
        <f ca="1">IFERROR(INDEX(INDIRECT("B_MSK["&amp;EXPEDISI[#Headers]&amp;"]"),ROW()-1),"")</f>
        <v>1</v>
      </c>
      <c r="F423" s="22">
        <f ca="1">IFERROR(INDEX(INDIRECT("B_MSK["&amp;EXPEDISI[#Headers]&amp;"_1]"),ROW()-1),"")</f>
        <v>18250</v>
      </c>
      <c r="G423" s="17" t="str">
        <f ca="1">IFERROR(INDEX(INDIRECT("B_MSK["&amp;EXPEDISI[#Headers]&amp;"_1]"),ROW()-1),"")</f>
        <v>/ LSN</v>
      </c>
      <c r="H423" s="17" t="str">
        <f ca="1">IFERROR(INDEX(INDIRECT("B_MSK["&amp;EXPEDISI[#Headers]&amp;"]"),ROW()-1),"")</f>
        <v/>
      </c>
      <c r="I423" s="17" t="str">
        <f ca="1">IFERROR(INDEX(INDIRECT("B_MSK["&amp;EXPEDISI[#Headers]&amp;"]"),ROW()-1),"")</f>
        <v/>
      </c>
      <c r="J423" s="23" t="str">
        <f ca="1">IFERROR(IF(INDEX(INDIRECT("B_MSK["&amp;EXPEDISI[#Headers]&amp;"]"),ROW()-1)=0,"",INDEX(INDIRECT("B_MSK["&amp;EXPEDISI[#Headers]&amp;"]"),ROW()-1)),"")</f>
        <v/>
      </c>
      <c r="K423" s="16">
        <f ca="1">IFERROR(IF(EXPEDISI[[#This Row],[NAMA BARANG]]="","",INDEX(INDIRECT("B_MSK["&amp;EXPEDISI[#Headers]&amp;"]"),ROW()-1)),"")</f>
        <v>44940</v>
      </c>
      <c r="L423" s="17" t="str">
        <f ca="1">IFERROR(INDEX(INDIRECT("B_MSK["&amp;EXPEDISI[#Headers]&amp;"]"),ROW()-1),"")</f>
        <v/>
      </c>
    </row>
    <row r="424" spans="1:12" x14ac:dyDescent="0.25">
      <c r="A424" s="16" t="str">
        <f ca="1">IFERROR(INDEX(INDIRECT("B_MSK["&amp;EXPEDISI[#Headers]&amp;"]"),ROW()-1),"")</f>
        <v/>
      </c>
      <c r="B424" s="26" t="str">
        <f ca="1">IFERROR(INDEX(INDIRECT("B_MSK["&amp;EXPEDISI[#Headers]&amp;"]"),ROW()-1),"")</f>
        <v>Gel Zhixin + Refill G-3101</v>
      </c>
      <c r="C424" s="26" t="str">
        <f ca="1">IFERROR(INDEX(SUPPLIER_CONV[2],MATCH(INDEX(INDIRECT("B_MSK["&amp;EXPEDISI[#Headers]&amp;"]"),ROW()-1),SUPPLIER_CONV[1],0)),"")</f>
        <v>DB</v>
      </c>
      <c r="D424" s="21" t="str">
        <f ca="1">IFERROR(INDEX(INDIRECT("B_MSK["&amp;EXPEDISI[#Headers]&amp;"]"),ROW()-1)&amp;IF(OR(EXPEDISI[[#This Row],[C]]&lt;2,EXPEDISI[[#This Row],[C]]=""),"","/ CTN"),"")</f>
        <v>120 LSN</v>
      </c>
      <c r="E424" s="5">
        <f ca="1">IFERROR(INDEX(INDIRECT("B_MSK["&amp;EXPEDISI[#Headers]&amp;"]"),ROW()-1),"")</f>
        <v>1</v>
      </c>
      <c r="F424" s="22">
        <f ca="1">IFERROR(INDEX(INDIRECT("B_MSK["&amp;EXPEDISI[#Headers]&amp;"_1]"),ROW()-1),"")</f>
        <v>18250</v>
      </c>
      <c r="G424" s="17" t="str">
        <f ca="1">IFERROR(INDEX(INDIRECT("B_MSK["&amp;EXPEDISI[#Headers]&amp;"_1]"),ROW()-1),"")</f>
        <v>/ LSN</v>
      </c>
      <c r="H424" s="17" t="str">
        <f ca="1">IFERROR(INDEX(INDIRECT("B_MSK["&amp;EXPEDISI[#Headers]&amp;"]"),ROW()-1),"")</f>
        <v/>
      </c>
      <c r="I424" s="17" t="str">
        <f ca="1">IFERROR(INDEX(INDIRECT("B_MSK["&amp;EXPEDISI[#Headers]&amp;"]"),ROW()-1),"")</f>
        <v/>
      </c>
      <c r="J424" s="23" t="str">
        <f ca="1">IFERROR(IF(INDEX(INDIRECT("B_MSK["&amp;EXPEDISI[#Headers]&amp;"]"),ROW()-1)=0,"",INDEX(INDIRECT("B_MSK["&amp;EXPEDISI[#Headers]&amp;"]"),ROW()-1)),"")</f>
        <v/>
      </c>
      <c r="K424" s="16">
        <f ca="1">IFERROR(IF(EXPEDISI[[#This Row],[NAMA BARANG]]="","",INDEX(INDIRECT("B_MSK["&amp;EXPEDISI[#Headers]&amp;"]"),ROW()-1)),"")</f>
        <v>44940</v>
      </c>
      <c r="L424" s="17" t="str">
        <f ca="1">IFERROR(INDEX(INDIRECT("B_MSK["&amp;EXPEDISI[#Headers]&amp;"]"),ROW()-1),"")</f>
        <v/>
      </c>
    </row>
    <row r="425" spans="1:12" x14ac:dyDescent="0.25">
      <c r="A425" s="16" t="str">
        <f ca="1">IFERROR(INDEX(INDIRECT("B_MSK["&amp;EXPEDISI[#Headers]&amp;"]"),ROW()-1),"")</f>
        <v/>
      </c>
      <c r="B425" s="26" t="str">
        <f ca="1">IFERROR(INDEX(INDIRECT("B_MSK["&amp;EXPEDISI[#Headers]&amp;"]"),ROW()-1),"")</f>
        <v>Gel Zhixin + Refill G-3117</v>
      </c>
      <c r="C425" s="26" t="str">
        <f ca="1">IFERROR(INDEX(SUPPLIER_CONV[2],MATCH(INDEX(INDIRECT("B_MSK["&amp;EXPEDISI[#Headers]&amp;"]"),ROW()-1),SUPPLIER_CONV[1],0)),"")</f>
        <v>DB</v>
      </c>
      <c r="D425" s="21" t="str">
        <f ca="1">IFERROR(INDEX(INDIRECT("B_MSK["&amp;EXPEDISI[#Headers]&amp;"]"),ROW()-1)&amp;IF(OR(EXPEDISI[[#This Row],[C]]&lt;2,EXPEDISI[[#This Row],[C]]=""),"","/ CTN"),"")</f>
        <v>120 LSN</v>
      </c>
      <c r="E425" s="5">
        <f ca="1">IFERROR(INDEX(INDIRECT("B_MSK["&amp;EXPEDISI[#Headers]&amp;"]"),ROW()-1),"")</f>
        <v>1</v>
      </c>
      <c r="F425" s="22">
        <f ca="1">IFERROR(INDEX(INDIRECT("B_MSK["&amp;EXPEDISI[#Headers]&amp;"_1]"),ROW()-1),"")</f>
        <v>18250</v>
      </c>
      <c r="G425" s="17" t="str">
        <f ca="1">IFERROR(INDEX(INDIRECT("B_MSK["&amp;EXPEDISI[#Headers]&amp;"_1]"),ROW()-1),"")</f>
        <v>/ LSN</v>
      </c>
      <c r="H425" s="17" t="str">
        <f ca="1">IFERROR(INDEX(INDIRECT("B_MSK["&amp;EXPEDISI[#Headers]&amp;"]"),ROW()-1),"")</f>
        <v/>
      </c>
      <c r="I425" s="17" t="str">
        <f ca="1">IFERROR(INDEX(INDIRECT("B_MSK["&amp;EXPEDISI[#Headers]&amp;"]"),ROW()-1),"")</f>
        <v/>
      </c>
      <c r="J425" s="23" t="str">
        <f ca="1">IFERROR(IF(INDEX(INDIRECT("B_MSK["&amp;EXPEDISI[#Headers]&amp;"]"),ROW()-1)=0,"",INDEX(INDIRECT("B_MSK["&amp;EXPEDISI[#Headers]&amp;"]"),ROW()-1)),"")</f>
        <v/>
      </c>
      <c r="K425" s="16">
        <f ca="1">IFERROR(IF(EXPEDISI[[#This Row],[NAMA BARANG]]="","",INDEX(INDIRECT("B_MSK["&amp;EXPEDISI[#Headers]&amp;"]"),ROW()-1)),"")</f>
        <v>44940</v>
      </c>
      <c r="L425" s="17" t="str">
        <f ca="1">IFERROR(INDEX(INDIRECT("B_MSK["&amp;EXPEDISI[#Headers]&amp;"]"),ROW()-1),"")</f>
        <v/>
      </c>
    </row>
    <row r="426" spans="1:12" x14ac:dyDescent="0.25">
      <c r="A426" s="16" t="str">
        <f ca="1">IFERROR(INDEX(INDIRECT("B_MSK["&amp;EXPEDISI[#Headers]&amp;"]"),ROW()-1),"")</f>
        <v/>
      </c>
      <c r="B426" s="26" t="str">
        <f ca="1">IFERROR(INDEX(INDIRECT("B_MSK["&amp;EXPEDISI[#Headers]&amp;"]"),ROW()-1),"")</f>
        <v/>
      </c>
      <c r="C426" s="26" t="str">
        <f ca="1">IFERROR(INDEX(SUPPLIER_CONV[2],MATCH(INDEX(INDIRECT("B_MSK["&amp;EXPEDISI[#Headers]&amp;"]"),ROW()-1),SUPPLIER_CONV[1],0)),"")</f>
        <v/>
      </c>
      <c r="D426" s="21" t="str">
        <f ca="1">IFERROR(INDEX(INDIRECT("B_MSK["&amp;EXPEDISI[#Headers]&amp;"]"),ROW()-1)&amp;IF(OR(EXPEDISI[[#This Row],[C]]&lt;2,EXPEDISI[[#This Row],[C]]=""),"","/ CTN"),"")</f>
        <v/>
      </c>
      <c r="E426" s="5" t="str">
        <f ca="1">IFERROR(INDEX(INDIRECT("B_MSK["&amp;EXPEDISI[#Headers]&amp;"]"),ROW()-1),"")</f>
        <v/>
      </c>
      <c r="F426" s="22" t="str">
        <f ca="1">IFERROR(INDEX(INDIRECT("B_MSK["&amp;EXPEDISI[#Headers]&amp;"_1]"),ROW()-1),"")</f>
        <v/>
      </c>
      <c r="G426" s="17" t="str">
        <f ca="1">IFERROR(INDEX(INDIRECT("B_MSK["&amp;EXPEDISI[#Headers]&amp;"_1]"),ROW()-1),"")</f>
        <v/>
      </c>
      <c r="H426" s="17" t="str">
        <f ca="1">IFERROR(INDEX(INDIRECT("B_MSK["&amp;EXPEDISI[#Headers]&amp;"]"),ROW()-1),"")</f>
        <v/>
      </c>
      <c r="I426" s="17" t="str">
        <f ca="1">IFERROR(INDEX(INDIRECT("B_MSK["&amp;EXPEDISI[#Headers]&amp;"]"),ROW()-1),"")</f>
        <v/>
      </c>
      <c r="J426" s="19" t="str">
        <f ca="1">IFERROR(IF(INDEX(INDIRECT("B_MSK["&amp;EXPEDISI[#Headers]&amp;"]"),ROW()-1)=0,"",INDEX(INDIRECT("B_MSK["&amp;EXPEDISI[#Headers]&amp;"]"),ROW()-1)),"")</f>
        <v/>
      </c>
      <c r="K426" s="16" t="str">
        <f ca="1">IFERROR(IF(EXPEDISI[[#This Row],[NAMA BARANG]]="","",INDEX(INDIRECT("B_MSK["&amp;EXPEDISI[#Headers]&amp;"]"),ROW()-1)),"")</f>
        <v/>
      </c>
      <c r="L426" s="17" t="str">
        <f ca="1">IFERROR(INDEX(INDIRECT("B_MSK["&amp;EXPEDISI[#Headers]&amp;"]"),ROW()-1),"")</f>
        <v/>
      </c>
    </row>
    <row r="427" spans="1:12" x14ac:dyDescent="0.25">
      <c r="A427" s="16" t="str">
        <f ca="1">IFERROR(INDEX(INDIRECT("B_MSK["&amp;EXPEDISI[#Headers]&amp;"]"),ROW()-1),"")</f>
        <v/>
      </c>
      <c r="B427" s="26" t="str">
        <f ca="1">IFERROR(INDEX(INDIRECT("B_MSK["&amp;EXPEDISI[#Headers]&amp;"]"),ROW()-1),"")</f>
        <v>Gel pen Tizo 1.0 TG 340</v>
      </c>
      <c r="C427" s="26" t="str">
        <f ca="1">IFERROR(INDEX(SUPPLIER_CONV[2],MATCH(INDEX(INDIRECT("B_MSK["&amp;EXPEDISI[#Headers]&amp;"]"),ROW()-1),SUPPLIER_CONV[1],0)),"")</f>
        <v>DB</v>
      </c>
      <c r="D427" s="21" t="str">
        <f ca="1">IFERROR(INDEX(INDIRECT("B_MSK["&amp;EXPEDISI[#Headers]&amp;"]"),ROW()-1)&amp;IF(OR(EXPEDISI[[#This Row],[C]]&lt;2,EXPEDISI[[#This Row],[C]]=""),"","/ CTN"),"")</f>
        <v>96 LSN/ CTN</v>
      </c>
      <c r="E427" s="5">
        <f ca="1">IFERROR(INDEX(INDIRECT("B_MSK["&amp;EXPEDISI[#Headers]&amp;"]"),ROW()-1),"")</f>
        <v>5</v>
      </c>
      <c r="F427" s="22">
        <f ca="1">IFERROR(INDEX(INDIRECT("B_MSK["&amp;EXPEDISI[#Headers]&amp;"_1]"),ROW()-1),"")</f>
        <v>31500</v>
      </c>
      <c r="G427" s="17" t="str">
        <f ca="1">IFERROR(INDEX(INDIRECT("B_MSK["&amp;EXPEDISI[#Headers]&amp;"_1]"),ROW()-1),"")</f>
        <v>/ LSN</v>
      </c>
      <c r="H427" s="17" t="str">
        <f ca="1">IFERROR(INDEX(INDIRECT("B_MSK["&amp;EXPEDISI[#Headers]&amp;"]"),ROW()-1),"")</f>
        <v/>
      </c>
      <c r="I427" s="17" t="str">
        <f ca="1">IFERROR(INDEX(INDIRECT("B_MSK["&amp;EXPEDISI[#Headers]&amp;"]"),ROW()-1),"")</f>
        <v/>
      </c>
      <c r="J427" s="19" t="str">
        <f ca="1">IFERROR(IF(INDEX(INDIRECT("B_MSK["&amp;EXPEDISI[#Headers]&amp;"]"),ROW()-1)=0,"",INDEX(INDIRECT("B_MSK["&amp;EXPEDISI[#Headers]&amp;"]"),ROW()-1)),"")</f>
        <v/>
      </c>
      <c r="K427" s="16">
        <f ca="1">IFERROR(IF(EXPEDISI[[#This Row],[NAMA BARANG]]="","",INDEX(INDIRECT("B_MSK["&amp;EXPEDISI[#Headers]&amp;"]"),ROW()-1)),"")</f>
        <v>44940</v>
      </c>
      <c r="L427" s="17" t="str">
        <f ca="1">IFERROR(INDEX(INDIRECT("B_MSK["&amp;EXPEDISI[#Headers]&amp;"]"),ROW()-1),"")</f>
        <v/>
      </c>
    </row>
    <row r="428" spans="1:12" x14ac:dyDescent="0.25">
      <c r="A428" s="16" t="str">
        <f ca="1">IFERROR(INDEX(INDIRECT("B_MSK["&amp;EXPEDISI[#Headers]&amp;"]"),ROW()-1),"")</f>
        <v/>
      </c>
      <c r="B428" s="26" t="str">
        <f ca="1">IFERROR(INDEX(INDIRECT("B_MSK["&amp;EXPEDISI[#Headers]&amp;"]"),ROW()-1),"")</f>
        <v>Gel 1.0 TG 340 BI Biru</v>
      </c>
      <c r="C428" s="26" t="str">
        <f ca="1">IFERROR(INDEX(SUPPLIER_CONV[2],MATCH(INDEX(INDIRECT("B_MSK["&amp;EXPEDISI[#Headers]&amp;"]"),ROW()-1),SUPPLIER_CONV[1],0)),"")</f>
        <v>DB</v>
      </c>
      <c r="D428" s="21" t="str">
        <f ca="1">IFERROR(INDEX(INDIRECT("B_MSK["&amp;EXPEDISI[#Headers]&amp;"]"),ROW()-1)&amp;IF(OR(EXPEDISI[[#This Row],[C]]&lt;2,EXPEDISI[[#This Row],[C]]=""),"","/ CTN"),"")</f>
        <v>96 LSN/ CTN</v>
      </c>
      <c r="E428" s="5">
        <f ca="1">IFERROR(INDEX(INDIRECT("B_MSK["&amp;EXPEDISI[#Headers]&amp;"]"),ROW()-1),"")</f>
        <v>2</v>
      </c>
      <c r="F428" s="22">
        <f ca="1">IFERROR(INDEX(INDIRECT("B_MSK["&amp;EXPEDISI[#Headers]&amp;"_1]"),ROW()-1),"")</f>
        <v>31500</v>
      </c>
      <c r="G428" s="17" t="str">
        <f ca="1">IFERROR(INDEX(INDIRECT("B_MSK["&amp;EXPEDISI[#Headers]&amp;"_1]"),ROW()-1),"")</f>
        <v>/ LSN</v>
      </c>
      <c r="H428" s="17" t="str">
        <f ca="1">IFERROR(INDEX(INDIRECT("B_MSK["&amp;EXPEDISI[#Headers]&amp;"]"),ROW()-1),"")</f>
        <v/>
      </c>
      <c r="I428" s="17" t="str">
        <f ca="1">IFERROR(INDEX(INDIRECT("B_MSK["&amp;EXPEDISI[#Headers]&amp;"]"),ROW()-1),"")</f>
        <v/>
      </c>
      <c r="J428" s="19" t="str">
        <f ca="1">IFERROR(IF(INDEX(INDIRECT("B_MSK["&amp;EXPEDISI[#Headers]&amp;"]"),ROW()-1)=0,"",INDEX(INDIRECT("B_MSK["&amp;EXPEDISI[#Headers]&amp;"]"),ROW()-1)),"")</f>
        <v/>
      </c>
      <c r="K428" s="16">
        <f ca="1">IFERROR(IF(EXPEDISI[[#This Row],[NAMA BARANG]]="","",INDEX(INDIRECT("B_MSK["&amp;EXPEDISI[#Headers]&amp;"]"),ROW()-1)),"")</f>
        <v>44940</v>
      </c>
      <c r="L428" s="17" t="str">
        <f ca="1">IFERROR(INDEX(INDIRECT("B_MSK["&amp;EXPEDISI[#Headers]&amp;"]"),ROW()-1),"")</f>
        <v/>
      </c>
    </row>
    <row r="429" spans="1:12" x14ac:dyDescent="0.25">
      <c r="A429" s="16" t="str">
        <f ca="1">IFERROR(INDEX(INDIRECT("B_MSK["&amp;EXPEDISI[#Headers]&amp;"]"),ROW()-1),"")</f>
        <v/>
      </c>
      <c r="B429" s="26" t="str">
        <f ca="1">IFERROR(INDEX(INDIRECT("B_MSK["&amp;EXPEDISI[#Headers]&amp;"]"),ROW()-1),"")</f>
        <v/>
      </c>
      <c r="C429" s="26" t="str">
        <f ca="1">IFERROR(INDEX(SUPPLIER_CONV[2],MATCH(INDEX(INDIRECT("B_MSK["&amp;EXPEDISI[#Headers]&amp;"]"),ROW()-1),SUPPLIER_CONV[1],0)),"")</f>
        <v/>
      </c>
      <c r="D429" s="21" t="str">
        <f ca="1">IFERROR(INDEX(INDIRECT("B_MSK["&amp;EXPEDISI[#Headers]&amp;"]"),ROW()-1)&amp;IF(OR(EXPEDISI[[#This Row],[C]]&lt;2,EXPEDISI[[#This Row],[C]]=""),"","/ CTN"),"")</f>
        <v/>
      </c>
      <c r="E429" s="5" t="str">
        <f ca="1">IFERROR(INDEX(INDIRECT("B_MSK["&amp;EXPEDISI[#Headers]&amp;"]"),ROW()-1),"")</f>
        <v/>
      </c>
      <c r="F429" s="22" t="str">
        <f ca="1">IFERROR(INDEX(INDIRECT("B_MSK["&amp;EXPEDISI[#Headers]&amp;"_1]"),ROW()-1),"")</f>
        <v/>
      </c>
      <c r="G429" s="17" t="str">
        <f ca="1">IFERROR(INDEX(INDIRECT("B_MSK["&amp;EXPEDISI[#Headers]&amp;"_1]"),ROW()-1),"")</f>
        <v/>
      </c>
      <c r="H429" s="17" t="str">
        <f ca="1">IFERROR(INDEX(INDIRECT("B_MSK["&amp;EXPEDISI[#Headers]&amp;"]"),ROW()-1),"")</f>
        <v/>
      </c>
      <c r="I429" s="17" t="str">
        <f ca="1">IFERROR(INDEX(INDIRECT("B_MSK["&amp;EXPEDISI[#Headers]&amp;"]"),ROW()-1),"")</f>
        <v/>
      </c>
      <c r="J429" s="19" t="str">
        <f ca="1">IFERROR(IF(INDEX(INDIRECT("B_MSK["&amp;EXPEDISI[#Headers]&amp;"]"),ROW()-1)=0,"",INDEX(INDIRECT("B_MSK["&amp;EXPEDISI[#Headers]&amp;"]"),ROW()-1)),"")</f>
        <v/>
      </c>
      <c r="K429" s="16" t="str">
        <f ca="1">IFERROR(IF(EXPEDISI[[#This Row],[NAMA BARANG]]="","",INDEX(INDIRECT("B_MSK["&amp;EXPEDISI[#Headers]&amp;"]"),ROW()-1)),"")</f>
        <v/>
      </c>
      <c r="L429" s="17" t="str">
        <f ca="1">IFERROR(INDEX(INDIRECT("B_MSK["&amp;EXPEDISI[#Headers]&amp;"]"),ROW()-1),"")</f>
        <v/>
      </c>
    </row>
    <row r="430" spans="1:12" x14ac:dyDescent="0.25">
      <c r="A430" s="16" t="str">
        <f ca="1">IFERROR(INDEX(INDIRECT("B_MSK["&amp;EXPEDISI[#Headers]&amp;"]"),ROW()-1),"")</f>
        <v/>
      </c>
      <c r="B430" s="26" t="str">
        <f ca="1">IFERROR(INDEX(INDIRECT("B_MSK["&amp;EXPEDISI[#Headers]&amp;"]"),ROW()-1),"")</f>
        <v>Map Clear holder AC-105 putih</v>
      </c>
      <c r="C430" s="26" t="str">
        <f ca="1">IFERROR(INDEX(SUPPLIER_CONV[2],MATCH(INDEX(INDIRECT("B_MSK["&amp;EXPEDISI[#Headers]&amp;"]"),ROW()-1),SUPPLIER_CONV[1],0)),"")</f>
        <v>GRAFINDO</v>
      </c>
      <c r="D430" s="21" t="str">
        <f ca="1">IFERROR(INDEX(INDIRECT("B_MSK["&amp;EXPEDISI[#Headers]&amp;"]"),ROW()-1)&amp;IF(OR(EXPEDISI[[#This Row],[C]]&lt;2,EXPEDISI[[#This Row],[C]]=""),"","/ CTN"),"")</f>
        <v>60 LSN/ CTN</v>
      </c>
      <c r="E430" s="5">
        <f ca="1">IFERROR(INDEX(INDIRECT("B_MSK["&amp;EXPEDISI[#Headers]&amp;"]"),ROW()-1),"")</f>
        <v>30</v>
      </c>
      <c r="F430" s="22" t="str">
        <f ca="1">IFERROR(INDEX(INDIRECT("B_MSK["&amp;EXPEDISI[#Headers]&amp;"_1]"),ROW()-1),"")</f>
        <v/>
      </c>
      <c r="G430" s="17" t="str">
        <f ca="1">IFERROR(INDEX(INDIRECT("B_MSK["&amp;EXPEDISI[#Headers]&amp;"_1]"),ROW()-1),"")</f>
        <v/>
      </c>
      <c r="H430" s="17" t="str">
        <f ca="1">IFERROR(INDEX(INDIRECT("B_MSK["&amp;EXPEDISI[#Headers]&amp;"]"),ROW()-1),"")</f>
        <v/>
      </c>
      <c r="I430" s="17" t="str">
        <f ca="1">IFERROR(INDEX(INDIRECT("B_MSK["&amp;EXPEDISI[#Headers]&amp;"]"),ROW()-1),"")</f>
        <v/>
      </c>
      <c r="J430" s="19" t="str">
        <f ca="1">IFERROR(IF(INDEX(INDIRECT("B_MSK["&amp;EXPEDISI[#Headers]&amp;"]"),ROW()-1)=0,"",INDEX(INDIRECT("B_MSK["&amp;EXPEDISI[#Headers]&amp;"]"),ROW()-1)),"")</f>
        <v>SURAT JALAN</v>
      </c>
      <c r="K430" s="16">
        <f ca="1">IFERROR(IF(EXPEDISI[[#This Row],[NAMA BARANG]]="","",INDEX(INDIRECT("B_MSK["&amp;EXPEDISI[#Headers]&amp;"]"),ROW()-1)),"")</f>
        <v>44940</v>
      </c>
      <c r="L430" s="17" t="str">
        <f ca="1">IFERROR(INDEX(INDIRECT("B_MSK["&amp;EXPEDISI[#Headers]&amp;"]"),ROW()-1),"")</f>
        <v/>
      </c>
    </row>
    <row r="431" spans="1:12" x14ac:dyDescent="0.25">
      <c r="A431" s="16" t="str">
        <f ca="1">IFERROR(INDEX(INDIRECT("B_MSK["&amp;EXPEDISI[#Headers]&amp;"]"),ROW()-1),"")</f>
        <v/>
      </c>
      <c r="B431" s="26" t="str">
        <f ca="1">IFERROR(INDEX(INDIRECT("B_MSK["&amp;EXPEDISI[#Headers]&amp;"]"),ROW()-1),"")</f>
        <v>Map Clear holder AC-105 putih</v>
      </c>
      <c r="C431" s="26" t="str">
        <f ca="1">IFERROR(INDEX(SUPPLIER_CONV[2],MATCH(INDEX(INDIRECT("B_MSK["&amp;EXPEDISI[#Headers]&amp;"]"),ROW()-1),SUPPLIER_CONV[1],0)),"")</f>
        <v>GRAFINDO</v>
      </c>
      <c r="D431" s="21" t="str">
        <f ca="1">IFERROR(INDEX(INDIRECT("B_MSK["&amp;EXPEDISI[#Headers]&amp;"]"),ROW()-1)&amp;IF(OR(EXPEDISI[[#This Row],[C]]&lt;2,EXPEDISI[[#This Row],[C]]=""),"","/ CTN"),"")</f>
        <v>60 LSN/ CTN</v>
      </c>
      <c r="E431" s="5">
        <f ca="1">IFERROR(INDEX(INDIRECT("B_MSK["&amp;EXPEDISI[#Headers]&amp;"]"),ROW()-1),"")</f>
        <v>3</v>
      </c>
      <c r="F431" s="22" t="str">
        <f ca="1">IFERROR(INDEX(INDIRECT("B_MSK["&amp;EXPEDISI[#Headers]&amp;"_1]"),ROW()-1),"")</f>
        <v/>
      </c>
      <c r="G431" s="17" t="str">
        <f ca="1">IFERROR(INDEX(INDIRECT("B_MSK["&amp;EXPEDISI[#Headers]&amp;"_1]"),ROW()-1),"")</f>
        <v/>
      </c>
      <c r="H431" s="17" t="str">
        <f ca="1">IFERROR(INDEX(INDIRECT("B_MSK["&amp;EXPEDISI[#Headers]&amp;"]"),ROW()-1),"")</f>
        <v/>
      </c>
      <c r="I431" s="17" t="str">
        <f ca="1">IFERROR(INDEX(INDIRECT("B_MSK["&amp;EXPEDISI[#Headers]&amp;"]"),ROW()-1),"")</f>
        <v/>
      </c>
      <c r="J431" s="19" t="str">
        <f ca="1">IFERROR(IF(INDEX(INDIRECT("B_MSK["&amp;EXPEDISI[#Headers]&amp;"]"),ROW()-1)=0,"",INDEX(INDIRECT("B_MSK["&amp;EXPEDISI[#Headers]&amp;"]"),ROW()-1)),"")</f>
        <v>SURAT JALAN</v>
      </c>
      <c r="K431" s="16">
        <f ca="1">IFERROR(IF(EXPEDISI[[#This Row],[NAMA BARANG]]="","",INDEX(INDIRECT("B_MSK["&amp;EXPEDISI[#Headers]&amp;"]"),ROW()-1)),"")</f>
        <v>44940</v>
      </c>
      <c r="L431" s="17" t="str">
        <f ca="1">IFERROR(INDEX(INDIRECT("B_MSK["&amp;EXPEDISI[#Headers]&amp;"]"),ROW()-1),"")</f>
        <v/>
      </c>
    </row>
    <row r="432" spans="1:12" x14ac:dyDescent="0.25">
      <c r="A432" s="16" t="str">
        <f ca="1">IFERROR(INDEX(INDIRECT("B_MSK["&amp;EXPEDISI[#Headers]&amp;"]"),ROW()-1),"")</f>
        <v/>
      </c>
      <c r="B432" s="26" t="str">
        <f ca="1">IFERROR(INDEX(INDIRECT("B_MSK["&amp;EXPEDISI[#Headers]&amp;"]"),ROW()-1),"")</f>
        <v/>
      </c>
      <c r="C432" s="26" t="str">
        <f ca="1">IFERROR(INDEX(SUPPLIER_CONV[2],MATCH(INDEX(INDIRECT("B_MSK["&amp;EXPEDISI[#Headers]&amp;"]"),ROW()-1),SUPPLIER_CONV[1],0)),"")</f>
        <v/>
      </c>
      <c r="D432" s="21" t="str">
        <f ca="1">IFERROR(INDEX(INDIRECT("B_MSK["&amp;EXPEDISI[#Headers]&amp;"]"),ROW()-1)&amp;IF(OR(EXPEDISI[[#This Row],[C]]&lt;2,EXPEDISI[[#This Row],[C]]=""),"","/ CTN"),"")</f>
        <v/>
      </c>
      <c r="E432" s="5" t="str">
        <f ca="1">IFERROR(INDEX(INDIRECT("B_MSK["&amp;EXPEDISI[#Headers]&amp;"]"),ROW()-1),"")</f>
        <v/>
      </c>
      <c r="F432" s="22" t="str">
        <f ca="1">IFERROR(INDEX(INDIRECT("B_MSK["&amp;EXPEDISI[#Headers]&amp;"_1]"),ROW()-1),"")</f>
        <v/>
      </c>
      <c r="G432" s="17" t="str">
        <f ca="1">IFERROR(INDEX(INDIRECT("B_MSK["&amp;EXPEDISI[#Headers]&amp;"_1]"),ROW()-1),"")</f>
        <v/>
      </c>
      <c r="H432" s="17" t="str">
        <f ca="1">IFERROR(INDEX(INDIRECT("B_MSK["&amp;EXPEDISI[#Headers]&amp;"]"),ROW()-1),"")</f>
        <v/>
      </c>
      <c r="I432" s="17" t="str">
        <f ca="1">IFERROR(INDEX(INDIRECT("B_MSK["&amp;EXPEDISI[#Headers]&amp;"]"),ROW()-1),"")</f>
        <v/>
      </c>
      <c r="J432" s="23" t="str">
        <f ca="1">IFERROR(IF(INDEX(INDIRECT("B_MSK["&amp;EXPEDISI[#Headers]&amp;"]"),ROW()-1)=0,"",INDEX(INDIRECT("B_MSK["&amp;EXPEDISI[#Headers]&amp;"]"),ROW()-1)),"")</f>
        <v/>
      </c>
      <c r="K432" s="16" t="str">
        <f ca="1">IFERROR(IF(EXPEDISI[[#This Row],[NAMA BARANG]]="","",INDEX(INDIRECT("B_MSK["&amp;EXPEDISI[#Headers]&amp;"]"),ROW()-1)),"")</f>
        <v/>
      </c>
      <c r="L432" s="17" t="str">
        <f ca="1">IFERROR(INDEX(INDIRECT("B_MSK["&amp;EXPEDISI[#Headers]&amp;"]"),ROW()-1),"")</f>
        <v/>
      </c>
    </row>
    <row r="433" spans="1:12" x14ac:dyDescent="0.25">
      <c r="A433" s="16" t="str">
        <f ca="1">IFERROR(INDEX(INDIRECT("B_MSK["&amp;EXPEDISI[#Headers]&amp;"]"),ROW()-1),"")</f>
        <v/>
      </c>
      <c r="B433" s="26" t="str">
        <f ca="1">IFERROR(INDEX(INDIRECT("B_MSK["&amp;EXPEDISI[#Headers]&amp;"]"),ROW()-1),"")</f>
        <v>Penghapus WB 803 Gunindo</v>
      </c>
      <c r="C433" s="26" t="str">
        <f ca="1">IFERROR(INDEX(SUPPLIER_CONV[2],MATCH(INDEX(INDIRECT("B_MSK["&amp;EXPEDISI[#Headers]&amp;"]"),ROW()-1),SUPPLIER_CONV[1],0)),"")</f>
        <v>GUNINDO</v>
      </c>
      <c r="D433" s="21" t="str">
        <f ca="1">IFERROR(INDEX(INDIRECT("B_MSK["&amp;EXPEDISI[#Headers]&amp;"]"),ROW()-1)&amp;IF(OR(EXPEDISI[[#This Row],[C]]&lt;2,EXPEDISI[[#This Row],[C]]=""),"","/ CTN"),"")</f>
        <v>30 LSN/ CTN</v>
      </c>
      <c r="E433" s="5">
        <f ca="1">IFERROR(INDEX(INDIRECT("B_MSK["&amp;EXPEDISI[#Headers]&amp;"]"),ROW()-1),"")</f>
        <v>3</v>
      </c>
      <c r="F433" s="22">
        <f ca="1">IFERROR(INDEX(INDIRECT("B_MSK["&amp;EXPEDISI[#Headers]&amp;"_1]"),ROW()-1),"")</f>
        <v>61000</v>
      </c>
      <c r="G433" s="17" t="str">
        <f ca="1">IFERROR(INDEX(INDIRECT("B_MSK["&amp;EXPEDISI[#Headers]&amp;"_1]"),ROW()-1),"")</f>
        <v>/ LSN</v>
      </c>
      <c r="H433" s="17">
        <f ca="1">IFERROR(INDEX(INDIRECT("B_MSK["&amp;EXPEDISI[#Headers]&amp;"]"),ROW()-1),"")</f>
        <v>0.05</v>
      </c>
      <c r="I433" s="17">
        <f ca="1">IFERROR(INDEX(INDIRECT("B_MSK["&amp;EXPEDISI[#Headers]&amp;"]"),ROW()-1),"")</f>
        <v>0.1</v>
      </c>
      <c r="J433" s="23" t="str">
        <f ca="1">IFERROR(IF(INDEX(INDIRECT("B_MSK["&amp;EXPEDISI[#Headers]&amp;"]"),ROW()-1)=0,"",INDEX(INDIRECT("B_MSK["&amp;EXPEDISI[#Headers]&amp;"]"),ROW()-1)),"")</f>
        <v/>
      </c>
      <c r="K433" s="16">
        <f ca="1">IFERROR(IF(EXPEDISI[[#This Row],[NAMA BARANG]]="","",INDEX(INDIRECT("B_MSK["&amp;EXPEDISI[#Headers]&amp;"]"),ROW()-1)),"")</f>
        <v>44940</v>
      </c>
      <c r="L433" s="17" t="str">
        <f ca="1">IFERROR(INDEX(INDIRECT("B_MSK["&amp;EXPEDISI[#Headers]&amp;"]"),ROW()-1),"")</f>
        <v/>
      </c>
    </row>
    <row r="434" spans="1:12" x14ac:dyDescent="0.25">
      <c r="A434" s="16" t="str">
        <f ca="1">IFERROR(INDEX(INDIRECT("B_MSK["&amp;EXPEDISI[#Headers]&amp;"]"),ROW()-1),"")</f>
        <v/>
      </c>
      <c r="B434" s="26" t="str">
        <f ca="1">IFERROR(INDEX(INDIRECT("B_MSK["&amp;EXPEDISI[#Headers]&amp;"]"),ROW()-1),"")</f>
        <v/>
      </c>
      <c r="C434" s="26" t="str">
        <f ca="1">IFERROR(INDEX(SUPPLIER_CONV[2],MATCH(INDEX(INDIRECT("B_MSK["&amp;EXPEDISI[#Headers]&amp;"]"),ROW()-1),SUPPLIER_CONV[1],0)),"")</f>
        <v/>
      </c>
      <c r="D434" s="21" t="str">
        <f ca="1">IFERROR(INDEX(INDIRECT("B_MSK["&amp;EXPEDISI[#Headers]&amp;"]"),ROW()-1)&amp;IF(OR(EXPEDISI[[#This Row],[C]]&lt;2,EXPEDISI[[#This Row],[C]]=""),"","/ CTN"),"")</f>
        <v/>
      </c>
      <c r="E434" s="5" t="str">
        <f ca="1">IFERROR(INDEX(INDIRECT("B_MSK["&amp;EXPEDISI[#Headers]&amp;"]"),ROW()-1),"")</f>
        <v/>
      </c>
      <c r="F434" s="22" t="str">
        <f ca="1">IFERROR(INDEX(INDIRECT("B_MSK["&amp;EXPEDISI[#Headers]&amp;"_1]"),ROW()-1),"")</f>
        <v/>
      </c>
      <c r="G434" s="17" t="str">
        <f ca="1">IFERROR(INDEX(INDIRECT("B_MSK["&amp;EXPEDISI[#Headers]&amp;"_1]"),ROW()-1),"")</f>
        <v/>
      </c>
      <c r="H434" s="17" t="str">
        <f ca="1">IFERROR(INDEX(INDIRECT("B_MSK["&amp;EXPEDISI[#Headers]&amp;"]"),ROW()-1),"")</f>
        <v/>
      </c>
      <c r="I434" s="17" t="str">
        <f ca="1">IFERROR(INDEX(INDIRECT("B_MSK["&amp;EXPEDISI[#Headers]&amp;"]"),ROW()-1),"")</f>
        <v/>
      </c>
      <c r="J434" s="23" t="str">
        <f ca="1">IFERROR(IF(INDEX(INDIRECT("B_MSK["&amp;EXPEDISI[#Headers]&amp;"]"),ROW()-1)=0,"",INDEX(INDIRECT("B_MSK["&amp;EXPEDISI[#Headers]&amp;"]"),ROW()-1)),"")</f>
        <v/>
      </c>
      <c r="K434" s="16" t="str">
        <f ca="1">IFERROR(IF(EXPEDISI[[#This Row],[NAMA BARANG]]="","",INDEX(INDIRECT("B_MSK["&amp;EXPEDISI[#Headers]&amp;"]"),ROW()-1)),"")</f>
        <v/>
      </c>
      <c r="L434" s="17" t="str">
        <f ca="1">IFERROR(INDEX(INDIRECT("B_MSK["&amp;EXPEDISI[#Headers]&amp;"]"),ROW()-1),"")</f>
        <v/>
      </c>
    </row>
    <row r="435" spans="1:12" x14ac:dyDescent="0.25">
      <c r="A435" s="16">
        <f ca="1">IFERROR(INDEX(INDIRECT("B_MSK["&amp;EXPEDISI[#Headers]&amp;"]"),ROW()-1),"")</f>
        <v>44942</v>
      </c>
      <c r="B435" s="26" t="str">
        <f ca="1">IFERROR(INDEX(INDIRECT("B_MSK["&amp;EXPEDISI[#Headers]&amp;"]"),ROW()-1),"")</f>
        <v>P case Kenko PC-0719-TK</v>
      </c>
      <c r="C435" s="26" t="str">
        <f ca="1">IFERROR(INDEX(SUPPLIER_CONV[2],MATCH(INDEX(INDIRECT("B_MSK["&amp;EXPEDISI[#Headers]&amp;"]"),ROW()-1),SUPPLIER_CONV[1],0)),"")</f>
        <v>KENKO</v>
      </c>
      <c r="D435" s="21" t="str">
        <f ca="1">IFERROR(INDEX(INDIRECT("B_MSK["&amp;EXPEDISI[#Headers]&amp;"]"),ROW()-1)&amp;IF(OR(EXPEDISI[[#This Row],[C]]&lt;2,EXPEDISI[[#This Row],[C]]=""),"","/ CTN"),"")</f>
        <v>24 LSN</v>
      </c>
      <c r="E435" s="5">
        <f ca="1">IFERROR(INDEX(INDIRECT("B_MSK["&amp;EXPEDISI[#Headers]&amp;"]"),ROW()-1),"")</f>
        <v>1</v>
      </c>
      <c r="F435" s="22">
        <f ca="1">IFERROR(INDEX(INDIRECT("B_MSK["&amp;EXPEDISI[#Headers]&amp;"_1]"),ROW()-1),"")</f>
        <v>62400</v>
      </c>
      <c r="G435" s="17" t="str">
        <f ca="1">IFERROR(INDEX(INDIRECT("B_MSK["&amp;EXPEDISI[#Headers]&amp;"_1]"),ROW()-1),"")</f>
        <v>/ LSN</v>
      </c>
      <c r="H435" s="17">
        <f ca="1">IFERROR(INDEX(INDIRECT("B_MSK["&amp;EXPEDISI[#Headers]&amp;"]"),ROW()-1),"")</f>
        <v>0.17</v>
      </c>
      <c r="I435" s="17" t="str">
        <f ca="1">IFERROR(INDEX(INDIRECT("B_MSK["&amp;EXPEDISI[#Headers]&amp;"]"),ROW()-1),"")</f>
        <v/>
      </c>
      <c r="J435" s="19" t="str">
        <f ca="1">IFERROR(IF(INDEX(INDIRECT("B_MSK["&amp;EXPEDISI[#Headers]&amp;"]"),ROW()-1)=0,"",INDEX(INDIRECT("B_MSK["&amp;EXPEDISI[#Headers]&amp;"]"),ROW()-1)),"")</f>
        <v/>
      </c>
      <c r="K435" s="16">
        <f ca="1">IFERROR(IF(EXPEDISI[[#This Row],[NAMA BARANG]]="","",INDEX(INDIRECT("B_MSK["&amp;EXPEDISI[#Headers]&amp;"]"),ROW()-1)),"")</f>
        <v>44942</v>
      </c>
      <c r="L435" s="17" t="str">
        <f ca="1">IFERROR(INDEX(INDIRECT("B_MSK["&amp;EXPEDISI[#Headers]&amp;"]"),ROW()-1),"")</f>
        <v/>
      </c>
    </row>
    <row r="436" spans="1:12" x14ac:dyDescent="0.25">
      <c r="A436" s="16" t="str">
        <f ca="1">IFERROR(INDEX(INDIRECT("B_MSK["&amp;EXPEDISI[#Headers]&amp;"]"),ROW()-1),"")</f>
        <v/>
      </c>
      <c r="B436" s="26" t="str">
        <f ca="1">IFERROR(INDEX(INDIRECT("B_MSK["&amp;EXPEDISI[#Headers]&amp;"]"),ROW()-1),"")</f>
        <v>Isi cutter Kenko A-100 kecil</v>
      </c>
      <c r="C436" s="26" t="str">
        <f ca="1">IFERROR(INDEX(SUPPLIER_CONV[2],MATCH(INDEX(INDIRECT("B_MSK["&amp;EXPEDISI[#Headers]&amp;"]"),ROW()-1),SUPPLIER_CONV[1],0)),"")</f>
        <v>KENKO</v>
      </c>
      <c r="D436" s="21" t="str">
        <f ca="1">IFERROR(INDEX(INDIRECT("B_MSK["&amp;EXPEDISI[#Headers]&amp;"]"),ROW()-1)&amp;IF(OR(EXPEDISI[[#This Row],[C]]&lt;2,EXPEDISI[[#This Row],[C]]=""),"","/ CTN"),"")</f>
        <v>120 LSN/ CTN</v>
      </c>
      <c r="E436" s="5">
        <f ca="1">IFERROR(INDEX(INDIRECT("B_MSK["&amp;EXPEDISI[#Headers]&amp;"]"),ROW()-1),"")</f>
        <v>5</v>
      </c>
      <c r="F436" s="22">
        <f ca="1">IFERROR(INDEX(INDIRECT("B_MSK["&amp;EXPEDISI[#Headers]&amp;"_1]"),ROW()-1),"")</f>
        <v>32400</v>
      </c>
      <c r="G436" s="17" t="str">
        <f ca="1">IFERROR(INDEX(INDIRECT("B_MSK["&amp;EXPEDISI[#Headers]&amp;"_1]"),ROW()-1),"")</f>
        <v>/ LSN</v>
      </c>
      <c r="H436" s="17">
        <f ca="1">IFERROR(INDEX(INDIRECT("B_MSK["&amp;EXPEDISI[#Headers]&amp;"]"),ROW()-1),"")</f>
        <v>0.17</v>
      </c>
      <c r="I436" s="17" t="str">
        <f ca="1">IFERROR(INDEX(INDIRECT("B_MSK["&amp;EXPEDISI[#Headers]&amp;"]"),ROW()-1),"")</f>
        <v/>
      </c>
      <c r="J436" s="19" t="str">
        <f ca="1">IFERROR(IF(INDEX(INDIRECT("B_MSK["&amp;EXPEDISI[#Headers]&amp;"]"),ROW()-1)=0,"",INDEX(INDIRECT("B_MSK["&amp;EXPEDISI[#Headers]&amp;"]"),ROW()-1)),"")</f>
        <v/>
      </c>
      <c r="K436" s="16">
        <f ca="1">IFERROR(IF(EXPEDISI[[#This Row],[NAMA BARANG]]="","",INDEX(INDIRECT("B_MSK["&amp;EXPEDISI[#Headers]&amp;"]"),ROW()-1)),"")</f>
        <v>44942</v>
      </c>
      <c r="L436" s="17" t="str">
        <f ca="1">IFERROR(INDEX(INDIRECT("B_MSK["&amp;EXPEDISI[#Headers]&amp;"]"),ROW()-1),"")</f>
        <v/>
      </c>
    </row>
    <row r="437" spans="1:12" x14ac:dyDescent="0.25">
      <c r="A437" s="16" t="str">
        <f ca="1">IFERROR(INDEX(INDIRECT("B_MSK["&amp;EXPEDISI[#Headers]&amp;"]"),ROW()-1),"")</f>
        <v/>
      </c>
      <c r="B437" s="26" t="str">
        <f ca="1">IFERROR(INDEX(INDIRECT("B_MSK["&amp;EXPEDISI[#Headers]&amp;"]"),ROW()-1),"")</f>
        <v>Gel pen Kenko Hitech 0.28mm hitam</v>
      </c>
      <c r="C437" s="26" t="str">
        <f ca="1">IFERROR(INDEX(SUPPLIER_CONV[2],MATCH(INDEX(INDIRECT("B_MSK["&amp;EXPEDISI[#Headers]&amp;"]"),ROW()-1),SUPPLIER_CONV[1],0)),"")</f>
        <v>KENKO</v>
      </c>
      <c r="D437" s="21" t="str">
        <f ca="1">IFERROR(INDEX(INDIRECT("B_MSK["&amp;EXPEDISI[#Headers]&amp;"]"),ROW()-1)&amp;IF(OR(EXPEDISI[[#This Row],[C]]&lt;2,EXPEDISI[[#This Row],[C]]=""),"","/ CTN"),"")</f>
        <v>12 GRS/ CTN</v>
      </c>
      <c r="E437" s="5">
        <f ca="1">IFERROR(INDEX(INDIRECT("B_MSK["&amp;EXPEDISI[#Headers]&amp;"]"),ROW()-1),"")</f>
        <v>5</v>
      </c>
      <c r="F437" s="22">
        <f ca="1">IFERROR(INDEX(INDIRECT("B_MSK["&amp;EXPEDISI[#Headers]&amp;"_1]"),ROW()-1),"")</f>
        <v>468000</v>
      </c>
      <c r="G437" s="17" t="str">
        <f ca="1">IFERROR(INDEX(INDIRECT("B_MSK["&amp;EXPEDISI[#Headers]&amp;"_1]"),ROW()-1),"")</f>
        <v>/ GRS</v>
      </c>
      <c r="H437" s="17">
        <f ca="1">IFERROR(INDEX(INDIRECT("B_MSK["&amp;EXPEDISI[#Headers]&amp;"]"),ROW()-1),"")</f>
        <v>0.17</v>
      </c>
      <c r="I437" s="17" t="str">
        <f ca="1">IFERROR(INDEX(INDIRECT("B_MSK["&amp;EXPEDISI[#Headers]&amp;"]"),ROW()-1),"")</f>
        <v/>
      </c>
      <c r="J437" s="19" t="str">
        <f ca="1">IFERROR(IF(INDEX(INDIRECT("B_MSK["&amp;EXPEDISI[#Headers]&amp;"]"),ROW()-1)=0,"",INDEX(INDIRECT("B_MSK["&amp;EXPEDISI[#Headers]&amp;"]"),ROW()-1)),"")</f>
        <v/>
      </c>
      <c r="K437" s="16">
        <f ca="1">IFERROR(IF(EXPEDISI[[#This Row],[NAMA BARANG]]="","",INDEX(INDIRECT("B_MSK["&amp;EXPEDISI[#Headers]&amp;"]"),ROW()-1)),"")</f>
        <v>44942</v>
      </c>
      <c r="L437" s="17" t="str">
        <f ca="1">IFERROR(INDEX(INDIRECT("B_MSK["&amp;EXPEDISI[#Headers]&amp;"]"),ROW()-1),"")</f>
        <v/>
      </c>
    </row>
    <row r="438" spans="1:12" x14ac:dyDescent="0.25">
      <c r="A438" s="16" t="str">
        <f ca="1">IFERROR(INDEX(INDIRECT("B_MSK["&amp;EXPEDISI[#Headers]&amp;"]"),ROW()-1),"")</f>
        <v/>
      </c>
      <c r="B438" s="26" t="str">
        <f ca="1">IFERROR(INDEX(INDIRECT("B_MSK["&amp;EXPEDISI[#Headers]&amp;"]"),ROW()-1),"")</f>
        <v>Gel pen Kenko Easy Gel hitam</v>
      </c>
      <c r="C438" s="26" t="str">
        <f ca="1">IFERROR(INDEX(SUPPLIER_CONV[2],MATCH(INDEX(INDIRECT("B_MSK["&amp;EXPEDISI[#Headers]&amp;"]"),ROW()-1),SUPPLIER_CONV[1],0)),"")</f>
        <v>KENKO</v>
      </c>
      <c r="D438" s="21" t="str">
        <f ca="1">IFERROR(INDEX(INDIRECT("B_MSK["&amp;EXPEDISI[#Headers]&amp;"]"),ROW()-1)&amp;IF(OR(EXPEDISI[[#This Row],[C]]&lt;2,EXPEDISI[[#This Row],[C]]=""),"","/ CTN"),"")</f>
        <v>12 GRS/ CTN</v>
      </c>
      <c r="E438" s="5">
        <f ca="1">IFERROR(INDEX(INDIRECT("B_MSK["&amp;EXPEDISI[#Headers]&amp;"]"),ROW()-1),"")</f>
        <v>5</v>
      </c>
      <c r="F438" s="22">
        <f ca="1">IFERROR(INDEX(INDIRECT("B_MSK["&amp;EXPEDISI[#Headers]&amp;"_1]"),ROW()-1),"")</f>
        <v>313200</v>
      </c>
      <c r="G438" s="17" t="str">
        <f ca="1">IFERROR(INDEX(INDIRECT("B_MSK["&amp;EXPEDISI[#Headers]&amp;"_1]"),ROW()-1),"")</f>
        <v>/ GRS</v>
      </c>
      <c r="H438" s="17">
        <f ca="1">IFERROR(INDEX(INDIRECT("B_MSK["&amp;EXPEDISI[#Headers]&amp;"]"),ROW()-1),"")</f>
        <v>0.17</v>
      </c>
      <c r="I438" s="17" t="str">
        <f ca="1">IFERROR(INDEX(INDIRECT("B_MSK["&amp;EXPEDISI[#Headers]&amp;"]"),ROW()-1),"")</f>
        <v/>
      </c>
      <c r="J438" s="19" t="str">
        <f ca="1">IFERROR(IF(INDEX(INDIRECT("B_MSK["&amp;EXPEDISI[#Headers]&amp;"]"),ROW()-1)=0,"",INDEX(INDIRECT("B_MSK["&amp;EXPEDISI[#Headers]&amp;"]"),ROW()-1)),"")</f>
        <v/>
      </c>
      <c r="K438" s="16">
        <f ca="1">IFERROR(IF(EXPEDISI[[#This Row],[NAMA BARANG]]="","",INDEX(INDIRECT("B_MSK["&amp;EXPEDISI[#Headers]&amp;"]"),ROW()-1)),"")</f>
        <v>44942</v>
      </c>
      <c r="L438" s="17" t="str">
        <f ca="1">IFERROR(INDEX(INDIRECT("B_MSK["&amp;EXPEDISI[#Headers]&amp;"]"),ROW()-1),"")</f>
        <v/>
      </c>
    </row>
    <row r="439" spans="1:12" x14ac:dyDescent="0.25">
      <c r="A439" s="16" t="str">
        <f ca="1">IFERROR(INDEX(INDIRECT("B_MSK["&amp;EXPEDISI[#Headers]&amp;"]"),ROW()-1),"")</f>
        <v/>
      </c>
      <c r="B439" s="26" t="str">
        <f ca="1">IFERROR(INDEX(INDIRECT("B_MSK["&amp;EXPEDISI[#Headers]&amp;"]"),ROW()-1),"")</f>
        <v/>
      </c>
      <c r="C439" s="26" t="str">
        <f ca="1">IFERROR(INDEX(SUPPLIER_CONV[2],MATCH(INDEX(INDIRECT("B_MSK["&amp;EXPEDISI[#Headers]&amp;"]"),ROW()-1),SUPPLIER_CONV[1],0)),"")</f>
        <v/>
      </c>
      <c r="D439" s="21" t="str">
        <f ca="1">IFERROR(INDEX(INDIRECT("B_MSK["&amp;EXPEDISI[#Headers]&amp;"]"),ROW()-1)&amp;IF(OR(EXPEDISI[[#This Row],[C]]&lt;2,EXPEDISI[[#This Row],[C]]=""),"","/ CTN"),"")</f>
        <v/>
      </c>
      <c r="E439" s="5" t="str">
        <f ca="1">IFERROR(INDEX(INDIRECT("B_MSK["&amp;EXPEDISI[#Headers]&amp;"]"),ROW()-1),"")</f>
        <v/>
      </c>
      <c r="F439" s="22" t="str">
        <f ca="1">IFERROR(INDEX(INDIRECT("B_MSK["&amp;EXPEDISI[#Headers]&amp;"_1]"),ROW()-1),"")</f>
        <v/>
      </c>
      <c r="G439" s="17" t="str">
        <f ca="1">IFERROR(INDEX(INDIRECT("B_MSK["&amp;EXPEDISI[#Headers]&amp;"_1]"),ROW()-1),"")</f>
        <v/>
      </c>
      <c r="H439" s="17" t="str">
        <f ca="1">IFERROR(INDEX(INDIRECT("B_MSK["&amp;EXPEDISI[#Headers]&amp;"]"),ROW()-1),"")</f>
        <v/>
      </c>
      <c r="I439" s="17" t="str">
        <f ca="1">IFERROR(INDEX(INDIRECT("B_MSK["&amp;EXPEDISI[#Headers]&amp;"]"),ROW()-1),"")</f>
        <v/>
      </c>
      <c r="J439" s="23" t="str">
        <f ca="1">IFERROR(IF(INDEX(INDIRECT("B_MSK["&amp;EXPEDISI[#Headers]&amp;"]"),ROW()-1)=0,"",INDEX(INDIRECT("B_MSK["&amp;EXPEDISI[#Headers]&amp;"]"),ROW()-1)),"")</f>
        <v/>
      </c>
      <c r="K439" s="16" t="str">
        <f ca="1">IFERROR(IF(EXPEDISI[[#This Row],[NAMA BARANG]]="","",INDEX(INDIRECT("B_MSK["&amp;EXPEDISI[#Headers]&amp;"]"),ROW()-1)),"")</f>
        <v/>
      </c>
      <c r="L439" s="17" t="str">
        <f ca="1">IFERROR(INDEX(INDIRECT("B_MSK["&amp;EXPEDISI[#Headers]&amp;"]"),ROW()-1),"")</f>
        <v/>
      </c>
    </row>
    <row r="440" spans="1:12" x14ac:dyDescent="0.25">
      <c r="A440" s="16" t="str">
        <f ca="1">IFERROR(INDEX(INDIRECT("B_MSK["&amp;EXPEDISI[#Headers]&amp;"]"),ROW()-1),"")</f>
        <v/>
      </c>
      <c r="B440" s="26" t="str">
        <f ca="1">IFERROR(INDEX(INDIRECT("B_MSK["&amp;EXPEDISI[#Headers]&amp;"]"),ROW()-1),"")</f>
        <v>Tipe-ex kertas Kenko CT-909</v>
      </c>
      <c r="C440" s="26" t="str">
        <f ca="1">IFERROR(INDEX(SUPPLIER_CONV[2],MATCH(INDEX(INDIRECT("B_MSK["&amp;EXPEDISI[#Headers]&amp;"]"),ROW()-1),SUPPLIER_CONV[1],0)),"")</f>
        <v>KENKO</v>
      </c>
      <c r="D440" s="21" t="str">
        <f ca="1">IFERROR(INDEX(INDIRECT("B_MSK["&amp;EXPEDISI[#Headers]&amp;"]"),ROW()-1)&amp;IF(OR(EXPEDISI[[#This Row],[C]]&lt;2,EXPEDISI[[#This Row],[C]]=""),"","/ CTN"),"")</f>
        <v>48 LSN/ CTN</v>
      </c>
      <c r="E440" s="5">
        <f ca="1">IFERROR(INDEX(INDIRECT("B_MSK["&amp;EXPEDISI[#Headers]&amp;"]"),ROW()-1),"")</f>
        <v>5</v>
      </c>
      <c r="F440" s="22">
        <f ca="1">IFERROR(INDEX(INDIRECT("B_MSK["&amp;EXPEDISI[#Headers]&amp;"_1]"),ROW()-1),"")</f>
        <v>60000</v>
      </c>
      <c r="G440" s="17" t="str">
        <f ca="1">IFERROR(INDEX(INDIRECT("B_MSK["&amp;EXPEDISI[#Headers]&amp;"_1]"),ROW()-1),"")</f>
        <v>/ LSN</v>
      </c>
      <c r="H440" s="17">
        <f ca="1">IFERROR(INDEX(INDIRECT("B_MSK["&amp;EXPEDISI[#Headers]&amp;"]"),ROW()-1),"")</f>
        <v>0.17</v>
      </c>
      <c r="I440" s="17" t="str">
        <f ca="1">IFERROR(INDEX(INDIRECT("B_MSK["&amp;EXPEDISI[#Headers]&amp;"]"),ROW()-1),"")</f>
        <v/>
      </c>
      <c r="J440" s="23" t="str">
        <f ca="1">IFERROR(IF(INDEX(INDIRECT("B_MSK["&amp;EXPEDISI[#Headers]&amp;"]"),ROW()-1)=0,"",INDEX(INDIRECT("B_MSK["&amp;EXPEDISI[#Headers]&amp;"]"),ROW()-1)),"")</f>
        <v/>
      </c>
      <c r="K440" s="16">
        <f ca="1">IFERROR(IF(EXPEDISI[[#This Row],[NAMA BARANG]]="","",INDEX(INDIRECT("B_MSK["&amp;EXPEDISI[#Headers]&amp;"]"),ROW()-1)),"")</f>
        <v>44942</v>
      </c>
      <c r="L440" s="17" t="str">
        <f ca="1">IFERROR(INDEX(INDIRECT("B_MSK["&amp;EXPEDISI[#Headers]&amp;"]"),ROW()-1),"")</f>
        <v/>
      </c>
    </row>
    <row r="441" spans="1:12" x14ac:dyDescent="0.25">
      <c r="A441" s="16" t="str">
        <f ca="1">IFERROR(INDEX(INDIRECT("B_MSK["&amp;EXPEDISI[#Headers]&amp;"]"),ROW()-1),"")</f>
        <v/>
      </c>
      <c r="B441" s="26" t="str">
        <f ca="1">IFERROR(INDEX(INDIRECT("B_MSK["&amp;EXPEDISI[#Headers]&amp;"]"),ROW()-1),"")</f>
        <v>Tipe-ex kertas Kenko CT-1505 FC</v>
      </c>
      <c r="C441" s="26" t="str">
        <f ca="1">IFERROR(INDEX(SUPPLIER_CONV[2],MATCH(INDEX(INDIRECT("B_MSK["&amp;EXPEDISI[#Headers]&amp;"]"),ROW()-1),SUPPLIER_CONV[1],0)),"")</f>
        <v>KENKO</v>
      </c>
      <c r="D441" s="21" t="str">
        <f ca="1">IFERROR(INDEX(INDIRECT("B_MSK["&amp;EXPEDISI[#Headers]&amp;"]"),ROW()-1)&amp;IF(OR(EXPEDISI[[#This Row],[C]]&lt;2,EXPEDISI[[#This Row],[C]]=""),"","/ CTN"),"")</f>
        <v>48 LSN/ CTN</v>
      </c>
      <c r="E441" s="5">
        <f ca="1">IFERROR(INDEX(INDIRECT("B_MSK["&amp;EXPEDISI[#Headers]&amp;"]"),ROW()-1),"")</f>
        <v>3</v>
      </c>
      <c r="F441" s="22">
        <f ca="1">IFERROR(INDEX(INDIRECT("B_MSK["&amp;EXPEDISI[#Headers]&amp;"_1]"),ROW()-1),"")</f>
        <v>69600</v>
      </c>
      <c r="G441" s="17" t="str">
        <f ca="1">IFERROR(INDEX(INDIRECT("B_MSK["&amp;EXPEDISI[#Headers]&amp;"_1]"),ROW()-1),"")</f>
        <v>/ LSN</v>
      </c>
      <c r="H441" s="17">
        <f ca="1">IFERROR(INDEX(INDIRECT("B_MSK["&amp;EXPEDISI[#Headers]&amp;"]"),ROW()-1),"")</f>
        <v>0.17</v>
      </c>
      <c r="I441" s="17" t="str">
        <f ca="1">IFERROR(INDEX(INDIRECT("B_MSK["&amp;EXPEDISI[#Headers]&amp;"]"),ROW()-1),"")</f>
        <v/>
      </c>
      <c r="J441" s="23" t="str">
        <f ca="1">IFERROR(IF(INDEX(INDIRECT("B_MSK["&amp;EXPEDISI[#Headers]&amp;"]"),ROW()-1)=0,"",INDEX(INDIRECT("B_MSK["&amp;EXPEDISI[#Headers]&amp;"]"),ROW()-1)),"")</f>
        <v/>
      </c>
      <c r="K441" s="16">
        <f ca="1">IFERROR(IF(EXPEDISI[[#This Row],[NAMA BARANG]]="","",INDEX(INDIRECT("B_MSK["&amp;EXPEDISI[#Headers]&amp;"]"),ROW()-1)),"")</f>
        <v>44942</v>
      </c>
      <c r="L441" s="17" t="str">
        <f ca="1">IFERROR(INDEX(INDIRECT("B_MSK["&amp;EXPEDISI[#Headers]&amp;"]"),ROW()-1),"")</f>
        <v/>
      </c>
    </row>
    <row r="442" spans="1:12" x14ac:dyDescent="0.25">
      <c r="A442" s="16" t="str">
        <f ca="1">IFERROR(INDEX(INDIRECT("B_MSK["&amp;EXPEDISI[#Headers]&amp;"]"),ROW()-1),"")</f>
        <v/>
      </c>
      <c r="B442" s="26" t="str">
        <f ca="1">IFERROR(INDEX(INDIRECT("B_MSK["&amp;EXPEDISI[#Headers]&amp;"]"),ROW()-1),"")</f>
        <v>Gel pen Kenko Sahara Snack Hitam</v>
      </c>
      <c r="C442" s="26" t="str">
        <f ca="1">IFERROR(INDEX(SUPPLIER_CONV[2],MATCH(INDEX(INDIRECT("B_MSK["&amp;EXPEDISI[#Headers]&amp;"]"),ROW()-1),SUPPLIER_CONV[1],0)),"")</f>
        <v>KENKO</v>
      </c>
      <c r="D442" s="21" t="str">
        <f ca="1">IFERROR(INDEX(INDIRECT("B_MSK["&amp;EXPEDISI[#Headers]&amp;"]"),ROW()-1)&amp;IF(OR(EXPEDISI[[#This Row],[C]]&lt;2,EXPEDISI[[#This Row],[C]]=""),"","/ CTN"),"")</f>
        <v>12 GRS/ CTN</v>
      </c>
      <c r="E442" s="5">
        <f ca="1">IFERROR(INDEX(INDIRECT("B_MSK["&amp;EXPEDISI[#Headers]&amp;"]"),ROW()-1),"")</f>
        <v>2</v>
      </c>
      <c r="F442" s="22">
        <f ca="1">IFERROR(INDEX(INDIRECT("B_MSK["&amp;EXPEDISI[#Headers]&amp;"_1]"),ROW()-1),"")</f>
        <v>468000</v>
      </c>
      <c r="G442" s="17" t="str">
        <f ca="1">IFERROR(INDEX(INDIRECT("B_MSK["&amp;EXPEDISI[#Headers]&amp;"_1]"),ROW()-1),"")</f>
        <v>/ GRS</v>
      </c>
      <c r="H442" s="17">
        <f ca="1">IFERROR(INDEX(INDIRECT("B_MSK["&amp;EXPEDISI[#Headers]&amp;"]"),ROW()-1),"")</f>
        <v>0.17</v>
      </c>
      <c r="I442" s="17" t="str">
        <f ca="1">IFERROR(INDEX(INDIRECT("B_MSK["&amp;EXPEDISI[#Headers]&amp;"]"),ROW()-1),"")</f>
        <v/>
      </c>
      <c r="J442" s="19" t="str">
        <f ca="1">IFERROR(IF(INDEX(INDIRECT("B_MSK["&amp;EXPEDISI[#Headers]&amp;"]"),ROW()-1)=0,"",INDEX(INDIRECT("B_MSK["&amp;EXPEDISI[#Headers]&amp;"]"),ROW()-1)),"")</f>
        <v/>
      </c>
      <c r="K442" s="16">
        <f ca="1">IFERROR(IF(EXPEDISI[[#This Row],[NAMA BARANG]]="","",INDEX(INDIRECT("B_MSK["&amp;EXPEDISI[#Headers]&amp;"]"),ROW()-1)),"")</f>
        <v>44942</v>
      </c>
      <c r="L442" s="17" t="str">
        <f ca="1">IFERROR(INDEX(INDIRECT("B_MSK["&amp;EXPEDISI[#Headers]&amp;"]"),ROW()-1),"")</f>
        <v/>
      </c>
    </row>
    <row r="443" spans="1:12" x14ac:dyDescent="0.25">
      <c r="A443" s="16" t="str">
        <f ca="1">IFERROR(INDEX(INDIRECT("B_MSK["&amp;EXPEDISI[#Headers]&amp;"]"),ROW()-1),"")</f>
        <v/>
      </c>
      <c r="B443" s="26" t="str">
        <f ca="1">IFERROR(INDEX(INDIRECT("B_MSK["&amp;EXPEDISI[#Headers]&amp;"]"),ROW()-1),"")</f>
        <v>Gunting Kenko SC-838 N</v>
      </c>
      <c r="C443" s="26" t="str">
        <f ca="1">IFERROR(INDEX(SUPPLIER_CONV[2],MATCH(INDEX(INDIRECT("B_MSK["&amp;EXPEDISI[#Headers]&amp;"]"),ROW()-1),SUPPLIER_CONV[1],0)),"")</f>
        <v>KENKO</v>
      </c>
      <c r="D443" s="21" t="str">
        <f ca="1">IFERROR(INDEX(INDIRECT("B_MSK["&amp;EXPEDISI[#Headers]&amp;"]"),ROW()-1)&amp;IF(OR(EXPEDISI[[#This Row],[C]]&lt;2,EXPEDISI[[#This Row],[C]]=""),"","/ CTN"),"")</f>
        <v>25 LSN</v>
      </c>
      <c r="E443" s="5">
        <f ca="1">IFERROR(INDEX(INDIRECT("B_MSK["&amp;EXPEDISI[#Headers]&amp;"]"),ROW()-1),"")</f>
        <v>1</v>
      </c>
      <c r="F443" s="22">
        <f ca="1">IFERROR(INDEX(INDIRECT("B_MSK["&amp;EXPEDISI[#Headers]&amp;"_1]"),ROW()-1),"")</f>
        <v>79800</v>
      </c>
      <c r="G443" s="17" t="str">
        <f ca="1">IFERROR(INDEX(INDIRECT("B_MSK["&amp;EXPEDISI[#Headers]&amp;"_1]"),ROW()-1),"")</f>
        <v>/ LSN</v>
      </c>
      <c r="H443" s="17">
        <f ca="1">IFERROR(INDEX(INDIRECT("B_MSK["&amp;EXPEDISI[#Headers]&amp;"]"),ROW()-1),"")</f>
        <v>0.17</v>
      </c>
      <c r="I443" s="17" t="str">
        <f ca="1">IFERROR(INDEX(INDIRECT("B_MSK["&amp;EXPEDISI[#Headers]&amp;"]"),ROW()-1),"")</f>
        <v/>
      </c>
      <c r="J443" s="19" t="str">
        <f ca="1">IFERROR(IF(INDEX(INDIRECT("B_MSK["&amp;EXPEDISI[#Headers]&amp;"]"),ROW()-1)=0,"",INDEX(INDIRECT("B_MSK["&amp;EXPEDISI[#Headers]&amp;"]"),ROW()-1)),"")</f>
        <v/>
      </c>
      <c r="K443" s="16">
        <f ca="1">IFERROR(IF(EXPEDISI[[#This Row],[NAMA BARANG]]="","",INDEX(INDIRECT("B_MSK["&amp;EXPEDISI[#Headers]&amp;"]"),ROW()-1)),"")</f>
        <v>44942</v>
      </c>
      <c r="L443" s="17" t="str">
        <f ca="1">IFERROR(INDEX(INDIRECT("B_MSK["&amp;EXPEDISI[#Headers]&amp;"]"),ROW()-1),"")</f>
        <v/>
      </c>
    </row>
    <row r="444" spans="1:12" x14ac:dyDescent="0.25">
      <c r="A444" s="16" t="str">
        <f ca="1">IFERROR(INDEX(INDIRECT("B_MSK["&amp;EXPEDISI[#Headers]&amp;"]"),ROW()-1),"")</f>
        <v/>
      </c>
      <c r="B444" s="26" t="str">
        <f ca="1">IFERROR(INDEX(INDIRECT("B_MSK["&amp;EXPEDISI[#Headers]&amp;"]"),ROW()-1),"")</f>
        <v/>
      </c>
      <c r="C444" s="26" t="str">
        <f ca="1">IFERROR(INDEX(SUPPLIER_CONV[2],MATCH(INDEX(INDIRECT("B_MSK["&amp;EXPEDISI[#Headers]&amp;"]"),ROW()-1),SUPPLIER_CONV[1],0)),"")</f>
        <v/>
      </c>
      <c r="D444" s="21" t="str">
        <f ca="1">IFERROR(INDEX(INDIRECT("B_MSK["&amp;EXPEDISI[#Headers]&amp;"]"),ROW()-1)&amp;IF(OR(EXPEDISI[[#This Row],[C]]&lt;2,EXPEDISI[[#This Row],[C]]=""),"","/ CTN"),"")</f>
        <v/>
      </c>
      <c r="E444" s="5" t="str">
        <f ca="1">IFERROR(INDEX(INDIRECT("B_MSK["&amp;EXPEDISI[#Headers]&amp;"]"),ROW()-1),"")</f>
        <v/>
      </c>
      <c r="F444" s="22" t="str">
        <f ca="1">IFERROR(INDEX(INDIRECT("B_MSK["&amp;EXPEDISI[#Headers]&amp;"_1]"),ROW()-1),"")</f>
        <v/>
      </c>
      <c r="G444" s="17" t="str">
        <f ca="1">IFERROR(INDEX(INDIRECT("B_MSK["&amp;EXPEDISI[#Headers]&amp;"_1]"),ROW()-1),"")</f>
        <v/>
      </c>
      <c r="H444" s="17" t="str">
        <f ca="1">IFERROR(INDEX(INDIRECT("B_MSK["&amp;EXPEDISI[#Headers]&amp;"]"),ROW()-1),"")</f>
        <v/>
      </c>
      <c r="I444" s="17" t="str">
        <f ca="1">IFERROR(INDEX(INDIRECT("B_MSK["&amp;EXPEDISI[#Headers]&amp;"]"),ROW()-1),"")</f>
        <v/>
      </c>
      <c r="J444" s="19" t="str">
        <f ca="1">IFERROR(IF(INDEX(INDIRECT("B_MSK["&amp;EXPEDISI[#Headers]&amp;"]"),ROW()-1)=0,"",INDEX(INDIRECT("B_MSK["&amp;EXPEDISI[#Headers]&amp;"]"),ROW()-1)),"")</f>
        <v/>
      </c>
      <c r="K444" s="16" t="str">
        <f ca="1">IFERROR(IF(EXPEDISI[[#This Row],[NAMA BARANG]]="","",INDEX(INDIRECT("B_MSK["&amp;EXPEDISI[#Headers]&amp;"]"),ROW()-1)),"")</f>
        <v/>
      </c>
      <c r="L444" s="17" t="str">
        <f ca="1">IFERROR(INDEX(INDIRECT("B_MSK["&amp;EXPEDISI[#Headers]&amp;"]"),ROW()-1),"")</f>
        <v/>
      </c>
    </row>
    <row r="445" spans="1:12" x14ac:dyDescent="0.25">
      <c r="A445" s="16" t="str">
        <f ca="1">IFERROR(INDEX(INDIRECT("B_MSK["&amp;EXPEDISI[#Headers]&amp;"]"),ROW()-1),"")</f>
        <v/>
      </c>
      <c r="B445" s="26" t="str">
        <f ca="1">IFERROR(INDEX(INDIRECT("B_MSK["&amp;EXPEDISI[#Headers]&amp;"]"),ROW()-1),"")</f>
        <v>Stamp pad JK 1</v>
      </c>
      <c r="C445" s="26" t="str">
        <f ca="1">IFERROR(INDEX(SUPPLIER_CONV[2],MATCH(INDEX(INDIRECT("B_MSK["&amp;EXPEDISI[#Headers]&amp;"]"),ROW()-1),SUPPLIER_CONV[1],0)),"")</f>
        <v>ATALI</v>
      </c>
      <c r="D445" s="21" t="str">
        <f ca="1">IFERROR(INDEX(INDIRECT("B_MSK["&amp;EXPEDISI[#Headers]&amp;"]"),ROW()-1)&amp;IF(OR(EXPEDISI[[#This Row],[C]]&lt;2,EXPEDISI[[#This Row],[C]]=""),"","/ CTN"),"")</f>
        <v>18 LSN</v>
      </c>
      <c r="E445" s="5">
        <f ca="1">IFERROR(INDEX(INDIRECT("B_MSK["&amp;EXPEDISI[#Headers]&amp;"]"),ROW()-1),"")</f>
        <v>1</v>
      </c>
      <c r="F445" s="22">
        <f ca="1">IFERROR(INDEX(INDIRECT("B_MSK["&amp;EXPEDISI[#Headers]&amp;"_1]"),ROW()-1),"")</f>
        <v>69600</v>
      </c>
      <c r="G445" s="17" t="str">
        <f ca="1">IFERROR(INDEX(INDIRECT("B_MSK["&amp;EXPEDISI[#Headers]&amp;"_1]"),ROW()-1),"")</f>
        <v>/ LSN</v>
      </c>
      <c r="H445" s="17">
        <f ca="1">IFERROR(INDEX(INDIRECT("B_MSK["&amp;EXPEDISI[#Headers]&amp;"]"),ROW()-1),"")</f>
        <v>0.125</v>
      </c>
      <c r="I445" s="17">
        <f ca="1">IFERROR(INDEX(INDIRECT("B_MSK["&amp;EXPEDISI[#Headers]&amp;"]"),ROW()-1),"")</f>
        <v>0.05</v>
      </c>
      <c r="J445" s="19" t="str">
        <f ca="1">IFERROR(IF(INDEX(INDIRECT("B_MSK["&amp;EXPEDISI[#Headers]&amp;"]"),ROW()-1)=0,"",INDEX(INDIRECT("B_MSK["&amp;EXPEDISI[#Headers]&amp;"]"),ROW()-1)),"")</f>
        <v/>
      </c>
      <c r="K445" s="16">
        <f ca="1">IFERROR(IF(EXPEDISI[[#This Row],[NAMA BARANG]]="","",INDEX(INDIRECT("B_MSK["&amp;EXPEDISI[#Headers]&amp;"]"),ROW()-1)),"")</f>
        <v>44942</v>
      </c>
      <c r="L445" s="17" t="str">
        <f ca="1">IFERROR(INDEX(INDIRECT("B_MSK["&amp;EXPEDISI[#Headers]&amp;"]"),ROW()-1),"")</f>
        <v/>
      </c>
    </row>
    <row r="446" spans="1:12" x14ac:dyDescent="0.25">
      <c r="A446" s="16" t="str">
        <f ca="1">IFERROR(INDEX(INDIRECT("B_MSK["&amp;EXPEDISI[#Headers]&amp;"]"),ROW()-1),"")</f>
        <v/>
      </c>
      <c r="B446" s="26" t="str">
        <f ca="1">IFERROR(INDEX(INDIRECT("B_MSK["&amp;EXPEDISI[#Headers]&amp;"]"),ROW()-1),"")</f>
        <v>Stip JK ER-30 W</v>
      </c>
      <c r="C446" s="26" t="str">
        <f ca="1">IFERROR(INDEX(SUPPLIER_CONV[2],MATCH(INDEX(INDIRECT("B_MSK["&amp;EXPEDISI[#Headers]&amp;"]"),ROW()-1),SUPPLIER_CONV[1],0)),"")</f>
        <v>ATALI</v>
      </c>
      <c r="D446" s="21" t="str">
        <f ca="1">IFERROR(INDEX(INDIRECT("B_MSK["&amp;EXPEDISI[#Headers]&amp;"]"),ROW()-1)&amp;IF(OR(EXPEDISI[[#This Row],[C]]&lt;2,EXPEDISI[[#This Row],[C]]=""),"","/ CTN"),"")</f>
        <v>50 BOX (30 PCS)</v>
      </c>
      <c r="E446" s="5">
        <f ca="1">IFERROR(INDEX(INDIRECT("B_MSK["&amp;EXPEDISI[#Headers]&amp;"]"),ROW()-1),"")</f>
        <v>1</v>
      </c>
      <c r="F446" s="22">
        <f ca="1">IFERROR(INDEX(INDIRECT("B_MSK["&amp;EXPEDISI[#Headers]&amp;"_1]"),ROW()-1),"")</f>
        <v>32000</v>
      </c>
      <c r="G446" s="17" t="str">
        <f ca="1">IFERROR(INDEX(INDIRECT("B_MSK["&amp;EXPEDISI[#Headers]&amp;"_1]"),ROW()-1),"")</f>
        <v xml:space="preserve">/ BOX </v>
      </c>
      <c r="H446" s="17">
        <f ca="1">IFERROR(INDEX(INDIRECT("B_MSK["&amp;EXPEDISI[#Headers]&amp;"]"),ROW()-1),"")</f>
        <v>0.125</v>
      </c>
      <c r="I446" s="17">
        <f ca="1">IFERROR(INDEX(INDIRECT("B_MSK["&amp;EXPEDISI[#Headers]&amp;"]"),ROW()-1),"")</f>
        <v>0.05</v>
      </c>
      <c r="J446" s="18" t="str">
        <f ca="1">IFERROR(IF(INDEX(INDIRECT("B_MSK["&amp;EXPEDISI[#Headers]&amp;"]"),ROW()-1)=0,"",INDEX(INDIRECT("B_MSK["&amp;EXPEDISI[#Headers]&amp;"]"),ROW()-1)),"")</f>
        <v/>
      </c>
      <c r="K446" s="16">
        <f ca="1">IFERROR(IF(EXPEDISI[[#This Row],[NAMA BARANG]]="","",INDEX(INDIRECT("B_MSK["&amp;EXPEDISI[#Headers]&amp;"]"),ROW()-1)),"")</f>
        <v>44942</v>
      </c>
      <c r="L446" s="17" t="str">
        <f ca="1">IFERROR(INDEX(INDIRECT("B_MSK["&amp;EXPEDISI[#Headers]&amp;"]"),ROW()-1),"")</f>
        <v/>
      </c>
    </row>
    <row r="447" spans="1:12" x14ac:dyDescent="0.25">
      <c r="A447" s="16" t="str">
        <f ca="1">IFERROR(INDEX(INDIRECT("B_MSK["&amp;EXPEDISI[#Headers]&amp;"]"),ROW()-1),"")</f>
        <v/>
      </c>
      <c r="B447" s="26" t="str">
        <f ca="1">IFERROR(INDEX(INDIRECT("B_MSK["&amp;EXPEDISI[#Headers]&amp;"]"),ROW()-1),"")</f>
        <v/>
      </c>
      <c r="C447" s="26" t="str">
        <f ca="1">IFERROR(INDEX(SUPPLIER_CONV[2],MATCH(INDEX(INDIRECT("B_MSK["&amp;EXPEDISI[#Headers]&amp;"]"),ROW()-1),SUPPLIER_CONV[1],0)),"")</f>
        <v/>
      </c>
      <c r="D447" s="21" t="str">
        <f ca="1">IFERROR(INDEX(INDIRECT("B_MSK["&amp;EXPEDISI[#Headers]&amp;"]"),ROW()-1)&amp;IF(OR(EXPEDISI[[#This Row],[C]]&lt;2,EXPEDISI[[#This Row],[C]]=""),"","/ CTN"),"")</f>
        <v/>
      </c>
      <c r="E447" s="5" t="str">
        <f ca="1">IFERROR(INDEX(INDIRECT("B_MSK["&amp;EXPEDISI[#Headers]&amp;"]"),ROW()-1),"")</f>
        <v/>
      </c>
      <c r="F447" s="22" t="str">
        <f ca="1">IFERROR(INDEX(INDIRECT("B_MSK["&amp;EXPEDISI[#Headers]&amp;"_1]"),ROW()-1),"")</f>
        <v/>
      </c>
      <c r="G447" s="17" t="str">
        <f ca="1">IFERROR(INDEX(INDIRECT("B_MSK["&amp;EXPEDISI[#Headers]&amp;"_1]"),ROW()-1),"")</f>
        <v/>
      </c>
      <c r="H447" s="17" t="str">
        <f ca="1">IFERROR(INDEX(INDIRECT("B_MSK["&amp;EXPEDISI[#Headers]&amp;"]"),ROW()-1),"")</f>
        <v/>
      </c>
      <c r="I447" s="17" t="str">
        <f ca="1">IFERROR(INDEX(INDIRECT("B_MSK["&amp;EXPEDISI[#Headers]&amp;"]"),ROW()-1),"")</f>
        <v/>
      </c>
      <c r="J447" s="23" t="str">
        <f ca="1">IFERROR(IF(INDEX(INDIRECT("B_MSK["&amp;EXPEDISI[#Headers]&amp;"]"),ROW()-1)=0,"",INDEX(INDIRECT("B_MSK["&amp;EXPEDISI[#Headers]&amp;"]"),ROW()-1)),"")</f>
        <v/>
      </c>
      <c r="K447" s="16" t="str">
        <f ca="1">IFERROR(IF(EXPEDISI[[#This Row],[NAMA BARANG]]="","",INDEX(INDIRECT("B_MSK["&amp;EXPEDISI[#Headers]&amp;"]"),ROW()-1)),"")</f>
        <v/>
      </c>
      <c r="L447" s="17" t="str">
        <f ca="1">IFERROR(INDEX(INDIRECT("B_MSK["&amp;EXPEDISI[#Headers]&amp;"]"),ROW()-1),"")</f>
        <v/>
      </c>
    </row>
    <row r="448" spans="1:12" x14ac:dyDescent="0.25">
      <c r="A448" s="16" t="str">
        <f ca="1">IFERROR(INDEX(INDIRECT("B_MSK["&amp;EXPEDISI[#Headers]&amp;"]"),ROW()-1),"")</f>
        <v/>
      </c>
      <c r="B448" s="26" t="str">
        <f ca="1">IFERROR(INDEX(INDIRECT("B_MSK["&amp;EXPEDISI[#Headers]&amp;"]"),ROW()-1),"")</f>
        <v>Clip Trigonal JK no.3</v>
      </c>
      <c r="C448" s="26" t="str">
        <f ca="1">IFERROR(INDEX(SUPPLIER_CONV[2],MATCH(INDEX(INDIRECT("B_MSK["&amp;EXPEDISI[#Headers]&amp;"]"),ROW()-1),SUPPLIER_CONV[1],0)),"")</f>
        <v>ATALI</v>
      </c>
      <c r="D448" s="21" t="str">
        <f ca="1">IFERROR(INDEX(INDIRECT("B_MSK["&amp;EXPEDISI[#Headers]&amp;"]"),ROW()-1)&amp;IF(OR(EXPEDISI[[#This Row],[C]]&lt;2,EXPEDISI[[#This Row],[C]]=""),"","/ CTN"),"")</f>
        <v>500 BOX</v>
      </c>
      <c r="E448" s="5">
        <f ca="1">IFERROR(INDEX(INDIRECT("B_MSK["&amp;EXPEDISI[#Headers]&amp;"]"),ROW()-1),"")</f>
        <v>1</v>
      </c>
      <c r="F448" s="22">
        <f ca="1">IFERROR(INDEX(INDIRECT("B_MSK["&amp;EXPEDISI[#Headers]&amp;"_1]"),ROW()-1),"")</f>
        <v>1625</v>
      </c>
      <c r="G448" s="17" t="str">
        <f ca="1">IFERROR(INDEX(INDIRECT("B_MSK["&amp;EXPEDISI[#Headers]&amp;"_1]"),ROW()-1),"")</f>
        <v>/ BOX</v>
      </c>
      <c r="H448" s="17">
        <f ca="1">IFERROR(INDEX(INDIRECT("B_MSK["&amp;EXPEDISI[#Headers]&amp;"]"),ROW()-1),"")</f>
        <v>0.125</v>
      </c>
      <c r="I448" s="17">
        <f ca="1">IFERROR(INDEX(INDIRECT("B_MSK["&amp;EXPEDISI[#Headers]&amp;"]"),ROW()-1),"")</f>
        <v>0.05</v>
      </c>
      <c r="J448" s="23" t="str">
        <f ca="1">IFERROR(IF(INDEX(INDIRECT("B_MSK["&amp;EXPEDISI[#Headers]&amp;"]"),ROW()-1)=0,"",INDEX(INDIRECT("B_MSK["&amp;EXPEDISI[#Headers]&amp;"]"),ROW()-1)),"")</f>
        <v/>
      </c>
      <c r="K448" s="16">
        <f ca="1">IFERROR(IF(EXPEDISI[[#This Row],[NAMA BARANG]]="","",INDEX(INDIRECT("B_MSK["&amp;EXPEDISI[#Headers]&amp;"]"),ROW()-1)),"")</f>
        <v>44942</v>
      </c>
      <c r="L448" s="17" t="str">
        <f ca="1">IFERROR(INDEX(INDIRECT("B_MSK["&amp;EXPEDISI[#Headers]&amp;"]"),ROW()-1),"")</f>
        <v/>
      </c>
    </row>
    <row r="449" spans="1:12" x14ac:dyDescent="0.25">
      <c r="A449" s="16" t="str">
        <f ca="1">IFERROR(INDEX(INDIRECT("B_MSK["&amp;EXPEDISI[#Headers]&amp;"]"),ROW()-1),"")</f>
        <v/>
      </c>
      <c r="B449" s="26" t="str">
        <f ca="1">IFERROR(INDEX(INDIRECT("B_MSK["&amp;EXPEDISI[#Headers]&amp;"]"),ROW()-1),"")</f>
        <v>Tape cutter JK TD-103</v>
      </c>
      <c r="C449" s="26" t="str">
        <f ca="1">IFERROR(INDEX(SUPPLIER_CONV[2],MATCH(INDEX(INDIRECT("B_MSK["&amp;EXPEDISI[#Headers]&amp;"]"),ROW()-1),SUPPLIER_CONV[1],0)),"")</f>
        <v>ATALI</v>
      </c>
      <c r="D449" s="21" t="str">
        <f ca="1">IFERROR(INDEX(INDIRECT("B_MSK["&amp;EXPEDISI[#Headers]&amp;"]"),ROW()-1)&amp;IF(OR(EXPEDISI[[#This Row],[C]]&lt;2,EXPEDISI[[#This Row],[C]]=""),"","/ CTN"),"")</f>
        <v>24 PCS/ CTN</v>
      </c>
      <c r="E449" s="5">
        <f ca="1">IFERROR(INDEX(INDIRECT("B_MSK["&amp;EXPEDISI[#Headers]&amp;"]"),ROW()-1),"")</f>
        <v>2</v>
      </c>
      <c r="F449" s="22">
        <f ca="1">IFERROR(INDEX(INDIRECT("B_MSK["&amp;EXPEDISI[#Headers]&amp;"_1]"),ROW()-1),"")</f>
        <v>19000</v>
      </c>
      <c r="G449" s="17" t="str">
        <f ca="1">IFERROR(INDEX(INDIRECT("B_MSK["&amp;EXPEDISI[#Headers]&amp;"_1]"),ROW()-1),"")</f>
        <v>/ PCS</v>
      </c>
      <c r="H449" s="17">
        <f ca="1">IFERROR(INDEX(INDIRECT("B_MSK["&amp;EXPEDISI[#Headers]&amp;"]"),ROW()-1),"")</f>
        <v>0.125</v>
      </c>
      <c r="I449" s="17">
        <f ca="1">IFERROR(INDEX(INDIRECT("B_MSK["&amp;EXPEDISI[#Headers]&amp;"]"),ROW()-1),"")</f>
        <v>0.05</v>
      </c>
      <c r="J449" s="23" t="str">
        <f ca="1">IFERROR(IF(INDEX(INDIRECT("B_MSK["&amp;EXPEDISI[#Headers]&amp;"]"),ROW()-1)=0,"",INDEX(INDIRECT("B_MSK["&amp;EXPEDISI[#Headers]&amp;"]"),ROW()-1)),"")</f>
        <v/>
      </c>
      <c r="K449" s="16">
        <f ca="1">IFERROR(IF(EXPEDISI[[#This Row],[NAMA BARANG]]="","",INDEX(INDIRECT("B_MSK["&amp;EXPEDISI[#Headers]&amp;"]"),ROW()-1)),"")</f>
        <v>44942</v>
      </c>
      <c r="L449" s="17" t="str">
        <f ca="1">IFERROR(INDEX(INDIRECT("B_MSK["&amp;EXPEDISI[#Headers]&amp;"]"),ROW()-1),"")</f>
        <v/>
      </c>
    </row>
    <row r="450" spans="1:12" x14ac:dyDescent="0.25">
      <c r="A450" s="16" t="str">
        <f ca="1">IFERROR(INDEX(INDIRECT("B_MSK["&amp;EXPEDISI[#Headers]&amp;"]"),ROW()-1),"")</f>
        <v/>
      </c>
      <c r="B450" s="26" t="str">
        <f ca="1">IFERROR(INDEX(INDIRECT("B_MSK["&amp;EXPEDISI[#Headers]&amp;"]"),ROW()-1),"")</f>
        <v>Stip JK 526-B20</v>
      </c>
      <c r="C450" s="26" t="str">
        <f ca="1">IFERROR(INDEX(SUPPLIER_CONV[2],MATCH(INDEX(INDIRECT("B_MSK["&amp;EXPEDISI[#Headers]&amp;"]"),ROW()-1),SUPPLIER_CONV[1],0)),"")</f>
        <v>ATALI</v>
      </c>
      <c r="D450" s="21" t="str">
        <f ca="1">IFERROR(INDEX(INDIRECT("B_MSK["&amp;EXPEDISI[#Headers]&amp;"]"),ROW()-1)&amp;IF(OR(EXPEDISI[[#This Row],[C]]&lt;2,EXPEDISI[[#This Row],[C]]=""),"","/ CTN"),"")</f>
        <v>50 BOX (20 PCS)/ CTN</v>
      </c>
      <c r="E450" s="5">
        <f ca="1">IFERROR(INDEX(INDIRECT("B_MSK["&amp;EXPEDISI[#Headers]&amp;"]"),ROW()-1),"")</f>
        <v>3</v>
      </c>
      <c r="F450" s="22">
        <f ca="1">IFERROR(INDEX(INDIRECT("B_MSK["&amp;EXPEDISI[#Headers]&amp;"_1]"),ROW()-1),"")</f>
        <v>34100</v>
      </c>
      <c r="G450" s="17" t="str">
        <f ca="1">IFERROR(INDEX(INDIRECT("B_MSK["&amp;EXPEDISI[#Headers]&amp;"_1]"),ROW()-1),"")</f>
        <v xml:space="preserve">/ BOX </v>
      </c>
      <c r="H450" s="17">
        <f ca="1">IFERROR(INDEX(INDIRECT("B_MSK["&amp;EXPEDISI[#Headers]&amp;"]"),ROW()-1),"")</f>
        <v>0.125</v>
      </c>
      <c r="I450" s="17">
        <f ca="1">IFERROR(INDEX(INDIRECT("B_MSK["&amp;EXPEDISI[#Headers]&amp;"]"),ROW()-1),"")</f>
        <v>0.05</v>
      </c>
      <c r="J450" s="19" t="str">
        <f ca="1">IFERROR(IF(INDEX(INDIRECT("B_MSK["&amp;EXPEDISI[#Headers]&amp;"]"),ROW()-1)=0,"",INDEX(INDIRECT("B_MSK["&amp;EXPEDISI[#Headers]&amp;"]"),ROW()-1)),"")</f>
        <v/>
      </c>
      <c r="K450" s="16">
        <f ca="1">IFERROR(IF(EXPEDISI[[#This Row],[NAMA BARANG]]="","",INDEX(INDIRECT("B_MSK["&amp;EXPEDISI[#Headers]&amp;"]"),ROW()-1)),"")</f>
        <v>44942</v>
      </c>
      <c r="L450" s="17" t="str">
        <f ca="1">IFERROR(INDEX(INDIRECT("B_MSK["&amp;EXPEDISI[#Headers]&amp;"]"),ROW()-1),"")</f>
        <v/>
      </c>
    </row>
    <row r="451" spans="1:12" x14ac:dyDescent="0.25">
      <c r="A451" s="16" t="str">
        <f ca="1">IFERROR(INDEX(INDIRECT("B_MSK["&amp;EXPEDISI[#Headers]&amp;"]"),ROW()-1),"")</f>
        <v/>
      </c>
      <c r="B451" s="26" t="str">
        <f ca="1">IFERROR(INDEX(INDIRECT("B_MSK["&amp;EXPEDISI[#Headers]&amp;"]"),ROW()-1),"")</f>
        <v>Stip JK ER-B20 BL</v>
      </c>
      <c r="C451" s="26" t="str">
        <f ca="1">IFERROR(INDEX(SUPPLIER_CONV[2],MATCH(INDEX(INDIRECT("B_MSK["&amp;EXPEDISI[#Headers]&amp;"]"),ROW()-1),SUPPLIER_CONV[1],0)),"")</f>
        <v>ATALI</v>
      </c>
      <c r="D451" s="21" t="str">
        <f ca="1">IFERROR(INDEX(INDIRECT("B_MSK["&amp;EXPEDISI[#Headers]&amp;"]"),ROW()-1)&amp;IF(OR(EXPEDISI[[#This Row],[C]]&lt;2,EXPEDISI[[#This Row],[C]]=""),"","/ CTN"),"")</f>
        <v>50 BOX (20 PCS)/ CTN</v>
      </c>
      <c r="E451" s="5">
        <f ca="1">IFERROR(INDEX(INDIRECT("B_MSK["&amp;EXPEDISI[#Headers]&amp;"]"),ROW()-1),"")</f>
        <v>2</v>
      </c>
      <c r="F451" s="22">
        <f ca="1">IFERROR(INDEX(INDIRECT("B_MSK["&amp;EXPEDISI[#Headers]&amp;"_1]"),ROW()-1),"")</f>
        <v>34100</v>
      </c>
      <c r="G451" s="17" t="str">
        <f ca="1">IFERROR(INDEX(INDIRECT("B_MSK["&amp;EXPEDISI[#Headers]&amp;"_1]"),ROW()-1),"")</f>
        <v xml:space="preserve">/ BOX </v>
      </c>
      <c r="H451" s="17">
        <f ca="1">IFERROR(INDEX(INDIRECT("B_MSK["&amp;EXPEDISI[#Headers]&amp;"]"),ROW()-1),"")</f>
        <v>0.125</v>
      </c>
      <c r="I451" s="17">
        <f ca="1">IFERROR(INDEX(INDIRECT("B_MSK["&amp;EXPEDISI[#Headers]&amp;"]"),ROW()-1),"")</f>
        <v>0.05</v>
      </c>
      <c r="J451" s="19" t="str">
        <f ca="1">IFERROR(IF(INDEX(INDIRECT("B_MSK["&amp;EXPEDISI[#Headers]&amp;"]"),ROW()-1)=0,"",INDEX(INDIRECT("B_MSK["&amp;EXPEDISI[#Headers]&amp;"]"),ROW()-1)),"")</f>
        <v/>
      </c>
      <c r="K451" s="16">
        <f ca="1">IFERROR(IF(EXPEDISI[[#This Row],[NAMA BARANG]]="","",INDEX(INDIRECT("B_MSK["&amp;EXPEDISI[#Headers]&amp;"]"),ROW()-1)),"")</f>
        <v>44942</v>
      </c>
      <c r="L451" s="17" t="str">
        <f ca="1">IFERROR(INDEX(INDIRECT("B_MSK["&amp;EXPEDISI[#Headers]&amp;"]"),ROW()-1),"")</f>
        <v/>
      </c>
    </row>
    <row r="452" spans="1:12" x14ac:dyDescent="0.25">
      <c r="A452" s="16" t="str">
        <f ca="1">IFERROR(INDEX(INDIRECT("B_MSK["&amp;EXPEDISI[#Headers]&amp;"]"),ROW()-1),"")</f>
        <v/>
      </c>
      <c r="B452" s="26" t="str">
        <f ca="1">IFERROR(INDEX(INDIRECT("B_MSK["&amp;EXPEDISI[#Headers]&amp;"]"),ROW()-1),"")</f>
        <v>Stip JK 526-B40 BL</v>
      </c>
      <c r="C452" s="26" t="str">
        <f ca="1">IFERROR(INDEX(SUPPLIER_CONV[2],MATCH(INDEX(INDIRECT("B_MSK["&amp;EXPEDISI[#Headers]&amp;"]"),ROW()-1),SUPPLIER_CONV[1],0)),"")</f>
        <v>ATALI</v>
      </c>
      <c r="D452" s="21" t="str">
        <f ca="1">IFERROR(INDEX(INDIRECT("B_MSK["&amp;EXPEDISI[#Headers]&amp;"]"),ROW()-1)&amp;IF(OR(EXPEDISI[[#This Row],[C]]&lt;2,EXPEDISI[[#This Row],[C]]=""),"","/ CTN"),"")</f>
        <v>50 BOX (40 PCS)/ CTN</v>
      </c>
      <c r="E452" s="5">
        <f ca="1">IFERROR(INDEX(INDIRECT("B_MSK["&amp;EXPEDISI[#Headers]&amp;"]"),ROW()-1),"")</f>
        <v>2</v>
      </c>
      <c r="F452" s="22">
        <f ca="1">IFERROR(INDEX(INDIRECT("B_MSK["&amp;EXPEDISI[#Headers]&amp;"_1]"),ROW()-1),"")</f>
        <v>28300</v>
      </c>
      <c r="G452" s="17" t="str">
        <f ca="1">IFERROR(INDEX(INDIRECT("B_MSK["&amp;EXPEDISI[#Headers]&amp;"_1]"),ROW()-1),"")</f>
        <v xml:space="preserve">/ BOX </v>
      </c>
      <c r="H452" s="17">
        <f ca="1">IFERROR(INDEX(INDIRECT("B_MSK["&amp;EXPEDISI[#Headers]&amp;"]"),ROW()-1),"")</f>
        <v>0.125</v>
      </c>
      <c r="I452" s="17">
        <f ca="1">IFERROR(INDEX(INDIRECT("B_MSK["&amp;EXPEDISI[#Headers]&amp;"]"),ROW()-1),"")</f>
        <v>0.05</v>
      </c>
      <c r="J452" s="23" t="str">
        <f ca="1">IFERROR(IF(INDEX(INDIRECT("B_MSK["&amp;EXPEDISI[#Headers]&amp;"]"),ROW()-1)=0,"",INDEX(INDIRECT("B_MSK["&amp;EXPEDISI[#Headers]&amp;"]"),ROW()-1)),"")</f>
        <v/>
      </c>
      <c r="K452" s="16">
        <f ca="1">IFERROR(IF(EXPEDISI[[#This Row],[NAMA BARANG]]="","",INDEX(INDIRECT("B_MSK["&amp;EXPEDISI[#Headers]&amp;"]"),ROW()-1)),"")</f>
        <v>44942</v>
      </c>
      <c r="L452" s="17" t="str">
        <f ca="1">IFERROR(INDEX(INDIRECT("B_MSK["&amp;EXPEDISI[#Headers]&amp;"]"),ROW()-1),"")</f>
        <v/>
      </c>
    </row>
    <row r="453" spans="1:12" x14ac:dyDescent="0.25">
      <c r="A453" s="16" t="str">
        <f ca="1">IFERROR(INDEX(INDIRECT("B_MSK["&amp;EXPEDISI[#Headers]&amp;"]"),ROW()-1),"")</f>
        <v/>
      </c>
      <c r="B453" s="26" t="str">
        <f ca="1">IFERROR(INDEX(INDIRECT("B_MSK["&amp;EXPEDISI[#Headers]&amp;"]"),ROW()-1),"")</f>
        <v>PW JK 24W CP-24 PB panjang</v>
      </c>
      <c r="C453" s="26" t="str">
        <f ca="1">IFERROR(INDEX(SUPPLIER_CONV[2],MATCH(INDEX(INDIRECT("B_MSK["&amp;EXPEDISI[#Headers]&amp;"]"),ROW()-1),SUPPLIER_CONV[1],0)),"")</f>
        <v>ATALI</v>
      </c>
      <c r="D453" s="21" t="str">
        <f ca="1">IFERROR(INDEX(INDIRECT("B_MSK["&amp;EXPEDISI[#Headers]&amp;"]"),ROW()-1)&amp;IF(OR(EXPEDISI[[#This Row],[C]]&lt;2,EXPEDISI[[#This Row],[C]]=""),"","/ CTN"),"")</f>
        <v>12 BOX (6 SET)</v>
      </c>
      <c r="E453" s="5">
        <f ca="1">IFERROR(INDEX(INDIRECT("B_MSK["&amp;EXPEDISI[#Headers]&amp;"]"),ROW()-1),"")</f>
        <v>1</v>
      </c>
      <c r="F453" s="22">
        <f ca="1">IFERROR(INDEX(INDIRECT("B_MSK["&amp;EXPEDISI[#Headers]&amp;"_1]"),ROW()-1),"")</f>
        <v>127200</v>
      </c>
      <c r="G453" s="17" t="str">
        <f ca="1">IFERROR(INDEX(INDIRECT("B_MSK["&amp;EXPEDISI[#Headers]&amp;"_1]"),ROW()-1),"")</f>
        <v xml:space="preserve">/ BOX </v>
      </c>
      <c r="H453" s="17">
        <f ca="1">IFERROR(INDEX(INDIRECT("B_MSK["&amp;EXPEDISI[#Headers]&amp;"]"),ROW()-1),"")</f>
        <v>0.125</v>
      </c>
      <c r="I453" s="17">
        <f ca="1">IFERROR(INDEX(INDIRECT("B_MSK["&amp;EXPEDISI[#Headers]&amp;"]"),ROW()-1),"")</f>
        <v>0.05</v>
      </c>
      <c r="J453" s="23" t="str">
        <f ca="1">IFERROR(IF(INDEX(INDIRECT("B_MSK["&amp;EXPEDISI[#Headers]&amp;"]"),ROW()-1)=0,"",INDEX(INDIRECT("B_MSK["&amp;EXPEDISI[#Headers]&amp;"]"),ROW()-1)),"")</f>
        <v/>
      </c>
      <c r="K453" s="16">
        <f ca="1">IFERROR(IF(EXPEDISI[[#This Row],[NAMA BARANG]]="","",INDEX(INDIRECT("B_MSK["&amp;EXPEDISI[#Headers]&amp;"]"),ROW()-1)),"")</f>
        <v>44942</v>
      </c>
      <c r="L453" s="17" t="str">
        <f ca="1">IFERROR(INDEX(INDIRECT("B_MSK["&amp;EXPEDISI[#Headers]&amp;"]"),ROW()-1),"")</f>
        <v/>
      </c>
    </row>
    <row r="454" spans="1:12" x14ac:dyDescent="0.25">
      <c r="A454" s="16" t="str">
        <f ca="1">IFERROR(INDEX(INDIRECT("B_MSK["&amp;EXPEDISI[#Headers]&amp;"]"),ROW()-1),"")</f>
        <v/>
      </c>
      <c r="B454" s="26" t="str">
        <f ca="1">IFERROR(INDEX(INDIRECT("B_MSK["&amp;EXPEDISI[#Headers]&amp;"]"),ROW()-1),"")</f>
        <v>PW JK 24W CP-S24 pendek</v>
      </c>
      <c r="C454" s="26" t="str">
        <f ca="1">IFERROR(INDEX(SUPPLIER_CONV[2],MATCH(INDEX(INDIRECT("B_MSK["&amp;EXPEDISI[#Headers]&amp;"]"),ROW()-1),SUPPLIER_CONV[1],0)),"")</f>
        <v>ATALI</v>
      </c>
      <c r="D454" s="21" t="str">
        <f ca="1">IFERROR(INDEX(INDIRECT("B_MSK["&amp;EXPEDISI[#Headers]&amp;"]"),ROW()-1)&amp;IF(OR(EXPEDISI[[#This Row],[C]]&lt;2,EXPEDISI[[#This Row],[C]]=""),"","/ CTN"),"")</f>
        <v>12 BOX (12 SET)</v>
      </c>
      <c r="E454" s="5">
        <f ca="1">IFERROR(INDEX(INDIRECT("B_MSK["&amp;EXPEDISI[#Headers]&amp;"]"),ROW()-1),"")</f>
        <v>1</v>
      </c>
      <c r="F454" s="22">
        <f ca="1">IFERROR(INDEX(INDIRECT("B_MSK["&amp;EXPEDISI[#Headers]&amp;"_1]"),ROW()-1),"")</f>
        <v>165600</v>
      </c>
      <c r="G454" s="17" t="str">
        <f ca="1">IFERROR(INDEX(INDIRECT("B_MSK["&amp;EXPEDISI[#Headers]&amp;"_1]"),ROW()-1),"")</f>
        <v xml:space="preserve">/ BOX </v>
      </c>
      <c r="H454" s="17">
        <f ca="1">IFERROR(INDEX(INDIRECT("B_MSK["&amp;EXPEDISI[#Headers]&amp;"]"),ROW()-1),"")</f>
        <v>0.125</v>
      </c>
      <c r="I454" s="17">
        <f ca="1">IFERROR(INDEX(INDIRECT("B_MSK["&amp;EXPEDISI[#Headers]&amp;"]"),ROW()-1),"")</f>
        <v>0.05</v>
      </c>
      <c r="J454" s="19" t="str">
        <f ca="1">IFERROR(IF(INDEX(INDIRECT("B_MSK["&amp;EXPEDISI[#Headers]&amp;"]"),ROW()-1)=0,"",INDEX(INDIRECT("B_MSK["&amp;EXPEDISI[#Headers]&amp;"]"),ROW()-1)),"")</f>
        <v/>
      </c>
      <c r="K454" s="16">
        <f ca="1">IFERROR(IF(EXPEDISI[[#This Row],[NAMA BARANG]]="","",INDEX(INDIRECT("B_MSK["&amp;EXPEDISI[#Headers]&amp;"]"),ROW()-1)),"")</f>
        <v>44942</v>
      </c>
      <c r="L454" s="17" t="str">
        <f ca="1">IFERROR(INDEX(INDIRECT("B_MSK["&amp;EXPEDISI[#Headers]&amp;"]"),ROW()-1),"")</f>
        <v/>
      </c>
    </row>
    <row r="455" spans="1:12" x14ac:dyDescent="0.25">
      <c r="A455" s="16" t="str">
        <f ca="1">IFERROR(INDEX(INDIRECT("B_MSK["&amp;EXPEDISI[#Headers]&amp;"]"),ROW()-1),"")</f>
        <v/>
      </c>
      <c r="B455" s="26" t="str">
        <f ca="1">IFERROR(INDEX(INDIRECT("B_MSK["&amp;EXPEDISI[#Headers]&amp;"]"),ROW()-1),"")</f>
        <v>Punch JK 30 XL</v>
      </c>
      <c r="C455" s="26" t="str">
        <f ca="1">IFERROR(INDEX(SUPPLIER_CONV[2],MATCH(INDEX(INDIRECT("B_MSK["&amp;EXPEDISI[#Headers]&amp;"]"),ROW()-1),SUPPLIER_CONV[1],0)),"")</f>
        <v>ATALI</v>
      </c>
      <c r="D455" s="21" t="str">
        <f ca="1">IFERROR(INDEX(INDIRECT("B_MSK["&amp;EXPEDISI[#Headers]&amp;"]"),ROW()-1)&amp;IF(OR(EXPEDISI[[#This Row],[C]]&lt;2,EXPEDISI[[#This Row],[C]]=""),"","/ CTN"),"")</f>
        <v>10 LSN</v>
      </c>
      <c r="E455" s="5">
        <f ca="1">IFERROR(INDEX(INDIRECT("B_MSK["&amp;EXPEDISI[#Headers]&amp;"]"),ROW()-1),"")</f>
        <v>1</v>
      </c>
      <c r="F455" s="22">
        <f ca="1">IFERROR(INDEX(INDIRECT("B_MSK["&amp;EXPEDISI[#Headers]&amp;"_1]"),ROW()-1),"")</f>
        <v>155400</v>
      </c>
      <c r="G455" s="17" t="str">
        <f ca="1">IFERROR(INDEX(INDIRECT("B_MSK["&amp;EXPEDISI[#Headers]&amp;"_1]"),ROW()-1),"")</f>
        <v>/ LSN</v>
      </c>
      <c r="H455" s="17">
        <f ca="1">IFERROR(INDEX(INDIRECT("B_MSK["&amp;EXPEDISI[#Headers]&amp;"]"),ROW()-1),"")</f>
        <v>0.125</v>
      </c>
      <c r="I455" s="17">
        <f ca="1">IFERROR(INDEX(INDIRECT("B_MSK["&amp;EXPEDISI[#Headers]&amp;"]"),ROW()-1),"")</f>
        <v>0.05</v>
      </c>
      <c r="J455" s="19" t="str">
        <f ca="1">IFERROR(IF(INDEX(INDIRECT("B_MSK["&amp;EXPEDISI[#Headers]&amp;"]"),ROW()-1)=0,"",INDEX(INDIRECT("B_MSK["&amp;EXPEDISI[#Headers]&amp;"]"),ROW()-1)),"")</f>
        <v/>
      </c>
      <c r="K455" s="16">
        <f ca="1">IFERROR(IF(EXPEDISI[[#This Row],[NAMA BARANG]]="","",INDEX(INDIRECT("B_MSK["&amp;EXPEDISI[#Headers]&amp;"]"),ROW()-1)),"")</f>
        <v>44942</v>
      </c>
      <c r="L455" s="17" t="str">
        <f ca="1">IFERROR(INDEX(INDIRECT("B_MSK["&amp;EXPEDISI[#Headers]&amp;"]"),ROW()-1),"")</f>
        <v/>
      </c>
    </row>
    <row r="456" spans="1:12" x14ac:dyDescent="0.25">
      <c r="A456" s="16" t="str">
        <f ca="1">IFERROR(INDEX(INDIRECT("B_MSK["&amp;EXPEDISI[#Headers]&amp;"]"),ROW()-1),"")</f>
        <v/>
      </c>
      <c r="B456" s="26" t="str">
        <f ca="1">IFERROR(INDEX(INDIRECT("B_MSK["&amp;EXPEDISI[#Headers]&amp;"]"),ROW()-1),"")</f>
        <v>Gel pen JK GP-265 Q Gel hitam</v>
      </c>
      <c r="C456" s="26" t="str">
        <f ca="1">IFERROR(INDEX(SUPPLIER_CONV[2],MATCH(INDEX(INDIRECT("B_MSK["&amp;EXPEDISI[#Headers]&amp;"]"),ROW()-1),SUPPLIER_CONV[1],0)),"")</f>
        <v>ATALI</v>
      </c>
      <c r="D456" s="21" t="str">
        <f ca="1">IFERROR(INDEX(INDIRECT("B_MSK["&amp;EXPEDISI[#Headers]&amp;"]"),ROW()-1)&amp;IF(OR(EXPEDISI[[#This Row],[C]]&lt;2,EXPEDISI[[#This Row],[C]]=""),"","/ CTN"),"")</f>
        <v>144 LSN</v>
      </c>
      <c r="E456" s="5">
        <f ca="1">IFERROR(INDEX(INDIRECT("B_MSK["&amp;EXPEDISI[#Headers]&amp;"]"),ROW()-1),"")</f>
        <v>1</v>
      </c>
      <c r="F456" s="22">
        <f ca="1">IFERROR(INDEX(INDIRECT("B_MSK["&amp;EXPEDISI[#Headers]&amp;"_1]"),ROW()-1),"")</f>
        <v>28200</v>
      </c>
      <c r="G456" s="17" t="str">
        <f ca="1">IFERROR(INDEX(INDIRECT("B_MSK["&amp;EXPEDISI[#Headers]&amp;"_1]"),ROW()-1),"")</f>
        <v>/ LSN</v>
      </c>
      <c r="H456" s="17">
        <f ca="1">IFERROR(INDEX(INDIRECT("B_MSK["&amp;EXPEDISI[#Headers]&amp;"]"),ROW()-1),"")</f>
        <v>0.125</v>
      </c>
      <c r="I456" s="17">
        <f ca="1">IFERROR(INDEX(INDIRECT("B_MSK["&amp;EXPEDISI[#Headers]&amp;"]"),ROW()-1),"")</f>
        <v>0.05</v>
      </c>
      <c r="J456" s="23" t="str">
        <f ca="1">IFERROR(IF(INDEX(INDIRECT("B_MSK["&amp;EXPEDISI[#Headers]&amp;"]"),ROW()-1)=0,"",INDEX(INDIRECT("B_MSK["&amp;EXPEDISI[#Headers]&amp;"]"),ROW()-1)),"")</f>
        <v/>
      </c>
      <c r="K456" s="16">
        <f ca="1">IFERROR(IF(EXPEDISI[[#This Row],[NAMA BARANG]]="","",INDEX(INDIRECT("B_MSK["&amp;EXPEDISI[#Headers]&amp;"]"),ROW()-1)),"")</f>
        <v>44942</v>
      </c>
      <c r="L456" s="17" t="str">
        <f ca="1">IFERROR(INDEX(INDIRECT("B_MSK["&amp;EXPEDISI[#Headers]&amp;"]"),ROW()-1),"")</f>
        <v/>
      </c>
    </row>
    <row r="457" spans="1:12" x14ac:dyDescent="0.25">
      <c r="A457" s="16" t="str">
        <f ca="1">IFERROR(INDEX(INDIRECT("B_MSK["&amp;EXPEDISI[#Headers]&amp;"]"),ROW()-1),"")</f>
        <v/>
      </c>
      <c r="B457" s="26" t="str">
        <f ca="1">IFERROR(INDEX(INDIRECT("B_MSK["&amp;EXPEDISI[#Headers]&amp;"]"),ROW()-1),"")</f>
        <v>Lem stick JK GS-09</v>
      </c>
      <c r="C457" s="26" t="str">
        <f ca="1">IFERROR(INDEX(SUPPLIER_CONV[2],MATCH(INDEX(INDIRECT("B_MSK["&amp;EXPEDISI[#Headers]&amp;"]"),ROW()-1),SUPPLIER_CONV[1],0)),"")</f>
        <v>ATALI</v>
      </c>
      <c r="D457" s="21" t="str">
        <f ca="1">IFERROR(INDEX(INDIRECT("B_MSK["&amp;EXPEDISI[#Headers]&amp;"]"),ROW()-1)&amp;IF(OR(EXPEDISI[[#This Row],[C]]&lt;2,EXPEDISI[[#This Row],[C]]=""),"","/ CTN"),"")</f>
        <v>64 LSN</v>
      </c>
      <c r="E457" s="5">
        <f ca="1">IFERROR(INDEX(INDIRECT("B_MSK["&amp;EXPEDISI[#Headers]&amp;"]"),ROW()-1),"")</f>
        <v>1</v>
      </c>
      <c r="F457" s="22">
        <f ca="1">IFERROR(INDEX(INDIRECT("B_MSK["&amp;EXPEDISI[#Headers]&amp;"_1]"),ROW()-1),"")</f>
        <v>25200</v>
      </c>
      <c r="G457" s="17" t="str">
        <f ca="1">IFERROR(INDEX(INDIRECT("B_MSK["&amp;EXPEDISI[#Headers]&amp;"_1]"),ROW()-1),"")</f>
        <v>/ LSN</v>
      </c>
      <c r="H457" s="17">
        <f ca="1">IFERROR(INDEX(INDIRECT("B_MSK["&amp;EXPEDISI[#Headers]&amp;"]"),ROW()-1),"")</f>
        <v>0.125</v>
      </c>
      <c r="I457" s="17">
        <f ca="1">IFERROR(INDEX(INDIRECT("B_MSK["&amp;EXPEDISI[#Headers]&amp;"]"),ROW()-1),"")</f>
        <v>0.05</v>
      </c>
      <c r="J457" s="23" t="str">
        <f ca="1">IFERROR(IF(INDEX(INDIRECT("B_MSK["&amp;EXPEDISI[#Headers]&amp;"]"),ROW()-1)=0,"",INDEX(INDIRECT("B_MSK["&amp;EXPEDISI[#Headers]&amp;"]"),ROW()-1)),"")</f>
        <v/>
      </c>
      <c r="K457" s="16">
        <f ca="1">IFERROR(IF(EXPEDISI[[#This Row],[NAMA BARANG]]="","",INDEX(INDIRECT("B_MSK["&amp;EXPEDISI[#Headers]&amp;"]"),ROW()-1)),"")</f>
        <v>44942</v>
      </c>
      <c r="L457" s="17" t="str">
        <f ca="1">IFERROR(INDEX(INDIRECT("B_MSK["&amp;EXPEDISI[#Headers]&amp;"]"),ROW()-1),"")</f>
        <v/>
      </c>
    </row>
    <row r="458" spans="1:12" x14ac:dyDescent="0.25">
      <c r="A458" s="16" t="str">
        <f ca="1">IFERROR(INDEX(INDIRECT("B_MSK["&amp;EXPEDISI[#Headers]&amp;"]"),ROW()-1),"")</f>
        <v/>
      </c>
      <c r="B458" s="26" t="str">
        <f ca="1">IFERROR(INDEX(INDIRECT("B_MSK["&amp;EXPEDISI[#Headers]&amp;"]"),ROW()-1),"")</f>
        <v/>
      </c>
      <c r="C458" s="26" t="str">
        <f ca="1">IFERROR(INDEX(SUPPLIER_CONV[2],MATCH(INDEX(INDIRECT("B_MSK["&amp;EXPEDISI[#Headers]&amp;"]"),ROW()-1),SUPPLIER_CONV[1],0)),"")</f>
        <v/>
      </c>
      <c r="D458" s="21" t="str">
        <f ca="1">IFERROR(INDEX(INDIRECT("B_MSK["&amp;EXPEDISI[#Headers]&amp;"]"),ROW()-1)&amp;IF(OR(EXPEDISI[[#This Row],[C]]&lt;2,EXPEDISI[[#This Row],[C]]=""),"","/ CTN"),"")</f>
        <v/>
      </c>
      <c r="E458" s="5" t="str">
        <f ca="1">IFERROR(INDEX(INDIRECT("B_MSK["&amp;EXPEDISI[#Headers]&amp;"]"),ROW()-1),"")</f>
        <v/>
      </c>
      <c r="F458" s="22" t="str">
        <f ca="1">IFERROR(INDEX(INDIRECT("B_MSK["&amp;EXPEDISI[#Headers]&amp;"_1]"),ROW()-1),"")</f>
        <v/>
      </c>
      <c r="G458" s="17" t="str">
        <f ca="1">IFERROR(INDEX(INDIRECT("B_MSK["&amp;EXPEDISI[#Headers]&amp;"_1]"),ROW()-1),"")</f>
        <v/>
      </c>
      <c r="H458" s="17" t="str">
        <f ca="1">IFERROR(INDEX(INDIRECT("B_MSK["&amp;EXPEDISI[#Headers]&amp;"]"),ROW()-1),"")</f>
        <v/>
      </c>
      <c r="I458" s="17" t="str">
        <f ca="1">IFERROR(INDEX(INDIRECT("B_MSK["&amp;EXPEDISI[#Headers]&amp;"]"),ROW()-1),"")</f>
        <v/>
      </c>
      <c r="J458" s="23" t="str">
        <f ca="1">IFERROR(IF(INDEX(INDIRECT("B_MSK["&amp;EXPEDISI[#Headers]&amp;"]"),ROW()-1)=0,"",INDEX(INDIRECT("B_MSK["&amp;EXPEDISI[#Headers]&amp;"]"),ROW()-1)),"")</f>
        <v/>
      </c>
      <c r="K458" s="16" t="str">
        <f ca="1">IFERROR(IF(EXPEDISI[[#This Row],[NAMA BARANG]]="","",INDEX(INDIRECT("B_MSK["&amp;EXPEDISI[#Headers]&amp;"]"),ROW()-1)),"")</f>
        <v/>
      </c>
      <c r="L458" s="17" t="str">
        <f ca="1">IFERROR(INDEX(INDIRECT("B_MSK["&amp;EXPEDISI[#Headers]&amp;"]"),ROW()-1),"")</f>
        <v/>
      </c>
    </row>
    <row r="459" spans="1:12" x14ac:dyDescent="0.25">
      <c r="A459" s="16" t="str">
        <f ca="1">IFERROR(INDEX(INDIRECT("B_MSK["&amp;EXPEDISI[#Headers]&amp;"]"),ROW()-1),"")</f>
        <v/>
      </c>
      <c r="B459" s="26" t="str">
        <f ca="1">IFERROR(INDEX(INDIRECT("B_MSK["&amp;EXPEDISI[#Headers]&amp;"]"),ROW()-1),"")</f>
        <v>Crayon putar JK TWCR-12 S</v>
      </c>
      <c r="C459" s="26" t="str">
        <f ca="1">IFERROR(INDEX(SUPPLIER_CONV[2],MATCH(INDEX(INDIRECT("B_MSK["&amp;EXPEDISI[#Headers]&amp;"]"),ROW()-1),SUPPLIER_CONV[1],0)),"")</f>
        <v>ATALI</v>
      </c>
      <c r="D459" s="21" t="str">
        <f ca="1">IFERROR(INDEX(INDIRECT("B_MSK["&amp;EXPEDISI[#Headers]&amp;"]"),ROW()-1)&amp;IF(OR(EXPEDISI[[#This Row],[C]]&lt;2,EXPEDISI[[#This Row],[C]]=""),"","/ CTN"),"")</f>
        <v>12 LSN</v>
      </c>
      <c r="E459" s="5">
        <f ca="1">IFERROR(INDEX(INDIRECT("B_MSK["&amp;EXPEDISI[#Headers]&amp;"]"),ROW()-1),"")</f>
        <v>1</v>
      </c>
      <c r="F459" s="22">
        <f ca="1">IFERROR(INDEX(INDIRECT("B_MSK["&amp;EXPEDISI[#Headers]&amp;"_1]"),ROW()-1),"")</f>
        <v>286800</v>
      </c>
      <c r="G459" s="17" t="str">
        <f ca="1">IFERROR(INDEX(INDIRECT("B_MSK["&amp;EXPEDISI[#Headers]&amp;"_1]"),ROW()-1),"")</f>
        <v>/ LSN</v>
      </c>
      <c r="H459" s="17">
        <f ca="1">IFERROR(INDEX(INDIRECT("B_MSK["&amp;EXPEDISI[#Headers]&amp;"]"),ROW()-1),"")</f>
        <v>0.125</v>
      </c>
      <c r="I459" s="17">
        <f ca="1">IFERROR(INDEX(INDIRECT("B_MSK["&amp;EXPEDISI[#Headers]&amp;"]"),ROW()-1),"")</f>
        <v>0.05</v>
      </c>
      <c r="J459" s="19" t="str">
        <f ca="1">IFERROR(IF(INDEX(INDIRECT("B_MSK["&amp;EXPEDISI[#Headers]&amp;"]"),ROW()-1)=0,"",INDEX(INDIRECT("B_MSK["&amp;EXPEDISI[#Headers]&amp;"]"),ROW()-1)),"")</f>
        <v/>
      </c>
      <c r="K459" s="16">
        <f ca="1">IFERROR(IF(EXPEDISI[[#This Row],[NAMA BARANG]]="","",INDEX(INDIRECT("B_MSK["&amp;EXPEDISI[#Headers]&amp;"]"),ROW()-1)),"")</f>
        <v>44942</v>
      </c>
      <c r="L459" s="17" t="str">
        <f ca="1">IFERROR(INDEX(INDIRECT("B_MSK["&amp;EXPEDISI[#Headers]&amp;"]"),ROW()-1),"")</f>
        <v/>
      </c>
    </row>
    <row r="460" spans="1:12" x14ac:dyDescent="0.25">
      <c r="A460" s="16" t="str">
        <f ca="1">IFERROR(INDEX(INDIRECT("B_MSK["&amp;EXPEDISI[#Headers]&amp;"]"),ROW()-1),"")</f>
        <v/>
      </c>
      <c r="B460" s="26" t="str">
        <f ca="1">IFERROR(INDEX(INDIRECT("B_MSK["&amp;EXPEDISI[#Headers]&amp;"]"),ROW()-1),"")</f>
        <v>Cutter JK L-500</v>
      </c>
      <c r="C460" s="26" t="str">
        <f ca="1">IFERROR(INDEX(SUPPLIER_CONV[2],MATCH(INDEX(INDIRECT("B_MSK["&amp;EXPEDISI[#Headers]&amp;"]"),ROW()-1),SUPPLIER_CONV[1],0)),"")</f>
        <v>ATALI</v>
      </c>
      <c r="D460" s="21" t="str">
        <f ca="1">IFERROR(INDEX(INDIRECT("B_MSK["&amp;EXPEDISI[#Headers]&amp;"]"),ROW()-1)&amp;IF(OR(EXPEDISI[[#This Row],[C]]&lt;2,EXPEDISI[[#This Row],[C]]=""),"","/ CTN"),"")</f>
        <v>24 LSN</v>
      </c>
      <c r="E460" s="5">
        <f ca="1">IFERROR(INDEX(INDIRECT("B_MSK["&amp;EXPEDISI[#Headers]&amp;"]"),ROW()-1),"")</f>
        <v>1</v>
      </c>
      <c r="F460" s="22">
        <f ca="1">IFERROR(INDEX(INDIRECT("B_MSK["&amp;EXPEDISI[#Headers]&amp;"_1]"),ROW()-1),"")</f>
        <v>162000</v>
      </c>
      <c r="G460" s="17" t="str">
        <f ca="1">IFERROR(INDEX(INDIRECT("B_MSK["&amp;EXPEDISI[#Headers]&amp;"_1]"),ROW()-1),"")</f>
        <v>/ LSN</v>
      </c>
      <c r="H460" s="17">
        <f ca="1">IFERROR(INDEX(INDIRECT("B_MSK["&amp;EXPEDISI[#Headers]&amp;"]"),ROW()-1),"")</f>
        <v>0.125</v>
      </c>
      <c r="I460" s="17">
        <f ca="1">IFERROR(INDEX(INDIRECT("B_MSK["&amp;EXPEDISI[#Headers]&amp;"]"),ROW()-1),"")</f>
        <v>0.05</v>
      </c>
      <c r="J460" s="23" t="str">
        <f ca="1">IFERROR(IF(INDEX(INDIRECT("B_MSK["&amp;EXPEDISI[#Headers]&amp;"]"),ROW()-1)=0,"",INDEX(INDIRECT("B_MSK["&amp;EXPEDISI[#Headers]&amp;"]"),ROW()-1)),"")</f>
        <v/>
      </c>
      <c r="K460" s="16">
        <f ca="1">IFERROR(IF(EXPEDISI[[#This Row],[NAMA BARANG]]="","",INDEX(INDIRECT("B_MSK["&amp;EXPEDISI[#Headers]&amp;"]"),ROW()-1)),"")</f>
        <v>44942</v>
      </c>
      <c r="L460" s="17" t="str">
        <f ca="1">IFERROR(INDEX(INDIRECT("B_MSK["&amp;EXPEDISI[#Headers]&amp;"]"),ROW()-1),"")</f>
        <v/>
      </c>
    </row>
    <row r="461" spans="1:12" x14ac:dyDescent="0.25">
      <c r="A461" s="16" t="str">
        <f ca="1">IFERROR(INDEX(INDIRECT("B_MSK["&amp;EXPEDISI[#Headers]&amp;"]"),ROW()-1),"")</f>
        <v/>
      </c>
      <c r="B461" s="26" t="str">
        <f ca="1">IFERROR(INDEX(INDIRECT("B_MSK["&amp;EXPEDISI[#Headers]&amp;"]"),ROW()-1),"")</f>
        <v>Isi cutter JK L-150</v>
      </c>
      <c r="C461" s="26" t="str">
        <f ca="1">IFERROR(INDEX(SUPPLIER_CONV[2],MATCH(INDEX(INDIRECT("B_MSK["&amp;EXPEDISI[#Headers]&amp;"]"),ROW()-1),SUPPLIER_CONV[1],0)),"")</f>
        <v>ATALI</v>
      </c>
      <c r="D461" s="21" t="str">
        <f ca="1">IFERROR(INDEX(INDIRECT("B_MSK["&amp;EXPEDISI[#Headers]&amp;"]"),ROW()-1)&amp;IF(OR(EXPEDISI[[#This Row],[C]]&lt;2,EXPEDISI[[#This Row],[C]]=""),"","/ CTN"),"")</f>
        <v>40 LSN</v>
      </c>
      <c r="E461" s="5" t="str">
        <f ca="1">IFERROR(INDEX(INDIRECT("B_MSK["&amp;EXPEDISI[#Headers]&amp;"]"),ROW()-1),"")</f>
        <v/>
      </c>
      <c r="F461" s="22" t="str">
        <f ca="1">IFERROR(INDEX(INDIRECT("B_MSK["&amp;EXPEDISI[#Headers]&amp;"_1]"),ROW()-1),"")</f>
        <v/>
      </c>
      <c r="G461" s="17" t="str">
        <f ca="1">IFERROR(INDEX(INDIRECT("B_MSK["&amp;EXPEDISI[#Headers]&amp;"_1]"),ROW()-1),"")</f>
        <v/>
      </c>
      <c r="H461" s="17" t="str">
        <f ca="1">IFERROR(INDEX(INDIRECT("B_MSK["&amp;EXPEDISI[#Headers]&amp;"]"),ROW()-1),"")</f>
        <v/>
      </c>
      <c r="I461" s="17" t="str">
        <f ca="1">IFERROR(INDEX(INDIRECT("B_MSK["&amp;EXPEDISI[#Headers]&amp;"]"),ROW()-1),"")</f>
        <v/>
      </c>
      <c r="J461" s="23" t="str">
        <f ca="1">IFERROR(IF(INDEX(INDIRECT("B_MSK["&amp;EXPEDISI[#Headers]&amp;"]"),ROW()-1)=0,"",INDEX(INDIRECT("B_MSK["&amp;EXPEDISI[#Headers]&amp;"]"),ROW()-1)),"")</f>
        <v>BONUS CUTTER L-150 AM (L) JK</v>
      </c>
      <c r="K461" s="16">
        <f ca="1">IFERROR(IF(EXPEDISI[[#This Row],[NAMA BARANG]]="","",INDEX(INDIRECT("B_MSK["&amp;EXPEDISI[#Headers]&amp;"]"),ROW()-1)),"")</f>
        <v>44942</v>
      </c>
      <c r="L461" s="17" t="str">
        <f ca="1">IFERROR(INDEX(INDIRECT("B_MSK["&amp;EXPEDISI[#Headers]&amp;"]"),ROW()-1),"")</f>
        <v/>
      </c>
    </row>
    <row r="462" spans="1:12" x14ac:dyDescent="0.25">
      <c r="A462" s="16" t="str">
        <f ca="1">IFERROR(INDEX(INDIRECT("B_MSK["&amp;EXPEDISI[#Headers]&amp;"]"),ROW()-1),"")</f>
        <v/>
      </c>
      <c r="B462" s="26" t="str">
        <f ca="1">IFERROR(INDEX(INDIRECT("B_MSK["&amp;EXPEDISI[#Headers]&amp;"]"),ROW()-1),"")</f>
        <v/>
      </c>
      <c r="C462" s="26" t="str">
        <f ca="1">IFERROR(INDEX(SUPPLIER_CONV[2],MATCH(INDEX(INDIRECT("B_MSK["&amp;EXPEDISI[#Headers]&amp;"]"),ROW()-1),SUPPLIER_CONV[1],0)),"")</f>
        <v/>
      </c>
      <c r="D462" s="21" t="str">
        <f ca="1">IFERROR(INDEX(INDIRECT("B_MSK["&amp;EXPEDISI[#Headers]&amp;"]"),ROW()-1)&amp;IF(OR(EXPEDISI[[#This Row],[C]]&lt;2,EXPEDISI[[#This Row],[C]]=""),"","/ CTN"),"")</f>
        <v/>
      </c>
      <c r="E462" s="5" t="str">
        <f ca="1">IFERROR(INDEX(INDIRECT("B_MSK["&amp;EXPEDISI[#Headers]&amp;"]"),ROW()-1),"")</f>
        <v/>
      </c>
      <c r="F462" s="22" t="str">
        <f ca="1">IFERROR(INDEX(INDIRECT("B_MSK["&amp;EXPEDISI[#Headers]&amp;"_1]"),ROW()-1),"")</f>
        <v/>
      </c>
      <c r="G462" s="17" t="str">
        <f ca="1">IFERROR(INDEX(INDIRECT("B_MSK["&amp;EXPEDISI[#Headers]&amp;"_1]"),ROW()-1),"")</f>
        <v/>
      </c>
      <c r="H462" s="17" t="str">
        <f ca="1">IFERROR(INDEX(INDIRECT("B_MSK["&amp;EXPEDISI[#Headers]&amp;"]"),ROW()-1),"")</f>
        <v/>
      </c>
      <c r="I462" s="17" t="str">
        <f ca="1">IFERROR(INDEX(INDIRECT("B_MSK["&amp;EXPEDISI[#Headers]&amp;"]"),ROW()-1),"")</f>
        <v/>
      </c>
      <c r="J462" s="23" t="str">
        <f ca="1">IFERROR(IF(INDEX(INDIRECT("B_MSK["&amp;EXPEDISI[#Headers]&amp;"]"),ROW()-1)=0,"",INDEX(INDIRECT("B_MSK["&amp;EXPEDISI[#Headers]&amp;"]"),ROW()-1)),"")</f>
        <v/>
      </c>
      <c r="K462" s="16" t="str">
        <f ca="1">IFERROR(IF(EXPEDISI[[#This Row],[NAMA BARANG]]="","",INDEX(INDIRECT("B_MSK["&amp;EXPEDISI[#Headers]&amp;"]"),ROW()-1)),"")</f>
        <v/>
      </c>
      <c r="L462" s="17" t="str">
        <f ca="1">IFERROR(INDEX(INDIRECT("B_MSK["&amp;EXPEDISI[#Headers]&amp;"]"),ROW()-1),"")</f>
        <v/>
      </c>
    </row>
    <row r="463" spans="1:12" x14ac:dyDescent="0.25">
      <c r="A463" s="16" t="str">
        <f ca="1">IFERROR(INDEX(INDIRECT("B_MSK["&amp;EXPEDISI[#Headers]&amp;"]"),ROW()-1),"")</f>
        <v/>
      </c>
      <c r="B463" s="26" t="str">
        <f ca="1">IFERROR(INDEX(INDIRECT("B_MSK["&amp;EXPEDISI[#Headers]&amp;"]"),ROW()-1),"")</f>
        <v>Lilin Angka Shintoeng</v>
      </c>
      <c r="C463" s="26" t="str">
        <f ca="1">IFERROR(INDEX(SUPPLIER_CONV[2],MATCH(INDEX(INDIRECT("B_MSK["&amp;EXPEDISI[#Headers]&amp;"]"),ROW()-1),SUPPLIER_CONV[1],0)),"")</f>
        <v>HANSA</v>
      </c>
      <c r="D463" s="21" t="str">
        <f ca="1">IFERROR(INDEX(INDIRECT("B_MSK["&amp;EXPEDISI[#Headers]&amp;"]"),ROW()-1)&amp;IF(OR(EXPEDISI[[#This Row],[C]]&lt;2,EXPEDISI[[#This Row],[C]]=""),"","/ CTN"),"")</f>
        <v>100 LSN</v>
      </c>
      <c r="E463" s="5" t="str">
        <f ca="1">IFERROR(INDEX(INDIRECT("B_MSK["&amp;EXPEDISI[#Headers]&amp;"]"),ROW()-1),"")</f>
        <v/>
      </c>
      <c r="F463" s="22">
        <f ca="1">IFERROR(INDEX(INDIRECT("B_MSK["&amp;EXPEDISI[#Headers]&amp;"_1]"),ROW()-1),"")</f>
        <v>13000</v>
      </c>
      <c r="G463" s="17" t="str">
        <f ca="1">IFERROR(INDEX(INDIRECT("B_MSK["&amp;EXPEDISI[#Headers]&amp;"_1]"),ROW()-1),"")</f>
        <v>/ LSN</v>
      </c>
      <c r="H463" s="17" t="str">
        <f ca="1">IFERROR(INDEX(INDIRECT("B_MSK["&amp;EXPEDISI[#Headers]&amp;"]"),ROW()-1),"")</f>
        <v/>
      </c>
      <c r="I463" s="17" t="str">
        <f ca="1">IFERROR(INDEX(INDIRECT("B_MSK["&amp;EXPEDISI[#Headers]&amp;"]"),ROW()-1),"")</f>
        <v/>
      </c>
      <c r="J463" s="23" t="str">
        <f ca="1">IFERROR(IF(INDEX(INDIRECT("B_MSK["&amp;EXPEDISI[#Headers]&amp;"]"),ROW()-1)=0,"",INDEX(INDIRECT("B_MSK["&amp;EXPEDISI[#Headers]&amp;"]"),ROW()-1)),"")</f>
        <v>MIX NO 1 S/D 7 @ 2 LSN</v>
      </c>
      <c r="K463" s="16">
        <f ca="1">IFERROR(IF(EXPEDISI[[#This Row],[NAMA BARANG]]="","",INDEX(INDIRECT("B_MSK["&amp;EXPEDISI[#Headers]&amp;"]"),ROW()-1)),"")</f>
        <v>44942</v>
      </c>
      <c r="L463" s="17" t="str">
        <f ca="1">IFERROR(INDEX(INDIRECT("B_MSK["&amp;EXPEDISI[#Headers]&amp;"]"),ROW()-1),"")</f>
        <v/>
      </c>
    </row>
    <row r="464" spans="1:12" x14ac:dyDescent="0.25">
      <c r="A464" s="16" t="str">
        <f ca="1">IFERROR(INDEX(INDIRECT("B_MSK["&amp;EXPEDISI[#Headers]&amp;"]"),ROW()-1),"")</f>
        <v/>
      </c>
      <c r="B464" s="26" t="str">
        <f ca="1">IFERROR(INDEX(INDIRECT("B_MSK["&amp;EXPEDISI[#Headers]&amp;"]"),ROW()-1),"")</f>
        <v>Lilin Shintoeng 24 btg</v>
      </c>
      <c r="C464" s="26" t="str">
        <f ca="1">IFERROR(INDEX(SUPPLIER_CONV[2],MATCH(INDEX(INDIRECT("B_MSK["&amp;EXPEDISI[#Headers]&amp;"]"),ROW()-1),SUPPLIER_CONV[1],0)),"")</f>
        <v>HANSA</v>
      </c>
      <c r="D464" s="21" t="str">
        <f ca="1">IFERROR(INDEX(INDIRECT("B_MSK["&amp;EXPEDISI[#Headers]&amp;"]"),ROW()-1)&amp;IF(OR(EXPEDISI[[#This Row],[C]]&lt;2,EXPEDISI[[#This Row],[C]]=""),"","/ CTN"),"")</f>
        <v>40 LSN</v>
      </c>
      <c r="E464" s="5" t="str">
        <f ca="1">IFERROR(INDEX(INDIRECT("B_MSK["&amp;EXPEDISI[#Headers]&amp;"]"),ROW()-1),"")</f>
        <v/>
      </c>
      <c r="F464" s="22">
        <f ca="1">IFERROR(INDEX(INDIRECT("B_MSK["&amp;EXPEDISI[#Headers]&amp;"_1]"),ROW()-1),"")</f>
        <v>41000</v>
      </c>
      <c r="G464" s="17" t="str">
        <f ca="1">IFERROR(INDEX(INDIRECT("B_MSK["&amp;EXPEDISI[#Headers]&amp;"_1]"),ROW()-1),"")</f>
        <v>/ LSN</v>
      </c>
      <c r="H464" s="17" t="str">
        <f ca="1">IFERROR(INDEX(INDIRECT("B_MSK["&amp;EXPEDISI[#Headers]&amp;"]"),ROW()-1),"")</f>
        <v/>
      </c>
      <c r="I464" s="17" t="str">
        <f ca="1">IFERROR(INDEX(INDIRECT("B_MSK["&amp;EXPEDISI[#Headers]&amp;"]"),ROW()-1),"")</f>
        <v/>
      </c>
      <c r="J464" s="23" t="str">
        <f ca="1">IFERROR(IF(INDEX(INDIRECT("B_MSK["&amp;EXPEDISI[#Headers]&amp;"]"),ROW()-1)=0,"",INDEX(INDIRECT("B_MSK["&amp;EXPEDISI[#Headers]&amp;"]"),ROW()-1)),"")</f>
        <v/>
      </c>
      <c r="K464" s="16">
        <f ca="1">IFERROR(IF(EXPEDISI[[#This Row],[NAMA BARANG]]="","",INDEX(INDIRECT("B_MSK["&amp;EXPEDISI[#Headers]&amp;"]"),ROW()-1)),"")</f>
        <v>44942</v>
      </c>
      <c r="L464" s="17" t="str">
        <f ca="1">IFERROR(INDEX(INDIRECT("B_MSK["&amp;EXPEDISI[#Headers]&amp;"]"),ROW()-1),"")</f>
        <v/>
      </c>
    </row>
    <row r="465" spans="1:12" x14ac:dyDescent="0.25">
      <c r="A465" s="16" t="str">
        <f ca="1">IFERROR(INDEX(INDIRECT("B_MSK["&amp;EXPEDISI[#Headers]&amp;"]"),ROW()-1),"")</f>
        <v/>
      </c>
      <c r="B465" s="26" t="str">
        <f ca="1">IFERROR(INDEX(INDIRECT("B_MSK["&amp;EXPEDISI[#Headers]&amp;"]"),ROW()-1),"")</f>
        <v/>
      </c>
      <c r="C465" s="26" t="str">
        <f ca="1">IFERROR(INDEX(SUPPLIER_CONV[2],MATCH(INDEX(INDIRECT("B_MSK["&amp;EXPEDISI[#Headers]&amp;"]"),ROW()-1),SUPPLIER_CONV[1],0)),"")</f>
        <v/>
      </c>
      <c r="D465" s="21" t="str">
        <f ca="1">IFERROR(INDEX(INDIRECT("B_MSK["&amp;EXPEDISI[#Headers]&amp;"]"),ROW()-1)&amp;IF(OR(EXPEDISI[[#This Row],[C]]&lt;2,EXPEDISI[[#This Row],[C]]=""),"","/ CTN"),"")</f>
        <v/>
      </c>
      <c r="E465" s="5" t="str">
        <f ca="1">IFERROR(INDEX(INDIRECT("B_MSK["&amp;EXPEDISI[#Headers]&amp;"]"),ROW()-1),"")</f>
        <v/>
      </c>
      <c r="F465" s="22" t="str">
        <f ca="1">IFERROR(INDEX(INDIRECT("B_MSK["&amp;EXPEDISI[#Headers]&amp;"_1]"),ROW()-1),"")</f>
        <v/>
      </c>
      <c r="G465" s="17" t="str">
        <f ca="1">IFERROR(INDEX(INDIRECT("B_MSK["&amp;EXPEDISI[#Headers]&amp;"_1]"),ROW()-1),"")</f>
        <v/>
      </c>
      <c r="H465" s="17" t="str">
        <f ca="1">IFERROR(INDEX(INDIRECT("B_MSK["&amp;EXPEDISI[#Headers]&amp;"]"),ROW()-1),"")</f>
        <v/>
      </c>
      <c r="I465" s="17" t="str">
        <f ca="1">IFERROR(INDEX(INDIRECT("B_MSK["&amp;EXPEDISI[#Headers]&amp;"]"),ROW()-1),"")</f>
        <v/>
      </c>
      <c r="J465" s="23" t="str">
        <f ca="1">IFERROR(IF(INDEX(INDIRECT("B_MSK["&amp;EXPEDISI[#Headers]&amp;"]"),ROW()-1)=0,"",INDEX(INDIRECT("B_MSK["&amp;EXPEDISI[#Headers]&amp;"]"),ROW()-1)),"")</f>
        <v/>
      </c>
      <c r="K465" s="16" t="str">
        <f ca="1">IFERROR(IF(EXPEDISI[[#This Row],[NAMA BARANG]]="","",INDEX(INDIRECT("B_MSK["&amp;EXPEDISI[#Headers]&amp;"]"),ROW()-1)),"")</f>
        <v/>
      </c>
      <c r="L465" s="17" t="str">
        <f ca="1">IFERROR(INDEX(INDIRECT("B_MSK["&amp;EXPEDISI[#Headers]&amp;"]"),ROW()-1),"")</f>
        <v/>
      </c>
    </row>
    <row r="466" spans="1:12" x14ac:dyDescent="0.25">
      <c r="A466" s="16" t="str">
        <f ca="1">IFERROR(INDEX(INDIRECT("B_MSK["&amp;EXPEDISI[#Headers]&amp;"]"),ROW()-1),"")</f>
        <v/>
      </c>
      <c r="B466" s="26" t="str">
        <f ca="1">IFERROR(INDEX(INDIRECT("B_MSK["&amp;EXPEDISI[#Headers]&amp;"]"),ROW()-1),"")</f>
        <v>Gunting OSS Gunindo</v>
      </c>
      <c r="C466" s="26" t="str">
        <f ca="1">IFERROR(INDEX(SUPPLIER_CONV[2],MATCH(INDEX(INDIRECT("B_MSK["&amp;EXPEDISI[#Headers]&amp;"]"),ROW()-1),SUPPLIER_CONV[1],0)),"")</f>
        <v>GUNINDO</v>
      </c>
      <c r="D466" s="21" t="str">
        <f ca="1">IFERROR(INDEX(INDIRECT("B_MSK["&amp;EXPEDISI[#Headers]&amp;"]"),ROW()-1)&amp;IF(OR(EXPEDISI[[#This Row],[C]]&lt;2,EXPEDISI[[#This Row],[C]]=""),"","/ CTN"),"")</f>
        <v>60 LSN/ CTN</v>
      </c>
      <c r="E466" s="5">
        <f ca="1">IFERROR(INDEX(INDIRECT("B_MSK["&amp;EXPEDISI[#Headers]&amp;"]"),ROW()-1),"")</f>
        <v>6</v>
      </c>
      <c r="F466" s="22">
        <f ca="1">IFERROR(INDEX(INDIRECT("B_MSK["&amp;EXPEDISI[#Headers]&amp;"_1]"),ROW()-1),"")</f>
        <v>49200</v>
      </c>
      <c r="G466" s="17" t="str">
        <f ca="1">IFERROR(INDEX(INDIRECT("B_MSK["&amp;EXPEDISI[#Headers]&amp;"_1]"),ROW()-1),"")</f>
        <v>/ LSN</v>
      </c>
      <c r="H466" s="17">
        <f ca="1">IFERROR(INDEX(INDIRECT("B_MSK["&amp;EXPEDISI[#Headers]&amp;"]"),ROW()-1),"")</f>
        <v>0.05</v>
      </c>
      <c r="I466" s="17">
        <f ca="1">IFERROR(INDEX(INDIRECT("B_MSK["&amp;EXPEDISI[#Headers]&amp;"]"),ROW()-1),"")</f>
        <v>0.1</v>
      </c>
      <c r="J466" s="23" t="str">
        <f ca="1">IFERROR(IF(INDEX(INDIRECT("B_MSK["&amp;EXPEDISI[#Headers]&amp;"]"),ROW()-1)=0,"",INDEX(INDIRECT("B_MSK["&amp;EXPEDISI[#Headers]&amp;"]"),ROW()-1)),"")</f>
        <v/>
      </c>
      <c r="K466" s="16">
        <f ca="1">IFERROR(IF(EXPEDISI[[#This Row],[NAMA BARANG]]="","",INDEX(INDIRECT("B_MSK["&amp;EXPEDISI[#Headers]&amp;"]"),ROW()-1)),"")</f>
        <v>44942</v>
      </c>
      <c r="L466" s="17" t="str">
        <f ca="1">IFERROR(INDEX(INDIRECT("B_MSK["&amp;EXPEDISI[#Headers]&amp;"]"),ROW()-1),"")</f>
        <v/>
      </c>
    </row>
    <row r="467" spans="1:12" x14ac:dyDescent="0.25">
      <c r="A467" s="16" t="str">
        <f ca="1">IFERROR(INDEX(INDIRECT("B_MSK["&amp;EXPEDISI[#Headers]&amp;"]"),ROW()-1),"")</f>
        <v/>
      </c>
      <c r="B467" s="26" t="str">
        <f ca="1">IFERROR(INDEX(INDIRECT("B_MSK["&amp;EXPEDISI[#Headers]&amp;"]"),ROW()-1),"")</f>
        <v>Gunting FL coklat Gunindo</v>
      </c>
      <c r="C467" s="26" t="str">
        <f ca="1">IFERROR(INDEX(SUPPLIER_CONV[2],MATCH(INDEX(INDIRECT("B_MSK["&amp;EXPEDISI[#Headers]&amp;"]"),ROW()-1),SUPPLIER_CONV[1],0)),"")</f>
        <v>GUNINDO</v>
      </c>
      <c r="D467" s="21" t="str">
        <f ca="1">IFERROR(INDEX(INDIRECT("B_MSK["&amp;EXPEDISI[#Headers]&amp;"]"),ROW()-1)&amp;IF(OR(EXPEDISI[[#This Row],[C]]&lt;2,EXPEDISI[[#This Row],[C]]=""),"","/ CTN"),"")</f>
        <v>20 LSN/ CTN</v>
      </c>
      <c r="E467" s="5">
        <f ca="1">IFERROR(INDEX(INDIRECT("B_MSK["&amp;EXPEDISI[#Headers]&amp;"]"),ROW()-1),"")</f>
        <v>2</v>
      </c>
      <c r="F467" s="22">
        <f ca="1">IFERROR(INDEX(INDIRECT("B_MSK["&amp;EXPEDISI[#Headers]&amp;"_1]"),ROW()-1),"")</f>
        <v>120000</v>
      </c>
      <c r="G467" s="17" t="str">
        <f ca="1">IFERROR(INDEX(INDIRECT("B_MSK["&amp;EXPEDISI[#Headers]&amp;"_1]"),ROW()-1),"")</f>
        <v>/ LSN</v>
      </c>
      <c r="H467" s="17">
        <f ca="1">IFERROR(INDEX(INDIRECT("B_MSK["&amp;EXPEDISI[#Headers]&amp;"]"),ROW()-1),"")</f>
        <v>0.05</v>
      </c>
      <c r="I467" s="17">
        <f ca="1">IFERROR(INDEX(INDIRECT("B_MSK["&amp;EXPEDISI[#Headers]&amp;"]"),ROW()-1),"")</f>
        <v>0.1</v>
      </c>
      <c r="J467" s="19" t="str">
        <f ca="1">IFERROR(IF(INDEX(INDIRECT("B_MSK["&amp;EXPEDISI[#Headers]&amp;"]"),ROW()-1)=0,"",INDEX(INDIRECT("B_MSK["&amp;EXPEDISI[#Headers]&amp;"]"),ROW()-1)),"")</f>
        <v/>
      </c>
      <c r="K467" s="16">
        <f ca="1">IFERROR(IF(EXPEDISI[[#This Row],[NAMA BARANG]]="","",INDEX(INDIRECT("B_MSK["&amp;EXPEDISI[#Headers]&amp;"]"),ROW()-1)),"")</f>
        <v>44942</v>
      </c>
      <c r="L467" s="17" t="str">
        <f ca="1">IFERROR(INDEX(INDIRECT("B_MSK["&amp;EXPEDISI[#Headers]&amp;"]"),ROW()-1),"")</f>
        <v/>
      </c>
    </row>
    <row r="468" spans="1:12" x14ac:dyDescent="0.25">
      <c r="A468" s="16" t="str">
        <f ca="1">IFERROR(INDEX(INDIRECT("B_MSK["&amp;EXPEDISI[#Headers]&amp;"]"),ROW()-1),"")</f>
        <v/>
      </c>
      <c r="B468" s="26" t="str">
        <f ca="1">IFERROR(INDEX(INDIRECT("B_MSK["&amp;EXPEDISI[#Headers]&amp;"]"),ROW()-1),"")</f>
        <v/>
      </c>
      <c r="C468" s="26" t="str">
        <f ca="1">IFERROR(INDEX(SUPPLIER_CONV[2],MATCH(INDEX(INDIRECT("B_MSK["&amp;EXPEDISI[#Headers]&amp;"]"),ROW()-1),SUPPLIER_CONV[1],0)),"")</f>
        <v/>
      </c>
      <c r="D468" s="21" t="str">
        <f ca="1">IFERROR(INDEX(INDIRECT("B_MSK["&amp;EXPEDISI[#Headers]&amp;"]"),ROW()-1)&amp;IF(OR(EXPEDISI[[#This Row],[C]]&lt;2,EXPEDISI[[#This Row],[C]]=""),"","/ CTN"),"")</f>
        <v/>
      </c>
      <c r="E468" s="5" t="str">
        <f ca="1">IFERROR(INDEX(INDIRECT("B_MSK["&amp;EXPEDISI[#Headers]&amp;"]"),ROW()-1),"")</f>
        <v/>
      </c>
      <c r="F468" s="22" t="str">
        <f ca="1">IFERROR(INDEX(INDIRECT("B_MSK["&amp;EXPEDISI[#Headers]&amp;"_1]"),ROW()-1),"")</f>
        <v/>
      </c>
      <c r="G468" s="17" t="str">
        <f ca="1">IFERROR(INDEX(INDIRECT("B_MSK["&amp;EXPEDISI[#Headers]&amp;"_1]"),ROW()-1),"")</f>
        <v/>
      </c>
      <c r="H468" s="17" t="str">
        <f ca="1">IFERROR(INDEX(INDIRECT("B_MSK["&amp;EXPEDISI[#Headers]&amp;"]"),ROW()-1),"")</f>
        <v/>
      </c>
      <c r="I468" s="17" t="str">
        <f ca="1">IFERROR(INDEX(INDIRECT("B_MSK["&amp;EXPEDISI[#Headers]&amp;"]"),ROW()-1),"")</f>
        <v/>
      </c>
      <c r="J468" s="19" t="str">
        <f ca="1">IFERROR(IF(INDEX(INDIRECT("B_MSK["&amp;EXPEDISI[#Headers]&amp;"]"),ROW()-1)=0,"",INDEX(INDIRECT("B_MSK["&amp;EXPEDISI[#Headers]&amp;"]"),ROW()-1)),"")</f>
        <v/>
      </c>
      <c r="K468" s="16" t="str">
        <f ca="1">IFERROR(IF(EXPEDISI[[#This Row],[NAMA BARANG]]="","",INDEX(INDIRECT("B_MSK["&amp;EXPEDISI[#Headers]&amp;"]"),ROW()-1)),"")</f>
        <v/>
      </c>
      <c r="L468" s="17" t="str">
        <f ca="1">IFERROR(INDEX(INDIRECT("B_MSK["&amp;EXPEDISI[#Headers]&amp;"]"),ROW()-1),"")</f>
        <v/>
      </c>
    </row>
    <row r="469" spans="1:12" x14ac:dyDescent="0.25">
      <c r="A469" s="16" t="str">
        <f ca="1">IFERROR(INDEX(INDIRECT("B_MSK["&amp;EXPEDISI[#Headers]&amp;"]"),ROW()-1),"")</f>
        <v/>
      </c>
      <c r="B469" s="26" t="str">
        <f ca="1">IFERROR(INDEX(INDIRECT("B_MSK["&amp;EXPEDISI[#Headers]&amp;"]"),ROW()-1),"")</f>
        <v>Acrylic TF-AC-003 18x16ml</v>
      </c>
      <c r="C469" s="26" t="str">
        <f ca="1">IFERROR(INDEX(SUPPLIER_CONV[2],MATCH(INDEX(INDIRECT("B_MSK["&amp;EXPEDISI[#Headers]&amp;"]"),ROW()-1),SUPPLIER_CONV[1],0)),"")</f>
        <v>DUTA BUANA</v>
      </c>
      <c r="D469" s="21" t="str">
        <f ca="1">IFERROR(INDEX(INDIRECT("B_MSK["&amp;EXPEDISI[#Headers]&amp;"]"),ROW()-1)&amp;IF(OR(EXPEDISI[[#This Row],[C]]&lt;2,EXPEDISI[[#This Row],[C]]=""),"","/ CTN"),"")</f>
        <v>72 SET/ CTN</v>
      </c>
      <c r="E469" s="5">
        <f ca="1">IFERROR(INDEX(INDIRECT("B_MSK["&amp;EXPEDISI[#Headers]&amp;"]"),ROW()-1),"")</f>
        <v>3</v>
      </c>
      <c r="F469" s="22">
        <f ca="1">IFERROR(INDEX(INDIRECT("B_MSK["&amp;EXPEDISI[#Headers]&amp;"_1]"),ROW()-1),"")</f>
        <v>23500</v>
      </c>
      <c r="G469" s="17" t="str">
        <f ca="1">IFERROR(INDEX(INDIRECT("B_MSK["&amp;EXPEDISI[#Headers]&amp;"_1]"),ROW()-1),"")</f>
        <v>/ SET</v>
      </c>
      <c r="H469" s="17" t="str">
        <f ca="1">IFERROR(INDEX(INDIRECT("B_MSK["&amp;EXPEDISI[#Headers]&amp;"]"),ROW()-1),"")</f>
        <v/>
      </c>
      <c r="I469" s="17" t="str">
        <f ca="1">IFERROR(INDEX(INDIRECT("B_MSK["&amp;EXPEDISI[#Headers]&amp;"]"),ROW()-1),"")</f>
        <v/>
      </c>
      <c r="J469" s="19" t="str">
        <f ca="1">IFERROR(IF(INDEX(INDIRECT("B_MSK["&amp;EXPEDISI[#Headers]&amp;"]"),ROW()-1)=0,"",INDEX(INDIRECT("B_MSK["&amp;EXPEDISI[#Headers]&amp;"]"),ROW()-1)),"")</f>
        <v/>
      </c>
      <c r="K469" s="16">
        <f ca="1">IFERROR(IF(EXPEDISI[[#This Row],[NAMA BARANG]]="","",INDEX(INDIRECT("B_MSK["&amp;EXPEDISI[#Headers]&amp;"]"),ROW()-1)),"")</f>
        <v>44942</v>
      </c>
      <c r="L469" s="17" t="str">
        <f ca="1">IFERROR(INDEX(INDIRECT("B_MSK["&amp;EXPEDISI[#Headers]&amp;"]"),ROW()-1),"")</f>
        <v/>
      </c>
    </row>
    <row r="470" spans="1:12" x14ac:dyDescent="0.25">
      <c r="A470" s="16" t="str">
        <f ca="1">IFERROR(INDEX(INDIRECT("B_MSK["&amp;EXPEDISI[#Headers]&amp;"]"),ROW()-1),"")</f>
        <v/>
      </c>
      <c r="B470" s="26" t="str">
        <f ca="1">IFERROR(INDEX(INDIRECT("B_MSK["&amp;EXPEDISI[#Headers]&amp;"]"),ROW()-1),"")</f>
        <v/>
      </c>
      <c r="C470" s="26" t="str">
        <f ca="1">IFERROR(INDEX(SUPPLIER_CONV[2],MATCH(INDEX(INDIRECT("B_MSK["&amp;EXPEDISI[#Headers]&amp;"]"),ROW()-1),SUPPLIER_CONV[1],0)),"")</f>
        <v/>
      </c>
      <c r="D470" s="21" t="str">
        <f ca="1">IFERROR(INDEX(INDIRECT("B_MSK["&amp;EXPEDISI[#Headers]&amp;"]"),ROW()-1)&amp;IF(OR(EXPEDISI[[#This Row],[C]]&lt;2,EXPEDISI[[#This Row],[C]]=""),"","/ CTN"),"")</f>
        <v/>
      </c>
      <c r="E470" s="5" t="str">
        <f ca="1">IFERROR(INDEX(INDIRECT("B_MSK["&amp;EXPEDISI[#Headers]&amp;"]"),ROW()-1),"")</f>
        <v/>
      </c>
      <c r="F470" s="22" t="str">
        <f ca="1">IFERROR(INDEX(INDIRECT("B_MSK["&amp;EXPEDISI[#Headers]&amp;"_1]"),ROW()-1),"")</f>
        <v/>
      </c>
      <c r="G470" s="17" t="str">
        <f ca="1">IFERROR(INDEX(INDIRECT("B_MSK["&amp;EXPEDISI[#Headers]&amp;"_1]"),ROW()-1),"")</f>
        <v/>
      </c>
      <c r="H470" s="17" t="str">
        <f ca="1">IFERROR(INDEX(INDIRECT("B_MSK["&amp;EXPEDISI[#Headers]&amp;"]"),ROW()-1),"")</f>
        <v/>
      </c>
      <c r="I470" s="17" t="str">
        <f ca="1">IFERROR(INDEX(INDIRECT("B_MSK["&amp;EXPEDISI[#Headers]&amp;"]"),ROW()-1),"")</f>
        <v/>
      </c>
      <c r="J470" s="19" t="str">
        <f ca="1">IFERROR(IF(INDEX(INDIRECT("B_MSK["&amp;EXPEDISI[#Headers]&amp;"]"),ROW()-1)=0,"",INDEX(INDIRECT("B_MSK["&amp;EXPEDISI[#Headers]&amp;"]"),ROW()-1)),"")</f>
        <v/>
      </c>
      <c r="K470" s="16" t="str">
        <f ca="1">IFERROR(IF(EXPEDISI[[#This Row],[NAMA BARANG]]="","",INDEX(INDIRECT("B_MSK["&amp;EXPEDISI[#Headers]&amp;"]"),ROW()-1)),"")</f>
        <v/>
      </c>
      <c r="L470" s="17" t="str">
        <f ca="1">IFERROR(INDEX(INDIRECT("B_MSK["&amp;EXPEDISI[#Headers]&amp;"]"),ROW()-1),"")</f>
        <v/>
      </c>
    </row>
    <row r="471" spans="1:12" x14ac:dyDescent="0.25">
      <c r="A471" s="16">
        <f ca="1">IFERROR(INDEX(INDIRECT("B_MSK["&amp;EXPEDISI[#Headers]&amp;"]"),ROW()-1),"")</f>
        <v>44944</v>
      </c>
      <c r="B471" s="26" t="str">
        <f ca="1">IFERROR(INDEX(INDIRECT("B_MSK["&amp;EXPEDISI[#Headers]&amp;"]"),ROW()-1),"")</f>
        <v>Gunting JK SC-828</v>
      </c>
      <c r="C471" s="26" t="str">
        <f ca="1">IFERROR(INDEX(SUPPLIER_CONV[2],MATCH(INDEX(INDIRECT("B_MSK["&amp;EXPEDISI[#Headers]&amp;"]"),ROW()-1),SUPPLIER_CONV[1],0)),"")</f>
        <v>ATALI</v>
      </c>
      <c r="D471" s="21" t="str">
        <f ca="1">IFERROR(INDEX(INDIRECT("B_MSK["&amp;EXPEDISI[#Headers]&amp;"]"),ROW()-1)&amp;IF(OR(EXPEDISI[[#This Row],[C]]&lt;2,EXPEDISI[[#This Row],[C]]=""),"","/ CTN"),"")</f>
        <v>12 LSN/ CTN</v>
      </c>
      <c r="E471" s="5">
        <f ca="1">IFERROR(INDEX(INDIRECT("B_MSK["&amp;EXPEDISI[#Headers]&amp;"]"),ROW()-1),"")</f>
        <v>2</v>
      </c>
      <c r="F471" s="22">
        <f ca="1">IFERROR(INDEX(INDIRECT("B_MSK["&amp;EXPEDISI[#Headers]&amp;"_1]"),ROW()-1),"")</f>
        <v>52200</v>
      </c>
      <c r="G471" s="17" t="str">
        <f ca="1">IFERROR(INDEX(INDIRECT("B_MSK["&amp;EXPEDISI[#Headers]&amp;"_1]"),ROW()-1),"")</f>
        <v>/ LSN</v>
      </c>
      <c r="H471" s="17">
        <f ca="1">IFERROR(INDEX(INDIRECT("B_MSK["&amp;EXPEDISI[#Headers]&amp;"]"),ROW()-1),"")</f>
        <v>0.125</v>
      </c>
      <c r="I471" s="17">
        <f ca="1">IFERROR(INDEX(INDIRECT("B_MSK["&amp;EXPEDISI[#Headers]&amp;"]"),ROW()-1),"")</f>
        <v>0.05</v>
      </c>
      <c r="J471" s="19" t="str">
        <f ca="1">IFERROR(IF(INDEX(INDIRECT("B_MSK["&amp;EXPEDISI[#Headers]&amp;"]"),ROW()-1)=0,"",INDEX(INDIRECT("B_MSK["&amp;EXPEDISI[#Headers]&amp;"]"),ROW()-1)),"")</f>
        <v/>
      </c>
      <c r="K471" s="16">
        <f ca="1">IFERROR(IF(EXPEDISI[[#This Row],[NAMA BARANG]]="","",INDEX(INDIRECT("B_MSK["&amp;EXPEDISI[#Headers]&amp;"]"),ROW()-1)),"")</f>
        <v>44944</v>
      </c>
      <c r="L471" s="17" t="str">
        <f ca="1">IFERROR(INDEX(INDIRECT("B_MSK["&amp;EXPEDISI[#Headers]&amp;"]"),ROW()-1),"")</f>
        <v/>
      </c>
    </row>
    <row r="472" spans="1:12" x14ac:dyDescent="0.25">
      <c r="A472" s="16" t="str">
        <f ca="1">IFERROR(INDEX(INDIRECT("B_MSK["&amp;EXPEDISI[#Headers]&amp;"]"),ROW()-1),"")</f>
        <v/>
      </c>
      <c r="B472" s="26" t="str">
        <f ca="1">IFERROR(INDEX(INDIRECT("B_MSK["&amp;EXPEDISI[#Headers]&amp;"]"),ROW()-1),"")</f>
        <v>Gunting JK SC-838</v>
      </c>
      <c r="C472" s="26" t="str">
        <f ca="1">IFERROR(INDEX(SUPPLIER_CONV[2],MATCH(INDEX(INDIRECT("B_MSK["&amp;EXPEDISI[#Headers]&amp;"]"),ROW()-1),SUPPLIER_CONV[1],0)),"")</f>
        <v>ATALI</v>
      </c>
      <c r="D472" s="21" t="str">
        <f ca="1">IFERROR(INDEX(INDIRECT("B_MSK["&amp;EXPEDISI[#Headers]&amp;"]"),ROW()-1)&amp;IF(OR(EXPEDISI[[#This Row],[C]]&lt;2,EXPEDISI[[#This Row],[C]]=""),"","/ CTN"),"")</f>
        <v>12 LSN/ CTN</v>
      </c>
      <c r="E472" s="5">
        <f ca="1">IFERROR(INDEX(INDIRECT("B_MSK["&amp;EXPEDISI[#Headers]&amp;"]"),ROW()-1),"")</f>
        <v>2</v>
      </c>
      <c r="F472" s="22">
        <f ca="1">IFERROR(INDEX(INDIRECT("B_MSK["&amp;EXPEDISI[#Headers]&amp;"_1]"),ROW()-1),"")</f>
        <v>78000</v>
      </c>
      <c r="G472" s="17" t="str">
        <f ca="1">IFERROR(INDEX(INDIRECT("B_MSK["&amp;EXPEDISI[#Headers]&amp;"_1]"),ROW()-1),"")</f>
        <v>/ LSN</v>
      </c>
      <c r="H472" s="17">
        <f ca="1">IFERROR(INDEX(INDIRECT("B_MSK["&amp;EXPEDISI[#Headers]&amp;"]"),ROW()-1),"")</f>
        <v>0.125</v>
      </c>
      <c r="I472" s="17">
        <f ca="1">IFERROR(INDEX(INDIRECT("B_MSK["&amp;EXPEDISI[#Headers]&amp;"]"),ROW()-1),"")</f>
        <v>0.05</v>
      </c>
      <c r="J472" s="19" t="str">
        <f ca="1">IFERROR(IF(INDEX(INDIRECT("B_MSK["&amp;EXPEDISI[#Headers]&amp;"]"),ROW()-1)=0,"",INDEX(INDIRECT("B_MSK["&amp;EXPEDISI[#Headers]&amp;"]"),ROW()-1)),"")</f>
        <v/>
      </c>
      <c r="K472" s="16">
        <f ca="1">IFERROR(IF(EXPEDISI[[#This Row],[NAMA BARANG]]="","",INDEX(INDIRECT("B_MSK["&amp;EXPEDISI[#Headers]&amp;"]"),ROW()-1)),"")</f>
        <v>44944</v>
      </c>
      <c r="L472" s="17" t="str">
        <f ca="1">IFERROR(INDEX(INDIRECT("B_MSK["&amp;EXPEDISI[#Headers]&amp;"]"),ROW()-1),"")</f>
        <v/>
      </c>
    </row>
    <row r="473" spans="1:12" x14ac:dyDescent="0.25">
      <c r="A473" s="16" t="str">
        <f ca="1">IFERROR(INDEX(INDIRECT("B_MSK["&amp;EXPEDISI[#Headers]&amp;"]"),ROW()-1),"")</f>
        <v/>
      </c>
      <c r="B473" s="26" t="str">
        <f ca="1">IFERROR(INDEX(INDIRECT("B_MSK["&amp;EXPEDISI[#Headers]&amp;"]"),ROW()-1),"")</f>
        <v>Gunting JK SC-848</v>
      </c>
      <c r="C473" s="26" t="str">
        <f ca="1">IFERROR(INDEX(SUPPLIER_CONV[2],MATCH(INDEX(INDIRECT("B_MSK["&amp;EXPEDISI[#Headers]&amp;"]"),ROW()-1),SUPPLIER_CONV[1],0)),"")</f>
        <v>ATALI</v>
      </c>
      <c r="D473" s="21" t="str">
        <f ca="1">IFERROR(INDEX(INDIRECT("B_MSK["&amp;EXPEDISI[#Headers]&amp;"]"),ROW()-1)&amp;IF(OR(EXPEDISI[[#This Row],[C]]&lt;2,EXPEDISI[[#This Row],[C]]=""),"","/ CTN"),"")</f>
        <v>12 LSN/ CTN</v>
      </c>
      <c r="E473" s="5">
        <f ca="1">IFERROR(INDEX(INDIRECT("B_MSK["&amp;EXPEDISI[#Headers]&amp;"]"),ROW()-1),"")</f>
        <v>2</v>
      </c>
      <c r="F473" s="22">
        <f ca="1">IFERROR(INDEX(INDIRECT("B_MSK["&amp;EXPEDISI[#Headers]&amp;"_1]"),ROW()-1),"")</f>
        <v>117000</v>
      </c>
      <c r="G473" s="17" t="str">
        <f ca="1">IFERROR(INDEX(INDIRECT("B_MSK["&amp;EXPEDISI[#Headers]&amp;"_1]"),ROW()-1),"")</f>
        <v>/ LSN</v>
      </c>
      <c r="H473" s="17">
        <f ca="1">IFERROR(INDEX(INDIRECT("B_MSK["&amp;EXPEDISI[#Headers]&amp;"]"),ROW()-1),"")</f>
        <v>0.125</v>
      </c>
      <c r="I473" s="17">
        <f ca="1">IFERROR(INDEX(INDIRECT("B_MSK["&amp;EXPEDISI[#Headers]&amp;"]"),ROW()-1),"")</f>
        <v>0.05</v>
      </c>
      <c r="J473" s="19" t="str">
        <f ca="1">IFERROR(IF(INDEX(INDIRECT("B_MSK["&amp;EXPEDISI[#Headers]&amp;"]"),ROW()-1)=0,"",INDEX(INDIRECT("B_MSK["&amp;EXPEDISI[#Headers]&amp;"]"),ROW()-1)),"")</f>
        <v/>
      </c>
      <c r="K473" s="16">
        <f ca="1">IFERROR(IF(EXPEDISI[[#This Row],[NAMA BARANG]]="","",INDEX(INDIRECT("B_MSK["&amp;EXPEDISI[#Headers]&amp;"]"),ROW()-1)),"")</f>
        <v>44944</v>
      </c>
      <c r="L473" s="17" t="str">
        <f ca="1">IFERROR(INDEX(INDIRECT("B_MSK["&amp;EXPEDISI[#Headers]&amp;"]"),ROW()-1),"")</f>
        <v/>
      </c>
    </row>
    <row r="474" spans="1:12" x14ac:dyDescent="0.25">
      <c r="A474" s="16" t="str">
        <f ca="1">IFERROR(INDEX(INDIRECT("B_MSK["&amp;EXPEDISI[#Headers]&amp;"]"),ROW()-1),"")</f>
        <v/>
      </c>
      <c r="B474" s="26" t="str">
        <f ca="1">IFERROR(INDEX(INDIRECT("B_MSK["&amp;EXPEDISI[#Headers]&amp;"]"),ROW()-1),"")</f>
        <v>PW JK CP-103</v>
      </c>
      <c r="C474" s="26" t="str">
        <f ca="1">IFERROR(INDEX(SUPPLIER_CONV[2],MATCH(INDEX(INDIRECT("B_MSK["&amp;EXPEDISI[#Headers]&amp;"]"),ROW()-1),SUPPLIER_CONV[1],0)),"")</f>
        <v>ATALI</v>
      </c>
      <c r="D474" s="21" t="str">
        <f ca="1">IFERROR(INDEX(INDIRECT("B_MSK["&amp;EXPEDISI[#Headers]&amp;"]"),ROW()-1)&amp;IF(OR(EXPEDISI[[#This Row],[C]]&lt;2,EXPEDISI[[#This Row],[C]]=""),"","/ CTN"),"")</f>
        <v>12 LSN/ CTN</v>
      </c>
      <c r="E474" s="5">
        <f ca="1">IFERROR(INDEX(INDIRECT("B_MSK["&amp;EXPEDISI[#Headers]&amp;"]"),ROW()-1),"")</f>
        <v>2</v>
      </c>
      <c r="F474" s="22">
        <f ca="1">IFERROR(INDEX(INDIRECT("B_MSK["&amp;EXPEDISI[#Headers]&amp;"_1]"),ROW()-1),"")</f>
        <v>151200</v>
      </c>
      <c r="G474" s="17" t="str">
        <f ca="1">IFERROR(INDEX(INDIRECT("B_MSK["&amp;EXPEDISI[#Headers]&amp;"_1]"),ROW()-1),"")</f>
        <v>/ LSN</v>
      </c>
      <c r="H474" s="17">
        <f ca="1">IFERROR(INDEX(INDIRECT("B_MSK["&amp;EXPEDISI[#Headers]&amp;"]"),ROW()-1),"")</f>
        <v>0.125</v>
      </c>
      <c r="I474" s="17">
        <f ca="1">IFERROR(INDEX(INDIRECT("B_MSK["&amp;EXPEDISI[#Headers]&amp;"]"),ROW()-1),"")</f>
        <v>0.05</v>
      </c>
      <c r="J474" s="23" t="str">
        <f ca="1">IFERROR(IF(INDEX(INDIRECT("B_MSK["&amp;EXPEDISI[#Headers]&amp;"]"),ROW()-1)=0,"",INDEX(INDIRECT("B_MSK["&amp;EXPEDISI[#Headers]&amp;"]"),ROW()-1)),"")</f>
        <v/>
      </c>
      <c r="K474" s="16">
        <f ca="1">IFERROR(IF(EXPEDISI[[#This Row],[NAMA BARANG]]="","",INDEX(INDIRECT("B_MSK["&amp;EXPEDISI[#Headers]&amp;"]"),ROW()-1)),"")</f>
        <v>44944</v>
      </c>
      <c r="L474" s="17" t="str">
        <f ca="1">IFERROR(INDEX(INDIRECT("B_MSK["&amp;EXPEDISI[#Headers]&amp;"]"),ROW()-1),"")</f>
        <v/>
      </c>
    </row>
    <row r="475" spans="1:12" x14ac:dyDescent="0.25">
      <c r="A475" s="16" t="str">
        <f ca="1">IFERROR(INDEX(INDIRECT("B_MSK["&amp;EXPEDISI[#Headers]&amp;"]"),ROW()-1),"")</f>
        <v/>
      </c>
      <c r="B475" s="26" t="str">
        <f ca="1">IFERROR(INDEX(INDIRECT("B_MSK["&amp;EXPEDISI[#Headers]&amp;"]"),ROW()-1),"")</f>
        <v>PW JK CP-107</v>
      </c>
      <c r="C475" s="26" t="str">
        <f ca="1">IFERROR(INDEX(SUPPLIER_CONV[2],MATCH(INDEX(INDIRECT("B_MSK["&amp;EXPEDISI[#Headers]&amp;"]"),ROW()-1),SUPPLIER_CONV[1],0)),"")</f>
        <v>ATALI</v>
      </c>
      <c r="D475" s="21" t="str">
        <f ca="1">IFERROR(INDEX(INDIRECT("B_MSK["&amp;EXPEDISI[#Headers]&amp;"]"),ROW()-1)&amp;IF(OR(EXPEDISI[[#This Row],[C]]&lt;2,EXPEDISI[[#This Row],[C]]=""),"","/ CTN"),"")</f>
        <v>12 BOX (24 SET)</v>
      </c>
      <c r="E475" s="5">
        <f ca="1">IFERROR(INDEX(INDIRECT("B_MSK["&amp;EXPEDISI[#Headers]&amp;"]"),ROW()-1),"")</f>
        <v>1</v>
      </c>
      <c r="F475" s="22">
        <f ca="1">IFERROR(INDEX(INDIRECT("B_MSK["&amp;EXPEDISI[#Headers]&amp;"_1]"),ROW()-1),"")</f>
        <v>129600</v>
      </c>
      <c r="G475" s="17" t="str">
        <f ca="1">IFERROR(INDEX(INDIRECT("B_MSK["&amp;EXPEDISI[#Headers]&amp;"_1]"),ROW()-1),"")</f>
        <v xml:space="preserve">/ BOX </v>
      </c>
      <c r="H475" s="17">
        <f ca="1">IFERROR(INDEX(INDIRECT("B_MSK["&amp;EXPEDISI[#Headers]&amp;"]"),ROW()-1),"")</f>
        <v>0.125</v>
      </c>
      <c r="I475" s="17">
        <f ca="1">IFERROR(INDEX(INDIRECT("B_MSK["&amp;EXPEDISI[#Headers]&amp;"]"),ROW()-1),"")</f>
        <v>0.05</v>
      </c>
      <c r="J475" s="19" t="str">
        <f ca="1">IFERROR(IF(INDEX(INDIRECT("B_MSK["&amp;EXPEDISI[#Headers]&amp;"]"),ROW()-1)=0,"",INDEX(INDIRECT("B_MSK["&amp;EXPEDISI[#Headers]&amp;"]"),ROW()-1)),"")</f>
        <v/>
      </c>
      <c r="K475" s="16">
        <f ca="1">IFERROR(IF(EXPEDISI[[#This Row],[NAMA BARANG]]="","",INDEX(INDIRECT("B_MSK["&amp;EXPEDISI[#Headers]&amp;"]"),ROW()-1)),"")</f>
        <v>44944</v>
      </c>
      <c r="L475" s="17" t="str">
        <f ca="1">IFERROR(INDEX(INDIRECT("B_MSK["&amp;EXPEDISI[#Headers]&amp;"]"),ROW()-1),"")</f>
        <v/>
      </c>
    </row>
    <row r="476" spans="1:12" x14ac:dyDescent="0.25">
      <c r="A476" s="16" t="str">
        <f ca="1">IFERROR(INDEX(INDIRECT("B_MSK["&amp;EXPEDISI[#Headers]&amp;"]"),ROW()-1),"")</f>
        <v/>
      </c>
      <c r="B476" s="26" t="str">
        <f ca="1">IFERROR(INDEX(INDIRECT("B_MSK["&amp;EXPEDISI[#Headers]&amp;"]"),ROW()-1),"")</f>
        <v>PW JK 24W CP-24 PB panjang</v>
      </c>
      <c r="C476" s="26" t="str">
        <f ca="1">IFERROR(INDEX(SUPPLIER_CONV[2],MATCH(INDEX(INDIRECT("B_MSK["&amp;EXPEDISI[#Headers]&amp;"]"),ROW()-1),SUPPLIER_CONV[1],0)),"")</f>
        <v>ATALI</v>
      </c>
      <c r="D476" s="21" t="str">
        <f ca="1">IFERROR(INDEX(INDIRECT("B_MSK["&amp;EXPEDISI[#Headers]&amp;"]"),ROW()-1)&amp;IF(OR(EXPEDISI[[#This Row],[C]]&lt;2,EXPEDISI[[#This Row],[C]]=""),"","/ CTN"),"")</f>
        <v>12 BOX (6 SET)/ CTN</v>
      </c>
      <c r="E476" s="5">
        <f ca="1">IFERROR(INDEX(INDIRECT("B_MSK["&amp;EXPEDISI[#Headers]&amp;"]"),ROW()-1),"")</f>
        <v>2</v>
      </c>
      <c r="F476" s="22">
        <f ca="1">IFERROR(INDEX(INDIRECT("B_MSK["&amp;EXPEDISI[#Headers]&amp;"_1]"),ROW()-1),"")</f>
        <v>127200</v>
      </c>
      <c r="G476" s="17" t="str">
        <f ca="1">IFERROR(INDEX(INDIRECT("B_MSK["&amp;EXPEDISI[#Headers]&amp;"_1]"),ROW()-1),"")</f>
        <v xml:space="preserve">/ BOX </v>
      </c>
      <c r="H476" s="17">
        <f ca="1">IFERROR(INDEX(INDIRECT("B_MSK["&amp;EXPEDISI[#Headers]&amp;"]"),ROW()-1),"")</f>
        <v>0.125</v>
      </c>
      <c r="I476" s="17">
        <f ca="1">IFERROR(INDEX(INDIRECT("B_MSK["&amp;EXPEDISI[#Headers]&amp;"]"),ROW()-1),"")</f>
        <v>0.05</v>
      </c>
      <c r="J476" s="23" t="str">
        <f ca="1">IFERROR(IF(INDEX(INDIRECT("B_MSK["&amp;EXPEDISI[#Headers]&amp;"]"),ROW()-1)=0,"",INDEX(INDIRECT("B_MSK["&amp;EXPEDISI[#Headers]&amp;"]"),ROW()-1)),"")</f>
        <v/>
      </c>
      <c r="K476" s="16">
        <f ca="1">IFERROR(IF(EXPEDISI[[#This Row],[NAMA BARANG]]="","",INDEX(INDIRECT("B_MSK["&amp;EXPEDISI[#Headers]&amp;"]"),ROW()-1)),"")</f>
        <v>44944</v>
      </c>
      <c r="L476" s="17" t="str">
        <f ca="1">IFERROR(INDEX(INDIRECT("B_MSK["&amp;EXPEDISI[#Headers]&amp;"]"),ROW()-1),"")</f>
        <v/>
      </c>
    </row>
    <row r="477" spans="1:12" x14ac:dyDescent="0.25">
      <c r="A477" s="16" t="str">
        <f ca="1">IFERROR(INDEX(INDIRECT("B_MSK["&amp;EXPEDISI[#Headers]&amp;"]"),ROW()-1),"")</f>
        <v/>
      </c>
      <c r="B477" s="26" t="str">
        <f ca="1">IFERROR(INDEX(INDIRECT("B_MSK["&amp;EXPEDISI[#Headers]&amp;"]"),ROW()-1),"")</f>
        <v>PW JK 12W CP-12 PB panjang</v>
      </c>
      <c r="C477" s="26" t="str">
        <f ca="1">IFERROR(INDEX(SUPPLIER_CONV[2],MATCH(INDEX(INDIRECT("B_MSK["&amp;EXPEDISI[#Headers]&amp;"]"),ROW()-1),SUPPLIER_CONV[1],0)),"")</f>
        <v>ATALI</v>
      </c>
      <c r="D477" s="21" t="str">
        <f ca="1">IFERROR(INDEX(INDIRECT("B_MSK["&amp;EXPEDISI[#Headers]&amp;"]"),ROW()-1)&amp;IF(OR(EXPEDISI[[#This Row],[C]]&lt;2,EXPEDISI[[#This Row],[C]]=""),"","/ CTN"),"")</f>
        <v>12 LSN/ CTN</v>
      </c>
      <c r="E477" s="5">
        <f ca="1">IFERROR(INDEX(INDIRECT("B_MSK["&amp;EXPEDISI[#Headers]&amp;"]"),ROW()-1),"")</f>
        <v>2</v>
      </c>
      <c r="F477" s="22">
        <f ca="1">IFERROR(INDEX(INDIRECT("B_MSK["&amp;EXPEDISI[#Headers]&amp;"_1]"),ROW()-1),"")</f>
        <v>127200</v>
      </c>
      <c r="G477" s="17" t="str">
        <f ca="1">IFERROR(INDEX(INDIRECT("B_MSK["&amp;EXPEDISI[#Headers]&amp;"_1]"),ROW()-1),"")</f>
        <v>/ LSN</v>
      </c>
      <c r="H477" s="17">
        <f ca="1">IFERROR(INDEX(INDIRECT("B_MSK["&amp;EXPEDISI[#Headers]&amp;"]"),ROW()-1),"")</f>
        <v>0.125</v>
      </c>
      <c r="I477" s="17">
        <f ca="1">IFERROR(INDEX(INDIRECT("B_MSK["&amp;EXPEDISI[#Headers]&amp;"]"),ROW()-1),"")</f>
        <v>0.05</v>
      </c>
      <c r="J477" s="23" t="str">
        <f ca="1">IFERROR(IF(INDEX(INDIRECT("B_MSK["&amp;EXPEDISI[#Headers]&amp;"]"),ROW()-1)=0,"",INDEX(INDIRECT("B_MSK["&amp;EXPEDISI[#Headers]&amp;"]"),ROW()-1)),"")</f>
        <v/>
      </c>
      <c r="K477" s="16">
        <f ca="1">IFERROR(IF(EXPEDISI[[#This Row],[NAMA BARANG]]="","",INDEX(INDIRECT("B_MSK["&amp;EXPEDISI[#Headers]&amp;"]"),ROW()-1)),"")</f>
        <v>44944</v>
      </c>
      <c r="L477" s="17" t="str">
        <f ca="1">IFERROR(INDEX(INDIRECT("B_MSK["&amp;EXPEDISI[#Headers]&amp;"]"),ROW()-1),"")</f>
        <v/>
      </c>
    </row>
    <row r="478" spans="1:12" x14ac:dyDescent="0.25">
      <c r="A478" s="16" t="str">
        <f ca="1">IFERROR(INDEX(INDIRECT("B_MSK["&amp;EXPEDISI[#Headers]&amp;"]"),ROW()-1),"")</f>
        <v/>
      </c>
      <c r="B478" s="26" t="str">
        <f ca="1">IFERROR(INDEX(INDIRECT("B_MSK["&amp;EXPEDISI[#Headers]&amp;"]"),ROW()-1),"")</f>
        <v>Stip JK ER-30 W</v>
      </c>
      <c r="C478" s="26" t="str">
        <f ca="1">IFERROR(INDEX(SUPPLIER_CONV[2],MATCH(INDEX(INDIRECT("B_MSK["&amp;EXPEDISI[#Headers]&amp;"]"),ROW()-1),SUPPLIER_CONV[1],0)),"")</f>
        <v>ATALI</v>
      </c>
      <c r="D478" s="21" t="str">
        <f ca="1">IFERROR(INDEX(INDIRECT("B_MSK["&amp;EXPEDISI[#Headers]&amp;"]"),ROW()-1)&amp;IF(OR(EXPEDISI[[#This Row],[C]]&lt;2,EXPEDISI[[#This Row],[C]]=""),"","/ CTN"),"")</f>
        <v>50 BOX (30 PCS)/ CTN</v>
      </c>
      <c r="E478" s="5">
        <f ca="1">IFERROR(INDEX(INDIRECT("B_MSK["&amp;EXPEDISI[#Headers]&amp;"]"),ROW()-1),"")</f>
        <v>2</v>
      </c>
      <c r="F478" s="22">
        <f ca="1">IFERROR(INDEX(INDIRECT("B_MSK["&amp;EXPEDISI[#Headers]&amp;"_1]"),ROW()-1),"")</f>
        <v>32000</v>
      </c>
      <c r="G478" s="17" t="str">
        <f ca="1">IFERROR(INDEX(INDIRECT("B_MSK["&amp;EXPEDISI[#Headers]&amp;"_1]"),ROW()-1),"")</f>
        <v xml:space="preserve">/ BOX </v>
      </c>
      <c r="H478" s="17">
        <f ca="1">IFERROR(INDEX(INDIRECT("B_MSK["&amp;EXPEDISI[#Headers]&amp;"]"),ROW()-1),"")</f>
        <v>0.125</v>
      </c>
      <c r="I478" s="17">
        <f ca="1">IFERROR(INDEX(INDIRECT("B_MSK["&amp;EXPEDISI[#Headers]&amp;"]"),ROW()-1),"")</f>
        <v>0.05</v>
      </c>
      <c r="J478" s="19" t="str">
        <f ca="1">IFERROR(IF(INDEX(INDIRECT("B_MSK["&amp;EXPEDISI[#Headers]&amp;"]"),ROW()-1)=0,"",INDEX(INDIRECT("B_MSK["&amp;EXPEDISI[#Headers]&amp;"]"),ROW()-1)),"")</f>
        <v/>
      </c>
      <c r="K478" s="16">
        <f ca="1">IFERROR(IF(EXPEDISI[[#This Row],[NAMA BARANG]]="","",INDEX(INDIRECT("B_MSK["&amp;EXPEDISI[#Headers]&amp;"]"),ROW()-1)),"")</f>
        <v>44944</v>
      </c>
      <c r="L478" s="17" t="str">
        <f ca="1">IFERROR(INDEX(INDIRECT("B_MSK["&amp;EXPEDISI[#Headers]&amp;"]"),ROW()-1),"")</f>
        <v/>
      </c>
    </row>
    <row r="479" spans="1:12" x14ac:dyDescent="0.25">
      <c r="A479" s="16" t="str">
        <f ca="1">IFERROR(INDEX(INDIRECT("B_MSK["&amp;EXPEDISI[#Headers]&amp;"]"),ROW()-1),"")</f>
        <v/>
      </c>
      <c r="B479" s="26" t="str">
        <f ca="1">IFERROR(INDEX(INDIRECT("B_MSK["&amp;EXPEDISI[#Headers]&amp;"]"),ROW()-1),"")</f>
        <v>Stip JK 526-B40 P</v>
      </c>
      <c r="C479" s="26" t="str">
        <f ca="1">IFERROR(INDEX(SUPPLIER_CONV[2],MATCH(INDEX(INDIRECT("B_MSK["&amp;EXPEDISI[#Headers]&amp;"]"),ROW()-1),SUPPLIER_CONV[1],0)),"")</f>
        <v>ATALI</v>
      </c>
      <c r="D479" s="21" t="str">
        <f ca="1">IFERROR(INDEX(INDIRECT("B_MSK["&amp;EXPEDISI[#Headers]&amp;"]"),ROW()-1)&amp;IF(OR(EXPEDISI[[#This Row],[C]]&lt;2,EXPEDISI[[#This Row],[C]]=""),"","/ CTN"),"")</f>
        <v>50 BOX (40 PCS)/ CTN</v>
      </c>
      <c r="E479" s="5">
        <f ca="1">IFERROR(INDEX(INDIRECT("B_MSK["&amp;EXPEDISI[#Headers]&amp;"]"),ROW()-1),"")</f>
        <v>3</v>
      </c>
      <c r="F479" s="22">
        <f ca="1">IFERROR(INDEX(INDIRECT("B_MSK["&amp;EXPEDISI[#Headers]&amp;"_1]"),ROW()-1),"")</f>
        <v>28300</v>
      </c>
      <c r="G479" s="17" t="str">
        <f ca="1">IFERROR(INDEX(INDIRECT("B_MSK["&amp;EXPEDISI[#Headers]&amp;"_1]"),ROW()-1),"")</f>
        <v xml:space="preserve">/ BOX </v>
      </c>
      <c r="H479" s="17">
        <f ca="1">IFERROR(INDEX(INDIRECT("B_MSK["&amp;EXPEDISI[#Headers]&amp;"]"),ROW()-1),"")</f>
        <v>0.125</v>
      </c>
      <c r="I479" s="17">
        <f ca="1">IFERROR(INDEX(INDIRECT("B_MSK["&amp;EXPEDISI[#Headers]&amp;"]"),ROW()-1),"")</f>
        <v>0.05</v>
      </c>
      <c r="J479" s="19" t="str">
        <f ca="1">IFERROR(IF(INDEX(INDIRECT("B_MSK["&amp;EXPEDISI[#Headers]&amp;"]"),ROW()-1)=0,"",INDEX(INDIRECT("B_MSK["&amp;EXPEDISI[#Headers]&amp;"]"),ROW()-1)),"")</f>
        <v/>
      </c>
      <c r="K479" s="16">
        <f ca="1">IFERROR(IF(EXPEDISI[[#This Row],[NAMA BARANG]]="","",INDEX(INDIRECT("B_MSK["&amp;EXPEDISI[#Headers]&amp;"]"),ROW()-1)),"")</f>
        <v>44944</v>
      </c>
      <c r="L479" s="17" t="str">
        <f ca="1">IFERROR(INDEX(INDIRECT("B_MSK["&amp;EXPEDISI[#Headers]&amp;"]"),ROW()-1),"")</f>
        <v/>
      </c>
    </row>
    <row r="480" spans="1:12" x14ac:dyDescent="0.25">
      <c r="A480" s="16" t="str">
        <f ca="1">IFERROR(INDEX(INDIRECT("B_MSK["&amp;EXPEDISI[#Headers]&amp;"]"),ROW()-1),"")</f>
        <v/>
      </c>
      <c r="B480" s="26" t="str">
        <f ca="1">IFERROR(INDEX(INDIRECT("B_MSK["&amp;EXPEDISI[#Headers]&amp;"]"),ROW()-1),"")</f>
        <v>Stip JK 526-B40 BL</v>
      </c>
      <c r="C480" s="26" t="str">
        <f ca="1">IFERROR(INDEX(SUPPLIER_CONV[2],MATCH(INDEX(INDIRECT("B_MSK["&amp;EXPEDISI[#Headers]&amp;"]"),ROW()-1),SUPPLIER_CONV[1],0)),"")</f>
        <v>ATALI</v>
      </c>
      <c r="D480" s="21" t="str">
        <f ca="1">IFERROR(INDEX(INDIRECT("B_MSK["&amp;EXPEDISI[#Headers]&amp;"]"),ROW()-1)&amp;IF(OR(EXPEDISI[[#This Row],[C]]&lt;2,EXPEDISI[[#This Row],[C]]=""),"","/ CTN"),"")</f>
        <v>50 BOX (40 PCS)/ CTN</v>
      </c>
      <c r="E480" s="5">
        <f ca="1">IFERROR(INDEX(INDIRECT("B_MSK["&amp;EXPEDISI[#Headers]&amp;"]"),ROW()-1),"")</f>
        <v>2</v>
      </c>
      <c r="F480" s="22">
        <f ca="1">IFERROR(INDEX(INDIRECT("B_MSK["&amp;EXPEDISI[#Headers]&amp;"_1]"),ROW()-1),"")</f>
        <v>28300</v>
      </c>
      <c r="G480" s="17" t="str">
        <f ca="1">IFERROR(INDEX(INDIRECT("B_MSK["&amp;EXPEDISI[#Headers]&amp;"_1]"),ROW()-1),"")</f>
        <v xml:space="preserve">/ BOX </v>
      </c>
      <c r="H480" s="17">
        <f ca="1">IFERROR(INDEX(INDIRECT("B_MSK["&amp;EXPEDISI[#Headers]&amp;"]"),ROW()-1),"")</f>
        <v>0.125</v>
      </c>
      <c r="I480" s="17">
        <f ca="1">IFERROR(INDEX(INDIRECT("B_MSK["&amp;EXPEDISI[#Headers]&amp;"]"),ROW()-1),"")</f>
        <v>0.05</v>
      </c>
      <c r="J480" s="19" t="str">
        <f ca="1">IFERROR(IF(INDEX(INDIRECT("B_MSK["&amp;EXPEDISI[#Headers]&amp;"]"),ROW()-1)=0,"",INDEX(INDIRECT("B_MSK["&amp;EXPEDISI[#Headers]&amp;"]"),ROW()-1)),"")</f>
        <v/>
      </c>
      <c r="K480" s="16">
        <f ca="1">IFERROR(IF(EXPEDISI[[#This Row],[NAMA BARANG]]="","",INDEX(INDIRECT("B_MSK["&amp;EXPEDISI[#Headers]&amp;"]"),ROW()-1)),"")</f>
        <v>44944</v>
      </c>
      <c r="L480" s="17" t="str">
        <f ca="1">IFERROR(INDEX(INDIRECT("B_MSK["&amp;EXPEDISI[#Headers]&amp;"]"),ROW()-1),"")</f>
        <v/>
      </c>
    </row>
    <row r="481" spans="1:12" x14ac:dyDescent="0.25">
      <c r="A481" s="16" t="str">
        <f ca="1">IFERROR(INDEX(INDIRECT("B_MSK["&amp;EXPEDISI[#Headers]&amp;"]"),ROW()-1),"")</f>
        <v/>
      </c>
      <c r="B481" s="26" t="str">
        <f ca="1">IFERROR(INDEX(INDIRECT("B_MSK["&amp;EXPEDISI[#Headers]&amp;"]"),ROW()-1),"")</f>
        <v>Stip JK 526-B20</v>
      </c>
      <c r="C481" s="26" t="str">
        <f ca="1">IFERROR(INDEX(SUPPLIER_CONV[2],MATCH(INDEX(INDIRECT("B_MSK["&amp;EXPEDISI[#Headers]&amp;"]"),ROW()-1),SUPPLIER_CONV[1],0)),"")</f>
        <v>ATALI</v>
      </c>
      <c r="D481" s="21" t="str">
        <f ca="1">IFERROR(INDEX(INDIRECT("B_MSK["&amp;EXPEDISI[#Headers]&amp;"]"),ROW()-1)&amp;IF(OR(EXPEDISI[[#This Row],[C]]&lt;2,EXPEDISI[[#This Row],[C]]=""),"","/ CTN"),"")</f>
        <v>50 BOX (20 PCS)/ CTN</v>
      </c>
      <c r="E481" s="5">
        <f ca="1">IFERROR(INDEX(INDIRECT("B_MSK["&amp;EXPEDISI[#Headers]&amp;"]"),ROW()-1),"")</f>
        <v>2</v>
      </c>
      <c r="F481" s="22">
        <f ca="1">IFERROR(INDEX(INDIRECT("B_MSK["&amp;EXPEDISI[#Headers]&amp;"_1]"),ROW()-1),"")</f>
        <v>34100</v>
      </c>
      <c r="G481" s="17" t="str">
        <f ca="1">IFERROR(INDEX(INDIRECT("B_MSK["&amp;EXPEDISI[#Headers]&amp;"_1]"),ROW()-1),"")</f>
        <v xml:space="preserve">/ BOX </v>
      </c>
      <c r="H481" s="17">
        <f ca="1">IFERROR(INDEX(INDIRECT("B_MSK["&amp;EXPEDISI[#Headers]&amp;"]"),ROW()-1),"")</f>
        <v>0.125</v>
      </c>
      <c r="I481" s="17">
        <f ca="1">IFERROR(INDEX(INDIRECT("B_MSK["&amp;EXPEDISI[#Headers]&amp;"]"),ROW()-1),"")</f>
        <v>0.05</v>
      </c>
      <c r="J481" s="19" t="str">
        <f ca="1">IFERROR(IF(INDEX(INDIRECT("B_MSK["&amp;EXPEDISI[#Headers]&amp;"]"),ROW()-1)=0,"",INDEX(INDIRECT("B_MSK["&amp;EXPEDISI[#Headers]&amp;"]"),ROW()-1)),"")</f>
        <v/>
      </c>
      <c r="K481" s="16">
        <f ca="1">IFERROR(IF(EXPEDISI[[#This Row],[NAMA BARANG]]="","",INDEX(INDIRECT("B_MSK["&amp;EXPEDISI[#Headers]&amp;"]"),ROW()-1)),"")</f>
        <v>44944</v>
      </c>
      <c r="L481" s="17" t="str">
        <f ca="1">IFERROR(INDEX(INDIRECT("B_MSK["&amp;EXPEDISI[#Headers]&amp;"]"),ROW()-1),"")</f>
        <v/>
      </c>
    </row>
    <row r="482" spans="1:12" x14ac:dyDescent="0.25">
      <c r="A482" s="16" t="str">
        <f ca="1">IFERROR(INDEX(INDIRECT("B_MSK["&amp;EXPEDISI[#Headers]&amp;"]"),ROW()-1),"")</f>
        <v/>
      </c>
      <c r="B482" s="26" t="str">
        <f ca="1">IFERROR(INDEX(INDIRECT("B_MSK["&amp;EXPEDISI[#Headers]&amp;"]"),ROW()-1),"")</f>
        <v/>
      </c>
      <c r="C482" s="26" t="str">
        <f ca="1">IFERROR(INDEX(SUPPLIER_CONV[2],MATCH(INDEX(INDIRECT("B_MSK["&amp;EXPEDISI[#Headers]&amp;"]"),ROW()-1),SUPPLIER_CONV[1],0)),"")</f>
        <v/>
      </c>
      <c r="D482" s="21" t="str">
        <f ca="1">IFERROR(INDEX(INDIRECT("B_MSK["&amp;EXPEDISI[#Headers]&amp;"]"),ROW()-1)&amp;IF(OR(EXPEDISI[[#This Row],[C]]&lt;2,EXPEDISI[[#This Row],[C]]=""),"","/ CTN"),"")</f>
        <v/>
      </c>
      <c r="E482" s="5" t="str">
        <f ca="1">IFERROR(INDEX(INDIRECT("B_MSK["&amp;EXPEDISI[#Headers]&amp;"]"),ROW()-1),"")</f>
        <v/>
      </c>
      <c r="F482" s="22" t="str">
        <f ca="1">IFERROR(INDEX(INDIRECT("B_MSK["&amp;EXPEDISI[#Headers]&amp;"_1]"),ROW()-1),"")</f>
        <v/>
      </c>
      <c r="G482" s="17" t="str">
        <f ca="1">IFERROR(INDEX(INDIRECT("B_MSK["&amp;EXPEDISI[#Headers]&amp;"_1]"),ROW()-1),"")</f>
        <v/>
      </c>
      <c r="H482" s="17" t="str">
        <f ca="1">IFERROR(INDEX(INDIRECT("B_MSK["&amp;EXPEDISI[#Headers]&amp;"]"),ROW()-1),"")</f>
        <v/>
      </c>
      <c r="I482" s="17" t="str">
        <f ca="1">IFERROR(INDEX(INDIRECT("B_MSK["&amp;EXPEDISI[#Headers]&amp;"]"),ROW()-1),"")</f>
        <v/>
      </c>
      <c r="J482" s="19" t="str">
        <f ca="1">IFERROR(IF(INDEX(INDIRECT("B_MSK["&amp;EXPEDISI[#Headers]&amp;"]"),ROW()-1)=0,"",INDEX(INDIRECT("B_MSK["&amp;EXPEDISI[#Headers]&amp;"]"),ROW()-1)),"")</f>
        <v/>
      </c>
      <c r="K482" s="16" t="str">
        <f ca="1">IFERROR(IF(EXPEDISI[[#This Row],[NAMA BARANG]]="","",INDEX(INDIRECT("B_MSK["&amp;EXPEDISI[#Headers]&amp;"]"),ROW()-1)),"")</f>
        <v/>
      </c>
      <c r="L482" s="17" t="str">
        <f ca="1">IFERROR(INDEX(INDIRECT("B_MSK["&amp;EXPEDISI[#Headers]&amp;"]"),ROW()-1),"")</f>
        <v/>
      </c>
    </row>
    <row r="483" spans="1:12" x14ac:dyDescent="0.25">
      <c r="A483" s="16" t="str">
        <f ca="1">IFERROR(INDEX(INDIRECT("B_MSK["&amp;EXPEDISI[#Headers]&amp;"]"),ROW()-1),"")</f>
        <v/>
      </c>
      <c r="B483" s="26" t="str">
        <f ca="1">IFERROR(INDEX(INDIRECT("B_MSK["&amp;EXPEDISI[#Headers]&amp;"]"),ROW()-1),"")</f>
        <v>Key ring JK KR-9</v>
      </c>
      <c r="C483" s="26" t="str">
        <f ca="1">IFERROR(INDEX(SUPPLIER_CONV[2],MATCH(INDEX(INDIRECT("B_MSK["&amp;EXPEDISI[#Headers]&amp;"]"),ROW()-1),SUPPLIER_CONV[1],0)),"")</f>
        <v>ATALI</v>
      </c>
      <c r="D483" s="21" t="str">
        <f ca="1">IFERROR(INDEX(INDIRECT("B_MSK["&amp;EXPEDISI[#Headers]&amp;"]"),ROW()-1)&amp;IF(OR(EXPEDISI[[#This Row],[C]]&lt;2,EXPEDISI[[#This Row],[C]]=""),"","/ CTN"),"")</f>
        <v>48 DRM (50 PCS)</v>
      </c>
      <c r="E483" s="5">
        <f ca="1">IFERROR(INDEX(INDIRECT("B_MSK["&amp;EXPEDISI[#Headers]&amp;"]"),ROW()-1),"")</f>
        <v>1</v>
      </c>
      <c r="F483" s="22">
        <f ca="1">IFERROR(INDEX(INDIRECT("B_MSK["&amp;EXPEDISI[#Headers]&amp;"_1]"),ROW()-1),"")</f>
        <v>23000</v>
      </c>
      <c r="G483" s="17" t="str">
        <f ca="1">IFERROR(INDEX(INDIRECT("B_MSK["&amp;EXPEDISI[#Headers]&amp;"_1]"),ROW()-1),"")</f>
        <v xml:space="preserve">/ DRM </v>
      </c>
      <c r="H483" s="17">
        <f ca="1">IFERROR(INDEX(INDIRECT("B_MSK["&amp;EXPEDISI[#Headers]&amp;"]"),ROW()-1),"")</f>
        <v>0.125</v>
      </c>
      <c r="I483" s="17">
        <f ca="1">IFERROR(INDEX(INDIRECT("B_MSK["&amp;EXPEDISI[#Headers]&amp;"]"),ROW()-1),"")</f>
        <v>0.05</v>
      </c>
      <c r="J483" s="23" t="str">
        <f ca="1">IFERROR(IF(INDEX(INDIRECT("B_MSK["&amp;EXPEDISI[#Headers]&amp;"]"),ROW()-1)=0,"",INDEX(INDIRECT("B_MSK["&amp;EXPEDISI[#Headers]&amp;"]"),ROW()-1)),"")</f>
        <v/>
      </c>
      <c r="K483" s="16">
        <f ca="1">IFERROR(IF(EXPEDISI[[#This Row],[NAMA BARANG]]="","",INDEX(INDIRECT("B_MSK["&amp;EXPEDISI[#Headers]&amp;"]"),ROW()-1)),"")</f>
        <v>44944</v>
      </c>
      <c r="L483" s="17" t="str">
        <f ca="1">IFERROR(INDEX(INDIRECT("B_MSK["&amp;EXPEDISI[#Headers]&amp;"]"),ROW()-1),"")</f>
        <v/>
      </c>
    </row>
    <row r="484" spans="1:12" x14ac:dyDescent="0.25">
      <c r="A484" s="16" t="str">
        <f ca="1">IFERROR(INDEX(INDIRECT("B_MSK["&amp;EXPEDISI[#Headers]&amp;"]"),ROW()-1),"")</f>
        <v/>
      </c>
      <c r="B484" s="26" t="str">
        <f ca="1">IFERROR(INDEX(INDIRECT("B_MSK["&amp;EXPEDISI[#Headers]&amp;"]"),ROW()-1),"")</f>
        <v>P case JK PC-0618FZ-1A/D Fruitzy</v>
      </c>
      <c r="C484" s="26" t="str">
        <f ca="1">IFERROR(INDEX(SUPPLIER_CONV[2],MATCH(INDEX(INDIRECT("B_MSK["&amp;EXPEDISI[#Headers]&amp;"]"),ROW()-1),SUPPLIER_CONV[1],0)),"")</f>
        <v>ATALI</v>
      </c>
      <c r="D484" s="21" t="str">
        <f ca="1">IFERROR(INDEX(INDIRECT("B_MSK["&amp;EXPEDISI[#Headers]&amp;"]"),ROW()-1)&amp;IF(OR(EXPEDISI[[#This Row],[C]]&lt;2,EXPEDISI[[#This Row],[C]]=""),"","/ CTN"),"")</f>
        <v>288 PCS</v>
      </c>
      <c r="E484" s="5">
        <f ca="1">IFERROR(INDEX(INDIRECT("B_MSK["&amp;EXPEDISI[#Headers]&amp;"]"),ROW()-1),"")</f>
        <v>1</v>
      </c>
      <c r="F484" s="22">
        <f ca="1">IFERROR(INDEX(INDIRECT("B_MSK["&amp;EXPEDISI[#Headers]&amp;"_1]"),ROW()-1),"")</f>
        <v>4000</v>
      </c>
      <c r="G484" s="17" t="str">
        <f ca="1">IFERROR(INDEX(INDIRECT("B_MSK["&amp;EXPEDISI[#Headers]&amp;"_1]"),ROW()-1),"")</f>
        <v>/ PCS</v>
      </c>
      <c r="H484" s="17">
        <f ca="1">IFERROR(INDEX(INDIRECT("B_MSK["&amp;EXPEDISI[#Headers]&amp;"]"),ROW()-1),"")</f>
        <v>0.125</v>
      </c>
      <c r="I484" s="17">
        <f ca="1">IFERROR(INDEX(INDIRECT("B_MSK["&amp;EXPEDISI[#Headers]&amp;"]"),ROW()-1),"")</f>
        <v>0.05</v>
      </c>
      <c r="J484" s="19" t="str">
        <f ca="1">IFERROR(IF(INDEX(INDIRECT("B_MSK["&amp;EXPEDISI[#Headers]&amp;"]"),ROW()-1)=0,"",INDEX(INDIRECT("B_MSK["&amp;EXPEDISI[#Headers]&amp;"]"),ROW()-1)),"")</f>
        <v/>
      </c>
      <c r="K484" s="16">
        <f ca="1">IFERROR(IF(EXPEDISI[[#This Row],[NAMA BARANG]]="","",INDEX(INDIRECT("B_MSK["&amp;EXPEDISI[#Headers]&amp;"]"),ROW()-1)),"")</f>
        <v>44944</v>
      </c>
      <c r="L484" s="17" t="str">
        <f ca="1">IFERROR(INDEX(INDIRECT("B_MSK["&amp;EXPEDISI[#Headers]&amp;"]"),ROW()-1),"")</f>
        <v/>
      </c>
    </row>
    <row r="485" spans="1:12" x14ac:dyDescent="0.25">
      <c r="A485" s="16" t="str">
        <f ca="1">IFERROR(INDEX(INDIRECT("B_MSK["&amp;EXPEDISI[#Headers]&amp;"]"),ROW()-1),"")</f>
        <v/>
      </c>
      <c r="B485" s="26" t="str">
        <f ca="1">IFERROR(INDEX(INDIRECT("B_MSK["&amp;EXPEDISI[#Headers]&amp;"]"),ROW()-1),"")</f>
        <v>Pencil lead JK PL-11</v>
      </c>
      <c r="C485" s="26" t="str">
        <f ca="1">IFERROR(INDEX(SUPPLIER_CONV[2],MATCH(INDEX(INDIRECT("B_MSK["&amp;EXPEDISI[#Headers]&amp;"]"),ROW()-1),SUPPLIER_CONV[1],0)),"")</f>
        <v>ATALI</v>
      </c>
      <c r="D485" s="21" t="str">
        <f ca="1">IFERROR(INDEX(INDIRECT("B_MSK["&amp;EXPEDISI[#Headers]&amp;"]"),ROW()-1)&amp;IF(OR(EXPEDISI[[#This Row],[C]]&lt;2,EXPEDISI[[#This Row],[C]]=""),"","/ CTN"),"")</f>
        <v>12 BOX (72 PCS)</v>
      </c>
      <c r="E485" s="5">
        <f ca="1">IFERROR(INDEX(INDIRECT("B_MSK["&amp;EXPEDISI[#Headers]&amp;"]"),ROW()-1),"")</f>
        <v>1</v>
      </c>
      <c r="F485" s="22">
        <f ca="1">IFERROR(INDEX(INDIRECT("B_MSK["&amp;EXPEDISI[#Headers]&amp;"_1]"),ROW()-1),"")</f>
        <v>223200</v>
      </c>
      <c r="G485" s="17" t="str">
        <f ca="1">IFERROR(INDEX(INDIRECT("B_MSK["&amp;EXPEDISI[#Headers]&amp;"_1]"),ROW()-1),"")</f>
        <v xml:space="preserve">/ BOX </v>
      </c>
      <c r="H485" s="17">
        <f ca="1">IFERROR(INDEX(INDIRECT("B_MSK["&amp;EXPEDISI[#Headers]&amp;"]"),ROW()-1),"")</f>
        <v>0.125</v>
      </c>
      <c r="I485" s="17">
        <f ca="1">IFERROR(INDEX(INDIRECT("B_MSK["&amp;EXPEDISI[#Headers]&amp;"]"),ROW()-1),"")</f>
        <v>0.05</v>
      </c>
      <c r="J485" s="19" t="str">
        <f ca="1">IFERROR(IF(INDEX(INDIRECT("B_MSK["&amp;EXPEDISI[#Headers]&amp;"]"),ROW()-1)=0,"",INDEX(INDIRECT("B_MSK["&amp;EXPEDISI[#Headers]&amp;"]"),ROW()-1)),"")</f>
        <v/>
      </c>
      <c r="K485" s="16">
        <f ca="1">IFERROR(IF(EXPEDISI[[#This Row],[NAMA BARANG]]="","",INDEX(INDIRECT("B_MSK["&amp;EXPEDISI[#Headers]&amp;"]"),ROW()-1)),"")</f>
        <v>44944</v>
      </c>
      <c r="L485" s="17" t="str">
        <f ca="1">IFERROR(INDEX(INDIRECT("B_MSK["&amp;EXPEDISI[#Headers]&amp;"]"),ROW()-1),"")</f>
        <v/>
      </c>
    </row>
    <row r="486" spans="1:12" x14ac:dyDescent="0.25">
      <c r="A486" s="16" t="str">
        <f ca="1">IFERROR(INDEX(INDIRECT("B_MSK["&amp;EXPEDISI[#Headers]&amp;"]"),ROW()-1),"")</f>
        <v/>
      </c>
      <c r="B486" s="26" t="str">
        <f ca="1">IFERROR(INDEX(INDIRECT("B_MSK["&amp;EXPEDISI[#Headers]&amp;"]"),ROW()-1),"")</f>
        <v>Gunting JK SC-12</v>
      </c>
      <c r="C486" s="26" t="str">
        <f ca="1">IFERROR(INDEX(SUPPLIER_CONV[2],MATCH(INDEX(INDIRECT("B_MSK["&amp;EXPEDISI[#Headers]&amp;"]"),ROW()-1),SUPPLIER_CONV[1],0)),"")</f>
        <v>ATALI</v>
      </c>
      <c r="D486" s="21" t="str">
        <f ca="1">IFERROR(INDEX(INDIRECT("B_MSK["&amp;EXPEDISI[#Headers]&amp;"]"),ROW()-1)&amp;IF(OR(EXPEDISI[[#This Row],[C]]&lt;2,EXPEDISI[[#This Row],[C]]=""),"","/ CTN"),"")</f>
        <v>12 LSN</v>
      </c>
      <c r="E486" s="5">
        <f ca="1">IFERROR(INDEX(INDIRECT("B_MSK["&amp;EXPEDISI[#Headers]&amp;"]"),ROW()-1),"")</f>
        <v>1</v>
      </c>
      <c r="F486" s="22">
        <f ca="1">IFERROR(INDEX(INDIRECT("B_MSK["&amp;EXPEDISI[#Headers]&amp;"_1]"),ROW()-1),"")</f>
        <v>86400</v>
      </c>
      <c r="G486" s="17" t="str">
        <f ca="1">IFERROR(INDEX(INDIRECT("B_MSK["&amp;EXPEDISI[#Headers]&amp;"_1]"),ROW()-1),"")</f>
        <v>/ LSN</v>
      </c>
      <c r="H486" s="17">
        <f ca="1">IFERROR(INDEX(INDIRECT("B_MSK["&amp;EXPEDISI[#Headers]&amp;"]"),ROW()-1),"")</f>
        <v>0.125</v>
      </c>
      <c r="I486" s="17">
        <f ca="1">IFERROR(INDEX(INDIRECT("B_MSK["&amp;EXPEDISI[#Headers]&amp;"]"),ROW()-1),"")</f>
        <v>0.05</v>
      </c>
      <c r="J486" s="23" t="str">
        <f ca="1">IFERROR(IF(INDEX(INDIRECT("B_MSK["&amp;EXPEDISI[#Headers]&amp;"]"),ROW()-1)=0,"",INDEX(INDIRECT("B_MSK["&amp;EXPEDISI[#Headers]&amp;"]"),ROW()-1)),"")</f>
        <v/>
      </c>
      <c r="K486" s="16">
        <f ca="1">IFERROR(IF(EXPEDISI[[#This Row],[NAMA BARANG]]="","",INDEX(INDIRECT("B_MSK["&amp;EXPEDISI[#Headers]&amp;"]"),ROW()-1)),"")</f>
        <v>44944</v>
      </c>
      <c r="L486" s="17" t="str">
        <f ca="1">IFERROR(INDEX(INDIRECT("B_MSK["&amp;EXPEDISI[#Headers]&amp;"]"),ROW()-1),"")</f>
        <v/>
      </c>
    </row>
    <row r="487" spans="1:12" x14ac:dyDescent="0.25">
      <c r="A487" s="16" t="str">
        <f ca="1">IFERROR(INDEX(INDIRECT("B_MSK["&amp;EXPEDISI[#Headers]&amp;"]"),ROW()-1),"")</f>
        <v/>
      </c>
      <c r="B487" s="26" t="str">
        <f ca="1">IFERROR(INDEX(INDIRECT("B_MSK["&amp;EXPEDISI[#Headers]&amp;"]"),ROW()-1),"")</f>
        <v>s</v>
      </c>
      <c r="C487" s="26" t="str">
        <f ca="1">IFERROR(INDEX(SUPPLIER_CONV[2],MATCH(INDEX(INDIRECT("B_MSK["&amp;EXPEDISI[#Headers]&amp;"]"),ROW()-1),SUPPLIER_CONV[1],0)),"")</f>
        <v>ATALI</v>
      </c>
      <c r="D487" s="21" t="str">
        <f ca="1">IFERROR(INDEX(INDIRECT("B_MSK["&amp;EXPEDISI[#Headers]&amp;"]"),ROW()-1)&amp;IF(OR(EXPEDISI[[#This Row],[C]]&lt;2,EXPEDISI[[#This Row],[C]]=""),"","/ CTN"),"")</f>
        <v>60 LSN</v>
      </c>
      <c r="E487" s="5">
        <f ca="1">IFERROR(INDEX(INDIRECT("B_MSK["&amp;EXPEDISI[#Headers]&amp;"]"),ROW()-1),"")</f>
        <v>1</v>
      </c>
      <c r="F487" s="22">
        <f ca="1">IFERROR(INDEX(INDIRECT("B_MSK["&amp;EXPEDISI[#Headers]&amp;"_1]"),ROW()-1),"")</f>
        <v>31500</v>
      </c>
      <c r="G487" s="17" t="str">
        <f ca="1">IFERROR(INDEX(INDIRECT("B_MSK["&amp;EXPEDISI[#Headers]&amp;"_1]"),ROW()-1),"")</f>
        <v>/ LSN</v>
      </c>
      <c r="H487" s="17">
        <f ca="1">IFERROR(INDEX(INDIRECT("B_MSK["&amp;EXPEDISI[#Headers]&amp;"]"),ROW()-1),"")</f>
        <v>0.125</v>
      </c>
      <c r="I487" s="17">
        <f ca="1">IFERROR(INDEX(INDIRECT("B_MSK["&amp;EXPEDISI[#Headers]&amp;"]"),ROW()-1),"")</f>
        <v>0.05</v>
      </c>
      <c r="J487" s="19" t="str">
        <f ca="1">IFERROR(IF(INDEX(INDIRECT("B_MSK["&amp;EXPEDISI[#Headers]&amp;"]"),ROW()-1)=0,"",INDEX(INDIRECT("B_MSK["&amp;EXPEDISI[#Headers]&amp;"]"),ROW()-1)),"")</f>
        <v/>
      </c>
      <c r="K487" s="16">
        <f ca="1">IFERROR(IF(EXPEDISI[[#This Row],[NAMA BARANG]]="","",INDEX(INDIRECT("B_MSK["&amp;EXPEDISI[#Headers]&amp;"]"),ROW()-1)),"")</f>
        <v>44944</v>
      </c>
      <c r="L487" s="17" t="str">
        <f ca="1">IFERROR(INDEX(INDIRECT("B_MSK["&amp;EXPEDISI[#Headers]&amp;"]"),ROW()-1),"")</f>
        <v/>
      </c>
    </row>
    <row r="488" spans="1:12" x14ac:dyDescent="0.25">
      <c r="A488" s="16" t="str">
        <f ca="1">IFERROR(INDEX(INDIRECT("B_MSK["&amp;EXPEDISI[#Headers]&amp;"]"),ROW()-1),"")</f>
        <v/>
      </c>
      <c r="B488" s="26" t="str">
        <f ca="1">IFERROR(INDEX(INDIRECT("B_MSK["&amp;EXPEDISI[#Headers]&amp;"]"),ROW()-1),"")</f>
        <v>Clip Trigonal JK no.3</v>
      </c>
      <c r="C488" s="26" t="str">
        <f ca="1">IFERROR(INDEX(SUPPLIER_CONV[2],MATCH(INDEX(INDIRECT("B_MSK["&amp;EXPEDISI[#Headers]&amp;"]"),ROW()-1),SUPPLIER_CONV[1],0)),"")</f>
        <v>ATALI</v>
      </c>
      <c r="D488" s="21" t="str">
        <f ca="1">IFERROR(INDEX(INDIRECT("B_MSK["&amp;EXPEDISI[#Headers]&amp;"]"),ROW()-1)&amp;IF(OR(EXPEDISI[[#This Row],[C]]&lt;2,EXPEDISI[[#This Row],[C]]=""),"","/ CTN"),"")</f>
        <v>500 BOX/ CTN</v>
      </c>
      <c r="E488" s="5">
        <f ca="1">IFERROR(INDEX(INDIRECT("B_MSK["&amp;EXPEDISI[#Headers]&amp;"]"),ROW()-1),"")</f>
        <v>2</v>
      </c>
      <c r="F488" s="22">
        <f ca="1">IFERROR(INDEX(INDIRECT("B_MSK["&amp;EXPEDISI[#Headers]&amp;"_1]"),ROW()-1),"")</f>
        <v>1625</v>
      </c>
      <c r="G488" s="17" t="str">
        <f ca="1">IFERROR(INDEX(INDIRECT("B_MSK["&amp;EXPEDISI[#Headers]&amp;"_1]"),ROW()-1),"")</f>
        <v>/ BOX</v>
      </c>
      <c r="H488" s="17">
        <f ca="1">IFERROR(INDEX(INDIRECT("B_MSK["&amp;EXPEDISI[#Headers]&amp;"]"),ROW()-1),"")</f>
        <v>0.125</v>
      </c>
      <c r="I488" s="17">
        <f ca="1">IFERROR(INDEX(INDIRECT("B_MSK["&amp;EXPEDISI[#Headers]&amp;"]"),ROW()-1),"")</f>
        <v>0.05</v>
      </c>
      <c r="J488" s="19" t="str">
        <f ca="1">IFERROR(IF(INDEX(INDIRECT("B_MSK["&amp;EXPEDISI[#Headers]&amp;"]"),ROW()-1)=0,"",INDEX(INDIRECT("B_MSK["&amp;EXPEDISI[#Headers]&amp;"]"),ROW()-1)),"")</f>
        <v/>
      </c>
      <c r="K488" s="16">
        <f ca="1">IFERROR(IF(EXPEDISI[[#This Row],[NAMA BARANG]]="","",INDEX(INDIRECT("B_MSK["&amp;EXPEDISI[#Headers]&amp;"]"),ROW()-1)),"")</f>
        <v>44944</v>
      </c>
      <c r="L488" s="17" t="str">
        <f ca="1">IFERROR(INDEX(INDIRECT("B_MSK["&amp;EXPEDISI[#Headers]&amp;"]"),ROW()-1),"")</f>
        <v/>
      </c>
    </row>
    <row r="489" spans="1:12" x14ac:dyDescent="0.25">
      <c r="A489" s="16" t="str">
        <f ca="1">IFERROR(INDEX(INDIRECT("B_MSK["&amp;EXPEDISI[#Headers]&amp;"]"),ROW()-1),"")</f>
        <v/>
      </c>
      <c r="B489" s="26" t="str">
        <f ca="1">IFERROR(INDEX(INDIRECT("B_MSK["&amp;EXPEDISI[#Headers]&amp;"]"),ROW()-1),"")</f>
        <v>Tipe-ex kertas JK CT-533</v>
      </c>
      <c r="C489" s="26" t="str">
        <f ca="1">IFERROR(INDEX(SUPPLIER_CONV[2],MATCH(INDEX(INDIRECT("B_MSK["&amp;EXPEDISI[#Headers]&amp;"]"),ROW()-1),SUPPLIER_CONV[1],0)),"")</f>
        <v>ATALI</v>
      </c>
      <c r="D489" s="21" t="str">
        <f ca="1">IFERROR(INDEX(INDIRECT("B_MSK["&amp;EXPEDISI[#Headers]&amp;"]"),ROW()-1)&amp;IF(OR(EXPEDISI[[#This Row],[C]]&lt;2,EXPEDISI[[#This Row],[C]]=""),"","/ CTN"),"")</f>
        <v>40 LSN</v>
      </c>
      <c r="E489" s="5">
        <f ca="1">IFERROR(INDEX(INDIRECT("B_MSK["&amp;EXPEDISI[#Headers]&amp;"]"),ROW()-1),"")</f>
        <v>1</v>
      </c>
      <c r="F489" s="22">
        <f ca="1">IFERROR(INDEX(INDIRECT("B_MSK["&amp;EXPEDISI[#Headers]&amp;"_1]"),ROW()-1),"")</f>
        <v>102000</v>
      </c>
      <c r="G489" s="17" t="str">
        <f ca="1">IFERROR(INDEX(INDIRECT("B_MSK["&amp;EXPEDISI[#Headers]&amp;"_1]"),ROW()-1),"")</f>
        <v>/ LSN</v>
      </c>
      <c r="H489" s="17">
        <f ca="1">IFERROR(INDEX(INDIRECT("B_MSK["&amp;EXPEDISI[#Headers]&amp;"]"),ROW()-1),"")</f>
        <v>0.125</v>
      </c>
      <c r="I489" s="17">
        <f ca="1">IFERROR(INDEX(INDIRECT("B_MSK["&amp;EXPEDISI[#Headers]&amp;"]"),ROW()-1),"")</f>
        <v>0.05</v>
      </c>
      <c r="J489" s="23" t="str">
        <f ca="1">IFERROR(IF(INDEX(INDIRECT("B_MSK["&amp;EXPEDISI[#Headers]&amp;"]"),ROW()-1)=0,"",INDEX(INDIRECT("B_MSK["&amp;EXPEDISI[#Headers]&amp;"]"),ROW()-1)),"")</f>
        <v/>
      </c>
      <c r="K489" s="16">
        <f ca="1">IFERROR(IF(EXPEDISI[[#This Row],[NAMA BARANG]]="","",INDEX(INDIRECT("B_MSK["&amp;EXPEDISI[#Headers]&amp;"]"),ROW()-1)),"")</f>
        <v>44944</v>
      </c>
      <c r="L489" s="17" t="str">
        <f ca="1">IFERROR(INDEX(INDIRECT("B_MSK["&amp;EXPEDISI[#Headers]&amp;"]"),ROW()-1),"")</f>
        <v/>
      </c>
    </row>
    <row r="490" spans="1:12" x14ac:dyDescent="0.25">
      <c r="A490" s="16" t="str">
        <f ca="1">IFERROR(INDEX(INDIRECT("B_MSK["&amp;EXPEDISI[#Headers]&amp;"]"),ROW()-1),"")</f>
        <v/>
      </c>
      <c r="B490" s="26" t="str">
        <f ca="1">IFERROR(INDEX(INDIRECT("B_MSK["&amp;EXPEDISI[#Headers]&amp;"]"),ROW()-1),"")</f>
        <v>Clip Bulldog JK 6-145</v>
      </c>
      <c r="C490" s="26" t="str">
        <f ca="1">IFERROR(INDEX(SUPPLIER_CONV[2],MATCH(INDEX(INDIRECT("B_MSK["&amp;EXPEDISI[#Headers]&amp;"]"),ROW()-1),SUPPLIER_CONV[1],0)),"")</f>
        <v>ATALI</v>
      </c>
      <c r="D490" s="21" t="str">
        <f ca="1">IFERROR(INDEX(INDIRECT("B_MSK["&amp;EXPEDISI[#Headers]&amp;"]"),ROW()-1)&amp;IF(OR(EXPEDISI[[#This Row],[C]]&lt;2,EXPEDISI[[#This Row],[C]]=""),"","/ CTN"),"")</f>
        <v>20 LSN</v>
      </c>
      <c r="E490" s="5">
        <f ca="1">IFERROR(INDEX(INDIRECT("B_MSK["&amp;EXPEDISI[#Headers]&amp;"]"),ROW()-1),"")</f>
        <v>1</v>
      </c>
      <c r="F490" s="22">
        <f ca="1">IFERROR(INDEX(INDIRECT("B_MSK["&amp;EXPEDISI[#Headers]&amp;"_1]"),ROW()-1),"")</f>
        <v>108900</v>
      </c>
      <c r="G490" s="17" t="str">
        <f ca="1">IFERROR(INDEX(INDIRECT("B_MSK["&amp;EXPEDISI[#Headers]&amp;"_1]"),ROW()-1),"")</f>
        <v>/ LSN</v>
      </c>
      <c r="H490" s="17">
        <f ca="1">IFERROR(INDEX(INDIRECT("B_MSK["&amp;EXPEDISI[#Headers]&amp;"]"),ROW()-1),"")</f>
        <v>0.125</v>
      </c>
      <c r="I490" s="17">
        <f ca="1">IFERROR(INDEX(INDIRECT("B_MSK["&amp;EXPEDISI[#Headers]&amp;"]"),ROW()-1),"")</f>
        <v>0.05</v>
      </c>
      <c r="J490" s="19" t="str">
        <f ca="1">IFERROR(IF(INDEX(INDIRECT("B_MSK["&amp;EXPEDISI[#Headers]&amp;"]"),ROW()-1)=0,"",INDEX(INDIRECT("B_MSK["&amp;EXPEDISI[#Headers]&amp;"]"),ROW()-1)),"")</f>
        <v/>
      </c>
      <c r="K490" s="16">
        <f ca="1">IFERROR(IF(EXPEDISI[[#This Row],[NAMA BARANG]]="","",INDEX(INDIRECT("B_MSK["&amp;EXPEDISI[#Headers]&amp;"]"),ROW()-1)),"")</f>
        <v>44944</v>
      </c>
      <c r="L490" s="17" t="str">
        <f ca="1">IFERROR(INDEX(INDIRECT("B_MSK["&amp;EXPEDISI[#Headers]&amp;"]"),ROW()-1),"")</f>
        <v/>
      </c>
    </row>
    <row r="491" spans="1:12" x14ac:dyDescent="0.25">
      <c r="A491" s="16" t="str">
        <f ca="1">IFERROR(INDEX(INDIRECT("B_MSK["&amp;EXPEDISI[#Headers]&amp;"]"),ROW()-1),"")</f>
        <v/>
      </c>
      <c r="B491" s="26" t="str">
        <f ca="1">IFERROR(INDEX(INDIRECT("B_MSK["&amp;EXPEDISI[#Headers]&amp;"]"),ROW()-1),"")</f>
        <v>Tape cutter JK TC-113</v>
      </c>
      <c r="C491" s="26" t="str">
        <f ca="1">IFERROR(INDEX(SUPPLIER_CONV[2],MATCH(INDEX(INDIRECT("B_MSK["&amp;EXPEDISI[#Headers]&amp;"]"),ROW()-1),SUPPLIER_CONV[1],0)),"")</f>
        <v>ATALI</v>
      </c>
      <c r="D491" s="21" t="str">
        <f ca="1">IFERROR(INDEX(INDIRECT("B_MSK["&amp;EXPEDISI[#Headers]&amp;"]"),ROW()-1)&amp;IF(OR(EXPEDISI[[#This Row],[C]]&lt;2,EXPEDISI[[#This Row],[C]]=""),"","/ CTN"),"")</f>
        <v>24 PCS</v>
      </c>
      <c r="E491" s="5">
        <f ca="1">IFERROR(INDEX(INDIRECT("B_MSK["&amp;EXPEDISI[#Headers]&amp;"]"),ROW()-1),"")</f>
        <v>1</v>
      </c>
      <c r="F491" s="22">
        <f ca="1">IFERROR(INDEX(INDIRECT("B_MSK["&amp;EXPEDISI[#Headers]&amp;"_1]"),ROW()-1),"")</f>
        <v>16500</v>
      </c>
      <c r="G491" s="17" t="str">
        <f ca="1">IFERROR(INDEX(INDIRECT("B_MSK["&amp;EXPEDISI[#Headers]&amp;"_1]"),ROW()-1),"")</f>
        <v>/ PCS</v>
      </c>
      <c r="H491" s="17">
        <f ca="1">IFERROR(INDEX(INDIRECT("B_MSK["&amp;EXPEDISI[#Headers]&amp;"]"),ROW()-1),"")</f>
        <v>0.125</v>
      </c>
      <c r="I491" s="17">
        <f ca="1">IFERROR(INDEX(INDIRECT("B_MSK["&amp;EXPEDISI[#Headers]&amp;"]"),ROW()-1),"")</f>
        <v>0.05</v>
      </c>
      <c r="J491" s="19" t="str">
        <f ca="1">IFERROR(IF(INDEX(INDIRECT("B_MSK["&amp;EXPEDISI[#Headers]&amp;"]"),ROW()-1)=0,"",INDEX(INDIRECT("B_MSK["&amp;EXPEDISI[#Headers]&amp;"]"),ROW()-1)),"")</f>
        <v/>
      </c>
      <c r="K491" s="16">
        <f ca="1">IFERROR(IF(EXPEDISI[[#This Row],[NAMA BARANG]]="","",INDEX(INDIRECT("B_MSK["&amp;EXPEDISI[#Headers]&amp;"]"),ROW()-1)),"")</f>
        <v>44944</v>
      </c>
      <c r="L491" s="17" t="str">
        <f ca="1">IFERROR(INDEX(INDIRECT("B_MSK["&amp;EXPEDISI[#Headers]&amp;"]"),ROW()-1),"")</f>
        <v/>
      </c>
    </row>
    <row r="492" spans="1:12" x14ac:dyDescent="0.25">
      <c r="A492" s="16" t="str">
        <f ca="1">IFERROR(INDEX(INDIRECT("B_MSK["&amp;EXPEDISI[#Headers]&amp;"]"),ROW()-1),"")</f>
        <v/>
      </c>
      <c r="B492" s="26" t="str">
        <f ca="1">IFERROR(INDEX(INDIRECT("B_MSK["&amp;EXPEDISI[#Headers]&amp;"]"),ROW()-1),"")</f>
        <v>Lem stick JK GS-09</v>
      </c>
      <c r="C492" s="26" t="str">
        <f ca="1">IFERROR(INDEX(SUPPLIER_CONV[2],MATCH(INDEX(INDIRECT("B_MSK["&amp;EXPEDISI[#Headers]&amp;"]"),ROW()-1),SUPPLIER_CONV[1],0)),"")</f>
        <v>ATALI</v>
      </c>
      <c r="D492" s="21" t="str">
        <f ca="1">IFERROR(INDEX(INDIRECT("B_MSK["&amp;EXPEDISI[#Headers]&amp;"]"),ROW()-1)&amp;IF(OR(EXPEDISI[[#This Row],[C]]&lt;2,EXPEDISI[[#This Row],[C]]=""),"","/ CTN"),"")</f>
        <v>64 LSN</v>
      </c>
      <c r="E492" s="5">
        <f ca="1">IFERROR(INDEX(INDIRECT("B_MSK["&amp;EXPEDISI[#Headers]&amp;"]"),ROW()-1),"")</f>
        <v>1</v>
      </c>
      <c r="F492" s="22">
        <f ca="1">IFERROR(INDEX(INDIRECT("B_MSK["&amp;EXPEDISI[#Headers]&amp;"_1]"),ROW()-1),"")</f>
        <v>25200</v>
      </c>
      <c r="G492" s="17" t="str">
        <f ca="1">IFERROR(INDEX(INDIRECT("B_MSK["&amp;EXPEDISI[#Headers]&amp;"_1]"),ROW()-1),"")</f>
        <v>/ LSN</v>
      </c>
      <c r="H492" s="17">
        <f ca="1">IFERROR(INDEX(INDIRECT("B_MSK["&amp;EXPEDISI[#Headers]&amp;"]"),ROW()-1),"")</f>
        <v>0.125</v>
      </c>
      <c r="I492" s="17">
        <f ca="1">IFERROR(INDEX(INDIRECT("B_MSK["&amp;EXPEDISI[#Headers]&amp;"]"),ROW()-1),"")</f>
        <v>0.05</v>
      </c>
      <c r="J492" s="19" t="str">
        <f ca="1">IFERROR(IF(INDEX(INDIRECT("B_MSK["&amp;EXPEDISI[#Headers]&amp;"]"),ROW()-1)=0,"",INDEX(INDIRECT("B_MSK["&amp;EXPEDISI[#Headers]&amp;"]"),ROW()-1)),"")</f>
        <v/>
      </c>
      <c r="K492" s="16">
        <f ca="1">IFERROR(IF(EXPEDISI[[#This Row],[NAMA BARANG]]="","",INDEX(INDIRECT("B_MSK["&amp;EXPEDISI[#Headers]&amp;"]"),ROW()-1)),"")</f>
        <v>44944</v>
      </c>
      <c r="L492" s="17" t="str">
        <f ca="1">IFERROR(INDEX(INDIRECT("B_MSK["&amp;EXPEDISI[#Headers]&amp;"]"),ROW()-1),"")</f>
        <v/>
      </c>
    </row>
    <row r="493" spans="1:12" x14ac:dyDescent="0.25">
      <c r="A493" s="16" t="str">
        <f ca="1">IFERROR(INDEX(INDIRECT("B_MSK["&amp;EXPEDISI[#Headers]&amp;"]"),ROW()-1),"")</f>
        <v/>
      </c>
      <c r="B493" s="26" t="str">
        <f ca="1">IFERROR(INDEX(INDIRECT("B_MSK["&amp;EXPEDISI[#Headers]&amp;"]"),ROW()-1),"")</f>
        <v/>
      </c>
      <c r="C493" s="26" t="str">
        <f ca="1">IFERROR(INDEX(SUPPLIER_CONV[2],MATCH(INDEX(INDIRECT("B_MSK["&amp;EXPEDISI[#Headers]&amp;"]"),ROW()-1),SUPPLIER_CONV[1],0)),"")</f>
        <v/>
      </c>
      <c r="D493" s="21" t="str">
        <f ca="1">IFERROR(INDEX(INDIRECT("B_MSK["&amp;EXPEDISI[#Headers]&amp;"]"),ROW()-1)&amp;IF(OR(EXPEDISI[[#This Row],[C]]&lt;2,EXPEDISI[[#This Row],[C]]=""),"","/ CTN"),"")</f>
        <v/>
      </c>
      <c r="E493" s="5" t="str">
        <f ca="1">IFERROR(INDEX(INDIRECT("B_MSK["&amp;EXPEDISI[#Headers]&amp;"]"),ROW()-1),"")</f>
        <v/>
      </c>
      <c r="F493" s="22" t="str">
        <f ca="1">IFERROR(INDEX(INDIRECT("B_MSK["&amp;EXPEDISI[#Headers]&amp;"_1]"),ROW()-1),"")</f>
        <v/>
      </c>
      <c r="G493" s="17" t="str">
        <f ca="1">IFERROR(INDEX(INDIRECT("B_MSK["&amp;EXPEDISI[#Headers]&amp;"_1]"),ROW()-1),"")</f>
        <v/>
      </c>
      <c r="H493" s="17" t="str">
        <f ca="1">IFERROR(INDEX(INDIRECT("B_MSK["&amp;EXPEDISI[#Headers]&amp;"]"),ROW()-1),"")</f>
        <v/>
      </c>
      <c r="I493" s="17" t="str">
        <f ca="1">IFERROR(INDEX(INDIRECT("B_MSK["&amp;EXPEDISI[#Headers]&amp;"]"),ROW()-1),"")</f>
        <v/>
      </c>
      <c r="J493" s="19" t="str">
        <f ca="1">IFERROR(IF(INDEX(INDIRECT("B_MSK["&amp;EXPEDISI[#Headers]&amp;"]"),ROW()-1)=0,"",INDEX(INDIRECT("B_MSK["&amp;EXPEDISI[#Headers]&amp;"]"),ROW()-1)),"")</f>
        <v/>
      </c>
      <c r="K493" s="16" t="str">
        <f ca="1">IFERROR(IF(EXPEDISI[[#This Row],[NAMA BARANG]]="","",INDEX(INDIRECT("B_MSK["&amp;EXPEDISI[#Headers]&amp;"]"),ROW()-1)),"")</f>
        <v/>
      </c>
      <c r="L493" s="17" t="str">
        <f ca="1">IFERROR(INDEX(INDIRECT("B_MSK["&amp;EXPEDISI[#Headers]&amp;"]"),ROW()-1),"")</f>
        <v/>
      </c>
    </row>
    <row r="494" spans="1:12" x14ac:dyDescent="0.25">
      <c r="A494" s="16" t="str">
        <f ca="1">IFERROR(INDEX(INDIRECT("B_MSK["&amp;EXPEDISI[#Headers]&amp;"]"),ROW()-1),"")</f>
        <v/>
      </c>
      <c r="B494" s="26" t="str">
        <f ca="1">IFERROR(INDEX(INDIRECT("B_MSK["&amp;EXPEDISI[#Headers]&amp;"]"),ROW()-1),"")</f>
        <v>Guntacker JK GT-700</v>
      </c>
      <c r="C494" s="26" t="str">
        <f ca="1">IFERROR(INDEX(SUPPLIER_CONV[2],MATCH(INDEX(INDIRECT("B_MSK["&amp;EXPEDISI[#Headers]&amp;"]"),ROW()-1),SUPPLIER_CONV[1],0)),"")</f>
        <v>ATALI</v>
      </c>
      <c r="D494" s="21" t="str">
        <f ca="1">IFERROR(INDEX(INDIRECT("B_MSK["&amp;EXPEDISI[#Headers]&amp;"]"),ROW()-1)&amp;IF(OR(EXPEDISI[[#This Row],[C]]&lt;2,EXPEDISI[[#This Row],[C]]=""),"","/ CTN"),"")</f>
        <v>6 LSN</v>
      </c>
      <c r="E494" s="5">
        <f ca="1">IFERROR(INDEX(INDIRECT("B_MSK["&amp;EXPEDISI[#Headers]&amp;"]"),ROW()-1),"")</f>
        <v>1</v>
      </c>
      <c r="F494" s="22">
        <f ca="1">IFERROR(INDEX(INDIRECT("B_MSK["&amp;EXPEDISI[#Headers]&amp;"_1]"),ROW()-1),"")</f>
        <v>414000</v>
      </c>
      <c r="G494" s="17" t="str">
        <f ca="1">IFERROR(INDEX(INDIRECT("B_MSK["&amp;EXPEDISI[#Headers]&amp;"_1]"),ROW()-1),"")</f>
        <v>/ LSN</v>
      </c>
      <c r="H494" s="17">
        <f ca="1">IFERROR(INDEX(INDIRECT("B_MSK["&amp;EXPEDISI[#Headers]&amp;"]"),ROW()-1),"")</f>
        <v>0.125</v>
      </c>
      <c r="I494" s="17">
        <f ca="1">IFERROR(INDEX(INDIRECT("B_MSK["&amp;EXPEDISI[#Headers]&amp;"]"),ROW()-1),"")</f>
        <v>0.05</v>
      </c>
      <c r="J494" s="19" t="str">
        <f ca="1">IFERROR(IF(INDEX(INDIRECT("B_MSK["&amp;EXPEDISI[#Headers]&amp;"]"),ROW()-1)=0,"",INDEX(INDIRECT("B_MSK["&amp;EXPEDISI[#Headers]&amp;"]"),ROW()-1)),"")</f>
        <v/>
      </c>
      <c r="K494" s="16">
        <f ca="1">IFERROR(IF(EXPEDISI[[#This Row],[NAMA BARANG]]="","",INDEX(INDIRECT("B_MSK["&amp;EXPEDISI[#Headers]&amp;"]"),ROW()-1)),"")</f>
        <v>44944</v>
      </c>
      <c r="L494" s="17" t="str">
        <f ca="1">IFERROR(INDEX(INDIRECT("B_MSK["&amp;EXPEDISI[#Headers]&amp;"]"),ROW()-1),"")</f>
        <v/>
      </c>
    </row>
    <row r="495" spans="1:12" x14ac:dyDescent="0.25">
      <c r="A495" s="16" t="str">
        <f ca="1">IFERROR(INDEX(INDIRECT("B_MSK["&amp;EXPEDISI[#Headers]&amp;"]"),ROW()-1),"")</f>
        <v/>
      </c>
      <c r="B495" s="26" t="str">
        <f ca="1">IFERROR(INDEX(INDIRECT("B_MSK["&amp;EXPEDISI[#Headers]&amp;"]"),ROW()-1),"")</f>
        <v>Lem JK GL-W01</v>
      </c>
      <c r="C495" s="26" t="str">
        <f ca="1">IFERROR(INDEX(SUPPLIER_CONV[2],MATCH(INDEX(INDIRECT("B_MSK["&amp;EXPEDISI[#Headers]&amp;"]"),ROW()-1),SUPPLIER_CONV[1],0)),"")</f>
        <v>ATALI</v>
      </c>
      <c r="D495" s="21" t="str">
        <f ca="1">IFERROR(INDEX(INDIRECT("B_MSK["&amp;EXPEDISI[#Headers]&amp;"]"),ROW()-1)&amp;IF(OR(EXPEDISI[[#This Row],[C]]&lt;2,EXPEDISI[[#This Row],[C]]=""),"","/ CTN"),"")</f>
        <v>24 LSN</v>
      </c>
      <c r="E495" s="5">
        <f ca="1">IFERROR(INDEX(INDIRECT("B_MSK["&amp;EXPEDISI[#Headers]&amp;"]"),ROW()-1),"")</f>
        <v>1</v>
      </c>
      <c r="F495" s="22">
        <f ca="1">IFERROR(INDEX(INDIRECT("B_MSK["&amp;EXPEDISI[#Headers]&amp;"_1]"),ROW()-1),"")</f>
        <v>31200</v>
      </c>
      <c r="G495" s="17" t="str">
        <f ca="1">IFERROR(INDEX(INDIRECT("B_MSK["&amp;EXPEDISI[#Headers]&amp;"_1]"),ROW()-1),"")</f>
        <v>/ LSN</v>
      </c>
      <c r="H495" s="17">
        <f ca="1">IFERROR(INDEX(INDIRECT("B_MSK["&amp;EXPEDISI[#Headers]&amp;"]"),ROW()-1),"")</f>
        <v>0.125</v>
      </c>
      <c r="I495" s="17">
        <f ca="1">IFERROR(INDEX(INDIRECT("B_MSK["&amp;EXPEDISI[#Headers]&amp;"]"),ROW()-1),"")</f>
        <v>0.05</v>
      </c>
      <c r="J495" s="19" t="str">
        <f ca="1">IFERROR(IF(INDEX(INDIRECT("B_MSK["&amp;EXPEDISI[#Headers]&amp;"]"),ROW()-1)=0,"",INDEX(INDIRECT("B_MSK["&amp;EXPEDISI[#Headers]&amp;"]"),ROW()-1)),"")</f>
        <v/>
      </c>
      <c r="K495" s="16">
        <f ca="1">IFERROR(IF(EXPEDISI[[#This Row],[NAMA BARANG]]="","",INDEX(INDIRECT("B_MSK["&amp;EXPEDISI[#Headers]&amp;"]"),ROW()-1)),"")</f>
        <v>44944</v>
      </c>
      <c r="L495" s="17" t="str">
        <f ca="1">IFERROR(INDEX(INDIRECT("B_MSK["&amp;EXPEDISI[#Headers]&amp;"]"),ROW()-1),"")</f>
        <v/>
      </c>
    </row>
    <row r="496" spans="1:12" x14ac:dyDescent="0.25">
      <c r="A496" s="16" t="str">
        <f ca="1">IFERROR(INDEX(INDIRECT("B_MSK["&amp;EXPEDISI[#Headers]&amp;"]"),ROW()-1),"")</f>
        <v/>
      </c>
      <c r="B496" s="26" t="str">
        <f ca="1">IFERROR(INDEX(INDIRECT("B_MSK["&amp;EXPEDISI[#Headers]&amp;"]"),ROW()-1),"")</f>
        <v>Crayon putar JK TWCR-24 S</v>
      </c>
      <c r="C496" s="26" t="str">
        <f ca="1">IFERROR(INDEX(SUPPLIER_CONV[2],MATCH(INDEX(INDIRECT("B_MSK["&amp;EXPEDISI[#Headers]&amp;"]"),ROW()-1),SUPPLIER_CONV[1],0)),"")</f>
        <v>ATALI</v>
      </c>
      <c r="D496" s="21" t="str">
        <f ca="1">IFERROR(INDEX(INDIRECT("B_MSK["&amp;EXPEDISI[#Headers]&amp;"]"),ROW()-1)&amp;IF(OR(EXPEDISI[[#This Row],[C]]&lt;2,EXPEDISI[[#This Row],[C]]=""),"","/ CTN"),"")</f>
        <v>12 BOX (6 SET)</v>
      </c>
      <c r="E496" s="5">
        <f ca="1">IFERROR(INDEX(INDIRECT("B_MSK["&amp;EXPEDISI[#Headers]&amp;"]"),ROW()-1),"")</f>
        <v>1</v>
      </c>
      <c r="F496" s="22">
        <f ca="1">IFERROR(INDEX(INDIRECT("B_MSK["&amp;EXPEDISI[#Headers]&amp;"_1]"),ROW()-1),"")</f>
        <v>286800</v>
      </c>
      <c r="G496" s="17" t="str">
        <f ca="1">IFERROR(INDEX(INDIRECT("B_MSK["&amp;EXPEDISI[#Headers]&amp;"_1]"),ROW()-1),"")</f>
        <v xml:space="preserve">/ BOX </v>
      </c>
      <c r="H496" s="17">
        <f ca="1">IFERROR(INDEX(INDIRECT("B_MSK["&amp;EXPEDISI[#Headers]&amp;"]"),ROW()-1),"")</f>
        <v>0.125</v>
      </c>
      <c r="I496" s="17">
        <f ca="1">IFERROR(INDEX(INDIRECT("B_MSK["&amp;EXPEDISI[#Headers]&amp;"]"),ROW()-1),"")</f>
        <v>0.05</v>
      </c>
      <c r="J496" s="19" t="str">
        <f ca="1">IFERROR(IF(INDEX(INDIRECT("B_MSK["&amp;EXPEDISI[#Headers]&amp;"]"),ROW()-1)=0,"",INDEX(INDIRECT("B_MSK["&amp;EXPEDISI[#Headers]&amp;"]"),ROW()-1)),"")</f>
        <v/>
      </c>
      <c r="K496" s="16">
        <f ca="1">IFERROR(IF(EXPEDISI[[#This Row],[NAMA BARANG]]="","",INDEX(INDIRECT("B_MSK["&amp;EXPEDISI[#Headers]&amp;"]"),ROW()-1)),"")</f>
        <v>44944</v>
      </c>
      <c r="L496" s="17" t="str">
        <f ca="1">IFERROR(INDEX(INDIRECT("B_MSK["&amp;EXPEDISI[#Headers]&amp;"]"),ROW()-1),"")</f>
        <v/>
      </c>
    </row>
    <row r="497" spans="1:12" x14ac:dyDescent="0.25">
      <c r="A497" s="16" t="str">
        <f ca="1">IFERROR(INDEX(INDIRECT("B_MSK["&amp;EXPEDISI[#Headers]&amp;"]"),ROW()-1),"")</f>
        <v/>
      </c>
      <c r="B497" s="26" t="str">
        <f ca="1">IFERROR(INDEX(INDIRECT("B_MSK["&amp;EXPEDISI[#Headers]&amp;"]"),ROW()-1),"")</f>
        <v>Cutter JK L-500</v>
      </c>
      <c r="C497" s="26" t="str">
        <f ca="1">IFERROR(INDEX(SUPPLIER_CONV[2],MATCH(INDEX(INDIRECT("B_MSK["&amp;EXPEDISI[#Headers]&amp;"]"),ROW()-1),SUPPLIER_CONV[1],0)),"")</f>
        <v>ATALI</v>
      </c>
      <c r="D497" s="21" t="str">
        <f ca="1">IFERROR(INDEX(INDIRECT("B_MSK["&amp;EXPEDISI[#Headers]&amp;"]"),ROW()-1)&amp;IF(OR(EXPEDISI[[#This Row],[C]]&lt;2,EXPEDISI[[#This Row],[C]]=""),"","/ CTN"),"")</f>
        <v>24 LSN</v>
      </c>
      <c r="E497" s="5">
        <f ca="1">IFERROR(INDEX(INDIRECT("B_MSK["&amp;EXPEDISI[#Headers]&amp;"]"),ROW()-1),"")</f>
        <v>1</v>
      </c>
      <c r="F497" s="22">
        <f ca="1">IFERROR(INDEX(INDIRECT("B_MSK["&amp;EXPEDISI[#Headers]&amp;"_1]"),ROW()-1),"")</f>
        <v>162000</v>
      </c>
      <c r="G497" s="17" t="str">
        <f ca="1">IFERROR(INDEX(INDIRECT("B_MSK["&amp;EXPEDISI[#Headers]&amp;"_1]"),ROW()-1),"")</f>
        <v>/ LSN</v>
      </c>
      <c r="H497" s="17">
        <f ca="1">IFERROR(INDEX(INDIRECT("B_MSK["&amp;EXPEDISI[#Headers]&amp;"]"),ROW()-1),"")</f>
        <v>0.125</v>
      </c>
      <c r="I497" s="17">
        <f ca="1">IFERROR(INDEX(INDIRECT("B_MSK["&amp;EXPEDISI[#Headers]&amp;"]"),ROW()-1),"")</f>
        <v>0.05</v>
      </c>
      <c r="J497" s="19" t="str">
        <f ca="1">IFERROR(IF(INDEX(INDIRECT("B_MSK["&amp;EXPEDISI[#Headers]&amp;"]"),ROW()-1)=0,"",INDEX(INDIRECT("B_MSK["&amp;EXPEDISI[#Headers]&amp;"]"),ROW()-1)),"")</f>
        <v/>
      </c>
      <c r="K497" s="16">
        <f ca="1">IFERROR(IF(EXPEDISI[[#This Row],[NAMA BARANG]]="","",INDEX(INDIRECT("B_MSK["&amp;EXPEDISI[#Headers]&amp;"]"),ROW()-1)),"")</f>
        <v>44944</v>
      </c>
      <c r="L497" s="17" t="str">
        <f ca="1">IFERROR(INDEX(INDIRECT("B_MSK["&amp;EXPEDISI[#Headers]&amp;"]"),ROW()-1),"")</f>
        <v/>
      </c>
    </row>
    <row r="498" spans="1:12" x14ac:dyDescent="0.25">
      <c r="A498" s="16" t="str">
        <f ca="1">IFERROR(INDEX(INDIRECT("B_MSK["&amp;EXPEDISI[#Headers]&amp;"]"),ROW()-1),"")</f>
        <v/>
      </c>
      <c r="B498" s="26" t="str">
        <f ca="1">IFERROR(INDEX(INDIRECT("B_MSK["&amp;EXPEDISI[#Headers]&amp;"]"),ROW()-1),"")</f>
        <v>Isi cutter JK L-150</v>
      </c>
      <c r="C498" s="26" t="str">
        <f ca="1">IFERROR(INDEX(SUPPLIER_CONV[2],MATCH(INDEX(INDIRECT("B_MSK["&amp;EXPEDISI[#Headers]&amp;"]"),ROW()-1),SUPPLIER_CONV[1],0)),"")</f>
        <v>ATALI</v>
      </c>
      <c r="D498" s="21" t="str">
        <f ca="1">IFERROR(INDEX(INDIRECT("B_MSK["&amp;EXPEDISI[#Headers]&amp;"]"),ROW()-1)&amp;IF(OR(EXPEDISI[[#This Row],[C]]&lt;2,EXPEDISI[[#This Row],[C]]=""),"","/ CTN"),"")</f>
        <v>40 LSN</v>
      </c>
      <c r="E498" s="5" t="str">
        <f ca="1">IFERROR(INDEX(INDIRECT("B_MSK["&amp;EXPEDISI[#Headers]&amp;"]"),ROW()-1),"")</f>
        <v/>
      </c>
      <c r="F498" s="22" t="str">
        <f ca="1">IFERROR(INDEX(INDIRECT("B_MSK["&amp;EXPEDISI[#Headers]&amp;"_1]"),ROW()-1),"")</f>
        <v/>
      </c>
      <c r="G498" s="17" t="str">
        <f ca="1">IFERROR(INDEX(INDIRECT("B_MSK["&amp;EXPEDISI[#Headers]&amp;"_1]"),ROW()-1),"")</f>
        <v/>
      </c>
      <c r="H498" s="17" t="str">
        <f ca="1">IFERROR(INDEX(INDIRECT("B_MSK["&amp;EXPEDISI[#Headers]&amp;"]"),ROW()-1),"")</f>
        <v/>
      </c>
      <c r="I498" s="17" t="str">
        <f ca="1">IFERROR(INDEX(INDIRECT("B_MSK["&amp;EXPEDISI[#Headers]&amp;"]"),ROW()-1),"")</f>
        <v/>
      </c>
      <c r="J498" s="19" t="str">
        <f ca="1">IFERROR(IF(INDEX(INDIRECT("B_MSK["&amp;EXPEDISI[#Headers]&amp;"]"),ROW()-1)=0,"",INDEX(INDIRECT("B_MSK["&amp;EXPEDISI[#Headers]&amp;"]"),ROW()-1)),"")</f>
        <v>BONUS CUTTER L-500 JK</v>
      </c>
      <c r="K498" s="16">
        <f ca="1">IFERROR(IF(EXPEDISI[[#This Row],[NAMA BARANG]]="","",INDEX(INDIRECT("B_MSK["&amp;EXPEDISI[#Headers]&amp;"]"),ROW()-1)),"")</f>
        <v>44944</v>
      </c>
      <c r="L498" s="17" t="str">
        <f ca="1">IFERROR(INDEX(INDIRECT("B_MSK["&amp;EXPEDISI[#Headers]&amp;"]"),ROW()-1),"")</f>
        <v/>
      </c>
    </row>
    <row r="499" spans="1:12" x14ac:dyDescent="0.25">
      <c r="A499" s="16" t="str">
        <f ca="1">IFERROR(INDEX(INDIRECT("B_MSK["&amp;EXPEDISI[#Headers]&amp;"]"),ROW()-1),"")</f>
        <v/>
      </c>
      <c r="B499" s="26" t="str">
        <f ca="1">IFERROR(INDEX(INDIRECT("B_MSK["&amp;EXPEDISI[#Headers]&amp;"]"),ROW()-1),"")</f>
        <v/>
      </c>
      <c r="C499" s="26" t="str">
        <f ca="1">IFERROR(INDEX(SUPPLIER_CONV[2],MATCH(INDEX(INDIRECT("B_MSK["&amp;EXPEDISI[#Headers]&amp;"]"),ROW()-1),SUPPLIER_CONV[1],0)),"")</f>
        <v/>
      </c>
      <c r="D499" s="21" t="str">
        <f ca="1">IFERROR(INDEX(INDIRECT("B_MSK["&amp;EXPEDISI[#Headers]&amp;"]"),ROW()-1)&amp;IF(OR(EXPEDISI[[#This Row],[C]]&lt;2,EXPEDISI[[#This Row],[C]]=""),"","/ CTN"),"")</f>
        <v/>
      </c>
      <c r="E499" s="5" t="str">
        <f ca="1">IFERROR(INDEX(INDIRECT("B_MSK["&amp;EXPEDISI[#Headers]&amp;"]"),ROW()-1),"")</f>
        <v/>
      </c>
      <c r="F499" s="22" t="str">
        <f ca="1">IFERROR(INDEX(INDIRECT("B_MSK["&amp;EXPEDISI[#Headers]&amp;"_1]"),ROW()-1),"")</f>
        <v/>
      </c>
      <c r="G499" s="17" t="str">
        <f ca="1">IFERROR(INDEX(INDIRECT("B_MSK["&amp;EXPEDISI[#Headers]&amp;"_1]"),ROW()-1),"")</f>
        <v/>
      </c>
      <c r="H499" s="17" t="str">
        <f ca="1">IFERROR(INDEX(INDIRECT("B_MSK["&amp;EXPEDISI[#Headers]&amp;"]"),ROW()-1),"")</f>
        <v/>
      </c>
      <c r="I499" s="17" t="str">
        <f ca="1">IFERROR(INDEX(INDIRECT("B_MSK["&amp;EXPEDISI[#Headers]&amp;"]"),ROW()-1),"")</f>
        <v/>
      </c>
      <c r="J499" s="19" t="str">
        <f ca="1">IFERROR(IF(INDEX(INDIRECT("B_MSK["&amp;EXPEDISI[#Headers]&amp;"]"),ROW()-1)=0,"",INDEX(INDIRECT("B_MSK["&amp;EXPEDISI[#Headers]&amp;"]"),ROW()-1)),"")</f>
        <v/>
      </c>
      <c r="K499" s="16" t="str">
        <f ca="1">IFERROR(IF(EXPEDISI[[#This Row],[NAMA BARANG]]="","",INDEX(INDIRECT("B_MSK["&amp;EXPEDISI[#Headers]&amp;"]"),ROW()-1)),"")</f>
        <v/>
      </c>
      <c r="L499" s="17" t="str">
        <f ca="1">IFERROR(INDEX(INDIRECT("B_MSK["&amp;EXPEDISI[#Headers]&amp;"]"),ROW()-1),"")</f>
        <v/>
      </c>
    </row>
    <row r="500" spans="1:12" x14ac:dyDescent="0.25">
      <c r="A500" s="16" t="str">
        <f ca="1">IFERROR(INDEX(INDIRECT("B_MSK["&amp;EXPEDISI[#Headers]&amp;"]"),ROW()-1),"")</f>
        <v/>
      </c>
      <c r="B500" s="26" t="str">
        <f ca="1">IFERROR(INDEX(INDIRECT("B_MSK["&amp;EXPEDISI[#Headers]&amp;"]"),ROW()-1),"")</f>
        <v>Call JK CC-40</v>
      </c>
      <c r="C500" s="26" t="str">
        <f ca="1">IFERROR(INDEX(SUPPLIER_CONV[2],MATCH(INDEX(INDIRECT("B_MSK["&amp;EXPEDISI[#Headers]&amp;"]"),ROW()-1),SUPPLIER_CONV[1],0)),"")</f>
        <v>KALINDO</v>
      </c>
      <c r="D500" s="21" t="str">
        <f ca="1">IFERROR(INDEX(INDIRECT("B_MSK["&amp;EXPEDISI[#Headers]&amp;"]"),ROW()-1)&amp;IF(OR(EXPEDISI[[#This Row],[C]]&lt;2,EXPEDISI[[#This Row],[C]]=""),"","/ CTN"),"")</f>
        <v>4 BOX (20 PCS)</v>
      </c>
      <c r="E500" s="5">
        <f ca="1">IFERROR(INDEX(INDIRECT("B_MSK["&amp;EXPEDISI[#Headers]&amp;"]"),ROW()-1),"")</f>
        <v>1</v>
      </c>
      <c r="F500" s="22">
        <f ca="1">IFERROR(INDEX(INDIRECT("B_MSK["&amp;EXPEDISI[#Headers]&amp;"_1]"),ROW()-1),"")</f>
        <v>1100000</v>
      </c>
      <c r="G500" s="17" t="str">
        <f ca="1">IFERROR(INDEX(INDIRECT("B_MSK["&amp;EXPEDISI[#Headers]&amp;"_1]"),ROW()-1),"")</f>
        <v xml:space="preserve">/ BOX </v>
      </c>
      <c r="H500" s="17">
        <f ca="1">IFERROR(INDEX(INDIRECT("B_MSK["&amp;EXPEDISI[#Headers]&amp;"]"),ROW()-1),"")</f>
        <v>0.125</v>
      </c>
      <c r="I500" s="17">
        <f ca="1">IFERROR(INDEX(INDIRECT("B_MSK["&amp;EXPEDISI[#Headers]&amp;"]"),ROW()-1),"")</f>
        <v>0.05</v>
      </c>
      <c r="J500" s="23" t="str">
        <f ca="1">IFERROR(IF(INDEX(INDIRECT("B_MSK["&amp;EXPEDISI[#Headers]&amp;"]"),ROW()-1)=0,"",INDEX(INDIRECT("B_MSK["&amp;EXPEDISI[#Headers]&amp;"]"),ROW()-1)),"")</f>
        <v/>
      </c>
      <c r="K500" s="16">
        <f ca="1">IFERROR(IF(EXPEDISI[[#This Row],[NAMA BARANG]]="","",INDEX(INDIRECT("B_MSK["&amp;EXPEDISI[#Headers]&amp;"]"),ROW()-1)),"")</f>
        <v>44944</v>
      </c>
      <c r="L500" s="17" t="str">
        <f ca="1">IFERROR(INDEX(INDIRECT("B_MSK["&amp;EXPEDISI[#Headers]&amp;"]"),ROW()-1),"")</f>
        <v/>
      </c>
    </row>
    <row r="501" spans="1:12" x14ac:dyDescent="0.25">
      <c r="A501" s="16" t="str">
        <f ca="1">IFERROR(INDEX(INDIRECT("B_MSK["&amp;EXPEDISI[#Headers]&amp;"]"),ROW()-1),"")</f>
        <v/>
      </c>
      <c r="B501" s="26" t="str">
        <f ca="1">IFERROR(INDEX(INDIRECT("B_MSK["&amp;EXPEDISI[#Headers]&amp;"]"),ROW()-1),"")</f>
        <v>Call JK CC-41</v>
      </c>
      <c r="C501" s="26" t="str">
        <f ca="1">IFERROR(INDEX(SUPPLIER_CONV[2],MATCH(INDEX(INDIRECT("B_MSK["&amp;EXPEDISI[#Headers]&amp;"]"),ROW()-1),SUPPLIER_CONV[1],0)),"")</f>
        <v>KALINDO</v>
      </c>
      <c r="D501" s="21" t="str">
        <f ca="1">IFERROR(INDEX(INDIRECT("B_MSK["&amp;EXPEDISI[#Headers]&amp;"]"),ROW()-1)&amp;IF(OR(EXPEDISI[[#This Row],[C]]&lt;2,EXPEDISI[[#This Row],[C]]=""),"","/ CTN"),"")</f>
        <v>6 BOX (10 PCS)</v>
      </c>
      <c r="E501" s="5">
        <f ca="1">IFERROR(INDEX(INDIRECT("B_MSK["&amp;EXPEDISI[#Headers]&amp;"]"),ROW()-1),"")</f>
        <v>1</v>
      </c>
      <c r="F501" s="22">
        <f ca="1">IFERROR(INDEX(INDIRECT("B_MSK["&amp;EXPEDISI[#Headers]&amp;"_1]"),ROW()-1),"")</f>
        <v>740000</v>
      </c>
      <c r="G501" s="17" t="str">
        <f ca="1">IFERROR(INDEX(INDIRECT("B_MSK["&amp;EXPEDISI[#Headers]&amp;"_1]"),ROW()-1),"")</f>
        <v xml:space="preserve">/ BOX </v>
      </c>
      <c r="H501" s="17">
        <f ca="1">IFERROR(INDEX(INDIRECT("B_MSK["&amp;EXPEDISI[#Headers]&amp;"]"),ROW()-1),"")</f>
        <v>0.125</v>
      </c>
      <c r="I501" s="17">
        <f ca="1">IFERROR(INDEX(INDIRECT("B_MSK["&amp;EXPEDISI[#Headers]&amp;"]"),ROW()-1),"")</f>
        <v>0.05</v>
      </c>
      <c r="J501" s="23" t="str">
        <f ca="1">IFERROR(IF(INDEX(INDIRECT("B_MSK["&amp;EXPEDISI[#Headers]&amp;"]"),ROW()-1)=0,"",INDEX(INDIRECT("B_MSK["&amp;EXPEDISI[#Headers]&amp;"]"),ROW()-1)),"")</f>
        <v/>
      </c>
      <c r="K501" s="16">
        <f ca="1">IFERROR(IF(EXPEDISI[[#This Row],[NAMA BARANG]]="","",INDEX(INDIRECT("B_MSK["&amp;EXPEDISI[#Headers]&amp;"]"),ROW()-1)),"")</f>
        <v>44944</v>
      </c>
      <c r="L501" s="17" t="str">
        <f ca="1">IFERROR(INDEX(INDIRECT("B_MSK["&amp;EXPEDISI[#Headers]&amp;"]"),ROW()-1),"")</f>
        <v/>
      </c>
    </row>
    <row r="502" spans="1:12" x14ac:dyDescent="0.25">
      <c r="A502" s="16" t="str">
        <f ca="1">IFERROR(INDEX(INDIRECT("B_MSK["&amp;EXPEDISI[#Headers]&amp;"]"),ROW()-1),"")</f>
        <v/>
      </c>
      <c r="B502" s="26" t="str">
        <f ca="1">IFERROR(INDEX(INDIRECT("B_MSK["&amp;EXPEDISI[#Headers]&amp;"]"),ROW()-1),"")</f>
        <v>Call JK CC-47 CO biru</v>
      </c>
      <c r="C502" s="26" t="str">
        <f ca="1">IFERROR(INDEX(SUPPLIER_CONV[2],MATCH(INDEX(INDIRECT("B_MSK["&amp;EXPEDISI[#Headers]&amp;"]"),ROW()-1),SUPPLIER_CONV[1],0)),"")</f>
        <v>KALINDO</v>
      </c>
      <c r="D502" s="21" t="str">
        <f ca="1">IFERROR(INDEX(INDIRECT("B_MSK["&amp;EXPEDISI[#Headers]&amp;"]"),ROW()-1)&amp;IF(OR(EXPEDISI[[#This Row],[C]]&lt;2,EXPEDISI[[#This Row],[C]]=""),"","/ CTN"),"")</f>
        <v>6 BOX (20 PCS)</v>
      </c>
      <c r="E502" s="5" t="str">
        <f ca="1">IFERROR(INDEX(INDIRECT("B_MSK["&amp;EXPEDISI[#Headers]&amp;"]"),ROW()-1),"")</f>
        <v/>
      </c>
      <c r="F502" s="22">
        <f ca="1">IFERROR(INDEX(INDIRECT("B_MSK["&amp;EXPEDISI[#Headers]&amp;"_1]"),ROW()-1),"")</f>
        <v>32500</v>
      </c>
      <c r="G502" s="17" t="str">
        <f ca="1">IFERROR(INDEX(INDIRECT("B_MSK["&amp;EXPEDISI[#Headers]&amp;"_1]"),ROW()-1),"")</f>
        <v>/ PCS</v>
      </c>
      <c r="H502" s="17">
        <f ca="1">IFERROR(INDEX(INDIRECT("B_MSK["&amp;EXPEDISI[#Headers]&amp;"]"),ROW()-1),"")</f>
        <v>0.125</v>
      </c>
      <c r="I502" s="17">
        <f ca="1">IFERROR(INDEX(INDIRECT("B_MSK["&amp;EXPEDISI[#Headers]&amp;"]"),ROW()-1),"")</f>
        <v>0.05</v>
      </c>
      <c r="J502" s="19" t="str">
        <f ca="1">IFERROR(IF(INDEX(INDIRECT("B_MSK["&amp;EXPEDISI[#Headers]&amp;"]"),ROW()-1)=0,"",INDEX(INDIRECT("B_MSK["&amp;EXPEDISI[#Headers]&amp;"]"),ROW()-1)),"")</f>
        <v/>
      </c>
      <c r="K502" s="16">
        <f ca="1">IFERROR(IF(EXPEDISI[[#This Row],[NAMA BARANG]]="","",INDEX(INDIRECT("B_MSK["&amp;EXPEDISI[#Headers]&amp;"]"),ROW()-1)),"")</f>
        <v>44944</v>
      </c>
      <c r="L502" s="17" t="str">
        <f ca="1">IFERROR(INDEX(INDIRECT("B_MSK["&amp;EXPEDISI[#Headers]&amp;"]"),ROW()-1),"")</f>
        <v/>
      </c>
    </row>
    <row r="503" spans="1:12" x14ac:dyDescent="0.25">
      <c r="A503" s="16" t="str">
        <f ca="1">IFERROR(INDEX(INDIRECT("B_MSK["&amp;EXPEDISI[#Headers]&amp;"]"),ROW()-1),"")</f>
        <v/>
      </c>
      <c r="B503" s="26" t="str">
        <f ca="1">IFERROR(INDEX(INDIRECT("B_MSK["&amp;EXPEDISI[#Headers]&amp;"]"),ROW()-1),"")</f>
        <v>Call JK CC-47 CO hijau</v>
      </c>
      <c r="C503" s="26" t="str">
        <f ca="1">IFERROR(INDEX(SUPPLIER_CONV[2],MATCH(INDEX(INDIRECT("B_MSK["&amp;EXPEDISI[#Headers]&amp;"]"),ROW()-1),SUPPLIER_CONV[1],0)),"")</f>
        <v>KALINDO</v>
      </c>
      <c r="D503" s="21" t="str">
        <f ca="1">IFERROR(INDEX(INDIRECT("B_MSK["&amp;EXPEDISI[#Headers]&amp;"]"),ROW()-1)&amp;IF(OR(EXPEDISI[[#This Row],[C]]&lt;2,EXPEDISI[[#This Row],[C]]=""),"","/ CTN"),"")</f>
        <v>6 BOX (20 PCS)</v>
      </c>
      <c r="E503" s="5" t="str">
        <f ca="1">IFERROR(INDEX(INDIRECT("B_MSK["&amp;EXPEDISI[#Headers]&amp;"]"),ROW()-1),"")</f>
        <v/>
      </c>
      <c r="F503" s="22">
        <f ca="1">IFERROR(INDEX(INDIRECT("B_MSK["&amp;EXPEDISI[#Headers]&amp;"_1]"),ROW()-1),"")</f>
        <v>32500</v>
      </c>
      <c r="G503" s="17" t="str">
        <f ca="1">IFERROR(INDEX(INDIRECT("B_MSK["&amp;EXPEDISI[#Headers]&amp;"_1]"),ROW()-1),"")</f>
        <v>/ PCS</v>
      </c>
      <c r="H503" s="17">
        <f ca="1">IFERROR(INDEX(INDIRECT("B_MSK["&amp;EXPEDISI[#Headers]&amp;"]"),ROW()-1),"")</f>
        <v>0.125</v>
      </c>
      <c r="I503" s="17">
        <f ca="1">IFERROR(INDEX(INDIRECT("B_MSK["&amp;EXPEDISI[#Headers]&amp;"]"),ROW()-1),"")</f>
        <v>0.05</v>
      </c>
      <c r="J503" s="23" t="str">
        <f ca="1">IFERROR(IF(INDEX(INDIRECT("B_MSK["&amp;EXPEDISI[#Headers]&amp;"]"),ROW()-1)=0,"",INDEX(INDIRECT("B_MSK["&amp;EXPEDISI[#Headers]&amp;"]"),ROW()-1)),"")</f>
        <v/>
      </c>
      <c r="K503" s="16">
        <f ca="1">IFERROR(IF(EXPEDISI[[#This Row],[NAMA BARANG]]="","",INDEX(INDIRECT("B_MSK["&amp;EXPEDISI[#Headers]&amp;"]"),ROW()-1)),"")</f>
        <v>44944</v>
      </c>
      <c r="L503" s="17" t="str">
        <f ca="1">IFERROR(INDEX(INDIRECT("B_MSK["&amp;EXPEDISI[#Headers]&amp;"]"),ROW()-1),"")</f>
        <v/>
      </c>
    </row>
    <row r="504" spans="1:12" x14ac:dyDescent="0.25">
      <c r="A504" s="16" t="str">
        <f ca="1">IFERROR(INDEX(INDIRECT("B_MSK["&amp;EXPEDISI[#Headers]&amp;"]"),ROW()-1),"")</f>
        <v/>
      </c>
      <c r="B504" s="26" t="str">
        <f ca="1">IFERROR(INDEX(INDIRECT("B_MSK["&amp;EXPEDISI[#Headers]&amp;"]"),ROW()-1),"")</f>
        <v>Call JK CC-47 CO merah</v>
      </c>
      <c r="C504" s="26" t="str">
        <f ca="1">IFERROR(INDEX(SUPPLIER_CONV[2],MATCH(INDEX(INDIRECT("B_MSK["&amp;EXPEDISI[#Headers]&amp;"]"),ROW()-1),SUPPLIER_CONV[1],0)),"")</f>
        <v>KALINDO</v>
      </c>
      <c r="D504" s="21" t="str">
        <f ca="1">IFERROR(INDEX(INDIRECT("B_MSK["&amp;EXPEDISI[#Headers]&amp;"]"),ROW()-1)&amp;IF(OR(EXPEDISI[[#This Row],[C]]&lt;2,EXPEDISI[[#This Row],[C]]=""),"","/ CTN"),"")</f>
        <v>6 BOX (20 PCS)</v>
      </c>
      <c r="E504" s="5" t="str">
        <f ca="1">IFERROR(INDEX(INDIRECT("B_MSK["&amp;EXPEDISI[#Headers]&amp;"]"),ROW()-1),"")</f>
        <v/>
      </c>
      <c r="F504" s="22">
        <f ca="1">IFERROR(INDEX(INDIRECT("B_MSK["&amp;EXPEDISI[#Headers]&amp;"_1]"),ROW()-1),"")</f>
        <v>32500</v>
      </c>
      <c r="G504" s="17" t="str">
        <f ca="1">IFERROR(INDEX(INDIRECT("B_MSK["&amp;EXPEDISI[#Headers]&amp;"_1]"),ROW()-1),"")</f>
        <v>/ PCS</v>
      </c>
      <c r="H504" s="17">
        <f ca="1">IFERROR(INDEX(INDIRECT("B_MSK["&amp;EXPEDISI[#Headers]&amp;"]"),ROW()-1),"")</f>
        <v>0.125</v>
      </c>
      <c r="I504" s="17">
        <f ca="1">IFERROR(INDEX(INDIRECT("B_MSK["&amp;EXPEDISI[#Headers]&amp;"]"),ROW()-1),"")</f>
        <v>0.05</v>
      </c>
      <c r="J504" s="23" t="str">
        <f ca="1">IFERROR(IF(INDEX(INDIRECT("B_MSK["&amp;EXPEDISI[#Headers]&amp;"]"),ROW()-1)=0,"",INDEX(INDIRECT("B_MSK["&amp;EXPEDISI[#Headers]&amp;"]"),ROW()-1)),"")</f>
        <v/>
      </c>
      <c r="K504" s="16">
        <f ca="1">IFERROR(IF(EXPEDISI[[#This Row],[NAMA BARANG]]="","",INDEX(INDIRECT("B_MSK["&amp;EXPEDISI[#Headers]&amp;"]"),ROW()-1)),"")</f>
        <v>44944</v>
      </c>
      <c r="L504" s="17" t="str">
        <f ca="1">IFERROR(INDEX(INDIRECT("B_MSK["&amp;EXPEDISI[#Headers]&amp;"]"),ROW()-1),"")</f>
        <v/>
      </c>
    </row>
    <row r="505" spans="1:12" x14ac:dyDescent="0.25">
      <c r="A505" s="16" t="str">
        <f ca="1">IFERROR(INDEX(INDIRECT("B_MSK["&amp;EXPEDISI[#Headers]&amp;"]"),ROW()-1),"")</f>
        <v/>
      </c>
      <c r="B505" s="26" t="str">
        <f ca="1">IFERROR(INDEX(INDIRECT("B_MSK["&amp;EXPEDISI[#Headers]&amp;"]"),ROW()-1),"")</f>
        <v>Call JK CC-46</v>
      </c>
      <c r="C505" s="26" t="str">
        <f ca="1">IFERROR(INDEX(SUPPLIER_CONV[2],MATCH(INDEX(INDIRECT("B_MSK["&amp;EXPEDISI[#Headers]&amp;"]"),ROW()-1),SUPPLIER_CONV[1],0)),"")</f>
        <v>KALINDO</v>
      </c>
      <c r="D505" s="21" t="str">
        <f ca="1">IFERROR(INDEX(INDIRECT("B_MSK["&amp;EXPEDISI[#Headers]&amp;"]"),ROW()-1)&amp;IF(OR(EXPEDISI[[#This Row],[C]]&lt;2,EXPEDISI[[#This Row],[C]]=""),"","/ CTN"),"")</f>
        <v>6 BOX (20 PCS)</v>
      </c>
      <c r="E505" s="5">
        <f ca="1">IFERROR(INDEX(INDIRECT("B_MSK["&amp;EXPEDISI[#Headers]&amp;"]"),ROW()-1),"")</f>
        <v>1</v>
      </c>
      <c r="F505" s="22">
        <f ca="1">IFERROR(INDEX(INDIRECT("B_MSK["&amp;EXPEDISI[#Headers]&amp;"_1]"),ROW()-1),"")</f>
        <v>1040000</v>
      </c>
      <c r="G505" s="17" t="str">
        <f ca="1">IFERROR(INDEX(INDIRECT("B_MSK["&amp;EXPEDISI[#Headers]&amp;"_1]"),ROW()-1),"")</f>
        <v xml:space="preserve">/ BOX </v>
      </c>
      <c r="H505" s="17">
        <f ca="1">IFERROR(INDEX(INDIRECT("B_MSK["&amp;EXPEDISI[#Headers]&amp;"]"),ROW()-1),"")</f>
        <v>0.125</v>
      </c>
      <c r="I505" s="17">
        <f ca="1">IFERROR(INDEX(INDIRECT("B_MSK["&amp;EXPEDISI[#Headers]&amp;"]"),ROW()-1),"")</f>
        <v>0.05</v>
      </c>
      <c r="J505" s="19" t="str">
        <f ca="1">IFERROR(IF(INDEX(INDIRECT("B_MSK["&amp;EXPEDISI[#Headers]&amp;"]"),ROW()-1)=0,"",INDEX(INDIRECT("B_MSK["&amp;EXPEDISI[#Headers]&amp;"]"),ROW()-1)),"")</f>
        <v/>
      </c>
      <c r="K505" s="16">
        <f ca="1">IFERROR(IF(EXPEDISI[[#This Row],[NAMA BARANG]]="","",INDEX(INDIRECT("B_MSK["&amp;EXPEDISI[#Headers]&amp;"]"),ROW()-1)),"")</f>
        <v>44944</v>
      </c>
      <c r="L505" s="17" t="str">
        <f ca="1">IFERROR(INDEX(INDIRECT("B_MSK["&amp;EXPEDISI[#Headers]&amp;"]"),ROW()-1),"")</f>
        <v/>
      </c>
    </row>
    <row r="506" spans="1:12" x14ac:dyDescent="0.25">
      <c r="A506" s="16" t="str">
        <f ca="1">IFERROR(INDEX(INDIRECT("B_MSK["&amp;EXPEDISI[#Headers]&amp;"]"),ROW()-1),"")</f>
        <v/>
      </c>
      <c r="B506" s="26" t="str">
        <f ca="1">IFERROR(INDEX(INDIRECT("B_MSK["&amp;EXPEDISI[#Headers]&amp;"]"),ROW()-1),"")</f>
        <v>Call JK CC-810 CH</v>
      </c>
      <c r="C506" s="26" t="str">
        <f ca="1">IFERROR(INDEX(SUPPLIER_CONV[2],MATCH(INDEX(INDIRECT("B_MSK["&amp;EXPEDISI[#Headers]&amp;"]"),ROW()-1),SUPPLIER_CONV[1],0)),"")</f>
        <v>KALINDO</v>
      </c>
      <c r="D506" s="21" t="str">
        <f ca="1">IFERROR(INDEX(INDIRECT("B_MSK["&amp;EXPEDISI[#Headers]&amp;"]"),ROW()-1)&amp;IF(OR(EXPEDISI[[#This Row],[C]]&lt;2,EXPEDISI[[#This Row],[C]]=""),"","/ CTN"),"")</f>
        <v>6 BOX (10 PCS)</v>
      </c>
      <c r="E506" s="5">
        <f ca="1">IFERROR(INDEX(INDIRECT("B_MSK["&amp;EXPEDISI[#Headers]&amp;"]"),ROW()-1),"")</f>
        <v>1</v>
      </c>
      <c r="F506" s="22">
        <f ca="1">IFERROR(INDEX(INDIRECT("B_MSK["&amp;EXPEDISI[#Headers]&amp;"_1]"),ROW()-1),"")</f>
        <v>820000</v>
      </c>
      <c r="G506" s="17" t="str">
        <f ca="1">IFERROR(INDEX(INDIRECT("B_MSK["&amp;EXPEDISI[#Headers]&amp;"_1]"),ROW()-1),"")</f>
        <v xml:space="preserve">/ BOX </v>
      </c>
      <c r="H506" s="17">
        <f ca="1">IFERROR(INDEX(INDIRECT("B_MSK["&amp;EXPEDISI[#Headers]&amp;"]"),ROW()-1),"")</f>
        <v>0.125</v>
      </c>
      <c r="I506" s="17">
        <f ca="1">IFERROR(INDEX(INDIRECT("B_MSK["&amp;EXPEDISI[#Headers]&amp;"]"),ROW()-1),"")</f>
        <v>0.05</v>
      </c>
      <c r="J506" s="19" t="str">
        <f ca="1">IFERROR(IF(INDEX(INDIRECT("B_MSK["&amp;EXPEDISI[#Headers]&amp;"]"),ROW()-1)=0,"",INDEX(INDIRECT("B_MSK["&amp;EXPEDISI[#Headers]&amp;"]"),ROW()-1)),"")</f>
        <v/>
      </c>
      <c r="K506" s="16">
        <f ca="1">IFERROR(IF(EXPEDISI[[#This Row],[NAMA BARANG]]="","",INDEX(INDIRECT("B_MSK["&amp;EXPEDISI[#Headers]&amp;"]"),ROW()-1)),"")</f>
        <v>44944</v>
      </c>
      <c r="L506" s="17" t="str">
        <f ca="1">IFERROR(INDEX(INDIRECT("B_MSK["&amp;EXPEDISI[#Headers]&amp;"]"),ROW()-1),"")</f>
        <v/>
      </c>
    </row>
    <row r="507" spans="1:12" x14ac:dyDescent="0.25">
      <c r="A507" s="16" t="str">
        <f ca="1">IFERROR(INDEX(INDIRECT("B_MSK["&amp;EXPEDISI[#Headers]&amp;"]"),ROW()-1),"")</f>
        <v/>
      </c>
      <c r="B507" s="26" t="str">
        <f ca="1">IFERROR(INDEX(INDIRECT("B_MSK["&amp;EXPEDISI[#Headers]&amp;"]"),ROW()-1),"")</f>
        <v/>
      </c>
      <c r="C507" s="26" t="str">
        <f ca="1">IFERROR(INDEX(SUPPLIER_CONV[2],MATCH(INDEX(INDIRECT("B_MSK["&amp;EXPEDISI[#Headers]&amp;"]"),ROW()-1),SUPPLIER_CONV[1],0)),"")</f>
        <v/>
      </c>
      <c r="D507" s="21" t="str">
        <f ca="1">IFERROR(INDEX(INDIRECT("B_MSK["&amp;EXPEDISI[#Headers]&amp;"]"),ROW()-1)&amp;IF(OR(EXPEDISI[[#This Row],[C]]&lt;2,EXPEDISI[[#This Row],[C]]=""),"","/ CTN"),"")</f>
        <v/>
      </c>
      <c r="E507" s="5" t="str">
        <f ca="1">IFERROR(INDEX(INDIRECT("B_MSK["&amp;EXPEDISI[#Headers]&amp;"]"),ROW()-1),"")</f>
        <v/>
      </c>
      <c r="F507" s="22" t="str">
        <f ca="1">IFERROR(INDEX(INDIRECT("B_MSK["&amp;EXPEDISI[#Headers]&amp;"_1]"),ROW()-1),"")</f>
        <v/>
      </c>
      <c r="G507" s="17" t="str">
        <f ca="1">IFERROR(INDEX(INDIRECT("B_MSK["&amp;EXPEDISI[#Headers]&amp;"_1]"),ROW()-1),"")</f>
        <v/>
      </c>
      <c r="H507" s="17" t="str">
        <f ca="1">IFERROR(INDEX(INDIRECT("B_MSK["&amp;EXPEDISI[#Headers]&amp;"]"),ROW()-1),"")</f>
        <v/>
      </c>
      <c r="I507" s="17" t="str">
        <f ca="1">IFERROR(INDEX(INDIRECT("B_MSK["&amp;EXPEDISI[#Headers]&amp;"]"),ROW()-1),"")</f>
        <v/>
      </c>
      <c r="J507" s="19" t="str">
        <f ca="1">IFERROR(IF(INDEX(INDIRECT("B_MSK["&amp;EXPEDISI[#Headers]&amp;"]"),ROW()-1)=0,"",INDEX(INDIRECT("B_MSK["&amp;EXPEDISI[#Headers]&amp;"]"),ROW()-1)),"")</f>
        <v/>
      </c>
      <c r="K507" s="16" t="str">
        <f ca="1">IFERROR(IF(EXPEDISI[[#This Row],[NAMA BARANG]]="","",INDEX(INDIRECT("B_MSK["&amp;EXPEDISI[#Headers]&amp;"]"),ROW()-1)),"")</f>
        <v/>
      </c>
      <c r="L507" s="17" t="str">
        <f ca="1">IFERROR(INDEX(INDIRECT("B_MSK["&amp;EXPEDISI[#Headers]&amp;"]"),ROW()-1),"")</f>
        <v/>
      </c>
    </row>
    <row r="508" spans="1:12" x14ac:dyDescent="0.25">
      <c r="A508" s="16" t="str">
        <f ca="1">IFERROR(INDEX(INDIRECT("B_MSK["&amp;EXPEDISI[#Headers]&amp;"]"),ROW()-1),"")</f>
        <v/>
      </c>
      <c r="B508" s="26" t="str">
        <f ca="1">IFERROR(INDEX(INDIRECT("B_MSK["&amp;EXPEDISI[#Headers]&amp;"]"),ROW()-1),"")</f>
        <v>Crayon putar JK TWCR-12 S</v>
      </c>
      <c r="C508" s="26" t="str">
        <f ca="1">IFERROR(INDEX(SUPPLIER_CONV[2],MATCH(INDEX(INDIRECT("B_MSK["&amp;EXPEDISI[#Headers]&amp;"]"),ROW()-1),SUPPLIER_CONV[1],0)),"")</f>
        <v>ATALI</v>
      </c>
      <c r="D508" s="21" t="str">
        <f ca="1">IFERROR(INDEX(INDIRECT("B_MSK["&amp;EXPEDISI[#Headers]&amp;"]"),ROW()-1)&amp;IF(OR(EXPEDISI[[#This Row],[C]]&lt;2,EXPEDISI[[#This Row],[C]]=""),"","/ CTN"),"")</f>
        <v>12 LSN/ CTN</v>
      </c>
      <c r="E508" s="5">
        <f ca="1">IFERROR(INDEX(INDIRECT("B_MSK["&amp;EXPEDISI[#Headers]&amp;"]"),ROW()-1),"")</f>
        <v>2</v>
      </c>
      <c r="F508" s="22">
        <f ca="1">IFERROR(INDEX(INDIRECT("B_MSK["&amp;EXPEDISI[#Headers]&amp;"_1]"),ROW()-1),"")</f>
        <v>286800</v>
      </c>
      <c r="G508" s="17" t="str">
        <f ca="1">IFERROR(INDEX(INDIRECT("B_MSK["&amp;EXPEDISI[#Headers]&amp;"_1]"),ROW()-1),"")</f>
        <v>/ LSN</v>
      </c>
      <c r="H508" s="17">
        <f ca="1">IFERROR(INDEX(INDIRECT("B_MSK["&amp;EXPEDISI[#Headers]&amp;"]"),ROW()-1),"")</f>
        <v>0.125</v>
      </c>
      <c r="I508" s="17">
        <f ca="1">IFERROR(INDEX(INDIRECT("B_MSK["&amp;EXPEDISI[#Headers]&amp;"]"),ROW()-1),"")</f>
        <v>0.05</v>
      </c>
      <c r="J508" s="19" t="str">
        <f ca="1">IFERROR(IF(INDEX(INDIRECT("B_MSK["&amp;EXPEDISI[#Headers]&amp;"]"),ROW()-1)=0,"",INDEX(INDIRECT("B_MSK["&amp;EXPEDISI[#Headers]&amp;"]"),ROW()-1)),"")</f>
        <v/>
      </c>
      <c r="K508" s="16">
        <f ca="1">IFERROR(IF(EXPEDISI[[#This Row],[NAMA BARANG]]="","",INDEX(INDIRECT("B_MSK["&amp;EXPEDISI[#Headers]&amp;"]"),ROW()-1)),"")</f>
        <v>44944</v>
      </c>
      <c r="L508" s="17" t="str">
        <f ca="1">IFERROR(INDEX(INDIRECT("B_MSK["&amp;EXPEDISI[#Headers]&amp;"]"),ROW()-1),"")</f>
        <v/>
      </c>
    </row>
    <row r="509" spans="1:12" x14ac:dyDescent="0.25">
      <c r="A509" s="16" t="str">
        <f ca="1">IFERROR(INDEX(INDIRECT("B_MSK["&amp;EXPEDISI[#Headers]&amp;"]"),ROW()-1),"")</f>
        <v/>
      </c>
      <c r="B509" s="26" t="str">
        <f ca="1">IFERROR(INDEX(INDIRECT("B_MSK["&amp;EXPEDISI[#Headers]&amp;"]"),ROW()-1),"")</f>
        <v>Crayon putar JK TWCR-12 mini</v>
      </c>
      <c r="C509" s="26" t="str">
        <f ca="1">IFERROR(INDEX(SUPPLIER_CONV[2],MATCH(INDEX(INDIRECT("B_MSK["&amp;EXPEDISI[#Headers]&amp;"]"),ROW()-1),SUPPLIER_CONV[1],0)),"")</f>
        <v>ATALI</v>
      </c>
      <c r="D509" s="21" t="str">
        <f ca="1">IFERROR(INDEX(INDIRECT("B_MSK["&amp;EXPEDISI[#Headers]&amp;"]"),ROW()-1)&amp;IF(OR(EXPEDISI[[#This Row],[C]]&lt;2,EXPEDISI[[#This Row],[C]]=""),"","/ CTN"),"")</f>
        <v>12 LSN/ CTN</v>
      </c>
      <c r="E509" s="5">
        <f ca="1">IFERROR(INDEX(INDIRECT("B_MSK["&amp;EXPEDISI[#Headers]&amp;"]"),ROW()-1),"")</f>
        <v>2</v>
      </c>
      <c r="F509" s="22">
        <f ca="1">IFERROR(INDEX(INDIRECT("B_MSK["&amp;EXPEDISI[#Headers]&amp;"_1]"),ROW()-1),"")</f>
        <v>223200</v>
      </c>
      <c r="G509" s="17" t="str">
        <f ca="1">IFERROR(INDEX(INDIRECT("B_MSK["&amp;EXPEDISI[#Headers]&amp;"_1]"),ROW()-1),"")</f>
        <v>/ LSN</v>
      </c>
      <c r="H509" s="17">
        <f ca="1">IFERROR(INDEX(INDIRECT("B_MSK["&amp;EXPEDISI[#Headers]&amp;"]"),ROW()-1),"")</f>
        <v>0.125</v>
      </c>
      <c r="I509" s="17">
        <f ca="1">IFERROR(INDEX(INDIRECT("B_MSK["&amp;EXPEDISI[#Headers]&amp;"]"),ROW()-1),"")</f>
        <v>0.05</v>
      </c>
      <c r="J509" s="19" t="str">
        <f ca="1">IFERROR(IF(INDEX(INDIRECT("B_MSK["&amp;EXPEDISI[#Headers]&amp;"]"),ROW()-1)=0,"",INDEX(INDIRECT("B_MSK["&amp;EXPEDISI[#Headers]&amp;"]"),ROW()-1)),"")</f>
        <v/>
      </c>
      <c r="K509" s="16">
        <f ca="1">IFERROR(IF(EXPEDISI[[#This Row],[NAMA BARANG]]="","",INDEX(INDIRECT("B_MSK["&amp;EXPEDISI[#Headers]&amp;"]"),ROW()-1)),"")</f>
        <v>44944</v>
      </c>
      <c r="L509" s="17" t="str">
        <f ca="1">IFERROR(INDEX(INDIRECT("B_MSK["&amp;EXPEDISI[#Headers]&amp;"]"),ROW()-1),"")</f>
        <v/>
      </c>
    </row>
    <row r="510" spans="1:12" x14ac:dyDescent="0.25">
      <c r="A510" s="16" t="str">
        <f ca="1">IFERROR(INDEX(INDIRECT("B_MSK["&amp;EXPEDISI[#Headers]&amp;"]"),ROW()-1),"")</f>
        <v/>
      </c>
      <c r="B510" s="26" t="str">
        <f ca="1">IFERROR(INDEX(INDIRECT("B_MSK["&amp;EXPEDISI[#Headers]&amp;"]"),ROW()-1),"")</f>
        <v>O pastel JK 12W OP-12 S</v>
      </c>
      <c r="C510" s="26" t="str">
        <f ca="1">IFERROR(INDEX(SUPPLIER_CONV[2],MATCH(INDEX(INDIRECT("B_MSK["&amp;EXPEDISI[#Headers]&amp;"]"),ROW()-1),SUPPLIER_CONV[1],0)),"")</f>
        <v>ATALI</v>
      </c>
      <c r="D510" s="21" t="str">
        <f ca="1">IFERROR(INDEX(INDIRECT("B_MSK["&amp;EXPEDISI[#Headers]&amp;"]"),ROW()-1)&amp;IF(OR(EXPEDISI[[#This Row],[C]]&lt;2,EXPEDISI[[#This Row],[C]]=""),"","/ CTN"),"")</f>
        <v>12 LSN/ CTN</v>
      </c>
      <c r="E510" s="5">
        <f ca="1">IFERROR(INDEX(INDIRECT("B_MSK["&amp;EXPEDISI[#Headers]&amp;"]"),ROW()-1),"")</f>
        <v>5</v>
      </c>
      <c r="F510" s="22">
        <f ca="1">IFERROR(INDEX(INDIRECT("B_MSK["&amp;EXPEDISI[#Headers]&amp;"_1]"),ROW()-1),"")</f>
        <v>142800</v>
      </c>
      <c r="G510" s="17" t="str">
        <f ca="1">IFERROR(INDEX(INDIRECT("B_MSK["&amp;EXPEDISI[#Headers]&amp;"_1]"),ROW()-1),"")</f>
        <v>/ LSN</v>
      </c>
      <c r="H510" s="17">
        <f ca="1">IFERROR(INDEX(INDIRECT("B_MSK["&amp;EXPEDISI[#Headers]&amp;"]"),ROW()-1),"")</f>
        <v>0.125</v>
      </c>
      <c r="I510" s="17">
        <f ca="1">IFERROR(INDEX(INDIRECT("B_MSK["&amp;EXPEDISI[#Headers]&amp;"]"),ROW()-1),"")</f>
        <v>0.05</v>
      </c>
      <c r="J510" s="23" t="str">
        <f ca="1">IFERROR(IF(INDEX(INDIRECT("B_MSK["&amp;EXPEDISI[#Headers]&amp;"]"),ROW()-1)=0,"",INDEX(INDIRECT("B_MSK["&amp;EXPEDISI[#Headers]&amp;"]"),ROW()-1)),"")</f>
        <v/>
      </c>
      <c r="K510" s="16">
        <f ca="1">IFERROR(IF(EXPEDISI[[#This Row],[NAMA BARANG]]="","",INDEX(INDIRECT("B_MSK["&amp;EXPEDISI[#Headers]&amp;"]"),ROW()-1)),"")</f>
        <v>44944</v>
      </c>
      <c r="L510" s="17" t="str">
        <f ca="1">IFERROR(INDEX(INDIRECT("B_MSK["&amp;EXPEDISI[#Headers]&amp;"]"),ROW()-1),"")</f>
        <v/>
      </c>
    </row>
    <row r="511" spans="1:12" x14ac:dyDescent="0.25">
      <c r="A511" s="16" t="str">
        <f ca="1">IFERROR(INDEX(INDIRECT("B_MSK["&amp;EXPEDISI[#Headers]&amp;"]"),ROW()-1),"")</f>
        <v/>
      </c>
      <c r="B511" s="26" t="str">
        <f ca="1">IFERROR(INDEX(INDIRECT("B_MSK["&amp;EXPEDISI[#Headers]&amp;"]"),ROW()-1),"")</f>
        <v>Marker Permanen JK PM-34 Hitam</v>
      </c>
      <c r="C511" s="26" t="str">
        <f ca="1">IFERROR(INDEX(SUPPLIER_CONV[2],MATCH(INDEX(INDIRECT("B_MSK["&amp;EXPEDISI[#Headers]&amp;"]"),ROW()-1),SUPPLIER_CONV[1],0)),"")</f>
        <v>ATALI</v>
      </c>
      <c r="D511" s="21" t="str">
        <f ca="1">IFERROR(INDEX(INDIRECT("B_MSK["&amp;EXPEDISI[#Headers]&amp;"]"),ROW()-1)&amp;IF(OR(EXPEDISI[[#This Row],[C]]&lt;2,EXPEDISI[[#This Row],[C]]=""),"","/ CTN"),"")</f>
        <v>48 LSN</v>
      </c>
      <c r="E511" s="5" t="str">
        <f ca="1">IFERROR(INDEX(INDIRECT("B_MSK["&amp;EXPEDISI[#Headers]&amp;"]"),ROW()-1),"")</f>
        <v/>
      </c>
      <c r="F511" s="22">
        <f ca="1">IFERROR(INDEX(INDIRECT("B_MSK["&amp;EXPEDISI[#Headers]&amp;"_1]"),ROW()-1),"")</f>
        <v>2350</v>
      </c>
      <c r="G511" s="17" t="str">
        <f ca="1">IFERROR(INDEX(INDIRECT("B_MSK["&amp;EXPEDISI[#Headers]&amp;"_1]"),ROW()-1),"")</f>
        <v>/ PCS</v>
      </c>
      <c r="H511" s="17">
        <f ca="1">IFERROR(INDEX(INDIRECT("B_MSK["&amp;EXPEDISI[#Headers]&amp;"]"),ROW()-1),"")</f>
        <v>0.1</v>
      </c>
      <c r="I511" s="17">
        <f ca="1">IFERROR(INDEX(INDIRECT("B_MSK["&amp;EXPEDISI[#Headers]&amp;"]"),ROW()-1),"")</f>
        <v>0.05</v>
      </c>
      <c r="J511" s="23" t="str">
        <f ca="1">IFERROR(IF(INDEX(INDIRECT("B_MSK["&amp;EXPEDISI[#Headers]&amp;"]"),ROW()-1)=0,"",INDEX(INDIRECT("B_MSK["&amp;EXPEDISI[#Headers]&amp;"]"),ROW()-1)),"")</f>
        <v>BONUS U/ PEMBELIAN OIL PASTEL JOYKO</v>
      </c>
      <c r="K511" s="16">
        <f ca="1">IFERROR(IF(EXPEDISI[[#This Row],[NAMA BARANG]]="","",INDEX(INDIRECT("B_MSK["&amp;EXPEDISI[#Headers]&amp;"]"),ROW()-1)),"")</f>
        <v>44944</v>
      </c>
      <c r="L511" s="17" t="str">
        <f ca="1">IFERROR(INDEX(INDIRECT("B_MSK["&amp;EXPEDISI[#Headers]&amp;"]"),ROW()-1),"")</f>
        <v/>
      </c>
    </row>
    <row r="512" spans="1:12" x14ac:dyDescent="0.25">
      <c r="A512" s="16" t="str">
        <f ca="1">IFERROR(INDEX(INDIRECT("B_MSK["&amp;EXPEDISI[#Headers]&amp;"]"),ROW()-1),"")</f>
        <v/>
      </c>
      <c r="B512" s="26" t="str">
        <f ca="1">IFERROR(INDEX(INDIRECT("B_MSK["&amp;EXPEDISI[#Headers]&amp;"]"),ROW()-1),"")</f>
        <v/>
      </c>
      <c r="C512" s="26" t="str">
        <f ca="1">IFERROR(INDEX(SUPPLIER_CONV[2],MATCH(INDEX(INDIRECT("B_MSK["&amp;EXPEDISI[#Headers]&amp;"]"),ROW()-1),SUPPLIER_CONV[1],0)),"")</f>
        <v/>
      </c>
      <c r="D512" s="21" t="str">
        <f ca="1">IFERROR(INDEX(INDIRECT("B_MSK["&amp;EXPEDISI[#Headers]&amp;"]"),ROW()-1)&amp;IF(OR(EXPEDISI[[#This Row],[C]]&lt;2,EXPEDISI[[#This Row],[C]]=""),"","/ CTN"),"")</f>
        <v/>
      </c>
      <c r="E512" s="5" t="str">
        <f ca="1">IFERROR(INDEX(INDIRECT("B_MSK["&amp;EXPEDISI[#Headers]&amp;"]"),ROW()-1),"")</f>
        <v/>
      </c>
      <c r="F512" s="22" t="str">
        <f ca="1">IFERROR(INDEX(INDIRECT("B_MSK["&amp;EXPEDISI[#Headers]&amp;"_1]"),ROW()-1),"")</f>
        <v/>
      </c>
      <c r="G512" s="17" t="str">
        <f ca="1">IFERROR(INDEX(INDIRECT("B_MSK["&amp;EXPEDISI[#Headers]&amp;"_1]"),ROW()-1),"")</f>
        <v/>
      </c>
      <c r="H512" s="17" t="str">
        <f ca="1">IFERROR(INDEX(INDIRECT("B_MSK["&amp;EXPEDISI[#Headers]&amp;"]"),ROW()-1),"")</f>
        <v/>
      </c>
      <c r="I512" s="17" t="str">
        <f ca="1">IFERROR(INDEX(INDIRECT("B_MSK["&amp;EXPEDISI[#Headers]&amp;"]"),ROW()-1),"")</f>
        <v/>
      </c>
      <c r="J512" s="19" t="str">
        <f ca="1">IFERROR(IF(INDEX(INDIRECT("B_MSK["&amp;EXPEDISI[#Headers]&amp;"]"),ROW()-1)=0,"",INDEX(INDIRECT("B_MSK["&amp;EXPEDISI[#Headers]&amp;"]"),ROW()-1)),"")</f>
        <v/>
      </c>
      <c r="K512" s="16" t="str">
        <f ca="1">IFERROR(IF(EXPEDISI[[#This Row],[NAMA BARANG]]="","",INDEX(INDIRECT("B_MSK["&amp;EXPEDISI[#Headers]&amp;"]"),ROW()-1)),"")</f>
        <v/>
      </c>
      <c r="L512" s="17" t="str">
        <f ca="1">IFERROR(INDEX(INDIRECT("B_MSK["&amp;EXPEDISI[#Headers]&amp;"]"),ROW()-1),"")</f>
        <v/>
      </c>
    </row>
    <row r="513" spans="1:12" x14ac:dyDescent="0.25">
      <c r="A513" s="16" t="str">
        <f ca="1">IFERROR(INDEX(INDIRECT("B_MSK["&amp;EXPEDISI[#Headers]&amp;"]"),ROW()-1),"")</f>
        <v/>
      </c>
      <c r="B513" s="26" t="str">
        <f ca="1">IFERROR(INDEX(INDIRECT("B_MSK["&amp;EXPEDISI[#Headers]&amp;"]"),ROW()-1),"")</f>
        <v>Gunting JK SC-828</v>
      </c>
      <c r="C513" s="26" t="str">
        <f ca="1">IFERROR(INDEX(SUPPLIER_CONV[2],MATCH(INDEX(INDIRECT("B_MSK["&amp;EXPEDISI[#Headers]&amp;"]"),ROW()-1),SUPPLIER_CONV[1],0)),"")</f>
        <v>ATALI</v>
      </c>
      <c r="D513" s="21" t="str">
        <f ca="1">IFERROR(INDEX(INDIRECT("B_MSK["&amp;EXPEDISI[#Headers]&amp;"]"),ROW()-1)&amp;IF(OR(EXPEDISI[[#This Row],[C]]&lt;2,EXPEDISI[[#This Row],[C]]=""),"","/ CTN"),"")</f>
        <v>12 LSN/ CTN</v>
      </c>
      <c r="E513" s="5">
        <f ca="1">IFERROR(INDEX(INDIRECT("B_MSK["&amp;EXPEDISI[#Headers]&amp;"]"),ROW()-1),"")</f>
        <v>2</v>
      </c>
      <c r="F513" s="22">
        <f ca="1">IFERROR(INDEX(INDIRECT("B_MSK["&amp;EXPEDISI[#Headers]&amp;"_1]"),ROW()-1),"")</f>
        <v>52200</v>
      </c>
      <c r="G513" s="17" t="str">
        <f ca="1">IFERROR(INDEX(INDIRECT("B_MSK["&amp;EXPEDISI[#Headers]&amp;"_1]"),ROW()-1),"")</f>
        <v>/ LSN</v>
      </c>
      <c r="H513" s="17">
        <f ca="1">IFERROR(INDEX(INDIRECT("B_MSK["&amp;EXPEDISI[#Headers]&amp;"]"),ROW()-1),"")</f>
        <v>0.125</v>
      </c>
      <c r="I513" s="17">
        <f ca="1">IFERROR(INDEX(INDIRECT("B_MSK["&amp;EXPEDISI[#Headers]&amp;"]"),ROW()-1),"")</f>
        <v>0.05</v>
      </c>
      <c r="J513" s="19" t="str">
        <f ca="1">IFERROR(IF(INDEX(INDIRECT("B_MSK["&amp;EXPEDISI[#Headers]&amp;"]"),ROW()-1)=0,"",INDEX(INDIRECT("B_MSK["&amp;EXPEDISI[#Headers]&amp;"]"),ROW()-1)),"")</f>
        <v/>
      </c>
      <c r="K513" s="16">
        <f ca="1">IFERROR(IF(EXPEDISI[[#This Row],[NAMA BARANG]]="","",INDEX(INDIRECT("B_MSK["&amp;EXPEDISI[#Headers]&amp;"]"),ROW()-1)),"")</f>
        <v>44944</v>
      </c>
      <c r="L513" s="17" t="str">
        <f ca="1">IFERROR(INDEX(INDIRECT("B_MSK["&amp;EXPEDISI[#Headers]&amp;"]"),ROW()-1),"")</f>
        <v/>
      </c>
    </row>
    <row r="514" spans="1:12" x14ac:dyDescent="0.25">
      <c r="A514" s="16" t="str">
        <f ca="1">IFERROR(INDEX(INDIRECT("B_MSK["&amp;EXPEDISI[#Headers]&amp;"]"),ROW()-1),"")</f>
        <v/>
      </c>
      <c r="B514" s="26" t="str">
        <f ca="1">IFERROR(INDEX(INDIRECT("B_MSK["&amp;EXPEDISI[#Headers]&amp;"]"),ROW()-1),"")</f>
        <v>Gunting JK SC-838</v>
      </c>
      <c r="C514" s="26" t="str">
        <f ca="1">IFERROR(INDEX(SUPPLIER_CONV[2],MATCH(INDEX(INDIRECT("B_MSK["&amp;EXPEDISI[#Headers]&amp;"]"),ROW()-1),SUPPLIER_CONV[1],0)),"")</f>
        <v>ATALI</v>
      </c>
      <c r="D514" s="21" t="str">
        <f ca="1">IFERROR(INDEX(INDIRECT("B_MSK["&amp;EXPEDISI[#Headers]&amp;"]"),ROW()-1)&amp;IF(OR(EXPEDISI[[#This Row],[C]]&lt;2,EXPEDISI[[#This Row],[C]]=""),"","/ CTN"),"")</f>
        <v>12 LSN/ CTN</v>
      </c>
      <c r="E514" s="5">
        <f ca="1">IFERROR(INDEX(INDIRECT("B_MSK["&amp;EXPEDISI[#Headers]&amp;"]"),ROW()-1),"")</f>
        <v>2</v>
      </c>
      <c r="F514" s="22">
        <f ca="1">IFERROR(INDEX(INDIRECT("B_MSK["&amp;EXPEDISI[#Headers]&amp;"_1]"),ROW()-1),"")</f>
        <v>78000</v>
      </c>
      <c r="G514" s="17" t="str">
        <f ca="1">IFERROR(INDEX(INDIRECT("B_MSK["&amp;EXPEDISI[#Headers]&amp;"_1]"),ROW()-1),"")</f>
        <v>/ LSN</v>
      </c>
      <c r="H514" s="17">
        <f ca="1">IFERROR(INDEX(INDIRECT("B_MSK["&amp;EXPEDISI[#Headers]&amp;"]"),ROW()-1),"")</f>
        <v>0.125</v>
      </c>
      <c r="I514" s="17">
        <f ca="1">IFERROR(INDEX(INDIRECT("B_MSK["&amp;EXPEDISI[#Headers]&amp;"]"),ROW()-1),"")</f>
        <v>0.05</v>
      </c>
      <c r="J514" s="19" t="str">
        <f ca="1">IFERROR(IF(INDEX(INDIRECT("B_MSK["&amp;EXPEDISI[#Headers]&amp;"]"),ROW()-1)=0,"",INDEX(INDIRECT("B_MSK["&amp;EXPEDISI[#Headers]&amp;"]"),ROW()-1)),"")</f>
        <v/>
      </c>
      <c r="K514" s="16">
        <f ca="1">IFERROR(IF(EXPEDISI[[#This Row],[NAMA BARANG]]="","",INDEX(INDIRECT("B_MSK["&amp;EXPEDISI[#Headers]&amp;"]"),ROW()-1)),"")</f>
        <v>44944</v>
      </c>
      <c r="L514" s="17" t="str">
        <f ca="1">IFERROR(INDEX(INDIRECT("B_MSK["&amp;EXPEDISI[#Headers]&amp;"]"),ROW()-1),"")</f>
        <v/>
      </c>
    </row>
    <row r="515" spans="1:12" x14ac:dyDescent="0.25">
      <c r="A515" s="16" t="str">
        <f ca="1">IFERROR(INDEX(INDIRECT("B_MSK["&amp;EXPEDISI[#Headers]&amp;"]"),ROW()-1),"")</f>
        <v/>
      </c>
      <c r="B515" s="26" t="str">
        <f ca="1">IFERROR(INDEX(INDIRECT("B_MSK["&amp;EXPEDISI[#Headers]&amp;"]"),ROW()-1),"")</f>
        <v>Gunting JK SC-848</v>
      </c>
      <c r="C515" s="26" t="str">
        <f ca="1">IFERROR(INDEX(SUPPLIER_CONV[2],MATCH(INDEX(INDIRECT("B_MSK["&amp;EXPEDISI[#Headers]&amp;"]"),ROW()-1),SUPPLIER_CONV[1],0)),"")</f>
        <v>ATALI</v>
      </c>
      <c r="D515" s="21" t="str">
        <f ca="1">IFERROR(INDEX(INDIRECT("B_MSK["&amp;EXPEDISI[#Headers]&amp;"]"),ROW()-1)&amp;IF(OR(EXPEDISI[[#This Row],[C]]&lt;2,EXPEDISI[[#This Row],[C]]=""),"","/ CTN"),"")</f>
        <v>12 LSN/ CTN</v>
      </c>
      <c r="E515" s="5">
        <f ca="1">IFERROR(INDEX(INDIRECT("B_MSK["&amp;EXPEDISI[#Headers]&amp;"]"),ROW()-1),"")</f>
        <v>2</v>
      </c>
      <c r="F515" s="22">
        <f ca="1">IFERROR(INDEX(INDIRECT("B_MSK["&amp;EXPEDISI[#Headers]&amp;"_1]"),ROW()-1),"")</f>
        <v>117000</v>
      </c>
      <c r="G515" s="17" t="str">
        <f ca="1">IFERROR(INDEX(INDIRECT("B_MSK["&amp;EXPEDISI[#Headers]&amp;"_1]"),ROW()-1),"")</f>
        <v>/ LSN</v>
      </c>
      <c r="H515" s="17">
        <f ca="1">IFERROR(INDEX(INDIRECT("B_MSK["&amp;EXPEDISI[#Headers]&amp;"]"),ROW()-1),"")</f>
        <v>0.125</v>
      </c>
      <c r="I515" s="17">
        <f ca="1">IFERROR(INDEX(INDIRECT("B_MSK["&amp;EXPEDISI[#Headers]&amp;"]"),ROW()-1),"")</f>
        <v>0.05</v>
      </c>
      <c r="J515" s="19" t="str">
        <f ca="1">IFERROR(IF(INDEX(INDIRECT("B_MSK["&amp;EXPEDISI[#Headers]&amp;"]"),ROW()-1)=0,"",INDEX(INDIRECT("B_MSK["&amp;EXPEDISI[#Headers]&amp;"]"),ROW()-1)),"")</f>
        <v/>
      </c>
      <c r="K515" s="16">
        <f ca="1">IFERROR(IF(EXPEDISI[[#This Row],[NAMA BARANG]]="","",INDEX(INDIRECT("B_MSK["&amp;EXPEDISI[#Headers]&amp;"]"),ROW()-1)),"")</f>
        <v>44944</v>
      </c>
      <c r="L515" s="17" t="str">
        <f ca="1">IFERROR(INDEX(INDIRECT("B_MSK["&amp;EXPEDISI[#Headers]&amp;"]"),ROW()-1),"")</f>
        <v/>
      </c>
    </row>
    <row r="516" spans="1:12" x14ac:dyDescent="0.25">
      <c r="A516" s="16" t="str">
        <f ca="1">IFERROR(INDEX(INDIRECT("B_MSK["&amp;EXPEDISI[#Headers]&amp;"]"),ROW()-1),"")</f>
        <v/>
      </c>
      <c r="B516" s="26" t="str">
        <f ca="1">IFERROR(INDEX(INDIRECT("B_MSK["&amp;EXPEDISI[#Headers]&amp;"]"),ROW()-1),"")</f>
        <v>Stip JK 526-B40 P</v>
      </c>
      <c r="C516" s="26" t="str">
        <f ca="1">IFERROR(INDEX(SUPPLIER_CONV[2],MATCH(INDEX(INDIRECT("B_MSK["&amp;EXPEDISI[#Headers]&amp;"]"),ROW()-1),SUPPLIER_CONV[1],0)),"")</f>
        <v>ATALI</v>
      </c>
      <c r="D516" s="21" t="str">
        <f ca="1">IFERROR(INDEX(INDIRECT("B_MSK["&amp;EXPEDISI[#Headers]&amp;"]"),ROW()-1)&amp;IF(OR(EXPEDISI[[#This Row],[C]]&lt;2,EXPEDISI[[#This Row],[C]]=""),"","/ CTN"),"")</f>
        <v>50 BOX (40 PCS)/ CTN</v>
      </c>
      <c r="E516" s="5">
        <f ca="1">IFERROR(INDEX(INDIRECT("B_MSK["&amp;EXPEDISI[#Headers]&amp;"]"),ROW()-1),"")</f>
        <v>2</v>
      </c>
      <c r="F516" s="22">
        <f ca="1">IFERROR(INDEX(INDIRECT("B_MSK["&amp;EXPEDISI[#Headers]&amp;"_1]"),ROW()-1),"")</f>
        <v>28300</v>
      </c>
      <c r="G516" s="17" t="str">
        <f ca="1">IFERROR(INDEX(INDIRECT("B_MSK["&amp;EXPEDISI[#Headers]&amp;"_1]"),ROW()-1),"")</f>
        <v xml:space="preserve">/ BOX </v>
      </c>
      <c r="H516" s="17">
        <f ca="1">IFERROR(INDEX(INDIRECT("B_MSK["&amp;EXPEDISI[#Headers]&amp;"]"),ROW()-1),"")</f>
        <v>0.125</v>
      </c>
      <c r="I516" s="17">
        <f ca="1">IFERROR(INDEX(INDIRECT("B_MSK["&amp;EXPEDISI[#Headers]&amp;"]"),ROW()-1),"")</f>
        <v>0.05</v>
      </c>
      <c r="J516" s="19" t="str">
        <f ca="1">IFERROR(IF(INDEX(INDIRECT("B_MSK["&amp;EXPEDISI[#Headers]&amp;"]"),ROW()-1)=0,"",INDEX(INDIRECT("B_MSK["&amp;EXPEDISI[#Headers]&amp;"]"),ROW()-1)),"")</f>
        <v/>
      </c>
      <c r="K516" s="16">
        <f ca="1">IFERROR(IF(EXPEDISI[[#This Row],[NAMA BARANG]]="","",INDEX(INDIRECT("B_MSK["&amp;EXPEDISI[#Headers]&amp;"]"),ROW()-1)),"")</f>
        <v>44944</v>
      </c>
      <c r="L516" s="17" t="str">
        <f ca="1">IFERROR(INDEX(INDIRECT("B_MSK["&amp;EXPEDISI[#Headers]&amp;"]"),ROW()-1),"")</f>
        <v/>
      </c>
    </row>
    <row r="517" spans="1:12" x14ac:dyDescent="0.25">
      <c r="A517" s="16" t="str">
        <f ca="1">IFERROR(INDEX(INDIRECT("B_MSK["&amp;EXPEDISI[#Headers]&amp;"]"),ROW()-1),"")</f>
        <v/>
      </c>
      <c r="B517" s="26" t="str">
        <f ca="1">IFERROR(INDEX(INDIRECT("B_MSK["&amp;EXPEDISI[#Headers]&amp;"]"),ROW()-1),"")</f>
        <v>Stip JK 526-B20</v>
      </c>
      <c r="C517" s="26" t="str">
        <f ca="1">IFERROR(INDEX(SUPPLIER_CONV[2],MATCH(INDEX(INDIRECT("B_MSK["&amp;EXPEDISI[#Headers]&amp;"]"),ROW()-1),SUPPLIER_CONV[1],0)),"")</f>
        <v>ATALI</v>
      </c>
      <c r="D517" s="21" t="str">
        <f ca="1">IFERROR(INDEX(INDIRECT("B_MSK["&amp;EXPEDISI[#Headers]&amp;"]"),ROW()-1)&amp;IF(OR(EXPEDISI[[#This Row],[C]]&lt;2,EXPEDISI[[#This Row],[C]]=""),"","/ CTN"),"")</f>
        <v>50 BOX (20 PCS)/ CTN</v>
      </c>
      <c r="E517" s="5">
        <f ca="1">IFERROR(INDEX(INDIRECT("B_MSK["&amp;EXPEDISI[#Headers]&amp;"]"),ROW()-1),"")</f>
        <v>2</v>
      </c>
      <c r="F517" s="22">
        <f ca="1">IFERROR(INDEX(INDIRECT("B_MSK["&amp;EXPEDISI[#Headers]&amp;"_1]"),ROW()-1),"")</f>
        <v>34100</v>
      </c>
      <c r="G517" s="17" t="str">
        <f ca="1">IFERROR(INDEX(INDIRECT("B_MSK["&amp;EXPEDISI[#Headers]&amp;"_1]"),ROW()-1),"")</f>
        <v xml:space="preserve">/ BOX </v>
      </c>
      <c r="H517" s="17">
        <f ca="1">IFERROR(INDEX(INDIRECT("B_MSK["&amp;EXPEDISI[#Headers]&amp;"]"),ROW()-1),"")</f>
        <v>0.125</v>
      </c>
      <c r="I517" s="17">
        <f ca="1">IFERROR(INDEX(INDIRECT("B_MSK["&amp;EXPEDISI[#Headers]&amp;"]"),ROW()-1),"")</f>
        <v>0.05</v>
      </c>
      <c r="J517" s="19" t="str">
        <f ca="1">IFERROR(IF(INDEX(INDIRECT("B_MSK["&amp;EXPEDISI[#Headers]&amp;"]"),ROW()-1)=0,"",INDEX(INDIRECT("B_MSK["&amp;EXPEDISI[#Headers]&amp;"]"),ROW()-1)),"")</f>
        <v/>
      </c>
      <c r="K517" s="16">
        <f ca="1">IFERROR(IF(EXPEDISI[[#This Row],[NAMA BARANG]]="","",INDEX(INDIRECT("B_MSK["&amp;EXPEDISI[#Headers]&amp;"]"),ROW()-1)),"")</f>
        <v>44944</v>
      </c>
      <c r="L517" s="17" t="str">
        <f ca="1">IFERROR(INDEX(INDIRECT("B_MSK["&amp;EXPEDISI[#Headers]&amp;"]"),ROW()-1),"")</f>
        <v/>
      </c>
    </row>
    <row r="518" spans="1:12" x14ac:dyDescent="0.25">
      <c r="A518" s="16" t="str">
        <f ca="1">IFERROR(INDEX(INDIRECT("B_MSK["&amp;EXPEDISI[#Headers]&amp;"]"),ROW()-1),"")</f>
        <v/>
      </c>
      <c r="B518" s="26" t="str">
        <f ca="1">IFERROR(INDEX(INDIRECT("B_MSK["&amp;EXPEDISI[#Headers]&amp;"]"),ROW()-1),"")</f>
        <v>PW JK 12W CP-12 PB panjang</v>
      </c>
      <c r="C518" s="26" t="str">
        <f ca="1">IFERROR(INDEX(SUPPLIER_CONV[2],MATCH(INDEX(INDIRECT("B_MSK["&amp;EXPEDISI[#Headers]&amp;"]"),ROW()-1),SUPPLIER_CONV[1],0)),"")</f>
        <v>ATALI</v>
      </c>
      <c r="D518" s="21" t="str">
        <f ca="1">IFERROR(INDEX(INDIRECT("B_MSK["&amp;EXPEDISI[#Headers]&amp;"]"),ROW()-1)&amp;IF(OR(EXPEDISI[[#This Row],[C]]&lt;2,EXPEDISI[[#This Row],[C]]=""),"","/ CTN"),"")</f>
        <v>12 LSN/ CTN</v>
      </c>
      <c r="E518" s="5">
        <f ca="1">IFERROR(INDEX(INDIRECT("B_MSK["&amp;EXPEDISI[#Headers]&amp;"]"),ROW()-1),"")</f>
        <v>2</v>
      </c>
      <c r="F518" s="22">
        <f ca="1">IFERROR(INDEX(INDIRECT("B_MSK["&amp;EXPEDISI[#Headers]&amp;"_1]"),ROW()-1),"")</f>
        <v>127200</v>
      </c>
      <c r="G518" s="17" t="str">
        <f ca="1">IFERROR(INDEX(INDIRECT("B_MSK["&amp;EXPEDISI[#Headers]&amp;"_1]"),ROW()-1),"")</f>
        <v>/ LSN</v>
      </c>
      <c r="H518" s="17">
        <f ca="1">IFERROR(INDEX(INDIRECT("B_MSK["&amp;EXPEDISI[#Headers]&amp;"]"),ROW()-1),"")</f>
        <v>0.125</v>
      </c>
      <c r="I518" s="17">
        <f ca="1">IFERROR(INDEX(INDIRECT("B_MSK["&amp;EXPEDISI[#Headers]&amp;"]"),ROW()-1),"")</f>
        <v>0.05</v>
      </c>
      <c r="J518" s="19" t="str">
        <f ca="1">IFERROR(IF(INDEX(INDIRECT("B_MSK["&amp;EXPEDISI[#Headers]&amp;"]"),ROW()-1)=0,"",INDEX(INDIRECT("B_MSK["&amp;EXPEDISI[#Headers]&amp;"]"),ROW()-1)),"")</f>
        <v/>
      </c>
      <c r="K518" s="16">
        <f ca="1">IFERROR(IF(EXPEDISI[[#This Row],[NAMA BARANG]]="","",INDEX(INDIRECT("B_MSK["&amp;EXPEDISI[#Headers]&amp;"]"),ROW()-1)),"")</f>
        <v>44944</v>
      </c>
      <c r="L518" s="17" t="str">
        <f ca="1">IFERROR(INDEX(INDIRECT("B_MSK["&amp;EXPEDISI[#Headers]&amp;"]"),ROW()-1),"")</f>
        <v/>
      </c>
    </row>
    <row r="519" spans="1:12" x14ac:dyDescent="0.25">
      <c r="A519" s="16" t="str">
        <f ca="1">IFERROR(INDEX(INDIRECT("B_MSK["&amp;EXPEDISI[#Headers]&amp;"]"),ROW()-1),"")</f>
        <v/>
      </c>
      <c r="B519" s="26" t="str">
        <f ca="1">IFERROR(INDEX(INDIRECT("B_MSK["&amp;EXPEDISI[#Headers]&amp;"]"),ROW()-1),"")</f>
        <v>Gel pen JK GP-330 hitam</v>
      </c>
      <c r="C519" s="26" t="str">
        <f ca="1">IFERROR(INDEX(SUPPLIER_CONV[2],MATCH(INDEX(INDIRECT("B_MSK["&amp;EXPEDISI[#Headers]&amp;"]"),ROW()-1),SUPPLIER_CONV[1],0)),"")</f>
        <v>ATALI</v>
      </c>
      <c r="D519" s="21" t="str">
        <f ca="1">IFERROR(INDEX(INDIRECT("B_MSK["&amp;EXPEDISI[#Headers]&amp;"]"),ROW()-1)&amp;IF(OR(EXPEDISI[[#This Row],[C]]&lt;2,EXPEDISI[[#This Row],[C]]=""),"","/ CTN"),"")</f>
        <v>144 LSN/ CTN</v>
      </c>
      <c r="E519" s="5">
        <f ca="1">IFERROR(INDEX(INDIRECT("B_MSK["&amp;EXPEDISI[#Headers]&amp;"]"),ROW()-1),"")</f>
        <v>2</v>
      </c>
      <c r="F519" s="22">
        <f ca="1">IFERROR(INDEX(INDIRECT("B_MSK["&amp;EXPEDISI[#Headers]&amp;"_1]"),ROW()-1),"")</f>
        <v>14100</v>
      </c>
      <c r="G519" s="17" t="str">
        <f ca="1">IFERROR(INDEX(INDIRECT("B_MSK["&amp;EXPEDISI[#Headers]&amp;"_1]"),ROW()-1),"")</f>
        <v>/ LSN</v>
      </c>
      <c r="H519" s="17">
        <f ca="1">IFERROR(INDEX(INDIRECT("B_MSK["&amp;EXPEDISI[#Headers]&amp;"]"),ROW()-1),"")</f>
        <v>0.125</v>
      </c>
      <c r="I519" s="17">
        <f ca="1">IFERROR(INDEX(INDIRECT("B_MSK["&amp;EXPEDISI[#Headers]&amp;"]"),ROW()-1),"")</f>
        <v>0.05</v>
      </c>
      <c r="J519" s="23" t="str">
        <f ca="1">IFERROR(IF(INDEX(INDIRECT("B_MSK["&amp;EXPEDISI[#Headers]&amp;"]"),ROW()-1)=0,"",INDEX(INDIRECT("B_MSK["&amp;EXPEDISI[#Headers]&amp;"]"),ROW()-1)),"")</f>
        <v/>
      </c>
      <c r="K519" s="16">
        <f ca="1">IFERROR(IF(EXPEDISI[[#This Row],[NAMA BARANG]]="","",INDEX(INDIRECT("B_MSK["&amp;EXPEDISI[#Headers]&amp;"]"),ROW()-1)),"")</f>
        <v>44944</v>
      </c>
      <c r="L519" s="17" t="str">
        <f ca="1">IFERROR(INDEX(INDIRECT("B_MSK["&amp;EXPEDISI[#Headers]&amp;"]"),ROW()-1),"")</f>
        <v/>
      </c>
    </row>
    <row r="520" spans="1:12" x14ac:dyDescent="0.25">
      <c r="A520" s="16" t="str">
        <f ca="1">IFERROR(INDEX(INDIRECT("B_MSK["&amp;EXPEDISI[#Headers]&amp;"]"),ROW()-1),"")</f>
        <v/>
      </c>
      <c r="B520" s="26" t="str">
        <f ca="1">IFERROR(INDEX(INDIRECT("B_MSK["&amp;EXPEDISI[#Headers]&amp;"]"),ROW()-1),"")</f>
        <v>Lem stick JK GS-100</v>
      </c>
      <c r="C520" s="26" t="str">
        <f ca="1">IFERROR(INDEX(SUPPLIER_CONV[2],MATCH(INDEX(INDIRECT("B_MSK["&amp;EXPEDISI[#Headers]&amp;"]"),ROW()-1),SUPPLIER_CONV[1],0)),"")</f>
        <v>ATALI</v>
      </c>
      <c r="D520" s="21" t="str">
        <f ca="1">IFERROR(INDEX(INDIRECT("B_MSK["&amp;EXPEDISI[#Headers]&amp;"]"),ROW()-1)&amp;IF(OR(EXPEDISI[[#This Row],[C]]&lt;2,EXPEDISI[[#This Row],[C]]=""),"","/ CTN"),"")</f>
        <v>36 BOX (24 PCS)/ CTN</v>
      </c>
      <c r="E520" s="5">
        <f ca="1">IFERROR(INDEX(INDIRECT("B_MSK["&amp;EXPEDISI[#Headers]&amp;"]"),ROW()-1),"")</f>
        <v>2</v>
      </c>
      <c r="F520" s="22">
        <f ca="1">IFERROR(INDEX(INDIRECT("B_MSK["&amp;EXPEDISI[#Headers]&amp;"_1]"),ROW()-1),"")</f>
        <v>50400</v>
      </c>
      <c r="G520" s="17" t="str">
        <f ca="1">IFERROR(INDEX(INDIRECT("B_MSK["&amp;EXPEDISI[#Headers]&amp;"_1]"),ROW()-1),"")</f>
        <v xml:space="preserve">/ BOX </v>
      </c>
      <c r="H520" s="17">
        <f ca="1">IFERROR(INDEX(INDIRECT("B_MSK["&amp;EXPEDISI[#Headers]&amp;"]"),ROW()-1),"")</f>
        <v>0.125</v>
      </c>
      <c r="I520" s="17">
        <f ca="1">IFERROR(INDEX(INDIRECT("B_MSK["&amp;EXPEDISI[#Headers]&amp;"]"),ROW()-1),"")</f>
        <v>0.05</v>
      </c>
      <c r="J520" s="19" t="str">
        <f ca="1">IFERROR(IF(INDEX(INDIRECT("B_MSK["&amp;EXPEDISI[#Headers]&amp;"]"),ROW()-1)=0,"",INDEX(INDIRECT("B_MSK["&amp;EXPEDISI[#Headers]&amp;"]"),ROW()-1)),"")</f>
        <v/>
      </c>
      <c r="K520" s="16">
        <f ca="1">IFERROR(IF(EXPEDISI[[#This Row],[NAMA BARANG]]="","",INDEX(INDIRECT("B_MSK["&amp;EXPEDISI[#Headers]&amp;"]"),ROW()-1)),"")</f>
        <v>44944</v>
      </c>
      <c r="L520" s="17" t="str">
        <f ca="1">IFERROR(INDEX(INDIRECT("B_MSK["&amp;EXPEDISI[#Headers]&amp;"]"),ROW()-1),"")</f>
        <v/>
      </c>
    </row>
    <row r="521" spans="1:12" x14ac:dyDescent="0.25">
      <c r="A521" s="16" t="str">
        <f ca="1">IFERROR(INDEX(INDIRECT("B_MSK["&amp;EXPEDISI[#Headers]&amp;"]"),ROW()-1),"")</f>
        <v/>
      </c>
      <c r="B521" s="26" t="str">
        <f ca="1">IFERROR(INDEX(INDIRECT("B_MSK["&amp;EXPEDISI[#Headers]&amp;"]"),ROW()-1),"")</f>
        <v/>
      </c>
      <c r="C521" s="26" t="str">
        <f ca="1">IFERROR(INDEX(SUPPLIER_CONV[2],MATCH(INDEX(INDIRECT("B_MSK["&amp;EXPEDISI[#Headers]&amp;"]"),ROW()-1),SUPPLIER_CONV[1],0)),"")</f>
        <v/>
      </c>
      <c r="D521" s="21" t="str">
        <f ca="1">IFERROR(INDEX(INDIRECT("B_MSK["&amp;EXPEDISI[#Headers]&amp;"]"),ROW()-1)&amp;IF(OR(EXPEDISI[[#This Row],[C]]&lt;2,EXPEDISI[[#This Row],[C]]=""),"","/ CTN"),"")</f>
        <v/>
      </c>
      <c r="E521" s="5" t="str">
        <f ca="1">IFERROR(INDEX(INDIRECT("B_MSK["&amp;EXPEDISI[#Headers]&amp;"]"),ROW()-1),"")</f>
        <v/>
      </c>
      <c r="F521" s="22" t="str">
        <f ca="1">IFERROR(INDEX(INDIRECT("B_MSK["&amp;EXPEDISI[#Headers]&amp;"_1]"),ROW()-1),"")</f>
        <v/>
      </c>
      <c r="G521" s="17" t="str">
        <f ca="1">IFERROR(INDEX(INDIRECT("B_MSK["&amp;EXPEDISI[#Headers]&amp;"_1]"),ROW()-1),"")</f>
        <v/>
      </c>
      <c r="H521" s="17" t="str">
        <f ca="1">IFERROR(INDEX(INDIRECT("B_MSK["&amp;EXPEDISI[#Headers]&amp;"]"),ROW()-1),"")</f>
        <v/>
      </c>
      <c r="I521" s="17" t="str">
        <f ca="1">IFERROR(INDEX(INDIRECT("B_MSK["&amp;EXPEDISI[#Headers]&amp;"]"),ROW()-1),"")</f>
        <v/>
      </c>
      <c r="J521" s="19" t="str">
        <f ca="1">IFERROR(IF(INDEX(INDIRECT("B_MSK["&amp;EXPEDISI[#Headers]&amp;"]"),ROW()-1)=0,"",INDEX(INDIRECT("B_MSK["&amp;EXPEDISI[#Headers]&amp;"]"),ROW()-1)),"")</f>
        <v/>
      </c>
      <c r="K521" s="16" t="str">
        <f ca="1">IFERROR(IF(EXPEDISI[[#This Row],[NAMA BARANG]]="","",INDEX(INDIRECT("B_MSK["&amp;EXPEDISI[#Headers]&amp;"]"),ROW()-1)),"")</f>
        <v/>
      </c>
      <c r="L521" s="17" t="str">
        <f ca="1">IFERROR(INDEX(INDIRECT("B_MSK["&amp;EXPEDISI[#Headers]&amp;"]"),ROW()-1),"")</f>
        <v/>
      </c>
    </row>
    <row r="522" spans="1:12" x14ac:dyDescent="0.25">
      <c r="A522" s="16" t="str">
        <f ca="1">IFERROR(INDEX(INDIRECT("B_MSK["&amp;EXPEDISI[#Headers]&amp;"]"),ROW()-1),"")</f>
        <v/>
      </c>
      <c r="B522" s="26" t="str">
        <f ca="1">IFERROR(INDEX(INDIRECT("B_MSK["&amp;EXPEDISI[#Headers]&amp;"]"),ROW()-1),"")</f>
        <v>Tipe-ex kertas Kenko CT-903</v>
      </c>
      <c r="C522" s="26" t="str">
        <f ca="1">IFERROR(INDEX(SUPPLIER_CONV[2],MATCH(INDEX(INDIRECT("B_MSK["&amp;EXPEDISI[#Headers]&amp;"]"),ROW()-1),SUPPLIER_CONV[1],0)),"")</f>
        <v>KENKO</v>
      </c>
      <c r="D522" s="21" t="str">
        <f ca="1">IFERROR(INDEX(INDIRECT("B_MSK["&amp;EXPEDISI[#Headers]&amp;"]"),ROW()-1)&amp;IF(OR(EXPEDISI[[#This Row],[C]]&lt;2,EXPEDISI[[#This Row],[C]]=""),"","/ CTN"),"")</f>
        <v>48 LSN/ CTN</v>
      </c>
      <c r="E522" s="5">
        <f ca="1">IFERROR(INDEX(INDIRECT("B_MSK["&amp;EXPEDISI[#Headers]&amp;"]"),ROW()-1),"")</f>
        <v>2</v>
      </c>
      <c r="F522" s="22">
        <f ca="1">IFERROR(INDEX(INDIRECT("B_MSK["&amp;EXPEDISI[#Headers]&amp;"_1]"),ROW()-1),"")</f>
        <v>63000</v>
      </c>
      <c r="G522" s="17" t="str">
        <f ca="1">IFERROR(INDEX(INDIRECT("B_MSK["&amp;EXPEDISI[#Headers]&amp;"_1]"),ROW()-1),"")</f>
        <v>/ LSN</v>
      </c>
      <c r="H522" s="17">
        <f ca="1">IFERROR(INDEX(INDIRECT("B_MSK["&amp;EXPEDISI[#Headers]&amp;"]"),ROW()-1),"")</f>
        <v>0.17</v>
      </c>
      <c r="I522" s="17" t="str">
        <f ca="1">IFERROR(INDEX(INDIRECT("B_MSK["&amp;EXPEDISI[#Headers]&amp;"]"),ROW()-1),"")</f>
        <v/>
      </c>
      <c r="J522" s="19" t="str">
        <f ca="1">IFERROR(IF(INDEX(INDIRECT("B_MSK["&amp;EXPEDISI[#Headers]&amp;"]"),ROW()-1)=0,"",INDEX(INDIRECT("B_MSK["&amp;EXPEDISI[#Headers]&amp;"]"),ROW()-1)),"")</f>
        <v/>
      </c>
      <c r="K522" s="16">
        <f ca="1">IFERROR(IF(EXPEDISI[[#This Row],[NAMA BARANG]]="","",INDEX(INDIRECT("B_MSK["&amp;EXPEDISI[#Headers]&amp;"]"),ROW()-1)),"")</f>
        <v>44944</v>
      </c>
      <c r="L522" s="17" t="str">
        <f ca="1">IFERROR(INDEX(INDIRECT("B_MSK["&amp;EXPEDISI[#Headers]&amp;"]"),ROW()-1),"")</f>
        <v/>
      </c>
    </row>
    <row r="523" spans="1:12" x14ac:dyDescent="0.25">
      <c r="A523" s="16" t="str">
        <f ca="1">IFERROR(INDEX(INDIRECT("B_MSK["&amp;EXPEDISI[#Headers]&amp;"]"),ROW()-1),"")</f>
        <v/>
      </c>
      <c r="B523" s="26" t="str">
        <f ca="1">IFERROR(INDEX(INDIRECT("B_MSK["&amp;EXPEDISI[#Headers]&amp;"]"),ROW()-1),"")</f>
        <v>Gel pen Kenko Easy Gel hitam</v>
      </c>
      <c r="C523" s="26" t="str">
        <f ca="1">IFERROR(INDEX(SUPPLIER_CONV[2],MATCH(INDEX(INDIRECT("B_MSK["&amp;EXPEDISI[#Headers]&amp;"]"),ROW()-1),SUPPLIER_CONV[1],0)),"")</f>
        <v>KENKO</v>
      </c>
      <c r="D523" s="21" t="str">
        <f ca="1">IFERROR(INDEX(INDIRECT("B_MSK["&amp;EXPEDISI[#Headers]&amp;"]"),ROW()-1)&amp;IF(OR(EXPEDISI[[#This Row],[C]]&lt;2,EXPEDISI[[#This Row],[C]]=""),"","/ CTN"),"")</f>
        <v>12 GRS/ CTN</v>
      </c>
      <c r="E523" s="5">
        <f ca="1">IFERROR(INDEX(INDIRECT("B_MSK["&amp;EXPEDISI[#Headers]&amp;"]"),ROW()-1),"")</f>
        <v>2</v>
      </c>
      <c r="F523" s="22">
        <f ca="1">IFERROR(INDEX(INDIRECT("B_MSK["&amp;EXPEDISI[#Headers]&amp;"_1]"),ROW()-1),"")</f>
        <v>313200</v>
      </c>
      <c r="G523" s="17" t="str">
        <f ca="1">IFERROR(INDEX(INDIRECT("B_MSK["&amp;EXPEDISI[#Headers]&amp;"_1]"),ROW()-1),"")</f>
        <v>/ GRS</v>
      </c>
      <c r="H523" s="17">
        <f ca="1">IFERROR(INDEX(INDIRECT("B_MSK["&amp;EXPEDISI[#Headers]&amp;"]"),ROW()-1),"")</f>
        <v>0.17</v>
      </c>
      <c r="I523" s="17" t="str">
        <f ca="1">IFERROR(INDEX(INDIRECT("B_MSK["&amp;EXPEDISI[#Headers]&amp;"]"),ROW()-1),"")</f>
        <v/>
      </c>
      <c r="J523" s="19" t="str">
        <f ca="1">IFERROR(IF(INDEX(INDIRECT("B_MSK["&amp;EXPEDISI[#Headers]&amp;"]"),ROW()-1)=0,"",INDEX(INDIRECT("B_MSK["&amp;EXPEDISI[#Headers]&amp;"]"),ROW()-1)),"")</f>
        <v/>
      </c>
      <c r="K523" s="16">
        <f ca="1">IFERROR(IF(EXPEDISI[[#This Row],[NAMA BARANG]]="","",INDEX(INDIRECT("B_MSK["&amp;EXPEDISI[#Headers]&amp;"]"),ROW()-1)),"")</f>
        <v>44944</v>
      </c>
      <c r="L523" s="17" t="str">
        <f ca="1">IFERROR(INDEX(INDIRECT("B_MSK["&amp;EXPEDISI[#Headers]&amp;"]"),ROW()-1),"")</f>
        <v/>
      </c>
    </row>
    <row r="524" spans="1:12" x14ac:dyDescent="0.25">
      <c r="A524" s="16" t="str">
        <f ca="1">IFERROR(INDEX(INDIRECT("B_MSK["&amp;EXPEDISI[#Headers]&amp;"]"),ROW()-1),"")</f>
        <v/>
      </c>
      <c r="B524" s="26" t="str">
        <f ca="1">IFERROR(INDEX(INDIRECT("B_MSK["&amp;EXPEDISI[#Headers]&amp;"]"),ROW()-1),"")</f>
        <v/>
      </c>
      <c r="C524" s="26" t="str">
        <f ca="1">IFERROR(INDEX(SUPPLIER_CONV[2],MATCH(INDEX(INDIRECT("B_MSK["&amp;EXPEDISI[#Headers]&amp;"]"),ROW()-1),SUPPLIER_CONV[1],0)),"")</f>
        <v/>
      </c>
      <c r="D524" s="21" t="str">
        <f ca="1">IFERROR(INDEX(INDIRECT("B_MSK["&amp;EXPEDISI[#Headers]&amp;"]"),ROW()-1)&amp;IF(OR(EXPEDISI[[#This Row],[C]]&lt;2,EXPEDISI[[#This Row],[C]]=""),"","/ CTN"),"")</f>
        <v/>
      </c>
      <c r="E524" s="5" t="str">
        <f ca="1">IFERROR(INDEX(INDIRECT("B_MSK["&amp;EXPEDISI[#Headers]&amp;"]"),ROW()-1),"")</f>
        <v/>
      </c>
      <c r="F524" s="22" t="str">
        <f ca="1">IFERROR(INDEX(INDIRECT("B_MSK["&amp;EXPEDISI[#Headers]&amp;"_1]"),ROW()-1),"")</f>
        <v/>
      </c>
      <c r="G524" s="17" t="str">
        <f ca="1">IFERROR(INDEX(INDIRECT("B_MSK["&amp;EXPEDISI[#Headers]&amp;"_1]"),ROW()-1),"")</f>
        <v/>
      </c>
      <c r="H524" s="17" t="str">
        <f ca="1">IFERROR(INDEX(INDIRECT("B_MSK["&amp;EXPEDISI[#Headers]&amp;"]"),ROW()-1),"")</f>
        <v/>
      </c>
      <c r="I524" s="17" t="str">
        <f ca="1">IFERROR(INDEX(INDIRECT("B_MSK["&amp;EXPEDISI[#Headers]&amp;"]"),ROW()-1),"")</f>
        <v/>
      </c>
      <c r="J524" s="19" t="str">
        <f ca="1">IFERROR(IF(INDEX(INDIRECT("B_MSK["&amp;EXPEDISI[#Headers]&amp;"]"),ROW()-1)=0,"",INDEX(INDIRECT("B_MSK["&amp;EXPEDISI[#Headers]&amp;"]"),ROW()-1)),"")</f>
        <v/>
      </c>
      <c r="K524" s="16" t="str">
        <f ca="1">IFERROR(IF(EXPEDISI[[#This Row],[NAMA BARANG]]="","",INDEX(INDIRECT("B_MSK["&amp;EXPEDISI[#Headers]&amp;"]"),ROW()-1)),"")</f>
        <v/>
      </c>
      <c r="L524" s="17" t="str">
        <f ca="1">IFERROR(INDEX(INDIRECT("B_MSK["&amp;EXPEDISI[#Headers]&amp;"]"),ROW()-1),"")</f>
        <v/>
      </c>
    </row>
    <row r="525" spans="1:12" x14ac:dyDescent="0.25">
      <c r="A525" s="16" t="str">
        <f ca="1">IFERROR(INDEX(INDIRECT("B_MSK["&amp;EXPEDISI[#Headers]&amp;"]"),ROW()-1),"")</f>
        <v/>
      </c>
      <c r="B525" s="26" t="str">
        <f ca="1">IFERROR(INDEX(INDIRECT("B_MSK["&amp;EXPEDISI[#Headers]&amp;"]"),ROW()-1),"")</f>
        <v>Karet Pentil Super Legenda</v>
      </c>
      <c r="C525" s="26" t="str">
        <f ca="1">IFERROR(INDEX(SUPPLIER_CONV[2],MATCH(INDEX(INDIRECT("B_MSK["&amp;EXPEDISI[#Headers]&amp;"]"),ROW()-1),SUPPLIER_CONV[1],0)),"")</f>
        <v>JEFFRY</v>
      </c>
      <c r="D525" s="21" t="str">
        <f ca="1">IFERROR(INDEX(INDIRECT("B_MSK["&amp;EXPEDISI[#Headers]&amp;"]"),ROW()-1)&amp;IF(OR(EXPEDISI[[#This Row],[C]]&lt;2,EXPEDISI[[#This Row],[C]]=""),"","/ CTN"),"")</f>
        <v>600 BOX/ CTN</v>
      </c>
      <c r="E525" s="5">
        <f ca="1">IFERROR(INDEX(INDIRECT("B_MSK["&amp;EXPEDISI[#Headers]&amp;"]"),ROW()-1),"")</f>
        <v>5</v>
      </c>
      <c r="F525" s="22">
        <f ca="1">IFERROR(INDEX(INDIRECT("B_MSK["&amp;EXPEDISI[#Headers]&amp;"_1]"),ROW()-1),"")</f>
        <v>4900</v>
      </c>
      <c r="G525" s="17" t="str">
        <f ca="1">IFERROR(INDEX(INDIRECT("B_MSK["&amp;EXPEDISI[#Headers]&amp;"_1]"),ROW()-1),"")</f>
        <v>/ BOX</v>
      </c>
      <c r="H525" s="17">
        <f ca="1">IFERROR(INDEX(INDIRECT("B_MSK["&amp;EXPEDISI[#Headers]&amp;"]"),ROW()-1),"")</f>
        <v>0.05</v>
      </c>
      <c r="I525" s="17" t="str">
        <f ca="1">IFERROR(INDEX(INDIRECT("B_MSK["&amp;EXPEDISI[#Headers]&amp;"]"),ROW()-1),"")</f>
        <v/>
      </c>
      <c r="J525" s="19" t="str">
        <f ca="1">IFERROR(IF(INDEX(INDIRECT("B_MSK["&amp;EXPEDISI[#Headers]&amp;"]"),ROW()-1)=0,"",INDEX(INDIRECT("B_MSK["&amp;EXPEDISI[#Headers]&amp;"]"),ROW()-1)),"")</f>
        <v>DISKON CASHH 5%</v>
      </c>
      <c r="K525" s="16">
        <f ca="1">IFERROR(IF(EXPEDISI[[#This Row],[NAMA BARANG]]="","",INDEX(INDIRECT("B_MSK["&amp;EXPEDISI[#Headers]&amp;"]"),ROW()-1)),"")</f>
        <v>44944</v>
      </c>
      <c r="L525" s="17" t="str">
        <f ca="1">IFERROR(INDEX(INDIRECT("B_MSK["&amp;EXPEDISI[#Headers]&amp;"]"),ROW()-1),"")</f>
        <v/>
      </c>
    </row>
    <row r="526" spans="1:12" x14ac:dyDescent="0.25">
      <c r="A526" s="16" t="str">
        <f ca="1">IFERROR(INDEX(INDIRECT("B_MSK["&amp;EXPEDISI[#Headers]&amp;"]"),ROW()-1),"")</f>
        <v/>
      </c>
      <c r="B526" s="26" t="str">
        <f ca="1">IFERROR(INDEX(INDIRECT("B_MSK["&amp;EXPEDISI[#Headers]&amp;"]"),ROW()-1),"")</f>
        <v/>
      </c>
      <c r="C526" s="26" t="str">
        <f ca="1">IFERROR(INDEX(SUPPLIER_CONV[2],MATCH(INDEX(INDIRECT("B_MSK["&amp;EXPEDISI[#Headers]&amp;"]"),ROW()-1),SUPPLIER_CONV[1],0)),"")</f>
        <v/>
      </c>
      <c r="D526" s="21" t="str">
        <f ca="1">IFERROR(INDEX(INDIRECT("B_MSK["&amp;EXPEDISI[#Headers]&amp;"]"),ROW()-1)&amp;IF(OR(EXPEDISI[[#This Row],[C]]&lt;2,EXPEDISI[[#This Row],[C]]=""),"","/ CTN"),"")</f>
        <v/>
      </c>
      <c r="E526" s="5" t="str">
        <f ca="1">IFERROR(INDEX(INDIRECT("B_MSK["&amp;EXPEDISI[#Headers]&amp;"]"),ROW()-1),"")</f>
        <v/>
      </c>
      <c r="F526" s="22" t="str">
        <f ca="1">IFERROR(INDEX(INDIRECT("B_MSK["&amp;EXPEDISI[#Headers]&amp;"_1]"),ROW()-1),"")</f>
        <v/>
      </c>
      <c r="G526" s="17" t="str">
        <f ca="1">IFERROR(INDEX(INDIRECT("B_MSK["&amp;EXPEDISI[#Headers]&amp;"_1]"),ROW()-1),"")</f>
        <v/>
      </c>
      <c r="H526" s="17" t="str">
        <f ca="1">IFERROR(INDEX(INDIRECT("B_MSK["&amp;EXPEDISI[#Headers]&amp;"]"),ROW()-1),"")</f>
        <v/>
      </c>
      <c r="I526" s="17" t="str">
        <f ca="1">IFERROR(INDEX(INDIRECT("B_MSK["&amp;EXPEDISI[#Headers]&amp;"]"),ROW()-1),"")</f>
        <v/>
      </c>
      <c r="J526" s="19" t="str">
        <f ca="1">IFERROR(IF(INDEX(INDIRECT("B_MSK["&amp;EXPEDISI[#Headers]&amp;"]"),ROW()-1)=0,"",INDEX(INDIRECT("B_MSK["&amp;EXPEDISI[#Headers]&amp;"]"),ROW()-1)),"")</f>
        <v/>
      </c>
      <c r="K526" s="16" t="str">
        <f ca="1">IFERROR(IF(EXPEDISI[[#This Row],[NAMA BARANG]]="","",INDEX(INDIRECT("B_MSK["&amp;EXPEDISI[#Headers]&amp;"]"),ROW()-1)),"")</f>
        <v/>
      </c>
      <c r="L526" s="17" t="str">
        <f ca="1">IFERROR(INDEX(INDIRECT("B_MSK["&amp;EXPEDISI[#Headers]&amp;"]"),ROW()-1),"")</f>
        <v/>
      </c>
    </row>
    <row r="527" spans="1:12" x14ac:dyDescent="0.25">
      <c r="A527" s="16" t="str">
        <f ca="1">IFERROR(INDEX(INDIRECT("B_MSK["&amp;EXPEDISI[#Headers]&amp;"]"),ROW()-1),"")</f>
        <v/>
      </c>
      <c r="B527" s="26" t="str">
        <f ca="1">IFERROR(INDEX(INDIRECT("B_MSK["&amp;EXPEDISI[#Headers]&amp;"]"),ROW()-1),"")</f>
        <v>B note FPHY 001-B5-60</v>
      </c>
      <c r="C527" s="26" t="str">
        <f ca="1">IFERROR(INDEX(SUPPLIER_CONV[2],MATCH(INDEX(INDIRECT("B_MSK["&amp;EXPEDISI[#Headers]&amp;"]"),ROW()-1),SUPPLIER_CONV[1],0)),"")</f>
        <v>DUTA BAHAGIA</v>
      </c>
      <c r="D527" s="21" t="str">
        <f ca="1">IFERROR(INDEX(INDIRECT("B_MSK["&amp;EXPEDISI[#Headers]&amp;"]"),ROW()-1)&amp;IF(OR(EXPEDISI[[#This Row],[C]]&lt;2,EXPEDISI[[#This Row],[C]]=""),"","/ CTN"),"")</f>
        <v>72 PCS/ CTN</v>
      </c>
      <c r="E527" s="5">
        <f ca="1">IFERROR(INDEX(INDIRECT("B_MSK["&amp;EXPEDISI[#Headers]&amp;"]"),ROW()-1),"")</f>
        <v>3</v>
      </c>
      <c r="F527" s="22">
        <f ca="1">IFERROR(INDEX(INDIRECT("B_MSK["&amp;EXPEDISI[#Headers]&amp;"_1]"),ROW()-1),"")</f>
        <v>27300</v>
      </c>
      <c r="G527" s="17" t="str">
        <f ca="1">IFERROR(INDEX(INDIRECT("B_MSK["&amp;EXPEDISI[#Headers]&amp;"_1]"),ROW()-1),"")</f>
        <v>/ PCS</v>
      </c>
      <c r="H527" s="17" t="str">
        <f ca="1">IFERROR(INDEX(INDIRECT("B_MSK["&amp;EXPEDISI[#Headers]&amp;"]"),ROW()-1),"")</f>
        <v/>
      </c>
      <c r="I527" s="17" t="str">
        <f ca="1">IFERROR(INDEX(INDIRECT("B_MSK["&amp;EXPEDISI[#Headers]&amp;"]"),ROW()-1),"")</f>
        <v/>
      </c>
      <c r="J527" s="19" t="str">
        <f ca="1">IFERROR(IF(INDEX(INDIRECT("B_MSK["&amp;EXPEDISI[#Headers]&amp;"]"),ROW()-1)=0,"",INDEX(INDIRECT("B_MSK["&amp;EXPEDISI[#Headers]&amp;"]"),ROW()-1)),"")</f>
        <v/>
      </c>
      <c r="K527" s="16">
        <f ca="1">IFERROR(IF(EXPEDISI[[#This Row],[NAMA BARANG]]="","",INDEX(INDIRECT("B_MSK["&amp;EXPEDISI[#Headers]&amp;"]"),ROW()-1)),"")</f>
        <v>44944</v>
      </c>
      <c r="L527" s="17" t="str">
        <f ca="1">IFERROR(INDEX(INDIRECT("B_MSK["&amp;EXPEDISI[#Headers]&amp;"]"),ROW()-1),"")</f>
        <v/>
      </c>
    </row>
    <row r="528" spans="1:12" x14ac:dyDescent="0.25">
      <c r="A528" s="16" t="str">
        <f ca="1">IFERROR(INDEX(INDIRECT("B_MSK["&amp;EXPEDISI[#Headers]&amp;"]"),ROW()-1),"")</f>
        <v/>
      </c>
      <c r="B528" s="26" t="str">
        <f ca="1">IFERROR(INDEX(INDIRECT("B_MSK["&amp;EXPEDISI[#Headers]&amp;"]"),ROW()-1),"")</f>
        <v/>
      </c>
      <c r="C528" s="26" t="str">
        <f ca="1">IFERROR(INDEX(SUPPLIER_CONV[2],MATCH(INDEX(INDIRECT("B_MSK["&amp;EXPEDISI[#Headers]&amp;"]"),ROW()-1),SUPPLIER_CONV[1],0)),"")</f>
        <v/>
      </c>
      <c r="D528" s="21" t="str">
        <f ca="1">IFERROR(INDEX(INDIRECT("B_MSK["&amp;EXPEDISI[#Headers]&amp;"]"),ROW()-1)&amp;IF(OR(EXPEDISI[[#This Row],[C]]&lt;2,EXPEDISI[[#This Row],[C]]=""),"","/ CTN"),"")</f>
        <v/>
      </c>
      <c r="E528" s="5" t="str">
        <f ca="1">IFERROR(INDEX(INDIRECT("B_MSK["&amp;EXPEDISI[#Headers]&amp;"]"),ROW()-1),"")</f>
        <v/>
      </c>
      <c r="F528" s="22" t="str">
        <f ca="1">IFERROR(INDEX(INDIRECT("B_MSK["&amp;EXPEDISI[#Headers]&amp;"_1]"),ROW()-1),"")</f>
        <v/>
      </c>
      <c r="G528" s="17" t="str">
        <f ca="1">IFERROR(INDEX(INDIRECT("B_MSK["&amp;EXPEDISI[#Headers]&amp;"_1]"),ROW()-1),"")</f>
        <v/>
      </c>
      <c r="H528" s="17" t="str">
        <f ca="1">IFERROR(INDEX(INDIRECT("B_MSK["&amp;EXPEDISI[#Headers]&amp;"]"),ROW()-1),"")</f>
        <v/>
      </c>
      <c r="I528" s="17" t="str">
        <f ca="1">IFERROR(INDEX(INDIRECT("B_MSK["&amp;EXPEDISI[#Headers]&amp;"]"),ROW()-1),"")</f>
        <v/>
      </c>
      <c r="J528" s="19" t="str">
        <f ca="1">IFERROR(IF(INDEX(INDIRECT("B_MSK["&amp;EXPEDISI[#Headers]&amp;"]"),ROW()-1)=0,"",INDEX(INDIRECT("B_MSK["&amp;EXPEDISI[#Headers]&amp;"]"),ROW()-1)),"")</f>
        <v/>
      </c>
      <c r="K528" s="16" t="str">
        <f ca="1">IFERROR(IF(EXPEDISI[[#This Row],[NAMA BARANG]]="","",INDEX(INDIRECT("B_MSK["&amp;EXPEDISI[#Headers]&amp;"]"),ROW()-1)),"")</f>
        <v/>
      </c>
      <c r="L528" s="17" t="str">
        <f ca="1">IFERROR(INDEX(INDIRECT("B_MSK["&amp;EXPEDISI[#Headers]&amp;"]"),ROW()-1),"")</f>
        <v/>
      </c>
    </row>
    <row r="529" spans="1:12" x14ac:dyDescent="0.25">
      <c r="A529" s="16" t="str">
        <f ca="1">IFERROR(INDEX(INDIRECT("B_MSK["&amp;EXPEDISI[#Headers]&amp;"]"),ROW()-1),"")</f>
        <v/>
      </c>
      <c r="B529" s="26" t="str">
        <f ca="1">IFERROR(INDEX(INDIRECT("B_MSK["&amp;EXPEDISI[#Headers]&amp;"]"),ROW()-1),"")</f>
        <v>B note FPHY 001-B5-60</v>
      </c>
      <c r="C529" s="26" t="str">
        <f ca="1">IFERROR(INDEX(SUPPLIER_CONV[2],MATCH(INDEX(INDIRECT("B_MSK["&amp;EXPEDISI[#Headers]&amp;"]"),ROW()-1),SUPPLIER_CONV[1],0)),"")</f>
        <v>DUTA BAHAGIA</v>
      </c>
      <c r="D529" s="21" t="str">
        <f ca="1">IFERROR(INDEX(INDIRECT("B_MSK["&amp;EXPEDISI[#Headers]&amp;"]"),ROW()-1)&amp;IF(OR(EXPEDISI[[#This Row],[C]]&lt;2,EXPEDISI[[#This Row],[C]]=""),"","/ CTN"),"")</f>
        <v>72 PCS/ CTN</v>
      </c>
      <c r="E529" s="5">
        <f ca="1">IFERROR(INDEX(INDIRECT("B_MSK["&amp;EXPEDISI[#Headers]&amp;"]"),ROW()-1),"")</f>
        <v>3</v>
      </c>
      <c r="F529" s="22">
        <f ca="1">IFERROR(INDEX(INDIRECT("B_MSK["&amp;EXPEDISI[#Headers]&amp;"_1]"),ROW()-1),"")</f>
        <v>27300</v>
      </c>
      <c r="G529" s="17" t="str">
        <f ca="1">IFERROR(INDEX(INDIRECT("B_MSK["&amp;EXPEDISI[#Headers]&amp;"_1]"),ROW()-1),"")</f>
        <v>/ PCS</v>
      </c>
      <c r="H529" s="17" t="str">
        <f ca="1">IFERROR(INDEX(INDIRECT("B_MSK["&amp;EXPEDISI[#Headers]&amp;"]"),ROW()-1),"")</f>
        <v/>
      </c>
      <c r="I529" s="17" t="str">
        <f ca="1">IFERROR(INDEX(INDIRECT("B_MSK["&amp;EXPEDISI[#Headers]&amp;"]"),ROW()-1),"")</f>
        <v/>
      </c>
      <c r="J529" s="19" t="str">
        <f ca="1">IFERROR(IF(INDEX(INDIRECT("B_MSK["&amp;EXPEDISI[#Headers]&amp;"]"),ROW()-1)=0,"",INDEX(INDIRECT("B_MSK["&amp;EXPEDISI[#Headers]&amp;"]"),ROW()-1)),"")</f>
        <v/>
      </c>
      <c r="K529" s="16">
        <f ca="1">IFERROR(IF(EXPEDISI[[#This Row],[NAMA BARANG]]="","",INDEX(INDIRECT("B_MSK["&amp;EXPEDISI[#Headers]&amp;"]"),ROW()-1)),"")</f>
        <v>44944</v>
      </c>
      <c r="L529" s="17" t="str">
        <f ca="1">IFERROR(INDEX(INDIRECT("B_MSK["&amp;EXPEDISI[#Headers]&amp;"]"),ROW()-1),"")</f>
        <v/>
      </c>
    </row>
    <row r="530" spans="1:12" x14ac:dyDescent="0.25">
      <c r="A530" s="16" t="str">
        <f ca="1">IFERROR(INDEX(INDIRECT("B_MSK["&amp;EXPEDISI[#Headers]&amp;"]"),ROW()-1),"")</f>
        <v/>
      </c>
      <c r="B530" s="26" t="str">
        <f ca="1">IFERROR(INDEX(INDIRECT("B_MSK["&amp;EXPEDISI[#Headers]&amp;"]"),ROW()-1),"")</f>
        <v/>
      </c>
      <c r="C530" s="26" t="str">
        <f ca="1">IFERROR(INDEX(SUPPLIER_CONV[2],MATCH(INDEX(INDIRECT("B_MSK["&amp;EXPEDISI[#Headers]&amp;"]"),ROW()-1),SUPPLIER_CONV[1],0)),"")</f>
        <v/>
      </c>
      <c r="D530" s="21" t="str">
        <f ca="1">IFERROR(INDEX(INDIRECT("B_MSK["&amp;EXPEDISI[#Headers]&amp;"]"),ROW()-1)&amp;IF(OR(EXPEDISI[[#This Row],[C]]&lt;2,EXPEDISI[[#This Row],[C]]=""),"","/ CTN"),"")</f>
        <v/>
      </c>
      <c r="E530" s="5" t="str">
        <f ca="1">IFERROR(INDEX(INDIRECT("B_MSK["&amp;EXPEDISI[#Headers]&amp;"]"),ROW()-1),"")</f>
        <v/>
      </c>
      <c r="F530" s="22" t="str">
        <f ca="1">IFERROR(INDEX(INDIRECT("B_MSK["&amp;EXPEDISI[#Headers]&amp;"_1]"),ROW()-1),"")</f>
        <v/>
      </c>
      <c r="G530" s="17" t="str">
        <f ca="1">IFERROR(INDEX(INDIRECT("B_MSK["&amp;EXPEDISI[#Headers]&amp;"_1]"),ROW()-1),"")</f>
        <v/>
      </c>
      <c r="H530" s="17" t="str">
        <f ca="1">IFERROR(INDEX(INDIRECT("B_MSK["&amp;EXPEDISI[#Headers]&amp;"]"),ROW()-1),"")</f>
        <v/>
      </c>
      <c r="I530" s="17" t="str">
        <f ca="1">IFERROR(INDEX(INDIRECT("B_MSK["&amp;EXPEDISI[#Headers]&amp;"]"),ROW()-1),"")</f>
        <v/>
      </c>
      <c r="J530" s="19" t="str">
        <f ca="1">IFERROR(IF(INDEX(INDIRECT("B_MSK["&amp;EXPEDISI[#Headers]&amp;"]"),ROW()-1)=0,"",INDEX(INDIRECT("B_MSK["&amp;EXPEDISI[#Headers]&amp;"]"),ROW()-1)),"")</f>
        <v/>
      </c>
      <c r="K530" s="16" t="str">
        <f ca="1">IFERROR(IF(EXPEDISI[[#This Row],[NAMA BARANG]]="","",INDEX(INDIRECT("B_MSK["&amp;EXPEDISI[#Headers]&amp;"]"),ROW()-1)),"")</f>
        <v/>
      </c>
      <c r="L530" s="17" t="str">
        <f ca="1">IFERROR(INDEX(INDIRECT("B_MSK["&amp;EXPEDISI[#Headers]&amp;"]"),ROW()-1),"")</f>
        <v/>
      </c>
    </row>
    <row r="531" spans="1:12" x14ac:dyDescent="0.25">
      <c r="A531" s="16" t="str">
        <f ca="1">IFERROR(INDEX(INDIRECT("B_MSK["&amp;EXPEDISI[#Headers]&amp;"]"),ROW()-1),"")</f>
        <v/>
      </c>
      <c r="B531" s="26" t="str">
        <f ca="1">IFERROR(INDEX(INDIRECT("B_MSK["&amp;EXPEDISI[#Headers]&amp;"]"),ROW()-1),"")</f>
        <v>Sempoa 13 Tiang</v>
      </c>
      <c r="C531" s="26" t="str">
        <f ca="1">IFERROR(INDEX(SUPPLIER_CONV[2],MATCH(INDEX(INDIRECT("B_MSK["&amp;EXPEDISI[#Headers]&amp;"]"),ROW()-1),SUPPLIER_CONV[1],0)),"")</f>
        <v xml:space="preserve">ETJ </v>
      </c>
      <c r="D531" s="21" t="str">
        <f ca="1">IFERROR(INDEX(INDIRECT("B_MSK["&amp;EXPEDISI[#Headers]&amp;"]"),ROW()-1)&amp;IF(OR(EXPEDISI[[#This Row],[C]]&lt;2,EXPEDISI[[#This Row],[C]]=""),"","/ CTN"),"")</f>
        <v>300 PCS/ CTN</v>
      </c>
      <c r="E531" s="5">
        <f ca="1">IFERROR(INDEX(INDIRECT("B_MSK["&amp;EXPEDISI[#Headers]&amp;"]"),ROW()-1),"")</f>
        <v>2</v>
      </c>
      <c r="F531" s="22">
        <f ca="1">IFERROR(INDEX(INDIRECT("B_MSK["&amp;EXPEDISI[#Headers]&amp;"_1]"),ROW()-1),"")</f>
        <v>9000</v>
      </c>
      <c r="G531" s="17" t="str">
        <f ca="1">IFERROR(INDEX(INDIRECT("B_MSK["&amp;EXPEDISI[#Headers]&amp;"_1]"),ROW()-1),"")</f>
        <v>/ PCS</v>
      </c>
      <c r="H531" s="17" t="str">
        <f ca="1">IFERROR(INDEX(INDIRECT("B_MSK["&amp;EXPEDISI[#Headers]&amp;"]"),ROW()-1),"")</f>
        <v/>
      </c>
      <c r="I531" s="17" t="str">
        <f ca="1">IFERROR(INDEX(INDIRECT("B_MSK["&amp;EXPEDISI[#Headers]&amp;"]"),ROW()-1),"")</f>
        <v/>
      </c>
      <c r="J531" s="19" t="str">
        <f ca="1">IFERROR(IF(INDEX(INDIRECT("B_MSK["&amp;EXPEDISI[#Headers]&amp;"]"),ROW()-1)=0,"",INDEX(INDIRECT("B_MSK["&amp;EXPEDISI[#Headers]&amp;"]"),ROW()-1)),"")</f>
        <v/>
      </c>
      <c r="K531" s="16">
        <f ca="1">IFERROR(IF(EXPEDISI[[#This Row],[NAMA BARANG]]="","",INDEX(INDIRECT("B_MSK["&amp;EXPEDISI[#Headers]&amp;"]"),ROW()-1)),"")</f>
        <v>44944</v>
      </c>
      <c r="L531" s="17" t="str">
        <f ca="1">IFERROR(INDEX(INDIRECT("B_MSK["&amp;EXPEDISI[#Headers]&amp;"]"),ROW()-1),"")</f>
        <v/>
      </c>
    </row>
    <row r="532" spans="1:12" x14ac:dyDescent="0.25">
      <c r="A532" s="16" t="str">
        <f ca="1">IFERROR(INDEX(INDIRECT("B_MSK["&amp;EXPEDISI[#Headers]&amp;"]"),ROW()-1),"")</f>
        <v/>
      </c>
      <c r="B532" s="26" t="str">
        <f ca="1">IFERROR(INDEX(INDIRECT("B_MSK["&amp;EXPEDISI[#Headers]&amp;"]"),ROW()-1),"")</f>
        <v>Sempoa 17 Tiang</v>
      </c>
      <c r="C532" s="26" t="str">
        <f ca="1">IFERROR(INDEX(SUPPLIER_CONV[2],MATCH(INDEX(INDIRECT("B_MSK["&amp;EXPEDISI[#Headers]&amp;"]"),ROW()-1),SUPPLIER_CONV[1],0)),"")</f>
        <v xml:space="preserve">ETJ </v>
      </c>
      <c r="D532" s="21" t="str">
        <f ca="1">IFERROR(INDEX(INDIRECT("B_MSK["&amp;EXPEDISI[#Headers]&amp;"]"),ROW()-1)&amp;IF(OR(EXPEDISI[[#This Row],[C]]&lt;2,EXPEDISI[[#This Row],[C]]=""),"","/ CTN"),"")</f>
        <v>300 PCS/ CTN</v>
      </c>
      <c r="E532" s="5">
        <f ca="1">IFERROR(INDEX(INDIRECT("B_MSK["&amp;EXPEDISI[#Headers]&amp;"]"),ROW()-1),"")</f>
        <v>2</v>
      </c>
      <c r="F532" s="22">
        <f ca="1">IFERROR(INDEX(INDIRECT("B_MSK["&amp;EXPEDISI[#Headers]&amp;"_1]"),ROW()-1),"")</f>
        <v>9250</v>
      </c>
      <c r="G532" s="17" t="str">
        <f ca="1">IFERROR(INDEX(INDIRECT("B_MSK["&amp;EXPEDISI[#Headers]&amp;"_1]"),ROW()-1),"")</f>
        <v>/ PCS</v>
      </c>
      <c r="H532" s="17" t="str">
        <f ca="1">IFERROR(INDEX(INDIRECT("B_MSK["&amp;EXPEDISI[#Headers]&amp;"]"),ROW()-1),"")</f>
        <v/>
      </c>
      <c r="I532" s="17" t="str">
        <f ca="1">IFERROR(INDEX(INDIRECT("B_MSK["&amp;EXPEDISI[#Headers]&amp;"]"),ROW()-1),"")</f>
        <v/>
      </c>
      <c r="J532" s="19" t="str">
        <f ca="1">IFERROR(IF(INDEX(INDIRECT("B_MSK["&amp;EXPEDISI[#Headers]&amp;"]"),ROW()-1)=0,"",INDEX(INDIRECT("B_MSK["&amp;EXPEDISI[#Headers]&amp;"]"),ROW()-1)),"")</f>
        <v/>
      </c>
      <c r="K532" s="16">
        <f ca="1">IFERROR(IF(EXPEDISI[[#This Row],[NAMA BARANG]]="","",INDEX(INDIRECT("B_MSK["&amp;EXPEDISI[#Headers]&amp;"]"),ROW()-1)),"")</f>
        <v>44944</v>
      </c>
      <c r="L532" s="17" t="str">
        <f ca="1">IFERROR(INDEX(INDIRECT("B_MSK["&amp;EXPEDISI[#Headers]&amp;"]"),ROW()-1),"")</f>
        <v/>
      </c>
    </row>
    <row r="533" spans="1:12" x14ac:dyDescent="0.25">
      <c r="A533" s="16" t="str">
        <f ca="1">IFERROR(INDEX(INDIRECT("B_MSK["&amp;EXPEDISI[#Headers]&amp;"]"),ROW()-1),"")</f>
        <v/>
      </c>
      <c r="B533" s="26" t="str">
        <f ca="1">IFERROR(INDEX(INDIRECT("B_MSK["&amp;EXPEDISI[#Headers]&amp;"]"),ROW()-1),"")</f>
        <v>Sempoa 17 Tiang</v>
      </c>
      <c r="C533" s="26" t="str">
        <f ca="1">IFERROR(INDEX(SUPPLIER_CONV[2],MATCH(INDEX(INDIRECT("B_MSK["&amp;EXPEDISI[#Headers]&amp;"]"),ROW()-1),SUPPLIER_CONV[1],0)),"")</f>
        <v xml:space="preserve">ETJ </v>
      </c>
      <c r="D533" s="21" t="str">
        <f ca="1">IFERROR(INDEX(INDIRECT("B_MSK["&amp;EXPEDISI[#Headers]&amp;"]"),ROW()-1)&amp;IF(OR(EXPEDISI[[#This Row],[C]]&lt;2,EXPEDISI[[#This Row],[C]]=""),"","/ CTN"),"")</f>
        <v>300 PCS</v>
      </c>
      <c r="E533" s="5" t="str">
        <f ca="1">IFERROR(INDEX(INDIRECT("B_MSK["&amp;EXPEDISI[#Headers]&amp;"]"),ROW()-1),"")</f>
        <v/>
      </c>
      <c r="F533" s="22">
        <f ca="1">IFERROR(INDEX(INDIRECT("B_MSK["&amp;EXPEDISI[#Headers]&amp;"_1]"),ROW()-1),"")</f>
        <v>9250</v>
      </c>
      <c r="G533" s="17" t="str">
        <f ca="1">IFERROR(INDEX(INDIRECT("B_MSK["&amp;EXPEDISI[#Headers]&amp;"_1]"),ROW()-1),"")</f>
        <v>/ PCS</v>
      </c>
      <c r="H533" s="17" t="str">
        <f ca="1">IFERROR(INDEX(INDIRECT("B_MSK["&amp;EXPEDISI[#Headers]&amp;"]"),ROW()-1),"")</f>
        <v/>
      </c>
      <c r="I533" s="17" t="str">
        <f ca="1">IFERROR(INDEX(INDIRECT("B_MSK["&amp;EXPEDISI[#Headers]&amp;"]"),ROW()-1),"")</f>
        <v/>
      </c>
      <c r="J533" s="19" t="str">
        <f ca="1">IFERROR(IF(INDEX(INDIRECT("B_MSK["&amp;EXPEDISI[#Headers]&amp;"]"),ROW()-1)=0,"",INDEX(INDIRECT("B_MSK["&amp;EXPEDISI[#Headers]&amp;"]"),ROW()-1)),"")</f>
        <v/>
      </c>
      <c r="K533" s="16">
        <f ca="1">IFERROR(IF(EXPEDISI[[#This Row],[NAMA BARANG]]="","",INDEX(INDIRECT("B_MSK["&amp;EXPEDISI[#Headers]&amp;"]"),ROW()-1)),"")</f>
        <v>44944</v>
      </c>
      <c r="L533" s="17" t="str">
        <f ca="1">IFERROR(INDEX(INDIRECT("B_MSK["&amp;EXPEDISI[#Headers]&amp;"]"),ROW()-1),"")</f>
        <v/>
      </c>
    </row>
    <row r="534" spans="1:12" x14ac:dyDescent="0.25">
      <c r="A534" s="16" t="str">
        <f ca="1">IFERROR(INDEX(INDIRECT("B_MSK["&amp;EXPEDISI[#Headers]&amp;"]"),ROW()-1),"")</f>
        <v/>
      </c>
      <c r="B534" s="26" t="str">
        <f ca="1">IFERROR(INDEX(INDIRECT("B_MSK["&amp;EXPEDISI[#Headers]&amp;"]"),ROW()-1),"")</f>
        <v/>
      </c>
      <c r="C534" s="26" t="str">
        <f ca="1">IFERROR(INDEX(SUPPLIER_CONV[2],MATCH(INDEX(INDIRECT("B_MSK["&amp;EXPEDISI[#Headers]&amp;"]"),ROW()-1),SUPPLIER_CONV[1],0)),"")</f>
        <v/>
      </c>
      <c r="D534" s="21" t="str">
        <f ca="1">IFERROR(INDEX(INDIRECT("B_MSK["&amp;EXPEDISI[#Headers]&amp;"]"),ROW()-1)&amp;IF(OR(EXPEDISI[[#This Row],[C]]&lt;2,EXPEDISI[[#This Row],[C]]=""),"","/ CTN"),"")</f>
        <v/>
      </c>
      <c r="E534" s="5" t="str">
        <f ca="1">IFERROR(INDEX(INDIRECT("B_MSK["&amp;EXPEDISI[#Headers]&amp;"]"),ROW()-1),"")</f>
        <v/>
      </c>
      <c r="F534" s="22" t="str">
        <f ca="1">IFERROR(INDEX(INDIRECT("B_MSK["&amp;EXPEDISI[#Headers]&amp;"_1]"),ROW()-1),"")</f>
        <v/>
      </c>
      <c r="G534" s="17" t="str">
        <f ca="1">IFERROR(INDEX(INDIRECT("B_MSK["&amp;EXPEDISI[#Headers]&amp;"_1]"),ROW()-1),"")</f>
        <v/>
      </c>
      <c r="H534" s="17" t="str">
        <f ca="1">IFERROR(INDEX(INDIRECT("B_MSK["&amp;EXPEDISI[#Headers]&amp;"]"),ROW()-1),"")</f>
        <v/>
      </c>
      <c r="I534" s="17" t="str">
        <f ca="1">IFERROR(INDEX(INDIRECT("B_MSK["&amp;EXPEDISI[#Headers]&amp;"]"),ROW()-1),"")</f>
        <v/>
      </c>
      <c r="J534" s="19" t="str">
        <f ca="1">IFERROR(IF(INDEX(INDIRECT("B_MSK["&amp;EXPEDISI[#Headers]&amp;"]"),ROW()-1)=0,"",INDEX(INDIRECT("B_MSK["&amp;EXPEDISI[#Headers]&amp;"]"),ROW()-1)),"")</f>
        <v/>
      </c>
      <c r="K534" s="16" t="str">
        <f ca="1">IFERROR(IF(EXPEDISI[[#This Row],[NAMA BARANG]]="","",INDEX(INDIRECT("B_MSK["&amp;EXPEDISI[#Headers]&amp;"]"),ROW()-1)),"")</f>
        <v/>
      </c>
      <c r="L534" s="17" t="str">
        <f ca="1">IFERROR(INDEX(INDIRECT("B_MSK["&amp;EXPEDISI[#Headers]&amp;"]"),ROW()-1),"")</f>
        <v/>
      </c>
    </row>
    <row r="535" spans="1:12" x14ac:dyDescent="0.25">
      <c r="A535" s="16" t="str">
        <f ca="1">IFERROR(INDEX(INDIRECT("B_MSK["&amp;EXPEDISI[#Headers]&amp;"]"),ROW()-1),"")</f>
        <v/>
      </c>
      <c r="B535" s="26" t="str">
        <f ca="1">IFERROR(INDEX(INDIRECT("B_MSK["&amp;EXPEDISI[#Headers]&amp;"]"),ROW()-1),"")</f>
        <v>Clip File C 323 Mix</v>
      </c>
      <c r="C535" s="26" t="str">
        <f ca="1">IFERROR(INDEX(SUPPLIER_CONV[2],MATCH(INDEX(INDIRECT("B_MSK["&amp;EXPEDISI[#Headers]&amp;"]"),ROW()-1),SUPPLIER_CONV[1],0)),"")</f>
        <v>YUSHINCA</v>
      </c>
      <c r="D535" s="21" t="str">
        <f ca="1">IFERROR(INDEX(INDIRECT("B_MSK["&amp;EXPEDISI[#Headers]&amp;"]"),ROW()-1)&amp;IF(OR(EXPEDISI[[#This Row],[C]]&lt;2,EXPEDISI[[#This Row],[C]]=""),"","/ CTN"),"")</f>
        <v>5 LSN/ CTN</v>
      </c>
      <c r="E535" s="5">
        <f ca="1">IFERROR(INDEX(INDIRECT("B_MSK["&amp;EXPEDISI[#Headers]&amp;"]"),ROW()-1),"")</f>
        <v>3</v>
      </c>
      <c r="F535" s="22">
        <f ca="1">IFERROR(INDEX(INDIRECT("B_MSK["&amp;EXPEDISI[#Headers]&amp;"_1]"),ROW()-1),"")</f>
        <v>91620</v>
      </c>
      <c r="G535" s="17" t="str">
        <f ca="1">IFERROR(INDEX(INDIRECT("B_MSK["&amp;EXPEDISI[#Headers]&amp;"_1]"),ROW()-1),"")</f>
        <v>/ LSN</v>
      </c>
      <c r="H535" s="17">
        <f ca="1">IFERROR(INDEX(INDIRECT("B_MSK["&amp;EXPEDISI[#Headers]&amp;"]"),ROW()-1),"")</f>
        <v>0.05</v>
      </c>
      <c r="I535" s="17" t="str">
        <f ca="1">IFERROR(INDEX(INDIRECT("B_MSK["&amp;EXPEDISI[#Headers]&amp;"]"),ROW()-1),"")</f>
        <v/>
      </c>
      <c r="J535" s="19" t="str">
        <f ca="1">IFERROR(IF(INDEX(INDIRECT("B_MSK["&amp;EXPEDISI[#Headers]&amp;"]"),ROW()-1)=0,"",INDEX(INDIRECT("B_MSK["&amp;EXPEDISI[#Headers]&amp;"]"),ROW()-1)),"")</f>
        <v>MIX</v>
      </c>
      <c r="K535" s="16">
        <f ca="1">IFERROR(IF(EXPEDISI[[#This Row],[NAMA BARANG]]="","",INDEX(INDIRECT("B_MSK["&amp;EXPEDISI[#Headers]&amp;"]"),ROW()-1)),"")</f>
        <v>44944</v>
      </c>
      <c r="L535" s="17" t="str">
        <f ca="1">IFERROR(INDEX(INDIRECT("B_MSK["&amp;EXPEDISI[#Headers]&amp;"]"),ROW()-1),"")</f>
        <v/>
      </c>
    </row>
    <row r="536" spans="1:12" x14ac:dyDescent="0.25">
      <c r="A536" s="16" t="str">
        <f ca="1">IFERROR(INDEX(INDIRECT("B_MSK["&amp;EXPEDISI[#Headers]&amp;"]"),ROW()-1),"")</f>
        <v/>
      </c>
      <c r="B536" s="26" t="str">
        <f ca="1">IFERROR(INDEX(INDIRECT("B_MSK["&amp;EXPEDISI[#Headers]&amp;"]"),ROW()-1),"")</f>
        <v>Clip File C 324 A5 Mix</v>
      </c>
      <c r="C536" s="26" t="str">
        <f ca="1">IFERROR(INDEX(SUPPLIER_CONV[2],MATCH(INDEX(INDIRECT("B_MSK["&amp;EXPEDISI[#Headers]&amp;"]"),ROW()-1),SUPPLIER_CONV[1],0)),"")</f>
        <v>YUSHINCA</v>
      </c>
      <c r="D536" s="21" t="str">
        <f ca="1">IFERROR(INDEX(INDIRECT("B_MSK["&amp;EXPEDISI[#Headers]&amp;"]"),ROW()-1)&amp;IF(OR(EXPEDISI[[#This Row],[C]]&lt;2,EXPEDISI[[#This Row],[C]]=""),"","/ CTN"),"")</f>
        <v>5 LSN/ CTN</v>
      </c>
      <c r="E536" s="5">
        <f ca="1">IFERROR(INDEX(INDIRECT("B_MSK["&amp;EXPEDISI[#Headers]&amp;"]"),ROW()-1),"")</f>
        <v>3</v>
      </c>
      <c r="F536" s="22">
        <f ca="1">IFERROR(INDEX(INDIRECT("B_MSK["&amp;EXPEDISI[#Headers]&amp;"_1]"),ROW()-1),"")</f>
        <v>107400</v>
      </c>
      <c r="G536" s="17" t="str">
        <f ca="1">IFERROR(INDEX(INDIRECT("B_MSK["&amp;EXPEDISI[#Headers]&amp;"_1]"),ROW()-1),"")</f>
        <v>/ LSN</v>
      </c>
      <c r="H536" s="17">
        <f ca="1">IFERROR(INDEX(INDIRECT("B_MSK["&amp;EXPEDISI[#Headers]&amp;"]"),ROW()-1),"")</f>
        <v>0.05</v>
      </c>
      <c r="I536" s="17" t="str">
        <f ca="1">IFERROR(INDEX(INDIRECT("B_MSK["&amp;EXPEDISI[#Headers]&amp;"]"),ROW()-1),"")</f>
        <v/>
      </c>
      <c r="J536" s="19" t="str">
        <f ca="1">IFERROR(IF(INDEX(INDIRECT("B_MSK["&amp;EXPEDISI[#Headers]&amp;"]"),ROW()-1)=0,"",INDEX(INDIRECT("B_MSK["&amp;EXPEDISI[#Headers]&amp;"]"),ROW()-1)),"")</f>
        <v>MIX</v>
      </c>
      <c r="K536" s="16">
        <f ca="1">IFERROR(IF(EXPEDISI[[#This Row],[NAMA BARANG]]="","",INDEX(INDIRECT("B_MSK["&amp;EXPEDISI[#Headers]&amp;"]"),ROW()-1)),"")</f>
        <v>44944</v>
      </c>
      <c r="L536" s="17" t="str">
        <f ca="1">IFERROR(INDEX(INDIRECT("B_MSK["&amp;EXPEDISI[#Headers]&amp;"]"),ROW()-1),"")</f>
        <v/>
      </c>
    </row>
    <row r="537" spans="1:12" x14ac:dyDescent="0.25">
      <c r="A537" s="16" t="str">
        <f ca="1">IFERROR(INDEX(INDIRECT("B_MSK["&amp;EXPEDISI[#Headers]&amp;"]"),ROW()-1),"")</f>
        <v/>
      </c>
      <c r="B537" s="26" t="str">
        <f ca="1">IFERROR(INDEX(INDIRECT("B_MSK["&amp;EXPEDISI[#Headers]&amp;"]"),ROW()-1),"")</f>
        <v/>
      </c>
      <c r="C537" s="26" t="str">
        <f ca="1">IFERROR(INDEX(SUPPLIER_CONV[2],MATCH(INDEX(INDIRECT("B_MSK["&amp;EXPEDISI[#Headers]&amp;"]"),ROW()-1),SUPPLIER_CONV[1],0)),"")</f>
        <v/>
      </c>
      <c r="D537" s="21" t="str">
        <f ca="1">IFERROR(INDEX(INDIRECT("B_MSK["&amp;EXPEDISI[#Headers]&amp;"]"),ROW()-1)&amp;IF(OR(EXPEDISI[[#This Row],[C]]&lt;2,EXPEDISI[[#This Row],[C]]=""),"","/ CTN"),"")</f>
        <v/>
      </c>
      <c r="E537" s="5" t="str">
        <f ca="1">IFERROR(INDEX(INDIRECT("B_MSK["&amp;EXPEDISI[#Headers]&amp;"]"),ROW()-1),"")</f>
        <v/>
      </c>
      <c r="F537" s="22" t="str">
        <f ca="1">IFERROR(INDEX(INDIRECT("B_MSK["&amp;EXPEDISI[#Headers]&amp;"_1]"),ROW()-1),"")</f>
        <v/>
      </c>
      <c r="G537" s="17" t="str">
        <f ca="1">IFERROR(INDEX(INDIRECT("B_MSK["&amp;EXPEDISI[#Headers]&amp;"_1]"),ROW()-1),"")</f>
        <v/>
      </c>
      <c r="H537" s="17" t="str">
        <f ca="1">IFERROR(INDEX(INDIRECT("B_MSK["&amp;EXPEDISI[#Headers]&amp;"]"),ROW()-1),"")</f>
        <v/>
      </c>
      <c r="I537" s="17" t="str">
        <f ca="1">IFERROR(INDEX(INDIRECT("B_MSK["&amp;EXPEDISI[#Headers]&amp;"]"),ROW()-1),"")</f>
        <v/>
      </c>
      <c r="J537" s="19" t="str">
        <f ca="1">IFERROR(IF(INDEX(INDIRECT("B_MSK["&amp;EXPEDISI[#Headers]&amp;"]"),ROW()-1)=0,"",INDEX(INDIRECT("B_MSK["&amp;EXPEDISI[#Headers]&amp;"]"),ROW()-1)),"")</f>
        <v/>
      </c>
      <c r="K537" s="16" t="str">
        <f ca="1">IFERROR(IF(EXPEDISI[[#This Row],[NAMA BARANG]]="","",INDEX(INDIRECT("B_MSK["&amp;EXPEDISI[#Headers]&amp;"]"),ROW()-1)),"")</f>
        <v/>
      </c>
      <c r="L537" s="17" t="str">
        <f ca="1">IFERROR(INDEX(INDIRECT("B_MSK["&amp;EXPEDISI[#Headers]&amp;"]"),ROW()-1),"")</f>
        <v/>
      </c>
    </row>
    <row r="538" spans="1:12" x14ac:dyDescent="0.25">
      <c r="A538" s="16">
        <f ca="1">IFERROR(INDEX(INDIRECT("B_MSK["&amp;EXPEDISI[#Headers]&amp;"]"),ROW()-1),"")</f>
        <v>44945</v>
      </c>
      <c r="B538" s="26" t="str">
        <f ca="1">IFERROR(INDEX(INDIRECT("B_MSK["&amp;EXPEDISI[#Headers]&amp;"]"),ROW()-1),"")</f>
        <v>Doc rest Prestige</v>
      </c>
      <c r="C538" s="26" t="str">
        <f ca="1">IFERROR(INDEX(SUPPLIER_CONV[2],MATCH(INDEX(INDIRECT("B_MSK["&amp;EXPEDISI[#Headers]&amp;"]"),ROW()-1),SUPPLIER_CONV[1],0)),"")</f>
        <v>COMBI</v>
      </c>
      <c r="D538" s="21" t="str">
        <f ca="1">IFERROR(INDEX(INDIRECT("B_MSK["&amp;EXPEDISI[#Headers]&amp;"]"),ROW()-1)&amp;IF(OR(EXPEDISI[[#This Row],[C]]&lt;2,EXPEDISI[[#This Row],[C]]=""),"","/ CTN"),"")</f>
        <v>5 LSN</v>
      </c>
      <c r="E538" s="5">
        <f ca="1">IFERROR(INDEX(INDIRECT("B_MSK["&amp;EXPEDISI[#Headers]&amp;"]"),ROW()-1),"")</f>
        <v>1</v>
      </c>
      <c r="F538" s="22">
        <f ca="1">IFERROR(INDEX(INDIRECT("B_MSK["&amp;EXPEDISI[#Headers]&amp;"_1]"),ROW()-1),"")</f>
        <v>273000</v>
      </c>
      <c r="G538" s="17" t="str">
        <f ca="1">IFERROR(INDEX(INDIRECT("B_MSK["&amp;EXPEDISI[#Headers]&amp;"_1]"),ROW()-1),"")</f>
        <v>/ LSN</v>
      </c>
      <c r="H538" s="17" t="str">
        <f ca="1">IFERROR(INDEX(INDIRECT("B_MSK["&amp;EXPEDISI[#Headers]&amp;"]"),ROW()-1),"")</f>
        <v/>
      </c>
      <c r="I538" s="17" t="str">
        <f ca="1">IFERROR(INDEX(INDIRECT("B_MSK["&amp;EXPEDISI[#Headers]&amp;"]"),ROW()-1),"")</f>
        <v/>
      </c>
      <c r="J538" s="19" t="str">
        <f ca="1">IFERROR(IF(INDEX(INDIRECT("B_MSK["&amp;EXPEDISI[#Headers]&amp;"]"),ROW()-1)=0,"",INDEX(INDIRECT("B_MSK["&amp;EXPEDISI[#Headers]&amp;"]"),ROW()-1)),"")</f>
        <v/>
      </c>
      <c r="K538" s="16">
        <f ca="1">IFERROR(IF(EXPEDISI[[#This Row],[NAMA BARANG]]="","",INDEX(INDIRECT("B_MSK["&amp;EXPEDISI[#Headers]&amp;"]"),ROW()-1)),"")</f>
        <v>44945</v>
      </c>
      <c r="L538" s="17" t="str">
        <f ca="1">IFERROR(INDEX(INDIRECT("B_MSK["&amp;EXPEDISI[#Headers]&amp;"]"),ROW()-1),"")</f>
        <v/>
      </c>
    </row>
    <row r="539" spans="1:12" x14ac:dyDescent="0.25">
      <c r="A539" s="16" t="str">
        <f ca="1">IFERROR(INDEX(INDIRECT("B_MSK["&amp;EXPEDISI[#Headers]&amp;"]"),ROW()-1),"")</f>
        <v/>
      </c>
      <c r="B539" s="26" t="str">
        <f ca="1">IFERROR(INDEX(INDIRECT("B_MSK["&amp;EXPEDISI[#Headers]&amp;"]"),ROW()-1),"")</f>
        <v>Doc rest Infinity</v>
      </c>
      <c r="C539" s="26" t="str">
        <f ca="1">IFERROR(INDEX(SUPPLIER_CONV[2],MATCH(INDEX(INDIRECT("B_MSK["&amp;EXPEDISI[#Headers]&amp;"]"),ROW()-1),SUPPLIER_CONV[1],0)),"")</f>
        <v>COMBI</v>
      </c>
      <c r="D539" s="21" t="str">
        <f ca="1">IFERROR(INDEX(INDIRECT("B_MSK["&amp;EXPEDISI[#Headers]&amp;"]"),ROW()-1)&amp;IF(OR(EXPEDISI[[#This Row],[C]]&lt;2,EXPEDISI[[#This Row],[C]]=""),"","/ CTN"),"")</f>
        <v>8 LSN</v>
      </c>
      <c r="E539" s="5">
        <f ca="1">IFERROR(INDEX(INDIRECT("B_MSK["&amp;EXPEDISI[#Headers]&amp;"]"),ROW()-1),"")</f>
        <v>1</v>
      </c>
      <c r="F539" s="22">
        <f ca="1">IFERROR(INDEX(INDIRECT("B_MSK["&amp;EXPEDISI[#Headers]&amp;"_1]"),ROW()-1),"")</f>
        <v>157500</v>
      </c>
      <c r="G539" s="17" t="str">
        <f ca="1">IFERROR(INDEX(INDIRECT("B_MSK["&amp;EXPEDISI[#Headers]&amp;"_1]"),ROW()-1),"")</f>
        <v>/ LSN</v>
      </c>
      <c r="H539" s="17" t="str">
        <f ca="1">IFERROR(INDEX(INDIRECT("B_MSK["&amp;EXPEDISI[#Headers]&amp;"]"),ROW()-1),"")</f>
        <v/>
      </c>
      <c r="I539" s="17" t="str">
        <f ca="1">IFERROR(INDEX(INDIRECT("B_MSK["&amp;EXPEDISI[#Headers]&amp;"]"),ROW()-1),"")</f>
        <v/>
      </c>
      <c r="J539" s="19" t="str">
        <f ca="1">IFERROR(IF(INDEX(INDIRECT("B_MSK["&amp;EXPEDISI[#Headers]&amp;"]"),ROW()-1)=0,"",INDEX(INDIRECT("B_MSK["&amp;EXPEDISI[#Headers]&amp;"]"),ROW()-1)),"")</f>
        <v/>
      </c>
      <c r="K539" s="16">
        <f ca="1">IFERROR(IF(EXPEDISI[[#This Row],[NAMA BARANG]]="","",INDEX(INDIRECT("B_MSK["&amp;EXPEDISI[#Headers]&amp;"]"),ROW()-1)),"")</f>
        <v>44945</v>
      </c>
      <c r="L539" s="17" t="str">
        <f ca="1">IFERROR(INDEX(INDIRECT("B_MSK["&amp;EXPEDISI[#Headers]&amp;"]"),ROW()-1),"")</f>
        <v/>
      </c>
    </row>
    <row r="540" spans="1:12" x14ac:dyDescent="0.25">
      <c r="A540" s="16" t="str">
        <f ca="1">IFERROR(INDEX(INDIRECT("B_MSK["&amp;EXPEDISI[#Headers]&amp;"]"),ROW()-1),"")</f>
        <v/>
      </c>
      <c r="B540" s="26" t="str">
        <f ca="1">IFERROR(INDEX(INDIRECT("B_MSK["&amp;EXPEDISI[#Headers]&amp;"]"),ROW()-1),"")</f>
        <v>Doc rest Prestige</v>
      </c>
      <c r="C540" s="26" t="str">
        <f ca="1">IFERROR(INDEX(SUPPLIER_CONV[2],MATCH(INDEX(INDIRECT("B_MSK["&amp;EXPEDISI[#Headers]&amp;"]"),ROW()-1),SUPPLIER_CONV[1],0)),"")</f>
        <v>COMBI</v>
      </c>
      <c r="D540" s="21" t="str">
        <f ca="1">IFERROR(INDEX(INDIRECT("B_MSK["&amp;EXPEDISI[#Headers]&amp;"]"),ROW()-1)&amp;IF(OR(EXPEDISI[[#This Row],[C]]&lt;2,EXPEDISI[[#This Row],[C]]=""),"","/ CTN"),"")</f>
        <v>5 LSN</v>
      </c>
      <c r="E540" s="5" t="str">
        <f ca="1">IFERROR(INDEX(INDIRECT("B_MSK["&amp;EXPEDISI[#Headers]&amp;"]"),ROW()-1),"")</f>
        <v/>
      </c>
      <c r="F540" s="22">
        <f ca="1">IFERROR(INDEX(INDIRECT("B_MSK["&amp;EXPEDISI[#Headers]&amp;"_1]"),ROW()-1),"")</f>
        <v>195000</v>
      </c>
      <c r="G540" s="17" t="str">
        <f ca="1">IFERROR(INDEX(INDIRECT("B_MSK["&amp;EXPEDISI[#Headers]&amp;"_1]"),ROW()-1),"")</f>
        <v>/ LSN</v>
      </c>
      <c r="H540" s="17" t="str">
        <f ca="1">IFERROR(INDEX(INDIRECT("B_MSK["&amp;EXPEDISI[#Headers]&amp;"]"),ROW()-1),"")</f>
        <v/>
      </c>
      <c r="I540" s="17" t="str">
        <f ca="1">IFERROR(INDEX(INDIRECT("B_MSK["&amp;EXPEDISI[#Headers]&amp;"]"),ROW()-1),"")</f>
        <v/>
      </c>
      <c r="J540" s="19" t="str">
        <f ca="1">IFERROR(IF(INDEX(INDIRECT("B_MSK["&amp;EXPEDISI[#Headers]&amp;"]"),ROW()-1)=0,"",INDEX(INDIRECT("B_MSK["&amp;EXPEDISI[#Headers]&amp;"]"),ROW()-1)),"")</f>
        <v>MIX : 6 DZ HIJAU, 2 DZ BIRU</v>
      </c>
      <c r="K540" s="16">
        <f ca="1">IFERROR(IF(EXPEDISI[[#This Row],[NAMA BARANG]]="","",INDEX(INDIRECT("B_MSK["&amp;EXPEDISI[#Headers]&amp;"]"),ROW()-1)),"")</f>
        <v>44945</v>
      </c>
      <c r="L540" s="17" t="str">
        <f ca="1">IFERROR(INDEX(INDIRECT("B_MSK["&amp;EXPEDISI[#Headers]&amp;"]"),ROW()-1),"")</f>
        <v/>
      </c>
    </row>
    <row r="541" spans="1:12" x14ac:dyDescent="0.25">
      <c r="A541" s="16" t="str">
        <f ca="1">IFERROR(INDEX(INDIRECT("B_MSK["&amp;EXPEDISI[#Headers]&amp;"]"),ROW()-1),"")</f>
        <v/>
      </c>
      <c r="B541" s="26" t="str">
        <f ca="1">IFERROR(INDEX(INDIRECT("B_MSK["&amp;EXPEDISI[#Headers]&amp;"]"),ROW()-1),"")</f>
        <v/>
      </c>
      <c r="C541" s="26" t="str">
        <f ca="1">IFERROR(INDEX(SUPPLIER_CONV[2],MATCH(INDEX(INDIRECT("B_MSK["&amp;EXPEDISI[#Headers]&amp;"]"),ROW()-1),SUPPLIER_CONV[1],0)),"")</f>
        <v/>
      </c>
      <c r="D541" s="21" t="str">
        <f ca="1">IFERROR(INDEX(INDIRECT("B_MSK["&amp;EXPEDISI[#Headers]&amp;"]"),ROW()-1)&amp;IF(OR(EXPEDISI[[#This Row],[C]]&lt;2,EXPEDISI[[#This Row],[C]]=""),"","/ CTN"),"")</f>
        <v/>
      </c>
      <c r="E541" s="5" t="str">
        <f ca="1">IFERROR(INDEX(INDIRECT("B_MSK["&amp;EXPEDISI[#Headers]&amp;"]"),ROW()-1),"")</f>
        <v/>
      </c>
      <c r="F541" s="22" t="str">
        <f ca="1">IFERROR(INDEX(INDIRECT("B_MSK["&amp;EXPEDISI[#Headers]&amp;"_1]"),ROW()-1),"")</f>
        <v/>
      </c>
      <c r="G541" s="17" t="str">
        <f ca="1">IFERROR(INDEX(INDIRECT("B_MSK["&amp;EXPEDISI[#Headers]&amp;"_1]"),ROW()-1),"")</f>
        <v/>
      </c>
      <c r="H541" s="17" t="str">
        <f ca="1">IFERROR(INDEX(INDIRECT("B_MSK["&amp;EXPEDISI[#Headers]&amp;"]"),ROW()-1),"")</f>
        <v/>
      </c>
      <c r="I541" s="17" t="str">
        <f ca="1">IFERROR(INDEX(INDIRECT("B_MSK["&amp;EXPEDISI[#Headers]&amp;"]"),ROW()-1),"")</f>
        <v/>
      </c>
      <c r="J541" s="19" t="str">
        <f ca="1">IFERROR(IF(INDEX(INDIRECT("B_MSK["&amp;EXPEDISI[#Headers]&amp;"]"),ROW()-1)=0,"",INDEX(INDIRECT("B_MSK["&amp;EXPEDISI[#Headers]&amp;"]"),ROW()-1)),"")</f>
        <v/>
      </c>
      <c r="K541" s="16" t="str">
        <f ca="1">IFERROR(IF(EXPEDISI[[#This Row],[NAMA BARANG]]="","",INDEX(INDIRECT("B_MSK["&amp;EXPEDISI[#Headers]&amp;"]"),ROW()-1)),"")</f>
        <v/>
      </c>
      <c r="L541" s="17" t="str">
        <f ca="1">IFERROR(INDEX(INDIRECT("B_MSK["&amp;EXPEDISI[#Headers]&amp;"]"),ROW()-1),"")</f>
        <v/>
      </c>
    </row>
    <row r="542" spans="1:12" x14ac:dyDescent="0.25">
      <c r="A542" s="16" t="str">
        <f ca="1">IFERROR(INDEX(INDIRECT("B_MSK["&amp;EXPEDISI[#Headers]&amp;"]"),ROW()-1),"")</f>
        <v/>
      </c>
      <c r="B542" s="26" t="str">
        <f ca="1">IFERROR(INDEX(INDIRECT("B_MSK["&amp;EXPEDISI[#Headers]&amp;"]"),ROW()-1),"")</f>
        <v>P case BD 933</v>
      </c>
      <c r="C542" s="26" t="str">
        <f ca="1">IFERROR(INDEX(SUPPLIER_CONV[2],MATCH(INDEX(INDIRECT("B_MSK["&amp;EXPEDISI[#Headers]&amp;"]"),ROW()-1),SUPPLIER_CONV[1],0)),"")</f>
        <v>DB</v>
      </c>
      <c r="D542" s="21" t="str">
        <f ca="1">IFERROR(INDEX(INDIRECT("B_MSK["&amp;EXPEDISI[#Headers]&amp;"]"),ROW()-1)&amp;IF(OR(EXPEDISI[[#This Row],[C]]&lt;2,EXPEDISI[[#This Row],[C]]=""),"","/ CTN"),"")</f>
        <v>180 PCS/ CTN</v>
      </c>
      <c r="E542" s="5">
        <f ca="1">IFERROR(INDEX(INDIRECT("B_MSK["&amp;EXPEDISI[#Headers]&amp;"]"),ROW()-1),"")</f>
        <v>3</v>
      </c>
      <c r="F542" s="22">
        <f ca="1">IFERROR(INDEX(INDIRECT("B_MSK["&amp;EXPEDISI[#Headers]&amp;"_1]"),ROW()-1),"")</f>
        <v>24500</v>
      </c>
      <c r="G542" s="17" t="str">
        <f ca="1">IFERROR(INDEX(INDIRECT("B_MSK["&amp;EXPEDISI[#Headers]&amp;"_1]"),ROW()-1),"")</f>
        <v>/ PCS</v>
      </c>
      <c r="H542" s="17" t="str">
        <f ca="1">IFERROR(INDEX(INDIRECT("B_MSK["&amp;EXPEDISI[#Headers]&amp;"]"),ROW()-1),"")</f>
        <v/>
      </c>
      <c r="I542" s="17" t="str">
        <f ca="1">IFERROR(INDEX(INDIRECT("B_MSK["&amp;EXPEDISI[#Headers]&amp;"]"),ROW()-1),"")</f>
        <v/>
      </c>
      <c r="J542" s="19" t="str">
        <f ca="1">IFERROR(IF(INDEX(INDIRECT("B_MSK["&amp;EXPEDISI[#Headers]&amp;"]"),ROW()-1)=0,"",INDEX(INDIRECT("B_MSK["&amp;EXPEDISI[#Headers]&amp;"]"),ROW()-1)),"")</f>
        <v/>
      </c>
      <c r="K542" s="16">
        <f ca="1">IFERROR(IF(EXPEDISI[[#This Row],[NAMA BARANG]]="","",INDEX(INDIRECT("B_MSK["&amp;EXPEDISI[#Headers]&amp;"]"),ROW()-1)),"")</f>
        <v>44945</v>
      </c>
      <c r="L542" s="17" t="str">
        <f ca="1">IFERROR(INDEX(INDIRECT("B_MSK["&amp;EXPEDISI[#Headers]&amp;"]"),ROW()-1),"")</f>
        <v/>
      </c>
    </row>
    <row r="543" spans="1:12" x14ac:dyDescent="0.25">
      <c r="A543" s="16" t="str">
        <f ca="1">IFERROR(INDEX(INDIRECT("B_MSK["&amp;EXPEDISI[#Headers]&amp;"]"),ROW()-1),"")</f>
        <v/>
      </c>
      <c r="B543" s="26" t="str">
        <f ca="1">IFERROR(INDEX(INDIRECT("B_MSK["&amp;EXPEDISI[#Headers]&amp;"]"),ROW()-1),"")</f>
        <v/>
      </c>
      <c r="C543" s="26" t="str">
        <f ca="1">IFERROR(INDEX(SUPPLIER_CONV[2],MATCH(INDEX(INDIRECT("B_MSK["&amp;EXPEDISI[#Headers]&amp;"]"),ROW()-1),SUPPLIER_CONV[1],0)),"")</f>
        <v/>
      </c>
      <c r="D543" s="21" t="str">
        <f ca="1">IFERROR(INDEX(INDIRECT("B_MSK["&amp;EXPEDISI[#Headers]&amp;"]"),ROW()-1)&amp;IF(OR(EXPEDISI[[#This Row],[C]]&lt;2,EXPEDISI[[#This Row],[C]]=""),"","/ CTN"),"")</f>
        <v/>
      </c>
      <c r="E543" s="5" t="str">
        <f ca="1">IFERROR(INDEX(INDIRECT("B_MSK["&amp;EXPEDISI[#Headers]&amp;"]"),ROW()-1),"")</f>
        <v/>
      </c>
      <c r="F543" s="22" t="str">
        <f ca="1">IFERROR(INDEX(INDIRECT("B_MSK["&amp;EXPEDISI[#Headers]&amp;"_1]"),ROW()-1),"")</f>
        <v/>
      </c>
      <c r="G543" s="17" t="str">
        <f ca="1">IFERROR(INDEX(INDIRECT("B_MSK["&amp;EXPEDISI[#Headers]&amp;"_1]"),ROW()-1),"")</f>
        <v/>
      </c>
      <c r="H543" s="17" t="str">
        <f ca="1">IFERROR(INDEX(INDIRECT("B_MSK["&amp;EXPEDISI[#Headers]&amp;"]"),ROW()-1),"")</f>
        <v/>
      </c>
      <c r="I543" s="17" t="str">
        <f ca="1">IFERROR(INDEX(INDIRECT("B_MSK["&amp;EXPEDISI[#Headers]&amp;"]"),ROW()-1),"")</f>
        <v/>
      </c>
      <c r="J543" s="19" t="str">
        <f ca="1">IFERROR(IF(INDEX(INDIRECT("B_MSK["&amp;EXPEDISI[#Headers]&amp;"]"),ROW()-1)=0,"",INDEX(INDIRECT("B_MSK["&amp;EXPEDISI[#Headers]&amp;"]"),ROW()-1)),"")</f>
        <v/>
      </c>
      <c r="K543" s="16" t="str">
        <f ca="1">IFERROR(IF(EXPEDISI[[#This Row],[NAMA BARANG]]="","",INDEX(INDIRECT("B_MSK["&amp;EXPEDISI[#Headers]&amp;"]"),ROW()-1)),"")</f>
        <v/>
      </c>
      <c r="L543" s="17" t="str">
        <f ca="1">IFERROR(INDEX(INDIRECT("B_MSK["&amp;EXPEDISI[#Headers]&amp;"]"),ROW()-1),"")</f>
        <v/>
      </c>
    </row>
    <row r="544" spans="1:12" x14ac:dyDescent="0.25">
      <c r="A544" s="16" t="str">
        <f ca="1">IFERROR(INDEX(INDIRECT("B_MSK["&amp;EXPEDISI[#Headers]&amp;"]"),ROW()-1),"")</f>
        <v/>
      </c>
      <c r="B544" s="26" t="str">
        <f ca="1">IFERROR(INDEX(INDIRECT("B_MSK["&amp;EXPEDISI[#Headers]&amp;"]"),ROW()-1),"")</f>
        <v>Zipper file clear holder 555 20 file Hijau</v>
      </c>
      <c r="C544" s="26" t="str">
        <f ca="1">IFERROR(INDEX(SUPPLIER_CONV[2],MATCH(INDEX(INDIRECT("B_MSK["&amp;EXPEDISI[#Headers]&amp;"]"),ROW()-1),SUPPLIER_CONV[1],0)),"")</f>
        <v>TOPLA</v>
      </c>
      <c r="D544" s="21" t="str">
        <f ca="1">IFERROR(INDEX(INDIRECT("B_MSK["&amp;EXPEDISI[#Headers]&amp;"]"),ROW()-1)&amp;IF(OR(EXPEDISI[[#This Row],[C]]&lt;2,EXPEDISI[[#This Row],[C]]=""),"","/ CTN"),"")</f>
        <v>60 PCS</v>
      </c>
      <c r="E544" s="5" t="str">
        <f ca="1">IFERROR(INDEX(INDIRECT("B_MSK["&amp;EXPEDISI[#Headers]&amp;"]"),ROW()-1),"")</f>
        <v/>
      </c>
      <c r="F544" s="22">
        <f ca="1">IFERROR(INDEX(INDIRECT("B_MSK["&amp;EXPEDISI[#Headers]&amp;"_1]"),ROW()-1),"")</f>
        <v>23000</v>
      </c>
      <c r="G544" s="17" t="str">
        <f ca="1">IFERROR(INDEX(INDIRECT("B_MSK["&amp;EXPEDISI[#Headers]&amp;"_1]"),ROW()-1),"")</f>
        <v>/ PCS</v>
      </c>
      <c r="H544" s="17" t="str">
        <f ca="1">IFERROR(INDEX(INDIRECT("B_MSK["&amp;EXPEDISI[#Headers]&amp;"]"),ROW()-1),"")</f>
        <v/>
      </c>
      <c r="I544" s="17" t="str">
        <f ca="1">IFERROR(INDEX(INDIRECT("B_MSK["&amp;EXPEDISI[#Headers]&amp;"]"),ROW()-1),"")</f>
        <v/>
      </c>
      <c r="J544" s="19" t="str">
        <f ca="1">IFERROR(IF(INDEX(INDIRECT("B_MSK["&amp;EXPEDISI[#Headers]&amp;"]"),ROW()-1)=0,"",INDEX(INDIRECT("B_MSK["&amp;EXPEDISI[#Headers]&amp;"]"),ROW()-1)),"")</f>
        <v/>
      </c>
      <c r="K544" s="16">
        <f ca="1">IFERROR(IF(EXPEDISI[[#This Row],[NAMA BARANG]]="","",INDEX(INDIRECT("B_MSK["&amp;EXPEDISI[#Headers]&amp;"]"),ROW()-1)),"")</f>
        <v>44945</v>
      </c>
      <c r="L544" s="17" t="str">
        <f ca="1">IFERROR(INDEX(INDIRECT("B_MSK["&amp;EXPEDISI[#Headers]&amp;"]"),ROW()-1),"")</f>
        <v/>
      </c>
    </row>
    <row r="545" spans="1:12" x14ac:dyDescent="0.25">
      <c r="A545" s="16" t="str">
        <f ca="1">IFERROR(INDEX(INDIRECT("B_MSK["&amp;EXPEDISI[#Headers]&amp;"]"),ROW()-1),"")</f>
        <v/>
      </c>
      <c r="B545" s="26" t="str">
        <f ca="1">IFERROR(INDEX(INDIRECT("B_MSK["&amp;EXPEDISI[#Headers]&amp;"]"),ROW()-1),"")</f>
        <v>Zipper file clear holder 555 20 file Merah</v>
      </c>
      <c r="C545" s="26" t="str">
        <f ca="1">IFERROR(INDEX(SUPPLIER_CONV[2],MATCH(INDEX(INDIRECT("B_MSK["&amp;EXPEDISI[#Headers]&amp;"]"),ROW()-1),SUPPLIER_CONV[1],0)),"")</f>
        <v>TOPLA</v>
      </c>
      <c r="D545" s="21" t="str">
        <f ca="1">IFERROR(INDEX(INDIRECT("B_MSK["&amp;EXPEDISI[#Headers]&amp;"]"),ROW()-1)&amp;IF(OR(EXPEDISI[[#This Row],[C]]&lt;2,EXPEDISI[[#This Row],[C]]=""),"","/ CTN"),"")</f>
        <v>60 PCS</v>
      </c>
      <c r="E545" s="5" t="str">
        <f ca="1">IFERROR(INDEX(INDIRECT("B_MSK["&amp;EXPEDISI[#Headers]&amp;"]"),ROW()-1),"")</f>
        <v/>
      </c>
      <c r="F545" s="22">
        <f ca="1">IFERROR(INDEX(INDIRECT("B_MSK["&amp;EXPEDISI[#Headers]&amp;"_1]"),ROW()-1),"")</f>
        <v>23000</v>
      </c>
      <c r="G545" s="17" t="str">
        <f ca="1">IFERROR(INDEX(INDIRECT("B_MSK["&amp;EXPEDISI[#Headers]&amp;"_1]"),ROW()-1),"")</f>
        <v>/ PCS</v>
      </c>
      <c r="H545" s="17" t="str">
        <f ca="1">IFERROR(INDEX(INDIRECT("B_MSK["&amp;EXPEDISI[#Headers]&amp;"]"),ROW()-1),"")</f>
        <v/>
      </c>
      <c r="I545" s="17" t="str">
        <f ca="1">IFERROR(INDEX(INDIRECT("B_MSK["&amp;EXPEDISI[#Headers]&amp;"]"),ROW()-1),"")</f>
        <v/>
      </c>
      <c r="J545" s="19" t="str">
        <f ca="1">IFERROR(IF(INDEX(INDIRECT("B_MSK["&amp;EXPEDISI[#Headers]&amp;"]"),ROW()-1)=0,"",INDEX(INDIRECT("B_MSK["&amp;EXPEDISI[#Headers]&amp;"]"),ROW()-1)),"")</f>
        <v/>
      </c>
      <c r="K545" s="16">
        <f ca="1">IFERROR(IF(EXPEDISI[[#This Row],[NAMA BARANG]]="","",INDEX(INDIRECT("B_MSK["&amp;EXPEDISI[#Headers]&amp;"]"),ROW()-1)),"")</f>
        <v>44945</v>
      </c>
      <c r="L545" s="17" t="str">
        <f ca="1">IFERROR(INDEX(INDIRECT("B_MSK["&amp;EXPEDISI[#Headers]&amp;"]"),ROW()-1),"")</f>
        <v/>
      </c>
    </row>
    <row r="546" spans="1:12" x14ac:dyDescent="0.25">
      <c r="A546" s="16" t="str">
        <f ca="1">IFERROR(INDEX(INDIRECT("B_MSK["&amp;EXPEDISI[#Headers]&amp;"]"),ROW()-1),"")</f>
        <v/>
      </c>
      <c r="B546" s="26" t="str">
        <f ca="1">IFERROR(INDEX(INDIRECT("B_MSK["&amp;EXPEDISI[#Headers]&amp;"]"),ROW()-1),"")</f>
        <v>Zipper file clear holder 555 20 file Kuning</v>
      </c>
      <c r="C546" s="26" t="str">
        <f ca="1">IFERROR(INDEX(SUPPLIER_CONV[2],MATCH(INDEX(INDIRECT("B_MSK["&amp;EXPEDISI[#Headers]&amp;"]"),ROW()-1),SUPPLIER_CONV[1],0)),"")</f>
        <v>TOPLA</v>
      </c>
      <c r="D546" s="21" t="str">
        <f ca="1">IFERROR(INDEX(INDIRECT("B_MSK["&amp;EXPEDISI[#Headers]&amp;"]"),ROW()-1)&amp;IF(OR(EXPEDISI[[#This Row],[C]]&lt;2,EXPEDISI[[#This Row],[C]]=""),"","/ CTN"),"")</f>
        <v>60 PCS</v>
      </c>
      <c r="E546" s="5" t="str">
        <f ca="1">IFERROR(INDEX(INDIRECT("B_MSK["&amp;EXPEDISI[#Headers]&amp;"]"),ROW()-1),"")</f>
        <v/>
      </c>
      <c r="F546" s="22">
        <f ca="1">IFERROR(INDEX(INDIRECT("B_MSK["&amp;EXPEDISI[#Headers]&amp;"_1]"),ROW()-1),"")</f>
        <v>23000</v>
      </c>
      <c r="G546" s="17" t="str">
        <f ca="1">IFERROR(INDEX(INDIRECT("B_MSK["&amp;EXPEDISI[#Headers]&amp;"_1]"),ROW()-1),"")</f>
        <v>/ PCS</v>
      </c>
      <c r="H546" s="17" t="str">
        <f ca="1">IFERROR(INDEX(INDIRECT("B_MSK["&amp;EXPEDISI[#Headers]&amp;"]"),ROW()-1),"")</f>
        <v/>
      </c>
      <c r="I546" s="17" t="str">
        <f ca="1">IFERROR(INDEX(INDIRECT("B_MSK["&amp;EXPEDISI[#Headers]&amp;"]"),ROW()-1),"")</f>
        <v/>
      </c>
      <c r="J546" s="19" t="str">
        <f ca="1">IFERROR(IF(INDEX(INDIRECT("B_MSK["&amp;EXPEDISI[#Headers]&amp;"]"),ROW()-1)=0,"",INDEX(INDIRECT("B_MSK["&amp;EXPEDISI[#Headers]&amp;"]"),ROW()-1)),"")</f>
        <v/>
      </c>
      <c r="K546" s="16">
        <f ca="1">IFERROR(IF(EXPEDISI[[#This Row],[NAMA BARANG]]="","",INDEX(INDIRECT("B_MSK["&amp;EXPEDISI[#Headers]&amp;"]"),ROW()-1)),"")</f>
        <v>44945</v>
      </c>
      <c r="L546" s="17" t="str">
        <f ca="1">IFERROR(INDEX(INDIRECT("B_MSK["&amp;EXPEDISI[#Headers]&amp;"]"),ROW()-1),"")</f>
        <v/>
      </c>
    </row>
    <row r="547" spans="1:12" x14ac:dyDescent="0.25">
      <c r="A547" s="16" t="str">
        <f ca="1">IFERROR(INDEX(INDIRECT("B_MSK["&amp;EXPEDISI[#Headers]&amp;"]"),ROW()-1),"")</f>
        <v/>
      </c>
      <c r="B547" s="26" t="str">
        <f ca="1">IFERROR(INDEX(INDIRECT("B_MSK["&amp;EXPEDISI[#Headers]&amp;"]"),ROW()-1),"")</f>
        <v>Zipper file clear holder 555 20 file Biru</v>
      </c>
      <c r="C547" s="26" t="str">
        <f ca="1">IFERROR(INDEX(SUPPLIER_CONV[2],MATCH(INDEX(INDIRECT("B_MSK["&amp;EXPEDISI[#Headers]&amp;"]"),ROW()-1),SUPPLIER_CONV[1],0)),"")</f>
        <v>TOPLA</v>
      </c>
      <c r="D547" s="21" t="str">
        <f ca="1">IFERROR(INDEX(INDIRECT("B_MSK["&amp;EXPEDISI[#Headers]&amp;"]"),ROW()-1)&amp;IF(OR(EXPEDISI[[#This Row],[C]]&lt;2,EXPEDISI[[#This Row],[C]]=""),"","/ CTN"),"")</f>
        <v>60 PCS</v>
      </c>
      <c r="E547" s="5" t="str">
        <f ca="1">IFERROR(INDEX(INDIRECT("B_MSK["&amp;EXPEDISI[#Headers]&amp;"]"),ROW()-1),"")</f>
        <v/>
      </c>
      <c r="F547" s="22">
        <f ca="1">IFERROR(INDEX(INDIRECT("B_MSK["&amp;EXPEDISI[#Headers]&amp;"_1]"),ROW()-1),"")</f>
        <v>23000</v>
      </c>
      <c r="G547" s="17" t="str">
        <f ca="1">IFERROR(INDEX(INDIRECT("B_MSK["&amp;EXPEDISI[#Headers]&amp;"_1]"),ROW()-1),"")</f>
        <v>/ PCS</v>
      </c>
      <c r="H547" s="17" t="str">
        <f ca="1">IFERROR(INDEX(INDIRECT("B_MSK["&amp;EXPEDISI[#Headers]&amp;"]"),ROW()-1),"")</f>
        <v/>
      </c>
      <c r="I547" s="17" t="str">
        <f ca="1">IFERROR(INDEX(INDIRECT("B_MSK["&amp;EXPEDISI[#Headers]&amp;"]"),ROW()-1),"")</f>
        <v/>
      </c>
      <c r="J547" s="19" t="str">
        <f ca="1">IFERROR(IF(INDEX(INDIRECT("B_MSK["&amp;EXPEDISI[#Headers]&amp;"]"),ROW()-1)=0,"",INDEX(INDIRECT("B_MSK["&amp;EXPEDISI[#Headers]&amp;"]"),ROW()-1)),"")</f>
        <v/>
      </c>
      <c r="K547" s="16">
        <f ca="1">IFERROR(IF(EXPEDISI[[#This Row],[NAMA BARANG]]="","",INDEX(INDIRECT("B_MSK["&amp;EXPEDISI[#Headers]&amp;"]"),ROW()-1)),"")</f>
        <v>44945</v>
      </c>
      <c r="L547" s="17" t="str">
        <f ca="1">IFERROR(INDEX(INDIRECT("B_MSK["&amp;EXPEDISI[#Headers]&amp;"]"),ROW()-1),"")</f>
        <v/>
      </c>
    </row>
    <row r="548" spans="1:12" x14ac:dyDescent="0.25">
      <c r="A548" s="16" t="str">
        <f ca="1">IFERROR(INDEX(INDIRECT("B_MSK["&amp;EXPEDISI[#Headers]&amp;"]"),ROW()-1),"")</f>
        <v/>
      </c>
      <c r="B548" s="26" t="str">
        <f ca="1">IFERROR(INDEX(INDIRECT("B_MSK["&amp;EXPEDISI[#Headers]&amp;"]"),ROW()-1),"")</f>
        <v>Zipper file clear holder 555 40 file Hijau</v>
      </c>
      <c r="C548" s="26" t="str">
        <f ca="1">IFERROR(INDEX(SUPPLIER_CONV[2],MATCH(INDEX(INDIRECT("B_MSK["&amp;EXPEDISI[#Headers]&amp;"]"),ROW()-1),SUPPLIER_CONV[1],0)),"")</f>
        <v>TOPLA</v>
      </c>
      <c r="D548" s="21" t="str">
        <f ca="1">IFERROR(INDEX(INDIRECT("B_MSK["&amp;EXPEDISI[#Headers]&amp;"]"),ROW()-1)&amp;IF(OR(EXPEDISI[[#This Row],[C]]&lt;2,EXPEDISI[[#This Row],[C]]=""),"","/ CTN"),"")</f>
        <v>60 PCS</v>
      </c>
      <c r="E548" s="5" t="str">
        <f ca="1">IFERROR(INDEX(INDIRECT("B_MSK["&amp;EXPEDISI[#Headers]&amp;"]"),ROW()-1),"")</f>
        <v/>
      </c>
      <c r="F548" s="22">
        <f ca="1">IFERROR(INDEX(INDIRECT("B_MSK["&amp;EXPEDISI[#Headers]&amp;"_1]"),ROW()-1),"")</f>
        <v>29500</v>
      </c>
      <c r="G548" s="17" t="str">
        <f ca="1">IFERROR(INDEX(INDIRECT("B_MSK["&amp;EXPEDISI[#Headers]&amp;"_1]"),ROW()-1),"")</f>
        <v>/ PCS</v>
      </c>
      <c r="H548" s="17" t="str">
        <f ca="1">IFERROR(INDEX(INDIRECT("B_MSK["&amp;EXPEDISI[#Headers]&amp;"]"),ROW()-1),"")</f>
        <v/>
      </c>
      <c r="I548" s="17" t="str">
        <f ca="1">IFERROR(INDEX(INDIRECT("B_MSK["&amp;EXPEDISI[#Headers]&amp;"]"),ROW()-1),"")</f>
        <v/>
      </c>
      <c r="J548" s="19" t="str">
        <f ca="1">IFERROR(IF(INDEX(INDIRECT("B_MSK["&amp;EXPEDISI[#Headers]&amp;"]"),ROW()-1)=0,"",INDEX(INDIRECT("B_MSK["&amp;EXPEDISI[#Headers]&amp;"]"),ROW()-1)),"")</f>
        <v/>
      </c>
      <c r="K548" s="16">
        <f ca="1">IFERROR(IF(EXPEDISI[[#This Row],[NAMA BARANG]]="","",INDEX(INDIRECT("B_MSK["&amp;EXPEDISI[#Headers]&amp;"]"),ROW()-1)),"")</f>
        <v>44945</v>
      </c>
      <c r="L548" s="17" t="str">
        <f ca="1">IFERROR(INDEX(INDIRECT("B_MSK["&amp;EXPEDISI[#Headers]&amp;"]"),ROW()-1),"")</f>
        <v/>
      </c>
    </row>
    <row r="549" spans="1:12" x14ac:dyDescent="0.25">
      <c r="A549" s="16" t="str">
        <f ca="1">IFERROR(INDEX(INDIRECT("B_MSK["&amp;EXPEDISI[#Headers]&amp;"]"),ROW()-1),"")</f>
        <v/>
      </c>
      <c r="B549" s="26" t="str">
        <f ca="1">IFERROR(INDEX(INDIRECT("B_MSK["&amp;EXPEDISI[#Headers]&amp;"]"),ROW()-1),"")</f>
        <v>Zipper file clear holder 555 40 file Merah</v>
      </c>
      <c r="C549" s="26" t="str">
        <f ca="1">IFERROR(INDEX(SUPPLIER_CONV[2],MATCH(INDEX(INDIRECT("B_MSK["&amp;EXPEDISI[#Headers]&amp;"]"),ROW()-1),SUPPLIER_CONV[1],0)),"")</f>
        <v>TOPLA</v>
      </c>
      <c r="D549" s="21" t="str">
        <f ca="1">IFERROR(INDEX(INDIRECT("B_MSK["&amp;EXPEDISI[#Headers]&amp;"]"),ROW()-1)&amp;IF(OR(EXPEDISI[[#This Row],[C]]&lt;2,EXPEDISI[[#This Row],[C]]=""),"","/ CTN"),"")</f>
        <v>60 PCS</v>
      </c>
      <c r="E549" s="5" t="str">
        <f ca="1">IFERROR(INDEX(INDIRECT("B_MSK["&amp;EXPEDISI[#Headers]&amp;"]"),ROW()-1),"")</f>
        <v/>
      </c>
      <c r="F549" s="22">
        <f ca="1">IFERROR(INDEX(INDIRECT("B_MSK["&amp;EXPEDISI[#Headers]&amp;"_1]"),ROW()-1),"")</f>
        <v>29500</v>
      </c>
      <c r="G549" s="17" t="str">
        <f ca="1">IFERROR(INDEX(INDIRECT("B_MSK["&amp;EXPEDISI[#Headers]&amp;"_1]"),ROW()-1),"")</f>
        <v>/ PCS</v>
      </c>
      <c r="H549" s="17" t="str">
        <f ca="1">IFERROR(INDEX(INDIRECT("B_MSK["&amp;EXPEDISI[#Headers]&amp;"]"),ROW()-1),"")</f>
        <v/>
      </c>
      <c r="I549" s="17" t="str">
        <f ca="1">IFERROR(INDEX(INDIRECT("B_MSK["&amp;EXPEDISI[#Headers]&amp;"]"),ROW()-1),"")</f>
        <v/>
      </c>
      <c r="J549" s="19" t="str">
        <f ca="1">IFERROR(IF(INDEX(INDIRECT("B_MSK["&amp;EXPEDISI[#Headers]&amp;"]"),ROW()-1)=0,"",INDEX(INDIRECT("B_MSK["&amp;EXPEDISI[#Headers]&amp;"]"),ROW()-1)),"")</f>
        <v/>
      </c>
      <c r="K549" s="16">
        <f ca="1">IFERROR(IF(EXPEDISI[[#This Row],[NAMA BARANG]]="","",INDEX(INDIRECT("B_MSK["&amp;EXPEDISI[#Headers]&amp;"]"),ROW()-1)),"")</f>
        <v>44945</v>
      </c>
      <c r="L549" s="17" t="str">
        <f ca="1">IFERROR(INDEX(INDIRECT("B_MSK["&amp;EXPEDISI[#Headers]&amp;"]"),ROW()-1),"")</f>
        <v/>
      </c>
    </row>
    <row r="550" spans="1:12" x14ac:dyDescent="0.25">
      <c r="A550" s="16" t="str">
        <f ca="1">IFERROR(INDEX(INDIRECT("B_MSK["&amp;EXPEDISI[#Headers]&amp;"]"),ROW()-1),"")</f>
        <v/>
      </c>
      <c r="B550" s="26" t="str">
        <f ca="1">IFERROR(INDEX(INDIRECT("B_MSK["&amp;EXPEDISI[#Headers]&amp;"]"),ROW()-1),"")</f>
        <v>Zipper file clear holder 555 40 file Kuning</v>
      </c>
      <c r="C550" s="26" t="str">
        <f ca="1">IFERROR(INDEX(SUPPLIER_CONV[2],MATCH(INDEX(INDIRECT("B_MSK["&amp;EXPEDISI[#Headers]&amp;"]"),ROW()-1),SUPPLIER_CONV[1],0)),"")</f>
        <v>TOPLA</v>
      </c>
      <c r="D550" s="21" t="str">
        <f ca="1">IFERROR(INDEX(INDIRECT("B_MSK["&amp;EXPEDISI[#Headers]&amp;"]"),ROW()-1)&amp;IF(OR(EXPEDISI[[#This Row],[C]]&lt;2,EXPEDISI[[#This Row],[C]]=""),"","/ CTN"),"")</f>
        <v>60 PCS</v>
      </c>
      <c r="E550" s="5" t="str">
        <f ca="1">IFERROR(INDEX(INDIRECT("B_MSK["&amp;EXPEDISI[#Headers]&amp;"]"),ROW()-1),"")</f>
        <v/>
      </c>
      <c r="F550" s="22">
        <f ca="1">IFERROR(INDEX(INDIRECT("B_MSK["&amp;EXPEDISI[#Headers]&amp;"_1]"),ROW()-1),"")</f>
        <v>29500</v>
      </c>
      <c r="G550" s="17" t="str">
        <f ca="1">IFERROR(INDEX(INDIRECT("B_MSK["&amp;EXPEDISI[#Headers]&amp;"_1]"),ROW()-1),"")</f>
        <v>/ PCS</v>
      </c>
      <c r="H550" s="17" t="str">
        <f ca="1">IFERROR(INDEX(INDIRECT("B_MSK["&amp;EXPEDISI[#Headers]&amp;"]"),ROW()-1),"")</f>
        <v/>
      </c>
      <c r="I550" s="17" t="str">
        <f ca="1">IFERROR(INDEX(INDIRECT("B_MSK["&amp;EXPEDISI[#Headers]&amp;"]"),ROW()-1),"")</f>
        <v/>
      </c>
      <c r="J550" s="19" t="str">
        <f ca="1">IFERROR(IF(INDEX(INDIRECT("B_MSK["&amp;EXPEDISI[#Headers]&amp;"]"),ROW()-1)=0,"",INDEX(INDIRECT("B_MSK["&amp;EXPEDISI[#Headers]&amp;"]"),ROW()-1)),"")</f>
        <v/>
      </c>
      <c r="K550" s="16">
        <f ca="1">IFERROR(IF(EXPEDISI[[#This Row],[NAMA BARANG]]="","",INDEX(INDIRECT("B_MSK["&amp;EXPEDISI[#Headers]&amp;"]"),ROW()-1)),"")</f>
        <v>44945</v>
      </c>
      <c r="L550" s="17" t="str">
        <f ca="1">IFERROR(INDEX(INDIRECT("B_MSK["&amp;EXPEDISI[#Headers]&amp;"]"),ROW()-1),"")</f>
        <v/>
      </c>
    </row>
    <row r="551" spans="1:12" x14ac:dyDescent="0.25">
      <c r="A551" s="16" t="str">
        <f ca="1">IFERROR(INDEX(INDIRECT("B_MSK["&amp;EXPEDISI[#Headers]&amp;"]"),ROW()-1),"")</f>
        <v/>
      </c>
      <c r="B551" s="26" t="str">
        <f ca="1">IFERROR(INDEX(INDIRECT("B_MSK["&amp;EXPEDISI[#Headers]&amp;"]"),ROW()-1),"")</f>
        <v>Zipper file clear holder 555 40 file Biru</v>
      </c>
      <c r="C551" s="26" t="str">
        <f ca="1">IFERROR(INDEX(SUPPLIER_CONV[2],MATCH(INDEX(INDIRECT("B_MSK["&amp;EXPEDISI[#Headers]&amp;"]"),ROW()-1),SUPPLIER_CONV[1],0)),"")</f>
        <v>TOPLA</v>
      </c>
      <c r="D551" s="21" t="str">
        <f ca="1">IFERROR(INDEX(INDIRECT("B_MSK["&amp;EXPEDISI[#Headers]&amp;"]"),ROW()-1)&amp;IF(OR(EXPEDISI[[#This Row],[C]]&lt;2,EXPEDISI[[#This Row],[C]]=""),"","/ CTN"),"")</f>
        <v>60 PCS</v>
      </c>
      <c r="E551" s="5" t="str">
        <f ca="1">IFERROR(INDEX(INDIRECT("B_MSK["&amp;EXPEDISI[#Headers]&amp;"]"),ROW()-1),"")</f>
        <v/>
      </c>
      <c r="F551" s="22">
        <f ca="1">IFERROR(INDEX(INDIRECT("B_MSK["&amp;EXPEDISI[#Headers]&amp;"_1]"),ROW()-1),"")</f>
        <v>29500</v>
      </c>
      <c r="G551" s="17" t="str">
        <f ca="1">IFERROR(INDEX(INDIRECT("B_MSK["&amp;EXPEDISI[#Headers]&amp;"_1]"),ROW()-1),"")</f>
        <v>/ PCS</v>
      </c>
      <c r="H551" s="17" t="str">
        <f ca="1">IFERROR(INDEX(INDIRECT("B_MSK["&amp;EXPEDISI[#Headers]&amp;"]"),ROW()-1),"")</f>
        <v/>
      </c>
      <c r="I551" s="17" t="str">
        <f ca="1">IFERROR(INDEX(INDIRECT("B_MSK["&amp;EXPEDISI[#Headers]&amp;"]"),ROW()-1),"")</f>
        <v/>
      </c>
      <c r="J551" s="19" t="str">
        <f ca="1">IFERROR(IF(INDEX(INDIRECT("B_MSK["&amp;EXPEDISI[#Headers]&amp;"]"),ROW()-1)=0,"",INDEX(INDIRECT("B_MSK["&amp;EXPEDISI[#Headers]&amp;"]"),ROW()-1)),"")</f>
        <v/>
      </c>
      <c r="K551" s="16">
        <f ca="1">IFERROR(IF(EXPEDISI[[#This Row],[NAMA BARANG]]="","",INDEX(INDIRECT("B_MSK["&amp;EXPEDISI[#Headers]&amp;"]"),ROW()-1)),"")</f>
        <v>44945</v>
      </c>
      <c r="L551" s="17" t="str">
        <f ca="1">IFERROR(INDEX(INDIRECT("B_MSK["&amp;EXPEDISI[#Headers]&amp;"]"),ROW()-1),"")</f>
        <v/>
      </c>
    </row>
    <row r="552" spans="1:12" x14ac:dyDescent="0.25">
      <c r="A552" s="16" t="str">
        <f ca="1">IFERROR(INDEX(INDIRECT("B_MSK["&amp;EXPEDISI[#Headers]&amp;"]"),ROW()-1),"")</f>
        <v/>
      </c>
      <c r="B552" s="26" t="str">
        <f ca="1">IFERROR(INDEX(INDIRECT("B_MSK["&amp;EXPEDISI[#Headers]&amp;"]"),ROW()-1),"")</f>
        <v/>
      </c>
      <c r="C552" s="26" t="str">
        <f ca="1">IFERROR(INDEX(SUPPLIER_CONV[2],MATCH(INDEX(INDIRECT("B_MSK["&amp;EXPEDISI[#Headers]&amp;"]"),ROW()-1),SUPPLIER_CONV[1],0)),"")</f>
        <v/>
      </c>
      <c r="D552" s="21" t="str">
        <f ca="1">IFERROR(INDEX(INDIRECT("B_MSK["&amp;EXPEDISI[#Headers]&amp;"]"),ROW()-1)&amp;IF(OR(EXPEDISI[[#This Row],[C]]&lt;2,EXPEDISI[[#This Row],[C]]=""),"","/ CTN"),"")</f>
        <v/>
      </c>
      <c r="E552" s="5" t="str">
        <f ca="1">IFERROR(INDEX(INDIRECT("B_MSK["&amp;EXPEDISI[#Headers]&amp;"]"),ROW()-1),"")</f>
        <v/>
      </c>
      <c r="F552" s="22" t="str">
        <f ca="1">IFERROR(INDEX(INDIRECT("B_MSK["&amp;EXPEDISI[#Headers]&amp;"_1]"),ROW()-1),"")</f>
        <v/>
      </c>
      <c r="G552" s="17" t="str">
        <f ca="1">IFERROR(INDEX(INDIRECT("B_MSK["&amp;EXPEDISI[#Headers]&amp;"_1]"),ROW()-1),"")</f>
        <v/>
      </c>
      <c r="H552" s="17" t="str">
        <f ca="1">IFERROR(INDEX(INDIRECT("B_MSK["&amp;EXPEDISI[#Headers]&amp;"]"),ROW()-1),"")</f>
        <v/>
      </c>
      <c r="I552" s="17" t="str">
        <f ca="1">IFERROR(INDEX(INDIRECT("B_MSK["&amp;EXPEDISI[#Headers]&amp;"]"),ROW()-1),"")</f>
        <v/>
      </c>
      <c r="J552" s="19" t="str">
        <f ca="1">IFERROR(IF(INDEX(INDIRECT("B_MSK["&amp;EXPEDISI[#Headers]&amp;"]"),ROW()-1)=0,"",INDEX(INDIRECT("B_MSK["&amp;EXPEDISI[#Headers]&amp;"]"),ROW()-1)),"")</f>
        <v/>
      </c>
      <c r="K552" s="16" t="str">
        <f ca="1">IFERROR(IF(EXPEDISI[[#This Row],[NAMA BARANG]]="","",INDEX(INDIRECT("B_MSK["&amp;EXPEDISI[#Headers]&amp;"]"),ROW()-1)),"")</f>
        <v/>
      </c>
      <c r="L552" s="17" t="str">
        <f ca="1">IFERROR(INDEX(INDIRECT("B_MSK["&amp;EXPEDISI[#Headers]&amp;"]"),ROW()-1),"")</f>
        <v/>
      </c>
    </row>
    <row r="553" spans="1:12" x14ac:dyDescent="0.25">
      <c r="A553" s="16" t="str">
        <f ca="1">IFERROR(INDEX(INDIRECT("B_MSK["&amp;EXPEDISI[#Headers]&amp;"]"),ROW()-1),"")</f>
        <v/>
      </c>
      <c r="B553" s="26" t="str">
        <f ca="1">IFERROR(INDEX(INDIRECT("B_MSK["&amp;EXPEDISI[#Headers]&amp;"]"),ROW()-1),"")</f>
        <v>Malam Shintoeng K 6-12W</v>
      </c>
      <c r="C553" s="26" t="str">
        <f ca="1">IFERROR(INDEX(SUPPLIER_CONV[2],MATCH(INDEX(INDIRECT("B_MSK["&amp;EXPEDISI[#Headers]&amp;"]"),ROW()-1),SUPPLIER_CONV[1],0)),"")</f>
        <v>HANSA</v>
      </c>
      <c r="D553" s="21" t="str">
        <f ca="1">IFERROR(INDEX(INDIRECT("B_MSK["&amp;EXPEDISI[#Headers]&amp;"]"),ROW()-1)&amp;IF(OR(EXPEDISI[[#This Row],[C]]&lt;2,EXPEDISI[[#This Row],[C]]=""),"","/ CTN"),"")</f>
        <v>480 PCS</v>
      </c>
      <c r="E553" s="5" t="str">
        <f ca="1">IFERROR(INDEX(INDIRECT("B_MSK["&amp;EXPEDISI[#Headers]&amp;"]"),ROW()-1),"")</f>
        <v/>
      </c>
      <c r="F553" s="22">
        <f ca="1">IFERROR(INDEX(INDIRECT("B_MSK["&amp;EXPEDISI[#Headers]&amp;"_1]"),ROW()-1),"")</f>
        <v>1450</v>
      </c>
      <c r="G553" s="17" t="str">
        <f ca="1">IFERROR(INDEX(INDIRECT("B_MSK["&amp;EXPEDISI[#Headers]&amp;"_1]"),ROW()-1),"")</f>
        <v>/ PCS</v>
      </c>
      <c r="H553" s="17" t="str">
        <f ca="1">IFERROR(INDEX(INDIRECT("B_MSK["&amp;EXPEDISI[#Headers]&amp;"]"),ROW()-1),"")</f>
        <v/>
      </c>
      <c r="I553" s="17" t="str">
        <f ca="1">IFERROR(INDEX(INDIRECT("B_MSK["&amp;EXPEDISI[#Headers]&amp;"]"),ROW()-1),"")</f>
        <v/>
      </c>
      <c r="J553" s="19" t="str">
        <f ca="1">IFERROR(IF(INDEX(INDIRECT("B_MSK["&amp;EXPEDISI[#Headers]&amp;"]"),ROW()-1)=0,"",INDEX(INDIRECT("B_MSK["&amp;EXPEDISI[#Headers]&amp;"]"),ROW()-1)),"")</f>
        <v/>
      </c>
      <c r="K553" s="16">
        <f ca="1">IFERROR(IF(EXPEDISI[[#This Row],[NAMA BARANG]]="","",INDEX(INDIRECT("B_MSK["&amp;EXPEDISI[#Headers]&amp;"]"),ROW()-1)),"")</f>
        <v>44945</v>
      </c>
      <c r="L553" s="17" t="str">
        <f ca="1">IFERROR(INDEX(INDIRECT("B_MSK["&amp;EXPEDISI[#Headers]&amp;"]"),ROW()-1),"")</f>
        <v/>
      </c>
    </row>
    <row r="554" spans="1:12" x14ac:dyDescent="0.25">
      <c r="A554" s="16" t="str">
        <f ca="1">IFERROR(INDEX(INDIRECT("B_MSK["&amp;EXPEDISI[#Headers]&amp;"]"),ROW()-1),"")</f>
        <v/>
      </c>
      <c r="B554" s="26" t="str">
        <f ca="1">IFERROR(INDEX(INDIRECT("B_MSK["&amp;EXPEDISI[#Headers]&amp;"]"),ROW()-1),"")</f>
        <v>Malam Shintoeng K 1W polos</v>
      </c>
      <c r="C554" s="26" t="str">
        <f ca="1">IFERROR(INDEX(SUPPLIER_CONV[2],MATCH(INDEX(INDIRECT("B_MSK["&amp;EXPEDISI[#Headers]&amp;"]"),ROW()-1),SUPPLIER_CONV[1],0)),"")</f>
        <v>HANSA</v>
      </c>
      <c r="D554" s="21" t="str">
        <f ca="1">IFERROR(INDEX(INDIRECT("B_MSK["&amp;EXPEDISI[#Headers]&amp;"]"),ROW()-1)&amp;IF(OR(EXPEDISI[[#This Row],[C]]&lt;2,EXPEDISI[[#This Row],[C]]=""),"","/ CTN"),"")</f>
        <v>480 PCS</v>
      </c>
      <c r="E554" s="5" t="str">
        <f ca="1">IFERROR(INDEX(INDIRECT("B_MSK["&amp;EXPEDISI[#Headers]&amp;"]"),ROW()-1),"")</f>
        <v/>
      </c>
      <c r="F554" s="22">
        <f ca="1">IFERROR(INDEX(INDIRECT("B_MSK["&amp;EXPEDISI[#Headers]&amp;"_1]"),ROW()-1),"")</f>
        <v>1450</v>
      </c>
      <c r="G554" s="17" t="str">
        <f ca="1">IFERROR(INDEX(INDIRECT("B_MSK["&amp;EXPEDISI[#Headers]&amp;"_1]"),ROW()-1),"")</f>
        <v>/ PCS</v>
      </c>
      <c r="H554" s="17" t="str">
        <f ca="1">IFERROR(INDEX(INDIRECT("B_MSK["&amp;EXPEDISI[#Headers]&amp;"]"),ROW()-1),"")</f>
        <v/>
      </c>
      <c r="I554" s="17" t="str">
        <f ca="1">IFERROR(INDEX(INDIRECT("B_MSK["&amp;EXPEDISI[#Headers]&amp;"]"),ROW()-1),"")</f>
        <v/>
      </c>
      <c r="J554" s="23" t="str">
        <f ca="1">IFERROR(IF(INDEX(INDIRECT("B_MSK["&amp;EXPEDISI[#Headers]&amp;"]"),ROW()-1)=0,"",INDEX(INDIRECT("B_MSK["&amp;EXPEDISI[#Headers]&amp;"]"),ROW()-1)),"")</f>
        <v/>
      </c>
      <c r="K554" s="16">
        <f ca="1">IFERROR(IF(EXPEDISI[[#This Row],[NAMA BARANG]]="","",INDEX(INDIRECT("B_MSK["&amp;EXPEDISI[#Headers]&amp;"]"),ROW()-1)),"")</f>
        <v>44945</v>
      </c>
      <c r="L554" s="17" t="str">
        <f ca="1">IFERROR(INDEX(INDIRECT("B_MSK["&amp;EXPEDISI[#Headers]&amp;"]"),ROW()-1),"")</f>
        <v/>
      </c>
    </row>
    <row r="555" spans="1:12" x14ac:dyDescent="0.25">
      <c r="A555" s="16" t="str">
        <f ca="1">IFERROR(INDEX(INDIRECT("B_MSK["&amp;EXPEDISI[#Headers]&amp;"]"),ROW()-1),"")</f>
        <v/>
      </c>
      <c r="B555" s="26" t="str">
        <f ca="1">IFERROR(INDEX(INDIRECT("B_MSK["&amp;EXPEDISI[#Headers]&amp;"]"),ROW()-1),"")</f>
        <v>Malam Shintoeng TG 1W polos</v>
      </c>
      <c r="C555" s="26" t="str">
        <f ca="1">IFERROR(INDEX(SUPPLIER_CONV[2],MATCH(INDEX(INDIRECT("B_MSK["&amp;EXPEDISI[#Headers]&amp;"]"),ROW()-1),SUPPLIER_CONV[1],0)),"")</f>
        <v>HANSA</v>
      </c>
      <c r="D555" s="21" t="str">
        <f ca="1">IFERROR(INDEX(INDIRECT("B_MSK["&amp;EXPEDISI[#Headers]&amp;"]"),ROW()-1)&amp;IF(OR(EXPEDISI[[#This Row],[C]]&lt;2,EXPEDISI[[#This Row],[C]]=""),"","/ CTN"),"")</f>
        <v>210 PCS</v>
      </c>
      <c r="E555" s="5" t="str">
        <f ca="1">IFERROR(INDEX(INDIRECT("B_MSK["&amp;EXPEDISI[#Headers]&amp;"]"),ROW()-1),"")</f>
        <v/>
      </c>
      <c r="F555" s="22">
        <f ca="1">IFERROR(INDEX(INDIRECT("B_MSK["&amp;EXPEDISI[#Headers]&amp;"_1]"),ROW()-1),"")</f>
        <v>3900</v>
      </c>
      <c r="G555" s="17" t="str">
        <f ca="1">IFERROR(INDEX(INDIRECT("B_MSK["&amp;EXPEDISI[#Headers]&amp;"_1]"),ROW()-1),"")</f>
        <v>/ PCS</v>
      </c>
      <c r="H555" s="17" t="str">
        <f ca="1">IFERROR(INDEX(INDIRECT("B_MSK["&amp;EXPEDISI[#Headers]&amp;"]"),ROW()-1),"")</f>
        <v/>
      </c>
      <c r="I555" s="17" t="str">
        <f ca="1">IFERROR(INDEX(INDIRECT("B_MSK["&amp;EXPEDISI[#Headers]&amp;"]"),ROW()-1),"")</f>
        <v/>
      </c>
      <c r="J555" s="23" t="str">
        <f ca="1">IFERROR(IF(INDEX(INDIRECT("B_MSK["&amp;EXPEDISI[#Headers]&amp;"]"),ROW()-1)=0,"",INDEX(INDIRECT("B_MSK["&amp;EXPEDISI[#Headers]&amp;"]"),ROW()-1)),"")</f>
        <v/>
      </c>
      <c r="K555" s="16">
        <f ca="1">IFERROR(IF(EXPEDISI[[#This Row],[NAMA BARANG]]="","",INDEX(INDIRECT("B_MSK["&amp;EXPEDISI[#Headers]&amp;"]"),ROW()-1)),"")</f>
        <v>44945</v>
      </c>
      <c r="L555" s="17" t="str">
        <f ca="1">IFERROR(INDEX(INDIRECT("B_MSK["&amp;EXPEDISI[#Headers]&amp;"]"),ROW()-1),"")</f>
        <v/>
      </c>
    </row>
    <row r="556" spans="1:12" x14ac:dyDescent="0.25">
      <c r="A556" s="16" t="str">
        <f ca="1">IFERROR(INDEX(INDIRECT("B_MSK["&amp;EXPEDISI[#Headers]&amp;"]"),ROW()-1),"")</f>
        <v/>
      </c>
      <c r="B556" s="26" t="str">
        <f ca="1">IFERROR(INDEX(INDIRECT("B_MSK["&amp;EXPEDISI[#Headers]&amp;"]"),ROW()-1),"")</f>
        <v>Malam Shintoeng TG 6-12W</v>
      </c>
      <c r="C556" s="26" t="str">
        <f ca="1">IFERROR(INDEX(SUPPLIER_CONV[2],MATCH(INDEX(INDIRECT("B_MSK["&amp;EXPEDISI[#Headers]&amp;"]"),ROW()-1),SUPPLIER_CONV[1],0)),"")</f>
        <v>HANSA</v>
      </c>
      <c r="D556" s="21" t="str">
        <f ca="1">IFERROR(INDEX(INDIRECT("B_MSK["&amp;EXPEDISI[#Headers]&amp;"]"),ROW()-1)&amp;IF(OR(EXPEDISI[[#This Row],[C]]&lt;2,EXPEDISI[[#This Row],[C]]=""),"","/ CTN"),"")</f>
        <v>210 PCS</v>
      </c>
      <c r="E556" s="5" t="str">
        <f ca="1">IFERROR(INDEX(INDIRECT("B_MSK["&amp;EXPEDISI[#Headers]&amp;"]"),ROW()-1),"")</f>
        <v/>
      </c>
      <c r="F556" s="22">
        <f ca="1">IFERROR(INDEX(INDIRECT("B_MSK["&amp;EXPEDISI[#Headers]&amp;"_1]"),ROW()-1),"")</f>
        <v>4100</v>
      </c>
      <c r="G556" s="17" t="str">
        <f ca="1">IFERROR(INDEX(INDIRECT("B_MSK["&amp;EXPEDISI[#Headers]&amp;"_1]"),ROW()-1),"")</f>
        <v>/ PCS</v>
      </c>
      <c r="H556" s="17" t="str">
        <f ca="1">IFERROR(INDEX(INDIRECT("B_MSK["&amp;EXPEDISI[#Headers]&amp;"]"),ROW()-1),"")</f>
        <v/>
      </c>
      <c r="I556" s="17" t="str">
        <f ca="1">IFERROR(INDEX(INDIRECT("B_MSK["&amp;EXPEDISI[#Headers]&amp;"]"),ROW()-1),"")</f>
        <v/>
      </c>
      <c r="J556" s="23" t="str">
        <f ca="1">IFERROR(IF(INDEX(INDIRECT("B_MSK["&amp;EXPEDISI[#Headers]&amp;"]"),ROW()-1)=0,"",INDEX(INDIRECT("B_MSK["&amp;EXPEDISI[#Headers]&amp;"]"),ROW()-1)),"")</f>
        <v/>
      </c>
      <c r="K556" s="16">
        <f ca="1">IFERROR(IF(EXPEDISI[[#This Row],[NAMA BARANG]]="","",INDEX(INDIRECT("B_MSK["&amp;EXPEDISI[#Headers]&amp;"]"),ROW()-1)),"")</f>
        <v>44945</v>
      </c>
      <c r="L556" s="17" t="str">
        <f ca="1">IFERROR(INDEX(INDIRECT("B_MSK["&amp;EXPEDISI[#Headers]&amp;"]"),ROW()-1),"")</f>
        <v/>
      </c>
    </row>
    <row r="557" spans="1:12" x14ac:dyDescent="0.25">
      <c r="A557" s="16" t="str">
        <f ca="1">IFERROR(INDEX(INDIRECT("B_MSK["&amp;EXPEDISI[#Headers]&amp;"]"),ROW()-1),"")</f>
        <v/>
      </c>
      <c r="B557" s="26" t="str">
        <f ca="1">IFERROR(INDEX(INDIRECT("B_MSK["&amp;EXPEDISI[#Headers]&amp;"]"),ROW()-1),"")</f>
        <v>Malam Shintoeng B 1W polos</v>
      </c>
      <c r="C557" s="26" t="str">
        <f ca="1">IFERROR(INDEX(SUPPLIER_CONV[2],MATCH(INDEX(INDIRECT("B_MSK["&amp;EXPEDISI[#Headers]&amp;"]"),ROW()-1),SUPPLIER_CONV[1],0)),"")</f>
        <v>HANSA</v>
      </c>
      <c r="D557" s="21" t="str">
        <f ca="1">IFERROR(INDEX(INDIRECT("B_MSK["&amp;EXPEDISI[#Headers]&amp;"]"),ROW()-1)&amp;IF(OR(EXPEDISI[[#This Row],[C]]&lt;2,EXPEDISI[[#This Row],[C]]=""),"","/ CTN"),"")</f>
        <v>180 PCS</v>
      </c>
      <c r="E557" s="5" t="str">
        <f ca="1">IFERROR(INDEX(INDIRECT("B_MSK["&amp;EXPEDISI[#Headers]&amp;"]"),ROW()-1),"")</f>
        <v/>
      </c>
      <c r="F557" s="22">
        <f ca="1">IFERROR(INDEX(INDIRECT("B_MSK["&amp;EXPEDISI[#Headers]&amp;"_1]"),ROW()-1),"")</f>
        <v>5200</v>
      </c>
      <c r="G557" s="17" t="str">
        <f ca="1">IFERROR(INDEX(INDIRECT("B_MSK["&amp;EXPEDISI[#Headers]&amp;"_1]"),ROW()-1),"")</f>
        <v>/ PCS</v>
      </c>
      <c r="H557" s="17" t="str">
        <f ca="1">IFERROR(INDEX(INDIRECT("B_MSK["&amp;EXPEDISI[#Headers]&amp;"]"),ROW()-1),"")</f>
        <v/>
      </c>
      <c r="I557" s="17" t="str">
        <f ca="1">IFERROR(INDEX(INDIRECT("B_MSK["&amp;EXPEDISI[#Headers]&amp;"]"),ROW()-1),"")</f>
        <v/>
      </c>
      <c r="J557" s="23" t="str">
        <f ca="1">IFERROR(IF(INDEX(INDIRECT("B_MSK["&amp;EXPEDISI[#Headers]&amp;"]"),ROW()-1)=0,"",INDEX(INDIRECT("B_MSK["&amp;EXPEDISI[#Headers]&amp;"]"),ROW()-1)),"")</f>
        <v/>
      </c>
      <c r="K557" s="16">
        <f ca="1">IFERROR(IF(EXPEDISI[[#This Row],[NAMA BARANG]]="","",INDEX(INDIRECT("B_MSK["&amp;EXPEDISI[#Headers]&amp;"]"),ROW()-1)),"")</f>
        <v>44945</v>
      </c>
      <c r="L557" s="17" t="str">
        <f ca="1">IFERROR(INDEX(INDIRECT("B_MSK["&amp;EXPEDISI[#Headers]&amp;"]"),ROW()-1),"")</f>
        <v/>
      </c>
    </row>
    <row r="558" spans="1:12" x14ac:dyDescent="0.25">
      <c r="A558" s="16" t="str">
        <f ca="1">IFERROR(INDEX(INDIRECT("B_MSK["&amp;EXPEDISI[#Headers]&amp;"]"),ROW()-1),"")</f>
        <v/>
      </c>
      <c r="B558" s="26" t="str">
        <f ca="1">IFERROR(INDEX(INDIRECT("B_MSK["&amp;EXPEDISI[#Headers]&amp;"]"),ROW()-1),"")</f>
        <v>Malam Shintoeng B 6-12W</v>
      </c>
      <c r="C558" s="26" t="str">
        <f ca="1">IFERROR(INDEX(SUPPLIER_CONV[2],MATCH(INDEX(INDIRECT("B_MSK["&amp;EXPEDISI[#Headers]&amp;"]"),ROW()-1),SUPPLIER_CONV[1],0)),"")</f>
        <v>HANSA</v>
      </c>
      <c r="D558" s="21" t="str">
        <f ca="1">IFERROR(INDEX(INDIRECT("B_MSK["&amp;EXPEDISI[#Headers]&amp;"]"),ROW()-1)&amp;IF(OR(EXPEDISI[[#This Row],[C]]&lt;2,EXPEDISI[[#This Row],[C]]=""),"","/ CTN"),"")</f>
        <v>150 PCS</v>
      </c>
      <c r="E558" s="5" t="str">
        <f ca="1">IFERROR(INDEX(INDIRECT("B_MSK["&amp;EXPEDISI[#Headers]&amp;"]"),ROW()-1),"")</f>
        <v/>
      </c>
      <c r="F558" s="22">
        <f ca="1">IFERROR(INDEX(INDIRECT("B_MSK["&amp;EXPEDISI[#Headers]&amp;"_1]"),ROW()-1),"")</f>
        <v>5500</v>
      </c>
      <c r="G558" s="17" t="str">
        <f ca="1">IFERROR(INDEX(INDIRECT("B_MSK["&amp;EXPEDISI[#Headers]&amp;"_1]"),ROW()-1),"")</f>
        <v>/ PCS</v>
      </c>
      <c r="H558" s="17" t="str">
        <f ca="1">IFERROR(INDEX(INDIRECT("B_MSK["&amp;EXPEDISI[#Headers]&amp;"]"),ROW()-1),"")</f>
        <v/>
      </c>
      <c r="I558" s="17" t="str">
        <f ca="1">IFERROR(INDEX(INDIRECT("B_MSK["&amp;EXPEDISI[#Headers]&amp;"]"),ROW()-1),"")</f>
        <v/>
      </c>
      <c r="J558" s="19" t="str">
        <f ca="1">IFERROR(IF(INDEX(INDIRECT("B_MSK["&amp;EXPEDISI[#Headers]&amp;"]"),ROW()-1)=0,"",INDEX(INDIRECT("B_MSK["&amp;EXPEDISI[#Headers]&amp;"]"),ROW()-1)),"")</f>
        <v/>
      </c>
      <c r="K558" s="16">
        <f ca="1">IFERROR(IF(EXPEDISI[[#This Row],[NAMA BARANG]]="","",INDEX(INDIRECT("B_MSK["&amp;EXPEDISI[#Headers]&amp;"]"),ROW()-1)),"")</f>
        <v>44945</v>
      </c>
      <c r="L558" s="17" t="str">
        <f ca="1">IFERROR(INDEX(INDIRECT("B_MSK["&amp;EXPEDISI[#Headers]&amp;"]"),ROW()-1),"")</f>
        <v/>
      </c>
    </row>
    <row r="559" spans="1:12" x14ac:dyDescent="0.25">
      <c r="A559" s="16" t="str">
        <f ca="1">IFERROR(INDEX(INDIRECT("B_MSK["&amp;EXPEDISI[#Headers]&amp;"]"),ROW()-1),"")</f>
        <v/>
      </c>
      <c r="B559" s="26" t="str">
        <f ca="1">IFERROR(INDEX(INDIRECT("B_MSK["&amp;EXPEDISI[#Headers]&amp;"]"),ROW()-1),"")</f>
        <v/>
      </c>
      <c r="C559" s="26" t="str">
        <f ca="1">IFERROR(INDEX(SUPPLIER_CONV[2],MATCH(INDEX(INDIRECT("B_MSK["&amp;EXPEDISI[#Headers]&amp;"]"),ROW()-1),SUPPLIER_CONV[1],0)),"")</f>
        <v/>
      </c>
      <c r="D559" s="21" t="str">
        <f ca="1">IFERROR(INDEX(INDIRECT("B_MSK["&amp;EXPEDISI[#Headers]&amp;"]"),ROW()-1)&amp;IF(OR(EXPEDISI[[#This Row],[C]]&lt;2,EXPEDISI[[#This Row],[C]]=""),"","/ CTN"),"")</f>
        <v/>
      </c>
      <c r="E559" s="5" t="str">
        <f ca="1">IFERROR(INDEX(INDIRECT("B_MSK["&amp;EXPEDISI[#Headers]&amp;"]"),ROW()-1),"")</f>
        <v/>
      </c>
      <c r="F559" s="22" t="str">
        <f ca="1">IFERROR(INDEX(INDIRECT("B_MSK["&amp;EXPEDISI[#Headers]&amp;"_1]"),ROW()-1),"")</f>
        <v/>
      </c>
      <c r="G559" s="17" t="str">
        <f ca="1">IFERROR(INDEX(INDIRECT("B_MSK["&amp;EXPEDISI[#Headers]&amp;"_1]"),ROW()-1),"")</f>
        <v/>
      </c>
      <c r="H559" s="17" t="str">
        <f ca="1">IFERROR(INDEX(INDIRECT("B_MSK["&amp;EXPEDISI[#Headers]&amp;"]"),ROW()-1),"")</f>
        <v/>
      </c>
      <c r="I559" s="17" t="str">
        <f ca="1">IFERROR(INDEX(INDIRECT("B_MSK["&amp;EXPEDISI[#Headers]&amp;"]"),ROW()-1),"")</f>
        <v/>
      </c>
      <c r="J559" s="19" t="str">
        <f ca="1">IFERROR(IF(INDEX(INDIRECT("B_MSK["&amp;EXPEDISI[#Headers]&amp;"]"),ROW()-1)=0,"",INDEX(INDIRECT("B_MSK["&amp;EXPEDISI[#Headers]&amp;"]"),ROW()-1)),"")</f>
        <v/>
      </c>
      <c r="K559" s="16" t="str">
        <f ca="1">IFERROR(IF(EXPEDISI[[#This Row],[NAMA BARANG]]="","",INDEX(INDIRECT("B_MSK["&amp;EXPEDISI[#Headers]&amp;"]"),ROW()-1)),"")</f>
        <v/>
      </c>
      <c r="L559" s="17" t="str">
        <f ca="1">IFERROR(INDEX(INDIRECT("B_MSK["&amp;EXPEDISI[#Headers]&amp;"]"),ROW()-1),"")</f>
        <v/>
      </c>
    </row>
    <row r="560" spans="1:12" x14ac:dyDescent="0.25">
      <c r="A560" s="16">
        <f ca="1">IFERROR(INDEX(INDIRECT("B_MSK["&amp;EXPEDISI[#Headers]&amp;"]"),ROW()-1),"")</f>
        <v>44946</v>
      </c>
      <c r="B560" s="26" t="str">
        <f ca="1">IFERROR(INDEX(INDIRECT("B_MSK["&amp;EXPEDISI[#Headers]&amp;"]"),ROW()-1),"")</f>
        <v>Isi GW no.10</v>
      </c>
      <c r="C560" s="26" t="str">
        <f ca="1">IFERROR(INDEX(SUPPLIER_CONV[2],MATCH(INDEX(INDIRECT("B_MSK["&amp;EXPEDISI[#Headers]&amp;"]"),ROW()-1),SUPPLIER_CONV[1],0)),"")</f>
        <v>LAYS</v>
      </c>
      <c r="D560" s="21" t="str">
        <f ca="1">IFERROR(INDEX(INDIRECT("B_MSK["&amp;EXPEDISI[#Headers]&amp;"]"),ROW()-1)&amp;IF(OR(EXPEDISI[[#This Row],[C]]&lt;2,EXPEDISI[[#This Row],[C]]=""),"","/ CTN"),"")</f>
        <v>100 PAK/ CTN</v>
      </c>
      <c r="E560" s="5">
        <f ca="1">IFERROR(INDEX(INDIRECT("B_MSK["&amp;EXPEDISI[#Headers]&amp;"]"),ROW()-1),"")</f>
        <v>30</v>
      </c>
      <c r="F560" s="22">
        <f ca="1">IFERROR(INDEX(INDIRECT("B_MSK["&amp;EXPEDISI[#Headers]&amp;"_1]"),ROW()-1),"")</f>
        <v>14000</v>
      </c>
      <c r="G560" s="17" t="str">
        <f ca="1">IFERROR(INDEX(INDIRECT("B_MSK["&amp;EXPEDISI[#Headers]&amp;"_1]"),ROW()-1),"")</f>
        <v>/ PAK</v>
      </c>
      <c r="H560" s="17">
        <f ca="1">IFERROR(INDEX(INDIRECT("B_MSK["&amp;EXPEDISI[#Headers]&amp;"]"),ROW()-1),"")</f>
        <v>0.1</v>
      </c>
      <c r="I560" s="17" t="str">
        <f ca="1">IFERROR(INDEX(INDIRECT("B_MSK["&amp;EXPEDISI[#Headers]&amp;"]"),ROW()-1),"")</f>
        <v/>
      </c>
      <c r="J560" s="19" t="str">
        <f ca="1">IFERROR(IF(INDEX(INDIRECT("B_MSK["&amp;EXPEDISI[#Headers]&amp;"]"),ROW()-1)=0,"",INDEX(INDIRECT("B_MSK["&amp;EXPEDISI[#Headers]&amp;"]"),ROW()-1)),"")</f>
        <v/>
      </c>
      <c r="K560" s="16">
        <f ca="1">IFERROR(IF(EXPEDISI[[#This Row],[NAMA BARANG]]="","",INDEX(INDIRECT("B_MSK["&amp;EXPEDISI[#Headers]&amp;"]"),ROW()-1)),"")</f>
        <v>44946</v>
      </c>
      <c r="L560" s="17" t="str">
        <f ca="1">IFERROR(INDEX(INDIRECT("B_MSK["&amp;EXPEDISI[#Headers]&amp;"]"),ROW()-1),"")</f>
        <v/>
      </c>
    </row>
    <row r="561" spans="1:12" x14ac:dyDescent="0.25">
      <c r="A561" s="16" t="str">
        <f ca="1">IFERROR(INDEX(INDIRECT("B_MSK["&amp;EXPEDISI[#Headers]&amp;"]"),ROW()-1),"")</f>
        <v/>
      </c>
      <c r="B561" s="26" t="str">
        <f ca="1">IFERROR(INDEX(INDIRECT("B_MSK["&amp;EXPEDISI[#Headers]&amp;"]"),ROW()-1),"")</f>
        <v>Isi GW no.369</v>
      </c>
      <c r="C561" s="26" t="str">
        <f ca="1">IFERROR(INDEX(SUPPLIER_CONV[2],MATCH(INDEX(INDIRECT("B_MSK["&amp;EXPEDISI[#Headers]&amp;"]"),ROW()-1),SUPPLIER_CONV[1],0)),"")</f>
        <v>LAYS</v>
      </c>
      <c r="D561" s="21" t="str">
        <f ca="1">IFERROR(INDEX(INDIRECT("B_MSK["&amp;EXPEDISI[#Headers]&amp;"]"),ROW()-1)&amp;IF(OR(EXPEDISI[[#This Row],[C]]&lt;2,EXPEDISI[[#This Row],[C]]=""),"","/ CTN"),"")</f>
        <v>50 PAK/ CTN</v>
      </c>
      <c r="E561" s="5">
        <f ca="1">IFERROR(INDEX(INDIRECT("B_MSK["&amp;EXPEDISI[#Headers]&amp;"]"),ROW()-1),"")</f>
        <v>5</v>
      </c>
      <c r="F561" s="22">
        <f ca="1">IFERROR(INDEX(INDIRECT("B_MSK["&amp;EXPEDISI[#Headers]&amp;"_1]"),ROW()-1),"")</f>
        <v>24000</v>
      </c>
      <c r="G561" s="17" t="str">
        <f ca="1">IFERROR(INDEX(INDIRECT("B_MSK["&amp;EXPEDISI[#Headers]&amp;"_1]"),ROW()-1),"")</f>
        <v>/ PAK</v>
      </c>
      <c r="H561" s="17" t="str">
        <f ca="1">IFERROR(INDEX(INDIRECT("B_MSK["&amp;EXPEDISI[#Headers]&amp;"]"),ROW()-1),"")</f>
        <v/>
      </c>
      <c r="I561" s="17" t="str">
        <f ca="1">IFERROR(INDEX(INDIRECT("B_MSK["&amp;EXPEDISI[#Headers]&amp;"]"),ROW()-1),"")</f>
        <v/>
      </c>
      <c r="J561" s="19" t="str">
        <f ca="1">IFERROR(IF(INDEX(INDIRECT("B_MSK["&amp;EXPEDISI[#Headers]&amp;"]"),ROW()-1)=0,"",INDEX(INDIRECT("B_MSK["&amp;EXPEDISI[#Headers]&amp;"]"),ROW()-1)),"")</f>
        <v/>
      </c>
      <c r="K561" s="16">
        <f ca="1">IFERROR(IF(EXPEDISI[[#This Row],[NAMA BARANG]]="","",INDEX(INDIRECT("B_MSK["&amp;EXPEDISI[#Headers]&amp;"]"),ROW()-1)),"")</f>
        <v>44946</v>
      </c>
      <c r="L561" s="17" t="str">
        <f ca="1">IFERROR(INDEX(INDIRECT("B_MSK["&amp;EXPEDISI[#Headers]&amp;"]"),ROW()-1),"")</f>
        <v/>
      </c>
    </row>
    <row r="562" spans="1:12" x14ac:dyDescent="0.25">
      <c r="A562" s="16" t="str">
        <f ca="1">IFERROR(INDEX(INDIRECT("B_MSK["&amp;EXPEDISI[#Headers]&amp;"]"),ROW()-1),"")</f>
        <v/>
      </c>
      <c r="B562" s="26" t="str">
        <f ca="1">IFERROR(INDEX(INDIRECT("B_MSK["&amp;EXPEDISI[#Headers]&amp;"]"),ROW()-1),"")</f>
        <v/>
      </c>
      <c r="C562" s="26" t="str">
        <f ca="1">IFERROR(INDEX(SUPPLIER_CONV[2],MATCH(INDEX(INDIRECT("B_MSK["&amp;EXPEDISI[#Headers]&amp;"]"),ROW()-1),SUPPLIER_CONV[1],0)),"")</f>
        <v/>
      </c>
      <c r="D562" s="21" t="str">
        <f ca="1">IFERROR(INDEX(INDIRECT("B_MSK["&amp;EXPEDISI[#Headers]&amp;"]"),ROW()-1)&amp;IF(OR(EXPEDISI[[#This Row],[C]]&lt;2,EXPEDISI[[#This Row],[C]]=""),"","/ CTN"),"")</f>
        <v/>
      </c>
      <c r="E562" s="5" t="str">
        <f ca="1">IFERROR(INDEX(INDIRECT("B_MSK["&amp;EXPEDISI[#Headers]&amp;"]"),ROW()-1),"")</f>
        <v/>
      </c>
      <c r="F562" s="22" t="str">
        <f ca="1">IFERROR(INDEX(INDIRECT("B_MSK["&amp;EXPEDISI[#Headers]&amp;"_1]"),ROW()-1),"")</f>
        <v/>
      </c>
      <c r="G562" s="17" t="str">
        <f ca="1">IFERROR(INDEX(INDIRECT("B_MSK["&amp;EXPEDISI[#Headers]&amp;"_1]"),ROW()-1),"")</f>
        <v/>
      </c>
      <c r="H562" s="17" t="str">
        <f ca="1">IFERROR(INDEX(INDIRECT("B_MSK["&amp;EXPEDISI[#Headers]&amp;"]"),ROW()-1),"")</f>
        <v/>
      </c>
      <c r="I562" s="17" t="str">
        <f ca="1">IFERROR(INDEX(INDIRECT("B_MSK["&amp;EXPEDISI[#Headers]&amp;"]"),ROW()-1),"")</f>
        <v/>
      </c>
      <c r="J562" s="23" t="str">
        <f ca="1">IFERROR(IF(INDEX(INDIRECT("B_MSK["&amp;EXPEDISI[#Headers]&amp;"]"),ROW()-1)=0,"",INDEX(INDIRECT("B_MSK["&amp;EXPEDISI[#Headers]&amp;"]"),ROW()-1)),"")</f>
        <v/>
      </c>
      <c r="K562" s="16" t="str">
        <f ca="1">IFERROR(IF(EXPEDISI[[#This Row],[NAMA BARANG]]="","",INDEX(INDIRECT("B_MSK["&amp;EXPEDISI[#Headers]&amp;"]"),ROW()-1)),"")</f>
        <v/>
      </c>
      <c r="L562" s="17" t="str">
        <f ca="1">IFERROR(INDEX(INDIRECT("B_MSK["&amp;EXPEDISI[#Headers]&amp;"]"),ROW()-1),"")</f>
        <v/>
      </c>
    </row>
    <row r="563" spans="1:12" x14ac:dyDescent="0.25">
      <c r="A563" s="16" t="str">
        <f ca="1">IFERROR(INDEX(INDIRECT("B_MSK["&amp;EXPEDISI[#Headers]&amp;"]"),ROW()-1),"")</f>
        <v/>
      </c>
      <c r="B563" s="26" t="str">
        <f ca="1">IFERROR(INDEX(INDIRECT("B_MSK["&amp;EXPEDISI[#Headers]&amp;"]"),ROW()-1),"")</f>
        <v>Cutter JK L-500</v>
      </c>
      <c r="C563" s="26" t="str">
        <f ca="1">IFERROR(INDEX(SUPPLIER_CONV[2],MATCH(INDEX(INDIRECT("B_MSK["&amp;EXPEDISI[#Headers]&amp;"]"),ROW()-1),SUPPLIER_CONV[1],0)),"")</f>
        <v>ATALI</v>
      </c>
      <c r="D563" s="21" t="str">
        <f ca="1">IFERROR(INDEX(INDIRECT("B_MSK["&amp;EXPEDISI[#Headers]&amp;"]"),ROW()-1)&amp;IF(OR(EXPEDISI[[#This Row],[C]]&lt;2,EXPEDISI[[#This Row],[C]]=""),"","/ CTN"),"")</f>
        <v>24 LSN/ CTN</v>
      </c>
      <c r="E563" s="5">
        <f ca="1">IFERROR(INDEX(INDIRECT("B_MSK["&amp;EXPEDISI[#Headers]&amp;"]"),ROW()-1),"")</f>
        <v>2</v>
      </c>
      <c r="F563" s="22">
        <f ca="1">IFERROR(INDEX(INDIRECT("B_MSK["&amp;EXPEDISI[#Headers]&amp;"_1]"),ROW()-1),"")</f>
        <v>162000</v>
      </c>
      <c r="G563" s="17" t="str">
        <f ca="1">IFERROR(INDEX(INDIRECT("B_MSK["&amp;EXPEDISI[#Headers]&amp;"_1]"),ROW()-1),"")</f>
        <v>/ LSN</v>
      </c>
      <c r="H563" s="17">
        <f ca="1">IFERROR(INDEX(INDIRECT("B_MSK["&amp;EXPEDISI[#Headers]&amp;"]"),ROW()-1),"")</f>
        <v>0.125</v>
      </c>
      <c r="I563" s="17">
        <f ca="1">IFERROR(INDEX(INDIRECT("B_MSK["&amp;EXPEDISI[#Headers]&amp;"]"),ROW()-1),"")</f>
        <v>0.05</v>
      </c>
      <c r="J563" s="19" t="str">
        <f ca="1">IFERROR(IF(INDEX(INDIRECT("B_MSK["&amp;EXPEDISI[#Headers]&amp;"]"),ROW()-1)=0,"",INDEX(INDIRECT("B_MSK["&amp;EXPEDISI[#Headers]&amp;"]"),ROW()-1)),"")</f>
        <v/>
      </c>
      <c r="K563" s="16">
        <f ca="1">IFERROR(IF(EXPEDISI[[#This Row],[NAMA BARANG]]="","",INDEX(INDIRECT("B_MSK["&amp;EXPEDISI[#Headers]&amp;"]"),ROW()-1)),"")</f>
        <v>44946</v>
      </c>
      <c r="L563" s="17" t="str">
        <f ca="1">IFERROR(INDEX(INDIRECT("B_MSK["&amp;EXPEDISI[#Headers]&amp;"]"),ROW()-1),"")</f>
        <v/>
      </c>
    </row>
    <row r="564" spans="1:12" x14ac:dyDescent="0.25">
      <c r="A564" s="16" t="str">
        <f ca="1">IFERROR(INDEX(INDIRECT("B_MSK["&amp;EXPEDISI[#Headers]&amp;"]"),ROW()-1),"")</f>
        <v/>
      </c>
      <c r="B564" s="26" t="str">
        <f ca="1">IFERROR(INDEX(INDIRECT("B_MSK["&amp;EXPEDISI[#Headers]&amp;"]"),ROW()-1),"")</f>
        <v>Isi cutter JK L-150</v>
      </c>
      <c r="C564" s="26" t="str">
        <f ca="1">IFERROR(INDEX(SUPPLIER_CONV[2],MATCH(INDEX(INDIRECT("B_MSK["&amp;EXPEDISI[#Headers]&amp;"]"),ROW()-1),SUPPLIER_CONV[1],0)),"")</f>
        <v>ATALI</v>
      </c>
      <c r="D564" s="21" t="str">
        <f ca="1">IFERROR(INDEX(INDIRECT("B_MSK["&amp;EXPEDISI[#Headers]&amp;"]"),ROW()-1)&amp;IF(OR(EXPEDISI[[#This Row],[C]]&lt;2,EXPEDISI[[#This Row],[C]]=""),"","/ CTN"),"")</f>
        <v>40 LSN</v>
      </c>
      <c r="E564" s="5" t="str">
        <f ca="1">IFERROR(INDEX(INDIRECT("B_MSK["&amp;EXPEDISI[#Headers]&amp;"]"),ROW()-1),"")</f>
        <v/>
      </c>
      <c r="F564" s="22" t="str">
        <f ca="1">IFERROR(INDEX(INDIRECT("B_MSK["&amp;EXPEDISI[#Headers]&amp;"_1]"),ROW()-1),"")</f>
        <v/>
      </c>
      <c r="G564" s="17" t="str">
        <f ca="1">IFERROR(INDEX(INDIRECT("B_MSK["&amp;EXPEDISI[#Headers]&amp;"_1]"),ROW()-1),"")</f>
        <v/>
      </c>
      <c r="H564" s="17" t="str">
        <f ca="1">IFERROR(INDEX(INDIRECT("B_MSK["&amp;EXPEDISI[#Headers]&amp;"]"),ROW()-1),"")</f>
        <v/>
      </c>
      <c r="I564" s="17" t="str">
        <f ca="1">IFERROR(INDEX(INDIRECT("B_MSK["&amp;EXPEDISI[#Headers]&amp;"]"),ROW()-1),"")</f>
        <v/>
      </c>
      <c r="J564" s="19" t="str">
        <f ca="1">IFERROR(IF(INDEX(INDIRECT("B_MSK["&amp;EXPEDISI[#Headers]&amp;"]"),ROW()-1)=0,"",INDEX(INDIRECT("B_MSK["&amp;EXPEDISI[#Headers]&amp;"]"),ROW()-1)),"")</f>
        <v/>
      </c>
      <c r="K564" s="16">
        <f ca="1">IFERROR(IF(EXPEDISI[[#This Row],[NAMA BARANG]]="","",INDEX(INDIRECT("B_MSK["&amp;EXPEDISI[#Headers]&amp;"]"),ROW()-1)),"")</f>
        <v>44946</v>
      </c>
      <c r="L564" s="17" t="str">
        <f ca="1">IFERROR(INDEX(INDIRECT("B_MSK["&amp;EXPEDISI[#Headers]&amp;"]"),ROW()-1),"")</f>
        <v/>
      </c>
    </row>
    <row r="565" spans="1:12" x14ac:dyDescent="0.25">
      <c r="A565" s="16" t="str">
        <f ca="1">IFERROR(INDEX(INDIRECT("B_MSK["&amp;EXPEDISI[#Headers]&amp;"]"),ROW()-1),"")</f>
        <v/>
      </c>
      <c r="B565" s="26" t="str">
        <f ca="1">IFERROR(INDEX(INDIRECT("B_MSK["&amp;EXPEDISI[#Headers]&amp;"]"),ROW()-1),"")</f>
        <v>O pastel JK 12W OP-12 S</v>
      </c>
      <c r="C565" s="26" t="str">
        <f ca="1">IFERROR(INDEX(SUPPLIER_CONV[2],MATCH(INDEX(INDIRECT("B_MSK["&amp;EXPEDISI[#Headers]&amp;"]"),ROW()-1),SUPPLIER_CONV[1],0)),"")</f>
        <v>ATALI</v>
      </c>
      <c r="D565" s="21" t="str">
        <f ca="1">IFERROR(INDEX(INDIRECT("B_MSK["&amp;EXPEDISI[#Headers]&amp;"]"),ROW()-1)&amp;IF(OR(EXPEDISI[[#This Row],[C]]&lt;2,EXPEDISI[[#This Row],[C]]=""),"","/ CTN"),"")</f>
        <v>12 LSN/ CTN</v>
      </c>
      <c r="E565" s="5">
        <f ca="1">IFERROR(INDEX(INDIRECT("B_MSK["&amp;EXPEDISI[#Headers]&amp;"]"),ROW()-1),"")</f>
        <v>6</v>
      </c>
      <c r="F565" s="22">
        <f ca="1">IFERROR(INDEX(INDIRECT("B_MSK["&amp;EXPEDISI[#Headers]&amp;"_1]"),ROW()-1),"")</f>
        <v>142800</v>
      </c>
      <c r="G565" s="17" t="str">
        <f ca="1">IFERROR(INDEX(INDIRECT("B_MSK["&amp;EXPEDISI[#Headers]&amp;"_1]"),ROW()-1),"")</f>
        <v>/ LSN</v>
      </c>
      <c r="H565" s="17">
        <f ca="1">IFERROR(INDEX(INDIRECT("B_MSK["&amp;EXPEDISI[#Headers]&amp;"]"),ROW()-1),"")</f>
        <v>0.125</v>
      </c>
      <c r="I565" s="17">
        <f ca="1">IFERROR(INDEX(INDIRECT("B_MSK["&amp;EXPEDISI[#Headers]&amp;"]"),ROW()-1),"")</f>
        <v>0.05</v>
      </c>
      <c r="J565" s="19" t="str">
        <f ca="1">IFERROR(IF(INDEX(INDIRECT("B_MSK["&amp;EXPEDISI[#Headers]&amp;"]"),ROW()-1)=0,"",INDEX(INDIRECT("B_MSK["&amp;EXPEDISI[#Headers]&amp;"]"),ROW()-1)),"")</f>
        <v/>
      </c>
      <c r="K565" s="16">
        <f ca="1">IFERROR(IF(EXPEDISI[[#This Row],[NAMA BARANG]]="","",INDEX(INDIRECT("B_MSK["&amp;EXPEDISI[#Headers]&amp;"]"),ROW()-1)),"")</f>
        <v>44946</v>
      </c>
      <c r="L565" s="17" t="str">
        <f ca="1">IFERROR(INDEX(INDIRECT("B_MSK["&amp;EXPEDISI[#Headers]&amp;"]"),ROW()-1),"")</f>
        <v/>
      </c>
    </row>
    <row r="566" spans="1:12" x14ac:dyDescent="0.25">
      <c r="A566" s="16" t="str">
        <f ca="1">IFERROR(INDEX(INDIRECT("B_MSK["&amp;EXPEDISI[#Headers]&amp;"]"),ROW()-1),"")</f>
        <v/>
      </c>
      <c r="B566" s="26" t="str">
        <f ca="1">IFERROR(INDEX(INDIRECT("B_MSK["&amp;EXPEDISI[#Headers]&amp;"]"),ROW()-1),"")</f>
        <v>O pastel JK 18W OP-18 S</v>
      </c>
      <c r="C566" s="26" t="str">
        <f ca="1">IFERROR(INDEX(SUPPLIER_CONV[2],MATCH(INDEX(INDIRECT("B_MSK["&amp;EXPEDISI[#Headers]&amp;"]"),ROW()-1),SUPPLIER_CONV[1],0)),"")</f>
        <v>ATALI</v>
      </c>
      <c r="D566" s="21" t="str">
        <f ca="1">IFERROR(INDEX(INDIRECT("B_MSK["&amp;EXPEDISI[#Headers]&amp;"]"),ROW()-1)&amp;IF(OR(EXPEDISI[[#This Row],[C]]&lt;2,EXPEDISI[[#This Row],[C]]=""),"","/ CTN"),"")</f>
        <v>6 LSN</v>
      </c>
      <c r="E566" s="5">
        <f ca="1">IFERROR(INDEX(INDIRECT("B_MSK["&amp;EXPEDISI[#Headers]&amp;"]"),ROW()-1),"")</f>
        <v>1</v>
      </c>
      <c r="F566" s="22">
        <f ca="1">IFERROR(INDEX(INDIRECT("B_MSK["&amp;EXPEDISI[#Headers]&amp;"_1]"),ROW()-1),"")</f>
        <v>276000</v>
      </c>
      <c r="G566" s="17" t="str">
        <f ca="1">IFERROR(INDEX(INDIRECT("B_MSK["&amp;EXPEDISI[#Headers]&amp;"_1]"),ROW()-1),"")</f>
        <v>/ LSN</v>
      </c>
      <c r="H566" s="17">
        <f ca="1">IFERROR(INDEX(INDIRECT("B_MSK["&amp;EXPEDISI[#Headers]&amp;"]"),ROW()-1),"")</f>
        <v>0.125</v>
      </c>
      <c r="I566" s="17">
        <f ca="1">IFERROR(INDEX(INDIRECT("B_MSK["&amp;EXPEDISI[#Headers]&amp;"]"),ROW()-1),"")</f>
        <v>0.05</v>
      </c>
      <c r="J566" s="23" t="str">
        <f ca="1">IFERROR(IF(INDEX(INDIRECT("B_MSK["&amp;EXPEDISI[#Headers]&amp;"]"),ROW()-1)=0,"",INDEX(INDIRECT("B_MSK["&amp;EXPEDISI[#Headers]&amp;"]"),ROW()-1)),"")</f>
        <v/>
      </c>
      <c r="K566" s="16">
        <f ca="1">IFERROR(IF(EXPEDISI[[#This Row],[NAMA BARANG]]="","",INDEX(INDIRECT("B_MSK["&amp;EXPEDISI[#Headers]&amp;"]"),ROW()-1)),"")</f>
        <v>44946</v>
      </c>
      <c r="L566" s="17" t="str">
        <f ca="1">IFERROR(INDEX(INDIRECT("B_MSK["&amp;EXPEDISI[#Headers]&amp;"]"),ROW()-1),"")</f>
        <v/>
      </c>
    </row>
    <row r="567" spans="1:12" x14ac:dyDescent="0.25">
      <c r="A567" s="16" t="str">
        <f ca="1">IFERROR(INDEX(INDIRECT("B_MSK["&amp;EXPEDISI[#Headers]&amp;"]"),ROW()-1),"")</f>
        <v/>
      </c>
      <c r="B567" s="26" t="str">
        <f ca="1">IFERROR(INDEX(INDIRECT("B_MSK["&amp;EXPEDISI[#Headers]&amp;"]"),ROW()-1),"")</f>
        <v>O pastel JK 24W OP-24 S</v>
      </c>
      <c r="C567" s="26" t="str">
        <f ca="1">IFERROR(INDEX(SUPPLIER_CONV[2],MATCH(INDEX(INDIRECT("B_MSK["&amp;EXPEDISI[#Headers]&amp;"]"),ROW()-1),SUPPLIER_CONV[1],0)),"")</f>
        <v>ATALI</v>
      </c>
      <c r="D567" s="21" t="str">
        <f ca="1">IFERROR(INDEX(INDIRECT("B_MSK["&amp;EXPEDISI[#Headers]&amp;"]"),ROW()-1)&amp;IF(OR(EXPEDISI[[#This Row],[C]]&lt;2,EXPEDISI[[#This Row],[C]]=""),"","/ CTN"),"")</f>
        <v>8 BOX (6 SET)/ CTN</v>
      </c>
      <c r="E567" s="5">
        <f ca="1">IFERROR(INDEX(INDIRECT("B_MSK["&amp;EXPEDISI[#Headers]&amp;"]"),ROW()-1),"")</f>
        <v>3</v>
      </c>
      <c r="F567" s="22">
        <f ca="1">IFERROR(INDEX(INDIRECT("B_MSK["&amp;EXPEDISI[#Headers]&amp;"_1]"),ROW()-1),"")</f>
        <v>177600</v>
      </c>
      <c r="G567" s="17" t="str">
        <f ca="1">IFERROR(INDEX(INDIRECT("B_MSK["&amp;EXPEDISI[#Headers]&amp;"_1]"),ROW()-1),"")</f>
        <v xml:space="preserve">/ BOX </v>
      </c>
      <c r="H567" s="17">
        <f ca="1">IFERROR(INDEX(INDIRECT("B_MSK["&amp;EXPEDISI[#Headers]&amp;"]"),ROW()-1),"")</f>
        <v>0.125</v>
      </c>
      <c r="I567" s="17">
        <f ca="1">IFERROR(INDEX(INDIRECT("B_MSK["&amp;EXPEDISI[#Headers]&amp;"]"),ROW()-1),"")</f>
        <v>0.05</v>
      </c>
      <c r="J567" s="23" t="str">
        <f ca="1">IFERROR(IF(INDEX(INDIRECT("B_MSK["&amp;EXPEDISI[#Headers]&amp;"]"),ROW()-1)=0,"",INDEX(INDIRECT("B_MSK["&amp;EXPEDISI[#Headers]&amp;"]"),ROW()-1)),"")</f>
        <v/>
      </c>
      <c r="K567" s="16">
        <f ca="1">IFERROR(IF(EXPEDISI[[#This Row],[NAMA BARANG]]="","",INDEX(INDIRECT("B_MSK["&amp;EXPEDISI[#Headers]&amp;"]"),ROW()-1)),"")</f>
        <v>44946</v>
      </c>
      <c r="L567" s="17" t="str">
        <f ca="1">IFERROR(INDEX(INDIRECT("B_MSK["&amp;EXPEDISI[#Headers]&amp;"]"),ROW()-1),"")</f>
        <v/>
      </c>
    </row>
    <row r="568" spans="1:12" x14ac:dyDescent="0.25">
      <c r="A568" s="16" t="str">
        <f ca="1">IFERROR(INDEX(INDIRECT("B_MSK["&amp;EXPEDISI[#Headers]&amp;"]"),ROW()-1),"")</f>
        <v/>
      </c>
      <c r="B568" s="26" t="str">
        <f ca="1">IFERROR(INDEX(INDIRECT("B_MSK["&amp;EXPEDISI[#Headers]&amp;"]"),ROW()-1),"")</f>
        <v>O pastel JK 48W OP-48 S</v>
      </c>
      <c r="C568" s="26" t="str">
        <f ca="1">IFERROR(INDEX(SUPPLIER_CONV[2],MATCH(INDEX(INDIRECT("B_MSK["&amp;EXPEDISI[#Headers]&amp;"]"),ROW()-1),SUPPLIER_CONV[1],0)),"")</f>
        <v>ATALI</v>
      </c>
      <c r="D568" s="21" t="str">
        <f ca="1">IFERROR(INDEX(INDIRECT("B_MSK["&amp;EXPEDISI[#Headers]&amp;"]"),ROW()-1)&amp;IF(OR(EXPEDISI[[#This Row],[C]]&lt;2,EXPEDISI[[#This Row],[C]]=""),"","/ CTN"),"")</f>
        <v>4 BOX (6 SET)/ CTN</v>
      </c>
      <c r="E568" s="5">
        <f ca="1">IFERROR(INDEX(INDIRECT("B_MSK["&amp;EXPEDISI[#Headers]&amp;"]"),ROW()-1),"")</f>
        <v>3</v>
      </c>
      <c r="F568" s="22">
        <f ca="1">IFERROR(INDEX(INDIRECT("B_MSK["&amp;EXPEDISI[#Headers]&amp;"_1]"),ROW()-1),"")</f>
        <v>353400</v>
      </c>
      <c r="G568" s="17" t="str">
        <f ca="1">IFERROR(INDEX(INDIRECT("B_MSK["&amp;EXPEDISI[#Headers]&amp;"_1]"),ROW()-1),"")</f>
        <v xml:space="preserve">/ BOX </v>
      </c>
      <c r="H568" s="17">
        <f ca="1">IFERROR(INDEX(INDIRECT("B_MSK["&amp;EXPEDISI[#Headers]&amp;"]"),ROW()-1),"")</f>
        <v>0.125</v>
      </c>
      <c r="I568" s="17">
        <f ca="1">IFERROR(INDEX(INDIRECT("B_MSK["&amp;EXPEDISI[#Headers]&amp;"]"),ROW()-1),"")</f>
        <v>0.05</v>
      </c>
      <c r="J568" s="23" t="str">
        <f ca="1">IFERROR(IF(INDEX(INDIRECT("B_MSK["&amp;EXPEDISI[#Headers]&amp;"]"),ROW()-1)=0,"",INDEX(INDIRECT("B_MSK["&amp;EXPEDISI[#Headers]&amp;"]"),ROW()-1)),"")</f>
        <v/>
      </c>
      <c r="K568" s="16">
        <f ca="1">IFERROR(IF(EXPEDISI[[#This Row],[NAMA BARANG]]="","",INDEX(INDIRECT("B_MSK["&amp;EXPEDISI[#Headers]&amp;"]"),ROW()-1)),"")</f>
        <v>44946</v>
      </c>
      <c r="L568" s="17" t="str">
        <f ca="1">IFERROR(INDEX(INDIRECT("B_MSK["&amp;EXPEDISI[#Headers]&amp;"]"),ROW()-1),"")</f>
        <v/>
      </c>
    </row>
    <row r="569" spans="1:12" x14ac:dyDescent="0.25">
      <c r="A569" s="16" t="str">
        <f ca="1">IFERROR(INDEX(INDIRECT("B_MSK["&amp;EXPEDISI[#Headers]&amp;"]"),ROW()-1),"")</f>
        <v/>
      </c>
      <c r="B569" s="26" t="str">
        <f ca="1">IFERROR(INDEX(INDIRECT("B_MSK["&amp;EXPEDISI[#Headers]&amp;"]"),ROW()-1),"")</f>
        <v>O pastel JK 55W OP-55 S</v>
      </c>
      <c r="C569" s="26" t="str">
        <f ca="1">IFERROR(INDEX(SUPPLIER_CONV[2],MATCH(INDEX(INDIRECT("B_MSK["&amp;EXPEDISI[#Headers]&amp;"]"),ROW()-1),SUPPLIER_CONV[1],0)),"")</f>
        <v>ATALI</v>
      </c>
      <c r="D569" s="21" t="str">
        <f ca="1">IFERROR(INDEX(INDIRECT("B_MSK["&amp;EXPEDISI[#Headers]&amp;"]"),ROW()-1)&amp;IF(OR(EXPEDISI[[#This Row],[C]]&lt;2,EXPEDISI[[#This Row],[C]]=""),"","/ CTN"),"")</f>
        <v>4 BOX (6 SET)/ CTN</v>
      </c>
      <c r="E569" s="5">
        <f ca="1">IFERROR(INDEX(INDIRECT("B_MSK["&amp;EXPEDISI[#Headers]&amp;"]"),ROW()-1),"")</f>
        <v>3</v>
      </c>
      <c r="F569" s="22">
        <f ca="1">IFERROR(INDEX(INDIRECT("B_MSK["&amp;EXPEDISI[#Headers]&amp;"_1]"),ROW()-1),"")</f>
        <v>401400</v>
      </c>
      <c r="G569" s="17" t="str">
        <f ca="1">IFERROR(INDEX(INDIRECT("B_MSK["&amp;EXPEDISI[#Headers]&amp;"_1]"),ROW()-1),"")</f>
        <v xml:space="preserve">/ BOX </v>
      </c>
      <c r="H569" s="17">
        <f ca="1">IFERROR(INDEX(INDIRECT("B_MSK["&amp;EXPEDISI[#Headers]&amp;"]"),ROW()-1),"")</f>
        <v>0.125</v>
      </c>
      <c r="I569" s="17">
        <f ca="1">IFERROR(INDEX(INDIRECT("B_MSK["&amp;EXPEDISI[#Headers]&amp;"]"),ROW()-1),"")</f>
        <v>0.05</v>
      </c>
      <c r="J569" s="19" t="str">
        <f ca="1">IFERROR(IF(INDEX(INDIRECT("B_MSK["&amp;EXPEDISI[#Headers]&amp;"]"),ROW()-1)=0,"",INDEX(INDIRECT("B_MSK["&amp;EXPEDISI[#Headers]&amp;"]"),ROW()-1)),"")</f>
        <v/>
      </c>
      <c r="K569" s="16">
        <f ca="1">IFERROR(IF(EXPEDISI[[#This Row],[NAMA BARANG]]="","",INDEX(INDIRECT("B_MSK["&amp;EXPEDISI[#Headers]&amp;"]"),ROW()-1)),"")</f>
        <v>44946</v>
      </c>
      <c r="L569" s="17" t="str">
        <f ca="1">IFERROR(INDEX(INDIRECT("B_MSK["&amp;EXPEDISI[#Headers]&amp;"]"),ROW()-1),"")</f>
        <v/>
      </c>
    </row>
    <row r="570" spans="1:12" x14ac:dyDescent="0.25">
      <c r="A570" s="16" t="str">
        <f ca="1">IFERROR(INDEX(INDIRECT("B_MSK["&amp;EXPEDISI[#Headers]&amp;"]"),ROW()-1),"")</f>
        <v/>
      </c>
      <c r="B570" s="26" t="str">
        <f ca="1">IFERROR(INDEX(INDIRECT("B_MSK["&amp;EXPEDISI[#Headers]&amp;"]"),ROW()-1),"")</f>
        <v>Marker Permanen JK PM-34 Hitam</v>
      </c>
      <c r="C570" s="26" t="str">
        <f ca="1">IFERROR(INDEX(SUPPLIER_CONV[2],MATCH(INDEX(INDIRECT("B_MSK["&amp;EXPEDISI[#Headers]&amp;"]"),ROW()-1),SUPPLIER_CONV[1],0)),"")</f>
        <v>ATALI</v>
      </c>
      <c r="D570" s="21" t="str">
        <f ca="1">IFERROR(INDEX(INDIRECT("B_MSK["&amp;EXPEDISI[#Headers]&amp;"]"),ROW()-1)&amp;IF(OR(EXPEDISI[[#This Row],[C]]&lt;2,EXPEDISI[[#This Row],[C]]=""),"","/ CTN"),"")</f>
        <v>48 LSN</v>
      </c>
      <c r="E570" s="5" t="str">
        <f ca="1">IFERROR(INDEX(INDIRECT("B_MSK["&amp;EXPEDISI[#Headers]&amp;"]"),ROW()-1),"")</f>
        <v/>
      </c>
      <c r="F570" s="22">
        <f ca="1">IFERROR(INDEX(INDIRECT("B_MSK["&amp;EXPEDISI[#Headers]&amp;"_1]"),ROW()-1),"")</f>
        <v>2350</v>
      </c>
      <c r="G570" s="17" t="str">
        <f ca="1">IFERROR(INDEX(INDIRECT("B_MSK["&amp;EXPEDISI[#Headers]&amp;"_1]"),ROW()-1),"")</f>
        <v>/ PCS</v>
      </c>
      <c r="H570" s="17">
        <f ca="1">IFERROR(INDEX(INDIRECT("B_MSK["&amp;EXPEDISI[#Headers]&amp;"]"),ROW()-1),"")</f>
        <v>0.125</v>
      </c>
      <c r="I570" s="17">
        <f ca="1">IFERROR(INDEX(INDIRECT("B_MSK["&amp;EXPEDISI[#Headers]&amp;"]"),ROW()-1),"")</f>
        <v>0.05</v>
      </c>
      <c r="J570" s="23" t="str">
        <f ca="1">IFERROR(IF(INDEX(INDIRECT("B_MSK["&amp;EXPEDISI[#Headers]&amp;"]"),ROW()-1)=0,"",INDEX(INDIRECT("B_MSK["&amp;EXPEDISI[#Headers]&amp;"]"),ROW()-1)),"")</f>
        <v>BONUS OIL PASTEL JK</v>
      </c>
      <c r="K570" s="16">
        <f ca="1">IFERROR(IF(EXPEDISI[[#This Row],[NAMA BARANG]]="","",INDEX(INDIRECT("B_MSK["&amp;EXPEDISI[#Headers]&amp;"]"),ROW()-1)),"")</f>
        <v>44946</v>
      </c>
      <c r="L570" s="17" t="str">
        <f ca="1">IFERROR(INDEX(INDIRECT("B_MSK["&amp;EXPEDISI[#Headers]&amp;"]"),ROW()-1),"")</f>
        <v/>
      </c>
    </row>
    <row r="571" spans="1:12" x14ac:dyDescent="0.25">
      <c r="A571" s="16" t="str">
        <f ca="1">IFERROR(INDEX(INDIRECT("B_MSK["&amp;EXPEDISI[#Headers]&amp;"]"),ROW()-1),"")</f>
        <v/>
      </c>
      <c r="B571" s="26" t="str">
        <f ca="1">IFERROR(INDEX(INDIRECT("B_MSK["&amp;EXPEDISI[#Headers]&amp;"]"),ROW()-1),"")</f>
        <v/>
      </c>
      <c r="C571" s="26" t="str">
        <f ca="1">IFERROR(INDEX(SUPPLIER_CONV[2],MATCH(INDEX(INDIRECT("B_MSK["&amp;EXPEDISI[#Headers]&amp;"]"),ROW()-1),SUPPLIER_CONV[1],0)),"")</f>
        <v/>
      </c>
      <c r="D571" s="21" t="str">
        <f ca="1">IFERROR(INDEX(INDIRECT("B_MSK["&amp;EXPEDISI[#Headers]&amp;"]"),ROW()-1)&amp;IF(OR(EXPEDISI[[#This Row],[C]]&lt;2,EXPEDISI[[#This Row],[C]]=""),"","/ CTN"),"")</f>
        <v/>
      </c>
      <c r="E571" s="5" t="str">
        <f ca="1">IFERROR(INDEX(INDIRECT("B_MSK["&amp;EXPEDISI[#Headers]&amp;"]"),ROW()-1),"")</f>
        <v/>
      </c>
      <c r="F571" s="22" t="str">
        <f ca="1">IFERROR(INDEX(INDIRECT("B_MSK["&amp;EXPEDISI[#Headers]&amp;"_1]"),ROW()-1),"")</f>
        <v/>
      </c>
      <c r="G571" s="17" t="str">
        <f ca="1">IFERROR(INDEX(INDIRECT("B_MSK["&amp;EXPEDISI[#Headers]&amp;"_1]"),ROW()-1),"")</f>
        <v/>
      </c>
      <c r="H571" s="17" t="str">
        <f ca="1">IFERROR(INDEX(INDIRECT("B_MSK["&amp;EXPEDISI[#Headers]&amp;"]"),ROW()-1),"")</f>
        <v/>
      </c>
      <c r="I571" s="17" t="str">
        <f ca="1">IFERROR(INDEX(INDIRECT("B_MSK["&amp;EXPEDISI[#Headers]&amp;"]"),ROW()-1),"")</f>
        <v/>
      </c>
      <c r="J571" s="23" t="str">
        <f ca="1">IFERROR(IF(INDEX(INDIRECT("B_MSK["&amp;EXPEDISI[#Headers]&amp;"]"),ROW()-1)=0,"",INDEX(INDIRECT("B_MSK["&amp;EXPEDISI[#Headers]&amp;"]"),ROW()-1)),"")</f>
        <v/>
      </c>
      <c r="K571" s="16" t="str">
        <f ca="1">IFERROR(IF(EXPEDISI[[#This Row],[NAMA BARANG]]="","",INDEX(INDIRECT("B_MSK["&amp;EXPEDISI[#Headers]&amp;"]"),ROW()-1)),"")</f>
        <v/>
      </c>
      <c r="L571" s="17" t="str">
        <f ca="1">IFERROR(INDEX(INDIRECT("B_MSK["&amp;EXPEDISI[#Headers]&amp;"]"),ROW()-1),"")</f>
        <v/>
      </c>
    </row>
    <row r="572" spans="1:12" x14ac:dyDescent="0.25">
      <c r="A572" s="16" t="str">
        <f ca="1">IFERROR(INDEX(INDIRECT("B_MSK["&amp;EXPEDISI[#Headers]&amp;"]"),ROW()-1),"")</f>
        <v/>
      </c>
      <c r="B572" s="26" t="str">
        <f ca="1">IFERROR(INDEX(INDIRECT("B_MSK["&amp;EXPEDISI[#Headers]&amp;"]"),ROW()-1),"")</f>
        <v>PW JK 12W CP-12 PB panjang</v>
      </c>
      <c r="C572" s="26" t="str">
        <f ca="1">IFERROR(INDEX(SUPPLIER_CONV[2],MATCH(INDEX(INDIRECT("B_MSK["&amp;EXPEDISI[#Headers]&amp;"]"),ROW()-1),SUPPLIER_CONV[1],0)),"")</f>
        <v>ATALI</v>
      </c>
      <c r="D572" s="21" t="str">
        <f ca="1">IFERROR(INDEX(INDIRECT("B_MSK["&amp;EXPEDISI[#Headers]&amp;"]"),ROW()-1)&amp;IF(OR(EXPEDISI[[#This Row],[C]]&lt;2,EXPEDISI[[#This Row],[C]]=""),"","/ CTN"),"")</f>
        <v>12 LSN</v>
      </c>
      <c r="E572" s="5">
        <f ca="1">IFERROR(INDEX(INDIRECT("B_MSK["&amp;EXPEDISI[#Headers]&amp;"]"),ROW()-1),"")</f>
        <v>1</v>
      </c>
      <c r="F572" s="22">
        <f ca="1">IFERROR(INDEX(INDIRECT("B_MSK["&amp;EXPEDISI[#Headers]&amp;"_1]"),ROW()-1),"")</f>
        <v>127200</v>
      </c>
      <c r="G572" s="17" t="str">
        <f ca="1">IFERROR(INDEX(INDIRECT("B_MSK["&amp;EXPEDISI[#Headers]&amp;"_1]"),ROW()-1),"")</f>
        <v>/ LSN</v>
      </c>
      <c r="H572" s="17">
        <f ca="1">IFERROR(INDEX(INDIRECT("B_MSK["&amp;EXPEDISI[#Headers]&amp;"]"),ROW()-1),"")</f>
        <v>0.125</v>
      </c>
      <c r="I572" s="17">
        <f ca="1">IFERROR(INDEX(INDIRECT("B_MSK["&amp;EXPEDISI[#Headers]&amp;"]"),ROW()-1),"")</f>
        <v>0.05</v>
      </c>
      <c r="J572" s="23" t="str">
        <f ca="1">IFERROR(IF(INDEX(INDIRECT("B_MSK["&amp;EXPEDISI[#Headers]&amp;"]"),ROW()-1)=0,"",INDEX(INDIRECT("B_MSK["&amp;EXPEDISI[#Headers]&amp;"]"),ROW()-1)),"")</f>
        <v/>
      </c>
      <c r="K572" s="16">
        <f ca="1">IFERROR(IF(EXPEDISI[[#This Row],[NAMA BARANG]]="","",INDEX(INDIRECT("B_MSK["&amp;EXPEDISI[#Headers]&amp;"]"),ROW()-1)),"")</f>
        <v>44946</v>
      </c>
      <c r="L572" s="17" t="str">
        <f ca="1">IFERROR(INDEX(INDIRECT("B_MSK["&amp;EXPEDISI[#Headers]&amp;"]"),ROW()-1),"")</f>
        <v/>
      </c>
    </row>
    <row r="573" spans="1:12" x14ac:dyDescent="0.25">
      <c r="A573" s="16" t="str">
        <f ca="1">IFERROR(INDEX(INDIRECT("B_MSK["&amp;EXPEDISI[#Headers]&amp;"]"),ROW()-1),"")</f>
        <v/>
      </c>
      <c r="B573" s="26" t="str">
        <f ca="1">IFERROR(INDEX(INDIRECT("B_MSK["&amp;EXPEDISI[#Headers]&amp;"]"),ROW()-1),"")</f>
        <v>Gunting JK SC-828</v>
      </c>
      <c r="C573" s="26" t="str">
        <f ca="1">IFERROR(INDEX(SUPPLIER_CONV[2],MATCH(INDEX(INDIRECT("B_MSK["&amp;EXPEDISI[#Headers]&amp;"]"),ROW()-1),SUPPLIER_CONV[1],0)),"")</f>
        <v>ATALI</v>
      </c>
      <c r="D573" s="21" t="str">
        <f ca="1">IFERROR(INDEX(INDIRECT("B_MSK["&amp;EXPEDISI[#Headers]&amp;"]"),ROW()-1)&amp;IF(OR(EXPEDISI[[#This Row],[C]]&lt;2,EXPEDISI[[#This Row],[C]]=""),"","/ CTN"),"")</f>
        <v>12 LSN/ CTN</v>
      </c>
      <c r="E573" s="5">
        <f ca="1">IFERROR(INDEX(INDIRECT("B_MSK["&amp;EXPEDISI[#Headers]&amp;"]"),ROW()-1),"")</f>
        <v>2</v>
      </c>
      <c r="F573" s="22">
        <f ca="1">IFERROR(INDEX(INDIRECT("B_MSK["&amp;EXPEDISI[#Headers]&amp;"_1]"),ROW()-1),"")</f>
        <v>52200</v>
      </c>
      <c r="G573" s="17" t="str">
        <f ca="1">IFERROR(INDEX(INDIRECT("B_MSK["&amp;EXPEDISI[#Headers]&amp;"_1]"),ROW()-1),"")</f>
        <v>/ LSN</v>
      </c>
      <c r="H573" s="17">
        <f ca="1">IFERROR(INDEX(INDIRECT("B_MSK["&amp;EXPEDISI[#Headers]&amp;"]"),ROW()-1),"")</f>
        <v>0.125</v>
      </c>
      <c r="I573" s="17">
        <f ca="1">IFERROR(INDEX(INDIRECT("B_MSK["&amp;EXPEDISI[#Headers]&amp;"]"),ROW()-1),"")</f>
        <v>0.05</v>
      </c>
      <c r="J573" s="19" t="str">
        <f ca="1">IFERROR(IF(INDEX(INDIRECT("B_MSK["&amp;EXPEDISI[#Headers]&amp;"]"),ROW()-1)=0,"",INDEX(INDIRECT("B_MSK["&amp;EXPEDISI[#Headers]&amp;"]"),ROW()-1)),"")</f>
        <v/>
      </c>
      <c r="K573" s="16">
        <f ca="1">IFERROR(IF(EXPEDISI[[#This Row],[NAMA BARANG]]="","",INDEX(INDIRECT("B_MSK["&amp;EXPEDISI[#Headers]&amp;"]"),ROW()-1)),"")</f>
        <v>44946</v>
      </c>
      <c r="L573" s="17" t="str">
        <f ca="1">IFERROR(INDEX(INDIRECT("B_MSK["&amp;EXPEDISI[#Headers]&amp;"]"),ROW()-1),"")</f>
        <v/>
      </c>
    </row>
    <row r="574" spans="1:12" x14ac:dyDescent="0.25">
      <c r="A574" s="16" t="str">
        <f ca="1">IFERROR(INDEX(INDIRECT("B_MSK["&amp;EXPEDISI[#Headers]&amp;"]"),ROW()-1),"")</f>
        <v/>
      </c>
      <c r="B574" s="26" t="str">
        <f ca="1">IFERROR(INDEX(INDIRECT("B_MSK["&amp;EXPEDISI[#Headers]&amp;"]"),ROW()-1),"")</f>
        <v>Gunting JK SC-838</v>
      </c>
      <c r="C574" s="26" t="str">
        <f ca="1">IFERROR(INDEX(SUPPLIER_CONV[2],MATCH(INDEX(INDIRECT("B_MSK["&amp;EXPEDISI[#Headers]&amp;"]"),ROW()-1),SUPPLIER_CONV[1],0)),"")</f>
        <v>ATALI</v>
      </c>
      <c r="D574" s="21" t="str">
        <f ca="1">IFERROR(INDEX(INDIRECT("B_MSK["&amp;EXPEDISI[#Headers]&amp;"]"),ROW()-1)&amp;IF(OR(EXPEDISI[[#This Row],[C]]&lt;2,EXPEDISI[[#This Row],[C]]=""),"","/ CTN"),"")</f>
        <v>12 LSN</v>
      </c>
      <c r="E574" s="5">
        <f ca="1">IFERROR(INDEX(INDIRECT("B_MSK["&amp;EXPEDISI[#Headers]&amp;"]"),ROW()-1),"")</f>
        <v>1</v>
      </c>
      <c r="F574" s="22">
        <f ca="1">IFERROR(INDEX(INDIRECT("B_MSK["&amp;EXPEDISI[#Headers]&amp;"_1]"),ROW()-1),"")</f>
        <v>78000</v>
      </c>
      <c r="G574" s="17" t="str">
        <f ca="1">IFERROR(INDEX(INDIRECT("B_MSK["&amp;EXPEDISI[#Headers]&amp;"_1]"),ROW()-1),"")</f>
        <v>/ LSN</v>
      </c>
      <c r="H574" s="17">
        <f ca="1">IFERROR(INDEX(INDIRECT("B_MSK["&amp;EXPEDISI[#Headers]&amp;"]"),ROW()-1),"")</f>
        <v>0.125</v>
      </c>
      <c r="I574" s="17">
        <f ca="1">IFERROR(INDEX(INDIRECT("B_MSK["&amp;EXPEDISI[#Headers]&amp;"]"),ROW()-1),"")</f>
        <v>0.05</v>
      </c>
      <c r="J574" s="23" t="str">
        <f ca="1">IFERROR(IF(INDEX(INDIRECT("B_MSK["&amp;EXPEDISI[#Headers]&amp;"]"),ROW()-1)=0,"",INDEX(INDIRECT("B_MSK["&amp;EXPEDISI[#Headers]&amp;"]"),ROW()-1)),"")</f>
        <v/>
      </c>
      <c r="K574" s="16">
        <f ca="1">IFERROR(IF(EXPEDISI[[#This Row],[NAMA BARANG]]="","",INDEX(INDIRECT("B_MSK["&amp;EXPEDISI[#Headers]&amp;"]"),ROW()-1)),"")</f>
        <v>44946</v>
      </c>
      <c r="L574" s="17" t="str">
        <f ca="1">IFERROR(INDEX(INDIRECT("B_MSK["&amp;EXPEDISI[#Headers]&amp;"]"),ROW()-1),"")</f>
        <v/>
      </c>
    </row>
    <row r="575" spans="1:12" x14ac:dyDescent="0.25">
      <c r="A575" s="16" t="str">
        <f ca="1">IFERROR(INDEX(INDIRECT("B_MSK["&amp;EXPEDISI[#Headers]&amp;"]"),ROW()-1),"")</f>
        <v/>
      </c>
      <c r="B575" s="26" t="str">
        <f ca="1">IFERROR(INDEX(INDIRECT("B_MSK["&amp;EXPEDISI[#Headers]&amp;"]"),ROW()-1),"")</f>
        <v>Gunting JK SC-848</v>
      </c>
      <c r="C575" s="26" t="str">
        <f ca="1">IFERROR(INDEX(SUPPLIER_CONV[2],MATCH(INDEX(INDIRECT("B_MSK["&amp;EXPEDISI[#Headers]&amp;"]"),ROW()-1),SUPPLIER_CONV[1],0)),"")</f>
        <v>ATALI</v>
      </c>
      <c r="D575" s="21" t="str">
        <f ca="1">IFERROR(INDEX(INDIRECT("B_MSK["&amp;EXPEDISI[#Headers]&amp;"]"),ROW()-1)&amp;IF(OR(EXPEDISI[[#This Row],[C]]&lt;2,EXPEDISI[[#This Row],[C]]=""),"","/ CTN"),"")</f>
        <v>12 LSN</v>
      </c>
      <c r="E575" s="5">
        <f ca="1">IFERROR(INDEX(INDIRECT("B_MSK["&amp;EXPEDISI[#Headers]&amp;"]"),ROW()-1),"")</f>
        <v>1</v>
      </c>
      <c r="F575" s="22">
        <f ca="1">IFERROR(INDEX(INDIRECT("B_MSK["&amp;EXPEDISI[#Headers]&amp;"_1]"),ROW()-1),"")</f>
        <v>117000</v>
      </c>
      <c r="G575" s="17" t="str">
        <f ca="1">IFERROR(INDEX(INDIRECT("B_MSK["&amp;EXPEDISI[#Headers]&amp;"_1]"),ROW()-1),"")</f>
        <v>/ LSN</v>
      </c>
      <c r="H575" s="17">
        <f ca="1">IFERROR(INDEX(INDIRECT("B_MSK["&amp;EXPEDISI[#Headers]&amp;"]"),ROW()-1),"")</f>
        <v>0.125</v>
      </c>
      <c r="I575" s="17">
        <f ca="1">IFERROR(INDEX(INDIRECT("B_MSK["&amp;EXPEDISI[#Headers]&amp;"]"),ROW()-1),"")</f>
        <v>0.05</v>
      </c>
      <c r="J575" s="23" t="str">
        <f ca="1">IFERROR(IF(INDEX(INDIRECT("B_MSK["&amp;EXPEDISI[#Headers]&amp;"]"),ROW()-1)=0,"",INDEX(INDIRECT("B_MSK["&amp;EXPEDISI[#Headers]&amp;"]"),ROW()-1)),"")</f>
        <v/>
      </c>
      <c r="K575" s="16">
        <f ca="1">IFERROR(IF(EXPEDISI[[#This Row],[NAMA BARANG]]="","",INDEX(INDIRECT("B_MSK["&amp;EXPEDISI[#Headers]&amp;"]"),ROW()-1)),"")</f>
        <v>44946</v>
      </c>
      <c r="L575" s="17" t="str">
        <f ca="1">IFERROR(INDEX(INDIRECT("B_MSK["&amp;EXPEDISI[#Headers]&amp;"]"),ROW()-1),"")</f>
        <v/>
      </c>
    </row>
    <row r="576" spans="1:12" x14ac:dyDescent="0.25">
      <c r="A576" s="16" t="str">
        <f ca="1">IFERROR(INDEX(INDIRECT("B_MSK["&amp;EXPEDISI[#Headers]&amp;"]"),ROW()-1),"")</f>
        <v/>
      </c>
      <c r="B576" s="26" t="str">
        <f ca="1">IFERROR(INDEX(INDIRECT("B_MSK["&amp;EXPEDISI[#Headers]&amp;"]"),ROW()-1),"")</f>
        <v>Pencil lead JK PL-11</v>
      </c>
      <c r="C576" s="26" t="str">
        <f ca="1">IFERROR(INDEX(SUPPLIER_CONV[2],MATCH(INDEX(INDIRECT("B_MSK["&amp;EXPEDISI[#Headers]&amp;"]"),ROW()-1),SUPPLIER_CONV[1],0)),"")</f>
        <v>ATALI</v>
      </c>
      <c r="D576" s="21" t="str">
        <f ca="1">IFERROR(INDEX(INDIRECT("B_MSK["&amp;EXPEDISI[#Headers]&amp;"]"),ROW()-1)&amp;IF(OR(EXPEDISI[[#This Row],[C]]&lt;2,EXPEDISI[[#This Row],[C]]=""),"","/ CTN"),"")</f>
        <v>12 BOX (72 PCS)/ CTN</v>
      </c>
      <c r="E576" s="5">
        <f ca="1">IFERROR(INDEX(INDIRECT("B_MSK["&amp;EXPEDISI[#Headers]&amp;"]"),ROW()-1),"")</f>
        <v>3</v>
      </c>
      <c r="F576" s="22">
        <f ca="1">IFERROR(INDEX(INDIRECT("B_MSK["&amp;EXPEDISI[#Headers]&amp;"_1]"),ROW()-1),"")</f>
        <v>223200</v>
      </c>
      <c r="G576" s="17" t="str">
        <f ca="1">IFERROR(INDEX(INDIRECT("B_MSK["&amp;EXPEDISI[#Headers]&amp;"_1]"),ROW()-1),"")</f>
        <v xml:space="preserve">/ BOX </v>
      </c>
      <c r="H576" s="17">
        <f ca="1">IFERROR(INDEX(INDIRECT("B_MSK["&amp;EXPEDISI[#Headers]&amp;"]"),ROW()-1),"")</f>
        <v>0.125</v>
      </c>
      <c r="I576" s="17">
        <f ca="1">IFERROR(INDEX(INDIRECT("B_MSK["&amp;EXPEDISI[#Headers]&amp;"]"),ROW()-1),"")</f>
        <v>0.05</v>
      </c>
      <c r="J576" s="23" t="str">
        <f ca="1">IFERROR(IF(INDEX(INDIRECT("B_MSK["&amp;EXPEDISI[#Headers]&amp;"]"),ROW()-1)=0,"",INDEX(INDIRECT("B_MSK["&amp;EXPEDISI[#Headers]&amp;"]"),ROW()-1)),"")</f>
        <v/>
      </c>
      <c r="K576" s="16">
        <f ca="1">IFERROR(IF(EXPEDISI[[#This Row],[NAMA BARANG]]="","",INDEX(INDIRECT("B_MSK["&amp;EXPEDISI[#Headers]&amp;"]"),ROW()-1)),"")</f>
        <v>44946</v>
      </c>
      <c r="L576" s="17" t="str">
        <f ca="1">IFERROR(INDEX(INDIRECT("B_MSK["&amp;EXPEDISI[#Headers]&amp;"]"),ROW()-1),"")</f>
        <v/>
      </c>
    </row>
    <row r="577" spans="1:12" x14ac:dyDescent="0.25">
      <c r="A577" s="16" t="str">
        <f ca="1">IFERROR(INDEX(INDIRECT("B_MSK["&amp;EXPEDISI[#Headers]&amp;"]"),ROW()-1),"")</f>
        <v/>
      </c>
      <c r="B577" s="26" t="str">
        <f ca="1">IFERROR(INDEX(INDIRECT("B_MSK["&amp;EXPEDISI[#Headers]&amp;"]"),ROW()-1),"")</f>
        <v>Lem JK GL-R50</v>
      </c>
      <c r="C577" s="26" t="str">
        <f ca="1">IFERROR(INDEX(SUPPLIER_CONV[2],MATCH(INDEX(INDIRECT("B_MSK["&amp;EXPEDISI[#Headers]&amp;"]"),ROW()-1),SUPPLIER_CONV[1],0)),"")</f>
        <v>ATALI</v>
      </c>
      <c r="D577" s="21" t="str">
        <f ca="1">IFERROR(INDEX(INDIRECT("B_MSK["&amp;EXPEDISI[#Headers]&amp;"]"),ROW()-1)&amp;IF(OR(EXPEDISI[[#This Row],[C]]&lt;2,EXPEDISI[[#This Row],[C]]=""),"","/ CTN"),"")</f>
        <v>24 LSN/ CTN</v>
      </c>
      <c r="E577" s="5">
        <f ca="1">IFERROR(INDEX(INDIRECT("B_MSK["&amp;EXPEDISI[#Headers]&amp;"]"),ROW()-1),"")</f>
        <v>3</v>
      </c>
      <c r="F577" s="22">
        <f ca="1">IFERROR(INDEX(INDIRECT("B_MSK["&amp;EXPEDISI[#Headers]&amp;"_1]"),ROW()-1),"")</f>
        <v>25800</v>
      </c>
      <c r="G577" s="17" t="str">
        <f ca="1">IFERROR(INDEX(INDIRECT("B_MSK["&amp;EXPEDISI[#Headers]&amp;"_1]"),ROW()-1),"")</f>
        <v>/ LSN</v>
      </c>
      <c r="H577" s="17">
        <f ca="1">IFERROR(INDEX(INDIRECT("B_MSK["&amp;EXPEDISI[#Headers]&amp;"]"),ROW()-1),"")</f>
        <v>0.125</v>
      </c>
      <c r="I577" s="17">
        <f ca="1">IFERROR(INDEX(INDIRECT("B_MSK["&amp;EXPEDISI[#Headers]&amp;"]"),ROW()-1),"")</f>
        <v>0.05</v>
      </c>
      <c r="J577" s="19" t="str">
        <f ca="1">IFERROR(IF(INDEX(INDIRECT("B_MSK["&amp;EXPEDISI[#Headers]&amp;"]"),ROW()-1)=0,"",INDEX(INDIRECT("B_MSK["&amp;EXPEDISI[#Headers]&amp;"]"),ROW()-1)),"")</f>
        <v/>
      </c>
      <c r="K577" s="16">
        <f ca="1">IFERROR(IF(EXPEDISI[[#This Row],[NAMA BARANG]]="","",INDEX(INDIRECT("B_MSK["&amp;EXPEDISI[#Headers]&amp;"]"),ROW()-1)),"")</f>
        <v>44946</v>
      </c>
      <c r="L577" s="17" t="str">
        <f ca="1">IFERROR(INDEX(INDIRECT("B_MSK["&amp;EXPEDISI[#Headers]&amp;"]"),ROW()-1),"")</f>
        <v/>
      </c>
    </row>
    <row r="578" spans="1:12" x14ac:dyDescent="0.25">
      <c r="A578" s="16" t="str">
        <f ca="1">IFERROR(INDEX(INDIRECT("B_MSK["&amp;EXPEDISI[#Headers]&amp;"]"),ROW()-1),"")</f>
        <v/>
      </c>
      <c r="B578" s="26" t="str">
        <f ca="1">IFERROR(INDEX(INDIRECT("B_MSK["&amp;EXPEDISI[#Headers]&amp;"]"),ROW()-1),"")</f>
        <v>Lem stick JK GS-100</v>
      </c>
      <c r="C578" s="26" t="str">
        <f ca="1">IFERROR(INDEX(SUPPLIER_CONV[2],MATCH(INDEX(INDIRECT("B_MSK["&amp;EXPEDISI[#Headers]&amp;"]"),ROW()-1),SUPPLIER_CONV[1],0)),"")</f>
        <v>ATALI</v>
      </c>
      <c r="D578" s="21" t="str">
        <f ca="1">IFERROR(INDEX(INDIRECT("B_MSK["&amp;EXPEDISI[#Headers]&amp;"]"),ROW()-1)&amp;IF(OR(EXPEDISI[[#This Row],[C]]&lt;2,EXPEDISI[[#This Row],[C]]=""),"","/ CTN"),"")</f>
        <v>36 BOX (24 PCS)/ CTN</v>
      </c>
      <c r="E578" s="5">
        <f ca="1">IFERROR(INDEX(INDIRECT("B_MSK["&amp;EXPEDISI[#Headers]&amp;"]"),ROW()-1),"")</f>
        <v>4</v>
      </c>
      <c r="F578" s="22">
        <f ca="1">IFERROR(INDEX(INDIRECT("B_MSK["&amp;EXPEDISI[#Headers]&amp;"_1]"),ROW()-1),"")</f>
        <v>50400</v>
      </c>
      <c r="G578" s="17" t="str">
        <f ca="1">IFERROR(INDEX(INDIRECT("B_MSK["&amp;EXPEDISI[#Headers]&amp;"_1]"),ROW()-1),"")</f>
        <v xml:space="preserve">/ BOX </v>
      </c>
      <c r="H578" s="17">
        <f ca="1">IFERROR(INDEX(INDIRECT("B_MSK["&amp;EXPEDISI[#Headers]&amp;"]"),ROW()-1),"")</f>
        <v>0.125</v>
      </c>
      <c r="I578" s="17">
        <f ca="1">IFERROR(INDEX(INDIRECT("B_MSK["&amp;EXPEDISI[#Headers]&amp;"]"),ROW()-1),"")</f>
        <v>0.05</v>
      </c>
      <c r="J578" s="19" t="str">
        <f ca="1">IFERROR(IF(INDEX(INDIRECT("B_MSK["&amp;EXPEDISI[#Headers]&amp;"]"),ROW()-1)=0,"",INDEX(INDIRECT("B_MSK["&amp;EXPEDISI[#Headers]&amp;"]"),ROW()-1)),"")</f>
        <v/>
      </c>
      <c r="K578" s="16">
        <f ca="1">IFERROR(IF(EXPEDISI[[#This Row],[NAMA BARANG]]="","",INDEX(INDIRECT("B_MSK["&amp;EXPEDISI[#Headers]&amp;"]"),ROW()-1)),"")</f>
        <v>44946</v>
      </c>
      <c r="L578" s="17" t="str">
        <f ca="1">IFERROR(INDEX(INDIRECT("B_MSK["&amp;EXPEDISI[#Headers]&amp;"]"),ROW()-1),"")</f>
        <v/>
      </c>
    </row>
    <row r="579" spans="1:12" x14ac:dyDescent="0.25">
      <c r="A579" s="16" t="str">
        <f ca="1">IFERROR(INDEX(INDIRECT("B_MSK["&amp;EXPEDISI[#Headers]&amp;"]"),ROW()-1),"")</f>
        <v/>
      </c>
      <c r="B579" s="26" t="str">
        <f ca="1">IFERROR(INDEX(INDIRECT("B_MSK["&amp;EXPEDISI[#Headers]&amp;"]"),ROW()-1),"")</f>
        <v>Mesin label harga JK MX-5500 M</v>
      </c>
      <c r="C579" s="26" t="str">
        <f ca="1">IFERROR(INDEX(SUPPLIER_CONV[2],MATCH(INDEX(INDIRECT("B_MSK["&amp;EXPEDISI[#Headers]&amp;"]"),ROW()-1),SUPPLIER_CONV[1],0)),"")</f>
        <v>ATALI</v>
      </c>
      <c r="D579" s="21" t="str">
        <f ca="1">IFERROR(INDEX(INDIRECT("B_MSK["&amp;EXPEDISI[#Headers]&amp;"]"),ROW()-1)&amp;IF(OR(EXPEDISI[[#This Row],[C]]&lt;2,EXPEDISI[[#This Row],[C]]=""),"","/ CTN"),"")</f>
        <v>20 PCS/ CTN</v>
      </c>
      <c r="E579" s="5">
        <f ca="1">IFERROR(INDEX(INDIRECT("B_MSK["&amp;EXPEDISI[#Headers]&amp;"]"),ROW()-1),"")</f>
        <v>2</v>
      </c>
      <c r="F579" s="22">
        <f ca="1">IFERROR(INDEX(INDIRECT("B_MSK["&amp;EXPEDISI[#Headers]&amp;"_1]"),ROW()-1),"")</f>
        <v>40500</v>
      </c>
      <c r="G579" s="17" t="str">
        <f ca="1">IFERROR(INDEX(INDIRECT("B_MSK["&amp;EXPEDISI[#Headers]&amp;"_1]"),ROW()-1),"")</f>
        <v>/ PCS</v>
      </c>
      <c r="H579" s="17">
        <f ca="1">IFERROR(INDEX(INDIRECT("B_MSK["&amp;EXPEDISI[#Headers]&amp;"]"),ROW()-1),"")</f>
        <v>0.125</v>
      </c>
      <c r="I579" s="17">
        <f ca="1">IFERROR(INDEX(INDIRECT("B_MSK["&amp;EXPEDISI[#Headers]&amp;"]"),ROW()-1),"")</f>
        <v>0.05</v>
      </c>
      <c r="J579" s="19" t="str">
        <f ca="1">IFERROR(IF(INDEX(INDIRECT("B_MSK["&amp;EXPEDISI[#Headers]&amp;"]"),ROW()-1)=0,"",INDEX(INDIRECT("B_MSK["&amp;EXPEDISI[#Headers]&amp;"]"),ROW()-1)),"")</f>
        <v/>
      </c>
      <c r="K579" s="16">
        <f ca="1">IFERROR(IF(EXPEDISI[[#This Row],[NAMA BARANG]]="","",INDEX(INDIRECT("B_MSK["&amp;EXPEDISI[#Headers]&amp;"]"),ROW()-1)),"")</f>
        <v>44946</v>
      </c>
      <c r="L579" s="17" t="str">
        <f ca="1">IFERROR(INDEX(INDIRECT("B_MSK["&amp;EXPEDISI[#Headers]&amp;"]"),ROW()-1),"")</f>
        <v/>
      </c>
    </row>
    <row r="580" spans="1:12" x14ac:dyDescent="0.25">
      <c r="A580" s="16" t="str">
        <f ca="1">IFERROR(INDEX(INDIRECT("B_MSK["&amp;EXPEDISI[#Headers]&amp;"]"),ROW()-1),"")</f>
        <v/>
      </c>
      <c r="B580" s="26" t="str">
        <f ca="1">IFERROR(INDEX(INDIRECT("B_MSK["&amp;EXPEDISI[#Headers]&amp;"]"),ROW()-1),"")</f>
        <v>Clip Trigonal JK no.3</v>
      </c>
      <c r="C580" s="26" t="str">
        <f ca="1">IFERROR(INDEX(SUPPLIER_CONV[2],MATCH(INDEX(INDIRECT("B_MSK["&amp;EXPEDISI[#Headers]&amp;"]"),ROW()-1),SUPPLIER_CONV[1],0)),"")</f>
        <v>ATALI</v>
      </c>
      <c r="D580" s="21" t="str">
        <f ca="1">IFERROR(INDEX(INDIRECT("B_MSK["&amp;EXPEDISI[#Headers]&amp;"]"),ROW()-1)&amp;IF(OR(EXPEDISI[[#This Row],[C]]&lt;2,EXPEDISI[[#This Row],[C]]=""),"","/ CTN"),"")</f>
        <v>500 BOX/ CTN</v>
      </c>
      <c r="E580" s="5">
        <f ca="1">IFERROR(INDEX(INDIRECT("B_MSK["&amp;EXPEDISI[#Headers]&amp;"]"),ROW()-1),"")</f>
        <v>2</v>
      </c>
      <c r="F580" s="22">
        <f ca="1">IFERROR(INDEX(INDIRECT("B_MSK["&amp;EXPEDISI[#Headers]&amp;"_1]"),ROW()-1),"")</f>
        <v>1625</v>
      </c>
      <c r="G580" s="17" t="str">
        <f ca="1">IFERROR(INDEX(INDIRECT("B_MSK["&amp;EXPEDISI[#Headers]&amp;"_1]"),ROW()-1),"")</f>
        <v>/ BOX</v>
      </c>
      <c r="H580" s="17">
        <f ca="1">IFERROR(INDEX(INDIRECT("B_MSK["&amp;EXPEDISI[#Headers]&amp;"]"),ROW()-1),"")</f>
        <v>0.125</v>
      </c>
      <c r="I580" s="17">
        <f ca="1">IFERROR(INDEX(INDIRECT("B_MSK["&amp;EXPEDISI[#Headers]&amp;"]"),ROW()-1),"")</f>
        <v>0.05</v>
      </c>
      <c r="J580" s="19" t="str">
        <f ca="1">IFERROR(IF(INDEX(INDIRECT("B_MSK["&amp;EXPEDISI[#Headers]&amp;"]"),ROW()-1)=0,"",INDEX(INDIRECT("B_MSK["&amp;EXPEDISI[#Headers]&amp;"]"),ROW()-1)),"")</f>
        <v/>
      </c>
      <c r="K580" s="16">
        <f ca="1">IFERROR(IF(EXPEDISI[[#This Row],[NAMA BARANG]]="","",INDEX(INDIRECT("B_MSK["&amp;EXPEDISI[#Headers]&amp;"]"),ROW()-1)),"")</f>
        <v>44946</v>
      </c>
      <c r="L580" s="17" t="str">
        <f ca="1">IFERROR(INDEX(INDIRECT("B_MSK["&amp;EXPEDISI[#Headers]&amp;"]"),ROW()-1),"")</f>
        <v/>
      </c>
    </row>
    <row r="581" spans="1:12" x14ac:dyDescent="0.25">
      <c r="A581" s="16" t="str">
        <f ca="1">IFERROR(INDEX(INDIRECT("B_MSK["&amp;EXPEDISI[#Headers]&amp;"]"),ROW()-1),"")</f>
        <v/>
      </c>
      <c r="B581" s="26" t="str">
        <f ca="1">IFERROR(INDEX(INDIRECT("B_MSK["&amp;EXPEDISI[#Headers]&amp;"]"),ROW()-1),"")</f>
        <v>Stip JK 526-B40 P</v>
      </c>
      <c r="C581" s="26" t="str">
        <f ca="1">IFERROR(INDEX(SUPPLIER_CONV[2],MATCH(INDEX(INDIRECT("B_MSK["&amp;EXPEDISI[#Headers]&amp;"]"),ROW()-1),SUPPLIER_CONV[1],0)),"")</f>
        <v>ATALI</v>
      </c>
      <c r="D581" s="21" t="str">
        <f ca="1">IFERROR(INDEX(INDIRECT("B_MSK["&amp;EXPEDISI[#Headers]&amp;"]"),ROW()-1)&amp;IF(OR(EXPEDISI[[#This Row],[C]]&lt;2,EXPEDISI[[#This Row],[C]]=""),"","/ CTN"),"")</f>
        <v>50 BOX (40 PCS)/ CTN</v>
      </c>
      <c r="E581" s="5">
        <f ca="1">IFERROR(INDEX(INDIRECT("B_MSK["&amp;EXPEDISI[#Headers]&amp;"]"),ROW()-1),"")</f>
        <v>2</v>
      </c>
      <c r="F581" s="22">
        <f ca="1">IFERROR(INDEX(INDIRECT("B_MSK["&amp;EXPEDISI[#Headers]&amp;"_1]"),ROW()-1),"")</f>
        <v>28300</v>
      </c>
      <c r="G581" s="17" t="str">
        <f ca="1">IFERROR(INDEX(INDIRECT("B_MSK["&amp;EXPEDISI[#Headers]&amp;"_1]"),ROW()-1),"")</f>
        <v xml:space="preserve">/ BOX </v>
      </c>
      <c r="H581" s="17">
        <f ca="1">IFERROR(INDEX(INDIRECT("B_MSK["&amp;EXPEDISI[#Headers]&amp;"]"),ROW()-1),"")</f>
        <v>0.125</v>
      </c>
      <c r="I581" s="17">
        <f ca="1">IFERROR(INDEX(INDIRECT("B_MSK["&amp;EXPEDISI[#Headers]&amp;"]"),ROW()-1),"")</f>
        <v>0.05</v>
      </c>
      <c r="J581" s="19" t="str">
        <f ca="1">IFERROR(IF(INDEX(INDIRECT("B_MSK["&amp;EXPEDISI[#Headers]&amp;"]"),ROW()-1)=0,"",INDEX(INDIRECT("B_MSK["&amp;EXPEDISI[#Headers]&amp;"]"),ROW()-1)),"")</f>
        <v/>
      </c>
      <c r="K581" s="16">
        <f ca="1">IFERROR(IF(EXPEDISI[[#This Row],[NAMA BARANG]]="","",INDEX(INDIRECT("B_MSK["&amp;EXPEDISI[#Headers]&amp;"]"),ROW()-1)),"")</f>
        <v>44946</v>
      </c>
      <c r="L581" s="17" t="str">
        <f ca="1">IFERROR(INDEX(INDIRECT("B_MSK["&amp;EXPEDISI[#Headers]&amp;"]"),ROW()-1),"")</f>
        <v/>
      </c>
    </row>
    <row r="582" spans="1:12" x14ac:dyDescent="0.25">
      <c r="A582" s="16" t="str">
        <f ca="1">IFERROR(INDEX(INDIRECT("B_MSK["&amp;EXPEDISI[#Headers]&amp;"]"),ROW()-1),"")</f>
        <v/>
      </c>
      <c r="B582" s="26" t="str">
        <f ca="1">IFERROR(INDEX(INDIRECT("B_MSK["&amp;EXPEDISI[#Headers]&amp;"]"),ROW()-1),"")</f>
        <v>Stip JK 526-B40 BL</v>
      </c>
      <c r="C582" s="26" t="str">
        <f ca="1">IFERROR(INDEX(SUPPLIER_CONV[2],MATCH(INDEX(INDIRECT("B_MSK["&amp;EXPEDISI[#Headers]&amp;"]"),ROW()-1),SUPPLIER_CONV[1],0)),"")</f>
        <v>ATALI</v>
      </c>
      <c r="D582" s="21" t="str">
        <f ca="1">IFERROR(INDEX(INDIRECT("B_MSK["&amp;EXPEDISI[#Headers]&amp;"]"),ROW()-1)&amp;IF(OR(EXPEDISI[[#This Row],[C]]&lt;2,EXPEDISI[[#This Row],[C]]=""),"","/ CTN"),"")</f>
        <v>50 BOX (40 PCS)</v>
      </c>
      <c r="E582" s="5">
        <f ca="1">IFERROR(INDEX(INDIRECT("B_MSK["&amp;EXPEDISI[#Headers]&amp;"]"),ROW()-1),"")</f>
        <v>1</v>
      </c>
      <c r="F582" s="22">
        <f ca="1">IFERROR(INDEX(INDIRECT("B_MSK["&amp;EXPEDISI[#Headers]&amp;"_1]"),ROW()-1),"")</f>
        <v>28300</v>
      </c>
      <c r="G582" s="17" t="str">
        <f ca="1">IFERROR(INDEX(INDIRECT("B_MSK["&amp;EXPEDISI[#Headers]&amp;"_1]"),ROW()-1),"")</f>
        <v xml:space="preserve">/ BOX </v>
      </c>
      <c r="H582" s="17">
        <f ca="1">IFERROR(INDEX(INDIRECT("B_MSK["&amp;EXPEDISI[#Headers]&amp;"]"),ROW()-1),"")</f>
        <v>0.125</v>
      </c>
      <c r="I582" s="17">
        <f ca="1">IFERROR(INDEX(INDIRECT("B_MSK["&amp;EXPEDISI[#Headers]&amp;"]"),ROW()-1),"")</f>
        <v>0.05</v>
      </c>
      <c r="J582" s="19" t="str">
        <f ca="1">IFERROR(IF(INDEX(INDIRECT("B_MSK["&amp;EXPEDISI[#Headers]&amp;"]"),ROW()-1)=0,"",INDEX(INDIRECT("B_MSK["&amp;EXPEDISI[#Headers]&amp;"]"),ROW()-1)),"")</f>
        <v/>
      </c>
      <c r="K582" s="16">
        <f ca="1">IFERROR(IF(EXPEDISI[[#This Row],[NAMA BARANG]]="","",INDEX(INDIRECT("B_MSK["&amp;EXPEDISI[#Headers]&amp;"]"),ROW()-1)),"")</f>
        <v>44946</v>
      </c>
      <c r="L582" s="17" t="str">
        <f ca="1">IFERROR(INDEX(INDIRECT("B_MSK["&amp;EXPEDISI[#Headers]&amp;"]"),ROW()-1),"")</f>
        <v/>
      </c>
    </row>
    <row r="583" spans="1:12" x14ac:dyDescent="0.25">
      <c r="A583" s="16" t="str">
        <f ca="1">IFERROR(INDEX(INDIRECT("B_MSK["&amp;EXPEDISI[#Headers]&amp;"]"),ROW()-1),"")</f>
        <v/>
      </c>
      <c r="B583" s="26" t="str">
        <f ca="1">IFERROR(INDEX(INDIRECT("B_MSK["&amp;EXPEDISI[#Headers]&amp;"]"),ROW()-1),"")</f>
        <v/>
      </c>
      <c r="C583" s="26" t="str">
        <f ca="1">IFERROR(INDEX(SUPPLIER_CONV[2],MATCH(INDEX(INDIRECT("B_MSK["&amp;EXPEDISI[#Headers]&amp;"]"),ROW()-1),SUPPLIER_CONV[1],0)),"")</f>
        <v/>
      </c>
      <c r="D583" s="21" t="str">
        <f ca="1">IFERROR(INDEX(INDIRECT("B_MSK["&amp;EXPEDISI[#Headers]&amp;"]"),ROW()-1)&amp;IF(OR(EXPEDISI[[#This Row],[C]]&lt;2,EXPEDISI[[#This Row],[C]]=""),"","/ CTN"),"")</f>
        <v/>
      </c>
      <c r="E583" s="5" t="str">
        <f ca="1">IFERROR(INDEX(INDIRECT("B_MSK["&amp;EXPEDISI[#Headers]&amp;"]"),ROW()-1),"")</f>
        <v/>
      </c>
      <c r="F583" s="22" t="str">
        <f ca="1">IFERROR(INDEX(INDIRECT("B_MSK["&amp;EXPEDISI[#Headers]&amp;"_1]"),ROW()-1),"")</f>
        <v/>
      </c>
      <c r="G583" s="17" t="str">
        <f ca="1">IFERROR(INDEX(INDIRECT("B_MSK["&amp;EXPEDISI[#Headers]&amp;"_1]"),ROW()-1),"")</f>
        <v/>
      </c>
      <c r="H583" s="17" t="str">
        <f ca="1">IFERROR(INDEX(INDIRECT("B_MSK["&amp;EXPEDISI[#Headers]&amp;"]"),ROW()-1),"")</f>
        <v/>
      </c>
      <c r="I583" s="17" t="str">
        <f ca="1">IFERROR(INDEX(INDIRECT("B_MSK["&amp;EXPEDISI[#Headers]&amp;"]"),ROW()-1),"")</f>
        <v/>
      </c>
      <c r="J583" s="19" t="str">
        <f ca="1">IFERROR(IF(INDEX(INDIRECT("B_MSK["&amp;EXPEDISI[#Headers]&amp;"]"),ROW()-1)=0,"",INDEX(INDIRECT("B_MSK["&amp;EXPEDISI[#Headers]&amp;"]"),ROW()-1)),"")</f>
        <v/>
      </c>
      <c r="K583" s="16" t="str">
        <f ca="1">IFERROR(IF(EXPEDISI[[#This Row],[NAMA BARANG]]="","",INDEX(INDIRECT("B_MSK["&amp;EXPEDISI[#Headers]&amp;"]"),ROW()-1)),"")</f>
        <v/>
      </c>
      <c r="L583" s="17" t="str">
        <f ca="1">IFERROR(INDEX(INDIRECT("B_MSK["&amp;EXPEDISI[#Headers]&amp;"]"),ROW()-1),"")</f>
        <v/>
      </c>
    </row>
    <row r="584" spans="1:12" x14ac:dyDescent="0.25">
      <c r="A584" s="16" t="str">
        <f ca="1">IFERROR(INDEX(INDIRECT("B_MSK["&amp;EXPEDISI[#Headers]&amp;"]"),ROW()-1),"")</f>
        <v/>
      </c>
      <c r="B584" s="26" t="str">
        <f ca="1">IFERROR(INDEX(INDIRECT("B_MSK["&amp;EXPEDISI[#Headers]&amp;"]"),ROW()-1),"")</f>
        <v>Tipe-ex JK CF-S209 A</v>
      </c>
      <c r="C584" s="26" t="str">
        <f ca="1">IFERROR(INDEX(SUPPLIER_CONV[2],MATCH(INDEX(INDIRECT("B_MSK["&amp;EXPEDISI[#Headers]&amp;"]"),ROW()-1),SUPPLIER_CONV[1],0)),"")</f>
        <v>ATALI</v>
      </c>
      <c r="D584" s="21" t="str">
        <f ca="1">IFERROR(INDEX(INDIRECT("B_MSK["&amp;EXPEDISI[#Headers]&amp;"]"),ROW()-1)&amp;IF(OR(EXPEDISI[[#This Row],[C]]&lt;2,EXPEDISI[[#This Row],[C]]=""),"","/ CTN"),"")</f>
        <v>36 LSN</v>
      </c>
      <c r="E584" s="5">
        <f ca="1">IFERROR(INDEX(INDIRECT("B_MSK["&amp;EXPEDISI[#Headers]&amp;"]"),ROW()-1),"")</f>
        <v>1</v>
      </c>
      <c r="F584" s="22">
        <f ca="1">IFERROR(INDEX(INDIRECT("B_MSK["&amp;EXPEDISI[#Headers]&amp;"_1]"),ROW()-1),"")</f>
        <v>41400</v>
      </c>
      <c r="G584" s="17" t="str">
        <f ca="1">IFERROR(INDEX(INDIRECT("B_MSK["&amp;EXPEDISI[#Headers]&amp;"_1]"),ROW()-1),"")</f>
        <v>/ LSN</v>
      </c>
      <c r="H584" s="17">
        <f ca="1">IFERROR(INDEX(INDIRECT("B_MSK["&amp;EXPEDISI[#Headers]&amp;"]"),ROW()-1),"")</f>
        <v>0.125</v>
      </c>
      <c r="I584" s="17">
        <f ca="1">IFERROR(INDEX(INDIRECT("B_MSK["&amp;EXPEDISI[#Headers]&amp;"]"),ROW()-1),"")</f>
        <v>0.05</v>
      </c>
      <c r="J584" s="23" t="str">
        <f ca="1">IFERROR(IF(INDEX(INDIRECT("B_MSK["&amp;EXPEDISI[#Headers]&amp;"]"),ROW()-1)=0,"",INDEX(INDIRECT("B_MSK["&amp;EXPEDISI[#Headers]&amp;"]"),ROW()-1)),"")</f>
        <v/>
      </c>
      <c r="K584" s="16">
        <f ca="1">IFERROR(IF(EXPEDISI[[#This Row],[NAMA BARANG]]="","",INDEX(INDIRECT("B_MSK["&amp;EXPEDISI[#Headers]&amp;"]"),ROW()-1)),"")</f>
        <v>44946</v>
      </c>
      <c r="L584" s="17" t="str">
        <f ca="1">IFERROR(INDEX(INDIRECT("B_MSK["&amp;EXPEDISI[#Headers]&amp;"]"),ROW()-1),"")</f>
        <v/>
      </c>
    </row>
    <row r="585" spans="1:12" x14ac:dyDescent="0.25">
      <c r="A585" s="16" t="str">
        <f ca="1">IFERROR(INDEX(INDIRECT("B_MSK["&amp;EXPEDISI[#Headers]&amp;"]"),ROW()-1),"")</f>
        <v/>
      </c>
      <c r="B585" s="26" t="str">
        <f ca="1">IFERROR(INDEX(INDIRECT("B_MSK["&amp;EXPEDISI[#Headers]&amp;"]"),ROW()-1),"")</f>
        <v>PW JK 24W CP-24 PB panjang</v>
      </c>
      <c r="C585" s="26" t="str">
        <f ca="1">IFERROR(INDEX(SUPPLIER_CONV[2],MATCH(INDEX(INDIRECT("B_MSK["&amp;EXPEDISI[#Headers]&amp;"]"),ROW()-1),SUPPLIER_CONV[1],0)),"")</f>
        <v>ATALI</v>
      </c>
      <c r="D585" s="21" t="str">
        <f ca="1">IFERROR(INDEX(INDIRECT("B_MSK["&amp;EXPEDISI[#Headers]&amp;"]"),ROW()-1)&amp;IF(OR(EXPEDISI[[#This Row],[C]]&lt;2,EXPEDISI[[#This Row],[C]]=""),"","/ CTN"),"")</f>
        <v>12 BOX (6 SET)</v>
      </c>
      <c r="E585" s="5">
        <f ca="1">IFERROR(INDEX(INDIRECT("B_MSK["&amp;EXPEDISI[#Headers]&amp;"]"),ROW()-1),"")</f>
        <v>1</v>
      </c>
      <c r="F585" s="22">
        <f ca="1">IFERROR(INDEX(INDIRECT("B_MSK["&amp;EXPEDISI[#Headers]&amp;"_1]"),ROW()-1),"")</f>
        <v>127200</v>
      </c>
      <c r="G585" s="17" t="str">
        <f ca="1">IFERROR(INDEX(INDIRECT("B_MSK["&amp;EXPEDISI[#Headers]&amp;"_1]"),ROW()-1),"")</f>
        <v xml:space="preserve">/ BOX </v>
      </c>
      <c r="H585" s="17">
        <f ca="1">IFERROR(INDEX(INDIRECT("B_MSK["&amp;EXPEDISI[#Headers]&amp;"]"),ROW()-1),"")</f>
        <v>0.125</v>
      </c>
      <c r="I585" s="17">
        <f ca="1">IFERROR(INDEX(INDIRECT("B_MSK["&amp;EXPEDISI[#Headers]&amp;"]"),ROW()-1),"")</f>
        <v>0.05</v>
      </c>
      <c r="J585" s="19" t="str">
        <f ca="1">IFERROR(IF(INDEX(INDIRECT("B_MSK["&amp;EXPEDISI[#Headers]&amp;"]"),ROW()-1)=0,"",INDEX(INDIRECT("B_MSK["&amp;EXPEDISI[#Headers]&amp;"]"),ROW()-1)),"")</f>
        <v/>
      </c>
      <c r="K585" s="16">
        <f ca="1">IFERROR(IF(EXPEDISI[[#This Row],[NAMA BARANG]]="","",INDEX(INDIRECT("B_MSK["&amp;EXPEDISI[#Headers]&amp;"]"),ROW()-1)),"")</f>
        <v>44946</v>
      </c>
      <c r="L585" s="17" t="str">
        <f ca="1">IFERROR(INDEX(INDIRECT("B_MSK["&amp;EXPEDISI[#Headers]&amp;"]"),ROW()-1),"")</f>
        <v/>
      </c>
    </row>
    <row r="586" spans="1:12" x14ac:dyDescent="0.25">
      <c r="A586" s="16" t="str">
        <f ca="1">IFERROR(INDEX(INDIRECT("B_MSK["&amp;EXPEDISI[#Headers]&amp;"]"),ROW()-1),"")</f>
        <v/>
      </c>
      <c r="B586" s="26" t="str">
        <f ca="1">IFERROR(INDEX(INDIRECT("B_MSK["&amp;EXPEDISI[#Headers]&amp;"]"),ROW()-1),"")</f>
        <v>Label JK LB-2 RL 1brs</v>
      </c>
      <c r="C586" s="26" t="str">
        <f ca="1">IFERROR(INDEX(SUPPLIER_CONV[2],MATCH(INDEX(INDIRECT("B_MSK["&amp;EXPEDISI[#Headers]&amp;"]"),ROW()-1),SUPPLIER_CONV[1],0)),"")</f>
        <v>ATALI</v>
      </c>
      <c r="D586" s="21" t="str">
        <f ca="1">IFERROR(INDEX(INDIRECT("B_MSK["&amp;EXPEDISI[#Headers]&amp;"]"),ROW()-1)&amp;IF(OR(EXPEDISI[[#This Row],[C]]&lt;2,EXPEDISI[[#This Row],[C]]=""),"","/ CTN"),"")</f>
        <v>100 PAK (10 ROL)/ CTN</v>
      </c>
      <c r="E586" s="5">
        <f ca="1">IFERROR(INDEX(INDIRECT("B_MSK["&amp;EXPEDISI[#Headers]&amp;"]"),ROW()-1),"")</f>
        <v>2</v>
      </c>
      <c r="F586" s="22">
        <f ca="1">IFERROR(INDEX(INDIRECT("B_MSK["&amp;EXPEDISI[#Headers]&amp;"_1]"),ROW()-1),"")</f>
        <v>20500</v>
      </c>
      <c r="G586" s="17" t="str">
        <f ca="1">IFERROR(INDEX(INDIRECT("B_MSK["&amp;EXPEDISI[#Headers]&amp;"_1]"),ROW()-1),"")</f>
        <v xml:space="preserve">/ PAK </v>
      </c>
      <c r="H586" s="17">
        <f ca="1">IFERROR(INDEX(INDIRECT("B_MSK["&amp;EXPEDISI[#Headers]&amp;"]"),ROW()-1),"")</f>
        <v>0.125</v>
      </c>
      <c r="I586" s="17">
        <f ca="1">IFERROR(INDEX(INDIRECT("B_MSK["&amp;EXPEDISI[#Headers]&amp;"]"),ROW()-1),"")</f>
        <v>0.05</v>
      </c>
      <c r="J586" s="23" t="str">
        <f ca="1">IFERROR(IF(INDEX(INDIRECT("B_MSK["&amp;EXPEDISI[#Headers]&amp;"]"),ROW()-1)=0,"",INDEX(INDIRECT("B_MSK["&amp;EXPEDISI[#Headers]&amp;"]"),ROW()-1)),"")</f>
        <v/>
      </c>
      <c r="K586" s="16">
        <f ca="1">IFERROR(IF(EXPEDISI[[#This Row],[NAMA BARANG]]="","",INDEX(INDIRECT("B_MSK["&amp;EXPEDISI[#Headers]&amp;"]"),ROW()-1)),"")</f>
        <v>44946</v>
      </c>
      <c r="L586" s="17" t="str">
        <f ca="1">IFERROR(INDEX(INDIRECT("B_MSK["&amp;EXPEDISI[#Headers]&amp;"]"),ROW()-1),"")</f>
        <v/>
      </c>
    </row>
    <row r="587" spans="1:12" x14ac:dyDescent="0.25">
      <c r="A587" s="16" t="str">
        <f ca="1">IFERROR(INDEX(INDIRECT("B_MSK["&amp;EXPEDISI[#Headers]&amp;"]"),ROW()-1),"")</f>
        <v/>
      </c>
      <c r="B587" s="26" t="str">
        <f ca="1">IFERROR(INDEX(INDIRECT("B_MSK["&amp;EXPEDISI[#Headers]&amp;"]"),ROW()-1),"")</f>
        <v>Mechpen JK MP-21</v>
      </c>
      <c r="C587" s="26" t="str">
        <f ca="1">IFERROR(INDEX(SUPPLIER_CONV[2],MATCH(INDEX(INDIRECT("B_MSK["&amp;EXPEDISI[#Headers]&amp;"]"),ROW()-1),SUPPLIER_CONV[1],0)),"")</f>
        <v>ATALI</v>
      </c>
      <c r="D587" s="21" t="str">
        <f ca="1">IFERROR(INDEX(INDIRECT("B_MSK["&amp;EXPEDISI[#Headers]&amp;"]"),ROW()-1)&amp;IF(OR(EXPEDISI[[#This Row],[C]]&lt;2,EXPEDISI[[#This Row],[C]]=""),"","/ CTN"),"")</f>
        <v>144 LSN</v>
      </c>
      <c r="E587" s="5">
        <f ca="1">IFERROR(INDEX(INDIRECT("B_MSK["&amp;EXPEDISI[#Headers]&amp;"]"),ROW()-1),"")</f>
        <v>1</v>
      </c>
      <c r="F587" s="22">
        <f ca="1">IFERROR(INDEX(INDIRECT("B_MSK["&amp;EXPEDISI[#Headers]&amp;"_1]"),ROW()-1),"")</f>
        <v>40800</v>
      </c>
      <c r="G587" s="17" t="str">
        <f ca="1">IFERROR(INDEX(INDIRECT("B_MSK["&amp;EXPEDISI[#Headers]&amp;"_1]"),ROW()-1),"")</f>
        <v>/ LSN</v>
      </c>
      <c r="H587" s="17">
        <f ca="1">IFERROR(INDEX(INDIRECT("B_MSK["&amp;EXPEDISI[#Headers]&amp;"]"),ROW()-1),"")</f>
        <v>0.125</v>
      </c>
      <c r="I587" s="17">
        <f ca="1">IFERROR(INDEX(INDIRECT("B_MSK["&amp;EXPEDISI[#Headers]&amp;"]"),ROW()-1),"")</f>
        <v>0.05</v>
      </c>
      <c r="J587" s="19" t="str">
        <f ca="1">IFERROR(IF(INDEX(INDIRECT("B_MSK["&amp;EXPEDISI[#Headers]&amp;"]"),ROW()-1)=0,"",INDEX(INDIRECT("B_MSK["&amp;EXPEDISI[#Headers]&amp;"]"),ROW()-1)),"")</f>
        <v/>
      </c>
      <c r="K587" s="16">
        <f ca="1">IFERROR(IF(EXPEDISI[[#This Row],[NAMA BARANG]]="","",INDEX(INDIRECT("B_MSK["&amp;EXPEDISI[#Headers]&amp;"]"),ROW()-1)),"")</f>
        <v>44946</v>
      </c>
      <c r="L587" s="17" t="str">
        <f ca="1">IFERROR(INDEX(INDIRECT("B_MSK["&amp;EXPEDISI[#Headers]&amp;"]"),ROW()-1),"")</f>
        <v/>
      </c>
    </row>
    <row r="588" spans="1:12" x14ac:dyDescent="0.25">
      <c r="A588" s="16" t="str">
        <f ca="1">IFERROR(INDEX(INDIRECT("B_MSK["&amp;EXPEDISI[#Headers]&amp;"]"),ROW()-1),"")</f>
        <v/>
      </c>
      <c r="B588" s="26" t="str">
        <f ca="1">IFERROR(INDEX(INDIRECT("B_MSK["&amp;EXPEDISI[#Headers]&amp;"]"),ROW()-1),"")</f>
        <v>Asahan JK B-23</v>
      </c>
      <c r="C588" s="26" t="str">
        <f ca="1">IFERROR(INDEX(SUPPLIER_CONV[2],MATCH(INDEX(INDIRECT("B_MSK["&amp;EXPEDISI[#Headers]&amp;"]"),ROW()-1),SUPPLIER_CONV[1],0)),"")</f>
        <v>ATALI</v>
      </c>
      <c r="D588" s="21" t="str">
        <f ca="1">IFERROR(INDEX(INDIRECT("B_MSK["&amp;EXPEDISI[#Headers]&amp;"]"),ROW()-1)&amp;IF(OR(EXPEDISI[[#This Row],[C]]&lt;2,EXPEDISI[[#This Row],[C]]=""),"","/ CTN"),"")</f>
        <v>60 LSN</v>
      </c>
      <c r="E588" s="5">
        <f ca="1">IFERROR(INDEX(INDIRECT("B_MSK["&amp;EXPEDISI[#Headers]&amp;"]"),ROW()-1),"")</f>
        <v>1</v>
      </c>
      <c r="F588" s="22">
        <f ca="1">IFERROR(INDEX(INDIRECT("B_MSK["&amp;EXPEDISI[#Headers]&amp;"_1]"),ROW()-1),"")</f>
        <v>22200</v>
      </c>
      <c r="G588" s="17" t="str">
        <f ca="1">IFERROR(INDEX(INDIRECT("B_MSK["&amp;EXPEDISI[#Headers]&amp;"_1]"),ROW()-1),"")</f>
        <v>/ LSN</v>
      </c>
      <c r="H588" s="17">
        <f ca="1">IFERROR(INDEX(INDIRECT("B_MSK["&amp;EXPEDISI[#Headers]&amp;"]"),ROW()-1),"")</f>
        <v>0.125</v>
      </c>
      <c r="I588" s="17">
        <f ca="1">IFERROR(INDEX(INDIRECT("B_MSK["&amp;EXPEDISI[#Headers]&amp;"]"),ROW()-1),"")</f>
        <v>0.05</v>
      </c>
      <c r="J588" s="19" t="str">
        <f ca="1">IFERROR(IF(INDEX(INDIRECT("B_MSK["&amp;EXPEDISI[#Headers]&amp;"]"),ROW()-1)=0,"",INDEX(INDIRECT("B_MSK["&amp;EXPEDISI[#Headers]&amp;"]"),ROW()-1)),"")</f>
        <v/>
      </c>
      <c r="K588" s="16">
        <f ca="1">IFERROR(IF(EXPEDISI[[#This Row],[NAMA BARANG]]="","",INDEX(INDIRECT("B_MSK["&amp;EXPEDISI[#Headers]&amp;"]"),ROW()-1)),"")</f>
        <v>44946</v>
      </c>
      <c r="L588" s="17" t="str">
        <f ca="1">IFERROR(INDEX(INDIRECT("B_MSK["&amp;EXPEDISI[#Headers]&amp;"]"),ROW()-1),"")</f>
        <v/>
      </c>
    </row>
    <row r="589" spans="1:12" x14ac:dyDescent="0.25">
      <c r="A589" s="16" t="str">
        <f ca="1">IFERROR(INDEX(INDIRECT("B_MSK["&amp;EXPEDISI[#Headers]&amp;"]"),ROW()-1),"")</f>
        <v/>
      </c>
      <c r="B589" s="26" t="str">
        <f ca="1">IFERROR(INDEX(INDIRECT("B_MSK["&amp;EXPEDISI[#Headers]&amp;"]"),ROW()-1),"")</f>
        <v/>
      </c>
      <c r="C589" s="26" t="str">
        <f ca="1">IFERROR(INDEX(SUPPLIER_CONV[2],MATCH(INDEX(INDIRECT("B_MSK["&amp;EXPEDISI[#Headers]&amp;"]"),ROW()-1),SUPPLIER_CONV[1],0)),"")</f>
        <v/>
      </c>
      <c r="D589" s="21" t="str">
        <f ca="1">IFERROR(INDEX(INDIRECT("B_MSK["&amp;EXPEDISI[#Headers]&amp;"]"),ROW()-1)&amp;IF(OR(EXPEDISI[[#This Row],[C]]&lt;2,EXPEDISI[[#This Row],[C]]=""),"","/ CTN"),"")</f>
        <v/>
      </c>
      <c r="E589" s="5" t="str">
        <f ca="1">IFERROR(INDEX(INDIRECT("B_MSK["&amp;EXPEDISI[#Headers]&amp;"]"),ROW()-1),"")</f>
        <v/>
      </c>
      <c r="F589" s="22" t="str">
        <f ca="1">IFERROR(INDEX(INDIRECT("B_MSK["&amp;EXPEDISI[#Headers]&amp;"_1]"),ROW()-1),"")</f>
        <v/>
      </c>
      <c r="G589" s="17" t="str">
        <f ca="1">IFERROR(INDEX(INDIRECT("B_MSK["&amp;EXPEDISI[#Headers]&amp;"_1]"),ROW()-1),"")</f>
        <v/>
      </c>
      <c r="H589" s="17" t="str">
        <f ca="1">IFERROR(INDEX(INDIRECT("B_MSK["&amp;EXPEDISI[#Headers]&amp;"]"),ROW()-1),"")</f>
        <v/>
      </c>
      <c r="I589" s="17" t="str">
        <f ca="1">IFERROR(INDEX(INDIRECT("B_MSK["&amp;EXPEDISI[#Headers]&amp;"]"),ROW()-1),"")</f>
        <v/>
      </c>
      <c r="J589" s="23" t="str">
        <f ca="1">IFERROR(IF(INDEX(INDIRECT("B_MSK["&amp;EXPEDISI[#Headers]&amp;"]"),ROW()-1)=0,"",INDEX(INDIRECT("B_MSK["&amp;EXPEDISI[#Headers]&amp;"]"),ROW()-1)),"")</f>
        <v/>
      </c>
      <c r="K589" s="16" t="str">
        <f ca="1">IFERROR(IF(EXPEDISI[[#This Row],[NAMA BARANG]]="","",INDEX(INDIRECT("B_MSK["&amp;EXPEDISI[#Headers]&amp;"]"),ROW()-1)),"")</f>
        <v/>
      </c>
      <c r="L589" s="17" t="str">
        <f ca="1">IFERROR(INDEX(INDIRECT("B_MSK["&amp;EXPEDISI[#Headers]&amp;"]"),ROW()-1),"")</f>
        <v/>
      </c>
    </row>
    <row r="590" spans="1:12" x14ac:dyDescent="0.25">
      <c r="A590" s="16" t="str">
        <f ca="1">IFERROR(INDEX(INDIRECT("B_MSK["&amp;EXPEDISI[#Headers]&amp;"]"),ROW()-1),"")</f>
        <v/>
      </c>
      <c r="B590" s="26" t="str">
        <f ca="1">IFERROR(INDEX(INDIRECT("B_MSK["&amp;EXPEDISI[#Headers]&amp;"]"),ROW()-1),"")</f>
        <v>Call JK CC-8 CO BIRU</v>
      </c>
      <c r="C590" s="26" t="str">
        <f ca="1">IFERROR(INDEX(SUPPLIER_CONV[2],MATCH(INDEX(INDIRECT("B_MSK["&amp;EXPEDISI[#Headers]&amp;"]"),ROW()-1),SUPPLIER_CONV[1],0)),"")</f>
        <v>KALINDO</v>
      </c>
      <c r="D590" s="21" t="str">
        <f ca="1">IFERROR(INDEX(INDIRECT("B_MSK["&amp;EXPEDISI[#Headers]&amp;"]"),ROW()-1)&amp;IF(OR(EXPEDISI[[#This Row],[C]]&lt;2,EXPEDISI[[#This Row],[C]]=""),"","/ CTN"),"")</f>
        <v>6 BOX (20 PCS)</v>
      </c>
      <c r="E590" s="5" t="str">
        <f ca="1">IFERROR(INDEX(INDIRECT("B_MSK["&amp;EXPEDISI[#Headers]&amp;"]"),ROW()-1),"")</f>
        <v/>
      </c>
      <c r="F590" s="22">
        <f ca="1">IFERROR(INDEX(INDIRECT("B_MSK["&amp;EXPEDISI[#Headers]&amp;"_1]"),ROW()-1),"")</f>
        <v>47000</v>
      </c>
      <c r="G590" s="17" t="str">
        <f ca="1">IFERROR(INDEX(INDIRECT("B_MSK["&amp;EXPEDISI[#Headers]&amp;"_1]"),ROW()-1),"")</f>
        <v>/ PCS</v>
      </c>
      <c r="H590" s="17">
        <f ca="1">IFERROR(INDEX(INDIRECT("B_MSK["&amp;EXPEDISI[#Headers]&amp;"]"),ROW()-1),"")</f>
        <v>0.125</v>
      </c>
      <c r="I590" s="17">
        <f ca="1">IFERROR(INDEX(INDIRECT("B_MSK["&amp;EXPEDISI[#Headers]&amp;"]"),ROW()-1),"")</f>
        <v>0.05</v>
      </c>
      <c r="J590" s="23" t="str">
        <f ca="1">IFERROR(IF(INDEX(INDIRECT("B_MSK["&amp;EXPEDISI[#Headers]&amp;"]"),ROW()-1)=0,"",INDEX(INDIRECT("B_MSK["&amp;EXPEDISI[#Headers]&amp;"]"),ROW()-1)),"")</f>
        <v/>
      </c>
      <c r="K590" s="16">
        <f ca="1">IFERROR(IF(EXPEDISI[[#This Row],[NAMA BARANG]]="","",INDEX(INDIRECT("B_MSK["&amp;EXPEDISI[#Headers]&amp;"]"),ROW()-1)),"")</f>
        <v>44946</v>
      </c>
      <c r="L590" s="17" t="str">
        <f ca="1">IFERROR(INDEX(INDIRECT("B_MSK["&amp;EXPEDISI[#Headers]&amp;"]"),ROW()-1),"")</f>
        <v/>
      </c>
    </row>
    <row r="591" spans="1:12" x14ac:dyDescent="0.25">
      <c r="A591" s="16" t="str">
        <f ca="1">IFERROR(INDEX(INDIRECT("B_MSK["&amp;EXPEDISI[#Headers]&amp;"]"),ROW()-1),"")</f>
        <v/>
      </c>
      <c r="B591" s="26" t="str">
        <f ca="1">IFERROR(INDEX(INDIRECT("B_MSK["&amp;EXPEDISI[#Headers]&amp;"]"),ROW()-1),"")</f>
        <v>Call JK CC-8 CO hijau</v>
      </c>
      <c r="C591" s="26" t="str">
        <f ca="1">IFERROR(INDEX(SUPPLIER_CONV[2],MATCH(INDEX(INDIRECT("B_MSK["&amp;EXPEDISI[#Headers]&amp;"]"),ROW()-1),SUPPLIER_CONV[1],0)),"")</f>
        <v>KALINDO</v>
      </c>
      <c r="D591" s="21" t="str">
        <f ca="1">IFERROR(INDEX(INDIRECT("B_MSK["&amp;EXPEDISI[#Headers]&amp;"]"),ROW()-1)&amp;IF(OR(EXPEDISI[[#This Row],[C]]&lt;2,EXPEDISI[[#This Row],[C]]=""),"","/ CTN"),"")</f>
        <v>6 BOX (20 PCS)</v>
      </c>
      <c r="E591" s="5" t="str">
        <f ca="1">IFERROR(INDEX(INDIRECT("B_MSK["&amp;EXPEDISI[#Headers]&amp;"]"),ROW()-1),"")</f>
        <v/>
      </c>
      <c r="F591" s="22">
        <f ca="1">IFERROR(INDEX(INDIRECT("B_MSK["&amp;EXPEDISI[#Headers]&amp;"_1]"),ROW()-1),"")</f>
        <v>47000</v>
      </c>
      <c r="G591" s="17" t="str">
        <f ca="1">IFERROR(INDEX(INDIRECT("B_MSK["&amp;EXPEDISI[#Headers]&amp;"_1]"),ROW()-1),"")</f>
        <v>/ PCS</v>
      </c>
      <c r="H591" s="17">
        <f ca="1">IFERROR(INDEX(INDIRECT("B_MSK["&amp;EXPEDISI[#Headers]&amp;"]"),ROW()-1),"")</f>
        <v>0.125</v>
      </c>
      <c r="I591" s="17">
        <f ca="1">IFERROR(INDEX(INDIRECT("B_MSK["&amp;EXPEDISI[#Headers]&amp;"]"),ROW()-1),"")</f>
        <v>0.05</v>
      </c>
      <c r="J591" s="23" t="str">
        <f ca="1">IFERROR(IF(INDEX(INDIRECT("B_MSK["&amp;EXPEDISI[#Headers]&amp;"]"),ROW()-1)=0,"",INDEX(INDIRECT("B_MSK["&amp;EXPEDISI[#Headers]&amp;"]"),ROW()-1)),"")</f>
        <v/>
      </c>
      <c r="K591" s="16">
        <f ca="1">IFERROR(IF(EXPEDISI[[#This Row],[NAMA BARANG]]="","",INDEX(INDIRECT("B_MSK["&amp;EXPEDISI[#Headers]&amp;"]"),ROW()-1)),"")</f>
        <v>44946</v>
      </c>
      <c r="L591" s="17" t="str">
        <f ca="1">IFERROR(INDEX(INDIRECT("B_MSK["&amp;EXPEDISI[#Headers]&amp;"]"),ROW()-1),"")</f>
        <v/>
      </c>
    </row>
    <row r="592" spans="1:12" x14ac:dyDescent="0.25">
      <c r="A592" s="16" t="str">
        <f ca="1">IFERROR(INDEX(INDIRECT("B_MSK["&amp;EXPEDISI[#Headers]&amp;"]"),ROW()-1),"")</f>
        <v/>
      </c>
      <c r="B592" s="26" t="str">
        <f ca="1">IFERROR(INDEX(INDIRECT("B_MSK["&amp;EXPEDISI[#Headers]&amp;"]"),ROW()-1),"")</f>
        <v>Call JK CC-8 CO orange</v>
      </c>
      <c r="C592" s="26" t="str">
        <f ca="1">IFERROR(INDEX(SUPPLIER_CONV[2],MATCH(INDEX(INDIRECT("B_MSK["&amp;EXPEDISI[#Headers]&amp;"]"),ROW()-1),SUPPLIER_CONV[1],0)),"")</f>
        <v>KALINDO</v>
      </c>
      <c r="D592" s="21" t="str">
        <f ca="1">IFERROR(INDEX(INDIRECT("B_MSK["&amp;EXPEDISI[#Headers]&amp;"]"),ROW()-1)&amp;IF(OR(EXPEDISI[[#This Row],[C]]&lt;2,EXPEDISI[[#This Row],[C]]=""),"","/ CTN"),"")</f>
        <v>6 BOX (20 PCS)</v>
      </c>
      <c r="E592" s="5" t="str">
        <f ca="1">IFERROR(INDEX(INDIRECT("B_MSK["&amp;EXPEDISI[#Headers]&amp;"]"),ROW()-1),"")</f>
        <v/>
      </c>
      <c r="F592" s="22">
        <f ca="1">IFERROR(INDEX(INDIRECT("B_MSK["&amp;EXPEDISI[#Headers]&amp;"_1]"),ROW()-1),"")</f>
        <v>47000</v>
      </c>
      <c r="G592" s="17" t="str">
        <f ca="1">IFERROR(INDEX(INDIRECT("B_MSK["&amp;EXPEDISI[#Headers]&amp;"_1]"),ROW()-1),"")</f>
        <v>/ PCS</v>
      </c>
      <c r="H592" s="17">
        <f ca="1">IFERROR(INDEX(INDIRECT("B_MSK["&amp;EXPEDISI[#Headers]&amp;"]"),ROW()-1),"")</f>
        <v>0.125</v>
      </c>
      <c r="I592" s="17">
        <f ca="1">IFERROR(INDEX(INDIRECT("B_MSK["&amp;EXPEDISI[#Headers]&amp;"]"),ROW()-1),"")</f>
        <v>0.05</v>
      </c>
      <c r="J592" s="23" t="str">
        <f ca="1">IFERROR(IF(INDEX(INDIRECT("B_MSK["&amp;EXPEDISI[#Headers]&amp;"]"),ROW()-1)=0,"",INDEX(INDIRECT("B_MSK["&amp;EXPEDISI[#Headers]&amp;"]"),ROW()-1)),"")</f>
        <v/>
      </c>
      <c r="K592" s="16">
        <f ca="1">IFERROR(IF(EXPEDISI[[#This Row],[NAMA BARANG]]="","",INDEX(INDIRECT("B_MSK["&amp;EXPEDISI[#Headers]&amp;"]"),ROW()-1)),"")</f>
        <v>44946</v>
      </c>
      <c r="L592" s="17" t="str">
        <f ca="1">IFERROR(INDEX(INDIRECT("B_MSK["&amp;EXPEDISI[#Headers]&amp;"]"),ROW()-1),"")</f>
        <v/>
      </c>
    </row>
    <row r="593" spans="1:12" x14ac:dyDescent="0.25">
      <c r="A593" s="16" t="str">
        <f ca="1">IFERROR(INDEX(INDIRECT("B_MSK["&amp;EXPEDISI[#Headers]&amp;"]"),ROW()-1),"")</f>
        <v/>
      </c>
      <c r="B593" s="26" t="str">
        <f ca="1">IFERROR(INDEX(INDIRECT("B_MSK["&amp;EXPEDISI[#Headers]&amp;"]"),ROW()-1),"")</f>
        <v/>
      </c>
      <c r="C593" s="26" t="str">
        <f ca="1">IFERROR(INDEX(SUPPLIER_CONV[2],MATCH(INDEX(INDIRECT("B_MSK["&amp;EXPEDISI[#Headers]&amp;"]"),ROW()-1),SUPPLIER_CONV[1],0)),"")</f>
        <v/>
      </c>
      <c r="D593" s="21" t="str">
        <f ca="1">IFERROR(INDEX(INDIRECT("B_MSK["&amp;EXPEDISI[#Headers]&amp;"]"),ROW()-1)&amp;IF(OR(EXPEDISI[[#This Row],[C]]&lt;2,EXPEDISI[[#This Row],[C]]=""),"","/ CTN"),"")</f>
        <v/>
      </c>
      <c r="E593" s="5" t="str">
        <f ca="1">IFERROR(INDEX(INDIRECT("B_MSK["&amp;EXPEDISI[#Headers]&amp;"]"),ROW()-1),"")</f>
        <v/>
      </c>
      <c r="F593" s="22" t="str">
        <f ca="1">IFERROR(INDEX(INDIRECT("B_MSK["&amp;EXPEDISI[#Headers]&amp;"_1]"),ROW()-1),"")</f>
        <v/>
      </c>
      <c r="G593" s="17" t="str">
        <f ca="1">IFERROR(INDEX(INDIRECT("B_MSK["&amp;EXPEDISI[#Headers]&amp;"_1]"),ROW()-1),"")</f>
        <v/>
      </c>
      <c r="H593" s="17" t="str">
        <f ca="1">IFERROR(INDEX(INDIRECT("B_MSK["&amp;EXPEDISI[#Headers]&amp;"]"),ROW()-1),"")</f>
        <v/>
      </c>
      <c r="I593" s="17" t="str">
        <f ca="1">IFERROR(INDEX(INDIRECT("B_MSK["&amp;EXPEDISI[#Headers]&amp;"]"),ROW()-1),"")</f>
        <v/>
      </c>
      <c r="J593" s="23" t="str">
        <f ca="1">IFERROR(IF(INDEX(INDIRECT("B_MSK["&amp;EXPEDISI[#Headers]&amp;"]"),ROW()-1)=0,"",INDEX(INDIRECT("B_MSK["&amp;EXPEDISI[#Headers]&amp;"]"),ROW()-1)),"")</f>
        <v/>
      </c>
      <c r="K593" s="16" t="str">
        <f ca="1">IFERROR(IF(EXPEDISI[[#This Row],[NAMA BARANG]]="","",INDEX(INDIRECT("B_MSK["&amp;EXPEDISI[#Headers]&amp;"]"),ROW()-1)),"")</f>
        <v/>
      </c>
      <c r="L593" s="17" t="str">
        <f ca="1">IFERROR(INDEX(INDIRECT("B_MSK["&amp;EXPEDISI[#Headers]&amp;"]"),ROW()-1),"")</f>
        <v/>
      </c>
    </row>
    <row r="594" spans="1:12" x14ac:dyDescent="0.25">
      <c r="A594" s="16" t="str">
        <f ca="1">IFERROR(INDEX(INDIRECT("B_MSK["&amp;EXPEDISI[#Headers]&amp;"]"),ROW()-1),"")</f>
        <v/>
      </c>
      <c r="B594" s="26" t="str">
        <f ca="1">IFERROR(INDEX(INDIRECT("B_MSK["&amp;EXPEDISI[#Headers]&amp;"]"),ROW()-1),"")</f>
        <v>Stip Kenko ERW-40 SQ putih</v>
      </c>
      <c r="C594" s="26" t="str">
        <f ca="1">IFERROR(INDEX(SUPPLIER_CONV[2],MATCH(INDEX(INDIRECT("B_MSK["&amp;EXPEDISI[#Headers]&amp;"]"),ROW()-1),SUPPLIER_CONV[1],0)),"")</f>
        <v>KENKO</v>
      </c>
      <c r="D594" s="21" t="str">
        <f ca="1">IFERROR(INDEX(INDIRECT("B_MSK["&amp;EXPEDISI[#Headers]&amp;"]"),ROW()-1)&amp;IF(OR(EXPEDISI[[#This Row],[C]]&lt;2,EXPEDISI[[#This Row],[C]]=""),"","/ CTN"),"")</f>
        <v>50 BOX/ CTN</v>
      </c>
      <c r="E594" s="5">
        <f ca="1">IFERROR(INDEX(INDIRECT("B_MSK["&amp;EXPEDISI[#Headers]&amp;"]"),ROW()-1),"")</f>
        <v>2</v>
      </c>
      <c r="F594" s="22">
        <f ca="1">IFERROR(INDEX(INDIRECT("B_MSK["&amp;EXPEDISI[#Headers]&amp;"_1]"),ROW()-1),"")</f>
        <v>27500</v>
      </c>
      <c r="G594" s="17" t="str">
        <f ca="1">IFERROR(INDEX(INDIRECT("B_MSK["&amp;EXPEDISI[#Headers]&amp;"_1]"),ROW()-1),"")</f>
        <v>/ BOX</v>
      </c>
      <c r="H594" s="17">
        <f ca="1">IFERROR(INDEX(INDIRECT("B_MSK["&amp;EXPEDISI[#Headers]&amp;"]"),ROW()-1),"")</f>
        <v>0.17</v>
      </c>
      <c r="I594" s="17" t="str">
        <f ca="1">IFERROR(INDEX(INDIRECT("B_MSK["&amp;EXPEDISI[#Headers]&amp;"]"),ROW()-1),"")</f>
        <v/>
      </c>
      <c r="J594" s="19" t="str">
        <f ca="1">IFERROR(IF(INDEX(INDIRECT("B_MSK["&amp;EXPEDISI[#Headers]&amp;"]"),ROW()-1)=0,"",INDEX(INDIRECT("B_MSK["&amp;EXPEDISI[#Headers]&amp;"]"),ROW()-1)),"")</f>
        <v/>
      </c>
      <c r="K594" s="16">
        <f ca="1">IFERROR(IF(EXPEDISI[[#This Row],[NAMA BARANG]]="","",INDEX(INDIRECT("B_MSK["&amp;EXPEDISI[#Headers]&amp;"]"),ROW()-1)),"")</f>
        <v>44946</v>
      </c>
      <c r="L594" s="17" t="str">
        <f ca="1">IFERROR(INDEX(INDIRECT("B_MSK["&amp;EXPEDISI[#Headers]&amp;"]"),ROW()-1),"")</f>
        <v/>
      </c>
    </row>
    <row r="595" spans="1:12" x14ac:dyDescent="0.25">
      <c r="A595" s="16" t="str">
        <f ca="1">IFERROR(INDEX(INDIRECT("B_MSK["&amp;EXPEDISI[#Headers]&amp;"]"),ROW()-1),"")</f>
        <v/>
      </c>
      <c r="B595" s="26" t="str">
        <f ca="1">IFERROR(INDEX(INDIRECT("B_MSK["&amp;EXPEDISI[#Headers]&amp;"]"),ROW()-1),"")</f>
        <v>Tipe-ex Kenko KE-01</v>
      </c>
      <c r="C595" s="26" t="str">
        <f ca="1">IFERROR(INDEX(SUPPLIER_CONV[2],MATCH(INDEX(INDIRECT("B_MSK["&amp;EXPEDISI[#Headers]&amp;"]"),ROW()-1),SUPPLIER_CONV[1],0)),"")</f>
        <v>KENKO</v>
      </c>
      <c r="D595" s="21" t="str">
        <f ca="1">IFERROR(INDEX(INDIRECT("B_MSK["&amp;EXPEDISI[#Headers]&amp;"]"),ROW()-1)&amp;IF(OR(EXPEDISI[[#This Row],[C]]&lt;2,EXPEDISI[[#This Row],[C]]=""),"","/ CTN"),"")</f>
        <v>36 LSN/ CTN</v>
      </c>
      <c r="E595" s="5">
        <f ca="1">IFERROR(INDEX(INDIRECT("B_MSK["&amp;EXPEDISI[#Headers]&amp;"]"),ROW()-1),"")</f>
        <v>5</v>
      </c>
      <c r="F595" s="22">
        <f ca="1">IFERROR(INDEX(INDIRECT("B_MSK["&amp;EXPEDISI[#Headers]&amp;"_1]"),ROW()-1),"")</f>
        <v>54300</v>
      </c>
      <c r="G595" s="17" t="str">
        <f ca="1">IFERROR(INDEX(INDIRECT("B_MSK["&amp;EXPEDISI[#Headers]&amp;"_1]"),ROW()-1),"")</f>
        <v>/ LSN</v>
      </c>
      <c r="H595" s="17">
        <f ca="1">IFERROR(INDEX(INDIRECT("B_MSK["&amp;EXPEDISI[#Headers]&amp;"]"),ROW()-1),"")</f>
        <v>0.17</v>
      </c>
      <c r="I595" s="17" t="str">
        <f ca="1">IFERROR(INDEX(INDIRECT("B_MSK["&amp;EXPEDISI[#Headers]&amp;"]"),ROW()-1),"")</f>
        <v/>
      </c>
      <c r="J595" s="19" t="str">
        <f ca="1">IFERROR(IF(INDEX(INDIRECT("B_MSK["&amp;EXPEDISI[#Headers]&amp;"]"),ROW()-1)=0,"",INDEX(INDIRECT("B_MSK["&amp;EXPEDISI[#Headers]&amp;"]"),ROW()-1)),"")</f>
        <v/>
      </c>
      <c r="K595" s="16">
        <f ca="1">IFERROR(IF(EXPEDISI[[#This Row],[NAMA BARANG]]="","",INDEX(INDIRECT("B_MSK["&amp;EXPEDISI[#Headers]&amp;"]"),ROW()-1)),"")</f>
        <v>44946</v>
      </c>
      <c r="L595" s="17" t="str">
        <f ca="1">IFERROR(INDEX(INDIRECT("B_MSK["&amp;EXPEDISI[#Headers]&amp;"]"),ROW()-1),"")</f>
        <v/>
      </c>
    </row>
    <row r="596" spans="1:12" x14ac:dyDescent="0.25">
      <c r="A596" s="16" t="str">
        <f ca="1">IFERROR(INDEX(INDIRECT("B_MSK["&amp;EXPEDISI[#Headers]&amp;"]"),ROW()-1),"")</f>
        <v/>
      </c>
      <c r="B596" s="26" t="str">
        <f ca="1">IFERROR(INDEX(INDIRECT("B_MSK["&amp;EXPEDISI[#Headers]&amp;"]"),ROW()-1),"")</f>
        <v>Gel pen Kenko K-1 hitam</v>
      </c>
      <c r="C596" s="26" t="str">
        <f ca="1">IFERROR(INDEX(SUPPLIER_CONV[2],MATCH(INDEX(INDIRECT("B_MSK["&amp;EXPEDISI[#Headers]&amp;"]"),ROW()-1),SUPPLIER_CONV[1],0)),"")</f>
        <v>KENKO</v>
      </c>
      <c r="D596" s="21" t="str">
        <f ca="1">IFERROR(INDEX(INDIRECT("B_MSK["&amp;EXPEDISI[#Headers]&amp;"]"),ROW()-1)&amp;IF(OR(EXPEDISI[[#This Row],[C]]&lt;2,EXPEDISI[[#This Row],[C]]=""),"","/ CTN"),"")</f>
        <v>12 GRS/ CTN</v>
      </c>
      <c r="E596" s="5">
        <f ca="1">IFERROR(INDEX(INDIRECT("B_MSK["&amp;EXPEDISI[#Headers]&amp;"]"),ROW()-1),"")</f>
        <v>2</v>
      </c>
      <c r="F596" s="22">
        <f ca="1">IFERROR(INDEX(INDIRECT("B_MSK["&amp;EXPEDISI[#Headers]&amp;"_1]"),ROW()-1),"")</f>
        <v>475200</v>
      </c>
      <c r="G596" s="17" t="str">
        <f ca="1">IFERROR(INDEX(INDIRECT("B_MSK["&amp;EXPEDISI[#Headers]&amp;"_1]"),ROW()-1),"")</f>
        <v>/ GRS</v>
      </c>
      <c r="H596" s="17">
        <f ca="1">IFERROR(INDEX(INDIRECT("B_MSK["&amp;EXPEDISI[#Headers]&amp;"]"),ROW()-1),"")</f>
        <v>0.17</v>
      </c>
      <c r="I596" s="17" t="str">
        <f ca="1">IFERROR(INDEX(INDIRECT("B_MSK["&amp;EXPEDISI[#Headers]&amp;"]"),ROW()-1),"")</f>
        <v/>
      </c>
      <c r="J596" s="19" t="str">
        <f ca="1">IFERROR(IF(INDEX(INDIRECT("B_MSK["&amp;EXPEDISI[#Headers]&amp;"]"),ROW()-1)=0,"",INDEX(INDIRECT("B_MSK["&amp;EXPEDISI[#Headers]&amp;"]"),ROW()-1)),"")</f>
        <v/>
      </c>
      <c r="K596" s="16">
        <f ca="1">IFERROR(IF(EXPEDISI[[#This Row],[NAMA BARANG]]="","",INDEX(INDIRECT("B_MSK["&amp;EXPEDISI[#Headers]&amp;"]"),ROW()-1)),"")</f>
        <v>44946</v>
      </c>
      <c r="L596" s="17" t="str">
        <f ca="1">IFERROR(INDEX(INDIRECT("B_MSK["&amp;EXPEDISI[#Headers]&amp;"]"),ROW()-1),"")</f>
        <v/>
      </c>
    </row>
    <row r="597" spans="1:12" x14ac:dyDescent="0.25">
      <c r="A597" s="16" t="str">
        <f ca="1">IFERROR(INDEX(INDIRECT("B_MSK["&amp;EXPEDISI[#Headers]&amp;"]"),ROW()-1),"")</f>
        <v/>
      </c>
      <c r="B597" s="26" t="str">
        <f ca="1">IFERROR(INDEX(INDIRECT("B_MSK["&amp;EXPEDISI[#Headers]&amp;"]"),ROW()-1),"")</f>
        <v/>
      </c>
      <c r="C597" s="26" t="str">
        <f ca="1">IFERROR(INDEX(SUPPLIER_CONV[2],MATCH(INDEX(INDIRECT("B_MSK["&amp;EXPEDISI[#Headers]&amp;"]"),ROW()-1),SUPPLIER_CONV[1],0)),"")</f>
        <v/>
      </c>
      <c r="D597" s="21" t="str">
        <f ca="1">IFERROR(INDEX(INDIRECT("B_MSK["&amp;EXPEDISI[#Headers]&amp;"]"),ROW()-1)&amp;IF(OR(EXPEDISI[[#This Row],[C]]&lt;2,EXPEDISI[[#This Row],[C]]=""),"","/ CTN"),"")</f>
        <v/>
      </c>
      <c r="E597" s="5" t="str">
        <f ca="1">IFERROR(INDEX(INDIRECT("B_MSK["&amp;EXPEDISI[#Headers]&amp;"]"),ROW()-1),"")</f>
        <v/>
      </c>
      <c r="F597" s="22" t="str">
        <f ca="1">IFERROR(INDEX(INDIRECT("B_MSK["&amp;EXPEDISI[#Headers]&amp;"_1]"),ROW()-1),"")</f>
        <v/>
      </c>
      <c r="G597" s="17" t="str">
        <f ca="1">IFERROR(INDEX(INDIRECT("B_MSK["&amp;EXPEDISI[#Headers]&amp;"_1]"),ROW()-1),"")</f>
        <v/>
      </c>
      <c r="H597" s="17" t="str">
        <f ca="1">IFERROR(INDEX(INDIRECT("B_MSK["&amp;EXPEDISI[#Headers]&amp;"]"),ROW()-1),"")</f>
        <v/>
      </c>
      <c r="I597" s="17" t="str">
        <f ca="1">IFERROR(INDEX(INDIRECT("B_MSK["&amp;EXPEDISI[#Headers]&amp;"]"),ROW()-1),"")</f>
        <v/>
      </c>
      <c r="J597" s="23" t="str">
        <f ca="1">IFERROR(IF(INDEX(INDIRECT("B_MSK["&amp;EXPEDISI[#Headers]&amp;"]"),ROW()-1)=0,"",INDEX(INDIRECT("B_MSK["&amp;EXPEDISI[#Headers]&amp;"]"),ROW()-1)),"")</f>
        <v/>
      </c>
      <c r="K597" s="16" t="str">
        <f ca="1">IFERROR(IF(EXPEDISI[[#This Row],[NAMA BARANG]]="","",INDEX(INDIRECT("B_MSK["&amp;EXPEDISI[#Headers]&amp;"]"),ROW()-1)),"")</f>
        <v/>
      </c>
      <c r="L597" s="17" t="str">
        <f ca="1">IFERROR(INDEX(INDIRECT("B_MSK["&amp;EXPEDISI[#Headers]&amp;"]"),ROW()-1),"")</f>
        <v/>
      </c>
    </row>
    <row r="598" spans="1:12" x14ac:dyDescent="0.25">
      <c r="A598" s="16" t="str">
        <f ca="1">IFERROR(INDEX(INDIRECT("B_MSK["&amp;EXPEDISI[#Headers]&amp;"]"),ROW()-1),"")</f>
        <v/>
      </c>
      <c r="B598" s="26" t="str">
        <f ca="1">IFERROR(INDEX(INDIRECT("B_MSK["&amp;EXPEDISI[#Headers]&amp;"]"),ROW()-1),"")</f>
        <v>Lem stick Kenko 8gr kecil</v>
      </c>
      <c r="C598" s="26" t="str">
        <f ca="1">IFERROR(INDEX(SUPPLIER_CONV[2],MATCH(INDEX(INDIRECT("B_MSK["&amp;EXPEDISI[#Headers]&amp;"]"),ROW()-1),SUPPLIER_CONV[1],0)),"")</f>
        <v>KENKO</v>
      </c>
      <c r="D598" s="21" t="str">
        <f ca="1">IFERROR(INDEX(INDIRECT("B_MSK["&amp;EXPEDISI[#Headers]&amp;"]"),ROW()-1)&amp;IF(OR(EXPEDISI[[#This Row],[C]]&lt;2,EXPEDISI[[#This Row],[C]]=""),"","/ CTN"),"")</f>
        <v>36 BOX (30 PCS)/ CTN</v>
      </c>
      <c r="E598" s="5">
        <f ca="1">IFERROR(INDEX(INDIRECT("B_MSK["&amp;EXPEDISI[#Headers]&amp;"]"),ROW()-1),"")</f>
        <v>4</v>
      </c>
      <c r="F598" s="22">
        <f ca="1">IFERROR(INDEX(INDIRECT("B_MSK["&amp;EXPEDISI[#Headers]&amp;"_1]"),ROW()-1),"")</f>
        <v>66000</v>
      </c>
      <c r="G598" s="17" t="str">
        <f ca="1">IFERROR(INDEX(INDIRECT("B_MSK["&amp;EXPEDISI[#Headers]&amp;"_1]"),ROW()-1),"")</f>
        <v xml:space="preserve">/ BOX </v>
      </c>
      <c r="H598" s="17">
        <f ca="1">IFERROR(INDEX(INDIRECT("B_MSK["&amp;EXPEDISI[#Headers]&amp;"]"),ROW()-1),"")</f>
        <v>0.17</v>
      </c>
      <c r="I598" s="17" t="str">
        <f ca="1">IFERROR(INDEX(INDIRECT("B_MSK["&amp;EXPEDISI[#Headers]&amp;"]"),ROW()-1),"")</f>
        <v/>
      </c>
      <c r="J598" s="23" t="str">
        <f ca="1">IFERROR(IF(INDEX(INDIRECT("B_MSK["&amp;EXPEDISI[#Headers]&amp;"]"),ROW()-1)=0,"",INDEX(INDIRECT("B_MSK["&amp;EXPEDISI[#Headers]&amp;"]"),ROW()-1)),"")</f>
        <v/>
      </c>
      <c r="K598" s="16">
        <f ca="1">IFERROR(IF(EXPEDISI[[#This Row],[NAMA BARANG]]="","",INDEX(INDIRECT("B_MSK["&amp;EXPEDISI[#Headers]&amp;"]"),ROW()-1)),"")</f>
        <v>44946</v>
      </c>
      <c r="L598" s="17" t="str">
        <f ca="1">IFERROR(INDEX(INDIRECT("B_MSK["&amp;EXPEDISI[#Headers]&amp;"]"),ROW()-1),"")</f>
        <v/>
      </c>
    </row>
    <row r="599" spans="1:12" x14ac:dyDescent="0.25">
      <c r="A599" s="16" t="str">
        <f ca="1">IFERROR(INDEX(INDIRECT("B_MSK["&amp;EXPEDISI[#Headers]&amp;"]"),ROW()-1),"")</f>
        <v/>
      </c>
      <c r="B599" s="26" t="str">
        <f ca="1">IFERROR(INDEX(INDIRECT("B_MSK["&amp;EXPEDISI[#Headers]&amp;"]"),ROW()-1),"")</f>
        <v>Lem stick Kenko 15gr tanggung</v>
      </c>
      <c r="C599" s="26" t="str">
        <f ca="1">IFERROR(INDEX(SUPPLIER_CONV[2],MATCH(INDEX(INDIRECT("B_MSK["&amp;EXPEDISI[#Headers]&amp;"]"),ROW()-1),SUPPLIER_CONV[1],0)),"")</f>
        <v>KENKO</v>
      </c>
      <c r="D599" s="21" t="str">
        <f ca="1">IFERROR(INDEX(INDIRECT("B_MSK["&amp;EXPEDISI[#Headers]&amp;"]"),ROW()-1)&amp;IF(OR(EXPEDISI[[#This Row],[C]]&lt;2,EXPEDISI[[#This Row],[C]]=""),"","/ CTN"),"")</f>
        <v>36 BOX (20 PCS)/ CTN</v>
      </c>
      <c r="E599" s="5">
        <f ca="1">IFERROR(INDEX(INDIRECT("B_MSK["&amp;EXPEDISI[#Headers]&amp;"]"),ROW()-1),"")</f>
        <v>2</v>
      </c>
      <c r="F599" s="22">
        <f ca="1">IFERROR(INDEX(INDIRECT("B_MSK["&amp;EXPEDISI[#Headers]&amp;"_1]"),ROW()-1),"")</f>
        <v>72000</v>
      </c>
      <c r="G599" s="17" t="str">
        <f ca="1">IFERROR(INDEX(INDIRECT("B_MSK["&amp;EXPEDISI[#Headers]&amp;"_1]"),ROW()-1),"")</f>
        <v xml:space="preserve">/ BOX </v>
      </c>
      <c r="H599" s="17">
        <f ca="1">IFERROR(INDEX(INDIRECT("B_MSK["&amp;EXPEDISI[#Headers]&amp;"]"),ROW()-1),"")</f>
        <v>0.17</v>
      </c>
      <c r="I599" s="17" t="str">
        <f ca="1">IFERROR(INDEX(INDIRECT("B_MSK["&amp;EXPEDISI[#Headers]&amp;"]"),ROW()-1),"")</f>
        <v/>
      </c>
      <c r="J599" s="23" t="str">
        <f ca="1">IFERROR(IF(INDEX(INDIRECT("B_MSK["&amp;EXPEDISI[#Headers]&amp;"]"),ROW()-1)=0,"",INDEX(INDIRECT("B_MSK["&amp;EXPEDISI[#Headers]&amp;"]"),ROW()-1)),"")</f>
        <v/>
      </c>
      <c r="K599" s="16">
        <f ca="1">IFERROR(IF(EXPEDISI[[#This Row],[NAMA BARANG]]="","",INDEX(INDIRECT("B_MSK["&amp;EXPEDISI[#Headers]&amp;"]"),ROW()-1)),"")</f>
        <v>44946</v>
      </c>
      <c r="L599" s="17" t="str">
        <f ca="1">IFERROR(INDEX(INDIRECT("B_MSK["&amp;EXPEDISI[#Headers]&amp;"]"),ROW()-1),"")</f>
        <v/>
      </c>
    </row>
    <row r="600" spans="1:12" x14ac:dyDescent="0.25">
      <c r="A600" s="16" t="str">
        <f ca="1">IFERROR(INDEX(INDIRECT("B_MSK["&amp;EXPEDISI[#Headers]&amp;"]"),ROW()-1),"")</f>
        <v/>
      </c>
      <c r="B600" s="26" t="str">
        <f ca="1">IFERROR(INDEX(INDIRECT("B_MSK["&amp;EXPEDISI[#Headers]&amp;"]"),ROW()-1),"")</f>
        <v/>
      </c>
      <c r="C600" s="26" t="str">
        <f ca="1">IFERROR(INDEX(SUPPLIER_CONV[2],MATCH(INDEX(INDIRECT("B_MSK["&amp;EXPEDISI[#Headers]&amp;"]"),ROW()-1),SUPPLIER_CONV[1],0)),"")</f>
        <v/>
      </c>
      <c r="D600" s="21" t="str">
        <f ca="1">IFERROR(INDEX(INDIRECT("B_MSK["&amp;EXPEDISI[#Headers]&amp;"]"),ROW()-1)&amp;IF(OR(EXPEDISI[[#This Row],[C]]&lt;2,EXPEDISI[[#This Row],[C]]=""),"","/ CTN"),"")</f>
        <v/>
      </c>
      <c r="E600" s="5" t="str">
        <f ca="1">IFERROR(INDEX(INDIRECT("B_MSK["&amp;EXPEDISI[#Headers]&amp;"]"),ROW()-1),"")</f>
        <v/>
      </c>
      <c r="F600" s="22" t="str">
        <f ca="1">IFERROR(INDEX(INDIRECT("B_MSK["&amp;EXPEDISI[#Headers]&amp;"_1]"),ROW()-1),"")</f>
        <v/>
      </c>
      <c r="G600" s="17" t="str">
        <f ca="1">IFERROR(INDEX(INDIRECT("B_MSK["&amp;EXPEDISI[#Headers]&amp;"_1]"),ROW()-1),"")</f>
        <v/>
      </c>
      <c r="H600" s="17" t="str">
        <f ca="1">IFERROR(INDEX(INDIRECT("B_MSK["&amp;EXPEDISI[#Headers]&amp;"]"),ROW()-1),"")</f>
        <v/>
      </c>
      <c r="I600" s="17" t="str">
        <f ca="1">IFERROR(INDEX(INDIRECT("B_MSK["&amp;EXPEDISI[#Headers]&amp;"]"),ROW()-1),"")</f>
        <v/>
      </c>
      <c r="J600" s="23" t="str">
        <f ca="1">IFERROR(IF(INDEX(INDIRECT("B_MSK["&amp;EXPEDISI[#Headers]&amp;"]"),ROW()-1)=0,"",INDEX(INDIRECT("B_MSK["&amp;EXPEDISI[#Headers]&amp;"]"),ROW()-1)),"")</f>
        <v/>
      </c>
      <c r="K600" s="16" t="str">
        <f ca="1">IFERROR(IF(EXPEDISI[[#This Row],[NAMA BARANG]]="","",INDEX(INDIRECT("B_MSK["&amp;EXPEDISI[#Headers]&amp;"]"),ROW()-1)),"")</f>
        <v/>
      </c>
      <c r="L600" s="17" t="str">
        <f ca="1">IFERROR(INDEX(INDIRECT("B_MSK["&amp;EXPEDISI[#Headers]&amp;"]"),ROW()-1),"")</f>
        <v/>
      </c>
    </row>
    <row r="601" spans="1:12" x14ac:dyDescent="0.25">
      <c r="A601" s="16" t="str">
        <f ca="1">IFERROR(INDEX(INDIRECT("B_MSK["&amp;EXPEDISI[#Headers]&amp;"]"),ROW()-1),"")</f>
        <v/>
      </c>
      <c r="B601" s="26" t="str">
        <f ca="1">IFERROR(INDEX(INDIRECT("B_MSK["&amp;EXPEDISI[#Headers]&amp;"]"),ROW()-1),"")</f>
        <v>Cat air Enter A 129</v>
      </c>
      <c r="C601" s="26" t="str">
        <f ca="1">IFERROR(INDEX(SUPPLIER_CONV[2],MATCH(INDEX(INDIRECT("B_MSK["&amp;EXPEDISI[#Headers]&amp;"]"),ROW()-1),SUPPLIER_CONV[1],0)),"")</f>
        <v xml:space="preserve">ETJ </v>
      </c>
      <c r="D601" s="21" t="str">
        <f ca="1">IFERROR(INDEX(INDIRECT("B_MSK["&amp;EXPEDISI[#Headers]&amp;"]"),ROW()-1)&amp;IF(OR(EXPEDISI[[#This Row],[C]]&lt;2,EXPEDISI[[#This Row],[C]]=""),"","/ CTN"),"")</f>
        <v>120 SET</v>
      </c>
      <c r="E601" s="5">
        <f ca="1">IFERROR(INDEX(INDIRECT("B_MSK["&amp;EXPEDISI[#Headers]&amp;"]"),ROW()-1),"")</f>
        <v>1</v>
      </c>
      <c r="F601" s="22">
        <f ca="1">IFERROR(INDEX(INDIRECT("B_MSK["&amp;EXPEDISI[#Headers]&amp;"_1]"),ROW()-1),"")</f>
        <v>65000</v>
      </c>
      <c r="G601" s="17" t="str">
        <f ca="1">IFERROR(INDEX(INDIRECT("B_MSK["&amp;EXPEDISI[#Headers]&amp;"_1]"),ROW()-1),"")</f>
        <v>/ SET</v>
      </c>
      <c r="H601" s="17" t="str">
        <f ca="1">IFERROR(INDEX(INDIRECT("B_MSK["&amp;EXPEDISI[#Headers]&amp;"]"),ROW()-1),"")</f>
        <v/>
      </c>
      <c r="I601" s="17" t="str">
        <f ca="1">IFERROR(INDEX(INDIRECT("B_MSK["&amp;EXPEDISI[#Headers]&amp;"]"),ROW()-1),"")</f>
        <v/>
      </c>
      <c r="J601" s="23" t="str">
        <f ca="1">IFERROR(IF(INDEX(INDIRECT("B_MSK["&amp;EXPEDISI[#Headers]&amp;"]"),ROW()-1)=0,"",INDEX(INDIRECT("B_MSK["&amp;EXPEDISI[#Headers]&amp;"]"),ROW()-1)),"")</f>
        <v/>
      </c>
      <c r="K601" s="16">
        <f ca="1">IFERROR(IF(EXPEDISI[[#This Row],[NAMA BARANG]]="","",INDEX(INDIRECT("B_MSK["&amp;EXPEDISI[#Headers]&amp;"]"),ROW()-1)),"")</f>
        <v>44946</v>
      </c>
      <c r="L601" s="17" t="str">
        <f ca="1">IFERROR(INDEX(INDIRECT("B_MSK["&amp;EXPEDISI[#Headers]&amp;"]"),ROW()-1),"")</f>
        <v/>
      </c>
    </row>
    <row r="602" spans="1:12" x14ac:dyDescent="0.25">
      <c r="A602" s="16" t="str">
        <f ca="1">IFERROR(INDEX(INDIRECT("B_MSK["&amp;EXPEDISI[#Headers]&amp;"]"),ROW()-1),"")</f>
        <v/>
      </c>
      <c r="B602" s="26" t="str">
        <f ca="1">IFERROR(INDEX(INDIRECT("B_MSK["&amp;EXPEDISI[#Headers]&amp;"]"),ROW()-1),"")</f>
        <v>Cat Acrylic Enter A 912</v>
      </c>
      <c r="C602" s="26" t="str">
        <f ca="1">IFERROR(INDEX(SUPPLIER_CONV[2],MATCH(INDEX(INDIRECT("B_MSK["&amp;EXPEDISI[#Headers]&amp;"]"),ROW()-1),SUPPLIER_CONV[1],0)),"")</f>
        <v xml:space="preserve">ETJ </v>
      </c>
      <c r="D602" s="21" t="str">
        <f ca="1">IFERROR(INDEX(INDIRECT("B_MSK["&amp;EXPEDISI[#Headers]&amp;"]"),ROW()-1)&amp;IF(OR(EXPEDISI[[#This Row],[C]]&lt;2,EXPEDISI[[#This Row],[C]]=""),"","/ CTN"),"")</f>
        <v>120 SET/ CTN</v>
      </c>
      <c r="E602" s="5">
        <f ca="1">IFERROR(INDEX(INDIRECT("B_MSK["&amp;EXPEDISI[#Headers]&amp;"]"),ROW()-1),"")</f>
        <v>10</v>
      </c>
      <c r="F602" s="22">
        <f ca="1">IFERROR(INDEX(INDIRECT("B_MSK["&amp;EXPEDISI[#Headers]&amp;"_1]"),ROW()-1),"")</f>
        <v>14000</v>
      </c>
      <c r="G602" s="17" t="str">
        <f ca="1">IFERROR(INDEX(INDIRECT("B_MSK["&amp;EXPEDISI[#Headers]&amp;"_1]"),ROW()-1),"")</f>
        <v>/ SET</v>
      </c>
      <c r="H602" s="17" t="str">
        <f ca="1">IFERROR(INDEX(INDIRECT("B_MSK["&amp;EXPEDISI[#Headers]&amp;"]"),ROW()-1),"")</f>
        <v/>
      </c>
      <c r="I602" s="17" t="str">
        <f ca="1">IFERROR(INDEX(INDIRECT("B_MSK["&amp;EXPEDISI[#Headers]&amp;"]"),ROW()-1),"")</f>
        <v/>
      </c>
      <c r="J602" s="23" t="str">
        <f ca="1">IFERROR(IF(INDEX(INDIRECT("B_MSK["&amp;EXPEDISI[#Headers]&amp;"]"),ROW()-1)=0,"",INDEX(INDIRECT("B_MSK["&amp;EXPEDISI[#Headers]&amp;"]"),ROW()-1)),"")</f>
        <v/>
      </c>
      <c r="K602" s="16">
        <f ca="1">IFERROR(IF(EXPEDISI[[#This Row],[NAMA BARANG]]="","",INDEX(INDIRECT("B_MSK["&amp;EXPEDISI[#Headers]&amp;"]"),ROW()-1)),"")</f>
        <v>44946</v>
      </c>
      <c r="L602" s="17" t="str">
        <f ca="1">IFERROR(INDEX(INDIRECT("B_MSK["&amp;EXPEDISI[#Headers]&amp;"]"),ROW()-1),"")</f>
        <v/>
      </c>
    </row>
    <row r="603" spans="1:12" x14ac:dyDescent="0.25">
      <c r="A603" s="16" t="str">
        <f ca="1">IFERROR(INDEX(INDIRECT("B_MSK["&amp;EXPEDISI[#Headers]&amp;"]"),ROW()-1),"")</f>
        <v/>
      </c>
      <c r="B603" s="26" t="str">
        <f ca="1">IFERROR(INDEX(INDIRECT("B_MSK["&amp;EXPEDISI[#Headers]&amp;"]"),ROW()-1),"")</f>
        <v/>
      </c>
      <c r="C603" s="26" t="str">
        <f ca="1">IFERROR(INDEX(SUPPLIER_CONV[2],MATCH(INDEX(INDIRECT("B_MSK["&amp;EXPEDISI[#Headers]&amp;"]"),ROW()-1),SUPPLIER_CONV[1],0)),"")</f>
        <v/>
      </c>
      <c r="D603" s="21" t="str">
        <f ca="1">IFERROR(INDEX(INDIRECT("B_MSK["&amp;EXPEDISI[#Headers]&amp;"]"),ROW()-1)&amp;IF(OR(EXPEDISI[[#This Row],[C]]&lt;2,EXPEDISI[[#This Row],[C]]=""),"","/ CTN"),"")</f>
        <v/>
      </c>
      <c r="E603" s="5" t="str">
        <f ca="1">IFERROR(INDEX(INDIRECT("B_MSK["&amp;EXPEDISI[#Headers]&amp;"]"),ROW()-1),"")</f>
        <v/>
      </c>
      <c r="F603" s="22" t="str">
        <f ca="1">IFERROR(INDEX(INDIRECT("B_MSK["&amp;EXPEDISI[#Headers]&amp;"_1]"),ROW()-1),"")</f>
        <v/>
      </c>
      <c r="G603" s="17" t="str">
        <f ca="1">IFERROR(INDEX(INDIRECT("B_MSK["&amp;EXPEDISI[#Headers]&amp;"_1]"),ROW()-1),"")</f>
        <v/>
      </c>
      <c r="H603" s="17" t="str">
        <f ca="1">IFERROR(INDEX(INDIRECT("B_MSK["&amp;EXPEDISI[#Headers]&amp;"]"),ROW()-1),"")</f>
        <v/>
      </c>
      <c r="I603" s="17" t="str">
        <f ca="1">IFERROR(INDEX(INDIRECT("B_MSK["&amp;EXPEDISI[#Headers]&amp;"]"),ROW()-1),"")</f>
        <v/>
      </c>
      <c r="J603" s="23" t="str">
        <f ca="1">IFERROR(IF(INDEX(INDIRECT("B_MSK["&amp;EXPEDISI[#Headers]&amp;"]"),ROW()-1)=0,"",INDEX(INDIRECT("B_MSK["&amp;EXPEDISI[#Headers]&amp;"]"),ROW()-1)),"")</f>
        <v/>
      </c>
      <c r="K603" s="16" t="str">
        <f ca="1">IFERROR(IF(EXPEDISI[[#This Row],[NAMA BARANG]]="","",INDEX(INDIRECT("B_MSK["&amp;EXPEDISI[#Headers]&amp;"]"),ROW()-1)),"")</f>
        <v/>
      </c>
      <c r="L603" s="17" t="str">
        <f ca="1">IFERROR(INDEX(INDIRECT("B_MSK["&amp;EXPEDISI[#Headers]&amp;"]"),ROW()-1),"")</f>
        <v/>
      </c>
    </row>
    <row r="604" spans="1:12" x14ac:dyDescent="0.25">
      <c r="A604" s="16" t="str">
        <f ca="1">IFERROR(INDEX(INDIRECT("B_MSK["&amp;EXPEDISI[#Headers]&amp;"]"),ROW()-1),"")</f>
        <v/>
      </c>
      <c r="B604" s="26" t="str">
        <f ca="1">IFERROR(INDEX(INDIRECT("B_MSK["&amp;EXPEDISI[#Headers]&amp;"]"),ROW()-1),"")</f>
        <v>Garisan Enter Kayu 1m</v>
      </c>
      <c r="C604" s="26" t="str">
        <f ca="1">IFERROR(INDEX(SUPPLIER_CONV[2],MATCH(INDEX(INDIRECT("B_MSK["&amp;EXPEDISI[#Headers]&amp;"]"),ROW()-1),SUPPLIER_CONV[1],0)),"")</f>
        <v xml:space="preserve">ETJ </v>
      </c>
      <c r="D604" s="21" t="str">
        <f ca="1">IFERROR(INDEX(INDIRECT("B_MSK["&amp;EXPEDISI[#Headers]&amp;"]"),ROW()-1)&amp;IF(OR(EXPEDISI[[#This Row],[C]]&lt;2,EXPEDISI[[#This Row],[C]]=""),"","/ CTN"),"")</f>
        <v>100 PCS/ CTN</v>
      </c>
      <c r="E604" s="5">
        <f ca="1">IFERROR(INDEX(INDIRECT("B_MSK["&amp;EXPEDISI[#Headers]&amp;"]"),ROW()-1),"")</f>
        <v>5</v>
      </c>
      <c r="F604" s="22">
        <f ca="1">IFERROR(INDEX(INDIRECT("B_MSK["&amp;EXPEDISI[#Headers]&amp;"_1]"),ROW()-1),"")</f>
        <v>7000</v>
      </c>
      <c r="G604" s="17" t="str">
        <f ca="1">IFERROR(INDEX(INDIRECT("B_MSK["&amp;EXPEDISI[#Headers]&amp;"_1]"),ROW()-1),"")</f>
        <v>/ PCS</v>
      </c>
      <c r="H604" s="17" t="str">
        <f ca="1">IFERROR(INDEX(INDIRECT("B_MSK["&amp;EXPEDISI[#Headers]&amp;"]"),ROW()-1),"")</f>
        <v/>
      </c>
      <c r="I604" s="17" t="str">
        <f ca="1">IFERROR(INDEX(INDIRECT("B_MSK["&amp;EXPEDISI[#Headers]&amp;"]"),ROW()-1),"")</f>
        <v/>
      </c>
      <c r="J604" s="23" t="str">
        <f ca="1">IFERROR(IF(INDEX(INDIRECT("B_MSK["&amp;EXPEDISI[#Headers]&amp;"]"),ROW()-1)=0,"",INDEX(INDIRECT("B_MSK["&amp;EXPEDISI[#Headers]&amp;"]"),ROW()-1)),"")</f>
        <v/>
      </c>
      <c r="K604" s="16">
        <f ca="1">IFERROR(IF(EXPEDISI[[#This Row],[NAMA BARANG]]="","",INDEX(INDIRECT("B_MSK["&amp;EXPEDISI[#Headers]&amp;"]"),ROW()-1)),"")</f>
        <v>44946</v>
      </c>
      <c r="L604" s="17" t="str">
        <f ca="1">IFERROR(INDEX(INDIRECT("B_MSK["&amp;EXPEDISI[#Headers]&amp;"]"),ROW()-1),"")</f>
        <v/>
      </c>
    </row>
    <row r="605" spans="1:12" x14ac:dyDescent="0.25">
      <c r="A605" s="16" t="str">
        <f ca="1">IFERROR(INDEX(INDIRECT("B_MSK["&amp;EXPEDISI[#Headers]&amp;"]"),ROW()-1),"")</f>
        <v/>
      </c>
      <c r="B605" s="26" t="str">
        <f ca="1">IFERROR(INDEX(INDIRECT("B_MSK["&amp;EXPEDISI[#Headers]&amp;"]"),ROW()-1),"")</f>
        <v/>
      </c>
      <c r="C605" s="26" t="str">
        <f ca="1">IFERROR(INDEX(SUPPLIER_CONV[2],MATCH(INDEX(INDIRECT("B_MSK["&amp;EXPEDISI[#Headers]&amp;"]"),ROW()-1),SUPPLIER_CONV[1],0)),"")</f>
        <v/>
      </c>
      <c r="D605" s="21" t="str">
        <f ca="1">IFERROR(INDEX(INDIRECT("B_MSK["&amp;EXPEDISI[#Headers]&amp;"]"),ROW()-1)&amp;IF(OR(EXPEDISI[[#This Row],[C]]&lt;2,EXPEDISI[[#This Row],[C]]=""),"","/ CTN"),"")</f>
        <v/>
      </c>
      <c r="E605" s="5" t="str">
        <f ca="1">IFERROR(INDEX(INDIRECT("B_MSK["&amp;EXPEDISI[#Headers]&amp;"]"),ROW()-1),"")</f>
        <v/>
      </c>
      <c r="F605" s="22" t="str">
        <f ca="1">IFERROR(INDEX(INDIRECT("B_MSK["&amp;EXPEDISI[#Headers]&amp;"_1]"),ROW()-1),"")</f>
        <v/>
      </c>
      <c r="G605" s="17" t="str">
        <f ca="1">IFERROR(INDEX(INDIRECT("B_MSK["&amp;EXPEDISI[#Headers]&amp;"_1]"),ROW()-1),"")</f>
        <v/>
      </c>
      <c r="H605" s="17" t="str">
        <f ca="1">IFERROR(INDEX(INDIRECT("B_MSK["&amp;EXPEDISI[#Headers]&amp;"]"),ROW()-1),"")</f>
        <v/>
      </c>
      <c r="I605" s="17" t="str">
        <f ca="1">IFERROR(INDEX(INDIRECT("B_MSK["&amp;EXPEDISI[#Headers]&amp;"]"),ROW()-1),"")</f>
        <v/>
      </c>
      <c r="J605" s="19" t="str">
        <f ca="1">IFERROR(IF(INDEX(INDIRECT("B_MSK["&amp;EXPEDISI[#Headers]&amp;"]"),ROW()-1)=0,"",INDEX(INDIRECT("B_MSK["&amp;EXPEDISI[#Headers]&amp;"]"),ROW()-1)),"")</f>
        <v/>
      </c>
      <c r="K605" s="16" t="str">
        <f ca="1">IFERROR(IF(EXPEDISI[[#This Row],[NAMA BARANG]]="","",INDEX(INDIRECT("B_MSK["&amp;EXPEDISI[#Headers]&amp;"]"),ROW()-1)),"")</f>
        <v/>
      </c>
      <c r="L605" s="17" t="str">
        <f ca="1">IFERROR(INDEX(INDIRECT("B_MSK["&amp;EXPEDISI[#Headers]&amp;"]"),ROW()-1),"")</f>
        <v/>
      </c>
    </row>
    <row r="606" spans="1:12" x14ac:dyDescent="0.25">
      <c r="A606" s="16" t="str">
        <f ca="1">IFERROR(INDEX(INDIRECT("B_MSK["&amp;EXPEDISI[#Headers]&amp;"]"),ROW()-1),"")</f>
        <v/>
      </c>
      <c r="B606" s="26" t="str">
        <f ca="1">IFERROR(INDEX(INDIRECT("B_MSK["&amp;EXPEDISI[#Headers]&amp;"]"),ROW()-1),"")</f>
        <v>Map Clear holder AC-105 merah</v>
      </c>
      <c r="C606" s="26" t="str">
        <f ca="1">IFERROR(INDEX(SUPPLIER_CONV[2],MATCH(INDEX(INDIRECT("B_MSK["&amp;EXPEDISI[#Headers]&amp;"]"),ROW()-1),SUPPLIER_CONV[1],0)),"")</f>
        <v>GRAFINDO</v>
      </c>
      <c r="D606" s="21" t="str">
        <f ca="1">IFERROR(INDEX(INDIRECT("B_MSK["&amp;EXPEDISI[#Headers]&amp;"]"),ROW()-1)&amp;IF(OR(EXPEDISI[[#This Row],[C]]&lt;2,EXPEDISI[[#This Row],[C]]=""),"","/ CTN"),"")</f>
        <v>60 LSN/ CTN</v>
      </c>
      <c r="E606" s="5">
        <f ca="1">IFERROR(INDEX(INDIRECT("B_MSK["&amp;EXPEDISI[#Headers]&amp;"]"),ROW()-1),"")</f>
        <v>2</v>
      </c>
      <c r="F606" s="22" t="str">
        <f ca="1">IFERROR(INDEX(INDIRECT("B_MSK["&amp;EXPEDISI[#Headers]&amp;"_1]"),ROW()-1),"")</f>
        <v/>
      </c>
      <c r="G606" s="17" t="str">
        <f ca="1">IFERROR(INDEX(INDIRECT("B_MSK["&amp;EXPEDISI[#Headers]&amp;"_1]"),ROW()-1),"")</f>
        <v/>
      </c>
      <c r="H606" s="17" t="str">
        <f ca="1">IFERROR(INDEX(INDIRECT("B_MSK["&amp;EXPEDISI[#Headers]&amp;"]"),ROW()-1),"")</f>
        <v/>
      </c>
      <c r="I606" s="17" t="str">
        <f ca="1">IFERROR(INDEX(INDIRECT("B_MSK["&amp;EXPEDISI[#Headers]&amp;"]"),ROW()-1),"")</f>
        <v/>
      </c>
      <c r="J606" s="23" t="str">
        <f ca="1">IFERROR(IF(INDEX(INDIRECT("B_MSK["&amp;EXPEDISI[#Headers]&amp;"]"),ROW()-1)=0,"",INDEX(INDIRECT("B_MSK["&amp;EXPEDISI[#Headers]&amp;"]"),ROW()-1)),"")</f>
        <v>SURAT JALAN</v>
      </c>
      <c r="K606" s="16">
        <f ca="1">IFERROR(IF(EXPEDISI[[#This Row],[NAMA BARANG]]="","",INDEX(INDIRECT("B_MSK["&amp;EXPEDISI[#Headers]&amp;"]"),ROW()-1)),"")</f>
        <v>44946</v>
      </c>
      <c r="L606" s="17" t="str">
        <f ca="1">IFERROR(INDEX(INDIRECT("B_MSK["&amp;EXPEDISI[#Headers]&amp;"]"),ROW()-1),"")</f>
        <v/>
      </c>
    </row>
    <row r="607" spans="1:12" x14ac:dyDescent="0.25">
      <c r="A607" s="16" t="str">
        <f ca="1">IFERROR(INDEX(INDIRECT("B_MSK["&amp;EXPEDISI[#Headers]&amp;"]"),ROW()-1),"")</f>
        <v/>
      </c>
      <c r="B607" s="26" t="str">
        <f ca="1">IFERROR(INDEX(INDIRECT("B_MSK["&amp;EXPEDISI[#Headers]&amp;"]"),ROW()-1),"")</f>
        <v>Map Clear holder AC-105 kuning</v>
      </c>
      <c r="C607" s="26" t="str">
        <f ca="1">IFERROR(INDEX(SUPPLIER_CONV[2],MATCH(INDEX(INDIRECT("B_MSK["&amp;EXPEDISI[#Headers]&amp;"]"),ROW()-1),SUPPLIER_CONV[1],0)),"")</f>
        <v>GRAFINDO</v>
      </c>
      <c r="D607" s="21" t="str">
        <f ca="1">IFERROR(INDEX(INDIRECT("B_MSK["&amp;EXPEDISI[#Headers]&amp;"]"),ROW()-1)&amp;IF(OR(EXPEDISI[[#This Row],[C]]&lt;2,EXPEDISI[[#This Row],[C]]=""),"","/ CTN"),"")</f>
        <v>60 LSN/ CTN</v>
      </c>
      <c r="E607" s="5">
        <f ca="1">IFERROR(INDEX(INDIRECT("B_MSK["&amp;EXPEDISI[#Headers]&amp;"]"),ROW()-1),"")</f>
        <v>5</v>
      </c>
      <c r="F607" s="22" t="str">
        <f ca="1">IFERROR(INDEX(INDIRECT("B_MSK["&amp;EXPEDISI[#Headers]&amp;"_1]"),ROW()-1),"")</f>
        <v/>
      </c>
      <c r="G607" s="17" t="str">
        <f ca="1">IFERROR(INDEX(INDIRECT("B_MSK["&amp;EXPEDISI[#Headers]&amp;"_1]"),ROW()-1),"")</f>
        <v/>
      </c>
      <c r="H607" s="17" t="str">
        <f ca="1">IFERROR(INDEX(INDIRECT("B_MSK["&amp;EXPEDISI[#Headers]&amp;"]"),ROW()-1),"")</f>
        <v/>
      </c>
      <c r="I607" s="17" t="str">
        <f ca="1">IFERROR(INDEX(INDIRECT("B_MSK["&amp;EXPEDISI[#Headers]&amp;"]"),ROW()-1),"")</f>
        <v/>
      </c>
      <c r="J607" s="19" t="str">
        <f ca="1">IFERROR(IF(INDEX(INDIRECT("B_MSK["&amp;EXPEDISI[#Headers]&amp;"]"),ROW()-1)=0,"",INDEX(INDIRECT("B_MSK["&amp;EXPEDISI[#Headers]&amp;"]"),ROW()-1)),"")</f>
        <v>SURAT JALAN</v>
      </c>
      <c r="K607" s="16">
        <f ca="1">IFERROR(IF(EXPEDISI[[#This Row],[NAMA BARANG]]="","",INDEX(INDIRECT("B_MSK["&amp;EXPEDISI[#Headers]&amp;"]"),ROW()-1)),"")</f>
        <v>44946</v>
      </c>
      <c r="L607" s="17" t="str">
        <f ca="1">IFERROR(INDEX(INDIRECT("B_MSK["&amp;EXPEDISI[#Headers]&amp;"]"),ROW()-1),"")</f>
        <v/>
      </c>
    </row>
    <row r="608" spans="1:12" x14ac:dyDescent="0.25">
      <c r="A608" s="16" t="str">
        <f ca="1">IFERROR(INDEX(INDIRECT("B_MSK["&amp;EXPEDISI[#Headers]&amp;"]"),ROW()-1),"")</f>
        <v/>
      </c>
      <c r="B608" s="26" t="str">
        <f ca="1">IFERROR(INDEX(INDIRECT("B_MSK["&amp;EXPEDISI[#Headers]&amp;"]"),ROW()-1),"")</f>
        <v/>
      </c>
      <c r="C608" s="26" t="str">
        <f ca="1">IFERROR(INDEX(SUPPLIER_CONV[2],MATCH(INDEX(INDIRECT("B_MSK["&amp;EXPEDISI[#Headers]&amp;"]"),ROW()-1),SUPPLIER_CONV[1],0)),"")</f>
        <v/>
      </c>
      <c r="D608" s="21" t="str">
        <f ca="1">IFERROR(INDEX(INDIRECT("B_MSK["&amp;EXPEDISI[#Headers]&amp;"]"),ROW()-1)&amp;IF(OR(EXPEDISI[[#This Row],[C]]&lt;2,EXPEDISI[[#This Row],[C]]=""),"","/ CTN"),"")</f>
        <v/>
      </c>
      <c r="E608" s="5" t="str">
        <f ca="1">IFERROR(INDEX(INDIRECT("B_MSK["&amp;EXPEDISI[#Headers]&amp;"]"),ROW()-1),"")</f>
        <v/>
      </c>
      <c r="F608" s="22" t="str">
        <f ca="1">IFERROR(INDEX(INDIRECT("B_MSK["&amp;EXPEDISI[#Headers]&amp;"_1]"),ROW()-1),"")</f>
        <v/>
      </c>
      <c r="G608" s="17" t="str">
        <f ca="1">IFERROR(INDEX(INDIRECT("B_MSK["&amp;EXPEDISI[#Headers]&amp;"_1]"),ROW()-1),"")</f>
        <v/>
      </c>
      <c r="H608" s="17" t="str">
        <f ca="1">IFERROR(INDEX(INDIRECT("B_MSK["&amp;EXPEDISI[#Headers]&amp;"]"),ROW()-1),"")</f>
        <v/>
      </c>
      <c r="I608" s="17" t="str">
        <f ca="1">IFERROR(INDEX(INDIRECT("B_MSK["&amp;EXPEDISI[#Headers]&amp;"]"),ROW()-1),"")</f>
        <v/>
      </c>
      <c r="J608" s="19" t="str">
        <f ca="1">IFERROR(IF(INDEX(INDIRECT("B_MSK["&amp;EXPEDISI[#Headers]&amp;"]"),ROW()-1)=0,"",INDEX(INDIRECT("B_MSK["&amp;EXPEDISI[#Headers]&amp;"]"),ROW()-1)),"")</f>
        <v/>
      </c>
      <c r="K608" s="16" t="str">
        <f ca="1">IFERROR(IF(EXPEDISI[[#This Row],[NAMA BARANG]]="","",INDEX(INDIRECT("B_MSK["&amp;EXPEDISI[#Headers]&amp;"]"),ROW()-1)),"")</f>
        <v/>
      </c>
      <c r="L608" s="17" t="str">
        <f ca="1">IFERROR(INDEX(INDIRECT("B_MSK["&amp;EXPEDISI[#Headers]&amp;"]"),ROW()-1),"")</f>
        <v/>
      </c>
    </row>
    <row r="609" spans="1:12" x14ac:dyDescent="0.25">
      <c r="A609" s="16" t="str">
        <f ca="1">IFERROR(INDEX(INDIRECT("B_MSK["&amp;EXPEDISI[#Headers]&amp;"]"),ROW()-1),"")</f>
        <v/>
      </c>
      <c r="B609" s="26" t="str">
        <f ca="1">IFERROR(INDEX(INDIRECT("B_MSK["&amp;EXPEDISI[#Headers]&amp;"]"),ROW()-1),"")</f>
        <v>Map Zipper Jala Biru</v>
      </c>
      <c r="C609" s="26" t="str">
        <f ca="1">IFERROR(INDEX(SUPPLIER_CONV[2],MATCH(INDEX(INDIRECT("B_MSK["&amp;EXPEDISI[#Headers]&amp;"]"),ROW()-1),SUPPLIER_CONV[1],0)),"")</f>
        <v>GRAFINDO</v>
      </c>
      <c r="D609" s="21" t="str">
        <f ca="1">IFERROR(INDEX(INDIRECT("B_MSK["&amp;EXPEDISI[#Headers]&amp;"]"),ROW()-1)&amp;IF(OR(EXPEDISI[[#This Row],[C]]&lt;2,EXPEDISI[[#This Row],[C]]=""),"","/ CTN"),"")</f>
        <v>240 PCS/ CTN</v>
      </c>
      <c r="E609" s="5">
        <f ca="1">IFERROR(INDEX(INDIRECT("B_MSK["&amp;EXPEDISI[#Headers]&amp;"]"),ROW()-1),"")</f>
        <v>2</v>
      </c>
      <c r="F609" s="22">
        <f ca="1">IFERROR(INDEX(INDIRECT("B_MSK["&amp;EXPEDISI[#Headers]&amp;"_1]"),ROW()-1),"")</f>
        <v>5750</v>
      </c>
      <c r="G609" s="17" t="str">
        <f ca="1">IFERROR(INDEX(INDIRECT("B_MSK["&amp;EXPEDISI[#Headers]&amp;"_1]"),ROW()-1),"")</f>
        <v>/ PCS</v>
      </c>
      <c r="H609" s="17" t="str">
        <f ca="1">IFERROR(INDEX(INDIRECT("B_MSK["&amp;EXPEDISI[#Headers]&amp;"]"),ROW()-1),"")</f>
        <v/>
      </c>
      <c r="I609" s="17" t="str">
        <f ca="1">IFERROR(INDEX(INDIRECT("B_MSK["&amp;EXPEDISI[#Headers]&amp;"]"),ROW()-1),"")</f>
        <v/>
      </c>
      <c r="J609" s="23" t="str">
        <f ca="1">IFERROR(IF(INDEX(INDIRECT("B_MSK["&amp;EXPEDISI[#Headers]&amp;"]"),ROW()-1)=0,"",INDEX(INDIRECT("B_MSK["&amp;EXPEDISI[#Headers]&amp;"]"),ROW()-1)),"")</f>
        <v/>
      </c>
      <c r="K609" s="16">
        <f ca="1">IFERROR(IF(EXPEDISI[[#This Row],[NAMA BARANG]]="","",INDEX(INDIRECT("B_MSK["&amp;EXPEDISI[#Headers]&amp;"]"),ROW()-1)),"")</f>
        <v>44946</v>
      </c>
      <c r="L609" s="17" t="str">
        <f ca="1">IFERROR(INDEX(INDIRECT("B_MSK["&amp;EXPEDISI[#Headers]&amp;"]"),ROW()-1),"")</f>
        <v/>
      </c>
    </row>
    <row r="610" spans="1:12" x14ac:dyDescent="0.25">
      <c r="A610" s="16" t="str">
        <f ca="1">IFERROR(INDEX(INDIRECT("B_MSK["&amp;EXPEDISI[#Headers]&amp;"]"),ROW()-1),"")</f>
        <v/>
      </c>
      <c r="B610" s="26" t="str">
        <f ca="1">IFERROR(INDEX(INDIRECT("B_MSK["&amp;EXPEDISI[#Headers]&amp;"]"),ROW()-1),"")</f>
        <v>Map Zipper Jala Hijau</v>
      </c>
      <c r="C610" s="26" t="str">
        <f ca="1">IFERROR(INDEX(SUPPLIER_CONV[2],MATCH(INDEX(INDIRECT("B_MSK["&amp;EXPEDISI[#Headers]&amp;"]"),ROW()-1),SUPPLIER_CONV[1],0)),"")</f>
        <v>GRAFINDO</v>
      </c>
      <c r="D610" s="21" t="str">
        <f ca="1">IFERROR(INDEX(INDIRECT("B_MSK["&amp;EXPEDISI[#Headers]&amp;"]"),ROW()-1)&amp;IF(OR(EXPEDISI[[#This Row],[C]]&lt;2,EXPEDISI[[#This Row],[C]]=""),"","/ CTN"),"")</f>
        <v>240 PCS/ CTN</v>
      </c>
      <c r="E610" s="5">
        <f ca="1">IFERROR(INDEX(INDIRECT("B_MSK["&amp;EXPEDISI[#Headers]&amp;"]"),ROW()-1),"")</f>
        <v>4</v>
      </c>
      <c r="F610" s="22">
        <f ca="1">IFERROR(INDEX(INDIRECT("B_MSK["&amp;EXPEDISI[#Headers]&amp;"_1]"),ROW()-1),"")</f>
        <v>5750</v>
      </c>
      <c r="G610" s="17" t="str">
        <f ca="1">IFERROR(INDEX(INDIRECT("B_MSK["&amp;EXPEDISI[#Headers]&amp;"_1]"),ROW()-1),"")</f>
        <v>/ PCS</v>
      </c>
      <c r="H610" s="17" t="str">
        <f ca="1">IFERROR(INDEX(INDIRECT("B_MSK["&amp;EXPEDISI[#Headers]&amp;"]"),ROW()-1),"")</f>
        <v/>
      </c>
      <c r="I610" s="17" t="str">
        <f ca="1">IFERROR(INDEX(INDIRECT("B_MSK["&amp;EXPEDISI[#Headers]&amp;"]"),ROW()-1),"")</f>
        <v/>
      </c>
      <c r="J610" s="19" t="str">
        <f ca="1">IFERROR(IF(INDEX(INDIRECT("B_MSK["&amp;EXPEDISI[#Headers]&amp;"]"),ROW()-1)=0,"",INDEX(INDIRECT("B_MSK["&amp;EXPEDISI[#Headers]&amp;"]"),ROW()-1)),"")</f>
        <v/>
      </c>
      <c r="K610" s="16">
        <f ca="1">IFERROR(IF(EXPEDISI[[#This Row],[NAMA BARANG]]="","",INDEX(INDIRECT("B_MSK["&amp;EXPEDISI[#Headers]&amp;"]"),ROW()-1)),"")</f>
        <v>44946</v>
      </c>
      <c r="L610" s="17" t="str">
        <f ca="1">IFERROR(INDEX(INDIRECT("B_MSK["&amp;EXPEDISI[#Headers]&amp;"]"),ROW()-1),"")</f>
        <v/>
      </c>
    </row>
    <row r="611" spans="1:12" x14ac:dyDescent="0.25">
      <c r="A611" s="16" t="str">
        <f ca="1">IFERROR(INDEX(INDIRECT("B_MSK["&amp;EXPEDISI[#Headers]&amp;"]"),ROW()-1),"")</f>
        <v/>
      </c>
      <c r="B611" s="26" t="str">
        <f ca="1">IFERROR(INDEX(INDIRECT("B_MSK["&amp;EXPEDISI[#Headers]&amp;"]"),ROW()-1),"")</f>
        <v>Map Zipper Jala Merah</v>
      </c>
      <c r="C611" s="26" t="str">
        <f ca="1">IFERROR(INDEX(SUPPLIER_CONV[2],MATCH(INDEX(INDIRECT("B_MSK["&amp;EXPEDISI[#Headers]&amp;"]"),ROW()-1),SUPPLIER_CONV[1],0)),"")</f>
        <v>GRAFINDO</v>
      </c>
      <c r="D611" s="21" t="str">
        <f ca="1">IFERROR(INDEX(INDIRECT("B_MSK["&amp;EXPEDISI[#Headers]&amp;"]"),ROW()-1)&amp;IF(OR(EXPEDISI[[#This Row],[C]]&lt;2,EXPEDISI[[#This Row],[C]]=""),"","/ CTN"),"")</f>
        <v>240 PCS</v>
      </c>
      <c r="E611" s="5">
        <f ca="1">IFERROR(INDEX(INDIRECT("B_MSK["&amp;EXPEDISI[#Headers]&amp;"]"),ROW()-1),"")</f>
        <v>1</v>
      </c>
      <c r="F611" s="22">
        <f ca="1">IFERROR(INDEX(INDIRECT("B_MSK["&amp;EXPEDISI[#Headers]&amp;"_1]"),ROW()-1),"")</f>
        <v>5750</v>
      </c>
      <c r="G611" s="17" t="str">
        <f ca="1">IFERROR(INDEX(INDIRECT("B_MSK["&amp;EXPEDISI[#Headers]&amp;"_1]"),ROW()-1),"")</f>
        <v>/ PCS</v>
      </c>
      <c r="H611" s="17" t="str">
        <f ca="1">IFERROR(INDEX(INDIRECT("B_MSK["&amp;EXPEDISI[#Headers]&amp;"]"),ROW()-1),"")</f>
        <v/>
      </c>
      <c r="I611" s="17" t="str">
        <f ca="1">IFERROR(INDEX(INDIRECT("B_MSK["&amp;EXPEDISI[#Headers]&amp;"]"),ROW()-1),"")</f>
        <v/>
      </c>
      <c r="J611" s="19" t="str">
        <f ca="1">IFERROR(IF(INDEX(INDIRECT("B_MSK["&amp;EXPEDISI[#Headers]&amp;"]"),ROW()-1)=0,"",INDEX(INDIRECT("B_MSK["&amp;EXPEDISI[#Headers]&amp;"]"),ROW()-1)),"")</f>
        <v/>
      </c>
      <c r="K611" s="16">
        <f ca="1">IFERROR(IF(EXPEDISI[[#This Row],[NAMA BARANG]]="","",INDEX(INDIRECT("B_MSK["&amp;EXPEDISI[#Headers]&amp;"]"),ROW()-1)),"")</f>
        <v>44946</v>
      </c>
      <c r="L611" s="17" t="str">
        <f ca="1">IFERROR(INDEX(INDIRECT("B_MSK["&amp;EXPEDISI[#Headers]&amp;"]"),ROW()-1),"")</f>
        <v/>
      </c>
    </row>
    <row r="612" spans="1:12" x14ac:dyDescent="0.25">
      <c r="A612" s="16" t="str">
        <f ca="1">IFERROR(INDEX(INDIRECT("B_MSK["&amp;EXPEDISI[#Headers]&amp;"]"),ROW()-1),"")</f>
        <v/>
      </c>
      <c r="B612" s="26" t="str">
        <f ca="1">IFERROR(INDEX(INDIRECT("B_MSK["&amp;EXPEDISI[#Headers]&amp;"]"),ROW()-1),"")</f>
        <v/>
      </c>
      <c r="C612" s="26" t="str">
        <f ca="1">IFERROR(INDEX(SUPPLIER_CONV[2],MATCH(INDEX(INDIRECT("B_MSK["&amp;EXPEDISI[#Headers]&amp;"]"),ROW()-1),SUPPLIER_CONV[1],0)),"")</f>
        <v/>
      </c>
      <c r="D612" s="21" t="str">
        <f ca="1">IFERROR(INDEX(INDIRECT("B_MSK["&amp;EXPEDISI[#Headers]&amp;"]"),ROW()-1)&amp;IF(OR(EXPEDISI[[#This Row],[C]]&lt;2,EXPEDISI[[#This Row],[C]]=""),"","/ CTN"),"")</f>
        <v/>
      </c>
      <c r="E612" s="5" t="str">
        <f ca="1">IFERROR(INDEX(INDIRECT("B_MSK["&amp;EXPEDISI[#Headers]&amp;"]"),ROW()-1),"")</f>
        <v/>
      </c>
      <c r="F612" s="22" t="str">
        <f ca="1">IFERROR(INDEX(INDIRECT("B_MSK["&amp;EXPEDISI[#Headers]&amp;"_1]"),ROW()-1),"")</f>
        <v/>
      </c>
      <c r="G612" s="17" t="str">
        <f ca="1">IFERROR(INDEX(INDIRECT("B_MSK["&amp;EXPEDISI[#Headers]&amp;"_1]"),ROW()-1),"")</f>
        <v/>
      </c>
      <c r="H612" s="17" t="str">
        <f ca="1">IFERROR(INDEX(INDIRECT("B_MSK["&amp;EXPEDISI[#Headers]&amp;"]"),ROW()-1),"")</f>
        <v/>
      </c>
      <c r="I612" s="17" t="str">
        <f ca="1">IFERROR(INDEX(INDIRECT("B_MSK["&amp;EXPEDISI[#Headers]&amp;"]"),ROW()-1),"")</f>
        <v/>
      </c>
      <c r="J612" s="19" t="str">
        <f ca="1">IFERROR(IF(INDEX(INDIRECT("B_MSK["&amp;EXPEDISI[#Headers]&amp;"]"),ROW()-1)=0,"",INDEX(INDIRECT("B_MSK["&amp;EXPEDISI[#Headers]&amp;"]"),ROW()-1)),"")</f>
        <v/>
      </c>
      <c r="K612" s="16" t="str">
        <f ca="1">IFERROR(IF(EXPEDISI[[#This Row],[NAMA BARANG]]="","",INDEX(INDIRECT("B_MSK["&amp;EXPEDISI[#Headers]&amp;"]"),ROW()-1)),"")</f>
        <v/>
      </c>
      <c r="L612" s="17" t="str">
        <f ca="1">IFERROR(INDEX(INDIRECT("B_MSK["&amp;EXPEDISI[#Headers]&amp;"]"),ROW()-1),"")</f>
        <v/>
      </c>
    </row>
    <row r="613" spans="1:12" x14ac:dyDescent="0.25">
      <c r="A613" s="16" t="str">
        <f ca="1">IFERROR(INDEX(INDIRECT("B_MSK["&amp;EXPEDISI[#Headers]&amp;"]"),ROW()-1),"")</f>
        <v/>
      </c>
      <c r="B613" s="26" t="str">
        <f ca="1">IFERROR(INDEX(INDIRECT("B_MSK["&amp;EXPEDISI[#Headers]&amp;"]"),ROW()-1),"")</f>
        <v>Agenda batik</v>
      </c>
      <c r="C613" s="26" t="str">
        <f ca="1">IFERROR(INDEX(SUPPLIER_CONV[2],MATCH(INDEX(INDIRECT("B_MSK["&amp;EXPEDISI[#Headers]&amp;"]"),ROW()-1),SUPPLIER_CONV[1],0)),"")</f>
        <v>GLORY</v>
      </c>
      <c r="D613" s="21" t="str">
        <f ca="1">IFERROR(INDEX(INDIRECT("B_MSK["&amp;EXPEDISI[#Headers]&amp;"]"),ROW()-1)&amp;IF(OR(EXPEDISI[[#This Row],[C]]&lt;2,EXPEDISI[[#This Row],[C]]=""),"","/ CTN"),"")</f>
        <v>100 PCS</v>
      </c>
      <c r="E613" s="5" t="str">
        <f ca="1">IFERROR(INDEX(INDIRECT("B_MSK["&amp;EXPEDISI[#Headers]&amp;"]"),ROW()-1),"")</f>
        <v/>
      </c>
      <c r="F613" s="22">
        <f ca="1">IFERROR(INDEX(INDIRECT("B_MSK["&amp;EXPEDISI[#Headers]&amp;"_1]"),ROW()-1),"")</f>
        <v>12800</v>
      </c>
      <c r="G613" s="17" t="str">
        <f ca="1">IFERROR(INDEX(INDIRECT("B_MSK["&amp;EXPEDISI[#Headers]&amp;"_1]"),ROW()-1),"")</f>
        <v>/ PCS</v>
      </c>
      <c r="H613" s="17" t="str">
        <f ca="1">IFERROR(INDEX(INDIRECT("B_MSK["&amp;EXPEDISI[#Headers]&amp;"]"),ROW()-1),"")</f>
        <v/>
      </c>
      <c r="I613" s="17" t="str">
        <f ca="1">IFERROR(INDEX(INDIRECT("B_MSK["&amp;EXPEDISI[#Headers]&amp;"]"),ROW()-1),"")</f>
        <v/>
      </c>
      <c r="J613" s="19" t="str">
        <f ca="1">IFERROR(IF(INDEX(INDIRECT("B_MSK["&amp;EXPEDISI[#Headers]&amp;"]"),ROW()-1)=0,"",INDEX(INDIRECT("B_MSK["&amp;EXPEDISI[#Headers]&amp;"]"),ROW()-1)),"")</f>
        <v>DISKON CASH 64000</v>
      </c>
      <c r="K613" s="16">
        <f ca="1">IFERROR(IF(EXPEDISI[[#This Row],[NAMA BARANG]]="","",INDEX(INDIRECT("B_MSK["&amp;EXPEDISI[#Headers]&amp;"]"),ROW()-1)),"")</f>
        <v>44946</v>
      </c>
      <c r="L613" s="17" t="str">
        <f ca="1">IFERROR(INDEX(INDIRECT("B_MSK["&amp;EXPEDISI[#Headers]&amp;"]"),ROW()-1),"")</f>
        <v/>
      </c>
    </row>
    <row r="614" spans="1:12" x14ac:dyDescent="0.25">
      <c r="A614" s="16" t="str">
        <f ca="1">IFERROR(INDEX(INDIRECT("B_MSK["&amp;EXPEDISI[#Headers]&amp;"]"),ROW()-1),"")</f>
        <v/>
      </c>
      <c r="B614" s="26" t="str">
        <f ca="1">IFERROR(INDEX(INDIRECT("B_MSK["&amp;EXPEDISI[#Headers]&amp;"]"),ROW()-1),"")</f>
        <v/>
      </c>
      <c r="C614" s="26" t="str">
        <f ca="1">IFERROR(INDEX(SUPPLIER_CONV[2],MATCH(INDEX(INDIRECT("B_MSK["&amp;EXPEDISI[#Headers]&amp;"]"),ROW()-1),SUPPLIER_CONV[1],0)),"")</f>
        <v/>
      </c>
      <c r="D614" s="21" t="str">
        <f ca="1">IFERROR(INDEX(INDIRECT("B_MSK["&amp;EXPEDISI[#Headers]&amp;"]"),ROW()-1)&amp;IF(OR(EXPEDISI[[#This Row],[C]]&lt;2,EXPEDISI[[#This Row],[C]]=""),"","/ CTN"),"")</f>
        <v/>
      </c>
      <c r="E614" s="5" t="str">
        <f ca="1">IFERROR(INDEX(INDIRECT("B_MSK["&amp;EXPEDISI[#Headers]&amp;"]"),ROW()-1),"")</f>
        <v/>
      </c>
      <c r="F614" s="22" t="str">
        <f ca="1">IFERROR(INDEX(INDIRECT("B_MSK["&amp;EXPEDISI[#Headers]&amp;"_1]"),ROW()-1),"")</f>
        <v/>
      </c>
      <c r="G614" s="17" t="str">
        <f ca="1">IFERROR(INDEX(INDIRECT("B_MSK["&amp;EXPEDISI[#Headers]&amp;"_1]"),ROW()-1),"")</f>
        <v/>
      </c>
      <c r="H614" s="17" t="str">
        <f ca="1">IFERROR(INDEX(INDIRECT("B_MSK["&amp;EXPEDISI[#Headers]&amp;"]"),ROW()-1),"")</f>
        <v/>
      </c>
      <c r="I614" s="17" t="str">
        <f ca="1">IFERROR(INDEX(INDIRECT("B_MSK["&amp;EXPEDISI[#Headers]&amp;"]"),ROW()-1),"")</f>
        <v/>
      </c>
      <c r="J614" s="19" t="str">
        <f ca="1">IFERROR(IF(INDEX(INDIRECT("B_MSK["&amp;EXPEDISI[#Headers]&amp;"]"),ROW()-1)=0,"",INDEX(INDIRECT("B_MSK["&amp;EXPEDISI[#Headers]&amp;"]"),ROW()-1)),"")</f>
        <v/>
      </c>
      <c r="K614" s="16" t="str">
        <f ca="1">IFERROR(IF(EXPEDISI[[#This Row],[NAMA BARANG]]="","",INDEX(INDIRECT("B_MSK["&amp;EXPEDISI[#Headers]&amp;"]"),ROW()-1)),"")</f>
        <v/>
      </c>
      <c r="L614" s="17" t="str">
        <f ca="1">IFERROR(INDEX(INDIRECT("B_MSK["&amp;EXPEDISI[#Headers]&amp;"]"),ROW()-1),"")</f>
        <v/>
      </c>
    </row>
    <row r="615" spans="1:12" x14ac:dyDescent="0.25">
      <c r="A615" s="16" t="str">
        <f ca="1">IFERROR(INDEX(INDIRECT("B_MSK["&amp;EXPEDISI[#Headers]&amp;"]"),ROW()-1),"")</f>
        <v/>
      </c>
      <c r="B615" s="26" t="str">
        <f ca="1">IFERROR(INDEX(INDIRECT("B_MSK["&amp;EXPEDISI[#Headers]&amp;"]"),ROW()-1),"")</f>
        <v>Acrylic TF-AC-003 18x16ml</v>
      </c>
      <c r="C615" s="26" t="str">
        <f ca="1">IFERROR(INDEX(SUPPLIER_CONV[2],MATCH(INDEX(INDIRECT("B_MSK["&amp;EXPEDISI[#Headers]&amp;"]"),ROW()-1),SUPPLIER_CONV[1],0)),"")</f>
        <v>DUTA BUANA</v>
      </c>
      <c r="D615" s="21" t="str">
        <f ca="1">IFERROR(INDEX(INDIRECT("B_MSK["&amp;EXPEDISI[#Headers]&amp;"]"),ROW()-1)&amp;IF(OR(EXPEDISI[[#This Row],[C]]&lt;2,EXPEDISI[[#This Row],[C]]=""),"","/ CTN"),"")</f>
        <v>72 SET/ CTN</v>
      </c>
      <c r="E615" s="5">
        <f ca="1">IFERROR(INDEX(INDIRECT("B_MSK["&amp;EXPEDISI[#Headers]&amp;"]"),ROW()-1),"")</f>
        <v>5</v>
      </c>
      <c r="F615" s="22">
        <f ca="1">IFERROR(INDEX(INDIRECT("B_MSK["&amp;EXPEDISI[#Headers]&amp;"_1]"),ROW()-1),"")</f>
        <v>23500</v>
      </c>
      <c r="G615" s="17" t="str">
        <f ca="1">IFERROR(INDEX(INDIRECT("B_MSK["&amp;EXPEDISI[#Headers]&amp;"_1]"),ROW()-1),"")</f>
        <v>/ SET</v>
      </c>
      <c r="H615" s="17" t="str">
        <f ca="1">IFERROR(INDEX(INDIRECT("B_MSK["&amp;EXPEDISI[#Headers]&amp;"]"),ROW()-1),"")</f>
        <v/>
      </c>
      <c r="I615" s="17" t="str">
        <f ca="1">IFERROR(INDEX(INDIRECT("B_MSK["&amp;EXPEDISI[#Headers]&amp;"]"),ROW()-1),"")</f>
        <v/>
      </c>
      <c r="J615" s="19" t="str">
        <f ca="1">IFERROR(IF(INDEX(INDIRECT("B_MSK["&amp;EXPEDISI[#Headers]&amp;"]"),ROW()-1)=0,"",INDEX(INDIRECT("B_MSK["&amp;EXPEDISI[#Headers]&amp;"]"),ROW()-1)),"")</f>
        <v/>
      </c>
      <c r="K615" s="16">
        <f ca="1">IFERROR(IF(EXPEDISI[[#This Row],[NAMA BARANG]]="","",INDEX(INDIRECT("B_MSK["&amp;EXPEDISI[#Headers]&amp;"]"),ROW()-1)),"")</f>
        <v>44946</v>
      </c>
      <c r="L615" s="17" t="str">
        <f ca="1">IFERROR(INDEX(INDIRECT("B_MSK["&amp;EXPEDISI[#Headers]&amp;"]"),ROW()-1),"")</f>
        <v/>
      </c>
    </row>
    <row r="616" spans="1:12" x14ac:dyDescent="0.25">
      <c r="A616" s="16" t="str">
        <f ca="1">IFERROR(INDEX(INDIRECT("B_MSK["&amp;EXPEDISI[#Headers]&amp;"]"),ROW()-1),"")</f>
        <v/>
      </c>
      <c r="B616" s="26" t="str">
        <f ca="1">IFERROR(INDEX(INDIRECT("B_MSK["&amp;EXPEDISI[#Headers]&amp;"]"),ROW()-1),"")</f>
        <v/>
      </c>
      <c r="C616" s="26" t="str">
        <f ca="1">IFERROR(INDEX(SUPPLIER_CONV[2],MATCH(INDEX(INDIRECT("B_MSK["&amp;EXPEDISI[#Headers]&amp;"]"),ROW()-1),SUPPLIER_CONV[1],0)),"")</f>
        <v/>
      </c>
      <c r="D616" s="21" t="str">
        <f ca="1">IFERROR(INDEX(INDIRECT("B_MSK["&amp;EXPEDISI[#Headers]&amp;"]"),ROW()-1)&amp;IF(OR(EXPEDISI[[#This Row],[C]]&lt;2,EXPEDISI[[#This Row],[C]]=""),"","/ CTN"),"")</f>
        <v/>
      </c>
      <c r="E616" s="5" t="str">
        <f ca="1">IFERROR(INDEX(INDIRECT("B_MSK["&amp;EXPEDISI[#Headers]&amp;"]"),ROW()-1),"")</f>
        <v/>
      </c>
      <c r="F616" s="22" t="str">
        <f ca="1">IFERROR(INDEX(INDIRECT("B_MSK["&amp;EXPEDISI[#Headers]&amp;"_1]"),ROW()-1),"")</f>
        <v/>
      </c>
      <c r="G616" s="17" t="str">
        <f ca="1">IFERROR(INDEX(INDIRECT("B_MSK["&amp;EXPEDISI[#Headers]&amp;"_1]"),ROW()-1),"")</f>
        <v/>
      </c>
      <c r="H616" s="17" t="str">
        <f ca="1">IFERROR(INDEX(INDIRECT("B_MSK["&amp;EXPEDISI[#Headers]&amp;"]"),ROW()-1),"")</f>
        <v/>
      </c>
      <c r="I616" s="17" t="str">
        <f ca="1">IFERROR(INDEX(INDIRECT("B_MSK["&amp;EXPEDISI[#Headers]&amp;"]"),ROW()-1),"")</f>
        <v/>
      </c>
      <c r="J616" s="23" t="str">
        <f ca="1">IFERROR(IF(INDEX(INDIRECT("B_MSK["&amp;EXPEDISI[#Headers]&amp;"]"),ROW()-1)=0,"",INDEX(INDIRECT("B_MSK["&amp;EXPEDISI[#Headers]&amp;"]"),ROW()-1)),"")</f>
        <v/>
      </c>
      <c r="K616" s="16" t="str">
        <f ca="1">IFERROR(IF(EXPEDISI[[#This Row],[NAMA BARANG]]="","",INDEX(INDIRECT("B_MSK["&amp;EXPEDISI[#Headers]&amp;"]"),ROW()-1)),"")</f>
        <v/>
      </c>
      <c r="L616" s="17" t="str">
        <f ca="1">IFERROR(INDEX(INDIRECT("B_MSK["&amp;EXPEDISI[#Headers]&amp;"]"),ROW()-1),"")</f>
        <v/>
      </c>
    </row>
    <row r="617" spans="1:12" x14ac:dyDescent="0.25">
      <c r="A617" s="16">
        <f ca="1">IFERROR(INDEX(INDIRECT("B_MSK["&amp;EXPEDISI[#Headers]&amp;"]"),ROW()-1),"")</f>
        <v>44947</v>
      </c>
      <c r="B617" s="26" t="str">
        <f ca="1">IFERROR(INDEX(INDIRECT("B_MSK["&amp;EXPEDISI[#Headers]&amp;"]"),ROW()-1),"")</f>
        <v>Pita Jepang Polos Mix B</v>
      </c>
      <c r="C617" s="26" t="str">
        <f ca="1">IFERROR(INDEX(SUPPLIER_CONV[2],MATCH(INDEX(INDIRECT("B_MSK["&amp;EXPEDISI[#Headers]&amp;"]"),ROW()-1),SUPPLIER_CONV[1],0)),"")</f>
        <v>WIN'S SENTOSA</v>
      </c>
      <c r="D617" s="21" t="str">
        <f ca="1">IFERROR(INDEX(INDIRECT("B_MSK["&amp;EXPEDISI[#Headers]&amp;"]"),ROW()-1)&amp;IF(OR(EXPEDISI[[#This Row],[C]]&lt;2,EXPEDISI[[#This Row],[C]]=""),"","/ CTN"),"")</f>
        <v>1 CTN/ CTN</v>
      </c>
      <c r="E617" s="5">
        <f ca="1">IFERROR(INDEX(INDIRECT("B_MSK["&amp;EXPEDISI[#Headers]&amp;"]"),ROW()-1),"")</f>
        <v>10</v>
      </c>
      <c r="F617" s="22">
        <f ca="1">IFERROR(INDEX(INDIRECT("B_MSK["&amp;EXPEDISI[#Headers]&amp;"_1]"),ROW()-1),"")</f>
        <v>720000</v>
      </c>
      <c r="G617" s="17" t="str">
        <f ca="1">IFERROR(INDEX(INDIRECT("B_MSK["&amp;EXPEDISI[#Headers]&amp;"_1]"),ROW()-1),"")</f>
        <v>/ CTN</v>
      </c>
      <c r="H617" s="17" t="str">
        <f ca="1">IFERROR(INDEX(INDIRECT("B_MSK["&amp;EXPEDISI[#Headers]&amp;"]"),ROW()-1),"")</f>
        <v/>
      </c>
      <c r="I617" s="17" t="str">
        <f ca="1">IFERROR(INDEX(INDIRECT("B_MSK["&amp;EXPEDISI[#Headers]&amp;"]"),ROW()-1),"")</f>
        <v/>
      </c>
      <c r="J617" s="23" t="str">
        <f ca="1">IFERROR(IF(INDEX(INDIRECT("B_MSK["&amp;EXPEDISI[#Headers]&amp;"]"),ROW()-1)=0,"",INDEX(INDIRECT("B_MSK["&amp;EXPEDISI[#Headers]&amp;"]"),ROW()-1)),"")</f>
        <v/>
      </c>
      <c r="K617" s="16">
        <f ca="1">IFERROR(IF(EXPEDISI[[#This Row],[NAMA BARANG]]="","",INDEX(INDIRECT("B_MSK["&amp;EXPEDISI[#Headers]&amp;"]"),ROW()-1)),"")</f>
        <v>44947</v>
      </c>
      <c r="L617" s="17" t="str">
        <f ca="1">IFERROR(INDEX(INDIRECT("B_MSK["&amp;EXPEDISI[#Headers]&amp;"]"),ROW()-1),"")</f>
        <v/>
      </c>
    </row>
    <row r="618" spans="1:12" x14ac:dyDescent="0.25">
      <c r="A618" s="16" t="str">
        <f ca="1">IFERROR(INDEX(INDIRECT("B_MSK["&amp;EXPEDISI[#Headers]&amp;"]"),ROW()-1),"")</f>
        <v/>
      </c>
      <c r="B618" s="26" t="str">
        <f ca="1">IFERROR(INDEX(INDIRECT("B_MSK["&amp;EXPEDISI[#Headers]&amp;"]"),ROW()-1),"")</f>
        <v>Pita Jepang Motif Polos Mix B</v>
      </c>
      <c r="C618" s="26" t="str">
        <f ca="1">IFERROR(INDEX(SUPPLIER_CONV[2],MATCH(INDEX(INDIRECT("B_MSK["&amp;EXPEDISI[#Headers]&amp;"]"),ROW()-1),SUPPLIER_CONV[1],0)),"")</f>
        <v>WIN'S SENTOSA</v>
      </c>
      <c r="D618" s="21" t="str">
        <f ca="1">IFERROR(INDEX(INDIRECT("B_MSK["&amp;EXPEDISI[#Headers]&amp;"]"),ROW()-1)&amp;IF(OR(EXPEDISI[[#This Row],[C]]&lt;2,EXPEDISI[[#This Row],[C]]=""),"","/ CTN"),"")</f>
        <v>1 CTN/ CTN</v>
      </c>
      <c r="E618" s="5">
        <f ca="1">IFERROR(INDEX(INDIRECT("B_MSK["&amp;EXPEDISI[#Headers]&amp;"]"),ROW()-1),"")</f>
        <v>10</v>
      </c>
      <c r="F618" s="22">
        <f ca="1">IFERROR(INDEX(INDIRECT("B_MSK["&amp;EXPEDISI[#Headers]&amp;"_1]"),ROW()-1),"")</f>
        <v>720000</v>
      </c>
      <c r="G618" s="17" t="str">
        <f ca="1">IFERROR(INDEX(INDIRECT("B_MSK["&amp;EXPEDISI[#Headers]&amp;"_1]"),ROW()-1),"")</f>
        <v>/ CTN</v>
      </c>
      <c r="H618" s="17" t="str">
        <f ca="1">IFERROR(INDEX(INDIRECT("B_MSK["&amp;EXPEDISI[#Headers]&amp;"]"),ROW()-1),"")</f>
        <v/>
      </c>
      <c r="I618" s="17" t="str">
        <f ca="1">IFERROR(INDEX(INDIRECT("B_MSK["&amp;EXPEDISI[#Headers]&amp;"]"),ROW()-1),"")</f>
        <v/>
      </c>
      <c r="J618" s="19" t="str">
        <f ca="1">IFERROR(IF(INDEX(INDIRECT("B_MSK["&amp;EXPEDISI[#Headers]&amp;"]"),ROW()-1)=0,"",INDEX(INDIRECT("B_MSK["&amp;EXPEDISI[#Headers]&amp;"]"),ROW()-1)),"")</f>
        <v/>
      </c>
      <c r="K618" s="16">
        <f ca="1">IFERROR(IF(EXPEDISI[[#This Row],[NAMA BARANG]]="","",INDEX(INDIRECT("B_MSK["&amp;EXPEDISI[#Headers]&amp;"]"),ROW()-1)),"")</f>
        <v>44947</v>
      </c>
      <c r="L618" s="17" t="str">
        <f ca="1">IFERROR(INDEX(INDIRECT("B_MSK["&amp;EXPEDISI[#Headers]&amp;"]"),ROW()-1),"")</f>
        <v/>
      </c>
    </row>
    <row r="619" spans="1:12" x14ac:dyDescent="0.25">
      <c r="A619" s="16" t="str">
        <f ca="1">IFERROR(INDEX(INDIRECT("B_MSK["&amp;EXPEDISI[#Headers]&amp;"]"),ROW()-1),"")</f>
        <v/>
      </c>
      <c r="B619" s="26" t="str">
        <f ca="1">IFERROR(INDEX(INDIRECT("B_MSK["&amp;EXPEDISI[#Headers]&amp;"]"),ROW()-1),"")</f>
        <v>Pita Jepang List Gold  B 040</v>
      </c>
      <c r="C619" s="26" t="str">
        <f ca="1">IFERROR(INDEX(SUPPLIER_CONV[2],MATCH(INDEX(INDIRECT("B_MSK["&amp;EXPEDISI[#Headers]&amp;"]"),ROW()-1),SUPPLIER_CONV[1],0)),"")</f>
        <v>WIN'S SENTOSA</v>
      </c>
      <c r="D619" s="21" t="str">
        <f ca="1">IFERROR(INDEX(INDIRECT("B_MSK["&amp;EXPEDISI[#Headers]&amp;"]"),ROW()-1)&amp;IF(OR(EXPEDISI[[#This Row],[C]]&lt;2,EXPEDISI[[#This Row],[C]]=""),"","/ CTN"),"")</f>
        <v>1 CTN/ CTN</v>
      </c>
      <c r="E619" s="5">
        <f ca="1">IFERROR(INDEX(INDIRECT("B_MSK["&amp;EXPEDISI[#Headers]&amp;"]"),ROW()-1),"")</f>
        <v>10</v>
      </c>
      <c r="F619" s="22">
        <f ca="1">IFERROR(INDEX(INDIRECT("B_MSK["&amp;EXPEDISI[#Headers]&amp;"_1]"),ROW()-1),"")</f>
        <v>720000</v>
      </c>
      <c r="G619" s="17" t="str">
        <f ca="1">IFERROR(INDEX(INDIRECT("B_MSK["&amp;EXPEDISI[#Headers]&amp;"_1]"),ROW()-1),"")</f>
        <v>/ CTN</v>
      </c>
      <c r="H619" s="17" t="str">
        <f ca="1">IFERROR(INDEX(INDIRECT("B_MSK["&amp;EXPEDISI[#Headers]&amp;"]"),ROW()-1),"")</f>
        <v/>
      </c>
      <c r="I619" s="17" t="str">
        <f ca="1">IFERROR(INDEX(INDIRECT("B_MSK["&amp;EXPEDISI[#Headers]&amp;"]"),ROW()-1),"")</f>
        <v/>
      </c>
      <c r="J619" s="18" t="str">
        <f ca="1">IFERROR(IF(INDEX(INDIRECT("B_MSK["&amp;EXPEDISI[#Headers]&amp;"]"),ROW()-1)=0,"",INDEX(INDIRECT("B_MSK["&amp;EXPEDISI[#Headers]&amp;"]"),ROW()-1)),"")</f>
        <v/>
      </c>
      <c r="K619" s="16">
        <f ca="1">IFERROR(IF(EXPEDISI[[#This Row],[NAMA BARANG]]="","",INDEX(INDIRECT("B_MSK["&amp;EXPEDISI[#Headers]&amp;"]"),ROW()-1)),"")</f>
        <v>44947</v>
      </c>
      <c r="L619" s="17" t="str">
        <f ca="1">IFERROR(INDEX(INDIRECT("B_MSK["&amp;EXPEDISI[#Headers]&amp;"]"),ROW()-1),"")</f>
        <v/>
      </c>
    </row>
    <row r="620" spans="1:12" x14ac:dyDescent="0.25">
      <c r="A620" s="16" t="str">
        <f ca="1">IFERROR(INDEX(INDIRECT("B_MSK["&amp;EXPEDISI[#Headers]&amp;"]"),ROW()-1),"")</f>
        <v/>
      </c>
      <c r="B620" s="26" t="str">
        <f ca="1">IFERROR(INDEX(INDIRECT("B_MSK["&amp;EXPEDISI[#Headers]&amp;"]"),ROW()-1),"")</f>
        <v/>
      </c>
      <c r="C620" s="26" t="str">
        <f ca="1">IFERROR(INDEX(SUPPLIER_CONV[2],MATCH(INDEX(INDIRECT("B_MSK["&amp;EXPEDISI[#Headers]&amp;"]"),ROW()-1),SUPPLIER_CONV[1],0)),"")</f>
        <v/>
      </c>
      <c r="D620" s="21" t="str">
        <f ca="1">IFERROR(INDEX(INDIRECT("B_MSK["&amp;EXPEDISI[#Headers]&amp;"]"),ROW()-1)&amp;IF(OR(EXPEDISI[[#This Row],[C]]&lt;2,EXPEDISI[[#This Row],[C]]=""),"","/ CTN"),"")</f>
        <v/>
      </c>
      <c r="E620" s="5" t="str">
        <f ca="1">IFERROR(INDEX(INDIRECT("B_MSK["&amp;EXPEDISI[#Headers]&amp;"]"),ROW()-1),"")</f>
        <v/>
      </c>
      <c r="F620" s="22" t="str">
        <f ca="1">IFERROR(INDEX(INDIRECT("B_MSK["&amp;EXPEDISI[#Headers]&amp;"_1]"),ROW()-1),"")</f>
        <v/>
      </c>
      <c r="G620" s="17" t="str">
        <f ca="1">IFERROR(INDEX(INDIRECT("B_MSK["&amp;EXPEDISI[#Headers]&amp;"_1]"),ROW()-1),"")</f>
        <v/>
      </c>
      <c r="H620" s="17" t="str">
        <f ca="1">IFERROR(INDEX(INDIRECT("B_MSK["&amp;EXPEDISI[#Headers]&amp;"]"),ROW()-1),"")</f>
        <v/>
      </c>
      <c r="I620" s="17" t="str">
        <f ca="1">IFERROR(INDEX(INDIRECT("B_MSK["&amp;EXPEDISI[#Headers]&amp;"]"),ROW()-1),"")</f>
        <v/>
      </c>
      <c r="J620" s="23" t="str">
        <f ca="1">IFERROR(IF(INDEX(INDIRECT("B_MSK["&amp;EXPEDISI[#Headers]&amp;"]"),ROW()-1)=0,"",INDEX(INDIRECT("B_MSK["&amp;EXPEDISI[#Headers]&amp;"]"),ROW()-1)),"")</f>
        <v/>
      </c>
      <c r="K620" s="16" t="str">
        <f ca="1">IFERROR(IF(EXPEDISI[[#This Row],[NAMA BARANG]]="","",INDEX(INDIRECT("B_MSK["&amp;EXPEDISI[#Headers]&amp;"]"),ROW()-1)),"")</f>
        <v/>
      </c>
      <c r="L620" s="17" t="str">
        <f ca="1">IFERROR(INDEX(INDIRECT("B_MSK["&amp;EXPEDISI[#Headers]&amp;"]"),ROW()-1),"")</f>
        <v/>
      </c>
    </row>
    <row r="621" spans="1:12" x14ac:dyDescent="0.25">
      <c r="A621" s="16" t="str">
        <f ca="1">IFERROR(INDEX(INDIRECT("B_MSK["&amp;EXPEDISI[#Headers]&amp;"]"),ROW()-1),"")</f>
        <v/>
      </c>
      <c r="B621" s="26" t="str">
        <f ca="1">IFERROR(INDEX(INDIRECT("B_MSK["&amp;EXPEDISI[#Headers]&amp;"]"),ROW()-1),"")</f>
        <v>Pensil Carpenter 500</v>
      </c>
      <c r="C621" s="26" t="str">
        <f ca="1">IFERROR(INDEX(SUPPLIER_CONV[2],MATCH(INDEX(INDIRECT("B_MSK["&amp;EXPEDISI[#Headers]&amp;"]"),ROW()-1),SUPPLIER_CONV[1],0)),"")</f>
        <v>BAHAGIA TEGUH</v>
      </c>
      <c r="D621" s="21" t="str">
        <f ca="1">IFERROR(INDEX(INDIRECT("B_MSK["&amp;EXPEDISI[#Headers]&amp;"]"),ROW()-1)&amp;IF(OR(EXPEDISI[[#This Row],[C]]&lt;2,EXPEDISI[[#This Row],[C]]=""),"","/ CTN"),"")</f>
        <v>20 GRS/ CTN</v>
      </c>
      <c r="E621" s="5">
        <f ca="1">IFERROR(INDEX(INDIRECT("B_MSK["&amp;EXPEDISI[#Headers]&amp;"]"),ROW()-1),"")</f>
        <v>10</v>
      </c>
      <c r="F621" s="22">
        <f ca="1">IFERROR(INDEX(INDIRECT("B_MSK["&amp;EXPEDISI[#Headers]&amp;"_1]"),ROW()-1),"")</f>
        <v>155000</v>
      </c>
      <c r="G621" s="17" t="str">
        <f ca="1">IFERROR(INDEX(INDIRECT("B_MSK["&amp;EXPEDISI[#Headers]&amp;"_1]"),ROW()-1),"")</f>
        <v>/ GRS</v>
      </c>
      <c r="H621" s="17" t="str">
        <f ca="1">IFERROR(INDEX(INDIRECT("B_MSK["&amp;EXPEDISI[#Headers]&amp;"]"),ROW()-1),"")</f>
        <v/>
      </c>
      <c r="I621" s="17" t="str">
        <f ca="1">IFERROR(INDEX(INDIRECT("B_MSK["&amp;EXPEDISI[#Headers]&amp;"]"),ROW()-1),"")</f>
        <v/>
      </c>
      <c r="J621" s="19" t="str">
        <f ca="1">IFERROR(IF(INDEX(INDIRECT("B_MSK["&amp;EXPEDISI[#Headers]&amp;"]"),ROW()-1)=0,"",INDEX(INDIRECT("B_MSK["&amp;EXPEDISI[#Headers]&amp;"]"),ROW()-1)),"")</f>
        <v/>
      </c>
      <c r="K621" s="16">
        <f ca="1">IFERROR(IF(EXPEDISI[[#This Row],[NAMA BARANG]]="","",INDEX(INDIRECT("B_MSK["&amp;EXPEDISI[#Headers]&amp;"]"),ROW()-1)),"")</f>
        <v>44947</v>
      </c>
      <c r="L621" s="17" t="str">
        <f ca="1">IFERROR(INDEX(INDIRECT("B_MSK["&amp;EXPEDISI[#Headers]&amp;"]"),ROW()-1),"")</f>
        <v/>
      </c>
    </row>
    <row r="622" spans="1:12" x14ac:dyDescent="0.25">
      <c r="A622" s="16" t="str">
        <f ca="1">IFERROR(INDEX(INDIRECT("B_MSK["&amp;EXPEDISI[#Headers]&amp;"]"),ROW()-1),"")</f>
        <v/>
      </c>
      <c r="B622" s="26" t="str">
        <f ca="1">IFERROR(INDEX(INDIRECT("B_MSK["&amp;EXPEDISI[#Headers]&amp;"]"),ROW()-1),"")</f>
        <v/>
      </c>
      <c r="C622" s="26" t="str">
        <f ca="1">IFERROR(INDEX(SUPPLIER_CONV[2],MATCH(INDEX(INDIRECT("B_MSK["&amp;EXPEDISI[#Headers]&amp;"]"),ROW()-1),SUPPLIER_CONV[1],0)),"")</f>
        <v/>
      </c>
      <c r="D622" s="21" t="str">
        <f ca="1">IFERROR(INDEX(INDIRECT("B_MSK["&amp;EXPEDISI[#Headers]&amp;"]"),ROW()-1)&amp;IF(OR(EXPEDISI[[#This Row],[C]]&lt;2,EXPEDISI[[#This Row],[C]]=""),"","/ CTN"),"")</f>
        <v/>
      </c>
      <c r="E622" s="5" t="str">
        <f ca="1">IFERROR(INDEX(INDIRECT("B_MSK["&amp;EXPEDISI[#Headers]&amp;"]"),ROW()-1),"")</f>
        <v/>
      </c>
      <c r="F622" s="22" t="str">
        <f ca="1">IFERROR(INDEX(INDIRECT("B_MSK["&amp;EXPEDISI[#Headers]&amp;"_1]"),ROW()-1),"")</f>
        <v/>
      </c>
      <c r="G622" s="17" t="str">
        <f ca="1">IFERROR(INDEX(INDIRECT("B_MSK["&amp;EXPEDISI[#Headers]&amp;"_1]"),ROW()-1),"")</f>
        <v/>
      </c>
      <c r="H622" s="17" t="str">
        <f ca="1">IFERROR(INDEX(INDIRECT("B_MSK["&amp;EXPEDISI[#Headers]&amp;"]"),ROW()-1),"")</f>
        <v/>
      </c>
      <c r="I622" s="17" t="str">
        <f ca="1">IFERROR(INDEX(INDIRECT("B_MSK["&amp;EXPEDISI[#Headers]&amp;"]"),ROW()-1),"")</f>
        <v/>
      </c>
      <c r="J622" s="19" t="str">
        <f ca="1">IFERROR(IF(INDEX(INDIRECT("B_MSK["&amp;EXPEDISI[#Headers]&amp;"]"),ROW()-1)=0,"",INDEX(INDIRECT("B_MSK["&amp;EXPEDISI[#Headers]&amp;"]"),ROW()-1)),"")</f>
        <v/>
      </c>
      <c r="K622" s="16" t="str">
        <f ca="1">IFERROR(IF(EXPEDISI[[#This Row],[NAMA BARANG]]="","",INDEX(INDIRECT("B_MSK["&amp;EXPEDISI[#Headers]&amp;"]"),ROW()-1)),"")</f>
        <v/>
      </c>
      <c r="L622" s="17" t="str">
        <f ca="1">IFERROR(INDEX(INDIRECT("B_MSK["&amp;EXPEDISI[#Headers]&amp;"]"),ROW()-1),"")</f>
        <v/>
      </c>
    </row>
    <row r="623" spans="1:12" x14ac:dyDescent="0.25">
      <c r="A623" s="16" t="str">
        <f ca="1">IFERROR(INDEX(INDIRECT("B_MSK["&amp;EXPEDISI[#Headers]&amp;"]"),ROW()-1),"")</f>
        <v/>
      </c>
      <c r="B623" s="26" t="str">
        <f ca="1">IFERROR(INDEX(INDIRECT("B_MSK["&amp;EXPEDISI[#Headers]&amp;"]"),ROW()-1),"")</f>
        <v>Pensil Zhong Hua 69 2B</v>
      </c>
      <c r="C623" s="26" t="str">
        <f ca="1">IFERROR(INDEX(SUPPLIER_CONV[2],MATCH(INDEX(INDIRECT("B_MSK["&amp;EXPEDISI[#Headers]&amp;"]"),ROW()-1),SUPPLIER_CONV[1],0)),"")</f>
        <v>BAHAGIA TEGUH</v>
      </c>
      <c r="D623" s="21" t="str">
        <f ca="1">IFERROR(INDEX(INDIRECT("B_MSK["&amp;EXPEDISI[#Headers]&amp;"]"),ROW()-1)&amp;IF(OR(EXPEDISI[[#This Row],[C]]&lt;2,EXPEDISI[[#This Row],[C]]=""),"","/ CTN"),"")</f>
        <v>10 BOX/ CTN</v>
      </c>
      <c r="E623" s="5">
        <f ca="1">IFERROR(INDEX(INDIRECT("B_MSK["&amp;EXPEDISI[#Headers]&amp;"]"),ROW()-1),"")</f>
        <v>10</v>
      </c>
      <c r="F623" s="22">
        <f ca="1">IFERROR(INDEX(INDIRECT("B_MSK["&amp;EXPEDISI[#Headers]&amp;"_1]"),ROW()-1),"")</f>
        <v>330000</v>
      </c>
      <c r="G623" s="17" t="str">
        <f ca="1">IFERROR(INDEX(INDIRECT("B_MSK["&amp;EXPEDISI[#Headers]&amp;"_1]"),ROW()-1),"")</f>
        <v>/ BOX</v>
      </c>
      <c r="H623" s="17">
        <f ca="1">IFERROR(INDEX(INDIRECT("B_MSK["&amp;EXPEDISI[#Headers]&amp;"]"),ROW()-1),"")</f>
        <v>0.22500000000000001</v>
      </c>
      <c r="I623" s="17" t="str">
        <f ca="1">IFERROR(INDEX(INDIRECT("B_MSK["&amp;EXPEDISI[#Headers]&amp;"]"),ROW()-1),"")</f>
        <v/>
      </c>
      <c r="J623" s="19" t="str">
        <f ca="1">IFERROR(IF(INDEX(INDIRECT("B_MSK["&amp;EXPEDISI[#Headers]&amp;"]"),ROW()-1)=0,"",INDEX(INDIRECT("B_MSK["&amp;EXPEDISI[#Headers]&amp;"]"),ROW()-1)),"")</f>
        <v/>
      </c>
      <c r="K623" s="16">
        <f ca="1">IFERROR(IF(EXPEDISI[[#This Row],[NAMA BARANG]]="","",INDEX(INDIRECT("B_MSK["&amp;EXPEDISI[#Headers]&amp;"]"),ROW()-1)),"")</f>
        <v>44947</v>
      </c>
      <c r="L623" s="17" t="str">
        <f ca="1">IFERROR(INDEX(INDIRECT("B_MSK["&amp;EXPEDISI[#Headers]&amp;"]"),ROW()-1),"")</f>
        <v/>
      </c>
    </row>
    <row r="624" spans="1:12" x14ac:dyDescent="0.25">
      <c r="A624" s="16" t="str">
        <f ca="1">IFERROR(INDEX(INDIRECT("B_MSK["&amp;EXPEDISI[#Headers]&amp;"]"),ROW()-1),"")</f>
        <v/>
      </c>
      <c r="B624" s="26" t="str">
        <f ca="1">IFERROR(INDEX(INDIRECT("B_MSK["&amp;EXPEDISI[#Headers]&amp;"]"),ROW()-1),"")</f>
        <v/>
      </c>
      <c r="C624" s="26" t="str">
        <f ca="1">IFERROR(INDEX(SUPPLIER_CONV[2],MATCH(INDEX(INDIRECT("B_MSK["&amp;EXPEDISI[#Headers]&amp;"]"),ROW()-1),SUPPLIER_CONV[1],0)),"")</f>
        <v/>
      </c>
      <c r="D624" s="21" t="str">
        <f ca="1">IFERROR(INDEX(INDIRECT("B_MSK["&amp;EXPEDISI[#Headers]&amp;"]"),ROW()-1)&amp;IF(OR(EXPEDISI[[#This Row],[C]]&lt;2,EXPEDISI[[#This Row],[C]]=""),"","/ CTN"),"")</f>
        <v/>
      </c>
      <c r="E624" s="5" t="str">
        <f ca="1">IFERROR(INDEX(INDIRECT("B_MSK["&amp;EXPEDISI[#Headers]&amp;"]"),ROW()-1),"")</f>
        <v/>
      </c>
      <c r="F624" s="22" t="str">
        <f ca="1">IFERROR(INDEX(INDIRECT("B_MSK["&amp;EXPEDISI[#Headers]&amp;"_1]"),ROW()-1),"")</f>
        <v/>
      </c>
      <c r="G624" s="17" t="str">
        <f ca="1">IFERROR(INDEX(INDIRECT("B_MSK["&amp;EXPEDISI[#Headers]&amp;"_1]"),ROW()-1),"")</f>
        <v/>
      </c>
      <c r="H624" s="17" t="str">
        <f ca="1">IFERROR(INDEX(INDIRECT("B_MSK["&amp;EXPEDISI[#Headers]&amp;"]"),ROW()-1),"")</f>
        <v/>
      </c>
      <c r="I624" s="17" t="str">
        <f ca="1">IFERROR(INDEX(INDIRECT("B_MSK["&amp;EXPEDISI[#Headers]&amp;"]"),ROW()-1),"")</f>
        <v/>
      </c>
      <c r="J624" s="19" t="str">
        <f ca="1">IFERROR(IF(INDEX(INDIRECT("B_MSK["&amp;EXPEDISI[#Headers]&amp;"]"),ROW()-1)=0,"",INDEX(INDIRECT("B_MSK["&amp;EXPEDISI[#Headers]&amp;"]"),ROW()-1)),"")</f>
        <v/>
      </c>
      <c r="K624" s="16" t="str">
        <f ca="1">IFERROR(IF(EXPEDISI[[#This Row],[NAMA BARANG]]="","",INDEX(INDIRECT("B_MSK["&amp;EXPEDISI[#Headers]&amp;"]"),ROW()-1)),"")</f>
        <v/>
      </c>
      <c r="L624" s="17" t="str">
        <f ca="1">IFERROR(INDEX(INDIRECT("B_MSK["&amp;EXPEDISI[#Headers]&amp;"]"),ROW()-1),"")</f>
        <v/>
      </c>
    </row>
    <row r="625" spans="1:12" x14ac:dyDescent="0.25">
      <c r="A625" s="16" t="str">
        <f ca="1">IFERROR(INDEX(INDIRECT("B_MSK["&amp;EXPEDISI[#Headers]&amp;"]"),ROW()-1),"")</f>
        <v/>
      </c>
      <c r="B625" s="26" t="str">
        <f ca="1">IFERROR(INDEX(INDIRECT("B_MSK["&amp;EXPEDISI[#Headers]&amp;"]"),ROW()-1),"")</f>
        <v>Map Sika kcg AC-05 biru</v>
      </c>
      <c r="C625" s="26" t="str">
        <f ca="1">IFERROR(INDEX(SUPPLIER_CONV[2],MATCH(INDEX(INDIRECT("B_MSK["&amp;EXPEDISI[#Headers]&amp;"]"),ROW()-1),SUPPLIER_CONV[1],0)),"")</f>
        <v>GRAFINDO</v>
      </c>
      <c r="D625" s="21" t="str">
        <f ca="1">IFERROR(INDEX(INDIRECT("B_MSK["&amp;EXPEDISI[#Headers]&amp;"]"),ROW()-1)&amp;IF(OR(EXPEDISI[[#This Row],[C]]&lt;2,EXPEDISI[[#This Row],[C]]=""),"","/ CTN"),"")</f>
        <v>50 LSN/ CTN</v>
      </c>
      <c r="E625" s="5">
        <f ca="1">IFERROR(INDEX(INDIRECT("B_MSK["&amp;EXPEDISI[#Headers]&amp;"]"),ROW()-1),"")</f>
        <v>5</v>
      </c>
      <c r="F625" s="22">
        <f ca="1">IFERROR(INDEX(INDIRECT("B_MSK["&amp;EXPEDISI[#Headers]&amp;"_1]"),ROW()-1),"")</f>
        <v>17400</v>
      </c>
      <c r="G625" s="17" t="str">
        <f ca="1">IFERROR(INDEX(INDIRECT("B_MSK["&amp;EXPEDISI[#Headers]&amp;"_1]"),ROW()-1),"")</f>
        <v>/ LSN</v>
      </c>
      <c r="H625" s="17" t="str">
        <f ca="1">IFERROR(INDEX(INDIRECT("B_MSK["&amp;EXPEDISI[#Headers]&amp;"]"),ROW()-1),"")</f>
        <v/>
      </c>
      <c r="I625" s="17" t="str">
        <f ca="1">IFERROR(INDEX(INDIRECT("B_MSK["&amp;EXPEDISI[#Headers]&amp;"]"),ROW()-1),"")</f>
        <v/>
      </c>
      <c r="J625" s="19" t="str">
        <f ca="1">IFERROR(IF(INDEX(INDIRECT("B_MSK["&amp;EXPEDISI[#Headers]&amp;"]"),ROW()-1)=0,"",INDEX(INDIRECT("B_MSK["&amp;EXPEDISI[#Headers]&amp;"]"),ROW()-1)),"")</f>
        <v/>
      </c>
      <c r="K625" s="16">
        <f ca="1">IFERROR(IF(EXPEDISI[[#This Row],[NAMA BARANG]]="","",INDEX(INDIRECT("B_MSK["&amp;EXPEDISI[#Headers]&amp;"]"),ROW()-1)),"")</f>
        <v>44947</v>
      </c>
      <c r="L625" s="17" t="str">
        <f ca="1">IFERROR(INDEX(INDIRECT("B_MSK["&amp;EXPEDISI[#Headers]&amp;"]"),ROW()-1),"")</f>
        <v/>
      </c>
    </row>
    <row r="626" spans="1:12" x14ac:dyDescent="0.25">
      <c r="A626" s="16" t="str">
        <f ca="1">IFERROR(INDEX(INDIRECT("B_MSK["&amp;EXPEDISI[#Headers]&amp;"]"),ROW()-1),"")</f>
        <v/>
      </c>
      <c r="B626" s="26" t="str">
        <f ca="1">IFERROR(INDEX(INDIRECT("B_MSK["&amp;EXPEDISI[#Headers]&amp;"]"),ROW()-1),"")</f>
        <v>Map Sika kcg AC-05 merah</v>
      </c>
      <c r="C626" s="26" t="str">
        <f ca="1">IFERROR(INDEX(SUPPLIER_CONV[2],MATCH(INDEX(INDIRECT("B_MSK["&amp;EXPEDISI[#Headers]&amp;"]"),ROW()-1),SUPPLIER_CONV[1],0)),"")</f>
        <v>GRAFINDO</v>
      </c>
      <c r="D626" s="21" t="str">
        <f ca="1">IFERROR(INDEX(INDIRECT("B_MSK["&amp;EXPEDISI[#Headers]&amp;"]"),ROW()-1)&amp;IF(OR(EXPEDISI[[#This Row],[C]]&lt;2,EXPEDISI[[#This Row],[C]]=""),"","/ CTN"),"")</f>
        <v>50 LSN/ CTN</v>
      </c>
      <c r="E626" s="5">
        <f ca="1">IFERROR(INDEX(INDIRECT("B_MSK["&amp;EXPEDISI[#Headers]&amp;"]"),ROW()-1),"")</f>
        <v>12</v>
      </c>
      <c r="F626" s="22">
        <f ca="1">IFERROR(INDEX(INDIRECT("B_MSK["&amp;EXPEDISI[#Headers]&amp;"_1]"),ROW()-1),"")</f>
        <v>17400</v>
      </c>
      <c r="G626" s="17" t="str">
        <f ca="1">IFERROR(INDEX(INDIRECT("B_MSK["&amp;EXPEDISI[#Headers]&amp;"_1]"),ROW()-1),"")</f>
        <v>/ LSN</v>
      </c>
      <c r="H626" s="17" t="str">
        <f ca="1">IFERROR(INDEX(INDIRECT("B_MSK["&amp;EXPEDISI[#Headers]&amp;"]"),ROW()-1),"")</f>
        <v/>
      </c>
      <c r="I626" s="17" t="str">
        <f ca="1">IFERROR(INDEX(INDIRECT("B_MSK["&amp;EXPEDISI[#Headers]&amp;"]"),ROW()-1),"")</f>
        <v/>
      </c>
      <c r="J626" s="19" t="str">
        <f ca="1">IFERROR(IF(INDEX(INDIRECT("B_MSK["&amp;EXPEDISI[#Headers]&amp;"]"),ROW()-1)=0,"",INDEX(INDIRECT("B_MSK["&amp;EXPEDISI[#Headers]&amp;"]"),ROW()-1)),"")</f>
        <v/>
      </c>
      <c r="K626" s="16">
        <f ca="1">IFERROR(IF(EXPEDISI[[#This Row],[NAMA BARANG]]="","",INDEX(INDIRECT("B_MSK["&amp;EXPEDISI[#Headers]&amp;"]"),ROW()-1)),"")</f>
        <v>44947</v>
      </c>
      <c r="L626" s="17" t="str">
        <f ca="1">IFERROR(INDEX(INDIRECT("B_MSK["&amp;EXPEDISI[#Headers]&amp;"]"),ROW()-1),"")</f>
        <v/>
      </c>
    </row>
    <row r="627" spans="1:12" x14ac:dyDescent="0.25">
      <c r="A627" s="16" t="str">
        <f ca="1">IFERROR(INDEX(INDIRECT("B_MSK["&amp;EXPEDISI[#Headers]&amp;"]"),ROW()-1),"")</f>
        <v/>
      </c>
      <c r="B627" s="26" t="str">
        <f ca="1">IFERROR(INDEX(INDIRECT("B_MSK["&amp;EXPEDISI[#Headers]&amp;"]"),ROW()-1),"")</f>
        <v>Map Sika kcg AC-05 kuning</v>
      </c>
      <c r="C627" s="26" t="str">
        <f ca="1">IFERROR(INDEX(SUPPLIER_CONV[2],MATCH(INDEX(INDIRECT("B_MSK["&amp;EXPEDISI[#Headers]&amp;"]"),ROW()-1),SUPPLIER_CONV[1],0)),"")</f>
        <v>GRAFINDO</v>
      </c>
      <c r="D627" s="21" t="str">
        <f ca="1">IFERROR(INDEX(INDIRECT("B_MSK["&amp;EXPEDISI[#Headers]&amp;"]"),ROW()-1)&amp;IF(OR(EXPEDISI[[#This Row],[C]]&lt;2,EXPEDISI[[#This Row],[C]]=""),"","/ CTN"),"")</f>
        <v>50 LSN/ CTN</v>
      </c>
      <c r="E627" s="5">
        <f ca="1">IFERROR(INDEX(INDIRECT("B_MSK["&amp;EXPEDISI[#Headers]&amp;"]"),ROW()-1),"")</f>
        <v>5</v>
      </c>
      <c r="F627" s="22">
        <f ca="1">IFERROR(INDEX(INDIRECT("B_MSK["&amp;EXPEDISI[#Headers]&amp;"_1]"),ROW()-1),"")</f>
        <v>17400</v>
      </c>
      <c r="G627" s="17" t="str">
        <f ca="1">IFERROR(INDEX(INDIRECT("B_MSK["&amp;EXPEDISI[#Headers]&amp;"_1]"),ROW()-1),"")</f>
        <v>/ LSN</v>
      </c>
      <c r="H627" s="17" t="str">
        <f ca="1">IFERROR(INDEX(INDIRECT("B_MSK["&amp;EXPEDISI[#Headers]&amp;"]"),ROW()-1),"")</f>
        <v/>
      </c>
      <c r="I627" s="17" t="str">
        <f ca="1">IFERROR(INDEX(INDIRECT("B_MSK["&amp;EXPEDISI[#Headers]&amp;"]"),ROW()-1),"")</f>
        <v/>
      </c>
      <c r="J627" s="23" t="str">
        <f ca="1">IFERROR(IF(INDEX(INDIRECT("B_MSK["&amp;EXPEDISI[#Headers]&amp;"]"),ROW()-1)=0,"",INDEX(INDIRECT("B_MSK["&amp;EXPEDISI[#Headers]&amp;"]"),ROW()-1)),"")</f>
        <v/>
      </c>
      <c r="K627" s="16">
        <f ca="1">IFERROR(IF(EXPEDISI[[#This Row],[NAMA BARANG]]="","",INDEX(INDIRECT("B_MSK["&amp;EXPEDISI[#Headers]&amp;"]"),ROW()-1)),"")</f>
        <v>44947</v>
      </c>
      <c r="L627" s="17" t="str">
        <f ca="1">IFERROR(INDEX(INDIRECT("B_MSK["&amp;EXPEDISI[#Headers]&amp;"]"),ROW()-1),"")</f>
        <v/>
      </c>
    </row>
    <row r="628" spans="1:12" x14ac:dyDescent="0.25">
      <c r="A628" s="16" t="str">
        <f ca="1">IFERROR(INDEX(INDIRECT("B_MSK["&amp;EXPEDISI[#Headers]&amp;"]"),ROW()-1),"")</f>
        <v/>
      </c>
      <c r="B628" s="26" t="str">
        <f ca="1">IFERROR(INDEX(INDIRECT("B_MSK["&amp;EXPEDISI[#Headers]&amp;"]"),ROW()-1),"")</f>
        <v/>
      </c>
      <c r="C628" s="26" t="str">
        <f ca="1">IFERROR(INDEX(SUPPLIER_CONV[2],MATCH(INDEX(INDIRECT("B_MSK["&amp;EXPEDISI[#Headers]&amp;"]"),ROW()-1),SUPPLIER_CONV[1],0)),"")</f>
        <v/>
      </c>
      <c r="D628" s="21" t="str">
        <f ca="1">IFERROR(INDEX(INDIRECT("B_MSK["&amp;EXPEDISI[#Headers]&amp;"]"),ROW()-1)&amp;IF(OR(EXPEDISI[[#This Row],[C]]&lt;2,EXPEDISI[[#This Row],[C]]=""),"","/ CTN"),"")</f>
        <v/>
      </c>
      <c r="E628" s="5" t="str">
        <f ca="1">IFERROR(INDEX(INDIRECT("B_MSK["&amp;EXPEDISI[#Headers]&amp;"]"),ROW()-1),"")</f>
        <v/>
      </c>
      <c r="F628" s="22" t="str">
        <f ca="1">IFERROR(INDEX(INDIRECT("B_MSK["&amp;EXPEDISI[#Headers]&amp;"_1]"),ROW()-1),"")</f>
        <v/>
      </c>
      <c r="G628" s="17" t="str">
        <f ca="1">IFERROR(INDEX(INDIRECT("B_MSK["&amp;EXPEDISI[#Headers]&amp;"_1]"),ROW()-1),"")</f>
        <v/>
      </c>
      <c r="H628" s="17" t="str">
        <f ca="1">IFERROR(INDEX(INDIRECT("B_MSK["&amp;EXPEDISI[#Headers]&amp;"]"),ROW()-1),"")</f>
        <v/>
      </c>
      <c r="I628" s="17" t="str">
        <f ca="1">IFERROR(INDEX(INDIRECT("B_MSK["&amp;EXPEDISI[#Headers]&amp;"]"),ROW()-1),"")</f>
        <v/>
      </c>
      <c r="J628" s="19" t="str">
        <f ca="1">IFERROR(IF(INDEX(INDIRECT("B_MSK["&amp;EXPEDISI[#Headers]&amp;"]"),ROW()-1)=0,"",INDEX(INDIRECT("B_MSK["&amp;EXPEDISI[#Headers]&amp;"]"),ROW()-1)),"")</f>
        <v/>
      </c>
      <c r="K628" s="16" t="str">
        <f ca="1">IFERROR(IF(EXPEDISI[[#This Row],[NAMA BARANG]]="","",INDEX(INDIRECT("B_MSK["&amp;EXPEDISI[#Headers]&amp;"]"),ROW()-1)),"")</f>
        <v/>
      </c>
      <c r="L628" s="17" t="str">
        <f ca="1">IFERROR(INDEX(INDIRECT("B_MSK["&amp;EXPEDISI[#Headers]&amp;"]"),ROW()-1),"")</f>
        <v/>
      </c>
    </row>
    <row r="629" spans="1:12" x14ac:dyDescent="0.25">
      <c r="A629" s="16" t="str">
        <f ca="1">IFERROR(INDEX(INDIRECT("B_MSK["&amp;EXPEDISI[#Headers]&amp;"]"),ROW()-1),"")</f>
        <v/>
      </c>
      <c r="B629" s="26" t="str">
        <f ca="1">IFERROR(INDEX(INDIRECT("B_MSK["&amp;EXPEDISI[#Headers]&amp;"]"),ROW()-1),"")</f>
        <v>Isi Stapler (Staples) SDI 1204 No.3</v>
      </c>
      <c r="C629" s="26" t="str">
        <f ca="1">IFERROR(INDEX(SUPPLIER_CONV[2],MATCH(INDEX(INDIRECT("B_MSK["&amp;EXPEDISI[#Headers]&amp;"]"),ROW()-1),SUPPLIER_CONV[1],0)),"")</f>
        <v>SDI</v>
      </c>
      <c r="D629" s="21" t="str">
        <f ca="1">IFERROR(INDEX(INDIRECT("B_MSK["&amp;EXPEDISI[#Headers]&amp;"]"),ROW()-1)&amp;IF(OR(EXPEDISI[[#This Row],[C]]&lt;2,EXPEDISI[[#This Row],[C]]=""),"","/ CTN"),"")</f>
        <v>500 BOX/ CTN</v>
      </c>
      <c r="E629" s="5">
        <f ca="1">IFERROR(INDEX(INDIRECT("B_MSK["&amp;EXPEDISI[#Headers]&amp;"]"),ROW()-1),"")</f>
        <v>3</v>
      </c>
      <c r="F629" s="22">
        <f ca="1">IFERROR(INDEX(INDIRECT("B_MSK["&amp;EXPEDISI[#Headers]&amp;"_1]"),ROW()-1),"")</f>
        <v>3036.04</v>
      </c>
      <c r="G629" s="17" t="str">
        <f ca="1">IFERROR(INDEX(INDIRECT("B_MSK["&amp;EXPEDISI[#Headers]&amp;"_1]"),ROW()-1),"")</f>
        <v>/ BOX</v>
      </c>
      <c r="H629" s="17">
        <f ca="1">IFERROR(INDEX(INDIRECT("B_MSK["&amp;EXPEDISI[#Headers]&amp;"]"),ROW()-1),"")</f>
        <v>0.17499999999999999</v>
      </c>
      <c r="I629" s="17" t="str">
        <f ca="1">IFERROR(INDEX(INDIRECT("B_MSK["&amp;EXPEDISI[#Headers]&amp;"]"),ROW()-1),"")</f>
        <v/>
      </c>
      <c r="J629" s="19" t="str">
        <f ca="1">IFERROR(IF(INDEX(INDIRECT("B_MSK["&amp;EXPEDISI[#Headers]&amp;"]"),ROW()-1)=0,"",INDEX(INDIRECT("B_MSK["&amp;EXPEDISI[#Headers]&amp;"]"),ROW()-1)),"")</f>
        <v/>
      </c>
      <c r="K629" s="16">
        <f ca="1">IFERROR(IF(EXPEDISI[[#This Row],[NAMA BARANG]]="","",INDEX(INDIRECT("B_MSK["&amp;EXPEDISI[#Headers]&amp;"]"),ROW()-1)),"")</f>
        <v>44947</v>
      </c>
      <c r="L629" s="17" t="str">
        <f ca="1">IFERROR(INDEX(INDIRECT("B_MSK["&amp;EXPEDISI[#Headers]&amp;"]"),ROW()-1),"")</f>
        <v/>
      </c>
    </row>
    <row r="630" spans="1:12" x14ac:dyDescent="0.25">
      <c r="A630" s="16" t="str">
        <f ca="1">IFERROR(INDEX(INDIRECT("B_MSK["&amp;EXPEDISI[#Headers]&amp;"]"),ROW()-1),"")</f>
        <v/>
      </c>
      <c r="B630" s="26" t="str">
        <f ca="1">IFERROR(INDEX(INDIRECT("B_MSK["&amp;EXPEDISI[#Headers]&amp;"]"),ROW()-1),"")</f>
        <v/>
      </c>
      <c r="C630" s="26" t="str">
        <f ca="1">IFERROR(INDEX(SUPPLIER_CONV[2],MATCH(INDEX(INDIRECT("B_MSK["&amp;EXPEDISI[#Headers]&amp;"]"),ROW()-1),SUPPLIER_CONV[1],0)),"")</f>
        <v/>
      </c>
      <c r="D630" s="21" t="str">
        <f ca="1">IFERROR(INDEX(INDIRECT("B_MSK["&amp;EXPEDISI[#Headers]&amp;"]"),ROW()-1)&amp;IF(OR(EXPEDISI[[#This Row],[C]]&lt;2,EXPEDISI[[#This Row],[C]]=""),"","/ CTN"),"")</f>
        <v/>
      </c>
      <c r="E630" s="5" t="str">
        <f ca="1">IFERROR(INDEX(INDIRECT("B_MSK["&amp;EXPEDISI[#Headers]&amp;"]"),ROW()-1),"")</f>
        <v/>
      </c>
      <c r="F630" s="22" t="str">
        <f ca="1">IFERROR(INDEX(INDIRECT("B_MSK["&amp;EXPEDISI[#Headers]&amp;"_1]"),ROW()-1),"")</f>
        <v/>
      </c>
      <c r="G630" s="17" t="str">
        <f ca="1">IFERROR(INDEX(INDIRECT("B_MSK["&amp;EXPEDISI[#Headers]&amp;"_1]"),ROW()-1),"")</f>
        <v/>
      </c>
      <c r="H630" s="17" t="str">
        <f ca="1">IFERROR(INDEX(INDIRECT("B_MSK["&amp;EXPEDISI[#Headers]&amp;"]"),ROW()-1),"")</f>
        <v/>
      </c>
      <c r="I630" s="17" t="str">
        <f ca="1">IFERROR(INDEX(INDIRECT("B_MSK["&amp;EXPEDISI[#Headers]&amp;"]"),ROW()-1),"")</f>
        <v/>
      </c>
      <c r="J630" s="19" t="str">
        <f ca="1">IFERROR(IF(INDEX(INDIRECT("B_MSK["&amp;EXPEDISI[#Headers]&amp;"]"),ROW()-1)=0,"",INDEX(INDIRECT("B_MSK["&amp;EXPEDISI[#Headers]&amp;"]"),ROW()-1)),"")</f>
        <v/>
      </c>
      <c r="K630" s="16" t="str">
        <f ca="1">IFERROR(IF(EXPEDISI[[#This Row],[NAMA BARANG]]="","",INDEX(INDIRECT("B_MSK["&amp;EXPEDISI[#Headers]&amp;"]"),ROW()-1)),"")</f>
        <v/>
      </c>
      <c r="L630" s="17" t="str">
        <f ca="1">IFERROR(INDEX(INDIRECT("B_MSK["&amp;EXPEDISI[#Headers]&amp;"]"),ROW()-1),"")</f>
        <v/>
      </c>
    </row>
    <row r="631" spans="1:12" x14ac:dyDescent="0.25">
      <c r="A631" s="16" t="str">
        <f ca="1">IFERROR(INDEX(INDIRECT("B_MSK["&amp;EXPEDISI[#Headers]&amp;"]"),ROW()-1),"")</f>
        <v/>
      </c>
      <c r="B631" s="26" t="str">
        <f ca="1">IFERROR(INDEX(INDIRECT("B_MSK["&amp;EXPEDISI[#Headers]&amp;"]"),ROW()-1),"")</f>
        <v>PW JK 12W CP-12 PB panjang</v>
      </c>
      <c r="C631" s="26" t="str">
        <f ca="1">IFERROR(INDEX(SUPPLIER_CONV[2],MATCH(INDEX(INDIRECT("B_MSK["&amp;EXPEDISI[#Headers]&amp;"]"),ROW()-1),SUPPLIER_CONV[1],0)),"")</f>
        <v>ATALI</v>
      </c>
      <c r="D631" s="21" t="str">
        <f ca="1">IFERROR(INDEX(INDIRECT("B_MSK["&amp;EXPEDISI[#Headers]&amp;"]"),ROW()-1)&amp;IF(OR(EXPEDISI[[#This Row],[C]]&lt;2,EXPEDISI[[#This Row],[C]]=""),"","/ CTN"),"")</f>
        <v>12 LSN</v>
      </c>
      <c r="E631" s="5">
        <f ca="1">IFERROR(INDEX(INDIRECT("B_MSK["&amp;EXPEDISI[#Headers]&amp;"]"),ROW()-1),"")</f>
        <v>1</v>
      </c>
      <c r="F631" s="22">
        <f ca="1">IFERROR(INDEX(INDIRECT("B_MSK["&amp;EXPEDISI[#Headers]&amp;"_1]"),ROW()-1),"")</f>
        <v>127200</v>
      </c>
      <c r="G631" s="17" t="str">
        <f ca="1">IFERROR(INDEX(INDIRECT("B_MSK["&amp;EXPEDISI[#Headers]&amp;"_1]"),ROW()-1),"")</f>
        <v>/ LSN</v>
      </c>
      <c r="H631" s="17">
        <f ca="1">IFERROR(INDEX(INDIRECT("B_MSK["&amp;EXPEDISI[#Headers]&amp;"]"),ROW()-1),"")</f>
        <v>0.125</v>
      </c>
      <c r="I631" s="17">
        <f ca="1">IFERROR(INDEX(INDIRECT("B_MSK["&amp;EXPEDISI[#Headers]&amp;"]"),ROW()-1),"")</f>
        <v>0.05</v>
      </c>
      <c r="J631" s="19" t="str">
        <f ca="1">IFERROR(IF(INDEX(INDIRECT("B_MSK["&amp;EXPEDISI[#Headers]&amp;"]"),ROW()-1)=0,"",INDEX(INDIRECT("B_MSK["&amp;EXPEDISI[#Headers]&amp;"]"),ROW()-1)),"")</f>
        <v/>
      </c>
      <c r="K631" s="16">
        <f ca="1">IFERROR(IF(EXPEDISI[[#This Row],[NAMA BARANG]]="","",INDEX(INDIRECT("B_MSK["&amp;EXPEDISI[#Headers]&amp;"]"),ROW()-1)),"")</f>
        <v>44947</v>
      </c>
      <c r="L631" s="17" t="str">
        <f ca="1">IFERROR(INDEX(INDIRECT("B_MSK["&amp;EXPEDISI[#Headers]&amp;"]"),ROW()-1),"")</f>
        <v/>
      </c>
    </row>
    <row r="632" spans="1:12" x14ac:dyDescent="0.25">
      <c r="A632" s="16" t="str">
        <f ca="1">IFERROR(INDEX(INDIRECT("B_MSK["&amp;EXPEDISI[#Headers]&amp;"]"),ROW()-1),"")</f>
        <v/>
      </c>
      <c r="B632" s="26" t="str">
        <f ca="1">IFERROR(INDEX(INDIRECT("B_MSK["&amp;EXPEDISI[#Headers]&amp;"]"),ROW()-1),"")</f>
        <v>Crayon putar JK TWCR-12 S</v>
      </c>
      <c r="C632" s="26" t="str">
        <f ca="1">IFERROR(INDEX(SUPPLIER_CONV[2],MATCH(INDEX(INDIRECT("B_MSK["&amp;EXPEDISI[#Headers]&amp;"]"),ROW()-1),SUPPLIER_CONV[1],0)),"")</f>
        <v>ATALI</v>
      </c>
      <c r="D632" s="21" t="str">
        <f ca="1">IFERROR(INDEX(INDIRECT("B_MSK["&amp;EXPEDISI[#Headers]&amp;"]"),ROW()-1)&amp;IF(OR(EXPEDISI[[#This Row],[C]]&lt;2,EXPEDISI[[#This Row],[C]]=""),"","/ CTN"),"")</f>
        <v>12 LSN/ CTN</v>
      </c>
      <c r="E632" s="5">
        <f ca="1">IFERROR(INDEX(INDIRECT("B_MSK["&amp;EXPEDISI[#Headers]&amp;"]"),ROW()-1),"")</f>
        <v>2</v>
      </c>
      <c r="F632" s="22">
        <f ca="1">IFERROR(INDEX(INDIRECT("B_MSK["&amp;EXPEDISI[#Headers]&amp;"_1]"),ROW()-1),"")</f>
        <v>286800</v>
      </c>
      <c r="G632" s="17" t="str">
        <f ca="1">IFERROR(INDEX(INDIRECT("B_MSK["&amp;EXPEDISI[#Headers]&amp;"_1]"),ROW()-1),"")</f>
        <v>/ LSN</v>
      </c>
      <c r="H632" s="17">
        <f ca="1">IFERROR(INDEX(INDIRECT("B_MSK["&amp;EXPEDISI[#Headers]&amp;"]"),ROW()-1),"")</f>
        <v>0.125</v>
      </c>
      <c r="I632" s="17">
        <f ca="1">IFERROR(INDEX(INDIRECT("B_MSK["&amp;EXPEDISI[#Headers]&amp;"]"),ROW()-1),"")</f>
        <v>0.05</v>
      </c>
      <c r="J632" s="19" t="str">
        <f ca="1">IFERROR(IF(INDEX(INDIRECT("B_MSK["&amp;EXPEDISI[#Headers]&amp;"]"),ROW()-1)=0,"",INDEX(INDIRECT("B_MSK["&amp;EXPEDISI[#Headers]&amp;"]"),ROW()-1)),"")</f>
        <v/>
      </c>
      <c r="K632" s="16">
        <f ca="1">IFERROR(IF(EXPEDISI[[#This Row],[NAMA BARANG]]="","",INDEX(INDIRECT("B_MSK["&amp;EXPEDISI[#Headers]&amp;"]"),ROW()-1)),"")</f>
        <v>44947</v>
      </c>
      <c r="L632" s="17" t="str">
        <f ca="1">IFERROR(INDEX(INDIRECT("B_MSK["&amp;EXPEDISI[#Headers]&amp;"]"),ROW()-1),"")</f>
        <v/>
      </c>
    </row>
    <row r="633" spans="1:12" x14ac:dyDescent="0.25">
      <c r="A633" s="16" t="str">
        <f ca="1">IFERROR(INDEX(INDIRECT("B_MSK["&amp;EXPEDISI[#Headers]&amp;"]"),ROW()-1),"")</f>
        <v/>
      </c>
      <c r="B633" s="26" t="str">
        <f ca="1">IFERROR(INDEX(INDIRECT("B_MSK["&amp;EXPEDISI[#Headers]&amp;"]"),ROW()-1),"")</f>
        <v>Crayon putar JK TWCR-12 mini</v>
      </c>
      <c r="C633" s="26" t="str">
        <f ca="1">IFERROR(INDEX(SUPPLIER_CONV[2],MATCH(INDEX(INDIRECT("B_MSK["&amp;EXPEDISI[#Headers]&amp;"]"),ROW()-1),SUPPLIER_CONV[1],0)),"")</f>
        <v>ATALI</v>
      </c>
      <c r="D633" s="21" t="str">
        <f ca="1">IFERROR(INDEX(INDIRECT("B_MSK["&amp;EXPEDISI[#Headers]&amp;"]"),ROW()-1)&amp;IF(OR(EXPEDISI[[#This Row],[C]]&lt;2,EXPEDISI[[#This Row],[C]]=""),"","/ CTN"),"")</f>
        <v>12 LSN</v>
      </c>
      <c r="E633" s="5">
        <f ca="1">IFERROR(INDEX(INDIRECT("B_MSK["&amp;EXPEDISI[#Headers]&amp;"]"),ROW()-1),"")</f>
        <v>1</v>
      </c>
      <c r="F633" s="22">
        <f ca="1">IFERROR(INDEX(INDIRECT("B_MSK["&amp;EXPEDISI[#Headers]&amp;"_1]"),ROW()-1),"")</f>
        <v>223200</v>
      </c>
      <c r="G633" s="17" t="str">
        <f ca="1">IFERROR(INDEX(INDIRECT("B_MSK["&amp;EXPEDISI[#Headers]&amp;"_1]"),ROW()-1),"")</f>
        <v>/ LSN</v>
      </c>
      <c r="H633" s="17">
        <f ca="1">IFERROR(INDEX(INDIRECT("B_MSK["&amp;EXPEDISI[#Headers]&amp;"]"),ROW()-1),"")</f>
        <v>0.125</v>
      </c>
      <c r="I633" s="17">
        <f ca="1">IFERROR(INDEX(INDIRECT("B_MSK["&amp;EXPEDISI[#Headers]&amp;"]"),ROW()-1),"")</f>
        <v>0.05</v>
      </c>
      <c r="J633" s="23" t="str">
        <f ca="1">IFERROR(IF(INDEX(INDIRECT("B_MSK["&amp;EXPEDISI[#Headers]&amp;"]"),ROW()-1)=0,"",INDEX(INDIRECT("B_MSK["&amp;EXPEDISI[#Headers]&amp;"]"),ROW()-1)),"")</f>
        <v/>
      </c>
      <c r="K633" s="16">
        <f ca="1">IFERROR(IF(EXPEDISI[[#This Row],[NAMA BARANG]]="","",INDEX(INDIRECT("B_MSK["&amp;EXPEDISI[#Headers]&amp;"]"),ROW()-1)),"")</f>
        <v>44947</v>
      </c>
      <c r="L633" s="17" t="str">
        <f ca="1">IFERROR(INDEX(INDIRECT("B_MSK["&amp;EXPEDISI[#Headers]&amp;"]"),ROW()-1),"")</f>
        <v/>
      </c>
    </row>
    <row r="634" spans="1:12" x14ac:dyDescent="0.25">
      <c r="A634" s="16" t="str">
        <f ca="1">IFERROR(INDEX(INDIRECT("B_MSK["&amp;EXPEDISI[#Headers]&amp;"]"),ROW()-1),"")</f>
        <v/>
      </c>
      <c r="B634" s="26" t="str">
        <f ca="1">IFERROR(INDEX(INDIRECT("B_MSK["&amp;EXPEDISI[#Headers]&amp;"]"),ROW()-1),"")</f>
        <v>O pastel JK 12W OP-12 S</v>
      </c>
      <c r="C634" s="26" t="str">
        <f ca="1">IFERROR(INDEX(SUPPLIER_CONV[2],MATCH(INDEX(INDIRECT("B_MSK["&amp;EXPEDISI[#Headers]&amp;"]"),ROW()-1),SUPPLIER_CONV[1],0)),"")</f>
        <v>ATALI</v>
      </c>
      <c r="D634" s="21" t="str">
        <f ca="1">IFERROR(INDEX(INDIRECT("B_MSK["&amp;EXPEDISI[#Headers]&amp;"]"),ROW()-1)&amp;IF(OR(EXPEDISI[[#This Row],[C]]&lt;2,EXPEDISI[[#This Row],[C]]=""),"","/ CTN"),"")</f>
        <v>12 LSN/ CTN</v>
      </c>
      <c r="E634" s="5">
        <f ca="1">IFERROR(INDEX(INDIRECT("B_MSK["&amp;EXPEDISI[#Headers]&amp;"]"),ROW()-1),"")</f>
        <v>10</v>
      </c>
      <c r="F634" s="22">
        <f ca="1">IFERROR(INDEX(INDIRECT("B_MSK["&amp;EXPEDISI[#Headers]&amp;"_1]"),ROW()-1),"")</f>
        <v>142800</v>
      </c>
      <c r="G634" s="17" t="str">
        <f ca="1">IFERROR(INDEX(INDIRECT("B_MSK["&amp;EXPEDISI[#Headers]&amp;"_1]"),ROW()-1),"")</f>
        <v>/ LSN</v>
      </c>
      <c r="H634" s="17">
        <f ca="1">IFERROR(INDEX(INDIRECT("B_MSK["&amp;EXPEDISI[#Headers]&amp;"]"),ROW()-1),"")</f>
        <v>0.125</v>
      </c>
      <c r="I634" s="17">
        <f ca="1">IFERROR(INDEX(INDIRECT("B_MSK["&amp;EXPEDISI[#Headers]&amp;"]"),ROW()-1),"")</f>
        <v>0.05</v>
      </c>
      <c r="J634" s="23" t="str">
        <f ca="1">IFERROR(IF(INDEX(INDIRECT("B_MSK["&amp;EXPEDISI[#Headers]&amp;"]"),ROW()-1)=0,"",INDEX(INDIRECT("B_MSK["&amp;EXPEDISI[#Headers]&amp;"]"),ROW()-1)),"")</f>
        <v/>
      </c>
      <c r="K634" s="16">
        <f ca="1">IFERROR(IF(EXPEDISI[[#This Row],[NAMA BARANG]]="","",INDEX(INDIRECT("B_MSK["&amp;EXPEDISI[#Headers]&amp;"]"),ROW()-1)),"")</f>
        <v>44947</v>
      </c>
      <c r="L634" s="17" t="str">
        <f ca="1">IFERROR(INDEX(INDIRECT("B_MSK["&amp;EXPEDISI[#Headers]&amp;"]"),ROW()-1),"")</f>
        <v/>
      </c>
    </row>
    <row r="635" spans="1:12" x14ac:dyDescent="0.25">
      <c r="A635" s="16" t="str">
        <f ca="1">IFERROR(INDEX(INDIRECT("B_MSK["&amp;EXPEDISI[#Headers]&amp;"]"),ROW()-1),"")</f>
        <v/>
      </c>
      <c r="B635" s="26" t="str">
        <f ca="1">IFERROR(INDEX(INDIRECT("B_MSK["&amp;EXPEDISI[#Headers]&amp;"]"),ROW()-1),"")</f>
        <v>O pastel JK 18W OP-18 S</v>
      </c>
      <c r="C635" s="26" t="str">
        <f ca="1">IFERROR(INDEX(SUPPLIER_CONV[2],MATCH(INDEX(INDIRECT("B_MSK["&amp;EXPEDISI[#Headers]&amp;"]"),ROW()-1),SUPPLIER_CONV[1],0)),"")</f>
        <v>ATALI</v>
      </c>
      <c r="D635" s="21" t="str">
        <f ca="1">IFERROR(INDEX(INDIRECT("B_MSK["&amp;EXPEDISI[#Headers]&amp;"]"),ROW()-1)&amp;IF(OR(EXPEDISI[[#This Row],[C]]&lt;2,EXPEDISI[[#This Row],[C]]=""),"","/ CTN"),"")</f>
        <v>6 LSN/ CTN</v>
      </c>
      <c r="E635" s="5">
        <f ca="1">IFERROR(INDEX(INDIRECT("B_MSK["&amp;EXPEDISI[#Headers]&amp;"]"),ROW()-1),"")</f>
        <v>5</v>
      </c>
      <c r="F635" s="22">
        <f ca="1">IFERROR(INDEX(INDIRECT("B_MSK["&amp;EXPEDISI[#Headers]&amp;"_1]"),ROW()-1),"")</f>
        <v>276000</v>
      </c>
      <c r="G635" s="17" t="str">
        <f ca="1">IFERROR(INDEX(INDIRECT("B_MSK["&amp;EXPEDISI[#Headers]&amp;"_1]"),ROW()-1),"")</f>
        <v>/ LSN</v>
      </c>
      <c r="H635" s="17">
        <f ca="1">IFERROR(INDEX(INDIRECT("B_MSK["&amp;EXPEDISI[#Headers]&amp;"]"),ROW()-1),"")</f>
        <v>0.125</v>
      </c>
      <c r="I635" s="17">
        <f ca="1">IFERROR(INDEX(INDIRECT("B_MSK["&amp;EXPEDISI[#Headers]&amp;"]"),ROW()-1),"")</f>
        <v>0.05</v>
      </c>
      <c r="J635" s="23" t="str">
        <f ca="1">IFERROR(IF(INDEX(INDIRECT("B_MSK["&amp;EXPEDISI[#Headers]&amp;"]"),ROW()-1)=0,"",INDEX(INDIRECT("B_MSK["&amp;EXPEDISI[#Headers]&amp;"]"),ROW()-1)),"")</f>
        <v/>
      </c>
      <c r="K635" s="16">
        <f ca="1">IFERROR(IF(EXPEDISI[[#This Row],[NAMA BARANG]]="","",INDEX(INDIRECT("B_MSK["&amp;EXPEDISI[#Headers]&amp;"]"),ROW()-1)),"")</f>
        <v>44947</v>
      </c>
      <c r="L635" s="17" t="str">
        <f ca="1">IFERROR(INDEX(INDIRECT("B_MSK["&amp;EXPEDISI[#Headers]&amp;"]"),ROW()-1),"")</f>
        <v/>
      </c>
    </row>
    <row r="636" spans="1:12" x14ac:dyDescent="0.25">
      <c r="A636" s="16" t="str">
        <f ca="1">IFERROR(INDEX(INDIRECT("B_MSK["&amp;EXPEDISI[#Headers]&amp;"]"),ROW()-1),"")</f>
        <v/>
      </c>
      <c r="B636" s="26" t="str">
        <f ca="1">IFERROR(INDEX(INDIRECT("B_MSK["&amp;EXPEDISI[#Headers]&amp;"]"),ROW()-1),"")</f>
        <v>O pastel JK 24W OP-24 S</v>
      </c>
      <c r="C636" s="26" t="str">
        <f ca="1">IFERROR(INDEX(SUPPLIER_CONV[2],MATCH(INDEX(INDIRECT("B_MSK["&amp;EXPEDISI[#Headers]&amp;"]"),ROW()-1),SUPPLIER_CONV[1],0)),"")</f>
        <v>ATALI</v>
      </c>
      <c r="D636" s="21" t="str">
        <f ca="1">IFERROR(INDEX(INDIRECT("B_MSK["&amp;EXPEDISI[#Headers]&amp;"]"),ROW()-1)&amp;IF(OR(EXPEDISI[[#This Row],[C]]&lt;2,EXPEDISI[[#This Row],[C]]=""),"","/ CTN"),"")</f>
        <v>8 BOX (6 SET)/ CTN</v>
      </c>
      <c r="E636" s="5">
        <f ca="1">IFERROR(INDEX(INDIRECT("B_MSK["&amp;EXPEDISI[#Headers]&amp;"]"),ROW()-1),"")</f>
        <v>2</v>
      </c>
      <c r="F636" s="22">
        <f ca="1">IFERROR(INDEX(INDIRECT("B_MSK["&amp;EXPEDISI[#Headers]&amp;"_1]"),ROW()-1),"")</f>
        <v>177600</v>
      </c>
      <c r="G636" s="17" t="str">
        <f ca="1">IFERROR(INDEX(INDIRECT("B_MSK["&amp;EXPEDISI[#Headers]&amp;"_1]"),ROW()-1),"")</f>
        <v xml:space="preserve">/ BOX </v>
      </c>
      <c r="H636" s="17">
        <f ca="1">IFERROR(INDEX(INDIRECT("B_MSK["&amp;EXPEDISI[#Headers]&amp;"]"),ROW()-1),"")</f>
        <v>0.125</v>
      </c>
      <c r="I636" s="17">
        <f ca="1">IFERROR(INDEX(INDIRECT("B_MSK["&amp;EXPEDISI[#Headers]&amp;"]"),ROW()-1),"")</f>
        <v>0.05</v>
      </c>
      <c r="J636" s="23" t="str">
        <f ca="1">IFERROR(IF(INDEX(INDIRECT("B_MSK["&amp;EXPEDISI[#Headers]&amp;"]"),ROW()-1)=0,"",INDEX(INDIRECT("B_MSK["&amp;EXPEDISI[#Headers]&amp;"]"),ROW()-1)),"")</f>
        <v/>
      </c>
      <c r="K636" s="16">
        <f ca="1">IFERROR(IF(EXPEDISI[[#This Row],[NAMA BARANG]]="","",INDEX(INDIRECT("B_MSK["&amp;EXPEDISI[#Headers]&amp;"]"),ROW()-1)),"")</f>
        <v>44947</v>
      </c>
      <c r="L636" s="17" t="str">
        <f ca="1">IFERROR(INDEX(INDIRECT("B_MSK["&amp;EXPEDISI[#Headers]&amp;"]"),ROW()-1),"")</f>
        <v/>
      </c>
    </row>
    <row r="637" spans="1:12" x14ac:dyDescent="0.25">
      <c r="A637" s="16" t="str">
        <f ca="1">IFERROR(INDEX(INDIRECT("B_MSK["&amp;EXPEDISI[#Headers]&amp;"]"),ROW()-1),"")</f>
        <v/>
      </c>
      <c r="B637" s="26" t="str">
        <f ca="1">IFERROR(INDEX(INDIRECT("B_MSK["&amp;EXPEDISI[#Headers]&amp;"]"),ROW()-1),"")</f>
        <v>O pastel JK 36W OP-36 S</v>
      </c>
      <c r="C637" s="26" t="str">
        <f ca="1">IFERROR(INDEX(SUPPLIER_CONV[2],MATCH(INDEX(INDIRECT("B_MSK["&amp;EXPEDISI[#Headers]&amp;"]"),ROW()-1),SUPPLIER_CONV[1],0)),"")</f>
        <v>ATALI</v>
      </c>
      <c r="D637" s="21" t="str">
        <f ca="1">IFERROR(INDEX(INDIRECT("B_MSK["&amp;EXPEDISI[#Headers]&amp;"]"),ROW()-1)&amp;IF(OR(EXPEDISI[[#This Row],[C]]&lt;2,EXPEDISI[[#This Row],[C]]=""),"","/ CTN"),"")</f>
        <v>6 BOX (6 SET)/ CTN</v>
      </c>
      <c r="E637" s="5">
        <f ca="1">IFERROR(INDEX(INDIRECT("B_MSK["&amp;EXPEDISI[#Headers]&amp;"]"),ROW()-1),"")</f>
        <v>2</v>
      </c>
      <c r="F637" s="22">
        <f ca="1">IFERROR(INDEX(INDIRECT("B_MSK["&amp;EXPEDISI[#Headers]&amp;"_1]"),ROW()-1),"")</f>
        <v>249000</v>
      </c>
      <c r="G637" s="17" t="str">
        <f ca="1">IFERROR(INDEX(INDIRECT("B_MSK["&amp;EXPEDISI[#Headers]&amp;"_1]"),ROW()-1),"")</f>
        <v xml:space="preserve">/ BOX </v>
      </c>
      <c r="H637" s="17">
        <f ca="1">IFERROR(INDEX(INDIRECT("B_MSK["&amp;EXPEDISI[#Headers]&amp;"]"),ROW()-1),"")</f>
        <v>0.125</v>
      </c>
      <c r="I637" s="17">
        <f ca="1">IFERROR(INDEX(INDIRECT("B_MSK["&amp;EXPEDISI[#Headers]&amp;"]"),ROW()-1),"")</f>
        <v>0.05</v>
      </c>
      <c r="J637" s="23" t="str">
        <f ca="1">IFERROR(IF(INDEX(INDIRECT("B_MSK["&amp;EXPEDISI[#Headers]&amp;"]"),ROW()-1)=0,"",INDEX(INDIRECT("B_MSK["&amp;EXPEDISI[#Headers]&amp;"]"),ROW()-1)),"")</f>
        <v/>
      </c>
      <c r="K637" s="16">
        <f ca="1">IFERROR(IF(EXPEDISI[[#This Row],[NAMA BARANG]]="","",INDEX(INDIRECT("B_MSK["&amp;EXPEDISI[#Headers]&amp;"]"),ROW()-1)),"")</f>
        <v>44947</v>
      </c>
      <c r="L637" s="17" t="str">
        <f ca="1">IFERROR(INDEX(INDIRECT("B_MSK["&amp;EXPEDISI[#Headers]&amp;"]"),ROW()-1),"")</f>
        <v/>
      </c>
    </row>
    <row r="638" spans="1:12" x14ac:dyDescent="0.25">
      <c r="A638" s="16" t="str">
        <f ca="1">IFERROR(INDEX(INDIRECT("B_MSK["&amp;EXPEDISI[#Headers]&amp;"]"),ROW()-1),"")</f>
        <v/>
      </c>
      <c r="B638" s="26" t="str">
        <f ca="1">IFERROR(INDEX(INDIRECT("B_MSK["&amp;EXPEDISI[#Headers]&amp;"]"),ROW()-1),"")</f>
        <v>Marker Permanen JK PM-34 Hitam</v>
      </c>
      <c r="C638" s="26" t="str">
        <f ca="1">IFERROR(INDEX(SUPPLIER_CONV[2],MATCH(INDEX(INDIRECT("B_MSK["&amp;EXPEDISI[#Headers]&amp;"]"),ROW()-1),SUPPLIER_CONV[1],0)),"")</f>
        <v>ATALI</v>
      </c>
      <c r="D638" s="21" t="str">
        <f ca="1">IFERROR(INDEX(INDIRECT("B_MSK["&amp;EXPEDISI[#Headers]&amp;"]"),ROW()-1)&amp;IF(OR(EXPEDISI[[#This Row],[C]]&lt;2,EXPEDISI[[#This Row],[C]]=""),"","/ CTN"),"")</f>
        <v>48 LSN</v>
      </c>
      <c r="E638" s="5" t="str">
        <f ca="1">IFERROR(INDEX(INDIRECT("B_MSK["&amp;EXPEDISI[#Headers]&amp;"]"),ROW()-1),"")</f>
        <v/>
      </c>
      <c r="F638" s="22">
        <f ca="1">IFERROR(INDEX(INDIRECT("B_MSK["&amp;EXPEDISI[#Headers]&amp;"_1]"),ROW()-1),"")</f>
        <v>2350</v>
      </c>
      <c r="G638" s="17" t="str">
        <f ca="1">IFERROR(INDEX(INDIRECT("B_MSK["&amp;EXPEDISI[#Headers]&amp;"_1]"),ROW()-1),"")</f>
        <v>/ PCS</v>
      </c>
      <c r="H638" s="17">
        <f ca="1">IFERROR(INDEX(INDIRECT("B_MSK["&amp;EXPEDISI[#Headers]&amp;"]"),ROW()-1),"")</f>
        <v>0.1</v>
      </c>
      <c r="I638" s="17">
        <f ca="1">IFERROR(INDEX(INDIRECT("B_MSK["&amp;EXPEDISI[#Headers]&amp;"]"),ROW()-1),"")</f>
        <v>0.05</v>
      </c>
      <c r="J638" s="23" t="str">
        <f ca="1">IFERROR(IF(INDEX(INDIRECT("B_MSK["&amp;EXPEDISI[#Headers]&amp;"]"),ROW()-1)=0,"",INDEX(INDIRECT("B_MSK["&amp;EXPEDISI[#Headers]&amp;"]"),ROW()-1)),"")</f>
        <v>BONUS OIL PASTEL JK</v>
      </c>
      <c r="K638" s="16">
        <f ca="1">IFERROR(IF(EXPEDISI[[#This Row],[NAMA BARANG]]="","",INDEX(INDIRECT("B_MSK["&amp;EXPEDISI[#Headers]&amp;"]"),ROW()-1)),"")</f>
        <v>44947</v>
      </c>
      <c r="L638" s="17" t="str">
        <f ca="1">IFERROR(INDEX(INDIRECT("B_MSK["&amp;EXPEDISI[#Headers]&amp;"]"),ROW()-1),"")</f>
        <v/>
      </c>
    </row>
    <row r="639" spans="1:12" x14ac:dyDescent="0.25">
      <c r="A639" s="16" t="str">
        <f ca="1">IFERROR(INDEX(INDIRECT("B_MSK["&amp;EXPEDISI[#Headers]&amp;"]"),ROW()-1),"")</f>
        <v/>
      </c>
      <c r="B639" s="26" t="str">
        <f ca="1">IFERROR(INDEX(INDIRECT("B_MSK["&amp;EXPEDISI[#Headers]&amp;"]"),ROW()-1),"")</f>
        <v/>
      </c>
      <c r="C639" s="26" t="str">
        <f ca="1">IFERROR(INDEX(SUPPLIER_CONV[2],MATCH(INDEX(INDIRECT("B_MSK["&amp;EXPEDISI[#Headers]&amp;"]"),ROW()-1),SUPPLIER_CONV[1],0)),"")</f>
        <v/>
      </c>
      <c r="D639" s="21" t="str">
        <f ca="1">IFERROR(INDEX(INDIRECT("B_MSK["&amp;EXPEDISI[#Headers]&amp;"]"),ROW()-1)&amp;IF(OR(EXPEDISI[[#This Row],[C]]&lt;2,EXPEDISI[[#This Row],[C]]=""),"","/ CTN"),"")</f>
        <v/>
      </c>
      <c r="E639" s="5" t="str">
        <f ca="1">IFERROR(INDEX(INDIRECT("B_MSK["&amp;EXPEDISI[#Headers]&amp;"]"),ROW()-1),"")</f>
        <v/>
      </c>
      <c r="F639" s="22" t="str">
        <f ca="1">IFERROR(INDEX(INDIRECT("B_MSK["&amp;EXPEDISI[#Headers]&amp;"_1]"),ROW()-1),"")</f>
        <v/>
      </c>
      <c r="G639" s="17" t="str">
        <f ca="1">IFERROR(INDEX(INDIRECT("B_MSK["&amp;EXPEDISI[#Headers]&amp;"_1]"),ROW()-1),"")</f>
        <v/>
      </c>
      <c r="H639" s="17" t="str">
        <f ca="1">IFERROR(INDEX(INDIRECT("B_MSK["&amp;EXPEDISI[#Headers]&amp;"]"),ROW()-1),"")</f>
        <v/>
      </c>
      <c r="I639" s="17" t="str">
        <f ca="1">IFERROR(INDEX(INDIRECT("B_MSK["&amp;EXPEDISI[#Headers]&amp;"]"),ROW()-1),"")</f>
        <v/>
      </c>
      <c r="J639" s="23" t="str">
        <f ca="1">IFERROR(IF(INDEX(INDIRECT("B_MSK["&amp;EXPEDISI[#Headers]&amp;"]"),ROW()-1)=0,"",INDEX(INDIRECT("B_MSK["&amp;EXPEDISI[#Headers]&amp;"]"),ROW()-1)),"")</f>
        <v/>
      </c>
      <c r="K639" s="16" t="str">
        <f ca="1">IFERROR(IF(EXPEDISI[[#This Row],[NAMA BARANG]]="","",INDEX(INDIRECT("B_MSK["&amp;EXPEDISI[#Headers]&amp;"]"),ROW()-1)),"")</f>
        <v/>
      </c>
      <c r="L639" s="17" t="str">
        <f ca="1">IFERROR(INDEX(INDIRECT("B_MSK["&amp;EXPEDISI[#Headers]&amp;"]"),ROW()-1),"")</f>
        <v/>
      </c>
    </row>
    <row r="640" spans="1:12" x14ac:dyDescent="0.25">
      <c r="A640" s="16">
        <f ca="1">IFERROR(INDEX(INDIRECT("B_MSK["&amp;EXPEDISI[#Headers]&amp;"]"),ROW()-1),"")</f>
        <v>44950</v>
      </c>
      <c r="B640" s="26" t="str">
        <f ca="1">IFERROR(INDEX(INDIRECT("B_MSK["&amp;EXPEDISI[#Headers]&amp;"]"),ROW()-1),"")</f>
        <v>Pensil JK P-88 2B</v>
      </c>
      <c r="C640" s="26" t="str">
        <f ca="1">IFERROR(INDEX(SUPPLIER_CONV[2],MATCH(INDEX(INDIRECT("B_MSK["&amp;EXPEDISI[#Headers]&amp;"]"),ROW()-1),SUPPLIER_CONV[1],0)),"")</f>
        <v>ATALI</v>
      </c>
      <c r="D640" s="21" t="str">
        <f ca="1">IFERROR(INDEX(INDIRECT("B_MSK["&amp;EXPEDISI[#Headers]&amp;"]"),ROW()-1)&amp;IF(OR(EXPEDISI[[#This Row],[C]]&lt;2,EXPEDISI[[#This Row],[C]]=""),"","/ CTN"),"")</f>
        <v>30 GRS/ CTN</v>
      </c>
      <c r="E640" s="5">
        <f ca="1">IFERROR(INDEX(INDIRECT("B_MSK["&amp;EXPEDISI[#Headers]&amp;"]"),ROW()-1),"")</f>
        <v>2</v>
      </c>
      <c r="F640" s="22">
        <f ca="1">IFERROR(INDEX(INDIRECT("B_MSK["&amp;EXPEDISI[#Headers]&amp;"_1]"),ROW()-1),"")</f>
        <v>104400</v>
      </c>
      <c r="G640" s="17" t="str">
        <f ca="1">IFERROR(INDEX(INDIRECT("B_MSK["&amp;EXPEDISI[#Headers]&amp;"_1]"),ROW()-1),"")</f>
        <v>/ GRS</v>
      </c>
      <c r="H640" s="17">
        <f ca="1">IFERROR(INDEX(INDIRECT("B_MSK["&amp;EXPEDISI[#Headers]&amp;"]"),ROW()-1),"")</f>
        <v>0.125</v>
      </c>
      <c r="I640" s="17">
        <f ca="1">IFERROR(INDEX(INDIRECT("B_MSK["&amp;EXPEDISI[#Headers]&amp;"]"),ROW()-1),"")</f>
        <v>0.05</v>
      </c>
      <c r="J640" s="23" t="str">
        <f ca="1">IFERROR(IF(INDEX(INDIRECT("B_MSK["&amp;EXPEDISI[#Headers]&amp;"]"),ROW()-1)=0,"",INDEX(INDIRECT("B_MSK["&amp;EXPEDISI[#Headers]&amp;"]"),ROW()-1)),"")</f>
        <v/>
      </c>
      <c r="K640" s="16">
        <f ca="1">IFERROR(IF(EXPEDISI[[#This Row],[NAMA BARANG]]="","",INDEX(INDIRECT("B_MSK["&amp;EXPEDISI[#Headers]&amp;"]"),ROW()-1)),"")</f>
        <v>44950</v>
      </c>
      <c r="L640" s="17" t="str">
        <f ca="1">IFERROR(INDEX(INDIRECT("B_MSK["&amp;EXPEDISI[#Headers]&amp;"]"),ROW()-1),"")</f>
        <v/>
      </c>
    </row>
    <row r="641" spans="1:12" x14ac:dyDescent="0.25">
      <c r="A641" s="16" t="str">
        <f ca="1">IFERROR(INDEX(INDIRECT("B_MSK["&amp;EXPEDISI[#Headers]&amp;"]"),ROW()-1),"")</f>
        <v/>
      </c>
      <c r="B641" s="26" t="str">
        <f ca="1">IFERROR(INDEX(INDIRECT("B_MSK["&amp;EXPEDISI[#Headers]&amp;"]"),ROW()-1),"")</f>
        <v>Cutter JK L-500</v>
      </c>
      <c r="C641" s="26" t="str">
        <f ca="1">IFERROR(INDEX(SUPPLIER_CONV[2],MATCH(INDEX(INDIRECT("B_MSK["&amp;EXPEDISI[#Headers]&amp;"]"),ROW()-1),SUPPLIER_CONV[1],0)),"")</f>
        <v>ATALI</v>
      </c>
      <c r="D641" s="21" t="str">
        <f ca="1">IFERROR(INDEX(INDIRECT("B_MSK["&amp;EXPEDISI[#Headers]&amp;"]"),ROW()-1)&amp;IF(OR(EXPEDISI[[#This Row],[C]]&lt;2,EXPEDISI[[#This Row],[C]]=""),"","/ CTN"),"")</f>
        <v>24 LSN/ CTN</v>
      </c>
      <c r="E641" s="5">
        <f ca="1">IFERROR(INDEX(INDIRECT("B_MSK["&amp;EXPEDISI[#Headers]&amp;"]"),ROW()-1),"")</f>
        <v>2</v>
      </c>
      <c r="F641" s="22">
        <f ca="1">IFERROR(INDEX(INDIRECT("B_MSK["&amp;EXPEDISI[#Headers]&amp;"_1]"),ROW()-1),"")</f>
        <v>162000</v>
      </c>
      <c r="G641" s="17" t="str">
        <f ca="1">IFERROR(INDEX(INDIRECT("B_MSK["&amp;EXPEDISI[#Headers]&amp;"_1]"),ROW()-1),"")</f>
        <v>/ LSN</v>
      </c>
      <c r="H641" s="17">
        <f ca="1">IFERROR(INDEX(INDIRECT("B_MSK["&amp;EXPEDISI[#Headers]&amp;"]"),ROW()-1),"")</f>
        <v>0.125</v>
      </c>
      <c r="I641" s="17">
        <f ca="1">IFERROR(INDEX(INDIRECT("B_MSK["&amp;EXPEDISI[#Headers]&amp;"]"),ROW()-1),"")</f>
        <v>0.05</v>
      </c>
      <c r="J641" s="23" t="str">
        <f ca="1">IFERROR(IF(INDEX(INDIRECT("B_MSK["&amp;EXPEDISI[#Headers]&amp;"]"),ROW()-1)=0,"",INDEX(INDIRECT("B_MSK["&amp;EXPEDISI[#Headers]&amp;"]"),ROW()-1)),"")</f>
        <v/>
      </c>
      <c r="K641" s="16">
        <f ca="1">IFERROR(IF(EXPEDISI[[#This Row],[NAMA BARANG]]="","",INDEX(INDIRECT("B_MSK["&amp;EXPEDISI[#Headers]&amp;"]"),ROW()-1)),"")</f>
        <v>44950</v>
      </c>
      <c r="L641" s="17" t="str">
        <f ca="1">IFERROR(INDEX(INDIRECT("B_MSK["&amp;EXPEDISI[#Headers]&amp;"]"),ROW()-1),"")</f>
        <v/>
      </c>
    </row>
    <row r="642" spans="1:12" x14ac:dyDescent="0.25">
      <c r="A642" s="16" t="str">
        <f ca="1">IFERROR(INDEX(INDIRECT("B_MSK["&amp;EXPEDISI[#Headers]&amp;"]"),ROW()-1),"")</f>
        <v/>
      </c>
      <c r="B642" s="26" t="str">
        <f ca="1">IFERROR(INDEX(INDIRECT("B_MSK["&amp;EXPEDISI[#Headers]&amp;"]"),ROW()-1),"")</f>
        <v>Isi cutter JK L-150</v>
      </c>
      <c r="C642" s="26" t="str">
        <f ca="1">IFERROR(INDEX(SUPPLIER_CONV[2],MATCH(INDEX(INDIRECT("B_MSK["&amp;EXPEDISI[#Headers]&amp;"]"),ROW()-1),SUPPLIER_CONV[1],0)),"")</f>
        <v>ATALI</v>
      </c>
      <c r="D642" s="21" t="str">
        <f ca="1">IFERROR(INDEX(INDIRECT("B_MSK["&amp;EXPEDISI[#Headers]&amp;"]"),ROW()-1)&amp;IF(OR(EXPEDISI[[#This Row],[C]]&lt;2,EXPEDISI[[#This Row],[C]]=""),"","/ CTN"),"")</f>
        <v>40 LSN</v>
      </c>
      <c r="E642" s="5" t="str">
        <f ca="1">IFERROR(INDEX(INDIRECT("B_MSK["&amp;EXPEDISI[#Headers]&amp;"]"),ROW()-1),"")</f>
        <v/>
      </c>
      <c r="F642" s="22" t="str">
        <f ca="1">IFERROR(INDEX(INDIRECT("B_MSK["&amp;EXPEDISI[#Headers]&amp;"_1]"),ROW()-1),"")</f>
        <v/>
      </c>
      <c r="G642" s="17" t="str">
        <f ca="1">IFERROR(INDEX(INDIRECT("B_MSK["&amp;EXPEDISI[#Headers]&amp;"_1]"),ROW()-1),"")</f>
        <v/>
      </c>
      <c r="H642" s="17" t="str">
        <f ca="1">IFERROR(INDEX(INDIRECT("B_MSK["&amp;EXPEDISI[#Headers]&amp;"]"),ROW()-1),"")</f>
        <v/>
      </c>
      <c r="I642" s="17" t="str">
        <f ca="1">IFERROR(INDEX(INDIRECT("B_MSK["&amp;EXPEDISI[#Headers]&amp;"]"),ROW()-1),"")</f>
        <v/>
      </c>
      <c r="J642" s="19" t="str">
        <f ca="1">IFERROR(IF(INDEX(INDIRECT("B_MSK["&amp;EXPEDISI[#Headers]&amp;"]"),ROW()-1)=0,"",INDEX(INDIRECT("B_MSK["&amp;EXPEDISI[#Headers]&amp;"]"),ROW()-1)),"")</f>
        <v>BONUS CUTTER L-500 JK</v>
      </c>
      <c r="K642" s="16">
        <f ca="1">IFERROR(IF(EXPEDISI[[#This Row],[NAMA BARANG]]="","",INDEX(INDIRECT("B_MSK["&amp;EXPEDISI[#Headers]&amp;"]"),ROW()-1)),"")</f>
        <v>44950</v>
      </c>
      <c r="L642" s="17" t="str">
        <f ca="1">IFERROR(INDEX(INDIRECT("B_MSK["&amp;EXPEDISI[#Headers]&amp;"]"),ROW()-1),"")</f>
        <v/>
      </c>
    </row>
    <row r="643" spans="1:12" x14ac:dyDescent="0.25">
      <c r="A643" s="16" t="str">
        <f ca="1">IFERROR(INDEX(INDIRECT("B_MSK["&amp;EXPEDISI[#Headers]&amp;"]"),ROW()-1),"")</f>
        <v/>
      </c>
      <c r="B643" s="26" t="str">
        <f ca="1">IFERROR(INDEX(INDIRECT("B_MSK["&amp;EXPEDISI[#Headers]&amp;"]"),ROW()-1),"")</f>
        <v>Tipe-ex JK-101</v>
      </c>
      <c r="C643" s="26" t="str">
        <f ca="1">IFERROR(INDEX(SUPPLIER_CONV[2],MATCH(INDEX(INDIRECT("B_MSK["&amp;EXPEDISI[#Headers]&amp;"]"),ROW()-1),SUPPLIER_CONV[1],0)),"")</f>
        <v>ATALI</v>
      </c>
      <c r="D643" s="21" t="str">
        <f ca="1">IFERROR(INDEX(INDIRECT("B_MSK["&amp;EXPEDISI[#Headers]&amp;"]"),ROW()-1)&amp;IF(OR(EXPEDISI[[#This Row],[C]]&lt;2,EXPEDISI[[#This Row],[C]]=""),"","/ CTN"),"")</f>
        <v>48 LSN/ CTN</v>
      </c>
      <c r="E643" s="5">
        <f ca="1">IFERROR(INDEX(INDIRECT("B_MSK["&amp;EXPEDISI[#Headers]&amp;"]"),ROW()-1),"")</f>
        <v>2</v>
      </c>
      <c r="F643" s="22">
        <f ca="1">IFERROR(INDEX(INDIRECT("B_MSK["&amp;EXPEDISI[#Headers]&amp;"_1]"),ROW()-1),"")</f>
        <v>36000</v>
      </c>
      <c r="G643" s="17" t="str">
        <f ca="1">IFERROR(INDEX(INDIRECT("B_MSK["&amp;EXPEDISI[#Headers]&amp;"_1]"),ROW()-1),"")</f>
        <v>/ LSN</v>
      </c>
      <c r="H643" s="17">
        <f ca="1">IFERROR(INDEX(INDIRECT("B_MSK["&amp;EXPEDISI[#Headers]&amp;"]"),ROW()-1),"")</f>
        <v>0.125</v>
      </c>
      <c r="I643" s="17">
        <f ca="1">IFERROR(INDEX(INDIRECT("B_MSK["&amp;EXPEDISI[#Headers]&amp;"]"),ROW()-1),"")</f>
        <v>0.05</v>
      </c>
      <c r="J643" s="23" t="str">
        <f ca="1">IFERROR(IF(INDEX(INDIRECT("B_MSK["&amp;EXPEDISI[#Headers]&amp;"]"),ROW()-1)=0,"",INDEX(INDIRECT("B_MSK["&amp;EXPEDISI[#Headers]&amp;"]"),ROW()-1)),"")</f>
        <v/>
      </c>
      <c r="K643" s="16">
        <f ca="1">IFERROR(IF(EXPEDISI[[#This Row],[NAMA BARANG]]="","",INDEX(INDIRECT("B_MSK["&amp;EXPEDISI[#Headers]&amp;"]"),ROW()-1)),"")</f>
        <v>44950</v>
      </c>
      <c r="L643" s="17" t="str">
        <f ca="1">IFERROR(INDEX(INDIRECT("B_MSK["&amp;EXPEDISI[#Headers]&amp;"]"),ROW()-1),"")</f>
        <v/>
      </c>
    </row>
    <row r="644" spans="1:12" x14ac:dyDescent="0.25">
      <c r="A644" s="16" t="str">
        <f ca="1">IFERROR(INDEX(INDIRECT("B_MSK["&amp;EXPEDISI[#Headers]&amp;"]"),ROW()-1),"")</f>
        <v/>
      </c>
      <c r="B644" s="26" t="str">
        <f ca="1">IFERROR(INDEX(INDIRECT("B_MSK["&amp;EXPEDISI[#Headers]&amp;"]"),ROW()-1),"")</f>
        <v>Marker Permanen JK PM-34 Hitam</v>
      </c>
      <c r="C644" s="26" t="str">
        <f ca="1">IFERROR(INDEX(SUPPLIER_CONV[2],MATCH(INDEX(INDIRECT("B_MSK["&amp;EXPEDISI[#Headers]&amp;"]"),ROW()-1),SUPPLIER_CONV[1],0)),"")</f>
        <v>ATALI</v>
      </c>
      <c r="D644" s="21" t="str">
        <f ca="1">IFERROR(INDEX(INDIRECT("B_MSK["&amp;EXPEDISI[#Headers]&amp;"]"),ROW()-1)&amp;IF(OR(EXPEDISI[[#This Row],[C]]&lt;2,EXPEDISI[[#This Row],[C]]=""),"","/ CTN"),"")</f>
        <v>48 LSN</v>
      </c>
      <c r="E644" s="5" t="str">
        <f ca="1">IFERROR(INDEX(INDIRECT("B_MSK["&amp;EXPEDISI[#Headers]&amp;"]"),ROW()-1),"")</f>
        <v/>
      </c>
      <c r="F644" s="22">
        <f ca="1">IFERROR(INDEX(INDIRECT("B_MSK["&amp;EXPEDISI[#Headers]&amp;"_1]"),ROW()-1),"")</f>
        <v>2350</v>
      </c>
      <c r="G644" s="17" t="str">
        <f ca="1">IFERROR(INDEX(INDIRECT("B_MSK["&amp;EXPEDISI[#Headers]&amp;"_1]"),ROW()-1),"")</f>
        <v>/ PCS</v>
      </c>
      <c r="H644" s="17">
        <f ca="1">IFERROR(INDEX(INDIRECT("B_MSK["&amp;EXPEDISI[#Headers]&amp;"]"),ROW()-1),"")</f>
        <v>0.1</v>
      </c>
      <c r="I644" s="17">
        <f ca="1">IFERROR(INDEX(INDIRECT("B_MSK["&amp;EXPEDISI[#Headers]&amp;"]"),ROW()-1),"")</f>
        <v>0.05</v>
      </c>
      <c r="J644" s="19" t="str">
        <f ca="1">IFERROR(IF(INDEX(INDIRECT("B_MSK["&amp;EXPEDISI[#Headers]&amp;"]"),ROW()-1)=0,"",INDEX(INDIRECT("B_MSK["&amp;EXPEDISI[#Headers]&amp;"]"),ROW()-1)),"")</f>
        <v>BONUS CORR FLUID JK-101</v>
      </c>
      <c r="K644" s="16">
        <f ca="1">IFERROR(IF(EXPEDISI[[#This Row],[NAMA BARANG]]="","",INDEX(INDIRECT("B_MSK["&amp;EXPEDISI[#Headers]&amp;"]"),ROW()-1)),"")</f>
        <v>44950</v>
      </c>
      <c r="L644" s="17" t="str">
        <f ca="1">IFERROR(INDEX(INDIRECT("B_MSK["&amp;EXPEDISI[#Headers]&amp;"]"),ROW()-1),"")</f>
        <v/>
      </c>
    </row>
    <row r="645" spans="1:12" x14ac:dyDescent="0.25">
      <c r="A645" s="16" t="str">
        <f ca="1">IFERROR(INDEX(INDIRECT("B_MSK["&amp;EXPEDISI[#Headers]&amp;"]"),ROW()-1),"")</f>
        <v/>
      </c>
      <c r="B645" s="26" t="str">
        <f ca="1">IFERROR(INDEX(INDIRECT("B_MSK["&amp;EXPEDISI[#Headers]&amp;"]"),ROW()-1),"")</f>
        <v/>
      </c>
      <c r="C645" s="26" t="str">
        <f ca="1">IFERROR(INDEX(SUPPLIER_CONV[2],MATCH(INDEX(INDIRECT("B_MSK["&amp;EXPEDISI[#Headers]&amp;"]"),ROW()-1),SUPPLIER_CONV[1],0)),"")</f>
        <v/>
      </c>
      <c r="D645" s="21" t="str">
        <f ca="1">IFERROR(INDEX(INDIRECT("B_MSK["&amp;EXPEDISI[#Headers]&amp;"]"),ROW()-1)&amp;IF(OR(EXPEDISI[[#This Row],[C]]&lt;2,EXPEDISI[[#This Row],[C]]=""),"","/ CTN"),"")</f>
        <v/>
      </c>
      <c r="E645" s="5" t="str">
        <f ca="1">IFERROR(INDEX(INDIRECT("B_MSK["&amp;EXPEDISI[#Headers]&amp;"]"),ROW()-1),"")</f>
        <v/>
      </c>
      <c r="F645" s="22" t="str">
        <f ca="1">IFERROR(INDEX(INDIRECT("B_MSK["&amp;EXPEDISI[#Headers]&amp;"_1]"),ROW()-1),"")</f>
        <v/>
      </c>
      <c r="G645" s="17" t="str">
        <f ca="1">IFERROR(INDEX(INDIRECT("B_MSK["&amp;EXPEDISI[#Headers]&amp;"_1]"),ROW()-1),"")</f>
        <v/>
      </c>
      <c r="H645" s="17" t="str">
        <f ca="1">IFERROR(INDEX(INDIRECT("B_MSK["&amp;EXPEDISI[#Headers]&amp;"]"),ROW()-1),"")</f>
        <v/>
      </c>
      <c r="I645" s="17" t="str">
        <f ca="1">IFERROR(INDEX(INDIRECT("B_MSK["&amp;EXPEDISI[#Headers]&amp;"]"),ROW()-1),"")</f>
        <v/>
      </c>
      <c r="J645" s="23" t="str">
        <f ca="1">IFERROR(IF(INDEX(INDIRECT("B_MSK["&amp;EXPEDISI[#Headers]&amp;"]"),ROW()-1)=0,"",INDEX(INDIRECT("B_MSK["&amp;EXPEDISI[#Headers]&amp;"]"),ROW()-1)),"")</f>
        <v/>
      </c>
      <c r="K645" s="16" t="str">
        <f ca="1">IFERROR(IF(EXPEDISI[[#This Row],[NAMA BARANG]]="","",INDEX(INDIRECT("B_MSK["&amp;EXPEDISI[#Headers]&amp;"]"),ROW()-1)),"")</f>
        <v/>
      </c>
      <c r="L645" s="17" t="str">
        <f ca="1">IFERROR(INDEX(INDIRECT("B_MSK["&amp;EXPEDISI[#Headers]&amp;"]"),ROW()-1),"")</f>
        <v/>
      </c>
    </row>
    <row r="646" spans="1:12" x14ac:dyDescent="0.25">
      <c r="A646" s="16" t="str">
        <f ca="1">IFERROR(INDEX(INDIRECT("B_MSK["&amp;EXPEDISI[#Headers]&amp;"]"),ROW()-1),"")</f>
        <v/>
      </c>
      <c r="B646" s="26" t="str">
        <f ca="1">IFERROR(INDEX(INDIRECT("B_MSK["&amp;EXPEDISI[#Headers]&amp;"]"),ROW()-1),"")</f>
        <v>Pensil JK P-88 2B</v>
      </c>
      <c r="C646" s="26" t="str">
        <f ca="1">IFERROR(INDEX(SUPPLIER_CONV[2],MATCH(INDEX(INDIRECT("B_MSK["&amp;EXPEDISI[#Headers]&amp;"]"),ROW()-1),SUPPLIER_CONV[1],0)),"")</f>
        <v>ATALI</v>
      </c>
      <c r="D646" s="21" t="str">
        <f ca="1">IFERROR(INDEX(INDIRECT("B_MSK["&amp;EXPEDISI[#Headers]&amp;"]"),ROW()-1)&amp;IF(OR(EXPEDISI[[#This Row],[C]]&lt;2,EXPEDISI[[#This Row],[C]]=""),"","/ CTN"),"")</f>
        <v>30 GRS/ CTN</v>
      </c>
      <c r="E646" s="5">
        <f ca="1">IFERROR(INDEX(INDIRECT("B_MSK["&amp;EXPEDISI[#Headers]&amp;"]"),ROW()-1),"")</f>
        <v>2</v>
      </c>
      <c r="F646" s="22">
        <f ca="1">IFERROR(INDEX(INDIRECT("B_MSK["&amp;EXPEDISI[#Headers]&amp;"_1]"),ROW()-1),"")</f>
        <v>104400</v>
      </c>
      <c r="G646" s="17" t="str">
        <f ca="1">IFERROR(INDEX(INDIRECT("B_MSK["&amp;EXPEDISI[#Headers]&amp;"_1]"),ROW()-1),"")</f>
        <v>/ GRS</v>
      </c>
      <c r="H646" s="17">
        <f ca="1">IFERROR(INDEX(INDIRECT("B_MSK["&amp;EXPEDISI[#Headers]&amp;"]"),ROW()-1),"")</f>
        <v>0.125</v>
      </c>
      <c r="I646" s="17">
        <f ca="1">IFERROR(INDEX(INDIRECT("B_MSK["&amp;EXPEDISI[#Headers]&amp;"]"),ROW()-1),"")</f>
        <v>0.05</v>
      </c>
      <c r="J646" s="19" t="str">
        <f ca="1">IFERROR(IF(INDEX(INDIRECT("B_MSK["&amp;EXPEDISI[#Headers]&amp;"]"),ROW()-1)=0,"",INDEX(INDIRECT("B_MSK["&amp;EXPEDISI[#Headers]&amp;"]"),ROW()-1)),"")</f>
        <v/>
      </c>
      <c r="K646" s="16">
        <f ca="1">IFERROR(IF(EXPEDISI[[#This Row],[NAMA BARANG]]="","",INDEX(INDIRECT("B_MSK["&amp;EXPEDISI[#Headers]&amp;"]"),ROW()-1)),"")</f>
        <v>44950</v>
      </c>
      <c r="L646" s="17" t="str">
        <f ca="1">IFERROR(INDEX(INDIRECT("B_MSK["&amp;EXPEDISI[#Headers]&amp;"]"),ROW()-1),"")</f>
        <v/>
      </c>
    </row>
    <row r="647" spans="1:12" x14ac:dyDescent="0.25">
      <c r="A647" s="16" t="str">
        <f ca="1">IFERROR(INDEX(INDIRECT("B_MSK["&amp;EXPEDISI[#Headers]&amp;"]"),ROW()-1),"")</f>
        <v/>
      </c>
      <c r="B647" s="26" t="str">
        <f ca="1">IFERROR(INDEX(INDIRECT("B_MSK["&amp;EXPEDISI[#Headers]&amp;"]"),ROW()-1),"")</f>
        <v>B note A5 JK M478 Imagination</v>
      </c>
      <c r="C647" s="26" t="str">
        <f ca="1">IFERROR(INDEX(SUPPLIER_CONV[2],MATCH(INDEX(INDIRECT("B_MSK["&amp;EXPEDISI[#Headers]&amp;"]"),ROW()-1),SUPPLIER_CONV[1],0)),"")</f>
        <v>ATALI</v>
      </c>
      <c r="D647" s="21" t="str">
        <f ca="1">IFERROR(INDEX(INDIRECT("B_MSK["&amp;EXPEDISI[#Headers]&amp;"]"),ROW()-1)&amp;IF(OR(EXPEDISI[[#This Row],[C]]&lt;2,EXPEDISI[[#This Row],[C]]=""),"","/ CTN"),"")</f>
        <v>72 PCS</v>
      </c>
      <c r="E647" s="5">
        <f ca="1">IFERROR(INDEX(INDIRECT("B_MSK["&amp;EXPEDISI[#Headers]&amp;"]"),ROW()-1),"")</f>
        <v>1</v>
      </c>
      <c r="F647" s="22">
        <f ca="1">IFERROR(INDEX(INDIRECT("B_MSK["&amp;EXPEDISI[#Headers]&amp;"_1]"),ROW()-1),"")</f>
        <v>15800</v>
      </c>
      <c r="G647" s="17" t="str">
        <f ca="1">IFERROR(INDEX(INDIRECT("B_MSK["&amp;EXPEDISI[#Headers]&amp;"_1]"),ROW()-1),"")</f>
        <v>/ PCS</v>
      </c>
      <c r="H647" s="17">
        <f ca="1">IFERROR(INDEX(INDIRECT("B_MSK["&amp;EXPEDISI[#Headers]&amp;"]"),ROW()-1),"")</f>
        <v>0.125</v>
      </c>
      <c r="I647" s="17">
        <f ca="1">IFERROR(INDEX(INDIRECT("B_MSK["&amp;EXPEDISI[#Headers]&amp;"]"),ROW()-1),"")</f>
        <v>0.05</v>
      </c>
      <c r="J647" s="23" t="str">
        <f ca="1">IFERROR(IF(INDEX(INDIRECT("B_MSK["&amp;EXPEDISI[#Headers]&amp;"]"),ROW()-1)=0,"",INDEX(INDIRECT("B_MSK["&amp;EXPEDISI[#Headers]&amp;"]"),ROW()-1)),"")</f>
        <v/>
      </c>
      <c r="K647" s="16">
        <f ca="1">IFERROR(IF(EXPEDISI[[#This Row],[NAMA BARANG]]="","",INDEX(INDIRECT("B_MSK["&amp;EXPEDISI[#Headers]&amp;"]"),ROW()-1)),"")</f>
        <v>44950</v>
      </c>
      <c r="L647" s="17" t="str">
        <f ca="1">IFERROR(INDEX(INDIRECT("B_MSK["&amp;EXPEDISI[#Headers]&amp;"]"),ROW()-1),"")</f>
        <v/>
      </c>
    </row>
    <row r="648" spans="1:12" x14ac:dyDescent="0.25">
      <c r="A648" s="16" t="str">
        <f ca="1">IFERROR(INDEX(INDIRECT("B_MSK["&amp;EXPEDISI[#Headers]&amp;"]"),ROW()-1),"")</f>
        <v/>
      </c>
      <c r="B648" s="26" t="str">
        <f ca="1">IFERROR(INDEX(INDIRECT("B_MSK["&amp;EXPEDISI[#Headers]&amp;"]"),ROW()-1),"")</f>
        <v>B note A5 JK M480 Faculty</v>
      </c>
      <c r="C648" s="26" t="str">
        <f ca="1">IFERROR(INDEX(SUPPLIER_CONV[2],MATCH(INDEX(INDIRECT("B_MSK["&amp;EXPEDISI[#Headers]&amp;"]"),ROW()-1),SUPPLIER_CONV[1],0)),"")</f>
        <v>ATALI</v>
      </c>
      <c r="D648" s="21" t="str">
        <f ca="1">IFERROR(INDEX(INDIRECT("B_MSK["&amp;EXPEDISI[#Headers]&amp;"]"),ROW()-1)&amp;IF(OR(EXPEDISI[[#This Row],[C]]&lt;2,EXPEDISI[[#This Row],[C]]=""),"","/ CTN"),"")</f>
        <v>72 PCS</v>
      </c>
      <c r="E648" s="5">
        <f ca="1">IFERROR(INDEX(INDIRECT("B_MSK["&amp;EXPEDISI[#Headers]&amp;"]"),ROW()-1),"")</f>
        <v>1</v>
      </c>
      <c r="F648" s="22">
        <f ca="1">IFERROR(INDEX(INDIRECT("B_MSK["&amp;EXPEDISI[#Headers]&amp;"_1]"),ROW()-1),"")</f>
        <v>15800</v>
      </c>
      <c r="G648" s="17" t="str">
        <f ca="1">IFERROR(INDEX(INDIRECT("B_MSK["&amp;EXPEDISI[#Headers]&amp;"_1]"),ROW()-1),"")</f>
        <v>/ PCS</v>
      </c>
      <c r="H648" s="17">
        <f ca="1">IFERROR(INDEX(INDIRECT("B_MSK["&amp;EXPEDISI[#Headers]&amp;"]"),ROW()-1),"")</f>
        <v>0.125</v>
      </c>
      <c r="I648" s="17">
        <f ca="1">IFERROR(INDEX(INDIRECT("B_MSK["&amp;EXPEDISI[#Headers]&amp;"]"),ROW()-1),"")</f>
        <v>0.05</v>
      </c>
      <c r="J648" s="23" t="str">
        <f ca="1">IFERROR(IF(INDEX(INDIRECT("B_MSK["&amp;EXPEDISI[#Headers]&amp;"]"),ROW()-1)=0,"",INDEX(INDIRECT("B_MSK["&amp;EXPEDISI[#Headers]&amp;"]"),ROW()-1)),"")</f>
        <v/>
      </c>
      <c r="K648" s="16">
        <f ca="1">IFERROR(IF(EXPEDISI[[#This Row],[NAMA BARANG]]="","",INDEX(INDIRECT("B_MSK["&amp;EXPEDISI[#Headers]&amp;"]"),ROW()-1)),"")</f>
        <v>44950</v>
      </c>
      <c r="L648" s="17" t="str">
        <f ca="1">IFERROR(INDEX(INDIRECT("B_MSK["&amp;EXPEDISI[#Headers]&amp;"]"),ROW()-1),"")</f>
        <v/>
      </c>
    </row>
    <row r="649" spans="1:12" x14ac:dyDescent="0.25">
      <c r="A649" s="16" t="str">
        <f ca="1">IFERROR(INDEX(INDIRECT("B_MSK["&amp;EXPEDISI[#Headers]&amp;"]"),ROW()-1),"")</f>
        <v/>
      </c>
      <c r="B649" s="26" t="str">
        <f ca="1">IFERROR(INDEX(INDIRECT("B_MSK["&amp;EXPEDISI[#Headers]&amp;"]"),ROW()-1),"")</f>
        <v>B note JK A5-TSFS-514 Friendship</v>
      </c>
      <c r="C649" s="26" t="str">
        <f ca="1">IFERROR(INDEX(SUPPLIER_CONV[2],MATCH(INDEX(INDIRECT("B_MSK["&amp;EXPEDISI[#Headers]&amp;"]"),ROW()-1),SUPPLIER_CONV[1],0)),"")</f>
        <v>ATALI</v>
      </c>
      <c r="D649" s="21" t="str">
        <f ca="1">IFERROR(INDEX(INDIRECT("B_MSK["&amp;EXPEDISI[#Headers]&amp;"]"),ROW()-1)&amp;IF(OR(EXPEDISI[[#This Row],[C]]&lt;2,EXPEDISI[[#This Row],[C]]=""),"","/ CTN"),"")</f>
        <v>72 PCS</v>
      </c>
      <c r="E649" s="5">
        <f ca="1">IFERROR(INDEX(INDIRECT("B_MSK["&amp;EXPEDISI[#Headers]&amp;"]"),ROW()-1),"")</f>
        <v>1</v>
      </c>
      <c r="F649" s="22">
        <f ca="1">IFERROR(INDEX(INDIRECT("B_MSK["&amp;EXPEDISI[#Headers]&amp;"_1]"),ROW()-1),"")</f>
        <v>15800</v>
      </c>
      <c r="G649" s="17" t="str">
        <f ca="1">IFERROR(INDEX(INDIRECT("B_MSK["&amp;EXPEDISI[#Headers]&amp;"_1]"),ROW()-1),"")</f>
        <v>/ PCS</v>
      </c>
      <c r="H649" s="17">
        <f ca="1">IFERROR(INDEX(INDIRECT("B_MSK["&amp;EXPEDISI[#Headers]&amp;"]"),ROW()-1),"")</f>
        <v>0.125</v>
      </c>
      <c r="I649" s="17">
        <f ca="1">IFERROR(INDEX(INDIRECT("B_MSK["&amp;EXPEDISI[#Headers]&amp;"]"),ROW()-1),"")</f>
        <v>0.05</v>
      </c>
      <c r="J649" s="23" t="str">
        <f ca="1">IFERROR(IF(INDEX(INDIRECT("B_MSK["&amp;EXPEDISI[#Headers]&amp;"]"),ROW()-1)=0,"",INDEX(INDIRECT("B_MSK["&amp;EXPEDISI[#Headers]&amp;"]"),ROW()-1)),"")</f>
        <v/>
      </c>
      <c r="K649" s="16">
        <f ca="1">IFERROR(IF(EXPEDISI[[#This Row],[NAMA BARANG]]="","",INDEX(INDIRECT("B_MSK["&amp;EXPEDISI[#Headers]&amp;"]"),ROW()-1)),"")</f>
        <v>44950</v>
      </c>
      <c r="L649" s="17" t="str">
        <f ca="1">IFERROR(INDEX(INDIRECT("B_MSK["&amp;EXPEDISI[#Headers]&amp;"]"),ROW()-1),"")</f>
        <v/>
      </c>
    </row>
    <row r="650" spans="1:12" x14ac:dyDescent="0.25">
      <c r="A650" s="16" t="str">
        <f ca="1">IFERROR(INDEX(INDIRECT("B_MSK["&amp;EXPEDISI[#Headers]&amp;"]"),ROW()-1),"")</f>
        <v/>
      </c>
      <c r="B650" s="26" t="str">
        <f ca="1">IFERROR(INDEX(INDIRECT("B_MSK["&amp;EXPEDISI[#Headers]&amp;"]"),ROW()-1),"")</f>
        <v>B note A5 JK M503 Education</v>
      </c>
      <c r="C650" s="26" t="str">
        <f ca="1">IFERROR(INDEX(SUPPLIER_CONV[2],MATCH(INDEX(INDIRECT("B_MSK["&amp;EXPEDISI[#Headers]&amp;"]"),ROW()-1),SUPPLIER_CONV[1],0)),"")</f>
        <v>ATALI</v>
      </c>
      <c r="D650" s="21" t="str">
        <f ca="1">IFERROR(INDEX(INDIRECT("B_MSK["&amp;EXPEDISI[#Headers]&amp;"]"),ROW()-1)&amp;IF(OR(EXPEDISI[[#This Row],[C]]&lt;2,EXPEDISI[[#This Row],[C]]=""),"","/ CTN"),"")</f>
        <v>72 PCS</v>
      </c>
      <c r="E650" s="5">
        <f ca="1">IFERROR(INDEX(INDIRECT("B_MSK["&amp;EXPEDISI[#Headers]&amp;"]"),ROW()-1),"")</f>
        <v>1</v>
      </c>
      <c r="F650" s="22">
        <f ca="1">IFERROR(INDEX(INDIRECT("B_MSK["&amp;EXPEDISI[#Headers]&amp;"_1]"),ROW()-1),"")</f>
        <v>15800</v>
      </c>
      <c r="G650" s="17" t="str">
        <f ca="1">IFERROR(INDEX(INDIRECT("B_MSK["&amp;EXPEDISI[#Headers]&amp;"_1]"),ROW()-1),"")</f>
        <v>/ PCS</v>
      </c>
      <c r="H650" s="17">
        <f ca="1">IFERROR(INDEX(INDIRECT("B_MSK["&amp;EXPEDISI[#Headers]&amp;"]"),ROW()-1),"")</f>
        <v>0.125</v>
      </c>
      <c r="I650" s="17">
        <f ca="1">IFERROR(INDEX(INDIRECT("B_MSK["&amp;EXPEDISI[#Headers]&amp;"]"),ROW()-1),"")</f>
        <v>0.05</v>
      </c>
      <c r="J650" s="23" t="str">
        <f ca="1">IFERROR(IF(INDEX(INDIRECT("B_MSK["&amp;EXPEDISI[#Headers]&amp;"]"),ROW()-1)=0,"",INDEX(INDIRECT("B_MSK["&amp;EXPEDISI[#Headers]&amp;"]"),ROW()-1)),"")</f>
        <v/>
      </c>
      <c r="K650" s="16">
        <f ca="1">IFERROR(IF(EXPEDISI[[#This Row],[NAMA BARANG]]="","",INDEX(INDIRECT("B_MSK["&amp;EXPEDISI[#Headers]&amp;"]"),ROW()-1)),"")</f>
        <v>44950</v>
      </c>
      <c r="L650" s="17" t="str">
        <f ca="1">IFERROR(INDEX(INDIRECT("B_MSK["&amp;EXPEDISI[#Headers]&amp;"]"),ROW()-1),"")</f>
        <v/>
      </c>
    </row>
    <row r="651" spans="1:12" x14ac:dyDescent="0.25">
      <c r="A651" s="16" t="str">
        <f ca="1">IFERROR(INDEX(INDIRECT("B_MSK["&amp;EXPEDISI[#Headers]&amp;"]"),ROW()-1),"")</f>
        <v/>
      </c>
      <c r="B651" s="26" t="str">
        <f ca="1">IFERROR(INDEX(INDIRECT("B_MSK["&amp;EXPEDISI[#Headers]&amp;"]"),ROW()-1),"")</f>
        <v>B note A5 JK M401 College</v>
      </c>
      <c r="C651" s="26" t="str">
        <f ca="1">IFERROR(INDEX(SUPPLIER_CONV[2],MATCH(INDEX(INDIRECT("B_MSK["&amp;EXPEDISI[#Headers]&amp;"]"),ROW()-1),SUPPLIER_CONV[1],0)),"")</f>
        <v>ATALI</v>
      </c>
      <c r="D651" s="21" t="str">
        <f ca="1">IFERROR(INDEX(INDIRECT("B_MSK["&amp;EXPEDISI[#Headers]&amp;"]"),ROW()-1)&amp;IF(OR(EXPEDISI[[#This Row],[C]]&lt;2,EXPEDISI[[#This Row],[C]]=""),"","/ CTN"),"")</f>
        <v>72 PCS</v>
      </c>
      <c r="E651" s="5">
        <f ca="1">IFERROR(INDEX(INDIRECT("B_MSK["&amp;EXPEDISI[#Headers]&amp;"]"),ROW()-1),"")</f>
        <v>1</v>
      </c>
      <c r="F651" s="22">
        <f ca="1">IFERROR(INDEX(INDIRECT("B_MSK["&amp;EXPEDISI[#Headers]&amp;"_1]"),ROW()-1),"")</f>
        <v>15800</v>
      </c>
      <c r="G651" s="17" t="str">
        <f ca="1">IFERROR(INDEX(INDIRECT("B_MSK["&amp;EXPEDISI[#Headers]&amp;"_1]"),ROW()-1),"")</f>
        <v>/ PCS</v>
      </c>
      <c r="H651" s="17">
        <f ca="1">IFERROR(INDEX(INDIRECT("B_MSK["&amp;EXPEDISI[#Headers]&amp;"]"),ROW()-1),"")</f>
        <v>0.125</v>
      </c>
      <c r="I651" s="17">
        <f ca="1">IFERROR(INDEX(INDIRECT("B_MSK["&amp;EXPEDISI[#Headers]&amp;"]"),ROW()-1),"")</f>
        <v>0.05</v>
      </c>
      <c r="J651" s="23" t="str">
        <f ca="1">IFERROR(IF(INDEX(INDIRECT("B_MSK["&amp;EXPEDISI[#Headers]&amp;"]"),ROW()-1)=0,"",INDEX(INDIRECT("B_MSK["&amp;EXPEDISI[#Headers]&amp;"]"),ROW()-1)),"")</f>
        <v/>
      </c>
      <c r="K651" s="16">
        <f ca="1">IFERROR(IF(EXPEDISI[[#This Row],[NAMA BARANG]]="","",INDEX(INDIRECT("B_MSK["&amp;EXPEDISI[#Headers]&amp;"]"),ROW()-1)),"")</f>
        <v>44950</v>
      </c>
      <c r="L651" s="17" t="str">
        <f ca="1">IFERROR(INDEX(INDIRECT("B_MSK["&amp;EXPEDISI[#Headers]&amp;"]"),ROW()-1),"")</f>
        <v/>
      </c>
    </row>
    <row r="652" spans="1:12" x14ac:dyDescent="0.25">
      <c r="A652" s="16" t="str">
        <f ca="1">IFERROR(INDEX(INDIRECT("B_MSK["&amp;EXPEDISI[#Headers]&amp;"]"),ROW()-1),"")</f>
        <v/>
      </c>
      <c r="B652" s="26" t="str">
        <f ca="1">IFERROR(INDEX(INDIRECT("B_MSK["&amp;EXPEDISI[#Headers]&amp;"]"),ROW()-1),"")</f>
        <v/>
      </c>
      <c r="C652" s="26" t="str">
        <f ca="1">IFERROR(INDEX(SUPPLIER_CONV[2],MATCH(INDEX(INDIRECT("B_MSK["&amp;EXPEDISI[#Headers]&amp;"]"),ROW()-1),SUPPLIER_CONV[1],0)),"")</f>
        <v/>
      </c>
      <c r="D652" s="21" t="str">
        <f ca="1">IFERROR(INDEX(INDIRECT("B_MSK["&amp;EXPEDISI[#Headers]&amp;"]"),ROW()-1)&amp;IF(OR(EXPEDISI[[#This Row],[C]]&lt;2,EXPEDISI[[#This Row],[C]]=""),"","/ CTN"),"")</f>
        <v/>
      </c>
      <c r="E652" s="5" t="str">
        <f ca="1">IFERROR(INDEX(INDIRECT("B_MSK["&amp;EXPEDISI[#Headers]&amp;"]"),ROW()-1),"")</f>
        <v/>
      </c>
      <c r="F652" s="22" t="str">
        <f ca="1">IFERROR(INDEX(INDIRECT("B_MSK["&amp;EXPEDISI[#Headers]&amp;"_1]"),ROW()-1),"")</f>
        <v/>
      </c>
      <c r="G652" s="17" t="str">
        <f ca="1">IFERROR(INDEX(INDIRECT("B_MSK["&amp;EXPEDISI[#Headers]&amp;"_1]"),ROW()-1),"")</f>
        <v/>
      </c>
      <c r="H652" s="17" t="str">
        <f ca="1">IFERROR(INDEX(INDIRECT("B_MSK["&amp;EXPEDISI[#Headers]&amp;"]"),ROW()-1),"")</f>
        <v/>
      </c>
      <c r="I652" s="17" t="str">
        <f ca="1">IFERROR(INDEX(INDIRECT("B_MSK["&amp;EXPEDISI[#Headers]&amp;"]"),ROW()-1),"")</f>
        <v/>
      </c>
      <c r="J652" s="23" t="str">
        <f ca="1">IFERROR(IF(INDEX(INDIRECT("B_MSK["&amp;EXPEDISI[#Headers]&amp;"]"),ROW()-1)=0,"",INDEX(INDIRECT("B_MSK["&amp;EXPEDISI[#Headers]&amp;"]"),ROW()-1)),"")</f>
        <v/>
      </c>
      <c r="K652" s="16" t="str">
        <f ca="1">IFERROR(IF(EXPEDISI[[#This Row],[NAMA BARANG]]="","",INDEX(INDIRECT("B_MSK["&amp;EXPEDISI[#Headers]&amp;"]"),ROW()-1)),"")</f>
        <v/>
      </c>
      <c r="L652" s="17" t="str">
        <f ca="1">IFERROR(INDEX(INDIRECT("B_MSK["&amp;EXPEDISI[#Headers]&amp;"]"),ROW()-1),"")</f>
        <v/>
      </c>
    </row>
    <row r="653" spans="1:12" x14ac:dyDescent="0.25">
      <c r="A653" s="16" t="str">
        <f ca="1">IFERROR(INDEX(INDIRECT("B_MSK["&amp;EXPEDISI[#Headers]&amp;"]"),ROW()-1),"")</f>
        <v/>
      </c>
      <c r="B653" s="26" t="str">
        <f ca="1">IFERROR(INDEX(INDIRECT("B_MSK["&amp;EXPEDISI[#Headers]&amp;"]"),ROW()-1),"")</f>
        <v>Tipe-ex kertas JK CT-533</v>
      </c>
      <c r="C653" s="26" t="str">
        <f ca="1">IFERROR(INDEX(SUPPLIER_CONV[2],MATCH(INDEX(INDIRECT("B_MSK["&amp;EXPEDISI[#Headers]&amp;"]"),ROW()-1),SUPPLIER_CONV[1],0)),"")</f>
        <v>ATALI</v>
      </c>
      <c r="D653" s="21" t="str">
        <f ca="1">IFERROR(INDEX(INDIRECT("B_MSK["&amp;EXPEDISI[#Headers]&amp;"]"),ROW()-1)&amp;IF(OR(EXPEDISI[[#This Row],[C]]&lt;2,EXPEDISI[[#This Row],[C]]=""),"","/ CTN"),"")</f>
        <v>40 LSN</v>
      </c>
      <c r="E653" s="5">
        <f ca="1">IFERROR(INDEX(INDIRECT("B_MSK["&amp;EXPEDISI[#Headers]&amp;"]"),ROW()-1),"")</f>
        <v>1</v>
      </c>
      <c r="F653" s="22">
        <f ca="1">IFERROR(INDEX(INDIRECT("B_MSK["&amp;EXPEDISI[#Headers]&amp;"_1]"),ROW()-1),"")</f>
        <v>102000</v>
      </c>
      <c r="G653" s="17" t="str">
        <f ca="1">IFERROR(INDEX(INDIRECT("B_MSK["&amp;EXPEDISI[#Headers]&amp;"_1]"),ROW()-1),"")</f>
        <v>/ LSN</v>
      </c>
      <c r="H653" s="17">
        <f ca="1">IFERROR(INDEX(INDIRECT("B_MSK["&amp;EXPEDISI[#Headers]&amp;"]"),ROW()-1),"")</f>
        <v>0.125</v>
      </c>
      <c r="I653" s="17">
        <f ca="1">IFERROR(INDEX(INDIRECT("B_MSK["&amp;EXPEDISI[#Headers]&amp;"]"),ROW()-1),"")</f>
        <v>0.05</v>
      </c>
      <c r="J653" s="23" t="str">
        <f ca="1">IFERROR(IF(INDEX(INDIRECT("B_MSK["&amp;EXPEDISI[#Headers]&amp;"]"),ROW()-1)=0,"",INDEX(INDIRECT("B_MSK["&amp;EXPEDISI[#Headers]&amp;"]"),ROW()-1)),"")</f>
        <v/>
      </c>
      <c r="K653" s="16">
        <f ca="1">IFERROR(IF(EXPEDISI[[#This Row],[NAMA BARANG]]="","",INDEX(INDIRECT("B_MSK["&amp;EXPEDISI[#Headers]&amp;"]"),ROW()-1)),"")</f>
        <v>44950</v>
      </c>
      <c r="L653" s="17" t="str">
        <f ca="1">IFERROR(INDEX(INDIRECT("B_MSK["&amp;EXPEDISI[#Headers]&amp;"]"),ROW()-1),"")</f>
        <v/>
      </c>
    </row>
    <row r="654" spans="1:12" x14ac:dyDescent="0.25">
      <c r="A654" s="16" t="str">
        <f ca="1">IFERROR(INDEX(INDIRECT("B_MSK["&amp;EXPEDISI[#Headers]&amp;"]"),ROW()-1),"")</f>
        <v/>
      </c>
      <c r="B654" s="26" t="str">
        <f ca="1">IFERROR(INDEX(INDIRECT("B_MSK["&amp;EXPEDISI[#Headers]&amp;"]"),ROW()-1),"")</f>
        <v>Lem stick JK GS-104</v>
      </c>
      <c r="C654" s="26" t="str">
        <f ca="1">IFERROR(INDEX(SUPPLIER_CONV[2],MATCH(INDEX(INDIRECT("B_MSK["&amp;EXPEDISI[#Headers]&amp;"]"),ROW()-1),SUPPLIER_CONV[1],0)),"")</f>
        <v>ATALI</v>
      </c>
      <c r="D654" s="21" t="str">
        <f ca="1">IFERROR(INDEX(INDIRECT("B_MSK["&amp;EXPEDISI[#Headers]&amp;"]"),ROW()-1)&amp;IF(OR(EXPEDISI[[#This Row],[C]]&lt;2,EXPEDISI[[#This Row],[C]]=""),"","/ CTN"),"")</f>
        <v>36 BOX (24 PCS)/ CTN</v>
      </c>
      <c r="E654" s="5">
        <f ca="1">IFERROR(INDEX(INDIRECT("B_MSK["&amp;EXPEDISI[#Headers]&amp;"]"),ROW()-1),"")</f>
        <v>4</v>
      </c>
      <c r="F654" s="22">
        <f ca="1">IFERROR(INDEX(INDIRECT("B_MSK["&amp;EXPEDISI[#Headers]&amp;"_1]"),ROW()-1),"")</f>
        <v>58800</v>
      </c>
      <c r="G654" s="17" t="str">
        <f ca="1">IFERROR(INDEX(INDIRECT("B_MSK["&amp;EXPEDISI[#Headers]&amp;"_1]"),ROW()-1),"")</f>
        <v xml:space="preserve">/ BOX </v>
      </c>
      <c r="H654" s="17">
        <f ca="1">IFERROR(INDEX(INDIRECT("B_MSK["&amp;EXPEDISI[#Headers]&amp;"]"),ROW()-1),"")</f>
        <v>0.125</v>
      </c>
      <c r="I654" s="17">
        <f ca="1">IFERROR(INDEX(INDIRECT("B_MSK["&amp;EXPEDISI[#Headers]&amp;"]"),ROW()-1),"")</f>
        <v>0.05</v>
      </c>
      <c r="J654" s="23" t="str">
        <f ca="1">IFERROR(IF(INDEX(INDIRECT("B_MSK["&amp;EXPEDISI[#Headers]&amp;"]"),ROW()-1)=0,"",INDEX(INDIRECT("B_MSK["&amp;EXPEDISI[#Headers]&amp;"]"),ROW()-1)),"")</f>
        <v/>
      </c>
      <c r="K654" s="16">
        <f ca="1">IFERROR(IF(EXPEDISI[[#This Row],[NAMA BARANG]]="","",INDEX(INDIRECT("B_MSK["&amp;EXPEDISI[#Headers]&amp;"]"),ROW()-1)),"")</f>
        <v>44950</v>
      </c>
      <c r="L654" s="17" t="str">
        <f ca="1">IFERROR(INDEX(INDIRECT("B_MSK["&amp;EXPEDISI[#Headers]&amp;"]"),ROW()-1),"")</f>
        <v/>
      </c>
    </row>
    <row r="655" spans="1:12" x14ac:dyDescent="0.25">
      <c r="A655" s="16" t="str">
        <f ca="1">IFERROR(INDEX(INDIRECT("B_MSK["&amp;EXPEDISI[#Headers]&amp;"]"),ROW()-1),"")</f>
        <v/>
      </c>
      <c r="B655" s="26" t="str">
        <f ca="1">IFERROR(INDEX(INDIRECT("B_MSK["&amp;EXPEDISI[#Headers]&amp;"]"),ROW()-1),"")</f>
        <v>Tape cutter JK TC-106</v>
      </c>
      <c r="C655" s="26" t="str">
        <f ca="1">IFERROR(INDEX(SUPPLIER_CONV[2],MATCH(INDEX(INDIRECT("B_MSK["&amp;EXPEDISI[#Headers]&amp;"]"),ROW()-1),SUPPLIER_CONV[1],0)),"")</f>
        <v>ATALI</v>
      </c>
      <c r="D655" s="21" t="str">
        <f ca="1">IFERROR(INDEX(INDIRECT("B_MSK["&amp;EXPEDISI[#Headers]&amp;"]"),ROW()-1)&amp;IF(OR(EXPEDISI[[#This Row],[C]]&lt;2,EXPEDISI[[#This Row],[C]]=""),"","/ CTN"),"")</f>
        <v>12 PCS</v>
      </c>
      <c r="E655" s="5">
        <f ca="1">IFERROR(INDEX(INDIRECT("B_MSK["&amp;EXPEDISI[#Headers]&amp;"]"),ROW()-1),"")</f>
        <v>1</v>
      </c>
      <c r="F655" s="22">
        <f ca="1">IFERROR(INDEX(INDIRECT("B_MSK["&amp;EXPEDISI[#Headers]&amp;"_1]"),ROW()-1),"")</f>
        <v>31000</v>
      </c>
      <c r="G655" s="17" t="str">
        <f ca="1">IFERROR(INDEX(INDIRECT("B_MSK["&amp;EXPEDISI[#Headers]&amp;"_1]"),ROW()-1),"")</f>
        <v>/ PCS</v>
      </c>
      <c r="H655" s="17">
        <f ca="1">IFERROR(INDEX(INDIRECT("B_MSK["&amp;EXPEDISI[#Headers]&amp;"]"),ROW()-1),"")</f>
        <v>0.125</v>
      </c>
      <c r="I655" s="17">
        <f ca="1">IFERROR(INDEX(INDIRECT("B_MSK["&amp;EXPEDISI[#Headers]&amp;"]"),ROW()-1),"")</f>
        <v>0.05</v>
      </c>
      <c r="J655" s="23" t="str">
        <f ca="1">IFERROR(IF(INDEX(INDIRECT("B_MSK["&amp;EXPEDISI[#Headers]&amp;"]"),ROW()-1)=0,"",INDEX(INDIRECT("B_MSK["&amp;EXPEDISI[#Headers]&amp;"]"),ROW()-1)),"")</f>
        <v/>
      </c>
      <c r="K655" s="16">
        <f ca="1">IFERROR(IF(EXPEDISI[[#This Row],[NAMA BARANG]]="","",INDEX(INDIRECT("B_MSK["&amp;EXPEDISI[#Headers]&amp;"]"),ROW()-1)),"")</f>
        <v>44950</v>
      </c>
      <c r="L655" s="17" t="str">
        <f ca="1">IFERROR(INDEX(INDIRECT("B_MSK["&amp;EXPEDISI[#Headers]&amp;"]"),ROW()-1),"")</f>
        <v/>
      </c>
    </row>
    <row r="656" spans="1:12" x14ac:dyDescent="0.25">
      <c r="A656" s="16" t="str">
        <f ca="1">IFERROR(INDEX(INDIRECT("B_MSK["&amp;EXPEDISI[#Headers]&amp;"]"),ROW()-1),"")</f>
        <v/>
      </c>
      <c r="B656" s="26" t="str">
        <f ca="1">IFERROR(INDEX(INDIRECT("B_MSK["&amp;EXPEDISI[#Headers]&amp;"]"),ROW()-1),"")</f>
        <v>Tape cutter JK TD-101</v>
      </c>
      <c r="C656" s="26" t="str">
        <f ca="1">IFERROR(INDEX(SUPPLIER_CONV[2],MATCH(INDEX(INDIRECT("B_MSK["&amp;EXPEDISI[#Headers]&amp;"]"),ROW()-1),SUPPLIER_CONV[1],0)),"")</f>
        <v>ATALI</v>
      </c>
      <c r="D656" s="21" t="str">
        <f ca="1">IFERROR(INDEX(INDIRECT("B_MSK["&amp;EXPEDISI[#Headers]&amp;"]"),ROW()-1)&amp;IF(OR(EXPEDISI[[#This Row],[C]]&lt;2,EXPEDISI[[#This Row],[C]]=""),"","/ CTN"),"")</f>
        <v>24 PCS</v>
      </c>
      <c r="E656" s="5">
        <f ca="1">IFERROR(INDEX(INDIRECT("B_MSK["&amp;EXPEDISI[#Headers]&amp;"]"),ROW()-1),"")</f>
        <v>1</v>
      </c>
      <c r="F656" s="22">
        <f ca="1">IFERROR(INDEX(INDIRECT("B_MSK["&amp;EXPEDISI[#Headers]&amp;"_1]"),ROW()-1),"")</f>
        <v>24300</v>
      </c>
      <c r="G656" s="17" t="str">
        <f ca="1">IFERROR(INDEX(INDIRECT("B_MSK["&amp;EXPEDISI[#Headers]&amp;"_1]"),ROW()-1),"")</f>
        <v>/ PCS</v>
      </c>
      <c r="H656" s="17">
        <f ca="1">IFERROR(INDEX(INDIRECT("B_MSK["&amp;EXPEDISI[#Headers]&amp;"]"),ROW()-1),"")</f>
        <v>0.125</v>
      </c>
      <c r="I656" s="17">
        <f ca="1">IFERROR(INDEX(INDIRECT("B_MSK["&amp;EXPEDISI[#Headers]&amp;"]"),ROW()-1),"")</f>
        <v>0.05</v>
      </c>
      <c r="J656" s="23" t="str">
        <f ca="1">IFERROR(IF(INDEX(INDIRECT("B_MSK["&amp;EXPEDISI[#Headers]&amp;"]"),ROW()-1)=0,"",INDEX(INDIRECT("B_MSK["&amp;EXPEDISI[#Headers]&amp;"]"),ROW()-1)),"")</f>
        <v/>
      </c>
      <c r="K656" s="16">
        <f ca="1">IFERROR(IF(EXPEDISI[[#This Row],[NAMA BARANG]]="","",INDEX(INDIRECT("B_MSK["&amp;EXPEDISI[#Headers]&amp;"]"),ROW()-1)),"")</f>
        <v>44950</v>
      </c>
      <c r="L656" s="17" t="str">
        <f ca="1">IFERROR(INDEX(INDIRECT("B_MSK["&amp;EXPEDISI[#Headers]&amp;"]"),ROW()-1),"")</f>
        <v/>
      </c>
    </row>
    <row r="657" spans="1:12" x14ac:dyDescent="0.25">
      <c r="A657" s="16" t="str">
        <f ca="1">IFERROR(INDEX(INDIRECT("B_MSK["&amp;EXPEDISI[#Headers]&amp;"]"),ROW()-1),"")</f>
        <v/>
      </c>
      <c r="B657" s="26" t="str">
        <f ca="1">IFERROR(INDEX(INDIRECT("B_MSK["&amp;EXPEDISI[#Headers]&amp;"]"),ROW()-1),"")</f>
        <v>Tape cutter JK TD-103</v>
      </c>
      <c r="C657" s="26" t="str">
        <f ca="1">IFERROR(INDEX(SUPPLIER_CONV[2],MATCH(INDEX(INDIRECT("B_MSK["&amp;EXPEDISI[#Headers]&amp;"]"),ROW()-1),SUPPLIER_CONV[1],0)),"")</f>
        <v>ATALI</v>
      </c>
      <c r="D657" s="21" t="str">
        <f ca="1">IFERROR(INDEX(INDIRECT("B_MSK["&amp;EXPEDISI[#Headers]&amp;"]"),ROW()-1)&amp;IF(OR(EXPEDISI[[#This Row],[C]]&lt;2,EXPEDISI[[#This Row],[C]]=""),"","/ CTN"),"")</f>
        <v>24 PCS/ CTN</v>
      </c>
      <c r="E657" s="5">
        <f ca="1">IFERROR(INDEX(INDIRECT("B_MSK["&amp;EXPEDISI[#Headers]&amp;"]"),ROW()-1),"")</f>
        <v>2</v>
      </c>
      <c r="F657" s="22">
        <f ca="1">IFERROR(INDEX(INDIRECT("B_MSK["&amp;EXPEDISI[#Headers]&amp;"_1]"),ROW()-1),"")</f>
        <v>19000</v>
      </c>
      <c r="G657" s="17" t="str">
        <f ca="1">IFERROR(INDEX(INDIRECT("B_MSK["&amp;EXPEDISI[#Headers]&amp;"_1]"),ROW()-1),"")</f>
        <v>/ PCS</v>
      </c>
      <c r="H657" s="17">
        <f ca="1">IFERROR(INDEX(INDIRECT("B_MSK["&amp;EXPEDISI[#Headers]&amp;"]"),ROW()-1),"")</f>
        <v>0.125</v>
      </c>
      <c r="I657" s="17">
        <f ca="1">IFERROR(INDEX(INDIRECT("B_MSK["&amp;EXPEDISI[#Headers]&amp;"]"),ROW()-1),"")</f>
        <v>0.05</v>
      </c>
      <c r="J657" s="23" t="str">
        <f ca="1">IFERROR(IF(INDEX(INDIRECT("B_MSK["&amp;EXPEDISI[#Headers]&amp;"]"),ROW()-1)=0,"",INDEX(INDIRECT("B_MSK["&amp;EXPEDISI[#Headers]&amp;"]"),ROW()-1)),"")</f>
        <v/>
      </c>
      <c r="K657" s="16">
        <f ca="1">IFERROR(IF(EXPEDISI[[#This Row],[NAMA BARANG]]="","",INDEX(INDIRECT("B_MSK["&amp;EXPEDISI[#Headers]&amp;"]"),ROW()-1)),"")</f>
        <v>44950</v>
      </c>
      <c r="L657" s="17" t="str">
        <f ca="1">IFERROR(INDEX(INDIRECT("B_MSK["&amp;EXPEDISI[#Headers]&amp;"]"),ROW()-1),"")</f>
        <v/>
      </c>
    </row>
    <row r="658" spans="1:12" x14ac:dyDescent="0.25">
      <c r="A658" s="16" t="str">
        <f ca="1">IFERROR(INDEX(INDIRECT("B_MSK["&amp;EXPEDISI[#Headers]&amp;"]"),ROW()-1),"")</f>
        <v/>
      </c>
      <c r="B658" s="26" t="str">
        <f ca="1">IFERROR(INDEX(INDIRECT("B_MSK["&amp;EXPEDISI[#Headers]&amp;"]"),ROW()-1),"")</f>
        <v>Pencil lead JK PL-10</v>
      </c>
      <c r="C658" s="26" t="str">
        <f ca="1">IFERROR(INDEX(SUPPLIER_CONV[2],MATCH(INDEX(INDIRECT("B_MSK["&amp;EXPEDISI[#Headers]&amp;"]"),ROW()-1),SUPPLIER_CONV[1],0)),"")</f>
        <v>ATALI</v>
      </c>
      <c r="D658" s="21" t="str">
        <f ca="1">IFERROR(INDEX(INDIRECT("B_MSK["&amp;EXPEDISI[#Headers]&amp;"]"),ROW()-1)&amp;IF(OR(EXPEDISI[[#This Row],[C]]&lt;2,EXPEDISI[[#This Row],[C]]=""),"","/ CTN"),"")</f>
        <v>12 GRS</v>
      </c>
      <c r="E658" s="5">
        <f ca="1">IFERROR(INDEX(INDIRECT("B_MSK["&amp;EXPEDISI[#Headers]&amp;"]"),ROW()-1),"")</f>
        <v>1</v>
      </c>
      <c r="F658" s="22">
        <f ca="1">IFERROR(INDEX(INDIRECT("B_MSK["&amp;EXPEDISI[#Headers]&amp;"_1]"),ROW()-1),"")</f>
        <v>237600</v>
      </c>
      <c r="G658" s="17" t="str">
        <f ca="1">IFERROR(INDEX(INDIRECT("B_MSK["&amp;EXPEDISI[#Headers]&amp;"_1]"),ROW()-1),"")</f>
        <v>/ GRS</v>
      </c>
      <c r="H658" s="17">
        <f ca="1">IFERROR(INDEX(INDIRECT("B_MSK["&amp;EXPEDISI[#Headers]&amp;"]"),ROW()-1),"")</f>
        <v>0.125</v>
      </c>
      <c r="I658" s="17">
        <f ca="1">IFERROR(INDEX(INDIRECT("B_MSK["&amp;EXPEDISI[#Headers]&amp;"]"),ROW()-1),"")</f>
        <v>0.05</v>
      </c>
      <c r="J658" s="19" t="str">
        <f ca="1">IFERROR(IF(INDEX(INDIRECT("B_MSK["&amp;EXPEDISI[#Headers]&amp;"]"),ROW()-1)=0,"",INDEX(INDIRECT("B_MSK["&amp;EXPEDISI[#Headers]&amp;"]"),ROW()-1)),"")</f>
        <v/>
      </c>
      <c r="K658" s="16">
        <f ca="1">IFERROR(IF(EXPEDISI[[#This Row],[NAMA BARANG]]="","",INDEX(INDIRECT("B_MSK["&amp;EXPEDISI[#Headers]&amp;"]"),ROW()-1)),"")</f>
        <v>44950</v>
      </c>
      <c r="L658" s="17" t="str">
        <f ca="1">IFERROR(INDEX(INDIRECT("B_MSK["&amp;EXPEDISI[#Headers]&amp;"]"),ROW()-1),"")</f>
        <v/>
      </c>
    </row>
    <row r="659" spans="1:12" x14ac:dyDescent="0.25">
      <c r="A659" s="16" t="str">
        <f ca="1">IFERROR(INDEX(INDIRECT("B_MSK["&amp;EXPEDISI[#Headers]&amp;"]"),ROW()-1),"")</f>
        <v/>
      </c>
      <c r="B659" s="26" t="str">
        <f ca="1">IFERROR(INDEX(INDIRECT("B_MSK["&amp;EXPEDISI[#Headers]&amp;"]"),ROW()-1),"")</f>
        <v>Pencil lead JK PL-11</v>
      </c>
      <c r="C659" s="26" t="str">
        <f ca="1">IFERROR(INDEX(SUPPLIER_CONV[2],MATCH(INDEX(INDIRECT("B_MSK["&amp;EXPEDISI[#Headers]&amp;"]"),ROW()-1),SUPPLIER_CONV[1],0)),"")</f>
        <v>ATALI</v>
      </c>
      <c r="D659" s="21" t="str">
        <f ca="1">IFERROR(INDEX(INDIRECT("B_MSK["&amp;EXPEDISI[#Headers]&amp;"]"),ROW()-1)&amp;IF(OR(EXPEDISI[[#This Row],[C]]&lt;2,EXPEDISI[[#This Row],[C]]=""),"","/ CTN"),"")</f>
        <v>12 BOX (72 PCS)</v>
      </c>
      <c r="E659" s="5">
        <f ca="1">IFERROR(INDEX(INDIRECT("B_MSK["&amp;EXPEDISI[#Headers]&amp;"]"),ROW()-1),"")</f>
        <v>1</v>
      </c>
      <c r="F659" s="22">
        <f ca="1">IFERROR(INDEX(INDIRECT("B_MSK["&amp;EXPEDISI[#Headers]&amp;"_1]"),ROW()-1),"")</f>
        <v>223200</v>
      </c>
      <c r="G659" s="17" t="str">
        <f ca="1">IFERROR(INDEX(INDIRECT("B_MSK["&amp;EXPEDISI[#Headers]&amp;"_1]"),ROW()-1),"")</f>
        <v xml:space="preserve">/ BOX </v>
      </c>
      <c r="H659" s="17">
        <f ca="1">IFERROR(INDEX(INDIRECT("B_MSK["&amp;EXPEDISI[#Headers]&amp;"]"),ROW()-1),"")</f>
        <v>0.125</v>
      </c>
      <c r="I659" s="17">
        <f ca="1">IFERROR(INDEX(INDIRECT("B_MSK["&amp;EXPEDISI[#Headers]&amp;"]"),ROW()-1),"")</f>
        <v>0.05</v>
      </c>
      <c r="J659" s="23" t="str">
        <f ca="1">IFERROR(IF(INDEX(INDIRECT("B_MSK["&amp;EXPEDISI[#Headers]&amp;"]"),ROW()-1)=0,"",INDEX(INDIRECT("B_MSK["&amp;EXPEDISI[#Headers]&amp;"]"),ROW()-1)),"")</f>
        <v/>
      </c>
      <c r="K659" s="16">
        <f ca="1">IFERROR(IF(EXPEDISI[[#This Row],[NAMA BARANG]]="","",INDEX(INDIRECT("B_MSK["&amp;EXPEDISI[#Headers]&amp;"]"),ROW()-1)),"")</f>
        <v>44950</v>
      </c>
      <c r="L659" s="17" t="str">
        <f ca="1">IFERROR(INDEX(INDIRECT("B_MSK["&amp;EXPEDISI[#Headers]&amp;"]"),ROW()-1),"")</f>
        <v/>
      </c>
    </row>
    <row r="660" spans="1:12" x14ac:dyDescent="0.25">
      <c r="A660" s="16" t="str">
        <f ca="1">IFERROR(INDEX(INDIRECT("B_MSK["&amp;EXPEDISI[#Headers]&amp;"]"),ROW()-1),"")</f>
        <v/>
      </c>
      <c r="B660" s="26" t="str">
        <f ca="1">IFERROR(INDEX(INDIRECT("B_MSK["&amp;EXPEDISI[#Headers]&amp;"]"),ROW()-1),"")</f>
        <v>Isi Mechpen 2.0 JK 2B PL-17</v>
      </c>
      <c r="C660" s="26" t="str">
        <f ca="1">IFERROR(INDEX(SUPPLIER_CONV[2],MATCH(INDEX(INDIRECT("B_MSK["&amp;EXPEDISI[#Headers]&amp;"]"),ROW()-1),SUPPLIER_CONV[1],0)),"")</f>
        <v>ATALI</v>
      </c>
      <c r="D660" s="21" t="str">
        <f ca="1">IFERROR(INDEX(INDIRECT("B_MSK["&amp;EXPEDISI[#Headers]&amp;"]"),ROW()-1)&amp;IF(OR(EXPEDISI[[#This Row],[C]]&lt;2,EXPEDISI[[#This Row],[C]]=""),"","/ CTN"),"")</f>
        <v>72 LSN</v>
      </c>
      <c r="E660" s="5">
        <f ca="1">IFERROR(INDEX(INDIRECT("B_MSK["&amp;EXPEDISI[#Headers]&amp;"]"),ROW()-1),"")</f>
        <v>1</v>
      </c>
      <c r="F660" s="22">
        <f ca="1">IFERROR(INDEX(INDIRECT("B_MSK["&amp;EXPEDISI[#Headers]&amp;"_1]"),ROW()-1),"")</f>
        <v>39600</v>
      </c>
      <c r="G660" s="17" t="str">
        <f ca="1">IFERROR(INDEX(INDIRECT("B_MSK["&amp;EXPEDISI[#Headers]&amp;"_1]"),ROW()-1),"")</f>
        <v>/ LSN</v>
      </c>
      <c r="H660" s="17">
        <f ca="1">IFERROR(INDEX(INDIRECT("B_MSK["&amp;EXPEDISI[#Headers]&amp;"]"),ROW()-1),"")</f>
        <v>0.125</v>
      </c>
      <c r="I660" s="17">
        <f ca="1">IFERROR(INDEX(INDIRECT("B_MSK["&amp;EXPEDISI[#Headers]&amp;"]"),ROW()-1),"")</f>
        <v>0.05</v>
      </c>
      <c r="J660" s="19" t="str">
        <f ca="1">IFERROR(IF(INDEX(INDIRECT("B_MSK["&amp;EXPEDISI[#Headers]&amp;"]"),ROW()-1)=0,"",INDEX(INDIRECT("B_MSK["&amp;EXPEDISI[#Headers]&amp;"]"),ROW()-1)),"")</f>
        <v/>
      </c>
      <c r="K660" s="16">
        <f ca="1">IFERROR(IF(EXPEDISI[[#This Row],[NAMA BARANG]]="","",INDEX(INDIRECT("B_MSK["&amp;EXPEDISI[#Headers]&amp;"]"),ROW()-1)),"")</f>
        <v>44950</v>
      </c>
      <c r="L660" s="17" t="str">
        <f ca="1">IFERROR(INDEX(INDIRECT("B_MSK["&amp;EXPEDISI[#Headers]&amp;"]"),ROW()-1),"")</f>
        <v/>
      </c>
    </row>
    <row r="661" spans="1:12" x14ac:dyDescent="0.25">
      <c r="A661" s="16" t="str">
        <f ca="1">IFERROR(INDEX(INDIRECT("B_MSK["&amp;EXPEDISI[#Headers]&amp;"]"),ROW()-1),"")</f>
        <v/>
      </c>
      <c r="B661" s="26" t="str">
        <f ca="1">IFERROR(INDEX(INDIRECT("B_MSK["&amp;EXPEDISI[#Headers]&amp;"]"),ROW()-1),"")</f>
        <v>Pencil lead JK PL-16</v>
      </c>
      <c r="C661" s="26" t="str">
        <f ca="1">IFERROR(INDEX(SUPPLIER_CONV[2],MATCH(INDEX(INDIRECT("B_MSK["&amp;EXPEDISI[#Headers]&amp;"]"),ROW()-1),SUPPLIER_CONV[1],0)),"")</f>
        <v>ATALI</v>
      </c>
      <c r="D661" s="21" t="str">
        <f ca="1">IFERROR(INDEX(INDIRECT("B_MSK["&amp;EXPEDISI[#Headers]&amp;"]"),ROW()-1)&amp;IF(OR(EXPEDISI[[#This Row],[C]]&lt;2,EXPEDISI[[#This Row],[C]]=""),"","/ CTN"),"")</f>
        <v>12 GRS</v>
      </c>
      <c r="E661" s="5">
        <f ca="1">IFERROR(INDEX(INDIRECT("B_MSK["&amp;EXPEDISI[#Headers]&amp;"]"),ROW()-1),"")</f>
        <v>1</v>
      </c>
      <c r="F661" s="22">
        <f ca="1">IFERROR(INDEX(INDIRECT("B_MSK["&amp;EXPEDISI[#Headers]&amp;"_1]"),ROW()-1),"")</f>
        <v>198000</v>
      </c>
      <c r="G661" s="17" t="str">
        <f ca="1">IFERROR(INDEX(INDIRECT("B_MSK["&amp;EXPEDISI[#Headers]&amp;"_1]"),ROW()-1),"")</f>
        <v>/ GRS</v>
      </c>
      <c r="H661" s="17">
        <f ca="1">IFERROR(INDEX(INDIRECT("B_MSK["&amp;EXPEDISI[#Headers]&amp;"]"),ROW()-1),"")</f>
        <v>0.125</v>
      </c>
      <c r="I661" s="17">
        <f ca="1">IFERROR(INDEX(INDIRECT("B_MSK["&amp;EXPEDISI[#Headers]&amp;"]"),ROW()-1),"")</f>
        <v>0.05</v>
      </c>
      <c r="J661" s="23" t="str">
        <f ca="1">IFERROR(IF(INDEX(INDIRECT("B_MSK["&amp;EXPEDISI[#Headers]&amp;"]"),ROW()-1)=0,"",INDEX(INDIRECT("B_MSK["&amp;EXPEDISI[#Headers]&amp;"]"),ROW()-1)),"")</f>
        <v/>
      </c>
      <c r="K661" s="16">
        <f ca="1">IFERROR(IF(EXPEDISI[[#This Row],[NAMA BARANG]]="","",INDEX(INDIRECT("B_MSK["&amp;EXPEDISI[#Headers]&amp;"]"),ROW()-1)),"")</f>
        <v>44950</v>
      </c>
      <c r="L661" s="17" t="str">
        <f ca="1">IFERROR(INDEX(INDIRECT("B_MSK["&amp;EXPEDISI[#Headers]&amp;"]"),ROW()-1),"")</f>
        <v/>
      </c>
    </row>
    <row r="662" spans="1:12" x14ac:dyDescent="0.25">
      <c r="A662" s="16" t="str">
        <f ca="1">IFERROR(INDEX(INDIRECT("B_MSK["&amp;EXPEDISI[#Headers]&amp;"]"),ROW()-1),"")</f>
        <v/>
      </c>
      <c r="B662" s="26" t="str">
        <f ca="1">IFERROR(INDEX(INDIRECT("B_MSK["&amp;EXPEDISI[#Headers]&amp;"]"),ROW()-1),"")</f>
        <v>Coinbank/ Cash Box JK CB-21 A</v>
      </c>
      <c r="C662" s="26" t="str">
        <f ca="1">IFERROR(INDEX(SUPPLIER_CONV[2],MATCH(INDEX(INDIRECT("B_MSK["&amp;EXPEDISI[#Headers]&amp;"]"),ROW()-1),SUPPLIER_CONV[1],0)),"")</f>
        <v>ATALI</v>
      </c>
      <c r="D662" s="21" t="str">
        <f ca="1">IFERROR(INDEX(INDIRECT("B_MSK["&amp;EXPEDISI[#Headers]&amp;"]"),ROW()-1)&amp;IF(OR(EXPEDISI[[#This Row],[C]]&lt;2,EXPEDISI[[#This Row],[C]]=""),"","/ CTN"),"")</f>
        <v>20 PCS</v>
      </c>
      <c r="E662" s="5">
        <f ca="1">IFERROR(INDEX(INDIRECT("B_MSK["&amp;EXPEDISI[#Headers]&amp;"]"),ROW()-1),"")</f>
        <v>1</v>
      </c>
      <c r="F662" s="22">
        <f ca="1">IFERROR(INDEX(INDIRECT("B_MSK["&amp;EXPEDISI[#Headers]&amp;"_1]"),ROW()-1),"")</f>
        <v>160000</v>
      </c>
      <c r="G662" s="17" t="str">
        <f ca="1">IFERROR(INDEX(INDIRECT("B_MSK["&amp;EXPEDISI[#Headers]&amp;"_1]"),ROW()-1),"")</f>
        <v>/ PCS</v>
      </c>
      <c r="H662" s="17">
        <f ca="1">IFERROR(INDEX(INDIRECT("B_MSK["&amp;EXPEDISI[#Headers]&amp;"]"),ROW()-1),"")</f>
        <v>0.125</v>
      </c>
      <c r="I662" s="17">
        <f ca="1">IFERROR(INDEX(INDIRECT("B_MSK["&amp;EXPEDISI[#Headers]&amp;"]"),ROW()-1),"")</f>
        <v>0.05</v>
      </c>
      <c r="J662" s="19" t="str">
        <f ca="1">IFERROR(IF(INDEX(INDIRECT("B_MSK["&amp;EXPEDISI[#Headers]&amp;"]"),ROW()-1)=0,"",INDEX(INDIRECT("B_MSK["&amp;EXPEDISI[#Headers]&amp;"]"),ROW()-1)),"")</f>
        <v/>
      </c>
      <c r="K662" s="16">
        <f ca="1">IFERROR(IF(EXPEDISI[[#This Row],[NAMA BARANG]]="","",INDEX(INDIRECT("B_MSK["&amp;EXPEDISI[#Headers]&amp;"]"),ROW()-1)),"")</f>
        <v>44950</v>
      </c>
      <c r="L662" s="17" t="str">
        <f ca="1">IFERROR(INDEX(INDIRECT("B_MSK["&amp;EXPEDISI[#Headers]&amp;"]"),ROW()-1),"")</f>
        <v/>
      </c>
    </row>
    <row r="663" spans="1:12" x14ac:dyDescent="0.25">
      <c r="A663" s="16" t="str">
        <f ca="1">IFERROR(INDEX(INDIRECT("B_MSK["&amp;EXPEDISI[#Headers]&amp;"]"),ROW()-1),"")</f>
        <v/>
      </c>
      <c r="B663" s="26" t="str">
        <f ca="1">IFERROR(INDEX(INDIRECT("B_MSK["&amp;EXPEDISI[#Headers]&amp;"]"),ROW()-1),"")</f>
        <v>Coinbank/ Cash Box JK CB-26 A</v>
      </c>
      <c r="C663" s="26" t="str">
        <f ca="1">IFERROR(INDEX(SUPPLIER_CONV[2],MATCH(INDEX(INDIRECT("B_MSK["&amp;EXPEDISI[#Headers]&amp;"]"),ROW()-1),SUPPLIER_CONV[1],0)),"")</f>
        <v>ATALI</v>
      </c>
      <c r="D663" s="21" t="str">
        <f ca="1">IFERROR(INDEX(INDIRECT("B_MSK["&amp;EXPEDISI[#Headers]&amp;"]"),ROW()-1)&amp;IF(OR(EXPEDISI[[#This Row],[C]]&lt;2,EXPEDISI[[#This Row],[C]]=""),"","/ CTN"),"")</f>
        <v>16 PCS</v>
      </c>
      <c r="E663" s="5">
        <f ca="1">IFERROR(INDEX(INDIRECT("B_MSK["&amp;EXPEDISI[#Headers]&amp;"]"),ROW()-1),"")</f>
        <v>1</v>
      </c>
      <c r="F663" s="22">
        <f ca="1">IFERROR(INDEX(INDIRECT("B_MSK["&amp;EXPEDISI[#Headers]&amp;"_1]"),ROW()-1),"")</f>
        <v>187000</v>
      </c>
      <c r="G663" s="17" t="str">
        <f ca="1">IFERROR(INDEX(INDIRECT("B_MSK["&amp;EXPEDISI[#Headers]&amp;"_1]"),ROW()-1),"")</f>
        <v>/ PCS</v>
      </c>
      <c r="H663" s="17">
        <f ca="1">IFERROR(INDEX(INDIRECT("B_MSK["&amp;EXPEDISI[#Headers]&amp;"]"),ROW()-1),"")</f>
        <v>0.125</v>
      </c>
      <c r="I663" s="17">
        <f ca="1">IFERROR(INDEX(INDIRECT("B_MSK["&amp;EXPEDISI[#Headers]&amp;"]"),ROW()-1),"")</f>
        <v>0.05</v>
      </c>
      <c r="J663" s="23" t="str">
        <f ca="1">IFERROR(IF(INDEX(INDIRECT("B_MSK["&amp;EXPEDISI[#Headers]&amp;"]"),ROW()-1)=0,"",INDEX(INDIRECT("B_MSK["&amp;EXPEDISI[#Headers]&amp;"]"),ROW()-1)),"")</f>
        <v/>
      </c>
      <c r="K663" s="16">
        <f ca="1">IFERROR(IF(EXPEDISI[[#This Row],[NAMA BARANG]]="","",INDEX(INDIRECT("B_MSK["&amp;EXPEDISI[#Headers]&amp;"]"),ROW()-1)),"")</f>
        <v>44950</v>
      </c>
      <c r="L663" s="17" t="str">
        <f ca="1">IFERROR(INDEX(INDIRECT("B_MSK["&amp;EXPEDISI[#Headers]&amp;"]"),ROW()-1),"")</f>
        <v/>
      </c>
    </row>
    <row r="664" spans="1:12" x14ac:dyDescent="0.25">
      <c r="A664" s="16" t="str">
        <f ca="1">IFERROR(INDEX(INDIRECT("B_MSK["&amp;EXPEDISI[#Headers]&amp;"]"),ROW()-1),"")</f>
        <v/>
      </c>
      <c r="B664" s="26" t="str">
        <f ca="1">IFERROR(INDEX(INDIRECT("B_MSK["&amp;EXPEDISI[#Headers]&amp;"]"),ROW()-1),"")</f>
        <v/>
      </c>
      <c r="C664" s="26" t="str">
        <f ca="1">IFERROR(INDEX(SUPPLIER_CONV[2],MATCH(INDEX(INDIRECT("B_MSK["&amp;EXPEDISI[#Headers]&amp;"]"),ROW()-1),SUPPLIER_CONV[1],0)),"")</f>
        <v/>
      </c>
      <c r="D664" s="21" t="str">
        <f ca="1">IFERROR(INDEX(INDIRECT("B_MSK["&amp;EXPEDISI[#Headers]&amp;"]"),ROW()-1)&amp;IF(OR(EXPEDISI[[#This Row],[C]]&lt;2,EXPEDISI[[#This Row],[C]]=""),"","/ CTN"),"")</f>
        <v/>
      </c>
      <c r="E664" s="5" t="str">
        <f ca="1">IFERROR(INDEX(INDIRECT("B_MSK["&amp;EXPEDISI[#Headers]&amp;"]"),ROW()-1),"")</f>
        <v/>
      </c>
      <c r="F664" s="22" t="str">
        <f ca="1">IFERROR(INDEX(INDIRECT("B_MSK["&amp;EXPEDISI[#Headers]&amp;"_1]"),ROW()-1),"")</f>
        <v/>
      </c>
      <c r="G664" s="17" t="str">
        <f ca="1">IFERROR(INDEX(INDIRECT("B_MSK["&amp;EXPEDISI[#Headers]&amp;"_1]"),ROW()-1),"")</f>
        <v/>
      </c>
      <c r="H664" s="17" t="str">
        <f ca="1">IFERROR(INDEX(INDIRECT("B_MSK["&amp;EXPEDISI[#Headers]&amp;"]"),ROW()-1),"")</f>
        <v/>
      </c>
      <c r="I664" s="17" t="str">
        <f ca="1">IFERROR(INDEX(INDIRECT("B_MSK["&amp;EXPEDISI[#Headers]&amp;"]"),ROW()-1),"")</f>
        <v/>
      </c>
      <c r="J664" s="19" t="str">
        <f ca="1">IFERROR(IF(INDEX(INDIRECT("B_MSK["&amp;EXPEDISI[#Headers]&amp;"]"),ROW()-1)=0,"",INDEX(INDIRECT("B_MSK["&amp;EXPEDISI[#Headers]&amp;"]"),ROW()-1)),"")</f>
        <v/>
      </c>
      <c r="K664" s="16" t="str">
        <f ca="1">IFERROR(IF(EXPEDISI[[#This Row],[NAMA BARANG]]="","",INDEX(INDIRECT("B_MSK["&amp;EXPEDISI[#Headers]&amp;"]"),ROW()-1)),"")</f>
        <v/>
      </c>
      <c r="L664" s="17" t="str">
        <f ca="1">IFERROR(INDEX(INDIRECT("B_MSK["&amp;EXPEDISI[#Headers]&amp;"]"),ROW()-1),"")</f>
        <v/>
      </c>
    </row>
    <row r="665" spans="1:12" x14ac:dyDescent="0.25">
      <c r="A665" s="16">
        <f ca="1">IFERROR(INDEX(INDIRECT("B_MSK["&amp;EXPEDISI[#Headers]&amp;"]"),ROW()-1),"")</f>
        <v>44950</v>
      </c>
      <c r="B665" s="26" t="str">
        <f ca="1">IFERROR(INDEX(INDIRECT("B_MSK["&amp;EXPEDISI[#Headers]&amp;"]"),ROW()-1),"")</f>
        <v>Lem Stick 7 x 30</v>
      </c>
      <c r="C665" s="26" t="str">
        <f ca="1">IFERROR(INDEX(SUPPLIER_CONV[2],MATCH(INDEX(INDIRECT("B_MSK["&amp;EXPEDISI[#Headers]&amp;"]"),ROW()-1),SUPPLIER_CONV[1],0)),"")</f>
        <v>WIN'S SENTOSA</v>
      </c>
      <c r="D665" s="21" t="str">
        <f ca="1">IFERROR(INDEX(INDIRECT("B_MSK["&amp;EXPEDISI[#Headers]&amp;"]"),ROW()-1)&amp;IF(OR(EXPEDISI[[#This Row],[C]]&lt;2,EXPEDISI[[#This Row],[C]]=""),"","/ CTN"),"")</f>
        <v>25 PCS/ CTN</v>
      </c>
      <c r="E665" s="5">
        <f ca="1">IFERROR(INDEX(INDIRECT("B_MSK["&amp;EXPEDISI[#Headers]&amp;"]"),ROW()-1),"")</f>
        <v>50</v>
      </c>
      <c r="F665" s="22">
        <f ca="1">IFERROR(INDEX(INDIRECT("B_MSK["&amp;EXPEDISI[#Headers]&amp;"_1]"),ROW()-1),"")</f>
        <v>50000</v>
      </c>
      <c r="G665" s="17" t="str">
        <f ca="1">IFERROR(INDEX(INDIRECT("B_MSK["&amp;EXPEDISI[#Headers]&amp;"_1]"),ROW()-1),"")</f>
        <v>/ PCS</v>
      </c>
      <c r="H665" s="17" t="str">
        <f ca="1">IFERROR(INDEX(INDIRECT("B_MSK["&amp;EXPEDISI[#Headers]&amp;"]"),ROW()-1),"")</f>
        <v/>
      </c>
      <c r="I665" s="17" t="str">
        <f ca="1">IFERROR(INDEX(INDIRECT("B_MSK["&amp;EXPEDISI[#Headers]&amp;"]"),ROW()-1),"")</f>
        <v/>
      </c>
      <c r="J665" s="23" t="str">
        <f ca="1">IFERROR(IF(INDEX(INDIRECT("B_MSK["&amp;EXPEDISI[#Headers]&amp;"]"),ROW()-1)=0,"",INDEX(INDIRECT("B_MSK["&amp;EXPEDISI[#Headers]&amp;"]"),ROW()-1)),"")</f>
        <v/>
      </c>
      <c r="K665" s="16">
        <f ca="1">IFERROR(IF(EXPEDISI[[#This Row],[NAMA BARANG]]="","",INDEX(INDIRECT("B_MSK["&amp;EXPEDISI[#Headers]&amp;"]"),ROW()-1)),"")</f>
        <v>44950</v>
      </c>
      <c r="L665" s="17" t="str">
        <f ca="1">IFERROR(INDEX(INDIRECT("B_MSK["&amp;EXPEDISI[#Headers]&amp;"]"),ROW()-1),"")</f>
        <v/>
      </c>
    </row>
    <row r="666" spans="1:12" x14ac:dyDescent="0.25">
      <c r="A666" s="16" t="str">
        <f ca="1">IFERROR(INDEX(INDIRECT("B_MSK["&amp;EXPEDISI[#Headers]&amp;"]"),ROW()-1),"")</f>
        <v/>
      </c>
      <c r="B666" s="26" t="str">
        <f ca="1">IFERROR(INDEX(INDIRECT("B_MSK["&amp;EXPEDISI[#Headers]&amp;"]"),ROW()-1),"")</f>
        <v>Lem Stick 11 x 29</v>
      </c>
      <c r="C666" s="26" t="str">
        <f ca="1">IFERROR(INDEX(SUPPLIER_CONV[2],MATCH(INDEX(INDIRECT("B_MSK["&amp;EXPEDISI[#Headers]&amp;"]"),ROW()-1),SUPPLIER_CONV[1],0)),"")</f>
        <v>WIN'S SENTOSA</v>
      </c>
      <c r="D666" s="21" t="str">
        <f ca="1">IFERROR(INDEX(INDIRECT("B_MSK["&amp;EXPEDISI[#Headers]&amp;"]"),ROW()-1)&amp;IF(OR(EXPEDISI[[#This Row],[C]]&lt;2,EXPEDISI[[#This Row],[C]]=""),"","/ CTN"),"")</f>
        <v>25 PCS/ CTN</v>
      </c>
      <c r="E666" s="5">
        <f ca="1">IFERROR(INDEX(INDIRECT("B_MSK["&amp;EXPEDISI[#Headers]&amp;"]"),ROW()-1),"")</f>
        <v>10</v>
      </c>
      <c r="F666" s="22">
        <f ca="1">IFERROR(INDEX(INDIRECT("B_MSK["&amp;EXPEDISI[#Headers]&amp;"_1]"),ROW()-1),"")</f>
        <v>50000</v>
      </c>
      <c r="G666" s="17" t="str">
        <f ca="1">IFERROR(INDEX(INDIRECT("B_MSK["&amp;EXPEDISI[#Headers]&amp;"_1]"),ROW()-1),"")</f>
        <v>/ PCS</v>
      </c>
      <c r="H666" s="17" t="str">
        <f ca="1">IFERROR(INDEX(INDIRECT("B_MSK["&amp;EXPEDISI[#Headers]&amp;"]"),ROW()-1),"")</f>
        <v/>
      </c>
      <c r="I666" s="17" t="str">
        <f ca="1">IFERROR(INDEX(INDIRECT("B_MSK["&amp;EXPEDISI[#Headers]&amp;"]"),ROW()-1),"")</f>
        <v/>
      </c>
      <c r="J666" s="23" t="str">
        <f ca="1">IFERROR(IF(INDEX(INDIRECT("B_MSK["&amp;EXPEDISI[#Headers]&amp;"]"),ROW()-1)=0,"",INDEX(INDIRECT("B_MSK["&amp;EXPEDISI[#Headers]&amp;"]"),ROW()-1)),"")</f>
        <v/>
      </c>
      <c r="K666" s="16">
        <f ca="1">IFERROR(IF(EXPEDISI[[#This Row],[NAMA BARANG]]="","",INDEX(INDIRECT("B_MSK["&amp;EXPEDISI[#Headers]&amp;"]"),ROW()-1)),"")</f>
        <v>44950</v>
      </c>
      <c r="L666" s="17" t="str">
        <f ca="1">IFERROR(INDEX(INDIRECT("B_MSK["&amp;EXPEDISI[#Headers]&amp;"]"),ROW()-1),"")</f>
        <v/>
      </c>
    </row>
    <row r="667" spans="1:12" x14ac:dyDescent="0.25">
      <c r="A667" s="16" t="str">
        <f ca="1">IFERROR(INDEX(INDIRECT("B_MSK["&amp;EXPEDISI[#Headers]&amp;"]"),ROW()-1),"")</f>
        <v/>
      </c>
      <c r="B667" s="26" t="str">
        <f ca="1">IFERROR(INDEX(INDIRECT("B_MSK["&amp;EXPEDISI[#Headers]&amp;"]"),ROW()-1),"")</f>
        <v>Crayon 1012-12W MIX WOMY</v>
      </c>
      <c r="C667" s="26" t="str">
        <f ca="1">IFERROR(INDEX(SUPPLIER_CONV[2],MATCH(INDEX(INDIRECT("B_MSK["&amp;EXPEDISI[#Headers]&amp;"]"),ROW()-1),SUPPLIER_CONV[1],0)),"")</f>
        <v>WIN'S SENTOSA</v>
      </c>
      <c r="D667" s="21" t="str">
        <f ca="1">IFERROR(INDEX(INDIRECT("B_MSK["&amp;EXPEDISI[#Headers]&amp;"]"),ROW()-1)&amp;IF(OR(EXPEDISI[[#This Row],[C]]&lt;2,EXPEDISI[[#This Row],[C]]=""),"","/ CTN"),"")</f>
        <v>192 PCS/ CTN</v>
      </c>
      <c r="E667" s="5">
        <f ca="1">IFERROR(INDEX(INDIRECT("B_MSK["&amp;EXPEDISI[#Headers]&amp;"]"),ROW()-1),"")</f>
        <v>9</v>
      </c>
      <c r="F667" s="22">
        <f ca="1">IFERROR(INDEX(INDIRECT("B_MSK["&amp;EXPEDISI[#Headers]&amp;"_1]"),ROW()-1),"")</f>
        <v>12750</v>
      </c>
      <c r="G667" s="17" t="str">
        <f ca="1">IFERROR(INDEX(INDIRECT("B_MSK["&amp;EXPEDISI[#Headers]&amp;"_1]"),ROW()-1),"")</f>
        <v>/ PCS</v>
      </c>
      <c r="H667" s="17" t="str">
        <f ca="1">IFERROR(INDEX(INDIRECT("B_MSK["&amp;EXPEDISI[#Headers]&amp;"]"),ROW()-1),"")</f>
        <v/>
      </c>
      <c r="I667" s="17" t="str">
        <f ca="1">IFERROR(INDEX(INDIRECT("B_MSK["&amp;EXPEDISI[#Headers]&amp;"]"),ROW()-1),"")</f>
        <v/>
      </c>
      <c r="J667" s="19" t="str">
        <f ca="1">IFERROR(IF(INDEX(INDIRECT("B_MSK["&amp;EXPEDISI[#Headers]&amp;"]"),ROW()-1)=0,"",INDEX(INDIRECT("B_MSK["&amp;EXPEDISI[#Headers]&amp;"]"),ROW()-1)),"")</f>
        <v/>
      </c>
      <c r="K667" s="16">
        <f ca="1">IFERROR(IF(EXPEDISI[[#This Row],[NAMA BARANG]]="","",INDEX(INDIRECT("B_MSK["&amp;EXPEDISI[#Headers]&amp;"]"),ROW()-1)),"")</f>
        <v>44950</v>
      </c>
      <c r="L667" s="17" t="str">
        <f ca="1">IFERROR(INDEX(INDIRECT("B_MSK["&amp;EXPEDISI[#Headers]&amp;"]"),ROW()-1),"")</f>
        <v/>
      </c>
    </row>
    <row r="668" spans="1:12" x14ac:dyDescent="0.25">
      <c r="A668" s="16" t="str">
        <f ca="1">IFERROR(INDEX(INDIRECT("B_MSK["&amp;EXPEDISI[#Headers]&amp;"]"),ROW()-1),"")</f>
        <v/>
      </c>
      <c r="B668" s="26" t="str">
        <f ca="1">IFERROR(INDEX(INDIRECT("B_MSK["&amp;EXPEDISI[#Headers]&amp;"]"),ROW()-1),"")</f>
        <v>Kantong OPP 18x36</v>
      </c>
      <c r="C668" s="26" t="str">
        <f ca="1">IFERROR(INDEX(SUPPLIER_CONV[2],MATCH(INDEX(INDIRECT("B_MSK["&amp;EXPEDISI[#Headers]&amp;"]"),ROW()-1),SUPPLIER_CONV[1],0)),"")</f>
        <v>WIN'S SENTOSA</v>
      </c>
      <c r="D668" s="21" t="str">
        <f ca="1">IFERROR(INDEX(INDIRECT("B_MSK["&amp;EXPEDISI[#Headers]&amp;"]"),ROW()-1)&amp;IF(OR(EXPEDISI[[#This Row],[C]]&lt;2,EXPEDISI[[#This Row],[C]]=""),"","/ CTN"),"")</f>
        <v>700 PCS/ CTN</v>
      </c>
      <c r="E668" s="5">
        <f ca="1">IFERROR(INDEX(INDIRECT("B_MSK["&amp;EXPEDISI[#Headers]&amp;"]"),ROW()-1),"")</f>
        <v>5</v>
      </c>
      <c r="F668" s="22">
        <f ca="1">IFERROR(INDEX(INDIRECT("B_MSK["&amp;EXPEDISI[#Headers]&amp;"_1]"),ROW()-1),"")</f>
        <v>3000</v>
      </c>
      <c r="G668" s="17" t="str">
        <f ca="1">IFERROR(INDEX(INDIRECT("B_MSK["&amp;EXPEDISI[#Headers]&amp;"_1]"),ROW()-1),"")</f>
        <v>/ PCS</v>
      </c>
      <c r="H668" s="17" t="str">
        <f ca="1">IFERROR(INDEX(INDIRECT("B_MSK["&amp;EXPEDISI[#Headers]&amp;"]"),ROW()-1),"")</f>
        <v/>
      </c>
      <c r="I668" s="17" t="str">
        <f ca="1">IFERROR(INDEX(INDIRECT("B_MSK["&amp;EXPEDISI[#Headers]&amp;"]"),ROW()-1),"")</f>
        <v/>
      </c>
      <c r="J668" s="23" t="str">
        <f ca="1">IFERROR(IF(INDEX(INDIRECT("B_MSK["&amp;EXPEDISI[#Headers]&amp;"]"),ROW()-1)=0,"",INDEX(INDIRECT("B_MSK["&amp;EXPEDISI[#Headers]&amp;"]"),ROW()-1)),"")</f>
        <v/>
      </c>
      <c r="K668" s="16">
        <f ca="1">IFERROR(IF(EXPEDISI[[#This Row],[NAMA BARANG]]="","",INDEX(INDIRECT("B_MSK["&amp;EXPEDISI[#Headers]&amp;"]"),ROW()-1)),"")</f>
        <v>44950</v>
      </c>
      <c r="L668" s="17" t="str">
        <f ca="1">IFERROR(INDEX(INDIRECT("B_MSK["&amp;EXPEDISI[#Headers]&amp;"]"),ROW()-1),"")</f>
        <v/>
      </c>
    </row>
    <row r="669" spans="1:12" x14ac:dyDescent="0.25">
      <c r="A669" s="16" t="str">
        <f ca="1">IFERROR(INDEX(INDIRECT("B_MSK["&amp;EXPEDISI[#Headers]&amp;"]"),ROW()-1),"")</f>
        <v/>
      </c>
      <c r="B669" s="26" t="str">
        <f ca="1">IFERROR(INDEX(INDIRECT("B_MSK["&amp;EXPEDISI[#Headers]&amp;"]"),ROW()-1),"")</f>
        <v>Tas karung 70 x 70</v>
      </c>
      <c r="C669" s="26" t="str">
        <f ca="1">IFERROR(INDEX(SUPPLIER_CONV[2],MATCH(INDEX(INDIRECT("B_MSK["&amp;EXPEDISI[#Headers]&amp;"]"),ROW()-1),SUPPLIER_CONV[1],0)),"")</f>
        <v>WIN'S SENTOSA</v>
      </c>
      <c r="D669" s="21" t="str">
        <f ca="1">IFERROR(INDEX(INDIRECT("B_MSK["&amp;EXPEDISI[#Headers]&amp;"]"),ROW()-1)&amp;IF(OR(EXPEDISI[[#This Row],[C]]&lt;2,EXPEDISI[[#This Row],[C]]=""),"","/ CTN"),"")</f>
        <v>120 PCS/ CTN</v>
      </c>
      <c r="E669" s="5">
        <f ca="1">IFERROR(INDEX(INDIRECT("B_MSK["&amp;EXPEDISI[#Headers]&amp;"]"),ROW()-1),"")</f>
        <v>5</v>
      </c>
      <c r="F669" s="22">
        <f ca="1">IFERROR(INDEX(INDIRECT("B_MSK["&amp;EXPEDISI[#Headers]&amp;"_1]"),ROW()-1),"")</f>
        <v>18750</v>
      </c>
      <c r="G669" s="17" t="str">
        <f ca="1">IFERROR(INDEX(INDIRECT("B_MSK["&amp;EXPEDISI[#Headers]&amp;"_1]"),ROW()-1),"")</f>
        <v>/ PCS</v>
      </c>
      <c r="H669" s="17" t="str">
        <f ca="1">IFERROR(INDEX(INDIRECT("B_MSK["&amp;EXPEDISI[#Headers]&amp;"]"),ROW()-1),"")</f>
        <v/>
      </c>
      <c r="I669" s="17" t="str">
        <f ca="1">IFERROR(INDEX(INDIRECT("B_MSK["&amp;EXPEDISI[#Headers]&amp;"]"),ROW()-1),"")</f>
        <v/>
      </c>
      <c r="J669" s="23" t="str">
        <f ca="1">IFERROR(IF(INDEX(INDIRECT("B_MSK["&amp;EXPEDISI[#Headers]&amp;"]"),ROW()-1)=0,"",INDEX(INDIRECT("B_MSK["&amp;EXPEDISI[#Headers]&amp;"]"),ROW()-1)),"")</f>
        <v/>
      </c>
      <c r="K669" s="16">
        <f ca="1">IFERROR(IF(EXPEDISI[[#This Row],[NAMA BARANG]]="","",INDEX(INDIRECT("B_MSK["&amp;EXPEDISI[#Headers]&amp;"]"),ROW()-1)),"")</f>
        <v>44950</v>
      </c>
      <c r="L669" s="17" t="str">
        <f ca="1">IFERROR(INDEX(INDIRECT("B_MSK["&amp;EXPEDISI[#Headers]&amp;"]"),ROW()-1),"")</f>
        <v/>
      </c>
    </row>
    <row r="670" spans="1:12" x14ac:dyDescent="0.25">
      <c r="A670" s="16" t="str">
        <f ca="1">IFERROR(INDEX(INDIRECT("B_MSK["&amp;EXPEDISI[#Headers]&amp;"]"),ROW()-1),"")</f>
        <v/>
      </c>
      <c r="B670" s="26" t="str">
        <f ca="1">IFERROR(INDEX(INDIRECT("B_MSK["&amp;EXPEDISI[#Headers]&amp;"]"),ROW()-1),"")</f>
        <v>Tas karung 55 x 65 x 25</v>
      </c>
      <c r="C670" s="26" t="str">
        <f ca="1">IFERROR(INDEX(SUPPLIER_CONV[2],MATCH(INDEX(INDIRECT("B_MSK["&amp;EXPEDISI[#Headers]&amp;"]"),ROW()-1),SUPPLIER_CONV[1],0)),"")</f>
        <v>WIN'S SENTOSA</v>
      </c>
      <c r="D670" s="21" t="str">
        <f ca="1">IFERROR(INDEX(INDIRECT("B_MSK["&amp;EXPEDISI[#Headers]&amp;"]"),ROW()-1)&amp;IF(OR(EXPEDISI[[#This Row],[C]]&lt;2,EXPEDISI[[#This Row],[C]]=""),"","/ CTN"),"")</f>
        <v>120 PCS/ CTN</v>
      </c>
      <c r="E670" s="5">
        <f ca="1">IFERROR(INDEX(INDIRECT("B_MSK["&amp;EXPEDISI[#Headers]&amp;"]"),ROW()-1),"")</f>
        <v>6</v>
      </c>
      <c r="F670" s="22">
        <f ca="1">IFERROR(INDEX(INDIRECT("B_MSK["&amp;EXPEDISI[#Headers]&amp;"_1]"),ROW()-1),"")</f>
        <v>17083.333333333332</v>
      </c>
      <c r="G670" s="17" t="str">
        <f ca="1">IFERROR(INDEX(INDIRECT("B_MSK["&amp;EXPEDISI[#Headers]&amp;"_1]"),ROW()-1),"")</f>
        <v>/ PCS</v>
      </c>
      <c r="H670" s="17" t="str">
        <f ca="1">IFERROR(INDEX(INDIRECT("B_MSK["&amp;EXPEDISI[#Headers]&amp;"]"),ROW()-1),"")</f>
        <v/>
      </c>
      <c r="I670" s="17" t="str">
        <f ca="1">IFERROR(INDEX(INDIRECT("B_MSK["&amp;EXPEDISI[#Headers]&amp;"]"),ROW()-1),"")</f>
        <v/>
      </c>
      <c r="J670" s="23" t="str">
        <f ca="1">IFERROR(IF(INDEX(INDIRECT("B_MSK["&amp;EXPEDISI[#Headers]&amp;"]"),ROW()-1)=0,"",INDEX(INDIRECT("B_MSK["&amp;EXPEDISI[#Headers]&amp;"]"),ROW()-1)),"")</f>
        <v/>
      </c>
      <c r="K670" s="16">
        <f ca="1">IFERROR(IF(EXPEDISI[[#This Row],[NAMA BARANG]]="","",INDEX(INDIRECT("B_MSK["&amp;EXPEDISI[#Headers]&amp;"]"),ROW()-1)),"")</f>
        <v>44950</v>
      </c>
      <c r="L670" s="17" t="str">
        <f ca="1">IFERROR(INDEX(INDIRECT("B_MSK["&amp;EXPEDISI[#Headers]&amp;"]"),ROW()-1),"")</f>
        <v/>
      </c>
    </row>
    <row r="671" spans="1:12" x14ac:dyDescent="0.25">
      <c r="A671" s="16" t="str">
        <f ca="1">IFERROR(INDEX(INDIRECT("B_MSK["&amp;EXPEDISI[#Headers]&amp;"]"),ROW()-1),"")</f>
        <v/>
      </c>
      <c r="B671" s="26" t="str">
        <f ca="1">IFERROR(INDEX(INDIRECT("B_MSK["&amp;EXPEDISI[#Headers]&amp;"]"),ROW()-1),"")</f>
        <v>Tas karung 55 x 65 x 25</v>
      </c>
      <c r="C671" s="26" t="str">
        <f ca="1">IFERROR(INDEX(SUPPLIER_CONV[2],MATCH(INDEX(INDIRECT("B_MSK["&amp;EXPEDISI[#Headers]&amp;"]"),ROW()-1),SUPPLIER_CONV[1],0)),"")</f>
        <v>WIN'S SENTOSA</v>
      </c>
      <c r="D671" s="21" t="str">
        <f ca="1">IFERROR(INDEX(INDIRECT("B_MSK["&amp;EXPEDISI[#Headers]&amp;"]"),ROW()-1)&amp;IF(OR(EXPEDISI[[#This Row],[C]]&lt;2,EXPEDISI[[#This Row],[C]]=""),"","/ CTN"),"")</f>
        <v>120 PCS/ CTN</v>
      </c>
      <c r="E671" s="5">
        <f ca="1">IFERROR(INDEX(INDIRECT("B_MSK["&amp;EXPEDISI[#Headers]&amp;"]"),ROW()-1),"")</f>
        <v>5</v>
      </c>
      <c r="F671" s="22">
        <f ca="1">IFERROR(INDEX(INDIRECT("B_MSK["&amp;EXPEDISI[#Headers]&amp;"_1]"),ROW()-1),"")</f>
        <v>17083.333333333332</v>
      </c>
      <c r="G671" s="17" t="str">
        <f ca="1">IFERROR(INDEX(INDIRECT("B_MSK["&amp;EXPEDISI[#Headers]&amp;"_1]"),ROW()-1),"")</f>
        <v>/ PCS</v>
      </c>
      <c r="H671" s="17" t="str">
        <f ca="1">IFERROR(INDEX(INDIRECT("B_MSK["&amp;EXPEDISI[#Headers]&amp;"]"),ROW()-1),"")</f>
        <v/>
      </c>
      <c r="I671" s="17" t="str">
        <f ca="1">IFERROR(INDEX(INDIRECT("B_MSK["&amp;EXPEDISI[#Headers]&amp;"]"),ROW()-1),"")</f>
        <v/>
      </c>
      <c r="J671" s="23" t="str">
        <f ca="1">IFERROR(IF(INDEX(INDIRECT("B_MSK["&amp;EXPEDISI[#Headers]&amp;"]"),ROW()-1)=0,"",INDEX(INDIRECT("B_MSK["&amp;EXPEDISI[#Headers]&amp;"]"),ROW()-1)),"")</f>
        <v/>
      </c>
      <c r="K671" s="16">
        <f ca="1">IFERROR(IF(EXPEDISI[[#This Row],[NAMA BARANG]]="","",INDEX(INDIRECT("B_MSK["&amp;EXPEDISI[#Headers]&amp;"]"),ROW()-1)),"")</f>
        <v>44950</v>
      </c>
      <c r="L671" s="17" t="str">
        <f ca="1">IFERROR(INDEX(INDIRECT("B_MSK["&amp;EXPEDISI[#Headers]&amp;"]"),ROW()-1),"")</f>
        <v/>
      </c>
    </row>
    <row r="672" spans="1:12" x14ac:dyDescent="0.25">
      <c r="A672" s="16" t="str">
        <f ca="1">IFERROR(INDEX(INDIRECT("B_MSK["&amp;EXPEDISI[#Headers]&amp;"]"),ROW()-1),"")</f>
        <v/>
      </c>
      <c r="B672" s="26" t="str">
        <f ca="1">IFERROR(INDEX(INDIRECT("B_MSK["&amp;EXPEDISI[#Headers]&amp;"]"),ROW()-1),"")</f>
        <v>Tas karung 50 x 55</v>
      </c>
      <c r="C672" s="26" t="str">
        <f ca="1">IFERROR(INDEX(SUPPLIER_CONV[2],MATCH(INDEX(INDIRECT("B_MSK["&amp;EXPEDISI[#Headers]&amp;"]"),ROW()-1),SUPPLIER_CONV[1],0)),"")</f>
        <v>WIN'S SENTOSA</v>
      </c>
      <c r="D672" s="21" t="str">
        <f ca="1">IFERROR(INDEX(INDIRECT("B_MSK["&amp;EXPEDISI[#Headers]&amp;"]"),ROW()-1)&amp;IF(OR(EXPEDISI[[#This Row],[C]]&lt;2,EXPEDISI[[#This Row],[C]]=""),"","/ CTN"),"")</f>
        <v>120 PCS/ CTN</v>
      </c>
      <c r="E672" s="5">
        <f ca="1">IFERROR(INDEX(INDIRECT("B_MSK["&amp;EXPEDISI[#Headers]&amp;"]"),ROW()-1),"")</f>
        <v>10</v>
      </c>
      <c r="F672" s="22">
        <f ca="1">IFERROR(INDEX(INDIRECT("B_MSK["&amp;EXPEDISI[#Headers]&amp;"_1]"),ROW()-1),"")</f>
        <v>14166.666666666666</v>
      </c>
      <c r="G672" s="17" t="str">
        <f ca="1">IFERROR(INDEX(INDIRECT("B_MSK["&amp;EXPEDISI[#Headers]&amp;"_1]"),ROW()-1),"")</f>
        <v>/ PCS</v>
      </c>
      <c r="H672" s="17" t="str">
        <f ca="1">IFERROR(INDEX(INDIRECT("B_MSK["&amp;EXPEDISI[#Headers]&amp;"]"),ROW()-1),"")</f>
        <v/>
      </c>
      <c r="I672" s="17" t="str">
        <f ca="1">IFERROR(INDEX(INDIRECT("B_MSK["&amp;EXPEDISI[#Headers]&amp;"]"),ROW()-1),"")</f>
        <v/>
      </c>
      <c r="J672" s="23" t="str">
        <f ca="1">IFERROR(IF(INDEX(INDIRECT("B_MSK["&amp;EXPEDISI[#Headers]&amp;"]"),ROW()-1)=0,"",INDEX(INDIRECT("B_MSK["&amp;EXPEDISI[#Headers]&amp;"]"),ROW()-1)),"")</f>
        <v/>
      </c>
      <c r="K672" s="16">
        <f ca="1">IFERROR(IF(EXPEDISI[[#This Row],[NAMA BARANG]]="","",INDEX(INDIRECT("B_MSK["&amp;EXPEDISI[#Headers]&amp;"]"),ROW()-1)),"")</f>
        <v>44950</v>
      </c>
      <c r="L672" s="17" t="str">
        <f ca="1">IFERROR(INDEX(INDIRECT("B_MSK["&amp;EXPEDISI[#Headers]&amp;"]"),ROW()-1),"")</f>
        <v/>
      </c>
    </row>
    <row r="673" spans="1:12" x14ac:dyDescent="0.25">
      <c r="A673" s="16" t="str">
        <f ca="1">IFERROR(INDEX(INDIRECT("B_MSK["&amp;EXPEDISI[#Headers]&amp;"]"),ROW()-1),"")</f>
        <v/>
      </c>
      <c r="B673" s="26" t="str">
        <f ca="1">IFERROR(INDEX(INDIRECT("B_MSK["&amp;EXPEDISI[#Headers]&amp;"]"),ROW()-1),"")</f>
        <v>Tas karung 45 x 50</v>
      </c>
      <c r="C673" s="26" t="str">
        <f ca="1">IFERROR(INDEX(SUPPLIER_CONV[2],MATCH(INDEX(INDIRECT("B_MSK["&amp;EXPEDISI[#Headers]&amp;"]"),ROW()-1),SUPPLIER_CONV[1],0)),"")</f>
        <v>WIN'S SENTOSA</v>
      </c>
      <c r="D673" s="21" t="str">
        <f ca="1">IFERROR(INDEX(INDIRECT("B_MSK["&amp;EXPEDISI[#Headers]&amp;"]"),ROW()-1)&amp;IF(OR(EXPEDISI[[#This Row],[C]]&lt;2,EXPEDISI[[#This Row],[C]]=""),"","/ CTN"),"")</f>
        <v>120 PCS/ CTN</v>
      </c>
      <c r="E673" s="5">
        <f ca="1">IFERROR(INDEX(INDIRECT("B_MSK["&amp;EXPEDISI[#Headers]&amp;"]"),ROW()-1),"")</f>
        <v>9</v>
      </c>
      <c r="F673" s="22">
        <f ca="1">IFERROR(INDEX(INDIRECT("B_MSK["&amp;EXPEDISI[#Headers]&amp;"_1]"),ROW()-1),"")</f>
        <v>12083.333333333334</v>
      </c>
      <c r="G673" s="17" t="str">
        <f ca="1">IFERROR(INDEX(INDIRECT("B_MSK["&amp;EXPEDISI[#Headers]&amp;"_1]"),ROW()-1),"")</f>
        <v>/ PCS</v>
      </c>
      <c r="H673" s="17" t="str">
        <f ca="1">IFERROR(INDEX(INDIRECT("B_MSK["&amp;EXPEDISI[#Headers]&amp;"]"),ROW()-1),"")</f>
        <v/>
      </c>
      <c r="I673" s="17" t="str">
        <f ca="1">IFERROR(INDEX(INDIRECT("B_MSK["&amp;EXPEDISI[#Headers]&amp;"]"),ROW()-1),"")</f>
        <v/>
      </c>
      <c r="J673" s="23" t="str">
        <f ca="1">IFERROR(IF(INDEX(INDIRECT("B_MSK["&amp;EXPEDISI[#Headers]&amp;"]"),ROW()-1)=0,"",INDEX(INDIRECT("B_MSK["&amp;EXPEDISI[#Headers]&amp;"]"),ROW()-1)),"")</f>
        <v/>
      </c>
      <c r="K673" s="16">
        <f ca="1">IFERROR(IF(EXPEDISI[[#This Row],[NAMA BARANG]]="","",INDEX(INDIRECT("B_MSK["&amp;EXPEDISI[#Headers]&amp;"]"),ROW()-1)),"")</f>
        <v>44950</v>
      </c>
      <c r="L673" s="17" t="str">
        <f ca="1">IFERROR(INDEX(INDIRECT("B_MSK["&amp;EXPEDISI[#Headers]&amp;"]"),ROW()-1),"")</f>
        <v/>
      </c>
    </row>
    <row r="674" spans="1:12" x14ac:dyDescent="0.25">
      <c r="A674" s="16" t="str">
        <f ca="1">IFERROR(INDEX(INDIRECT("B_MSK["&amp;EXPEDISI[#Headers]&amp;"]"),ROW()-1),"")</f>
        <v/>
      </c>
      <c r="B674" s="26" t="str">
        <f ca="1">IFERROR(INDEX(INDIRECT("B_MSK["&amp;EXPEDISI[#Headers]&amp;"]"),ROW()-1),"")</f>
        <v>Tas karung 40 x 45</v>
      </c>
      <c r="C674" s="26" t="str">
        <f ca="1">IFERROR(INDEX(SUPPLIER_CONV[2],MATCH(INDEX(INDIRECT("B_MSK["&amp;EXPEDISI[#Headers]&amp;"]"),ROW()-1),SUPPLIER_CONV[1],0)),"")</f>
        <v>WIN'S SENTOSA</v>
      </c>
      <c r="D674" s="21" t="str">
        <f ca="1">IFERROR(INDEX(INDIRECT("B_MSK["&amp;EXPEDISI[#Headers]&amp;"]"),ROW()-1)&amp;IF(OR(EXPEDISI[[#This Row],[C]]&lt;2,EXPEDISI[[#This Row],[C]]=""),"","/ CTN"),"")</f>
        <v>120 PCS/ CTN</v>
      </c>
      <c r="E674" s="5">
        <f ca="1">IFERROR(INDEX(INDIRECT("B_MSK["&amp;EXPEDISI[#Headers]&amp;"]"),ROW()-1),"")</f>
        <v>18</v>
      </c>
      <c r="F674" s="22">
        <f ca="1">IFERROR(INDEX(INDIRECT("B_MSK["&amp;EXPEDISI[#Headers]&amp;"_1]"),ROW()-1),"")</f>
        <v>10625</v>
      </c>
      <c r="G674" s="17" t="str">
        <f ca="1">IFERROR(INDEX(INDIRECT("B_MSK["&amp;EXPEDISI[#Headers]&amp;"_1]"),ROW()-1),"")</f>
        <v>/ PCS</v>
      </c>
      <c r="H674" s="17" t="str">
        <f ca="1">IFERROR(INDEX(INDIRECT("B_MSK["&amp;EXPEDISI[#Headers]&amp;"]"),ROW()-1),"")</f>
        <v/>
      </c>
      <c r="I674" s="17" t="str">
        <f ca="1">IFERROR(INDEX(INDIRECT("B_MSK["&amp;EXPEDISI[#Headers]&amp;"]"),ROW()-1),"")</f>
        <v/>
      </c>
      <c r="J674" s="23" t="str">
        <f ca="1">IFERROR(IF(INDEX(INDIRECT("B_MSK["&amp;EXPEDISI[#Headers]&amp;"]"),ROW()-1)=0,"",INDEX(INDIRECT("B_MSK["&amp;EXPEDISI[#Headers]&amp;"]"),ROW()-1)),"")</f>
        <v/>
      </c>
      <c r="K674" s="16">
        <f ca="1">IFERROR(IF(EXPEDISI[[#This Row],[NAMA BARANG]]="","",INDEX(INDIRECT("B_MSK["&amp;EXPEDISI[#Headers]&amp;"]"),ROW()-1)),"")</f>
        <v>44950</v>
      </c>
      <c r="L674" s="17" t="str">
        <f ca="1">IFERROR(INDEX(INDIRECT("B_MSK["&amp;EXPEDISI[#Headers]&amp;"]"),ROW()-1),"")</f>
        <v/>
      </c>
    </row>
    <row r="675" spans="1:12" x14ac:dyDescent="0.25">
      <c r="A675" s="16" t="str">
        <f ca="1">IFERROR(INDEX(INDIRECT("B_MSK["&amp;EXPEDISI[#Headers]&amp;"]"),ROW()-1),"")</f>
        <v/>
      </c>
      <c r="B675" s="26" t="str">
        <f ca="1">IFERROR(INDEX(INDIRECT("B_MSK["&amp;EXPEDISI[#Headers]&amp;"]"),ROW()-1),"")</f>
        <v/>
      </c>
      <c r="C675" s="26" t="str">
        <f ca="1">IFERROR(INDEX(SUPPLIER_CONV[2],MATCH(INDEX(INDIRECT("B_MSK["&amp;EXPEDISI[#Headers]&amp;"]"),ROW()-1),SUPPLIER_CONV[1],0)),"")</f>
        <v/>
      </c>
      <c r="D675" s="21" t="str">
        <f ca="1">IFERROR(INDEX(INDIRECT("B_MSK["&amp;EXPEDISI[#Headers]&amp;"]"),ROW()-1)&amp;IF(OR(EXPEDISI[[#This Row],[C]]&lt;2,EXPEDISI[[#This Row],[C]]=""),"","/ CTN"),"")</f>
        <v/>
      </c>
      <c r="E675" s="5" t="str">
        <f ca="1">IFERROR(INDEX(INDIRECT("B_MSK["&amp;EXPEDISI[#Headers]&amp;"]"),ROW()-1),"")</f>
        <v/>
      </c>
      <c r="F675" s="22" t="str">
        <f ca="1">IFERROR(INDEX(INDIRECT("B_MSK["&amp;EXPEDISI[#Headers]&amp;"_1]"),ROW()-1),"")</f>
        <v/>
      </c>
      <c r="G675" s="17" t="str">
        <f ca="1">IFERROR(INDEX(INDIRECT("B_MSK["&amp;EXPEDISI[#Headers]&amp;"_1]"),ROW()-1),"")</f>
        <v/>
      </c>
      <c r="H675" s="17" t="str">
        <f ca="1">IFERROR(INDEX(INDIRECT("B_MSK["&amp;EXPEDISI[#Headers]&amp;"]"),ROW()-1),"")</f>
        <v/>
      </c>
      <c r="I675" s="17" t="str">
        <f ca="1">IFERROR(INDEX(INDIRECT("B_MSK["&amp;EXPEDISI[#Headers]&amp;"]"),ROW()-1),"")</f>
        <v/>
      </c>
      <c r="J675" s="23" t="str">
        <f ca="1">IFERROR(IF(INDEX(INDIRECT("B_MSK["&amp;EXPEDISI[#Headers]&amp;"]"),ROW()-1)=0,"",INDEX(INDIRECT("B_MSK["&amp;EXPEDISI[#Headers]&amp;"]"),ROW()-1)),"")</f>
        <v/>
      </c>
      <c r="K675" s="16" t="str">
        <f ca="1">IFERROR(IF(EXPEDISI[[#This Row],[NAMA BARANG]]="","",INDEX(INDIRECT("B_MSK["&amp;EXPEDISI[#Headers]&amp;"]"),ROW()-1)),"")</f>
        <v/>
      </c>
      <c r="L675" s="17" t="str">
        <f ca="1">IFERROR(INDEX(INDIRECT("B_MSK["&amp;EXPEDISI[#Headers]&amp;"]"),ROW()-1),"")</f>
        <v/>
      </c>
    </row>
    <row r="676" spans="1:12" x14ac:dyDescent="0.25">
      <c r="A676" s="16" t="str">
        <f ca="1">IFERROR(INDEX(INDIRECT("B_MSK["&amp;EXPEDISI[#Headers]&amp;"]"),ROW()-1),"")</f>
        <v/>
      </c>
      <c r="B676" s="26" t="str">
        <f ca="1">IFERROR(INDEX(INDIRECT("B_MSK["&amp;EXPEDISI[#Headers]&amp;"]"),ROW()-1),"")</f>
        <v>P case magnit GP-65071/ 8x22.5/ PUA/ UGLT/ D</v>
      </c>
      <c r="C676" s="26" t="str">
        <f ca="1">IFERROR(INDEX(SUPPLIER_CONV[2],MATCH(INDEX(INDIRECT("B_MSK["&amp;EXPEDISI[#Headers]&amp;"]"),ROW()-1),SUPPLIER_CONV[1],0)),"")</f>
        <v>SBS</v>
      </c>
      <c r="D676" s="21" t="str">
        <f ca="1">IFERROR(INDEX(INDIRECT("B_MSK["&amp;EXPEDISI[#Headers]&amp;"]"),ROW()-1)&amp;IF(OR(EXPEDISI[[#This Row],[C]]&lt;2,EXPEDISI[[#This Row],[C]]=""),"","/ CTN"),"")</f>
        <v>144 PCS/ CTN</v>
      </c>
      <c r="E676" s="5">
        <f ca="1">IFERROR(INDEX(INDIRECT("B_MSK["&amp;EXPEDISI[#Headers]&amp;"]"),ROW()-1),"")</f>
        <v>5</v>
      </c>
      <c r="F676" s="22">
        <f ca="1">IFERROR(INDEX(INDIRECT("B_MSK["&amp;EXPEDISI[#Headers]&amp;"_1]"),ROW()-1),"")</f>
        <v>11575</v>
      </c>
      <c r="G676" s="17" t="str">
        <f ca="1">IFERROR(INDEX(INDIRECT("B_MSK["&amp;EXPEDISI[#Headers]&amp;"_1]"),ROW()-1),"")</f>
        <v>/ PCS</v>
      </c>
      <c r="H676" s="17" t="str">
        <f ca="1">IFERROR(INDEX(INDIRECT("B_MSK["&amp;EXPEDISI[#Headers]&amp;"]"),ROW()-1),"")</f>
        <v/>
      </c>
      <c r="I676" s="17" t="str">
        <f ca="1">IFERROR(INDEX(INDIRECT("B_MSK["&amp;EXPEDISI[#Headers]&amp;"]"),ROW()-1),"")</f>
        <v/>
      </c>
      <c r="J676" s="23" t="str">
        <f ca="1">IFERROR(IF(INDEX(INDIRECT("B_MSK["&amp;EXPEDISI[#Headers]&amp;"]"),ROW()-1)=0,"",INDEX(INDIRECT("B_MSK["&amp;EXPEDISI[#Headers]&amp;"]"),ROW()-1)),"")</f>
        <v/>
      </c>
      <c r="K676" s="16">
        <f ca="1">IFERROR(IF(EXPEDISI[[#This Row],[NAMA BARANG]]="","",INDEX(INDIRECT("B_MSK["&amp;EXPEDISI[#Headers]&amp;"]"),ROW()-1)),"")</f>
        <v>44950</v>
      </c>
      <c r="L676" s="17" t="str">
        <f ca="1">IFERROR(INDEX(INDIRECT("B_MSK["&amp;EXPEDISI[#Headers]&amp;"]"),ROW()-1),"")</f>
        <v/>
      </c>
    </row>
    <row r="677" spans="1:12" x14ac:dyDescent="0.25">
      <c r="A677" s="16" t="str">
        <f ca="1">IFERROR(INDEX(INDIRECT("B_MSK["&amp;EXPEDISI[#Headers]&amp;"]"),ROW()-1),"")</f>
        <v/>
      </c>
      <c r="B677" s="26" t="str">
        <f ca="1">IFERROR(INDEX(INDIRECT("B_MSK["&amp;EXPEDISI[#Headers]&amp;"]"),ROW()-1),"")</f>
        <v>P case magnit GP-9363/ 8x22/ PUA/ Bentuk/ D</v>
      </c>
      <c r="C677" s="26" t="str">
        <f ca="1">IFERROR(INDEX(SUPPLIER_CONV[2],MATCH(INDEX(INDIRECT("B_MSK["&amp;EXPEDISI[#Headers]&amp;"]"),ROW()-1),SUPPLIER_CONV[1],0)),"")</f>
        <v>SBS</v>
      </c>
      <c r="D677" s="21" t="str">
        <f ca="1">IFERROR(INDEX(INDIRECT("B_MSK["&amp;EXPEDISI[#Headers]&amp;"]"),ROW()-1)&amp;IF(OR(EXPEDISI[[#This Row],[C]]&lt;2,EXPEDISI[[#This Row],[C]]=""),"","/ CTN"),"")</f>
        <v>192 PCS/ CTN</v>
      </c>
      <c r="E677" s="5">
        <f ca="1">IFERROR(INDEX(INDIRECT("B_MSK["&amp;EXPEDISI[#Headers]&amp;"]"),ROW()-1),"")</f>
        <v>5</v>
      </c>
      <c r="F677" s="22">
        <f ca="1">IFERROR(INDEX(INDIRECT("B_MSK["&amp;EXPEDISI[#Headers]&amp;"_1]"),ROW()-1),"")</f>
        <v>10000</v>
      </c>
      <c r="G677" s="17" t="str">
        <f ca="1">IFERROR(INDEX(INDIRECT("B_MSK["&amp;EXPEDISI[#Headers]&amp;"_1]"),ROW()-1),"")</f>
        <v>/ PCS</v>
      </c>
      <c r="H677" s="17" t="str">
        <f ca="1">IFERROR(INDEX(INDIRECT("B_MSK["&amp;EXPEDISI[#Headers]&amp;"]"),ROW()-1),"")</f>
        <v/>
      </c>
      <c r="I677" s="17" t="str">
        <f ca="1">IFERROR(INDEX(INDIRECT("B_MSK["&amp;EXPEDISI[#Headers]&amp;"]"),ROW()-1),"")</f>
        <v/>
      </c>
      <c r="J677" s="19" t="str">
        <f ca="1">IFERROR(IF(INDEX(INDIRECT("B_MSK["&amp;EXPEDISI[#Headers]&amp;"]"),ROW()-1)=0,"",INDEX(INDIRECT("B_MSK["&amp;EXPEDISI[#Headers]&amp;"]"),ROW()-1)),"")</f>
        <v/>
      </c>
      <c r="K677" s="16">
        <f ca="1">IFERROR(IF(EXPEDISI[[#This Row],[NAMA BARANG]]="","",INDEX(INDIRECT("B_MSK["&amp;EXPEDISI[#Headers]&amp;"]"),ROW()-1)),"")</f>
        <v>44950</v>
      </c>
      <c r="L677" s="17" t="str">
        <f ca="1">IFERROR(INDEX(INDIRECT("B_MSK["&amp;EXPEDISI[#Headers]&amp;"]"),ROW()-1),"")</f>
        <v/>
      </c>
    </row>
    <row r="678" spans="1:12" x14ac:dyDescent="0.25">
      <c r="A678" s="16" t="str">
        <f ca="1">IFERROR(INDEX(INDIRECT("B_MSK["&amp;EXPEDISI[#Headers]&amp;"]"),ROW()-1),"")</f>
        <v/>
      </c>
      <c r="B678" s="26" t="str">
        <f ca="1">IFERROR(INDEX(INDIRECT("B_MSK["&amp;EXPEDISI[#Headers]&amp;"]"),ROW()-1),"")</f>
        <v>P case magnit KT-111/ 8x23.5/ PUA/ GLT/ BT21</v>
      </c>
      <c r="C678" s="26" t="str">
        <f ca="1">IFERROR(INDEX(SUPPLIER_CONV[2],MATCH(INDEX(INDIRECT("B_MSK["&amp;EXPEDISI[#Headers]&amp;"]"),ROW()-1),SUPPLIER_CONV[1],0)),"")</f>
        <v>SBS</v>
      </c>
      <c r="D678" s="21" t="str">
        <f ca="1">IFERROR(INDEX(INDIRECT("B_MSK["&amp;EXPEDISI[#Headers]&amp;"]"),ROW()-1)&amp;IF(OR(EXPEDISI[[#This Row],[C]]&lt;2,EXPEDISI[[#This Row],[C]]=""),"","/ CTN"),"")</f>
        <v>144 PCS/ CTN</v>
      </c>
      <c r="E678" s="5">
        <f ca="1">IFERROR(INDEX(INDIRECT("B_MSK["&amp;EXPEDISI[#Headers]&amp;"]"),ROW()-1),"")</f>
        <v>5</v>
      </c>
      <c r="F678" s="22">
        <f ca="1">IFERROR(INDEX(INDIRECT("B_MSK["&amp;EXPEDISI[#Headers]&amp;"_1]"),ROW()-1),"")</f>
        <v>11575</v>
      </c>
      <c r="G678" s="17" t="str">
        <f ca="1">IFERROR(INDEX(INDIRECT("B_MSK["&amp;EXPEDISI[#Headers]&amp;"_1]"),ROW()-1),"")</f>
        <v>/ PCS</v>
      </c>
      <c r="H678" s="17" t="str">
        <f ca="1">IFERROR(INDEX(INDIRECT("B_MSK["&amp;EXPEDISI[#Headers]&amp;"]"),ROW()-1),"")</f>
        <v/>
      </c>
      <c r="I678" s="17" t="str">
        <f ca="1">IFERROR(INDEX(INDIRECT("B_MSK["&amp;EXPEDISI[#Headers]&amp;"]"),ROW()-1),"")</f>
        <v/>
      </c>
      <c r="J678" s="23" t="str">
        <f ca="1">IFERROR(IF(INDEX(INDIRECT("B_MSK["&amp;EXPEDISI[#Headers]&amp;"]"),ROW()-1)=0,"",INDEX(INDIRECT("B_MSK["&amp;EXPEDISI[#Headers]&amp;"]"),ROW()-1)),"")</f>
        <v/>
      </c>
      <c r="K678" s="16">
        <f ca="1">IFERROR(IF(EXPEDISI[[#This Row],[NAMA BARANG]]="","",INDEX(INDIRECT("B_MSK["&amp;EXPEDISI[#Headers]&amp;"]"),ROW()-1)),"")</f>
        <v>44950</v>
      </c>
      <c r="L678" s="17" t="str">
        <f ca="1">IFERROR(INDEX(INDIRECT("B_MSK["&amp;EXPEDISI[#Headers]&amp;"]"),ROW()-1),"")</f>
        <v/>
      </c>
    </row>
    <row r="679" spans="1:12" x14ac:dyDescent="0.25">
      <c r="A679" s="16" t="str">
        <f ca="1">IFERROR(INDEX(INDIRECT("B_MSK["&amp;EXPEDISI[#Headers]&amp;"]"),ROW()-1),"")</f>
        <v/>
      </c>
      <c r="B679" s="26" t="str">
        <f ca="1">IFERROR(INDEX(INDIRECT("B_MSK["&amp;EXPEDISI[#Headers]&amp;"]"),ROW()-1),"")</f>
        <v>P case magnit KT-387/ 8x22.5/ PUA/ GLT/ Girl</v>
      </c>
      <c r="C679" s="26" t="str">
        <f ca="1">IFERROR(INDEX(SUPPLIER_CONV[2],MATCH(INDEX(INDIRECT("B_MSK["&amp;EXPEDISI[#Headers]&amp;"]"),ROW()-1),SUPPLIER_CONV[1],0)),"")</f>
        <v>SBS</v>
      </c>
      <c r="D679" s="21" t="str">
        <f ca="1">IFERROR(INDEX(INDIRECT("B_MSK["&amp;EXPEDISI[#Headers]&amp;"]"),ROW()-1)&amp;IF(OR(EXPEDISI[[#This Row],[C]]&lt;2,EXPEDISI[[#This Row],[C]]=""),"","/ CTN"),"")</f>
        <v>144 PCS/ CTN</v>
      </c>
      <c r="E679" s="5">
        <f ca="1">IFERROR(INDEX(INDIRECT("B_MSK["&amp;EXPEDISI[#Headers]&amp;"]"),ROW()-1),"")</f>
        <v>5</v>
      </c>
      <c r="F679" s="22">
        <f ca="1">IFERROR(INDEX(INDIRECT("B_MSK["&amp;EXPEDISI[#Headers]&amp;"_1]"),ROW()-1),"")</f>
        <v>11575</v>
      </c>
      <c r="G679" s="17" t="str">
        <f ca="1">IFERROR(INDEX(INDIRECT("B_MSK["&amp;EXPEDISI[#Headers]&amp;"_1]"),ROW()-1),"")</f>
        <v>/ PCS</v>
      </c>
      <c r="H679" s="17" t="str">
        <f ca="1">IFERROR(INDEX(INDIRECT("B_MSK["&amp;EXPEDISI[#Headers]&amp;"]"),ROW()-1),"")</f>
        <v/>
      </c>
      <c r="I679" s="17" t="str">
        <f ca="1">IFERROR(INDEX(INDIRECT("B_MSK["&amp;EXPEDISI[#Headers]&amp;"]"),ROW()-1),"")</f>
        <v/>
      </c>
      <c r="J679" s="23" t="str">
        <f ca="1">IFERROR(IF(INDEX(INDIRECT("B_MSK["&amp;EXPEDISI[#Headers]&amp;"]"),ROW()-1)=0,"",INDEX(INDIRECT("B_MSK["&amp;EXPEDISI[#Headers]&amp;"]"),ROW()-1)),"")</f>
        <v/>
      </c>
      <c r="K679" s="16">
        <f ca="1">IFERROR(IF(EXPEDISI[[#This Row],[NAMA BARANG]]="","",INDEX(INDIRECT("B_MSK["&amp;EXPEDISI[#Headers]&amp;"]"),ROW()-1)),"")</f>
        <v>44950</v>
      </c>
      <c r="L679" s="17" t="str">
        <f ca="1">IFERROR(INDEX(INDIRECT("B_MSK["&amp;EXPEDISI[#Headers]&amp;"]"),ROW()-1),"")</f>
        <v/>
      </c>
    </row>
    <row r="680" spans="1:12" x14ac:dyDescent="0.25">
      <c r="A680" s="16" t="str">
        <f ca="1">IFERROR(INDEX(INDIRECT("B_MSK["&amp;EXPEDISI[#Headers]&amp;"]"),ROW()-1),"")</f>
        <v/>
      </c>
      <c r="B680" s="26" t="str">
        <f ca="1">IFERROR(INDEX(INDIRECT("B_MSK["&amp;EXPEDISI[#Headers]&amp;"]"),ROW()-1),"")</f>
        <v>P case magnit XU-0080/ 12x22/ +PU/ DNY</v>
      </c>
      <c r="C680" s="26" t="str">
        <f ca="1">IFERROR(INDEX(SUPPLIER_CONV[2],MATCH(INDEX(INDIRECT("B_MSK["&amp;EXPEDISI[#Headers]&amp;"]"),ROW()-1),SUPPLIER_CONV[1],0)),"")</f>
        <v>SBS</v>
      </c>
      <c r="D680" s="21" t="str">
        <f ca="1">IFERROR(INDEX(INDIRECT("B_MSK["&amp;EXPEDISI[#Headers]&amp;"]"),ROW()-1)&amp;IF(OR(EXPEDISI[[#This Row],[C]]&lt;2,EXPEDISI[[#This Row],[C]]=""),"","/ CTN"),"")</f>
        <v>120 PCS/ CTN</v>
      </c>
      <c r="E680" s="5">
        <f ca="1">IFERROR(INDEX(INDIRECT("B_MSK["&amp;EXPEDISI[#Headers]&amp;"]"),ROW()-1),"")</f>
        <v>5</v>
      </c>
      <c r="F680" s="22">
        <f ca="1">IFERROR(INDEX(INDIRECT("B_MSK["&amp;EXPEDISI[#Headers]&amp;"_1]"),ROW()-1),"")</f>
        <v>14475</v>
      </c>
      <c r="G680" s="17" t="str">
        <f ca="1">IFERROR(INDEX(INDIRECT("B_MSK["&amp;EXPEDISI[#Headers]&amp;"_1]"),ROW()-1),"")</f>
        <v>/ PCS</v>
      </c>
      <c r="H680" s="17" t="str">
        <f ca="1">IFERROR(INDEX(INDIRECT("B_MSK["&amp;EXPEDISI[#Headers]&amp;"]"),ROW()-1),"")</f>
        <v/>
      </c>
      <c r="I680" s="17" t="str">
        <f ca="1">IFERROR(INDEX(INDIRECT("B_MSK["&amp;EXPEDISI[#Headers]&amp;"]"),ROW()-1),"")</f>
        <v/>
      </c>
      <c r="J680" s="23" t="str">
        <f ca="1">IFERROR(IF(INDEX(INDIRECT("B_MSK["&amp;EXPEDISI[#Headers]&amp;"]"),ROW()-1)=0,"",INDEX(INDIRECT("B_MSK["&amp;EXPEDISI[#Headers]&amp;"]"),ROW()-1)),"")</f>
        <v/>
      </c>
      <c r="K680" s="16">
        <f ca="1">IFERROR(IF(EXPEDISI[[#This Row],[NAMA BARANG]]="","",INDEX(INDIRECT("B_MSK["&amp;EXPEDISI[#Headers]&amp;"]"),ROW()-1)),"")</f>
        <v>44950</v>
      </c>
      <c r="L680" s="17" t="str">
        <f ca="1">IFERROR(INDEX(INDIRECT("B_MSK["&amp;EXPEDISI[#Headers]&amp;"]"),ROW()-1),"")</f>
        <v/>
      </c>
    </row>
    <row r="681" spans="1:12" x14ac:dyDescent="0.25">
      <c r="A681" s="16" t="str">
        <f ca="1">IFERROR(INDEX(INDIRECT("B_MSK["&amp;EXPEDISI[#Headers]&amp;"]"),ROW()-1),"")</f>
        <v/>
      </c>
      <c r="B681" s="26" t="str">
        <f ca="1">IFERROR(INDEX(INDIRECT("B_MSK["&amp;EXPEDISI[#Headers]&amp;"]"),ROW()-1),"")</f>
        <v/>
      </c>
      <c r="C681" s="26" t="str">
        <f ca="1">IFERROR(INDEX(SUPPLIER_CONV[2],MATCH(INDEX(INDIRECT("B_MSK["&amp;EXPEDISI[#Headers]&amp;"]"),ROW()-1),SUPPLIER_CONV[1],0)),"")</f>
        <v/>
      </c>
      <c r="D681" s="21" t="str">
        <f ca="1">IFERROR(INDEX(INDIRECT("B_MSK["&amp;EXPEDISI[#Headers]&amp;"]"),ROW()-1)&amp;IF(OR(EXPEDISI[[#This Row],[C]]&lt;2,EXPEDISI[[#This Row],[C]]=""),"","/ CTN"),"")</f>
        <v/>
      </c>
      <c r="E681" s="5" t="str">
        <f ca="1">IFERROR(INDEX(INDIRECT("B_MSK["&amp;EXPEDISI[#Headers]&amp;"]"),ROW()-1),"")</f>
        <v/>
      </c>
      <c r="F681" s="22" t="str">
        <f ca="1">IFERROR(INDEX(INDIRECT("B_MSK["&amp;EXPEDISI[#Headers]&amp;"_1]"),ROW()-1),"")</f>
        <v/>
      </c>
      <c r="G681" s="17" t="str">
        <f ca="1">IFERROR(INDEX(INDIRECT("B_MSK["&amp;EXPEDISI[#Headers]&amp;"_1]"),ROW()-1),"")</f>
        <v/>
      </c>
      <c r="H681" s="17" t="str">
        <f ca="1">IFERROR(INDEX(INDIRECT("B_MSK["&amp;EXPEDISI[#Headers]&amp;"]"),ROW()-1),"")</f>
        <v/>
      </c>
      <c r="I681" s="17" t="str">
        <f ca="1">IFERROR(INDEX(INDIRECT("B_MSK["&amp;EXPEDISI[#Headers]&amp;"]"),ROW()-1),"")</f>
        <v/>
      </c>
      <c r="J681" s="23" t="str">
        <f ca="1">IFERROR(IF(INDEX(INDIRECT("B_MSK["&amp;EXPEDISI[#Headers]&amp;"]"),ROW()-1)=0,"",INDEX(INDIRECT("B_MSK["&amp;EXPEDISI[#Headers]&amp;"]"),ROW()-1)),"")</f>
        <v/>
      </c>
      <c r="K681" s="16" t="str">
        <f ca="1">IFERROR(IF(EXPEDISI[[#This Row],[NAMA BARANG]]="","",INDEX(INDIRECT("B_MSK["&amp;EXPEDISI[#Headers]&amp;"]"),ROW()-1)),"")</f>
        <v/>
      </c>
      <c r="L681" s="17" t="str">
        <f ca="1">IFERROR(INDEX(INDIRECT("B_MSK["&amp;EXPEDISI[#Headers]&amp;"]"),ROW()-1),"")</f>
        <v/>
      </c>
    </row>
    <row r="682" spans="1:12" x14ac:dyDescent="0.25">
      <c r="A682" s="16" t="str">
        <f ca="1">IFERROR(INDEX(INDIRECT("B_MSK["&amp;EXPEDISI[#Headers]&amp;"]"),ROW()-1),"")</f>
        <v/>
      </c>
      <c r="B682" s="26" t="str">
        <f ca="1">IFERROR(INDEX(INDIRECT("B_MSK["&amp;EXPEDISI[#Headers]&amp;"]"),ROW()-1),"")</f>
        <v>Tas H Bag Lux MY 02 A</v>
      </c>
      <c r="C682" s="26" t="str">
        <f ca="1">IFERROR(INDEX(SUPPLIER_CONV[2],MATCH(INDEX(INDIRECT("B_MSK["&amp;EXPEDISI[#Headers]&amp;"]"),ROW()-1),SUPPLIER_CONV[1],0)),"")</f>
        <v>SBS</v>
      </c>
      <c r="D682" s="21" t="str">
        <f ca="1">IFERROR(INDEX(INDIRECT("B_MSK["&amp;EXPEDISI[#Headers]&amp;"]"),ROW()-1)&amp;IF(OR(EXPEDISI[[#This Row],[C]]&lt;2,EXPEDISI[[#This Row],[C]]=""),"","/ CTN"),"")</f>
        <v>1 CTN/ CTN</v>
      </c>
      <c r="E682" s="5">
        <f ca="1">IFERROR(INDEX(INDIRECT("B_MSK["&amp;EXPEDISI[#Headers]&amp;"]"),ROW()-1),"")</f>
        <v>3</v>
      </c>
      <c r="F682" s="22" t="str">
        <f ca="1">IFERROR(INDEX(INDIRECT("B_MSK["&amp;EXPEDISI[#Headers]&amp;"_1]"),ROW()-1),"")</f>
        <v/>
      </c>
      <c r="G682" s="17" t="str">
        <f ca="1">IFERROR(INDEX(INDIRECT("B_MSK["&amp;EXPEDISI[#Headers]&amp;"_1]"),ROW()-1),"")</f>
        <v/>
      </c>
      <c r="H682" s="17" t="str">
        <f ca="1">IFERROR(INDEX(INDIRECT("B_MSK["&amp;EXPEDISI[#Headers]&amp;"]"),ROW()-1),"")</f>
        <v/>
      </c>
      <c r="I682" s="17" t="str">
        <f ca="1">IFERROR(INDEX(INDIRECT("B_MSK["&amp;EXPEDISI[#Headers]&amp;"]"),ROW()-1),"")</f>
        <v/>
      </c>
      <c r="J682" s="23" t="str">
        <f ca="1">IFERROR(IF(INDEX(INDIRECT("B_MSK["&amp;EXPEDISI[#Headers]&amp;"]"),ROW()-1)=0,"",INDEX(INDIRECT("B_MSK["&amp;EXPEDISI[#Headers]&amp;"]"),ROW()-1)),"")</f>
        <v>SURAT JALAN</v>
      </c>
      <c r="K682" s="16">
        <f ca="1">IFERROR(IF(EXPEDISI[[#This Row],[NAMA BARANG]]="","",INDEX(INDIRECT("B_MSK["&amp;EXPEDISI[#Headers]&amp;"]"),ROW()-1)),"")</f>
        <v>44950</v>
      </c>
      <c r="L682" s="17" t="str">
        <f ca="1">IFERROR(INDEX(INDIRECT("B_MSK["&amp;EXPEDISI[#Headers]&amp;"]"),ROW()-1),"")</f>
        <v/>
      </c>
    </row>
    <row r="683" spans="1:12" x14ac:dyDescent="0.25">
      <c r="A683" s="16" t="str">
        <f ca="1">IFERROR(INDEX(INDIRECT("B_MSK["&amp;EXPEDISI[#Headers]&amp;"]"),ROW()-1),"")</f>
        <v/>
      </c>
      <c r="B683" s="26" t="str">
        <f ca="1">IFERROR(INDEX(INDIRECT("B_MSK["&amp;EXPEDISI[#Headers]&amp;"]"),ROW()-1),"")</f>
        <v>Map School Bag Hijau Muda</v>
      </c>
      <c r="C683" s="26" t="str">
        <f ca="1">IFERROR(INDEX(SUPPLIER_CONV[2],MATCH(INDEX(INDIRECT("B_MSK["&amp;EXPEDISI[#Headers]&amp;"]"),ROW()-1),SUPPLIER_CONV[1],0)),"")</f>
        <v>SBS</v>
      </c>
      <c r="D683" s="21" t="str">
        <f ca="1">IFERROR(INDEX(INDIRECT("B_MSK["&amp;EXPEDISI[#Headers]&amp;"]"),ROW()-1)&amp;IF(OR(EXPEDISI[[#This Row],[C]]&lt;2,EXPEDISI[[#This Row],[C]]=""),"","/ CTN"),"")</f>
        <v>1 CTN</v>
      </c>
      <c r="E683" s="5">
        <f ca="1">IFERROR(INDEX(INDIRECT("B_MSK["&amp;EXPEDISI[#Headers]&amp;"]"),ROW()-1),"")</f>
        <v>1</v>
      </c>
      <c r="F683" s="22" t="str">
        <f ca="1">IFERROR(INDEX(INDIRECT("B_MSK["&amp;EXPEDISI[#Headers]&amp;"_1]"),ROW()-1),"")</f>
        <v/>
      </c>
      <c r="G683" s="17" t="str">
        <f ca="1">IFERROR(INDEX(INDIRECT("B_MSK["&amp;EXPEDISI[#Headers]&amp;"_1]"),ROW()-1),"")</f>
        <v/>
      </c>
      <c r="H683" s="17" t="str">
        <f ca="1">IFERROR(INDEX(INDIRECT("B_MSK["&amp;EXPEDISI[#Headers]&amp;"]"),ROW()-1),"")</f>
        <v/>
      </c>
      <c r="I683" s="17" t="str">
        <f ca="1">IFERROR(INDEX(INDIRECT("B_MSK["&amp;EXPEDISI[#Headers]&amp;"]"),ROW()-1),"")</f>
        <v/>
      </c>
      <c r="J683" s="23" t="str">
        <f ca="1">IFERROR(IF(INDEX(INDIRECT("B_MSK["&amp;EXPEDISI[#Headers]&amp;"]"),ROW()-1)=0,"",INDEX(INDIRECT("B_MSK["&amp;EXPEDISI[#Headers]&amp;"]"),ROW()-1)),"")</f>
        <v>SURAT JALAN</v>
      </c>
      <c r="K683" s="16">
        <f ca="1">IFERROR(IF(EXPEDISI[[#This Row],[NAMA BARANG]]="","",INDEX(INDIRECT("B_MSK["&amp;EXPEDISI[#Headers]&amp;"]"),ROW()-1)),"")</f>
        <v>44950</v>
      </c>
      <c r="L683" s="17" t="str">
        <f ca="1">IFERROR(INDEX(INDIRECT("B_MSK["&amp;EXPEDISI[#Headers]&amp;"]"),ROW()-1),"")</f>
        <v/>
      </c>
    </row>
    <row r="684" spans="1:12" x14ac:dyDescent="0.25">
      <c r="A684" s="16" t="str">
        <f ca="1">IFERROR(INDEX(INDIRECT("B_MSK["&amp;EXPEDISI[#Headers]&amp;"]"),ROW()-1),"")</f>
        <v/>
      </c>
      <c r="B684" s="26" t="str">
        <f ca="1">IFERROR(INDEX(INDIRECT("B_MSK["&amp;EXPEDISI[#Headers]&amp;"]"),ROW()-1),"")</f>
        <v>P case Imitasi 385</v>
      </c>
      <c r="C684" s="26" t="str">
        <f ca="1">IFERROR(INDEX(SUPPLIER_CONV[2],MATCH(INDEX(INDIRECT("B_MSK["&amp;EXPEDISI[#Headers]&amp;"]"),ROW()-1),SUPPLIER_CONV[1],0)),"")</f>
        <v>SBS</v>
      </c>
      <c r="D684" s="21" t="str">
        <f ca="1">IFERROR(INDEX(INDIRECT("B_MSK["&amp;EXPEDISI[#Headers]&amp;"]"),ROW()-1)&amp;IF(OR(EXPEDISI[[#This Row],[C]]&lt;2,EXPEDISI[[#This Row],[C]]=""),"","/ CTN"),"")</f>
        <v>27 LSN/ CTN</v>
      </c>
      <c r="E684" s="5">
        <f ca="1">IFERROR(INDEX(INDIRECT("B_MSK["&amp;EXPEDISI[#Headers]&amp;"]"),ROW()-1),"")</f>
        <v>2</v>
      </c>
      <c r="F684" s="22" t="str">
        <f ca="1">IFERROR(INDEX(INDIRECT("B_MSK["&amp;EXPEDISI[#Headers]&amp;"_1]"),ROW()-1),"")</f>
        <v/>
      </c>
      <c r="G684" s="17" t="str">
        <f ca="1">IFERROR(INDEX(INDIRECT("B_MSK["&amp;EXPEDISI[#Headers]&amp;"_1]"),ROW()-1),"")</f>
        <v/>
      </c>
      <c r="H684" s="17" t="str">
        <f ca="1">IFERROR(INDEX(INDIRECT("B_MSK["&amp;EXPEDISI[#Headers]&amp;"]"),ROW()-1),"")</f>
        <v/>
      </c>
      <c r="I684" s="17" t="str">
        <f ca="1">IFERROR(INDEX(INDIRECT("B_MSK["&amp;EXPEDISI[#Headers]&amp;"]"),ROW()-1),"")</f>
        <v/>
      </c>
      <c r="J684" s="23" t="str">
        <f ca="1">IFERROR(IF(INDEX(INDIRECT("B_MSK["&amp;EXPEDISI[#Headers]&amp;"]"),ROW()-1)=0,"",INDEX(INDIRECT("B_MSK["&amp;EXPEDISI[#Headers]&amp;"]"),ROW()-1)),"")</f>
        <v>SURAT JALAN</v>
      </c>
      <c r="K684" s="16">
        <f ca="1">IFERROR(IF(EXPEDISI[[#This Row],[NAMA BARANG]]="","",INDEX(INDIRECT("B_MSK["&amp;EXPEDISI[#Headers]&amp;"]"),ROW()-1)),"")</f>
        <v>44950</v>
      </c>
      <c r="L684" s="17" t="str">
        <f ca="1">IFERROR(INDEX(INDIRECT("B_MSK["&amp;EXPEDISI[#Headers]&amp;"]"),ROW()-1),"")</f>
        <v/>
      </c>
    </row>
    <row r="685" spans="1:12" x14ac:dyDescent="0.25">
      <c r="A685" s="16" t="str">
        <f ca="1">IFERROR(INDEX(INDIRECT("B_MSK["&amp;EXPEDISI[#Headers]&amp;"]"),ROW()-1),"")</f>
        <v/>
      </c>
      <c r="B685" s="26" t="str">
        <f ca="1">IFERROR(INDEX(INDIRECT("B_MSK["&amp;EXPEDISI[#Headers]&amp;"]"),ROW()-1),"")</f>
        <v>Penggaris Gasta 0733</v>
      </c>
      <c r="C685" s="26" t="str">
        <f ca="1">IFERROR(INDEX(SUPPLIER_CONV[2],MATCH(INDEX(INDIRECT("B_MSK["&amp;EXPEDISI[#Headers]&amp;"]"),ROW()-1),SUPPLIER_CONV[1],0)),"")</f>
        <v>SBS</v>
      </c>
      <c r="D685" s="21" t="str">
        <f ca="1">IFERROR(INDEX(INDIRECT("B_MSK["&amp;EXPEDISI[#Headers]&amp;"]"),ROW()-1)&amp;IF(OR(EXPEDISI[[#This Row],[C]]&lt;2,EXPEDISI[[#This Row],[C]]=""),"","/ CTN"),"")</f>
        <v>1 CTN/ CTN</v>
      </c>
      <c r="E685" s="5">
        <f ca="1">IFERROR(INDEX(INDIRECT("B_MSK["&amp;EXPEDISI[#Headers]&amp;"]"),ROW()-1),"")</f>
        <v>3</v>
      </c>
      <c r="F685" s="22" t="str">
        <f ca="1">IFERROR(INDEX(INDIRECT("B_MSK["&amp;EXPEDISI[#Headers]&amp;"_1]"),ROW()-1),"")</f>
        <v/>
      </c>
      <c r="G685" s="17" t="str">
        <f ca="1">IFERROR(INDEX(INDIRECT("B_MSK["&amp;EXPEDISI[#Headers]&amp;"_1]"),ROW()-1),"")</f>
        <v/>
      </c>
      <c r="H685" s="17" t="str">
        <f ca="1">IFERROR(INDEX(INDIRECT("B_MSK["&amp;EXPEDISI[#Headers]&amp;"]"),ROW()-1),"")</f>
        <v/>
      </c>
      <c r="I685" s="17" t="str">
        <f ca="1">IFERROR(INDEX(INDIRECT("B_MSK["&amp;EXPEDISI[#Headers]&amp;"]"),ROW()-1),"")</f>
        <v/>
      </c>
      <c r="J685" s="23" t="str">
        <f ca="1">IFERROR(IF(INDEX(INDIRECT("B_MSK["&amp;EXPEDISI[#Headers]&amp;"]"),ROW()-1)=0,"",INDEX(INDIRECT("B_MSK["&amp;EXPEDISI[#Headers]&amp;"]"),ROW()-1)),"")</f>
        <v>SURAT JALAN</v>
      </c>
      <c r="K685" s="16">
        <f ca="1">IFERROR(IF(EXPEDISI[[#This Row],[NAMA BARANG]]="","",INDEX(INDIRECT("B_MSK["&amp;EXPEDISI[#Headers]&amp;"]"),ROW()-1)),"")</f>
        <v>44950</v>
      </c>
      <c r="L685" s="17" t="str">
        <f ca="1">IFERROR(INDEX(INDIRECT("B_MSK["&amp;EXPEDISI[#Headers]&amp;"]"),ROW()-1),"")</f>
        <v/>
      </c>
    </row>
    <row r="686" spans="1:12" x14ac:dyDescent="0.25">
      <c r="A686" s="16" t="str">
        <f ca="1">IFERROR(INDEX(INDIRECT("B_MSK["&amp;EXPEDISI[#Headers]&amp;"]"),ROW()-1),"")</f>
        <v/>
      </c>
      <c r="B686" s="26" t="str">
        <f ca="1">IFERROR(INDEX(INDIRECT("B_MSK["&amp;EXPEDISI[#Headers]&amp;"]"),ROW()-1),"")</f>
        <v>Stip ER 1318</v>
      </c>
      <c r="C686" s="26" t="str">
        <f ca="1">IFERROR(INDEX(SUPPLIER_CONV[2],MATCH(INDEX(INDIRECT("B_MSK["&amp;EXPEDISI[#Headers]&amp;"]"),ROW()-1),SUPPLIER_CONV[1],0)),"")</f>
        <v>SBS</v>
      </c>
      <c r="D686" s="21" t="str">
        <f ca="1">IFERROR(INDEX(INDIRECT("B_MSK["&amp;EXPEDISI[#Headers]&amp;"]"),ROW()-1)&amp;IF(OR(EXPEDISI[[#This Row],[C]]&lt;2,EXPEDISI[[#This Row],[C]]=""),"","/ CTN"),"")</f>
        <v>1 CTN/ CTN</v>
      </c>
      <c r="E686" s="5">
        <f ca="1">IFERROR(INDEX(INDIRECT("B_MSK["&amp;EXPEDISI[#Headers]&amp;"]"),ROW()-1),"")</f>
        <v>3</v>
      </c>
      <c r="F686" s="22" t="str">
        <f ca="1">IFERROR(INDEX(INDIRECT("B_MSK["&amp;EXPEDISI[#Headers]&amp;"_1]"),ROW()-1),"")</f>
        <v/>
      </c>
      <c r="G686" s="17" t="str">
        <f ca="1">IFERROR(INDEX(INDIRECT("B_MSK["&amp;EXPEDISI[#Headers]&amp;"_1]"),ROW()-1),"")</f>
        <v/>
      </c>
      <c r="H686" s="17" t="str">
        <f ca="1">IFERROR(INDEX(INDIRECT("B_MSK["&amp;EXPEDISI[#Headers]&amp;"]"),ROW()-1),"")</f>
        <v/>
      </c>
      <c r="I686" s="17" t="str">
        <f ca="1">IFERROR(INDEX(INDIRECT("B_MSK["&amp;EXPEDISI[#Headers]&amp;"]"),ROW()-1),"")</f>
        <v/>
      </c>
      <c r="J686" s="23" t="str">
        <f ca="1">IFERROR(IF(INDEX(INDIRECT("B_MSK["&amp;EXPEDISI[#Headers]&amp;"]"),ROW()-1)=0,"",INDEX(INDIRECT("B_MSK["&amp;EXPEDISI[#Headers]&amp;"]"),ROW()-1)),"")</f>
        <v>SURAT JALAN</v>
      </c>
      <c r="K686" s="16">
        <f ca="1">IFERROR(IF(EXPEDISI[[#This Row],[NAMA BARANG]]="","",INDEX(INDIRECT("B_MSK["&amp;EXPEDISI[#Headers]&amp;"]"),ROW()-1)),"")</f>
        <v>44950</v>
      </c>
      <c r="L686" s="17" t="str">
        <f ca="1">IFERROR(INDEX(INDIRECT("B_MSK["&amp;EXPEDISI[#Headers]&amp;"]"),ROW()-1),"")</f>
        <v/>
      </c>
    </row>
    <row r="687" spans="1:12" x14ac:dyDescent="0.25">
      <c r="A687" s="16" t="str">
        <f ca="1">IFERROR(INDEX(INDIRECT("B_MSK["&amp;EXPEDISI[#Headers]&amp;"]"),ROW()-1),"")</f>
        <v/>
      </c>
      <c r="B687" s="26" t="str">
        <f ca="1">IFERROR(INDEX(INDIRECT("B_MSK["&amp;EXPEDISI[#Headers]&amp;"]"),ROW()-1),"")</f>
        <v>Letter TraY Besi No.3</v>
      </c>
      <c r="C687" s="26" t="str">
        <f ca="1">IFERROR(INDEX(SUPPLIER_CONV[2],MATCH(INDEX(INDIRECT("B_MSK["&amp;EXPEDISI[#Headers]&amp;"]"),ROW()-1),SUPPLIER_CONV[1],0)),"")</f>
        <v>SBS</v>
      </c>
      <c r="D687" s="21" t="str">
        <f ca="1">IFERROR(INDEX(INDIRECT("B_MSK["&amp;EXPEDISI[#Headers]&amp;"]"),ROW()-1)&amp;IF(OR(EXPEDISI[[#This Row],[C]]&lt;2,EXPEDISI[[#This Row],[C]]=""),"","/ CTN"),"")</f>
        <v>1 CTN/ CTN</v>
      </c>
      <c r="E687" s="5">
        <f ca="1">IFERROR(INDEX(INDIRECT("B_MSK["&amp;EXPEDISI[#Headers]&amp;"]"),ROW()-1),"")</f>
        <v>5</v>
      </c>
      <c r="F687" s="22" t="str">
        <f ca="1">IFERROR(INDEX(INDIRECT("B_MSK["&amp;EXPEDISI[#Headers]&amp;"_1]"),ROW()-1),"")</f>
        <v/>
      </c>
      <c r="G687" s="17" t="str">
        <f ca="1">IFERROR(INDEX(INDIRECT("B_MSK["&amp;EXPEDISI[#Headers]&amp;"_1]"),ROW()-1),"")</f>
        <v/>
      </c>
      <c r="H687" s="17" t="str">
        <f ca="1">IFERROR(INDEX(INDIRECT("B_MSK["&amp;EXPEDISI[#Headers]&amp;"]"),ROW()-1),"")</f>
        <v/>
      </c>
      <c r="I687" s="17" t="str">
        <f ca="1">IFERROR(INDEX(INDIRECT("B_MSK["&amp;EXPEDISI[#Headers]&amp;"]"),ROW()-1),"")</f>
        <v/>
      </c>
      <c r="J687" s="23" t="str">
        <f ca="1">IFERROR(IF(INDEX(INDIRECT("B_MSK["&amp;EXPEDISI[#Headers]&amp;"]"),ROW()-1)=0,"",INDEX(INDIRECT("B_MSK["&amp;EXPEDISI[#Headers]&amp;"]"),ROW()-1)),"")</f>
        <v>SURAT JALAN</v>
      </c>
      <c r="K687" s="16">
        <f ca="1">IFERROR(IF(EXPEDISI[[#This Row],[NAMA BARANG]]="","",INDEX(INDIRECT("B_MSK["&amp;EXPEDISI[#Headers]&amp;"]"),ROW()-1)),"")</f>
        <v>44950</v>
      </c>
      <c r="L687" s="17" t="str">
        <f ca="1">IFERROR(INDEX(INDIRECT("B_MSK["&amp;EXPEDISI[#Headers]&amp;"]"),ROW()-1),"")</f>
        <v/>
      </c>
    </row>
    <row r="688" spans="1:12" x14ac:dyDescent="0.25">
      <c r="A688" s="16" t="str">
        <f ca="1">IFERROR(INDEX(INDIRECT("B_MSK["&amp;EXPEDISI[#Headers]&amp;"]"),ROW()-1),"")</f>
        <v/>
      </c>
      <c r="B688" s="26" t="str">
        <f ca="1">IFERROR(INDEX(INDIRECT("B_MSK["&amp;EXPEDISI[#Headers]&amp;"]"),ROW()-1),"")</f>
        <v>P case klg 195</v>
      </c>
      <c r="C688" s="26" t="str">
        <f ca="1">IFERROR(INDEX(SUPPLIER_CONV[2],MATCH(INDEX(INDIRECT("B_MSK["&amp;EXPEDISI[#Headers]&amp;"]"),ROW()-1),SUPPLIER_CONV[1],0)),"")</f>
        <v>SBS</v>
      </c>
      <c r="D688" s="21" t="str">
        <f ca="1">IFERROR(INDEX(INDIRECT("B_MSK["&amp;EXPEDISI[#Headers]&amp;"]"),ROW()-1)&amp;IF(OR(EXPEDISI[[#This Row],[C]]&lt;2,EXPEDISI[[#This Row],[C]]=""),"","/ CTN"),"")</f>
        <v>1 CTN/ CTN</v>
      </c>
      <c r="E688" s="5">
        <f ca="1">IFERROR(INDEX(INDIRECT("B_MSK["&amp;EXPEDISI[#Headers]&amp;"]"),ROW()-1),"")</f>
        <v>5</v>
      </c>
      <c r="F688" s="22" t="str">
        <f ca="1">IFERROR(INDEX(INDIRECT("B_MSK["&amp;EXPEDISI[#Headers]&amp;"_1]"),ROW()-1),"")</f>
        <v/>
      </c>
      <c r="G688" s="17" t="str">
        <f ca="1">IFERROR(INDEX(INDIRECT("B_MSK["&amp;EXPEDISI[#Headers]&amp;"_1]"),ROW()-1),"")</f>
        <v/>
      </c>
      <c r="H688" s="17" t="str">
        <f ca="1">IFERROR(INDEX(INDIRECT("B_MSK["&amp;EXPEDISI[#Headers]&amp;"]"),ROW()-1),"")</f>
        <v/>
      </c>
      <c r="I688" s="17" t="str">
        <f ca="1">IFERROR(INDEX(INDIRECT("B_MSK["&amp;EXPEDISI[#Headers]&amp;"]"),ROW()-1),"")</f>
        <v/>
      </c>
      <c r="J688" s="23" t="str">
        <f ca="1">IFERROR(IF(INDEX(INDIRECT("B_MSK["&amp;EXPEDISI[#Headers]&amp;"]"),ROW()-1)=0,"",INDEX(INDIRECT("B_MSK["&amp;EXPEDISI[#Headers]&amp;"]"),ROW()-1)),"")</f>
        <v>SURAT JALAN</v>
      </c>
      <c r="K688" s="16">
        <f ca="1">IFERROR(IF(EXPEDISI[[#This Row],[NAMA BARANG]]="","",INDEX(INDIRECT("B_MSK["&amp;EXPEDISI[#Headers]&amp;"]"),ROW()-1)),"")</f>
        <v>44950</v>
      </c>
      <c r="L688" s="17" t="str">
        <f ca="1">IFERROR(INDEX(INDIRECT("B_MSK["&amp;EXPEDISI[#Headers]&amp;"]"),ROW()-1),"")</f>
        <v/>
      </c>
    </row>
    <row r="689" spans="1:12" x14ac:dyDescent="0.25">
      <c r="A689" s="16" t="str">
        <f ca="1">IFERROR(INDEX(INDIRECT("B_MSK["&amp;EXPEDISI[#Headers]&amp;"]"),ROW()-1),"")</f>
        <v/>
      </c>
      <c r="B689" s="26" t="str">
        <f ca="1">IFERROR(INDEX(INDIRECT("B_MSK["&amp;EXPEDISI[#Headers]&amp;"]"),ROW()-1),"")</f>
        <v/>
      </c>
      <c r="C689" s="26" t="str">
        <f ca="1">IFERROR(INDEX(SUPPLIER_CONV[2],MATCH(INDEX(INDIRECT("B_MSK["&amp;EXPEDISI[#Headers]&amp;"]"),ROW()-1),SUPPLIER_CONV[1],0)),"")</f>
        <v/>
      </c>
      <c r="D689" s="21" t="str">
        <f ca="1">IFERROR(INDEX(INDIRECT("B_MSK["&amp;EXPEDISI[#Headers]&amp;"]"),ROW()-1)&amp;IF(OR(EXPEDISI[[#This Row],[C]]&lt;2,EXPEDISI[[#This Row],[C]]=""),"","/ CTN"),"")</f>
        <v/>
      </c>
      <c r="E689" s="5" t="str">
        <f ca="1">IFERROR(INDEX(INDIRECT("B_MSK["&amp;EXPEDISI[#Headers]&amp;"]"),ROW()-1),"")</f>
        <v/>
      </c>
      <c r="F689" s="22" t="str">
        <f ca="1">IFERROR(INDEX(INDIRECT("B_MSK["&amp;EXPEDISI[#Headers]&amp;"_1]"),ROW()-1),"")</f>
        <v/>
      </c>
      <c r="G689" s="17" t="str">
        <f ca="1">IFERROR(INDEX(INDIRECT("B_MSK["&amp;EXPEDISI[#Headers]&amp;"_1]"),ROW()-1),"")</f>
        <v/>
      </c>
      <c r="H689" s="17" t="str">
        <f ca="1">IFERROR(INDEX(INDIRECT("B_MSK["&amp;EXPEDISI[#Headers]&amp;"]"),ROW()-1),"")</f>
        <v/>
      </c>
      <c r="I689" s="17" t="str">
        <f ca="1">IFERROR(INDEX(INDIRECT("B_MSK["&amp;EXPEDISI[#Headers]&amp;"]"),ROW()-1),"")</f>
        <v/>
      </c>
      <c r="J689" s="23" t="str">
        <f ca="1">IFERROR(IF(INDEX(INDIRECT("B_MSK["&amp;EXPEDISI[#Headers]&amp;"]"),ROW()-1)=0,"",INDEX(INDIRECT("B_MSK["&amp;EXPEDISI[#Headers]&amp;"]"),ROW()-1)),"")</f>
        <v/>
      </c>
      <c r="K689" s="16" t="str">
        <f ca="1">IFERROR(IF(EXPEDISI[[#This Row],[NAMA BARANG]]="","",INDEX(INDIRECT("B_MSK["&amp;EXPEDISI[#Headers]&amp;"]"),ROW()-1)),"")</f>
        <v/>
      </c>
      <c r="L689" s="17" t="str">
        <f ca="1">IFERROR(INDEX(INDIRECT("B_MSK["&amp;EXPEDISI[#Headers]&amp;"]"),ROW()-1),"")</f>
        <v/>
      </c>
    </row>
    <row r="690" spans="1:12" x14ac:dyDescent="0.25">
      <c r="A690" s="16" t="str">
        <f ca="1">IFERROR(INDEX(INDIRECT("B_MSK["&amp;EXPEDISI[#Headers]&amp;"]"),ROW()-1),"")</f>
        <v/>
      </c>
      <c r="B690" s="26" t="str">
        <f ca="1">IFERROR(INDEX(INDIRECT("B_MSK["&amp;EXPEDISI[#Headers]&amp;"]"),ROW()-1),"")</f>
        <v>P case A 838</v>
      </c>
      <c r="C690" s="26" t="str">
        <f ca="1">IFERROR(INDEX(SUPPLIER_CONV[2],MATCH(INDEX(INDIRECT("B_MSK["&amp;EXPEDISI[#Headers]&amp;"]"),ROW()-1),SUPPLIER_CONV[1],0)),"")</f>
        <v>HONGSIAN</v>
      </c>
      <c r="D690" s="21" t="str">
        <f ca="1">IFERROR(INDEX(INDIRECT("B_MSK["&amp;EXPEDISI[#Headers]&amp;"]"),ROW()-1)&amp;IF(OR(EXPEDISI[[#This Row],[C]]&lt;2,EXPEDISI[[#This Row],[C]]=""),"","/ CTN"),"")</f>
        <v>36 LSN</v>
      </c>
      <c r="E690" s="5">
        <f ca="1">IFERROR(INDEX(INDIRECT("B_MSK["&amp;EXPEDISI[#Headers]&amp;"]"),ROW()-1),"")</f>
        <v>1</v>
      </c>
      <c r="F690" s="22">
        <f ca="1">IFERROR(INDEX(INDIRECT("B_MSK["&amp;EXPEDISI[#Headers]&amp;"_1]"),ROW()-1),"")</f>
        <v>66000</v>
      </c>
      <c r="G690" s="17" t="str">
        <f ca="1">IFERROR(INDEX(INDIRECT("B_MSK["&amp;EXPEDISI[#Headers]&amp;"_1]"),ROW()-1),"")</f>
        <v>/ LSN</v>
      </c>
      <c r="H690" s="17" t="str">
        <f ca="1">IFERROR(INDEX(INDIRECT("B_MSK["&amp;EXPEDISI[#Headers]&amp;"]"),ROW()-1),"")</f>
        <v/>
      </c>
      <c r="I690" s="17" t="str">
        <f ca="1">IFERROR(INDEX(INDIRECT("B_MSK["&amp;EXPEDISI[#Headers]&amp;"]"),ROW()-1),"")</f>
        <v/>
      </c>
      <c r="J690" s="19" t="str">
        <f ca="1">IFERROR(IF(INDEX(INDIRECT("B_MSK["&amp;EXPEDISI[#Headers]&amp;"]"),ROW()-1)=0,"",INDEX(INDIRECT("B_MSK["&amp;EXPEDISI[#Headers]&amp;"]"),ROW()-1)),"")</f>
        <v/>
      </c>
      <c r="K690" s="16">
        <f ca="1">IFERROR(IF(EXPEDISI[[#This Row],[NAMA BARANG]]="","",INDEX(INDIRECT("B_MSK["&amp;EXPEDISI[#Headers]&amp;"]"),ROW()-1)),"")</f>
        <v>44950</v>
      </c>
      <c r="L690" s="17" t="str">
        <f ca="1">IFERROR(INDEX(INDIRECT("B_MSK["&amp;EXPEDISI[#Headers]&amp;"]"),ROW()-1),"")</f>
        <v/>
      </c>
    </row>
    <row r="691" spans="1:12" x14ac:dyDescent="0.25">
      <c r="A691" s="16" t="str">
        <f ca="1">IFERROR(INDEX(INDIRECT("B_MSK["&amp;EXPEDISI[#Headers]&amp;"]"),ROW()-1),"")</f>
        <v/>
      </c>
      <c r="B691" s="26" t="str">
        <f ca="1">IFERROR(INDEX(INDIRECT("B_MSK["&amp;EXPEDISI[#Headers]&amp;"]"),ROW()-1),"")</f>
        <v>P case A 792</v>
      </c>
      <c r="C691" s="26" t="str">
        <f ca="1">IFERROR(INDEX(SUPPLIER_CONV[2],MATCH(INDEX(INDIRECT("B_MSK["&amp;EXPEDISI[#Headers]&amp;"]"),ROW()-1),SUPPLIER_CONV[1],0)),"")</f>
        <v>HONGSIAN</v>
      </c>
      <c r="D691" s="21" t="str">
        <f ca="1">IFERROR(INDEX(INDIRECT("B_MSK["&amp;EXPEDISI[#Headers]&amp;"]"),ROW()-1)&amp;IF(OR(EXPEDISI[[#This Row],[C]]&lt;2,EXPEDISI[[#This Row],[C]]=""),"","/ CTN"),"")</f>
        <v>36 LSN</v>
      </c>
      <c r="E691" s="5">
        <f ca="1">IFERROR(INDEX(INDIRECT("B_MSK["&amp;EXPEDISI[#Headers]&amp;"]"),ROW()-1),"")</f>
        <v>1</v>
      </c>
      <c r="F691" s="22">
        <f ca="1">IFERROR(INDEX(INDIRECT("B_MSK["&amp;EXPEDISI[#Headers]&amp;"_1]"),ROW()-1),"")</f>
        <v>62000</v>
      </c>
      <c r="G691" s="17" t="str">
        <f ca="1">IFERROR(INDEX(INDIRECT("B_MSK["&amp;EXPEDISI[#Headers]&amp;"_1]"),ROW()-1),"")</f>
        <v>/ LSN</v>
      </c>
      <c r="H691" s="17" t="str">
        <f ca="1">IFERROR(INDEX(INDIRECT("B_MSK["&amp;EXPEDISI[#Headers]&amp;"]"),ROW()-1),"")</f>
        <v/>
      </c>
      <c r="I691" s="17" t="str">
        <f ca="1">IFERROR(INDEX(INDIRECT("B_MSK["&amp;EXPEDISI[#Headers]&amp;"]"),ROW()-1),"")</f>
        <v/>
      </c>
      <c r="J691" s="19" t="str">
        <f ca="1">IFERROR(IF(INDEX(INDIRECT("B_MSK["&amp;EXPEDISI[#Headers]&amp;"]"),ROW()-1)=0,"",INDEX(INDIRECT("B_MSK["&amp;EXPEDISI[#Headers]&amp;"]"),ROW()-1)),"")</f>
        <v/>
      </c>
      <c r="K691" s="16">
        <f ca="1">IFERROR(IF(EXPEDISI[[#This Row],[NAMA BARANG]]="","",INDEX(INDIRECT("B_MSK["&amp;EXPEDISI[#Headers]&amp;"]"),ROW()-1)),"")</f>
        <v>44950</v>
      </c>
      <c r="L691" s="17" t="str">
        <f ca="1">IFERROR(INDEX(INDIRECT("B_MSK["&amp;EXPEDISI[#Headers]&amp;"]"),ROW()-1),"")</f>
        <v/>
      </c>
    </row>
    <row r="692" spans="1:12" x14ac:dyDescent="0.25">
      <c r="A692" s="16" t="str">
        <f ca="1">IFERROR(INDEX(INDIRECT("B_MSK["&amp;EXPEDISI[#Headers]&amp;"]"),ROW()-1),"")</f>
        <v/>
      </c>
      <c r="B692" s="26" t="str">
        <f ca="1">IFERROR(INDEX(INDIRECT("B_MSK["&amp;EXPEDISI[#Headers]&amp;"]"),ROW()-1),"")</f>
        <v>P case H 837</v>
      </c>
      <c r="C692" s="26" t="str">
        <f ca="1">IFERROR(INDEX(SUPPLIER_CONV[2],MATCH(INDEX(INDIRECT("B_MSK["&amp;EXPEDISI[#Headers]&amp;"]"),ROW()-1),SUPPLIER_CONV[1],0)),"")</f>
        <v>HONGSIAN</v>
      </c>
      <c r="D692" s="21" t="str">
        <f ca="1">IFERROR(INDEX(INDIRECT("B_MSK["&amp;EXPEDISI[#Headers]&amp;"]"),ROW()-1)&amp;IF(OR(EXPEDISI[[#This Row],[C]]&lt;2,EXPEDISI[[#This Row],[C]]=""),"","/ CTN"),"")</f>
        <v>36 LSN</v>
      </c>
      <c r="E692" s="5">
        <f ca="1">IFERROR(INDEX(INDIRECT("B_MSK["&amp;EXPEDISI[#Headers]&amp;"]"),ROW()-1),"")</f>
        <v>1</v>
      </c>
      <c r="F692" s="22">
        <f ca="1">IFERROR(INDEX(INDIRECT("B_MSK["&amp;EXPEDISI[#Headers]&amp;"_1]"),ROW()-1),"")</f>
        <v>52000</v>
      </c>
      <c r="G692" s="17" t="str">
        <f ca="1">IFERROR(INDEX(INDIRECT("B_MSK["&amp;EXPEDISI[#Headers]&amp;"_1]"),ROW()-1),"")</f>
        <v>/ LSN</v>
      </c>
      <c r="H692" s="17" t="str">
        <f ca="1">IFERROR(INDEX(INDIRECT("B_MSK["&amp;EXPEDISI[#Headers]&amp;"]"),ROW()-1),"")</f>
        <v/>
      </c>
      <c r="I692" s="17" t="str">
        <f ca="1">IFERROR(INDEX(INDIRECT("B_MSK["&amp;EXPEDISI[#Headers]&amp;"]"),ROW()-1),"")</f>
        <v/>
      </c>
      <c r="J692" s="23" t="str">
        <f ca="1">IFERROR(IF(INDEX(INDIRECT("B_MSK["&amp;EXPEDISI[#Headers]&amp;"]"),ROW()-1)=0,"",INDEX(INDIRECT("B_MSK["&amp;EXPEDISI[#Headers]&amp;"]"),ROW()-1)),"")</f>
        <v/>
      </c>
      <c r="K692" s="16">
        <f ca="1">IFERROR(IF(EXPEDISI[[#This Row],[NAMA BARANG]]="","",INDEX(INDIRECT("B_MSK["&amp;EXPEDISI[#Headers]&amp;"]"),ROW()-1)),"")</f>
        <v>44950</v>
      </c>
      <c r="L692" s="17" t="str">
        <f ca="1">IFERROR(INDEX(INDIRECT("B_MSK["&amp;EXPEDISI[#Headers]&amp;"]"),ROW()-1),"")</f>
        <v/>
      </c>
    </row>
    <row r="693" spans="1:12" x14ac:dyDescent="0.25">
      <c r="A693" s="16" t="str">
        <f ca="1">IFERROR(INDEX(INDIRECT("B_MSK["&amp;EXPEDISI[#Headers]&amp;"]"),ROW()-1),"")</f>
        <v/>
      </c>
      <c r="B693" s="26" t="str">
        <f ca="1">IFERROR(INDEX(INDIRECT("B_MSK["&amp;EXPEDISI[#Headers]&amp;"]"),ROW()-1),"")</f>
        <v>P case H 797</v>
      </c>
      <c r="C693" s="26" t="str">
        <f ca="1">IFERROR(INDEX(SUPPLIER_CONV[2],MATCH(INDEX(INDIRECT("B_MSK["&amp;EXPEDISI[#Headers]&amp;"]"),ROW()-1),SUPPLIER_CONV[1],0)),"")</f>
        <v>HONGSIAN</v>
      </c>
      <c r="D693" s="21" t="str">
        <f ca="1">IFERROR(INDEX(INDIRECT("B_MSK["&amp;EXPEDISI[#Headers]&amp;"]"),ROW()-1)&amp;IF(OR(EXPEDISI[[#This Row],[C]]&lt;2,EXPEDISI[[#This Row],[C]]=""),"","/ CTN"),"")</f>
        <v>36 LSN</v>
      </c>
      <c r="E693" s="5">
        <f ca="1">IFERROR(INDEX(INDIRECT("B_MSK["&amp;EXPEDISI[#Headers]&amp;"]"),ROW()-1),"")</f>
        <v>1</v>
      </c>
      <c r="F693" s="22">
        <f ca="1">IFERROR(INDEX(INDIRECT("B_MSK["&amp;EXPEDISI[#Headers]&amp;"_1]"),ROW()-1),"")</f>
        <v>82000</v>
      </c>
      <c r="G693" s="17" t="str">
        <f ca="1">IFERROR(INDEX(INDIRECT("B_MSK["&amp;EXPEDISI[#Headers]&amp;"_1]"),ROW()-1),"")</f>
        <v>/ LSN</v>
      </c>
      <c r="H693" s="17" t="str">
        <f ca="1">IFERROR(INDEX(INDIRECT("B_MSK["&amp;EXPEDISI[#Headers]&amp;"]"),ROW()-1),"")</f>
        <v/>
      </c>
      <c r="I693" s="17" t="str">
        <f ca="1">IFERROR(INDEX(INDIRECT("B_MSK["&amp;EXPEDISI[#Headers]&amp;"]"),ROW()-1),"")</f>
        <v/>
      </c>
      <c r="J693" s="23" t="str">
        <f ca="1">IFERROR(IF(INDEX(INDIRECT("B_MSK["&amp;EXPEDISI[#Headers]&amp;"]"),ROW()-1)=0,"",INDEX(INDIRECT("B_MSK["&amp;EXPEDISI[#Headers]&amp;"]"),ROW()-1)),"")</f>
        <v/>
      </c>
      <c r="K693" s="16">
        <f ca="1">IFERROR(IF(EXPEDISI[[#This Row],[NAMA BARANG]]="","",INDEX(INDIRECT("B_MSK["&amp;EXPEDISI[#Headers]&amp;"]"),ROW()-1)),"")</f>
        <v>44950</v>
      </c>
      <c r="L693" s="17" t="str">
        <f ca="1">IFERROR(INDEX(INDIRECT("B_MSK["&amp;EXPEDISI[#Headers]&amp;"]"),ROW()-1),"")</f>
        <v/>
      </c>
    </row>
    <row r="694" spans="1:12" x14ac:dyDescent="0.25">
      <c r="A694" s="16" t="str">
        <f ca="1">IFERROR(INDEX(INDIRECT("B_MSK["&amp;EXPEDISI[#Headers]&amp;"]"),ROW()-1),"")</f>
        <v/>
      </c>
      <c r="B694" s="26" t="str">
        <f ca="1">IFERROR(INDEX(INDIRECT("B_MSK["&amp;EXPEDISI[#Headers]&amp;"]"),ROW()-1),"")</f>
        <v>P case 823</v>
      </c>
      <c r="C694" s="26" t="str">
        <f ca="1">IFERROR(INDEX(SUPPLIER_CONV[2],MATCH(INDEX(INDIRECT("B_MSK["&amp;EXPEDISI[#Headers]&amp;"]"),ROW()-1),SUPPLIER_CONV[1],0)),"")</f>
        <v>HONGSIAN</v>
      </c>
      <c r="D694" s="21" t="str">
        <f ca="1">IFERROR(INDEX(INDIRECT("B_MSK["&amp;EXPEDISI[#Headers]&amp;"]"),ROW()-1)&amp;IF(OR(EXPEDISI[[#This Row],[C]]&lt;2,EXPEDISI[[#This Row],[C]]=""),"","/ CTN"),"")</f>
        <v>32 LSN</v>
      </c>
      <c r="E694" s="5">
        <f ca="1">IFERROR(INDEX(INDIRECT("B_MSK["&amp;EXPEDISI[#Headers]&amp;"]"),ROW()-1),"")</f>
        <v>1</v>
      </c>
      <c r="F694" s="22">
        <f ca="1">IFERROR(INDEX(INDIRECT("B_MSK["&amp;EXPEDISI[#Headers]&amp;"_1]"),ROW()-1),"")</f>
        <v>75000</v>
      </c>
      <c r="G694" s="17" t="str">
        <f ca="1">IFERROR(INDEX(INDIRECT("B_MSK["&amp;EXPEDISI[#Headers]&amp;"_1]"),ROW()-1),"")</f>
        <v>/ LSN</v>
      </c>
      <c r="H694" s="17" t="str">
        <f ca="1">IFERROR(INDEX(INDIRECT("B_MSK["&amp;EXPEDISI[#Headers]&amp;"]"),ROW()-1),"")</f>
        <v/>
      </c>
      <c r="I694" s="17" t="str">
        <f ca="1">IFERROR(INDEX(INDIRECT("B_MSK["&amp;EXPEDISI[#Headers]&amp;"]"),ROW()-1),"")</f>
        <v/>
      </c>
      <c r="J694" s="23" t="str">
        <f ca="1">IFERROR(IF(INDEX(INDIRECT("B_MSK["&amp;EXPEDISI[#Headers]&amp;"]"),ROW()-1)=0,"",INDEX(INDIRECT("B_MSK["&amp;EXPEDISI[#Headers]&amp;"]"),ROW()-1)),"")</f>
        <v/>
      </c>
      <c r="K694" s="16">
        <f ca="1">IFERROR(IF(EXPEDISI[[#This Row],[NAMA BARANG]]="","",INDEX(INDIRECT("B_MSK["&amp;EXPEDISI[#Headers]&amp;"]"),ROW()-1)),"")</f>
        <v>44950</v>
      </c>
      <c r="L694" s="17" t="str">
        <f ca="1">IFERROR(INDEX(INDIRECT("B_MSK["&amp;EXPEDISI[#Headers]&amp;"]"),ROW()-1),"")</f>
        <v/>
      </c>
    </row>
    <row r="695" spans="1:12" x14ac:dyDescent="0.25">
      <c r="A695" s="16" t="str">
        <f ca="1">IFERROR(INDEX(INDIRECT("B_MSK["&amp;EXPEDISI[#Headers]&amp;"]"),ROW()-1),"")</f>
        <v/>
      </c>
      <c r="B695" s="26" t="str">
        <f ca="1">IFERROR(INDEX(INDIRECT("B_MSK["&amp;EXPEDISI[#Headers]&amp;"]"),ROW()-1),"")</f>
        <v/>
      </c>
      <c r="C695" s="26" t="str">
        <f ca="1">IFERROR(INDEX(SUPPLIER_CONV[2],MATCH(INDEX(INDIRECT("B_MSK["&amp;EXPEDISI[#Headers]&amp;"]"),ROW()-1),SUPPLIER_CONV[1],0)),"")</f>
        <v/>
      </c>
      <c r="D695" s="21" t="str">
        <f ca="1">IFERROR(INDEX(INDIRECT("B_MSK["&amp;EXPEDISI[#Headers]&amp;"]"),ROW()-1)&amp;IF(OR(EXPEDISI[[#This Row],[C]]&lt;2,EXPEDISI[[#This Row],[C]]=""),"","/ CTN"),"")</f>
        <v/>
      </c>
      <c r="E695" s="5" t="str">
        <f ca="1">IFERROR(INDEX(INDIRECT("B_MSK["&amp;EXPEDISI[#Headers]&amp;"]"),ROW()-1),"")</f>
        <v/>
      </c>
      <c r="F695" s="22" t="str">
        <f ca="1">IFERROR(INDEX(INDIRECT("B_MSK["&amp;EXPEDISI[#Headers]&amp;"_1]"),ROW()-1),"")</f>
        <v/>
      </c>
      <c r="G695" s="17" t="str">
        <f ca="1">IFERROR(INDEX(INDIRECT("B_MSK["&amp;EXPEDISI[#Headers]&amp;"_1]"),ROW()-1),"")</f>
        <v/>
      </c>
      <c r="H695" s="17" t="str">
        <f ca="1">IFERROR(INDEX(INDIRECT("B_MSK["&amp;EXPEDISI[#Headers]&amp;"]"),ROW()-1),"")</f>
        <v/>
      </c>
      <c r="I695" s="17" t="str">
        <f ca="1">IFERROR(INDEX(INDIRECT("B_MSK["&amp;EXPEDISI[#Headers]&amp;"]"),ROW()-1),"")</f>
        <v/>
      </c>
      <c r="J695" s="23" t="str">
        <f ca="1">IFERROR(IF(INDEX(INDIRECT("B_MSK["&amp;EXPEDISI[#Headers]&amp;"]"),ROW()-1)=0,"",INDEX(INDIRECT("B_MSK["&amp;EXPEDISI[#Headers]&amp;"]"),ROW()-1)),"")</f>
        <v/>
      </c>
      <c r="K695" s="16" t="str">
        <f ca="1">IFERROR(IF(EXPEDISI[[#This Row],[NAMA BARANG]]="","",INDEX(INDIRECT("B_MSK["&amp;EXPEDISI[#Headers]&amp;"]"),ROW()-1)),"")</f>
        <v/>
      </c>
      <c r="L695" s="17" t="str">
        <f ca="1">IFERROR(INDEX(INDIRECT("B_MSK["&amp;EXPEDISI[#Headers]&amp;"]"),ROW()-1),"")</f>
        <v/>
      </c>
    </row>
    <row r="696" spans="1:12" x14ac:dyDescent="0.25">
      <c r="A696" s="16" t="str">
        <f ca="1">IFERROR(INDEX(INDIRECT("B_MSK["&amp;EXPEDISI[#Headers]&amp;"]"),ROW()-1),"")</f>
        <v/>
      </c>
      <c r="B696" s="26" t="str">
        <f ca="1">IFERROR(INDEX(INDIRECT("B_MSK["&amp;EXPEDISI[#Headers]&amp;"]"),ROW()-1),"")</f>
        <v>Isi gel Fancy VRG-2015 Princess</v>
      </c>
      <c r="C696" s="26" t="str">
        <f ca="1">IFERROR(INDEX(SUPPLIER_CONV[2],MATCH(INDEX(INDIRECT("B_MSK["&amp;EXPEDISI[#Headers]&amp;"]"),ROW()-1),SUPPLIER_CONV[1],0)),"")</f>
        <v>SURYA PRATAMA</v>
      </c>
      <c r="D696" s="21" t="str">
        <f ca="1">IFERROR(INDEX(INDIRECT("B_MSK["&amp;EXPEDISI[#Headers]&amp;"]"),ROW()-1)&amp;IF(OR(EXPEDISI[[#This Row],[C]]&lt;2,EXPEDISI[[#This Row],[C]]=""),"","/ CTN"),"")</f>
        <v>240 BOX/ CTN</v>
      </c>
      <c r="E696" s="5">
        <f ca="1">IFERROR(INDEX(INDIRECT("B_MSK["&amp;EXPEDISI[#Headers]&amp;"]"),ROW()-1),"")</f>
        <v>5</v>
      </c>
      <c r="F696" s="22">
        <f ca="1">IFERROR(INDEX(INDIRECT("B_MSK["&amp;EXPEDISI[#Headers]&amp;"_1]"),ROW()-1),"")</f>
        <v>6000</v>
      </c>
      <c r="G696" s="17" t="str">
        <f ca="1">IFERROR(INDEX(INDIRECT("B_MSK["&amp;EXPEDISI[#Headers]&amp;"_1]"),ROW()-1),"")</f>
        <v>/ BOX</v>
      </c>
      <c r="H696" s="17" t="str">
        <f ca="1">IFERROR(INDEX(INDIRECT("B_MSK["&amp;EXPEDISI[#Headers]&amp;"]"),ROW()-1),"")</f>
        <v/>
      </c>
      <c r="I696" s="17" t="str">
        <f ca="1">IFERROR(INDEX(INDIRECT("B_MSK["&amp;EXPEDISI[#Headers]&amp;"]"),ROW()-1),"")</f>
        <v/>
      </c>
      <c r="J696" s="19" t="str">
        <f ca="1">IFERROR(IF(INDEX(INDIRECT("B_MSK["&amp;EXPEDISI[#Headers]&amp;"]"),ROW()-1)=0,"",INDEX(INDIRECT("B_MSK["&amp;EXPEDISI[#Headers]&amp;"]"),ROW()-1)),"")</f>
        <v/>
      </c>
      <c r="K696" s="16">
        <f ca="1">IFERROR(IF(EXPEDISI[[#This Row],[NAMA BARANG]]="","",INDEX(INDIRECT("B_MSK["&amp;EXPEDISI[#Headers]&amp;"]"),ROW()-1)),"")</f>
        <v>44950</v>
      </c>
      <c r="L696" s="17" t="str">
        <f ca="1">IFERROR(INDEX(INDIRECT("B_MSK["&amp;EXPEDISI[#Headers]&amp;"]"),ROW()-1),"")</f>
        <v/>
      </c>
    </row>
    <row r="697" spans="1:12" x14ac:dyDescent="0.25">
      <c r="A697" s="16" t="str">
        <f ca="1">IFERROR(INDEX(INDIRECT("B_MSK["&amp;EXPEDISI[#Headers]&amp;"]"),ROW()-1),"")</f>
        <v/>
      </c>
      <c r="B697" s="26" t="str">
        <f ca="1">IFERROR(INDEX(INDIRECT("B_MSK["&amp;EXPEDISI[#Headers]&amp;"]"),ROW()-1),"")</f>
        <v>Isi gel Fancy VRG-2016 Animal Carnival</v>
      </c>
      <c r="C697" s="26" t="str">
        <f ca="1">IFERROR(INDEX(SUPPLIER_CONV[2],MATCH(INDEX(INDIRECT("B_MSK["&amp;EXPEDISI[#Headers]&amp;"]"),ROW()-1),SUPPLIER_CONV[1],0)),"")</f>
        <v>SURYA PRATAMA</v>
      </c>
      <c r="D697" s="21" t="str">
        <f ca="1">IFERROR(INDEX(INDIRECT("B_MSK["&amp;EXPEDISI[#Headers]&amp;"]"),ROW()-1)&amp;IF(OR(EXPEDISI[[#This Row],[C]]&lt;2,EXPEDISI[[#This Row],[C]]=""),"","/ CTN"),"")</f>
        <v>240 BOX/ CTN</v>
      </c>
      <c r="E697" s="5">
        <f ca="1">IFERROR(INDEX(INDIRECT("B_MSK["&amp;EXPEDISI[#Headers]&amp;"]"),ROW()-1),"")</f>
        <v>5</v>
      </c>
      <c r="F697" s="22">
        <f ca="1">IFERROR(INDEX(INDIRECT("B_MSK["&amp;EXPEDISI[#Headers]&amp;"_1]"),ROW()-1),"")</f>
        <v>6000</v>
      </c>
      <c r="G697" s="17" t="str">
        <f ca="1">IFERROR(INDEX(INDIRECT("B_MSK["&amp;EXPEDISI[#Headers]&amp;"_1]"),ROW()-1),"")</f>
        <v>/ BOX</v>
      </c>
      <c r="H697" s="17" t="str">
        <f ca="1">IFERROR(INDEX(INDIRECT("B_MSK["&amp;EXPEDISI[#Headers]&amp;"]"),ROW()-1),"")</f>
        <v/>
      </c>
      <c r="I697" s="17" t="str">
        <f ca="1">IFERROR(INDEX(INDIRECT("B_MSK["&amp;EXPEDISI[#Headers]&amp;"]"),ROW()-1),"")</f>
        <v/>
      </c>
      <c r="J697" s="19" t="str">
        <f ca="1">IFERROR(IF(INDEX(INDIRECT("B_MSK["&amp;EXPEDISI[#Headers]&amp;"]"),ROW()-1)=0,"",INDEX(INDIRECT("B_MSK["&amp;EXPEDISI[#Headers]&amp;"]"),ROW()-1)),"")</f>
        <v/>
      </c>
      <c r="K697" s="16">
        <f ca="1">IFERROR(IF(EXPEDISI[[#This Row],[NAMA BARANG]]="","",INDEX(INDIRECT("B_MSK["&amp;EXPEDISI[#Headers]&amp;"]"),ROW()-1)),"")</f>
        <v>44950</v>
      </c>
      <c r="L697" s="17" t="str">
        <f ca="1">IFERROR(INDEX(INDIRECT("B_MSK["&amp;EXPEDISI[#Headers]&amp;"]"),ROW()-1),"")</f>
        <v/>
      </c>
    </row>
    <row r="698" spans="1:12" x14ac:dyDescent="0.25">
      <c r="A698" s="16" t="str">
        <f ca="1">IFERROR(INDEX(INDIRECT("B_MSK["&amp;EXPEDISI[#Headers]&amp;"]"),ROW()-1),"")</f>
        <v/>
      </c>
      <c r="B698" s="26" t="str">
        <f ca="1">IFERROR(INDEX(INDIRECT("B_MSK["&amp;EXPEDISI[#Headers]&amp;"]"),ROW()-1),"")</f>
        <v>Isi gel Fancy VRG-2017 (Superhero)</v>
      </c>
      <c r="C698" s="26" t="str">
        <f ca="1">IFERROR(INDEX(SUPPLIER_CONV[2],MATCH(INDEX(INDIRECT("B_MSK["&amp;EXPEDISI[#Headers]&amp;"]"),ROW()-1),SUPPLIER_CONV[1],0)),"")</f>
        <v>SURYA PRATAMA</v>
      </c>
      <c r="D698" s="21" t="str">
        <f ca="1">IFERROR(INDEX(INDIRECT("B_MSK["&amp;EXPEDISI[#Headers]&amp;"]"),ROW()-1)&amp;IF(OR(EXPEDISI[[#This Row],[C]]&lt;2,EXPEDISI[[#This Row],[C]]=""),"","/ CTN"),"")</f>
        <v>240 BOX/ CTN</v>
      </c>
      <c r="E698" s="5">
        <f ca="1">IFERROR(INDEX(INDIRECT("B_MSK["&amp;EXPEDISI[#Headers]&amp;"]"),ROW()-1),"")</f>
        <v>5</v>
      </c>
      <c r="F698" s="22">
        <f ca="1">IFERROR(INDEX(INDIRECT("B_MSK["&amp;EXPEDISI[#Headers]&amp;"_1]"),ROW()-1),"")</f>
        <v>6000</v>
      </c>
      <c r="G698" s="17" t="str">
        <f ca="1">IFERROR(INDEX(INDIRECT("B_MSK["&amp;EXPEDISI[#Headers]&amp;"_1]"),ROW()-1),"")</f>
        <v>/ BOX</v>
      </c>
      <c r="H698" s="17" t="str">
        <f ca="1">IFERROR(INDEX(INDIRECT("B_MSK["&amp;EXPEDISI[#Headers]&amp;"]"),ROW()-1),"")</f>
        <v/>
      </c>
      <c r="I698" s="17" t="str">
        <f ca="1">IFERROR(INDEX(INDIRECT("B_MSK["&amp;EXPEDISI[#Headers]&amp;"]"),ROW()-1),"")</f>
        <v/>
      </c>
      <c r="J698" s="19" t="str">
        <f ca="1">IFERROR(IF(INDEX(INDIRECT("B_MSK["&amp;EXPEDISI[#Headers]&amp;"]"),ROW()-1)=0,"",INDEX(INDIRECT("B_MSK["&amp;EXPEDISI[#Headers]&amp;"]"),ROW()-1)),"")</f>
        <v/>
      </c>
      <c r="K698" s="16">
        <f ca="1">IFERROR(IF(EXPEDISI[[#This Row],[NAMA BARANG]]="","",INDEX(INDIRECT("B_MSK["&amp;EXPEDISI[#Headers]&amp;"]"),ROW()-1)),"")</f>
        <v>44950</v>
      </c>
      <c r="L698" s="17" t="str">
        <f ca="1">IFERROR(INDEX(INDIRECT("B_MSK["&amp;EXPEDISI[#Headers]&amp;"]"),ROW()-1),"")</f>
        <v/>
      </c>
    </row>
    <row r="699" spans="1:12" x14ac:dyDescent="0.25">
      <c r="A699" s="16" t="str">
        <f ca="1">IFERROR(INDEX(INDIRECT("B_MSK["&amp;EXPEDISI[#Headers]&amp;"]"),ROW()-1),"")</f>
        <v/>
      </c>
      <c r="B699" s="26" t="str">
        <f ca="1">IFERROR(INDEX(INDIRECT("B_MSK["&amp;EXPEDISI[#Headers]&amp;"]"),ROW()-1),"")</f>
        <v>Isi gel Fancy VRG-2018 (Tsum-Tsum)</v>
      </c>
      <c r="C699" s="26" t="str">
        <f ca="1">IFERROR(INDEX(SUPPLIER_CONV[2],MATCH(INDEX(INDIRECT("B_MSK["&amp;EXPEDISI[#Headers]&amp;"]"),ROW()-1),SUPPLIER_CONV[1],0)),"")</f>
        <v>SURYA PRATAMA</v>
      </c>
      <c r="D699" s="21" t="str">
        <f ca="1">IFERROR(INDEX(INDIRECT("B_MSK["&amp;EXPEDISI[#Headers]&amp;"]"),ROW()-1)&amp;IF(OR(EXPEDISI[[#This Row],[C]]&lt;2,EXPEDISI[[#This Row],[C]]=""),"","/ CTN"),"")</f>
        <v>240 BOX/ CTN</v>
      </c>
      <c r="E699" s="5">
        <f ca="1">IFERROR(INDEX(INDIRECT("B_MSK["&amp;EXPEDISI[#Headers]&amp;"]"),ROW()-1),"")</f>
        <v>5</v>
      </c>
      <c r="F699" s="22">
        <f ca="1">IFERROR(INDEX(INDIRECT("B_MSK["&amp;EXPEDISI[#Headers]&amp;"_1]"),ROW()-1),"")</f>
        <v>6000</v>
      </c>
      <c r="G699" s="17" t="str">
        <f ca="1">IFERROR(INDEX(INDIRECT("B_MSK["&amp;EXPEDISI[#Headers]&amp;"_1]"),ROW()-1),"")</f>
        <v>/ BOX</v>
      </c>
      <c r="H699" s="17" t="str">
        <f ca="1">IFERROR(INDEX(INDIRECT("B_MSK["&amp;EXPEDISI[#Headers]&amp;"]"),ROW()-1),"")</f>
        <v/>
      </c>
      <c r="I699" s="17" t="str">
        <f ca="1">IFERROR(INDEX(INDIRECT("B_MSK["&amp;EXPEDISI[#Headers]&amp;"]"),ROW()-1),"")</f>
        <v/>
      </c>
      <c r="J699" s="19" t="str">
        <f ca="1">IFERROR(IF(INDEX(INDIRECT("B_MSK["&amp;EXPEDISI[#Headers]&amp;"]"),ROW()-1)=0,"",INDEX(INDIRECT("B_MSK["&amp;EXPEDISI[#Headers]&amp;"]"),ROW()-1)),"")</f>
        <v/>
      </c>
      <c r="K699" s="16">
        <f ca="1">IFERROR(IF(EXPEDISI[[#This Row],[NAMA BARANG]]="","",INDEX(INDIRECT("B_MSK["&amp;EXPEDISI[#Headers]&amp;"]"),ROW()-1)),"")</f>
        <v>44950</v>
      </c>
      <c r="L699" s="17" t="str">
        <f ca="1">IFERROR(INDEX(INDIRECT("B_MSK["&amp;EXPEDISI[#Headers]&amp;"]"),ROW()-1),"")</f>
        <v/>
      </c>
    </row>
    <row r="700" spans="1:12" x14ac:dyDescent="0.25">
      <c r="A700" s="16" t="str">
        <f ca="1">IFERROR(INDEX(INDIRECT("B_MSK["&amp;EXPEDISI[#Headers]&amp;"]"),ROW()-1),"")</f>
        <v/>
      </c>
      <c r="B700" s="26" t="str">
        <f ca="1">IFERROR(INDEX(INDIRECT("B_MSK["&amp;EXPEDISI[#Headers]&amp;"]"),ROW()-1),"")</f>
        <v>Isi gel Fancy VRG-2019 (Hello Doraemon)</v>
      </c>
      <c r="C700" s="26" t="str">
        <f ca="1">IFERROR(INDEX(SUPPLIER_CONV[2],MATCH(INDEX(INDIRECT("B_MSK["&amp;EXPEDISI[#Headers]&amp;"]"),ROW()-1),SUPPLIER_CONV[1],0)),"")</f>
        <v>SURYA PRATAMA</v>
      </c>
      <c r="D700" s="21" t="str">
        <f ca="1">IFERROR(INDEX(INDIRECT("B_MSK["&amp;EXPEDISI[#Headers]&amp;"]"),ROW()-1)&amp;IF(OR(EXPEDISI[[#This Row],[C]]&lt;2,EXPEDISI[[#This Row],[C]]=""),"","/ CTN"),"")</f>
        <v>240 BOX/ CTN</v>
      </c>
      <c r="E700" s="5">
        <f ca="1">IFERROR(INDEX(INDIRECT("B_MSK["&amp;EXPEDISI[#Headers]&amp;"]"),ROW()-1),"")</f>
        <v>5</v>
      </c>
      <c r="F700" s="22">
        <f ca="1">IFERROR(INDEX(INDIRECT("B_MSK["&amp;EXPEDISI[#Headers]&amp;"_1]"),ROW()-1),"")</f>
        <v>6000</v>
      </c>
      <c r="G700" s="17" t="str">
        <f ca="1">IFERROR(INDEX(INDIRECT("B_MSK["&amp;EXPEDISI[#Headers]&amp;"_1]"),ROW()-1),"")</f>
        <v>/ BOX</v>
      </c>
      <c r="H700" s="17" t="str">
        <f ca="1">IFERROR(INDEX(INDIRECT("B_MSK["&amp;EXPEDISI[#Headers]&amp;"]"),ROW()-1),"")</f>
        <v/>
      </c>
      <c r="I700" s="17" t="str">
        <f ca="1">IFERROR(INDEX(INDIRECT("B_MSK["&amp;EXPEDISI[#Headers]&amp;"]"),ROW()-1),"")</f>
        <v/>
      </c>
      <c r="J700" s="19" t="str">
        <f ca="1">IFERROR(IF(INDEX(INDIRECT("B_MSK["&amp;EXPEDISI[#Headers]&amp;"]"),ROW()-1)=0,"",INDEX(INDIRECT("B_MSK["&amp;EXPEDISI[#Headers]&amp;"]"),ROW()-1)),"")</f>
        <v/>
      </c>
      <c r="K700" s="16">
        <f ca="1">IFERROR(IF(EXPEDISI[[#This Row],[NAMA BARANG]]="","",INDEX(INDIRECT("B_MSK["&amp;EXPEDISI[#Headers]&amp;"]"),ROW()-1)),"")</f>
        <v>44950</v>
      </c>
      <c r="L700" s="17" t="str">
        <f ca="1">IFERROR(INDEX(INDIRECT("B_MSK["&amp;EXPEDISI[#Headers]&amp;"]"),ROW()-1),"")</f>
        <v/>
      </c>
    </row>
    <row r="701" spans="1:12" x14ac:dyDescent="0.25">
      <c r="A701" s="16" t="str">
        <f ca="1">IFERROR(INDEX(INDIRECT("B_MSK["&amp;EXPEDISI[#Headers]&amp;"]"),ROW()-1),"")</f>
        <v/>
      </c>
      <c r="B701" s="26" t="str">
        <f ca="1">IFERROR(INDEX(INDIRECT("B_MSK["&amp;EXPEDISI[#Headers]&amp;"]"),ROW()-1),"")</f>
        <v>Isi gel Fancy VRG-2020 (Hijab Love)</v>
      </c>
      <c r="C701" s="26" t="str">
        <f ca="1">IFERROR(INDEX(SUPPLIER_CONV[2],MATCH(INDEX(INDIRECT("B_MSK["&amp;EXPEDISI[#Headers]&amp;"]"),ROW()-1),SUPPLIER_CONV[1],0)),"")</f>
        <v>SURYA PRATAMA</v>
      </c>
      <c r="D701" s="21" t="str">
        <f ca="1">IFERROR(INDEX(INDIRECT("B_MSK["&amp;EXPEDISI[#Headers]&amp;"]"),ROW()-1)&amp;IF(OR(EXPEDISI[[#This Row],[C]]&lt;2,EXPEDISI[[#This Row],[C]]=""),"","/ CTN"),"")</f>
        <v>240 BOX/ CTN</v>
      </c>
      <c r="E701" s="5">
        <f ca="1">IFERROR(INDEX(INDIRECT("B_MSK["&amp;EXPEDISI[#Headers]&amp;"]"),ROW()-1),"")</f>
        <v>5</v>
      </c>
      <c r="F701" s="22">
        <f ca="1">IFERROR(INDEX(INDIRECT("B_MSK["&amp;EXPEDISI[#Headers]&amp;"_1]"),ROW()-1),"")</f>
        <v>6000</v>
      </c>
      <c r="G701" s="17" t="str">
        <f ca="1">IFERROR(INDEX(INDIRECT("B_MSK["&amp;EXPEDISI[#Headers]&amp;"_1]"),ROW()-1),"")</f>
        <v>/ BOX</v>
      </c>
      <c r="H701" s="17" t="str">
        <f ca="1">IFERROR(INDEX(INDIRECT("B_MSK["&amp;EXPEDISI[#Headers]&amp;"]"),ROW()-1),"")</f>
        <v/>
      </c>
      <c r="I701" s="17" t="str">
        <f ca="1">IFERROR(INDEX(INDIRECT("B_MSK["&amp;EXPEDISI[#Headers]&amp;"]"),ROW()-1),"")</f>
        <v/>
      </c>
      <c r="J701" s="19" t="str">
        <f ca="1">IFERROR(IF(INDEX(INDIRECT("B_MSK["&amp;EXPEDISI[#Headers]&amp;"]"),ROW()-1)=0,"",INDEX(INDIRECT("B_MSK["&amp;EXPEDISI[#Headers]&amp;"]"),ROW()-1)),"")</f>
        <v/>
      </c>
      <c r="K701" s="16">
        <f ca="1">IFERROR(IF(EXPEDISI[[#This Row],[NAMA BARANG]]="","",INDEX(INDIRECT("B_MSK["&amp;EXPEDISI[#Headers]&amp;"]"),ROW()-1)),"")</f>
        <v>44950</v>
      </c>
      <c r="L701" s="17" t="str">
        <f ca="1">IFERROR(INDEX(INDIRECT("B_MSK["&amp;EXPEDISI[#Headers]&amp;"]"),ROW()-1),"")</f>
        <v/>
      </c>
    </row>
    <row r="702" spans="1:12" x14ac:dyDescent="0.25">
      <c r="A702" s="16" t="str">
        <f ca="1">IFERROR(INDEX(INDIRECT("B_MSK["&amp;EXPEDISI[#Headers]&amp;"]"),ROW()-1),"")</f>
        <v/>
      </c>
      <c r="B702" s="26" t="str">
        <f ca="1">IFERROR(INDEX(INDIRECT("B_MSK["&amp;EXPEDISI[#Headers]&amp;"]"),ROW()-1),"")</f>
        <v/>
      </c>
      <c r="C702" s="26" t="str">
        <f ca="1">IFERROR(INDEX(SUPPLIER_CONV[2],MATCH(INDEX(INDIRECT("B_MSK["&amp;EXPEDISI[#Headers]&amp;"]"),ROW()-1),SUPPLIER_CONV[1],0)),"")</f>
        <v/>
      </c>
      <c r="D702" s="21" t="str">
        <f ca="1">IFERROR(INDEX(INDIRECT("B_MSK["&amp;EXPEDISI[#Headers]&amp;"]"),ROW()-1)&amp;IF(OR(EXPEDISI[[#This Row],[C]]&lt;2,EXPEDISI[[#This Row],[C]]=""),"","/ CTN"),"")</f>
        <v/>
      </c>
      <c r="E702" s="5" t="str">
        <f ca="1">IFERROR(INDEX(INDIRECT("B_MSK["&amp;EXPEDISI[#Headers]&amp;"]"),ROW()-1),"")</f>
        <v/>
      </c>
      <c r="F702" s="22" t="str">
        <f ca="1">IFERROR(INDEX(INDIRECT("B_MSK["&amp;EXPEDISI[#Headers]&amp;"_1]"),ROW()-1),"")</f>
        <v/>
      </c>
      <c r="G702" s="17" t="str">
        <f ca="1">IFERROR(INDEX(INDIRECT("B_MSK["&amp;EXPEDISI[#Headers]&amp;"_1]"),ROW()-1),"")</f>
        <v/>
      </c>
      <c r="H702" s="17" t="str">
        <f ca="1">IFERROR(INDEX(INDIRECT("B_MSK["&amp;EXPEDISI[#Headers]&amp;"]"),ROW()-1),"")</f>
        <v/>
      </c>
      <c r="I702" s="17" t="str">
        <f ca="1">IFERROR(INDEX(INDIRECT("B_MSK["&amp;EXPEDISI[#Headers]&amp;"]"),ROW()-1),"")</f>
        <v/>
      </c>
      <c r="J702" s="19" t="str">
        <f ca="1">IFERROR(IF(INDEX(INDIRECT("B_MSK["&amp;EXPEDISI[#Headers]&amp;"]"),ROW()-1)=0,"",INDEX(INDIRECT("B_MSK["&amp;EXPEDISI[#Headers]&amp;"]"),ROW()-1)),"")</f>
        <v/>
      </c>
      <c r="K702" s="16" t="str">
        <f ca="1">IFERROR(IF(EXPEDISI[[#This Row],[NAMA BARANG]]="","",INDEX(INDIRECT("B_MSK["&amp;EXPEDISI[#Headers]&amp;"]"),ROW()-1)),"")</f>
        <v/>
      </c>
      <c r="L702" s="17" t="str">
        <f ca="1">IFERROR(INDEX(INDIRECT("B_MSK["&amp;EXPEDISI[#Headers]&amp;"]"),ROW()-1),"")</f>
        <v/>
      </c>
    </row>
    <row r="703" spans="1:12" x14ac:dyDescent="0.25">
      <c r="A703" s="16" t="str">
        <f ca="1">IFERROR(INDEX(INDIRECT("B_MSK["&amp;EXPEDISI[#Headers]&amp;"]"),ROW()-1),"")</f>
        <v/>
      </c>
      <c r="B703" s="26" t="str">
        <f ca="1">IFERROR(INDEX(INDIRECT("B_MSK["&amp;EXPEDISI[#Headers]&amp;"]"),ROW()-1),"")</f>
        <v>Crayon putar panjang  CP-SQ12L</v>
      </c>
      <c r="C703" s="26" t="str">
        <f ca="1">IFERROR(INDEX(SUPPLIER_CONV[2],MATCH(INDEX(INDIRECT("B_MSK["&amp;EXPEDISI[#Headers]&amp;"]"),ROW()-1),SUPPLIER_CONV[1],0)),"")</f>
        <v>BINTANG JAYA</v>
      </c>
      <c r="D703" s="21" t="str">
        <f ca="1">IFERROR(INDEX(INDIRECT("B_MSK["&amp;EXPEDISI[#Headers]&amp;"]"),ROW()-1)&amp;IF(OR(EXPEDISI[[#This Row],[C]]&lt;2,EXPEDISI[[#This Row],[C]]=""),"","/ CTN"),"")</f>
        <v>192 PCS/ CTN</v>
      </c>
      <c r="E703" s="5">
        <f ca="1">IFERROR(INDEX(INDIRECT("B_MSK["&amp;EXPEDISI[#Headers]&amp;"]"),ROW()-1),"")</f>
        <v>50</v>
      </c>
      <c r="F703" s="22">
        <f ca="1">IFERROR(INDEX(INDIRECT("B_MSK["&amp;EXPEDISI[#Headers]&amp;"_1]"),ROW()-1),"")</f>
        <v>17500</v>
      </c>
      <c r="G703" s="17" t="str">
        <f ca="1">IFERROR(INDEX(INDIRECT("B_MSK["&amp;EXPEDISI[#Headers]&amp;"_1]"),ROW()-1),"")</f>
        <v>/ PCS</v>
      </c>
      <c r="H703" s="17" t="str">
        <f ca="1">IFERROR(INDEX(INDIRECT("B_MSK["&amp;EXPEDISI[#Headers]&amp;"]"),ROW()-1),"")</f>
        <v/>
      </c>
      <c r="I703" s="17" t="str">
        <f ca="1">IFERROR(INDEX(INDIRECT("B_MSK["&amp;EXPEDISI[#Headers]&amp;"]"),ROW()-1),"")</f>
        <v/>
      </c>
      <c r="J703" s="19" t="str">
        <f ca="1">IFERROR(IF(INDEX(INDIRECT("B_MSK["&amp;EXPEDISI[#Headers]&amp;"]"),ROW()-1)=0,"",INDEX(INDIRECT("B_MSK["&amp;EXPEDISI[#Headers]&amp;"]"),ROW()-1)),"")</f>
        <v/>
      </c>
      <c r="K703" s="16">
        <f ca="1">IFERROR(IF(EXPEDISI[[#This Row],[NAMA BARANG]]="","",INDEX(INDIRECT("B_MSK["&amp;EXPEDISI[#Headers]&amp;"]"),ROW()-1)),"")</f>
        <v>44950</v>
      </c>
      <c r="L703" s="17" t="str">
        <f ca="1">IFERROR(INDEX(INDIRECT("B_MSK["&amp;EXPEDISI[#Headers]&amp;"]"),ROW()-1),"")</f>
        <v/>
      </c>
    </row>
    <row r="704" spans="1:12" x14ac:dyDescent="0.25">
      <c r="A704" s="16" t="str">
        <f ca="1">IFERROR(INDEX(INDIRECT("B_MSK["&amp;EXPEDISI[#Headers]&amp;"]"),ROW()-1),"")</f>
        <v/>
      </c>
      <c r="B704" s="26" t="str">
        <f ca="1">IFERROR(INDEX(INDIRECT("B_MSK["&amp;EXPEDISI[#Headers]&amp;"]"),ROW()-1),"")</f>
        <v/>
      </c>
      <c r="C704" s="26" t="str">
        <f ca="1">IFERROR(INDEX(SUPPLIER_CONV[2],MATCH(INDEX(INDIRECT("B_MSK["&amp;EXPEDISI[#Headers]&amp;"]"),ROW()-1),SUPPLIER_CONV[1],0)),"")</f>
        <v/>
      </c>
      <c r="D704" s="21" t="str">
        <f ca="1">IFERROR(INDEX(INDIRECT("B_MSK["&amp;EXPEDISI[#Headers]&amp;"]"),ROW()-1)&amp;IF(OR(EXPEDISI[[#This Row],[C]]&lt;2,EXPEDISI[[#This Row],[C]]=""),"","/ CTN"),"")</f>
        <v/>
      </c>
      <c r="E704" s="5" t="str">
        <f ca="1">IFERROR(INDEX(INDIRECT("B_MSK["&amp;EXPEDISI[#Headers]&amp;"]"),ROW()-1),"")</f>
        <v/>
      </c>
      <c r="F704" s="22" t="str">
        <f ca="1">IFERROR(INDEX(INDIRECT("B_MSK["&amp;EXPEDISI[#Headers]&amp;"_1]"),ROW()-1),"")</f>
        <v/>
      </c>
      <c r="G704" s="17" t="str">
        <f ca="1">IFERROR(INDEX(INDIRECT("B_MSK["&amp;EXPEDISI[#Headers]&amp;"_1]"),ROW()-1),"")</f>
        <v/>
      </c>
      <c r="H704" s="17" t="str">
        <f ca="1">IFERROR(INDEX(INDIRECT("B_MSK["&amp;EXPEDISI[#Headers]&amp;"]"),ROW()-1),"")</f>
        <v/>
      </c>
      <c r="I704" s="17" t="str">
        <f ca="1">IFERROR(INDEX(INDIRECT("B_MSK["&amp;EXPEDISI[#Headers]&amp;"]"),ROW()-1),"")</f>
        <v/>
      </c>
      <c r="J704" s="19" t="str">
        <f ca="1">IFERROR(IF(INDEX(INDIRECT("B_MSK["&amp;EXPEDISI[#Headers]&amp;"]"),ROW()-1)=0,"",INDEX(INDIRECT("B_MSK["&amp;EXPEDISI[#Headers]&amp;"]"),ROW()-1)),"")</f>
        <v/>
      </c>
      <c r="K704" s="16" t="str">
        <f ca="1">IFERROR(IF(EXPEDISI[[#This Row],[NAMA BARANG]]="","",INDEX(INDIRECT("B_MSK["&amp;EXPEDISI[#Headers]&amp;"]"),ROW()-1)),"")</f>
        <v/>
      </c>
      <c r="L704" s="17" t="str">
        <f ca="1">IFERROR(INDEX(INDIRECT("B_MSK["&amp;EXPEDISI[#Headers]&amp;"]"),ROW()-1),"")</f>
        <v/>
      </c>
    </row>
    <row r="705" spans="1:12" x14ac:dyDescent="0.25">
      <c r="A705" s="16">
        <f ca="1">IFERROR(INDEX(INDIRECT("B_MSK["&amp;EXPEDISI[#Headers]&amp;"]"),ROW()-1),"")</f>
        <v>44951</v>
      </c>
      <c r="B705" s="26" t="str">
        <f ca="1">IFERROR(INDEX(INDIRECT("B_MSK["&amp;EXPEDISI[#Headers]&amp;"]"),ROW()-1),"")</f>
        <v>Buku tamu batik kain</v>
      </c>
      <c r="C705" s="26" t="str">
        <f ca="1">IFERROR(INDEX(SUPPLIER_CONV[2],MATCH(INDEX(INDIRECT("B_MSK["&amp;EXPEDISI[#Headers]&amp;"]"),ROW()-1),SUPPLIER_CONV[1],0)),"")</f>
        <v>GLORY</v>
      </c>
      <c r="D705" s="21" t="str">
        <f ca="1">IFERROR(INDEX(INDIRECT("B_MSK["&amp;EXPEDISI[#Headers]&amp;"]"),ROW()-1)&amp;IF(OR(EXPEDISI[[#This Row],[C]]&lt;2,EXPEDISI[[#This Row],[C]]=""),"","/ CTN"),"")</f>
        <v>7 LSN</v>
      </c>
      <c r="E705" s="5" t="str">
        <f ca="1">IFERROR(INDEX(INDIRECT("B_MSK["&amp;EXPEDISI[#Headers]&amp;"]"),ROW()-1),"")</f>
        <v/>
      </c>
      <c r="F705" s="22">
        <f ca="1">IFERROR(INDEX(INDIRECT("B_MSK["&amp;EXPEDISI[#Headers]&amp;"_1]"),ROW()-1),"")</f>
        <v>161000</v>
      </c>
      <c r="G705" s="17" t="str">
        <f ca="1">IFERROR(INDEX(INDIRECT("B_MSK["&amp;EXPEDISI[#Headers]&amp;"_1]"),ROW()-1),"")</f>
        <v>/ LSN</v>
      </c>
      <c r="H705" s="17" t="str">
        <f ca="1">IFERROR(INDEX(INDIRECT("B_MSK["&amp;EXPEDISI[#Headers]&amp;"]"),ROW()-1),"")</f>
        <v/>
      </c>
      <c r="I705" s="17" t="str">
        <f ca="1">IFERROR(INDEX(INDIRECT("B_MSK["&amp;EXPEDISI[#Headers]&amp;"]"),ROW()-1),"")</f>
        <v/>
      </c>
      <c r="J705" s="23" t="str">
        <f ca="1">IFERROR(IF(INDEX(INDIRECT("B_MSK["&amp;EXPEDISI[#Headers]&amp;"]"),ROW()-1)=0,"",INDEX(INDIRECT("B_MSK["&amp;EXPEDISI[#Headers]&amp;"]"),ROW()-1)),"")</f>
        <v>DISKON CASH 57000</v>
      </c>
      <c r="K705" s="16">
        <f ca="1">IFERROR(IF(EXPEDISI[[#This Row],[NAMA BARANG]]="","",INDEX(INDIRECT("B_MSK["&amp;EXPEDISI[#Headers]&amp;"]"),ROW()-1)),"")</f>
        <v>44951</v>
      </c>
      <c r="L705" s="17" t="str">
        <f ca="1">IFERROR(INDEX(INDIRECT("B_MSK["&amp;EXPEDISI[#Headers]&amp;"]"),ROW()-1),"")</f>
        <v/>
      </c>
    </row>
    <row r="706" spans="1:12" x14ac:dyDescent="0.25">
      <c r="A706" s="16" t="str">
        <f ca="1">IFERROR(INDEX(INDIRECT("B_MSK["&amp;EXPEDISI[#Headers]&amp;"]"),ROW()-1),"")</f>
        <v/>
      </c>
      <c r="B706" s="26" t="str">
        <f ca="1">IFERROR(INDEX(INDIRECT("B_MSK["&amp;EXPEDISI[#Headers]&amp;"]"),ROW()-1),"")</f>
        <v/>
      </c>
      <c r="C706" s="26" t="str">
        <f ca="1">IFERROR(INDEX(SUPPLIER_CONV[2],MATCH(INDEX(INDIRECT("B_MSK["&amp;EXPEDISI[#Headers]&amp;"]"),ROW()-1),SUPPLIER_CONV[1],0)),"")</f>
        <v/>
      </c>
      <c r="D706" s="21" t="str">
        <f ca="1">IFERROR(INDEX(INDIRECT("B_MSK["&amp;EXPEDISI[#Headers]&amp;"]"),ROW()-1)&amp;IF(OR(EXPEDISI[[#This Row],[C]]&lt;2,EXPEDISI[[#This Row],[C]]=""),"","/ CTN"),"")</f>
        <v/>
      </c>
      <c r="E706" s="5" t="str">
        <f ca="1">IFERROR(INDEX(INDIRECT("B_MSK["&amp;EXPEDISI[#Headers]&amp;"]"),ROW()-1),"")</f>
        <v/>
      </c>
      <c r="F706" s="22" t="str">
        <f ca="1">IFERROR(INDEX(INDIRECT("B_MSK["&amp;EXPEDISI[#Headers]&amp;"_1]"),ROW()-1),"")</f>
        <v/>
      </c>
      <c r="G706" s="17" t="str">
        <f ca="1">IFERROR(INDEX(INDIRECT("B_MSK["&amp;EXPEDISI[#Headers]&amp;"_1]"),ROW()-1),"")</f>
        <v/>
      </c>
      <c r="H706" s="17" t="str">
        <f ca="1">IFERROR(INDEX(INDIRECT("B_MSK["&amp;EXPEDISI[#Headers]&amp;"]"),ROW()-1),"")</f>
        <v/>
      </c>
      <c r="I706" s="17" t="str">
        <f ca="1">IFERROR(INDEX(INDIRECT("B_MSK["&amp;EXPEDISI[#Headers]&amp;"]"),ROW()-1),"")</f>
        <v/>
      </c>
      <c r="J706" s="19" t="str">
        <f ca="1">IFERROR(IF(INDEX(INDIRECT("B_MSK["&amp;EXPEDISI[#Headers]&amp;"]"),ROW()-1)=0,"",INDEX(INDIRECT("B_MSK["&amp;EXPEDISI[#Headers]&amp;"]"),ROW()-1)),"")</f>
        <v/>
      </c>
      <c r="K706" s="16" t="str">
        <f ca="1">IFERROR(IF(EXPEDISI[[#This Row],[NAMA BARANG]]="","",INDEX(INDIRECT("B_MSK["&amp;EXPEDISI[#Headers]&amp;"]"),ROW()-1)),"")</f>
        <v/>
      </c>
      <c r="L706" s="17" t="str">
        <f ca="1">IFERROR(INDEX(INDIRECT("B_MSK["&amp;EXPEDISI[#Headers]&amp;"]"),ROW()-1),"")</f>
        <v/>
      </c>
    </row>
    <row r="707" spans="1:12" x14ac:dyDescent="0.25">
      <c r="A707" s="16">
        <f ca="1">IFERROR(INDEX(INDIRECT("B_MSK["&amp;EXPEDISI[#Headers]&amp;"]"),ROW()-1),"")</f>
        <v>44952</v>
      </c>
      <c r="B707" s="26" t="str">
        <f ca="1">IFERROR(INDEX(INDIRECT("B_MSK["&amp;EXPEDISI[#Headers]&amp;"]"),ROW()-1),"")</f>
        <v>Agenda Calvin Klein polos</v>
      </c>
      <c r="C707" s="26" t="str">
        <f ca="1">IFERROR(INDEX(SUPPLIER_CONV[2],MATCH(INDEX(INDIRECT("B_MSK["&amp;EXPEDISI[#Headers]&amp;"]"),ROW()-1),SUPPLIER_CONV[1],0)),"")</f>
        <v>GLORY</v>
      </c>
      <c r="D707" s="21" t="str">
        <f ca="1">IFERROR(INDEX(INDIRECT("B_MSK["&amp;EXPEDISI[#Headers]&amp;"]"),ROW()-1)&amp;IF(OR(EXPEDISI[[#This Row],[C]]&lt;2,EXPEDISI[[#This Row],[C]]=""),"","/ CTN"),"")</f>
        <v>120 PCS</v>
      </c>
      <c r="E707" s="5" t="str">
        <f ca="1">IFERROR(INDEX(INDIRECT("B_MSK["&amp;EXPEDISI[#Headers]&amp;"]"),ROW()-1),"")</f>
        <v/>
      </c>
      <c r="F707" s="22">
        <f ca="1">IFERROR(INDEX(INDIRECT("B_MSK["&amp;EXPEDISI[#Headers]&amp;"_1]"),ROW()-1),"")</f>
        <v>13000</v>
      </c>
      <c r="G707" s="17" t="str">
        <f ca="1">IFERROR(INDEX(INDIRECT("B_MSK["&amp;EXPEDISI[#Headers]&amp;"_1]"),ROW()-1),"")</f>
        <v>/ PCS</v>
      </c>
      <c r="H707" s="17" t="str">
        <f ca="1">IFERROR(INDEX(INDIRECT("B_MSK["&amp;EXPEDISI[#Headers]&amp;"]"),ROW()-1),"")</f>
        <v/>
      </c>
      <c r="I707" s="17" t="str">
        <f ca="1">IFERROR(INDEX(INDIRECT("B_MSK["&amp;EXPEDISI[#Headers]&amp;"]"),ROW()-1),"")</f>
        <v/>
      </c>
      <c r="J707" s="19" t="str">
        <f ca="1">IFERROR(IF(INDEX(INDIRECT("B_MSK["&amp;EXPEDISI[#Headers]&amp;"]"),ROW()-1)=0,"",INDEX(INDIRECT("B_MSK["&amp;EXPEDISI[#Headers]&amp;"]"),ROW()-1)),"")</f>
        <v/>
      </c>
      <c r="K707" s="16">
        <f ca="1">IFERROR(IF(EXPEDISI[[#This Row],[NAMA BARANG]]="","",INDEX(INDIRECT("B_MSK["&amp;EXPEDISI[#Headers]&amp;"]"),ROW()-1)),"")</f>
        <v>44952</v>
      </c>
      <c r="L707" s="17" t="str">
        <f ca="1">IFERROR(INDEX(INDIRECT("B_MSK["&amp;EXPEDISI[#Headers]&amp;"]"),ROW()-1),"")</f>
        <v/>
      </c>
    </row>
    <row r="708" spans="1:12" x14ac:dyDescent="0.25">
      <c r="A708" s="16" t="str">
        <f ca="1">IFERROR(INDEX(INDIRECT("B_MSK["&amp;EXPEDISI[#Headers]&amp;"]"),ROW()-1),"")</f>
        <v/>
      </c>
      <c r="B708" s="26" t="str">
        <f ca="1">IFERROR(INDEX(INDIRECT("B_MSK["&amp;EXPEDISI[#Headers]&amp;"]"),ROW()-1),"")</f>
        <v>Buku tamu batik kain</v>
      </c>
      <c r="C708" s="26" t="str">
        <f ca="1">IFERROR(INDEX(SUPPLIER_CONV[2],MATCH(INDEX(INDIRECT("B_MSK["&amp;EXPEDISI[#Headers]&amp;"]"),ROW()-1),SUPPLIER_CONV[1],0)),"")</f>
        <v>GLORY</v>
      </c>
      <c r="D708" s="21" t="str">
        <f ca="1">IFERROR(INDEX(INDIRECT("B_MSK["&amp;EXPEDISI[#Headers]&amp;"]"),ROW()-1)&amp;IF(OR(EXPEDISI[[#This Row],[C]]&lt;2,EXPEDISI[[#This Row],[C]]=""),"","/ CTN"),"")</f>
        <v>7 LSN</v>
      </c>
      <c r="E708" s="5" t="str">
        <f ca="1">IFERROR(INDEX(INDIRECT("B_MSK["&amp;EXPEDISI[#Headers]&amp;"]"),ROW()-1),"")</f>
        <v/>
      </c>
      <c r="F708" s="22">
        <f ca="1">IFERROR(INDEX(INDIRECT("B_MSK["&amp;EXPEDISI[#Headers]&amp;"_1]"),ROW()-1),"")</f>
        <v>161000</v>
      </c>
      <c r="G708" s="17" t="str">
        <f ca="1">IFERROR(INDEX(INDIRECT("B_MSK["&amp;EXPEDISI[#Headers]&amp;"_1]"),ROW()-1),"")</f>
        <v>/ LSN</v>
      </c>
      <c r="H708" s="17" t="str">
        <f ca="1">IFERROR(INDEX(INDIRECT("B_MSK["&amp;EXPEDISI[#Headers]&amp;"]"),ROW()-1),"")</f>
        <v/>
      </c>
      <c r="I708" s="17" t="str">
        <f ca="1">IFERROR(INDEX(INDIRECT("B_MSK["&amp;EXPEDISI[#Headers]&amp;"]"),ROW()-1),"")</f>
        <v/>
      </c>
      <c r="J708" s="19" t="str">
        <f ca="1">IFERROR(IF(INDEX(INDIRECT("B_MSK["&amp;EXPEDISI[#Headers]&amp;"]"),ROW()-1)=0,"",INDEX(INDIRECT("B_MSK["&amp;EXPEDISI[#Headers]&amp;"]"),ROW()-1)),"")</f>
        <v>DISKON CASH 134500</v>
      </c>
      <c r="K708" s="16">
        <f ca="1">IFERROR(IF(EXPEDISI[[#This Row],[NAMA BARANG]]="","",INDEX(INDIRECT("B_MSK["&amp;EXPEDISI[#Headers]&amp;"]"),ROW()-1)),"")</f>
        <v>44952</v>
      </c>
      <c r="L708" s="17" t="str">
        <f ca="1">IFERROR(INDEX(INDIRECT("B_MSK["&amp;EXPEDISI[#Headers]&amp;"]"),ROW()-1),"")</f>
        <v/>
      </c>
    </row>
    <row r="709" spans="1:12" x14ac:dyDescent="0.25">
      <c r="A709" s="16" t="str">
        <f ca="1">IFERROR(INDEX(INDIRECT("B_MSK["&amp;EXPEDISI[#Headers]&amp;"]"),ROW()-1),"")</f>
        <v/>
      </c>
      <c r="B709" s="26" t="str">
        <f ca="1">IFERROR(INDEX(INDIRECT("B_MSK["&amp;EXPEDISI[#Headers]&amp;"]"),ROW()-1),"")</f>
        <v/>
      </c>
      <c r="C709" s="26" t="str">
        <f ca="1">IFERROR(INDEX(SUPPLIER_CONV[2],MATCH(INDEX(INDIRECT("B_MSK["&amp;EXPEDISI[#Headers]&amp;"]"),ROW()-1),SUPPLIER_CONV[1],0)),"")</f>
        <v/>
      </c>
      <c r="D709" s="21" t="str">
        <f ca="1">IFERROR(INDEX(INDIRECT("B_MSK["&amp;EXPEDISI[#Headers]&amp;"]"),ROW()-1)&amp;IF(OR(EXPEDISI[[#This Row],[C]]&lt;2,EXPEDISI[[#This Row],[C]]=""),"","/ CTN"),"")</f>
        <v/>
      </c>
      <c r="E709" s="5" t="str">
        <f ca="1">IFERROR(INDEX(INDIRECT("B_MSK["&amp;EXPEDISI[#Headers]&amp;"]"),ROW()-1),"")</f>
        <v/>
      </c>
      <c r="F709" s="22" t="str">
        <f ca="1">IFERROR(INDEX(INDIRECT("B_MSK["&amp;EXPEDISI[#Headers]&amp;"_1]"),ROW()-1),"")</f>
        <v/>
      </c>
      <c r="G709" s="17" t="str">
        <f ca="1">IFERROR(INDEX(INDIRECT("B_MSK["&amp;EXPEDISI[#Headers]&amp;"_1]"),ROW()-1),"")</f>
        <v/>
      </c>
      <c r="H709" s="17" t="str">
        <f ca="1">IFERROR(INDEX(INDIRECT("B_MSK["&amp;EXPEDISI[#Headers]&amp;"]"),ROW()-1),"")</f>
        <v/>
      </c>
      <c r="I709" s="17" t="str">
        <f ca="1">IFERROR(INDEX(INDIRECT("B_MSK["&amp;EXPEDISI[#Headers]&amp;"]"),ROW()-1),"")</f>
        <v/>
      </c>
      <c r="J709" s="23" t="str">
        <f ca="1">IFERROR(IF(INDEX(INDIRECT("B_MSK["&amp;EXPEDISI[#Headers]&amp;"]"),ROW()-1)=0,"",INDEX(INDIRECT("B_MSK["&amp;EXPEDISI[#Headers]&amp;"]"),ROW()-1)),"")</f>
        <v/>
      </c>
      <c r="K709" s="16" t="str">
        <f ca="1">IFERROR(IF(EXPEDISI[[#This Row],[NAMA BARANG]]="","",INDEX(INDIRECT("B_MSK["&amp;EXPEDISI[#Headers]&amp;"]"),ROW()-1)),"")</f>
        <v/>
      </c>
      <c r="L709" s="17" t="str">
        <f ca="1">IFERROR(INDEX(INDIRECT("B_MSK["&amp;EXPEDISI[#Headers]&amp;"]"),ROW()-1),"")</f>
        <v/>
      </c>
    </row>
    <row r="710" spans="1:12" x14ac:dyDescent="0.25">
      <c r="A710" s="16" t="str">
        <f ca="1">IFERROR(INDEX(INDIRECT("B_MSK["&amp;EXPEDISI[#Headers]&amp;"]"),ROW()-1),"")</f>
        <v/>
      </c>
      <c r="B710" s="26" t="str">
        <f ca="1">IFERROR(INDEX(INDIRECT("B_MSK["&amp;EXPEDISI[#Headers]&amp;"]"),ROW()-1),"")</f>
        <v>Map kcg Atos Giru</v>
      </c>
      <c r="C710" s="26" t="str">
        <f ca="1">IFERROR(INDEX(SUPPLIER_CONV[2],MATCH(INDEX(INDIRECT("B_MSK["&amp;EXPEDISI[#Headers]&amp;"]"),ROW()-1),SUPPLIER_CONV[1],0)),"")</f>
        <v>GRAFINDO</v>
      </c>
      <c r="D710" s="21" t="str">
        <f ca="1">IFERROR(INDEX(INDIRECT("B_MSK["&amp;EXPEDISI[#Headers]&amp;"]"),ROW()-1)&amp;IF(OR(EXPEDISI[[#This Row],[C]]&lt;2,EXPEDISI[[#This Row],[C]]=""),"","/ CTN"),"")</f>
        <v>50 LSN/ CTN</v>
      </c>
      <c r="E710" s="5">
        <f ca="1">IFERROR(INDEX(INDIRECT("B_MSK["&amp;EXPEDISI[#Headers]&amp;"]"),ROW()-1),"")</f>
        <v>20</v>
      </c>
      <c r="F710" s="22">
        <f ca="1">IFERROR(INDEX(INDIRECT("B_MSK["&amp;EXPEDISI[#Headers]&amp;"_1]"),ROW()-1),"")</f>
        <v>17400</v>
      </c>
      <c r="G710" s="17" t="str">
        <f ca="1">IFERROR(INDEX(INDIRECT("B_MSK["&amp;EXPEDISI[#Headers]&amp;"_1]"),ROW()-1),"")</f>
        <v>/ LSN</v>
      </c>
      <c r="H710" s="17" t="str">
        <f ca="1">IFERROR(INDEX(INDIRECT("B_MSK["&amp;EXPEDISI[#Headers]&amp;"]"),ROW()-1),"")</f>
        <v/>
      </c>
      <c r="I710" s="17" t="str">
        <f ca="1">IFERROR(INDEX(INDIRECT("B_MSK["&amp;EXPEDISI[#Headers]&amp;"]"),ROW()-1),"")</f>
        <v/>
      </c>
      <c r="J710" s="19" t="str">
        <f ca="1">IFERROR(IF(INDEX(INDIRECT("B_MSK["&amp;EXPEDISI[#Headers]&amp;"]"),ROW()-1)=0,"",INDEX(INDIRECT("B_MSK["&amp;EXPEDISI[#Headers]&amp;"]"),ROW()-1)),"")</f>
        <v/>
      </c>
      <c r="K710" s="16">
        <f ca="1">IFERROR(IF(EXPEDISI[[#This Row],[NAMA BARANG]]="","",INDEX(INDIRECT("B_MSK["&amp;EXPEDISI[#Headers]&amp;"]"),ROW()-1)),"")</f>
        <v>44952</v>
      </c>
      <c r="L710" s="17" t="str">
        <f ca="1">IFERROR(INDEX(INDIRECT("B_MSK["&amp;EXPEDISI[#Headers]&amp;"]"),ROW()-1),"")</f>
        <v/>
      </c>
    </row>
    <row r="711" spans="1:12" x14ac:dyDescent="0.25">
      <c r="A711" s="16" t="str">
        <f ca="1">IFERROR(INDEX(INDIRECT("B_MSK["&amp;EXPEDISI[#Headers]&amp;"]"),ROW()-1),"")</f>
        <v/>
      </c>
      <c r="B711" s="26" t="str">
        <f ca="1">IFERROR(INDEX(INDIRECT("B_MSK["&amp;EXPEDISI[#Headers]&amp;"]"),ROW()-1),"")</f>
        <v>Map kcg Atos Merah</v>
      </c>
      <c r="C711" s="26" t="str">
        <f ca="1">IFERROR(INDEX(SUPPLIER_CONV[2],MATCH(INDEX(INDIRECT("B_MSK["&amp;EXPEDISI[#Headers]&amp;"]"),ROW()-1),SUPPLIER_CONV[1],0)),"")</f>
        <v>GRAFINDO</v>
      </c>
      <c r="D711" s="21" t="str">
        <f ca="1">IFERROR(INDEX(INDIRECT("B_MSK["&amp;EXPEDISI[#Headers]&amp;"]"),ROW()-1)&amp;IF(OR(EXPEDISI[[#This Row],[C]]&lt;2,EXPEDISI[[#This Row],[C]]=""),"","/ CTN"),"")</f>
        <v>50 LSN/ CTN</v>
      </c>
      <c r="E711" s="5">
        <f ca="1">IFERROR(INDEX(INDIRECT("B_MSK["&amp;EXPEDISI[#Headers]&amp;"]"),ROW()-1),"")</f>
        <v>15</v>
      </c>
      <c r="F711" s="22">
        <f ca="1">IFERROR(INDEX(INDIRECT("B_MSK["&amp;EXPEDISI[#Headers]&amp;"_1]"),ROW()-1),"")</f>
        <v>17400</v>
      </c>
      <c r="G711" s="17" t="str">
        <f ca="1">IFERROR(INDEX(INDIRECT("B_MSK["&amp;EXPEDISI[#Headers]&amp;"_1]"),ROW()-1),"")</f>
        <v>/ LSN</v>
      </c>
      <c r="H711" s="17" t="str">
        <f ca="1">IFERROR(INDEX(INDIRECT("B_MSK["&amp;EXPEDISI[#Headers]&amp;"]"),ROW()-1),"")</f>
        <v/>
      </c>
      <c r="I711" s="17" t="str">
        <f ca="1">IFERROR(INDEX(INDIRECT("B_MSK["&amp;EXPEDISI[#Headers]&amp;"]"),ROW()-1),"")</f>
        <v/>
      </c>
      <c r="J711" s="19" t="str">
        <f ca="1">IFERROR(IF(INDEX(INDIRECT("B_MSK["&amp;EXPEDISI[#Headers]&amp;"]"),ROW()-1)=0,"",INDEX(INDIRECT("B_MSK["&amp;EXPEDISI[#Headers]&amp;"]"),ROW()-1)),"")</f>
        <v/>
      </c>
      <c r="K711" s="16">
        <f ca="1">IFERROR(IF(EXPEDISI[[#This Row],[NAMA BARANG]]="","",INDEX(INDIRECT("B_MSK["&amp;EXPEDISI[#Headers]&amp;"]"),ROW()-1)),"")</f>
        <v>44952</v>
      </c>
      <c r="L711" s="17" t="str">
        <f ca="1">IFERROR(INDEX(INDIRECT("B_MSK["&amp;EXPEDISI[#Headers]&amp;"]"),ROW()-1),"")</f>
        <v/>
      </c>
    </row>
    <row r="712" spans="1:12" x14ac:dyDescent="0.25">
      <c r="A712" s="16" t="str">
        <f ca="1">IFERROR(INDEX(INDIRECT("B_MSK["&amp;EXPEDISI[#Headers]&amp;"]"),ROW()-1),"")</f>
        <v/>
      </c>
      <c r="B712" s="26" t="str">
        <f ca="1">IFERROR(INDEX(INDIRECT("B_MSK["&amp;EXPEDISI[#Headers]&amp;"]"),ROW()-1),"")</f>
        <v>Map kcg Atos Kuning</v>
      </c>
      <c r="C712" s="26" t="str">
        <f ca="1">IFERROR(INDEX(SUPPLIER_CONV[2],MATCH(INDEX(INDIRECT("B_MSK["&amp;EXPEDISI[#Headers]&amp;"]"),ROW()-1),SUPPLIER_CONV[1],0)),"")</f>
        <v>GRAFINDO</v>
      </c>
      <c r="D712" s="21" t="str">
        <f ca="1">IFERROR(INDEX(INDIRECT("B_MSK["&amp;EXPEDISI[#Headers]&amp;"]"),ROW()-1)&amp;IF(OR(EXPEDISI[[#This Row],[C]]&lt;2,EXPEDISI[[#This Row],[C]]=""),"","/ CTN"),"")</f>
        <v>50 LSN/ CTN</v>
      </c>
      <c r="E712" s="5">
        <f ca="1">IFERROR(INDEX(INDIRECT("B_MSK["&amp;EXPEDISI[#Headers]&amp;"]"),ROW()-1),"")</f>
        <v>5</v>
      </c>
      <c r="F712" s="22">
        <f ca="1">IFERROR(INDEX(INDIRECT("B_MSK["&amp;EXPEDISI[#Headers]&amp;"_1]"),ROW()-1),"")</f>
        <v>17400</v>
      </c>
      <c r="G712" s="17" t="str">
        <f ca="1">IFERROR(INDEX(INDIRECT("B_MSK["&amp;EXPEDISI[#Headers]&amp;"_1]"),ROW()-1),"")</f>
        <v>/ LSN</v>
      </c>
      <c r="H712" s="17" t="str">
        <f ca="1">IFERROR(INDEX(INDIRECT("B_MSK["&amp;EXPEDISI[#Headers]&amp;"]"),ROW()-1),"")</f>
        <v/>
      </c>
      <c r="I712" s="17" t="str">
        <f ca="1">IFERROR(INDEX(INDIRECT("B_MSK["&amp;EXPEDISI[#Headers]&amp;"]"),ROW()-1),"")</f>
        <v/>
      </c>
      <c r="J712" s="19" t="str">
        <f ca="1">IFERROR(IF(INDEX(INDIRECT("B_MSK["&amp;EXPEDISI[#Headers]&amp;"]"),ROW()-1)=0,"",INDEX(INDIRECT("B_MSK["&amp;EXPEDISI[#Headers]&amp;"]"),ROW()-1)),"")</f>
        <v/>
      </c>
      <c r="K712" s="16">
        <f ca="1">IFERROR(IF(EXPEDISI[[#This Row],[NAMA BARANG]]="","",INDEX(INDIRECT("B_MSK["&amp;EXPEDISI[#Headers]&amp;"]"),ROW()-1)),"")</f>
        <v>44952</v>
      </c>
      <c r="L712" s="17" t="str">
        <f ca="1">IFERROR(INDEX(INDIRECT("B_MSK["&amp;EXPEDISI[#Headers]&amp;"]"),ROW()-1),"")</f>
        <v/>
      </c>
    </row>
    <row r="713" spans="1:12" x14ac:dyDescent="0.25">
      <c r="A713" s="16" t="str">
        <f ca="1">IFERROR(INDEX(INDIRECT("B_MSK["&amp;EXPEDISI[#Headers]&amp;"]"),ROW()-1),"")</f>
        <v/>
      </c>
      <c r="B713" s="26" t="str">
        <f ca="1">IFERROR(INDEX(INDIRECT("B_MSK["&amp;EXPEDISI[#Headers]&amp;"]"),ROW()-1),"")</f>
        <v/>
      </c>
      <c r="C713" s="26" t="str">
        <f ca="1">IFERROR(INDEX(SUPPLIER_CONV[2],MATCH(INDEX(INDIRECT("B_MSK["&amp;EXPEDISI[#Headers]&amp;"]"),ROW()-1),SUPPLIER_CONV[1],0)),"")</f>
        <v/>
      </c>
      <c r="D713" s="21" t="str">
        <f ca="1">IFERROR(INDEX(INDIRECT("B_MSK["&amp;EXPEDISI[#Headers]&amp;"]"),ROW()-1)&amp;IF(OR(EXPEDISI[[#This Row],[C]]&lt;2,EXPEDISI[[#This Row],[C]]=""),"","/ CTN"),"")</f>
        <v/>
      </c>
      <c r="E713" s="5" t="str">
        <f ca="1">IFERROR(INDEX(INDIRECT("B_MSK["&amp;EXPEDISI[#Headers]&amp;"]"),ROW()-1),"")</f>
        <v/>
      </c>
      <c r="F713" s="22" t="str">
        <f ca="1">IFERROR(INDEX(INDIRECT("B_MSK["&amp;EXPEDISI[#Headers]&amp;"_1]"),ROW()-1),"")</f>
        <v/>
      </c>
      <c r="G713" s="17" t="str">
        <f ca="1">IFERROR(INDEX(INDIRECT("B_MSK["&amp;EXPEDISI[#Headers]&amp;"_1]"),ROW()-1),"")</f>
        <v/>
      </c>
      <c r="H713" s="17" t="str">
        <f ca="1">IFERROR(INDEX(INDIRECT("B_MSK["&amp;EXPEDISI[#Headers]&amp;"]"),ROW()-1),"")</f>
        <v/>
      </c>
      <c r="I713" s="17" t="str">
        <f ca="1">IFERROR(INDEX(INDIRECT("B_MSK["&amp;EXPEDISI[#Headers]&amp;"]"),ROW()-1),"")</f>
        <v/>
      </c>
      <c r="J713" s="23" t="str">
        <f ca="1">IFERROR(IF(INDEX(INDIRECT("B_MSK["&amp;EXPEDISI[#Headers]&amp;"]"),ROW()-1)=0,"",INDEX(INDIRECT("B_MSK["&amp;EXPEDISI[#Headers]&amp;"]"),ROW()-1)),"")</f>
        <v/>
      </c>
      <c r="K713" s="16" t="str">
        <f ca="1">IFERROR(IF(EXPEDISI[[#This Row],[NAMA BARANG]]="","",INDEX(INDIRECT("B_MSK["&amp;EXPEDISI[#Headers]&amp;"]"),ROW()-1)),"")</f>
        <v/>
      </c>
      <c r="L713" s="17" t="str">
        <f ca="1">IFERROR(INDEX(INDIRECT("B_MSK["&amp;EXPEDISI[#Headers]&amp;"]"),ROW()-1),"")</f>
        <v/>
      </c>
    </row>
    <row r="714" spans="1:12" x14ac:dyDescent="0.25">
      <c r="A714" s="16" t="str">
        <f ca="1">IFERROR(INDEX(INDIRECT("B_MSK["&amp;EXPEDISI[#Headers]&amp;"]"),ROW()-1),"")</f>
        <v/>
      </c>
      <c r="B714" s="26" t="str">
        <f ca="1">IFERROR(INDEX(INDIRECT("B_MSK["&amp;EXPEDISI[#Headers]&amp;"]"),ROW()-1),"")</f>
        <v>Punch JK 30 XL</v>
      </c>
      <c r="C714" s="26" t="str">
        <f ca="1">IFERROR(INDEX(SUPPLIER_CONV[2],MATCH(INDEX(INDIRECT("B_MSK["&amp;EXPEDISI[#Headers]&amp;"]"),ROW()-1),SUPPLIER_CONV[1],0)),"")</f>
        <v>ATALI</v>
      </c>
      <c r="D714" s="21" t="str">
        <f ca="1">IFERROR(INDEX(INDIRECT("B_MSK["&amp;EXPEDISI[#Headers]&amp;"]"),ROW()-1)&amp;IF(OR(EXPEDISI[[#This Row],[C]]&lt;2,EXPEDISI[[#This Row],[C]]=""),"","/ CTN"),"")</f>
        <v>10 LSN</v>
      </c>
      <c r="E714" s="5">
        <f ca="1">IFERROR(INDEX(INDIRECT("B_MSK["&amp;EXPEDISI[#Headers]&amp;"]"),ROW()-1),"")</f>
        <v>1</v>
      </c>
      <c r="F714" s="22">
        <f ca="1">IFERROR(INDEX(INDIRECT("B_MSK["&amp;EXPEDISI[#Headers]&amp;"_1]"),ROW()-1),"")</f>
        <v>155400</v>
      </c>
      <c r="G714" s="17" t="str">
        <f ca="1">IFERROR(INDEX(INDIRECT("B_MSK["&amp;EXPEDISI[#Headers]&amp;"_1]"),ROW()-1),"")</f>
        <v>/ LSN</v>
      </c>
      <c r="H714" s="17">
        <f ca="1">IFERROR(INDEX(INDIRECT("B_MSK["&amp;EXPEDISI[#Headers]&amp;"]"),ROW()-1),"")</f>
        <v>0.125</v>
      </c>
      <c r="I714" s="17">
        <f ca="1">IFERROR(INDEX(INDIRECT("B_MSK["&amp;EXPEDISI[#Headers]&amp;"]"),ROW()-1),"")</f>
        <v>0.05</v>
      </c>
      <c r="J714" s="23" t="str">
        <f ca="1">IFERROR(IF(INDEX(INDIRECT("B_MSK["&amp;EXPEDISI[#Headers]&amp;"]"),ROW()-1)=0,"",INDEX(INDIRECT("B_MSK["&amp;EXPEDISI[#Headers]&amp;"]"),ROW()-1)),"")</f>
        <v/>
      </c>
      <c r="K714" s="16">
        <f ca="1">IFERROR(IF(EXPEDISI[[#This Row],[NAMA BARANG]]="","",INDEX(INDIRECT("B_MSK["&amp;EXPEDISI[#Headers]&amp;"]"),ROW()-1)),"")</f>
        <v>44952</v>
      </c>
      <c r="L714" s="17" t="str">
        <f ca="1">IFERROR(INDEX(INDIRECT("B_MSK["&amp;EXPEDISI[#Headers]&amp;"]"),ROW()-1),"")</f>
        <v/>
      </c>
    </row>
    <row r="715" spans="1:12" x14ac:dyDescent="0.25">
      <c r="A715" s="16" t="str">
        <f ca="1">IFERROR(INDEX(INDIRECT("B_MSK["&amp;EXPEDISI[#Headers]&amp;"]"),ROW()-1),"")</f>
        <v/>
      </c>
      <c r="B715" s="26" t="str">
        <f ca="1">IFERROR(INDEX(INDIRECT("B_MSK["&amp;EXPEDISI[#Headers]&amp;"]"),ROW()-1),"")</f>
        <v>Mesin label harga JK MX-5500 M</v>
      </c>
      <c r="C715" s="26" t="str">
        <f ca="1">IFERROR(INDEX(SUPPLIER_CONV[2],MATCH(INDEX(INDIRECT("B_MSK["&amp;EXPEDISI[#Headers]&amp;"]"),ROW()-1),SUPPLIER_CONV[1],0)),"")</f>
        <v>ATALI</v>
      </c>
      <c r="D715" s="21" t="str">
        <f ca="1">IFERROR(INDEX(INDIRECT("B_MSK["&amp;EXPEDISI[#Headers]&amp;"]"),ROW()-1)&amp;IF(OR(EXPEDISI[[#This Row],[C]]&lt;2,EXPEDISI[[#This Row],[C]]=""),"","/ CTN"),"")</f>
        <v>20 PCS/ CTN</v>
      </c>
      <c r="E715" s="5">
        <f ca="1">IFERROR(INDEX(INDIRECT("B_MSK["&amp;EXPEDISI[#Headers]&amp;"]"),ROW()-1),"")</f>
        <v>2</v>
      </c>
      <c r="F715" s="22">
        <f ca="1">IFERROR(INDEX(INDIRECT("B_MSK["&amp;EXPEDISI[#Headers]&amp;"_1]"),ROW()-1),"")</f>
        <v>40500</v>
      </c>
      <c r="G715" s="17" t="str">
        <f ca="1">IFERROR(INDEX(INDIRECT("B_MSK["&amp;EXPEDISI[#Headers]&amp;"_1]"),ROW()-1),"")</f>
        <v>/ PCS</v>
      </c>
      <c r="H715" s="17">
        <f ca="1">IFERROR(INDEX(INDIRECT("B_MSK["&amp;EXPEDISI[#Headers]&amp;"]"),ROW()-1),"")</f>
        <v>0.125</v>
      </c>
      <c r="I715" s="17">
        <f ca="1">IFERROR(INDEX(INDIRECT("B_MSK["&amp;EXPEDISI[#Headers]&amp;"]"),ROW()-1),"")</f>
        <v>0.05</v>
      </c>
      <c r="J715" s="23" t="str">
        <f ca="1">IFERROR(IF(INDEX(INDIRECT("B_MSK["&amp;EXPEDISI[#Headers]&amp;"]"),ROW()-1)=0,"",INDEX(INDIRECT("B_MSK["&amp;EXPEDISI[#Headers]&amp;"]"),ROW()-1)),"")</f>
        <v/>
      </c>
      <c r="K715" s="16">
        <f ca="1">IFERROR(IF(EXPEDISI[[#This Row],[NAMA BARANG]]="","",INDEX(INDIRECT("B_MSK["&amp;EXPEDISI[#Headers]&amp;"]"),ROW()-1)),"")</f>
        <v>44952</v>
      </c>
      <c r="L715" s="17" t="str">
        <f ca="1">IFERROR(INDEX(INDIRECT("B_MSK["&amp;EXPEDISI[#Headers]&amp;"]"),ROW()-1),"")</f>
        <v/>
      </c>
    </row>
    <row r="716" spans="1:12" x14ac:dyDescent="0.25">
      <c r="A716" s="16" t="str">
        <f ca="1">IFERROR(INDEX(INDIRECT("B_MSK["&amp;EXPEDISI[#Headers]&amp;"]"),ROW()-1),"")</f>
        <v/>
      </c>
      <c r="B716" s="26" t="str">
        <f ca="1">IFERROR(INDEX(INDIRECT("B_MSK["&amp;EXPEDISI[#Headers]&amp;"]"),ROW()-1),"")</f>
        <v>Pensil JK P-93 2B</v>
      </c>
      <c r="C716" s="26" t="str">
        <f ca="1">IFERROR(INDEX(SUPPLIER_CONV[2],MATCH(INDEX(INDIRECT("B_MSK["&amp;EXPEDISI[#Headers]&amp;"]"),ROW()-1),SUPPLIER_CONV[1],0)),"")</f>
        <v>ATALI</v>
      </c>
      <c r="D716" s="21" t="str">
        <f ca="1">IFERROR(INDEX(INDIRECT("B_MSK["&amp;EXPEDISI[#Headers]&amp;"]"),ROW()-1)&amp;IF(OR(EXPEDISI[[#This Row],[C]]&lt;2,EXPEDISI[[#This Row],[C]]=""),"","/ CTN"),"")</f>
        <v>30 GRS/ CTN</v>
      </c>
      <c r="E716" s="5">
        <f ca="1">IFERROR(INDEX(INDIRECT("B_MSK["&amp;EXPEDISI[#Headers]&amp;"]"),ROW()-1),"")</f>
        <v>2</v>
      </c>
      <c r="F716" s="22">
        <f ca="1">IFERROR(INDEX(INDIRECT("B_MSK["&amp;EXPEDISI[#Headers]&amp;"_1]"),ROW()-1),"")</f>
        <v>96000</v>
      </c>
      <c r="G716" s="17" t="str">
        <f ca="1">IFERROR(INDEX(INDIRECT("B_MSK["&amp;EXPEDISI[#Headers]&amp;"_1]"),ROW()-1),"")</f>
        <v>/ GRS</v>
      </c>
      <c r="H716" s="17">
        <f ca="1">IFERROR(INDEX(INDIRECT("B_MSK["&amp;EXPEDISI[#Headers]&amp;"]"),ROW()-1),"")</f>
        <v>0.125</v>
      </c>
      <c r="I716" s="17">
        <f ca="1">IFERROR(INDEX(INDIRECT("B_MSK["&amp;EXPEDISI[#Headers]&amp;"]"),ROW()-1),"")</f>
        <v>0.05</v>
      </c>
      <c r="J716" s="19" t="str">
        <f ca="1">IFERROR(IF(INDEX(INDIRECT("B_MSK["&amp;EXPEDISI[#Headers]&amp;"]"),ROW()-1)=0,"",INDEX(INDIRECT("B_MSK["&amp;EXPEDISI[#Headers]&amp;"]"),ROW()-1)),"")</f>
        <v/>
      </c>
      <c r="K716" s="16">
        <f ca="1">IFERROR(IF(EXPEDISI[[#This Row],[NAMA BARANG]]="","",INDEX(INDIRECT("B_MSK["&amp;EXPEDISI[#Headers]&amp;"]"),ROW()-1)),"")</f>
        <v>44952</v>
      </c>
      <c r="L716" s="17" t="str">
        <f ca="1">IFERROR(INDEX(INDIRECT("B_MSK["&amp;EXPEDISI[#Headers]&amp;"]"),ROW()-1),"")</f>
        <v/>
      </c>
    </row>
    <row r="717" spans="1:12" x14ac:dyDescent="0.25">
      <c r="A717" s="16" t="str">
        <f ca="1">IFERROR(INDEX(INDIRECT("B_MSK["&amp;EXPEDISI[#Headers]&amp;"]"),ROW()-1),"")</f>
        <v/>
      </c>
      <c r="B717" s="26" t="str">
        <f ca="1">IFERROR(INDEX(INDIRECT("B_MSK["&amp;EXPEDISI[#Headers]&amp;"]"),ROW()-1),"")</f>
        <v>Tipe-ex JK-101</v>
      </c>
      <c r="C717" s="26" t="str">
        <f ca="1">IFERROR(INDEX(SUPPLIER_CONV[2],MATCH(INDEX(INDIRECT("B_MSK["&amp;EXPEDISI[#Headers]&amp;"]"),ROW()-1),SUPPLIER_CONV[1],0)),"")</f>
        <v>ATALI</v>
      </c>
      <c r="D717" s="21" t="str">
        <f ca="1">IFERROR(INDEX(INDIRECT("B_MSK["&amp;EXPEDISI[#Headers]&amp;"]"),ROW()-1)&amp;IF(OR(EXPEDISI[[#This Row],[C]]&lt;2,EXPEDISI[[#This Row],[C]]=""),"","/ CTN"),"")</f>
        <v>48 LSN/ CTN</v>
      </c>
      <c r="E717" s="5">
        <f ca="1">IFERROR(INDEX(INDIRECT("B_MSK["&amp;EXPEDISI[#Headers]&amp;"]"),ROW()-1),"")</f>
        <v>3</v>
      </c>
      <c r="F717" s="22">
        <f ca="1">IFERROR(INDEX(INDIRECT("B_MSK["&amp;EXPEDISI[#Headers]&amp;"_1]"),ROW()-1),"")</f>
        <v>36000</v>
      </c>
      <c r="G717" s="17" t="str">
        <f ca="1">IFERROR(INDEX(INDIRECT("B_MSK["&amp;EXPEDISI[#Headers]&amp;"_1]"),ROW()-1),"")</f>
        <v>/ LSN</v>
      </c>
      <c r="H717" s="17">
        <f ca="1">IFERROR(INDEX(INDIRECT("B_MSK["&amp;EXPEDISI[#Headers]&amp;"]"),ROW()-1),"")</f>
        <v>0.125</v>
      </c>
      <c r="I717" s="17">
        <f ca="1">IFERROR(INDEX(INDIRECT("B_MSK["&amp;EXPEDISI[#Headers]&amp;"]"),ROW()-1),"")</f>
        <v>0.05</v>
      </c>
      <c r="J717" s="23" t="str">
        <f ca="1">IFERROR(IF(INDEX(INDIRECT("B_MSK["&amp;EXPEDISI[#Headers]&amp;"]"),ROW()-1)=0,"",INDEX(INDIRECT("B_MSK["&amp;EXPEDISI[#Headers]&amp;"]"),ROW()-1)),"")</f>
        <v/>
      </c>
      <c r="K717" s="16">
        <f ca="1">IFERROR(IF(EXPEDISI[[#This Row],[NAMA BARANG]]="","",INDEX(INDIRECT("B_MSK["&amp;EXPEDISI[#Headers]&amp;"]"),ROW()-1)),"")</f>
        <v>44952</v>
      </c>
      <c r="L717" s="17" t="str">
        <f ca="1">IFERROR(INDEX(INDIRECT("B_MSK["&amp;EXPEDISI[#Headers]&amp;"]"),ROW()-1),"")</f>
        <v/>
      </c>
    </row>
    <row r="718" spans="1:12" x14ac:dyDescent="0.25">
      <c r="A718" s="16" t="str">
        <f ca="1">IFERROR(INDEX(INDIRECT("B_MSK["&amp;EXPEDISI[#Headers]&amp;"]"),ROW()-1),"")</f>
        <v/>
      </c>
      <c r="B718" s="26" t="str">
        <f ca="1">IFERROR(INDEX(INDIRECT("B_MSK["&amp;EXPEDISI[#Headers]&amp;"]"),ROW()-1),"")</f>
        <v>Marker Permanen JK PM-34 Hitam</v>
      </c>
      <c r="C718" s="26" t="str">
        <f ca="1">IFERROR(INDEX(SUPPLIER_CONV[2],MATCH(INDEX(INDIRECT("B_MSK["&amp;EXPEDISI[#Headers]&amp;"]"),ROW()-1),SUPPLIER_CONV[1],0)),"")</f>
        <v>ATALI</v>
      </c>
      <c r="D718" s="21" t="str">
        <f ca="1">IFERROR(INDEX(INDIRECT("B_MSK["&amp;EXPEDISI[#Headers]&amp;"]"),ROW()-1)&amp;IF(OR(EXPEDISI[[#This Row],[C]]&lt;2,EXPEDISI[[#This Row],[C]]=""),"","/ CTN"),"")</f>
        <v>48 LSN</v>
      </c>
      <c r="E718" s="5" t="str">
        <f ca="1">IFERROR(INDEX(INDIRECT("B_MSK["&amp;EXPEDISI[#Headers]&amp;"]"),ROW()-1),"")</f>
        <v/>
      </c>
      <c r="F718" s="22">
        <f ca="1">IFERROR(INDEX(INDIRECT("B_MSK["&amp;EXPEDISI[#Headers]&amp;"_1]"),ROW()-1),"")</f>
        <v>2350</v>
      </c>
      <c r="G718" s="17" t="str">
        <f ca="1">IFERROR(INDEX(INDIRECT("B_MSK["&amp;EXPEDISI[#Headers]&amp;"_1]"),ROW()-1),"")</f>
        <v>/ PCS</v>
      </c>
      <c r="H718" s="17">
        <f ca="1">IFERROR(INDEX(INDIRECT("B_MSK["&amp;EXPEDISI[#Headers]&amp;"]"),ROW()-1),"")</f>
        <v>0.1</v>
      </c>
      <c r="I718" s="17">
        <f ca="1">IFERROR(INDEX(INDIRECT("B_MSK["&amp;EXPEDISI[#Headers]&amp;"]"),ROW()-1),"")</f>
        <v>0.05</v>
      </c>
      <c r="J718" s="23" t="str">
        <f ca="1">IFERROR(IF(INDEX(INDIRECT("B_MSK["&amp;EXPEDISI[#Headers]&amp;"]"),ROW()-1)=0,"",INDEX(INDIRECT("B_MSK["&amp;EXPEDISI[#Headers]&amp;"]"),ROW()-1)),"")</f>
        <v>BONUS JK-101</v>
      </c>
      <c r="K718" s="16">
        <f ca="1">IFERROR(IF(EXPEDISI[[#This Row],[NAMA BARANG]]="","",INDEX(INDIRECT("B_MSK["&amp;EXPEDISI[#Headers]&amp;"]"),ROW()-1)),"")</f>
        <v>44952</v>
      </c>
      <c r="L718" s="17" t="str">
        <f ca="1">IFERROR(INDEX(INDIRECT("B_MSK["&amp;EXPEDISI[#Headers]&amp;"]"),ROW()-1),"")</f>
        <v/>
      </c>
    </row>
    <row r="719" spans="1:12" x14ac:dyDescent="0.25">
      <c r="A719" s="16" t="str">
        <f ca="1">IFERROR(INDEX(INDIRECT("B_MSK["&amp;EXPEDISI[#Headers]&amp;"]"),ROW()-1),"")</f>
        <v/>
      </c>
      <c r="B719" s="26" t="str">
        <f ca="1">IFERROR(INDEX(INDIRECT("B_MSK["&amp;EXPEDISI[#Headers]&amp;"]"),ROW()-1),"")</f>
        <v/>
      </c>
      <c r="C719" s="26" t="str">
        <f ca="1">IFERROR(INDEX(SUPPLIER_CONV[2],MATCH(INDEX(INDIRECT("B_MSK["&amp;EXPEDISI[#Headers]&amp;"]"),ROW()-1),SUPPLIER_CONV[1],0)),"")</f>
        <v/>
      </c>
      <c r="D719" s="21" t="str">
        <f ca="1">IFERROR(INDEX(INDIRECT("B_MSK["&amp;EXPEDISI[#Headers]&amp;"]"),ROW()-1)&amp;IF(OR(EXPEDISI[[#This Row],[C]]&lt;2,EXPEDISI[[#This Row],[C]]=""),"","/ CTN"),"")</f>
        <v/>
      </c>
      <c r="E719" s="5" t="str">
        <f ca="1">IFERROR(INDEX(INDIRECT("B_MSK["&amp;EXPEDISI[#Headers]&amp;"]"),ROW()-1),"")</f>
        <v/>
      </c>
      <c r="F719" s="22" t="str">
        <f ca="1">IFERROR(INDEX(INDIRECT("B_MSK["&amp;EXPEDISI[#Headers]&amp;"_1]"),ROW()-1),"")</f>
        <v/>
      </c>
      <c r="G719" s="17" t="str">
        <f ca="1">IFERROR(INDEX(INDIRECT("B_MSK["&amp;EXPEDISI[#Headers]&amp;"_1]"),ROW()-1),"")</f>
        <v/>
      </c>
      <c r="H719" s="17" t="str">
        <f ca="1">IFERROR(INDEX(INDIRECT("B_MSK["&amp;EXPEDISI[#Headers]&amp;"]"),ROW()-1),"")</f>
        <v/>
      </c>
      <c r="I719" s="17" t="str">
        <f ca="1">IFERROR(INDEX(INDIRECT("B_MSK["&amp;EXPEDISI[#Headers]&amp;"]"),ROW()-1),"")</f>
        <v/>
      </c>
      <c r="J719" s="23" t="str">
        <f ca="1">IFERROR(IF(INDEX(INDIRECT("B_MSK["&amp;EXPEDISI[#Headers]&amp;"]"),ROW()-1)=0,"",INDEX(INDIRECT("B_MSK["&amp;EXPEDISI[#Headers]&amp;"]"),ROW()-1)),"")</f>
        <v/>
      </c>
      <c r="K719" s="16" t="str">
        <f ca="1">IFERROR(IF(EXPEDISI[[#This Row],[NAMA BARANG]]="","",INDEX(INDIRECT("B_MSK["&amp;EXPEDISI[#Headers]&amp;"]"),ROW()-1)),"")</f>
        <v/>
      </c>
      <c r="L719" s="17" t="str">
        <f ca="1">IFERROR(INDEX(INDIRECT("B_MSK["&amp;EXPEDISI[#Headers]&amp;"]"),ROW()-1),"")</f>
        <v/>
      </c>
    </row>
    <row r="720" spans="1:12" x14ac:dyDescent="0.25">
      <c r="A720" s="16" t="str">
        <f ca="1">IFERROR(INDEX(INDIRECT("B_MSK["&amp;EXPEDISI[#Headers]&amp;"]"),ROW()-1),"")</f>
        <v/>
      </c>
      <c r="B720" s="26" t="str">
        <f ca="1">IFERROR(INDEX(INDIRECT("B_MSK["&amp;EXPEDISI[#Headers]&amp;"]"),ROW()-1),"")</f>
        <v>P case rest A 776</v>
      </c>
      <c r="C720" s="26" t="str">
        <f ca="1">IFERROR(INDEX(SUPPLIER_CONV[2],MATCH(INDEX(INDIRECT("B_MSK["&amp;EXPEDISI[#Headers]&amp;"]"),ROW()-1),SUPPLIER_CONV[1],0)),"")</f>
        <v>HONGSIAN</v>
      </c>
      <c r="D720" s="21" t="str">
        <f ca="1">IFERROR(INDEX(INDIRECT("B_MSK["&amp;EXPEDISI[#Headers]&amp;"]"),ROW()-1)&amp;IF(OR(EXPEDISI[[#This Row],[C]]&lt;2,EXPEDISI[[#This Row],[C]]=""),"","/ CTN"),"")</f>
        <v>32 LSN</v>
      </c>
      <c r="E720" s="5">
        <f ca="1">IFERROR(INDEX(INDIRECT("B_MSK["&amp;EXPEDISI[#Headers]&amp;"]"),ROW()-1),"")</f>
        <v>1</v>
      </c>
      <c r="F720" s="22">
        <f ca="1">IFERROR(INDEX(INDIRECT("B_MSK["&amp;EXPEDISI[#Headers]&amp;"_1]"),ROW()-1),"")</f>
        <v>74000</v>
      </c>
      <c r="G720" s="17" t="str">
        <f ca="1">IFERROR(INDEX(INDIRECT("B_MSK["&amp;EXPEDISI[#Headers]&amp;"_1]"),ROW()-1),"")</f>
        <v>/ LSN</v>
      </c>
      <c r="H720" s="17" t="str">
        <f ca="1">IFERROR(INDEX(INDIRECT("B_MSK["&amp;EXPEDISI[#Headers]&amp;"]"),ROW()-1),"")</f>
        <v/>
      </c>
      <c r="I720" s="17" t="str">
        <f ca="1">IFERROR(INDEX(INDIRECT("B_MSK["&amp;EXPEDISI[#Headers]&amp;"]"),ROW()-1),"")</f>
        <v/>
      </c>
      <c r="J720" s="23" t="str">
        <f ca="1">IFERROR(IF(INDEX(INDIRECT("B_MSK["&amp;EXPEDISI[#Headers]&amp;"]"),ROW()-1)=0,"",INDEX(INDIRECT("B_MSK["&amp;EXPEDISI[#Headers]&amp;"]"),ROW()-1)),"")</f>
        <v/>
      </c>
      <c r="K720" s="16">
        <f ca="1">IFERROR(IF(EXPEDISI[[#This Row],[NAMA BARANG]]="","",INDEX(INDIRECT("B_MSK["&amp;EXPEDISI[#Headers]&amp;"]"),ROW()-1)),"")</f>
        <v>44952</v>
      </c>
      <c r="L720" s="17" t="str">
        <f ca="1">IFERROR(INDEX(INDIRECT("B_MSK["&amp;EXPEDISI[#Headers]&amp;"]"),ROW()-1),"")</f>
        <v/>
      </c>
    </row>
    <row r="721" spans="1:12" x14ac:dyDescent="0.25">
      <c r="A721" s="16" t="str">
        <f ca="1">IFERROR(INDEX(INDIRECT("B_MSK["&amp;EXPEDISI[#Headers]&amp;"]"),ROW()-1),"")</f>
        <v/>
      </c>
      <c r="B721" s="26" t="str">
        <f ca="1">IFERROR(INDEX(INDIRECT("B_MSK["&amp;EXPEDISI[#Headers]&amp;"]"),ROW()-1),"")</f>
        <v>P case rest H 466</v>
      </c>
      <c r="C721" s="26" t="str">
        <f ca="1">IFERROR(INDEX(SUPPLIER_CONV[2],MATCH(INDEX(INDIRECT("B_MSK["&amp;EXPEDISI[#Headers]&amp;"]"),ROW()-1),SUPPLIER_CONV[1],0)),"")</f>
        <v>HONGSIAN</v>
      </c>
      <c r="D721" s="21" t="str">
        <f ca="1">IFERROR(INDEX(INDIRECT("B_MSK["&amp;EXPEDISI[#Headers]&amp;"]"),ROW()-1)&amp;IF(OR(EXPEDISI[[#This Row],[C]]&lt;2,EXPEDISI[[#This Row],[C]]=""),"","/ CTN"),"")</f>
        <v>32 LSN</v>
      </c>
      <c r="E721" s="5">
        <f ca="1">IFERROR(INDEX(INDIRECT("B_MSK["&amp;EXPEDISI[#Headers]&amp;"]"),ROW()-1),"")</f>
        <v>1</v>
      </c>
      <c r="F721" s="22">
        <f ca="1">IFERROR(INDEX(INDIRECT("B_MSK["&amp;EXPEDISI[#Headers]&amp;"_1]"),ROW()-1),"")</f>
        <v>82500</v>
      </c>
      <c r="G721" s="17" t="str">
        <f ca="1">IFERROR(INDEX(INDIRECT("B_MSK["&amp;EXPEDISI[#Headers]&amp;"_1]"),ROW()-1),"")</f>
        <v>/ LSN</v>
      </c>
      <c r="H721" s="17" t="str">
        <f ca="1">IFERROR(INDEX(INDIRECT("B_MSK["&amp;EXPEDISI[#Headers]&amp;"]"),ROW()-1),"")</f>
        <v/>
      </c>
      <c r="I721" s="17" t="str">
        <f ca="1">IFERROR(INDEX(INDIRECT("B_MSK["&amp;EXPEDISI[#Headers]&amp;"]"),ROW()-1),"")</f>
        <v/>
      </c>
      <c r="J721" s="18" t="str">
        <f ca="1">IFERROR(IF(INDEX(INDIRECT("B_MSK["&amp;EXPEDISI[#Headers]&amp;"]"),ROW()-1)=0,"",INDEX(INDIRECT("B_MSK["&amp;EXPEDISI[#Headers]&amp;"]"),ROW()-1)),"")</f>
        <v/>
      </c>
      <c r="K721" s="16">
        <f ca="1">IFERROR(IF(EXPEDISI[[#This Row],[NAMA BARANG]]="","",INDEX(INDIRECT("B_MSK["&amp;EXPEDISI[#Headers]&amp;"]"),ROW()-1)),"")</f>
        <v>44952</v>
      </c>
      <c r="L721" s="17" t="str">
        <f ca="1">IFERROR(INDEX(INDIRECT("B_MSK["&amp;EXPEDISI[#Headers]&amp;"]"),ROW()-1),"")</f>
        <v/>
      </c>
    </row>
    <row r="722" spans="1:12" x14ac:dyDescent="0.25">
      <c r="A722" s="16" t="str">
        <f ca="1">IFERROR(INDEX(INDIRECT("B_MSK["&amp;EXPEDISI[#Headers]&amp;"]"),ROW()-1),"")</f>
        <v/>
      </c>
      <c r="B722" s="26" t="str">
        <f ca="1">IFERROR(INDEX(INDIRECT("B_MSK["&amp;EXPEDISI[#Headers]&amp;"]"),ROW()-1),"")</f>
        <v>P case rest H 761</v>
      </c>
      <c r="C722" s="26" t="str">
        <f ca="1">IFERROR(INDEX(SUPPLIER_CONV[2],MATCH(INDEX(INDIRECT("B_MSK["&amp;EXPEDISI[#Headers]&amp;"]"),ROW()-1),SUPPLIER_CONV[1],0)),"")</f>
        <v>HONGSIAN</v>
      </c>
      <c r="D722" s="21" t="str">
        <f ca="1">IFERROR(INDEX(INDIRECT("B_MSK["&amp;EXPEDISI[#Headers]&amp;"]"),ROW()-1)&amp;IF(OR(EXPEDISI[[#This Row],[C]]&lt;2,EXPEDISI[[#This Row],[C]]=""),"","/ CTN"),"")</f>
        <v>32 LSN</v>
      </c>
      <c r="E722" s="5">
        <f ca="1">IFERROR(INDEX(INDIRECT("B_MSK["&amp;EXPEDISI[#Headers]&amp;"]"),ROW()-1),"")</f>
        <v>1</v>
      </c>
      <c r="F722" s="22">
        <f ca="1">IFERROR(INDEX(INDIRECT("B_MSK["&amp;EXPEDISI[#Headers]&amp;"_1]"),ROW()-1),"")</f>
        <v>75000</v>
      </c>
      <c r="G722" s="17" t="str">
        <f ca="1">IFERROR(INDEX(INDIRECT("B_MSK["&amp;EXPEDISI[#Headers]&amp;"_1]"),ROW()-1),"")</f>
        <v>/ LSN</v>
      </c>
      <c r="H722" s="17" t="str">
        <f ca="1">IFERROR(INDEX(INDIRECT("B_MSK["&amp;EXPEDISI[#Headers]&amp;"]"),ROW()-1),"")</f>
        <v/>
      </c>
      <c r="I722" s="17" t="str">
        <f ca="1">IFERROR(INDEX(INDIRECT("B_MSK["&amp;EXPEDISI[#Headers]&amp;"]"),ROW()-1),"")</f>
        <v/>
      </c>
      <c r="J722" s="23" t="str">
        <f ca="1">IFERROR(IF(INDEX(INDIRECT("B_MSK["&amp;EXPEDISI[#Headers]&amp;"]"),ROW()-1)=0,"",INDEX(INDIRECT("B_MSK["&amp;EXPEDISI[#Headers]&amp;"]"),ROW()-1)),"")</f>
        <v/>
      </c>
      <c r="K722" s="16">
        <f ca="1">IFERROR(IF(EXPEDISI[[#This Row],[NAMA BARANG]]="","",INDEX(INDIRECT("B_MSK["&amp;EXPEDISI[#Headers]&amp;"]"),ROW()-1)),"")</f>
        <v>44952</v>
      </c>
      <c r="L722" s="17" t="str">
        <f ca="1">IFERROR(INDEX(INDIRECT("B_MSK["&amp;EXPEDISI[#Headers]&amp;"]"),ROW()-1),"")</f>
        <v/>
      </c>
    </row>
    <row r="723" spans="1:12" x14ac:dyDescent="0.25">
      <c r="A723" s="16" t="str">
        <f ca="1">IFERROR(INDEX(INDIRECT("B_MSK["&amp;EXPEDISI[#Headers]&amp;"]"),ROW()-1),"")</f>
        <v/>
      </c>
      <c r="B723" s="26" t="str">
        <f ca="1">IFERROR(INDEX(INDIRECT("B_MSK["&amp;EXPEDISI[#Headers]&amp;"]"),ROW()-1),"")</f>
        <v/>
      </c>
      <c r="C723" s="26" t="str">
        <f ca="1">IFERROR(INDEX(SUPPLIER_CONV[2],MATCH(INDEX(INDIRECT("B_MSK["&amp;EXPEDISI[#Headers]&amp;"]"),ROW()-1),SUPPLIER_CONV[1],0)),"")</f>
        <v/>
      </c>
      <c r="D723" s="21" t="str">
        <f ca="1">IFERROR(INDEX(INDIRECT("B_MSK["&amp;EXPEDISI[#Headers]&amp;"]"),ROW()-1)&amp;IF(OR(EXPEDISI[[#This Row],[C]]&lt;2,EXPEDISI[[#This Row],[C]]=""),"","/ CTN"),"")</f>
        <v/>
      </c>
      <c r="E723" s="5" t="str">
        <f ca="1">IFERROR(INDEX(INDIRECT("B_MSK["&amp;EXPEDISI[#Headers]&amp;"]"),ROW()-1),"")</f>
        <v/>
      </c>
      <c r="F723" s="22" t="str">
        <f ca="1">IFERROR(INDEX(INDIRECT("B_MSK["&amp;EXPEDISI[#Headers]&amp;"_1]"),ROW()-1),"")</f>
        <v/>
      </c>
      <c r="G723" s="17" t="str">
        <f ca="1">IFERROR(INDEX(INDIRECT("B_MSK["&amp;EXPEDISI[#Headers]&amp;"_1]"),ROW()-1),"")</f>
        <v/>
      </c>
      <c r="H723" s="17" t="str">
        <f ca="1">IFERROR(INDEX(INDIRECT("B_MSK["&amp;EXPEDISI[#Headers]&amp;"]"),ROW()-1),"")</f>
        <v/>
      </c>
      <c r="I723" s="17" t="str">
        <f ca="1">IFERROR(INDEX(INDIRECT("B_MSK["&amp;EXPEDISI[#Headers]&amp;"]"),ROW()-1),"")</f>
        <v/>
      </c>
      <c r="J723" s="19" t="str">
        <f ca="1">IFERROR(IF(INDEX(INDIRECT("B_MSK["&amp;EXPEDISI[#Headers]&amp;"]"),ROW()-1)=0,"",INDEX(INDIRECT("B_MSK["&amp;EXPEDISI[#Headers]&amp;"]"),ROW()-1)),"")</f>
        <v/>
      </c>
      <c r="K723" s="16" t="str">
        <f ca="1">IFERROR(IF(EXPEDISI[[#This Row],[NAMA BARANG]]="","",INDEX(INDIRECT("B_MSK["&amp;EXPEDISI[#Headers]&amp;"]"),ROW()-1)),"")</f>
        <v/>
      </c>
      <c r="L723" s="17" t="str">
        <f ca="1">IFERROR(INDEX(INDIRECT("B_MSK["&amp;EXPEDISI[#Headers]&amp;"]"),ROW()-1),"")</f>
        <v/>
      </c>
    </row>
    <row r="724" spans="1:12" x14ac:dyDescent="0.25">
      <c r="A724" s="16">
        <f ca="1">IFERROR(INDEX(INDIRECT("B_MSK["&amp;EXPEDISI[#Headers]&amp;"]"),ROW()-1),"")</f>
        <v>44953</v>
      </c>
      <c r="B724" s="26" t="str">
        <f ca="1">IFERROR(INDEX(INDIRECT("B_MSK["&amp;EXPEDISI[#Headers]&amp;"]"),ROW()-1),"")</f>
        <v>Gunting Junior J500</v>
      </c>
      <c r="C724" s="26" t="str">
        <f ca="1">IFERROR(INDEX(SUPPLIER_CONV[2],MATCH(INDEX(INDIRECT("B_MSK["&amp;EXPEDISI[#Headers]&amp;"]"),ROW()-1),SUPPLIER_CONV[1],0)),"")</f>
        <v>D-R</v>
      </c>
      <c r="D724" s="21" t="str">
        <f ca="1">IFERROR(INDEX(INDIRECT("B_MSK["&amp;EXPEDISI[#Headers]&amp;"]"),ROW()-1)&amp;IF(OR(EXPEDISI[[#This Row],[C]]&lt;2,EXPEDISI[[#This Row],[C]]=""),"","/ CTN"),"")</f>
        <v>20 LSN/ CTN</v>
      </c>
      <c r="E724" s="5">
        <f ca="1">IFERROR(INDEX(INDIRECT("B_MSK["&amp;EXPEDISI[#Headers]&amp;"]"),ROW()-1),"")</f>
        <v>10</v>
      </c>
      <c r="F724" s="22">
        <f ca="1">IFERROR(INDEX(INDIRECT("B_MSK["&amp;EXPEDISI[#Headers]&amp;"_1]"),ROW()-1),"")</f>
        <v>71000</v>
      </c>
      <c r="G724" s="17" t="str">
        <f ca="1">IFERROR(INDEX(INDIRECT("B_MSK["&amp;EXPEDISI[#Headers]&amp;"_1]"),ROW()-1),"")</f>
        <v>/ LSN</v>
      </c>
      <c r="H724" s="17">
        <f ca="1">IFERROR(INDEX(INDIRECT("B_MSK["&amp;EXPEDISI[#Headers]&amp;"]"),ROW()-1),"")</f>
        <v>0.12</v>
      </c>
      <c r="I724" s="17" t="str">
        <f ca="1">IFERROR(INDEX(INDIRECT("B_MSK["&amp;EXPEDISI[#Headers]&amp;"]"),ROW()-1),"")</f>
        <v/>
      </c>
      <c r="J724" s="23" t="str">
        <f ca="1">IFERROR(IF(INDEX(INDIRECT("B_MSK["&amp;EXPEDISI[#Headers]&amp;"]"),ROW()-1)=0,"",INDEX(INDIRECT("B_MSK["&amp;EXPEDISI[#Headers]&amp;"]"),ROW()-1)),"")</f>
        <v/>
      </c>
      <c r="K724" s="16">
        <f ca="1">IFERROR(IF(EXPEDISI[[#This Row],[NAMA BARANG]]="","",INDEX(INDIRECT("B_MSK["&amp;EXPEDISI[#Headers]&amp;"]"),ROW()-1)),"")</f>
        <v>44953</v>
      </c>
      <c r="L724" s="17" t="str">
        <f ca="1">IFERROR(INDEX(INDIRECT("B_MSK["&amp;EXPEDISI[#Headers]&amp;"]"),ROW()-1),"")</f>
        <v/>
      </c>
    </row>
    <row r="725" spans="1:12" x14ac:dyDescent="0.25">
      <c r="A725" s="16" t="str">
        <f ca="1">IFERROR(INDEX(INDIRECT("B_MSK["&amp;EXPEDISI[#Headers]&amp;"]"),ROW()-1),"")</f>
        <v/>
      </c>
      <c r="B725" s="26" t="str">
        <f ca="1">IFERROR(INDEX(INDIRECT("B_MSK["&amp;EXPEDISI[#Headers]&amp;"]"),ROW()-1),"")</f>
        <v>Gunting Junior J400</v>
      </c>
      <c r="C725" s="26" t="str">
        <f ca="1">IFERROR(INDEX(SUPPLIER_CONV[2],MATCH(INDEX(INDIRECT("B_MSK["&amp;EXPEDISI[#Headers]&amp;"]"),ROW()-1),SUPPLIER_CONV[1],0)),"")</f>
        <v>D-R</v>
      </c>
      <c r="D725" s="21" t="str">
        <f ca="1">IFERROR(INDEX(INDIRECT("B_MSK["&amp;EXPEDISI[#Headers]&amp;"]"),ROW()-1)&amp;IF(OR(EXPEDISI[[#This Row],[C]]&lt;2,EXPEDISI[[#This Row],[C]]=""),"","/ CTN"),"")</f>
        <v>24 LSN/ CTN</v>
      </c>
      <c r="E725" s="5">
        <f ca="1">IFERROR(INDEX(INDIRECT("B_MSK["&amp;EXPEDISI[#Headers]&amp;"]"),ROW()-1),"")</f>
        <v>5</v>
      </c>
      <c r="F725" s="22">
        <f ca="1">IFERROR(INDEX(INDIRECT("B_MSK["&amp;EXPEDISI[#Headers]&amp;"_1]"),ROW()-1),"")</f>
        <v>52000</v>
      </c>
      <c r="G725" s="17" t="str">
        <f ca="1">IFERROR(INDEX(INDIRECT("B_MSK["&amp;EXPEDISI[#Headers]&amp;"_1]"),ROW()-1),"")</f>
        <v>/ LSN</v>
      </c>
      <c r="H725" s="17">
        <f ca="1">IFERROR(INDEX(INDIRECT("B_MSK["&amp;EXPEDISI[#Headers]&amp;"]"),ROW()-1),"")</f>
        <v>0.12</v>
      </c>
      <c r="I725" s="17" t="str">
        <f ca="1">IFERROR(INDEX(INDIRECT("B_MSK["&amp;EXPEDISI[#Headers]&amp;"]"),ROW()-1),"")</f>
        <v/>
      </c>
      <c r="J725" s="19" t="str">
        <f ca="1">IFERROR(IF(INDEX(INDIRECT("B_MSK["&amp;EXPEDISI[#Headers]&amp;"]"),ROW()-1)=0,"",INDEX(INDIRECT("B_MSK["&amp;EXPEDISI[#Headers]&amp;"]"),ROW()-1)),"")</f>
        <v/>
      </c>
      <c r="K725" s="16">
        <f ca="1">IFERROR(IF(EXPEDISI[[#This Row],[NAMA BARANG]]="","",INDEX(INDIRECT("B_MSK["&amp;EXPEDISI[#Headers]&amp;"]"),ROW()-1)),"")</f>
        <v>44953</v>
      </c>
      <c r="L725" s="17" t="str">
        <f ca="1">IFERROR(INDEX(INDIRECT("B_MSK["&amp;EXPEDISI[#Headers]&amp;"]"),ROW()-1),"")</f>
        <v/>
      </c>
    </row>
    <row r="726" spans="1:12" x14ac:dyDescent="0.25">
      <c r="A726" s="16" t="str">
        <f ca="1">IFERROR(INDEX(INDIRECT("B_MSK["&amp;EXPEDISI[#Headers]&amp;"]"),ROW()-1),"")</f>
        <v/>
      </c>
      <c r="B726" s="26" t="str">
        <f ca="1">IFERROR(INDEX(INDIRECT("B_MSK["&amp;EXPEDISI[#Headers]&amp;"]"),ROW()-1),"")</f>
        <v>Gunting Junior J300</v>
      </c>
      <c r="C726" s="26" t="str">
        <f ca="1">IFERROR(INDEX(SUPPLIER_CONV[2],MATCH(INDEX(INDIRECT("B_MSK["&amp;EXPEDISI[#Headers]&amp;"]"),ROW()-1),SUPPLIER_CONV[1],0)),"")</f>
        <v>D-R</v>
      </c>
      <c r="D726" s="21" t="str">
        <f ca="1">IFERROR(INDEX(INDIRECT("B_MSK["&amp;EXPEDISI[#Headers]&amp;"]"),ROW()-1)&amp;IF(OR(EXPEDISI[[#This Row],[C]]&lt;2,EXPEDISI[[#This Row],[C]]=""),"","/ CTN"),"")</f>
        <v>24 LSN/ CTN</v>
      </c>
      <c r="E726" s="5">
        <f ca="1">IFERROR(INDEX(INDIRECT("B_MSK["&amp;EXPEDISI[#Headers]&amp;"]"),ROW()-1),"")</f>
        <v>5</v>
      </c>
      <c r="F726" s="22">
        <f ca="1">IFERROR(INDEX(INDIRECT("B_MSK["&amp;EXPEDISI[#Headers]&amp;"_1]"),ROW()-1),"")</f>
        <v>46000</v>
      </c>
      <c r="G726" s="17" t="str">
        <f ca="1">IFERROR(INDEX(INDIRECT("B_MSK["&amp;EXPEDISI[#Headers]&amp;"_1]"),ROW()-1),"")</f>
        <v>/ LSN</v>
      </c>
      <c r="H726" s="17">
        <f ca="1">IFERROR(INDEX(INDIRECT("B_MSK["&amp;EXPEDISI[#Headers]&amp;"]"),ROW()-1),"")</f>
        <v>0.12</v>
      </c>
      <c r="I726" s="17" t="str">
        <f ca="1">IFERROR(INDEX(INDIRECT("B_MSK["&amp;EXPEDISI[#Headers]&amp;"]"),ROW()-1),"")</f>
        <v/>
      </c>
      <c r="J726" s="23" t="str">
        <f ca="1">IFERROR(IF(INDEX(INDIRECT("B_MSK["&amp;EXPEDISI[#Headers]&amp;"]"),ROW()-1)=0,"",INDEX(INDIRECT("B_MSK["&amp;EXPEDISI[#Headers]&amp;"]"),ROW()-1)),"")</f>
        <v/>
      </c>
      <c r="K726" s="16">
        <f ca="1">IFERROR(IF(EXPEDISI[[#This Row],[NAMA BARANG]]="","",INDEX(INDIRECT("B_MSK["&amp;EXPEDISI[#Headers]&amp;"]"),ROW()-1)),"")</f>
        <v>44953</v>
      </c>
      <c r="L726" s="17" t="str">
        <f ca="1">IFERROR(INDEX(INDIRECT("B_MSK["&amp;EXPEDISI[#Headers]&amp;"]"),ROW()-1),"")</f>
        <v/>
      </c>
    </row>
    <row r="727" spans="1:12" x14ac:dyDescent="0.25">
      <c r="A727" s="16" t="str">
        <f ca="1">IFERROR(INDEX(INDIRECT("B_MSK["&amp;EXPEDISI[#Headers]&amp;"]"),ROW()-1),"")</f>
        <v/>
      </c>
      <c r="B727" s="26" t="str">
        <f ca="1">IFERROR(INDEX(INDIRECT("B_MSK["&amp;EXPEDISI[#Headers]&amp;"]"),ROW()-1),"")</f>
        <v>Gunting Junior J200</v>
      </c>
      <c r="C727" s="26" t="str">
        <f ca="1">IFERROR(INDEX(SUPPLIER_CONV[2],MATCH(INDEX(INDIRECT("B_MSK["&amp;EXPEDISI[#Headers]&amp;"]"),ROW()-1),SUPPLIER_CONV[1],0)),"")</f>
        <v>D-R</v>
      </c>
      <c r="D727" s="21" t="str">
        <f ca="1">IFERROR(INDEX(INDIRECT("B_MSK["&amp;EXPEDISI[#Headers]&amp;"]"),ROW()-1)&amp;IF(OR(EXPEDISI[[#This Row],[C]]&lt;2,EXPEDISI[[#This Row],[C]]=""),"","/ CTN"),"")</f>
        <v>48 LSN/ CTN</v>
      </c>
      <c r="E727" s="5">
        <f ca="1">IFERROR(INDEX(INDIRECT("B_MSK["&amp;EXPEDISI[#Headers]&amp;"]"),ROW()-1),"")</f>
        <v>5</v>
      </c>
      <c r="F727" s="22">
        <f ca="1">IFERROR(INDEX(INDIRECT("B_MSK["&amp;EXPEDISI[#Headers]&amp;"_1]"),ROW()-1),"")</f>
        <v>38000</v>
      </c>
      <c r="G727" s="17" t="str">
        <f ca="1">IFERROR(INDEX(INDIRECT("B_MSK["&amp;EXPEDISI[#Headers]&amp;"_1]"),ROW()-1),"")</f>
        <v>/ LSN</v>
      </c>
      <c r="H727" s="17">
        <f ca="1">IFERROR(INDEX(INDIRECT("B_MSK["&amp;EXPEDISI[#Headers]&amp;"]"),ROW()-1),"")</f>
        <v>0.12</v>
      </c>
      <c r="I727" s="17" t="str">
        <f ca="1">IFERROR(INDEX(INDIRECT("B_MSK["&amp;EXPEDISI[#Headers]&amp;"]"),ROW()-1),"")</f>
        <v/>
      </c>
      <c r="J727" s="19" t="str">
        <f ca="1">IFERROR(IF(INDEX(INDIRECT("B_MSK["&amp;EXPEDISI[#Headers]&amp;"]"),ROW()-1)=0,"",INDEX(INDIRECT("B_MSK["&amp;EXPEDISI[#Headers]&amp;"]"),ROW()-1)),"")</f>
        <v/>
      </c>
      <c r="K727" s="16">
        <f ca="1">IFERROR(IF(EXPEDISI[[#This Row],[NAMA BARANG]]="","",INDEX(INDIRECT("B_MSK["&amp;EXPEDISI[#Headers]&amp;"]"),ROW()-1)),"")</f>
        <v>44953</v>
      </c>
      <c r="L727" s="17" t="str">
        <f ca="1">IFERROR(INDEX(INDIRECT("B_MSK["&amp;EXPEDISI[#Headers]&amp;"]"),ROW()-1),"")</f>
        <v/>
      </c>
    </row>
    <row r="728" spans="1:12" x14ac:dyDescent="0.25">
      <c r="A728" s="16" t="str">
        <f ca="1">IFERROR(INDEX(INDIRECT("B_MSK["&amp;EXPEDISI[#Headers]&amp;"]"),ROW()-1),"")</f>
        <v/>
      </c>
      <c r="B728" s="26" t="str">
        <f ca="1">IFERROR(INDEX(INDIRECT("B_MSK["&amp;EXPEDISI[#Headers]&amp;"]"),ROW()-1),"")</f>
        <v>Gunting Ideal K 500</v>
      </c>
      <c r="C728" s="26" t="str">
        <f ca="1">IFERROR(INDEX(SUPPLIER_CONV[2],MATCH(INDEX(INDIRECT("B_MSK["&amp;EXPEDISI[#Headers]&amp;"]"),ROW()-1),SUPPLIER_CONV[1],0)),"")</f>
        <v>D-R</v>
      </c>
      <c r="D728" s="21" t="str">
        <f ca="1">IFERROR(INDEX(INDIRECT("B_MSK["&amp;EXPEDISI[#Headers]&amp;"]"),ROW()-1)&amp;IF(OR(EXPEDISI[[#This Row],[C]]&lt;2,EXPEDISI[[#This Row],[C]]=""),"","/ CTN"),"")</f>
        <v>24 LSN/ CTN</v>
      </c>
      <c r="E728" s="5">
        <f ca="1">IFERROR(INDEX(INDIRECT("B_MSK["&amp;EXPEDISI[#Headers]&amp;"]"),ROW()-1),"")</f>
        <v>10</v>
      </c>
      <c r="F728" s="22">
        <f ca="1">IFERROR(INDEX(INDIRECT("B_MSK["&amp;EXPEDISI[#Headers]&amp;"_1]"),ROW()-1),"")</f>
        <v>133000</v>
      </c>
      <c r="G728" s="17" t="str">
        <f ca="1">IFERROR(INDEX(INDIRECT("B_MSK["&amp;EXPEDISI[#Headers]&amp;"_1]"),ROW()-1),"")</f>
        <v>/ LSN</v>
      </c>
      <c r="H728" s="17">
        <f ca="1">IFERROR(INDEX(INDIRECT("B_MSK["&amp;EXPEDISI[#Headers]&amp;"]"),ROW()-1),"")</f>
        <v>0.12</v>
      </c>
      <c r="I728" s="17">
        <f ca="1">IFERROR(INDEX(INDIRECT("B_MSK["&amp;EXPEDISI[#Headers]&amp;"]"),ROW()-1),"")</f>
        <v>0.12</v>
      </c>
      <c r="J728" s="19" t="str">
        <f ca="1">IFERROR(IF(INDEX(INDIRECT("B_MSK["&amp;EXPEDISI[#Headers]&amp;"]"),ROW()-1)=0,"",INDEX(INDIRECT("B_MSK["&amp;EXPEDISI[#Headers]&amp;"]"),ROW()-1)),"")</f>
        <v/>
      </c>
      <c r="K728" s="16">
        <f ca="1">IFERROR(IF(EXPEDISI[[#This Row],[NAMA BARANG]]="","",INDEX(INDIRECT("B_MSK["&amp;EXPEDISI[#Headers]&amp;"]"),ROW()-1)),"")</f>
        <v>44953</v>
      </c>
      <c r="L728" s="17" t="str">
        <f ca="1">IFERROR(INDEX(INDIRECT("B_MSK["&amp;EXPEDISI[#Headers]&amp;"]"),ROW()-1),"")</f>
        <v/>
      </c>
    </row>
    <row r="729" spans="1:12" x14ac:dyDescent="0.25">
      <c r="A729" s="16" t="str">
        <f ca="1">IFERROR(INDEX(INDIRECT("B_MSK["&amp;EXPEDISI[#Headers]&amp;"]"),ROW()-1),"")</f>
        <v/>
      </c>
      <c r="B729" s="26" t="str">
        <f ca="1">IFERROR(INDEX(INDIRECT("B_MSK["&amp;EXPEDISI[#Headers]&amp;"]"),ROW()-1),"")</f>
        <v>Gunting Ideal K 300</v>
      </c>
      <c r="C729" s="26" t="str">
        <f ca="1">IFERROR(INDEX(SUPPLIER_CONV[2],MATCH(INDEX(INDIRECT("B_MSK["&amp;EXPEDISI[#Headers]&amp;"]"),ROW()-1),SUPPLIER_CONV[1],0)),"")</f>
        <v>D-R</v>
      </c>
      <c r="D729" s="21" t="str">
        <f ca="1">IFERROR(INDEX(INDIRECT("B_MSK["&amp;EXPEDISI[#Headers]&amp;"]"),ROW()-1)&amp;IF(OR(EXPEDISI[[#This Row],[C]]&lt;2,EXPEDISI[[#This Row],[C]]=""),"","/ CTN"),"")</f>
        <v>24 LSN/ CTN</v>
      </c>
      <c r="E729" s="5">
        <f ca="1">IFERROR(INDEX(INDIRECT("B_MSK["&amp;EXPEDISI[#Headers]&amp;"]"),ROW()-1),"")</f>
        <v>12</v>
      </c>
      <c r="F729" s="22">
        <f ca="1">IFERROR(INDEX(INDIRECT("B_MSK["&amp;EXPEDISI[#Headers]&amp;"_1]"),ROW()-1),"")</f>
        <v>87000</v>
      </c>
      <c r="G729" s="17" t="str">
        <f ca="1">IFERROR(INDEX(INDIRECT("B_MSK["&amp;EXPEDISI[#Headers]&amp;"_1]"),ROW()-1),"")</f>
        <v>/ LSN</v>
      </c>
      <c r="H729" s="17">
        <f ca="1">IFERROR(INDEX(INDIRECT("B_MSK["&amp;EXPEDISI[#Headers]&amp;"]"),ROW()-1),"")</f>
        <v>0.12</v>
      </c>
      <c r="I729" s="17">
        <f ca="1">IFERROR(INDEX(INDIRECT("B_MSK["&amp;EXPEDISI[#Headers]&amp;"]"),ROW()-1),"")</f>
        <v>0.12</v>
      </c>
      <c r="J729" s="19" t="str">
        <f ca="1">IFERROR(IF(INDEX(INDIRECT("B_MSK["&amp;EXPEDISI[#Headers]&amp;"]"),ROW()-1)=0,"",INDEX(INDIRECT("B_MSK["&amp;EXPEDISI[#Headers]&amp;"]"),ROW()-1)),"")</f>
        <v/>
      </c>
      <c r="K729" s="16">
        <f ca="1">IFERROR(IF(EXPEDISI[[#This Row],[NAMA BARANG]]="","",INDEX(INDIRECT("B_MSK["&amp;EXPEDISI[#Headers]&amp;"]"),ROW()-1)),"")</f>
        <v>44953</v>
      </c>
      <c r="L729" s="17" t="str">
        <f ca="1">IFERROR(INDEX(INDIRECT("B_MSK["&amp;EXPEDISI[#Headers]&amp;"]"),ROW()-1),"")</f>
        <v/>
      </c>
    </row>
    <row r="730" spans="1:12" x14ac:dyDescent="0.25">
      <c r="A730" s="16" t="str">
        <f ca="1">IFERROR(INDEX(INDIRECT("B_MSK["&amp;EXPEDISI[#Headers]&amp;"]"),ROW()-1),"")</f>
        <v/>
      </c>
      <c r="B730" s="26" t="str">
        <f ca="1">IFERROR(INDEX(INDIRECT("B_MSK["&amp;EXPEDISI[#Headers]&amp;"]"),ROW()-1),"")</f>
        <v>Gunting Trend SS</v>
      </c>
      <c r="C730" s="26" t="str">
        <f ca="1">IFERROR(INDEX(SUPPLIER_CONV[2],MATCH(INDEX(INDIRECT("B_MSK["&amp;EXPEDISI[#Headers]&amp;"]"),ROW()-1),SUPPLIER_CONV[1],0)),"")</f>
        <v>D-R</v>
      </c>
      <c r="D730" s="21" t="str">
        <f ca="1">IFERROR(INDEX(INDIRECT("B_MSK["&amp;EXPEDISI[#Headers]&amp;"]"),ROW()-1)&amp;IF(OR(EXPEDISI[[#This Row],[C]]&lt;2,EXPEDISI[[#This Row],[C]]=""),"","/ CTN"),"")</f>
        <v>60 LSN</v>
      </c>
      <c r="E730" s="5" t="str">
        <f ca="1">IFERROR(INDEX(INDIRECT("B_MSK["&amp;EXPEDISI[#Headers]&amp;"]"),ROW()-1),"")</f>
        <v/>
      </c>
      <c r="F730" s="22">
        <f ca="1">IFERROR(INDEX(INDIRECT("B_MSK["&amp;EXPEDISI[#Headers]&amp;"_1]"),ROW()-1),"")</f>
        <v>29000</v>
      </c>
      <c r="G730" s="17" t="str">
        <f ca="1">IFERROR(INDEX(INDIRECT("B_MSK["&amp;EXPEDISI[#Headers]&amp;"_1]"),ROW()-1),"")</f>
        <v>/ LSN</v>
      </c>
      <c r="H730" s="17" t="str">
        <f ca="1">IFERROR(INDEX(INDIRECT("B_MSK["&amp;EXPEDISI[#Headers]&amp;"]"),ROW()-1),"")</f>
        <v/>
      </c>
      <c r="I730" s="17" t="str">
        <f ca="1">IFERROR(INDEX(INDIRECT("B_MSK["&amp;EXPEDISI[#Headers]&amp;"]"),ROW()-1),"")</f>
        <v/>
      </c>
      <c r="J730" s="19" t="str">
        <f ca="1">IFERROR(IF(INDEX(INDIRECT("B_MSK["&amp;EXPEDISI[#Headers]&amp;"]"),ROW()-1)=0,"",INDEX(INDIRECT("B_MSK["&amp;EXPEDISI[#Headers]&amp;"]"),ROW()-1)),"")</f>
        <v>BONUS</v>
      </c>
      <c r="K730" s="16">
        <f ca="1">IFERROR(IF(EXPEDISI[[#This Row],[NAMA BARANG]]="","",INDEX(INDIRECT("B_MSK["&amp;EXPEDISI[#Headers]&amp;"]"),ROW()-1)),"")</f>
        <v>44953</v>
      </c>
      <c r="L730" s="17" t="str">
        <f ca="1">IFERROR(INDEX(INDIRECT("B_MSK["&amp;EXPEDISI[#Headers]&amp;"]"),ROW()-1),"")</f>
        <v/>
      </c>
    </row>
    <row r="731" spans="1:12" x14ac:dyDescent="0.25">
      <c r="A731" s="16" t="str">
        <f ca="1">IFERROR(INDEX(INDIRECT("B_MSK["&amp;EXPEDISI[#Headers]&amp;"]"),ROW()-1),"")</f>
        <v/>
      </c>
      <c r="B731" s="26" t="str">
        <f ca="1">IFERROR(INDEX(INDIRECT("B_MSK["&amp;EXPEDISI[#Headers]&amp;"]"),ROW()-1),"")</f>
        <v>Gunting Trend SS</v>
      </c>
      <c r="C731" s="26" t="str">
        <f ca="1">IFERROR(INDEX(SUPPLIER_CONV[2],MATCH(INDEX(INDIRECT("B_MSK["&amp;EXPEDISI[#Headers]&amp;"]"),ROW()-1),SUPPLIER_CONV[1],0)),"")</f>
        <v>D-R</v>
      </c>
      <c r="D731" s="21" t="str">
        <f ca="1">IFERROR(INDEX(INDIRECT("B_MSK["&amp;EXPEDISI[#Headers]&amp;"]"),ROW()-1)&amp;IF(OR(EXPEDISI[[#This Row],[C]]&lt;2,EXPEDISI[[#This Row],[C]]=""),"","/ CTN"),"")</f>
        <v>60 LSN/ CTN</v>
      </c>
      <c r="E731" s="5">
        <f ca="1">IFERROR(INDEX(INDIRECT("B_MSK["&amp;EXPEDISI[#Headers]&amp;"]"),ROW()-1),"")</f>
        <v>12</v>
      </c>
      <c r="F731" s="22">
        <f ca="1">IFERROR(INDEX(INDIRECT("B_MSK["&amp;EXPEDISI[#Headers]&amp;"_1]"),ROW()-1),"")</f>
        <v>29000</v>
      </c>
      <c r="G731" s="17" t="str">
        <f ca="1">IFERROR(INDEX(INDIRECT("B_MSK["&amp;EXPEDISI[#Headers]&amp;"_1]"),ROW()-1),"")</f>
        <v>/ LSN</v>
      </c>
      <c r="H731" s="17">
        <f ca="1">IFERROR(INDEX(INDIRECT("B_MSK["&amp;EXPEDISI[#Headers]&amp;"]"),ROW()-1),"")</f>
        <v>0.12</v>
      </c>
      <c r="I731" s="17">
        <f ca="1">IFERROR(INDEX(INDIRECT("B_MSK["&amp;EXPEDISI[#Headers]&amp;"]"),ROW()-1),"")</f>
        <v>0.12</v>
      </c>
      <c r="J731" s="19" t="str">
        <f ca="1">IFERROR(IF(INDEX(INDIRECT("B_MSK["&amp;EXPEDISI[#Headers]&amp;"]"),ROW()-1)=0,"",INDEX(INDIRECT("B_MSK["&amp;EXPEDISI[#Headers]&amp;"]"),ROW()-1)),"")</f>
        <v/>
      </c>
      <c r="K731" s="16">
        <f ca="1">IFERROR(IF(EXPEDISI[[#This Row],[NAMA BARANG]]="","",INDEX(INDIRECT("B_MSK["&amp;EXPEDISI[#Headers]&amp;"]"),ROW()-1)),"")</f>
        <v>44953</v>
      </c>
      <c r="L731" s="17" t="str">
        <f ca="1">IFERROR(INDEX(INDIRECT("B_MSK["&amp;EXPEDISI[#Headers]&amp;"]"),ROW()-1),"")</f>
        <v/>
      </c>
    </row>
    <row r="732" spans="1:12" x14ac:dyDescent="0.25">
      <c r="A732" s="16" t="str">
        <f ca="1">IFERROR(INDEX(INDIRECT("B_MSK["&amp;EXPEDISI[#Headers]&amp;"]"),ROW()-1),"")</f>
        <v/>
      </c>
      <c r="B732" s="26" t="str">
        <f ca="1">IFERROR(INDEX(INDIRECT("B_MSK["&amp;EXPEDISI[#Headers]&amp;"]"),ROW()-1),"")</f>
        <v>Gunting Ideal K 300</v>
      </c>
      <c r="C732" s="26" t="str">
        <f ca="1">IFERROR(INDEX(SUPPLIER_CONV[2],MATCH(INDEX(INDIRECT("B_MSK["&amp;EXPEDISI[#Headers]&amp;"]"),ROW()-1),SUPPLIER_CONV[1],0)),"")</f>
        <v>D-R</v>
      </c>
      <c r="D732" s="21" t="str">
        <f ca="1">IFERROR(INDEX(INDIRECT("B_MSK["&amp;EXPEDISI[#Headers]&amp;"]"),ROW()-1)&amp;IF(OR(EXPEDISI[[#This Row],[C]]&lt;2,EXPEDISI[[#This Row],[C]]=""),"","/ CTN"),"")</f>
        <v>24 LSN</v>
      </c>
      <c r="E732" s="5">
        <f ca="1">IFERROR(INDEX(INDIRECT("B_MSK["&amp;EXPEDISI[#Headers]&amp;"]"),ROW()-1),"")</f>
        <v>1</v>
      </c>
      <c r="F732" s="22">
        <f ca="1">IFERROR(INDEX(INDIRECT("B_MSK["&amp;EXPEDISI[#Headers]&amp;"_1]"),ROW()-1),"")</f>
        <v>87000</v>
      </c>
      <c r="G732" s="17" t="str">
        <f ca="1">IFERROR(INDEX(INDIRECT("B_MSK["&amp;EXPEDISI[#Headers]&amp;"_1]"),ROW()-1),"")</f>
        <v>/ LSN</v>
      </c>
      <c r="H732" s="17" t="str">
        <f ca="1">IFERROR(INDEX(INDIRECT("B_MSK["&amp;EXPEDISI[#Headers]&amp;"]"),ROW()-1),"")</f>
        <v/>
      </c>
      <c r="I732" s="17" t="str">
        <f ca="1">IFERROR(INDEX(INDIRECT("B_MSK["&amp;EXPEDISI[#Headers]&amp;"]"),ROW()-1),"")</f>
        <v/>
      </c>
      <c r="J732" s="23" t="str">
        <f ca="1">IFERROR(IF(INDEX(INDIRECT("B_MSK["&amp;EXPEDISI[#Headers]&amp;"]"),ROW()-1)=0,"",INDEX(INDIRECT("B_MSK["&amp;EXPEDISI[#Headers]&amp;"]"),ROW()-1)),"")</f>
        <v>BONUS</v>
      </c>
      <c r="K732" s="16">
        <f ca="1">IFERROR(IF(EXPEDISI[[#This Row],[NAMA BARANG]]="","",INDEX(INDIRECT("B_MSK["&amp;EXPEDISI[#Headers]&amp;"]"),ROW()-1)),"")</f>
        <v>44953</v>
      </c>
      <c r="L732" s="17" t="str">
        <f ca="1">IFERROR(INDEX(INDIRECT("B_MSK["&amp;EXPEDISI[#Headers]&amp;"]"),ROW()-1),"")</f>
        <v/>
      </c>
    </row>
    <row r="733" spans="1:12" x14ac:dyDescent="0.25">
      <c r="A733" s="16" t="str">
        <f ca="1">IFERROR(INDEX(INDIRECT("B_MSK["&amp;EXPEDISI[#Headers]&amp;"]"),ROW()-1),"")</f>
        <v/>
      </c>
      <c r="B733" s="26" t="str">
        <f ca="1">IFERROR(INDEX(INDIRECT("B_MSK["&amp;EXPEDISI[#Headers]&amp;"]"),ROW()-1),"")</f>
        <v>Gunting Ideal K 500</v>
      </c>
      <c r="C733" s="26" t="str">
        <f ca="1">IFERROR(INDEX(SUPPLIER_CONV[2],MATCH(INDEX(INDIRECT("B_MSK["&amp;EXPEDISI[#Headers]&amp;"]"),ROW()-1),SUPPLIER_CONV[1],0)),"")</f>
        <v>D-R</v>
      </c>
      <c r="D733" s="21" t="str">
        <f ca="1">IFERROR(INDEX(INDIRECT("B_MSK["&amp;EXPEDISI[#Headers]&amp;"]"),ROW()-1)&amp;IF(OR(EXPEDISI[[#This Row],[C]]&lt;2,EXPEDISI[[#This Row],[C]]=""),"","/ CTN"),"")</f>
        <v>24 LSN</v>
      </c>
      <c r="E733" s="5" t="str">
        <f ca="1">IFERROR(INDEX(INDIRECT("B_MSK["&amp;EXPEDISI[#Headers]&amp;"]"),ROW()-1),"")</f>
        <v/>
      </c>
      <c r="F733" s="22">
        <f ca="1">IFERROR(INDEX(INDIRECT("B_MSK["&amp;EXPEDISI[#Headers]&amp;"_1]"),ROW()-1),"")</f>
        <v>133000</v>
      </c>
      <c r="G733" s="17" t="str">
        <f ca="1">IFERROR(INDEX(INDIRECT("B_MSK["&amp;EXPEDISI[#Headers]&amp;"_1]"),ROW()-1),"")</f>
        <v>/ LSN</v>
      </c>
      <c r="H733" s="17" t="str">
        <f ca="1">IFERROR(INDEX(INDIRECT("B_MSK["&amp;EXPEDISI[#Headers]&amp;"]"),ROW()-1),"")</f>
        <v/>
      </c>
      <c r="I733" s="17" t="str">
        <f ca="1">IFERROR(INDEX(INDIRECT("B_MSK["&amp;EXPEDISI[#Headers]&amp;"]"),ROW()-1),"")</f>
        <v/>
      </c>
      <c r="J733" s="23" t="str">
        <f ca="1">IFERROR(IF(INDEX(INDIRECT("B_MSK["&amp;EXPEDISI[#Headers]&amp;"]"),ROW()-1)=0,"",INDEX(INDIRECT("B_MSK["&amp;EXPEDISI[#Headers]&amp;"]"),ROW()-1)),"")</f>
        <v>BONUS</v>
      </c>
      <c r="K733" s="16">
        <f ca="1">IFERROR(IF(EXPEDISI[[#This Row],[NAMA BARANG]]="","",INDEX(INDIRECT("B_MSK["&amp;EXPEDISI[#Headers]&amp;"]"),ROW()-1)),"")</f>
        <v>44953</v>
      </c>
      <c r="L733" s="17" t="str">
        <f ca="1">IFERROR(INDEX(INDIRECT("B_MSK["&amp;EXPEDISI[#Headers]&amp;"]"),ROW()-1),"")</f>
        <v/>
      </c>
    </row>
    <row r="734" spans="1:12" x14ac:dyDescent="0.25">
      <c r="A734" s="16" t="str">
        <f ca="1">IFERROR(INDEX(INDIRECT("B_MSK["&amp;EXPEDISI[#Headers]&amp;"]"),ROW()-1),"")</f>
        <v/>
      </c>
      <c r="B734" s="26" t="str">
        <f ca="1">IFERROR(INDEX(INDIRECT("B_MSK["&amp;EXPEDISI[#Headers]&amp;"]"),ROW()-1),"")</f>
        <v>Cutter Taco 88 Besar</v>
      </c>
      <c r="C734" s="26" t="str">
        <f ca="1">IFERROR(INDEX(SUPPLIER_CONV[2],MATCH(INDEX(INDIRECT("B_MSK["&amp;EXPEDISI[#Headers]&amp;"]"),ROW()-1),SUPPLIER_CONV[1],0)),"")</f>
        <v>D-R</v>
      </c>
      <c r="D734" s="21" t="str">
        <f ca="1">IFERROR(INDEX(INDIRECT("B_MSK["&amp;EXPEDISI[#Headers]&amp;"]"),ROW()-1)&amp;IF(OR(EXPEDISI[[#This Row],[C]]&lt;2,EXPEDISI[[#This Row],[C]]=""),"","/ CTN"),"")</f>
        <v>60 LSN/ CTN</v>
      </c>
      <c r="E734" s="5">
        <f ca="1">IFERROR(INDEX(INDIRECT("B_MSK["&amp;EXPEDISI[#Headers]&amp;"]"),ROW()-1),"")</f>
        <v>3</v>
      </c>
      <c r="F734" s="22">
        <f ca="1">IFERROR(INDEX(INDIRECT("B_MSK["&amp;EXPEDISI[#Headers]&amp;"_1]"),ROW()-1),"")</f>
        <v>33000</v>
      </c>
      <c r="G734" s="17" t="str">
        <f ca="1">IFERROR(INDEX(INDIRECT("B_MSK["&amp;EXPEDISI[#Headers]&amp;"_1]"),ROW()-1),"")</f>
        <v>/ LSN</v>
      </c>
      <c r="H734" s="17" t="str">
        <f ca="1">IFERROR(INDEX(INDIRECT("B_MSK["&amp;EXPEDISI[#Headers]&amp;"]"),ROW()-1),"")</f>
        <v/>
      </c>
      <c r="I734" s="17" t="str">
        <f ca="1">IFERROR(INDEX(INDIRECT("B_MSK["&amp;EXPEDISI[#Headers]&amp;"]"),ROW()-1),"")</f>
        <v/>
      </c>
      <c r="J734" s="23" t="str">
        <f ca="1">IFERROR(IF(INDEX(INDIRECT("B_MSK["&amp;EXPEDISI[#Headers]&amp;"]"),ROW()-1)=0,"",INDEX(INDIRECT("B_MSK["&amp;EXPEDISI[#Headers]&amp;"]"),ROW()-1)),"")</f>
        <v>BONUS</v>
      </c>
      <c r="K734" s="16">
        <f ca="1">IFERROR(IF(EXPEDISI[[#This Row],[NAMA BARANG]]="","",INDEX(INDIRECT("B_MSK["&amp;EXPEDISI[#Headers]&amp;"]"),ROW()-1)),"")</f>
        <v>44953</v>
      </c>
      <c r="L734" s="17" t="str">
        <f ca="1">IFERROR(INDEX(INDIRECT("B_MSK["&amp;EXPEDISI[#Headers]&amp;"]"),ROW()-1),"")</f>
        <v/>
      </c>
    </row>
    <row r="735" spans="1:12" x14ac:dyDescent="0.25">
      <c r="A735" s="16" t="str">
        <f ca="1">IFERROR(INDEX(INDIRECT("B_MSK["&amp;EXPEDISI[#Headers]&amp;"]"),ROW()-1),"")</f>
        <v/>
      </c>
      <c r="B735" s="26" t="str">
        <f ca="1">IFERROR(INDEX(INDIRECT("B_MSK["&amp;EXPEDISI[#Headers]&amp;"]"),ROW()-1),"")</f>
        <v>Cutter Taco 88 Besar</v>
      </c>
      <c r="C735" s="26" t="str">
        <f ca="1">IFERROR(INDEX(SUPPLIER_CONV[2],MATCH(INDEX(INDIRECT("B_MSK["&amp;EXPEDISI[#Headers]&amp;"]"),ROW()-1),SUPPLIER_CONV[1],0)),"")</f>
        <v>D-R</v>
      </c>
      <c r="D735" s="21" t="str">
        <f ca="1">IFERROR(INDEX(INDIRECT("B_MSK["&amp;EXPEDISI[#Headers]&amp;"]"),ROW()-1)&amp;IF(OR(EXPEDISI[[#This Row],[C]]&lt;2,EXPEDISI[[#This Row],[C]]=""),"","/ CTN"),"")</f>
        <v>60 LSN/ CTN</v>
      </c>
      <c r="E735" s="5">
        <f ca="1">IFERROR(INDEX(INDIRECT("B_MSK["&amp;EXPEDISI[#Headers]&amp;"]"),ROW()-1),"")</f>
        <v>24</v>
      </c>
      <c r="F735" s="22">
        <f ca="1">IFERROR(INDEX(INDIRECT("B_MSK["&amp;EXPEDISI[#Headers]&amp;"_1]"),ROW()-1),"")</f>
        <v>33000</v>
      </c>
      <c r="G735" s="17" t="str">
        <f ca="1">IFERROR(INDEX(INDIRECT("B_MSK["&amp;EXPEDISI[#Headers]&amp;"_1]"),ROW()-1),"")</f>
        <v>/ LSN</v>
      </c>
      <c r="H735" s="17">
        <f ca="1">IFERROR(INDEX(INDIRECT("B_MSK["&amp;EXPEDISI[#Headers]&amp;"]"),ROW()-1),"")</f>
        <v>0.12</v>
      </c>
      <c r="I735" s="17">
        <f ca="1">IFERROR(INDEX(INDIRECT("B_MSK["&amp;EXPEDISI[#Headers]&amp;"]"),ROW()-1),"")</f>
        <v>0.12</v>
      </c>
      <c r="J735" s="19" t="str">
        <f ca="1">IFERROR(IF(INDEX(INDIRECT("B_MSK["&amp;EXPEDISI[#Headers]&amp;"]"),ROW()-1)=0,"",INDEX(INDIRECT("B_MSK["&amp;EXPEDISI[#Headers]&amp;"]"),ROW()-1)),"")</f>
        <v/>
      </c>
      <c r="K735" s="16">
        <f ca="1">IFERROR(IF(EXPEDISI[[#This Row],[NAMA BARANG]]="","",INDEX(INDIRECT("B_MSK["&amp;EXPEDISI[#Headers]&amp;"]"),ROW()-1)),"")</f>
        <v>44953</v>
      </c>
      <c r="L735" s="17" t="str">
        <f ca="1">IFERROR(INDEX(INDIRECT("B_MSK["&amp;EXPEDISI[#Headers]&amp;"]"),ROW()-1),"")</f>
        <v/>
      </c>
    </row>
    <row r="736" spans="1:12" x14ac:dyDescent="0.25">
      <c r="A736" s="16" t="str">
        <f ca="1">IFERROR(INDEX(INDIRECT("B_MSK["&amp;EXPEDISI[#Headers]&amp;"]"),ROW()-1),"")</f>
        <v/>
      </c>
      <c r="B736" s="26" t="str">
        <f ca="1">IFERROR(INDEX(INDIRECT("B_MSK["&amp;EXPEDISI[#Headers]&amp;"]"),ROW()-1),"")</f>
        <v>Cutter Taco 78 Kecil</v>
      </c>
      <c r="C736" s="26" t="str">
        <f ca="1">IFERROR(INDEX(SUPPLIER_CONV[2],MATCH(INDEX(INDIRECT("B_MSK["&amp;EXPEDISI[#Headers]&amp;"]"),ROW()-1),SUPPLIER_CONV[1],0)),"")</f>
        <v>D-R</v>
      </c>
      <c r="D736" s="21" t="str">
        <f ca="1">IFERROR(INDEX(INDIRECT("B_MSK["&amp;EXPEDISI[#Headers]&amp;"]"),ROW()-1)&amp;IF(OR(EXPEDISI[[#This Row],[C]]&lt;2,EXPEDISI[[#This Row],[C]]=""),"","/ CTN"),"")</f>
        <v>120 LSN/ CTN</v>
      </c>
      <c r="E736" s="5">
        <f ca="1">IFERROR(INDEX(INDIRECT("B_MSK["&amp;EXPEDISI[#Headers]&amp;"]"),ROW()-1),"")</f>
        <v>24</v>
      </c>
      <c r="F736" s="22">
        <f ca="1">IFERROR(INDEX(INDIRECT("B_MSK["&amp;EXPEDISI[#Headers]&amp;"_1]"),ROW()-1),"")</f>
        <v>23000</v>
      </c>
      <c r="G736" s="17" t="str">
        <f ca="1">IFERROR(INDEX(INDIRECT("B_MSK["&amp;EXPEDISI[#Headers]&amp;"_1]"),ROW()-1),"")</f>
        <v>/ LSN</v>
      </c>
      <c r="H736" s="17">
        <f ca="1">IFERROR(INDEX(INDIRECT("B_MSK["&amp;EXPEDISI[#Headers]&amp;"]"),ROW()-1),"")</f>
        <v>0.12</v>
      </c>
      <c r="I736" s="17">
        <f ca="1">IFERROR(INDEX(INDIRECT("B_MSK["&amp;EXPEDISI[#Headers]&amp;"]"),ROW()-1),"")</f>
        <v>0.12</v>
      </c>
      <c r="J736" s="19" t="str">
        <f ca="1">IFERROR(IF(INDEX(INDIRECT("B_MSK["&amp;EXPEDISI[#Headers]&amp;"]"),ROW()-1)=0,"",INDEX(INDIRECT("B_MSK["&amp;EXPEDISI[#Headers]&amp;"]"),ROW()-1)),"")</f>
        <v/>
      </c>
      <c r="K736" s="16">
        <f ca="1">IFERROR(IF(EXPEDISI[[#This Row],[NAMA BARANG]]="","",INDEX(INDIRECT("B_MSK["&amp;EXPEDISI[#Headers]&amp;"]"),ROW()-1)),"")</f>
        <v>44953</v>
      </c>
      <c r="L736" s="17" t="str">
        <f ca="1">IFERROR(INDEX(INDIRECT("B_MSK["&amp;EXPEDISI[#Headers]&amp;"]"),ROW()-1),"")</f>
        <v/>
      </c>
    </row>
    <row r="737" spans="1:12" x14ac:dyDescent="0.25">
      <c r="A737" s="16" t="str">
        <f ca="1">IFERROR(INDEX(INDIRECT("B_MSK["&amp;EXPEDISI[#Headers]&amp;"]"),ROW()-1),"")</f>
        <v/>
      </c>
      <c r="B737" s="26" t="str">
        <f ca="1">IFERROR(INDEX(INDIRECT("B_MSK["&amp;EXPEDISI[#Headers]&amp;"]"),ROW()-1),"")</f>
        <v>Cutter Taco 78 Kecil</v>
      </c>
      <c r="C737" s="26" t="str">
        <f ca="1">IFERROR(INDEX(SUPPLIER_CONV[2],MATCH(INDEX(INDIRECT("B_MSK["&amp;EXPEDISI[#Headers]&amp;"]"),ROW()-1),SUPPLIER_CONV[1],0)),"")</f>
        <v>D-R</v>
      </c>
      <c r="D737" s="21" t="str">
        <f ca="1">IFERROR(INDEX(INDIRECT("B_MSK["&amp;EXPEDISI[#Headers]&amp;"]"),ROW()-1)&amp;IF(OR(EXPEDISI[[#This Row],[C]]&lt;2,EXPEDISI[[#This Row],[C]]=""),"","/ CTN"),"")</f>
        <v>120 LSN</v>
      </c>
      <c r="E737" s="5" t="str">
        <f ca="1">IFERROR(INDEX(INDIRECT("B_MSK["&amp;EXPEDISI[#Headers]&amp;"]"),ROW()-1),"")</f>
        <v/>
      </c>
      <c r="F737" s="22">
        <f ca="1">IFERROR(INDEX(INDIRECT("B_MSK["&amp;EXPEDISI[#Headers]&amp;"_1]"),ROW()-1),"")</f>
        <v>23000</v>
      </c>
      <c r="G737" s="17" t="str">
        <f ca="1">IFERROR(INDEX(INDIRECT("B_MSK["&amp;EXPEDISI[#Headers]&amp;"_1]"),ROW()-1),"")</f>
        <v>/ LSN</v>
      </c>
      <c r="H737" s="17" t="str">
        <f ca="1">IFERROR(INDEX(INDIRECT("B_MSK["&amp;EXPEDISI[#Headers]&amp;"]"),ROW()-1),"")</f>
        <v/>
      </c>
      <c r="I737" s="17" t="str">
        <f ca="1">IFERROR(INDEX(INDIRECT("B_MSK["&amp;EXPEDISI[#Headers]&amp;"]"),ROW()-1),"")</f>
        <v/>
      </c>
      <c r="J737" s="23" t="str">
        <f ca="1">IFERROR(IF(INDEX(INDIRECT("B_MSK["&amp;EXPEDISI[#Headers]&amp;"]"),ROW()-1)=0,"",INDEX(INDIRECT("B_MSK["&amp;EXPEDISI[#Headers]&amp;"]"),ROW()-1)),"")</f>
        <v>BONUS</v>
      </c>
      <c r="K737" s="16">
        <f ca="1">IFERROR(IF(EXPEDISI[[#This Row],[NAMA BARANG]]="","",INDEX(INDIRECT("B_MSK["&amp;EXPEDISI[#Headers]&amp;"]"),ROW()-1)),"")</f>
        <v>44953</v>
      </c>
      <c r="L737" s="17" t="str">
        <f ca="1">IFERROR(INDEX(INDIRECT("B_MSK["&amp;EXPEDISI[#Headers]&amp;"]"),ROW()-1),"")</f>
        <v/>
      </c>
    </row>
    <row r="738" spans="1:12" x14ac:dyDescent="0.25">
      <c r="A738" s="16" t="str">
        <f ca="1">IFERROR(INDEX(INDIRECT("B_MSK["&amp;EXPEDISI[#Headers]&amp;"]"),ROW()-1),"")</f>
        <v/>
      </c>
      <c r="B738" s="26" t="str">
        <f ca="1">IFERROR(INDEX(INDIRECT("B_MSK["&amp;EXPEDISI[#Headers]&amp;"]"),ROW()-1),"")</f>
        <v/>
      </c>
      <c r="C738" s="26" t="str">
        <f ca="1">IFERROR(INDEX(SUPPLIER_CONV[2],MATCH(INDEX(INDIRECT("B_MSK["&amp;EXPEDISI[#Headers]&amp;"]"),ROW()-1),SUPPLIER_CONV[1],0)),"")</f>
        <v/>
      </c>
      <c r="D738" s="21" t="str">
        <f ca="1">IFERROR(INDEX(INDIRECT("B_MSK["&amp;EXPEDISI[#Headers]&amp;"]"),ROW()-1)&amp;IF(OR(EXPEDISI[[#This Row],[C]]&lt;2,EXPEDISI[[#This Row],[C]]=""),"","/ CTN"),"")</f>
        <v/>
      </c>
      <c r="E738" s="5" t="str">
        <f ca="1">IFERROR(INDEX(INDIRECT("B_MSK["&amp;EXPEDISI[#Headers]&amp;"]"),ROW()-1),"")</f>
        <v/>
      </c>
      <c r="F738" s="22" t="str">
        <f ca="1">IFERROR(INDEX(INDIRECT("B_MSK["&amp;EXPEDISI[#Headers]&amp;"_1]"),ROW()-1),"")</f>
        <v/>
      </c>
      <c r="G738" s="17" t="str">
        <f ca="1">IFERROR(INDEX(INDIRECT("B_MSK["&amp;EXPEDISI[#Headers]&amp;"_1]"),ROW()-1),"")</f>
        <v/>
      </c>
      <c r="H738" s="17" t="str">
        <f ca="1">IFERROR(INDEX(INDIRECT("B_MSK["&amp;EXPEDISI[#Headers]&amp;"]"),ROW()-1),"")</f>
        <v/>
      </c>
      <c r="I738" s="17" t="str">
        <f ca="1">IFERROR(INDEX(INDIRECT("B_MSK["&amp;EXPEDISI[#Headers]&amp;"]"),ROW()-1),"")</f>
        <v/>
      </c>
      <c r="J738" s="19" t="str">
        <f ca="1">IFERROR(IF(INDEX(INDIRECT("B_MSK["&amp;EXPEDISI[#Headers]&amp;"]"),ROW()-1)=0,"",INDEX(INDIRECT("B_MSK["&amp;EXPEDISI[#Headers]&amp;"]"),ROW()-1)),"")</f>
        <v/>
      </c>
      <c r="K738" s="16" t="str">
        <f ca="1">IFERROR(IF(EXPEDISI[[#This Row],[NAMA BARANG]]="","",INDEX(INDIRECT("B_MSK["&amp;EXPEDISI[#Headers]&amp;"]"),ROW()-1)),"")</f>
        <v/>
      </c>
      <c r="L738" s="17" t="str">
        <f ca="1">IFERROR(INDEX(INDIRECT("B_MSK["&amp;EXPEDISI[#Headers]&amp;"]"),ROW()-1),"")</f>
        <v/>
      </c>
    </row>
    <row r="739" spans="1:12" x14ac:dyDescent="0.25">
      <c r="A739" s="16" t="str">
        <f ca="1">IFERROR(INDEX(INDIRECT("B_MSK["&amp;EXPEDISI[#Headers]&amp;"]"),ROW()-1),"")</f>
        <v/>
      </c>
      <c r="B739" s="26" t="str">
        <f ca="1">IFERROR(INDEX(INDIRECT("B_MSK["&amp;EXPEDISI[#Headers]&amp;"]"),ROW()-1),"")</f>
        <v>P case Magnit C-1758 22x7.5</v>
      </c>
      <c r="C739" s="26" t="str">
        <f ca="1">IFERROR(INDEX(SUPPLIER_CONV[2],MATCH(INDEX(INDIRECT("B_MSK["&amp;EXPEDISI[#Headers]&amp;"]"),ROW()-1),SUPPLIER_CONV[1],0)),"")</f>
        <v>SAMUDERA ANGKASA</v>
      </c>
      <c r="D739" s="21" t="str">
        <f ca="1">IFERROR(INDEX(INDIRECT("B_MSK["&amp;EXPEDISI[#Headers]&amp;"]"),ROW()-1)&amp;IF(OR(EXPEDISI[[#This Row],[C]]&lt;2,EXPEDISI[[#This Row],[C]]=""),"","/ CTN"),"")</f>
        <v>192 PCS/ CTN</v>
      </c>
      <c r="E739" s="5">
        <f ca="1">IFERROR(INDEX(INDIRECT("B_MSK["&amp;EXPEDISI[#Headers]&amp;"]"),ROW()-1),"")</f>
        <v>3</v>
      </c>
      <c r="F739" s="22">
        <f ca="1">IFERROR(INDEX(INDIRECT("B_MSK["&amp;EXPEDISI[#Headers]&amp;"_1]"),ROW()-1),"")</f>
        <v>9500</v>
      </c>
      <c r="G739" s="17" t="str">
        <f ca="1">IFERROR(INDEX(INDIRECT("B_MSK["&amp;EXPEDISI[#Headers]&amp;"_1]"),ROW()-1),"")</f>
        <v>/ PCS</v>
      </c>
      <c r="H739" s="17">
        <f ca="1">IFERROR(INDEX(INDIRECT("B_MSK["&amp;EXPEDISI[#Headers]&amp;"]"),ROW()-1),"")</f>
        <v>0.05</v>
      </c>
      <c r="I739" s="17" t="str">
        <f ca="1">IFERROR(INDEX(INDIRECT("B_MSK["&amp;EXPEDISI[#Headers]&amp;"]"),ROW()-1),"")</f>
        <v/>
      </c>
      <c r="J739" s="23" t="str">
        <f ca="1">IFERROR(IF(INDEX(INDIRECT("B_MSK["&amp;EXPEDISI[#Headers]&amp;"]"),ROW()-1)=0,"",INDEX(INDIRECT("B_MSK["&amp;EXPEDISI[#Headers]&amp;"]"),ROW()-1)),"")</f>
        <v/>
      </c>
      <c r="K739" s="16">
        <f ca="1">IFERROR(IF(EXPEDISI[[#This Row],[NAMA BARANG]]="","",INDEX(INDIRECT("B_MSK["&amp;EXPEDISI[#Headers]&amp;"]"),ROW()-1)),"")</f>
        <v>44953</v>
      </c>
      <c r="L739" s="17" t="str">
        <f ca="1">IFERROR(INDEX(INDIRECT("B_MSK["&amp;EXPEDISI[#Headers]&amp;"]"),ROW()-1),"")</f>
        <v/>
      </c>
    </row>
    <row r="740" spans="1:12" x14ac:dyDescent="0.25">
      <c r="A740" s="16" t="str">
        <f ca="1">IFERROR(INDEX(INDIRECT("B_MSK["&amp;EXPEDISI[#Headers]&amp;"]"),ROW()-1),"")</f>
        <v/>
      </c>
      <c r="B740" s="26" t="str">
        <f ca="1">IFERROR(INDEX(INDIRECT("B_MSK["&amp;EXPEDISI[#Headers]&amp;"]"),ROW()-1),"")</f>
        <v/>
      </c>
      <c r="C740" s="26" t="str">
        <f ca="1">IFERROR(INDEX(SUPPLIER_CONV[2],MATCH(INDEX(INDIRECT("B_MSK["&amp;EXPEDISI[#Headers]&amp;"]"),ROW()-1),SUPPLIER_CONV[1],0)),"")</f>
        <v/>
      </c>
      <c r="D740" s="21" t="str">
        <f ca="1">IFERROR(INDEX(INDIRECT("B_MSK["&amp;EXPEDISI[#Headers]&amp;"]"),ROW()-1)&amp;IF(OR(EXPEDISI[[#This Row],[C]]&lt;2,EXPEDISI[[#This Row],[C]]=""),"","/ CTN"),"")</f>
        <v/>
      </c>
      <c r="E740" s="5" t="str">
        <f ca="1">IFERROR(INDEX(INDIRECT("B_MSK["&amp;EXPEDISI[#Headers]&amp;"]"),ROW()-1),"")</f>
        <v/>
      </c>
      <c r="F740" s="22" t="str">
        <f ca="1">IFERROR(INDEX(INDIRECT("B_MSK["&amp;EXPEDISI[#Headers]&amp;"_1]"),ROW()-1),"")</f>
        <v/>
      </c>
      <c r="G740" s="17" t="str">
        <f ca="1">IFERROR(INDEX(INDIRECT("B_MSK["&amp;EXPEDISI[#Headers]&amp;"_1]"),ROW()-1),"")</f>
        <v/>
      </c>
      <c r="H740" s="17" t="str">
        <f ca="1">IFERROR(INDEX(INDIRECT("B_MSK["&amp;EXPEDISI[#Headers]&amp;"]"),ROW()-1),"")</f>
        <v/>
      </c>
      <c r="I740" s="17" t="str">
        <f ca="1">IFERROR(INDEX(INDIRECT("B_MSK["&amp;EXPEDISI[#Headers]&amp;"]"),ROW()-1),"")</f>
        <v/>
      </c>
      <c r="J740" s="23" t="str">
        <f ca="1">IFERROR(IF(INDEX(INDIRECT("B_MSK["&amp;EXPEDISI[#Headers]&amp;"]"),ROW()-1)=0,"",INDEX(INDIRECT("B_MSK["&amp;EXPEDISI[#Headers]&amp;"]"),ROW()-1)),"")</f>
        <v/>
      </c>
      <c r="K740" s="16" t="str">
        <f ca="1">IFERROR(IF(EXPEDISI[[#This Row],[NAMA BARANG]]="","",INDEX(INDIRECT("B_MSK["&amp;EXPEDISI[#Headers]&amp;"]"),ROW()-1)),"")</f>
        <v/>
      </c>
      <c r="L740" s="17" t="str">
        <f ca="1">IFERROR(INDEX(INDIRECT("B_MSK["&amp;EXPEDISI[#Headers]&amp;"]"),ROW()-1),"")</f>
        <v/>
      </c>
    </row>
    <row r="741" spans="1:12" x14ac:dyDescent="0.25">
      <c r="A741" s="16" t="str">
        <f ca="1">IFERROR(INDEX(INDIRECT("B_MSK["&amp;EXPEDISI[#Headers]&amp;"]"),ROW()-1),"")</f>
        <v/>
      </c>
      <c r="B741" s="26" t="str">
        <f ca="1">IFERROR(INDEX(INDIRECT("B_MSK["&amp;EXPEDISI[#Headers]&amp;"]"),ROW()-1),"")</f>
        <v>Suling Yamaha</v>
      </c>
      <c r="C741" s="26" t="str">
        <f ca="1">IFERROR(INDEX(SUPPLIER_CONV[2],MATCH(INDEX(INDIRECT("B_MSK["&amp;EXPEDISI[#Headers]&amp;"]"),ROW()-1),SUPPLIER_CONV[1],0)),"")</f>
        <v>SALIKAH</v>
      </c>
      <c r="D741" s="21" t="str">
        <f ca="1">IFERROR(INDEX(INDIRECT("B_MSK["&amp;EXPEDISI[#Headers]&amp;"]"),ROW()-1)&amp;IF(OR(EXPEDISI[[#This Row],[C]]&lt;2,EXPEDISI[[#This Row],[C]]=""),"","/ CTN"),"")</f>
        <v>50 PCS/ CTN</v>
      </c>
      <c r="E741" s="5">
        <f ca="1">IFERROR(INDEX(INDIRECT("B_MSK["&amp;EXPEDISI[#Headers]&amp;"]"),ROW()-1),"")</f>
        <v>30</v>
      </c>
      <c r="F741" s="22">
        <f ca="1">IFERROR(INDEX(INDIRECT("B_MSK["&amp;EXPEDISI[#Headers]&amp;"_1]"),ROW()-1),"")</f>
        <v>28500</v>
      </c>
      <c r="G741" s="17" t="str">
        <f ca="1">IFERROR(INDEX(INDIRECT("B_MSK["&amp;EXPEDISI[#Headers]&amp;"_1]"),ROW()-1),"")</f>
        <v>/ PCS</v>
      </c>
      <c r="H741" s="17" t="str">
        <f ca="1">IFERROR(INDEX(INDIRECT("B_MSK["&amp;EXPEDISI[#Headers]&amp;"]"),ROW()-1),"")</f>
        <v/>
      </c>
      <c r="I741" s="17" t="str">
        <f ca="1">IFERROR(INDEX(INDIRECT("B_MSK["&amp;EXPEDISI[#Headers]&amp;"]"),ROW()-1),"")</f>
        <v/>
      </c>
      <c r="J741" s="23" t="str">
        <f ca="1">IFERROR(IF(INDEX(INDIRECT("B_MSK["&amp;EXPEDISI[#Headers]&amp;"]"),ROW()-1)=0,"",INDEX(INDIRECT("B_MSK["&amp;EXPEDISI[#Headers]&amp;"]"),ROW()-1)),"")</f>
        <v/>
      </c>
      <c r="K741" s="16">
        <f ca="1">IFERROR(IF(EXPEDISI[[#This Row],[NAMA BARANG]]="","",INDEX(INDIRECT("B_MSK["&amp;EXPEDISI[#Headers]&amp;"]"),ROW()-1)),"")</f>
        <v>44953</v>
      </c>
      <c r="L741" s="17" t="str">
        <f ca="1">IFERROR(INDEX(INDIRECT("B_MSK["&amp;EXPEDISI[#Headers]&amp;"]"),ROW()-1),"")</f>
        <v/>
      </c>
    </row>
    <row r="742" spans="1:12" x14ac:dyDescent="0.25">
      <c r="A742" s="16" t="str">
        <f ca="1">IFERROR(INDEX(INDIRECT("B_MSK["&amp;EXPEDISI[#Headers]&amp;"]"),ROW()-1),"")</f>
        <v/>
      </c>
      <c r="B742" s="26" t="str">
        <f ca="1">IFERROR(INDEX(INDIRECT("B_MSK["&amp;EXPEDISI[#Headers]&amp;"]"),ROW()-1),"")</f>
        <v>Pianika DH Box Premium</v>
      </c>
      <c r="C742" s="26" t="str">
        <f ca="1">IFERROR(INDEX(SUPPLIER_CONV[2],MATCH(INDEX(INDIRECT("B_MSK["&amp;EXPEDISI[#Headers]&amp;"]"),ROW()-1),SUPPLIER_CONV[1],0)),"")</f>
        <v>SALIKAH</v>
      </c>
      <c r="D742" s="21" t="str">
        <f ca="1">IFERROR(INDEX(INDIRECT("B_MSK["&amp;EXPEDISI[#Headers]&amp;"]"),ROW()-1)&amp;IF(OR(EXPEDISI[[#This Row],[C]]&lt;2,EXPEDISI[[#This Row],[C]]=""),"","/ CTN"),"")</f>
        <v>10 PCS/ CTN</v>
      </c>
      <c r="E742" s="5">
        <f ca="1">IFERROR(INDEX(INDIRECT("B_MSK["&amp;EXPEDISI[#Headers]&amp;"]"),ROW()-1),"")</f>
        <v>10</v>
      </c>
      <c r="F742" s="22">
        <f ca="1">IFERROR(INDEX(INDIRECT("B_MSK["&amp;EXPEDISI[#Headers]&amp;"_1]"),ROW()-1),"")</f>
        <v>115000</v>
      </c>
      <c r="G742" s="17" t="str">
        <f ca="1">IFERROR(INDEX(INDIRECT("B_MSK["&amp;EXPEDISI[#Headers]&amp;"_1]"),ROW()-1),"")</f>
        <v>/ PCS</v>
      </c>
      <c r="H742" s="17" t="str">
        <f ca="1">IFERROR(INDEX(INDIRECT("B_MSK["&amp;EXPEDISI[#Headers]&amp;"]"),ROW()-1),"")</f>
        <v/>
      </c>
      <c r="I742" s="17" t="str">
        <f ca="1">IFERROR(INDEX(INDIRECT("B_MSK["&amp;EXPEDISI[#Headers]&amp;"]"),ROW()-1),"")</f>
        <v/>
      </c>
      <c r="J742" s="23" t="str">
        <f ca="1">IFERROR(IF(INDEX(INDIRECT("B_MSK["&amp;EXPEDISI[#Headers]&amp;"]"),ROW()-1)=0,"",INDEX(INDIRECT("B_MSK["&amp;EXPEDISI[#Headers]&amp;"]"),ROW()-1)),"")</f>
        <v/>
      </c>
      <c r="K742" s="16">
        <f ca="1">IFERROR(IF(EXPEDISI[[#This Row],[NAMA BARANG]]="","",INDEX(INDIRECT("B_MSK["&amp;EXPEDISI[#Headers]&amp;"]"),ROW()-1)),"")</f>
        <v>44953</v>
      </c>
      <c r="L742" s="17" t="str">
        <f ca="1">IFERROR(INDEX(INDIRECT("B_MSK["&amp;EXPEDISI[#Headers]&amp;"]"),ROW()-1),"")</f>
        <v/>
      </c>
    </row>
    <row r="743" spans="1:12" x14ac:dyDescent="0.25">
      <c r="A743" s="16" t="str">
        <f ca="1">IFERROR(INDEX(INDIRECT("B_MSK["&amp;EXPEDISI[#Headers]&amp;"]"),ROW()-1),"")</f>
        <v/>
      </c>
      <c r="B743" s="26" t="str">
        <f ca="1">IFERROR(INDEX(INDIRECT("B_MSK["&amp;EXPEDISI[#Headers]&amp;"]"),ROW()-1),"")</f>
        <v/>
      </c>
      <c r="C743" s="26" t="str">
        <f ca="1">IFERROR(INDEX(SUPPLIER_CONV[2],MATCH(INDEX(INDIRECT("B_MSK["&amp;EXPEDISI[#Headers]&amp;"]"),ROW()-1),SUPPLIER_CONV[1],0)),"")</f>
        <v/>
      </c>
      <c r="D743" s="21" t="str">
        <f ca="1">IFERROR(INDEX(INDIRECT("B_MSK["&amp;EXPEDISI[#Headers]&amp;"]"),ROW()-1)&amp;IF(OR(EXPEDISI[[#This Row],[C]]&lt;2,EXPEDISI[[#This Row],[C]]=""),"","/ CTN"),"")</f>
        <v/>
      </c>
      <c r="E743" s="5" t="str">
        <f ca="1">IFERROR(INDEX(INDIRECT("B_MSK["&amp;EXPEDISI[#Headers]&amp;"]"),ROW()-1),"")</f>
        <v/>
      </c>
      <c r="F743" s="22" t="str">
        <f ca="1">IFERROR(INDEX(INDIRECT("B_MSK["&amp;EXPEDISI[#Headers]&amp;"_1]"),ROW()-1),"")</f>
        <v/>
      </c>
      <c r="G743" s="17" t="str">
        <f ca="1">IFERROR(INDEX(INDIRECT("B_MSK["&amp;EXPEDISI[#Headers]&amp;"_1]"),ROW()-1),"")</f>
        <v/>
      </c>
      <c r="H743" s="17" t="str">
        <f ca="1">IFERROR(INDEX(INDIRECT("B_MSK["&amp;EXPEDISI[#Headers]&amp;"]"),ROW()-1),"")</f>
        <v/>
      </c>
      <c r="I743" s="17" t="str">
        <f ca="1">IFERROR(INDEX(INDIRECT("B_MSK["&amp;EXPEDISI[#Headers]&amp;"]"),ROW()-1),"")</f>
        <v/>
      </c>
      <c r="J743" s="23" t="str">
        <f ca="1">IFERROR(IF(INDEX(INDIRECT("B_MSK["&amp;EXPEDISI[#Headers]&amp;"]"),ROW()-1)=0,"",INDEX(INDIRECT("B_MSK["&amp;EXPEDISI[#Headers]&amp;"]"),ROW()-1)),"")</f>
        <v/>
      </c>
      <c r="K743" s="16" t="str">
        <f ca="1">IFERROR(IF(EXPEDISI[[#This Row],[NAMA BARANG]]="","",INDEX(INDIRECT("B_MSK["&amp;EXPEDISI[#Headers]&amp;"]"),ROW()-1)),"")</f>
        <v/>
      </c>
      <c r="L743" s="17" t="str">
        <f ca="1">IFERROR(INDEX(INDIRECT("B_MSK["&amp;EXPEDISI[#Headers]&amp;"]"),ROW()-1),"")</f>
        <v/>
      </c>
    </row>
    <row r="744" spans="1:12" x14ac:dyDescent="0.25">
      <c r="A744" s="16" t="str">
        <f ca="1">IFERROR(INDEX(INDIRECT("B_MSK["&amp;EXPEDISI[#Headers]&amp;"]"),ROW()-1),"")</f>
        <v/>
      </c>
      <c r="B744" s="26" t="str">
        <f ca="1">IFERROR(INDEX(INDIRECT("B_MSK["&amp;EXPEDISI[#Headers]&amp;"]"),ROW()-1),"")</f>
        <v>Suling GD S23 Solid</v>
      </c>
      <c r="C744" s="26" t="str">
        <f ca="1">IFERROR(INDEX(SUPPLIER_CONV[2],MATCH(INDEX(INDIRECT("B_MSK["&amp;EXPEDISI[#Headers]&amp;"]"),ROW()-1),SUPPLIER_CONV[1],0)),"")</f>
        <v>GUNINDO</v>
      </c>
      <c r="D744" s="21" t="str">
        <f ca="1">IFERROR(INDEX(INDIRECT("B_MSK["&amp;EXPEDISI[#Headers]&amp;"]"),ROW()-1)&amp;IF(OR(EXPEDISI[[#This Row],[C]]&lt;2,EXPEDISI[[#This Row],[C]]=""),"","/ CTN"),"")</f>
        <v>12 LSN</v>
      </c>
      <c r="E744" s="5">
        <f ca="1">IFERROR(INDEX(INDIRECT("B_MSK["&amp;EXPEDISI[#Headers]&amp;"]"),ROW()-1),"")</f>
        <v>1</v>
      </c>
      <c r="F744" s="22">
        <f ca="1">IFERROR(INDEX(INDIRECT("B_MSK["&amp;EXPEDISI[#Headers]&amp;"_1]"),ROW()-1),"")</f>
        <v>216000</v>
      </c>
      <c r="G744" s="17" t="str">
        <f ca="1">IFERROR(INDEX(INDIRECT("B_MSK["&amp;EXPEDISI[#Headers]&amp;"_1]"),ROW()-1),"")</f>
        <v>/ LSN</v>
      </c>
      <c r="H744" s="17">
        <f ca="1">IFERROR(INDEX(INDIRECT("B_MSK["&amp;EXPEDISI[#Headers]&amp;"]"),ROW()-1),"")</f>
        <v>0.05</v>
      </c>
      <c r="I744" s="17">
        <f ca="1">IFERROR(INDEX(INDIRECT("B_MSK["&amp;EXPEDISI[#Headers]&amp;"]"),ROW()-1),"")</f>
        <v>0.1</v>
      </c>
      <c r="J744" s="19" t="str">
        <f ca="1">IFERROR(IF(INDEX(INDIRECT("B_MSK["&amp;EXPEDISI[#Headers]&amp;"]"),ROW()-1)=0,"",INDEX(INDIRECT("B_MSK["&amp;EXPEDISI[#Headers]&amp;"]"),ROW()-1)),"")</f>
        <v/>
      </c>
      <c r="K744" s="16">
        <f ca="1">IFERROR(IF(EXPEDISI[[#This Row],[NAMA BARANG]]="","",INDEX(INDIRECT("B_MSK["&amp;EXPEDISI[#Headers]&amp;"]"),ROW()-1)),"")</f>
        <v>44953</v>
      </c>
      <c r="L744" s="17" t="str">
        <f ca="1">IFERROR(INDEX(INDIRECT("B_MSK["&amp;EXPEDISI[#Headers]&amp;"]"),ROW()-1),"")</f>
        <v/>
      </c>
    </row>
    <row r="745" spans="1:12" x14ac:dyDescent="0.25">
      <c r="A745" s="16" t="str">
        <f ca="1">IFERROR(INDEX(INDIRECT("B_MSK["&amp;EXPEDISI[#Headers]&amp;"]"),ROW()-1),"")</f>
        <v/>
      </c>
      <c r="B745" s="26" t="str">
        <f ca="1">IFERROR(INDEX(INDIRECT("B_MSK["&amp;EXPEDISI[#Headers]&amp;"]"),ROW()-1),"")</f>
        <v>Gunting HB-65 Gunindo</v>
      </c>
      <c r="C745" s="26" t="str">
        <f ca="1">IFERROR(INDEX(SUPPLIER_CONV[2],MATCH(INDEX(INDIRECT("B_MSK["&amp;EXPEDISI[#Headers]&amp;"]"),ROW()-1),SUPPLIER_CONV[1],0)),"")</f>
        <v>GUNINDO</v>
      </c>
      <c r="D745" s="21" t="str">
        <f ca="1">IFERROR(INDEX(INDIRECT("B_MSK["&amp;EXPEDISI[#Headers]&amp;"]"),ROW()-1)&amp;IF(OR(EXPEDISI[[#This Row],[C]]&lt;2,EXPEDISI[[#This Row],[C]]=""),"","/ CTN"),"")</f>
        <v>30 LSN</v>
      </c>
      <c r="E745" s="5">
        <f ca="1">IFERROR(INDEX(INDIRECT("B_MSK["&amp;EXPEDISI[#Headers]&amp;"]"),ROW()-1),"")</f>
        <v>1</v>
      </c>
      <c r="F745" s="22">
        <f ca="1">IFERROR(INDEX(INDIRECT("B_MSK["&amp;EXPEDISI[#Headers]&amp;"_1]"),ROW()-1),"")</f>
        <v>70000</v>
      </c>
      <c r="G745" s="17" t="str">
        <f ca="1">IFERROR(INDEX(INDIRECT("B_MSK["&amp;EXPEDISI[#Headers]&amp;"_1]"),ROW()-1),"")</f>
        <v>/ LSN</v>
      </c>
      <c r="H745" s="17">
        <f ca="1">IFERROR(INDEX(INDIRECT("B_MSK["&amp;EXPEDISI[#Headers]&amp;"]"),ROW()-1),"")</f>
        <v>0.05</v>
      </c>
      <c r="I745" s="17">
        <f ca="1">IFERROR(INDEX(INDIRECT("B_MSK["&amp;EXPEDISI[#Headers]&amp;"]"),ROW()-1),"")</f>
        <v>0.1</v>
      </c>
      <c r="J745" s="19" t="str">
        <f ca="1">IFERROR(IF(INDEX(INDIRECT("B_MSK["&amp;EXPEDISI[#Headers]&amp;"]"),ROW()-1)=0,"",INDEX(INDIRECT("B_MSK["&amp;EXPEDISI[#Headers]&amp;"]"),ROW()-1)),"")</f>
        <v/>
      </c>
      <c r="K745" s="16">
        <f ca="1">IFERROR(IF(EXPEDISI[[#This Row],[NAMA BARANG]]="","",INDEX(INDIRECT("B_MSK["&amp;EXPEDISI[#Headers]&amp;"]"),ROW()-1)),"")</f>
        <v>44953</v>
      </c>
      <c r="L745" s="17" t="str">
        <f ca="1">IFERROR(INDEX(INDIRECT("B_MSK["&amp;EXPEDISI[#Headers]&amp;"]"),ROW()-1),"")</f>
        <v/>
      </c>
    </row>
    <row r="746" spans="1:12" x14ac:dyDescent="0.25">
      <c r="A746" s="16" t="str">
        <f ca="1">IFERROR(INDEX(INDIRECT("B_MSK["&amp;EXPEDISI[#Headers]&amp;"]"),ROW()-1),"")</f>
        <v/>
      </c>
      <c r="B746" s="26" t="str">
        <f ca="1">IFERROR(INDEX(INDIRECT("B_MSK["&amp;EXPEDISI[#Headers]&amp;"]"),ROW()-1),"")</f>
        <v>Cutter A 18 Trans Gunindo</v>
      </c>
      <c r="C746" s="26" t="str">
        <f ca="1">IFERROR(INDEX(SUPPLIER_CONV[2],MATCH(INDEX(INDIRECT("B_MSK["&amp;EXPEDISI[#Headers]&amp;"]"),ROW()-1),SUPPLIER_CONV[1],0)),"")</f>
        <v>GUNINDO</v>
      </c>
      <c r="D746" s="21" t="str">
        <f ca="1">IFERROR(INDEX(INDIRECT("B_MSK["&amp;EXPEDISI[#Headers]&amp;"]"),ROW()-1)&amp;IF(OR(EXPEDISI[[#This Row],[C]]&lt;2,EXPEDISI[[#This Row],[C]]=""),"","/ CTN"),"")</f>
        <v>60 LSN/ CTN</v>
      </c>
      <c r="E746" s="5">
        <f ca="1">IFERROR(INDEX(INDIRECT("B_MSK["&amp;EXPEDISI[#Headers]&amp;"]"),ROW()-1),"")</f>
        <v>2</v>
      </c>
      <c r="F746" s="22">
        <f ca="1">IFERROR(INDEX(INDIRECT("B_MSK["&amp;EXPEDISI[#Headers]&amp;"_1]"),ROW()-1),"")</f>
        <v>47500</v>
      </c>
      <c r="G746" s="17" t="str">
        <f ca="1">IFERROR(INDEX(INDIRECT("B_MSK["&amp;EXPEDISI[#Headers]&amp;"_1]"),ROW()-1),"")</f>
        <v>/ LSN</v>
      </c>
      <c r="H746" s="17">
        <f ca="1">IFERROR(INDEX(INDIRECT("B_MSK["&amp;EXPEDISI[#Headers]&amp;"]"),ROW()-1),"")</f>
        <v>0.05</v>
      </c>
      <c r="I746" s="17">
        <f ca="1">IFERROR(INDEX(INDIRECT("B_MSK["&amp;EXPEDISI[#Headers]&amp;"]"),ROW()-1),"")</f>
        <v>0.1</v>
      </c>
      <c r="J746" s="19" t="str">
        <f ca="1">IFERROR(IF(INDEX(INDIRECT("B_MSK["&amp;EXPEDISI[#Headers]&amp;"]"),ROW()-1)=0,"",INDEX(INDIRECT("B_MSK["&amp;EXPEDISI[#Headers]&amp;"]"),ROW()-1)),"")</f>
        <v/>
      </c>
      <c r="K746" s="16">
        <f ca="1">IFERROR(IF(EXPEDISI[[#This Row],[NAMA BARANG]]="","",INDEX(INDIRECT("B_MSK["&amp;EXPEDISI[#Headers]&amp;"]"),ROW()-1)),"")</f>
        <v>44953</v>
      </c>
      <c r="L746" s="17" t="str">
        <f ca="1">IFERROR(INDEX(INDIRECT("B_MSK["&amp;EXPEDISI[#Headers]&amp;"]"),ROW()-1),"")</f>
        <v/>
      </c>
    </row>
    <row r="747" spans="1:12" x14ac:dyDescent="0.25">
      <c r="A747" s="16" t="str">
        <f ca="1">IFERROR(INDEX(INDIRECT("B_MSK["&amp;EXPEDISI[#Headers]&amp;"]"),ROW()-1),"")</f>
        <v/>
      </c>
      <c r="B747" s="26" t="str">
        <f ca="1">IFERROR(INDEX(INDIRECT("B_MSK["&amp;EXPEDISI[#Headers]&amp;"]"),ROW()-1),"")</f>
        <v>Gunting HB 75 Gunindo</v>
      </c>
      <c r="C747" s="26" t="str">
        <f ca="1">IFERROR(INDEX(SUPPLIER_CONV[2],MATCH(INDEX(INDIRECT("B_MSK["&amp;EXPEDISI[#Headers]&amp;"]"),ROW()-1),SUPPLIER_CONV[1],0)),"")</f>
        <v>GUNINDO</v>
      </c>
      <c r="D747" s="21" t="str">
        <f ca="1">IFERROR(INDEX(INDIRECT("B_MSK["&amp;EXPEDISI[#Headers]&amp;"]"),ROW()-1)&amp;IF(OR(EXPEDISI[[#This Row],[C]]&lt;2,EXPEDISI[[#This Row],[C]]=""),"","/ CTN"),"")</f>
        <v>20 LSN</v>
      </c>
      <c r="E747" s="5">
        <f ca="1">IFERROR(INDEX(INDIRECT("B_MSK["&amp;EXPEDISI[#Headers]&amp;"]"),ROW()-1),"")</f>
        <v>1</v>
      </c>
      <c r="F747" s="22">
        <f ca="1">IFERROR(INDEX(INDIRECT("B_MSK["&amp;EXPEDISI[#Headers]&amp;"_1]"),ROW()-1),"")</f>
        <v>138600</v>
      </c>
      <c r="G747" s="17" t="str">
        <f ca="1">IFERROR(INDEX(INDIRECT("B_MSK["&amp;EXPEDISI[#Headers]&amp;"_1]"),ROW()-1),"")</f>
        <v>/ LSN</v>
      </c>
      <c r="H747" s="17">
        <f ca="1">IFERROR(INDEX(INDIRECT("B_MSK["&amp;EXPEDISI[#Headers]&amp;"]"),ROW()-1),"")</f>
        <v>0.05</v>
      </c>
      <c r="I747" s="17">
        <f ca="1">IFERROR(INDEX(INDIRECT("B_MSK["&amp;EXPEDISI[#Headers]&amp;"]"),ROW()-1),"")</f>
        <v>0.1</v>
      </c>
      <c r="J747" s="19" t="str">
        <f ca="1">IFERROR(IF(INDEX(INDIRECT("B_MSK["&amp;EXPEDISI[#Headers]&amp;"]"),ROW()-1)=0,"",INDEX(INDIRECT("B_MSK["&amp;EXPEDISI[#Headers]&amp;"]"),ROW()-1)),"")</f>
        <v/>
      </c>
      <c r="K747" s="16">
        <f ca="1">IFERROR(IF(EXPEDISI[[#This Row],[NAMA BARANG]]="","",INDEX(INDIRECT("B_MSK["&amp;EXPEDISI[#Headers]&amp;"]"),ROW()-1)),"")</f>
        <v>44953</v>
      </c>
      <c r="L747" s="17" t="str">
        <f ca="1">IFERROR(INDEX(INDIRECT("B_MSK["&amp;EXPEDISI[#Headers]&amp;"]"),ROW()-1),"")</f>
        <v/>
      </c>
    </row>
    <row r="748" spans="1:12" x14ac:dyDescent="0.25">
      <c r="A748" s="16" t="str">
        <f ca="1">IFERROR(INDEX(INDIRECT("B_MSK["&amp;EXPEDISI[#Headers]&amp;"]"),ROW()-1),"")</f>
        <v/>
      </c>
      <c r="B748" s="26" t="str">
        <f ca="1">IFERROR(INDEX(INDIRECT("B_MSK["&amp;EXPEDISI[#Headers]&amp;"]"),ROW()-1),"")</f>
        <v/>
      </c>
      <c r="C748" s="26" t="str">
        <f ca="1">IFERROR(INDEX(SUPPLIER_CONV[2],MATCH(INDEX(INDIRECT("B_MSK["&amp;EXPEDISI[#Headers]&amp;"]"),ROW()-1),SUPPLIER_CONV[1],0)),"")</f>
        <v/>
      </c>
      <c r="D748" s="21" t="str">
        <f ca="1">IFERROR(INDEX(INDIRECT("B_MSK["&amp;EXPEDISI[#Headers]&amp;"]"),ROW()-1)&amp;IF(OR(EXPEDISI[[#This Row],[C]]&lt;2,EXPEDISI[[#This Row],[C]]=""),"","/ CTN"),"")</f>
        <v/>
      </c>
      <c r="E748" s="5" t="str">
        <f ca="1">IFERROR(INDEX(INDIRECT("B_MSK["&amp;EXPEDISI[#Headers]&amp;"]"),ROW()-1),"")</f>
        <v/>
      </c>
      <c r="F748" s="22" t="str">
        <f ca="1">IFERROR(INDEX(INDIRECT("B_MSK["&amp;EXPEDISI[#Headers]&amp;"_1]"),ROW()-1),"")</f>
        <v/>
      </c>
      <c r="G748" s="17" t="str">
        <f ca="1">IFERROR(INDEX(INDIRECT("B_MSK["&amp;EXPEDISI[#Headers]&amp;"_1]"),ROW()-1),"")</f>
        <v/>
      </c>
      <c r="H748" s="17" t="str">
        <f ca="1">IFERROR(INDEX(INDIRECT("B_MSK["&amp;EXPEDISI[#Headers]&amp;"]"),ROW()-1),"")</f>
        <v/>
      </c>
      <c r="I748" s="17" t="str">
        <f ca="1">IFERROR(INDEX(INDIRECT("B_MSK["&amp;EXPEDISI[#Headers]&amp;"]"),ROW()-1),"")</f>
        <v/>
      </c>
      <c r="J748" s="19" t="str">
        <f ca="1">IFERROR(IF(INDEX(INDIRECT("B_MSK["&amp;EXPEDISI[#Headers]&amp;"]"),ROW()-1)=0,"",INDEX(INDIRECT("B_MSK["&amp;EXPEDISI[#Headers]&amp;"]"),ROW()-1)),"")</f>
        <v/>
      </c>
      <c r="K748" s="16" t="str">
        <f ca="1">IFERROR(IF(EXPEDISI[[#This Row],[NAMA BARANG]]="","",INDEX(INDIRECT("B_MSK["&amp;EXPEDISI[#Headers]&amp;"]"),ROW()-1)),"")</f>
        <v/>
      </c>
      <c r="L748" s="17" t="str">
        <f ca="1">IFERROR(INDEX(INDIRECT("B_MSK["&amp;EXPEDISI[#Headers]&amp;"]"),ROW()-1),"")</f>
        <v/>
      </c>
    </row>
    <row r="749" spans="1:12" x14ac:dyDescent="0.25">
      <c r="A749" s="16" t="str">
        <f ca="1">IFERROR(INDEX(INDIRECT("B_MSK["&amp;EXPEDISI[#Headers]&amp;"]"),ROW()-1),"")</f>
        <v/>
      </c>
      <c r="B749" s="26" t="str">
        <f ca="1">IFERROR(INDEX(INDIRECT("B_MSK["&amp;EXPEDISI[#Headers]&amp;"]"),ROW()-1),"")</f>
        <v>Lilin Shintoeng 12 btg</v>
      </c>
      <c r="C749" s="26" t="str">
        <f ca="1">IFERROR(INDEX(SUPPLIER_CONV[2],MATCH(INDEX(INDIRECT("B_MSK["&amp;EXPEDISI[#Headers]&amp;"]"),ROW()-1),SUPPLIER_CONV[1],0)),"")</f>
        <v>HANSA</v>
      </c>
      <c r="D749" s="21" t="str">
        <f ca="1">IFERROR(INDEX(INDIRECT("B_MSK["&amp;EXPEDISI[#Headers]&amp;"]"),ROW()-1)&amp;IF(OR(EXPEDISI[[#This Row],[C]]&lt;2,EXPEDISI[[#This Row],[C]]=""),"","/ CTN"),"")</f>
        <v>50 LSN</v>
      </c>
      <c r="E749" s="5" t="str">
        <f ca="1">IFERROR(INDEX(INDIRECT("B_MSK["&amp;EXPEDISI[#Headers]&amp;"]"),ROW()-1),"")</f>
        <v/>
      </c>
      <c r="F749" s="22">
        <f ca="1">IFERROR(INDEX(INDIRECT("B_MSK["&amp;EXPEDISI[#Headers]&amp;"_1]"),ROW()-1),"")</f>
        <v>39000</v>
      </c>
      <c r="G749" s="17" t="str">
        <f ca="1">IFERROR(INDEX(INDIRECT("B_MSK["&amp;EXPEDISI[#Headers]&amp;"_1]"),ROW()-1),"")</f>
        <v>/ LSN</v>
      </c>
      <c r="H749" s="17" t="str">
        <f ca="1">IFERROR(INDEX(INDIRECT("B_MSK["&amp;EXPEDISI[#Headers]&amp;"]"),ROW()-1),"")</f>
        <v/>
      </c>
      <c r="I749" s="17" t="str">
        <f ca="1">IFERROR(INDEX(INDIRECT("B_MSK["&amp;EXPEDISI[#Headers]&amp;"]"),ROW()-1),"")</f>
        <v/>
      </c>
      <c r="J749" s="19" t="str">
        <f ca="1">IFERROR(IF(INDEX(INDIRECT("B_MSK["&amp;EXPEDISI[#Headers]&amp;"]"),ROW()-1)=0,"",INDEX(INDIRECT("B_MSK["&amp;EXPEDISI[#Headers]&amp;"]"),ROW()-1)),"")</f>
        <v/>
      </c>
      <c r="K749" s="16">
        <f ca="1">IFERROR(IF(EXPEDISI[[#This Row],[NAMA BARANG]]="","",INDEX(INDIRECT("B_MSK["&amp;EXPEDISI[#Headers]&amp;"]"),ROW()-1)),"")</f>
        <v>44953</v>
      </c>
      <c r="L749" s="17" t="str">
        <f ca="1">IFERROR(INDEX(INDIRECT("B_MSK["&amp;EXPEDISI[#Headers]&amp;"]"),ROW()-1),"")</f>
        <v/>
      </c>
    </row>
    <row r="750" spans="1:12" x14ac:dyDescent="0.25">
      <c r="A750" s="16" t="str">
        <f ca="1">IFERROR(INDEX(INDIRECT("B_MSK["&amp;EXPEDISI[#Headers]&amp;"]"),ROW()-1),"")</f>
        <v/>
      </c>
      <c r="B750" s="26" t="str">
        <f ca="1">IFERROR(INDEX(INDIRECT("B_MSK["&amp;EXPEDISI[#Headers]&amp;"]"),ROW()-1),"")</f>
        <v>Lilin Shintoeng 24 btg</v>
      </c>
      <c r="C750" s="26" t="str">
        <f ca="1">IFERROR(INDEX(SUPPLIER_CONV[2],MATCH(INDEX(INDIRECT("B_MSK["&amp;EXPEDISI[#Headers]&amp;"]"),ROW()-1),SUPPLIER_CONV[1],0)),"")</f>
        <v>HANSA</v>
      </c>
      <c r="D750" s="21" t="str">
        <f ca="1">IFERROR(INDEX(INDIRECT("B_MSK["&amp;EXPEDISI[#Headers]&amp;"]"),ROW()-1)&amp;IF(OR(EXPEDISI[[#This Row],[C]]&lt;2,EXPEDISI[[#This Row],[C]]=""),"","/ CTN"),"")</f>
        <v>40 LSN</v>
      </c>
      <c r="E750" s="5" t="str">
        <f ca="1">IFERROR(INDEX(INDIRECT("B_MSK["&amp;EXPEDISI[#Headers]&amp;"]"),ROW()-1),"")</f>
        <v/>
      </c>
      <c r="F750" s="22">
        <f ca="1">IFERROR(INDEX(INDIRECT("B_MSK["&amp;EXPEDISI[#Headers]&amp;"_1]"),ROW()-1),"")</f>
        <v>41000</v>
      </c>
      <c r="G750" s="17" t="str">
        <f ca="1">IFERROR(INDEX(INDIRECT("B_MSK["&amp;EXPEDISI[#Headers]&amp;"_1]"),ROW()-1),"")</f>
        <v>/ LSN</v>
      </c>
      <c r="H750" s="17" t="str">
        <f ca="1">IFERROR(INDEX(INDIRECT("B_MSK["&amp;EXPEDISI[#Headers]&amp;"]"),ROW()-1),"")</f>
        <v/>
      </c>
      <c r="I750" s="17" t="str">
        <f ca="1">IFERROR(INDEX(INDIRECT("B_MSK["&amp;EXPEDISI[#Headers]&amp;"]"),ROW()-1),"")</f>
        <v/>
      </c>
      <c r="J750" s="23" t="str">
        <f ca="1">IFERROR(IF(INDEX(INDIRECT("B_MSK["&amp;EXPEDISI[#Headers]&amp;"]"),ROW()-1)=0,"",INDEX(INDIRECT("B_MSK["&amp;EXPEDISI[#Headers]&amp;"]"),ROW()-1)),"")</f>
        <v/>
      </c>
      <c r="K750" s="16">
        <f ca="1">IFERROR(IF(EXPEDISI[[#This Row],[NAMA BARANG]]="","",INDEX(INDIRECT("B_MSK["&amp;EXPEDISI[#Headers]&amp;"]"),ROW()-1)),"")</f>
        <v>44953</v>
      </c>
      <c r="L750" s="17" t="str">
        <f ca="1">IFERROR(INDEX(INDIRECT("B_MSK["&amp;EXPEDISI[#Headers]&amp;"]"),ROW()-1),"")</f>
        <v/>
      </c>
    </row>
    <row r="751" spans="1:12" x14ac:dyDescent="0.25">
      <c r="A751" s="16" t="str">
        <f ca="1">IFERROR(INDEX(INDIRECT("B_MSK["&amp;EXPEDISI[#Headers]&amp;"]"),ROW()-1),"")</f>
        <v/>
      </c>
      <c r="B751" s="26" t="str">
        <f ca="1">IFERROR(INDEX(INDIRECT("B_MSK["&amp;EXPEDISI[#Headers]&amp;"]"),ROW()-1),"")</f>
        <v/>
      </c>
      <c r="C751" s="26" t="str">
        <f ca="1">IFERROR(INDEX(SUPPLIER_CONV[2],MATCH(INDEX(INDIRECT("B_MSK["&amp;EXPEDISI[#Headers]&amp;"]"),ROW()-1),SUPPLIER_CONV[1],0)),"")</f>
        <v/>
      </c>
      <c r="D751" s="21" t="str">
        <f ca="1">IFERROR(INDEX(INDIRECT("B_MSK["&amp;EXPEDISI[#Headers]&amp;"]"),ROW()-1)&amp;IF(OR(EXPEDISI[[#This Row],[C]]&lt;2,EXPEDISI[[#This Row],[C]]=""),"","/ CTN"),"")</f>
        <v/>
      </c>
      <c r="E751" s="5" t="str">
        <f ca="1">IFERROR(INDEX(INDIRECT("B_MSK["&amp;EXPEDISI[#Headers]&amp;"]"),ROW()-1),"")</f>
        <v/>
      </c>
      <c r="F751" s="22" t="str">
        <f ca="1">IFERROR(INDEX(INDIRECT("B_MSK["&amp;EXPEDISI[#Headers]&amp;"_1]"),ROW()-1),"")</f>
        <v/>
      </c>
      <c r="G751" s="17" t="str">
        <f ca="1">IFERROR(INDEX(INDIRECT("B_MSK["&amp;EXPEDISI[#Headers]&amp;"_1]"),ROW()-1),"")</f>
        <v/>
      </c>
      <c r="H751" s="17" t="str">
        <f ca="1">IFERROR(INDEX(INDIRECT("B_MSK["&amp;EXPEDISI[#Headers]&amp;"]"),ROW()-1),"")</f>
        <v/>
      </c>
      <c r="I751" s="17" t="str">
        <f ca="1">IFERROR(INDEX(INDIRECT("B_MSK["&amp;EXPEDISI[#Headers]&amp;"]"),ROW()-1),"")</f>
        <v/>
      </c>
      <c r="J751" s="23" t="str">
        <f ca="1">IFERROR(IF(INDEX(INDIRECT("B_MSK["&amp;EXPEDISI[#Headers]&amp;"]"),ROW()-1)=0,"",INDEX(INDIRECT("B_MSK["&amp;EXPEDISI[#Headers]&amp;"]"),ROW()-1)),"")</f>
        <v/>
      </c>
      <c r="K751" s="16" t="str">
        <f ca="1">IFERROR(IF(EXPEDISI[[#This Row],[NAMA BARANG]]="","",INDEX(INDIRECT("B_MSK["&amp;EXPEDISI[#Headers]&amp;"]"),ROW()-1)),"")</f>
        <v/>
      </c>
      <c r="L751" s="17" t="str">
        <f ca="1">IFERROR(INDEX(INDIRECT("B_MSK["&amp;EXPEDISI[#Headers]&amp;"]"),ROW()-1),"")</f>
        <v/>
      </c>
    </row>
    <row r="752" spans="1:12" x14ac:dyDescent="0.25">
      <c r="A752" s="16" t="str">
        <f ca="1">IFERROR(INDEX(INDIRECT("B_MSK["&amp;EXPEDISI[#Headers]&amp;"]"),ROW()-1),"")</f>
        <v/>
      </c>
      <c r="B752" s="26" t="str">
        <f ca="1">IFERROR(INDEX(INDIRECT("B_MSK["&amp;EXPEDISI[#Headers]&amp;"]"),ROW()-1),"")</f>
        <v>Lilin Angka Shintoeng</v>
      </c>
      <c r="C752" s="26" t="str">
        <f ca="1">IFERROR(INDEX(SUPPLIER_CONV[2],MATCH(INDEX(INDIRECT("B_MSK["&amp;EXPEDISI[#Headers]&amp;"]"),ROW()-1),SUPPLIER_CONV[1],0)),"")</f>
        <v>HANSA</v>
      </c>
      <c r="D752" s="21" t="str">
        <f ca="1">IFERROR(INDEX(INDIRECT("B_MSK["&amp;EXPEDISI[#Headers]&amp;"]"),ROW()-1)&amp;IF(OR(EXPEDISI[[#This Row],[C]]&lt;2,EXPEDISI[[#This Row],[C]]=""),"","/ CTN"),"")</f>
        <v>100 LSN</v>
      </c>
      <c r="E752" s="5" t="str">
        <f ca="1">IFERROR(INDEX(INDIRECT("B_MSK["&amp;EXPEDISI[#Headers]&amp;"]"),ROW()-1),"")</f>
        <v/>
      </c>
      <c r="F752" s="22">
        <f ca="1">IFERROR(INDEX(INDIRECT("B_MSK["&amp;EXPEDISI[#Headers]&amp;"_1]"),ROW()-1),"")</f>
        <v>13000</v>
      </c>
      <c r="G752" s="17" t="str">
        <f ca="1">IFERROR(INDEX(INDIRECT("B_MSK["&amp;EXPEDISI[#Headers]&amp;"_1]"),ROW()-1),"")</f>
        <v>/ LSN</v>
      </c>
      <c r="H752" s="17" t="str">
        <f ca="1">IFERROR(INDEX(INDIRECT("B_MSK["&amp;EXPEDISI[#Headers]&amp;"]"),ROW()-1),"")</f>
        <v/>
      </c>
      <c r="I752" s="17" t="str">
        <f ca="1">IFERROR(INDEX(INDIRECT("B_MSK["&amp;EXPEDISI[#Headers]&amp;"]"),ROW()-1),"")</f>
        <v/>
      </c>
      <c r="J752" s="19" t="str">
        <f ca="1">IFERROR(IF(INDEX(INDIRECT("B_MSK["&amp;EXPEDISI[#Headers]&amp;"]"),ROW()-1)=0,"",INDEX(INDIRECT("B_MSK["&amp;EXPEDISI[#Headers]&amp;"]"),ROW()-1)),"")</f>
        <v>NO.6</v>
      </c>
      <c r="K752" s="16">
        <f ca="1">IFERROR(IF(EXPEDISI[[#This Row],[NAMA BARANG]]="","",INDEX(INDIRECT("B_MSK["&amp;EXPEDISI[#Headers]&amp;"]"),ROW()-1)),"")</f>
        <v>44953</v>
      </c>
      <c r="L752" s="17" t="str">
        <f ca="1">IFERROR(INDEX(INDIRECT("B_MSK["&amp;EXPEDISI[#Headers]&amp;"]"),ROW()-1),"")</f>
        <v/>
      </c>
    </row>
    <row r="753" spans="1:12" x14ac:dyDescent="0.25">
      <c r="A753" s="16" t="str">
        <f ca="1">IFERROR(INDEX(INDIRECT("B_MSK["&amp;EXPEDISI[#Headers]&amp;"]"),ROW()-1),"")</f>
        <v/>
      </c>
      <c r="B753" s="26" t="str">
        <f ca="1">IFERROR(INDEX(INDIRECT("B_MSK["&amp;EXPEDISI[#Headers]&amp;"]"),ROW()-1),"")</f>
        <v>Lilin Angka Shintoeng</v>
      </c>
      <c r="C753" s="26" t="str">
        <f ca="1">IFERROR(INDEX(SUPPLIER_CONV[2],MATCH(INDEX(INDIRECT("B_MSK["&amp;EXPEDISI[#Headers]&amp;"]"),ROW()-1),SUPPLIER_CONV[1],0)),"")</f>
        <v>HANSA</v>
      </c>
      <c r="D753" s="21" t="str">
        <f ca="1">IFERROR(INDEX(INDIRECT("B_MSK["&amp;EXPEDISI[#Headers]&amp;"]"),ROW()-1)&amp;IF(OR(EXPEDISI[[#This Row],[C]]&lt;2,EXPEDISI[[#This Row],[C]]=""),"","/ CTN"),"")</f>
        <v>100 LSN</v>
      </c>
      <c r="E753" s="5" t="str">
        <f ca="1">IFERROR(INDEX(INDIRECT("B_MSK["&amp;EXPEDISI[#Headers]&amp;"]"),ROW()-1),"")</f>
        <v/>
      </c>
      <c r="F753" s="22">
        <f ca="1">IFERROR(INDEX(INDIRECT("B_MSK["&amp;EXPEDISI[#Headers]&amp;"_1]"),ROW()-1),"")</f>
        <v>13000</v>
      </c>
      <c r="G753" s="17" t="str">
        <f ca="1">IFERROR(INDEX(INDIRECT("B_MSK["&amp;EXPEDISI[#Headers]&amp;"_1]"),ROW()-1),"")</f>
        <v>/ LSN</v>
      </c>
      <c r="H753" s="17" t="str">
        <f ca="1">IFERROR(INDEX(INDIRECT("B_MSK["&amp;EXPEDISI[#Headers]&amp;"]"),ROW()-1),"")</f>
        <v/>
      </c>
      <c r="I753" s="17" t="str">
        <f ca="1">IFERROR(INDEX(INDIRECT("B_MSK["&amp;EXPEDISI[#Headers]&amp;"]"),ROW()-1),"")</f>
        <v/>
      </c>
      <c r="J753" s="18" t="str">
        <f ca="1">IFERROR(IF(INDEX(INDIRECT("B_MSK["&amp;EXPEDISI[#Headers]&amp;"]"),ROW()-1)=0,"",INDEX(INDIRECT("B_MSK["&amp;EXPEDISI[#Headers]&amp;"]"),ROW()-1)),"")</f>
        <v>NO.2</v>
      </c>
      <c r="K753" s="16">
        <f ca="1">IFERROR(IF(EXPEDISI[[#This Row],[NAMA BARANG]]="","",INDEX(INDIRECT("B_MSK["&amp;EXPEDISI[#Headers]&amp;"]"),ROW()-1)),"")</f>
        <v>44953</v>
      </c>
      <c r="L753" s="17" t="str">
        <f ca="1">IFERROR(INDEX(INDIRECT("B_MSK["&amp;EXPEDISI[#Headers]&amp;"]"),ROW()-1),"")</f>
        <v/>
      </c>
    </row>
    <row r="754" spans="1:12" x14ac:dyDescent="0.25">
      <c r="A754" s="16" t="str">
        <f ca="1">IFERROR(INDEX(INDIRECT("B_MSK["&amp;EXPEDISI[#Headers]&amp;"]"),ROW()-1),"")</f>
        <v/>
      </c>
      <c r="B754" s="26" t="str">
        <f ca="1">IFERROR(INDEX(INDIRECT("B_MSK["&amp;EXPEDISI[#Headers]&amp;"]"),ROW()-1),"")</f>
        <v>Lilin Angka Shintoeng</v>
      </c>
      <c r="C754" s="26" t="str">
        <f ca="1">IFERROR(INDEX(SUPPLIER_CONV[2],MATCH(INDEX(INDIRECT("B_MSK["&amp;EXPEDISI[#Headers]&amp;"]"),ROW()-1),SUPPLIER_CONV[1],0)),"")</f>
        <v>HANSA</v>
      </c>
      <c r="D754" s="21" t="str">
        <f ca="1">IFERROR(INDEX(INDIRECT("B_MSK["&amp;EXPEDISI[#Headers]&amp;"]"),ROW()-1)&amp;IF(OR(EXPEDISI[[#This Row],[C]]&lt;2,EXPEDISI[[#This Row],[C]]=""),"","/ CTN"),"")</f>
        <v>100 LSN</v>
      </c>
      <c r="E754" s="5" t="str">
        <f ca="1">IFERROR(INDEX(INDIRECT("B_MSK["&amp;EXPEDISI[#Headers]&amp;"]"),ROW()-1),"")</f>
        <v/>
      </c>
      <c r="F754" s="22">
        <f ca="1">IFERROR(INDEX(INDIRECT("B_MSK["&amp;EXPEDISI[#Headers]&amp;"_1]"),ROW()-1),"")</f>
        <v>13000</v>
      </c>
      <c r="G754" s="17" t="str">
        <f ca="1">IFERROR(INDEX(INDIRECT("B_MSK["&amp;EXPEDISI[#Headers]&amp;"_1]"),ROW()-1),"")</f>
        <v>/ LSN</v>
      </c>
      <c r="H754" s="17" t="str">
        <f ca="1">IFERROR(INDEX(INDIRECT("B_MSK["&amp;EXPEDISI[#Headers]&amp;"]"),ROW()-1),"")</f>
        <v/>
      </c>
      <c r="I754" s="17" t="str">
        <f ca="1">IFERROR(INDEX(INDIRECT("B_MSK["&amp;EXPEDISI[#Headers]&amp;"]"),ROW()-1),"")</f>
        <v/>
      </c>
      <c r="J754" s="23" t="str">
        <f ca="1">IFERROR(IF(INDEX(INDIRECT("B_MSK["&amp;EXPEDISI[#Headers]&amp;"]"),ROW()-1)=0,"",INDEX(INDIRECT("B_MSK["&amp;EXPEDISI[#Headers]&amp;"]"),ROW()-1)),"")</f>
        <v>NO.3/4/8 @3LSN</v>
      </c>
      <c r="K754" s="16">
        <f ca="1">IFERROR(IF(EXPEDISI[[#This Row],[NAMA BARANG]]="","",INDEX(INDIRECT("B_MSK["&amp;EXPEDISI[#Headers]&amp;"]"),ROW()-1)),"")</f>
        <v>44953</v>
      </c>
      <c r="L754" s="17" t="str">
        <f ca="1">IFERROR(INDEX(INDIRECT("B_MSK["&amp;EXPEDISI[#Headers]&amp;"]"),ROW()-1),"")</f>
        <v/>
      </c>
    </row>
    <row r="755" spans="1:12" x14ac:dyDescent="0.25">
      <c r="A755" s="16" t="str">
        <f ca="1">IFERROR(INDEX(INDIRECT("B_MSK["&amp;EXPEDISI[#Headers]&amp;"]"),ROW()-1),"")</f>
        <v/>
      </c>
      <c r="B755" s="26" t="str">
        <f ca="1">IFERROR(INDEX(INDIRECT("B_MSK["&amp;EXPEDISI[#Headers]&amp;"]"),ROW()-1),"")</f>
        <v/>
      </c>
      <c r="C755" s="26" t="str">
        <f ca="1">IFERROR(INDEX(SUPPLIER_CONV[2],MATCH(INDEX(INDIRECT("B_MSK["&amp;EXPEDISI[#Headers]&amp;"]"),ROW()-1),SUPPLIER_CONV[1],0)),"")</f>
        <v/>
      </c>
      <c r="D755" s="21" t="str">
        <f ca="1">IFERROR(INDEX(INDIRECT("B_MSK["&amp;EXPEDISI[#Headers]&amp;"]"),ROW()-1)&amp;IF(OR(EXPEDISI[[#This Row],[C]]&lt;2,EXPEDISI[[#This Row],[C]]=""),"","/ CTN"),"")</f>
        <v/>
      </c>
      <c r="E755" s="5" t="str">
        <f ca="1">IFERROR(INDEX(INDIRECT("B_MSK["&amp;EXPEDISI[#Headers]&amp;"]"),ROW()-1),"")</f>
        <v/>
      </c>
      <c r="F755" s="22" t="str">
        <f ca="1">IFERROR(INDEX(INDIRECT("B_MSK["&amp;EXPEDISI[#Headers]&amp;"_1]"),ROW()-1),"")</f>
        <v/>
      </c>
      <c r="G755" s="17" t="str">
        <f ca="1">IFERROR(INDEX(INDIRECT("B_MSK["&amp;EXPEDISI[#Headers]&amp;"_1]"),ROW()-1),"")</f>
        <v/>
      </c>
      <c r="H755" s="17" t="str">
        <f ca="1">IFERROR(INDEX(INDIRECT("B_MSK["&amp;EXPEDISI[#Headers]&amp;"]"),ROW()-1),"")</f>
        <v/>
      </c>
      <c r="I755" s="17" t="str">
        <f ca="1">IFERROR(INDEX(INDIRECT("B_MSK["&amp;EXPEDISI[#Headers]&amp;"]"),ROW()-1),"")</f>
        <v/>
      </c>
      <c r="J755" s="23" t="str">
        <f ca="1">IFERROR(IF(INDEX(INDIRECT("B_MSK["&amp;EXPEDISI[#Headers]&amp;"]"),ROW()-1)=0,"",INDEX(INDIRECT("B_MSK["&amp;EXPEDISI[#Headers]&amp;"]"),ROW()-1)),"")</f>
        <v/>
      </c>
      <c r="K755" s="16" t="str">
        <f ca="1">IFERROR(IF(EXPEDISI[[#This Row],[NAMA BARANG]]="","",INDEX(INDIRECT("B_MSK["&amp;EXPEDISI[#Headers]&amp;"]"),ROW()-1)),"")</f>
        <v/>
      </c>
      <c r="L755" s="17" t="str">
        <f ca="1">IFERROR(INDEX(INDIRECT("B_MSK["&amp;EXPEDISI[#Headers]&amp;"]"),ROW()-1),"")</f>
        <v/>
      </c>
    </row>
    <row r="756" spans="1:12" x14ac:dyDescent="0.25">
      <c r="A756" s="16" t="str">
        <f ca="1">IFERROR(INDEX(INDIRECT("B_MSK["&amp;EXPEDISI[#Headers]&amp;"]"),ROW()-1),"")</f>
        <v/>
      </c>
      <c r="B756" s="26" t="str">
        <f ca="1">IFERROR(INDEX(INDIRECT("B_MSK["&amp;EXPEDISI[#Headers]&amp;"]"),ROW()-1),"")</f>
        <v>Map Zipper File 192 BT Biru</v>
      </c>
      <c r="C756" s="26" t="str">
        <f ca="1">IFERROR(INDEX(SUPPLIER_CONV[2],MATCH(INDEX(INDIRECT("B_MSK["&amp;EXPEDISI[#Headers]&amp;"]"),ROW()-1),SUPPLIER_CONV[1],0)),"")</f>
        <v>TOPLA</v>
      </c>
      <c r="D756" s="21" t="str">
        <f ca="1">IFERROR(INDEX(INDIRECT("B_MSK["&amp;EXPEDISI[#Headers]&amp;"]"),ROW()-1)&amp;IF(OR(EXPEDISI[[#This Row],[C]]&lt;2,EXPEDISI[[#This Row],[C]]=""),"","/ CTN"),"")</f>
        <v>240 PCS/ CTN</v>
      </c>
      <c r="E756" s="5">
        <f ca="1">IFERROR(INDEX(INDIRECT("B_MSK["&amp;EXPEDISI[#Headers]&amp;"]"),ROW()-1),"")</f>
        <v>4</v>
      </c>
      <c r="F756" s="22">
        <f ca="1">IFERROR(INDEX(INDIRECT("B_MSK["&amp;EXPEDISI[#Headers]&amp;"_1]"),ROW()-1),"")</f>
        <v>12000</v>
      </c>
      <c r="G756" s="17" t="str">
        <f ca="1">IFERROR(INDEX(INDIRECT("B_MSK["&amp;EXPEDISI[#Headers]&amp;"_1]"),ROW()-1),"")</f>
        <v>/ PCS</v>
      </c>
      <c r="H756" s="17" t="str">
        <f ca="1">IFERROR(INDEX(INDIRECT("B_MSK["&amp;EXPEDISI[#Headers]&amp;"]"),ROW()-1),"")</f>
        <v/>
      </c>
      <c r="I756" s="17" t="str">
        <f ca="1">IFERROR(INDEX(INDIRECT("B_MSK["&amp;EXPEDISI[#Headers]&amp;"]"),ROW()-1),"")</f>
        <v/>
      </c>
      <c r="J756" s="23" t="str">
        <f ca="1">IFERROR(IF(INDEX(INDIRECT("B_MSK["&amp;EXPEDISI[#Headers]&amp;"]"),ROW()-1)=0,"",INDEX(INDIRECT("B_MSK["&amp;EXPEDISI[#Headers]&amp;"]"),ROW()-1)),"")</f>
        <v/>
      </c>
      <c r="K756" s="16">
        <f ca="1">IFERROR(IF(EXPEDISI[[#This Row],[NAMA BARANG]]="","",INDEX(INDIRECT("B_MSK["&amp;EXPEDISI[#Headers]&amp;"]"),ROW()-1)),"")</f>
        <v>44953</v>
      </c>
      <c r="L756" s="17" t="str">
        <f ca="1">IFERROR(INDEX(INDIRECT("B_MSK["&amp;EXPEDISI[#Headers]&amp;"]"),ROW()-1),"")</f>
        <v/>
      </c>
    </row>
    <row r="757" spans="1:12" x14ac:dyDescent="0.25">
      <c r="A757" s="16" t="str">
        <f ca="1">IFERROR(INDEX(INDIRECT("B_MSK["&amp;EXPEDISI[#Headers]&amp;"]"),ROW()-1),"")</f>
        <v/>
      </c>
      <c r="B757" s="26" t="str">
        <f ca="1">IFERROR(INDEX(INDIRECT("B_MSK["&amp;EXPEDISI[#Headers]&amp;"]"),ROW()-1),"")</f>
        <v>Map Zipper File 192 BT Hijau</v>
      </c>
      <c r="C757" s="26" t="str">
        <f ca="1">IFERROR(INDEX(SUPPLIER_CONV[2],MATCH(INDEX(INDIRECT("B_MSK["&amp;EXPEDISI[#Headers]&amp;"]"),ROW()-1),SUPPLIER_CONV[1],0)),"")</f>
        <v>TOPLA</v>
      </c>
      <c r="D757" s="21" t="str">
        <f ca="1">IFERROR(INDEX(INDIRECT("B_MSK["&amp;EXPEDISI[#Headers]&amp;"]"),ROW()-1)&amp;IF(OR(EXPEDISI[[#This Row],[C]]&lt;2,EXPEDISI[[#This Row],[C]]=""),"","/ CTN"),"")</f>
        <v>240 PCS/ CTN</v>
      </c>
      <c r="E757" s="5">
        <f ca="1">IFERROR(INDEX(INDIRECT("B_MSK["&amp;EXPEDISI[#Headers]&amp;"]"),ROW()-1),"")</f>
        <v>4</v>
      </c>
      <c r="F757" s="22">
        <f ca="1">IFERROR(INDEX(INDIRECT("B_MSK["&amp;EXPEDISI[#Headers]&amp;"_1]"),ROW()-1),"")</f>
        <v>12000</v>
      </c>
      <c r="G757" s="17" t="str">
        <f ca="1">IFERROR(INDEX(INDIRECT("B_MSK["&amp;EXPEDISI[#Headers]&amp;"_1]"),ROW()-1),"")</f>
        <v>/ PCS</v>
      </c>
      <c r="H757" s="17" t="str">
        <f ca="1">IFERROR(INDEX(INDIRECT("B_MSK["&amp;EXPEDISI[#Headers]&amp;"]"),ROW()-1),"")</f>
        <v/>
      </c>
      <c r="I757" s="17" t="str">
        <f ca="1">IFERROR(INDEX(INDIRECT("B_MSK["&amp;EXPEDISI[#Headers]&amp;"]"),ROW()-1),"")</f>
        <v/>
      </c>
      <c r="J757" s="23" t="str">
        <f ca="1">IFERROR(IF(INDEX(INDIRECT("B_MSK["&amp;EXPEDISI[#Headers]&amp;"]"),ROW()-1)=0,"",INDEX(INDIRECT("B_MSK["&amp;EXPEDISI[#Headers]&amp;"]"),ROW()-1)),"")</f>
        <v/>
      </c>
      <c r="K757" s="16">
        <f ca="1">IFERROR(IF(EXPEDISI[[#This Row],[NAMA BARANG]]="","",INDEX(INDIRECT("B_MSK["&amp;EXPEDISI[#Headers]&amp;"]"),ROW()-1)),"")</f>
        <v>44953</v>
      </c>
      <c r="L757" s="17" t="str">
        <f ca="1">IFERROR(INDEX(INDIRECT("B_MSK["&amp;EXPEDISI[#Headers]&amp;"]"),ROW()-1),"")</f>
        <v/>
      </c>
    </row>
    <row r="758" spans="1:12" x14ac:dyDescent="0.25">
      <c r="A758" s="16" t="str">
        <f ca="1">IFERROR(INDEX(INDIRECT("B_MSK["&amp;EXPEDISI[#Headers]&amp;"]"),ROW()-1),"")</f>
        <v/>
      </c>
      <c r="B758" s="26" t="str">
        <f ca="1">IFERROR(INDEX(INDIRECT("B_MSK["&amp;EXPEDISI[#Headers]&amp;"]"),ROW()-1),"")</f>
        <v>Map Zipper File 192 BT Merah</v>
      </c>
      <c r="C758" s="26" t="str">
        <f ca="1">IFERROR(INDEX(SUPPLIER_CONV[2],MATCH(INDEX(INDIRECT("B_MSK["&amp;EXPEDISI[#Headers]&amp;"]"),ROW()-1),SUPPLIER_CONV[1],0)),"")</f>
        <v>TOPLA</v>
      </c>
      <c r="D758" s="21" t="str">
        <f ca="1">IFERROR(INDEX(INDIRECT("B_MSK["&amp;EXPEDISI[#Headers]&amp;"]"),ROW()-1)&amp;IF(OR(EXPEDISI[[#This Row],[C]]&lt;2,EXPEDISI[[#This Row],[C]]=""),"","/ CTN"),"")</f>
        <v>240 PCS/ CTN</v>
      </c>
      <c r="E758" s="5">
        <f ca="1">IFERROR(INDEX(INDIRECT("B_MSK["&amp;EXPEDISI[#Headers]&amp;"]"),ROW()-1),"")</f>
        <v>4</v>
      </c>
      <c r="F758" s="22">
        <f ca="1">IFERROR(INDEX(INDIRECT("B_MSK["&amp;EXPEDISI[#Headers]&amp;"_1]"),ROW()-1),"")</f>
        <v>12000</v>
      </c>
      <c r="G758" s="17" t="str">
        <f ca="1">IFERROR(INDEX(INDIRECT("B_MSK["&amp;EXPEDISI[#Headers]&amp;"_1]"),ROW()-1),"")</f>
        <v>/ PCS</v>
      </c>
      <c r="H758" s="17" t="str">
        <f ca="1">IFERROR(INDEX(INDIRECT("B_MSK["&amp;EXPEDISI[#Headers]&amp;"]"),ROW()-1),"")</f>
        <v/>
      </c>
      <c r="I758" s="17" t="str">
        <f ca="1">IFERROR(INDEX(INDIRECT("B_MSK["&amp;EXPEDISI[#Headers]&amp;"]"),ROW()-1),"")</f>
        <v/>
      </c>
      <c r="J758" s="23" t="str">
        <f ca="1">IFERROR(IF(INDEX(INDIRECT("B_MSK["&amp;EXPEDISI[#Headers]&amp;"]"),ROW()-1)=0,"",INDEX(INDIRECT("B_MSK["&amp;EXPEDISI[#Headers]&amp;"]"),ROW()-1)),"")</f>
        <v/>
      </c>
      <c r="K758" s="16">
        <f ca="1">IFERROR(IF(EXPEDISI[[#This Row],[NAMA BARANG]]="","",INDEX(INDIRECT("B_MSK["&amp;EXPEDISI[#Headers]&amp;"]"),ROW()-1)),"")</f>
        <v>44953</v>
      </c>
      <c r="L758" s="17" t="str">
        <f ca="1">IFERROR(INDEX(INDIRECT("B_MSK["&amp;EXPEDISI[#Headers]&amp;"]"),ROW()-1),"")</f>
        <v/>
      </c>
    </row>
    <row r="759" spans="1:12" x14ac:dyDescent="0.25">
      <c r="A759" s="16" t="str">
        <f ca="1">IFERROR(INDEX(INDIRECT("B_MSK["&amp;EXPEDISI[#Headers]&amp;"]"),ROW()-1),"")</f>
        <v/>
      </c>
      <c r="B759" s="26" t="str">
        <f ca="1">IFERROR(INDEX(INDIRECT("B_MSK["&amp;EXPEDISI[#Headers]&amp;"]"),ROW()-1),"")</f>
        <v>Map Zipper File 192 BT Kuning</v>
      </c>
      <c r="C759" s="26" t="str">
        <f ca="1">IFERROR(INDEX(SUPPLIER_CONV[2],MATCH(INDEX(INDIRECT("B_MSK["&amp;EXPEDISI[#Headers]&amp;"]"),ROW()-1),SUPPLIER_CONV[1],0)),"")</f>
        <v>TOPLA</v>
      </c>
      <c r="D759" s="21" t="str">
        <f ca="1">IFERROR(INDEX(INDIRECT("B_MSK["&amp;EXPEDISI[#Headers]&amp;"]"),ROW()-1)&amp;IF(OR(EXPEDISI[[#This Row],[C]]&lt;2,EXPEDISI[[#This Row],[C]]=""),"","/ CTN"),"")</f>
        <v>240 PCS/ CTN</v>
      </c>
      <c r="E759" s="5">
        <f ca="1">IFERROR(INDEX(INDIRECT("B_MSK["&amp;EXPEDISI[#Headers]&amp;"]"),ROW()-1),"")</f>
        <v>3</v>
      </c>
      <c r="F759" s="22">
        <f ca="1">IFERROR(INDEX(INDIRECT("B_MSK["&amp;EXPEDISI[#Headers]&amp;"_1]"),ROW()-1),"")</f>
        <v>12000</v>
      </c>
      <c r="G759" s="17" t="str">
        <f ca="1">IFERROR(INDEX(INDIRECT("B_MSK["&amp;EXPEDISI[#Headers]&amp;"_1]"),ROW()-1),"")</f>
        <v>/ PCS</v>
      </c>
      <c r="H759" s="17" t="str">
        <f ca="1">IFERROR(INDEX(INDIRECT("B_MSK["&amp;EXPEDISI[#Headers]&amp;"]"),ROW()-1),"")</f>
        <v/>
      </c>
      <c r="I759" s="17" t="str">
        <f ca="1">IFERROR(INDEX(INDIRECT("B_MSK["&amp;EXPEDISI[#Headers]&amp;"]"),ROW()-1),"")</f>
        <v/>
      </c>
      <c r="J759" s="23" t="str">
        <f ca="1">IFERROR(IF(INDEX(INDIRECT("B_MSK["&amp;EXPEDISI[#Headers]&amp;"]"),ROW()-1)=0,"",INDEX(INDIRECT("B_MSK["&amp;EXPEDISI[#Headers]&amp;"]"),ROW()-1)),"")</f>
        <v/>
      </c>
      <c r="K759" s="16">
        <f ca="1">IFERROR(IF(EXPEDISI[[#This Row],[NAMA BARANG]]="","",INDEX(INDIRECT("B_MSK["&amp;EXPEDISI[#Headers]&amp;"]"),ROW()-1)),"")</f>
        <v>44953</v>
      </c>
      <c r="L759" s="17" t="str">
        <f ca="1">IFERROR(INDEX(INDIRECT("B_MSK["&amp;EXPEDISI[#Headers]&amp;"]"),ROW()-1),"")</f>
        <v/>
      </c>
    </row>
    <row r="760" spans="1:12" x14ac:dyDescent="0.25">
      <c r="A760" s="16" t="str">
        <f ca="1">IFERROR(INDEX(INDIRECT("B_MSK["&amp;EXPEDISI[#Headers]&amp;"]"),ROW()-1),"")</f>
        <v/>
      </c>
      <c r="B760" s="26" t="str">
        <f ca="1">IFERROR(INDEX(INDIRECT("B_MSK["&amp;EXPEDISI[#Headers]&amp;"]"),ROW()-1),"")</f>
        <v>Map Zipper File 192 BT Ungu</v>
      </c>
      <c r="C760" s="26" t="str">
        <f ca="1">IFERROR(INDEX(SUPPLIER_CONV[2],MATCH(INDEX(INDIRECT("B_MSK["&amp;EXPEDISI[#Headers]&amp;"]"),ROW()-1),SUPPLIER_CONV[1],0)),"")</f>
        <v>TOPLA</v>
      </c>
      <c r="D760" s="21" t="str">
        <f ca="1">IFERROR(INDEX(INDIRECT("B_MSK["&amp;EXPEDISI[#Headers]&amp;"]"),ROW()-1)&amp;IF(OR(EXPEDISI[[#This Row],[C]]&lt;2,EXPEDISI[[#This Row],[C]]=""),"","/ CTN"),"")</f>
        <v>240 PCS/ CTN</v>
      </c>
      <c r="E760" s="5">
        <f ca="1">IFERROR(INDEX(INDIRECT("B_MSK["&amp;EXPEDISI[#Headers]&amp;"]"),ROW()-1),"")</f>
        <v>2</v>
      </c>
      <c r="F760" s="22">
        <f ca="1">IFERROR(INDEX(INDIRECT("B_MSK["&amp;EXPEDISI[#Headers]&amp;"_1]"),ROW()-1),"")</f>
        <v>12000</v>
      </c>
      <c r="G760" s="17" t="str">
        <f ca="1">IFERROR(INDEX(INDIRECT("B_MSK["&amp;EXPEDISI[#Headers]&amp;"_1]"),ROW()-1),"")</f>
        <v>/ PCS</v>
      </c>
      <c r="H760" s="17" t="str">
        <f ca="1">IFERROR(INDEX(INDIRECT("B_MSK["&amp;EXPEDISI[#Headers]&amp;"]"),ROW()-1),"")</f>
        <v/>
      </c>
      <c r="I760" s="17" t="str">
        <f ca="1">IFERROR(INDEX(INDIRECT("B_MSK["&amp;EXPEDISI[#Headers]&amp;"]"),ROW()-1),"")</f>
        <v/>
      </c>
      <c r="J760" s="23" t="str">
        <f ca="1">IFERROR(IF(INDEX(INDIRECT("B_MSK["&amp;EXPEDISI[#Headers]&amp;"]"),ROW()-1)=0,"",INDEX(INDIRECT("B_MSK["&amp;EXPEDISI[#Headers]&amp;"]"),ROW()-1)),"")</f>
        <v/>
      </c>
      <c r="K760" s="16">
        <f ca="1">IFERROR(IF(EXPEDISI[[#This Row],[NAMA BARANG]]="","",INDEX(INDIRECT("B_MSK["&amp;EXPEDISI[#Headers]&amp;"]"),ROW()-1)),"")</f>
        <v>44953</v>
      </c>
      <c r="L760" s="17" t="str">
        <f ca="1">IFERROR(INDEX(INDIRECT("B_MSK["&amp;EXPEDISI[#Headers]&amp;"]"),ROW()-1),"")</f>
        <v/>
      </c>
    </row>
    <row r="761" spans="1:12" x14ac:dyDescent="0.25">
      <c r="A761" s="16" t="str">
        <f ca="1">IFERROR(INDEX(INDIRECT("B_MSK["&amp;EXPEDISI[#Headers]&amp;"]"),ROW()-1),"")</f>
        <v/>
      </c>
      <c r="B761" s="26" t="str">
        <f ca="1">IFERROR(INDEX(INDIRECT("B_MSK["&amp;EXPEDISI[#Headers]&amp;"]"),ROW()-1),"")</f>
        <v>Map Zipper File 192 BTOrange</v>
      </c>
      <c r="C761" s="26" t="str">
        <f ca="1">IFERROR(INDEX(SUPPLIER_CONV[2],MATCH(INDEX(INDIRECT("B_MSK["&amp;EXPEDISI[#Headers]&amp;"]"),ROW()-1),SUPPLIER_CONV[1],0)),"")</f>
        <v>TOPLA</v>
      </c>
      <c r="D761" s="21" t="str">
        <f ca="1">IFERROR(INDEX(INDIRECT("B_MSK["&amp;EXPEDISI[#Headers]&amp;"]"),ROW()-1)&amp;IF(OR(EXPEDISI[[#This Row],[C]]&lt;2,EXPEDISI[[#This Row],[C]]=""),"","/ CTN"),"")</f>
        <v>240 PCS/ CTN</v>
      </c>
      <c r="E761" s="5">
        <f ca="1">IFERROR(INDEX(INDIRECT("B_MSK["&amp;EXPEDISI[#Headers]&amp;"]"),ROW()-1),"")</f>
        <v>3</v>
      </c>
      <c r="F761" s="22">
        <f ca="1">IFERROR(INDEX(INDIRECT("B_MSK["&amp;EXPEDISI[#Headers]&amp;"_1]"),ROW()-1),"")</f>
        <v>12000</v>
      </c>
      <c r="G761" s="17" t="str">
        <f ca="1">IFERROR(INDEX(INDIRECT("B_MSK["&amp;EXPEDISI[#Headers]&amp;"_1]"),ROW()-1),"")</f>
        <v>/ PCS</v>
      </c>
      <c r="H761" s="17" t="str">
        <f ca="1">IFERROR(INDEX(INDIRECT("B_MSK["&amp;EXPEDISI[#Headers]&amp;"]"),ROW()-1),"")</f>
        <v/>
      </c>
      <c r="I761" s="17" t="str">
        <f ca="1">IFERROR(INDEX(INDIRECT("B_MSK["&amp;EXPEDISI[#Headers]&amp;"]"),ROW()-1),"")</f>
        <v/>
      </c>
      <c r="J761" s="23" t="str">
        <f ca="1">IFERROR(IF(INDEX(INDIRECT("B_MSK["&amp;EXPEDISI[#Headers]&amp;"]"),ROW()-1)=0,"",INDEX(INDIRECT("B_MSK["&amp;EXPEDISI[#Headers]&amp;"]"),ROW()-1)),"")</f>
        <v/>
      </c>
      <c r="K761" s="16">
        <f ca="1">IFERROR(IF(EXPEDISI[[#This Row],[NAMA BARANG]]="","",INDEX(INDIRECT("B_MSK["&amp;EXPEDISI[#Headers]&amp;"]"),ROW()-1)),"")</f>
        <v>44953</v>
      </c>
      <c r="L761" s="17" t="str">
        <f ca="1">IFERROR(INDEX(INDIRECT("B_MSK["&amp;EXPEDISI[#Headers]&amp;"]"),ROW()-1),"")</f>
        <v/>
      </c>
    </row>
    <row r="762" spans="1:12" x14ac:dyDescent="0.25">
      <c r="A762" s="16" t="str">
        <f ca="1">IFERROR(INDEX(INDIRECT("B_MSK["&amp;EXPEDISI[#Headers]&amp;"]"),ROW()-1),"")</f>
        <v/>
      </c>
      <c r="B762" s="26" t="str">
        <f ca="1">IFERROR(INDEX(INDIRECT("B_MSK["&amp;EXPEDISI[#Headers]&amp;"]"),ROW()-1),"")</f>
        <v>Map Zipper File 192 BT Kuning</v>
      </c>
      <c r="C762" s="26" t="str">
        <f ca="1">IFERROR(INDEX(SUPPLIER_CONV[2],MATCH(INDEX(INDIRECT("B_MSK["&amp;EXPEDISI[#Headers]&amp;"]"),ROW()-1),SUPPLIER_CONV[1],0)),"")</f>
        <v>TOPLA</v>
      </c>
      <c r="D762" s="21" t="str">
        <f ca="1">IFERROR(INDEX(INDIRECT("B_MSK["&amp;EXPEDISI[#Headers]&amp;"]"),ROW()-1)&amp;IF(OR(EXPEDISI[[#This Row],[C]]&lt;2,EXPEDISI[[#This Row],[C]]=""),"","/ CTN"),"")</f>
        <v>240 PCS</v>
      </c>
      <c r="E762" s="5">
        <f ca="1">IFERROR(INDEX(INDIRECT("B_MSK["&amp;EXPEDISI[#Headers]&amp;"]"),ROW()-1),"")</f>
        <v>1</v>
      </c>
      <c r="F762" s="22">
        <f ca="1">IFERROR(INDEX(INDIRECT("B_MSK["&amp;EXPEDISI[#Headers]&amp;"_1]"),ROW()-1),"")</f>
        <v>0</v>
      </c>
      <c r="G762" s="17" t="str">
        <f ca="1">IFERROR(INDEX(INDIRECT("B_MSK["&amp;EXPEDISI[#Headers]&amp;"_1]"),ROW()-1),"")</f>
        <v/>
      </c>
      <c r="H762" s="17" t="str">
        <f ca="1">IFERROR(INDEX(INDIRECT("B_MSK["&amp;EXPEDISI[#Headers]&amp;"]"),ROW()-1),"")</f>
        <v/>
      </c>
      <c r="I762" s="17" t="str">
        <f ca="1">IFERROR(INDEX(INDIRECT("B_MSK["&amp;EXPEDISI[#Headers]&amp;"]"),ROW()-1),"")</f>
        <v/>
      </c>
      <c r="J762" s="19" t="str">
        <f ca="1">IFERROR(IF(INDEX(INDIRECT("B_MSK["&amp;EXPEDISI[#Headers]&amp;"]"),ROW()-1)=0,"",INDEX(INDIRECT("B_MSK["&amp;EXPEDISI[#Headers]&amp;"]"),ROW()-1)),"")</f>
        <v/>
      </c>
      <c r="K762" s="16">
        <f ca="1">IFERROR(IF(EXPEDISI[[#This Row],[NAMA BARANG]]="","",INDEX(INDIRECT("B_MSK["&amp;EXPEDISI[#Headers]&amp;"]"),ROW()-1)),"")</f>
        <v>44953</v>
      </c>
      <c r="L762" s="17" t="str">
        <f ca="1">IFERROR(INDEX(INDIRECT("B_MSK["&amp;EXPEDISI[#Headers]&amp;"]"),ROW()-1),"")</f>
        <v/>
      </c>
    </row>
    <row r="763" spans="1:12" x14ac:dyDescent="0.25">
      <c r="A763" s="16" t="str">
        <f ca="1">IFERROR(INDEX(INDIRECT("B_MSK["&amp;EXPEDISI[#Headers]&amp;"]"),ROW()-1),"")</f>
        <v/>
      </c>
      <c r="B763" s="26" t="str">
        <f ca="1">IFERROR(INDEX(INDIRECT("B_MSK["&amp;EXPEDISI[#Headers]&amp;"]"),ROW()-1),"")</f>
        <v/>
      </c>
      <c r="C763" s="26" t="str">
        <f ca="1">IFERROR(INDEX(SUPPLIER_CONV[2],MATCH(INDEX(INDIRECT("B_MSK["&amp;EXPEDISI[#Headers]&amp;"]"),ROW()-1),SUPPLIER_CONV[1],0)),"")</f>
        <v/>
      </c>
      <c r="D763" s="21" t="str">
        <f ca="1">IFERROR(INDEX(INDIRECT("B_MSK["&amp;EXPEDISI[#Headers]&amp;"]"),ROW()-1)&amp;IF(OR(EXPEDISI[[#This Row],[C]]&lt;2,EXPEDISI[[#This Row],[C]]=""),"","/ CTN"),"")</f>
        <v/>
      </c>
      <c r="E763" s="5" t="str">
        <f ca="1">IFERROR(INDEX(INDIRECT("B_MSK["&amp;EXPEDISI[#Headers]&amp;"]"),ROW()-1),"")</f>
        <v/>
      </c>
      <c r="F763" s="22" t="str">
        <f ca="1">IFERROR(INDEX(INDIRECT("B_MSK["&amp;EXPEDISI[#Headers]&amp;"_1]"),ROW()-1),"")</f>
        <v/>
      </c>
      <c r="G763" s="17" t="str">
        <f ca="1">IFERROR(INDEX(INDIRECT("B_MSK["&amp;EXPEDISI[#Headers]&amp;"_1]"),ROW()-1),"")</f>
        <v/>
      </c>
      <c r="H763" s="17" t="str">
        <f ca="1">IFERROR(INDEX(INDIRECT("B_MSK["&amp;EXPEDISI[#Headers]&amp;"]"),ROW()-1),"")</f>
        <v/>
      </c>
      <c r="I763" s="17" t="str">
        <f ca="1">IFERROR(INDEX(INDIRECT("B_MSK["&amp;EXPEDISI[#Headers]&amp;"]"),ROW()-1),"")</f>
        <v/>
      </c>
      <c r="J763" s="18" t="str">
        <f ca="1">IFERROR(IF(INDEX(INDIRECT("B_MSK["&amp;EXPEDISI[#Headers]&amp;"]"),ROW()-1)=0,"",INDEX(INDIRECT("B_MSK["&amp;EXPEDISI[#Headers]&amp;"]"),ROW()-1)),"")</f>
        <v/>
      </c>
      <c r="K763" s="16" t="str">
        <f ca="1">IFERROR(IF(EXPEDISI[[#This Row],[NAMA BARANG]]="","",INDEX(INDIRECT("B_MSK["&amp;EXPEDISI[#Headers]&amp;"]"),ROW()-1)),"")</f>
        <v/>
      </c>
      <c r="L763" s="17" t="str">
        <f ca="1">IFERROR(INDEX(INDIRECT("B_MSK["&amp;EXPEDISI[#Headers]&amp;"]"),ROW()-1),"")</f>
        <v/>
      </c>
    </row>
    <row r="764" spans="1:12" x14ac:dyDescent="0.25">
      <c r="A764" s="16">
        <f ca="1">IFERROR(INDEX(INDIRECT("B_MSK["&amp;EXPEDISI[#Headers]&amp;"]"),ROW()-1),"")</f>
        <v>44954</v>
      </c>
      <c r="B764" s="26" t="str">
        <f ca="1">IFERROR(INDEX(INDIRECT("B_MSK["&amp;EXPEDISI[#Headers]&amp;"]"),ROW()-1),"")</f>
        <v>P case H 769</v>
      </c>
      <c r="C764" s="26" t="str">
        <f ca="1">IFERROR(INDEX(SUPPLIER_CONV[2],MATCH(INDEX(INDIRECT("B_MSK["&amp;EXPEDISI[#Headers]&amp;"]"),ROW()-1),SUPPLIER_CONV[1],0)),"")</f>
        <v>HONGSIAN</v>
      </c>
      <c r="D764" s="21" t="str">
        <f ca="1">IFERROR(INDEX(INDIRECT("B_MSK["&amp;EXPEDISI[#Headers]&amp;"]"),ROW()-1)&amp;IF(OR(EXPEDISI[[#This Row],[C]]&lt;2,EXPEDISI[[#This Row],[C]]=""),"","/ CTN"),"")</f>
        <v>36 LSN</v>
      </c>
      <c r="E764" s="5" t="str">
        <f ca="1">IFERROR(INDEX(INDIRECT("B_MSK["&amp;EXPEDISI[#Headers]&amp;"]"),ROW()-1),"")</f>
        <v/>
      </c>
      <c r="F764" s="22">
        <f ca="1">IFERROR(INDEX(INDIRECT("B_MSK["&amp;EXPEDISI[#Headers]&amp;"_1]"),ROW()-1),"")</f>
        <v>53000</v>
      </c>
      <c r="G764" s="17" t="str">
        <f ca="1">IFERROR(INDEX(INDIRECT("B_MSK["&amp;EXPEDISI[#Headers]&amp;"_1]"),ROW()-1),"")</f>
        <v>/ LSN</v>
      </c>
      <c r="H764" s="17" t="str">
        <f ca="1">IFERROR(INDEX(INDIRECT("B_MSK["&amp;EXPEDISI[#Headers]&amp;"]"),ROW()-1),"")</f>
        <v/>
      </c>
      <c r="I764" s="17" t="str">
        <f ca="1">IFERROR(INDEX(INDIRECT("B_MSK["&amp;EXPEDISI[#Headers]&amp;"]"),ROW()-1),"")</f>
        <v/>
      </c>
      <c r="J764" s="18" t="str">
        <f ca="1">IFERROR(IF(INDEX(INDIRECT("B_MSK["&amp;EXPEDISI[#Headers]&amp;"]"),ROW()-1)=0,"",INDEX(INDIRECT("B_MSK["&amp;EXPEDISI[#Headers]&amp;"]"),ROW()-1)),"")</f>
        <v/>
      </c>
      <c r="K764" s="16">
        <f ca="1">IFERROR(IF(EXPEDISI[[#This Row],[NAMA BARANG]]="","",INDEX(INDIRECT("B_MSK["&amp;EXPEDISI[#Headers]&amp;"]"),ROW()-1)),"")</f>
        <v>44954</v>
      </c>
      <c r="L764" s="17" t="str">
        <f ca="1">IFERROR(INDEX(INDIRECT("B_MSK["&amp;EXPEDISI[#Headers]&amp;"]"),ROW()-1),"")</f>
        <v/>
      </c>
    </row>
    <row r="765" spans="1:12" x14ac:dyDescent="0.25">
      <c r="A765" s="16" t="str">
        <f ca="1">IFERROR(INDEX(INDIRECT("B_MSK["&amp;EXPEDISI[#Headers]&amp;"]"),ROW()-1),"")</f>
        <v/>
      </c>
      <c r="B765" s="26" t="str">
        <f ca="1">IFERROR(INDEX(INDIRECT("B_MSK["&amp;EXPEDISI[#Headers]&amp;"]"),ROW()-1),"")</f>
        <v/>
      </c>
      <c r="C765" s="26" t="str">
        <f ca="1">IFERROR(INDEX(SUPPLIER_CONV[2],MATCH(INDEX(INDIRECT("B_MSK["&amp;EXPEDISI[#Headers]&amp;"]"),ROW()-1),SUPPLIER_CONV[1],0)),"")</f>
        <v/>
      </c>
      <c r="D765" s="21" t="str">
        <f ca="1">IFERROR(INDEX(INDIRECT("B_MSK["&amp;EXPEDISI[#Headers]&amp;"]"),ROW()-1)&amp;IF(OR(EXPEDISI[[#This Row],[C]]&lt;2,EXPEDISI[[#This Row],[C]]=""),"","/ CTN"),"")</f>
        <v/>
      </c>
      <c r="E765" s="5" t="str">
        <f ca="1">IFERROR(INDEX(INDIRECT("B_MSK["&amp;EXPEDISI[#Headers]&amp;"]"),ROW()-1),"")</f>
        <v/>
      </c>
      <c r="F765" s="22" t="str">
        <f ca="1">IFERROR(INDEX(INDIRECT("B_MSK["&amp;EXPEDISI[#Headers]&amp;"_1]"),ROW()-1),"")</f>
        <v/>
      </c>
      <c r="G765" s="17" t="str">
        <f ca="1">IFERROR(INDEX(INDIRECT("B_MSK["&amp;EXPEDISI[#Headers]&amp;"_1]"),ROW()-1),"")</f>
        <v/>
      </c>
      <c r="H765" s="17" t="str">
        <f ca="1">IFERROR(INDEX(INDIRECT("B_MSK["&amp;EXPEDISI[#Headers]&amp;"]"),ROW()-1),"")</f>
        <v/>
      </c>
      <c r="I765" s="17" t="str">
        <f ca="1">IFERROR(INDEX(INDIRECT("B_MSK["&amp;EXPEDISI[#Headers]&amp;"]"),ROW()-1),"")</f>
        <v/>
      </c>
      <c r="J765" s="18" t="str">
        <f ca="1">IFERROR(IF(INDEX(INDIRECT("B_MSK["&amp;EXPEDISI[#Headers]&amp;"]"),ROW()-1)=0,"",INDEX(INDIRECT("B_MSK["&amp;EXPEDISI[#Headers]&amp;"]"),ROW()-1)),"")</f>
        <v/>
      </c>
      <c r="K765" s="16" t="str">
        <f ca="1">IFERROR(IF(EXPEDISI[[#This Row],[NAMA BARANG]]="","",INDEX(INDIRECT("B_MSK["&amp;EXPEDISI[#Headers]&amp;"]"),ROW()-1)),"")</f>
        <v/>
      </c>
      <c r="L765" s="17" t="str">
        <f ca="1">IFERROR(INDEX(INDIRECT("B_MSK["&amp;EXPEDISI[#Headers]&amp;"]"),ROW()-1),"")</f>
        <v/>
      </c>
    </row>
    <row r="766" spans="1:12" x14ac:dyDescent="0.25">
      <c r="A766" s="16" t="str">
        <f ca="1">IFERROR(INDEX(INDIRECT("B_MSK["&amp;EXPEDISI[#Headers]&amp;"]"),ROW()-1),"")</f>
        <v/>
      </c>
      <c r="B766" s="26" t="str">
        <f ca="1">IFERROR(INDEX(INDIRECT("B_MSK["&amp;EXPEDISI[#Headers]&amp;"]"),ROW()-1),"")</f>
        <v>Lilin Shintoeng 12 btg</v>
      </c>
      <c r="C766" s="26" t="str">
        <f ca="1">IFERROR(INDEX(SUPPLIER_CONV[2],MATCH(INDEX(INDIRECT("B_MSK["&amp;EXPEDISI[#Headers]&amp;"]"),ROW()-1),SUPPLIER_CONV[1],0)),"")</f>
        <v>HANSA</v>
      </c>
      <c r="D766" s="21" t="str">
        <f ca="1">IFERROR(INDEX(INDIRECT("B_MSK["&amp;EXPEDISI[#Headers]&amp;"]"),ROW()-1)&amp;IF(OR(EXPEDISI[[#This Row],[C]]&lt;2,EXPEDISI[[#This Row],[C]]=""),"","/ CTN"),"")</f>
        <v>50 LSN</v>
      </c>
      <c r="E766" s="5" t="str">
        <f ca="1">IFERROR(INDEX(INDIRECT("B_MSK["&amp;EXPEDISI[#Headers]&amp;"]"),ROW()-1),"")</f>
        <v/>
      </c>
      <c r="F766" s="22">
        <f ca="1">IFERROR(INDEX(INDIRECT("B_MSK["&amp;EXPEDISI[#Headers]&amp;"_1]"),ROW()-1),"")</f>
        <v>39000</v>
      </c>
      <c r="G766" s="17" t="str">
        <f ca="1">IFERROR(INDEX(INDIRECT("B_MSK["&amp;EXPEDISI[#Headers]&amp;"_1]"),ROW()-1),"")</f>
        <v>/ LSN</v>
      </c>
      <c r="H766" s="17" t="str">
        <f ca="1">IFERROR(INDEX(INDIRECT("B_MSK["&amp;EXPEDISI[#Headers]&amp;"]"),ROW()-1),"")</f>
        <v/>
      </c>
      <c r="I766" s="17" t="str">
        <f ca="1">IFERROR(INDEX(INDIRECT("B_MSK["&amp;EXPEDISI[#Headers]&amp;"]"),ROW()-1),"")</f>
        <v/>
      </c>
      <c r="J766" s="18" t="str">
        <f ca="1">IFERROR(IF(INDEX(INDIRECT("B_MSK["&amp;EXPEDISI[#Headers]&amp;"]"),ROW()-1)=0,"",INDEX(INDIRECT("B_MSK["&amp;EXPEDISI[#Headers]&amp;"]"),ROW()-1)),"")</f>
        <v/>
      </c>
      <c r="K766" s="16">
        <f ca="1">IFERROR(IF(EXPEDISI[[#This Row],[NAMA BARANG]]="","",INDEX(INDIRECT("B_MSK["&amp;EXPEDISI[#Headers]&amp;"]"),ROW()-1)),"")</f>
        <v>44954</v>
      </c>
      <c r="L766" s="17" t="str">
        <f ca="1">IFERROR(INDEX(INDIRECT("B_MSK["&amp;EXPEDISI[#Headers]&amp;"]"),ROW()-1),"")</f>
        <v/>
      </c>
    </row>
    <row r="767" spans="1:12" x14ac:dyDescent="0.25">
      <c r="A767" s="16" t="str">
        <f ca="1">IFERROR(INDEX(INDIRECT("B_MSK["&amp;EXPEDISI[#Headers]&amp;"]"),ROW()-1),"")</f>
        <v/>
      </c>
      <c r="B767" s="26" t="str">
        <f ca="1">IFERROR(INDEX(INDIRECT("B_MSK["&amp;EXPEDISI[#Headers]&amp;"]"),ROW()-1),"")</f>
        <v>Lilin Shintoeng 24 btg</v>
      </c>
      <c r="C767" s="26" t="str">
        <f ca="1">IFERROR(INDEX(SUPPLIER_CONV[2],MATCH(INDEX(INDIRECT("B_MSK["&amp;EXPEDISI[#Headers]&amp;"]"),ROW()-1),SUPPLIER_CONV[1],0)),"")</f>
        <v>HANSA</v>
      </c>
      <c r="D767" s="21" t="str">
        <f ca="1">IFERROR(INDEX(INDIRECT("B_MSK["&amp;EXPEDISI[#Headers]&amp;"]"),ROW()-1)&amp;IF(OR(EXPEDISI[[#This Row],[C]]&lt;2,EXPEDISI[[#This Row],[C]]=""),"","/ CTN"),"")</f>
        <v>40 LSN</v>
      </c>
      <c r="E767" s="5" t="str">
        <f ca="1">IFERROR(INDEX(INDIRECT("B_MSK["&amp;EXPEDISI[#Headers]&amp;"]"),ROW()-1),"")</f>
        <v/>
      </c>
      <c r="F767" s="22">
        <f ca="1">IFERROR(INDEX(INDIRECT("B_MSK["&amp;EXPEDISI[#Headers]&amp;"_1]"),ROW()-1),"")</f>
        <v>41000</v>
      </c>
      <c r="G767" s="17" t="str">
        <f ca="1">IFERROR(INDEX(INDIRECT("B_MSK["&amp;EXPEDISI[#Headers]&amp;"_1]"),ROW()-1),"")</f>
        <v>/ LSN</v>
      </c>
      <c r="H767" s="17" t="str">
        <f ca="1">IFERROR(INDEX(INDIRECT("B_MSK["&amp;EXPEDISI[#Headers]&amp;"]"),ROW()-1),"")</f>
        <v/>
      </c>
      <c r="I767" s="17" t="str">
        <f ca="1">IFERROR(INDEX(INDIRECT("B_MSK["&amp;EXPEDISI[#Headers]&amp;"]"),ROW()-1),"")</f>
        <v/>
      </c>
      <c r="J767" s="18" t="str">
        <f ca="1">IFERROR(IF(INDEX(INDIRECT("B_MSK["&amp;EXPEDISI[#Headers]&amp;"]"),ROW()-1)=0,"",INDEX(INDIRECT("B_MSK["&amp;EXPEDISI[#Headers]&amp;"]"),ROW()-1)),"")</f>
        <v/>
      </c>
      <c r="K767" s="16">
        <f ca="1">IFERROR(IF(EXPEDISI[[#This Row],[NAMA BARANG]]="","",INDEX(INDIRECT("B_MSK["&amp;EXPEDISI[#Headers]&amp;"]"),ROW()-1)),"")</f>
        <v>44954</v>
      </c>
      <c r="L767" s="17" t="str">
        <f ca="1">IFERROR(INDEX(INDIRECT("B_MSK["&amp;EXPEDISI[#Headers]&amp;"]"),ROW()-1),"")</f>
        <v/>
      </c>
    </row>
    <row r="768" spans="1:12" x14ac:dyDescent="0.25">
      <c r="A768" s="16" t="str">
        <f ca="1">IFERROR(INDEX(INDIRECT("B_MSK["&amp;EXPEDISI[#Headers]&amp;"]"),ROW()-1),"")</f>
        <v/>
      </c>
      <c r="B768" s="26" t="str">
        <f ca="1">IFERROR(INDEX(INDIRECT("B_MSK["&amp;EXPEDISI[#Headers]&amp;"]"),ROW()-1),"")</f>
        <v>Lilin Angka Shintoeng</v>
      </c>
      <c r="C768" s="26" t="str">
        <f ca="1">IFERROR(INDEX(SUPPLIER_CONV[2],MATCH(INDEX(INDIRECT("B_MSK["&amp;EXPEDISI[#Headers]&amp;"]"),ROW()-1),SUPPLIER_CONV[1],0)),"")</f>
        <v>HANSA</v>
      </c>
      <c r="D768" s="21" t="str">
        <f ca="1">IFERROR(INDEX(INDIRECT("B_MSK["&amp;EXPEDISI[#Headers]&amp;"]"),ROW()-1)&amp;IF(OR(EXPEDISI[[#This Row],[C]]&lt;2,EXPEDISI[[#This Row],[C]]=""),"","/ CTN"),"")</f>
        <v>100 LSN</v>
      </c>
      <c r="E768" s="5" t="str">
        <f ca="1">IFERROR(INDEX(INDIRECT("B_MSK["&amp;EXPEDISI[#Headers]&amp;"]"),ROW()-1),"")</f>
        <v/>
      </c>
      <c r="F768" s="22">
        <f ca="1">IFERROR(INDEX(INDIRECT("B_MSK["&amp;EXPEDISI[#Headers]&amp;"_1]"),ROW()-1),"")</f>
        <v>13000</v>
      </c>
      <c r="G768" s="17" t="str">
        <f ca="1">IFERROR(INDEX(INDIRECT("B_MSK["&amp;EXPEDISI[#Headers]&amp;"_1]"),ROW()-1),"")</f>
        <v>/ LSN</v>
      </c>
      <c r="H768" s="17" t="str">
        <f ca="1">IFERROR(INDEX(INDIRECT("B_MSK["&amp;EXPEDISI[#Headers]&amp;"]"),ROW()-1),"")</f>
        <v/>
      </c>
      <c r="I768" s="17" t="str">
        <f ca="1">IFERROR(INDEX(INDIRECT("B_MSK["&amp;EXPEDISI[#Headers]&amp;"]"),ROW()-1),"")</f>
        <v/>
      </c>
      <c r="J768" s="18" t="str">
        <f ca="1">IFERROR(IF(INDEX(INDIRECT("B_MSK["&amp;EXPEDISI[#Headers]&amp;"]"),ROW()-1)=0,"",INDEX(INDIRECT("B_MSK["&amp;EXPEDISI[#Headers]&amp;"]"),ROW()-1)),"")</f>
        <v>NO 0/1/2/3/4/5/9 @ 2LSN</v>
      </c>
      <c r="K768" s="16">
        <f ca="1">IFERROR(IF(EXPEDISI[[#This Row],[NAMA BARANG]]="","",INDEX(INDIRECT("B_MSK["&amp;EXPEDISI[#Headers]&amp;"]"),ROW()-1)),"")</f>
        <v>44954</v>
      </c>
      <c r="L768" s="17" t="str">
        <f ca="1">IFERROR(INDEX(INDIRECT("B_MSK["&amp;EXPEDISI[#Headers]&amp;"]"),ROW()-1),"")</f>
        <v/>
      </c>
    </row>
    <row r="769" spans="1:12" x14ac:dyDescent="0.25">
      <c r="A769" s="16" t="str">
        <f ca="1">IFERROR(INDEX(INDIRECT("B_MSK["&amp;EXPEDISI[#Headers]&amp;"]"),ROW()-1),"")</f>
        <v/>
      </c>
      <c r="B769" s="26" t="str">
        <f ca="1">IFERROR(INDEX(INDIRECT("B_MSK["&amp;EXPEDISI[#Headers]&amp;"]"),ROW()-1),"")</f>
        <v/>
      </c>
      <c r="C769" s="26" t="str">
        <f ca="1">IFERROR(INDEX(SUPPLIER_CONV[2],MATCH(INDEX(INDIRECT("B_MSK["&amp;EXPEDISI[#Headers]&amp;"]"),ROW()-1),SUPPLIER_CONV[1],0)),"")</f>
        <v/>
      </c>
      <c r="D769" s="21" t="str">
        <f ca="1">IFERROR(INDEX(INDIRECT("B_MSK["&amp;EXPEDISI[#Headers]&amp;"]"),ROW()-1)&amp;IF(OR(EXPEDISI[[#This Row],[C]]&lt;2,EXPEDISI[[#This Row],[C]]=""),"","/ CTN"),"")</f>
        <v/>
      </c>
      <c r="E769" s="5" t="str">
        <f ca="1">IFERROR(INDEX(INDIRECT("B_MSK["&amp;EXPEDISI[#Headers]&amp;"]"),ROW()-1),"")</f>
        <v/>
      </c>
      <c r="F769" s="22" t="str">
        <f ca="1">IFERROR(INDEX(INDIRECT("B_MSK["&amp;EXPEDISI[#Headers]&amp;"_1]"),ROW()-1),"")</f>
        <v/>
      </c>
      <c r="G769" s="17" t="str">
        <f ca="1">IFERROR(INDEX(INDIRECT("B_MSK["&amp;EXPEDISI[#Headers]&amp;"_1]"),ROW()-1),"")</f>
        <v/>
      </c>
      <c r="H769" s="17" t="str">
        <f ca="1">IFERROR(INDEX(INDIRECT("B_MSK["&amp;EXPEDISI[#Headers]&amp;"]"),ROW()-1),"")</f>
        <v/>
      </c>
      <c r="I769" s="17" t="str">
        <f ca="1">IFERROR(INDEX(INDIRECT("B_MSK["&amp;EXPEDISI[#Headers]&amp;"]"),ROW()-1),"")</f>
        <v/>
      </c>
      <c r="J769" s="18" t="str">
        <f ca="1">IFERROR(IF(INDEX(INDIRECT("B_MSK["&amp;EXPEDISI[#Headers]&amp;"]"),ROW()-1)=0,"",INDEX(INDIRECT("B_MSK["&amp;EXPEDISI[#Headers]&amp;"]"),ROW()-1)),"")</f>
        <v/>
      </c>
      <c r="K769" s="16" t="str">
        <f ca="1">IFERROR(IF(EXPEDISI[[#This Row],[NAMA BARANG]]="","",INDEX(INDIRECT("B_MSK["&amp;EXPEDISI[#Headers]&amp;"]"),ROW()-1)),"")</f>
        <v/>
      </c>
      <c r="L769" s="17" t="str">
        <f ca="1">IFERROR(INDEX(INDIRECT("B_MSK["&amp;EXPEDISI[#Headers]&amp;"]"),ROW()-1),"")</f>
        <v/>
      </c>
    </row>
    <row r="770" spans="1:12" x14ac:dyDescent="0.25">
      <c r="A770" s="16" t="str">
        <f ca="1">IFERROR(INDEX(INDIRECT("B_MSK["&amp;EXPEDISI[#Headers]&amp;"]"),ROW()-1),"")</f>
        <v/>
      </c>
      <c r="B770" s="26" t="str">
        <f ca="1">IFERROR(INDEX(INDIRECT("B_MSK["&amp;EXPEDISI[#Headers]&amp;"]"),ROW()-1),"")</f>
        <v>Acrylic color TF-AC-001</v>
      </c>
      <c r="C770" s="26" t="str">
        <f ca="1">IFERROR(INDEX(SUPPLIER_CONV[2],MATCH(INDEX(INDIRECT("B_MSK["&amp;EXPEDISI[#Headers]&amp;"]"),ROW()-1),SUPPLIER_CONV[1],0)),"")</f>
        <v>DUTA BUANA</v>
      </c>
      <c r="D770" s="21" t="str">
        <f ca="1">IFERROR(INDEX(INDIRECT("B_MSK["&amp;EXPEDISI[#Headers]&amp;"]"),ROW()-1)&amp;IF(OR(EXPEDISI[[#This Row],[C]]&lt;2,EXPEDISI[[#This Row],[C]]=""),"","/ CTN"),"")</f>
        <v>72 SET/ CTN</v>
      </c>
      <c r="E770" s="5">
        <f ca="1">IFERROR(INDEX(INDIRECT("B_MSK["&amp;EXPEDISI[#Headers]&amp;"]"),ROW()-1),"")</f>
        <v>10</v>
      </c>
      <c r="F770" s="22" t="str">
        <f ca="1">IFERROR(INDEX(INDIRECT("B_MSK["&amp;EXPEDISI[#Headers]&amp;"_1]"),ROW()-1),"")</f>
        <v/>
      </c>
      <c r="G770" s="17" t="str">
        <f ca="1">IFERROR(INDEX(INDIRECT("B_MSK["&amp;EXPEDISI[#Headers]&amp;"_1]"),ROW()-1),"")</f>
        <v/>
      </c>
      <c r="H770" s="17" t="str">
        <f ca="1">IFERROR(INDEX(INDIRECT("B_MSK["&amp;EXPEDISI[#Headers]&amp;"]"),ROW()-1),"")</f>
        <v/>
      </c>
      <c r="I770" s="17" t="str">
        <f ca="1">IFERROR(INDEX(INDIRECT("B_MSK["&amp;EXPEDISI[#Headers]&amp;"]"),ROW()-1),"")</f>
        <v/>
      </c>
      <c r="J770" s="19" t="str">
        <f ca="1">IFERROR(IF(INDEX(INDIRECT("B_MSK["&amp;EXPEDISI[#Headers]&amp;"]"),ROW()-1)=0,"",INDEX(INDIRECT("B_MSK["&amp;EXPEDISI[#Headers]&amp;"]"),ROW()-1)),"")</f>
        <v/>
      </c>
      <c r="K770" s="16">
        <f ca="1">IFERROR(IF(EXPEDISI[[#This Row],[NAMA BARANG]]="","",INDEX(INDIRECT("B_MSK["&amp;EXPEDISI[#Headers]&amp;"]"),ROW()-1)),"")</f>
        <v>44954</v>
      </c>
      <c r="L770" s="17" t="str">
        <f ca="1">IFERROR(INDEX(INDIRECT("B_MSK["&amp;EXPEDISI[#Headers]&amp;"]"),ROW()-1),"")</f>
        <v/>
      </c>
    </row>
    <row r="771" spans="1:12" x14ac:dyDescent="0.25">
      <c r="A771" s="16" t="str">
        <f ca="1">IFERROR(INDEX(INDIRECT("B_MSK["&amp;EXPEDISI[#Headers]&amp;"]"),ROW()-1),"")</f>
        <v/>
      </c>
      <c r="B771" s="26" t="str">
        <f ca="1">IFERROR(INDEX(INDIRECT("B_MSK["&amp;EXPEDISI[#Headers]&amp;"]"),ROW()-1),"")</f>
        <v/>
      </c>
      <c r="C771" s="26" t="str">
        <f ca="1">IFERROR(INDEX(SUPPLIER_CONV[2],MATCH(INDEX(INDIRECT("B_MSK["&amp;EXPEDISI[#Headers]&amp;"]"),ROW()-1),SUPPLIER_CONV[1],0)),"")</f>
        <v/>
      </c>
      <c r="D771" s="21" t="str">
        <f ca="1">IFERROR(INDEX(INDIRECT("B_MSK["&amp;EXPEDISI[#Headers]&amp;"]"),ROW()-1)&amp;IF(OR(EXPEDISI[[#This Row],[C]]&lt;2,EXPEDISI[[#This Row],[C]]=""),"","/ CTN"),"")</f>
        <v/>
      </c>
      <c r="E771" s="5" t="str">
        <f ca="1">IFERROR(INDEX(INDIRECT("B_MSK["&amp;EXPEDISI[#Headers]&amp;"]"),ROW()-1),"")</f>
        <v/>
      </c>
      <c r="F771" s="22" t="str">
        <f ca="1">IFERROR(INDEX(INDIRECT("B_MSK["&amp;EXPEDISI[#Headers]&amp;"_1]"),ROW()-1),"")</f>
        <v/>
      </c>
      <c r="G771" s="17" t="str">
        <f ca="1">IFERROR(INDEX(INDIRECT("B_MSK["&amp;EXPEDISI[#Headers]&amp;"_1]"),ROW()-1),"")</f>
        <v/>
      </c>
      <c r="H771" s="17" t="str">
        <f ca="1">IFERROR(INDEX(INDIRECT("B_MSK["&amp;EXPEDISI[#Headers]&amp;"]"),ROW()-1),"")</f>
        <v/>
      </c>
      <c r="I771" s="17" t="str">
        <f ca="1">IFERROR(INDEX(INDIRECT("B_MSK["&amp;EXPEDISI[#Headers]&amp;"]"),ROW()-1),"")</f>
        <v/>
      </c>
      <c r="J771" s="19" t="str">
        <f ca="1">IFERROR(IF(INDEX(INDIRECT("B_MSK["&amp;EXPEDISI[#Headers]&amp;"]"),ROW()-1)=0,"",INDEX(INDIRECT("B_MSK["&amp;EXPEDISI[#Headers]&amp;"]"),ROW()-1)),"")</f>
        <v/>
      </c>
      <c r="K771" s="16" t="str">
        <f ca="1">IFERROR(IF(EXPEDISI[[#This Row],[NAMA BARANG]]="","",INDEX(INDIRECT("B_MSK["&amp;EXPEDISI[#Headers]&amp;"]"),ROW()-1)),"")</f>
        <v/>
      </c>
      <c r="L771" s="17" t="str">
        <f ca="1">IFERROR(INDEX(INDIRECT("B_MSK["&amp;EXPEDISI[#Headers]&amp;"]"),ROW()-1),"")</f>
        <v/>
      </c>
    </row>
    <row r="772" spans="1:12" x14ac:dyDescent="0.25">
      <c r="A772" s="16" t="str">
        <f ca="1">IFERROR(INDEX(INDIRECT("B_MSK["&amp;EXPEDISI[#Headers]&amp;"]"),ROW()-1),"")</f>
        <v/>
      </c>
      <c r="B772" s="26" t="str">
        <f ca="1">IFERROR(INDEX(INDIRECT("B_MSK["&amp;EXPEDISI[#Headers]&amp;"]"),ROW()-1),"")</f>
        <v>Pensil JK P-88 2B</v>
      </c>
      <c r="C772" s="26" t="str">
        <f ca="1">IFERROR(INDEX(SUPPLIER_CONV[2],MATCH(INDEX(INDIRECT("B_MSK["&amp;EXPEDISI[#Headers]&amp;"]"),ROW()-1),SUPPLIER_CONV[1],0)),"")</f>
        <v>ATALI</v>
      </c>
      <c r="D772" s="21" t="str">
        <f ca="1">IFERROR(INDEX(INDIRECT("B_MSK["&amp;EXPEDISI[#Headers]&amp;"]"),ROW()-1)&amp;IF(OR(EXPEDISI[[#This Row],[C]]&lt;2,EXPEDISI[[#This Row],[C]]=""),"","/ CTN"),"")</f>
        <v>30 GRS/ CTN</v>
      </c>
      <c r="E772" s="5">
        <f ca="1">IFERROR(INDEX(INDIRECT("B_MSK["&amp;EXPEDISI[#Headers]&amp;"]"),ROW()-1),"")</f>
        <v>8</v>
      </c>
      <c r="F772" s="22">
        <f ca="1">IFERROR(INDEX(INDIRECT("B_MSK["&amp;EXPEDISI[#Headers]&amp;"_1]"),ROW()-1),"")</f>
        <v>104400</v>
      </c>
      <c r="G772" s="17" t="str">
        <f ca="1">IFERROR(INDEX(INDIRECT("B_MSK["&amp;EXPEDISI[#Headers]&amp;"_1]"),ROW()-1),"")</f>
        <v>/ GRS</v>
      </c>
      <c r="H772" s="17">
        <f ca="1">IFERROR(INDEX(INDIRECT("B_MSK["&amp;EXPEDISI[#Headers]&amp;"]"),ROW()-1),"")</f>
        <v>0.125</v>
      </c>
      <c r="I772" s="17">
        <f ca="1">IFERROR(INDEX(INDIRECT("B_MSK["&amp;EXPEDISI[#Headers]&amp;"]"),ROW()-1),"")</f>
        <v>0.05</v>
      </c>
      <c r="J772" s="19" t="str">
        <f ca="1">IFERROR(IF(INDEX(INDIRECT("B_MSK["&amp;EXPEDISI[#Headers]&amp;"]"),ROW()-1)=0,"",INDEX(INDIRECT("B_MSK["&amp;EXPEDISI[#Headers]&amp;"]"),ROW()-1)),"")</f>
        <v/>
      </c>
      <c r="K772" s="16">
        <f ca="1">IFERROR(IF(EXPEDISI[[#This Row],[NAMA BARANG]]="","",INDEX(INDIRECT("B_MSK["&amp;EXPEDISI[#Headers]&amp;"]"),ROW()-1)),"")</f>
        <v>44954</v>
      </c>
      <c r="L772" s="17" t="str">
        <f ca="1">IFERROR(INDEX(INDIRECT("B_MSK["&amp;EXPEDISI[#Headers]&amp;"]"),ROW()-1),"")</f>
        <v/>
      </c>
    </row>
    <row r="773" spans="1:12" x14ac:dyDescent="0.25">
      <c r="A773" s="16" t="str">
        <f ca="1">IFERROR(INDEX(INDIRECT("B_MSK["&amp;EXPEDISI[#Headers]&amp;"]"),ROW()-1),"")</f>
        <v/>
      </c>
      <c r="B773" s="26" t="str">
        <f ca="1">IFERROR(INDEX(INDIRECT("B_MSK["&amp;EXPEDISI[#Headers]&amp;"]"),ROW()-1),"")</f>
        <v/>
      </c>
      <c r="C773" s="26" t="str">
        <f ca="1">IFERROR(INDEX(SUPPLIER_CONV[2],MATCH(INDEX(INDIRECT("B_MSK["&amp;EXPEDISI[#Headers]&amp;"]"),ROW()-1),SUPPLIER_CONV[1],0)),"")</f>
        <v/>
      </c>
      <c r="D773" s="21" t="str">
        <f ca="1">IFERROR(INDEX(INDIRECT("B_MSK["&amp;EXPEDISI[#Headers]&amp;"]"),ROW()-1)&amp;IF(OR(EXPEDISI[[#This Row],[C]]&lt;2,EXPEDISI[[#This Row],[C]]=""),"","/ CTN"),"")</f>
        <v/>
      </c>
      <c r="E773" s="5" t="str">
        <f ca="1">IFERROR(INDEX(INDIRECT("B_MSK["&amp;EXPEDISI[#Headers]&amp;"]"),ROW()-1),"")</f>
        <v/>
      </c>
      <c r="F773" s="22" t="str">
        <f ca="1">IFERROR(INDEX(INDIRECT("B_MSK["&amp;EXPEDISI[#Headers]&amp;"_1]"),ROW()-1),"")</f>
        <v/>
      </c>
      <c r="G773" s="17" t="str">
        <f ca="1">IFERROR(INDEX(INDIRECT("B_MSK["&amp;EXPEDISI[#Headers]&amp;"_1]"),ROW()-1),"")</f>
        <v/>
      </c>
      <c r="H773" s="17" t="str">
        <f ca="1">IFERROR(INDEX(INDIRECT("B_MSK["&amp;EXPEDISI[#Headers]&amp;"]"),ROW()-1),"")</f>
        <v/>
      </c>
      <c r="I773" s="17" t="str">
        <f ca="1">IFERROR(INDEX(INDIRECT("B_MSK["&amp;EXPEDISI[#Headers]&amp;"]"),ROW()-1),"")</f>
        <v/>
      </c>
      <c r="J773" s="19" t="str">
        <f ca="1">IFERROR(IF(INDEX(INDIRECT("B_MSK["&amp;EXPEDISI[#Headers]&amp;"]"),ROW()-1)=0,"",INDEX(INDIRECT("B_MSK["&amp;EXPEDISI[#Headers]&amp;"]"),ROW()-1)),"")</f>
        <v/>
      </c>
      <c r="K773" s="16" t="str">
        <f ca="1">IFERROR(IF(EXPEDISI[[#This Row],[NAMA BARANG]]="","",INDEX(INDIRECT("B_MSK["&amp;EXPEDISI[#Headers]&amp;"]"),ROW()-1)),"")</f>
        <v/>
      </c>
      <c r="L773" s="17" t="str">
        <f ca="1">IFERROR(INDEX(INDIRECT("B_MSK["&amp;EXPEDISI[#Headers]&amp;"]"),ROW()-1),"")</f>
        <v/>
      </c>
    </row>
    <row r="774" spans="1:12" x14ac:dyDescent="0.25">
      <c r="A774" s="16" t="str">
        <f ca="1">IFERROR(INDEX(INDIRECT("B_MSK["&amp;EXPEDISI[#Headers]&amp;"]"),ROW()-1),"")</f>
        <v/>
      </c>
      <c r="B774" s="26" t="str">
        <f ca="1">IFERROR(INDEX(INDIRECT("B_MSK["&amp;EXPEDISI[#Headers]&amp;"]"),ROW()-1),"")</f>
        <v>Tipe-ex Kenko KE-01</v>
      </c>
      <c r="C774" s="26" t="str">
        <f ca="1">IFERROR(INDEX(SUPPLIER_CONV[2],MATCH(INDEX(INDIRECT("B_MSK["&amp;EXPEDISI[#Headers]&amp;"]"),ROW()-1),SUPPLIER_CONV[1],0)),"")</f>
        <v>KENKO</v>
      </c>
      <c r="D774" s="21" t="str">
        <f ca="1">IFERROR(INDEX(INDIRECT("B_MSK["&amp;EXPEDISI[#Headers]&amp;"]"),ROW()-1)&amp;IF(OR(EXPEDISI[[#This Row],[C]]&lt;2,EXPEDISI[[#This Row],[C]]=""),"","/ CTN"),"")</f>
        <v>36 LSN/ CTN</v>
      </c>
      <c r="E774" s="5">
        <f ca="1">IFERROR(INDEX(INDIRECT("B_MSK["&amp;EXPEDISI[#Headers]&amp;"]"),ROW()-1),"")</f>
        <v>20</v>
      </c>
      <c r="F774" s="22">
        <f ca="1">IFERROR(INDEX(INDIRECT("B_MSK["&amp;EXPEDISI[#Headers]&amp;"_1]"),ROW()-1),"")</f>
        <v>54300</v>
      </c>
      <c r="G774" s="17" t="str">
        <f ca="1">IFERROR(INDEX(INDIRECT("B_MSK["&amp;EXPEDISI[#Headers]&amp;"_1]"),ROW()-1),"")</f>
        <v>/ LSN</v>
      </c>
      <c r="H774" s="17">
        <f ca="1">IFERROR(INDEX(INDIRECT("B_MSK["&amp;EXPEDISI[#Headers]&amp;"]"),ROW()-1),"")</f>
        <v>0.17</v>
      </c>
      <c r="I774" s="17" t="str">
        <f ca="1">IFERROR(INDEX(INDIRECT("B_MSK["&amp;EXPEDISI[#Headers]&amp;"]"),ROW()-1),"")</f>
        <v/>
      </c>
      <c r="J774" s="19" t="str">
        <f ca="1">IFERROR(IF(INDEX(INDIRECT("B_MSK["&amp;EXPEDISI[#Headers]&amp;"]"),ROW()-1)=0,"",INDEX(INDIRECT("B_MSK["&amp;EXPEDISI[#Headers]&amp;"]"),ROW()-1)),"")</f>
        <v/>
      </c>
      <c r="K774" s="16">
        <f ca="1">IFERROR(IF(EXPEDISI[[#This Row],[NAMA BARANG]]="","",INDEX(INDIRECT("B_MSK["&amp;EXPEDISI[#Headers]&amp;"]"),ROW()-1)),"")</f>
        <v>44954</v>
      </c>
      <c r="L774" s="17" t="str">
        <f ca="1">IFERROR(INDEX(INDIRECT("B_MSK["&amp;EXPEDISI[#Headers]&amp;"]"),ROW()-1),"")</f>
        <v/>
      </c>
    </row>
    <row r="775" spans="1:12" x14ac:dyDescent="0.25">
      <c r="A775" s="16" t="str">
        <f ca="1">IFERROR(INDEX(INDIRECT("B_MSK["&amp;EXPEDISI[#Headers]&amp;"]"),ROW()-1),"")</f>
        <v/>
      </c>
      <c r="B775" s="26" t="str">
        <f ca="1">IFERROR(INDEX(INDIRECT("B_MSK["&amp;EXPEDISI[#Headers]&amp;"]"),ROW()-1),"")</f>
        <v>Lem stick Kenko 8gr kecil</v>
      </c>
      <c r="C775" s="26" t="str">
        <f ca="1">IFERROR(INDEX(SUPPLIER_CONV[2],MATCH(INDEX(INDIRECT("B_MSK["&amp;EXPEDISI[#Headers]&amp;"]"),ROW()-1),SUPPLIER_CONV[1],0)),"")</f>
        <v>KENKO</v>
      </c>
      <c r="D775" s="21" t="str">
        <f ca="1">IFERROR(INDEX(INDIRECT("B_MSK["&amp;EXPEDISI[#Headers]&amp;"]"),ROW()-1)&amp;IF(OR(EXPEDISI[[#This Row],[C]]&lt;2,EXPEDISI[[#This Row],[C]]=""),"","/ CTN"),"")</f>
        <v>36 BOX (30 PCS)/ CTN</v>
      </c>
      <c r="E775" s="5">
        <f ca="1">IFERROR(INDEX(INDIRECT("B_MSK["&amp;EXPEDISI[#Headers]&amp;"]"),ROW()-1),"")</f>
        <v>2</v>
      </c>
      <c r="F775" s="22">
        <f ca="1">IFERROR(INDEX(INDIRECT("B_MSK["&amp;EXPEDISI[#Headers]&amp;"_1]"),ROW()-1),"")</f>
        <v>66000</v>
      </c>
      <c r="G775" s="17" t="str">
        <f ca="1">IFERROR(INDEX(INDIRECT("B_MSK["&amp;EXPEDISI[#Headers]&amp;"_1]"),ROW()-1),"")</f>
        <v xml:space="preserve">/ BOX </v>
      </c>
      <c r="H775" s="17">
        <f ca="1">IFERROR(INDEX(INDIRECT("B_MSK["&amp;EXPEDISI[#Headers]&amp;"]"),ROW()-1),"")</f>
        <v>0.17</v>
      </c>
      <c r="I775" s="17" t="str">
        <f ca="1">IFERROR(INDEX(INDIRECT("B_MSK["&amp;EXPEDISI[#Headers]&amp;"]"),ROW()-1),"")</f>
        <v/>
      </c>
      <c r="J775" s="18" t="str">
        <f ca="1">IFERROR(IF(INDEX(INDIRECT("B_MSK["&amp;EXPEDISI[#Headers]&amp;"]"),ROW()-1)=0,"",INDEX(INDIRECT("B_MSK["&amp;EXPEDISI[#Headers]&amp;"]"),ROW()-1)),"")</f>
        <v/>
      </c>
      <c r="K775" s="16">
        <f ca="1">IFERROR(IF(EXPEDISI[[#This Row],[NAMA BARANG]]="","",INDEX(INDIRECT("B_MSK["&amp;EXPEDISI[#Headers]&amp;"]"),ROW()-1)),"")</f>
        <v>44954</v>
      </c>
      <c r="L775" s="17" t="str">
        <f ca="1">IFERROR(INDEX(INDIRECT("B_MSK["&amp;EXPEDISI[#Headers]&amp;"]"),ROW()-1),"")</f>
        <v/>
      </c>
    </row>
    <row r="776" spans="1:12" x14ac:dyDescent="0.25">
      <c r="A776" s="16" t="str">
        <f ca="1">IFERROR(INDEX(INDIRECT("B_MSK["&amp;EXPEDISI[#Headers]&amp;"]"),ROW()-1),"")</f>
        <v/>
      </c>
      <c r="B776" s="26" t="str">
        <f ca="1">IFERROR(INDEX(INDIRECT("B_MSK["&amp;EXPEDISI[#Headers]&amp;"]"),ROW()-1),"")</f>
        <v>Binder clip Kenko no.155</v>
      </c>
      <c r="C776" s="26" t="str">
        <f ca="1">IFERROR(INDEX(SUPPLIER_CONV[2],MATCH(INDEX(INDIRECT("B_MSK["&amp;EXPEDISI[#Headers]&amp;"]"),ROW()-1),SUPPLIER_CONV[1],0)),"")</f>
        <v>KENKO</v>
      </c>
      <c r="D776" s="21" t="str">
        <f ca="1">IFERROR(INDEX(INDIRECT("B_MSK["&amp;EXPEDISI[#Headers]&amp;"]"),ROW()-1)&amp;IF(OR(EXPEDISI[[#This Row],[C]]&lt;2,EXPEDISI[[#This Row],[C]]=""),"","/ CTN"),"")</f>
        <v>20 GRS/ CTN</v>
      </c>
      <c r="E776" s="5">
        <f ca="1">IFERROR(INDEX(INDIRECT("B_MSK["&amp;EXPEDISI[#Headers]&amp;"]"),ROW()-1),"")</f>
        <v>3</v>
      </c>
      <c r="F776" s="22">
        <f ca="1">IFERROR(INDEX(INDIRECT("B_MSK["&amp;EXPEDISI[#Headers]&amp;"_1]"),ROW()-1),"")</f>
        <v>69000</v>
      </c>
      <c r="G776" s="17" t="str">
        <f ca="1">IFERROR(INDEX(INDIRECT("B_MSK["&amp;EXPEDISI[#Headers]&amp;"_1]"),ROW()-1),"")</f>
        <v>/ GRS</v>
      </c>
      <c r="H776" s="17">
        <f ca="1">IFERROR(INDEX(INDIRECT("B_MSK["&amp;EXPEDISI[#Headers]&amp;"]"),ROW()-1),"")</f>
        <v>0.17</v>
      </c>
      <c r="I776" s="17" t="str">
        <f ca="1">IFERROR(INDEX(INDIRECT("B_MSK["&amp;EXPEDISI[#Headers]&amp;"]"),ROW()-1),"")</f>
        <v/>
      </c>
      <c r="J776" s="19" t="str">
        <f ca="1">IFERROR(IF(INDEX(INDIRECT("B_MSK["&amp;EXPEDISI[#Headers]&amp;"]"),ROW()-1)=0,"",INDEX(INDIRECT("B_MSK["&amp;EXPEDISI[#Headers]&amp;"]"),ROW()-1)),"")</f>
        <v/>
      </c>
      <c r="K776" s="16">
        <f ca="1">IFERROR(IF(EXPEDISI[[#This Row],[NAMA BARANG]]="","",INDEX(INDIRECT("B_MSK["&amp;EXPEDISI[#Headers]&amp;"]"),ROW()-1)),"")</f>
        <v>44954</v>
      </c>
      <c r="L776" s="17" t="str">
        <f ca="1">IFERROR(INDEX(INDIRECT("B_MSK["&amp;EXPEDISI[#Headers]&amp;"]"),ROW()-1),"")</f>
        <v/>
      </c>
    </row>
    <row r="777" spans="1:12" x14ac:dyDescent="0.25">
      <c r="A777" s="16" t="str">
        <f ca="1">IFERROR(INDEX(INDIRECT("B_MSK["&amp;EXPEDISI[#Headers]&amp;"]"),ROW()-1),"")</f>
        <v/>
      </c>
      <c r="B777" s="26" t="str">
        <f ca="1">IFERROR(INDEX(INDIRECT("B_MSK["&amp;EXPEDISI[#Headers]&amp;"]"),ROW()-1),"")</f>
        <v>Binder clip Kenko no.200</v>
      </c>
      <c r="C777" s="26" t="str">
        <f ca="1">IFERROR(INDEX(SUPPLIER_CONV[2],MATCH(INDEX(INDIRECT("B_MSK["&amp;EXPEDISI[#Headers]&amp;"]"),ROW()-1),SUPPLIER_CONV[1],0)),"")</f>
        <v>KENKO</v>
      </c>
      <c r="D777" s="21" t="str">
        <f ca="1">IFERROR(INDEX(INDIRECT("B_MSK["&amp;EXPEDISI[#Headers]&amp;"]"),ROW()-1)&amp;IF(OR(EXPEDISI[[#This Row],[C]]&lt;2,EXPEDISI[[#This Row],[C]]=""),"","/ CTN"),"")</f>
        <v>10 GRS/ CTN</v>
      </c>
      <c r="E777" s="5">
        <f ca="1">IFERROR(INDEX(INDIRECT("B_MSK["&amp;EXPEDISI[#Headers]&amp;"]"),ROW()-1),"")</f>
        <v>2</v>
      </c>
      <c r="F777" s="22">
        <f ca="1">IFERROR(INDEX(INDIRECT("B_MSK["&amp;EXPEDISI[#Headers]&amp;"_1]"),ROW()-1),"")</f>
        <v>120000</v>
      </c>
      <c r="G777" s="17" t="str">
        <f ca="1">IFERROR(INDEX(INDIRECT("B_MSK["&amp;EXPEDISI[#Headers]&amp;"_1]"),ROW()-1),"")</f>
        <v>/ GRS</v>
      </c>
      <c r="H777" s="17">
        <f ca="1">IFERROR(INDEX(INDIRECT("B_MSK["&amp;EXPEDISI[#Headers]&amp;"]"),ROW()-1),"")</f>
        <v>0.17</v>
      </c>
      <c r="I777" s="17" t="str">
        <f ca="1">IFERROR(INDEX(INDIRECT("B_MSK["&amp;EXPEDISI[#Headers]&amp;"]"),ROW()-1),"")</f>
        <v/>
      </c>
      <c r="J777" s="19" t="str">
        <f ca="1">IFERROR(IF(INDEX(INDIRECT("B_MSK["&amp;EXPEDISI[#Headers]&amp;"]"),ROW()-1)=0,"",INDEX(INDIRECT("B_MSK["&amp;EXPEDISI[#Headers]&amp;"]"),ROW()-1)),"")</f>
        <v/>
      </c>
      <c r="K777" s="16">
        <f ca="1">IFERROR(IF(EXPEDISI[[#This Row],[NAMA BARANG]]="","",INDEX(INDIRECT("B_MSK["&amp;EXPEDISI[#Headers]&amp;"]"),ROW()-1)),"")</f>
        <v>44954</v>
      </c>
      <c r="L777" s="17" t="str">
        <f ca="1">IFERROR(INDEX(INDIRECT("B_MSK["&amp;EXPEDISI[#Headers]&amp;"]"),ROW()-1),"")</f>
        <v/>
      </c>
    </row>
    <row r="778" spans="1:12" x14ac:dyDescent="0.25">
      <c r="A778" s="16" t="str">
        <f ca="1">IFERROR(INDEX(INDIRECT("B_MSK["&amp;EXPEDISI[#Headers]&amp;"]"),ROW()-1),"")</f>
        <v/>
      </c>
      <c r="B778" s="26" t="str">
        <f ca="1">IFERROR(INDEX(INDIRECT("B_MSK["&amp;EXPEDISI[#Headers]&amp;"]"),ROW()-1),"")</f>
        <v>Binder clip Kenko No.260</v>
      </c>
      <c r="C778" s="26" t="str">
        <f ca="1">IFERROR(INDEX(SUPPLIER_CONV[2],MATCH(INDEX(INDIRECT("B_MSK["&amp;EXPEDISI[#Headers]&amp;"]"),ROW()-1),SUPPLIER_CONV[1],0)),"")</f>
        <v>KENKO</v>
      </c>
      <c r="D778" s="21" t="str">
        <f ca="1">IFERROR(INDEX(INDIRECT("B_MSK["&amp;EXPEDISI[#Headers]&amp;"]"),ROW()-1)&amp;IF(OR(EXPEDISI[[#This Row],[C]]&lt;2,EXPEDISI[[#This Row],[C]]=""),"","/ CTN"),"")</f>
        <v>5 GRS/ CTN</v>
      </c>
      <c r="E778" s="5">
        <f ca="1">IFERROR(INDEX(INDIRECT("B_MSK["&amp;EXPEDISI[#Headers]&amp;"]"),ROW()-1),"")</f>
        <v>6</v>
      </c>
      <c r="F778" s="22">
        <f ca="1">IFERROR(INDEX(INDIRECT("B_MSK["&amp;EXPEDISI[#Headers]&amp;"_1]"),ROW()-1),"")</f>
        <v>180000</v>
      </c>
      <c r="G778" s="17" t="str">
        <f ca="1">IFERROR(INDEX(INDIRECT("B_MSK["&amp;EXPEDISI[#Headers]&amp;"_1]"),ROW()-1),"")</f>
        <v>/ GRS</v>
      </c>
      <c r="H778" s="17">
        <f ca="1">IFERROR(INDEX(INDIRECT("B_MSK["&amp;EXPEDISI[#Headers]&amp;"]"),ROW()-1),"")</f>
        <v>0.17</v>
      </c>
      <c r="I778" s="17" t="str">
        <f ca="1">IFERROR(INDEX(INDIRECT("B_MSK["&amp;EXPEDISI[#Headers]&amp;"]"),ROW()-1),"")</f>
        <v/>
      </c>
      <c r="J778" s="19" t="str">
        <f ca="1">IFERROR(IF(INDEX(INDIRECT("B_MSK["&amp;EXPEDISI[#Headers]&amp;"]"),ROW()-1)=0,"",INDEX(INDIRECT("B_MSK["&amp;EXPEDISI[#Headers]&amp;"]"),ROW()-1)),"")</f>
        <v/>
      </c>
      <c r="K778" s="16">
        <f ca="1">IFERROR(IF(EXPEDISI[[#This Row],[NAMA BARANG]]="","",INDEX(INDIRECT("B_MSK["&amp;EXPEDISI[#Headers]&amp;"]"),ROW()-1)),"")</f>
        <v>44954</v>
      </c>
      <c r="L778" s="17" t="str">
        <f ca="1">IFERROR(INDEX(INDIRECT("B_MSK["&amp;EXPEDISI[#Headers]&amp;"]"),ROW()-1),"")</f>
        <v/>
      </c>
    </row>
    <row r="779" spans="1:12" x14ac:dyDescent="0.25">
      <c r="A779" s="16" t="str">
        <f ca="1">IFERROR(INDEX(INDIRECT("B_MSK["&amp;EXPEDISI[#Headers]&amp;"]"),ROW()-1),"")</f>
        <v/>
      </c>
      <c r="B779" s="26" t="str">
        <f ca="1">IFERROR(INDEX(INDIRECT("B_MSK["&amp;EXPEDISI[#Headers]&amp;"]"),ROW()-1),"")</f>
        <v>Tipe-ex Kertas Kenko CT-831</v>
      </c>
      <c r="C779" s="26" t="str">
        <f ca="1">IFERROR(INDEX(SUPPLIER_CONV[2],MATCH(INDEX(INDIRECT("B_MSK["&amp;EXPEDISI[#Headers]&amp;"]"),ROW()-1),SUPPLIER_CONV[1],0)),"")</f>
        <v>KENKO</v>
      </c>
      <c r="D779" s="21" t="str">
        <f ca="1">IFERROR(INDEX(INDIRECT("B_MSK["&amp;EXPEDISI[#Headers]&amp;"]"),ROW()-1)&amp;IF(OR(EXPEDISI[[#This Row],[C]]&lt;2,EXPEDISI[[#This Row],[C]]=""),"","/ CTN"),"")</f>
        <v>48 LSN</v>
      </c>
      <c r="E779" s="5">
        <f ca="1">IFERROR(INDEX(INDIRECT("B_MSK["&amp;EXPEDISI[#Headers]&amp;"]"),ROW()-1),"")</f>
        <v>1</v>
      </c>
      <c r="F779" s="22">
        <f ca="1">IFERROR(INDEX(INDIRECT("B_MSK["&amp;EXPEDISI[#Headers]&amp;"_1]"),ROW()-1),"")</f>
        <v>54000</v>
      </c>
      <c r="G779" s="17" t="str">
        <f ca="1">IFERROR(INDEX(INDIRECT("B_MSK["&amp;EXPEDISI[#Headers]&amp;"_1]"),ROW()-1),"")</f>
        <v>/ LSN</v>
      </c>
      <c r="H779" s="17">
        <f ca="1">IFERROR(INDEX(INDIRECT("B_MSK["&amp;EXPEDISI[#Headers]&amp;"]"),ROW()-1),"")</f>
        <v>0.17</v>
      </c>
      <c r="I779" s="17" t="str">
        <f ca="1">IFERROR(INDEX(INDIRECT("B_MSK["&amp;EXPEDISI[#Headers]&amp;"]"),ROW()-1),"")</f>
        <v/>
      </c>
      <c r="J779" s="19" t="str">
        <f ca="1">IFERROR(IF(INDEX(INDIRECT("B_MSK["&amp;EXPEDISI[#Headers]&amp;"]"),ROW()-1)=0,"",INDEX(INDIRECT("B_MSK["&amp;EXPEDISI[#Headers]&amp;"]"),ROW()-1)),"")</f>
        <v/>
      </c>
      <c r="K779" s="16">
        <f ca="1">IFERROR(IF(EXPEDISI[[#This Row],[NAMA BARANG]]="","",INDEX(INDIRECT("B_MSK["&amp;EXPEDISI[#Headers]&amp;"]"),ROW()-1)),"")</f>
        <v>44954</v>
      </c>
      <c r="L779" s="17" t="str">
        <f ca="1">IFERROR(INDEX(INDIRECT("B_MSK["&amp;EXPEDISI[#Headers]&amp;"]"),ROW()-1),"")</f>
        <v/>
      </c>
    </row>
    <row r="780" spans="1:12" x14ac:dyDescent="0.25">
      <c r="A780" s="16" t="str">
        <f ca="1">IFERROR(INDEX(INDIRECT("B_MSK["&amp;EXPEDISI[#Headers]&amp;"]"),ROW()-1),"")</f>
        <v/>
      </c>
      <c r="B780" s="26" t="str">
        <f ca="1">IFERROR(INDEX(INDIRECT("B_MSK["&amp;EXPEDISI[#Headers]&amp;"]"),ROW()-1),"")</f>
        <v/>
      </c>
      <c r="C780" s="26" t="str">
        <f ca="1">IFERROR(INDEX(SUPPLIER_CONV[2],MATCH(INDEX(INDIRECT("B_MSK["&amp;EXPEDISI[#Headers]&amp;"]"),ROW()-1),SUPPLIER_CONV[1],0)),"")</f>
        <v/>
      </c>
      <c r="D780" s="21" t="str">
        <f ca="1">IFERROR(INDEX(INDIRECT("B_MSK["&amp;EXPEDISI[#Headers]&amp;"]"),ROW()-1)&amp;IF(OR(EXPEDISI[[#This Row],[C]]&lt;2,EXPEDISI[[#This Row],[C]]=""),"","/ CTN"),"")</f>
        <v/>
      </c>
      <c r="E780" s="5" t="str">
        <f ca="1">IFERROR(INDEX(INDIRECT("B_MSK["&amp;EXPEDISI[#Headers]&amp;"]"),ROW()-1),"")</f>
        <v/>
      </c>
      <c r="F780" s="22" t="str">
        <f ca="1">IFERROR(INDEX(INDIRECT("B_MSK["&amp;EXPEDISI[#Headers]&amp;"_1]"),ROW()-1),"")</f>
        <v/>
      </c>
      <c r="G780" s="17" t="str">
        <f ca="1">IFERROR(INDEX(INDIRECT("B_MSK["&amp;EXPEDISI[#Headers]&amp;"_1]"),ROW()-1),"")</f>
        <v/>
      </c>
      <c r="H780" s="17" t="str">
        <f ca="1">IFERROR(INDEX(INDIRECT("B_MSK["&amp;EXPEDISI[#Headers]&amp;"]"),ROW()-1),"")</f>
        <v/>
      </c>
      <c r="I780" s="17" t="str">
        <f ca="1">IFERROR(INDEX(INDIRECT("B_MSK["&amp;EXPEDISI[#Headers]&amp;"]"),ROW()-1),"")</f>
        <v/>
      </c>
      <c r="J780" s="23" t="str">
        <f ca="1">IFERROR(IF(INDEX(INDIRECT("B_MSK["&amp;EXPEDISI[#Headers]&amp;"]"),ROW()-1)=0,"",INDEX(INDIRECT("B_MSK["&amp;EXPEDISI[#Headers]&amp;"]"),ROW()-1)),"")</f>
        <v/>
      </c>
      <c r="K780" s="16" t="str">
        <f ca="1">IFERROR(IF(EXPEDISI[[#This Row],[NAMA BARANG]]="","",INDEX(INDIRECT("B_MSK["&amp;EXPEDISI[#Headers]&amp;"]"),ROW()-1)),"")</f>
        <v/>
      </c>
      <c r="L780" s="17" t="str">
        <f ca="1">IFERROR(INDEX(INDIRECT("B_MSK["&amp;EXPEDISI[#Headers]&amp;"]"),ROW()-1),"")</f>
        <v/>
      </c>
    </row>
    <row r="781" spans="1:12" x14ac:dyDescent="0.25">
      <c r="A781" s="16" t="str">
        <f ca="1">IFERROR(INDEX(INDIRECT("B_MSK["&amp;EXPEDISI[#Headers]&amp;"]"),ROW()-1),"")</f>
        <v/>
      </c>
      <c r="B781" s="26" t="str">
        <f ca="1">IFERROR(INDEX(INDIRECT("B_MSK["&amp;EXPEDISI[#Headers]&amp;"]"),ROW()-1),"")</f>
        <v>L Leaf Kenko A5-LL 100-2070</v>
      </c>
      <c r="C781" s="26" t="str">
        <f ca="1">IFERROR(INDEX(SUPPLIER_CONV[2],MATCH(INDEX(INDIRECT("B_MSK["&amp;EXPEDISI[#Headers]&amp;"]"),ROW()-1),SUPPLIER_CONV[1],0)),"")</f>
        <v>KENKO</v>
      </c>
      <c r="D781" s="21" t="str">
        <f ca="1">IFERROR(INDEX(INDIRECT("B_MSK["&amp;EXPEDISI[#Headers]&amp;"]"),ROW()-1)&amp;IF(OR(EXPEDISI[[#This Row],[C]]&lt;2,EXPEDISI[[#This Row],[C]]=""),"","/ CTN"),"")</f>
        <v>96 PCS</v>
      </c>
      <c r="E781" s="5">
        <f ca="1">IFERROR(INDEX(INDIRECT("B_MSK["&amp;EXPEDISI[#Headers]&amp;"]"),ROW()-1),"")</f>
        <v>1</v>
      </c>
      <c r="F781" s="22">
        <f ca="1">IFERROR(INDEX(INDIRECT("B_MSK["&amp;EXPEDISI[#Headers]&amp;"_1]"),ROW()-1),"")</f>
        <v>8350</v>
      </c>
      <c r="G781" s="17" t="str">
        <f ca="1">IFERROR(INDEX(INDIRECT("B_MSK["&amp;EXPEDISI[#Headers]&amp;"_1]"),ROW()-1),"")</f>
        <v>/ PCS</v>
      </c>
      <c r="H781" s="17">
        <f ca="1">IFERROR(INDEX(INDIRECT("B_MSK["&amp;EXPEDISI[#Headers]&amp;"]"),ROW()-1),"")</f>
        <v>0.17</v>
      </c>
      <c r="I781" s="17" t="str">
        <f ca="1">IFERROR(INDEX(INDIRECT("B_MSK["&amp;EXPEDISI[#Headers]&amp;"]"),ROW()-1),"")</f>
        <v/>
      </c>
      <c r="J781" s="19" t="str">
        <f ca="1">IFERROR(IF(INDEX(INDIRECT("B_MSK["&amp;EXPEDISI[#Headers]&amp;"]"),ROW()-1)=0,"",INDEX(INDIRECT("B_MSK["&amp;EXPEDISI[#Headers]&amp;"]"),ROW()-1)),"")</f>
        <v/>
      </c>
      <c r="K781" s="16">
        <f ca="1">IFERROR(IF(EXPEDISI[[#This Row],[NAMA BARANG]]="","",INDEX(INDIRECT("B_MSK["&amp;EXPEDISI[#Headers]&amp;"]"),ROW()-1)),"")</f>
        <v>44954</v>
      </c>
      <c r="L781" s="17" t="str">
        <f ca="1">IFERROR(INDEX(INDIRECT("B_MSK["&amp;EXPEDISI[#Headers]&amp;"]"),ROW()-1),"")</f>
        <v/>
      </c>
    </row>
    <row r="782" spans="1:12" x14ac:dyDescent="0.25">
      <c r="A782" s="16" t="str">
        <f ca="1">IFERROR(INDEX(INDIRECT("B_MSK["&amp;EXPEDISI[#Headers]&amp;"]"),ROW()-1),"")</f>
        <v/>
      </c>
      <c r="B782" s="26" t="str">
        <f ca="1">IFERROR(INDEX(INDIRECT("B_MSK["&amp;EXPEDISI[#Headers]&amp;"]"),ROW()-1),"")</f>
        <v>Gel pen Kenko KE-100 hitam</v>
      </c>
      <c r="C782" s="26" t="str">
        <f ca="1">IFERROR(INDEX(SUPPLIER_CONV[2],MATCH(INDEX(INDIRECT("B_MSK["&amp;EXPEDISI[#Headers]&amp;"]"),ROW()-1),SUPPLIER_CONV[1],0)),"")</f>
        <v>KENKO</v>
      </c>
      <c r="D782" s="21" t="str">
        <f ca="1">IFERROR(INDEX(INDIRECT("B_MSK["&amp;EXPEDISI[#Headers]&amp;"]"),ROW()-1)&amp;IF(OR(EXPEDISI[[#This Row],[C]]&lt;2,EXPEDISI[[#This Row],[C]]=""),"","/ CTN"),"")</f>
        <v>12 GRS</v>
      </c>
      <c r="E782" s="5">
        <f ca="1">IFERROR(INDEX(INDIRECT("B_MSK["&amp;EXPEDISI[#Headers]&amp;"]"),ROW()-1),"")</f>
        <v>1</v>
      </c>
      <c r="F782" s="22">
        <f ca="1">IFERROR(INDEX(INDIRECT("B_MSK["&amp;EXPEDISI[#Headers]&amp;"_1]"),ROW()-1),"")</f>
        <v>230400</v>
      </c>
      <c r="G782" s="17" t="str">
        <f ca="1">IFERROR(INDEX(INDIRECT("B_MSK["&amp;EXPEDISI[#Headers]&amp;"_1]"),ROW()-1),"")</f>
        <v>/ GRS</v>
      </c>
      <c r="H782" s="17">
        <f ca="1">IFERROR(INDEX(INDIRECT("B_MSK["&amp;EXPEDISI[#Headers]&amp;"]"),ROW()-1),"")</f>
        <v>0.17</v>
      </c>
      <c r="I782" s="17" t="str">
        <f ca="1">IFERROR(INDEX(INDIRECT("B_MSK["&amp;EXPEDISI[#Headers]&amp;"]"),ROW()-1),"")</f>
        <v/>
      </c>
      <c r="J782" s="19" t="str">
        <f ca="1">IFERROR(IF(INDEX(INDIRECT("B_MSK["&amp;EXPEDISI[#Headers]&amp;"]"),ROW()-1)=0,"",INDEX(INDIRECT("B_MSK["&amp;EXPEDISI[#Headers]&amp;"]"),ROW()-1)),"")</f>
        <v/>
      </c>
      <c r="K782" s="16">
        <f ca="1">IFERROR(IF(EXPEDISI[[#This Row],[NAMA BARANG]]="","",INDEX(INDIRECT("B_MSK["&amp;EXPEDISI[#Headers]&amp;"]"),ROW()-1)),"")</f>
        <v>44954</v>
      </c>
      <c r="L782" s="17" t="str">
        <f ca="1">IFERROR(INDEX(INDIRECT("B_MSK["&amp;EXPEDISI[#Headers]&amp;"]"),ROW()-1),"")</f>
        <v/>
      </c>
    </row>
    <row r="783" spans="1:12" x14ac:dyDescent="0.25">
      <c r="A783" s="16" t="str">
        <f ca="1">IFERROR(INDEX(INDIRECT("B_MSK["&amp;EXPEDISI[#Headers]&amp;"]"),ROW()-1),"")</f>
        <v/>
      </c>
      <c r="B783" s="26" t="str">
        <f ca="1">IFERROR(INDEX(INDIRECT("B_MSK["&amp;EXPEDISI[#Headers]&amp;"]"),ROW()-1),"")</f>
        <v>Tipe-ex Kenko KE-01</v>
      </c>
      <c r="C783" s="26" t="str">
        <f ca="1">IFERROR(INDEX(SUPPLIER_CONV[2],MATCH(INDEX(INDIRECT("B_MSK["&amp;EXPEDISI[#Headers]&amp;"]"),ROW()-1),SUPPLIER_CONV[1],0)),"")</f>
        <v>KENKO</v>
      </c>
      <c r="D783" s="21" t="str">
        <f ca="1">IFERROR(INDEX(INDIRECT("B_MSK["&amp;EXPEDISI[#Headers]&amp;"]"),ROW()-1)&amp;IF(OR(EXPEDISI[[#This Row],[C]]&lt;2,EXPEDISI[[#This Row],[C]]=""),"","/ CTN"),"")</f>
        <v>36 LSN/ CTN</v>
      </c>
      <c r="E783" s="5">
        <f ca="1">IFERROR(INDEX(INDIRECT("B_MSK["&amp;EXPEDISI[#Headers]&amp;"]"),ROW()-1),"")</f>
        <v>5</v>
      </c>
      <c r="F783" s="22">
        <f ca="1">IFERROR(INDEX(INDIRECT("B_MSK["&amp;EXPEDISI[#Headers]&amp;"_1]"),ROW()-1),"")</f>
        <v>54300</v>
      </c>
      <c r="G783" s="17" t="str">
        <f ca="1">IFERROR(INDEX(INDIRECT("B_MSK["&amp;EXPEDISI[#Headers]&amp;"_1]"),ROW()-1),"")</f>
        <v>/ LSN</v>
      </c>
      <c r="H783" s="17">
        <f ca="1">IFERROR(INDEX(INDIRECT("B_MSK["&amp;EXPEDISI[#Headers]&amp;"]"),ROW()-1),"")</f>
        <v>0.17</v>
      </c>
      <c r="I783" s="17" t="str">
        <f ca="1">IFERROR(INDEX(INDIRECT("B_MSK["&amp;EXPEDISI[#Headers]&amp;"]"),ROW()-1),"")</f>
        <v/>
      </c>
      <c r="J783" s="23" t="str">
        <f ca="1">IFERROR(IF(INDEX(INDIRECT("B_MSK["&amp;EXPEDISI[#Headers]&amp;"]"),ROW()-1)=0,"",INDEX(INDIRECT("B_MSK["&amp;EXPEDISI[#Headers]&amp;"]"),ROW()-1)),"")</f>
        <v/>
      </c>
      <c r="K783" s="16">
        <f ca="1">IFERROR(IF(EXPEDISI[[#This Row],[NAMA BARANG]]="","",INDEX(INDIRECT("B_MSK["&amp;EXPEDISI[#Headers]&amp;"]"),ROW()-1)),"")</f>
        <v>44954</v>
      </c>
      <c r="L783" s="17" t="str">
        <f ca="1">IFERROR(INDEX(INDIRECT("B_MSK["&amp;EXPEDISI[#Headers]&amp;"]"),ROW()-1),"")</f>
        <v/>
      </c>
    </row>
    <row r="784" spans="1:12" x14ac:dyDescent="0.25">
      <c r="A784" s="16" t="str">
        <f ca="1">IFERROR(INDEX(INDIRECT("B_MSK["&amp;EXPEDISI[#Headers]&amp;"]"),ROW()-1),"")</f>
        <v/>
      </c>
      <c r="B784" s="26" t="str">
        <f ca="1">IFERROR(INDEX(INDIRECT("B_MSK["&amp;EXPEDISI[#Headers]&amp;"]"),ROW()-1),"")</f>
        <v>PW Kenko 12W CP-12 F classic panjang</v>
      </c>
      <c r="C784" s="26" t="str">
        <f ca="1">IFERROR(INDEX(SUPPLIER_CONV[2],MATCH(INDEX(INDIRECT("B_MSK["&amp;EXPEDISI[#Headers]&amp;"]"),ROW()-1),SUPPLIER_CONV[1],0)),"")</f>
        <v>KENKO</v>
      </c>
      <c r="D784" s="21" t="str">
        <f ca="1">IFERROR(INDEX(INDIRECT("B_MSK["&amp;EXPEDISI[#Headers]&amp;"]"),ROW()-1)&amp;IF(OR(EXPEDISI[[#This Row],[C]]&lt;2,EXPEDISI[[#This Row],[C]]=""),"","/ CTN"),"")</f>
        <v>24 LSN</v>
      </c>
      <c r="E784" s="5">
        <f ca="1">IFERROR(INDEX(INDIRECT("B_MSK["&amp;EXPEDISI[#Headers]&amp;"]"),ROW()-1),"")</f>
        <v>1</v>
      </c>
      <c r="F784" s="22">
        <f ca="1">IFERROR(INDEX(INDIRECT("B_MSK["&amp;EXPEDISI[#Headers]&amp;"_1]"),ROW()-1),"")</f>
        <v>124200</v>
      </c>
      <c r="G784" s="17" t="str">
        <f ca="1">IFERROR(INDEX(INDIRECT("B_MSK["&amp;EXPEDISI[#Headers]&amp;"_1]"),ROW()-1),"")</f>
        <v>/ LSN</v>
      </c>
      <c r="H784" s="17">
        <f ca="1">IFERROR(INDEX(INDIRECT("B_MSK["&amp;EXPEDISI[#Headers]&amp;"]"),ROW()-1),"")</f>
        <v>0.17</v>
      </c>
      <c r="I784" s="17" t="str">
        <f ca="1">IFERROR(INDEX(INDIRECT("B_MSK["&amp;EXPEDISI[#Headers]&amp;"]"),ROW()-1),"")</f>
        <v/>
      </c>
      <c r="J784" s="23" t="str">
        <f ca="1">IFERROR(IF(INDEX(INDIRECT("B_MSK["&amp;EXPEDISI[#Headers]&amp;"]"),ROW()-1)=0,"",INDEX(INDIRECT("B_MSK["&amp;EXPEDISI[#Headers]&amp;"]"),ROW()-1)),"")</f>
        <v/>
      </c>
      <c r="K784" s="16">
        <f ca="1">IFERROR(IF(EXPEDISI[[#This Row],[NAMA BARANG]]="","",INDEX(INDIRECT("B_MSK["&amp;EXPEDISI[#Headers]&amp;"]"),ROW()-1)),"")</f>
        <v>44954</v>
      </c>
      <c r="L784" s="17" t="str">
        <f ca="1">IFERROR(INDEX(INDIRECT("B_MSK["&amp;EXPEDISI[#Headers]&amp;"]"),ROW()-1),"")</f>
        <v/>
      </c>
    </row>
    <row r="785" spans="1:12" x14ac:dyDescent="0.25">
      <c r="A785" s="16" t="str">
        <f ca="1">IFERROR(INDEX(INDIRECT("B_MSK["&amp;EXPEDISI[#Headers]&amp;"]"),ROW()-1),"")</f>
        <v/>
      </c>
      <c r="B785" s="26" t="str">
        <f ca="1">IFERROR(INDEX(INDIRECT("B_MSK["&amp;EXPEDISI[#Headers]&amp;"]"),ROW()-1),"")</f>
        <v>Tape Dispenser Kenko TD-323</v>
      </c>
      <c r="C785" s="26" t="str">
        <f ca="1">IFERROR(INDEX(SUPPLIER_CONV[2],MATCH(INDEX(INDIRECT("B_MSK["&amp;EXPEDISI[#Headers]&amp;"]"),ROW()-1),SUPPLIER_CONV[1],0)),"")</f>
        <v>KENKO</v>
      </c>
      <c r="D785" s="21" t="str">
        <f ca="1">IFERROR(INDEX(INDIRECT("B_MSK["&amp;EXPEDISI[#Headers]&amp;"]"),ROW()-1)&amp;IF(OR(EXPEDISI[[#This Row],[C]]&lt;2,EXPEDISI[[#This Row],[C]]=""),"","/ CTN"),"")</f>
        <v>24 PCS/ CTN</v>
      </c>
      <c r="E785" s="5">
        <f ca="1">IFERROR(INDEX(INDIRECT("B_MSK["&amp;EXPEDISI[#Headers]&amp;"]"),ROW()-1),"")</f>
        <v>2</v>
      </c>
      <c r="F785" s="22">
        <f ca="1">IFERROR(INDEX(INDIRECT("B_MSK["&amp;EXPEDISI[#Headers]&amp;"_1]"),ROW()-1),"")</f>
        <v>19250</v>
      </c>
      <c r="G785" s="17" t="str">
        <f ca="1">IFERROR(INDEX(INDIRECT("B_MSK["&amp;EXPEDISI[#Headers]&amp;"_1]"),ROW()-1),"")</f>
        <v>/ PCS</v>
      </c>
      <c r="H785" s="17">
        <f ca="1">IFERROR(INDEX(INDIRECT("B_MSK["&amp;EXPEDISI[#Headers]&amp;"]"),ROW()-1),"")</f>
        <v>0.17</v>
      </c>
      <c r="I785" s="17" t="str">
        <f ca="1">IFERROR(INDEX(INDIRECT("B_MSK["&amp;EXPEDISI[#Headers]&amp;"]"),ROW()-1),"")</f>
        <v/>
      </c>
      <c r="J785" s="23" t="str">
        <f ca="1">IFERROR(IF(INDEX(INDIRECT("B_MSK["&amp;EXPEDISI[#Headers]&amp;"]"),ROW()-1)=0,"",INDEX(INDIRECT("B_MSK["&amp;EXPEDISI[#Headers]&amp;"]"),ROW()-1)),"")</f>
        <v/>
      </c>
      <c r="K785" s="16">
        <f ca="1">IFERROR(IF(EXPEDISI[[#This Row],[NAMA BARANG]]="","",INDEX(INDIRECT("B_MSK["&amp;EXPEDISI[#Headers]&amp;"]"),ROW()-1)),"")</f>
        <v>44954</v>
      </c>
      <c r="L785" s="17" t="str">
        <f ca="1">IFERROR(INDEX(INDIRECT("B_MSK["&amp;EXPEDISI[#Headers]&amp;"]"),ROW()-1),"")</f>
        <v/>
      </c>
    </row>
    <row r="786" spans="1:12" x14ac:dyDescent="0.25">
      <c r="A786" s="16" t="str">
        <f ca="1">IFERROR(INDEX(INDIRECT("B_MSK["&amp;EXPEDISI[#Headers]&amp;"]"),ROW()-1),"")</f>
        <v/>
      </c>
      <c r="B786" s="26" t="str">
        <f ca="1">IFERROR(INDEX(INDIRECT("B_MSK["&amp;EXPEDISI[#Headers]&amp;"]"),ROW()-1),"")</f>
        <v>Binder clip Kenko 107</v>
      </c>
      <c r="C786" s="26" t="str">
        <f ca="1">IFERROR(INDEX(SUPPLIER_CONV[2],MATCH(INDEX(INDIRECT("B_MSK["&amp;EXPEDISI[#Headers]&amp;"]"),ROW()-1),SUPPLIER_CONV[1],0)),"")</f>
        <v>KENKO</v>
      </c>
      <c r="D786" s="21" t="str">
        <f ca="1">IFERROR(INDEX(INDIRECT("B_MSK["&amp;EXPEDISI[#Headers]&amp;"]"),ROW()-1)&amp;IF(OR(EXPEDISI[[#This Row],[C]]&lt;2,EXPEDISI[[#This Row],[C]]=""),"","/ CTN"),"")</f>
        <v>50 GRS</v>
      </c>
      <c r="E786" s="5">
        <f ca="1">IFERROR(INDEX(INDIRECT("B_MSK["&amp;EXPEDISI[#Headers]&amp;"]"),ROW()-1),"")</f>
        <v>1</v>
      </c>
      <c r="F786" s="22">
        <f ca="1">IFERROR(INDEX(INDIRECT("B_MSK["&amp;EXPEDISI[#Headers]&amp;"_1]"),ROW()-1),"")</f>
        <v>31800</v>
      </c>
      <c r="G786" s="17" t="str">
        <f ca="1">IFERROR(INDEX(INDIRECT("B_MSK["&amp;EXPEDISI[#Headers]&amp;"_1]"),ROW()-1),"")</f>
        <v>/ GRS</v>
      </c>
      <c r="H786" s="17">
        <f ca="1">IFERROR(INDEX(INDIRECT("B_MSK["&amp;EXPEDISI[#Headers]&amp;"]"),ROW()-1),"")</f>
        <v>0.17</v>
      </c>
      <c r="I786" s="17" t="str">
        <f ca="1">IFERROR(INDEX(INDIRECT("B_MSK["&amp;EXPEDISI[#Headers]&amp;"]"),ROW()-1),"")</f>
        <v/>
      </c>
      <c r="J786" s="23" t="str">
        <f ca="1">IFERROR(IF(INDEX(INDIRECT("B_MSK["&amp;EXPEDISI[#Headers]&amp;"]"),ROW()-1)=0,"",INDEX(INDIRECT("B_MSK["&amp;EXPEDISI[#Headers]&amp;"]"),ROW()-1)),"")</f>
        <v/>
      </c>
      <c r="K786" s="16">
        <f ca="1">IFERROR(IF(EXPEDISI[[#This Row],[NAMA BARANG]]="","",INDEX(INDIRECT("B_MSK["&amp;EXPEDISI[#Headers]&amp;"]"),ROW()-1)),"")</f>
        <v>44954</v>
      </c>
      <c r="L786" s="17" t="str">
        <f ca="1">IFERROR(INDEX(INDIRECT("B_MSK["&amp;EXPEDISI[#Headers]&amp;"]"),ROW()-1),"")</f>
        <v/>
      </c>
    </row>
    <row r="787" spans="1:12" x14ac:dyDescent="0.25">
      <c r="A787" s="16" t="str">
        <f ca="1">IFERROR(INDEX(INDIRECT("B_MSK["&amp;EXPEDISI[#Headers]&amp;"]"),ROW()-1),"")</f>
        <v/>
      </c>
      <c r="B787" s="26" t="str">
        <f ca="1">IFERROR(INDEX(INDIRECT("B_MSK["&amp;EXPEDISI[#Headers]&amp;"]"),ROW()-1),"")</f>
        <v>Cutter Kenko L-500</v>
      </c>
      <c r="C787" s="26" t="str">
        <f ca="1">IFERROR(INDEX(SUPPLIER_CONV[2],MATCH(INDEX(INDIRECT("B_MSK["&amp;EXPEDISI[#Headers]&amp;"]"),ROW()-1),SUPPLIER_CONV[1],0)),"")</f>
        <v>KENKO</v>
      </c>
      <c r="D787" s="21" t="str">
        <f ca="1">IFERROR(INDEX(INDIRECT("B_MSK["&amp;EXPEDISI[#Headers]&amp;"]"),ROW()-1)&amp;IF(OR(EXPEDISI[[#This Row],[C]]&lt;2,EXPEDISI[[#This Row],[C]]=""),"","/ CTN"),"")</f>
        <v>20 LSN/ CTN</v>
      </c>
      <c r="E787" s="5">
        <f ca="1">IFERROR(INDEX(INDIRECT("B_MSK["&amp;EXPEDISI[#Headers]&amp;"]"),ROW()-1),"")</f>
        <v>2</v>
      </c>
      <c r="F787" s="22">
        <f ca="1">IFERROR(INDEX(INDIRECT("B_MSK["&amp;EXPEDISI[#Headers]&amp;"_1]"),ROW()-1),"")</f>
        <v>147600</v>
      </c>
      <c r="G787" s="17" t="str">
        <f ca="1">IFERROR(INDEX(INDIRECT("B_MSK["&amp;EXPEDISI[#Headers]&amp;"_1]"),ROW()-1),"")</f>
        <v>/ LSN</v>
      </c>
      <c r="H787" s="17">
        <f ca="1">IFERROR(INDEX(INDIRECT("B_MSK["&amp;EXPEDISI[#Headers]&amp;"]"),ROW()-1),"")</f>
        <v>0.17</v>
      </c>
      <c r="I787" s="17" t="str">
        <f ca="1">IFERROR(INDEX(INDIRECT("B_MSK["&amp;EXPEDISI[#Headers]&amp;"]"),ROW()-1),"")</f>
        <v/>
      </c>
      <c r="J787" s="23" t="str">
        <f ca="1">IFERROR(IF(INDEX(INDIRECT("B_MSK["&amp;EXPEDISI[#Headers]&amp;"]"),ROW()-1)=0,"",INDEX(INDIRECT("B_MSK["&amp;EXPEDISI[#Headers]&amp;"]"),ROW()-1)),"")</f>
        <v/>
      </c>
      <c r="K787" s="16">
        <f ca="1">IFERROR(IF(EXPEDISI[[#This Row],[NAMA BARANG]]="","",INDEX(INDIRECT("B_MSK["&amp;EXPEDISI[#Headers]&amp;"]"),ROW()-1)),"")</f>
        <v>44954</v>
      </c>
      <c r="L787" s="17" t="str">
        <f ca="1">IFERROR(INDEX(INDIRECT("B_MSK["&amp;EXPEDISI[#Headers]&amp;"]"),ROW()-1),"")</f>
        <v/>
      </c>
    </row>
    <row r="788" spans="1:12" x14ac:dyDescent="0.25">
      <c r="A788" s="16" t="str">
        <f ca="1">IFERROR(INDEX(INDIRECT("B_MSK["&amp;EXPEDISI[#Headers]&amp;"]"),ROW()-1),"")</f>
        <v/>
      </c>
      <c r="B788" s="26" t="str">
        <f ca="1">IFERROR(INDEX(INDIRECT("B_MSK["&amp;EXPEDISI[#Headers]&amp;"]"),ROW()-1),"")</f>
        <v>Isi stapler (staples) Kenko 1210</v>
      </c>
      <c r="C788" s="26" t="str">
        <f ca="1">IFERROR(INDEX(SUPPLIER_CONV[2],MATCH(INDEX(INDIRECT("B_MSK["&amp;EXPEDISI[#Headers]&amp;"]"),ROW()-1),SUPPLIER_CONV[1],0)),"")</f>
        <v>KENKO</v>
      </c>
      <c r="D788" s="21" t="str">
        <f ca="1">IFERROR(INDEX(INDIRECT("B_MSK["&amp;EXPEDISI[#Headers]&amp;"]"),ROW()-1)&amp;IF(OR(EXPEDISI[[#This Row],[C]]&lt;2,EXPEDISI[[#This Row],[C]]=""),"","/ CTN"),"")</f>
        <v>20 PAK (10 BOX)/ CTN</v>
      </c>
      <c r="E788" s="5">
        <f ca="1">IFERROR(INDEX(INDIRECT("B_MSK["&amp;EXPEDISI[#Headers]&amp;"]"),ROW()-1),"")</f>
        <v>3</v>
      </c>
      <c r="F788" s="22">
        <f ca="1">IFERROR(INDEX(INDIRECT("B_MSK["&amp;EXPEDISI[#Headers]&amp;"_1]"),ROW()-1),"")</f>
        <v>42000</v>
      </c>
      <c r="G788" s="17" t="str">
        <f ca="1">IFERROR(INDEX(INDIRECT("B_MSK["&amp;EXPEDISI[#Headers]&amp;"_1]"),ROW()-1),"")</f>
        <v xml:space="preserve">/ PAK </v>
      </c>
      <c r="H788" s="17">
        <f ca="1">IFERROR(INDEX(INDIRECT("B_MSK["&amp;EXPEDISI[#Headers]&amp;"]"),ROW()-1),"")</f>
        <v>0.17</v>
      </c>
      <c r="I788" s="17" t="str">
        <f ca="1">IFERROR(INDEX(INDIRECT("B_MSK["&amp;EXPEDISI[#Headers]&amp;"]"),ROW()-1),"")</f>
        <v/>
      </c>
      <c r="J788" s="18" t="str">
        <f ca="1">IFERROR(IF(INDEX(INDIRECT("B_MSK["&amp;EXPEDISI[#Headers]&amp;"]"),ROW()-1)=0,"",INDEX(INDIRECT("B_MSK["&amp;EXPEDISI[#Headers]&amp;"]"),ROW()-1)),"")</f>
        <v/>
      </c>
      <c r="K788" s="16">
        <f ca="1">IFERROR(IF(EXPEDISI[[#This Row],[NAMA BARANG]]="","",INDEX(INDIRECT("B_MSK["&amp;EXPEDISI[#Headers]&amp;"]"),ROW()-1)),"")</f>
        <v>44954</v>
      </c>
      <c r="L788" s="17" t="str">
        <f ca="1">IFERROR(INDEX(INDIRECT("B_MSK["&amp;EXPEDISI[#Headers]&amp;"]"),ROW()-1),"")</f>
        <v/>
      </c>
    </row>
    <row r="789" spans="1:12" x14ac:dyDescent="0.25">
      <c r="A789" s="16" t="str">
        <f ca="1">IFERROR(INDEX(INDIRECT("B_MSK["&amp;EXPEDISI[#Headers]&amp;"]"),ROW()-1),"")</f>
        <v/>
      </c>
      <c r="B789" s="26" t="str">
        <f ca="1">IFERROR(INDEX(INDIRECT("B_MSK["&amp;EXPEDISI[#Headers]&amp;"]"),ROW()-1),"")</f>
        <v>Clip trigonal Kenko no.3</v>
      </c>
      <c r="C789" s="26" t="str">
        <f ca="1">IFERROR(INDEX(SUPPLIER_CONV[2],MATCH(INDEX(INDIRECT("B_MSK["&amp;EXPEDISI[#Headers]&amp;"]"),ROW()-1),SUPPLIER_CONV[1],0)),"")</f>
        <v>KENKO</v>
      </c>
      <c r="D789" s="21" t="str">
        <f ca="1">IFERROR(INDEX(INDIRECT("B_MSK["&amp;EXPEDISI[#Headers]&amp;"]"),ROW()-1)&amp;IF(OR(EXPEDISI[[#This Row],[C]]&lt;2,EXPEDISI[[#This Row],[C]]=""),"","/ CTN"),"")</f>
        <v>50 PAK (10 BOX)</v>
      </c>
      <c r="E789" s="5">
        <f ca="1">IFERROR(INDEX(INDIRECT("B_MSK["&amp;EXPEDISI[#Headers]&amp;"]"),ROW()-1),"")</f>
        <v>1</v>
      </c>
      <c r="F789" s="22">
        <f ca="1">IFERROR(INDEX(INDIRECT("B_MSK["&amp;EXPEDISI[#Headers]&amp;"_1]"),ROW()-1),"")</f>
        <v>16000</v>
      </c>
      <c r="G789" s="17" t="str">
        <f ca="1">IFERROR(INDEX(INDIRECT("B_MSK["&amp;EXPEDISI[#Headers]&amp;"_1]"),ROW()-1),"")</f>
        <v xml:space="preserve">/ PAK </v>
      </c>
      <c r="H789" s="17">
        <f ca="1">IFERROR(INDEX(INDIRECT("B_MSK["&amp;EXPEDISI[#Headers]&amp;"]"),ROW()-1),"")</f>
        <v>0.17</v>
      </c>
      <c r="I789" s="17" t="str">
        <f ca="1">IFERROR(INDEX(INDIRECT("B_MSK["&amp;EXPEDISI[#Headers]&amp;"]"),ROW()-1),"")</f>
        <v/>
      </c>
      <c r="J789" s="19" t="str">
        <f ca="1">IFERROR(IF(INDEX(INDIRECT("B_MSK["&amp;EXPEDISI[#Headers]&amp;"]"),ROW()-1)=0,"",INDEX(INDIRECT("B_MSK["&amp;EXPEDISI[#Headers]&amp;"]"),ROW()-1)),"")</f>
        <v/>
      </c>
      <c r="K789" s="16">
        <f ca="1">IFERROR(IF(EXPEDISI[[#This Row],[NAMA BARANG]]="","",INDEX(INDIRECT("B_MSK["&amp;EXPEDISI[#Headers]&amp;"]"),ROW()-1)),"")</f>
        <v>44954</v>
      </c>
      <c r="L789" s="17" t="str">
        <f ca="1">IFERROR(INDEX(INDIRECT("B_MSK["&amp;EXPEDISI[#Headers]&amp;"]"),ROW()-1),"")</f>
        <v/>
      </c>
    </row>
    <row r="790" spans="1:12" x14ac:dyDescent="0.25">
      <c r="A790" s="16" t="str">
        <f ca="1">IFERROR(INDEX(INDIRECT("B_MSK["&amp;EXPEDISI[#Headers]&amp;"]"),ROW()-1),"")</f>
        <v/>
      </c>
      <c r="B790" s="26" t="str">
        <f ca="1">IFERROR(INDEX(INDIRECT("B_MSK["&amp;EXPEDISI[#Headers]&amp;"]"),ROW()-1),"")</f>
        <v>Tipe-ex Kenko KE-108</v>
      </c>
      <c r="C790" s="26" t="str">
        <f ca="1">IFERROR(INDEX(SUPPLIER_CONV[2],MATCH(INDEX(INDIRECT("B_MSK["&amp;EXPEDISI[#Headers]&amp;"]"),ROW()-1),SUPPLIER_CONV[1],0)),"")</f>
        <v>KENKO</v>
      </c>
      <c r="D790" s="21" t="str">
        <f ca="1">IFERROR(INDEX(INDIRECT("B_MSK["&amp;EXPEDISI[#Headers]&amp;"]"),ROW()-1)&amp;IF(OR(EXPEDISI[[#This Row],[C]]&lt;2,EXPEDISI[[#This Row],[C]]=""),"","/ CTN"),"")</f>
        <v>36 LSN/ CTN</v>
      </c>
      <c r="E790" s="5">
        <f ca="1">IFERROR(INDEX(INDIRECT("B_MSK["&amp;EXPEDISI[#Headers]&amp;"]"),ROW()-1),"")</f>
        <v>2</v>
      </c>
      <c r="F790" s="22">
        <f ca="1">IFERROR(INDEX(INDIRECT("B_MSK["&amp;EXPEDISI[#Headers]&amp;"_1]"),ROW()-1),"")</f>
        <v>47100</v>
      </c>
      <c r="G790" s="17" t="str">
        <f ca="1">IFERROR(INDEX(INDIRECT("B_MSK["&amp;EXPEDISI[#Headers]&amp;"_1]"),ROW()-1),"")</f>
        <v>/ LSN</v>
      </c>
      <c r="H790" s="17">
        <f ca="1">IFERROR(INDEX(INDIRECT("B_MSK["&amp;EXPEDISI[#Headers]&amp;"]"),ROW()-1),"")</f>
        <v>0.17</v>
      </c>
      <c r="I790" s="17" t="str">
        <f ca="1">IFERROR(INDEX(INDIRECT("B_MSK["&amp;EXPEDISI[#Headers]&amp;"]"),ROW()-1),"")</f>
        <v/>
      </c>
      <c r="J790" s="19" t="str">
        <f ca="1">IFERROR(IF(INDEX(INDIRECT("B_MSK["&amp;EXPEDISI[#Headers]&amp;"]"),ROW()-1)=0,"",INDEX(INDIRECT("B_MSK["&amp;EXPEDISI[#Headers]&amp;"]"),ROW()-1)),"")</f>
        <v/>
      </c>
      <c r="K790" s="16">
        <f ca="1">IFERROR(IF(EXPEDISI[[#This Row],[NAMA BARANG]]="","",INDEX(INDIRECT("B_MSK["&amp;EXPEDISI[#Headers]&amp;"]"),ROW()-1)),"")</f>
        <v>44954</v>
      </c>
      <c r="L790" s="17" t="str">
        <f ca="1">IFERROR(INDEX(INDIRECT("B_MSK["&amp;EXPEDISI[#Headers]&amp;"]"),ROW()-1),"")</f>
        <v/>
      </c>
    </row>
    <row r="791" spans="1:12" x14ac:dyDescent="0.25">
      <c r="A791" s="16" t="str">
        <f ca="1">IFERROR(INDEX(INDIRECT("B_MSK["&amp;EXPEDISI[#Headers]&amp;"]"),ROW()-1),"")</f>
        <v/>
      </c>
      <c r="B791" s="26" t="str">
        <f ca="1">IFERROR(INDEX(INDIRECT("B_MSK["&amp;EXPEDISI[#Headers]&amp;"]"),ROW()-1),"")</f>
        <v/>
      </c>
      <c r="C791" s="26" t="str">
        <f ca="1">IFERROR(INDEX(SUPPLIER_CONV[2],MATCH(INDEX(INDIRECT("B_MSK["&amp;EXPEDISI[#Headers]&amp;"]"),ROW()-1),SUPPLIER_CONV[1],0)),"")</f>
        <v/>
      </c>
      <c r="D791" s="21" t="str">
        <f ca="1">IFERROR(INDEX(INDIRECT("B_MSK["&amp;EXPEDISI[#Headers]&amp;"]"),ROW()-1)&amp;IF(OR(EXPEDISI[[#This Row],[C]]&lt;2,EXPEDISI[[#This Row],[C]]=""),"","/ CTN"),"")</f>
        <v/>
      </c>
      <c r="E791" s="5" t="str">
        <f ca="1">IFERROR(INDEX(INDIRECT("B_MSK["&amp;EXPEDISI[#Headers]&amp;"]"),ROW()-1),"")</f>
        <v/>
      </c>
      <c r="F791" s="22" t="str">
        <f ca="1">IFERROR(INDEX(INDIRECT("B_MSK["&amp;EXPEDISI[#Headers]&amp;"_1]"),ROW()-1),"")</f>
        <v/>
      </c>
      <c r="G791" s="17" t="str">
        <f ca="1">IFERROR(INDEX(INDIRECT("B_MSK["&amp;EXPEDISI[#Headers]&amp;"_1]"),ROW()-1),"")</f>
        <v/>
      </c>
      <c r="H791" s="17" t="str">
        <f ca="1">IFERROR(INDEX(INDIRECT("B_MSK["&amp;EXPEDISI[#Headers]&amp;"]"),ROW()-1),"")</f>
        <v/>
      </c>
      <c r="I791" s="17" t="str">
        <f ca="1">IFERROR(INDEX(INDIRECT("B_MSK["&amp;EXPEDISI[#Headers]&amp;"]"),ROW()-1),"")</f>
        <v/>
      </c>
      <c r="J791" s="23" t="str">
        <f ca="1">IFERROR(IF(INDEX(INDIRECT("B_MSK["&amp;EXPEDISI[#Headers]&amp;"]"),ROW()-1)=0,"",INDEX(INDIRECT("B_MSK["&amp;EXPEDISI[#Headers]&amp;"]"),ROW()-1)),"")</f>
        <v/>
      </c>
      <c r="K791" s="16" t="str">
        <f ca="1">IFERROR(IF(EXPEDISI[[#This Row],[NAMA BARANG]]="","",INDEX(INDIRECT("B_MSK["&amp;EXPEDISI[#Headers]&amp;"]"),ROW()-1)),"")</f>
        <v/>
      </c>
      <c r="L791" s="17" t="str">
        <f ca="1">IFERROR(INDEX(INDIRECT("B_MSK["&amp;EXPEDISI[#Headers]&amp;"]"),ROW()-1),"")</f>
        <v/>
      </c>
    </row>
    <row r="792" spans="1:12" x14ac:dyDescent="0.25">
      <c r="A792" s="16" t="str">
        <f ca="1">IFERROR(INDEX(INDIRECT("B_MSK["&amp;EXPEDISI[#Headers]&amp;"]"),ROW()-1),"")</f>
        <v/>
      </c>
      <c r="B792" s="26" t="str">
        <f ca="1">IFERROR(INDEX(INDIRECT("B_MSK["&amp;EXPEDISI[#Headers]&amp;"]"),ROW()-1),"")</f>
        <v>Agenda Calvin Klein silver</v>
      </c>
      <c r="C792" s="26" t="str">
        <f ca="1">IFERROR(INDEX(SUPPLIER_CONV[2],MATCH(INDEX(INDIRECT("B_MSK["&amp;EXPEDISI[#Headers]&amp;"]"),ROW()-1),SUPPLIER_CONV[1],0)),"")</f>
        <v>GLORY</v>
      </c>
      <c r="D792" s="21" t="str">
        <f ca="1">IFERROR(INDEX(INDIRECT("B_MSK["&amp;EXPEDISI[#Headers]&amp;"]"),ROW()-1)&amp;IF(OR(EXPEDISI[[#This Row],[C]]&lt;2,EXPEDISI[[#This Row],[C]]=""),"","/ CTN"),"")</f>
        <v>120 PCS</v>
      </c>
      <c r="E792" s="5" t="str">
        <f ca="1">IFERROR(INDEX(INDIRECT("B_MSK["&amp;EXPEDISI[#Headers]&amp;"]"),ROW()-1),"")</f>
        <v/>
      </c>
      <c r="F792" s="22">
        <f ca="1">IFERROR(INDEX(INDIRECT("B_MSK["&amp;EXPEDISI[#Headers]&amp;"_1]"),ROW()-1),"")</f>
        <v>13000</v>
      </c>
      <c r="G792" s="17" t="str">
        <f ca="1">IFERROR(INDEX(INDIRECT("B_MSK["&amp;EXPEDISI[#Headers]&amp;"_1]"),ROW()-1),"")</f>
        <v>/ PCS</v>
      </c>
      <c r="H792" s="17" t="str">
        <f ca="1">IFERROR(INDEX(INDIRECT("B_MSK["&amp;EXPEDISI[#Headers]&amp;"]"),ROW()-1),"")</f>
        <v/>
      </c>
      <c r="I792" s="17" t="str">
        <f ca="1">IFERROR(INDEX(INDIRECT("B_MSK["&amp;EXPEDISI[#Headers]&amp;"]"),ROW()-1),"")</f>
        <v/>
      </c>
      <c r="J792" s="23" t="str">
        <f ca="1">IFERROR(IF(INDEX(INDIRECT("B_MSK["&amp;EXPEDISI[#Headers]&amp;"]"),ROW()-1)=0,"",INDEX(INDIRECT("B_MSK["&amp;EXPEDISI[#Headers]&amp;"]"),ROW()-1)),"")</f>
        <v>CASH DISC : 78.000</v>
      </c>
      <c r="K792" s="16">
        <f ca="1">IFERROR(IF(EXPEDISI[[#This Row],[NAMA BARANG]]="","",INDEX(INDIRECT("B_MSK["&amp;EXPEDISI[#Headers]&amp;"]"),ROW()-1)),"")</f>
        <v>44954</v>
      </c>
      <c r="L792" s="17" t="str">
        <f ca="1">IFERROR(INDEX(INDIRECT("B_MSK["&amp;EXPEDISI[#Headers]&amp;"]"),ROW()-1),"")</f>
        <v/>
      </c>
    </row>
    <row r="793" spans="1:12" x14ac:dyDescent="0.25">
      <c r="A793" s="16" t="str">
        <f ca="1">IFERROR(INDEX(INDIRECT("B_MSK["&amp;EXPEDISI[#Headers]&amp;"]"),ROW()-1),"")</f>
        <v/>
      </c>
      <c r="B793" s="26" t="str">
        <f ca="1">IFERROR(INDEX(INDIRECT("B_MSK["&amp;EXPEDISI[#Headers]&amp;"]"),ROW()-1),"")</f>
        <v/>
      </c>
      <c r="C793" s="26" t="str">
        <f ca="1">IFERROR(INDEX(SUPPLIER_CONV[2],MATCH(INDEX(INDIRECT("B_MSK["&amp;EXPEDISI[#Headers]&amp;"]"),ROW()-1),SUPPLIER_CONV[1],0)),"")</f>
        <v/>
      </c>
      <c r="D793" s="21" t="str">
        <f ca="1">IFERROR(INDEX(INDIRECT("B_MSK["&amp;EXPEDISI[#Headers]&amp;"]"),ROW()-1)&amp;IF(OR(EXPEDISI[[#This Row],[C]]&lt;2,EXPEDISI[[#This Row],[C]]=""),"","/ CTN"),"")</f>
        <v/>
      </c>
      <c r="E793" s="5" t="str">
        <f ca="1">IFERROR(INDEX(INDIRECT("B_MSK["&amp;EXPEDISI[#Headers]&amp;"]"),ROW()-1),"")</f>
        <v/>
      </c>
      <c r="F793" s="22" t="str">
        <f ca="1">IFERROR(INDEX(INDIRECT("B_MSK["&amp;EXPEDISI[#Headers]&amp;"_1]"),ROW()-1),"")</f>
        <v/>
      </c>
      <c r="G793" s="17" t="str">
        <f ca="1">IFERROR(INDEX(INDIRECT("B_MSK["&amp;EXPEDISI[#Headers]&amp;"_1]"),ROW()-1),"")</f>
        <v/>
      </c>
      <c r="H793" s="17" t="str">
        <f ca="1">IFERROR(INDEX(INDIRECT("B_MSK["&amp;EXPEDISI[#Headers]&amp;"]"),ROW()-1),"")</f>
        <v/>
      </c>
      <c r="I793" s="17" t="str">
        <f ca="1">IFERROR(INDEX(INDIRECT("B_MSK["&amp;EXPEDISI[#Headers]&amp;"]"),ROW()-1),"")</f>
        <v/>
      </c>
      <c r="J793" s="19" t="str">
        <f ca="1">IFERROR(IF(INDEX(INDIRECT("B_MSK["&amp;EXPEDISI[#Headers]&amp;"]"),ROW()-1)=0,"",INDEX(INDIRECT("B_MSK["&amp;EXPEDISI[#Headers]&amp;"]"),ROW()-1)),"")</f>
        <v/>
      </c>
      <c r="K793" s="16" t="str">
        <f ca="1">IFERROR(IF(EXPEDISI[[#This Row],[NAMA BARANG]]="","",INDEX(INDIRECT("B_MSK["&amp;EXPEDISI[#Headers]&amp;"]"),ROW()-1)),"")</f>
        <v/>
      </c>
      <c r="L793" s="17" t="str">
        <f ca="1">IFERROR(INDEX(INDIRECT("B_MSK["&amp;EXPEDISI[#Headers]&amp;"]"),ROW()-1),"")</f>
        <v/>
      </c>
    </row>
    <row r="794" spans="1:12" x14ac:dyDescent="0.25">
      <c r="A794" s="16" t="str">
        <f ca="1">IFERROR(INDEX(INDIRECT("B_MSK["&amp;EXPEDISI[#Headers]&amp;"]"),ROW()-1),"")</f>
        <v/>
      </c>
      <c r="B794" s="26" t="str">
        <f ca="1">IFERROR(INDEX(INDIRECT("B_MSK["&amp;EXPEDISI[#Headers]&amp;"]"),ROW()-1),"")</f>
        <v>Garisan Enter 30cm 675</v>
      </c>
      <c r="C794" s="26" t="str">
        <f ca="1">IFERROR(INDEX(SUPPLIER_CONV[2],MATCH(INDEX(INDIRECT("B_MSK["&amp;EXPEDISI[#Headers]&amp;"]"),ROW()-1),SUPPLIER_CONV[1],0)),"")</f>
        <v xml:space="preserve">ETJ </v>
      </c>
      <c r="D794" s="21" t="str">
        <f ca="1">IFERROR(INDEX(INDIRECT("B_MSK["&amp;EXPEDISI[#Headers]&amp;"]"),ROW()-1)&amp;IF(OR(EXPEDISI[[#This Row],[C]]&lt;2,EXPEDISI[[#This Row],[C]]=""),"","/ CTN"),"")</f>
        <v>200 LSN/ CTN</v>
      </c>
      <c r="E794" s="5">
        <f ca="1">IFERROR(INDEX(INDIRECT("B_MSK["&amp;EXPEDISI[#Headers]&amp;"]"),ROW()-1),"")</f>
        <v>10</v>
      </c>
      <c r="F794" s="22">
        <f ca="1">IFERROR(INDEX(INDIRECT("B_MSK["&amp;EXPEDISI[#Headers]&amp;"_1]"),ROW()-1),"")</f>
        <v>8750</v>
      </c>
      <c r="G794" s="17" t="str">
        <f ca="1">IFERROR(INDEX(INDIRECT("B_MSK["&amp;EXPEDISI[#Headers]&amp;"_1]"),ROW()-1),"")</f>
        <v>/ LSN</v>
      </c>
      <c r="H794" s="17" t="str">
        <f ca="1">IFERROR(INDEX(INDIRECT("B_MSK["&amp;EXPEDISI[#Headers]&amp;"]"),ROW()-1),"")</f>
        <v/>
      </c>
      <c r="I794" s="17" t="str">
        <f ca="1">IFERROR(INDEX(INDIRECT("B_MSK["&amp;EXPEDISI[#Headers]&amp;"]"),ROW()-1),"")</f>
        <v/>
      </c>
      <c r="J794" s="19" t="str">
        <f ca="1">IFERROR(IF(INDEX(INDIRECT("B_MSK["&amp;EXPEDISI[#Headers]&amp;"]"),ROW()-1)=0,"",INDEX(INDIRECT("B_MSK["&amp;EXPEDISI[#Headers]&amp;"]"),ROW()-1)),"")</f>
        <v/>
      </c>
      <c r="K794" s="16">
        <f ca="1">IFERROR(IF(EXPEDISI[[#This Row],[NAMA BARANG]]="","",INDEX(INDIRECT("B_MSK["&amp;EXPEDISI[#Headers]&amp;"]"),ROW()-1)),"")</f>
        <v>44954</v>
      </c>
      <c r="L794" s="17" t="str">
        <f ca="1">IFERROR(INDEX(INDIRECT("B_MSK["&amp;EXPEDISI[#Headers]&amp;"]"),ROW()-1),"")</f>
        <v/>
      </c>
    </row>
    <row r="795" spans="1:12" x14ac:dyDescent="0.25">
      <c r="A795" s="16" t="str">
        <f ca="1">IFERROR(INDEX(INDIRECT("B_MSK["&amp;EXPEDISI[#Headers]&amp;"]"),ROW()-1),"")</f>
        <v/>
      </c>
      <c r="B795" s="26" t="str">
        <f ca="1">IFERROR(INDEX(INDIRECT("B_MSK["&amp;EXPEDISI[#Headers]&amp;"]"),ROW()-1),"")</f>
        <v/>
      </c>
      <c r="C795" s="26" t="str">
        <f ca="1">IFERROR(INDEX(SUPPLIER_CONV[2],MATCH(INDEX(INDIRECT("B_MSK["&amp;EXPEDISI[#Headers]&amp;"]"),ROW()-1),SUPPLIER_CONV[1],0)),"")</f>
        <v/>
      </c>
      <c r="D795" s="21" t="str">
        <f ca="1">IFERROR(INDEX(INDIRECT("B_MSK["&amp;EXPEDISI[#Headers]&amp;"]"),ROW()-1)&amp;IF(OR(EXPEDISI[[#This Row],[C]]&lt;2,EXPEDISI[[#This Row],[C]]=""),"","/ CTN"),"")</f>
        <v/>
      </c>
      <c r="E795" s="5" t="str">
        <f ca="1">IFERROR(INDEX(INDIRECT("B_MSK["&amp;EXPEDISI[#Headers]&amp;"]"),ROW()-1),"")</f>
        <v/>
      </c>
      <c r="F795" s="22" t="str">
        <f ca="1">IFERROR(INDEX(INDIRECT("B_MSK["&amp;EXPEDISI[#Headers]&amp;"_1]"),ROW()-1),"")</f>
        <v/>
      </c>
      <c r="G795" s="17" t="str">
        <f ca="1">IFERROR(INDEX(INDIRECT("B_MSK["&amp;EXPEDISI[#Headers]&amp;"_1]"),ROW()-1),"")</f>
        <v/>
      </c>
      <c r="H795" s="17" t="str">
        <f ca="1">IFERROR(INDEX(INDIRECT("B_MSK["&amp;EXPEDISI[#Headers]&amp;"]"),ROW()-1),"")</f>
        <v/>
      </c>
      <c r="I795" s="17" t="str">
        <f ca="1">IFERROR(INDEX(INDIRECT("B_MSK["&amp;EXPEDISI[#Headers]&amp;"]"),ROW()-1),"")</f>
        <v/>
      </c>
      <c r="J795" s="23" t="str">
        <f ca="1">IFERROR(IF(INDEX(INDIRECT("B_MSK["&amp;EXPEDISI[#Headers]&amp;"]"),ROW()-1)=0,"",INDEX(INDIRECT("B_MSK["&amp;EXPEDISI[#Headers]&amp;"]"),ROW()-1)),"")</f>
        <v/>
      </c>
      <c r="K795" s="16" t="str">
        <f ca="1">IFERROR(IF(EXPEDISI[[#This Row],[NAMA BARANG]]="","",INDEX(INDIRECT("B_MSK["&amp;EXPEDISI[#Headers]&amp;"]"),ROW()-1)),"")</f>
        <v/>
      </c>
      <c r="L795" s="17" t="str">
        <f ca="1">IFERROR(INDEX(INDIRECT("B_MSK["&amp;EXPEDISI[#Headers]&amp;"]"),ROW()-1),"")</f>
        <v/>
      </c>
    </row>
    <row r="796" spans="1:12" x14ac:dyDescent="0.25">
      <c r="A796" s="16">
        <f ca="1">IFERROR(INDEX(INDIRECT("B_MSK["&amp;EXPEDISI[#Headers]&amp;"]"),ROW()-1),"")</f>
        <v>44955</v>
      </c>
      <c r="B796" s="26" t="str">
        <f ca="1">IFERROR(INDEX(INDIRECT("B_MSK["&amp;EXPEDISI[#Headers]&amp;"]"),ROW()-1),"")</f>
        <v>Stabillo Tizo 54PC TF 610</v>
      </c>
      <c r="C796" s="26" t="str">
        <f ca="1">IFERROR(INDEX(SUPPLIER_CONV[2],MATCH(INDEX(INDIRECT("B_MSK["&amp;EXPEDISI[#Headers]&amp;"]"),ROW()-1),SUPPLIER_CONV[1],0)),"")</f>
        <v>DB</v>
      </c>
      <c r="D796" s="21" t="str">
        <f ca="1">IFERROR(INDEX(INDIRECT("B_MSK["&amp;EXPEDISI[#Headers]&amp;"]"),ROW()-1)&amp;IF(OR(EXPEDISI[[#This Row],[C]]&lt;2,EXPEDISI[[#This Row],[C]]=""),"","/ CTN"),"")</f>
        <v>24 PCS/ CTN</v>
      </c>
      <c r="E796" s="5">
        <f ca="1">IFERROR(INDEX(INDIRECT("B_MSK["&amp;EXPEDISI[#Headers]&amp;"]"),ROW()-1),"")</f>
        <v>3</v>
      </c>
      <c r="F796" s="22">
        <f ca="1">IFERROR(INDEX(INDIRECT("B_MSK["&amp;EXPEDISI[#Headers]&amp;"_1]"),ROW()-1),"")</f>
        <v>106000</v>
      </c>
      <c r="G796" s="17" t="str">
        <f ca="1">IFERROR(INDEX(INDIRECT("B_MSK["&amp;EXPEDISI[#Headers]&amp;"_1]"),ROW()-1),"")</f>
        <v>/ PCS</v>
      </c>
      <c r="H796" s="17" t="str">
        <f ca="1">IFERROR(INDEX(INDIRECT("B_MSK["&amp;EXPEDISI[#Headers]&amp;"]"),ROW()-1),"")</f>
        <v/>
      </c>
      <c r="I796" s="17" t="str">
        <f ca="1">IFERROR(INDEX(INDIRECT("B_MSK["&amp;EXPEDISI[#Headers]&amp;"]"),ROW()-1),"")</f>
        <v/>
      </c>
      <c r="J796" s="23" t="str">
        <f ca="1">IFERROR(IF(INDEX(INDIRECT("B_MSK["&amp;EXPEDISI[#Headers]&amp;"]"),ROW()-1)=0,"",INDEX(INDIRECT("B_MSK["&amp;EXPEDISI[#Headers]&amp;"]"),ROW()-1)),"")</f>
        <v/>
      </c>
      <c r="K796" s="16">
        <f ca="1">IFERROR(IF(EXPEDISI[[#This Row],[NAMA BARANG]]="","",INDEX(INDIRECT("B_MSK["&amp;EXPEDISI[#Headers]&amp;"]"),ROW()-1)),"")</f>
        <v>44955</v>
      </c>
      <c r="L796" s="17" t="str">
        <f ca="1">IFERROR(INDEX(INDIRECT("B_MSK["&amp;EXPEDISI[#Headers]&amp;"]"),ROW()-1),"")</f>
        <v/>
      </c>
    </row>
    <row r="797" spans="1:12" x14ac:dyDescent="0.25">
      <c r="A797" s="16" t="str">
        <f ca="1">IFERROR(INDEX(INDIRECT("B_MSK["&amp;EXPEDISI[#Headers]&amp;"]"),ROW()-1),"")</f>
        <v/>
      </c>
      <c r="B797" s="26" t="str">
        <f ca="1">IFERROR(INDEX(INDIRECT("B_MSK["&amp;EXPEDISI[#Headers]&amp;"]"),ROW()-1),"")</f>
        <v>Stabillo Highlighter TF 616 24 PCS</v>
      </c>
      <c r="C797" s="26" t="str">
        <f ca="1">IFERROR(INDEX(SUPPLIER_CONV[2],MATCH(INDEX(INDIRECT("B_MSK["&amp;EXPEDISI[#Headers]&amp;"]"),ROW()-1),SUPPLIER_CONV[1],0)),"")</f>
        <v>DB</v>
      </c>
      <c r="D797" s="21" t="str">
        <f ca="1">IFERROR(INDEX(INDIRECT("B_MSK["&amp;EXPEDISI[#Headers]&amp;"]"),ROW()-1)&amp;IF(OR(EXPEDISI[[#This Row],[C]]&lt;2,EXPEDISI[[#This Row],[C]]=""),"","/ CTN"),"")</f>
        <v>32 PAK (24 PCS)/ CTN</v>
      </c>
      <c r="E797" s="5">
        <f ca="1">IFERROR(INDEX(INDIRECT("B_MSK["&amp;EXPEDISI[#Headers]&amp;"]"),ROW()-1),"")</f>
        <v>3</v>
      </c>
      <c r="F797" s="22">
        <f ca="1">IFERROR(INDEX(INDIRECT("B_MSK["&amp;EXPEDISI[#Headers]&amp;"_1]"),ROW()-1),"")</f>
        <v>49500</v>
      </c>
      <c r="G797" s="17" t="str">
        <f ca="1">IFERROR(INDEX(INDIRECT("B_MSK["&amp;EXPEDISI[#Headers]&amp;"_1]"),ROW()-1),"")</f>
        <v xml:space="preserve">/ PAK </v>
      </c>
      <c r="H797" s="17" t="str">
        <f ca="1">IFERROR(INDEX(INDIRECT("B_MSK["&amp;EXPEDISI[#Headers]&amp;"]"),ROW()-1),"")</f>
        <v/>
      </c>
      <c r="I797" s="17" t="str">
        <f ca="1">IFERROR(INDEX(INDIRECT("B_MSK["&amp;EXPEDISI[#Headers]&amp;"]"),ROW()-1),"")</f>
        <v/>
      </c>
      <c r="J797" s="19" t="str">
        <f ca="1">IFERROR(IF(INDEX(INDIRECT("B_MSK["&amp;EXPEDISI[#Headers]&amp;"]"),ROW()-1)=0,"",INDEX(INDIRECT("B_MSK["&amp;EXPEDISI[#Headers]&amp;"]"),ROW()-1)),"")</f>
        <v>DIMUAT 1 COLI</v>
      </c>
      <c r="K797" s="16">
        <f ca="1">IFERROR(IF(EXPEDISI[[#This Row],[NAMA BARANG]]="","",INDEX(INDIRECT("B_MSK["&amp;EXPEDISI[#Headers]&amp;"]"),ROW()-1)),"")</f>
        <v>44955</v>
      </c>
      <c r="L797" s="17" t="str">
        <f ca="1">IFERROR(INDEX(INDIRECT("B_MSK["&amp;EXPEDISI[#Headers]&amp;"]"),ROW()-1),"")</f>
        <v/>
      </c>
    </row>
    <row r="798" spans="1:12" x14ac:dyDescent="0.25">
      <c r="A798" s="16" t="str">
        <f ca="1">IFERROR(INDEX(INDIRECT("B_MSK["&amp;EXPEDISI[#Headers]&amp;"]"),ROW()-1),"")</f>
        <v/>
      </c>
      <c r="B798" s="26" t="str">
        <f ca="1">IFERROR(INDEX(INDIRECT("B_MSK["&amp;EXPEDISI[#Headers]&amp;"]"),ROW()-1),"")</f>
        <v/>
      </c>
      <c r="C798" s="26" t="str">
        <f ca="1">IFERROR(INDEX(SUPPLIER_CONV[2],MATCH(INDEX(INDIRECT("B_MSK["&amp;EXPEDISI[#Headers]&amp;"]"),ROW()-1),SUPPLIER_CONV[1],0)),"")</f>
        <v/>
      </c>
      <c r="D798" s="21" t="str">
        <f ca="1">IFERROR(INDEX(INDIRECT("B_MSK["&amp;EXPEDISI[#Headers]&amp;"]"),ROW()-1)&amp;IF(OR(EXPEDISI[[#This Row],[C]]&lt;2,EXPEDISI[[#This Row],[C]]=""),"","/ CTN"),"")</f>
        <v/>
      </c>
      <c r="E798" s="5" t="str">
        <f ca="1">IFERROR(INDEX(INDIRECT("B_MSK["&amp;EXPEDISI[#Headers]&amp;"]"),ROW()-1),"")</f>
        <v/>
      </c>
      <c r="F798" s="22" t="str">
        <f ca="1">IFERROR(INDEX(INDIRECT("B_MSK["&amp;EXPEDISI[#Headers]&amp;"_1]"),ROW()-1),"")</f>
        <v/>
      </c>
      <c r="G798" s="17" t="str">
        <f ca="1">IFERROR(INDEX(INDIRECT("B_MSK["&amp;EXPEDISI[#Headers]&amp;"_1]"),ROW()-1),"")</f>
        <v/>
      </c>
      <c r="H798" s="17" t="str">
        <f ca="1">IFERROR(INDEX(INDIRECT("B_MSK["&amp;EXPEDISI[#Headers]&amp;"]"),ROW()-1),"")</f>
        <v/>
      </c>
      <c r="I798" s="17" t="str">
        <f ca="1">IFERROR(INDEX(INDIRECT("B_MSK["&amp;EXPEDISI[#Headers]&amp;"]"),ROW()-1),"")</f>
        <v/>
      </c>
      <c r="J798" s="19" t="str">
        <f ca="1">IFERROR(IF(INDEX(INDIRECT("B_MSK["&amp;EXPEDISI[#Headers]&amp;"]"),ROW()-1)=0,"",INDEX(INDIRECT("B_MSK["&amp;EXPEDISI[#Headers]&amp;"]"),ROW()-1)),"")</f>
        <v/>
      </c>
      <c r="K798" s="16" t="str">
        <f ca="1">IFERROR(IF(EXPEDISI[[#This Row],[NAMA BARANG]]="","",INDEX(INDIRECT("B_MSK["&amp;EXPEDISI[#Headers]&amp;"]"),ROW()-1)),"")</f>
        <v/>
      </c>
      <c r="L798" s="17" t="str">
        <f ca="1">IFERROR(INDEX(INDIRECT("B_MSK["&amp;EXPEDISI[#Headers]&amp;"]"),ROW()-1),"")</f>
        <v/>
      </c>
    </row>
    <row r="799" spans="1:12" x14ac:dyDescent="0.25">
      <c r="A799" s="16">
        <f ca="1">IFERROR(INDEX(INDIRECT("B_MSK["&amp;EXPEDISI[#Headers]&amp;"]"),ROW()-1),"")</f>
        <v>44956</v>
      </c>
      <c r="B799" s="26" t="str">
        <f ca="1">IFERROR(INDEX(INDIRECT("B_MSK["&amp;EXPEDISI[#Headers]&amp;"]"),ROW()-1),"")</f>
        <v>Jangka set JK MS-25</v>
      </c>
      <c r="C799" s="26" t="str">
        <f ca="1">IFERROR(INDEX(SUPPLIER_CONV[2],MATCH(INDEX(INDIRECT("B_MSK["&amp;EXPEDISI[#Headers]&amp;"]"),ROW()-1),SUPPLIER_CONV[1],0)),"")</f>
        <v>ATALI</v>
      </c>
      <c r="D799" s="21" t="str">
        <f ca="1">IFERROR(INDEX(INDIRECT("B_MSK["&amp;EXPEDISI[#Headers]&amp;"]"),ROW()-1)&amp;IF(OR(EXPEDISI[[#This Row],[C]]&lt;2,EXPEDISI[[#This Row],[C]]=""),"","/ CTN"),"")</f>
        <v>24 LSN/ CTN</v>
      </c>
      <c r="E799" s="5">
        <f ca="1">IFERROR(INDEX(INDIRECT("B_MSK["&amp;EXPEDISI[#Headers]&amp;"]"),ROW()-1),"")</f>
        <v>4</v>
      </c>
      <c r="F799" s="22">
        <f ca="1">IFERROR(INDEX(INDIRECT("B_MSK["&amp;EXPEDISI[#Headers]&amp;"_1]"),ROW()-1),"")</f>
        <v>88200</v>
      </c>
      <c r="G799" s="17" t="str">
        <f ca="1">IFERROR(INDEX(INDIRECT("B_MSK["&amp;EXPEDISI[#Headers]&amp;"_1]"),ROW()-1),"")</f>
        <v>/ LSN</v>
      </c>
      <c r="H799" s="17">
        <f ca="1">IFERROR(INDEX(INDIRECT("B_MSK["&amp;EXPEDISI[#Headers]&amp;"]"),ROW()-1),"")</f>
        <v>0.125</v>
      </c>
      <c r="I799" s="17">
        <f ca="1">IFERROR(INDEX(INDIRECT("B_MSK["&amp;EXPEDISI[#Headers]&amp;"]"),ROW()-1),"")</f>
        <v>0.05</v>
      </c>
      <c r="J799" s="19" t="str">
        <f ca="1">IFERROR(IF(INDEX(INDIRECT("B_MSK["&amp;EXPEDISI[#Headers]&amp;"]"),ROW()-1)=0,"",INDEX(INDIRECT("B_MSK["&amp;EXPEDISI[#Headers]&amp;"]"),ROW()-1)),"")</f>
        <v/>
      </c>
      <c r="K799" s="16">
        <f ca="1">IFERROR(IF(EXPEDISI[[#This Row],[NAMA BARANG]]="","",INDEX(INDIRECT("B_MSK["&amp;EXPEDISI[#Headers]&amp;"]"),ROW()-1)),"")</f>
        <v>44956</v>
      </c>
      <c r="L799" s="17" t="str">
        <f ca="1">IFERROR(INDEX(INDIRECT("B_MSK["&amp;EXPEDISI[#Headers]&amp;"]"),ROW()-1),"")</f>
        <v/>
      </c>
    </row>
    <row r="800" spans="1:12" x14ac:dyDescent="0.25">
      <c r="A800" s="16" t="str">
        <f ca="1">IFERROR(INDEX(INDIRECT("B_MSK["&amp;EXPEDISI[#Headers]&amp;"]"),ROW()-1),"")</f>
        <v/>
      </c>
      <c r="B800" s="26" t="str">
        <f ca="1">IFERROR(INDEX(INDIRECT("B_MSK["&amp;EXPEDISI[#Headers]&amp;"]"),ROW()-1),"")</f>
        <v>Jangka set JK MS-75</v>
      </c>
      <c r="C800" s="26" t="str">
        <f ca="1">IFERROR(INDEX(SUPPLIER_CONV[2],MATCH(INDEX(INDIRECT("B_MSK["&amp;EXPEDISI[#Headers]&amp;"]"),ROW()-1),SUPPLIER_CONV[1],0)),"")</f>
        <v>ATALI</v>
      </c>
      <c r="D800" s="21" t="str">
        <f ca="1">IFERROR(INDEX(INDIRECT("B_MSK["&amp;EXPEDISI[#Headers]&amp;"]"),ROW()-1)&amp;IF(OR(EXPEDISI[[#This Row],[C]]&lt;2,EXPEDISI[[#This Row],[C]]=""),"","/ CTN"),"")</f>
        <v>24 LSN/ CTN</v>
      </c>
      <c r="E800" s="5">
        <f ca="1">IFERROR(INDEX(INDIRECT("B_MSK["&amp;EXPEDISI[#Headers]&amp;"]"),ROW()-1),"")</f>
        <v>3</v>
      </c>
      <c r="F800" s="22">
        <f ca="1">IFERROR(INDEX(INDIRECT("B_MSK["&amp;EXPEDISI[#Headers]&amp;"_1]"),ROW()-1),"")</f>
        <v>89400</v>
      </c>
      <c r="G800" s="17" t="str">
        <f ca="1">IFERROR(INDEX(INDIRECT("B_MSK["&amp;EXPEDISI[#Headers]&amp;"_1]"),ROW()-1),"")</f>
        <v>/ LSN</v>
      </c>
      <c r="H800" s="17">
        <f ca="1">IFERROR(INDEX(INDIRECT("B_MSK["&amp;EXPEDISI[#Headers]&amp;"]"),ROW()-1),"")</f>
        <v>0.125</v>
      </c>
      <c r="I800" s="17">
        <f ca="1">IFERROR(INDEX(INDIRECT("B_MSK["&amp;EXPEDISI[#Headers]&amp;"]"),ROW()-1),"")</f>
        <v>0.05</v>
      </c>
      <c r="J800" s="19" t="str">
        <f ca="1">IFERROR(IF(INDEX(INDIRECT("B_MSK["&amp;EXPEDISI[#Headers]&amp;"]"),ROW()-1)=0,"",INDEX(INDIRECT("B_MSK["&amp;EXPEDISI[#Headers]&amp;"]"),ROW()-1)),"")</f>
        <v/>
      </c>
      <c r="K800" s="16">
        <f ca="1">IFERROR(IF(EXPEDISI[[#This Row],[NAMA BARANG]]="","",INDEX(INDIRECT("B_MSK["&amp;EXPEDISI[#Headers]&amp;"]"),ROW()-1)),"")</f>
        <v>44956</v>
      </c>
      <c r="L800" s="17" t="str">
        <f ca="1">IFERROR(INDEX(INDIRECT("B_MSK["&amp;EXPEDISI[#Headers]&amp;"]"),ROW()-1),"")</f>
        <v/>
      </c>
    </row>
    <row r="801" spans="1:12" x14ac:dyDescent="0.25">
      <c r="A801" s="16" t="str">
        <f ca="1">IFERROR(INDEX(INDIRECT("B_MSK["&amp;EXPEDISI[#Headers]&amp;"]"),ROW()-1),"")</f>
        <v/>
      </c>
      <c r="B801" s="26" t="str">
        <f ca="1">IFERROR(INDEX(INDIRECT("B_MSK["&amp;EXPEDISI[#Headers]&amp;"]"),ROW()-1),"")</f>
        <v>Jangka Set JK MS-402</v>
      </c>
      <c r="C801" s="26" t="str">
        <f ca="1">IFERROR(INDEX(SUPPLIER_CONV[2],MATCH(INDEX(INDIRECT("B_MSK["&amp;EXPEDISI[#Headers]&amp;"]"),ROW()-1),SUPPLIER_CONV[1],0)),"")</f>
        <v>ATALI</v>
      </c>
      <c r="D801" s="21" t="str">
        <f ca="1">IFERROR(INDEX(INDIRECT("B_MSK["&amp;EXPEDISI[#Headers]&amp;"]"),ROW()-1)&amp;IF(OR(EXPEDISI[[#This Row],[C]]&lt;2,EXPEDISI[[#This Row],[C]]=""),"","/ CTN"),"")</f>
        <v>12 BOX (24 SET)</v>
      </c>
      <c r="E801" s="5">
        <f ca="1">IFERROR(INDEX(INDIRECT("B_MSK["&amp;EXPEDISI[#Headers]&amp;"]"),ROW()-1),"")</f>
        <v>1</v>
      </c>
      <c r="F801" s="22">
        <f ca="1">IFERROR(INDEX(INDIRECT("B_MSK["&amp;EXPEDISI[#Headers]&amp;"_1]"),ROW()-1),"")</f>
        <v>288000</v>
      </c>
      <c r="G801" s="17" t="str">
        <f ca="1">IFERROR(INDEX(INDIRECT("B_MSK["&amp;EXPEDISI[#Headers]&amp;"_1]"),ROW()-1),"")</f>
        <v xml:space="preserve">/ BOX </v>
      </c>
      <c r="H801" s="17">
        <f ca="1">IFERROR(INDEX(INDIRECT("B_MSK["&amp;EXPEDISI[#Headers]&amp;"]"),ROW()-1),"")</f>
        <v>0.125</v>
      </c>
      <c r="I801" s="17">
        <f ca="1">IFERROR(INDEX(INDIRECT("B_MSK["&amp;EXPEDISI[#Headers]&amp;"]"),ROW()-1),"")</f>
        <v>0.05</v>
      </c>
      <c r="J801" s="19" t="str">
        <f ca="1">IFERROR(IF(INDEX(INDIRECT("B_MSK["&amp;EXPEDISI[#Headers]&amp;"]"),ROW()-1)=0,"",INDEX(INDIRECT("B_MSK["&amp;EXPEDISI[#Headers]&amp;"]"),ROW()-1)),"")</f>
        <v/>
      </c>
      <c r="K801" s="16">
        <f ca="1">IFERROR(IF(EXPEDISI[[#This Row],[NAMA BARANG]]="","",INDEX(INDIRECT("B_MSK["&amp;EXPEDISI[#Headers]&amp;"]"),ROW()-1)),"")</f>
        <v>44956</v>
      </c>
      <c r="L801" s="17" t="str">
        <f ca="1">IFERROR(INDEX(INDIRECT("B_MSK["&amp;EXPEDISI[#Headers]&amp;"]"),ROW()-1),"")</f>
        <v/>
      </c>
    </row>
    <row r="802" spans="1:12" x14ac:dyDescent="0.25">
      <c r="A802" s="16" t="str">
        <f ca="1">IFERROR(INDEX(INDIRECT("B_MSK["&amp;EXPEDISI[#Headers]&amp;"]"),ROW()-1),"")</f>
        <v/>
      </c>
      <c r="B802" s="26" t="str">
        <f ca="1">IFERROR(INDEX(INDIRECT("B_MSK["&amp;EXPEDISI[#Headers]&amp;"]"),ROW()-1),"")</f>
        <v>Tape cutter JK TD-102</v>
      </c>
      <c r="C802" s="26" t="str">
        <f ca="1">IFERROR(INDEX(SUPPLIER_CONV[2],MATCH(INDEX(INDIRECT("B_MSK["&amp;EXPEDISI[#Headers]&amp;"]"),ROW()-1),SUPPLIER_CONV[1],0)),"")</f>
        <v>ATALI</v>
      </c>
      <c r="D802" s="21" t="str">
        <f ca="1">IFERROR(INDEX(INDIRECT("B_MSK["&amp;EXPEDISI[#Headers]&amp;"]"),ROW()-1)&amp;IF(OR(EXPEDISI[[#This Row],[C]]&lt;2,EXPEDISI[[#This Row],[C]]=""),"","/ CTN"),"")</f>
        <v>24 PCS/ CTN</v>
      </c>
      <c r="E802" s="5">
        <f ca="1">IFERROR(INDEX(INDIRECT("B_MSK["&amp;EXPEDISI[#Headers]&amp;"]"),ROW()-1),"")</f>
        <v>2</v>
      </c>
      <c r="F802" s="22">
        <f ca="1">IFERROR(INDEX(INDIRECT("B_MSK["&amp;EXPEDISI[#Headers]&amp;"_1]"),ROW()-1),"")</f>
        <v>11100</v>
      </c>
      <c r="G802" s="17" t="str">
        <f ca="1">IFERROR(INDEX(INDIRECT("B_MSK["&amp;EXPEDISI[#Headers]&amp;"_1]"),ROW()-1),"")</f>
        <v>/ PCS</v>
      </c>
      <c r="H802" s="17">
        <f ca="1">IFERROR(INDEX(INDIRECT("B_MSK["&amp;EXPEDISI[#Headers]&amp;"]"),ROW()-1),"")</f>
        <v>0.125</v>
      </c>
      <c r="I802" s="17">
        <f ca="1">IFERROR(INDEX(INDIRECT("B_MSK["&amp;EXPEDISI[#Headers]&amp;"]"),ROW()-1),"")</f>
        <v>0.05</v>
      </c>
      <c r="J802" s="19" t="str">
        <f ca="1">IFERROR(IF(INDEX(INDIRECT("B_MSK["&amp;EXPEDISI[#Headers]&amp;"]"),ROW()-1)=0,"",INDEX(INDIRECT("B_MSK["&amp;EXPEDISI[#Headers]&amp;"]"),ROW()-1)),"")</f>
        <v/>
      </c>
      <c r="K802" s="16">
        <f ca="1">IFERROR(IF(EXPEDISI[[#This Row],[NAMA BARANG]]="","",INDEX(INDIRECT("B_MSK["&amp;EXPEDISI[#Headers]&amp;"]"),ROW()-1)),"")</f>
        <v>44956</v>
      </c>
      <c r="L802" s="17" t="str">
        <f ca="1">IFERROR(INDEX(INDIRECT("B_MSK["&amp;EXPEDISI[#Headers]&amp;"]"),ROW()-1),"")</f>
        <v/>
      </c>
    </row>
    <row r="803" spans="1:12" x14ac:dyDescent="0.25">
      <c r="A803" s="16" t="str">
        <f ca="1">IFERROR(INDEX(INDIRECT("B_MSK["&amp;EXPEDISI[#Headers]&amp;"]"),ROW()-1),"")</f>
        <v/>
      </c>
      <c r="B803" s="26" t="str">
        <f ca="1">IFERROR(INDEX(INDIRECT("B_MSK["&amp;EXPEDISI[#Headers]&amp;"]"),ROW()-1),"")</f>
        <v>Crayon putar JK TWCR-12 S</v>
      </c>
      <c r="C803" s="26" t="str">
        <f ca="1">IFERROR(INDEX(SUPPLIER_CONV[2],MATCH(INDEX(INDIRECT("B_MSK["&amp;EXPEDISI[#Headers]&amp;"]"),ROW()-1),SUPPLIER_CONV[1],0)),"")</f>
        <v>ATALI</v>
      </c>
      <c r="D803" s="21" t="str">
        <f ca="1">IFERROR(INDEX(INDIRECT("B_MSK["&amp;EXPEDISI[#Headers]&amp;"]"),ROW()-1)&amp;IF(OR(EXPEDISI[[#This Row],[C]]&lt;2,EXPEDISI[[#This Row],[C]]=""),"","/ CTN"),"")</f>
        <v>12 LSN</v>
      </c>
      <c r="E803" s="5">
        <f ca="1">IFERROR(INDEX(INDIRECT("B_MSK["&amp;EXPEDISI[#Headers]&amp;"]"),ROW()-1),"")</f>
        <v>1</v>
      </c>
      <c r="F803" s="22">
        <f ca="1">IFERROR(INDEX(INDIRECT("B_MSK["&amp;EXPEDISI[#Headers]&amp;"_1]"),ROW()-1),"")</f>
        <v>286800</v>
      </c>
      <c r="G803" s="17" t="str">
        <f ca="1">IFERROR(INDEX(INDIRECT("B_MSK["&amp;EXPEDISI[#Headers]&amp;"_1]"),ROW()-1),"")</f>
        <v>/ LSN</v>
      </c>
      <c r="H803" s="17">
        <f ca="1">IFERROR(INDEX(INDIRECT("B_MSK["&amp;EXPEDISI[#Headers]&amp;"]"),ROW()-1),"")</f>
        <v>0.125</v>
      </c>
      <c r="I803" s="17">
        <f ca="1">IFERROR(INDEX(INDIRECT("B_MSK["&amp;EXPEDISI[#Headers]&amp;"]"),ROW()-1),"")</f>
        <v>0.05</v>
      </c>
      <c r="J803" s="19" t="str">
        <f ca="1">IFERROR(IF(INDEX(INDIRECT("B_MSK["&amp;EXPEDISI[#Headers]&amp;"]"),ROW()-1)=0,"",INDEX(INDIRECT("B_MSK["&amp;EXPEDISI[#Headers]&amp;"]"),ROW()-1)),"")</f>
        <v/>
      </c>
      <c r="K803" s="16">
        <f ca="1">IFERROR(IF(EXPEDISI[[#This Row],[NAMA BARANG]]="","",INDEX(INDIRECT("B_MSK["&amp;EXPEDISI[#Headers]&amp;"]"),ROW()-1)),"")</f>
        <v>44956</v>
      </c>
      <c r="L803" s="17" t="str">
        <f ca="1">IFERROR(INDEX(INDIRECT("B_MSK["&amp;EXPEDISI[#Headers]&amp;"]"),ROW()-1),"")</f>
        <v/>
      </c>
    </row>
    <row r="804" spans="1:12" x14ac:dyDescent="0.25">
      <c r="A804" s="16" t="str">
        <f ca="1">IFERROR(INDEX(INDIRECT("B_MSK["&amp;EXPEDISI[#Headers]&amp;"]"),ROW()-1),"")</f>
        <v/>
      </c>
      <c r="B804" s="26" t="str">
        <f ca="1">IFERROR(INDEX(INDIRECT("B_MSK["&amp;EXPEDISI[#Headers]&amp;"]"),ROW()-1),"")</f>
        <v>Label JK LB-2 RL 1brs</v>
      </c>
      <c r="C804" s="26" t="str">
        <f ca="1">IFERROR(INDEX(SUPPLIER_CONV[2],MATCH(INDEX(INDIRECT("B_MSK["&amp;EXPEDISI[#Headers]&amp;"]"),ROW()-1),SUPPLIER_CONV[1],0)),"")</f>
        <v>ATALI</v>
      </c>
      <c r="D804" s="21" t="str">
        <f ca="1">IFERROR(INDEX(INDIRECT("B_MSK["&amp;EXPEDISI[#Headers]&amp;"]"),ROW()-1)&amp;IF(OR(EXPEDISI[[#This Row],[C]]&lt;2,EXPEDISI[[#This Row],[C]]=""),"","/ CTN"),"")</f>
        <v>100 PAK (10 ROL)</v>
      </c>
      <c r="E804" s="5">
        <f ca="1">IFERROR(INDEX(INDIRECT("B_MSK["&amp;EXPEDISI[#Headers]&amp;"]"),ROW()-1),"")</f>
        <v>1</v>
      </c>
      <c r="F804" s="22">
        <f ca="1">IFERROR(INDEX(INDIRECT("B_MSK["&amp;EXPEDISI[#Headers]&amp;"_1]"),ROW()-1),"")</f>
        <v>20500</v>
      </c>
      <c r="G804" s="17" t="str">
        <f ca="1">IFERROR(INDEX(INDIRECT("B_MSK["&amp;EXPEDISI[#Headers]&amp;"_1]"),ROW()-1),"")</f>
        <v xml:space="preserve">/ PAK </v>
      </c>
      <c r="H804" s="17">
        <f ca="1">IFERROR(INDEX(INDIRECT("B_MSK["&amp;EXPEDISI[#Headers]&amp;"]"),ROW()-1),"")</f>
        <v>0.125</v>
      </c>
      <c r="I804" s="17">
        <f ca="1">IFERROR(INDEX(INDIRECT("B_MSK["&amp;EXPEDISI[#Headers]&amp;"]"),ROW()-1),"")</f>
        <v>0.05</v>
      </c>
      <c r="J804" s="19" t="str">
        <f ca="1">IFERROR(IF(INDEX(INDIRECT("B_MSK["&amp;EXPEDISI[#Headers]&amp;"]"),ROW()-1)=0,"",INDEX(INDIRECT("B_MSK["&amp;EXPEDISI[#Headers]&amp;"]"),ROW()-1)),"")</f>
        <v/>
      </c>
      <c r="K804" s="16">
        <f ca="1">IFERROR(IF(EXPEDISI[[#This Row],[NAMA BARANG]]="","",INDEX(INDIRECT("B_MSK["&amp;EXPEDISI[#Headers]&amp;"]"),ROW()-1)),"")</f>
        <v>44956</v>
      </c>
      <c r="L804" s="17" t="str">
        <f ca="1">IFERROR(INDEX(INDIRECT("B_MSK["&amp;EXPEDISI[#Headers]&amp;"]"),ROW()-1),"")</f>
        <v/>
      </c>
    </row>
    <row r="805" spans="1:12" x14ac:dyDescent="0.25">
      <c r="A805" s="16" t="str">
        <f ca="1">IFERROR(INDEX(INDIRECT("B_MSK["&amp;EXPEDISI[#Headers]&amp;"]"),ROW()-1),"")</f>
        <v/>
      </c>
      <c r="B805" s="26" t="str">
        <f ca="1">IFERROR(INDEX(INDIRECT("B_MSK["&amp;EXPEDISI[#Headers]&amp;"]"),ROW()-1),"")</f>
        <v/>
      </c>
      <c r="C805" s="26" t="str">
        <f ca="1">IFERROR(INDEX(SUPPLIER_CONV[2],MATCH(INDEX(INDIRECT("B_MSK["&amp;EXPEDISI[#Headers]&amp;"]"),ROW()-1),SUPPLIER_CONV[1],0)),"")</f>
        <v/>
      </c>
      <c r="D805" s="21" t="str">
        <f ca="1">IFERROR(INDEX(INDIRECT("B_MSK["&amp;EXPEDISI[#Headers]&amp;"]"),ROW()-1)&amp;IF(OR(EXPEDISI[[#This Row],[C]]&lt;2,EXPEDISI[[#This Row],[C]]=""),"","/ CTN"),"")</f>
        <v/>
      </c>
      <c r="E805" s="5" t="str">
        <f ca="1">IFERROR(INDEX(INDIRECT("B_MSK["&amp;EXPEDISI[#Headers]&amp;"]"),ROW()-1),"")</f>
        <v/>
      </c>
      <c r="F805" s="22" t="str">
        <f ca="1">IFERROR(INDEX(INDIRECT("B_MSK["&amp;EXPEDISI[#Headers]&amp;"_1]"),ROW()-1),"")</f>
        <v/>
      </c>
      <c r="G805" s="17" t="str">
        <f ca="1">IFERROR(INDEX(INDIRECT("B_MSK["&amp;EXPEDISI[#Headers]&amp;"_1]"),ROW()-1),"")</f>
        <v/>
      </c>
      <c r="H805" s="17" t="str">
        <f ca="1">IFERROR(INDEX(INDIRECT("B_MSK["&amp;EXPEDISI[#Headers]&amp;"]"),ROW()-1),"")</f>
        <v/>
      </c>
      <c r="I805" s="17" t="str">
        <f ca="1">IFERROR(INDEX(INDIRECT("B_MSK["&amp;EXPEDISI[#Headers]&amp;"]"),ROW()-1),"")</f>
        <v/>
      </c>
      <c r="J805" s="19" t="str">
        <f ca="1">IFERROR(IF(INDEX(INDIRECT("B_MSK["&amp;EXPEDISI[#Headers]&amp;"]"),ROW()-1)=0,"",INDEX(INDIRECT("B_MSK["&amp;EXPEDISI[#Headers]&amp;"]"),ROW()-1)),"")</f>
        <v/>
      </c>
      <c r="K805" s="16" t="str">
        <f ca="1">IFERROR(IF(EXPEDISI[[#This Row],[NAMA BARANG]]="","",INDEX(INDIRECT("B_MSK["&amp;EXPEDISI[#Headers]&amp;"]"),ROW()-1)),"")</f>
        <v/>
      </c>
      <c r="L805" s="17" t="str">
        <f ca="1">IFERROR(INDEX(INDIRECT("B_MSK["&amp;EXPEDISI[#Headers]&amp;"]"),ROW()-1),"")</f>
        <v/>
      </c>
    </row>
    <row r="806" spans="1:12" x14ac:dyDescent="0.25">
      <c r="A806" s="16" t="str">
        <f ca="1">IFERROR(INDEX(INDIRECT("B_MSK["&amp;EXPEDISI[#Headers]&amp;"]"),ROW()-1),"")</f>
        <v/>
      </c>
      <c r="B806" s="26" t="str">
        <f ca="1">IFERROR(INDEX(INDIRECT("B_MSK["&amp;EXPEDISI[#Headers]&amp;"]"),ROW()-1),"")</f>
        <v>Binder clip Kenko no.105</v>
      </c>
      <c r="C806" s="26" t="str">
        <f ca="1">IFERROR(INDEX(SUPPLIER_CONV[2],MATCH(INDEX(INDIRECT("B_MSK["&amp;EXPEDISI[#Headers]&amp;"]"),ROW()-1),SUPPLIER_CONV[1],0)),"")</f>
        <v>KENKO</v>
      </c>
      <c r="D806" s="21" t="str">
        <f ca="1">IFERROR(INDEX(INDIRECT("B_MSK["&amp;EXPEDISI[#Headers]&amp;"]"),ROW()-1)&amp;IF(OR(EXPEDISI[[#This Row],[C]]&lt;2,EXPEDISI[[#This Row],[C]]=""),"","/ CTN"),"")</f>
        <v>50 GRS/ CTN</v>
      </c>
      <c r="E806" s="5">
        <f ca="1">IFERROR(INDEX(INDIRECT("B_MSK["&amp;EXPEDISI[#Headers]&amp;"]"),ROW()-1),"")</f>
        <v>3</v>
      </c>
      <c r="F806" s="22">
        <f ca="1">IFERROR(INDEX(INDIRECT("B_MSK["&amp;EXPEDISI[#Headers]&amp;"_1]"),ROW()-1),"")</f>
        <v>28800</v>
      </c>
      <c r="G806" s="17" t="str">
        <f ca="1">IFERROR(INDEX(INDIRECT("B_MSK["&amp;EXPEDISI[#Headers]&amp;"_1]"),ROW()-1),"")</f>
        <v>/ GRS</v>
      </c>
      <c r="H806" s="17">
        <f ca="1">IFERROR(INDEX(INDIRECT("B_MSK["&amp;EXPEDISI[#Headers]&amp;"]"),ROW()-1),"")</f>
        <v>0.17</v>
      </c>
      <c r="I806" s="17" t="str">
        <f ca="1">IFERROR(INDEX(INDIRECT("B_MSK["&amp;EXPEDISI[#Headers]&amp;"]"),ROW()-1),"")</f>
        <v/>
      </c>
      <c r="J806" s="19" t="str">
        <f ca="1">IFERROR(IF(INDEX(INDIRECT("B_MSK["&amp;EXPEDISI[#Headers]&amp;"]"),ROW()-1)=0,"",INDEX(INDIRECT("B_MSK["&amp;EXPEDISI[#Headers]&amp;"]"),ROW()-1)),"")</f>
        <v/>
      </c>
      <c r="K806" s="16">
        <f ca="1">IFERROR(IF(EXPEDISI[[#This Row],[NAMA BARANG]]="","",INDEX(INDIRECT("B_MSK["&amp;EXPEDISI[#Headers]&amp;"]"),ROW()-1)),"")</f>
        <v>44956</v>
      </c>
      <c r="L806" s="17" t="str">
        <f ca="1">IFERROR(INDEX(INDIRECT("B_MSK["&amp;EXPEDISI[#Headers]&amp;"]"),ROW()-1),"")</f>
        <v/>
      </c>
    </row>
    <row r="807" spans="1:12" x14ac:dyDescent="0.25">
      <c r="A807" s="16" t="str">
        <f ca="1">IFERROR(INDEX(INDIRECT("B_MSK["&amp;EXPEDISI[#Headers]&amp;"]"),ROW()-1),"")</f>
        <v/>
      </c>
      <c r="B807" s="26" t="str">
        <f ca="1">IFERROR(INDEX(INDIRECT("B_MSK["&amp;EXPEDISI[#Headers]&amp;"]"),ROW()-1),"")</f>
        <v>Binder clip Kenko 107</v>
      </c>
      <c r="C807" s="26" t="str">
        <f ca="1">IFERROR(INDEX(SUPPLIER_CONV[2],MATCH(INDEX(INDIRECT("B_MSK["&amp;EXPEDISI[#Headers]&amp;"]"),ROW()-1),SUPPLIER_CONV[1],0)),"")</f>
        <v>KENKO</v>
      </c>
      <c r="D807" s="21" t="str">
        <f ca="1">IFERROR(INDEX(INDIRECT("B_MSK["&amp;EXPEDISI[#Headers]&amp;"]"),ROW()-1)&amp;IF(OR(EXPEDISI[[#This Row],[C]]&lt;2,EXPEDISI[[#This Row],[C]]=""),"","/ CTN"),"")</f>
        <v>50 GRS/ CTN</v>
      </c>
      <c r="E807" s="5">
        <f ca="1">IFERROR(INDEX(INDIRECT("B_MSK["&amp;EXPEDISI[#Headers]&amp;"]"),ROW()-1),"")</f>
        <v>3</v>
      </c>
      <c r="F807" s="22">
        <f ca="1">IFERROR(INDEX(INDIRECT("B_MSK["&amp;EXPEDISI[#Headers]&amp;"_1]"),ROW()-1),"")</f>
        <v>31800</v>
      </c>
      <c r="G807" s="17" t="str">
        <f ca="1">IFERROR(INDEX(INDIRECT("B_MSK["&amp;EXPEDISI[#Headers]&amp;"_1]"),ROW()-1),"")</f>
        <v>/ GRS</v>
      </c>
      <c r="H807" s="17">
        <f ca="1">IFERROR(INDEX(INDIRECT("B_MSK["&amp;EXPEDISI[#Headers]&amp;"]"),ROW()-1),"")</f>
        <v>0.17</v>
      </c>
      <c r="I807" s="17" t="str">
        <f ca="1">IFERROR(INDEX(INDIRECT("B_MSK["&amp;EXPEDISI[#Headers]&amp;"]"),ROW()-1),"")</f>
        <v/>
      </c>
      <c r="J807" s="19" t="str">
        <f ca="1">IFERROR(IF(INDEX(INDIRECT("B_MSK["&amp;EXPEDISI[#Headers]&amp;"]"),ROW()-1)=0,"",INDEX(INDIRECT("B_MSK["&amp;EXPEDISI[#Headers]&amp;"]"),ROW()-1)),"")</f>
        <v/>
      </c>
      <c r="K807" s="16">
        <f ca="1">IFERROR(IF(EXPEDISI[[#This Row],[NAMA BARANG]]="","",INDEX(INDIRECT("B_MSK["&amp;EXPEDISI[#Headers]&amp;"]"),ROW()-1)),"")</f>
        <v>44956</v>
      </c>
      <c r="L807" s="17" t="str">
        <f ca="1">IFERROR(INDEX(INDIRECT("B_MSK["&amp;EXPEDISI[#Headers]&amp;"]"),ROW()-1),"")</f>
        <v/>
      </c>
    </row>
    <row r="808" spans="1:12" x14ac:dyDescent="0.25">
      <c r="A808" s="16" t="str">
        <f ca="1">IFERROR(INDEX(INDIRECT("B_MSK["&amp;EXPEDISI[#Headers]&amp;"]"),ROW()-1),"")</f>
        <v/>
      </c>
      <c r="B808" s="26" t="str">
        <f ca="1">IFERROR(INDEX(INDIRECT("B_MSK["&amp;EXPEDISI[#Headers]&amp;"]"),ROW()-1),"")</f>
        <v>Binder clip Kenko 111</v>
      </c>
      <c r="C808" s="26" t="str">
        <f ca="1">IFERROR(INDEX(SUPPLIER_CONV[2],MATCH(INDEX(INDIRECT("B_MSK["&amp;EXPEDISI[#Headers]&amp;"]"),ROW()-1),SUPPLIER_CONV[1],0)),"")</f>
        <v>KENKO</v>
      </c>
      <c r="D808" s="21" t="str">
        <f ca="1">IFERROR(INDEX(INDIRECT("B_MSK["&amp;EXPEDISI[#Headers]&amp;"]"),ROW()-1)&amp;IF(OR(EXPEDISI[[#This Row],[C]]&lt;2,EXPEDISI[[#This Row],[C]]=""),"","/ CTN"),"")</f>
        <v>30 GRS/ CTN</v>
      </c>
      <c r="E808" s="5">
        <f ca="1">IFERROR(INDEX(INDIRECT("B_MSK["&amp;EXPEDISI[#Headers]&amp;"]"),ROW()-1),"")</f>
        <v>3</v>
      </c>
      <c r="F808" s="22">
        <f ca="1">IFERROR(INDEX(INDIRECT("B_MSK["&amp;EXPEDISI[#Headers]&amp;"_1]"),ROW()-1),"")</f>
        <v>49200</v>
      </c>
      <c r="G808" s="17" t="str">
        <f ca="1">IFERROR(INDEX(INDIRECT("B_MSK["&amp;EXPEDISI[#Headers]&amp;"_1]"),ROW()-1),"")</f>
        <v>/ GRS</v>
      </c>
      <c r="H808" s="17">
        <f ca="1">IFERROR(INDEX(INDIRECT("B_MSK["&amp;EXPEDISI[#Headers]&amp;"]"),ROW()-1),"")</f>
        <v>0.17</v>
      </c>
      <c r="I808" s="17" t="str">
        <f ca="1">IFERROR(INDEX(INDIRECT("B_MSK["&amp;EXPEDISI[#Headers]&amp;"]"),ROW()-1),"")</f>
        <v/>
      </c>
      <c r="J808" s="19" t="str">
        <f ca="1">IFERROR(IF(INDEX(INDIRECT("B_MSK["&amp;EXPEDISI[#Headers]&amp;"]"),ROW()-1)=0,"",INDEX(INDIRECT("B_MSK["&amp;EXPEDISI[#Headers]&amp;"]"),ROW()-1)),"")</f>
        <v/>
      </c>
      <c r="K808" s="16">
        <f ca="1">IFERROR(IF(EXPEDISI[[#This Row],[NAMA BARANG]]="","",INDEX(INDIRECT("B_MSK["&amp;EXPEDISI[#Headers]&amp;"]"),ROW()-1)),"")</f>
        <v>44956</v>
      </c>
      <c r="L808" s="17" t="str">
        <f ca="1">IFERROR(INDEX(INDIRECT("B_MSK["&amp;EXPEDISI[#Headers]&amp;"]"),ROW()-1),"")</f>
        <v/>
      </c>
    </row>
    <row r="809" spans="1:12" x14ac:dyDescent="0.25">
      <c r="A809" s="16" t="str">
        <f ca="1">IFERROR(INDEX(INDIRECT("B_MSK["&amp;EXPEDISI[#Headers]&amp;"]"),ROW()-1),"")</f>
        <v/>
      </c>
      <c r="B809" s="26" t="str">
        <f ca="1">IFERROR(INDEX(INDIRECT("B_MSK["&amp;EXPEDISI[#Headers]&amp;"]"),ROW()-1),"")</f>
        <v>Binder clip Kenko no.155</v>
      </c>
      <c r="C809" s="26" t="str">
        <f ca="1">IFERROR(INDEX(SUPPLIER_CONV[2],MATCH(INDEX(INDIRECT("B_MSK["&amp;EXPEDISI[#Headers]&amp;"]"),ROW()-1),SUPPLIER_CONV[1],0)),"")</f>
        <v>KENKO</v>
      </c>
      <c r="D809" s="21" t="str">
        <f ca="1">IFERROR(INDEX(INDIRECT("B_MSK["&amp;EXPEDISI[#Headers]&amp;"]"),ROW()-1)&amp;IF(OR(EXPEDISI[[#This Row],[C]]&lt;2,EXPEDISI[[#This Row],[C]]=""),"","/ CTN"),"")</f>
        <v>20 GRS</v>
      </c>
      <c r="E809" s="5">
        <f ca="1">IFERROR(INDEX(INDIRECT("B_MSK["&amp;EXPEDISI[#Headers]&amp;"]"),ROW()-1),"")</f>
        <v>1</v>
      </c>
      <c r="F809" s="22">
        <f ca="1">IFERROR(INDEX(INDIRECT("B_MSK["&amp;EXPEDISI[#Headers]&amp;"_1]"),ROW()-1),"")</f>
        <v>69000</v>
      </c>
      <c r="G809" s="17" t="str">
        <f ca="1">IFERROR(INDEX(INDIRECT("B_MSK["&amp;EXPEDISI[#Headers]&amp;"_1]"),ROW()-1),"")</f>
        <v>/ GRS</v>
      </c>
      <c r="H809" s="17">
        <f ca="1">IFERROR(INDEX(INDIRECT("B_MSK["&amp;EXPEDISI[#Headers]&amp;"]"),ROW()-1),"")</f>
        <v>0.17</v>
      </c>
      <c r="I809" s="17" t="str">
        <f ca="1">IFERROR(INDEX(INDIRECT("B_MSK["&amp;EXPEDISI[#Headers]&amp;"]"),ROW()-1),"")</f>
        <v/>
      </c>
      <c r="J809" s="19" t="str">
        <f ca="1">IFERROR(IF(INDEX(INDIRECT("B_MSK["&amp;EXPEDISI[#Headers]&amp;"]"),ROW()-1)=0,"",INDEX(INDIRECT("B_MSK["&amp;EXPEDISI[#Headers]&amp;"]"),ROW()-1)),"")</f>
        <v/>
      </c>
      <c r="K809" s="16">
        <f ca="1">IFERROR(IF(EXPEDISI[[#This Row],[NAMA BARANG]]="","",INDEX(INDIRECT("B_MSK["&amp;EXPEDISI[#Headers]&amp;"]"),ROW()-1)),"")</f>
        <v>44956</v>
      </c>
      <c r="L809" s="17" t="str">
        <f ca="1">IFERROR(INDEX(INDIRECT("B_MSK["&amp;EXPEDISI[#Headers]&amp;"]"),ROW()-1),"")</f>
        <v/>
      </c>
    </row>
    <row r="810" spans="1:12" x14ac:dyDescent="0.25">
      <c r="A810" s="16" t="str">
        <f ca="1">IFERROR(INDEX(INDIRECT("B_MSK["&amp;EXPEDISI[#Headers]&amp;"]"),ROW()-1),"")</f>
        <v/>
      </c>
      <c r="B810" s="26" t="str">
        <f ca="1">IFERROR(INDEX(INDIRECT("B_MSK["&amp;EXPEDISI[#Headers]&amp;"]"),ROW()-1),"")</f>
        <v>Binder clip Kenko no.200</v>
      </c>
      <c r="C810" s="26" t="str">
        <f ca="1">IFERROR(INDEX(SUPPLIER_CONV[2],MATCH(INDEX(INDIRECT("B_MSK["&amp;EXPEDISI[#Headers]&amp;"]"),ROW()-1),SUPPLIER_CONV[1],0)),"")</f>
        <v>KENKO</v>
      </c>
      <c r="D810" s="21" t="str">
        <f ca="1">IFERROR(INDEX(INDIRECT("B_MSK["&amp;EXPEDISI[#Headers]&amp;"]"),ROW()-1)&amp;IF(OR(EXPEDISI[[#This Row],[C]]&lt;2,EXPEDISI[[#This Row],[C]]=""),"","/ CTN"),"")</f>
        <v>10 GRS/ CTN</v>
      </c>
      <c r="E810" s="5">
        <f ca="1">IFERROR(INDEX(INDIRECT("B_MSK["&amp;EXPEDISI[#Headers]&amp;"]"),ROW()-1),"")</f>
        <v>4</v>
      </c>
      <c r="F810" s="22">
        <f ca="1">IFERROR(INDEX(INDIRECT("B_MSK["&amp;EXPEDISI[#Headers]&amp;"_1]"),ROW()-1),"")</f>
        <v>120000</v>
      </c>
      <c r="G810" s="17" t="str">
        <f ca="1">IFERROR(INDEX(INDIRECT("B_MSK["&amp;EXPEDISI[#Headers]&amp;"_1]"),ROW()-1),"")</f>
        <v>/ GRS</v>
      </c>
      <c r="H810" s="17">
        <f ca="1">IFERROR(INDEX(INDIRECT("B_MSK["&amp;EXPEDISI[#Headers]&amp;"]"),ROW()-1),"")</f>
        <v>0.17</v>
      </c>
      <c r="I810" s="17" t="str">
        <f ca="1">IFERROR(INDEX(INDIRECT("B_MSK["&amp;EXPEDISI[#Headers]&amp;"]"),ROW()-1),"")</f>
        <v/>
      </c>
      <c r="J810" s="23" t="str">
        <f ca="1">IFERROR(IF(INDEX(INDIRECT("B_MSK["&amp;EXPEDISI[#Headers]&amp;"]"),ROW()-1)=0,"",INDEX(INDIRECT("B_MSK["&amp;EXPEDISI[#Headers]&amp;"]"),ROW()-1)),"")</f>
        <v/>
      </c>
      <c r="K810" s="16">
        <f ca="1">IFERROR(IF(EXPEDISI[[#This Row],[NAMA BARANG]]="","",INDEX(INDIRECT("B_MSK["&amp;EXPEDISI[#Headers]&amp;"]"),ROW()-1)),"")</f>
        <v>44956</v>
      </c>
      <c r="L810" s="17" t="str">
        <f ca="1">IFERROR(INDEX(INDIRECT("B_MSK["&amp;EXPEDISI[#Headers]&amp;"]"),ROW()-1),"")</f>
        <v/>
      </c>
    </row>
    <row r="811" spans="1:12" x14ac:dyDescent="0.25">
      <c r="A811" s="16" t="str">
        <f ca="1">IFERROR(INDEX(INDIRECT("B_MSK["&amp;EXPEDISI[#Headers]&amp;"]"),ROW()-1),"")</f>
        <v/>
      </c>
      <c r="B811" s="26" t="str">
        <f ca="1">IFERROR(INDEX(INDIRECT("B_MSK["&amp;EXPEDISI[#Headers]&amp;"]"),ROW()-1),"")</f>
        <v>Binder clip Kenko No.260</v>
      </c>
      <c r="C811" s="26" t="str">
        <f ca="1">IFERROR(INDEX(SUPPLIER_CONV[2],MATCH(INDEX(INDIRECT("B_MSK["&amp;EXPEDISI[#Headers]&amp;"]"),ROW()-1),SUPPLIER_CONV[1],0)),"")</f>
        <v>KENKO</v>
      </c>
      <c r="D811" s="21" t="str">
        <f ca="1">IFERROR(INDEX(INDIRECT("B_MSK["&amp;EXPEDISI[#Headers]&amp;"]"),ROW()-1)&amp;IF(OR(EXPEDISI[[#This Row],[C]]&lt;2,EXPEDISI[[#This Row],[C]]=""),"","/ CTN"),"")</f>
        <v>5 GRS/ CTN</v>
      </c>
      <c r="E811" s="5">
        <f ca="1">IFERROR(INDEX(INDIRECT("B_MSK["&amp;EXPEDISI[#Headers]&amp;"]"),ROW()-1),"")</f>
        <v>2</v>
      </c>
      <c r="F811" s="22">
        <f ca="1">IFERROR(INDEX(INDIRECT("B_MSK["&amp;EXPEDISI[#Headers]&amp;"_1]"),ROW()-1),"")</f>
        <v>180000</v>
      </c>
      <c r="G811" s="17" t="str">
        <f ca="1">IFERROR(INDEX(INDIRECT("B_MSK["&amp;EXPEDISI[#Headers]&amp;"_1]"),ROW()-1),"")</f>
        <v>/ GRS</v>
      </c>
      <c r="H811" s="17">
        <f ca="1">IFERROR(INDEX(INDIRECT("B_MSK["&amp;EXPEDISI[#Headers]&amp;"]"),ROW()-1),"")</f>
        <v>0.17</v>
      </c>
      <c r="I811" s="17" t="str">
        <f ca="1">IFERROR(INDEX(INDIRECT("B_MSK["&amp;EXPEDISI[#Headers]&amp;"]"),ROW()-1),"")</f>
        <v/>
      </c>
      <c r="J811" s="23" t="str">
        <f ca="1">IFERROR(IF(INDEX(INDIRECT("B_MSK["&amp;EXPEDISI[#Headers]&amp;"]"),ROW()-1)=0,"",INDEX(INDIRECT("B_MSK["&amp;EXPEDISI[#Headers]&amp;"]"),ROW()-1)),"")</f>
        <v/>
      </c>
      <c r="K811" s="16">
        <f ca="1">IFERROR(IF(EXPEDISI[[#This Row],[NAMA BARANG]]="","",INDEX(INDIRECT("B_MSK["&amp;EXPEDISI[#Headers]&amp;"]"),ROW()-1)),"")</f>
        <v>44956</v>
      </c>
      <c r="L811" s="17" t="str">
        <f ca="1">IFERROR(INDEX(INDIRECT("B_MSK["&amp;EXPEDISI[#Headers]&amp;"]"),ROW()-1),"")</f>
        <v/>
      </c>
    </row>
    <row r="812" spans="1:12" x14ac:dyDescent="0.25">
      <c r="A812" s="16" t="str">
        <f ca="1">IFERROR(INDEX(INDIRECT("B_MSK["&amp;EXPEDISI[#Headers]&amp;"]"),ROW()-1),"")</f>
        <v/>
      </c>
      <c r="B812" s="26" t="str">
        <f ca="1">IFERROR(INDEX(INDIRECT("B_MSK["&amp;EXPEDISI[#Headers]&amp;"]"),ROW()-1),"")</f>
        <v>Lem stick Kenko 15gr tanggung</v>
      </c>
      <c r="C812" s="26" t="str">
        <f ca="1">IFERROR(INDEX(SUPPLIER_CONV[2],MATCH(INDEX(INDIRECT("B_MSK["&amp;EXPEDISI[#Headers]&amp;"]"),ROW()-1),SUPPLIER_CONV[1],0)),"")</f>
        <v>KENKO</v>
      </c>
      <c r="D812" s="21" t="str">
        <f ca="1">IFERROR(INDEX(INDIRECT("B_MSK["&amp;EXPEDISI[#Headers]&amp;"]"),ROW()-1)&amp;IF(OR(EXPEDISI[[#This Row],[C]]&lt;2,EXPEDISI[[#This Row],[C]]=""),"","/ CTN"),"")</f>
        <v>36 BOX (20 PCS)/ CTN</v>
      </c>
      <c r="E812" s="5">
        <f ca="1">IFERROR(INDEX(INDIRECT("B_MSK["&amp;EXPEDISI[#Headers]&amp;"]"),ROW()-1),"")</f>
        <v>2</v>
      </c>
      <c r="F812" s="22">
        <f ca="1">IFERROR(INDEX(INDIRECT("B_MSK["&amp;EXPEDISI[#Headers]&amp;"_1]"),ROW()-1),"")</f>
        <v>72000</v>
      </c>
      <c r="G812" s="17" t="str">
        <f ca="1">IFERROR(INDEX(INDIRECT("B_MSK["&amp;EXPEDISI[#Headers]&amp;"_1]"),ROW()-1),"")</f>
        <v xml:space="preserve">/ BOX </v>
      </c>
      <c r="H812" s="17">
        <f ca="1">IFERROR(INDEX(INDIRECT("B_MSK["&amp;EXPEDISI[#Headers]&amp;"]"),ROW()-1),"")</f>
        <v>0.17</v>
      </c>
      <c r="I812" s="17" t="str">
        <f ca="1">IFERROR(INDEX(INDIRECT("B_MSK["&amp;EXPEDISI[#Headers]&amp;"]"),ROW()-1),"")</f>
        <v/>
      </c>
      <c r="J812" s="23" t="str">
        <f ca="1">IFERROR(IF(INDEX(INDIRECT("B_MSK["&amp;EXPEDISI[#Headers]&amp;"]"),ROW()-1)=0,"",INDEX(INDIRECT("B_MSK["&amp;EXPEDISI[#Headers]&amp;"]"),ROW()-1)),"")</f>
        <v/>
      </c>
      <c r="K812" s="16">
        <f ca="1">IFERROR(IF(EXPEDISI[[#This Row],[NAMA BARANG]]="","",INDEX(INDIRECT("B_MSK["&amp;EXPEDISI[#Headers]&amp;"]"),ROW()-1)),"")</f>
        <v>44956</v>
      </c>
      <c r="L812" s="17" t="str">
        <f ca="1">IFERROR(INDEX(INDIRECT("B_MSK["&amp;EXPEDISI[#Headers]&amp;"]"),ROW()-1),"")</f>
        <v/>
      </c>
    </row>
    <row r="813" spans="1:12" x14ac:dyDescent="0.25">
      <c r="A813" s="16" t="str">
        <f ca="1">IFERROR(INDEX(INDIRECT("B_MSK["&amp;EXPEDISI[#Headers]&amp;"]"),ROW()-1),"")</f>
        <v/>
      </c>
      <c r="B813" s="26" t="str">
        <f ca="1">IFERROR(INDEX(INDIRECT("B_MSK["&amp;EXPEDISI[#Headers]&amp;"]"),ROW()-1),"")</f>
        <v/>
      </c>
      <c r="C813" s="26" t="str">
        <f ca="1">IFERROR(INDEX(SUPPLIER_CONV[2],MATCH(INDEX(INDIRECT("B_MSK["&amp;EXPEDISI[#Headers]&amp;"]"),ROW()-1),SUPPLIER_CONV[1],0)),"")</f>
        <v/>
      </c>
      <c r="D813" s="21" t="str">
        <f ca="1">IFERROR(INDEX(INDIRECT("B_MSK["&amp;EXPEDISI[#Headers]&amp;"]"),ROW()-1)&amp;IF(OR(EXPEDISI[[#This Row],[C]]&lt;2,EXPEDISI[[#This Row],[C]]=""),"","/ CTN"),"")</f>
        <v/>
      </c>
      <c r="E813" s="5" t="str">
        <f ca="1">IFERROR(INDEX(INDIRECT("B_MSK["&amp;EXPEDISI[#Headers]&amp;"]"),ROW()-1),"")</f>
        <v/>
      </c>
      <c r="F813" s="22" t="str">
        <f ca="1">IFERROR(INDEX(INDIRECT("B_MSK["&amp;EXPEDISI[#Headers]&amp;"_1]"),ROW()-1),"")</f>
        <v/>
      </c>
      <c r="G813" s="17" t="str">
        <f ca="1">IFERROR(INDEX(INDIRECT("B_MSK["&amp;EXPEDISI[#Headers]&amp;"_1]"),ROW()-1),"")</f>
        <v/>
      </c>
      <c r="H813" s="17" t="str">
        <f ca="1">IFERROR(INDEX(INDIRECT("B_MSK["&amp;EXPEDISI[#Headers]&amp;"]"),ROW()-1),"")</f>
        <v/>
      </c>
      <c r="I813" s="17" t="str">
        <f ca="1">IFERROR(INDEX(INDIRECT("B_MSK["&amp;EXPEDISI[#Headers]&amp;"]"),ROW()-1),"")</f>
        <v/>
      </c>
      <c r="J813" s="23" t="str">
        <f ca="1">IFERROR(IF(INDEX(INDIRECT("B_MSK["&amp;EXPEDISI[#Headers]&amp;"]"),ROW()-1)=0,"",INDEX(INDIRECT("B_MSK["&amp;EXPEDISI[#Headers]&amp;"]"),ROW()-1)),"")</f>
        <v/>
      </c>
      <c r="K813" s="16" t="str">
        <f ca="1">IFERROR(IF(EXPEDISI[[#This Row],[NAMA BARANG]]="","",INDEX(INDIRECT("B_MSK["&amp;EXPEDISI[#Headers]&amp;"]"),ROW()-1)),"")</f>
        <v/>
      </c>
      <c r="L813" s="17" t="str">
        <f ca="1">IFERROR(INDEX(INDIRECT("B_MSK["&amp;EXPEDISI[#Headers]&amp;"]"),ROW()-1),"")</f>
        <v/>
      </c>
    </row>
    <row r="814" spans="1:12" x14ac:dyDescent="0.25">
      <c r="A814" s="16">
        <f ca="1">IFERROR(INDEX(INDIRECT("B_MSK["&amp;EXPEDISI[#Headers]&amp;"]"),ROW()-1),"")</f>
        <v>44957</v>
      </c>
      <c r="B814" s="26" t="str">
        <f ca="1">IFERROR(INDEX(INDIRECT("B_MSK["&amp;EXPEDISI[#Headers]&amp;"]"),ROW()-1),"")</f>
        <v>Malam Shintoeng K 1W polos</v>
      </c>
      <c r="C814" s="26" t="str">
        <f ca="1">IFERROR(INDEX(SUPPLIER_CONV[2],MATCH(INDEX(INDIRECT("B_MSK["&amp;EXPEDISI[#Headers]&amp;"]"),ROW()-1),SUPPLIER_CONV[1],0)),"")</f>
        <v>HANSA</v>
      </c>
      <c r="D814" s="21" t="str">
        <f ca="1">IFERROR(INDEX(INDIRECT("B_MSK["&amp;EXPEDISI[#Headers]&amp;"]"),ROW()-1)&amp;IF(OR(EXPEDISI[[#This Row],[C]]&lt;2,EXPEDISI[[#This Row],[C]]=""),"","/ CTN"),"")</f>
        <v>480 PCS</v>
      </c>
      <c r="E814" s="5" t="str">
        <f ca="1">IFERROR(INDEX(INDIRECT("B_MSK["&amp;EXPEDISI[#Headers]&amp;"]"),ROW()-1),"")</f>
        <v/>
      </c>
      <c r="F814" s="22">
        <f ca="1">IFERROR(INDEX(INDIRECT("B_MSK["&amp;EXPEDISI[#Headers]&amp;"_1]"),ROW()-1),"")</f>
        <v>1450</v>
      </c>
      <c r="G814" s="17" t="str">
        <f ca="1">IFERROR(INDEX(INDIRECT("B_MSK["&amp;EXPEDISI[#Headers]&amp;"_1]"),ROW()-1),"")</f>
        <v>/ PCS</v>
      </c>
      <c r="H814" s="17" t="str">
        <f ca="1">IFERROR(INDEX(INDIRECT("B_MSK["&amp;EXPEDISI[#Headers]&amp;"]"),ROW()-1),"")</f>
        <v/>
      </c>
      <c r="I814" s="17" t="str">
        <f ca="1">IFERROR(INDEX(INDIRECT("B_MSK["&amp;EXPEDISI[#Headers]&amp;"]"),ROW()-1),"")</f>
        <v/>
      </c>
      <c r="J814" s="23" t="str">
        <f ca="1">IFERROR(IF(INDEX(INDIRECT("B_MSK["&amp;EXPEDISI[#Headers]&amp;"]"),ROW()-1)=0,"",INDEX(INDIRECT("B_MSK["&amp;EXPEDISI[#Headers]&amp;"]"),ROW()-1)),"")</f>
        <v/>
      </c>
      <c r="K814" s="16">
        <f ca="1">IFERROR(IF(EXPEDISI[[#This Row],[NAMA BARANG]]="","",INDEX(INDIRECT("B_MSK["&amp;EXPEDISI[#Headers]&amp;"]"),ROW()-1)),"")</f>
        <v>44957</v>
      </c>
      <c r="L814" s="17" t="str">
        <f ca="1">IFERROR(INDEX(INDIRECT("B_MSK["&amp;EXPEDISI[#Headers]&amp;"]"),ROW()-1),"")</f>
        <v/>
      </c>
    </row>
    <row r="815" spans="1:12" x14ac:dyDescent="0.25">
      <c r="A815" s="16" t="str">
        <f ca="1">IFERROR(INDEX(INDIRECT("B_MSK["&amp;EXPEDISI[#Headers]&amp;"]"),ROW()-1),"")</f>
        <v/>
      </c>
      <c r="B815" s="26" t="str">
        <f ca="1">IFERROR(INDEX(INDIRECT("B_MSK["&amp;EXPEDISI[#Headers]&amp;"]"),ROW()-1),"")</f>
        <v>Malam Shintoeng K 6-12W</v>
      </c>
      <c r="C815" s="26" t="str">
        <f ca="1">IFERROR(INDEX(SUPPLIER_CONV[2],MATCH(INDEX(INDIRECT("B_MSK["&amp;EXPEDISI[#Headers]&amp;"]"),ROW()-1),SUPPLIER_CONV[1],0)),"")</f>
        <v>HANSA</v>
      </c>
      <c r="D815" s="21" t="str">
        <f ca="1">IFERROR(INDEX(INDIRECT("B_MSK["&amp;EXPEDISI[#Headers]&amp;"]"),ROW()-1)&amp;IF(OR(EXPEDISI[[#This Row],[C]]&lt;2,EXPEDISI[[#This Row],[C]]=""),"","/ CTN"),"")</f>
        <v>480 PCS</v>
      </c>
      <c r="E815" s="5" t="str">
        <f ca="1">IFERROR(INDEX(INDIRECT("B_MSK["&amp;EXPEDISI[#Headers]&amp;"]"),ROW()-1),"")</f>
        <v/>
      </c>
      <c r="F815" s="22">
        <f ca="1">IFERROR(INDEX(INDIRECT("B_MSK["&amp;EXPEDISI[#Headers]&amp;"_1]"),ROW()-1),"")</f>
        <v>1450</v>
      </c>
      <c r="G815" s="17" t="str">
        <f ca="1">IFERROR(INDEX(INDIRECT("B_MSK["&amp;EXPEDISI[#Headers]&amp;"_1]"),ROW()-1),"")</f>
        <v>/ PCS</v>
      </c>
      <c r="H815" s="17" t="str">
        <f ca="1">IFERROR(INDEX(INDIRECT("B_MSK["&amp;EXPEDISI[#Headers]&amp;"]"),ROW()-1),"")</f>
        <v/>
      </c>
      <c r="I815" s="17" t="str">
        <f ca="1">IFERROR(INDEX(INDIRECT("B_MSK["&amp;EXPEDISI[#Headers]&amp;"]"),ROW()-1),"")</f>
        <v/>
      </c>
      <c r="J815" s="19" t="str">
        <f ca="1">IFERROR(IF(INDEX(INDIRECT("B_MSK["&amp;EXPEDISI[#Headers]&amp;"]"),ROW()-1)=0,"",INDEX(INDIRECT("B_MSK["&amp;EXPEDISI[#Headers]&amp;"]"),ROW()-1)),"")</f>
        <v/>
      </c>
      <c r="K815" s="16">
        <f ca="1">IFERROR(IF(EXPEDISI[[#This Row],[NAMA BARANG]]="","",INDEX(INDIRECT("B_MSK["&amp;EXPEDISI[#Headers]&amp;"]"),ROW()-1)),"")</f>
        <v>44957</v>
      </c>
      <c r="L815" s="17" t="str">
        <f ca="1">IFERROR(INDEX(INDIRECT("B_MSK["&amp;EXPEDISI[#Headers]&amp;"]"),ROW()-1),"")</f>
        <v/>
      </c>
    </row>
    <row r="816" spans="1:12" x14ac:dyDescent="0.25">
      <c r="A816" s="16" t="str">
        <f ca="1">IFERROR(INDEX(INDIRECT("B_MSK["&amp;EXPEDISI[#Headers]&amp;"]"),ROW()-1),"")</f>
        <v/>
      </c>
      <c r="B816" s="26" t="str">
        <f ca="1">IFERROR(INDEX(INDIRECT("B_MSK["&amp;EXPEDISI[#Headers]&amp;"]"),ROW()-1),"")</f>
        <v>Malam Shintoeng B 1W polos</v>
      </c>
      <c r="C816" s="26" t="str">
        <f ca="1">IFERROR(INDEX(SUPPLIER_CONV[2],MATCH(INDEX(INDIRECT("B_MSK["&amp;EXPEDISI[#Headers]&amp;"]"),ROW()-1),SUPPLIER_CONV[1],0)),"")</f>
        <v>HANSA</v>
      </c>
      <c r="D816" s="21" t="str">
        <f ca="1">IFERROR(INDEX(INDIRECT("B_MSK["&amp;EXPEDISI[#Headers]&amp;"]"),ROW()-1)&amp;IF(OR(EXPEDISI[[#This Row],[C]]&lt;2,EXPEDISI[[#This Row],[C]]=""),"","/ CTN"),"")</f>
        <v>180 PCS</v>
      </c>
      <c r="E816" s="5" t="str">
        <f ca="1">IFERROR(INDEX(INDIRECT("B_MSK["&amp;EXPEDISI[#Headers]&amp;"]"),ROW()-1),"")</f>
        <v/>
      </c>
      <c r="F816" s="22">
        <f ca="1">IFERROR(INDEX(INDIRECT("B_MSK["&amp;EXPEDISI[#Headers]&amp;"_1]"),ROW()-1),"")</f>
        <v>5200</v>
      </c>
      <c r="G816" s="17" t="str">
        <f ca="1">IFERROR(INDEX(INDIRECT("B_MSK["&amp;EXPEDISI[#Headers]&amp;"_1]"),ROW()-1),"")</f>
        <v>/ PCS</v>
      </c>
      <c r="H816" s="17" t="str">
        <f ca="1">IFERROR(INDEX(INDIRECT("B_MSK["&amp;EXPEDISI[#Headers]&amp;"]"),ROW()-1),"")</f>
        <v/>
      </c>
      <c r="I816" s="17" t="str">
        <f ca="1">IFERROR(INDEX(INDIRECT("B_MSK["&amp;EXPEDISI[#Headers]&amp;"]"),ROW()-1),"")</f>
        <v/>
      </c>
      <c r="J816" s="19" t="str">
        <f ca="1">IFERROR(IF(INDEX(INDIRECT("B_MSK["&amp;EXPEDISI[#Headers]&amp;"]"),ROW()-1)=0,"",INDEX(INDIRECT("B_MSK["&amp;EXPEDISI[#Headers]&amp;"]"),ROW()-1)),"")</f>
        <v/>
      </c>
      <c r="K816" s="16">
        <f ca="1">IFERROR(IF(EXPEDISI[[#This Row],[NAMA BARANG]]="","",INDEX(INDIRECT("B_MSK["&amp;EXPEDISI[#Headers]&amp;"]"),ROW()-1)),"")</f>
        <v>44957</v>
      </c>
      <c r="L816" s="17" t="str">
        <f ca="1">IFERROR(INDEX(INDIRECT("B_MSK["&amp;EXPEDISI[#Headers]&amp;"]"),ROW()-1),"")</f>
        <v/>
      </c>
    </row>
    <row r="817" spans="1:12" x14ac:dyDescent="0.25">
      <c r="A817" s="16" t="str">
        <f ca="1">IFERROR(INDEX(INDIRECT("B_MSK["&amp;EXPEDISI[#Headers]&amp;"]"),ROW()-1),"")</f>
        <v/>
      </c>
      <c r="B817" s="26" t="str">
        <f ca="1">IFERROR(INDEX(INDIRECT("B_MSK["&amp;EXPEDISI[#Headers]&amp;"]"),ROW()-1),"")</f>
        <v>Malam Shintoeng B 6-12W</v>
      </c>
      <c r="C817" s="26" t="str">
        <f ca="1">IFERROR(INDEX(SUPPLIER_CONV[2],MATCH(INDEX(INDIRECT("B_MSK["&amp;EXPEDISI[#Headers]&amp;"]"),ROW()-1),SUPPLIER_CONV[1],0)),"")</f>
        <v>HANSA</v>
      </c>
      <c r="D817" s="21" t="str">
        <f ca="1">IFERROR(INDEX(INDIRECT("B_MSK["&amp;EXPEDISI[#Headers]&amp;"]"),ROW()-1)&amp;IF(OR(EXPEDISI[[#This Row],[C]]&lt;2,EXPEDISI[[#This Row],[C]]=""),"","/ CTN"),"")</f>
        <v>150 PCS</v>
      </c>
      <c r="E817" s="5" t="str">
        <f ca="1">IFERROR(INDEX(INDIRECT("B_MSK["&amp;EXPEDISI[#Headers]&amp;"]"),ROW()-1),"")</f>
        <v/>
      </c>
      <c r="F817" s="22">
        <f ca="1">IFERROR(INDEX(INDIRECT("B_MSK["&amp;EXPEDISI[#Headers]&amp;"_1]"),ROW()-1),"")</f>
        <v>5500</v>
      </c>
      <c r="G817" s="17" t="str">
        <f ca="1">IFERROR(INDEX(INDIRECT("B_MSK["&amp;EXPEDISI[#Headers]&amp;"_1]"),ROW()-1),"")</f>
        <v>/ PCS</v>
      </c>
      <c r="H817" s="17" t="str">
        <f ca="1">IFERROR(INDEX(INDIRECT("B_MSK["&amp;EXPEDISI[#Headers]&amp;"]"),ROW()-1),"")</f>
        <v/>
      </c>
      <c r="I817" s="17" t="str">
        <f ca="1">IFERROR(INDEX(INDIRECT("B_MSK["&amp;EXPEDISI[#Headers]&amp;"]"),ROW()-1),"")</f>
        <v/>
      </c>
      <c r="J817" s="19" t="str">
        <f ca="1">IFERROR(IF(INDEX(INDIRECT("B_MSK["&amp;EXPEDISI[#Headers]&amp;"]"),ROW()-1)=0,"",INDEX(INDIRECT("B_MSK["&amp;EXPEDISI[#Headers]&amp;"]"),ROW()-1)),"")</f>
        <v/>
      </c>
      <c r="K817" s="16">
        <f ca="1">IFERROR(IF(EXPEDISI[[#This Row],[NAMA BARANG]]="","",INDEX(INDIRECT("B_MSK["&amp;EXPEDISI[#Headers]&amp;"]"),ROW()-1)),"")</f>
        <v>44957</v>
      </c>
      <c r="L817" s="17" t="str">
        <f ca="1">IFERROR(INDEX(INDIRECT("B_MSK["&amp;EXPEDISI[#Headers]&amp;"]"),ROW()-1),"")</f>
        <v/>
      </c>
    </row>
    <row r="818" spans="1:12" x14ac:dyDescent="0.25">
      <c r="A818" s="16" t="str">
        <f ca="1">IFERROR(INDEX(INDIRECT("B_MSK["&amp;EXPEDISI[#Headers]&amp;"]"),ROW()-1),"")</f>
        <v/>
      </c>
      <c r="B818" s="26" t="str">
        <f ca="1">IFERROR(INDEX(INDIRECT("B_MSK["&amp;EXPEDISI[#Headers]&amp;"]"),ROW()-1),"")</f>
        <v/>
      </c>
      <c r="C818" s="26" t="str">
        <f ca="1">IFERROR(INDEX(SUPPLIER_CONV[2],MATCH(INDEX(INDIRECT("B_MSK["&amp;EXPEDISI[#Headers]&amp;"]"),ROW()-1),SUPPLIER_CONV[1],0)),"")</f>
        <v/>
      </c>
      <c r="D818" s="21" t="str">
        <f ca="1">IFERROR(INDEX(INDIRECT("B_MSK["&amp;EXPEDISI[#Headers]&amp;"]"),ROW()-1)&amp;IF(OR(EXPEDISI[[#This Row],[C]]&lt;2,EXPEDISI[[#This Row],[C]]=""),"","/ CTN"),"")</f>
        <v/>
      </c>
      <c r="E818" s="5" t="str">
        <f ca="1">IFERROR(INDEX(INDIRECT("B_MSK["&amp;EXPEDISI[#Headers]&amp;"]"),ROW()-1),"")</f>
        <v/>
      </c>
      <c r="F818" s="22" t="str">
        <f ca="1">IFERROR(INDEX(INDIRECT("B_MSK["&amp;EXPEDISI[#Headers]&amp;"_1]"),ROW()-1),"")</f>
        <v/>
      </c>
      <c r="G818" s="17" t="str">
        <f ca="1">IFERROR(INDEX(INDIRECT("B_MSK["&amp;EXPEDISI[#Headers]&amp;"_1]"),ROW()-1),"")</f>
        <v/>
      </c>
      <c r="H818" s="17" t="str">
        <f ca="1">IFERROR(INDEX(INDIRECT("B_MSK["&amp;EXPEDISI[#Headers]&amp;"]"),ROW()-1),"")</f>
        <v/>
      </c>
      <c r="I818" s="17" t="str">
        <f ca="1">IFERROR(INDEX(INDIRECT("B_MSK["&amp;EXPEDISI[#Headers]&amp;"]"),ROW()-1),"")</f>
        <v/>
      </c>
      <c r="J818" s="19" t="str">
        <f ca="1">IFERROR(IF(INDEX(INDIRECT("B_MSK["&amp;EXPEDISI[#Headers]&amp;"]"),ROW()-1)=0,"",INDEX(INDIRECT("B_MSK["&amp;EXPEDISI[#Headers]&amp;"]"),ROW()-1)),"")</f>
        <v/>
      </c>
      <c r="K818" s="16" t="str">
        <f ca="1">IFERROR(IF(EXPEDISI[[#This Row],[NAMA BARANG]]="","",INDEX(INDIRECT("B_MSK["&amp;EXPEDISI[#Headers]&amp;"]"),ROW()-1)),"")</f>
        <v/>
      </c>
      <c r="L818" s="17" t="str">
        <f ca="1">IFERROR(INDEX(INDIRECT("B_MSK["&amp;EXPEDISI[#Headers]&amp;"]"),ROW()-1),"")</f>
        <v/>
      </c>
    </row>
    <row r="819" spans="1:12" x14ac:dyDescent="0.25">
      <c r="A819" s="16">
        <f ca="1">IFERROR(INDEX(INDIRECT("B_MSK["&amp;EXPEDISI[#Headers]&amp;"]"),ROW()-1),"")</f>
        <v>44958</v>
      </c>
      <c r="B819" s="26" t="str">
        <f ca="1">IFERROR(INDEX(INDIRECT("B_MSK["&amp;EXPEDISI[#Headers]&amp;"]"),ROW()-1),"")</f>
        <v>Lem Cair F-5036 50ml</v>
      </c>
      <c r="C819" s="26" t="str">
        <f ca="1">IFERROR(INDEX(SUPPLIER_CONV[2],MATCH(INDEX(INDIRECT("B_MSK["&amp;EXPEDISI[#Headers]&amp;"]"),ROW()-1),SUPPLIER_CONV[1],0)),"")</f>
        <v>SAMUDERA ANGKASA</v>
      </c>
      <c r="D819" s="21" t="str">
        <f ca="1">IFERROR(INDEX(INDIRECT("B_MSK["&amp;EXPEDISI[#Headers]&amp;"]"),ROW()-1)&amp;IF(OR(EXPEDISI[[#This Row],[C]]&lt;2,EXPEDISI[[#This Row],[C]]=""),"","/ CTN"),"")</f>
        <v>432 PCS/ CTN</v>
      </c>
      <c r="E819" s="5">
        <f ca="1">IFERROR(INDEX(INDIRECT("B_MSK["&amp;EXPEDISI[#Headers]&amp;"]"),ROW()-1),"")</f>
        <v>9</v>
      </c>
      <c r="F819" s="22">
        <f ca="1">IFERROR(INDEX(INDIRECT("B_MSK["&amp;EXPEDISI[#Headers]&amp;"_1]"),ROW()-1),"")</f>
        <v>1400</v>
      </c>
      <c r="G819" s="17" t="str">
        <f ca="1">IFERROR(INDEX(INDIRECT("B_MSK["&amp;EXPEDISI[#Headers]&amp;"_1]"),ROW()-1),"")</f>
        <v>/ PCS</v>
      </c>
      <c r="H819" s="17">
        <f ca="1">IFERROR(INDEX(INDIRECT("B_MSK["&amp;EXPEDISI[#Headers]&amp;"]"),ROW()-1),"")</f>
        <v>0.05</v>
      </c>
      <c r="I819" s="17" t="str">
        <f ca="1">IFERROR(INDEX(INDIRECT("B_MSK["&amp;EXPEDISI[#Headers]&amp;"]"),ROW()-1),"")</f>
        <v/>
      </c>
      <c r="J819" s="19" t="str">
        <f ca="1">IFERROR(IF(INDEX(INDIRECT("B_MSK["&amp;EXPEDISI[#Headers]&amp;"]"),ROW()-1)=0,"",INDEX(INDIRECT("B_MSK["&amp;EXPEDISI[#Headers]&amp;"]"),ROW()-1)),"")</f>
        <v/>
      </c>
      <c r="K819" s="16">
        <f ca="1">IFERROR(IF(EXPEDISI[[#This Row],[NAMA BARANG]]="","",INDEX(INDIRECT("B_MSK["&amp;EXPEDISI[#Headers]&amp;"]"),ROW()-1)),"")</f>
        <v>44958</v>
      </c>
      <c r="L819" s="17" t="str">
        <f ca="1">IFERROR(INDEX(INDIRECT("B_MSK["&amp;EXPEDISI[#Headers]&amp;"]"),ROW()-1),"")</f>
        <v/>
      </c>
    </row>
    <row r="820" spans="1:12" x14ac:dyDescent="0.25">
      <c r="A820" s="16" t="str">
        <f ca="1">IFERROR(INDEX(INDIRECT("B_MSK["&amp;EXPEDISI[#Headers]&amp;"]"),ROW()-1),"")</f>
        <v/>
      </c>
      <c r="B820" s="26" t="str">
        <f ca="1">IFERROR(INDEX(INDIRECT("B_MSK["&amp;EXPEDISI[#Headers]&amp;"]"),ROW()-1),"")</f>
        <v>Stabillo HL-520 Vanco</v>
      </c>
      <c r="C820" s="26" t="str">
        <f ca="1">IFERROR(INDEX(SUPPLIER_CONV[2],MATCH(INDEX(INDIRECT("B_MSK["&amp;EXPEDISI[#Headers]&amp;"]"),ROW()-1),SUPPLIER_CONV[1],0)),"")</f>
        <v>SAMUDERA ANGKASA</v>
      </c>
      <c r="D820" s="21" t="str">
        <f ca="1">IFERROR(INDEX(INDIRECT("B_MSK["&amp;EXPEDISI[#Headers]&amp;"]"),ROW()-1)&amp;IF(OR(EXPEDISI[[#This Row],[C]]&lt;2,EXPEDISI[[#This Row],[C]]=""),"","/ CTN"),"")</f>
        <v>100 LSN/ CTN</v>
      </c>
      <c r="E820" s="5">
        <f ca="1">IFERROR(INDEX(INDIRECT("B_MSK["&amp;EXPEDISI[#Headers]&amp;"]"),ROW()-1),"")</f>
        <v>15</v>
      </c>
      <c r="F820" s="22">
        <f ca="1">IFERROR(INDEX(INDIRECT("B_MSK["&amp;EXPEDISI[#Headers]&amp;"_1]"),ROW()-1),"")</f>
        <v>19000</v>
      </c>
      <c r="G820" s="17" t="str">
        <f ca="1">IFERROR(INDEX(INDIRECT("B_MSK["&amp;EXPEDISI[#Headers]&amp;"_1]"),ROW()-1),"")</f>
        <v>/ LSN</v>
      </c>
      <c r="H820" s="17">
        <f ca="1">IFERROR(INDEX(INDIRECT("B_MSK["&amp;EXPEDISI[#Headers]&amp;"]"),ROW()-1),"")</f>
        <v>0.05</v>
      </c>
      <c r="I820" s="17" t="str">
        <f ca="1">IFERROR(INDEX(INDIRECT("B_MSK["&amp;EXPEDISI[#Headers]&amp;"]"),ROW()-1),"")</f>
        <v/>
      </c>
      <c r="J820" s="23" t="str">
        <f ca="1">IFERROR(IF(INDEX(INDIRECT("B_MSK["&amp;EXPEDISI[#Headers]&amp;"]"),ROW()-1)=0,"",INDEX(INDIRECT("B_MSK["&amp;EXPEDISI[#Headers]&amp;"]"),ROW()-1)),"")</f>
        <v/>
      </c>
      <c r="K820" s="16">
        <f ca="1">IFERROR(IF(EXPEDISI[[#This Row],[NAMA BARANG]]="","",INDEX(INDIRECT("B_MSK["&amp;EXPEDISI[#Headers]&amp;"]"),ROW()-1)),"")</f>
        <v>44958</v>
      </c>
      <c r="L820" s="17" t="str">
        <f ca="1">IFERROR(INDEX(INDIRECT("B_MSK["&amp;EXPEDISI[#Headers]&amp;"]"),ROW()-1),"")</f>
        <v/>
      </c>
    </row>
    <row r="821" spans="1:12" x14ac:dyDescent="0.25">
      <c r="A821" s="16" t="str">
        <f ca="1">IFERROR(INDEX(INDIRECT("B_MSK["&amp;EXPEDISI[#Headers]&amp;"]"),ROW()-1),"")</f>
        <v/>
      </c>
      <c r="B821" s="26" t="str">
        <f ca="1">IFERROR(INDEX(INDIRECT("B_MSK["&amp;EXPEDISI[#Headers]&amp;"]"),ROW()-1),"")</f>
        <v>P case Magnit C-1756 22x7.5</v>
      </c>
      <c r="C821" s="26" t="str">
        <f ca="1">IFERROR(INDEX(SUPPLIER_CONV[2],MATCH(INDEX(INDIRECT("B_MSK["&amp;EXPEDISI[#Headers]&amp;"]"),ROW()-1),SUPPLIER_CONV[1],0)),"")</f>
        <v>SAMUDERA ANGKASA</v>
      </c>
      <c r="D821" s="21" t="str">
        <f ca="1">IFERROR(INDEX(INDIRECT("B_MSK["&amp;EXPEDISI[#Headers]&amp;"]"),ROW()-1)&amp;IF(OR(EXPEDISI[[#This Row],[C]]&lt;2,EXPEDISI[[#This Row],[C]]=""),"","/ CTN"),"")</f>
        <v>160 PCS/ CTN</v>
      </c>
      <c r="E821" s="5">
        <f ca="1">IFERROR(INDEX(INDIRECT("B_MSK["&amp;EXPEDISI[#Headers]&amp;"]"),ROW()-1),"")</f>
        <v>6</v>
      </c>
      <c r="F821" s="22">
        <f ca="1">IFERROR(INDEX(INDIRECT("B_MSK["&amp;EXPEDISI[#Headers]&amp;"_1]"),ROW()-1),"")</f>
        <v>9500</v>
      </c>
      <c r="G821" s="17" t="str">
        <f ca="1">IFERROR(INDEX(INDIRECT("B_MSK["&amp;EXPEDISI[#Headers]&amp;"_1]"),ROW()-1),"")</f>
        <v>/ PCS</v>
      </c>
      <c r="H821" s="17">
        <f ca="1">IFERROR(INDEX(INDIRECT("B_MSK["&amp;EXPEDISI[#Headers]&amp;"]"),ROW()-1),"")</f>
        <v>0.05</v>
      </c>
      <c r="I821" s="17" t="str">
        <f ca="1">IFERROR(INDEX(INDIRECT("B_MSK["&amp;EXPEDISI[#Headers]&amp;"]"),ROW()-1),"")</f>
        <v/>
      </c>
      <c r="J821" s="23" t="str">
        <f ca="1">IFERROR(IF(INDEX(INDIRECT("B_MSK["&amp;EXPEDISI[#Headers]&amp;"]"),ROW()-1)=0,"",INDEX(INDIRECT("B_MSK["&amp;EXPEDISI[#Headers]&amp;"]"),ROW()-1)),"")</f>
        <v/>
      </c>
      <c r="K821" s="16">
        <f ca="1">IFERROR(IF(EXPEDISI[[#This Row],[NAMA BARANG]]="","",INDEX(INDIRECT("B_MSK["&amp;EXPEDISI[#Headers]&amp;"]"),ROW()-1)),"")</f>
        <v>44958</v>
      </c>
      <c r="L821" s="17" t="str">
        <f ca="1">IFERROR(INDEX(INDIRECT("B_MSK["&amp;EXPEDISI[#Headers]&amp;"]"),ROW()-1),"")</f>
        <v/>
      </c>
    </row>
    <row r="822" spans="1:12" x14ac:dyDescent="0.25">
      <c r="A822" s="16" t="str">
        <f ca="1">IFERROR(INDEX(INDIRECT("B_MSK["&amp;EXPEDISI[#Headers]&amp;"]"),ROW()-1),"")</f>
        <v/>
      </c>
      <c r="B822" s="26" t="str">
        <f ca="1">IFERROR(INDEX(INDIRECT("B_MSK["&amp;EXPEDISI[#Headers]&amp;"]"),ROW()-1),"")</f>
        <v>Lem Cair F-5036 50ml</v>
      </c>
      <c r="C822" s="26" t="str">
        <f ca="1">IFERROR(INDEX(SUPPLIER_CONV[2],MATCH(INDEX(INDIRECT("B_MSK["&amp;EXPEDISI[#Headers]&amp;"]"),ROW()-1),SUPPLIER_CONV[1],0)),"")</f>
        <v>SAMUDERA ANGKASA</v>
      </c>
      <c r="D822" s="21" t="str">
        <f ca="1">IFERROR(INDEX(INDIRECT("B_MSK["&amp;EXPEDISI[#Headers]&amp;"]"),ROW()-1)&amp;IF(OR(EXPEDISI[[#This Row],[C]]&lt;2,EXPEDISI[[#This Row],[C]]=""),"","/ CTN"),"")</f>
        <v>432 PCS</v>
      </c>
      <c r="E822" s="5" t="str">
        <f ca="1">IFERROR(INDEX(INDIRECT("B_MSK["&amp;EXPEDISI[#Headers]&amp;"]"),ROW()-1),"")</f>
        <v/>
      </c>
      <c r="F822" s="22">
        <f ca="1">IFERROR(INDEX(INDIRECT("B_MSK["&amp;EXPEDISI[#Headers]&amp;"_1]"),ROW()-1),"")</f>
        <v>1400</v>
      </c>
      <c r="G822" s="17" t="str">
        <f ca="1">IFERROR(INDEX(INDIRECT("B_MSK["&amp;EXPEDISI[#Headers]&amp;"_1]"),ROW()-1),"")</f>
        <v>/ PCS</v>
      </c>
      <c r="H822" s="17">
        <f ca="1">IFERROR(INDEX(INDIRECT("B_MSK["&amp;EXPEDISI[#Headers]&amp;"]"),ROW()-1),"")</f>
        <v>0.05</v>
      </c>
      <c r="I822" s="17" t="str">
        <f ca="1">IFERROR(INDEX(INDIRECT("B_MSK["&amp;EXPEDISI[#Headers]&amp;"]"),ROW()-1),"")</f>
        <v/>
      </c>
      <c r="J822" s="19" t="str">
        <f ca="1">IFERROR(IF(INDEX(INDIRECT("B_MSK["&amp;EXPEDISI[#Headers]&amp;"]"),ROW()-1)=0,"",INDEX(INDIRECT("B_MSK["&amp;EXPEDISI[#Headers]&amp;"]"),ROW()-1)),"")</f>
        <v/>
      </c>
      <c r="K822" s="16">
        <f ca="1">IFERROR(IF(EXPEDISI[[#This Row],[NAMA BARANG]]="","",INDEX(INDIRECT("B_MSK["&amp;EXPEDISI[#Headers]&amp;"]"),ROW()-1)),"")</f>
        <v>44958</v>
      </c>
      <c r="L822" s="17" t="str">
        <f ca="1">IFERROR(INDEX(INDIRECT("B_MSK["&amp;EXPEDISI[#Headers]&amp;"]"),ROW()-1),"")</f>
        <v/>
      </c>
    </row>
    <row r="823" spans="1:12" x14ac:dyDescent="0.25">
      <c r="A823" s="16" t="str">
        <f ca="1">IFERROR(INDEX(INDIRECT("B_MSK["&amp;EXPEDISI[#Headers]&amp;"]"),ROW()-1),"")</f>
        <v/>
      </c>
      <c r="B823" s="26" t="str">
        <f ca="1">IFERROR(INDEX(INDIRECT("B_MSK["&amp;EXPEDISI[#Headers]&amp;"]"),ROW()-1),"")</f>
        <v/>
      </c>
      <c r="C823" s="26" t="str">
        <f ca="1">IFERROR(INDEX(SUPPLIER_CONV[2],MATCH(INDEX(INDIRECT("B_MSK["&amp;EXPEDISI[#Headers]&amp;"]"),ROW()-1),SUPPLIER_CONV[1],0)),"")</f>
        <v/>
      </c>
      <c r="D823" s="21" t="str">
        <f ca="1">IFERROR(INDEX(INDIRECT("B_MSK["&amp;EXPEDISI[#Headers]&amp;"]"),ROW()-1)&amp;IF(OR(EXPEDISI[[#This Row],[C]]&lt;2,EXPEDISI[[#This Row],[C]]=""),"","/ CTN"),"")</f>
        <v/>
      </c>
      <c r="E823" s="5" t="str">
        <f ca="1">IFERROR(INDEX(INDIRECT("B_MSK["&amp;EXPEDISI[#Headers]&amp;"]"),ROW()-1),"")</f>
        <v/>
      </c>
      <c r="F823" s="22" t="str">
        <f ca="1">IFERROR(INDEX(INDIRECT("B_MSK["&amp;EXPEDISI[#Headers]&amp;"_1]"),ROW()-1),"")</f>
        <v/>
      </c>
      <c r="G823" s="17" t="str">
        <f ca="1">IFERROR(INDEX(INDIRECT("B_MSK["&amp;EXPEDISI[#Headers]&amp;"_1]"),ROW()-1),"")</f>
        <v/>
      </c>
      <c r="H823" s="17" t="str">
        <f ca="1">IFERROR(INDEX(INDIRECT("B_MSK["&amp;EXPEDISI[#Headers]&amp;"]"),ROW()-1),"")</f>
        <v/>
      </c>
      <c r="I823" s="17" t="str">
        <f ca="1">IFERROR(INDEX(INDIRECT("B_MSK["&amp;EXPEDISI[#Headers]&amp;"]"),ROW()-1),"")</f>
        <v/>
      </c>
      <c r="J823" s="19" t="str">
        <f ca="1">IFERROR(IF(INDEX(INDIRECT("B_MSK["&amp;EXPEDISI[#Headers]&amp;"]"),ROW()-1)=0,"",INDEX(INDIRECT("B_MSK["&amp;EXPEDISI[#Headers]&amp;"]"),ROW()-1)),"")</f>
        <v/>
      </c>
      <c r="K823" s="16" t="str">
        <f ca="1">IFERROR(IF(EXPEDISI[[#This Row],[NAMA BARANG]]="","",INDEX(INDIRECT("B_MSK["&amp;EXPEDISI[#Headers]&amp;"]"),ROW()-1)),"")</f>
        <v/>
      </c>
      <c r="L823" s="17" t="str">
        <f ca="1">IFERROR(INDEX(INDIRECT("B_MSK["&amp;EXPEDISI[#Headers]&amp;"]"),ROW()-1),"")</f>
        <v/>
      </c>
    </row>
    <row r="824" spans="1:12" x14ac:dyDescent="0.25">
      <c r="A824" s="16" t="str">
        <f ca="1">IFERROR(INDEX(INDIRECT("B_MSK["&amp;EXPEDISI[#Headers]&amp;"]"),ROW()-1),"")</f>
        <v/>
      </c>
      <c r="B824" s="26" t="str">
        <f ca="1">IFERROR(INDEX(INDIRECT("B_MSK["&amp;EXPEDISI[#Headers]&amp;"]"),ROW()-1),"")</f>
        <v>Dispenser Polar Bear MN-305</v>
      </c>
      <c r="C824" s="26" t="str">
        <f ca="1">IFERROR(INDEX(SUPPLIER_CONV[2],MATCH(INDEX(INDIRECT("B_MSK["&amp;EXPEDISI[#Headers]&amp;"]"),ROW()-1),SUPPLIER_CONV[1],0)),"")</f>
        <v>LAUTAN MAS ASIA</v>
      </c>
      <c r="D824" s="21" t="str">
        <f ca="1">IFERROR(INDEX(INDIRECT("B_MSK["&amp;EXPEDISI[#Headers]&amp;"]"),ROW()-1)&amp;IF(OR(EXPEDISI[[#This Row],[C]]&lt;2,EXPEDISI[[#This Row],[C]]=""),"","/ CTN"),"")</f>
        <v>48 BOX (12 LSN)/ CTN</v>
      </c>
      <c r="E824" s="5">
        <f ca="1">IFERROR(INDEX(INDIRECT("B_MSK["&amp;EXPEDISI[#Headers]&amp;"]"),ROW()-1),"")</f>
        <v>10</v>
      </c>
      <c r="F824" s="22">
        <f ca="1">IFERROR(INDEX(INDIRECT("B_MSK["&amp;EXPEDISI[#Headers]&amp;"_1]"),ROW()-1),"")</f>
        <v>92000</v>
      </c>
      <c r="G824" s="17" t="str">
        <f ca="1">IFERROR(INDEX(INDIRECT("B_MSK["&amp;EXPEDISI[#Headers]&amp;"_1]"),ROW()-1),"")</f>
        <v xml:space="preserve">/ BOX </v>
      </c>
      <c r="H824" s="17">
        <f ca="1">IFERROR(INDEX(INDIRECT("B_MSK["&amp;EXPEDISI[#Headers]&amp;"]"),ROW()-1),"")</f>
        <v>0.27927000000000002</v>
      </c>
      <c r="I824" s="17" t="str">
        <f ca="1">IFERROR(INDEX(INDIRECT("B_MSK["&amp;EXPEDISI[#Headers]&amp;"]"),ROW()-1),"")</f>
        <v/>
      </c>
      <c r="J824" s="19" t="str">
        <f ca="1">IFERROR(IF(INDEX(INDIRECT("B_MSK["&amp;EXPEDISI[#Headers]&amp;"]"),ROW()-1)=0,"",INDEX(INDIRECT("B_MSK["&amp;EXPEDISI[#Headers]&amp;"]"),ROW()-1)),"")</f>
        <v>BELUM PPN 11%</v>
      </c>
      <c r="K824" s="16">
        <f ca="1">IFERROR(IF(EXPEDISI[[#This Row],[NAMA BARANG]]="","",INDEX(INDIRECT("B_MSK["&amp;EXPEDISI[#Headers]&amp;"]"),ROW()-1)),"")</f>
        <v>44958</v>
      </c>
      <c r="L824" s="17" t="str">
        <f ca="1">IFERROR(INDEX(INDIRECT("B_MSK["&amp;EXPEDISI[#Headers]&amp;"]"),ROW()-1),"")</f>
        <v/>
      </c>
    </row>
    <row r="825" spans="1:12" x14ac:dyDescent="0.25">
      <c r="A825" s="16" t="str">
        <f ca="1">IFERROR(INDEX(INDIRECT("B_MSK["&amp;EXPEDISI[#Headers]&amp;"]"),ROW()-1),"")</f>
        <v/>
      </c>
      <c r="B825" s="26" t="str">
        <f ca="1">IFERROR(INDEX(INDIRECT("B_MSK["&amp;EXPEDISI[#Headers]&amp;"]"),ROW()-1),"")</f>
        <v/>
      </c>
      <c r="C825" s="26" t="str">
        <f ca="1">IFERROR(INDEX(SUPPLIER_CONV[2],MATCH(INDEX(INDIRECT("B_MSK["&amp;EXPEDISI[#Headers]&amp;"]"),ROW()-1),SUPPLIER_CONV[1],0)),"")</f>
        <v/>
      </c>
      <c r="D825" s="21" t="str">
        <f ca="1">IFERROR(INDEX(INDIRECT("B_MSK["&amp;EXPEDISI[#Headers]&amp;"]"),ROW()-1)&amp;IF(OR(EXPEDISI[[#This Row],[C]]&lt;2,EXPEDISI[[#This Row],[C]]=""),"","/ CTN"),"")</f>
        <v/>
      </c>
      <c r="E825" s="5" t="str">
        <f ca="1">IFERROR(INDEX(INDIRECT("B_MSK["&amp;EXPEDISI[#Headers]&amp;"]"),ROW()-1),"")</f>
        <v/>
      </c>
      <c r="F825" s="22" t="str">
        <f ca="1">IFERROR(INDEX(INDIRECT("B_MSK["&amp;EXPEDISI[#Headers]&amp;"_1]"),ROW()-1),"")</f>
        <v/>
      </c>
      <c r="G825" s="17" t="str">
        <f ca="1">IFERROR(INDEX(INDIRECT("B_MSK["&amp;EXPEDISI[#Headers]&amp;"_1]"),ROW()-1),"")</f>
        <v/>
      </c>
      <c r="H825" s="17" t="str">
        <f ca="1">IFERROR(INDEX(INDIRECT("B_MSK["&amp;EXPEDISI[#Headers]&amp;"]"),ROW()-1),"")</f>
        <v/>
      </c>
      <c r="I825" s="17" t="str">
        <f ca="1">IFERROR(INDEX(INDIRECT("B_MSK["&amp;EXPEDISI[#Headers]&amp;"]"),ROW()-1),"")</f>
        <v/>
      </c>
      <c r="J825" s="19" t="str">
        <f ca="1">IFERROR(IF(INDEX(INDIRECT("B_MSK["&amp;EXPEDISI[#Headers]&amp;"]"),ROW()-1)=0,"",INDEX(INDIRECT("B_MSK["&amp;EXPEDISI[#Headers]&amp;"]"),ROW()-1)),"")</f>
        <v/>
      </c>
      <c r="K825" s="16" t="str">
        <f ca="1">IFERROR(IF(EXPEDISI[[#This Row],[NAMA BARANG]]="","",INDEX(INDIRECT("B_MSK["&amp;EXPEDISI[#Headers]&amp;"]"),ROW()-1)),"")</f>
        <v/>
      </c>
      <c r="L825" s="17" t="str">
        <f ca="1">IFERROR(INDEX(INDIRECT("B_MSK["&amp;EXPEDISI[#Headers]&amp;"]"),ROW()-1),"")</f>
        <v/>
      </c>
    </row>
    <row r="826" spans="1:12" x14ac:dyDescent="0.25">
      <c r="A826" s="16">
        <f ca="1">IFERROR(INDEX(INDIRECT("B_MSK["&amp;EXPEDISI[#Headers]&amp;"]"),ROW()-1),"")</f>
        <v>44959</v>
      </c>
      <c r="B826" s="26" t="str">
        <f ca="1">IFERROR(INDEX(INDIRECT("B_MSK["&amp;EXPEDISI[#Headers]&amp;"]"),ROW()-1),"")</f>
        <v>Isi cutter JK A-100</v>
      </c>
      <c r="C826" s="26" t="str">
        <f ca="1">IFERROR(INDEX(SUPPLIER_CONV[2],MATCH(INDEX(INDIRECT("B_MSK["&amp;EXPEDISI[#Headers]&amp;"]"),ROW()-1),SUPPLIER_CONV[1],0)),"")</f>
        <v>ATALI</v>
      </c>
      <c r="D826" s="21" t="str">
        <f ca="1">IFERROR(INDEX(INDIRECT("B_MSK["&amp;EXPEDISI[#Headers]&amp;"]"),ROW()-1)&amp;IF(OR(EXPEDISI[[#This Row],[C]]&lt;2,EXPEDISI[[#This Row],[C]]=""),"","/ CTN"),"")</f>
        <v>120 LSN/ CTN</v>
      </c>
      <c r="E826" s="5">
        <f ca="1">IFERROR(INDEX(INDIRECT("B_MSK["&amp;EXPEDISI[#Headers]&amp;"]"),ROW()-1),"")</f>
        <v>3</v>
      </c>
      <c r="F826" s="22">
        <f ca="1">IFERROR(INDEX(INDIRECT("B_MSK["&amp;EXPEDISI[#Headers]&amp;"_1]"),ROW()-1),"")</f>
        <v>24600</v>
      </c>
      <c r="G826" s="17" t="str">
        <f ca="1">IFERROR(INDEX(INDIRECT("B_MSK["&amp;EXPEDISI[#Headers]&amp;"_1]"),ROW()-1),"")</f>
        <v>/ LSN</v>
      </c>
      <c r="H826" s="17">
        <f ca="1">IFERROR(INDEX(INDIRECT("B_MSK["&amp;EXPEDISI[#Headers]&amp;"]"),ROW()-1),"")</f>
        <v>0.125</v>
      </c>
      <c r="I826" s="17">
        <f ca="1">IFERROR(INDEX(INDIRECT("B_MSK["&amp;EXPEDISI[#Headers]&amp;"]"),ROW()-1),"")</f>
        <v>0.05</v>
      </c>
      <c r="J826" s="19" t="str">
        <f ca="1">IFERROR(IF(INDEX(INDIRECT("B_MSK["&amp;EXPEDISI[#Headers]&amp;"]"),ROW()-1)=0,"",INDEX(INDIRECT("B_MSK["&amp;EXPEDISI[#Headers]&amp;"]"),ROW()-1)),"")</f>
        <v/>
      </c>
      <c r="K826" s="16">
        <f ca="1">IFERROR(IF(EXPEDISI[[#This Row],[NAMA BARANG]]="","",INDEX(INDIRECT("B_MSK["&amp;EXPEDISI[#Headers]&amp;"]"),ROW()-1)),"")</f>
        <v>44959</v>
      </c>
      <c r="L826" s="17" t="str">
        <f ca="1">IFERROR(INDEX(INDIRECT("B_MSK["&amp;EXPEDISI[#Headers]&amp;"]"),ROW()-1),"")</f>
        <v/>
      </c>
    </row>
    <row r="827" spans="1:12" x14ac:dyDescent="0.25">
      <c r="A827" s="16" t="str">
        <f ca="1">IFERROR(INDEX(INDIRECT("B_MSK["&amp;EXPEDISI[#Headers]&amp;"]"),ROW()-1),"")</f>
        <v/>
      </c>
      <c r="B827" s="26" t="str">
        <f ca="1">IFERROR(INDEX(INDIRECT("B_MSK["&amp;EXPEDISI[#Headers]&amp;"]"),ROW()-1),"")</f>
        <v/>
      </c>
      <c r="C827" s="26" t="str">
        <f ca="1">IFERROR(INDEX(SUPPLIER_CONV[2],MATCH(INDEX(INDIRECT("B_MSK["&amp;EXPEDISI[#Headers]&amp;"]"),ROW()-1),SUPPLIER_CONV[1],0)),"")</f>
        <v/>
      </c>
      <c r="D827" s="21" t="str">
        <f ca="1">IFERROR(INDEX(INDIRECT("B_MSK["&amp;EXPEDISI[#Headers]&amp;"]"),ROW()-1)&amp;IF(OR(EXPEDISI[[#This Row],[C]]&lt;2,EXPEDISI[[#This Row],[C]]=""),"","/ CTN"),"")</f>
        <v/>
      </c>
      <c r="E827" s="5" t="str">
        <f ca="1">IFERROR(INDEX(INDIRECT("B_MSK["&amp;EXPEDISI[#Headers]&amp;"]"),ROW()-1),"")</f>
        <v/>
      </c>
      <c r="F827" s="22" t="str">
        <f ca="1">IFERROR(INDEX(INDIRECT("B_MSK["&amp;EXPEDISI[#Headers]&amp;"_1]"),ROW()-1),"")</f>
        <v/>
      </c>
      <c r="G827" s="17" t="str">
        <f ca="1">IFERROR(INDEX(INDIRECT("B_MSK["&amp;EXPEDISI[#Headers]&amp;"_1]"),ROW()-1),"")</f>
        <v/>
      </c>
      <c r="H827" s="17" t="str">
        <f ca="1">IFERROR(INDEX(INDIRECT("B_MSK["&amp;EXPEDISI[#Headers]&amp;"]"),ROW()-1),"")</f>
        <v/>
      </c>
      <c r="I827" s="17" t="str">
        <f ca="1">IFERROR(INDEX(INDIRECT("B_MSK["&amp;EXPEDISI[#Headers]&amp;"]"),ROW()-1),"")</f>
        <v/>
      </c>
      <c r="J827" s="23" t="str">
        <f ca="1">IFERROR(IF(INDEX(INDIRECT("B_MSK["&amp;EXPEDISI[#Headers]&amp;"]"),ROW()-1)=0,"",INDEX(INDIRECT("B_MSK["&amp;EXPEDISI[#Headers]&amp;"]"),ROW()-1)),"")</f>
        <v/>
      </c>
      <c r="K827" s="16" t="str">
        <f ca="1">IFERROR(IF(EXPEDISI[[#This Row],[NAMA BARANG]]="","",INDEX(INDIRECT("B_MSK["&amp;EXPEDISI[#Headers]&amp;"]"),ROW()-1)),"")</f>
        <v/>
      </c>
      <c r="L827" s="17" t="str">
        <f ca="1">IFERROR(INDEX(INDIRECT("B_MSK["&amp;EXPEDISI[#Headers]&amp;"]"),ROW()-1),"")</f>
        <v/>
      </c>
    </row>
    <row r="828" spans="1:12" x14ac:dyDescent="0.25">
      <c r="A828" s="16" t="str">
        <f ca="1">IFERROR(INDEX(INDIRECT("B_MSK["&amp;EXPEDISI[#Headers]&amp;"]"),ROW()-1),"")</f>
        <v/>
      </c>
      <c r="B828" s="26" t="str">
        <f ca="1">IFERROR(INDEX(INDIRECT("B_MSK["&amp;EXPEDISI[#Headers]&amp;"]"),ROW()-1),"")</f>
        <v>Gunting JK SC-828 SG</v>
      </c>
      <c r="C828" s="26" t="str">
        <f ca="1">IFERROR(INDEX(SUPPLIER_CONV[2],MATCH(INDEX(INDIRECT("B_MSK["&amp;EXPEDISI[#Headers]&amp;"]"),ROW()-1),SUPPLIER_CONV[1],0)),"")</f>
        <v>ATALI</v>
      </c>
      <c r="D828" s="21" t="str">
        <f ca="1">IFERROR(INDEX(INDIRECT("B_MSK["&amp;EXPEDISI[#Headers]&amp;"]"),ROW()-1)&amp;IF(OR(EXPEDISI[[#This Row],[C]]&lt;2,EXPEDISI[[#This Row],[C]]=""),"","/ CTN"),"")</f>
        <v>12 LSN</v>
      </c>
      <c r="E828" s="5">
        <f ca="1">IFERROR(INDEX(INDIRECT("B_MSK["&amp;EXPEDISI[#Headers]&amp;"]"),ROW()-1),"")</f>
        <v>1</v>
      </c>
      <c r="F828" s="22">
        <f ca="1">IFERROR(INDEX(INDIRECT("B_MSK["&amp;EXPEDISI[#Headers]&amp;"_1]"),ROW()-1),"")</f>
        <v>73200</v>
      </c>
      <c r="G828" s="17" t="str">
        <f ca="1">IFERROR(INDEX(INDIRECT("B_MSK["&amp;EXPEDISI[#Headers]&amp;"_1]"),ROW()-1),"")</f>
        <v>/ LSN</v>
      </c>
      <c r="H828" s="17">
        <f ca="1">IFERROR(INDEX(INDIRECT("B_MSK["&amp;EXPEDISI[#Headers]&amp;"]"),ROW()-1),"")</f>
        <v>0.125</v>
      </c>
      <c r="I828" s="17">
        <f ca="1">IFERROR(INDEX(INDIRECT("B_MSK["&amp;EXPEDISI[#Headers]&amp;"]"),ROW()-1),"")</f>
        <v>0.05</v>
      </c>
      <c r="J828" s="23" t="str">
        <f ca="1">IFERROR(IF(INDEX(INDIRECT("B_MSK["&amp;EXPEDISI[#Headers]&amp;"]"),ROW()-1)=0,"",INDEX(INDIRECT("B_MSK["&amp;EXPEDISI[#Headers]&amp;"]"),ROW()-1)),"")</f>
        <v/>
      </c>
      <c r="K828" s="16">
        <f ca="1">IFERROR(IF(EXPEDISI[[#This Row],[NAMA BARANG]]="","",INDEX(INDIRECT("B_MSK["&amp;EXPEDISI[#Headers]&amp;"]"),ROW()-1)),"")</f>
        <v>44959</v>
      </c>
      <c r="L828" s="17" t="str">
        <f ca="1">IFERROR(INDEX(INDIRECT("B_MSK["&amp;EXPEDISI[#Headers]&amp;"]"),ROW()-1),"")</f>
        <v/>
      </c>
    </row>
    <row r="829" spans="1:12" x14ac:dyDescent="0.25">
      <c r="A829" s="16" t="str">
        <f ca="1">IFERROR(INDEX(INDIRECT("B_MSK["&amp;EXPEDISI[#Headers]&amp;"]"),ROW()-1),"")</f>
        <v/>
      </c>
      <c r="B829" s="26" t="str">
        <f ca="1">IFERROR(INDEX(INDIRECT("B_MSK["&amp;EXPEDISI[#Headers]&amp;"]"),ROW()-1),"")</f>
        <v>Gunting JK SC-838 SG</v>
      </c>
      <c r="C829" s="26" t="str">
        <f ca="1">IFERROR(INDEX(SUPPLIER_CONV[2],MATCH(INDEX(INDIRECT("B_MSK["&amp;EXPEDISI[#Headers]&amp;"]"),ROW()-1),SUPPLIER_CONV[1],0)),"")</f>
        <v>ATALI</v>
      </c>
      <c r="D829" s="21" t="str">
        <f ca="1">IFERROR(INDEX(INDIRECT("B_MSK["&amp;EXPEDISI[#Headers]&amp;"]"),ROW()-1)&amp;IF(OR(EXPEDISI[[#This Row],[C]]&lt;2,EXPEDISI[[#This Row],[C]]=""),"","/ CTN"),"")</f>
        <v>12 LSN</v>
      </c>
      <c r="E829" s="5">
        <f ca="1">IFERROR(INDEX(INDIRECT("B_MSK["&amp;EXPEDISI[#Headers]&amp;"]"),ROW()-1),"")</f>
        <v>1</v>
      </c>
      <c r="F829" s="22">
        <f ca="1">IFERROR(INDEX(INDIRECT("B_MSK["&amp;EXPEDISI[#Headers]&amp;"_1]"),ROW()-1),"")</f>
        <v>92400</v>
      </c>
      <c r="G829" s="17" t="str">
        <f ca="1">IFERROR(INDEX(INDIRECT("B_MSK["&amp;EXPEDISI[#Headers]&amp;"_1]"),ROW()-1),"")</f>
        <v>/ LSN</v>
      </c>
      <c r="H829" s="17">
        <f ca="1">IFERROR(INDEX(INDIRECT("B_MSK["&amp;EXPEDISI[#Headers]&amp;"]"),ROW()-1),"")</f>
        <v>0.125</v>
      </c>
      <c r="I829" s="17">
        <f ca="1">IFERROR(INDEX(INDIRECT("B_MSK["&amp;EXPEDISI[#Headers]&amp;"]"),ROW()-1),"")</f>
        <v>0.05</v>
      </c>
      <c r="J829" s="23" t="str">
        <f ca="1">IFERROR(IF(INDEX(INDIRECT("B_MSK["&amp;EXPEDISI[#Headers]&amp;"]"),ROW()-1)=0,"",INDEX(INDIRECT("B_MSK["&amp;EXPEDISI[#Headers]&amp;"]"),ROW()-1)),"")</f>
        <v/>
      </c>
      <c r="K829" s="16">
        <f ca="1">IFERROR(IF(EXPEDISI[[#This Row],[NAMA BARANG]]="","",INDEX(INDIRECT("B_MSK["&amp;EXPEDISI[#Headers]&amp;"]"),ROW()-1)),"")</f>
        <v>44959</v>
      </c>
      <c r="L829" s="17" t="str">
        <f ca="1">IFERROR(INDEX(INDIRECT("B_MSK["&amp;EXPEDISI[#Headers]&amp;"]"),ROW()-1),"")</f>
        <v/>
      </c>
    </row>
    <row r="830" spans="1:12" x14ac:dyDescent="0.25">
      <c r="A830" s="16" t="str">
        <f ca="1">IFERROR(INDEX(INDIRECT("B_MSK["&amp;EXPEDISI[#Headers]&amp;"]"),ROW()-1),"")</f>
        <v/>
      </c>
      <c r="B830" s="26" t="str">
        <f ca="1">IFERROR(INDEX(INDIRECT("B_MSK["&amp;EXPEDISI[#Headers]&amp;"]"),ROW()-1),"")</f>
        <v>Stapler JK HD-10 M</v>
      </c>
      <c r="C830" s="26" t="str">
        <f ca="1">IFERROR(INDEX(SUPPLIER_CONV[2],MATCH(INDEX(INDIRECT("B_MSK["&amp;EXPEDISI[#Headers]&amp;"]"),ROW()-1),SUPPLIER_CONV[1],0)),"")</f>
        <v>ATALI</v>
      </c>
      <c r="D830" s="21" t="str">
        <f ca="1">IFERROR(INDEX(INDIRECT("B_MSK["&amp;EXPEDISI[#Headers]&amp;"]"),ROW()-1)&amp;IF(OR(EXPEDISI[[#This Row],[C]]&lt;2,EXPEDISI[[#This Row],[C]]=""),"","/ CTN"),"")</f>
        <v>25 LSN</v>
      </c>
      <c r="E830" s="5">
        <f ca="1">IFERROR(INDEX(INDIRECT("B_MSK["&amp;EXPEDISI[#Headers]&amp;"]"),ROW()-1),"")</f>
        <v>1</v>
      </c>
      <c r="F830" s="22">
        <f ca="1">IFERROR(INDEX(INDIRECT("B_MSK["&amp;EXPEDISI[#Headers]&amp;"_1]"),ROW()-1),"")</f>
        <v>70800</v>
      </c>
      <c r="G830" s="17" t="str">
        <f ca="1">IFERROR(INDEX(INDIRECT("B_MSK["&amp;EXPEDISI[#Headers]&amp;"_1]"),ROW()-1),"")</f>
        <v>/ LSN</v>
      </c>
      <c r="H830" s="17">
        <f ca="1">IFERROR(INDEX(INDIRECT("B_MSK["&amp;EXPEDISI[#Headers]&amp;"]"),ROW()-1),"")</f>
        <v>0.125</v>
      </c>
      <c r="I830" s="17">
        <f ca="1">IFERROR(INDEX(INDIRECT("B_MSK["&amp;EXPEDISI[#Headers]&amp;"]"),ROW()-1),"")</f>
        <v>0.05</v>
      </c>
      <c r="J830" s="23" t="str">
        <f ca="1">IFERROR(IF(INDEX(INDIRECT("B_MSK["&amp;EXPEDISI[#Headers]&amp;"]"),ROW()-1)=0,"",INDEX(INDIRECT("B_MSK["&amp;EXPEDISI[#Headers]&amp;"]"),ROW()-1)),"")</f>
        <v/>
      </c>
      <c r="K830" s="16">
        <f ca="1">IFERROR(IF(EXPEDISI[[#This Row],[NAMA BARANG]]="","",INDEX(INDIRECT("B_MSK["&amp;EXPEDISI[#Headers]&amp;"]"),ROW()-1)),"")</f>
        <v>44959</v>
      </c>
      <c r="L830" s="17" t="str">
        <f ca="1">IFERROR(INDEX(INDIRECT("B_MSK["&amp;EXPEDISI[#Headers]&amp;"]"),ROW()-1),"")</f>
        <v/>
      </c>
    </row>
    <row r="831" spans="1:12" x14ac:dyDescent="0.25">
      <c r="A831" s="16" t="str">
        <f ca="1">IFERROR(INDEX(INDIRECT("B_MSK["&amp;EXPEDISI[#Headers]&amp;"]"),ROW()-1),"")</f>
        <v/>
      </c>
      <c r="B831" s="26" t="str">
        <f ca="1">IFERROR(INDEX(INDIRECT("B_MSK["&amp;EXPEDISI[#Headers]&amp;"]"),ROW()-1),"")</f>
        <v>Stapler JK HD-10 MP</v>
      </c>
      <c r="C831" s="26" t="str">
        <f ca="1">IFERROR(INDEX(SUPPLIER_CONV[2],MATCH(INDEX(INDIRECT("B_MSK["&amp;EXPEDISI[#Headers]&amp;"]"),ROW()-1),SUPPLIER_CONV[1],0)),"")</f>
        <v>ATALI</v>
      </c>
      <c r="D831" s="21" t="str">
        <f ca="1">IFERROR(INDEX(INDIRECT("B_MSK["&amp;EXPEDISI[#Headers]&amp;"]"),ROW()-1)&amp;IF(OR(EXPEDISI[[#This Row],[C]]&lt;2,EXPEDISI[[#This Row],[C]]=""),"","/ CTN"),"")</f>
        <v>25 LSN</v>
      </c>
      <c r="E831" s="5">
        <f ca="1">IFERROR(INDEX(INDIRECT("B_MSK["&amp;EXPEDISI[#Headers]&amp;"]"),ROW()-1),"")</f>
        <v>1</v>
      </c>
      <c r="F831" s="22">
        <f ca="1">IFERROR(INDEX(INDIRECT("B_MSK["&amp;EXPEDISI[#Headers]&amp;"_1]"),ROW()-1),"")</f>
        <v>66600</v>
      </c>
      <c r="G831" s="17" t="str">
        <f ca="1">IFERROR(INDEX(INDIRECT("B_MSK["&amp;EXPEDISI[#Headers]&amp;"_1]"),ROW()-1),"")</f>
        <v>/ LSN</v>
      </c>
      <c r="H831" s="17">
        <f ca="1">IFERROR(INDEX(INDIRECT("B_MSK["&amp;EXPEDISI[#Headers]&amp;"]"),ROW()-1),"")</f>
        <v>0.125</v>
      </c>
      <c r="I831" s="17">
        <f ca="1">IFERROR(INDEX(INDIRECT("B_MSK["&amp;EXPEDISI[#Headers]&amp;"]"),ROW()-1),"")</f>
        <v>0.05</v>
      </c>
      <c r="J831" s="23" t="str">
        <f ca="1">IFERROR(IF(INDEX(INDIRECT("B_MSK["&amp;EXPEDISI[#Headers]&amp;"]"),ROW()-1)=0,"",INDEX(INDIRECT("B_MSK["&amp;EXPEDISI[#Headers]&amp;"]"),ROW()-1)),"")</f>
        <v/>
      </c>
      <c r="K831" s="16">
        <f ca="1">IFERROR(IF(EXPEDISI[[#This Row],[NAMA BARANG]]="","",INDEX(INDIRECT("B_MSK["&amp;EXPEDISI[#Headers]&amp;"]"),ROW()-1)),"")</f>
        <v>44959</v>
      </c>
      <c r="L831" s="17" t="str">
        <f ca="1">IFERROR(INDEX(INDIRECT("B_MSK["&amp;EXPEDISI[#Headers]&amp;"]"),ROW()-1),"")</f>
        <v/>
      </c>
    </row>
    <row r="832" spans="1:12" x14ac:dyDescent="0.25">
      <c r="A832" s="16" t="str">
        <f ca="1">IFERROR(INDEX(INDIRECT("B_MSK["&amp;EXPEDISI[#Headers]&amp;"]"),ROW()-1),"")</f>
        <v/>
      </c>
      <c r="B832" s="26" t="str">
        <f ca="1">IFERROR(INDEX(INDIRECT("B_MSK["&amp;EXPEDISI[#Headers]&amp;"]"),ROW()-1),"")</f>
        <v>Stapler JK HD-35 LA Long Reach</v>
      </c>
      <c r="C832" s="26" t="str">
        <f ca="1">IFERROR(INDEX(SUPPLIER_CONV[2],MATCH(INDEX(INDIRECT("B_MSK["&amp;EXPEDISI[#Headers]&amp;"]"),ROW()-1),SUPPLIER_CONV[1],0)),"")</f>
        <v>ATALI</v>
      </c>
      <c r="D832" s="21" t="str">
        <f ca="1">IFERROR(INDEX(INDIRECT("B_MSK["&amp;EXPEDISI[#Headers]&amp;"]"),ROW()-1)&amp;IF(OR(EXPEDISI[[#This Row],[C]]&lt;2,EXPEDISI[[#This Row],[C]]=""),"","/ CTN"),"")</f>
        <v>36 PCS</v>
      </c>
      <c r="E832" s="5">
        <f ca="1">IFERROR(INDEX(INDIRECT("B_MSK["&amp;EXPEDISI[#Headers]&amp;"]"),ROW()-1),"")</f>
        <v>1</v>
      </c>
      <c r="F832" s="22">
        <f ca="1">IFERROR(INDEX(INDIRECT("B_MSK["&amp;EXPEDISI[#Headers]&amp;"_1]"),ROW()-1),"")</f>
        <v>58000</v>
      </c>
      <c r="G832" s="17" t="str">
        <f ca="1">IFERROR(INDEX(INDIRECT("B_MSK["&amp;EXPEDISI[#Headers]&amp;"_1]"),ROW()-1),"")</f>
        <v>/ PCS</v>
      </c>
      <c r="H832" s="17">
        <f ca="1">IFERROR(INDEX(INDIRECT("B_MSK["&amp;EXPEDISI[#Headers]&amp;"]"),ROW()-1),"")</f>
        <v>0.125</v>
      </c>
      <c r="I832" s="17">
        <f ca="1">IFERROR(INDEX(INDIRECT("B_MSK["&amp;EXPEDISI[#Headers]&amp;"]"),ROW()-1),"")</f>
        <v>0.05</v>
      </c>
      <c r="J832" s="23" t="str">
        <f ca="1">IFERROR(IF(INDEX(INDIRECT("B_MSK["&amp;EXPEDISI[#Headers]&amp;"]"),ROW()-1)=0,"",INDEX(INDIRECT("B_MSK["&amp;EXPEDISI[#Headers]&amp;"]"),ROW()-1)),"")</f>
        <v/>
      </c>
      <c r="K832" s="16">
        <f ca="1">IFERROR(IF(EXPEDISI[[#This Row],[NAMA BARANG]]="","",INDEX(INDIRECT("B_MSK["&amp;EXPEDISI[#Headers]&amp;"]"),ROW()-1)),"")</f>
        <v>44959</v>
      </c>
      <c r="L832" s="17" t="str">
        <f ca="1">IFERROR(INDEX(INDIRECT("B_MSK["&amp;EXPEDISI[#Headers]&amp;"]"),ROW()-1),"")</f>
        <v/>
      </c>
    </row>
    <row r="833" spans="1:12" x14ac:dyDescent="0.25">
      <c r="A833" s="16" t="str">
        <f ca="1">IFERROR(INDEX(INDIRECT("B_MSK["&amp;EXPEDISI[#Headers]&amp;"]"),ROW()-1),"")</f>
        <v/>
      </c>
      <c r="B833" s="26" t="str">
        <f ca="1">IFERROR(INDEX(INDIRECT("B_MSK["&amp;EXPEDISI[#Headers]&amp;"]"),ROW()-1),"")</f>
        <v>Bp JK BP-273 Zeto hitam</v>
      </c>
      <c r="C833" s="26" t="str">
        <f ca="1">IFERROR(INDEX(SUPPLIER_CONV[2],MATCH(INDEX(INDIRECT("B_MSK["&amp;EXPEDISI[#Headers]&amp;"]"),ROW()-1),SUPPLIER_CONV[1],0)),"")</f>
        <v>ATALI</v>
      </c>
      <c r="D833" s="21" t="str">
        <f ca="1">IFERROR(INDEX(INDIRECT("B_MSK["&amp;EXPEDISI[#Headers]&amp;"]"),ROW()-1)&amp;IF(OR(EXPEDISI[[#This Row],[C]]&lt;2,EXPEDISI[[#This Row],[C]]=""),"","/ CTN"),"")</f>
        <v>12 GRS</v>
      </c>
      <c r="E833" s="5">
        <f ca="1">IFERROR(INDEX(INDIRECT("B_MSK["&amp;EXPEDISI[#Headers]&amp;"]"),ROW()-1),"")</f>
        <v>1</v>
      </c>
      <c r="F833" s="22">
        <f ca="1">IFERROR(INDEX(INDIRECT("B_MSK["&amp;EXPEDISI[#Headers]&amp;"_1]"),ROW()-1),"")</f>
        <v>73440</v>
      </c>
      <c r="G833" s="17" t="str">
        <f ca="1">IFERROR(INDEX(INDIRECT("B_MSK["&amp;EXPEDISI[#Headers]&amp;"_1]"),ROW()-1),"")</f>
        <v>/ GRS</v>
      </c>
      <c r="H833" s="17">
        <f ca="1">IFERROR(INDEX(INDIRECT("B_MSK["&amp;EXPEDISI[#Headers]&amp;"]"),ROW()-1),"")</f>
        <v>0.125</v>
      </c>
      <c r="I833" s="17">
        <f ca="1">IFERROR(INDEX(INDIRECT("B_MSK["&amp;EXPEDISI[#Headers]&amp;"]"),ROW()-1),"")</f>
        <v>0.05</v>
      </c>
      <c r="J833" s="23" t="str">
        <f ca="1">IFERROR(IF(INDEX(INDIRECT("B_MSK["&amp;EXPEDISI[#Headers]&amp;"]"),ROW()-1)=0,"",INDEX(INDIRECT("B_MSK["&amp;EXPEDISI[#Headers]&amp;"]"),ROW()-1)),"")</f>
        <v/>
      </c>
      <c r="K833" s="16">
        <f ca="1">IFERROR(IF(EXPEDISI[[#This Row],[NAMA BARANG]]="","",INDEX(INDIRECT("B_MSK["&amp;EXPEDISI[#Headers]&amp;"]"),ROW()-1)),"")</f>
        <v>44959</v>
      </c>
      <c r="L833" s="17" t="str">
        <f ca="1">IFERROR(INDEX(INDIRECT("B_MSK["&amp;EXPEDISI[#Headers]&amp;"]"),ROW()-1),"")</f>
        <v/>
      </c>
    </row>
    <row r="834" spans="1:12" x14ac:dyDescent="0.25">
      <c r="A834" s="16" t="str">
        <f ca="1">IFERROR(INDEX(INDIRECT("B_MSK["&amp;EXPEDISI[#Headers]&amp;"]"),ROW()-1),"")</f>
        <v/>
      </c>
      <c r="B834" s="26" t="str">
        <f ca="1">IFERROR(INDEX(INDIRECT("B_MSK["&amp;EXPEDISI[#Headers]&amp;"]"),ROW()-1),"")</f>
        <v>Desk Set JK DS-0812</v>
      </c>
      <c r="C834" s="26" t="str">
        <f ca="1">IFERROR(INDEX(SUPPLIER_CONV[2],MATCH(INDEX(INDIRECT("B_MSK["&amp;EXPEDISI[#Headers]&amp;"]"),ROW()-1),SUPPLIER_CONV[1],0)),"")</f>
        <v>ATALI</v>
      </c>
      <c r="D834" s="21" t="str">
        <f ca="1">IFERROR(INDEX(INDIRECT("B_MSK["&amp;EXPEDISI[#Headers]&amp;"]"),ROW()-1)&amp;IF(OR(EXPEDISI[[#This Row],[C]]&lt;2,EXPEDISI[[#This Row],[C]]=""),"","/ CTN"),"")</f>
        <v>50 PCS</v>
      </c>
      <c r="E834" s="5">
        <f ca="1">IFERROR(INDEX(INDIRECT("B_MSK["&amp;EXPEDISI[#Headers]&amp;"]"),ROW()-1),"")</f>
        <v>1</v>
      </c>
      <c r="F834" s="22">
        <f ca="1">IFERROR(INDEX(INDIRECT("B_MSK["&amp;EXPEDISI[#Headers]&amp;"_1]"),ROW()-1),"")</f>
        <v>20500</v>
      </c>
      <c r="G834" s="17" t="str">
        <f ca="1">IFERROR(INDEX(INDIRECT("B_MSK["&amp;EXPEDISI[#Headers]&amp;"_1]"),ROW()-1),"")</f>
        <v>/ PCS</v>
      </c>
      <c r="H834" s="17">
        <f ca="1">IFERROR(INDEX(INDIRECT("B_MSK["&amp;EXPEDISI[#Headers]&amp;"]"),ROW()-1),"")</f>
        <v>0.125</v>
      </c>
      <c r="I834" s="17">
        <f ca="1">IFERROR(INDEX(INDIRECT("B_MSK["&amp;EXPEDISI[#Headers]&amp;"]"),ROW()-1),"")</f>
        <v>0.05</v>
      </c>
      <c r="J834" s="23" t="str">
        <f ca="1">IFERROR(IF(INDEX(INDIRECT("B_MSK["&amp;EXPEDISI[#Headers]&amp;"]"),ROW()-1)=0,"",INDEX(INDIRECT("B_MSK["&amp;EXPEDISI[#Headers]&amp;"]"),ROW()-1)),"")</f>
        <v/>
      </c>
      <c r="K834" s="16">
        <f ca="1">IFERROR(IF(EXPEDISI[[#This Row],[NAMA BARANG]]="","",INDEX(INDIRECT("B_MSK["&amp;EXPEDISI[#Headers]&amp;"]"),ROW()-1)),"")</f>
        <v>44959</v>
      </c>
      <c r="L834" s="17" t="str">
        <f ca="1">IFERROR(INDEX(INDIRECT("B_MSK["&amp;EXPEDISI[#Headers]&amp;"]"),ROW()-1),"")</f>
        <v/>
      </c>
    </row>
    <row r="835" spans="1:12" x14ac:dyDescent="0.25">
      <c r="A835" s="16" t="str">
        <f ca="1">IFERROR(INDEX(INDIRECT("B_MSK["&amp;EXPEDISI[#Headers]&amp;"]"),ROW()-1),"")</f>
        <v/>
      </c>
      <c r="B835" s="26" t="str">
        <f ca="1">IFERROR(INDEX(INDIRECT("B_MSK["&amp;EXPEDISI[#Headers]&amp;"]"),ROW()-1),"")</f>
        <v>Asahan JK B-82 Beruang</v>
      </c>
      <c r="C835" s="26" t="str">
        <f ca="1">IFERROR(INDEX(SUPPLIER_CONV[2],MATCH(INDEX(INDIRECT("B_MSK["&amp;EXPEDISI[#Headers]&amp;"]"),ROW()-1),SUPPLIER_CONV[1],0)),"")</f>
        <v>ATALI</v>
      </c>
      <c r="D835" s="21" t="str">
        <f ca="1">IFERROR(INDEX(INDIRECT("B_MSK["&amp;EXPEDISI[#Headers]&amp;"]"),ROW()-1)&amp;IF(OR(EXPEDISI[[#This Row],[C]]&lt;2,EXPEDISI[[#This Row],[C]]=""),"","/ CTN"),"")</f>
        <v>60 BOX (24 PCS)</v>
      </c>
      <c r="E835" s="5">
        <f ca="1">IFERROR(INDEX(INDIRECT("B_MSK["&amp;EXPEDISI[#Headers]&amp;"]"),ROW()-1),"")</f>
        <v>1</v>
      </c>
      <c r="F835" s="22">
        <f ca="1">IFERROR(INDEX(INDIRECT("B_MSK["&amp;EXPEDISI[#Headers]&amp;"_1]"),ROW()-1),"")</f>
        <v>31800</v>
      </c>
      <c r="G835" s="17" t="str">
        <f ca="1">IFERROR(INDEX(INDIRECT("B_MSK["&amp;EXPEDISI[#Headers]&amp;"_1]"),ROW()-1),"")</f>
        <v xml:space="preserve">/ BOX </v>
      </c>
      <c r="H835" s="17">
        <f ca="1">IFERROR(INDEX(INDIRECT("B_MSK["&amp;EXPEDISI[#Headers]&amp;"]"),ROW()-1),"")</f>
        <v>0.125</v>
      </c>
      <c r="I835" s="17">
        <f ca="1">IFERROR(INDEX(INDIRECT("B_MSK["&amp;EXPEDISI[#Headers]&amp;"]"),ROW()-1),"")</f>
        <v>0.05</v>
      </c>
      <c r="J835" s="23" t="str">
        <f ca="1">IFERROR(IF(INDEX(INDIRECT("B_MSK["&amp;EXPEDISI[#Headers]&amp;"]"),ROW()-1)=0,"",INDEX(INDIRECT("B_MSK["&amp;EXPEDISI[#Headers]&amp;"]"),ROW()-1)),"")</f>
        <v/>
      </c>
      <c r="K835" s="16">
        <f ca="1">IFERROR(IF(EXPEDISI[[#This Row],[NAMA BARANG]]="","",INDEX(INDIRECT("B_MSK["&amp;EXPEDISI[#Headers]&amp;"]"),ROW()-1)),"")</f>
        <v>44959</v>
      </c>
      <c r="L835" s="17" t="str">
        <f ca="1">IFERROR(INDEX(INDIRECT("B_MSK["&amp;EXPEDISI[#Headers]&amp;"]"),ROW()-1),"")</f>
        <v/>
      </c>
    </row>
    <row r="836" spans="1:12" x14ac:dyDescent="0.25">
      <c r="A836" s="16" t="str">
        <f ca="1">IFERROR(INDEX(INDIRECT("B_MSK["&amp;EXPEDISI[#Headers]&amp;"]"),ROW()-1),"")</f>
        <v/>
      </c>
      <c r="B836" s="26" t="str">
        <f ca="1">IFERROR(INDEX(INDIRECT("B_MSK["&amp;EXPEDISI[#Headers]&amp;"]"),ROW()-1),"")</f>
        <v>Tape cutter JK TD-102</v>
      </c>
      <c r="C836" s="26" t="str">
        <f ca="1">IFERROR(INDEX(SUPPLIER_CONV[2],MATCH(INDEX(INDIRECT("B_MSK["&amp;EXPEDISI[#Headers]&amp;"]"),ROW()-1),SUPPLIER_CONV[1],0)),"")</f>
        <v>ATALI</v>
      </c>
      <c r="D836" s="21" t="str">
        <f ca="1">IFERROR(INDEX(INDIRECT("B_MSK["&amp;EXPEDISI[#Headers]&amp;"]"),ROW()-1)&amp;IF(OR(EXPEDISI[[#This Row],[C]]&lt;2,EXPEDISI[[#This Row],[C]]=""),"","/ CTN"),"")</f>
        <v>24 PCS</v>
      </c>
      <c r="E836" s="5">
        <f ca="1">IFERROR(INDEX(INDIRECT("B_MSK["&amp;EXPEDISI[#Headers]&amp;"]"),ROW()-1),"")</f>
        <v>1</v>
      </c>
      <c r="F836" s="22">
        <f ca="1">IFERROR(INDEX(INDIRECT("B_MSK["&amp;EXPEDISI[#Headers]&amp;"_1]"),ROW()-1),"")</f>
        <v>11100</v>
      </c>
      <c r="G836" s="17" t="str">
        <f ca="1">IFERROR(INDEX(INDIRECT("B_MSK["&amp;EXPEDISI[#Headers]&amp;"_1]"),ROW()-1),"")</f>
        <v>/ PCS</v>
      </c>
      <c r="H836" s="17">
        <f ca="1">IFERROR(INDEX(INDIRECT("B_MSK["&amp;EXPEDISI[#Headers]&amp;"]"),ROW()-1),"")</f>
        <v>0.125</v>
      </c>
      <c r="I836" s="17">
        <f ca="1">IFERROR(INDEX(INDIRECT("B_MSK["&amp;EXPEDISI[#Headers]&amp;"]"),ROW()-1),"")</f>
        <v>0.05</v>
      </c>
      <c r="J836" s="23" t="str">
        <f ca="1">IFERROR(IF(INDEX(INDIRECT("B_MSK["&amp;EXPEDISI[#Headers]&amp;"]"),ROW()-1)=0,"",INDEX(INDIRECT("B_MSK["&amp;EXPEDISI[#Headers]&amp;"]"),ROW()-1)),"")</f>
        <v/>
      </c>
      <c r="K836" s="16">
        <f ca="1">IFERROR(IF(EXPEDISI[[#This Row],[NAMA BARANG]]="","",INDEX(INDIRECT("B_MSK["&amp;EXPEDISI[#Headers]&amp;"]"),ROW()-1)),"")</f>
        <v>44959</v>
      </c>
      <c r="L836" s="17" t="str">
        <f ca="1">IFERROR(INDEX(INDIRECT("B_MSK["&amp;EXPEDISI[#Headers]&amp;"]"),ROW()-1),"")</f>
        <v/>
      </c>
    </row>
    <row r="837" spans="1:12" x14ac:dyDescent="0.25">
      <c r="A837" s="16" t="str">
        <f ca="1">IFERROR(INDEX(INDIRECT("B_MSK["&amp;EXPEDISI[#Headers]&amp;"]"),ROW()-1),"")</f>
        <v/>
      </c>
      <c r="B837" s="26" t="str">
        <f ca="1">IFERROR(INDEX(INDIRECT("B_MSK["&amp;EXPEDISI[#Headers]&amp;"]"),ROW()-1),"")</f>
        <v>Lem stick JK GS-09</v>
      </c>
      <c r="C837" s="26" t="str">
        <f ca="1">IFERROR(INDEX(SUPPLIER_CONV[2],MATCH(INDEX(INDIRECT("B_MSK["&amp;EXPEDISI[#Headers]&amp;"]"),ROW()-1),SUPPLIER_CONV[1],0)),"")</f>
        <v>ATALI</v>
      </c>
      <c r="D837" s="21" t="str">
        <f ca="1">IFERROR(INDEX(INDIRECT("B_MSK["&amp;EXPEDISI[#Headers]&amp;"]"),ROW()-1)&amp;IF(OR(EXPEDISI[[#This Row],[C]]&lt;2,EXPEDISI[[#This Row],[C]]=""),"","/ CTN"),"")</f>
        <v>64 LSN</v>
      </c>
      <c r="E837" s="5">
        <f ca="1">IFERROR(INDEX(INDIRECT("B_MSK["&amp;EXPEDISI[#Headers]&amp;"]"),ROW()-1),"")</f>
        <v>1</v>
      </c>
      <c r="F837" s="22">
        <f ca="1">IFERROR(INDEX(INDIRECT("B_MSK["&amp;EXPEDISI[#Headers]&amp;"_1]"),ROW()-1),"")</f>
        <v>25200</v>
      </c>
      <c r="G837" s="17" t="str">
        <f ca="1">IFERROR(INDEX(INDIRECT("B_MSK["&amp;EXPEDISI[#Headers]&amp;"_1]"),ROW()-1),"")</f>
        <v>/ LSN</v>
      </c>
      <c r="H837" s="17">
        <f ca="1">IFERROR(INDEX(INDIRECT("B_MSK["&amp;EXPEDISI[#Headers]&amp;"]"),ROW()-1),"")</f>
        <v>0.125</v>
      </c>
      <c r="I837" s="17">
        <f ca="1">IFERROR(INDEX(INDIRECT("B_MSK["&amp;EXPEDISI[#Headers]&amp;"]"),ROW()-1),"")</f>
        <v>0.05</v>
      </c>
      <c r="J837" s="19" t="str">
        <f ca="1">IFERROR(IF(INDEX(INDIRECT("B_MSK["&amp;EXPEDISI[#Headers]&amp;"]"),ROW()-1)=0,"",INDEX(INDIRECT("B_MSK["&amp;EXPEDISI[#Headers]&amp;"]"),ROW()-1)),"")</f>
        <v/>
      </c>
      <c r="K837" s="16">
        <f ca="1">IFERROR(IF(EXPEDISI[[#This Row],[NAMA BARANG]]="","",INDEX(INDIRECT("B_MSK["&amp;EXPEDISI[#Headers]&amp;"]"),ROW()-1)),"")</f>
        <v>44959</v>
      </c>
      <c r="L837" s="17" t="str">
        <f ca="1">IFERROR(INDEX(INDIRECT("B_MSK["&amp;EXPEDISI[#Headers]&amp;"]"),ROW()-1),"")</f>
        <v/>
      </c>
    </row>
    <row r="838" spans="1:12" x14ac:dyDescent="0.25">
      <c r="A838" s="16" t="str">
        <f ca="1">IFERROR(INDEX(INDIRECT("B_MSK["&amp;EXPEDISI[#Headers]&amp;"]"),ROW()-1),"")</f>
        <v/>
      </c>
      <c r="B838" s="26" t="str">
        <f ca="1">IFERROR(INDEX(INDIRECT("B_MSK["&amp;EXPEDISI[#Headers]&amp;"]"),ROW()-1),"")</f>
        <v/>
      </c>
      <c r="C838" s="26" t="str">
        <f ca="1">IFERROR(INDEX(SUPPLIER_CONV[2],MATCH(INDEX(INDIRECT("B_MSK["&amp;EXPEDISI[#Headers]&amp;"]"),ROW()-1),SUPPLIER_CONV[1],0)),"")</f>
        <v/>
      </c>
      <c r="D838" s="21" t="str">
        <f ca="1">IFERROR(INDEX(INDIRECT("B_MSK["&amp;EXPEDISI[#Headers]&amp;"]"),ROW()-1)&amp;IF(OR(EXPEDISI[[#This Row],[C]]&lt;2,EXPEDISI[[#This Row],[C]]=""),"","/ CTN"),"")</f>
        <v/>
      </c>
      <c r="E838" s="5" t="str">
        <f ca="1">IFERROR(INDEX(INDIRECT("B_MSK["&amp;EXPEDISI[#Headers]&amp;"]"),ROW()-1),"")</f>
        <v/>
      </c>
      <c r="F838" s="22" t="str">
        <f ca="1">IFERROR(INDEX(INDIRECT("B_MSK["&amp;EXPEDISI[#Headers]&amp;"_1]"),ROW()-1),"")</f>
        <v/>
      </c>
      <c r="G838" s="17" t="str">
        <f ca="1">IFERROR(INDEX(INDIRECT("B_MSK["&amp;EXPEDISI[#Headers]&amp;"_1]"),ROW()-1),"")</f>
        <v/>
      </c>
      <c r="H838" s="17" t="str">
        <f ca="1">IFERROR(INDEX(INDIRECT("B_MSK["&amp;EXPEDISI[#Headers]&amp;"]"),ROW()-1),"")</f>
        <v/>
      </c>
      <c r="I838" s="17" t="str">
        <f ca="1">IFERROR(INDEX(INDIRECT("B_MSK["&amp;EXPEDISI[#Headers]&amp;"]"),ROW()-1),"")</f>
        <v/>
      </c>
      <c r="J838" s="19" t="str">
        <f ca="1">IFERROR(IF(INDEX(INDIRECT("B_MSK["&amp;EXPEDISI[#Headers]&amp;"]"),ROW()-1)=0,"",INDEX(INDIRECT("B_MSK["&amp;EXPEDISI[#Headers]&amp;"]"),ROW()-1)),"")</f>
        <v/>
      </c>
      <c r="K838" s="16" t="str">
        <f ca="1">IFERROR(IF(EXPEDISI[[#This Row],[NAMA BARANG]]="","",INDEX(INDIRECT("B_MSK["&amp;EXPEDISI[#Headers]&amp;"]"),ROW()-1)),"")</f>
        <v/>
      </c>
      <c r="L838" s="17" t="str">
        <f ca="1">IFERROR(INDEX(INDIRECT("B_MSK["&amp;EXPEDISI[#Headers]&amp;"]"),ROW()-1),"")</f>
        <v/>
      </c>
    </row>
    <row r="839" spans="1:12" x14ac:dyDescent="0.25">
      <c r="A839" s="16" t="str">
        <f ca="1">IFERROR(INDEX(INDIRECT("B_MSK["&amp;EXPEDISI[#Headers]&amp;"]"),ROW()-1),"")</f>
        <v/>
      </c>
      <c r="B839" s="26" t="str">
        <f ca="1">IFERROR(INDEX(INDIRECT("B_MSK["&amp;EXPEDISI[#Headers]&amp;"]"),ROW()-1),"")</f>
        <v>Paper fastener JK PF-50 warna</v>
      </c>
      <c r="C839" s="26" t="str">
        <f ca="1">IFERROR(INDEX(SUPPLIER_CONV[2],MATCH(INDEX(INDIRECT("B_MSK["&amp;EXPEDISI[#Headers]&amp;"]"),ROW()-1),SUPPLIER_CONV[1],0)),"")</f>
        <v>ATALI</v>
      </c>
      <c r="D839" s="21" t="str">
        <f ca="1">IFERROR(INDEX(INDIRECT("B_MSK["&amp;EXPEDISI[#Headers]&amp;"]"),ROW()-1)&amp;IF(OR(EXPEDISI[[#This Row],[C]]&lt;2,EXPEDISI[[#This Row],[C]]=""),"","/ CTN"),"")</f>
        <v>100 PAK</v>
      </c>
      <c r="E839" s="5">
        <f ca="1">IFERROR(INDEX(INDIRECT("B_MSK["&amp;EXPEDISI[#Headers]&amp;"]"),ROW()-1),"")</f>
        <v>1</v>
      </c>
      <c r="F839" s="22">
        <f ca="1">IFERROR(INDEX(INDIRECT("B_MSK["&amp;EXPEDISI[#Headers]&amp;"_1]"),ROW()-1),"")</f>
        <v>8400</v>
      </c>
      <c r="G839" s="17" t="str">
        <f ca="1">IFERROR(INDEX(INDIRECT("B_MSK["&amp;EXPEDISI[#Headers]&amp;"_1]"),ROW()-1),"")</f>
        <v>/ PAK</v>
      </c>
      <c r="H839" s="17">
        <f ca="1">IFERROR(INDEX(INDIRECT("B_MSK["&amp;EXPEDISI[#Headers]&amp;"]"),ROW()-1),"")</f>
        <v>0.125</v>
      </c>
      <c r="I839" s="17">
        <f ca="1">IFERROR(INDEX(INDIRECT("B_MSK["&amp;EXPEDISI[#Headers]&amp;"]"),ROW()-1),"")</f>
        <v>0.05</v>
      </c>
      <c r="J839" s="19" t="str">
        <f ca="1">IFERROR(IF(INDEX(INDIRECT("B_MSK["&amp;EXPEDISI[#Headers]&amp;"]"),ROW()-1)=0,"",INDEX(INDIRECT("B_MSK["&amp;EXPEDISI[#Headers]&amp;"]"),ROW()-1)),"")</f>
        <v/>
      </c>
      <c r="K839" s="16">
        <f ca="1">IFERROR(IF(EXPEDISI[[#This Row],[NAMA BARANG]]="","",INDEX(INDIRECT("B_MSK["&amp;EXPEDISI[#Headers]&amp;"]"),ROW()-1)),"")</f>
        <v>44959</v>
      </c>
      <c r="L839" s="17" t="str">
        <f ca="1">IFERROR(INDEX(INDIRECT("B_MSK["&amp;EXPEDISI[#Headers]&amp;"]"),ROW()-1),"")</f>
        <v/>
      </c>
    </row>
    <row r="840" spans="1:12" x14ac:dyDescent="0.25">
      <c r="A840" s="16" t="str">
        <f ca="1">IFERROR(INDEX(INDIRECT("B_MSK["&amp;EXPEDISI[#Headers]&amp;"]"),ROW()-1),"")</f>
        <v/>
      </c>
      <c r="B840" s="26" t="str">
        <f ca="1">IFERROR(INDEX(INDIRECT("B_MSK["&amp;EXPEDISI[#Headers]&amp;"]"),ROW()-1),"")</f>
        <v>Paper fastener JK PF-50 putih</v>
      </c>
      <c r="C840" s="26" t="str">
        <f ca="1">IFERROR(INDEX(SUPPLIER_CONV[2],MATCH(INDEX(INDIRECT("B_MSK["&amp;EXPEDISI[#Headers]&amp;"]"),ROW()-1),SUPPLIER_CONV[1],0)),"")</f>
        <v>ATALI</v>
      </c>
      <c r="D840" s="21" t="str">
        <f ca="1">IFERROR(INDEX(INDIRECT("B_MSK["&amp;EXPEDISI[#Headers]&amp;"]"),ROW()-1)&amp;IF(OR(EXPEDISI[[#This Row],[C]]&lt;2,EXPEDISI[[#This Row],[C]]=""),"","/ CTN"),"")</f>
        <v>100 PAK</v>
      </c>
      <c r="E840" s="5">
        <f ca="1">IFERROR(INDEX(INDIRECT("B_MSK["&amp;EXPEDISI[#Headers]&amp;"]"),ROW()-1),"")</f>
        <v>1</v>
      </c>
      <c r="F840" s="22">
        <f ca="1">IFERROR(INDEX(INDIRECT("B_MSK["&amp;EXPEDISI[#Headers]&amp;"_1]"),ROW()-1),"")</f>
        <v>8400</v>
      </c>
      <c r="G840" s="17" t="str">
        <f ca="1">IFERROR(INDEX(INDIRECT("B_MSK["&amp;EXPEDISI[#Headers]&amp;"_1]"),ROW()-1),"")</f>
        <v>/ PAK</v>
      </c>
      <c r="H840" s="17">
        <f ca="1">IFERROR(INDEX(INDIRECT("B_MSK["&amp;EXPEDISI[#Headers]&amp;"]"),ROW()-1),"")</f>
        <v>0.125</v>
      </c>
      <c r="I840" s="17">
        <f ca="1">IFERROR(INDEX(INDIRECT("B_MSK["&amp;EXPEDISI[#Headers]&amp;"]"),ROW()-1),"")</f>
        <v>0.05</v>
      </c>
      <c r="J840" s="19" t="str">
        <f ca="1">IFERROR(IF(INDEX(INDIRECT("B_MSK["&amp;EXPEDISI[#Headers]&amp;"]"),ROW()-1)=0,"",INDEX(INDIRECT("B_MSK["&amp;EXPEDISI[#Headers]&amp;"]"),ROW()-1)),"")</f>
        <v/>
      </c>
      <c r="K840" s="16">
        <f ca="1">IFERROR(IF(EXPEDISI[[#This Row],[NAMA BARANG]]="","",INDEX(INDIRECT("B_MSK["&amp;EXPEDISI[#Headers]&amp;"]"),ROW()-1)),"")</f>
        <v>44959</v>
      </c>
      <c r="L840" s="17" t="str">
        <f ca="1">IFERROR(INDEX(INDIRECT("B_MSK["&amp;EXPEDISI[#Headers]&amp;"]"),ROW()-1),"")</f>
        <v/>
      </c>
    </row>
    <row r="841" spans="1:12" x14ac:dyDescent="0.25">
      <c r="A841" s="16" t="str">
        <f ca="1">IFERROR(INDEX(INDIRECT("B_MSK["&amp;EXPEDISI[#Headers]&amp;"]"),ROW()-1),"")</f>
        <v/>
      </c>
      <c r="B841" s="26" t="str">
        <f ca="1">IFERROR(INDEX(INDIRECT("B_MSK["&amp;EXPEDISI[#Headers]&amp;"]"),ROW()-1),"")</f>
        <v>Paper Clip JK C-3100</v>
      </c>
      <c r="C841" s="26" t="str">
        <f ca="1">IFERROR(INDEX(SUPPLIER_CONV[2],MATCH(INDEX(INDIRECT("B_MSK["&amp;EXPEDISI[#Headers]&amp;"]"),ROW()-1),SUPPLIER_CONV[1],0)),"")</f>
        <v>ATALI</v>
      </c>
      <c r="D841" s="21" t="str">
        <f ca="1">IFERROR(INDEX(INDIRECT("B_MSK["&amp;EXPEDISI[#Headers]&amp;"]"),ROW()-1)&amp;IF(OR(EXPEDISI[[#This Row],[C]]&lt;2,EXPEDISI[[#This Row],[C]]=""),"","/ CTN"),"")</f>
        <v>24 LSN</v>
      </c>
      <c r="E841" s="5">
        <f ca="1">IFERROR(INDEX(INDIRECT("B_MSK["&amp;EXPEDISI[#Headers]&amp;"]"),ROW()-1),"")</f>
        <v>1</v>
      </c>
      <c r="F841" s="22">
        <f ca="1">IFERROR(INDEX(INDIRECT("B_MSK["&amp;EXPEDISI[#Headers]&amp;"_1]"),ROW()-1),"")</f>
        <v>37200</v>
      </c>
      <c r="G841" s="17" t="str">
        <f ca="1">IFERROR(INDEX(INDIRECT("B_MSK["&amp;EXPEDISI[#Headers]&amp;"_1]"),ROW()-1),"")</f>
        <v>/ LSN</v>
      </c>
      <c r="H841" s="17">
        <f ca="1">IFERROR(INDEX(INDIRECT("B_MSK["&amp;EXPEDISI[#Headers]&amp;"]"),ROW()-1),"")</f>
        <v>0.125</v>
      </c>
      <c r="I841" s="17">
        <f ca="1">IFERROR(INDEX(INDIRECT("B_MSK["&amp;EXPEDISI[#Headers]&amp;"]"),ROW()-1),"")</f>
        <v>0.05</v>
      </c>
      <c r="J841" s="19" t="str">
        <f ca="1">IFERROR(IF(INDEX(INDIRECT("B_MSK["&amp;EXPEDISI[#Headers]&amp;"]"),ROW()-1)=0,"",INDEX(INDIRECT("B_MSK["&amp;EXPEDISI[#Headers]&amp;"]"),ROW()-1)),"")</f>
        <v/>
      </c>
      <c r="K841" s="16">
        <f ca="1">IFERROR(IF(EXPEDISI[[#This Row],[NAMA BARANG]]="","",INDEX(INDIRECT("B_MSK["&amp;EXPEDISI[#Headers]&amp;"]"),ROW()-1)),"")</f>
        <v>44959</v>
      </c>
      <c r="L841" s="17" t="str">
        <f ca="1">IFERROR(INDEX(INDIRECT("B_MSK["&amp;EXPEDISI[#Headers]&amp;"]"),ROW()-1),"")</f>
        <v/>
      </c>
    </row>
    <row r="842" spans="1:12" x14ac:dyDescent="0.25">
      <c r="A842" s="16" t="str">
        <f ca="1">IFERROR(INDEX(INDIRECT("B_MSK["&amp;EXPEDISI[#Headers]&amp;"]"),ROW()-1),"")</f>
        <v/>
      </c>
      <c r="B842" s="26" t="str">
        <f ca="1">IFERROR(INDEX(INDIRECT("B_MSK["&amp;EXPEDISI[#Headers]&amp;"]"),ROW()-1),"")</f>
        <v>Pencil lead JK PL-05</v>
      </c>
      <c r="C842" s="26" t="str">
        <f ca="1">IFERROR(INDEX(SUPPLIER_CONV[2],MATCH(INDEX(INDIRECT("B_MSK["&amp;EXPEDISI[#Headers]&amp;"]"),ROW()-1),SUPPLIER_CONV[1],0)),"")</f>
        <v>ATALI</v>
      </c>
      <c r="D842" s="21" t="str">
        <f ca="1">IFERROR(INDEX(INDIRECT("B_MSK["&amp;EXPEDISI[#Headers]&amp;"]"),ROW()-1)&amp;IF(OR(EXPEDISI[[#This Row],[C]]&lt;2,EXPEDISI[[#This Row],[C]]=""),"","/ CTN"),"")</f>
        <v>12 GRS</v>
      </c>
      <c r="E842" s="5">
        <f ca="1">IFERROR(INDEX(INDIRECT("B_MSK["&amp;EXPEDISI[#Headers]&amp;"]"),ROW()-1),"")</f>
        <v>1</v>
      </c>
      <c r="F842" s="22">
        <f ca="1">IFERROR(INDEX(INDIRECT("B_MSK["&amp;EXPEDISI[#Headers]&amp;"_1]"),ROW()-1),"")</f>
        <v>176400</v>
      </c>
      <c r="G842" s="17" t="str">
        <f ca="1">IFERROR(INDEX(INDIRECT("B_MSK["&amp;EXPEDISI[#Headers]&amp;"_1]"),ROW()-1),"")</f>
        <v>/ GRS</v>
      </c>
      <c r="H842" s="17">
        <f ca="1">IFERROR(INDEX(INDIRECT("B_MSK["&amp;EXPEDISI[#Headers]&amp;"]"),ROW()-1),"")</f>
        <v>0.125</v>
      </c>
      <c r="I842" s="17">
        <f ca="1">IFERROR(INDEX(INDIRECT("B_MSK["&amp;EXPEDISI[#Headers]&amp;"]"),ROW()-1),"")</f>
        <v>0.05</v>
      </c>
      <c r="J842" s="19" t="str">
        <f ca="1">IFERROR(IF(INDEX(INDIRECT("B_MSK["&amp;EXPEDISI[#Headers]&amp;"]"),ROW()-1)=0,"",INDEX(INDIRECT("B_MSK["&amp;EXPEDISI[#Headers]&amp;"]"),ROW()-1)),"")</f>
        <v/>
      </c>
      <c r="K842" s="16">
        <f ca="1">IFERROR(IF(EXPEDISI[[#This Row],[NAMA BARANG]]="","",INDEX(INDIRECT("B_MSK["&amp;EXPEDISI[#Headers]&amp;"]"),ROW()-1)),"")</f>
        <v>44959</v>
      </c>
      <c r="L842" s="17" t="str">
        <f ca="1">IFERROR(INDEX(INDIRECT("B_MSK["&amp;EXPEDISI[#Headers]&amp;"]"),ROW()-1),"")</f>
        <v/>
      </c>
    </row>
    <row r="843" spans="1:12" x14ac:dyDescent="0.25">
      <c r="A843" s="16" t="str">
        <f ca="1">IFERROR(INDEX(INDIRECT("B_MSK["&amp;EXPEDISI[#Headers]&amp;"]"),ROW()-1),"")</f>
        <v/>
      </c>
      <c r="B843" s="26" t="str">
        <f ca="1">IFERROR(INDEX(INDIRECT("B_MSK["&amp;EXPEDISI[#Headers]&amp;"]"),ROW()-1),"")</f>
        <v>Tape cutter JK TD-102</v>
      </c>
      <c r="C843" s="26" t="str">
        <f ca="1">IFERROR(INDEX(SUPPLIER_CONV[2],MATCH(INDEX(INDIRECT("B_MSK["&amp;EXPEDISI[#Headers]&amp;"]"),ROW()-1),SUPPLIER_CONV[1],0)),"")</f>
        <v>ATALI</v>
      </c>
      <c r="D843" s="21" t="str">
        <f ca="1">IFERROR(INDEX(INDIRECT("B_MSK["&amp;EXPEDISI[#Headers]&amp;"]"),ROW()-1)&amp;IF(OR(EXPEDISI[[#This Row],[C]]&lt;2,EXPEDISI[[#This Row],[C]]=""),"","/ CTN"),"")</f>
        <v>24 PCS/ CTN</v>
      </c>
      <c r="E843" s="5">
        <f ca="1">IFERROR(INDEX(INDIRECT("B_MSK["&amp;EXPEDISI[#Headers]&amp;"]"),ROW()-1),"")</f>
        <v>2</v>
      </c>
      <c r="F843" s="22">
        <f ca="1">IFERROR(INDEX(INDIRECT("B_MSK["&amp;EXPEDISI[#Headers]&amp;"_1]"),ROW()-1),"")</f>
        <v>11100</v>
      </c>
      <c r="G843" s="17" t="str">
        <f ca="1">IFERROR(INDEX(INDIRECT("B_MSK["&amp;EXPEDISI[#Headers]&amp;"_1]"),ROW()-1),"")</f>
        <v>/ PCS</v>
      </c>
      <c r="H843" s="17">
        <f ca="1">IFERROR(INDEX(INDIRECT("B_MSK["&amp;EXPEDISI[#Headers]&amp;"]"),ROW()-1),"")</f>
        <v>0.125</v>
      </c>
      <c r="I843" s="17">
        <f ca="1">IFERROR(INDEX(INDIRECT("B_MSK["&amp;EXPEDISI[#Headers]&amp;"]"),ROW()-1),"")</f>
        <v>0.05</v>
      </c>
      <c r="J843" s="19" t="str">
        <f ca="1">IFERROR(IF(INDEX(INDIRECT("B_MSK["&amp;EXPEDISI[#Headers]&amp;"]"),ROW()-1)=0,"",INDEX(INDIRECT("B_MSK["&amp;EXPEDISI[#Headers]&amp;"]"),ROW()-1)),"")</f>
        <v/>
      </c>
      <c r="K843" s="16">
        <f ca="1">IFERROR(IF(EXPEDISI[[#This Row],[NAMA BARANG]]="","",INDEX(INDIRECT("B_MSK["&amp;EXPEDISI[#Headers]&amp;"]"),ROW()-1)),"")</f>
        <v>44959</v>
      </c>
      <c r="L843" s="17" t="str">
        <f ca="1">IFERROR(INDEX(INDIRECT("B_MSK["&amp;EXPEDISI[#Headers]&amp;"]"),ROW()-1),"")</f>
        <v/>
      </c>
    </row>
    <row r="844" spans="1:12" x14ac:dyDescent="0.25">
      <c r="A844" s="16" t="str">
        <f ca="1">IFERROR(INDEX(INDIRECT("B_MSK["&amp;EXPEDISI[#Headers]&amp;"]"),ROW()-1),"")</f>
        <v/>
      </c>
      <c r="B844" s="26" t="str">
        <f ca="1">IFERROR(INDEX(INDIRECT("B_MSK["&amp;EXPEDISI[#Headers]&amp;"]"),ROW()-1),"")</f>
        <v/>
      </c>
      <c r="C844" s="26" t="str">
        <f ca="1">IFERROR(INDEX(SUPPLIER_CONV[2],MATCH(INDEX(INDIRECT("B_MSK["&amp;EXPEDISI[#Headers]&amp;"]"),ROW()-1),SUPPLIER_CONV[1],0)),"")</f>
        <v/>
      </c>
      <c r="D844" s="21" t="str">
        <f ca="1">IFERROR(INDEX(INDIRECT("B_MSK["&amp;EXPEDISI[#Headers]&amp;"]"),ROW()-1)&amp;IF(OR(EXPEDISI[[#This Row],[C]]&lt;2,EXPEDISI[[#This Row],[C]]=""),"","/ CTN"),"")</f>
        <v/>
      </c>
      <c r="E844" s="5" t="str">
        <f ca="1">IFERROR(INDEX(INDIRECT("B_MSK["&amp;EXPEDISI[#Headers]&amp;"]"),ROW()-1),"")</f>
        <v/>
      </c>
      <c r="F844" s="22" t="str">
        <f ca="1">IFERROR(INDEX(INDIRECT("B_MSK["&amp;EXPEDISI[#Headers]&amp;"_1]"),ROW()-1),"")</f>
        <v/>
      </c>
      <c r="G844" s="17" t="str">
        <f ca="1">IFERROR(INDEX(INDIRECT("B_MSK["&amp;EXPEDISI[#Headers]&amp;"_1]"),ROW()-1),"")</f>
        <v/>
      </c>
      <c r="H844" s="17" t="str">
        <f ca="1">IFERROR(INDEX(INDIRECT("B_MSK["&amp;EXPEDISI[#Headers]&amp;"]"),ROW()-1),"")</f>
        <v/>
      </c>
      <c r="I844" s="17" t="str">
        <f ca="1">IFERROR(INDEX(INDIRECT("B_MSK["&amp;EXPEDISI[#Headers]&amp;"]"),ROW()-1),"")</f>
        <v/>
      </c>
      <c r="J844" s="19" t="str">
        <f ca="1">IFERROR(IF(INDEX(INDIRECT("B_MSK["&amp;EXPEDISI[#Headers]&amp;"]"),ROW()-1)=0,"",INDEX(INDIRECT("B_MSK["&amp;EXPEDISI[#Headers]&amp;"]"),ROW()-1)),"")</f>
        <v/>
      </c>
      <c r="K844" s="16" t="str">
        <f ca="1">IFERROR(IF(EXPEDISI[[#This Row],[NAMA BARANG]]="","",INDEX(INDIRECT("B_MSK["&amp;EXPEDISI[#Headers]&amp;"]"),ROW()-1)),"")</f>
        <v/>
      </c>
      <c r="L844" s="17" t="str">
        <f ca="1">IFERROR(INDEX(INDIRECT("B_MSK["&amp;EXPEDISI[#Headers]&amp;"]"),ROW()-1),"")</f>
        <v/>
      </c>
    </row>
    <row r="845" spans="1:12" x14ac:dyDescent="0.25">
      <c r="A845" s="16" t="str">
        <f ca="1">IFERROR(INDEX(INDIRECT("B_MSK["&amp;EXPEDISI[#Headers]&amp;"]"),ROW()-1),"")</f>
        <v/>
      </c>
      <c r="B845" s="26" t="str">
        <f ca="1">IFERROR(INDEX(INDIRECT("B_MSK["&amp;EXPEDISI[#Headers]&amp;"]"),ROW()-1),"")</f>
        <v/>
      </c>
      <c r="C845" s="26" t="str">
        <f ca="1">IFERROR(INDEX(SUPPLIER_CONV[2],MATCH(INDEX(INDIRECT("B_MSK["&amp;EXPEDISI[#Headers]&amp;"]"),ROW()-1),SUPPLIER_CONV[1],0)),"")</f>
        <v/>
      </c>
      <c r="D845" s="21" t="str">
        <f ca="1">IFERROR(INDEX(INDIRECT("B_MSK["&amp;EXPEDISI[#Headers]&amp;"]"),ROW()-1)&amp;IF(OR(EXPEDISI[[#This Row],[C]]&lt;2,EXPEDISI[[#This Row],[C]]=""),"","/ CTN"),"")</f>
        <v/>
      </c>
      <c r="E845" s="5" t="str">
        <f ca="1">IFERROR(INDEX(INDIRECT("B_MSK["&amp;EXPEDISI[#Headers]&amp;"]"),ROW()-1),"")</f>
        <v/>
      </c>
      <c r="F845" s="22" t="str">
        <f ca="1">IFERROR(INDEX(INDIRECT("B_MSK["&amp;EXPEDISI[#Headers]&amp;"_1]"),ROW()-1),"")</f>
        <v/>
      </c>
      <c r="G845" s="17" t="str">
        <f ca="1">IFERROR(INDEX(INDIRECT("B_MSK["&amp;EXPEDISI[#Headers]&amp;"_1]"),ROW()-1),"")</f>
        <v/>
      </c>
      <c r="H845" s="17" t="str">
        <f ca="1">IFERROR(INDEX(INDIRECT("B_MSK["&amp;EXPEDISI[#Headers]&amp;"]"),ROW()-1),"")</f>
        <v/>
      </c>
      <c r="I845" s="17" t="str">
        <f ca="1">IFERROR(INDEX(INDIRECT("B_MSK["&amp;EXPEDISI[#Headers]&amp;"]"),ROW()-1),"")</f>
        <v/>
      </c>
      <c r="J845" s="19" t="str">
        <f ca="1">IFERROR(IF(INDEX(INDIRECT("B_MSK["&amp;EXPEDISI[#Headers]&amp;"]"),ROW()-1)=0,"",INDEX(INDIRECT("B_MSK["&amp;EXPEDISI[#Headers]&amp;"]"),ROW()-1)),"")</f>
        <v/>
      </c>
      <c r="K845" s="16" t="str">
        <f ca="1">IFERROR(IF(EXPEDISI[[#This Row],[NAMA BARANG]]="","",INDEX(INDIRECT("B_MSK["&amp;EXPEDISI[#Headers]&amp;"]"),ROW()-1)),"")</f>
        <v/>
      </c>
      <c r="L845" s="17" t="str">
        <f ca="1">IFERROR(INDEX(INDIRECT("B_MSK["&amp;EXPEDISI[#Headers]&amp;"]"),ROW()-1),"")</f>
        <v/>
      </c>
    </row>
    <row r="846" spans="1:12" x14ac:dyDescent="0.25">
      <c r="A846" s="16" t="str">
        <f ca="1">IFERROR(INDEX(INDIRECT("B_MSK["&amp;EXPEDISI[#Headers]&amp;"]"),ROW()-1),"")</f>
        <v/>
      </c>
      <c r="B846" s="26" t="str">
        <f ca="1">IFERROR(INDEX(INDIRECT("B_MSK["&amp;EXPEDISI[#Headers]&amp;"]"),ROW()-1),"")</f>
        <v/>
      </c>
      <c r="C846" s="26" t="str">
        <f ca="1">IFERROR(INDEX(SUPPLIER_CONV[2],MATCH(INDEX(INDIRECT("B_MSK["&amp;EXPEDISI[#Headers]&amp;"]"),ROW()-1),SUPPLIER_CONV[1],0)),"")</f>
        <v/>
      </c>
      <c r="D846" s="21" t="str">
        <f ca="1">IFERROR(INDEX(INDIRECT("B_MSK["&amp;EXPEDISI[#Headers]&amp;"]"),ROW()-1)&amp;IF(OR(EXPEDISI[[#This Row],[C]]&lt;2,EXPEDISI[[#This Row],[C]]=""),"","/ CTN"),"")</f>
        <v/>
      </c>
      <c r="E846" s="5" t="str">
        <f ca="1">IFERROR(INDEX(INDIRECT("B_MSK["&amp;EXPEDISI[#Headers]&amp;"]"),ROW()-1),"")</f>
        <v/>
      </c>
      <c r="F846" s="22" t="str">
        <f ca="1">IFERROR(INDEX(INDIRECT("B_MSK["&amp;EXPEDISI[#Headers]&amp;"_1]"),ROW()-1),"")</f>
        <v/>
      </c>
      <c r="G846" s="17" t="str">
        <f ca="1">IFERROR(INDEX(INDIRECT("B_MSK["&amp;EXPEDISI[#Headers]&amp;"_1]"),ROW()-1),"")</f>
        <v/>
      </c>
      <c r="H846" s="17" t="str">
        <f ca="1">IFERROR(INDEX(INDIRECT("B_MSK["&amp;EXPEDISI[#Headers]&amp;"]"),ROW()-1),"")</f>
        <v/>
      </c>
      <c r="I846" s="17" t="str">
        <f ca="1">IFERROR(INDEX(INDIRECT("B_MSK["&amp;EXPEDISI[#Headers]&amp;"]"),ROW()-1),"")</f>
        <v/>
      </c>
      <c r="J846" s="19" t="str">
        <f ca="1">IFERROR(IF(INDEX(INDIRECT("B_MSK["&amp;EXPEDISI[#Headers]&amp;"]"),ROW()-1)=0,"",INDEX(INDIRECT("B_MSK["&amp;EXPEDISI[#Headers]&amp;"]"),ROW()-1)),"")</f>
        <v/>
      </c>
      <c r="K846" s="16" t="str">
        <f ca="1">IFERROR(IF(EXPEDISI[[#This Row],[NAMA BARANG]]="","",INDEX(INDIRECT("B_MSK["&amp;EXPEDISI[#Headers]&amp;"]"),ROW()-1)),"")</f>
        <v/>
      </c>
      <c r="L846" s="17" t="str">
        <f ca="1">IFERROR(INDEX(INDIRECT("B_MSK["&amp;EXPEDISI[#Headers]&amp;"]"),ROW()-1),"")</f>
        <v/>
      </c>
    </row>
    <row r="847" spans="1:12" x14ac:dyDescent="0.25">
      <c r="A847" s="16" t="str">
        <f ca="1">IFERROR(INDEX(INDIRECT("B_MSK["&amp;EXPEDISI[#Headers]&amp;"]"),ROW()-1),"")</f>
        <v/>
      </c>
      <c r="B847" s="26" t="str">
        <f ca="1">IFERROR(INDEX(INDIRECT("B_MSK["&amp;EXPEDISI[#Headers]&amp;"]"),ROW()-1),"")</f>
        <v/>
      </c>
      <c r="C847" s="26" t="str">
        <f ca="1">IFERROR(INDEX(SUPPLIER_CONV[2],MATCH(INDEX(INDIRECT("B_MSK["&amp;EXPEDISI[#Headers]&amp;"]"),ROW()-1),SUPPLIER_CONV[1],0)),"")</f>
        <v/>
      </c>
      <c r="D847" s="21" t="str">
        <f ca="1">IFERROR(INDEX(INDIRECT("B_MSK["&amp;EXPEDISI[#Headers]&amp;"]"),ROW()-1)&amp;IF(OR(EXPEDISI[[#This Row],[C]]&lt;2,EXPEDISI[[#This Row],[C]]=""),"","/ CTN"),"")</f>
        <v/>
      </c>
      <c r="E847" s="5" t="str">
        <f ca="1">IFERROR(INDEX(INDIRECT("B_MSK["&amp;EXPEDISI[#Headers]&amp;"]"),ROW()-1),"")</f>
        <v/>
      </c>
      <c r="F847" s="22" t="str">
        <f ca="1">IFERROR(INDEX(INDIRECT("B_MSK["&amp;EXPEDISI[#Headers]&amp;"_1]"),ROW()-1),"")</f>
        <v/>
      </c>
      <c r="G847" s="17" t="str">
        <f ca="1">IFERROR(INDEX(INDIRECT("B_MSK["&amp;EXPEDISI[#Headers]&amp;"_1]"),ROW()-1),"")</f>
        <v/>
      </c>
      <c r="H847" s="17" t="str">
        <f ca="1">IFERROR(INDEX(INDIRECT("B_MSK["&amp;EXPEDISI[#Headers]&amp;"]"),ROW()-1),"")</f>
        <v/>
      </c>
      <c r="I847" s="17" t="str">
        <f ca="1">IFERROR(INDEX(INDIRECT("B_MSK["&amp;EXPEDISI[#Headers]&amp;"]"),ROW()-1),"")</f>
        <v/>
      </c>
      <c r="J847" s="23" t="str">
        <f ca="1">IFERROR(IF(INDEX(INDIRECT("B_MSK["&amp;EXPEDISI[#Headers]&amp;"]"),ROW()-1)=0,"",INDEX(INDIRECT("B_MSK["&amp;EXPEDISI[#Headers]&amp;"]"),ROW()-1)),"")</f>
        <v/>
      </c>
      <c r="K847" s="16" t="str">
        <f ca="1">IFERROR(IF(EXPEDISI[[#This Row],[NAMA BARANG]]="","",INDEX(INDIRECT("B_MSK["&amp;EXPEDISI[#Headers]&amp;"]"),ROW()-1)),"")</f>
        <v/>
      </c>
      <c r="L847" s="17" t="str">
        <f ca="1">IFERROR(INDEX(INDIRECT("B_MSK["&amp;EXPEDISI[#Headers]&amp;"]"),ROW()-1),"")</f>
        <v/>
      </c>
    </row>
    <row r="848" spans="1:12" x14ac:dyDescent="0.25">
      <c r="A848" s="16" t="str">
        <f ca="1">IFERROR(INDEX(INDIRECT("B_MSK["&amp;EXPEDISI[#Headers]&amp;"]"),ROW()-1),"")</f>
        <v/>
      </c>
      <c r="B848" s="26" t="str">
        <f ca="1">IFERROR(INDEX(INDIRECT("B_MSK["&amp;EXPEDISI[#Headers]&amp;"]"),ROW()-1),"")</f>
        <v/>
      </c>
      <c r="C848" s="26" t="str">
        <f ca="1">IFERROR(INDEX(SUPPLIER_CONV[2],MATCH(INDEX(INDIRECT("B_MSK["&amp;EXPEDISI[#Headers]&amp;"]"),ROW()-1),SUPPLIER_CONV[1],0)),"")</f>
        <v/>
      </c>
      <c r="D848" s="21" t="str">
        <f ca="1">IFERROR(INDEX(INDIRECT("B_MSK["&amp;EXPEDISI[#Headers]&amp;"]"),ROW()-1)&amp;IF(OR(EXPEDISI[[#This Row],[C]]&lt;2,EXPEDISI[[#This Row],[C]]=""),"","/ CTN"),"")</f>
        <v/>
      </c>
      <c r="E848" s="5" t="str">
        <f ca="1">IFERROR(INDEX(INDIRECT("B_MSK["&amp;EXPEDISI[#Headers]&amp;"]"),ROW()-1),"")</f>
        <v/>
      </c>
      <c r="F848" s="22" t="str">
        <f ca="1">IFERROR(INDEX(INDIRECT("B_MSK["&amp;EXPEDISI[#Headers]&amp;"_1]"),ROW()-1),"")</f>
        <v/>
      </c>
      <c r="G848" s="17" t="str">
        <f ca="1">IFERROR(INDEX(INDIRECT("B_MSK["&amp;EXPEDISI[#Headers]&amp;"_1]"),ROW()-1),"")</f>
        <v/>
      </c>
      <c r="H848" s="17" t="str">
        <f ca="1">IFERROR(INDEX(INDIRECT("B_MSK["&amp;EXPEDISI[#Headers]&amp;"]"),ROW()-1),"")</f>
        <v/>
      </c>
      <c r="I848" s="17" t="str">
        <f ca="1">IFERROR(INDEX(INDIRECT("B_MSK["&amp;EXPEDISI[#Headers]&amp;"]"),ROW()-1),"")</f>
        <v/>
      </c>
      <c r="J848" s="23" t="str">
        <f ca="1">IFERROR(IF(INDEX(INDIRECT("B_MSK["&amp;EXPEDISI[#Headers]&amp;"]"),ROW()-1)=0,"",INDEX(INDIRECT("B_MSK["&amp;EXPEDISI[#Headers]&amp;"]"),ROW()-1)),"")</f>
        <v/>
      </c>
      <c r="K848" s="16" t="str">
        <f ca="1">IFERROR(IF(EXPEDISI[[#This Row],[NAMA BARANG]]="","",INDEX(INDIRECT("B_MSK["&amp;EXPEDISI[#Headers]&amp;"]"),ROW()-1)),"")</f>
        <v/>
      </c>
      <c r="L848" s="17" t="str">
        <f ca="1">IFERROR(INDEX(INDIRECT("B_MSK["&amp;EXPEDISI[#Headers]&amp;"]"),ROW()-1),"")</f>
        <v/>
      </c>
    </row>
    <row r="849" spans="1:12" x14ac:dyDescent="0.25">
      <c r="A849" s="16" t="str">
        <f ca="1">IFERROR(INDEX(INDIRECT("B_MSK["&amp;EXPEDISI[#Headers]&amp;"]"),ROW()-1),"")</f>
        <v/>
      </c>
      <c r="B849" s="26" t="str">
        <f ca="1">IFERROR(INDEX(INDIRECT("B_MSK["&amp;EXPEDISI[#Headers]&amp;"]"),ROW()-1),"")</f>
        <v/>
      </c>
      <c r="C849" s="26" t="str">
        <f ca="1">IFERROR(INDEX(SUPPLIER_CONV[2],MATCH(INDEX(INDIRECT("B_MSK["&amp;EXPEDISI[#Headers]&amp;"]"),ROW()-1),SUPPLIER_CONV[1],0)),"")</f>
        <v/>
      </c>
      <c r="D849" s="21" t="str">
        <f ca="1">IFERROR(INDEX(INDIRECT("B_MSK["&amp;EXPEDISI[#Headers]&amp;"]"),ROW()-1)&amp;IF(OR(EXPEDISI[[#This Row],[C]]&lt;2,EXPEDISI[[#This Row],[C]]=""),"","/ CTN"),"")</f>
        <v/>
      </c>
      <c r="E849" s="5" t="str">
        <f ca="1">IFERROR(INDEX(INDIRECT("B_MSK["&amp;EXPEDISI[#Headers]&amp;"]"),ROW()-1),"")</f>
        <v/>
      </c>
      <c r="F849" s="22" t="str">
        <f ca="1">IFERROR(INDEX(INDIRECT("B_MSK["&amp;EXPEDISI[#Headers]&amp;"_1]"),ROW()-1),"")</f>
        <v/>
      </c>
      <c r="G849" s="17" t="str">
        <f ca="1">IFERROR(INDEX(INDIRECT("B_MSK["&amp;EXPEDISI[#Headers]&amp;"_1]"),ROW()-1),"")</f>
        <v/>
      </c>
      <c r="H849" s="17" t="str">
        <f ca="1">IFERROR(INDEX(INDIRECT("B_MSK["&amp;EXPEDISI[#Headers]&amp;"]"),ROW()-1),"")</f>
        <v/>
      </c>
      <c r="I849" s="17" t="str">
        <f ca="1">IFERROR(INDEX(INDIRECT("B_MSK["&amp;EXPEDISI[#Headers]&amp;"]"),ROW()-1),"")</f>
        <v/>
      </c>
      <c r="J849" s="23" t="str">
        <f ca="1">IFERROR(IF(INDEX(INDIRECT("B_MSK["&amp;EXPEDISI[#Headers]&amp;"]"),ROW()-1)=0,"",INDEX(INDIRECT("B_MSK["&amp;EXPEDISI[#Headers]&amp;"]"),ROW()-1)),"")</f>
        <v/>
      </c>
      <c r="K849" s="16" t="str">
        <f ca="1">IFERROR(IF(EXPEDISI[[#This Row],[NAMA BARANG]]="","",INDEX(INDIRECT("B_MSK["&amp;EXPEDISI[#Headers]&amp;"]"),ROW()-1)),"")</f>
        <v/>
      </c>
      <c r="L849" s="17" t="str">
        <f ca="1">IFERROR(INDEX(INDIRECT("B_MSK["&amp;EXPEDISI[#Headers]&amp;"]"),ROW()-1),"")</f>
        <v/>
      </c>
    </row>
    <row r="850" spans="1:12" x14ac:dyDescent="0.25">
      <c r="A850" s="16" t="str">
        <f ca="1">IFERROR(INDEX(INDIRECT("B_MSK["&amp;EXPEDISI[#Headers]&amp;"]"),ROW()-1),"")</f>
        <v/>
      </c>
      <c r="B850" s="26" t="str">
        <f ca="1">IFERROR(INDEX(INDIRECT("B_MSK["&amp;EXPEDISI[#Headers]&amp;"]"),ROW()-1),"")</f>
        <v/>
      </c>
      <c r="C850" s="26" t="str">
        <f ca="1">IFERROR(INDEX(SUPPLIER_CONV[2],MATCH(INDEX(INDIRECT("B_MSK["&amp;EXPEDISI[#Headers]&amp;"]"),ROW()-1),SUPPLIER_CONV[1],0)),"")</f>
        <v/>
      </c>
      <c r="D850" s="21" t="str">
        <f ca="1">IFERROR(INDEX(INDIRECT("B_MSK["&amp;EXPEDISI[#Headers]&amp;"]"),ROW()-1)&amp;IF(OR(EXPEDISI[[#This Row],[C]]&lt;2,EXPEDISI[[#This Row],[C]]=""),"","/ CTN"),"")</f>
        <v/>
      </c>
      <c r="E850" s="5" t="str">
        <f ca="1">IFERROR(INDEX(INDIRECT("B_MSK["&amp;EXPEDISI[#Headers]&amp;"]"),ROW()-1),"")</f>
        <v/>
      </c>
      <c r="F850" s="22" t="str">
        <f ca="1">IFERROR(INDEX(INDIRECT("B_MSK["&amp;EXPEDISI[#Headers]&amp;"_1]"),ROW()-1),"")</f>
        <v/>
      </c>
      <c r="G850" s="17" t="str">
        <f ca="1">IFERROR(INDEX(INDIRECT("B_MSK["&amp;EXPEDISI[#Headers]&amp;"_1]"),ROW()-1),"")</f>
        <v/>
      </c>
      <c r="H850" s="17" t="str">
        <f ca="1">IFERROR(INDEX(INDIRECT("B_MSK["&amp;EXPEDISI[#Headers]&amp;"]"),ROW()-1),"")</f>
        <v/>
      </c>
      <c r="I850" s="17" t="str">
        <f ca="1">IFERROR(INDEX(INDIRECT("B_MSK["&amp;EXPEDISI[#Headers]&amp;"]"),ROW()-1),"")</f>
        <v/>
      </c>
      <c r="J850" s="19" t="str">
        <f ca="1">IFERROR(IF(INDEX(INDIRECT("B_MSK["&amp;EXPEDISI[#Headers]&amp;"]"),ROW()-1)=0,"",INDEX(INDIRECT("B_MSK["&amp;EXPEDISI[#Headers]&amp;"]"),ROW()-1)),"")</f>
        <v/>
      </c>
      <c r="K850" s="16" t="str">
        <f ca="1">IFERROR(IF(EXPEDISI[[#This Row],[NAMA BARANG]]="","",INDEX(INDIRECT("B_MSK["&amp;EXPEDISI[#Headers]&amp;"]"),ROW()-1)),"")</f>
        <v/>
      </c>
      <c r="L850" s="17" t="str">
        <f ca="1">IFERROR(INDEX(INDIRECT("B_MSK["&amp;EXPEDISI[#Headers]&amp;"]"),ROW()-1),"")</f>
        <v/>
      </c>
    </row>
    <row r="851" spans="1:12" x14ac:dyDescent="0.25">
      <c r="A851" s="16" t="str">
        <f ca="1">IFERROR(INDEX(INDIRECT("B_MSK["&amp;EXPEDISI[#Headers]&amp;"]"),ROW()-1),"")</f>
        <v/>
      </c>
      <c r="B851" s="26" t="str">
        <f ca="1">IFERROR(INDEX(INDIRECT("B_MSK["&amp;EXPEDISI[#Headers]&amp;"]"),ROW()-1),"")</f>
        <v/>
      </c>
      <c r="C851" s="26" t="str">
        <f ca="1">IFERROR(INDEX(SUPPLIER_CONV[2],MATCH(INDEX(INDIRECT("B_MSK["&amp;EXPEDISI[#Headers]&amp;"]"),ROW()-1),SUPPLIER_CONV[1],0)),"")</f>
        <v/>
      </c>
      <c r="D851" s="21" t="str">
        <f ca="1">IFERROR(INDEX(INDIRECT("B_MSK["&amp;EXPEDISI[#Headers]&amp;"]"),ROW()-1)&amp;IF(OR(EXPEDISI[[#This Row],[C]]&lt;2,EXPEDISI[[#This Row],[C]]=""),"","/ CTN"),"")</f>
        <v/>
      </c>
      <c r="E851" s="5" t="str">
        <f ca="1">IFERROR(INDEX(INDIRECT("B_MSK["&amp;EXPEDISI[#Headers]&amp;"]"),ROW()-1),"")</f>
        <v/>
      </c>
      <c r="F851" s="22" t="str">
        <f ca="1">IFERROR(INDEX(INDIRECT("B_MSK["&amp;EXPEDISI[#Headers]&amp;"_1]"),ROW()-1),"")</f>
        <v/>
      </c>
      <c r="G851" s="17" t="str">
        <f ca="1">IFERROR(INDEX(INDIRECT("B_MSK["&amp;EXPEDISI[#Headers]&amp;"_1]"),ROW()-1),"")</f>
        <v/>
      </c>
      <c r="H851" s="17" t="str">
        <f ca="1">IFERROR(INDEX(INDIRECT("B_MSK["&amp;EXPEDISI[#Headers]&amp;"]"),ROW()-1),"")</f>
        <v/>
      </c>
      <c r="I851" s="17" t="str">
        <f ca="1">IFERROR(INDEX(INDIRECT("B_MSK["&amp;EXPEDISI[#Headers]&amp;"]"),ROW()-1),"")</f>
        <v/>
      </c>
      <c r="J851" s="19" t="str">
        <f ca="1">IFERROR(IF(INDEX(INDIRECT("B_MSK["&amp;EXPEDISI[#Headers]&amp;"]"),ROW()-1)=0,"",INDEX(INDIRECT("B_MSK["&amp;EXPEDISI[#Headers]&amp;"]"),ROW()-1)),"")</f>
        <v/>
      </c>
      <c r="K851" s="16" t="str">
        <f ca="1">IFERROR(IF(EXPEDISI[[#This Row],[NAMA BARANG]]="","",INDEX(INDIRECT("B_MSK["&amp;EXPEDISI[#Headers]&amp;"]"),ROW()-1)),"")</f>
        <v/>
      </c>
      <c r="L851" s="17" t="str">
        <f ca="1">IFERROR(INDEX(INDIRECT("B_MSK["&amp;EXPEDISI[#Headers]&amp;"]"),ROW()-1),"")</f>
        <v/>
      </c>
    </row>
    <row r="852" spans="1:12" x14ac:dyDescent="0.25">
      <c r="A852" s="16" t="str">
        <f ca="1">IFERROR(INDEX(INDIRECT("B_MSK["&amp;EXPEDISI[#Headers]&amp;"]"),ROW()-1),"")</f>
        <v/>
      </c>
      <c r="B852" s="26" t="str">
        <f ca="1">IFERROR(INDEX(INDIRECT("B_MSK["&amp;EXPEDISI[#Headers]&amp;"]"),ROW()-1),"")</f>
        <v/>
      </c>
      <c r="C852" s="26" t="str">
        <f ca="1">IFERROR(INDEX(SUPPLIER_CONV[2],MATCH(INDEX(INDIRECT("B_MSK["&amp;EXPEDISI[#Headers]&amp;"]"),ROW()-1),SUPPLIER_CONV[1],0)),"")</f>
        <v/>
      </c>
      <c r="D852" s="21" t="str">
        <f ca="1">IFERROR(INDEX(INDIRECT("B_MSK["&amp;EXPEDISI[#Headers]&amp;"]"),ROW()-1)&amp;IF(OR(EXPEDISI[[#This Row],[C]]&lt;2,EXPEDISI[[#This Row],[C]]=""),"","/ CTN"),"")</f>
        <v/>
      </c>
      <c r="E852" s="5" t="str">
        <f ca="1">IFERROR(INDEX(INDIRECT("B_MSK["&amp;EXPEDISI[#Headers]&amp;"]"),ROW()-1),"")</f>
        <v/>
      </c>
      <c r="F852" s="22" t="str">
        <f ca="1">IFERROR(INDEX(INDIRECT("B_MSK["&amp;EXPEDISI[#Headers]&amp;"_1]"),ROW()-1),"")</f>
        <v/>
      </c>
      <c r="G852" s="17" t="str">
        <f ca="1">IFERROR(INDEX(INDIRECT("B_MSK["&amp;EXPEDISI[#Headers]&amp;"_1]"),ROW()-1),"")</f>
        <v/>
      </c>
      <c r="H852" s="17" t="str">
        <f ca="1">IFERROR(INDEX(INDIRECT("B_MSK["&amp;EXPEDISI[#Headers]&amp;"]"),ROW()-1),"")</f>
        <v/>
      </c>
      <c r="I852" s="17" t="str">
        <f ca="1">IFERROR(INDEX(INDIRECT("B_MSK["&amp;EXPEDISI[#Headers]&amp;"]"),ROW()-1),"")</f>
        <v/>
      </c>
      <c r="J852" s="23" t="str">
        <f ca="1">IFERROR(IF(INDEX(INDIRECT("B_MSK["&amp;EXPEDISI[#Headers]&amp;"]"),ROW()-1)=0,"",INDEX(INDIRECT("B_MSK["&amp;EXPEDISI[#Headers]&amp;"]"),ROW()-1)),"")</f>
        <v/>
      </c>
      <c r="K852" s="16" t="str">
        <f ca="1">IFERROR(IF(EXPEDISI[[#This Row],[NAMA BARANG]]="","",INDEX(INDIRECT("B_MSK["&amp;EXPEDISI[#Headers]&amp;"]"),ROW()-1)),"")</f>
        <v/>
      </c>
      <c r="L852" s="17" t="str">
        <f ca="1">IFERROR(INDEX(INDIRECT("B_MSK["&amp;EXPEDISI[#Headers]&amp;"]"),ROW()-1),"")</f>
        <v/>
      </c>
    </row>
    <row r="853" spans="1:12" x14ac:dyDescent="0.25">
      <c r="A853" s="16" t="str">
        <f ca="1">IFERROR(INDEX(INDIRECT("B_MSK["&amp;EXPEDISI[#Headers]&amp;"]"),ROW()-1),"")</f>
        <v/>
      </c>
      <c r="B853" s="26" t="str">
        <f ca="1">IFERROR(INDEX(INDIRECT("B_MSK["&amp;EXPEDISI[#Headers]&amp;"]"),ROW()-1),"")</f>
        <v/>
      </c>
      <c r="C853" s="26" t="str">
        <f ca="1">IFERROR(INDEX(SUPPLIER_CONV[2],MATCH(INDEX(INDIRECT("B_MSK["&amp;EXPEDISI[#Headers]&amp;"]"),ROW()-1),SUPPLIER_CONV[1],0)),"")</f>
        <v/>
      </c>
      <c r="D853" s="21" t="str">
        <f ca="1">IFERROR(INDEX(INDIRECT("B_MSK["&amp;EXPEDISI[#Headers]&amp;"]"),ROW()-1)&amp;IF(OR(EXPEDISI[[#This Row],[C]]&lt;2,EXPEDISI[[#This Row],[C]]=""),"","/ CTN"),"")</f>
        <v/>
      </c>
      <c r="E853" s="5" t="str">
        <f ca="1">IFERROR(INDEX(INDIRECT("B_MSK["&amp;EXPEDISI[#Headers]&amp;"]"),ROW()-1),"")</f>
        <v/>
      </c>
      <c r="F853" s="22" t="str">
        <f ca="1">IFERROR(INDEX(INDIRECT("B_MSK["&amp;EXPEDISI[#Headers]&amp;"_1]"),ROW()-1),"")</f>
        <v/>
      </c>
      <c r="G853" s="17" t="str">
        <f ca="1">IFERROR(INDEX(INDIRECT("B_MSK["&amp;EXPEDISI[#Headers]&amp;"_1]"),ROW()-1),"")</f>
        <v/>
      </c>
      <c r="H853" s="17" t="str">
        <f ca="1">IFERROR(INDEX(INDIRECT("B_MSK["&amp;EXPEDISI[#Headers]&amp;"]"),ROW()-1),"")</f>
        <v/>
      </c>
      <c r="I853" s="17" t="str">
        <f ca="1">IFERROR(INDEX(INDIRECT("B_MSK["&amp;EXPEDISI[#Headers]&amp;"]"),ROW()-1),"")</f>
        <v/>
      </c>
      <c r="J853" s="19" t="str">
        <f ca="1">IFERROR(IF(INDEX(INDIRECT("B_MSK["&amp;EXPEDISI[#Headers]&amp;"]"),ROW()-1)=0,"",INDEX(INDIRECT("B_MSK["&amp;EXPEDISI[#Headers]&amp;"]"),ROW()-1)),"")</f>
        <v/>
      </c>
      <c r="K853" s="16" t="str">
        <f ca="1">IFERROR(IF(EXPEDISI[[#This Row],[NAMA BARANG]]="","",INDEX(INDIRECT("B_MSK["&amp;EXPEDISI[#Headers]&amp;"]"),ROW()-1)),"")</f>
        <v/>
      </c>
      <c r="L853" s="17" t="str">
        <f ca="1">IFERROR(INDEX(INDIRECT("B_MSK["&amp;EXPEDISI[#Headers]&amp;"]"),ROW()-1),"")</f>
        <v/>
      </c>
    </row>
    <row r="854" spans="1:12" x14ac:dyDescent="0.25">
      <c r="A854" s="16" t="str">
        <f ca="1">IFERROR(INDEX(INDIRECT("B_MSK["&amp;EXPEDISI[#Headers]&amp;"]"),ROW()-1),"")</f>
        <v/>
      </c>
      <c r="B854" s="26" t="str">
        <f ca="1">IFERROR(INDEX(INDIRECT("B_MSK["&amp;EXPEDISI[#Headers]&amp;"]"),ROW()-1),"")</f>
        <v/>
      </c>
      <c r="C854" s="26" t="str">
        <f ca="1">IFERROR(INDEX(SUPPLIER_CONV[2],MATCH(INDEX(INDIRECT("B_MSK["&amp;EXPEDISI[#Headers]&amp;"]"),ROW()-1),SUPPLIER_CONV[1],0)),"")</f>
        <v/>
      </c>
      <c r="D854" s="21" t="str">
        <f ca="1">IFERROR(INDEX(INDIRECT("B_MSK["&amp;EXPEDISI[#Headers]&amp;"]"),ROW()-1)&amp;IF(OR(EXPEDISI[[#This Row],[C]]&lt;2,EXPEDISI[[#This Row],[C]]=""),"","/ CTN"),"")</f>
        <v/>
      </c>
      <c r="E854" s="5" t="str">
        <f ca="1">IFERROR(INDEX(INDIRECT("B_MSK["&amp;EXPEDISI[#Headers]&amp;"]"),ROW()-1),"")</f>
        <v/>
      </c>
      <c r="F854" s="22" t="str">
        <f ca="1">IFERROR(INDEX(INDIRECT("B_MSK["&amp;EXPEDISI[#Headers]&amp;"_1]"),ROW()-1),"")</f>
        <v/>
      </c>
      <c r="G854" s="17" t="str">
        <f ca="1">IFERROR(INDEX(INDIRECT("B_MSK["&amp;EXPEDISI[#Headers]&amp;"_1]"),ROW()-1),"")</f>
        <v/>
      </c>
      <c r="H854" s="17" t="str">
        <f ca="1">IFERROR(INDEX(INDIRECT("B_MSK["&amp;EXPEDISI[#Headers]&amp;"]"),ROW()-1),"")</f>
        <v/>
      </c>
      <c r="I854" s="17" t="str">
        <f ca="1">IFERROR(INDEX(INDIRECT("B_MSK["&amp;EXPEDISI[#Headers]&amp;"]"),ROW()-1),"")</f>
        <v/>
      </c>
      <c r="J854" s="19" t="str">
        <f ca="1">IFERROR(IF(INDEX(INDIRECT("B_MSK["&amp;EXPEDISI[#Headers]&amp;"]"),ROW()-1)=0,"",INDEX(INDIRECT("B_MSK["&amp;EXPEDISI[#Headers]&amp;"]"),ROW()-1)),"")</f>
        <v/>
      </c>
      <c r="K854" s="16" t="str">
        <f ca="1">IFERROR(IF(EXPEDISI[[#This Row],[NAMA BARANG]]="","",INDEX(INDIRECT("B_MSK["&amp;EXPEDISI[#Headers]&amp;"]"),ROW()-1)),"")</f>
        <v/>
      </c>
      <c r="L854" s="17" t="str">
        <f ca="1">IFERROR(INDEX(INDIRECT("B_MSK["&amp;EXPEDISI[#Headers]&amp;"]"),ROW()-1),"")</f>
        <v/>
      </c>
    </row>
    <row r="855" spans="1:12" x14ac:dyDescent="0.25">
      <c r="A855" s="16" t="str">
        <f ca="1">IFERROR(INDEX(INDIRECT("B_MSK["&amp;EXPEDISI[#Headers]&amp;"]"),ROW()-1),"")</f>
        <v/>
      </c>
      <c r="B855" s="26" t="str">
        <f ca="1">IFERROR(INDEX(INDIRECT("B_MSK["&amp;EXPEDISI[#Headers]&amp;"]"),ROW()-1),"")</f>
        <v/>
      </c>
      <c r="C855" s="26" t="str">
        <f ca="1">IFERROR(INDEX(SUPPLIER_CONV[2],MATCH(INDEX(INDIRECT("B_MSK["&amp;EXPEDISI[#Headers]&amp;"]"),ROW()-1),SUPPLIER_CONV[1],0)),"")</f>
        <v/>
      </c>
      <c r="D855" s="21" t="str">
        <f ca="1">IFERROR(INDEX(INDIRECT("B_MSK["&amp;EXPEDISI[#Headers]&amp;"]"),ROW()-1)&amp;IF(OR(EXPEDISI[[#This Row],[C]]&lt;2,EXPEDISI[[#This Row],[C]]=""),"","/ CTN"),"")</f>
        <v/>
      </c>
      <c r="E855" s="5" t="str">
        <f ca="1">IFERROR(INDEX(INDIRECT("B_MSK["&amp;EXPEDISI[#Headers]&amp;"]"),ROW()-1),"")</f>
        <v/>
      </c>
      <c r="F855" s="22" t="str">
        <f ca="1">IFERROR(INDEX(INDIRECT("B_MSK["&amp;EXPEDISI[#Headers]&amp;"_1]"),ROW()-1),"")</f>
        <v/>
      </c>
      <c r="G855" s="17" t="str">
        <f ca="1">IFERROR(INDEX(INDIRECT("B_MSK["&amp;EXPEDISI[#Headers]&amp;"_1]"),ROW()-1),"")</f>
        <v/>
      </c>
      <c r="H855" s="17" t="str">
        <f ca="1">IFERROR(INDEX(INDIRECT("B_MSK["&amp;EXPEDISI[#Headers]&amp;"]"),ROW()-1),"")</f>
        <v/>
      </c>
      <c r="I855" s="17" t="str">
        <f ca="1">IFERROR(INDEX(INDIRECT("B_MSK["&amp;EXPEDISI[#Headers]&amp;"]"),ROW()-1),"")</f>
        <v/>
      </c>
      <c r="J855" s="19" t="str">
        <f ca="1">IFERROR(IF(INDEX(INDIRECT("B_MSK["&amp;EXPEDISI[#Headers]&amp;"]"),ROW()-1)=0,"",INDEX(INDIRECT("B_MSK["&amp;EXPEDISI[#Headers]&amp;"]"),ROW()-1)),"")</f>
        <v/>
      </c>
      <c r="K855" s="16" t="str">
        <f ca="1">IFERROR(IF(EXPEDISI[[#This Row],[NAMA BARANG]]="","",INDEX(INDIRECT("B_MSK["&amp;EXPEDISI[#Headers]&amp;"]"),ROW()-1)),"")</f>
        <v/>
      </c>
      <c r="L855" s="17" t="str">
        <f ca="1">IFERROR(INDEX(INDIRECT("B_MSK["&amp;EXPEDISI[#Headers]&amp;"]"),ROW()-1),"")</f>
        <v/>
      </c>
    </row>
    <row r="856" spans="1:12" x14ac:dyDescent="0.25">
      <c r="A856" s="16" t="str">
        <f ca="1">IFERROR(INDEX(INDIRECT("B_MSK["&amp;EXPEDISI[#Headers]&amp;"]"),ROW()-1),"")</f>
        <v/>
      </c>
      <c r="B856" s="26" t="str">
        <f ca="1">IFERROR(INDEX(INDIRECT("B_MSK["&amp;EXPEDISI[#Headers]&amp;"]"),ROW()-1),"")</f>
        <v/>
      </c>
      <c r="C856" s="26" t="str">
        <f ca="1">IFERROR(INDEX(SUPPLIER_CONV[2],MATCH(INDEX(INDIRECT("B_MSK["&amp;EXPEDISI[#Headers]&amp;"]"),ROW()-1),SUPPLIER_CONV[1],0)),"")</f>
        <v/>
      </c>
      <c r="D856" s="21" t="str">
        <f ca="1">IFERROR(INDEX(INDIRECT("B_MSK["&amp;EXPEDISI[#Headers]&amp;"]"),ROW()-1)&amp;IF(OR(EXPEDISI[[#This Row],[C]]&lt;2,EXPEDISI[[#This Row],[C]]=""),"","/ CTN"),"")</f>
        <v/>
      </c>
      <c r="E856" s="5" t="str">
        <f ca="1">IFERROR(INDEX(INDIRECT("B_MSK["&amp;EXPEDISI[#Headers]&amp;"]"),ROW()-1),"")</f>
        <v/>
      </c>
      <c r="F856" s="22" t="str">
        <f ca="1">IFERROR(INDEX(INDIRECT("B_MSK["&amp;EXPEDISI[#Headers]&amp;"_1]"),ROW()-1),"")</f>
        <v/>
      </c>
      <c r="G856" s="17" t="str">
        <f ca="1">IFERROR(INDEX(INDIRECT("B_MSK["&amp;EXPEDISI[#Headers]&amp;"_1]"),ROW()-1),"")</f>
        <v/>
      </c>
      <c r="H856" s="17" t="str">
        <f ca="1">IFERROR(INDEX(INDIRECT("B_MSK["&amp;EXPEDISI[#Headers]&amp;"]"),ROW()-1),"")</f>
        <v/>
      </c>
      <c r="I856" s="17" t="str">
        <f ca="1">IFERROR(INDEX(INDIRECT("B_MSK["&amp;EXPEDISI[#Headers]&amp;"]"),ROW()-1),"")</f>
        <v/>
      </c>
      <c r="J856" s="19" t="str">
        <f ca="1">IFERROR(IF(INDEX(INDIRECT("B_MSK["&amp;EXPEDISI[#Headers]&amp;"]"),ROW()-1)=0,"",INDEX(INDIRECT("B_MSK["&amp;EXPEDISI[#Headers]&amp;"]"),ROW()-1)),"")</f>
        <v/>
      </c>
      <c r="K856" s="16" t="str">
        <f ca="1">IFERROR(IF(EXPEDISI[[#This Row],[NAMA BARANG]]="","",INDEX(INDIRECT("B_MSK["&amp;EXPEDISI[#Headers]&amp;"]"),ROW()-1)),"")</f>
        <v/>
      </c>
      <c r="L856" s="17" t="str">
        <f ca="1">IFERROR(INDEX(INDIRECT("B_MSK["&amp;EXPEDISI[#Headers]&amp;"]"),ROW()-1),"")</f>
        <v/>
      </c>
    </row>
    <row r="857" spans="1:12" x14ac:dyDescent="0.25">
      <c r="A857" s="16" t="str">
        <f ca="1">IFERROR(INDEX(INDIRECT("B_MSK["&amp;EXPEDISI[#Headers]&amp;"]"),ROW()-1),"")</f>
        <v/>
      </c>
      <c r="B857" s="26" t="str">
        <f ca="1">IFERROR(INDEX(INDIRECT("B_MSK["&amp;EXPEDISI[#Headers]&amp;"]"),ROW()-1),"")</f>
        <v/>
      </c>
      <c r="C857" s="26" t="str">
        <f ca="1">IFERROR(INDEX(SUPPLIER_CONV[2],MATCH(INDEX(INDIRECT("B_MSK["&amp;EXPEDISI[#Headers]&amp;"]"),ROW()-1),SUPPLIER_CONV[1],0)),"")</f>
        <v/>
      </c>
      <c r="D857" s="21" t="str">
        <f ca="1">IFERROR(INDEX(INDIRECT("B_MSK["&amp;EXPEDISI[#Headers]&amp;"]"),ROW()-1)&amp;IF(OR(EXPEDISI[[#This Row],[C]]&lt;2,EXPEDISI[[#This Row],[C]]=""),"","/ CTN"),"")</f>
        <v/>
      </c>
      <c r="E857" s="5" t="str">
        <f ca="1">IFERROR(INDEX(INDIRECT("B_MSK["&amp;EXPEDISI[#Headers]&amp;"]"),ROW()-1),"")</f>
        <v/>
      </c>
      <c r="F857" s="22" t="str">
        <f ca="1">IFERROR(INDEX(INDIRECT("B_MSK["&amp;EXPEDISI[#Headers]&amp;"_1]"),ROW()-1),"")</f>
        <v/>
      </c>
      <c r="G857" s="17" t="str">
        <f ca="1">IFERROR(INDEX(INDIRECT("B_MSK["&amp;EXPEDISI[#Headers]&amp;"_1]"),ROW()-1),"")</f>
        <v/>
      </c>
      <c r="H857" s="17" t="str">
        <f ca="1">IFERROR(INDEX(INDIRECT("B_MSK["&amp;EXPEDISI[#Headers]&amp;"]"),ROW()-1),"")</f>
        <v/>
      </c>
      <c r="I857" s="17" t="str">
        <f ca="1">IFERROR(INDEX(INDIRECT("B_MSK["&amp;EXPEDISI[#Headers]&amp;"]"),ROW()-1),"")</f>
        <v/>
      </c>
      <c r="J857" s="19" t="str">
        <f ca="1">IFERROR(IF(INDEX(INDIRECT("B_MSK["&amp;EXPEDISI[#Headers]&amp;"]"),ROW()-1)=0,"",INDEX(INDIRECT("B_MSK["&amp;EXPEDISI[#Headers]&amp;"]"),ROW()-1)),"")</f>
        <v/>
      </c>
      <c r="K857" s="16" t="str">
        <f ca="1">IFERROR(IF(EXPEDISI[[#This Row],[NAMA BARANG]]="","",INDEX(INDIRECT("B_MSK["&amp;EXPEDISI[#Headers]&amp;"]"),ROW()-1)),"")</f>
        <v/>
      </c>
      <c r="L857" s="17" t="str">
        <f ca="1">IFERROR(INDEX(INDIRECT("B_MSK["&amp;EXPEDISI[#Headers]&amp;"]"),ROW()-1),"")</f>
        <v/>
      </c>
    </row>
    <row r="858" spans="1:12" x14ac:dyDescent="0.25">
      <c r="A858" s="16" t="str">
        <f ca="1">IFERROR(INDEX(INDIRECT("B_MSK["&amp;EXPEDISI[#Headers]&amp;"]"),ROW()-1),"")</f>
        <v/>
      </c>
      <c r="B858" s="26" t="str">
        <f ca="1">IFERROR(INDEX(INDIRECT("B_MSK["&amp;EXPEDISI[#Headers]&amp;"]"),ROW()-1),"")</f>
        <v/>
      </c>
      <c r="C858" s="26" t="str">
        <f ca="1">IFERROR(INDEX(SUPPLIER_CONV[2],MATCH(INDEX(INDIRECT("B_MSK["&amp;EXPEDISI[#Headers]&amp;"]"),ROW()-1),SUPPLIER_CONV[1],0)),"")</f>
        <v/>
      </c>
      <c r="D858" s="21" t="str">
        <f ca="1">IFERROR(INDEX(INDIRECT("B_MSK["&amp;EXPEDISI[#Headers]&amp;"]"),ROW()-1)&amp;IF(OR(EXPEDISI[[#This Row],[C]]&lt;2,EXPEDISI[[#This Row],[C]]=""),"","/ CTN"),"")</f>
        <v/>
      </c>
      <c r="E858" s="5" t="str">
        <f ca="1">IFERROR(INDEX(INDIRECT("B_MSK["&amp;EXPEDISI[#Headers]&amp;"]"),ROW()-1),"")</f>
        <v/>
      </c>
      <c r="F858" s="22" t="str">
        <f ca="1">IFERROR(INDEX(INDIRECT("B_MSK["&amp;EXPEDISI[#Headers]&amp;"_1]"),ROW()-1),"")</f>
        <v/>
      </c>
      <c r="G858" s="17" t="str">
        <f ca="1">IFERROR(INDEX(INDIRECT("B_MSK["&amp;EXPEDISI[#Headers]&amp;"_1]"),ROW()-1),"")</f>
        <v/>
      </c>
      <c r="H858" s="17" t="str">
        <f ca="1">IFERROR(INDEX(INDIRECT("B_MSK["&amp;EXPEDISI[#Headers]&amp;"]"),ROW()-1),"")</f>
        <v/>
      </c>
      <c r="I858" s="17" t="str">
        <f ca="1">IFERROR(INDEX(INDIRECT("B_MSK["&amp;EXPEDISI[#Headers]&amp;"]"),ROW()-1),"")</f>
        <v/>
      </c>
      <c r="J858" s="19" t="str">
        <f ca="1">IFERROR(IF(INDEX(INDIRECT("B_MSK["&amp;EXPEDISI[#Headers]&amp;"]"),ROW()-1)=0,"",INDEX(INDIRECT("B_MSK["&amp;EXPEDISI[#Headers]&amp;"]"),ROW()-1)),"")</f>
        <v/>
      </c>
      <c r="K858" s="16" t="str">
        <f ca="1">IFERROR(IF(EXPEDISI[[#This Row],[NAMA BARANG]]="","",INDEX(INDIRECT("B_MSK["&amp;EXPEDISI[#Headers]&amp;"]"),ROW()-1)),"")</f>
        <v/>
      </c>
      <c r="L858" s="17" t="str">
        <f ca="1">IFERROR(INDEX(INDIRECT("B_MSK["&amp;EXPEDISI[#Headers]&amp;"]"),ROW()-1),"")</f>
        <v/>
      </c>
    </row>
    <row r="859" spans="1:12" x14ac:dyDescent="0.25">
      <c r="A859" s="16" t="str">
        <f ca="1">IFERROR(INDEX(INDIRECT("B_MSK["&amp;EXPEDISI[#Headers]&amp;"]"),ROW()-1),"")</f>
        <v/>
      </c>
      <c r="B859" s="26" t="str">
        <f ca="1">IFERROR(INDEX(INDIRECT("B_MSK["&amp;EXPEDISI[#Headers]&amp;"]"),ROW()-1),"")</f>
        <v/>
      </c>
      <c r="C859" s="26" t="str">
        <f ca="1">IFERROR(INDEX(SUPPLIER_CONV[2],MATCH(INDEX(INDIRECT("B_MSK["&amp;EXPEDISI[#Headers]&amp;"]"),ROW()-1),SUPPLIER_CONV[1],0)),"")</f>
        <v/>
      </c>
      <c r="D859" s="21" t="str">
        <f ca="1">IFERROR(INDEX(INDIRECT("B_MSK["&amp;EXPEDISI[#Headers]&amp;"]"),ROW()-1)&amp;IF(OR(EXPEDISI[[#This Row],[C]]&lt;2,EXPEDISI[[#This Row],[C]]=""),"","/ CTN"),"")</f>
        <v/>
      </c>
      <c r="E859" s="5" t="str">
        <f ca="1">IFERROR(INDEX(INDIRECT("B_MSK["&amp;EXPEDISI[#Headers]&amp;"]"),ROW()-1),"")</f>
        <v/>
      </c>
      <c r="F859" s="22" t="str">
        <f ca="1">IFERROR(INDEX(INDIRECT("B_MSK["&amp;EXPEDISI[#Headers]&amp;"_1]"),ROW()-1),"")</f>
        <v/>
      </c>
      <c r="G859" s="17" t="str">
        <f ca="1">IFERROR(INDEX(INDIRECT("B_MSK["&amp;EXPEDISI[#Headers]&amp;"_1]"),ROW()-1),"")</f>
        <v/>
      </c>
      <c r="H859" s="17" t="str">
        <f ca="1">IFERROR(INDEX(INDIRECT("B_MSK["&amp;EXPEDISI[#Headers]&amp;"]"),ROW()-1),"")</f>
        <v/>
      </c>
      <c r="I859" s="17" t="str">
        <f ca="1">IFERROR(INDEX(INDIRECT("B_MSK["&amp;EXPEDISI[#Headers]&amp;"]"),ROW()-1),"")</f>
        <v/>
      </c>
      <c r="J859" s="19" t="str">
        <f ca="1">IFERROR(IF(INDEX(INDIRECT("B_MSK["&amp;EXPEDISI[#Headers]&amp;"]"),ROW()-1)=0,"",INDEX(INDIRECT("B_MSK["&amp;EXPEDISI[#Headers]&amp;"]"),ROW()-1)),"")</f>
        <v/>
      </c>
      <c r="K859" s="16" t="str">
        <f ca="1">IFERROR(IF(EXPEDISI[[#This Row],[NAMA BARANG]]="","",INDEX(INDIRECT("B_MSK["&amp;EXPEDISI[#Headers]&amp;"]"),ROW()-1)),"")</f>
        <v/>
      </c>
      <c r="L859" s="17" t="str">
        <f ca="1">IFERROR(INDEX(INDIRECT("B_MSK["&amp;EXPEDISI[#Headers]&amp;"]"),ROW()-1),"")</f>
        <v/>
      </c>
    </row>
    <row r="860" spans="1:12" x14ac:dyDescent="0.25">
      <c r="A860" s="16" t="str">
        <f ca="1">IFERROR(INDEX(INDIRECT("B_MSK["&amp;EXPEDISI[#Headers]&amp;"]"),ROW()-1),"")</f>
        <v/>
      </c>
      <c r="B860" s="26" t="str">
        <f ca="1">IFERROR(INDEX(INDIRECT("B_MSK["&amp;EXPEDISI[#Headers]&amp;"]"),ROW()-1),"")</f>
        <v/>
      </c>
      <c r="C860" s="26" t="str">
        <f ca="1">IFERROR(INDEX(SUPPLIER_CONV[2],MATCH(INDEX(INDIRECT("B_MSK["&amp;EXPEDISI[#Headers]&amp;"]"),ROW()-1),SUPPLIER_CONV[1],0)),"")</f>
        <v/>
      </c>
      <c r="D860" s="21" t="str">
        <f ca="1">IFERROR(INDEX(INDIRECT("B_MSK["&amp;EXPEDISI[#Headers]&amp;"]"),ROW()-1)&amp;IF(OR(EXPEDISI[[#This Row],[C]]&lt;2,EXPEDISI[[#This Row],[C]]=""),"","/ CTN"),"")</f>
        <v/>
      </c>
      <c r="E860" s="5" t="str">
        <f ca="1">IFERROR(INDEX(INDIRECT("B_MSK["&amp;EXPEDISI[#Headers]&amp;"]"),ROW()-1),"")</f>
        <v/>
      </c>
      <c r="F860" s="22" t="str">
        <f ca="1">IFERROR(INDEX(INDIRECT("B_MSK["&amp;EXPEDISI[#Headers]&amp;"_1]"),ROW()-1),"")</f>
        <v/>
      </c>
      <c r="G860" s="17" t="str">
        <f ca="1">IFERROR(INDEX(INDIRECT("B_MSK["&amp;EXPEDISI[#Headers]&amp;"_1]"),ROW()-1),"")</f>
        <v/>
      </c>
      <c r="H860" s="17" t="str">
        <f ca="1">IFERROR(INDEX(INDIRECT("B_MSK["&amp;EXPEDISI[#Headers]&amp;"]"),ROW()-1),"")</f>
        <v/>
      </c>
      <c r="I860" s="17" t="str">
        <f ca="1">IFERROR(INDEX(INDIRECT("B_MSK["&amp;EXPEDISI[#Headers]&amp;"]"),ROW()-1),"")</f>
        <v/>
      </c>
      <c r="J860" s="19" t="str">
        <f ca="1">IFERROR(IF(INDEX(INDIRECT("B_MSK["&amp;EXPEDISI[#Headers]&amp;"]"),ROW()-1)=0,"",INDEX(INDIRECT("B_MSK["&amp;EXPEDISI[#Headers]&amp;"]"),ROW()-1)),"")</f>
        <v/>
      </c>
      <c r="K860" s="16" t="str">
        <f ca="1">IFERROR(IF(EXPEDISI[[#This Row],[NAMA BARANG]]="","",INDEX(INDIRECT("B_MSK["&amp;EXPEDISI[#Headers]&amp;"]"),ROW()-1)),"")</f>
        <v/>
      </c>
      <c r="L860" s="17" t="str">
        <f ca="1">IFERROR(INDEX(INDIRECT("B_MSK["&amp;EXPEDISI[#Headers]&amp;"]"),ROW()-1),"")</f>
        <v/>
      </c>
    </row>
    <row r="861" spans="1:12" x14ac:dyDescent="0.25">
      <c r="A861" s="16" t="str">
        <f ca="1">IFERROR(INDEX(INDIRECT("B_MSK["&amp;EXPEDISI[#Headers]&amp;"]"),ROW()-1),"")</f>
        <v/>
      </c>
      <c r="B861" s="26" t="str">
        <f ca="1">IFERROR(INDEX(INDIRECT("B_MSK["&amp;EXPEDISI[#Headers]&amp;"]"),ROW()-1),"")</f>
        <v/>
      </c>
      <c r="C861" s="26" t="str">
        <f ca="1">IFERROR(INDEX(SUPPLIER_CONV[2],MATCH(INDEX(INDIRECT("B_MSK["&amp;EXPEDISI[#Headers]&amp;"]"),ROW()-1),SUPPLIER_CONV[1],0)),"")</f>
        <v/>
      </c>
      <c r="D861" s="21" t="str">
        <f ca="1">IFERROR(INDEX(INDIRECT("B_MSK["&amp;EXPEDISI[#Headers]&amp;"]"),ROW()-1)&amp;IF(OR(EXPEDISI[[#This Row],[C]]&lt;2,EXPEDISI[[#This Row],[C]]=""),"","/ CTN"),"")</f>
        <v/>
      </c>
      <c r="E861" s="5" t="str">
        <f ca="1">IFERROR(INDEX(INDIRECT("B_MSK["&amp;EXPEDISI[#Headers]&amp;"]"),ROW()-1),"")</f>
        <v/>
      </c>
      <c r="F861" s="22" t="str">
        <f ca="1">IFERROR(INDEX(INDIRECT("B_MSK["&amp;EXPEDISI[#Headers]&amp;"_1]"),ROW()-1),"")</f>
        <v/>
      </c>
      <c r="G861" s="17" t="str">
        <f ca="1">IFERROR(INDEX(INDIRECT("B_MSK["&amp;EXPEDISI[#Headers]&amp;"_1]"),ROW()-1),"")</f>
        <v/>
      </c>
      <c r="H861" s="17" t="str">
        <f ca="1">IFERROR(INDEX(INDIRECT("B_MSK["&amp;EXPEDISI[#Headers]&amp;"]"),ROW()-1),"")</f>
        <v/>
      </c>
      <c r="I861" s="17" t="str">
        <f ca="1">IFERROR(INDEX(INDIRECT("B_MSK["&amp;EXPEDISI[#Headers]&amp;"]"),ROW()-1),"")</f>
        <v/>
      </c>
      <c r="J861" s="19" t="str">
        <f ca="1">IFERROR(IF(INDEX(INDIRECT("B_MSK["&amp;EXPEDISI[#Headers]&amp;"]"),ROW()-1)=0,"",INDEX(INDIRECT("B_MSK["&amp;EXPEDISI[#Headers]&amp;"]"),ROW()-1)),"")</f>
        <v/>
      </c>
      <c r="K861" s="16" t="str">
        <f ca="1">IFERROR(IF(EXPEDISI[[#This Row],[NAMA BARANG]]="","",INDEX(INDIRECT("B_MSK["&amp;EXPEDISI[#Headers]&amp;"]"),ROW()-1)),"")</f>
        <v/>
      </c>
      <c r="L861" s="17" t="str">
        <f ca="1">IFERROR(INDEX(INDIRECT("B_MSK["&amp;EXPEDISI[#Headers]&amp;"]"),ROW()-1),"")</f>
        <v/>
      </c>
    </row>
    <row r="862" spans="1:12" x14ac:dyDescent="0.25">
      <c r="A862" s="16" t="str">
        <f ca="1">IFERROR(INDEX(INDIRECT("B_MSK["&amp;EXPEDISI[#Headers]&amp;"]"),ROW()-1),"")</f>
        <v/>
      </c>
      <c r="B862" s="26" t="str">
        <f ca="1">IFERROR(INDEX(INDIRECT("B_MSK["&amp;EXPEDISI[#Headers]&amp;"]"),ROW()-1),"")</f>
        <v/>
      </c>
      <c r="C862" s="26" t="str">
        <f ca="1">IFERROR(INDEX(SUPPLIER_CONV[2],MATCH(INDEX(INDIRECT("B_MSK["&amp;EXPEDISI[#Headers]&amp;"]"),ROW()-1),SUPPLIER_CONV[1],0)),"")</f>
        <v/>
      </c>
      <c r="D862" s="21" t="str">
        <f ca="1">IFERROR(INDEX(INDIRECT("B_MSK["&amp;EXPEDISI[#Headers]&amp;"]"),ROW()-1)&amp;IF(OR(EXPEDISI[[#This Row],[C]]&lt;2,EXPEDISI[[#This Row],[C]]=""),"","/ CTN"),"")</f>
        <v/>
      </c>
      <c r="E862" s="5" t="str">
        <f ca="1">IFERROR(INDEX(INDIRECT("B_MSK["&amp;EXPEDISI[#Headers]&amp;"]"),ROW()-1),"")</f>
        <v/>
      </c>
      <c r="F862" s="22" t="str">
        <f ca="1">IFERROR(INDEX(INDIRECT("B_MSK["&amp;EXPEDISI[#Headers]&amp;"_1]"),ROW()-1),"")</f>
        <v/>
      </c>
      <c r="G862" s="17" t="str">
        <f ca="1">IFERROR(INDEX(INDIRECT("B_MSK["&amp;EXPEDISI[#Headers]&amp;"_1]"),ROW()-1),"")</f>
        <v/>
      </c>
      <c r="H862" s="17" t="str">
        <f ca="1">IFERROR(INDEX(INDIRECT("B_MSK["&amp;EXPEDISI[#Headers]&amp;"]"),ROW()-1),"")</f>
        <v/>
      </c>
      <c r="I862" s="17" t="str">
        <f ca="1">IFERROR(INDEX(INDIRECT("B_MSK["&amp;EXPEDISI[#Headers]&amp;"]"),ROW()-1),"")</f>
        <v/>
      </c>
      <c r="J862" s="19" t="str">
        <f ca="1">IFERROR(IF(INDEX(INDIRECT("B_MSK["&amp;EXPEDISI[#Headers]&amp;"]"),ROW()-1)=0,"",INDEX(INDIRECT("B_MSK["&amp;EXPEDISI[#Headers]&amp;"]"),ROW()-1)),"")</f>
        <v/>
      </c>
      <c r="K862" s="16" t="str">
        <f ca="1">IFERROR(IF(EXPEDISI[[#This Row],[NAMA BARANG]]="","",INDEX(INDIRECT("B_MSK["&amp;EXPEDISI[#Headers]&amp;"]"),ROW()-1)),"")</f>
        <v/>
      </c>
      <c r="L862" s="17" t="str">
        <f ca="1">IFERROR(INDEX(INDIRECT("B_MSK["&amp;EXPEDISI[#Headers]&amp;"]"),ROW()-1),"")</f>
        <v/>
      </c>
    </row>
    <row r="863" spans="1:12" x14ac:dyDescent="0.25">
      <c r="A863" s="16" t="str">
        <f ca="1">IFERROR(INDEX(INDIRECT("B_MSK["&amp;EXPEDISI[#Headers]&amp;"]"),ROW()-1),"")</f>
        <v/>
      </c>
      <c r="B863" s="26" t="str">
        <f ca="1">IFERROR(INDEX(INDIRECT("B_MSK["&amp;EXPEDISI[#Headers]&amp;"]"),ROW()-1),"")</f>
        <v/>
      </c>
      <c r="C863" s="26" t="str">
        <f ca="1">IFERROR(INDEX(SUPPLIER_CONV[2],MATCH(INDEX(INDIRECT("B_MSK["&amp;EXPEDISI[#Headers]&amp;"]"),ROW()-1),SUPPLIER_CONV[1],0)),"")</f>
        <v/>
      </c>
      <c r="D863" s="21" t="str">
        <f ca="1">IFERROR(INDEX(INDIRECT("B_MSK["&amp;EXPEDISI[#Headers]&amp;"]"),ROW()-1)&amp;IF(OR(EXPEDISI[[#This Row],[C]]&lt;2,EXPEDISI[[#This Row],[C]]=""),"","/ CTN"),"")</f>
        <v/>
      </c>
      <c r="E863" s="5" t="str">
        <f ca="1">IFERROR(INDEX(INDIRECT("B_MSK["&amp;EXPEDISI[#Headers]&amp;"]"),ROW()-1),"")</f>
        <v/>
      </c>
      <c r="F863" s="22" t="str">
        <f ca="1">IFERROR(INDEX(INDIRECT("B_MSK["&amp;EXPEDISI[#Headers]&amp;"_1]"),ROW()-1),"")</f>
        <v/>
      </c>
      <c r="G863" s="17" t="str">
        <f ca="1">IFERROR(INDEX(INDIRECT("B_MSK["&amp;EXPEDISI[#Headers]&amp;"_1]"),ROW()-1),"")</f>
        <v/>
      </c>
      <c r="H863" s="17" t="str">
        <f ca="1">IFERROR(INDEX(INDIRECT("B_MSK["&amp;EXPEDISI[#Headers]&amp;"]"),ROW()-1),"")</f>
        <v/>
      </c>
      <c r="I863" s="17" t="str">
        <f ca="1">IFERROR(INDEX(INDIRECT("B_MSK["&amp;EXPEDISI[#Headers]&amp;"]"),ROW()-1),"")</f>
        <v/>
      </c>
      <c r="J863" s="19" t="str">
        <f ca="1">IFERROR(IF(INDEX(INDIRECT("B_MSK["&amp;EXPEDISI[#Headers]&amp;"]"),ROW()-1)=0,"",INDEX(INDIRECT("B_MSK["&amp;EXPEDISI[#Headers]&amp;"]"),ROW()-1)),"")</f>
        <v/>
      </c>
      <c r="K863" s="16" t="str">
        <f ca="1">IFERROR(IF(EXPEDISI[[#This Row],[NAMA BARANG]]="","",INDEX(INDIRECT("B_MSK["&amp;EXPEDISI[#Headers]&amp;"]"),ROW()-1)),"")</f>
        <v/>
      </c>
      <c r="L863" s="17" t="str">
        <f ca="1">IFERROR(INDEX(INDIRECT("B_MSK["&amp;EXPEDISI[#Headers]&amp;"]"),ROW()-1),"")</f>
        <v/>
      </c>
    </row>
    <row r="864" spans="1:12" x14ac:dyDescent="0.25">
      <c r="A864" s="16" t="str">
        <f ca="1">IFERROR(INDEX(INDIRECT("B_MSK["&amp;EXPEDISI[#Headers]&amp;"]"),ROW()-1),"")</f>
        <v/>
      </c>
      <c r="B864" s="26" t="str">
        <f ca="1">IFERROR(INDEX(INDIRECT("B_MSK["&amp;EXPEDISI[#Headers]&amp;"]"),ROW()-1),"")</f>
        <v/>
      </c>
      <c r="C864" s="26" t="str">
        <f ca="1">IFERROR(INDEX(SUPPLIER_CONV[2],MATCH(INDEX(INDIRECT("B_MSK["&amp;EXPEDISI[#Headers]&amp;"]"),ROW()-1),SUPPLIER_CONV[1],0)),"")</f>
        <v/>
      </c>
      <c r="D864" s="21" t="str">
        <f ca="1">IFERROR(INDEX(INDIRECT("B_MSK["&amp;EXPEDISI[#Headers]&amp;"]"),ROW()-1)&amp;IF(OR(EXPEDISI[[#This Row],[C]]&lt;2,EXPEDISI[[#This Row],[C]]=""),"","/ CTN"),"")</f>
        <v/>
      </c>
      <c r="E864" s="5" t="str">
        <f ca="1">IFERROR(INDEX(INDIRECT("B_MSK["&amp;EXPEDISI[#Headers]&amp;"]"),ROW()-1),"")</f>
        <v/>
      </c>
      <c r="F864" s="22" t="str">
        <f ca="1">IFERROR(INDEX(INDIRECT("B_MSK["&amp;EXPEDISI[#Headers]&amp;"_1]"),ROW()-1),"")</f>
        <v/>
      </c>
      <c r="G864" s="17" t="str">
        <f ca="1">IFERROR(INDEX(INDIRECT("B_MSK["&amp;EXPEDISI[#Headers]&amp;"_1]"),ROW()-1),"")</f>
        <v/>
      </c>
      <c r="H864" s="17" t="str">
        <f ca="1">IFERROR(INDEX(INDIRECT("B_MSK["&amp;EXPEDISI[#Headers]&amp;"]"),ROW()-1),"")</f>
        <v/>
      </c>
      <c r="I864" s="17" t="str">
        <f ca="1">IFERROR(INDEX(INDIRECT("B_MSK["&amp;EXPEDISI[#Headers]&amp;"]"),ROW()-1),"")</f>
        <v/>
      </c>
      <c r="J864" s="19" t="str">
        <f ca="1">IFERROR(IF(INDEX(INDIRECT("B_MSK["&amp;EXPEDISI[#Headers]&amp;"]"),ROW()-1)=0,"",INDEX(INDIRECT("B_MSK["&amp;EXPEDISI[#Headers]&amp;"]"),ROW()-1)),"")</f>
        <v/>
      </c>
      <c r="K864" s="16" t="str">
        <f ca="1">IFERROR(IF(EXPEDISI[[#This Row],[NAMA BARANG]]="","",INDEX(INDIRECT("B_MSK["&amp;EXPEDISI[#Headers]&amp;"]"),ROW()-1)),"")</f>
        <v/>
      </c>
      <c r="L864" s="17" t="str">
        <f ca="1">IFERROR(INDEX(INDIRECT("B_MSK["&amp;EXPEDISI[#Headers]&amp;"]"),ROW()-1),"")</f>
        <v/>
      </c>
    </row>
    <row r="865" spans="1:12" x14ac:dyDescent="0.25">
      <c r="A865" s="16" t="str">
        <f ca="1">IFERROR(INDEX(INDIRECT("B_MSK["&amp;EXPEDISI[#Headers]&amp;"]"),ROW()-1),"")</f>
        <v/>
      </c>
      <c r="B865" s="26" t="str">
        <f ca="1">IFERROR(INDEX(INDIRECT("B_MSK["&amp;EXPEDISI[#Headers]&amp;"]"),ROW()-1),"")</f>
        <v/>
      </c>
      <c r="C865" s="26" t="str">
        <f ca="1">IFERROR(INDEX(SUPPLIER_CONV[2],MATCH(INDEX(INDIRECT("B_MSK["&amp;EXPEDISI[#Headers]&amp;"]"),ROW()-1),SUPPLIER_CONV[1],0)),"")</f>
        <v/>
      </c>
      <c r="D865" s="21" t="str">
        <f ca="1">IFERROR(INDEX(INDIRECT("B_MSK["&amp;EXPEDISI[#Headers]&amp;"]"),ROW()-1)&amp;IF(OR(EXPEDISI[[#This Row],[C]]&lt;2,EXPEDISI[[#This Row],[C]]=""),"","/ CTN"),"")</f>
        <v/>
      </c>
      <c r="E865" s="5" t="str">
        <f ca="1">IFERROR(INDEX(INDIRECT("B_MSK["&amp;EXPEDISI[#Headers]&amp;"]"),ROW()-1),"")</f>
        <v/>
      </c>
      <c r="F865" s="22" t="str">
        <f ca="1">IFERROR(INDEX(INDIRECT("B_MSK["&amp;EXPEDISI[#Headers]&amp;"_1]"),ROW()-1),"")</f>
        <v/>
      </c>
      <c r="G865" s="17" t="str">
        <f ca="1">IFERROR(INDEX(INDIRECT("B_MSK["&amp;EXPEDISI[#Headers]&amp;"_1]"),ROW()-1),"")</f>
        <v/>
      </c>
      <c r="H865" s="17" t="str">
        <f ca="1">IFERROR(INDEX(INDIRECT("B_MSK["&amp;EXPEDISI[#Headers]&amp;"]"),ROW()-1),"")</f>
        <v/>
      </c>
      <c r="I865" s="17" t="str">
        <f ca="1">IFERROR(INDEX(INDIRECT("B_MSK["&amp;EXPEDISI[#Headers]&amp;"]"),ROW()-1),"")</f>
        <v/>
      </c>
      <c r="J865" s="19" t="str">
        <f ca="1">IFERROR(IF(INDEX(INDIRECT("B_MSK["&amp;EXPEDISI[#Headers]&amp;"]"),ROW()-1)=0,"",INDEX(INDIRECT("B_MSK["&amp;EXPEDISI[#Headers]&amp;"]"),ROW()-1)),"")</f>
        <v/>
      </c>
      <c r="K865" s="16" t="str">
        <f ca="1">IFERROR(IF(EXPEDISI[[#This Row],[NAMA BARANG]]="","",INDEX(INDIRECT("B_MSK["&amp;EXPEDISI[#Headers]&amp;"]"),ROW()-1)),"")</f>
        <v/>
      </c>
      <c r="L865" s="17" t="str">
        <f ca="1">IFERROR(INDEX(INDIRECT("B_MSK["&amp;EXPEDISI[#Headers]&amp;"]"),ROW()-1),"")</f>
        <v/>
      </c>
    </row>
    <row r="866" spans="1:12" x14ac:dyDescent="0.25">
      <c r="A866" s="16" t="str">
        <f ca="1">IFERROR(INDEX(INDIRECT("B_MSK["&amp;EXPEDISI[#Headers]&amp;"]"),ROW()-1),"")</f>
        <v/>
      </c>
      <c r="B866" s="26" t="str">
        <f ca="1">IFERROR(INDEX(INDIRECT("B_MSK["&amp;EXPEDISI[#Headers]&amp;"]"),ROW()-1),"")</f>
        <v/>
      </c>
      <c r="C866" s="26" t="str">
        <f ca="1">IFERROR(INDEX(SUPPLIER_CONV[2],MATCH(INDEX(INDIRECT("B_MSK["&amp;EXPEDISI[#Headers]&amp;"]"),ROW()-1),SUPPLIER_CONV[1],0)),"")</f>
        <v/>
      </c>
      <c r="D866" s="21" t="str">
        <f ca="1">IFERROR(INDEX(INDIRECT("B_MSK["&amp;EXPEDISI[#Headers]&amp;"]"),ROW()-1)&amp;IF(OR(EXPEDISI[[#This Row],[C]]&lt;2,EXPEDISI[[#This Row],[C]]=""),"","/ CTN"),"")</f>
        <v/>
      </c>
      <c r="E866" s="5" t="str">
        <f ca="1">IFERROR(INDEX(INDIRECT("B_MSK["&amp;EXPEDISI[#Headers]&amp;"]"),ROW()-1),"")</f>
        <v/>
      </c>
      <c r="F866" s="22" t="str">
        <f ca="1">IFERROR(INDEX(INDIRECT("B_MSK["&amp;EXPEDISI[#Headers]&amp;"_1]"),ROW()-1),"")</f>
        <v/>
      </c>
      <c r="G866" s="17" t="str">
        <f ca="1">IFERROR(INDEX(INDIRECT("B_MSK["&amp;EXPEDISI[#Headers]&amp;"_1]"),ROW()-1),"")</f>
        <v/>
      </c>
      <c r="H866" s="17" t="str">
        <f ca="1">IFERROR(INDEX(INDIRECT("B_MSK["&amp;EXPEDISI[#Headers]&amp;"]"),ROW()-1),"")</f>
        <v/>
      </c>
      <c r="I866" s="17" t="str">
        <f ca="1">IFERROR(INDEX(INDIRECT("B_MSK["&amp;EXPEDISI[#Headers]&amp;"]"),ROW()-1),"")</f>
        <v/>
      </c>
      <c r="J866" s="19" t="str">
        <f ca="1">IFERROR(IF(INDEX(INDIRECT("B_MSK["&amp;EXPEDISI[#Headers]&amp;"]"),ROW()-1)=0,"",INDEX(INDIRECT("B_MSK["&amp;EXPEDISI[#Headers]&amp;"]"),ROW()-1)),"")</f>
        <v/>
      </c>
      <c r="K866" s="16" t="str">
        <f ca="1">IFERROR(IF(EXPEDISI[[#This Row],[NAMA BARANG]]="","",INDEX(INDIRECT("B_MSK["&amp;EXPEDISI[#Headers]&amp;"]"),ROW()-1)),"")</f>
        <v/>
      </c>
      <c r="L866" s="17" t="str">
        <f ca="1">IFERROR(INDEX(INDIRECT("B_MSK["&amp;EXPEDISI[#Headers]&amp;"]"),ROW()-1),"")</f>
        <v/>
      </c>
    </row>
    <row r="867" spans="1:12" x14ac:dyDescent="0.25">
      <c r="A867" s="16" t="str">
        <f ca="1">IFERROR(INDEX(INDIRECT("B_MSK["&amp;EXPEDISI[#Headers]&amp;"]"),ROW()-1),"")</f>
        <v/>
      </c>
      <c r="B867" s="26" t="str">
        <f ca="1">IFERROR(INDEX(INDIRECT("B_MSK["&amp;EXPEDISI[#Headers]&amp;"]"),ROW()-1),"")</f>
        <v/>
      </c>
      <c r="C867" s="26" t="str">
        <f ca="1">IFERROR(INDEX(SUPPLIER_CONV[2],MATCH(INDEX(INDIRECT("B_MSK["&amp;EXPEDISI[#Headers]&amp;"]"),ROW()-1),SUPPLIER_CONV[1],0)),"")</f>
        <v/>
      </c>
      <c r="D867" s="21" t="str">
        <f ca="1">IFERROR(INDEX(INDIRECT("B_MSK["&amp;EXPEDISI[#Headers]&amp;"]"),ROW()-1)&amp;IF(OR(EXPEDISI[[#This Row],[C]]&lt;2,EXPEDISI[[#This Row],[C]]=""),"","/ CTN"),"")</f>
        <v/>
      </c>
      <c r="E867" s="5" t="str">
        <f ca="1">IFERROR(INDEX(INDIRECT("B_MSK["&amp;EXPEDISI[#Headers]&amp;"]"),ROW()-1),"")</f>
        <v/>
      </c>
      <c r="F867" s="22" t="str">
        <f ca="1">IFERROR(INDEX(INDIRECT("B_MSK["&amp;EXPEDISI[#Headers]&amp;"_1]"),ROW()-1),"")</f>
        <v/>
      </c>
      <c r="G867" s="17" t="str">
        <f ca="1">IFERROR(INDEX(INDIRECT("B_MSK["&amp;EXPEDISI[#Headers]&amp;"_1]"),ROW()-1),"")</f>
        <v/>
      </c>
      <c r="H867" s="17" t="str">
        <f ca="1">IFERROR(INDEX(INDIRECT("B_MSK["&amp;EXPEDISI[#Headers]&amp;"]"),ROW()-1),"")</f>
        <v/>
      </c>
      <c r="I867" s="17" t="str">
        <f ca="1">IFERROR(INDEX(INDIRECT("B_MSK["&amp;EXPEDISI[#Headers]&amp;"]"),ROW()-1),"")</f>
        <v/>
      </c>
      <c r="J867" s="19" t="str">
        <f ca="1">IFERROR(IF(INDEX(INDIRECT("B_MSK["&amp;EXPEDISI[#Headers]&amp;"]"),ROW()-1)=0,"",INDEX(INDIRECT("B_MSK["&amp;EXPEDISI[#Headers]&amp;"]"),ROW()-1)),"")</f>
        <v/>
      </c>
      <c r="K867" s="16" t="str">
        <f ca="1">IFERROR(IF(EXPEDISI[[#This Row],[NAMA BARANG]]="","",INDEX(INDIRECT("B_MSK["&amp;EXPEDISI[#Headers]&amp;"]"),ROW()-1)),"")</f>
        <v/>
      </c>
      <c r="L867" s="17" t="str">
        <f ca="1">IFERROR(INDEX(INDIRECT("B_MSK["&amp;EXPEDISI[#Headers]&amp;"]"),ROW()-1),"")</f>
        <v/>
      </c>
    </row>
    <row r="868" spans="1:12" x14ac:dyDescent="0.25">
      <c r="A868" s="16" t="str">
        <f ca="1">IFERROR(INDEX(INDIRECT("B_MSK["&amp;EXPEDISI[#Headers]&amp;"]"),ROW()-1),"")</f>
        <v/>
      </c>
      <c r="B868" s="26" t="str">
        <f ca="1">IFERROR(INDEX(INDIRECT("B_MSK["&amp;EXPEDISI[#Headers]&amp;"]"),ROW()-1),"")</f>
        <v/>
      </c>
      <c r="C868" s="26" t="str">
        <f ca="1">IFERROR(INDEX(SUPPLIER_CONV[2],MATCH(INDEX(INDIRECT("B_MSK["&amp;EXPEDISI[#Headers]&amp;"]"),ROW()-1),SUPPLIER_CONV[1],0)),"")</f>
        <v/>
      </c>
      <c r="D868" s="21" t="str">
        <f ca="1">IFERROR(INDEX(INDIRECT("B_MSK["&amp;EXPEDISI[#Headers]&amp;"]"),ROW()-1)&amp;IF(OR(EXPEDISI[[#This Row],[C]]&lt;2,EXPEDISI[[#This Row],[C]]=""),"","/ CTN"),"")</f>
        <v/>
      </c>
      <c r="E868" s="5" t="str">
        <f ca="1">IFERROR(INDEX(INDIRECT("B_MSK["&amp;EXPEDISI[#Headers]&amp;"]"),ROW()-1),"")</f>
        <v/>
      </c>
      <c r="F868" s="22" t="str">
        <f ca="1">IFERROR(INDEX(INDIRECT("B_MSK["&amp;EXPEDISI[#Headers]&amp;"_1]"),ROW()-1),"")</f>
        <v/>
      </c>
      <c r="G868" s="17" t="str">
        <f ca="1">IFERROR(INDEX(INDIRECT("B_MSK["&amp;EXPEDISI[#Headers]&amp;"_1]"),ROW()-1),"")</f>
        <v/>
      </c>
      <c r="H868" s="17" t="str">
        <f ca="1">IFERROR(INDEX(INDIRECT("B_MSK["&amp;EXPEDISI[#Headers]&amp;"]"),ROW()-1),"")</f>
        <v/>
      </c>
      <c r="I868" s="17" t="str">
        <f ca="1">IFERROR(INDEX(INDIRECT("B_MSK["&amp;EXPEDISI[#Headers]&amp;"]"),ROW()-1),"")</f>
        <v/>
      </c>
      <c r="J868" s="19" t="str">
        <f ca="1">IFERROR(IF(INDEX(INDIRECT("B_MSK["&amp;EXPEDISI[#Headers]&amp;"]"),ROW()-1)=0,"",INDEX(INDIRECT("B_MSK["&amp;EXPEDISI[#Headers]&amp;"]"),ROW()-1)),"")</f>
        <v/>
      </c>
      <c r="K868" s="16" t="str">
        <f ca="1">IFERROR(IF(EXPEDISI[[#This Row],[NAMA BARANG]]="","",INDEX(INDIRECT("B_MSK["&amp;EXPEDISI[#Headers]&amp;"]"),ROW()-1)),"")</f>
        <v/>
      </c>
      <c r="L868" s="17" t="str">
        <f ca="1">IFERROR(INDEX(INDIRECT("B_MSK["&amp;EXPEDISI[#Headers]&amp;"]"),ROW()-1),"")</f>
        <v/>
      </c>
    </row>
    <row r="869" spans="1:12" x14ac:dyDescent="0.25">
      <c r="A869" s="16" t="str">
        <f ca="1">IFERROR(INDEX(INDIRECT("B_MSK["&amp;EXPEDISI[#Headers]&amp;"]"),ROW()-1),"")</f>
        <v/>
      </c>
      <c r="B869" s="26" t="str">
        <f ca="1">IFERROR(INDEX(INDIRECT("B_MSK["&amp;EXPEDISI[#Headers]&amp;"]"),ROW()-1),"")</f>
        <v/>
      </c>
      <c r="C869" s="26" t="str">
        <f ca="1">IFERROR(INDEX(SUPPLIER_CONV[2],MATCH(INDEX(INDIRECT("B_MSK["&amp;EXPEDISI[#Headers]&amp;"]"),ROW()-1),SUPPLIER_CONV[1],0)),"")</f>
        <v/>
      </c>
      <c r="D869" s="21" t="str">
        <f ca="1">IFERROR(INDEX(INDIRECT("B_MSK["&amp;EXPEDISI[#Headers]&amp;"]"),ROW()-1)&amp;IF(OR(EXPEDISI[[#This Row],[C]]&lt;2,EXPEDISI[[#This Row],[C]]=""),"","/ CTN"),"")</f>
        <v/>
      </c>
      <c r="E869" s="5" t="str">
        <f ca="1">IFERROR(INDEX(INDIRECT("B_MSK["&amp;EXPEDISI[#Headers]&amp;"]"),ROW()-1),"")</f>
        <v/>
      </c>
      <c r="F869" s="22" t="str">
        <f ca="1">IFERROR(INDEX(INDIRECT("B_MSK["&amp;EXPEDISI[#Headers]&amp;"_1]"),ROW()-1),"")</f>
        <v/>
      </c>
      <c r="G869" s="17" t="str">
        <f ca="1">IFERROR(INDEX(INDIRECT("B_MSK["&amp;EXPEDISI[#Headers]&amp;"_1]"),ROW()-1),"")</f>
        <v/>
      </c>
      <c r="H869" s="17" t="str">
        <f ca="1">IFERROR(INDEX(INDIRECT("B_MSK["&amp;EXPEDISI[#Headers]&amp;"]"),ROW()-1),"")</f>
        <v/>
      </c>
      <c r="I869" s="17" t="str">
        <f ca="1">IFERROR(INDEX(INDIRECT("B_MSK["&amp;EXPEDISI[#Headers]&amp;"]"),ROW()-1),"")</f>
        <v/>
      </c>
      <c r="J869" s="19" t="str">
        <f ca="1">IFERROR(IF(INDEX(INDIRECT("B_MSK["&amp;EXPEDISI[#Headers]&amp;"]"),ROW()-1)=0,"",INDEX(INDIRECT("B_MSK["&amp;EXPEDISI[#Headers]&amp;"]"),ROW()-1)),"")</f>
        <v/>
      </c>
      <c r="K869" s="16" t="str">
        <f ca="1">IFERROR(IF(EXPEDISI[[#This Row],[NAMA BARANG]]="","",INDEX(INDIRECT("B_MSK["&amp;EXPEDISI[#Headers]&amp;"]"),ROW()-1)),"")</f>
        <v/>
      </c>
      <c r="L869" s="17" t="str">
        <f ca="1">IFERROR(INDEX(INDIRECT("B_MSK["&amp;EXPEDISI[#Headers]&amp;"]"),ROW()-1),"")</f>
        <v/>
      </c>
    </row>
    <row r="870" spans="1:12" x14ac:dyDescent="0.25">
      <c r="A870" s="16" t="str">
        <f ca="1">IFERROR(INDEX(INDIRECT("B_MSK["&amp;EXPEDISI[#Headers]&amp;"]"),ROW()-1),"")</f>
        <v/>
      </c>
      <c r="B870" s="26" t="str">
        <f ca="1">IFERROR(INDEX(INDIRECT("B_MSK["&amp;EXPEDISI[#Headers]&amp;"]"),ROW()-1),"")</f>
        <v/>
      </c>
      <c r="C870" s="26" t="str">
        <f ca="1">IFERROR(INDEX(SUPPLIER_CONV[2],MATCH(INDEX(INDIRECT("B_MSK["&amp;EXPEDISI[#Headers]&amp;"]"),ROW()-1),SUPPLIER_CONV[1],0)),"")</f>
        <v/>
      </c>
      <c r="D870" s="21" t="str">
        <f ca="1">IFERROR(INDEX(INDIRECT("B_MSK["&amp;EXPEDISI[#Headers]&amp;"]"),ROW()-1)&amp;IF(OR(EXPEDISI[[#This Row],[C]]&lt;2,EXPEDISI[[#This Row],[C]]=""),"","/ CTN"),"")</f>
        <v/>
      </c>
      <c r="E870" s="5" t="str">
        <f ca="1">IFERROR(INDEX(INDIRECT("B_MSK["&amp;EXPEDISI[#Headers]&amp;"]"),ROW()-1),"")</f>
        <v/>
      </c>
      <c r="F870" s="22" t="str">
        <f ca="1">IFERROR(INDEX(INDIRECT("B_MSK["&amp;EXPEDISI[#Headers]&amp;"_1]"),ROW()-1),"")</f>
        <v/>
      </c>
      <c r="G870" s="17" t="str">
        <f ca="1">IFERROR(INDEX(INDIRECT("B_MSK["&amp;EXPEDISI[#Headers]&amp;"_1]"),ROW()-1),"")</f>
        <v/>
      </c>
      <c r="H870" s="17" t="str">
        <f ca="1">IFERROR(INDEX(INDIRECT("B_MSK["&amp;EXPEDISI[#Headers]&amp;"]"),ROW()-1),"")</f>
        <v/>
      </c>
      <c r="I870" s="17" t="str">
        <f ca="1">IFERROR(INDEX(INDIRECT("B_MSK["&amp;EXPEDISI[#Headers]&amp;"]"),ROW()-1),"")</f>
        <v/>
      </c>
      <c r="J870" s="19" t="str">
        <f ca="1">IFERROR(IF(INDEX(INDIRECT("B_MSK["&amp;EXPEDISI[#Headers]&amp;"]"),ROW()-1)=0,"",INDEX(INDIRECT("B_MSK["&amp;EXPEDISI[#Headers]&amp;"]"),ROW()-1)),"")</f>
        <v/>
      </c>
      <c r="K870" s="16" t="str">
        <f ca="1">IFERROR(IF(EXPEDISI[[#This Row],[NAMA BARANG]]="","",INDEX(INDIRECT("B_MSK["&amp;EXPEDISI[#Headers]&amp;"]"),ROW()-1)),"")</f>
        <v/>
      </c>
      <c r="L870" s="17" t="str">
        <f ca="1">IFERROR(INDEX(INDIRECT("B_MSK["&amp;EXPEDISI[#Headers]&amp;"]"),ROW()-1),"")</f>
        <v/>
      </c>
    </row>
    <row r="871" spans="1:12" x14ac:dyDescent="0.25">
      <c r="A871" s="16" t="str">
        <f ca="1">IFERROR(INDEX(INDIRECT("B_MSK["&amp;EXPEDISI[#Headers]&amp;"]"),ROW()-1),"")</f>
        <v/>
      </c>
      <c r="B871" s="26" t="str">
        <f ca="1">IFERROR(INDEX(INDIRECT("B_MSK["&amp;EXPEDISI[#Headers]&amp;"]"),ROW()-1),"")</f>
        <v/>
      </c>
      <c r="C871" s="26" t="str">
        <f ca="1">IFERROR(INDEX(SUPPLIER_CONV[2],MATCH(INDEX(INDIRECT("B_MSK["&amp;EXPEDISI[#Headers]&amp;"]"),ROW()-1),SUPPLIER_CONV[1],0)),"")</f>
        <v/>
      </c>
      <c r="D871" s="21" t="str">
        <f ca="1">IFERROR(INDEX(INDIRECT("B_MSK["&amp;EXPEDISI[#Headers]&amp;"]"),ROW()-1)&amp;IF(OR(EXPEDISI[[#This Row],[C]]&lt;2,EXPEDISI[[#This Row],[C]]=""),"","/ CTN"),"")</f>
        <v/>
      </c>
      <c r="E871" s="5" t="str">
        <f ca="1">IFERROR(INDEX(INDIRECT("B_MSK["&amp;EXPEDISI[#Headers]&amp;"]"),ROW()-1),"")</f>
        <v/>
      </c>
      <c r="F871" s="22" t="str">
        <f ca="1">IFERROR(INDEX(INDIRECT("B_MSK["&amp;EXPEDISI[#Headers]&amp;"_1]"),ROW()-1),"")</f>
        <v/>
      </c>
      <c r="G871" s="17" t="str">
        <f ca="1">IFERROR(INDEX(INDIRECT("B_MSK["&amp;EXPEDISI[#Headers]&amp;"_1]"),ROW()-1),"")</f>
        <v/>
      </c>
      <c r="H871" s="17" t="str">
        <f ca="1">IFERROR(INDEX(INDIRECT("B_MSK["&amp;EXPEDISI[#Headers]&amp;"]"),ROW()-1),"")</f>
        <v/>
      </c>
      <c r="I871" s="17" t="str">
        <f ca="1">IFERROR(INDEX(INDIRECT("B_MSK["&amp;EXPEDISI[#Headers]&amp;"]"),ROW()-1),"")</f>
        <v/>
      </c>
      <c r="J871" s="19" t="str">
        <f ca="1">IFERROR(IF(INDEX(INDIRECT("B_MSK["&amp;EXPEDISI[#Headers]&amp;"]"),ROW()-1)=0,"",INDEX(INDIRECT("B_MSK["&amp;EXPEDISI[#Headers]&amp;"]"),ROW()-1)),"")</f>
        <v/>
      </c>
      <c r="K871" s="16" t="str">
        <f ca="1">IFERROR(IF(EXPEDISI[[#This Row],[NAMA BARANG]]="","",INDEX(INDIRECT("B_MSK["&amp;EXPEDISI[#Headers]&amp;"]"),ROW()-1)),"")</f>
        <v/>
      </c>
      <c r="L871" s="17" t="str">
        <f ca="1">IFERROR(INDEX(INDIRECT("B_MSK["&amp;EXPEDISI[#Headers]&amp;"]"),ROW()-1),"")</f>
        <v/>
      </c>
    </row>
    <row r="872" spans="1:12" x14ac:dyDescent="0.25">
      <c r="A872" s="16" t="str">
        <f ca="1">IFERROR(INDEX(INDIRECT("B_MSK["&amp;EXPEDISI[#Headers]&amp;"]"),ROW()-1),"")</f>
        <v/>
      </c>
      <c r="B872" s="26" t="str">
        <f ca="1">IFERROR(INDEX(INDIRECT("B_MSK["&amp;EXPEDISI[#Headers]&amp;"]"),ROW()-1),"")</f>
        <v/>
      </c>
      <c r="C872" s="26" t="str">
        <f ca="1">IFERROR(INDEX(SUPPLIER_CONV[2],MATCH(INDEX(INDIRECT("B_MSK["&amp;EXPEDISI[#Headers]&amp;"]"),ROW()-1),SUPPLIER_CONV[1],0)),"")</f>
        <v/>
      </c>
      <c r="D872" s="21" t="str">
        <f ca="1">IFERROR(INDEX(INDIRECT("B_MSK["&amp;EXPEDISI[#Headers]&amp;"]"),ROW()-1)&amp;IF(OR(EXPEDISI[[#This Row],[C]]&lt;2,EXPEDISI[[#This Row],[C]]=""),"","/ CTN"),"")</f>
        <v/>
      </c>
      <c r="E872" s="5" t="str">
        <f ca="1">IFERROR(INDEX(INDIRECT("B_MSK["&amp;EXPEDISI[#Headers]&amp;"]"),ROW()-1),"")</f>
        <v/>
      </c>
      <c r="F872" s="22" t="str">
        <f ca="1">IFERROR(INDEX(INDIRECT("B_MSK["&amp;EXPEDISI[#Headers]&amp;"_1]"),ROW()-1),"")</f>
        <v/>
      </c>
      <c r="G872" s="17" t="str">
        <f ca="1">IFERROR(INDEX(INDIRECT("B_MSK["&amp;EXPEDISI[#Headers]&amp;"_1]"),ROW()-1),"")</f>
        <v/>
      </c>
      <c r="H872" s="17" t="str">
        <f ca="1">IFERROR(INDEX(INDIRECT("B_MSK["&amp;EXPEDISI[#Headers]&amp;"]"),ROW()-1),"")</f>
        <v/>
      </c>
      <c r="I872" s="17" t="str">
        <f ca="1">IFERROR(INDEX(INDIRECT("B_MSK["&amp;EXPEDISI[#Headers]&amp;"]"),ROW()-1),"")</f>
        <v/>
      </c>
      <c r="J872" s="19" t="str">
        <f ca="1">IFERROR(IF(INDEX(INDIRECT("B_MSK["&amp;EXPEDISI[#Headers]&amp;"]"),ROW()-1)=0,"",INDEX(INDIRECT("B_MSK["&amp;EXPEDISI[#Headers]&amp;"]"),ROW()-1)),"")</f>
        <v/>
      </c>
      <c r="K872" s="16" t="str">
        <f ca="1">IFERROR(IF(EXPEDISI[[#This Row],[NAMA BARANG]]="","",INDEX(INDIRECT("B_MSK["&amp;EXPEDISI[#Headers]&amp;"]"),ROW()-1)),"")</f>
        <v/>
      </c>
      <c r="L872" s="17" t="str">
        <f ca="1">IFERROR(INDEX(INDIRECT("B_MSK["&amp;EXPEDISI[#Headers]&amp;"]"),ROW()-1),"")</f>
        <v/>
      </c>
    </row>
    <row r="873" spans="1:12" x14ac:dyDescent="0.25">
      <c r="A873" s="16" t="str">
        <f ca="1">IFERROR(INDEX(INDIRECT("B_MSK["&amp;EXPEDISI[#Headers]&amp;"]"),ROW()-1),"")</f>
        <v/>
      </c>
      <c r="B873" s="26" t="str">
        <f ca="1">IFERROR(INDEX(INDIRECT("B_MSK["&amp;EXPEDISI[#Headers]&amp;"]"),ROW()-1),"")</f>
        <v/>
      </c>
      <c r="C873" s="26" t="str">
        <f ca="1">IFERROR(INDEX(SUPPLIER_CONV[2],MATCH(INDEX(INDIRECT("B_MSK["&amp;EXPEDISI[#Headers]&amp;"]"),ROW()-1),SUPPLIER_CONV[1],0)),"")</f>
        <v/>
      </c>
      <c r="D873" s="21" t="str">
        <f ca="1">IFERROR(INDEX(INDIRECT("B_MSK["&amp;EXPEDISI[#Headers]&amp;"]"),ROW()-1)&amp;IF(OR(EXPEDISI[[#This Row],[C]]&lt;2,EXPEDISI[[#This Row],[C]]=""),"","/ CTN"),"")</f>
        <v/>
      </c>
      <c r="E873" s="5" t="str">
        <f ca="1">IFERROR(INDEX(INDIRECT("B_MSK["&amp;EXPEDISI[#Headers]&amp;"]"),ROW()-1),"")</f>
        <v/>
      </c>
      <c r="F873" s="22" t="str">
        <f ca="1">IFERROR(INDEX(INDIRECT("B_MSK["&amp;EXPEDISI[#Headers]&amp;"_1]"),ROW()-1),"")</f>
        <v/>
      </c>
      <c r="G873" s="17" t="str">
        <f ca="1">IFERROR(INDEX(INDIRECT("B_MSK["&amp;EXPEDISI[#Headers]&amp;"_1]"),ROW()-1),"")</f>
        <v/>
      </c>
      <c r="H873" s="17" t="str">
        <f ca="1">IFERROR(INDEX(INDIRECT("B_MSK["&amp;EXPEDISI[#Headers]&amp;"]"),ROW()-1),"")</f>
        <v/>
      </c>
      <c r="I873" s="17" t="str">
        <f ca="1">IFERROR(INDEX(INDIRECT("B_MSK["&amp;EXPEDISI[#Headers]&amp;"]"),ROW()-1),"")</f>
        <v/>
      </c>
      <c r="J873" s="19" t="str">
        <f ca="1">IFERROR(IF(INDEX(INDIRECT("B_MSK["&amp;EXPEDISI[#Headers]&amp;"]"),ROW()-1)=0,"",INDEX(INDIRECT("B_MSK["&amp;EXPEDISI[#Headers]&amp;"]"),ROW()-1)),"")</f>
        <v/>
      </c>
      <c r="K873" s="16" t="str">
        <f ca="1">IFERROR(IF(EXPEDISI[[#This Row],[NAMA BARANG]]="","",INDEX(INDIRECT("B_MSK["&amp;EXPEDISI[#Headers]&amp;"]"),ROW()-1)),"")</f>
        <v/>
      </c>
      <c r="L873" s="17" t="str">
        <f ca="1">IFERROR(INDEX(INDIRECT("B_MSK["&amp;EXPEDISI[#Headers]&amp;"]"),ROW()-1),"")</f>
        <v/>
      </c>
    </row>
    <row r="874" spans="1:12" x14ac:dyDescent="0.25">
      <c r="A874" s="16" t="str">
        <f ca="1">IFERROR(INDEX(INDIRECT("B_MSK["&amp;EXPEDISI[#Headers]&amp;"]"),ROW()-1),"")</f>
        <v/>
      </c>
      <c r="B874" s="26" t="str">
        <f ca="1">IFERROR(INDEX(INDIRECT("B_MSK["&amp;EXPEDISI[#Headers]&amp;"]"),ROW()-1),"")</f>
        <v/>
      </c>
      <c r="C874" s="26" t="str">
        <f ca="1">IFERROR(INDEX(SUPPLIER_CONV[2],MATCH(INDEX(INDIRECT("B_MSK["&amp;EXPEDISI[#Headers]&amp;"]"),ROW()-1),SUPPLIER_CONV[1],0)),"")</f>
        <v/>
      </c>
      <c r="D874" s="21" t="str">
        <f ca="1">IFERROR(INDEX(INDIRECT("B_MSK["&amp;EXPEDISI[#Headers]&amp;"]"),ROW()-1)&amp;IF(OR(EXPEDISI[[#This Row],[C]]&lt;2,EXPEDISI[[#This Row],[C]]=""),"","/ CTN"),"")</f>
        <v/>
      </c>
      <c r="E874" s="5" t="str">
        <f ca="1">IFERROR(INDEX(INDIRECT("B_MSK["&amp;EXPEDISI[#Headers]&amp;"]"),ROW()-1),"")</f>
        <v/>
      </c>
      <c r="F874" s="22" t="str">
        <f ca="1">IFERROR(INDEX(INDIRECT("B_MSK["&amp;EXPEDISI[#Headers]&amp;"_1]"),ROW()-1),"")</f>
        <v/>
      </c>
      <c r="G874" s="17" t="str">
        <f ca="1">IFERROR(INDEX(INDIRECT("B_MSK["&amp;EXPEDISI[#Headers]&amp;"_1]"),ROW()-1),"")</f>
        <v/>
      </c>
      <c r="H874" s="17" t="str">
        <f ca="1">IFERROR(INDEX(INDIRECT("B_MSK["&amp;EXPEDISI[#Headers]&amp;"]"),ROW()-1),"")</f>
        <v/>
      </c>
      <c r="I874" s="17" t="str">
        <f ca="1">IFERROR(INDEX(INDIRECT("B_MSK["&amp;EXPEDISI[#Headers]&amp;"]"),ROW()-1),"")</f>
        <v/>
      </c>
      <c r="J874" s="19" t="str">
        <f ca="1">IFERROR(IF(INDEX(INDIRECT("B_MSK["&amp;EXPEDISI[#Headers]&amp;"]"),ROW()-1)=0,"",INDEX(INDIRECT("B_MSK["&amp;EXPEDISI[#Headers]&amp;"]"),ROW()-1)),"")</f>
        <v/>
      </c>
      <c r="K874" s="16" t="str">
        <f ca="1">IFERROR(IF(EXPEDISI[[#This Row],[NAMA BARANG]]="","",INDEX(INDIRECT("B_MSK["&amp;EXPEDISI[#Headers]&amp;"]"),ROW()-1)),"")</f>
        <v/>
      </c>
      <c r="L874" s="17" t="str">
        <f ca="1">IFERROR(INDEX(INDIRECT("B_MSK["&amp;EXPEDISI[#Headers]&amp;"]"),ROW()-1),"")</f>
        <v/>
      </c>
    </row>
    <row r="875" spans="1:12" x14ac:dyDescent="0.25">
      <c r="A875" s="16" t="str">
        <f ca="1">IFERROR(INDEX(INDIRECT("B_MSK["&amp;EXPEDISI[#Headers]&amp;"]"),ROW()-1),"")</f>
        <v/>
      </c>
      <c r="B875" s="26" t="str">
        <f ca="1">IFERROR(INDEX(INDIRECT("B_MSK["&amp;EXPEDISI[#Headers]&amp;"]"),ROW()-1),"")</f>
        <v/>
      </c>
      <c r="C875" s="26" t="str">
        <f ca="1">IFERROR(INDEX(SUPPLIER_CONV[2],MATCH(INDEX(INDIRECT("B_MSK["&amp;EXPEDISI[#Headers]&amp;"]"),ROW()-1),SUPPLIER_CONV[1],0)),"")</f>
        <v/>
      </c>
      <c r="D875" s="21" t="str">
        <f ca="1">IFERROR(INDEX(INDIRECT("B_MSK["&amp;EXPEDISI[#Headers]&amp;"]"),ROW()-1)&amp;IF(OR(EXPEDISI[[#This Row],[C]]&lt;2,EXPEDISI[[#This Row],[C]]=""),"","/ CTN"),"")</f>
        <v/>
      </c>
      <c r="E875" s="5" t="str">
        <f ca="1">IFERROR(INDEX(INDIRECT("B_MSK["&amp;EXPEDISI[#Headers]&amp;"]"),ROW()-1),"")</f>
        <v/>
      </c>
      <c r="F875" s="22" t="str">
        <f ca="1">IFERROR(INDEX(INDIRECT("B_MSK["&amp;EXPEDISI[#Headers]&amp;"_1]"),ROW()-1),"")</f>
        <v/>
      </c>
      <c r="G875" s="17" t="str">
        <f ca="1">IFERROR(INDEX(INDIRECT("B_MSK["&amp;EXPEDISI[#Headers]&amp;"_1]"),ROW()-1),"")</f>
        <v/>
      </c>
      <c r="H875" s="17" t="str">
        <f ca="1">IFERROR(INDEX(INDIRECT("B_MSK["&amp;EXPEDISI[#Headers]&amp;"]"),ROW()-1),"")</f>
        <v/>
      </c>
      <c r="I875" s="17" t="str">
        <f ca="1">IFERROR(INDEX(INDIRECT("B_MSK["&amp;EXPEDISI[#Headers]&amp;"]"),ROW()-1),"")</f>
        <v/>
      </c>
      <c r="J875" s="23" t="str">
        <f ca="1">IFERROR(IF(INDEX(INDIRECT("B_MSK["&amp;EXPEDISI[#Headers]&amp;"]"),ROW()-1)=0,"",INDEX(INDIRECT("B_MSK["&amp;EXPEDISI[#Headers]&amp;"]"),ROW()-1)),"")</f>
        <v/>
      </c>
      <c r="K875" s="16" t="str">
        <f ca="1">IFERROR(IF(EXPEDISI[[#This Row],[NAMA BARANG]]="","",INDEX(INDIRECT("B_MSK["&amp;EXPEDISI[#Headers]&amp;"]"),ROW()-1)),"")</f>
        <v/>
      </c>
      <c r="L875" s="17" t="str">
        <f ca="1">IFERROR(INDEX(INDIRECT("B_MSK["&amp;EXPEDISI[#Headers]&amp;"]"),ROW()-1),"")</f>
        <v/>
      </c>
    </row>
    <row r="876" spans="1:12" x14ac:dyDescent="0.25">
      <c r="A876" s="16" t="str">
        <f ca="1">IFERROR(INDEX(INDIRECT("B_MSK["&amp;EXPEDISI[#Headers]&amp;"]"),ROW()-1),"")</f>
        <v/>
      </c>
      <c r="B876" s="26" t="str">
        <f ca="1">IFERROR(INDEX(INDIRECT("B_MSK["&amp;EXPEDISI[#Headers]&amp;"]"),ROW()-1),"")</f>
        <v/>
      </c>
      <c r="C876" s="26" t="str">
        <f ca="1">IFERROR(INDEX(SUPPLIER_CONV[2],MATCH(INDEX(INDIRECT("B_MSK["&amp;EXPEDISI[#Headers]&amp;"]"),ROW()-1),SUPPLIER_CONV[1],0)),"")</f>
        <v/>
      </c>
      <c r="D876" s="21" t="str">
        <f ca="1">IFERROR(INDEX(INDIRECT("B_MSK["&amp;EXPEDISI[#Headers]&amp;"]"),ROW()-1)&amp;IF(OR(EXPEDISI[[#This Row],[C]]&lt;2,EXPEDISI[[#This Row],[C]]=""),"","/ CTN"),"")</f>
        <v/>
      </c>
      <c r="E876" s="5" t="str">
        <f ca="1">IFERROR(INDEX(INDIRECT("B_MSK["&amp;EXPEDISI[#Headers]&amp;"]"),ROW()-1),"")</f>
        <v/>
      </c>
      <c r="F876" s="22" t="str">
        <f ca="1">IFERROR(INDEX(INDIRECT("B_MSK["&amp;EXPEDISI[#Headers]&amp;"_1]"),ROW()-1),"")</f>
        <v/>
      </c>
      <c r="G876" s="17" t="str">
        <f ca="1">IFERROR(INDEX(INDIRECT("B_MSK["&amp;EXPEDISI[#Headers]&amp;"_1]"),ROW()-1),"")</f>
        <v/>
      </c>
      <c r="H876" s="17" t="str">
        <f ca="1">IFERROR(INDEX(INDIRECT("B_MSK["&amp;EXPEDISI[#Headers]&amp;"]"),ROW()-1),"")</f>
        <v/>
      </c>
      <c r="I876" s="17" t="str">
        <f ca="1">IFERROR(INDEX(INDIRECT("B_MSK["&amp;EXPEDISI[#Headers]&amp;"]"),ROW()-1),"")</f>
        <v/>
      </c>
      <c r="J876" s="19" t="str">
        <f ca="1">IFERROR(IF(INDEX(INDIRECT("B_MSK["&amp;EXPEDISI[#Headers]&amp;"]"),ROW()-1)=0,"",INDEX(INDIRECT("B_MSK["&amp;EXPEDISI[#Headers]&amp;"]"),ROW()-1)),"")</f>
        <v/>
      </c>
      <c r="K876" s="16" t="str">
        <f ca="1">IFERROR(IF(EXPEDISI[[#This Row],[NAMA BARANG]]="","",INDEX(INDIRECT("B_MSK["&amp;EXPEDISI[#Headers]&amp;"]"),ROW()-1)),"")</f>
        <v/>
      </c>
      <c r="L876" s="17" t="str">
        <f ca="1">IFERROR(INDEX(INDIRECT("B_MSK["&amp;EXPEDISI[#Headers]&amp;"]"),ROW()-1),"")</f>
        <v/>
      </c>
    </row>
    <row r="877" spans="1:12" x14ac:dyDescent="0.25">
      <c r="A877" s="16" t="str">
        <f ca="1">IFERROR(INDEX(INDIRECT("B_MSK["&amp;EXPEDISI[#Headers]&amp;"]"),ROW()-1),"")</f>
        <v/>
      </c>
      <c r="B877" s="26" t="str">
        <f ca="1">IFERROR(INDEX(INDIRECT("B_MSK["&amp;EXPEDISI[#Headers]&amp;"]"),ROW()-1),"")</f>
        <v/>
      </c>
      <c r="C877" s="26" t="str">
        <f ca="1">IFERROR(INDEX(SUPPLIER_CONV[2],MATCH(INDEX(INDIRECT("B_MSK["&amp;EXPEDISI[#Headers]&amp;"]"),ROW()-1),SUPPLIER_CONV[1],0)),"")</f>
        <v/>
      </c>
      <c r="D877" s="21" t="str">
        <f ca="1">IFERROR(INDEX(INDIRECT("B_MSK["&amp;EXPEDISI[#Headers]&amp;"]"),ROW()-1)&amp;IF(OR(EXPEDISI[[#This Row],[C]]&lt;2,EXPEDISI[[#This Row],[C]]=""),"","/ CTN"),"")</f>
        <v/>
      </c>
      <c r="E877" s="5" t="str">
        <f ca="1">IFERROR(INDEX(INDIRECT("B_MSK["&amp;EXPEDISI[#Headers]&amp;"]"),ROW()-1),"")</f>
        <v/>
      </c>
      <c r="F877" s="22" t="str">
        <f ca="1">IFERROR(INDEX(INDIRECT("B_MSK["&amp;EXPEDISI[#Headers]&amp;"_1]"),ROW()-1),"")</f>
        <v/>
      </c>
      <c r="G877" s="17" t="str">
        <f ca="1">IFERROR(INDEX(INDIRECT("B_MSK["&amp;EXPEDISI[#Headers]&amp;"_1]"),ROW()-1),"")</f>
        <v/>
      </c>
      <c r="H877" s="17" t="str">
        <f ca="1">IFERROR(INDEX(INDIRECT("B_MSK["&amp;EXPEDISI[#Headers]&amp;"]"),ROW()-1),"")</f>
        <v/>
      </c>
      <c r="I877" s="17" t="str">
        <f ca="1">IFERROR(INDEX(INDIRECT("B_MSK["&amp;EXPEDISI[#Headers]&amp;"]"),ROW()-1),"")</f>
        <v/>
      </c>
      <c r="J877" s="19" t="str">
        <f ca="1">IFERROR(IF(INDEX(INDIRECT("B_MSK["&amp;EXPEDISI[#Headers]&amp;"]"),ROW()-1)=0,"",INDEX(INDIRECT("B_MSK["&amp;EXPEDISI[#Headers]&amp;"]"),ROW()-1)),"")</f>
        <v/>
      </c>
      <c r="K877" s="16" t="str">
        <f ca="1">IFERROR(IF(EXPEDISI[[#This Row],[NAMA BARANG]]="","",INDEX(INDIRECT("B_MSK["&amp;EXPEDISI[#Headers]&amp;"]"),ROW()-1)),"")</f>
        <v/>
      </c>
      <c r="L877" s="17" t="str">
        <f ca="1">IFERROR(INDEX(INDIRECT("B_MSK["&amp;EXPEDISI[#Headers]&amp;"]"),ROW()-1),"")</f>
        <v/>
      </c>
    </row>
    <row r="878" spans="1:12" x14ac:dyDescent="0.25">
      <c r="A878" s="16" t="str">
        <f ca="1">IFERROR(INDEX(INDIRECT("B_MSK["&amp;EXPEDISI[#Headers]&amp;"]"),ROW()-1),"")</f>
        <v/>
      </c>
      <c r="B878" s="26" t="str">
        <f ca="1">IFERROR(INDEX(INDIRECT("B_MSK["&amp;EXPEDISI[#Headers]&amp;"]"),ROW()-1),"")</f>
        <v/>
      </c>
      <c r="C878" s="26" t="str">
        <f ca="1">IFERROR(INDEX(SUPPLIER_CONV[2],MATCH(INDEX(INDIRECT("B_MSK["&amp;EXPEDISI[#Headers]&amp;"]"),ROW()-1),SUPPLIER_CONV[1],0)),"")</f>
        <v/>
      </c>
      <c r="D878" s="21" t="str">
        <f ca="1">IFERROR(INDEX(INDIRECT("B_MSK["&amp;EXPEDISI[#Headers]&amp;"]"),ROW()-1)&amp;IF(OR(EXPEDISI[[#This Row],[C]]&lt;2,EXPEDISI[[#This Row],[C]]=""),"","/ CTN"),"")</f>
        <v/>
      </c>
      <c r="E878" s="5" t="str">
        <f ca="1">IFERROR(INDEX(INDIRECT("B_MSK["&amp;EXPEDISI[#Headers]&amp;"]"),ROW()-1),"")</f>
        <v/>
      </c>
      <c r="F878" s="22" t="str">
        <f ca="1">IFERROR(INDEX(INDIRECT("B_MSK["&amp;EXPEDISI[#Headers]&amp;"_1]"),ROW()-1),"")</f>
        <v/>
      </c>
      <c r="G878" s="17" t="str">
        <f ca="1">IFERROR(INDEX(INDIRECT("B_MSK["&amp;EXPEDISI[#Headers]&amp;"_1]"),ROW()-1),"")</f>
        <v/>
      </c>
      <c r="H878" s="17" t="str">
        <f ca="1">IFERROR(INDEX(INDIRECT("B_MSK["&amp;EXPEDISI[#Headers]&amp;"]"),ROW()-1),"")</f>
        <v/>
      </c>
      <c r="I878" s="17" t="str">
        <f ca="1">IFERROR(INDEX(INDIRECT("B_MSK["&amp;EXPEDISI[#Headers]&amp;"]"),ROW()-1),"")</f>
        <v/>
      </c>
      <c r="J878" s="19" t="str">
        <f ca="1">IFERROR(IF(INDEX(INDIRECT("B_MSK["&amp;EXPEDISI[#Headers]&amp;"]"),ROW()-1)=0,"",INDEX(INDIRECT("B_MSK["&amp;EXPEDISI[#Headers]&amp;"]"),ROW()-1)),"")</f>
        <v/>
      </c>
      <c r="K878" s="16" t="str">
        <f ca="1">IFERROR(IF(EXPEDISI[[#This Row],[NAMA BARANG]]="","",INDEX(INDIRECT("B_MSK["&amp;EXPEDISI[#Headers]&amp;"]"),ROW()-1)),"")</f>
        <v/>
      </c>
      <c r="L878" s="17" t="str">
        <f ca="1">IFERROR(INDEX(INDIRECT("B_MSK["&amp;EXPEDISI[#Headers]&amp;"]"),ROW()-1),"")</f>
        <v/>
      </c>
    </row>
    <row r="879" spans="1:12" x14ac:dyDescent="0.25">
      <c r="A879" s="16" t="str">
        <f ca="1">IFERROR(INDEX(INDIRECT("B_MSK["&amp;EXPEDISI[#Headers]&amp;"]"),ROW()-1),"")</f>
        <v/>
      </c>
      <c r="B879" s="26" t="str">
        <f ca="1">IFERROR(INDEX(INDIRECT("B_MSK["&amp;EXPEDISI[#Headers]&amp;"]"),ROW()-1),"")</f>
        <v/>
      </c>
      <c r="C879" s="26" t="str">
        <f ca="1">IFERROR(INDEX(SUPPLIER_CONV[2],MATCH(INDEX(INDIRECT("B_MSK["&amp;EXPEDISI[#Headers]&amp;"]"),ROW()-1),SUPPLIER_CONV[1],0)),"")</f>
        <v/>
      </c>
      <c r="D879" s="21" t="str">
        <f ca="1">IFERROR(INDEX(INDIRECT("B_MSK["&amp;EXPEDISI[#Headers]&amp;"]"),ROW()-1)&amp;IF(OR(EXPEDISI[[#This Row],[C]]&lt;2,EXPEDISI[[#This Row],[C]]=""),"","/ CTN"),"")</f>
        <v/>
      </c>
      <c r="E879" s="5" t="str">
        <f ca="1">IFERROR(INDEX(INDIRECT("B_MSK["&amp;EXPEDISI[#Headers]&amp;"]"),ROW()-1),"")</f>
        <v/>
      </c>
      <c r="F879" s="22" t="str">
        <f ca="1">IFERROR(INDEX(INDIRECT("B_MSK["&amp;EXPEDISI[#Headers]&amp;"_1]"),ROW()-1),"")</f>
        <v/>
      </c>
      <c r="G879" s="17" t="str">
        <f ca="1">IFERROR(INDEX(INDIRECT("B_MSK["&amp;EXPEDISI[#Headers]&amp;"_1]"),ROW()-1),"")</f>
        <v/>
      </c>
      <c r="H879" s="17" t="str">
        <f ca="1">IFERROR(INDEX(INDIRECT("B_MSK["&amp;EXPEDISI[#Headers]&amp;"]"),ROW()-1),"")</f>
        <v/>
      </c>
      <c r="I879" s="17" t="str">
        <f ca="1">IFERROR(INDEX(INDIRECT("B_MSK["&amp;EXPEDISI[#Headers]&amp;"]"),ROW()-1),"")</f>
        <v/>
      </c>
      <c r="J879" s="19" t="str">
        <f ca="1">IFERROR(IF(INDEX(INDIRECT("B_MSK["&amp;EXPEDISI[#Headers]&amp;"]"),ROW()-1)=0,"",INDEX(INDIRECT("B_MSK["&amp;EXPEDISI[#Headers]&amp;"]"),ROW()-1)),"")</f>
        <v/>
      </c>
      <c r="K879" s="16" t="str">
        <f ca="1">IFERROR(IF(EXPEDISI[[#This Row],[NAMA BARANG]]="","",INDEX(INDIRECT("B_MSK["&amp;EXPEDISI[#Headers]&amp;"]"),ROW()-1)),"")</f>
        <v/>
      </c>
      <c r="L879" s="17" t="str">
        <f ca="1">IFERROR(INDEX(INDIRECT("B_MSK["&amp;EXPEDISI[#Headers]&amp;"]"),ROW()-1),"")</f>
        <v/>
      </c>
    </row>
    <row r="880" spans="1:12" x14ac:dyDescent="0.25">
      <c r="A880" s="16" t="str">
        <f ca="1">IFERROR(INDEX(INDIRECT("B_MSK["&amp;EXPEDISI[#Headers]&amp;"]"),ROW()-1),"")</f>
        <v/>
      </c>
      <c r="B880" s="26" t="str">
        <f ca="1">IFERROR(INDEX(INDIRECT("B_MSK["&amp;EXPEDISI[#Headers]&amp;"]"),ROW()-1),"")</f>
        <v/>
      </c>
      <c r="C880" s="26" t="str">
        <f ca="1">IFERROR(INDEX(SUPPLIER_CONV[2],MATCH(INDEX(INDIRECT("B_MSK["&amp;EXPEDISI[#Headers]&amp;"]"),ROW()-1),SUPPLIER_CONV[1],0)),"")</f>
        <v/>
      </c>
      <c r="D880" s="21" t="str">
        <f ca="1">IFERROR(INDEX(INDIRECT("B_MSK["&amp;EXPEDISI[#Headers]&amp;"]"),ROW()-1)&amp;IF(OR(EXPEDISI[[#This Row],[C]]&lt;2,EXPEDISI[[#This Row],[C]]=""),"","/ CTN"),"")</f>
        <v/>
      </c>
      <c r="E880" s="5" t="str">
        <f ca="1">IFERROR(INDEX(INDIRECT("B_MSK["&amp;EXPEDISI[#Headers]&amp;"]"),ROW()-1),"")</f>
        <v/>
      </c>
      <c r="F880" s="22" t="str">
        <f ca="1">IFERROR(INDEX(INDIRECT("B_MSK["&amp;EXPEDISI[#Headers]&amp;"_1]"),ROW()-1),"")</f>
        <v/>
      </c>
      <c r="G880" s="17" t="str">
        <f ca="1">IFERROR(INDEX(INDIRECT("B_MSK["&amp;EXPEDISI[#Headers]&amp;"_1]"),ROW()-1),"")</f>
        <v/>
      </c>
      <c r="H880" s="17" t="str">
        <f ca="1">IFERROR(INDEX(INDIRECT("B_MSK["&amp;EXPEDISI[#Headers]&amp;"]"),ROW()-1),"")</f>
        <v/>
      </c>
      <c r="I880" s="17" t="str">
        <f ca="1">IFERROR(INDEX(INDIRECT("B_MSK["&amp;EXPEDISI[#Headers]&amp;"]"),ROW()-1),"")</f>
        <v/>
      </c>
      <c r="J880" s="19" t="str">
        <f ca="1">IFERROR(IF(INDEX(INDIRECT("B_MSK["&amp;EXPEDISI[#Headers]&amp;"]"),ROW()-1)=0,"",INDEX(INDIRECT("B_MSK["&amp;EXPEDISI[#Headers]&amp;"]"),ROW()-1)),"")</f>
        <v/>
      </c>
      <c r="K880" s="16" t="str">
        <f ca="1">IFERROR(IF(EXPEDISI[[#This Row],[NAMA BARANG]]="","",INDEX(INDIRECT("B_MSK["&amp;EXPEDISI[#Headers]&amp;"]"),ROW()-1)),"")</f>
        <v/>
      </c>
      <c r="L880" s="17" t="str">
        <f ca="1">IFERROR(INDEX(INDIRECT("B_MSK["&amp;EXPEDISI[#Headers]&amp;"]"),ROW()-1),"")</f>
        <v/>
      </c>
    </row>
    <row r="881" spans="1:12" x14ac:dyDescent="0.25">
      <c r="A881" s="16" t="str">
        <f ca="1">IFERROR(INDEX(INDIRECT("B_MSK["&amp;EXPEDISI[#Headers]&amp;"]"),ROW()-1),"")</f>
        <v/>
      </c>
      <c r="B881" s="26" t="str">
        <f ca="1">IFERROR(INDEX(INDIRECT("B_MSK["&amp;EXPEDISI[#Headers]&amp;"]"),ROW()-1),"")</f>
        <v/>
      </c>
      <c r="C881" s="26" t="str">
        <f ca="1">IFERROR(INDEX(SUPPLIER_CONV[2],MATCH(INDEX(INDIRECT("B_MSK["&amp;EXPEDISI[#Headers]&amp;"]"),ROW()-1),SUPPLIER_CONV[1],0)),"")</f>
        <v/>
      </c>
      <c r="D881" s="21" t="str">
        <f ca="1">IFERROR(INDEX(INDIRECT("B_MSK["&amp;EXPEDISI[#Headers]&amp;"]"),ROW()-1)&amp;IF(OR(EXPEDISI[[#This Row],[C]]&lt;2,EXPEDISI[[#This Row],[C]]=""),"","/ CTN"),"")</f>
        <v/>
      </c>
      <c r="E881" s="5" t="str">
        <f ca="1">IFERROR(INDEX(INDIRECT("B_MSK["&amp;EXPEDISI[#Headers]&amp;"]"),ROW()-1),"")</f>
        <v/>
      </c>
      <c r="F881" s="22" t="str">
        <f ca="1">IFERROR(INDEX(INDIRECT("B_MSK["&amp;EXPEDISI[#Headers]&amp;"_1]"),ROW()-1),"")</f>
        <v/>
      </c>
      <c r="G881" s="17" t="str">
        <f ca="1">IFERROR(INDEX(INDIRECT("B_MSK["&amp;EXPEDISI[#Headers]&amp;"_1]"),ROW()-1),"")</f>
        <v/>
      </c>
      <c r="H881" s="17" t="str">
        <f ca="1">IFERROR(INDEX(INDIRECT("B_MSK["&amp;EXPEDISI[#Headers]&amp;"]"),ROW()-1),"")</f>
        <v/>
      </c>
      <c r="I881" s="17" t="str">
        <f ca="1">IFERROR(INDEX(INDIRECT("B_MSK["&amp;EXPEDISI[#Headers]&amp;"]"),ROW()-1),"")</f>
        <v/>
      </c>
      <c r="J881" s="23" t="str">
        <f ca="1">IFERROR(IF(INDEX(INDIRECT("B_MSK["&amp;EXPEDISI[#Headers]&amp;"]"),ROW()-1)=0,"",INDEX(INDIRECT("B_MSK["&amp;EXPEDISI[#Headers]&amp;"]"),ROW()-1)),"")</f>
        <v/>
      </c>
      <c r="K881" s="16" t="str">
        <f ca="1">IFERROR(IF(EXPEDISI[[#This Row],[NAMA BARANG]]="","",INDEX(INDIRECT("B_MSK["&amp;EXPEDISI[#Headers]&amp;"]"),ROW()-1)),"")</f>
        <v/>
      </c>
      <c r="L881" s="17" t="str">
        <f ca="1">IFERROR(INDEX(INDIRECT("B_MSK["&amp;EXPEDISI[#Headers]&amp;"]"),ROW()-1),"")</f>
        <v/>
      </c>
    </row>
    <row r="882" spans="1:12" x14ac:dyDescent="0.25">
      <c r="A882" s="16" t="str">
        <f ca="1">IFERROR(INDEX(INDIRECT("B_MSK["&amp;EXPEDISI[#Headers]&amp;"]"),ROW()-1),"")</f>
        <v/>
      </c>
      <c r="B882" s="26" t="str">
        <f ca="1">IFERROR(INDEX(INDIRECT("B_MSK["&amp;EXPEDISI[#Headers]&amp;"]"),ROW()-1),"")</f>
        <v/>
      </c>
      <c r="C882" s="26" t="str">
        <f ca="1">IFERROR(INDEX(SUPPLIER_CONV[2],MATCH(INDEX(INDIRECT("B_MSK["&amp;EXPEDISI[#Headers]&amp;"]"),ROW()-1),SUPPLIER_CONV[1],0)),"")</f>
        <v/>
      </c>
      <c r="D882" s="21" t="str">
        <f ca="1">IFERROR(INDEX(INDIRECT("B_MSK["&amp;EXPEDISI[#Headers]&amp;"]"),ROW()-1)&amp;IF(OR(EXPEDISI[[#This Row],[C]]&lt;2,EXPEDISI[[#This Row],[C]]=""),"","/ CTN"),"")</f>
        <v/>
      </c>
      <c r="E882" s="5" t="str">
        <f ca="1">IFERROR(INDEX(INDIRECT("B_MSK["&amp;EXPEDISI[#Headers]&amp;"]"),ROW()-1),"")</f>
        <v/>
      </c>
      <c r="F882" s="22" t="str">
        <f ca="1">IFERROR(INDEX(INDIRECT("B_MSK["&amp;EXPEDISI[#Headers]&amp;"_1]"),ROW()-1),"")</f>
        <v/>
      </c>
      <c r="G882" s="17" t="str">
        <f ca="1">IFERROR(INDEX(INDIRECT("B_MSK["&amp;EXPEDISI[#Headers]&amp;"_1]"),ROW()-1),"")</f>
        <v/>
      </c>
      <c r="H882" s="17" t="str">
        <f ca="1">IFERROR(INDEX(INDIRECT("B_MSK["&amp;EXPEDISI[#Headers]&amp;"]"),ROW()-1),"")</f>
        <v/>
      </c>
      <c r="I882" s="17" t="str">
        <f ca="1">IFERROR(INDEX(INDIRECT("B_MSK["&amp;EXPEDISI[#Headers]&amp;"]"),ROW()-1),"")</f>
        <v/>
      </c>
      <c r="J882" s="23" t="str">
        <f ca="1">IFERROR(IF(INDEX(INDIRECT("B_MSK["&amp;EXPEDISI[#Headers]&amp;"]"),ROW()-1)=0,"",INDEX(INDIRECT("B_MSK["&amp;EXPEDISI[#Headers]&amp;"]"),ROW()-1)),"")</f>
        <v/>
      </c>
      <c r="K882" s="16" t="str">
        <f ca="1">IFERROR(IF(EXPEDISI[[#This Row],[NAMA BARANG]]="","",INDEX(INDIRECT("B_MSK["&amp;EXPEDISI[#Headers]&amp;"]"),ROW()-1)),"")</f>
        <v/>
      </c>
      <c r="L882" s="17" t="str">
        <f ca="1">IFERROR(INDEX(INDIRECT("B_MSK["&amp;EXPEDISI[#Headers]&amp;"]"),ROW()-1),"")</f>
        <v/>
      </c>
    </row>
    <row r="883" spans="1:12" x14ac:dyDescent="0.25">
      <c r="A883" s="16" t="str">
        <f ca="1">IFERROR(INDEX(INDIRECT("B_MSK["&amp;EXPEDISI[#Headers]&amp;"]"),ROW()-1),"")</f>
        <v/>
      </c>
      <c r="B883" s="26" t="str">
        <f ca="1">IFERROR(INDEX(INDIRECT("B_MSK["&amp;EXPEDISI[#Headers]&amp;"]"),ROW()-1),"")</f>
        <v/>
      </c>
      <c r="C883" s="26" t="str">
        <f ca="1">IFERROR(INDEX(SUPPLIER_CONV[2],MATCH(INDEX(INDIRECT("B_MSK["&amp;EXPEDISI[#Headers]&amp;"]"),ROW()-1),SUPPLIER_CONV[1],0)),"")</f>
        <v/>
      </c>
      <c r="D883" s="21" t="str">
        <f ca="1">IFERROR(INDEX(INDIRECT("B_MSK["&amp;EXPEDISI[#Headers]&amp;"]"),ROW()-1)&amp;IF(OR(EXPEDISI[[#This Row],[C]]&lt;2,EXPEDISI[[#This Row],[C]]=""),"","/ CTN"),"")</f>
        <v/>
      </c>
      <c r="E883" s="5" t="str">
        <f ca="1">IFERROR(INDEX(INDIRECT("B_MSK["&amp;EXPEDISI[#Headers]&amp;"]"),ROW()-1),"")</f>
        <v/>
      </c>
      <c r="F883" s="22" t="str">
        <f ca="1">IFERROR(INDEX(INDIRECT("B_MSK["&amp;EXPEDISI[#Headers]&amp;"_1]"),ROW()-1),"")</f>
        <v/>
      </c>
      <c r="G883" s="17" t="str">
        <f ca="1">IFERROR(INDEX(INDIRECT("B_MSK["&amp;EXPEDISI[#Headers]&amp;"_1]"),ROW()-1),"")</f>
        <v/>
      </c>
      <c r="H883" s="17" t="str">
        <f ca="1">IFERROR(INDEX(INDIRECT("B_MSK["&amp;EXPEDISI[#Headers]&amp;"]"),ROW()-1),"")</f>
        <v/>
      </c>
      <c r="I883" s="17" t="str">
        <f ca="1">IFERROR(INDEX(INDIRECT("B_MSK["&amp;EXPEDISI[#Headers]&amp;"]"),ROW()-1),"")</f>
        <v/>
      </c>
      <c r="J883" s="23" t="str">
        <f ca="1">IFERROR(IF(INDEX(INDIRECT("B_MSK["&amp;EXPEDISI[#Headers]&amp;"]"),ROW()-1)=0,"",INDEX(INDIRECT("B_MSK["&amp;EXPEDISI[#Headers]&amp;"]"),ROW()-1)),"")</f>
        <v/>
      </c>
      <c r="K883" s="16" t="str">
        <f ca="1">IFERROR(IF(EXPEDISI[[#This Row],[NAMA BARANG]]="","",INDEX(INDIRECT("B_MSK["&amp;EXPEDISI[#Headers]&amp;"]"),ROW()-1)),"")</f>
        <v/>
      </c>
      <c r="L883" s="17" t="str">
        <f ca="1">IFERROR(INDEX(INDIRECT("B_MSK["&amp;EXPEDISI[#Headers]&amp;"]"),ROW()-1),"")</f>
        <v/>
      </c>
    </row>
    <row r="884" spans="1:12" x14ac:dyDescent="0.25">
      <c r="A884" s="16" t="str">
        <f ca="1">IFERROR(INDEX(INDIRECT("B_MSK["&amp;EXPEDISI[#Headers]&amp;"]"),ROW()-1),"")</f>
        <v/>
      </c>
      <c r="B884" s="26" t="str">
        <f ca="1">IFERROR(INDEX(INDIRECT("B_MSK["&amp;EXPEDISI[#Headers]&amp;"]"),ROW()-1),"")</f>
        <v/>
      </c>
      <c r="C884" s="26" t="str">
        <f ca="1">IFERROR(INDEX(SUPPLIER_CONV[2],MATCH(INDEX(INDIRECT("B_MSK["&amp;EXPEDISI[#Headers]&amp;"]"),ROW()-1),SUPPLIER_CONV[1],0)),"")</f>
        <v/>
      </c>
      <c r="D884" s="21" t="str">
        <f ca="1">IFERROR(INDEX(INDIRECT("B_MSK["&amp;EXPEDISI[#Headers]&amp;"]"),ROW()-1)&amp;IF(OR(EXPEDISI[[#This Row],[C]]&lt;2,EXPEDISI[[#This Row],[C]]=""),"","/ CTN"),"")</f>
        <v/>
      </c>
      <c r="E884" s="5" t="str">
        <f ca="1">IFERROR(INDEX(INDIRECT("B_MSK["&amp;EXPEDISI[#Headers]&amp;"]"),ROW()-1),"")</f>
        <v/>
      </c>
      <c r="F884" s="22" t="str">
        <f ca="1">IFERROR(INDEX(INDIRECT("B_MSK["&amp;EXPEDISI[#Headers]&amp;"_1]"),ROW()-1),"")</f>
        <v/>
      </c>
      <c r="G884" s="17" t="str">
        <f ca="1">IFERROR(INDEX(INDIRECT("B_MSK["&amp;EXPEDISI[#Headers]&amp;"_1]"),ROW()-1),"")</f>
        <v/>
      </c>
      <c r="H884" s="17" t="str">
        <f ca="1">IFERROR(INDEX(INDIRECT("B_MSK["&amp;EXPEDISI[#Headers]&amp;"]"),ROW()-1),"")</f>
        <v/>
      </c>
      <c r="I884" s="17" t="str">
        <f ca="1">IFERROR(INDEX(INDIRECT("B_MSK["&amp;EXPEDISI[#Headers]&amp;"]"),ROW()-1),"")</f>
        <v/>
      </c>
      <c r="J884" s="19" t="str">
        <f ca="1">IFERROR(IF(INDEX(INDIRECT("B_MSK["&amp;EXPEDISI[#Headers]&amp;"]"),ROW()-1)=0,"",INDEX(INDIRECT("B_MSK["&amp;EXPEDISI[#Headers]&amp;"]"),ROW()-1)),"")</f>
        <v/>
      </c>
      <c r="K884" s="16" t="str">
        <f ca="1">IFERROR(IF(EXPEDISI[[#This Row],[NAMA BARANG]]="","",INDEX(INDIRECT("B_MSK["&amp;EXPEDISI[#Headers]&amp;"]"),ROW()-1)),"")</f>
        <v/>
      </c>
      <c r="L884" s="17" t="str">
        <f ca="1">IFERROR(INDEX(INDIRECT("B_MSK["&amp;EXPEDISI[#Headers]&amp;"]"),ROW()-1),"")</f>
        <v/>
      </c>
    </row>
    <row r="885" spans="1:12" x14ac:dyDescent="0.25">
      <c r="A885" s="16" t="str">
        <f ca="1">IFERROR(INDEX(INDIRECT("B_MSK["&amp;EXPEDISI[#Headers]&amp;"]"),ROW()-1),"")</f>
        <v/>
      </c>
      <c r="B885" s="26" t="str">
        <f ca="1">IFERROR(INDEX(INDIRECT("B_MSK["&amp;EXPEDISI[#Headers]&amp;"]"),ROW()-1),"")</f>
        <v/>
      </c>
      <c r="C885" s="26" t="str">
        <f ca="1">IFERROR(INDEX(SUPPLIER_CONV[2],MATCH(INDEX(INDIRECT("B_MSK["&amp;EXPEDISI[#Headers]&amp;"]"),ROW()-1),SUPPLIER_CONV[1],0)),"")</f>
        <v/>
      </c>
      <c r="D885" s="21" t="str">
        <f ca="1">IFERROR(INDEX(INDIRECT("B_MSK["&amp;EXPEDISI[#Headers]&amp;"]"),ROW()-1)&amp;IF(OR(EXPEDISI[[#This Row],[C]]&lt;2,EXPEDISI[[#This Row],[C]]=""),"","/ CTN"),"")</f>
        <v/>
      </c>
      <c r="E885" s="5" t="str">
        <f ca="1">IFERROR(INDEX(INDIRECT("B_MSK["&amp;EXPEDISI[#Headers]&amp;"]"),ROW()-1),"")</f>
        <v/>
      </c>
      <c r="F885" s="22" t="str">
        <f ca="1">IFERROR(INDEX(INDIRECT("B_MSK["&amp;EXPEDISI[#Headers]&amp;"_1]"),ROW()-1),"")</f>
        <v/>
      </c>
      <c r="G885" s="17" t="str">
        <f ca="1">IFERROR(INDEX(INDIRECT("B_MSK["&amp;EXPEDISI[#Headers]&amp;"_1]"),ROW()-1),"")</f>
        <v/>
      </c>
      <c r="H885" s="17" t="str">
        <f ca="1">IFERROR(INDEX(INDIRECT("B_MSK["&amp;EXPEDISI[#Headers]&amp;"]"),ROW()-1),"")</f>
        <v/>
      </c>
      <c r="I885" s="17" t="str">
        <f ca="1">IFERROR(INDEX(INDIRECT("B_MSK["&amp;EXPEDISI[#Headers]&amp;"]"),ROW()-1),"")</f>
        <v/>
      </c>
      <c r="J885" s="19" t="str">
        <f ca="1">IFERROR(IF(INDEX(INDIRECT("B_MSK["&amp;EXPEDISI[#Headers]&amp;"]"),ROW()-1)=0,"",INDEX(INDIRECT("B_MSK["&amp;EXPEDISI[#Headers]&amp;"]"),ROW()-1)),"")</f>
        <v/>
      </c>
      <c r="K885" s="16" t="str">
        <f ca="1">IFERROR(IF(EXPEDISI[[#This Row],[NAMA BARANG]]="","",INDEX(INDIRECT("B_MSK["&amp;EXPEDISI[#Headers]&amp;"]"),ROW()-1)),"")</f>
        <v/>
      </c>
      <c r="L885" s="17" t="str">
        <f ca="1">IFERROR(INDEX(INDIRECT("B_MSK["&amp;EXPEDISI[#Headers]&amp;"]"),ROW()-1),"")</f>
        <v/>
      </c>
    </row>
    <row r="886" spans="1:12" x14ac:dyDescent="0.25">
      <c r="A886" s="16" t="str">
        <f ca="1">IFERROR(INDEX(INDIRECT("B_MSK["&amp;EXPEDISI[#Headers]&amp;"]"),ROW()-1),"")</f>
        <v/>
      </c>
      <c r="B886" s="26" t="str">
        <f ca="1">IFERROR(INDEX(INDIRECT("B_MSK["&amp;EXPEDISI[#Headers]&amp;"]"),ROW()-1),"")</f>
        <v/>
      </c>
      <c r="C886" s="26" t="str">
        <f ca="1">IFERROR(INDEX(SUPPLIER_CONV[2],MATCH(INDEX(INDIRECT("B_MSK["&amp;EXPEDISI[#Headers]&amp;"]"),ROW()-1),SUPPLIER_CONV[1],0)),"")</f>
        <v/>
      </c>
      <c r="D886" s="21" t="str">
        <f ca="1">IFERROR(INDEX(INDIRECT("B_MSK["&amp;EXPEDISI[#Headers]&amp;"]"),ROW()-1)&amp;IF(OR(EXPEDISI[[#This Row],[C]]&lt;2,EXPEDISI[[#This Row],[C]]=""),"","/ CTN"),"")</f>
        <v/>
      </c>
      <c r="E886" s="5" t="str">
        <f ca="1">IFERROR(INDEX(INDIRECT("B_MSK["&amp;EXPEDISI[#Headers]&amp;"]"),ROW()-1),"")</f>
        <v/>
      </c>
      <c r="F886" s="22" t="str">
        <f ca="1">IFERROR(INDEX(INDIRECT("B_MSK["&amp;EXPEDISI[#Headers]&amp;"_1]"),ROW()-1),"")</f>
        <v/>
      </c>
      <c r="G886" s="17" t="str">
        <f ca="1">IFERROR(INDEX(INDIRECT("B_MSK["&amp;EXPEDISI[#Headers]&amp;"_1]"),ROW()-1),"")</f>
        <v/>
      </c>
      <c r="H886" s="17" t="str">
        <f ca="1">IFERROR(INDEX(INDIRECT("B_MSK["&amp;EXPEDISI[#Headers]&amp;"]"),ROW()-1),"")</f>
        <v/>
      </c>
      <c r="I886" s="17" t="str">
        <f ca="1">IFERROR(INDEX(INDIRECT("B_MSK["&amp;EXPEDISI[#Headers]&amp;"]"),ROW()-1),"")</f>
        <v/>
      </c>
      <c r="J886" s="19" t="str">
        <f ca="1">IFERROR(IF(INDEX(INDIRECT("B_MSK["&amp;EXPEDISI[#Headers]&amp;"]"),ROW()-1)=0,"",INDEX(INDIRECT("B_MSK["&amp;EXPEDISI[#Headers]&amp;"]"),ROW()-1)),"")</f>
        <v/>
      </c>
      <c r="K886" s="16" t="str">
        <f ca="1">IFERROR(IF(EXPEDISI[[#This Row],[NAMA BARANG]]="","",INDEX(INDIRECT("B_MSK["&amp;EXPEDISI[#Headers]&amp;"]"),ROW()-1)),"")</f>
        <v/>
      </c>
      <c r="L886" s="17" t="str">
        <f ca="1">IFERROR(INDEX(INDIRECT("B_MSK["&amp;EXPEDISI[#Headers]&amp;"]"),ROW()-1),"")</f>
        <v/>
      </c>
    </row>
    <row r="887" spans="1:12" x14ac:dyDescent="0.25">
      <c r="A887" s="16" t="str">
        <f ca="1">IFERROR(INDEX(INDIRECT("B_MSK["&amp;EXPEDISI[#Headers]&amp;"]"),ROW()-1),"")</f>
        <v/>
      </c>
      <c r="B887" s="26" t="str">
        <f ca="1">IFERROR(INDEX(INDIRECT("B_MSK["&amp;EXPEDISI[#Headers]&amp;"]"),ROW()-1),"")</f>
        <v/>
      </c>
      <c r="C887" s="26" t="str">
        <f ca="1">IFERROR(INDEX(SUPPLIER_CONV[2],MATCH(INDEX(INDIRECT("B_MSK["&amp;EXPEDISI[#Headers]&amp;"]"),ROW()-1),SUPPLIER_CONV[1],0)),"")</f>
        <v/>
      </c>
      <c r="D887" s="21" t="str">
        <f ca="1">IFERROR(INDEX(INDIRECT("B_MSK["&amp;EXPEDISI[#Headers]&amp;"]"),ROW()-1)&amp;IF(OR(EXPEDISI[[#This Row],[C]]&lt;2,EXPEDISI[[#This Row],[C]]=""),"","/ CTN"),"")</f>
        <v/>
      </c>
      <c r="E887" s="5" t="str">
        <f ca="1">IFERROR(INDEX(INDIRECT("B_MSK["&amp;EXPEDISI[#Headers]&amp;"]"),ROW()-1),"")</f>
        <v/>
      </c>
      <c r="F887" s="22" t="str">
        <f ca="1">IFERROR(INDEX(INDIRECT("B_MSK["&amp;EXPEDISI[#Headers]&amp;"_1]"),ROW()-1),"")</f>
        <v/>
      </c>
      <c r="G887" s="17" t="str">
        <f ca="1">IFERROR(INDEX(INDIRECT("B_MSK["&amp;EXPEDISI[#Headers]&amp;"_1]"),ROW()-1),"")</f>
        <v/>
      </c>
      <c r="H887" s="17" t="str">
        <f ca="1">IFERROR(INDEX(INDIRECT("B_MSK["&amp;EXPEDISI[#Headers]&amp;"]"),ROW()-1),"")</f>
        <v/>
      </c>
      <c r="I887" s="17" t="str">
        <f ca="1">IFERROR(INDEX(INDIRECT("B_MSK["&amp;EXPEDISI[#Headers]&amp;"]"),ROW()-1),"")</f>
        <v/>
      </c>
      <c r="J887" s="23" t="str">
        <f ca="1">IFERROR(IF(INDEX(INDIRECT("B_MSK["&amp;EXPEDISI[#Headers]&amp;"]"),ROW()-1)=0,"",INDEX(INDIRECT("B_MSK["&amp;EXPEDISI[#Headers]&amp;"]"),ROW()-1)),"")</f>
        <v/>
      </c>
      <c r="K887" s="16" t="str">
        <f ca="1">IFERROR(IF(EXPEDISI[[#This Row],[NAMA BARANG]]="","",INDEX(INDIRECT("B_MSK["&amp;EXPEDISI[#Headers]&amp;"]"),ROW()-1)),"")</f>
        <v/>
      </c>
      <c r="L887" s="17" t="str">
        <f ca="1">IFERROR(INDEX(INDIRECT("B_MSK["&amp;EXPEDISI[#Headers]&amp;"]"),ROW()-1),"")</f>
        <v/>
      </c>
    </row>
    <row r="888" spans="1:12" x14ac:dyDescent="0.25">
      <c r="A888" s="16" t="str">
        <f ca="1">IFERROR(INDEX(INDIRECT("B_MSK["&amp;EXPEDISI[#Headers]&amp;"]"),ROW()-1),"")</f>
        <v/>
      </c>
      <c r="B888" s="26" t="str">
        <f ca="1">IFERROR(INDEX(INDIRECT("B_MSK["&amp;EXPEDISI[#Headers]&amp;"]"),ROW()-1),"")</f>
        <v/>
      </c>
      <c r="C888" s="26" t="str">
        <f ca="1">IFERROR(INDEX(SUPPLIER_CONV[2],MATCH(INDEX(INDIRECT("B_MSK["&amp;EXPEDISI[#Headers]&amp;"]"),ROW()-1),SUPPLIER_CONV[1],0)),"")</f>
        <v/>
      </c>
      <c r="D888" s="21" t="str">
        <f ca="1">IFERROR(INDEX(INDIRECT("B_MSK["&amp;EXPEDISI[#Headers]&amp;"]"),ROW()-1)&amp;IF(OR(EXPEDISI[[#This Row],[C]]&lt;2,EXPEDISI[[#This Row],[C]]=""),"","/ CTN"),"")</f>
        <v/>
      </c>
      <c r="E888" s="5" t="str">
        <f ca="1">IFERROR(INDEX(INDIRECT("B_MSK["&amp;EXPEDISI[#Headers]&amp;"]"),ROW()-1),"")</f>
        <v/>
      </c>
      <c r="F888" s="22" t="str">
        <f ca="1">IFERROR(INDEX(INDIRECT("B_MSK["&amp;EXPEDISI[#Headers]&amp;"_1]"),ROW()-1),"")</f>
        <v/>
      </c>
      <c r="G888" s="17" t="str">
        <f ca="1">IFERROR(INDEX(INDIRECT("B_MSK["&amp;EXPEDISI[#Headers]&amp;"_1]"),ROW()-1),"")</f>
        <v/>
      </c>
      <c r="H888" s="17" t="str">
        <f ca="1">IFERROR(INDEX(INDIRECT("B_MSK["&amp;EXPEDISI[#Headers]&amp;"]"),ROW()-1),"")</f>
        <v/>
      </c>
      <c r="I888" s="17" t="str">
        <f ca="1">IFERROR(INDEX(INDIRECT("B_MSK["&amp;EXPEDISI[#Headers]&amp;"]"),ROW()-1),"")</f>
        <v/>
      </c>
      <c r="J888" s="23" t="str">
        <f ca="1">IFERROR(IF(INDEX(INDIRECT("B_MSK["&amp;EXPEDISI[#Headers]&amp;"]"),ROW()-1)=0,"",INDEX(INDIRECT("B_MSK["&amp;EXPEDISI[#Headers]&amp;"]"),ROW()-1)),"")</f>
        <v/>
      </c>
      <c r="K888" s="16" t="str">
        <f ca="1">IFERROR(IF(EXPEDISI[[#This Row],[NAMA BARANG]]="","",INDEX(INDIRECT("B_MSK["&amp;EXPEDISI[#Headers]&amp;"]"),ROW()-1)),"")</f>
        <v/>
      </c>
      <c r="L888" s="17" t="str">
        <f ca="1">IFERROR(INDEX(INDIRECT("B_MSK["&amp;EXPEDISI[#Headers]&amp;"]"),ROW()-1),"")</f>
        <v/>
      </c>
    </row>
    <row r="889" spans="1:12" x14ac:dyDescent="0.25">
      <c r="A889" s="16" t="str">
        <f ca="1">IFERROR(INDEX(INDIRECT("B_MSK["&amp;EXPEDISI[#Headers]&amp;"]"),ROW()-1),"")</f>
        <v/>
      </c>
      <c r="B889" s="26" t="str">
        <f ca="1">IFERROR(INDEX(INDIRECT("B_MSK["&amp;EXPEDISI[#Headers]&amp;"]"),ROW()-1),"")</f>
        <v/>
      </c>
      <c r="C889" s="26" t="str">
        <f ca="1">IFERROR(INDEX(SUPPLIER_CONV[2],MATCH(INDEX(INDIRECT("B_MSK["&amp;EXPEDISI[#Headers]&amp;"]"),ROW()-1),SUPPLIER_CONV[1],0)),"")</f>
        <v/>
      </c>
      <c r="D889" s="21" t="str">
        <f ca="1">IFERROR(INDEX(INDIRECT("B_MSK["&amp;EXPEDISI[#Headers]&amp;"]"),ROW()-1)&amp;IF(OR(EXPEDISI[[#This Row],[C]]&lt;2,EXPEDISI[[#This Row],[C]]=""),"","/ CTN"),"")</f>
        <v/>
      </c>
      <c r="E889" s="5" t="str">
        <f ca="1">IFERROR(INDEX(INDIRECT("B_MSK["&amp;EXPEDISI[#Headers]&amp;"]"),ROW()-1),"")</f>
        <v/>
      </c>
      <c r="F889" s="22" t="str">
        <f ca="1">IFERROR(INDEX(INDIRECT("B_MSK["&amp;EXPEDISI[#Headers]&amp;"_1]"),ROW()-1),"")</f>
        <v/>
      </c>
      <c r="G889" s="17" t="str">
        <f ca="1">IFERROR(INDEX(INDIRECT("B_MSK["&amp;EXPEDISI[#Headers]&amp;"_1]"),ROW()-1),"")</f>
        <v/>
      </c>
      <c r="H889" s="17" t="str">
        <f ca="1">IFERROR(INDEX(INDIRECT("B_MSK["&amp;EXPEDISI[#Headers]&amp;"]"),ROW()-1),"")</f>
        <v/>
      </c>
      <c r="I889" s="17" t="str">
        <f ca="1">IFERROR(INDEX(INDIRECT("B_MSK["&amp;EXPEDISI[#Headers]&amp;"]"),ROW()-1),"")</f>
        <v/>
      </c>
      <c r="J889" s="23" t="str">
        <f ca="1">IFERROR(IF(INDEX(INDIRECT("B_MSK["&amp;EXPEDISI[#Headers]&amp;"]"),ROW()-1)=0,"",INDEX(INDIRECT("B_MSK["&amp;EXPEDISI[#Headers]&amp;"]"),ROW()-1)),"")</f>
        <v/>
      </c>
      <c r="K889" s="16" t="str">
        <f ca="1">IFERROR(IF(EXPEDISI[[#This Row],[NAMA BARANG]]="","",INDEX(INDIRECT("B_MSK["&amp;EXPEDISI[#Headers]&amp;"]"),ROW()-1)),"")</f>
        <v/>
      </c>
      <c r="L889" s="17" t="str">
        <f ca="1">IFERROR(INDEX(INDIRECT("B_MSK["&amp;EXPEDISI[#Headers]&amp;"]"),ROW()-1),"")</f>
        <v/>
      </c>
    </row>
    <row r="890" spans="1:12" x14ac:dyDescent="0.25">
      <c r="A890" s="16" t="str">
        <f ca="1">IFERROR(INDEX(INDIRECT("B_MSK["&amp;EXPEDISI[#Headers]&amp;"]"),ROW()-1),"")</f>
        <v/>
      </c>
      <c r="B890" s="26" t="str">
        <f ca="1">IFERROR(INDEX(INDIRECT("B_MSK["&amp;EXPEDISI[#Headers]&amp;"]"),ROW()-1),"")</f>
        <v/>
      </c>
      <c r="C890" s="26" t="str">
        <f ca="1">IFERROR(INDEX(SUPPLIER_CONV[2],MATCH(INDEX(INDIRECT("B_MSK["&amp;EXPEDISI[#Headers]&amp;"]"),ROW()-1),SUPPLIER_CONV[1],0)),"")</f>
        <v/>
      </c>
      <c r="D890" s="21" t="str">
        <f ca="1">IFERROR(INDEX(INDIRECT("B_MSK["&amp;EXPEDISI[#Headers]&amp;"]"),ROW()-1)&amp;IF(OR(EXPEDISI[[#This Row],[C]]&lt;2,EXPEDISI[[#This Row],[C]]=""),"","/ CTN"),"")</f>
        <v/>
      </c>
      <c r="E890" s="5" t="str">
        <f ca="1">IFERROR(INDEX(INDIRECT("B_MSK["&amp;EXPEDISI[#Headers]&amp;"]"),ROW()-1),"")</f>
        <v/>
      </c>
      <c r="F890" s="22" t="str">
        <f ca="1">IFERROR(INDEX(INDIRECT("B_MSK["&amp;EXPEDISI[#Headers]&amp;"_1]"),ROW()-1),"")</f>
        <v/>
      </c>
      <c r="G890" s="17" t="str">
        <f ca="1">IFERROR(INDEX(INDIRECT("B_MSK["&amp;EXPEDISI[#Headers]&amp;"_1]"),ROW()-1),"")</f>
        <v/>
      </c>
      <c r="H890" s="17" t="str">
        <f ca="1">IFERROR(INDEX(INDIRECT("B_MSK["&amp;EXPEDISI[#Headers]&amp;"]"),ROW()-1),"")</f>
        <v/>
      </c>
      <c r="I890" s="17" t="str">
        <f ca="1">IFERROR(INDEX(INDIRECT("B_MSK["&amp;EXPEDISI[#Headers]&amp;"]"),ROW()-1),"")</f>
        <v/>
      </c>
      <c r="J890" s="19" t="str">
        <f ca="1">IFERROR(IF(INDEX(INDIRECT("B_MSK["&amp;EXPEDISI[#Headers]&amp;"]"),ROW()-1)=0,"",INDEX(INDIRECT("B_MSK["&amp;EXPEDISI[#Headers]&amp;"]"),ROW()-1)),"")</f>
        <v/>
      </c>
      <c r="K890" s="16" t="str">
        <f ca="1">IFERROR(IF(EXPEDISI[[#This Row],[NAMA BARANG]]="","",INDEX(INDIRECT("B_MSK["&amp;EXPEDISI[#Headers]&amp;"]"),ROW()-1)),"")</f>
        <v/>
      </c>
      <c r="L890" s="17" t="str">
        <f ca="1">IFERROR(INDEX(INDIRECT("B_MSK["&amp;EXPEDISI[#Headers]&amp;"]"),ROW()-1),"")</f>
        <v/>
      </c>
    </row>
    <row r="891" spans="1:12" x14ac:dyDescent="0.25">
      <c r="A891" s="16" t="str">
        <f ca="1">IFERROR(INDEX(INDIRECT("B_MSK["&amp;EXPEDISI[#Headers]&amp;"]"),ROW()-1),"")</f>
        <v/>
      </c>
      <c r="B891" s="26" t="str">
        <f ca="1">IFERROR(INDEX(INDIRECT("B_MSK["&amp;EXPEDISI[#Headers]&amp;"]"),ROW()-1),"")</f>
        <v/>
      </c>
      <c r="C891" s="26" t="str">
        <f ca="1">IFERROR(INDEX(SUPPLIER_CONV[2],MATCH(INDEX(INDIRECT("B_MSK["&amp;EXPEDISI[#Headers]&amp;"]"),ROW()-1),SUPPLIER_CONV[1],0)),"")</f>
        <v/>
      </c>
      <c r="D891" s="21" t="str">
        <f ca="1">IFERROR(INDEX(INDIRECT("B_MSK["&amp;EXPEDISI[#Headers]&amp;"]"),ROW()-1)&amp;IF(OR(EXPEDISI[[#This Row],[C]]&lt;2,EXPEDISI[[#This Row],[C]]=""),"","/ CTN"),"")</f>
        <v/>
      </c>
      <c r="E891" s="5" t="str">
        <f ca="1">IFERROR(INDEX(INDIRECT("B_MSK["&amp;EXPEDISI[#Headers]&amp;"]"),ROW()-1),"")</f>
        <v/>
      </c>
      <c r="F891" s="22" t="str">
        <f ca="1">IFERROR(INDEX(INDIRECT("B_MSK["&amp;EXPEDISI[#Headers]&amp;"_1]"),ROW()-1),"")</f>
        <v/>
      </c>
      <c r="G891" s="17" t="str">
        <f ca="1">IFERROR(INDEX(INDIRECT("B_MSK["&amp;EXPEDISI[#Headers]&amp;"_1]"),ROW()-1),"")</f>
        <v/>
      </c>
      <c r="H891" s="17" t="str">
        <f ca="1">IFERROR(INDEX(INDIRECT("B_MSK["&amp;EXPEDISI[#Headers]&amp;"]"),ROW()-1),"")</f>
        <v/>
      </c>
      <c r="I891" s="17" t="str">
        <f ca="1">IFERROR(INDEX(INDIRECT("B_MSK["&amp;EXPEDISI[#Headers]&amp;"]"),ROW()-1),"")</f>
        <v/>
      </c>
      <c r="J891" s="19" t="str">
        <f ca="1">IFERROR(IF(INDEX(INDIRECT("B_MSK["&amp;EXPEDISI[#Headers]&amp;"]"),ROW()-1)=0,"",INDEX(INDIRECT("B_MSK["&amp;EXPEDISI[#Headers]&amp;"]"),ROW()-1)),"")</f>
        <v/>
      </c>
      <c r="K891" s="16" t="str">
        <f ca="1">IFERROR(IF(EXPEDISI[[#This Row],[NAMA BARANG]]="","",INDEX(INDIRECT("B_MSK["&amp;EXPEDISI[#Headers]&amp;"]"),ROW()-1)),"")</f>
        <v/>
      </c>
      <c r="L891" s="17" t="str">
        <f ca="1">IFERROR(INDEX(INDIRECT("B_MSK["&amp;EXPEDISI[#Headers]&amp;"]"),ROW()-1),"")</f>
        <v/>
      </c>
    </row>
    <row r="892" spans="1:12" x14ac:dyDescent="0.25">
      <c r="A892" s="16" t="str">
        <f ca="1">IFERROR(INDEX(INDIRECT("B_MSK["&amp;EXPEDISI[#Headers]&amp;"]"),ROW()-1),"")</f>
        <v/>
      </c>
      <c r="B892" s="26" t="str">
        <f ca="1">IFERROR(INDEX(INDIRECT("B_MSK["&amp;EXPEDISI[#Headers]&amp;"]"),ROW()-1),"")</f>
        <v/>
      </c>
      <c r="C892" s="26" t="str">
        <f ca="1">IFERROR(INDEX(SUPPLIER_CONV[2],MATCH(INDEX(INDIRECT("B_MSK["&amp;EXPEDISI[#Headers]&amp;"]"),ROW()-1),SUPPLIER_CONV[1],0)),"")</f>
        <v/>
      </c>
      <c r="D892" s="21" t="str">
        <f ca="1">IFERROR(INDEX(INDIRECT("B_MSK["&amp;EXPEDISI[#Headers]&amp;"]"),ROW()-1)&amp;IF(OR(EXPEDISI[[#This Row],[C]]&lt;2,EXPEDISI[[#This Row],[C]]=""),"","/ CTN"),"")</f>
        <v/>
      </c>
      <c r="E892" s="5" t="str">
        <f ca="1">IFERROR(INDEX(INDIRECT("B_MSK["&amp;EXPEDISI[#Headers]&amp;"]"),ROW()-1),"")</f>
        <v/>
      </c>
      <c r="F892" s="22" t="str">
        <f ca="1">IFERROR(INDEX(INDIRECT("B_MSK["&amp;EXPEDISI[#Headers]&amp;"_1]"),ROW()-1),"")</f>
        <v/>
      </c>
      <c r="G892" s="17" t="str">
        <f ca="1">IFERROR(INDEX(INDIRECT("B_MSK["&amp;EXPEDISI[#Headers]&amp;"_1]"),ROW()-1),"")</f>
        <v/>
      </c>
      <c r="H892" s="17" t="str">
        <f ca="1">IFERROR(INDEX(INDIRECT("B_MSK["&amp;EXPEDISI[#Headers]&amp;"]"),ROW()-1),"")</f>
        <v/>
      </c>
      <c r="I892" s="17" t="str">
        <f ca="1">IFERROR(INDEX(INDIRECT("B_MSK["&amp;EXPEDISI[#Headers]&amp;"]"),ROW()-1),"")</f>
        <v/>
      </c>
      <c r="J892" s="19" t="str">
        <f ca="1">IFERROR(IF(INDEX(INDIRECT("B_MSK["&amp;EXPEDISI[#Headers]&amp;"]"),ROW()-1)=0,"",INDEX(INDIRECT("B_MSK["&amp;EXPEDISI[#Headers]&amp;"]"),ROW()-1)),"")</f>
        <v/>
      </c>
      <c r="K892" s="16" t="str">
        <f ca="1">IFERROR(IF(EXPEDISI[[#This Row],[NAMA BARANG]]="","",INDEX(INDIRECT("B_MSK["&amp;EXPEDISI[#Headers]&amp;"]"),ROW()-1)),"")</f>
        <v/>
      </c>
      <c r="L892" s="17" t="str">
        <f ca="1">IFERROR(INDEX(INDIRECT("B_MSK["&amp;EXPEDISI[#Headers]&amp;"]"),ROW()-1),"")</f>
        <v/>
      </c>
    </row>
    <row r="893" spans="1:12" x14ac:dyDescent="0.25">
      <c r="A893" s="16" t="str">
        <f ca="1">IFERROR(INDEX(INDIRECT("B_MSK["&amp;EXPEDISI[#Headers]&amp;"]"),ROW()-1),"")</f>
        <v/>
      </c>
      <c r="B893" s="26" t="str">
        <f ca="1">IFERROR(INDEX(INDIRECT("B_MSK["&amp;EXPEDISI[#Headers]&amp;"]"),ROW()-1),"")</f>
        <v/>
      </c>
      <c r="C893" s="26" t="str">
        <f ca="1">IFERROR(INDEX(SUPPLIER_CONV[2],MATCH(INDEX(INDIRECT("B_MSK["&amp;EXPEDISI[#Headers]&amp;"]"),ROW()-1),SUPPLIER_CONV[1],0)),"")</f>
        <v/>
      </c>
      <c r="D893" s="21" t="str">
        <f ca="1">IFERROR(INDEX(INDIRECT("B_MSK["&amp;EXPEDISI[#Headers]&amp;"]"),ROW()-1)&amp;IF(OR(EXPEDISI[[#This Row],[C]]&lt;2,EXPEDISI[[#This Row],[C]]=""),"","/ CTN"),"")</f>
        <v/>
      </c>
      <c r="E893" s="5" t="str">
        <f ca="1">IFERROR(INDEX(INDIRECT("B_MSK["&amp;EXPEDISI[#Headers]&amp;"]"),ROW()-1),"")</f>
        <v/>
      </c>
      <c r="F893" s="22" t="str">
        <f ca="1">IFERROR(INDEX(INDIRECT("B_MSK["&amp;EXPEDISI[#Headers]&amp;"_1]"),ROW()-1),"")</f>
        <v/>
      </c>
      <c r="G893" s="17" t="str">
        <f ca="1">IFERROR(INDEX(INDIRECT("B_MSK["&amp;EXPEDISI[#Headers]&amp;"_1]"),ROW()-1),"")</f>
        <v/>
      </c>
      <c r="H893" s="17" t="str">
        <f ca="1">IFERROR(INDEX(INDIRECT("B_MSK["&amp;EXPEDISI[#Headers]&amp;"]"),ROW()-1),"")</f>
        <v/>
      </c>
      <c r="I893" s="17" t="str">
        <f ca="1">IFERROR(INDEX(INDIRECT("B_MSK["&amp;EXPEDISI[#Headers]&amp;"]"),ROW()-1),"")</f>
        <v/>
      </c>
      <c r="J893" s="19" t="str">
        <f ca="1">IFERROR(IF(INDEX(INDIRECT("B_MSK["&amp;EXPEDISI[#Headers]&amp;"]"),ROW()-1)=0,"",INDEX(INDIRECT("B_MSK["&amp;EXPEDISI[#Headers]&amp;"]"),ROW()-1)),"")</f>
        <v/>
      </c>
      <c r="K893" s="16" t="str">
        <f ca="1">IFERROR(IF(EXPEDISI[[#This Row],[NAMA BARANG]]="","",INDEX(INDIRECT("B_MSK["&amp;EXPEDISI[#Headers]&amp;"]"),ROW()-1)),"")</f>
        <v/>
      </c>
      <c r="L893" s="17" t="str">
        <f ca="1">IFERROR(INDEX(INDIRECT("B_MSK["&amp;EXPEDISI[#Headers]&amp;"]"),ROW()-1),"")</f>
        <v/>
      </c>
    </row>
    <row r="894" spans="1:12" x14ac:dyDescent="0.25">
      <c r="A894" s="16" t="str">
        <f ca="1">IFERROR(INDEX(INDIRECT("B_MSK["&amp;EXPEDISI[#Headers]&amp;"]"),ROW()-1),"")</f>
        <v/>
      </c>
      <c r="B894" s="26" t="str">
        <f ca="1">IFERROR(INDEX(INDIRECT("B_MSK["&amp;EXPEDISI[#Headers]&amp;"]"),ROW()-1),"")</f>
        <v/>
      </c>
      <c r="C894" s="26" t="str">
        <f ca="1">IFERROR(INDEX(SUPPLIER_CONV[2],MATCH(INDEX(INDIRECT("B_MSK["&amp;EXPEDISI[#Headers]&amp;"]"),ROW()-1),SUPPLIER_CONV[1],0)),"")</f>
        <v/>
      </c>
      <c r="D894" s="21" t="str">
        <f ca="1">IFERROR(INDEX(INDIRECT("B_MSK["&amp;EXPEDISI[#Headers]&amp;"]"),ROW()-1)&amp;IF(OR(EXPEDISI[[#This Row],[C]]&lt;2,EXPEDISI[[#This Row],[C]]=""),"","/ CTN"),"")</f>
        <v/>
      </c>
      <c r="E894" s="5" t="str">
        <f ca="1">IFERROR(INDEX(INDIRECT("B_MSK["&amp;EXPEDISI[#Headers]&amp;"]"),ROW()-1),"")</f>
        <v/>
      </c>
      <c r="F894" s="22" t="str">
        <f ca="1">IFERROR(INDEX(INDIRECT("B_MSK["&amp;EXPEDISI[#Headers]&amp;"_1]"),ROW()-1),"")</f>
        <v/>
      </c>
      <c r="G894" s="17" t="str">
        <f ca="1">IFERROR(INDEX(INDIRECT("B_MSK["&amp;EXPEDISI[#Headers]&amp;"_1]"),ROW()-1),"")</f>
        <v/>
      </c>
      <c r="H894" s="17" t="str">
        <f ca="1">IFERROR(INDEX(INDIRECT("B_MSK["&amp;EXPEDISI[#Headers]&amp;"]"),ROW()-1),"")</f>
        <v/>
      </c>
      <c r="I894" s="17" t="str">
        <f ca="1">IFERROR(INDEX(INDIRECT("B_MSK["&amp;EXPEDISI[#Headers]&amp;"]"),ROW()-1),"")</f>
        <v/>
      </c>
      <c r="J894" s="19" t="str">
        <f ca="1">IFERROR(IF(INDEX(INDIRECT("B_MSK["&amp;EXPEDISI[#Headers]&amp;"]"),ROW()-1)=0,"",INDEX(INDIRECT("B_MSK["&amp;EXPEDISI[#Headers]&amp;"]"),ROW()-1)),"")</f>
        <v/>
      </c>
      <c r="K894" s="16" t="str">
        <f ca="1">IFERROR(IF(EXPEDISI[[#This Row],[NAMA BARANG]]="","",INDEX(INDIRECT("B_MSK["&amp;EXPEDISI[#Headers]&amp;"]"),ROW()-1)),"")</f>
        <v/>
      </c>
      <c r="L894" s="17" t="str">
        <f ca="1">IFERROR(INDEX(INDIRECT("B_MSK["&amp;EXPEDISI[#Headers]&amp;"]"),ROW()-1),"")</f>
        <v/>
      </c>
    </row>
    <row r="895" spans="1:12" x14ac:dyDescent="0.25">
      <c r="A895" s="16" t="str">
        <f ca="1">IFERROR(INDEX(INDIRECT("B_MSK["&amp;EXPEDISI[#Headers]&amp;"]"),ROW()-1),"")</f>
        <v/>
      </c>
      <c r="B895" s="26" t="str">
        <f ca="1">IFERROR(INDEX(INDIRECT("B_MSK["&amp;EXPEDISI[#Headers]&amp;"]"),ROW()-1),"")</f>
        <v/>
      </c>
      <c r="C895" s="26" t="str">
        <f ca="1">IFERROR(INDEX(SUPPLIER_CONV[2],MATCH(INDEX(INDIRECT("B_MSK["&amp;EXPEDISI[#Headers]&amp;"]"),ROW()-1),SUPPLIER_CONV[1],0)),"")</f>
        <v/>
      </c>
      <c r="D895" s="21" t="str">
        <f ca="1">IFERROR(INDEX(INDIRECT("B_MSK["&amp;EXPEDISI[#Headers]&amp;"]"),ROW()-1)&amp;IF(OR(EXPEDISI[[#This Row],[C]]&lt;2,EXPEDISI[[#This Row],[C]]=""),"","/ CTN"),"")</f>
        <v/>
      </c>
      <c r="E895" s="5" t="str">
        <f ca="1">IFERROR(INDEX(INDIRECT("B_MSK["&amp;EXPEDISI[#Headers]&amp;"]"),ROW()-1),"")</f>
        <v/>
      </c>
      <c r="F895" s="22" t="str">
        <f ca="1">IFERROR(INDEX(INDIRECT("B_MSK["&amp;EXPEDISI[#Headers]&amp;"_1]"),ROW()-1),"")</f>
        <v/>
      </c>
      <c r="G895" s="17" t="str">
        <f ca="1">IFERROR(INDEX(INDIRECT("B_MSK["&amp;EXPEDISI[#Headers]&amp;"_1]"),ROW()-1),"")</f>
        <v/>
      </c>
      <c r="H895" s="17" t="str">
        <f ca="1">IFERROR(INDEX(INDIRECT("B_MSK["&amp;EXPEDISI[#Headers]&amp;"]"),ROW()-1),"")</f>
        <v/>
      </c>
      <c r="I895" s="17" t="str">
        <f ca="1">IFERROR(INDEX(INDIRECT("B_MSK["&amp;EXPEDISI[#Headers]&amp;"]"),ROW()-1),"")</f>
        <v/>
      </c>
      <c r="J895" s="23" t="str">
        <f ca="1">IFERROR(IF(INDEX(INDIRECT("B_MSK["&amp;EXPEDISI[#Headers]&amp;"]"),ROW()-1)=0,"",INDEX(INDIRECT("B_MSK["&amp;EXPEDISI[#Headers]&amp;"]"),ROW()-1)),"")</f>
        <v/>
      </c>
      <c r="K895" s="16" t="str">
        <f ca="1">IFERROR(IF(EXPEDISI[[#This Row],[NAMA BARANG]]="","",INDEX(INDIRECT("B_MSK["&amp;EXPEDISI[#Headers]&amp;"]"),ROW()-1)),"")</f>
        <v/>
      </c>
      <c r="L895" s="17" t="str">
        <f ca="1">IFERROR(INDEX(INDIRECT("B_MSK["&amp;EXPEDISI[#Headers]&amp;"]"),ROW()-1),"")</f>
        <v/>
      </c>
    </row>
    <row r="896" spans="1:12" x14ac:dyDescent="0.25">
      <c r="A896" s="16" t="str">
        <f ca="1">IFERROR(INDEX(INDIRECT("B_MSK["&amp;EXPEDISI[#Headers]&amp;"]"),ROW()-1),"")</f>
        <v/>
      </c>
      <c r="B896" s="26" t="str">
        <f ca="1">IFERROR(INDEX(INDIRECT("B_MSK["&amp;EXPEDISI[#Headers]&amp;"]"),ROW()-1),"")</f>
        <v/>
      </c>
      <c r="C896" s="26" t="str">
        <f ca="1">IFERROR(INDEX(SUPPLIER_CONV[2],MATCH(INDEX(INDIRECT("B_MSK["&amp;EXPEDISI[#Headers]&amp;"]"),ROW()-1),SUPPLIER_CONV[1],0)),"")</f>
        <v/>
      </c>
      <c r="D896" s="21" t="str">
        <f ca="1">IFERROR(INDEX(INDIRECT("B_MSK["&amp;EXPEDISI[#Headers]&amp;"]"),ROW()-1)&amp;IF(OR(EXPEDISI[[#This Row],[C]]&lt;2,EXPEDISI[[#This Row],[C]]=""),"","/ CTN"),"")</f>
        <v/>
      </c>
      <c r="E896" s="5" t="str">
        <f ca="1">IFERROR(INDEX(INDIRECT("B_MSK["&amp;EXPEDISI[#Headers]&amp;"]"),ROW()-1),"")</f>
        <v/>
      </c>
      <c r="F896" s="22" t="str">
        <f ca="1">IFERROR(INDEX(INDIRECT("B_MSK["&amp;EXPEDISI[#Headers]&amp;"_1]"),ROW()-1),"")</f>
        <v/>
      </c>
      <c r="G896" s="17" t="str">
        <f ca="1">IFERROR(INDEX(INDIRECT("B_MSK["&amp;EXPEDISI[#Headers]&amp;"_1]"),ROW()-1),"")</f>
        <v/>
      </c>
      <c r="H896" s="17" t="str">
        <f ca="1">IFERROR(INDEX(INDIRECT("B_MSK["&amp;EXPEDISI[#Headers]&amp;"]"),ROW()-1),"")</f>
        <v/>
      </c>
      <c r="I896" s="17" t="str">
        <f ca="1">IFERROR(INDEX(INDIRECT("B_MSK["&amp;EXPEDISI[#Headers]&amp;"]"),ROW()-1),"")</f>
        <v/>
      </c>
      <c r="J896" s="23" t="str">
        <f ca="1">IFERROR(IF(INDEX(INDIRECT("B_MSK["&amp;EXPEDISI[#Headers]&amp;"]"),ROW()-1)=0,"",INDEX(INDIRECT("B_MSK["&amp;EXPEDISI[#Headers]&amp;"]"),ROW()-1)),"")</f>
        <v/>
      </c>
      <c r="K896" s="16" t="str">
        <f ca="1">IFERROR(IF(EXPEDISI[[#This Row],[NAMA BARANG]]="","",INDEX(INDIRECT("B_MSK["&amp;EXPEDISI[#Headers]&amp;"]"),ROW()-1)),"")</f>
        <v/>
      </c>
      <c r="L896" s="17" t="str">
        <f ca="1">IFERROR(INDEX(INDIRECT("B_MSK["&amp;EXPEDISI[#Headers]&amp;"]"),ROW()-1),"")</f>
        <v/>
      </c>
    </row>
    <row r="897" spans="1:12" x14ac:dyDescent="0.25">
      <c r="A897" s="16" t="str">
        <f ca="1">IFERROR(INDEX(INDIRECT("B_MSK["&amp;EXPEDISI[#Headers]&amp;"]"),ROW()-1),"")</f>
        <v/>
      </c>
      <c r="B897" s="26" t="str">
        <f ca="1">IFERROR(INDEX(INDIRECT("B_MSK["&amp;EXPEDISI[#Headers]&amp;"]"),ROW()-1),"")</f>
        <v/>
      </c>
      <c r="C897" s="26" t="str">
        <f ca="1">IFERROR(INDEX(SUPPLIER_CONV[2],MATCH(INDEX(INDIRECT("B_MSK["&amp;EXPEDISI[#Headers]&amp;"]"),ROW()-1),SUPPLIER_CONV[1],0)),"")</f>
        <v/>
      </c>
      <c r="D897" s="21" t="str">
        <f ca="1">IFERROR(INDEX(INDIRECT("B_MSK["&amp;EXPEDISI[#Headers]&amp;"]"),ROW()-1)&amp;IF(OR(EXPEDISI[[#This Row],[C]]&lt;2,EXPEDISI[[#This Row],[C]]=""),"","/ CTN"),"")</f>
        <v/>
      </c>
      <c r="E897" s="5" t="str">
        <f ca="1">IFERROR(INDEX(INDIRECT("B_MSK["&amp;EXPEDISI[#Headers]&amp;"]"),ROW()-1),"")</f>
        <v/>
      </c>
      <c r="F897" s="22" t="str">
        <f ca="1">IFERROR(INDEX(INDIRECT("B_MSK["&amp;EXPEDISI[#Headers]&amp;"_1]"),ROW()-1),"")</f>
        <v/>
      </c>
      <c r="G897" s="17" t="str">
        <f ca="1">IFERROR(INDEX(INDIRECT("B_MSK["&amp;EXPEDISI[#Headers]&amp;"_1]"),ROW()-1),"")</f>
        <v/>
      </c>
      <c r="H897" s="17" t="str">
        <f ca="1">IFERROR(INDEX(INDIRECT("B_MSK["&amp;EXPEDISI[#Headers]&amp;"]"),ROW()-1),"")</f>
        <v/>
      </c>
      <c r="I897" s="17" t="str">
        <f ca="1">IFERROR(INDEX(INDIRECT("B_MSK["&amp;EXPEDISI[#Headers]&amp;"]"),ROW()-1),"")</f>
        <v/>
      </c>
      <c r="J897" s="23" t="str">
        <f ca="1">IFERROR(IF(INDEX(INDIRECT("B_MSK["&amp;EXPEDISI[#Headers]&amp;"]"),ROW()-1)=0,"",INDEX(INDIRECT("B_MSK["&amp;EXPEDISI[#Headers]&amp;"]"),ROW()-1)),"")</f>
        <v/>
      </c>
      <c r="K897" s="16" t="str">
        <f ca="1">IFERROR(IF(EXPEDISI[[#This Row],[NAMA BARANG]]="","",INDEX(INDIRECT("B_MSK["&amp;EXPEDISI[#Headers]&amp;"]"),ROW()-1)),"")</f>
        <v/>
      </c>
      <c r="L897" s="17" t="str">
        <f ca="1">IFERROR(INDEX(INDIRECT("B_MSK["&amp;EXPEDISI[#Headers]&amp;"]"),ROW()-1),"")</f>
        <v/>
      </c>
    </row>
    <row r="898" spans="1:12" x14ac:dyDescent="0.25">
      <c r="A898" s="16" t="str">
        <f ca="1">IFERROR(INDEX(INDIRECT("B_MSK["&amp;EXPEDISI[#Headers]&amp;"]"),ROW()-1),"")</f>
        <v/>
      </c>
      <c r="B898" s="26" t="str">
        <f ca="1">IFERROR(INDEX(INDIRECT("B_MSK["&amp;EXPEDISI[#Headers]&amp;"]"),ROW()-1),"")</f>
        <v/>
      </c>
      <c r="C898" s="26" t="str">
        <f ca="1">IFERROR(INDEX(SUPPLIER_CONV[2],MATCH(INDEX(INDIRECT("B_MSK["&amp;EXPEDISI[#Headers]&amp;"]"),ROW()-1),SUPPLIER_CONV[1],0)),"")</f>
        <v/>
      </c>
      <c r="D898" s="21" t="str">
        <f ca="1">IFERROR(INDEX(INDIRECT("B_MSK["&amp;EXPEDISI[#Headers]&amp;"]"),ROW()-1)&amp;IF(OR(EXPEDISI[[#This Row],[C]]&lt;2,EXPEDISI[[#This Row],[C]]=""),"","/ CTN"),"")</f>
        <v/>
      </c>
      <c r="E898" s="5" t="str">
        <f ca="1">IFERROR(INDEX(INDIRECT("B_MSK["&amp;EXPEDISI[#Headers]&amp;"]"),ROW()-1),"")</f>
        <v/>
      </c>
      <c r="F898" s="22" t="str">
        <f ca="1">IFERROR(INDEX(INDIRECT("B_MSK["&amp;EXPEDISI[#Headers]&amp;"_1]"),ROW()-1),"")</f>
        <v/>
      </c>
      <c r="G898" s="17" t="str">
        <f ca="1">IFERROR(INDEX(INDIRECT("B_MSK["&amp;EXPEDISI[#Headers]&amp;"_1]"),ROW()-1),"")</f>
        <v/>
      </c>
      <c r="H898" s="17" t="str">
        <f ca="1">IFERROR(INDEX(INDIRECT("B_MSK["&amp;EXPEDISI[#Headers]&amp;"]"),ROW()-1),"")</f>
        <v/>
      </c>
      <c r="I898" s="17" t="str">
        <f ca="1">IFERROR(INDEX(INDIRECT("B_MSK["&amp;EXPEDISI[#Headers]&amp;"]"),ROW()-1),"")</f>
        <v/>
      </c>
      <c r="J898" s="23" t="str">
        <f ca="1">IFERROR(IF(INDEX(INDIRECT("B_MSK["&amp;EXPEDISI[#Headers]&amp;"]"),ROW()-1)=0,"",INDEX(INDIRECT("B_MSK["&amp;EXPEDISI[#Headers]&amp;"]"),ROW()-1)),"")</f>
        <v/>
      </c>
      <c r="K898" s="16" t="str">
        <f ca="1">IFERROR(IF(EXPEDISI[[#This Row],[NAMA BARANG]]="","",INDEX(INDIRECT("B_MSK["&amp;EXPEDISI[#Headers]&amp;"]"),ROW()-1)),"")</f>
        <v/>
      </c>
      <c r="L898" s="17" t="str">
        <f ca="1">IFERROR(INDEX(INDIRECT("B_MSK["&amp;EXPEDISI[#Headers]&amp;"]"),ROW()-1),"")</f>
        <v/>
      </c>
    </row>
    <row r="899" spans="1:12" x14ac:dyDescent="0.25">
      <c r="A899" s="16" t="str">
        <f ca="1">IFERROR(INDEX(INDIRECT("B_MSK["&amp;EXPEDISI[#Headers]&amp;"]"),ROW()-1),"")</f>
        <v/>
      </c>
      <c r="B899" s="26" t="str">
        <f ca="1">IFERROR(INDEX(INDIRECT("B_MSK["&amp;EXPEDISI[#Headers]&amp;"]"),ROW()-1),"")</f>
        <v/>
      </c>
      <c r="C899" s="26" t="str">
        <f ca="1">IFERROR(INDEX(SUPPLIER_CONV[2],MATCH(INDEX(INDIRECT("B_MSK["&amp;EXPEDISI[#Headers]&amp;"]"),ROW()-1),SUPPLIER_CONV[1],0)),"")</f>
        <v/>
      </c>
      <c r="D899" s="21" t="str">
        <f ca="1">IFERROR(INDEX(INDIRECT("B_MSK["&amp;EXPEDISI[#Headers]&amp;"]"),ROW()-1)&amp;IF(OR(EXPEDISI[[#This Row],[C]]&lt;2,EXPEDISI[[#This Row],[C]]=""),"","/ CTN"),"")</f>
        <v/>
      </c>
      <c r="E899" s="5" t="str">
        <f ca="1">IFERROR(INDEX(INDIRECT("B_MSK["&amp;EXPEDISI[#Headers]&amp;"]"),ROW()-1),"")</f>
        <v/>
      </c>
      <c r="F899" s="22" t="str">
        <f ca="1">IFERROR(INDEX(INDIRECT("B_MSK["&amp;EXPEDISI[#Headers]&amp;"_1]"),ROW()-1),"")</f>
        <v/>
      </c>
      <c r="G899" s="17" t="str">
        <f ca="1">IFERROR(INDEX(INDIRECT("B_MSK["&amp;EXPEDISI[#Headers]&amp;"_1]"),ROW()-1),"")</f>
        <v/>
      </c>
      <c r="H899" s="17" t="str">
        <f ca="1">IFERROR(INDEX(INDIRECT("B_MSK["&amp;EXPEDISI[#Headers]&amp;"]"),ROW()-1),"")</f>
        <v/>
      </c>
      <c r="I899" s="17" t="str">
        <f ca="1">IFERROR(INDEX(INDIRECT("B_MSK["&amp;EXPEDISI[#Headers]&amp;"]"),ROW()-1),"")</f>
        <v/>
      </c>
      <c r="J899" s="23" t="str">
        <f ca="1">IFERROR(IF(INDEX(INDIRECT("B_MSK["&amp;EXPEDISI[#Headers]&amp;"]"),ROW()-1)=0,"",INDEX(INDIRECT("B_MSK["&amp;EXPEDISI[#Headers]&amp;"]"),ROW()-1)),"")</f>
        <v/>
      </c>
      <c r="K899" s="16" t="str">
        <f ca="1">IFERROR(IF(EXPEDISI[[#This Row],[NAMA BARANG]]="","",INDEX(INDIRECT("B_MSK["&amp;EXPEDISI[#Headers]&amp;"]"),ROW()-1)),"")</f>
        <v/>
      </c>
      <c r="L899" s="17" t="str">
        <f ca="1">IFERROR(INDEX(INDIRECT("B_MSK["&amp;EXPEDISI[#Headers]&amp;"]"),ROW()-1),"")</f>
        <v/>
      </c>
    </row>
    <row r="900" spans="1:12" x14ac:dyDescent="0.25">
      <c r="A900" s="16" t="str">
        <f ca="1">IFERROR(INDEX(INDIRECT("B_MSK["&amp;EXPEDISI[#Headers]&amp;"]"),ROW()-1),"")</f>
        <v/>
      </c>
      <c r="B900" s="26" t="str">
        <f ca="1">IFERROR(INDEX(INDIRECT("B_MSK["&amp;EXPEDISI[#Headers]&amp;"]"),ROW()-1),"")</f>
        <v/>
      </c>
      <c r="C900" s="26" t="str">
        <f ca="1">IFERROR(INDEX(SUPPLIER_CONV[2],MATCH(INDEX(INDIRECT("B_MSK["&amp;EXPEDISI[#Headers]&amp;"]"),ROW()-1),SUPPLIER_CONV[1],0)),"")</f>
        <v/>
      </c>
      <c r="D900" s="21" t="str">
        <f ca="1">IFERROR(INDEX(INDIRECT("B_MSK["&amp;EXPEDISI[#Headers]&amp;"]"),ROW()-1)&amp;IF(OR(EXPEDISI[[#This Row],[C]]&lt;2,EXPEDISI[[#This Row],[C]]=""),"","/ CTN"),"")</f>
        <v/>
      </c>
      <c r="E900" s="5" t="str">
        <f ca="1">IFERROR(INDEX(INDIRECT("B_MSK["&amp;EXPEDISI[#Headers]&amp;"]"),ROW()-1),"")</f>
        <v/>
      </c>
      <c r="F900" s="22" t="str">
        <f ca="1">IFERROR(INDEX(INDIRECT("B_MSK["&amp;EXPEDISI[#Headers]&amp;"_1]"),ROW()-1),"")</f>
        <v/>
      </c>
      <c r="G900" s="17" t="str">
        <f ca="1">IFERROR(INDEX(INDIRECT("B_MSK["&amp;EXPEDISI[#Headers]&amp;"_1]"),ROW()-1),"")</f>
        <v/>
      </c>
      <c r="H900" s="17" t="str">
        <f ca="1">IFERROR(INDEX(INDIRECT("B_MSK["&amp;EXPEDISI[#Headers]&amp;"]"),ROW()-1),"")</f>
        <v/>
      </c>
      <c r="I900" s="17" t="str">
        <f ca="1">IFERROR(INDEX(INDIRECT("B_MSK["&amp;EXPEDISI[#Headers]&amp;"]"),ROW()-1),"")</f>
        <v/>
      </c>
      <c r="J900" s="19" t="str">
        <f ca="1">IFERROR(IF(INDEX(INDIRECT("B_MSK["&amp;EXPEDISI[#Headers]&amp;"]"),ROW()-1)=0,"",INDEX(INDIRECT("B_MSK["&amp;EXPEDISI[#Headers]&amp;"]"),ROW()-1)),"")</f>
        <v/>
      </c>
      <c r="K900" s="16" t="str">
        <f ca="1">IFERROR(IF(EXPEDISI[[#This Row],[NAMA BARANG]]="","",INDEX(INDIRECT("B_MSK["&amp;EXPEDISI[#Headers]&amp;"]"),ROW()-1)),"")</f>
        <v/>
      </c>
      <c r="L900" s="17" t="str">
        <f ca="1">IFERROR(INDEX(INDIRECT("B_MSK["&amp;EXPEDISI[#Headers]&amp;"]"),ROW()-1),"")</f>
        <v/>
      </c>
    </row>
    <row r="901" spans="1:12" x14ac:dyDescent="0.25">
      <c r="A901" s="16" t="str">
        <f ca="1">IFERROR(INDEX(INDIRECT("B_MSK["&amp;EXPEDISI[#Headers]&amp;"]"),ROW()-1),"")</f>
        <v/>
      </c>
      <c r="B901" s="26" t="str">
        <f ca="1">IFERROR(INDEX(INDIRECT("B_MSK["&amp;EXPEDISI[#Headers]&amp;"]"),ROW()-1),"")</f>
        <v/>
      </c>
      <c r="C901" s="26" t="str">
        <f ca="1">IFERROR(INDEX(SUPPLIER_CONV[2],MATCH(INDEX(INDIRECT("B_MSK["&amp;EXPEDISI[#Headers]&amp;"]"),ROW()-1),SUPPLIER_CONV[1],0)),"")</f>
        <v/>
      </c>
      <c r="D901" s="21" t="str">
        <f ca="1">IFERROR(INDEX(INDIRECT("B_MSK["&amp;EXPEDISI[#Headers]&amp;"]"),ROW()-1)&amp;IF(OR(EXPEDISI[[#This Row],[C]]&lt;2,EXPEDISI[[#This Row],[C]]=""),"","/ CTN"),"")</f>
        <v/>
      </c>
      <c r="E901" s="5" t="str">
        <f ca="1">IFERROR(INDEX(INDIRECT("B_MSK["&amp;EXPEDISI[#Headers]&amp;"]"),ROW()-1),"")</f>
        <v/>
      </c>
      <c r="F901" s="22" t="str">
        <f ca="1">IFERROR(INDEX(INDIRECT("B_MSK["&amp;EXPEDISI[#Headers]&amp;"_1]"),ROW()-1),"")</f>
        <v/>
      </c>
      <c r="G901" s="17" t="str">
        <f ca="1">IFERROR(INDEX(INDIRECT("B_MSK["&amp;EXPEDISI[#Headers]&amp;"_1]"),ROW()-1),"")</f>
        <v/>
      </c>
      <c r="H901" s="17" t="str">
        <f ca="1">IFERROR(INDEX(INDIRECT("B_MSK["&amp;EXPEDISI[#Headers]&amp;"]"),ROW()-1),"")</f>
        <v/>
      </c>
      <c r="I901" s="17" t="str">
        <f ca="1">IFERROR(INDEX(INDIRECT("B_MSK["&amp;EXPEDISI[#Headers]&amp;"]"),ROW()-1),"")</f>
        <v/>
      </c>
      <c r="J901" s="19" t="str">
        <f ca="1">IFERROR(IF(INDEX(INDIRECT("B_MSK["&amp;EXPEDISI[#Headers]&amp;"]"),ROW()-1)=0,"",INDEX(INDIRECT("B_MSK["&amp;EXPEDISI[#Headers]&amp;"]"),ROW()-1)),"")</f>
        <v/>
      </c>
      <c r="K901" s="16" t="str">
        <f ca="1">IFERROR(IF(EXPEDISI[[#This Row],[NAMA BARANG]]="","",INDEX(INDIRECT("B_MSK["&amp;EXPEDISI[#Headers]&amp;"]"),ROW()-1)),"")</f>
        <v/>
      </c>
      <c r="L901" s="17" t="str">
        <f ca="1">IFERROR(INDEX(INDIRECT("B_MSK["&amp;EXPEDISI[#Headers]&amp;"]"),ROW()-1),"")</f>
        <v/>
      </c>
    </row>
    <row r="902" spans="1:12" x14ac:dyDescent="0.25">
      <c r="A902" s="16" t="str">
        <f ca="1">IFERROR(INDEX(INDIRECT("B_MSK["&amp;EXPEDISI[#Headers]&amp;"]"),ROW()-1),"")</f>
        <v/>
      </c>
      <c r="B902" s="26" t="str">
        <f ca="1">IFERROR(INDEX(INDIRECT("B_MSK["&amp;EXPEDISI[#Headers]&amp;"]"),ROW()-1),"")</f>
        <v/>
      </c>
      <c r="C902" s="26" t="str">
        <f ca="1">IFERROR(INDEX(SUPPLIER_CONV[2],MATCH(INDEX(INDIRECT("B_MSK["&amp;EXPEDISI[#Headers]&amp;"]"),ROW()-1),SUPPLIER_CONV[1],0)),"")</f>
        <v/>
      </c>
      <c r="D902" s="21" t="str">
        <f ca="1">IFERROR(INDEX(INDIRECT("B_MSK["&amp;EXPEDISI[#Headers]&amp;"]"),ROW()-1)&amp;IF(OR(EXPEDISI[[#This Row],[C]]&lt;2,EXPEDISI[[#This Row],[C]]=""),"","/ CTN"),"")</f>
        <v/>
      </c>
      <c r="E902" s="5" t="str">
        <f ca="1">IFERROR(INDEX(INDIRECT("B_MSK["&amp;EXPEDISI[#Headers]&amp;"]"),ROW()-1),"")</f>
        <v/>
      </c>
      <c r="F902" s="22" t="str">
        <f ca="1">IFERROR(INDEX(INDIRECT("B_MSK["&amp;EXPEDISI[#Headers]&amp;"_1]"),ROW()-1),"")</f>
        <v/>
      </c>
      <c r="G902" s="17" t="str">
        <f ca="1">IFERROR(INDEX(INDIRECT("B_MSK["&amp;EXPEDISI[#Headers]&amp;"_1]"),ROW()-1),"")</f>
        <v/>
      </c>
      <c r="H902" s="17" t="str">
        <f ca="1">IFERROR(INDEX(INDIRECT("B_MSK["&amp;EXPEDISI[#Headers]&amp;"]"),ROW()-1),"")</f>
        <v/>
      </c>
      <c r="I902" s="17" t="str">
        <f ca="1">IFERROR(INDEX(INDIRECT("B_MSK["&amp;EXPEDISI[#Headers]&amp;"]"),ROW()-1),"")</f>
        <v/>
      </c>
      <c r="J902" s="19" t="str">
        <f ca="1">IFERROR(IF(INDEX(INDIRECT("B_MSK["&amp;EXPEDISI[#Headers]&amp;"]"),ROW()-1)=0,"",INDEX(INDIRECT("B_MSK["&amp;EXPEDISI[#Headers]&amp;"]"),ROW()-1)),"")</f>
        <v/>
      </c>
      <c r="K902" s="16" t="str">
        <f ca="1">IFERROR(IF(EXPEDISI[[#This Row],[NAMA BARANG]]="","",INDEX(INDIRECT("B_MSK["&amp;EXPEDISI[#Headers]&amp;"]"),ROW()-1)),"")</f>
        <v/>
      </c>
      <c r="L902" s="17" t="str">
        <f ca="1">IFERROR(INDEX(INDIRECT("B_MSK["&amp;EXPEDISI[#Headers]&amp;"]"),ROW()-1),"")</f>
        <v/>
      </c>
    </row>
    <row r="903" spans="1:12" x14ac:dyDescent="0.25">
      <c r="A903" s="16" t="str">
        <f ca="1">IFERROR(INDEX(INDIRECT("B_MSK["&amp;EXPEDISI[#Headers]&amp;"]"),ROW()-1),"")</f>
        <v/>
      </c>
      <c r="B903" s="26" t="str">
        <f ca="1">IFERROR(INDEX(INDIRECT("B_MSK["&amp;EXPEDISI[#Headers]&amp;"]"),ROW()-1),"")</f>
        <v/>
      </c>
      <c r="C903" s="26" t="str">
        <f ca="1">IFERROR(INDEX(SUPPLIER_CONV[2],MATCH(INDEX(INDIRECT("B_MSK["&amp;EXPEDISI[#Headers]&amp;"]"),ROW()-1),SUPPLIER_CONV[1],0)),"")</f>
        <v/>
      </c>
      <c r="D903" s="21" t="str">
        <f ca="1">IFERROR(INDEX(INDIRECT("B_MSK["&amp;EXPEDISI[#Headers]&amp;"]"),ROW()-1)&amp;IF(OR(EXPEDISI[[#This Row],[C]]&lt;2,EXPEDISI[[#This Row],[C]]=""),"","/ CTN"),"")</f>
        <v/>
      </c>
      <c r="E903" s="5" t="str">
        <f ca="1">IFERROR(INDEX(INDIRECT("B_MSK["&amp;EXPEDISI[#Headers]&amp;"]"),ROW()-1),"")</f>
        <v/>
      </c>
      <c r="F903" s="22" t="str">
        <f ca="1">IFERROR(INDEX(INDIRECT("B_MSK["&amp;EXPEDISI[#Headers]&amp;"_1]"),ROW()-1),"")</f>
        <v/>
      </c>
      <c r="G903" s="17" t="str">
        <f ca="1">IFERROR(INDEX(INDIRECT("B_MSK["&amp;EXPEDISI[#Headers]&amp;"_1]"),ROW()-1),"")</f>
        <v/>
      </c>
      <c r="H903" s="17" t="str">
        <f ca="1">IFERROR(INDEX(INDIRECT("B_MSK["&amp;EXPEDISI[#Headers]&amp;"]"),ROW()-1),"")</f>
        <v/>
      </c>
      <c r="I903" s="17" t="str">
        <f ca="1">IFERROR(INDEX(INDIRECT("B_MSK["&amp;EXPEDISI[#Headers]&amp;"]"),ROW()-1),"")</f>
        <v/>
      </c>
      <c r="J903" s="23" t="str">
        <f ca="1">IFERROR(IF(INDEX(INDIRECT("B_MSK["&amp;EXPEDISI[#Headers]&amp;"]"),ROW()-1)=0,"",INDEX(INDIRECT("B_MSK["&amp;EXPEDISI[#Headers]&amp;"]"),ROW()-1)),"")</f>
        <v/>
      </c>
      <c r="K903" s="16" t="str">
        <f ca="1">IFERROR(IF(EXPEDISI[[#This Row],[NAMA BARANG]]="","",INDEX(INDIRECT("B_MSK["&amp;EXPEDISI[#Headers]&amp;"]"),ROW()-1)),"")</f>
        <v/>
      </c>
      <c r="L903" s="17" t="str">
        <f ca="1">IFERROR(INDEX(INDIRECT("B_MSK["&amp;EXPEDISI[#Headers]&amp;"]"),ROW()-1),"")</f>
        <v/>
      </c>
    </row>
    <row r="904" spans="1:12" x14ac:dyDescent="0.25">
      <c r="A904" s="16" t="str">
        <f ca="1">IFERROR(INDEX(INDIRECT("B_MSK["&amp;EXPEDISI[#Headers]&amp;"]"),ROW()-1),"")</f>
        <v/>
      </c>
      <c r="B904" s="26" t="str">
        <f ca="1">IFERROR(INDEX(INDIRECT("B_MSK["&amp;EXPEDISI[#Headers]&amp;"]"),ROW()-1),"")</f>
        <v/>
      </c>
      <c r="C904" s="26" t="str">
        <f ca="1">IFERROR(INDEX(SUPPLIER_CONV[2],MATCH(INDEX(INDIRECT("B_MSK["&amp;EXPEDISI[#Headers]&amp;"]"),ROW()-1),SUPPLIER_CONV[1],0)),"")</f>
        <v/>
      </c>
      <c r="D904" s="21" t="str">
        <f ca="1">IFERROR(INDEX(INDIRECT("B_MSK["&amp;EXPEDISI[#Headers]&amp;"]"),ROW()-1)&amp;IF(OR(EXPEDISI[[#This Row],[C]]&lt;2,EXPEDISI[[#This Row],[C]]=""),"","/ CTN"),"")</f>
        <v/>
      </c>
      <c r="E904" s="5" t="str">
        <f ca="1">IFERROR(INDEX(INDIRECT("B_MSK["&amp;EXPEDISI[#Headers]&amp;"]"),ROW()-1),"")</f>
        <v/>
      </c>
      <c r="F904" s="22" t="str">
        <f ca="1">IFERROR(INDEX(INDIRECT("B_MSK["&amp;EXPEDISI[#Headers]&amp;"_1]"),ROW()-1),"")</f>
        <v/>
      </c>
      <c r="G904" s="17" t="str">
        <f ca="1">IFERROR(INDEX(INDIRECT("B_MSK["&amp;EXPEDISI[#Headers]&amp;"_1]"),ROW()-1),"")</f>
        <v/>
      </c>
      <c r="H904" s="17" t="str">
        <f ca="1">IFERROR(INDEX(INDIRECT("B_MSK["&amp;EXPEDISI[#Headers]&amp;"]"),ROW()-1),"")</f>
        <v/>
      </c>
      <c r="I904" s="17" t="str">
        <f ca="1">IFERROR(INDEX(INDIRECT("B_MSK["&amp;EXPEDISI[#Headers]&amp;"]"),ROW()-1),"")</f>
        <v/>
      </c>
      <c r="J904" s="19" t="str">
        <f ca="1">IFERROR(IF(INDEX(INDIRECT("B_MSK["&amp;EXPEDISI[#Headers]&amp;"]"),ROW()-1)=0,"",INDEX(INDIRECT("B_MSK["&amp;EXPEDISI[#Headers]&amp;"]"),ROW()-1)),"")</f>
        <v/>
      </c>
      <c r="K904" s="16" t="str">
        <f ca="1">IFERROR(IF(EXPEDISI[[#This Row],[NAMA BARANG]]="","",INDEX(INDIRECT("B_MSK["&amp;EXPEDISI[#Headers]&amp;"]"),ROW()-1)),"")</f>
        <v/>
      </c>
      <c r="L904" s="17" t="str">
        <f ca="1">IFERROR(INDEX(INDIRECT("B_MSK["&amp;EXPEDISI[#Headers]&amp;"]"),ROW()-1),"")</f>
        <v/>
      </c>
    </row>
    <row r="905" spans="1:12" x14ac:dyDescent="0.25">
      <c r="A905" s="16" t="str">
        <f ca="1">IFERROR(INDEX(INDIRECT("B_MSK["&amp;EXPEDISI[#Headers]&amp;"]"),ROW()-1),"")</f>
        <v/>
      </c>
      <c r="B905" s="26" t="str">
        <f ca="1">IFERROR(INDEX(INDIRECT("B_MSK["&amp;EXPEDISI[#Headers]&amp;"]"),ROW()-1),"")</f>
        <v/>
      </c>
      <c r="C905" s="26" t="str">
        <f ca="1">IFERROR(INDEX(SUPPLIER_CONV[2],MATCH(INDEX(INDIRECT("B_MSK["&amp;EXPEDISI[#Headers]&amp;"]"),ROW()-1),SUPPLIER_CONV[1],0)),"")</f>
        <v/>
      </c>
      <c r="D905" s="21" t="str">
        <f ca="1">IFERROR(INDEX(INDIRECT("B_MSK["&amp;EXPEDISI[#Headers]&amp;"]"),ROW()-1)&amp;IF(OR(EXPEDISI[[#This Row],[C]]&lt;2,EXPEDISI[[#This Row],[C]]=""),"","/ CTN"),"")</f>
        <v/>
      </c>
      <c r="E905" s="5" t="str">
        <f ca="1">IFERROR(INDEX(INDIRECT("B_MSK["&amp;EXPEDISI[#Headers]&amp;"]"),ROW()-1),"")</f>
        <v/>
      </c>
      <c r="F905" s="22" t="str">
        <f ca="1">IFERROR(INDEX(INDIRECT("B_MSK["&amp;EXPEDISI[#Headers]&amp;"_1]"),ROW()-1),"")</f>
        <v/>
      </c>
      <c r="G905" s="17" t="str">
        <f ca="1">IFERROR(INDEX(INDIRECT("B_MSK["&amp;EXPEDISI[#Headers]&amp;"_1]"),ROW()-1),"")</f>
        <v/>
      </c>
      <c r="H905" s="17" t="str">
        <f ca="1">IFERROR(INDEX(INDIRECT("B_MSK["&amp;EXPEDISI[#Headers]&amp;"]"),ROW()-1),"")</f>
        <v/>
      </c>
      <c r="I905" s="17" t="str">
        <f ca="1">IFERROR(INDEX(INDIRECT("B_MSK["&amp;EXPEDISI[#Headers]&amp;"]"),ROW()-1),"")</f>
        <v/>
      </c>
      <c r="J905" s="19" t="str">
        <f ca="1">IFERROR(IF(INDEX(INDIRECT("B_MSK["&amp;EXPEDISI[#Headers]&amp;"]"),ROW()-1)=0,"",INDEX(INDIRECT("B_MSK["&amp;EXPEDISI[#Headers]&amp;"]"),ROW()-1)),"")</f>
        <v/>
      </c>
      <c r="K905" s="16" t="str">
        <f ca="1">IFERROR(IF(EXPEDISI[[#This Row],[NAMA BARANG]]="","",INDEX(INDIRECT("B_MSK["&amp;EXPEDISI[#Headers]&amp;"]"),ROW()-1)),"")</f>
        <v/>
      </c>
      <c r="L905" s="17" t="str">
        <f ca="1">IFERROR(INDEX(INDIRECT("B_MSK["&amp;EXPEDISI[#Headers]&amp;"]"),ROW()-1),"")</f>
        <v/>
      </c>
    </row>
    <row r="906" spans="1:12" x14ac:dyDescent="0.25">
      <c r="A906" s="16" t="str">
        <f ca="1">IFERROR(INDEX(INDIRECT("B_MSK["&amp;EXPEDISI[#Headers]&amp;"]"),ROW()-1),"")</f>
        <v/>
      </c>
      <c r="B906" s="26" t="str">
        <f ca="1">IFERROR(INDEX(INDIRECT("B_MSK["&amp;EXPEDISI[#Headers]&amp;"]"),ROW()-1),"")</f>
        <v/>
      </c>
      <c r="C906" s="26" t="str">
        <f ca="1">IFERROR(INDEX(SUPPLIER_CONV[2],MATCH(INDEX(INDIRECT("B_MSK["&amp;EXPEDISI[#Headers]&amp;"]"),ROW()-1),SUPPLIER_CONV[1],0)),"")</f>
        <v/>
      </c>
      <c r="D906" s="21" t="str">
        <f ca="1">IFERROR(INDEX(INDIRECT("B_MSK["&amp;EXPEDISI[#Headers]&amp;"]"),ROW()-1)&amp;IF(OR(EXPEDISI[[#This Row],[C]]&lt;2,EXPEDISI[[#This Row],[C]]=""),"","/ CTN"),"")</f>
        <v/>
      </c>
      <c r="E906" s="5" t="str">
        <f ca="1">IFERROR(INDEX(INDIRECT("B_MSK["&amp;EXPEDISI[#Headers]&amp;"]"),ROW()-1),"")</f>
        <v/>
      </c>
      <c r="F906" s="22" t="str">
        <f ca="1">IFERROR(INDEX(INDIRECT("B_MSK["&amp;EXPEDISI[#Headers]&amp;"_1]"),ROW()-1),"")</f>
        <v/>
      </c>
      <c r="G906" s="17" t="str">
        <f ca="1">IFERROR(INDEX(INDIRECT("B_MSK["&amp;EXPEDISI[#Headers]&amp;"_1]"),ROW()-1),"")</f>
        <v/>
      </c>
      <c r="H906" s="17" t="str">
        <f ca="1">IFERROR(INDEX(INDIRECT("B_MSK["&amp;EXPEDISI[#Headers]&amp;"]"),ROW()-1),"")</f>
        <v/>
      </c>
      <c r="I906" s="17" t="str">
        <f ca="1">IFERROR(INDEX(INDIRECT("B_MSK["&amp;EXPEDISI[#Headers]&amp;"]"),ROW()-1),"")</f>
        <v/>
      </c>
      <c r="J906" s="19" t="str">
        <f ca="1">IFERROR(IF(INDEX(INDIRECT("B_MSK["&amp;EXPEDISI[#Headers]&amp;"]"),ROW()-1)=0,"",INDEX(INDIRECT("B_MSK["&amp;EXPEDISI[#Headers]&amp;"]"),ROW()-1)),"")</f>
        <v/>
      </c>
      <c r="K906" s="16" t="str">
        <f ca="1">IFERROR(IF(EXPEDISI[[#This Row],[NAMA BARANG]]="","",INDEX(INDIRECT("B_MSK["&amp;EXPEDISI[#Headers]&amp;"]"),ROW()-1)),"")</f>
        <v/>
      </c>
      <c r="L906" s="17" t="str">
        <f ca="1">IFERROR(INDEX(INDIRECT("B_MSK["&amp;EXPEDISI[#Headers]&amp;"]"),ROW()-1),"")</f>
        <v/>
      </c>
    </row>
    <row r="907" spans="1:12" x14ac:dyDescent="0.25">
      <c r="A907" s="16" t="str">
        <f ca="1">IFERROR(INDEX(INDIRECT("B_MSK["&amp;EXPEDISI[#Headers]&amp;"]"),ROW()-1),"")</f>
        <v/>
      </c>
      <c r="B907" s="26" t="str">
        <f ca="1">IFERROR(INDEX(INDIRECT("B_MSK["&amp;EXPEDISI[#Headers]&amp;"]"),ROW()-1),"")</f>
        <v/>
      </c>
      <c r="C907" s="26" t="str">
        <f ca="1">IFERROR(INDEX(SUPPLIER_CONV[2],MATCH(INDEX(INDIRECT("B_MSK["&amp;EXPEDISI[#Headers]&amp;"]"),ROW()-1),SUPPLIER_CONV[1],0)),"")</f>
        <v/>
      </c>
      <c r="D907" s="21" t="str">
        <f ca="1">IFERROR(INDEX(INDIRECT("B_MSK["&amp;EXPEDISI[#Headers]&amp;"]"),ROW()-1)&amp;IF(OR(EXPEDISI[[#This Row],[C]]&lt;2,EXPEDISI[[#This Row],[C]]=""),"","/ CTN"),"")</f>
        <v/>
      </c>
      <c r="E907" s="5" t="str">
        <f ca="1">IFERROR(INDEX(INDIRECT("B_MSK["&amp;EXPEDISI[#Headers]&amp;"]"),ROW()-1),"")</f>
        <v/>
      </c>
      <c r="F907" s="22" t="str">
        <f ca="1">IFERROR(INDEX(INDIRECT("B_MSK["&amp;EXPEDISI[#Headers]&amp;"_1]"),ROW()-1),"")</f>
        <v/>
      </c>
      <c r="G907" s="17" t="str">
        <f ca="1">IFERROR(INDEX(INDIRECT("B_MSK["&amp;EXPEDISI[#Headers]&amp;"_1]"),ROW()-1),"")</f>
        <v/>
      </c>
      <c r="H907" s="17" t="str">
        <f ca="1">IFERROR(INDEX(INDIRECT("B_MSK["&amp;EXPEDISI[#Headers]&amp;"]"),ROW()-1),"")</f>
        <v/>
      </c>
      <c r="I907" s="17" t="str">
        <f ca="1">IFERROR(INDEX(INDIRECT("B_MSK["&amp;EXPEDISI[#Headers]&amp;"]"),ROW()-1),"")</f>
        <v/>
      </c>
      <c r="J907" s="19" t="str">
        <f ca="1">IFERROR(IF(INDEX(INDIRECT("B_MSK["&amp;EXPEDISI[#Headers]&amp;"]"),ROW()-1)=0,"",INDEX(INDIRECT("B_MSK["&amp;EXPEDISI[#Headers]&amp;"]"),ROW()-1)),"")</f>
        <v/>
      </c>
      <c r="K907" s="16" t="str">
        <f ca="1">IFERROR(IF(EXPEDISI[[#This Row],[NAMA BARANG]]="","",INDEX(INDIRECT("B_MSK["&amp;EXPEDISI[#Headers]&amp;"]"),ROW()-1)),"")</f>
        <v/>
      </c>
      <c r="L907" s="17" t="str">
        <f ca="1">IFERROR(INDEX(INDIRECT("B_MSK["&amp;EXPEDISI[#Headers]&amp;"]"),ROW()-1),"")</f>
        <v/>
      </c>
    </row>
    <row r="908" spans="1:12" x14ac:dyDescent="0.25">
      <c r="A908" s="16" t="str">
        <f ca="1">IFERROR(INDEX(INDIRECT("B_MSK["&amp;EXPEDISI[#Headers]&amp;"]"),ROW()-1),"")</f>
        <v/>
      </c>
      <c r="B908" s="26" t="str">
        <f ca="1">IFERROR(INDEX(INDIRECT("B_MSK["&amp;EXPEDISI[#Headers]&amp;"]"),ROW()-1),"")</f>
        <v/>
      </c>
      <c r="C908" s="26" t="str">
        <f ca="1">IFERROR(INDEX(SUPPLIER_CONV[2],MATCH(INDEX(INDIRECT("B_MSK["&amp;EXPEDISI[#Headers]&amp;"]"),ROW()-1),SUPPLIER_CONV[1],0)),"")</f>
        <v/>
      </c>
      <c r="D908" s="21" t="str">
        <f ca="1">IFERROR(INDEX(INDIRECT("B_MSK["&amp;EXPEDISI[#Headers]&amp;"]"),ROW()-1)&amp;IF(OR(EXPEDISI[[#This Row],[C]]&lt;2,EXPEDISI[[#This Row],[C]]=""),"","/ CTN"),"")</f>
        <v/>
      </c>
      <c r="E908" s="5" t="str">
        <f ca="1">IFERROR(INDEX(INDIRECT("B_MSK["&amp;EXPEDISI[#Headers]&amp;"]"),ROW()-1),"")</f>
        <v/>
      </c>
      <c r="F908" s="22" t="str">
        <f ca="1">IFERROR(INDEX(INDIRECT("B_MSK["&amp;EXPEDISI[#Headers]&amp;"_1]"),ROW()-1),"")</f>
        <v/>
      </c>
      <c r="G908" s="17" t="str">
        <f ca="1">IFERROR(INDEX(INDIRECT("B_MSK["&amp;EXPEDISI[#Headers]&amp;"_1]"),ROW()-1),"")</f>
        <v/>
      </c>
      <c r="H908" s="17" t="str">
        <f ca="1">IFERROR(INDEX(INDIRECT("B_MSK["&amp;EXPEDISI[#Headers]&amp;"]"),ROW()-1),"")</f>
        <v/>
      </c>
      <c r="I908" s="17" t="str">
        <f ca="1">IFERROR(INDEX(INDIRECT("B_MSK["&amp;EXPEDISI[#Headers]&amp;"]"),ROW()-1),"")</f>
        <v/>
      </c>
      <c r="J908" s="19" t="str">
        <f ca="1">IFERROR(IF(INDEX(INDIRECT("B_MSK["&amp;EXPEDISI[#Headers]&amp;"]"),ROW()-1)=0,"",INDEX(INDIRECT("B_MSK["&amp;EXPEDISI[#Headers]&amp;"]"),ROW()-1)),"")</f>
        <v/>
      </c>
      <c r="K908" s="16" t="str">
        <f ca="1">IFERROR(IF(EXPEDISI[[#This Row],[NAMA BARANG]]="","",INDEX(INDIRECT("B_MSK["&amp;EXPEDISI[#Headers]&amp;"]"),ROW()-1)),"")</f>
        <v/>
      </c>
      <c r="L908" s="17" t="str">
        <f ca="1">IFERROR(INDEX(INDIRECT("B_MSK["&amp;EXPEDISI[#Headers]&amp;"]"),ROW()-1),"")</f>
        <v/>
      </c>
    </row>
    <row r="909" spans="1:12" x14ac:dyDescent="0.25">
      <c r="A909" s="16" t="str">
        <f ca="1">IFERROR(INDEX(INDIRECT("B_MSK["&amp;EXPEDISI[#Headers]&amp;"]"),ROW()-1),"")</f>
        <v/>
      </c>
      <c r="B909" s="26" t="str">
        <f ca="1">IFERROR(INDEX(INDIRECT("B_MSK["&amp;EXPEDISI[#Headers]&amp;"]"),ROW()-1),"")</f>
        <v/>
      </c>
      <c r="C909" s="26" t="str">
        <f ca="1">IFERROR(INDEX(SUPPLIER_CONV[2],MATCH(INDEX(INDIRECT("B_MSK["&amp;EXPEDISI[#Headers]&amp;"]"),ROW()-1),SUPPLIER_CONV[1],0)),"")</f>
        <v/>
      </c>
      <c r="D909" s="21" t="str">
        <f ca="1">IFERROR(INDEX(INDIRECT("B_MSK["&amp;EXPEDISI[#Headers]&amp;"]"),ROW()-1)&amp;IF(OR(EXPEDISI[[#This Row],[C]]&lt;2,EXPEDISI[[#This Row],[C]]=""),"","/ CTN"),"")</f>
        <v/>
      </c>
      <c r="E909" s="5" t="str">
        <f ca="1">IFERROR(INDEX(INDIRECT("B_MSK["&amp;EXPEDISI[#Headers]&amp;"]"),ROW()-1),"")</f>
        <v/>
      </c>
      <c r="F909" s="22" t="str">
        <f ca="1">IFERROR(INDEX(INDIRECT("B_MSK["&amp;EXPEDISI[#Headers]&amp;"_1]"),ROW()-1),"")</f>
        <v/>
      </c>
      <c r="G909" s="17" t="str">
        <f ca="1">IFERROR(INDEX(INDIRECT("B_MSK["&amp;EXPEDISI[#Headers]&amp;"_1]"),ROW()-1),"")</f>
        <v/>
      </c>
      <c r="H909" s="17" t="str">
        <f ca="1">IFERROR(INDEX(INDIRECT("B_MSK["&amp;EXPEDISI[#Headers]&amp;"]"),ROW()-1),"")</f>
        <v/>
      </c>
      <c r="I909" s="17" t="str">
        <f ca="1">IFERROR(INDEX(INDIRECT("B_MSK["&amp;EXPEDISI[#Headers]&amp;"]"),ROW()-1),"")</f>
        <v/>
      </c>
      <c r="J909" s="19" t="str">
        <f ca="1">IFERROR(IF(INDEX(INDIRECT("B_MSK["&amp;EXPEDISI[#Headers]&amp;"]"),ROW()-1)=0,"",INDEX(INDIRECT("B_MSK["&amp;EXPEDISI[#Headers]&amp;"]"),ROW()-1)),"")</f>
        <v/>
      </c>
      <c r="K909" s="16" t="str">
        <f ca="1">IFERROR(IF(EXPEDISI[[#This Row],[NAMA BARANG]]="","",INDEX(INDIRECT("B_MSK["&amp;EXPEDISI[#Headers]&amp;"]"),ROW()-1)),"")</f>
        <v/>
      </c>
      <c r="L909" s="17" t="str">
        <f ca="1">IFERROR(INDEX(INDIRECT("B_MSK["&amp;EXPEDISI[#Headers]&amp;"]"),ROW()-1),"")</f>
        <v/>
      </c>
    </row>
    <row r="910" spans="1:12" x14ac:dyDescent="0.25">
      <c r="A910" s="16" t="str">
        <f ca="1">IFERROR(INDEX(INDIRECT("B_MSK["&amp;EXPEDISI[#Headers]&amp;"]"),ROW()-1),"")</f>
        <v/>
      </c>
      <c r="B910" s="26" t="str">
        <f ca="1">IFERROR(INDEX(INDIRECT("B_MSK["&amp;EXPEDISI[#Headers]&amp;"]"),ROW()-1),"")</f>
        <v/>
      </c>
      <c r="C910" s="26" t="str">
        <f ca="1">IFERROR(INDEX(SUPPLIER_CONV[2],MATCH(INDEX(INDIRECT("B_MSK["&amp;EXPEDISI[#Headers]&amp;"]"),ROW()-1),SUPPLIER_CONV[1],0)),"")</f>
        <v/>
      </c>
      <c r="D910" s="21" t="str">
        <f ca="1">IFERROR(INDEX(INDIRECT("B_MSK["&amp;EXPEDISI[#Headers]&amp;"]"),ROW()-1)&amp;IF(OR(EXPEDISI[[#This Row],[C]]&lt;2,EXPEDISI[[#This Row],[C]]=""),"","/ CTN"),"")</f>
        <v/>
      </c>
      <c r="E910" s="5" t="str">
        <f ca="1">IFERROR(INDEX(INDIRECT("B_MSK["&amp;EXPEDISI[#Headers]&amp;"]"),ROW()-1),"")</f>
        <v/>
      </c>
      <c r="F910" s="22" t="str">
        <f ca="1">IFERROR(INDEX(INDIRECT("B_MSK["&amp;EXPEDISI[#Headers]&amp;"_1]"),ROW()-1),"")</f>
        <v/>
      </c>
      <c r="G910" s="17" t="str">
        <f ca="1">IFERROR(INDEX(INDIRECT("B_MSK["&amp;EXPEDISI[#Headers]&amp;"_1]"),ROW()-1),"")</f>
        <v/>
      </c>
      <c r="H910" s="17" t="str">
        <f ca="1">IFERROR(INDEX(INDIRECT("B_MSK["&amp;EXPEDISI[#Headers]&amp;"]"),ROW()-1),"")</f>
        <v/>
      </c>
      <c r="I910" s="17" t="str">
        <f ca="1">IFERROR(INDEX(INDIRECT("B_MSK["&amp;EXPEDISI[#Headers]&amp;"]"),ROW()-1),"")</f>
        <v/>
      </c>
      <c r="J910" s="19" t="str">
        <f ca="1">IFERROR(IF(INDEX(INDIRECT("B_MSK["&amp;EXPEDISI[#Headers]&amp;"]"),ROW()-1)=0,"",INDEX(INDIRECT("B_MSK["&amp;EXPEDISI[#Headers]&amp;"]"),ROW()-1)),"")</f>
        <v/>
      </c>
      <c r="K910" s="16" t="str">
        <f ca="1">IFERROR(IF(EXPEDISI[[#This Row],[NAMA BARANG]]="","",INDEX(INDIRECT("B_MSK["&amp;EXPEDISI[#Headers]&amp;"]"),ROW()-1)),"")</f>
        <v/>
      </c>
      <c r="L910" s="17" t="str">
        <f ca="1">IFERROR(INDEX(INDIRECT("B_MSK["&amp;EXPEDISI[#Headers]&amp;"]"),ROW()-1),"")</f>
        <v/>
      </c>
    </row>
    <row r="911" spans="1:12" x14ac:dyDescent="0.25">
      <c r="A911" s="16" t="str">
        <f ca="1">IFERROR(INDEX(INDIRECT("B_MSK["&amp;EXPEDISI[#Headers]&amp;"]"),ROW()-1),"")</f>
        <v/>
      </c>
      <c r="B911" s="26" t="str">
        <f ca="1">IFERROR(INDEX(INDIRECT("B_MSK["&amp;EXPEDISI[#Headers]&amp;"]"),ROW()-1),"")</f>
        <v/>
      </c>
      <c r="C911" s="26" t="str">
        <f ca="1">IFERROR(INDEX(SUPPLIER_CONV[2],MATCH(INDEX(INDIRECT("B_MSK["&amp;EXPEDISI[#Headers]&amp;"]"),ROW()-1),SUPPLIER_CONV[1],0)),"")</f>
        <v/>
      </c>
      <c r="D911" s="21" t="str">
        <f ca="1">IFERROR(INDEX(INDIRECT("B_MSK["&amp;EXPEDISI[#Headers]&amp;"]"),ROW()-1)&amp;IF(OR(EXPEDISI[[#This Row],[C]]&lt;2,EXPEDISI[[#This Row],[C]]=""),"","/ CTN"),"")</f>
        <v/>
      </c>
      <c r="E911" s="5" t="str">
        <f ca="1">IFERROR(INDEX(INDIRECT("B_MSK["&amp;EXPEDISI[#Headers]&amp;"]"),ROW()-1),"")</f>
        <v/>
      </c>
      <c r="F911" s="22" t="str">
        <f ca="1">IFERROR(INDEX(INDIRECT("B_MSK["&amp;EXPEDISI[#Headers]&amp;"_1]"),ROW()-1),"")</f>
        <v/>
      </c>
      <c r="G911" s="17" t="str">
        <f ca="1">IFERROR(INDEX(INDIRECT("B_MSK["&amp;EXPEDISI[#Headers]&amp;"_1]"),ROW()-1),"")</f>
        <v/>
      </c>
      <c r="H911" s="17" t="str">
        <f ca="1">IFERROR(INDEX(INDIRECT("B_MSK["&amp;EXPEDISI[#Headers]&amp;"]"),ROW()-1),"")</f>
        <v/>
      </c>
      <c r="I911" s="17" t="str">
        <f ca="1">IFERROR(INDEX(INDIRECT("B_MSK["&amp;EXPEDISI[#Headers]&amp;"]"),ROW()-1),"")</f>
        <v/>
      </c>
      <c r="J911" s="19" t="str">
        <f ca="1">IFERROR(IF(INDEX(INDIRECT("B_MSK["&amp;EXPEDISI[#Headers]&amp;"]"),ROW()-1)=0,"",INDEX(INDIRECT("B_MSK["&amp;EXPEDISI[#Headers]&amp;"]"),ROW()-1)),"")</f>
        <v/>
      </c>
      <c r="K911" s="16" t="str">
        <f ca="1">IFERROR(IF(EXPEDISI[[#This Row],[NAMA BARANG]]="","",INDEX(INDIRECT("B_MSK["&amp;EXPEDISI[#Headers]&amp;"]"),ROW()-1)),"")</f>
        <v/>
      </c>
      <c r="L911" s="17" t="str">
        <f ca="1">IFERROR(INDEX(INDIRECT("B_MSK["&amp;EXPEDISI[#Headers]&amp;"]"),ROW()-1),"")</f>
        <v/>
      </c>
    </row>
    <row r="912" spans="1:12" x14ac:dyDescent="0.25">
      <c r="A912" s="16" t="str">
        <f ca="1">IFERROR(INDEX(INDIRECT("B_MSK["&amp;EXPEDISI[#Headers]&amp;"]"),ROW()-1),"")</f>
        <v/>
      </c>
      <c r="B912" s="26" t="str">
        <f ca="1">IFERROR(INDEX(INDIRECT("B_MSK["&amp;EXPEDISI[#Headers]&amp;"]"),ROW()-1),"")</f>
        <v/>
      </c>
      <c r="C912" s="26" t="str">
        <f ca="1">IFERROR(INDEX(SUPPLIER_CONV[2],MATCH(INDEX(INDIRECT("B_MSK["&amp;EXPEDISI[#Headers]&amp;"]"),ROW()-1),SUPPLIER_CONV[1],0)),"")</f>
        <v/>
      </c>
      <c r="D912" s="21" t="str">
        <f ca="1">IFERROR(INDEX(INDIRECT("B_MSK["&amp;EXPEDISI[#Headers]&amp;"]"),ROW()-1)&amp;IF(OR(EXPEDISI[[#This Row],[C]]&lt;2,EXPEDISI[[#This Row],[C]]=""),"","/ CTN"),"")</f>
        <v/>
      </c>
      <c r="E912" s="5" t="str">
        <f ca="1">IFERROR(INDEX(INDIRECT("B_MSK["&amp;EXPEDISI[#Headers]&amp;"]"),ROW()-1),"")</f>
        <v/>
      </c>
      <c r="F912" s="22" t="str">
        <f ca="1">IFERROR(INDEX(INDIRECT("B_MSK["&amp;EXPEDISI[#Headers]&amp;"_1]"),ROW()-1),"")</f>
        <v/>
      </c>
      <c r="G912" s="17" t="str">
        <f ca="1">IFERROR(INDEX(INDIRECT("B_MSK["&amp;EXPEDISI[#Headers]&amp;"_1]"),ROW()-1),"")</f>
        <v/>
      </c>
      <c r="H912" s="17" t="str">
        <f ca="1">IFERROR(INDEX(INDIRECT("B_MSK["&amp;EXPEDISI[#Headers]&amp;"]"),ROW()-1),"")</f>
        <v/>
      </c>
      <c r="I912" s="17" t="str">
        <f ca="1">IFERROR(INDEX(INDIRECT("B_MSK["&amp;EXPEDISI[#Headers]&amp;"]"),ROW()-1),"")</f>
        <v/>
      </c>
      <c r="J912" s="19" t="str">
        <f ca="1">IFERROR(IF(INDEX(INDIRECT("B_MSK["&amp;EXPEDISI[#Headers]&amp;"]"),ROW()-1)=0,"",INDEX(INDIRECT("B_MSK["&amp;EXPEDISI[#Headers]&amp;"]"),ROW()-1)),"")</f>
        <v/>
      </c>
      <c r="K912" s="16" t="str">
        <f ca="1">IFERROR(IF(EXPEDISI[[#This Row],[NAMA BARANG]]="","",INDEX(INDIRECT("B_MSK["&amp;EXPEDISI[#Headers]&amp;"]"),ROW()-1)),"")</f>
        <v/>
      </c>
      <c r="L912" s="17" t="str">
        <f ca="1">IFERROR(INDEX(INDIRECT("B_MSK["&amp;EXPEDISI[#Headers]&amp;"]"),ROW()-1),"")</f>
        <v/>
      </c>
    </row>
    <row r="913" spans="1:12" x14ac:dyDescent="0.25">
      <c r="A913" s="16" t="str">
        <f ca="1">IFERROR(INDEX(INDIRECT("B_MSK["&amp;EXPEDISI[#Headers]&amp;"]"),ROW()-1),"")</f>
        <v/>
      </c>
      <c r="B913" s="26" t="str">
        <f ca="1">IFERROR(INDEX(INDIRECT("B_MSK["&amp;EXPEDISI[#Headers]&amp;"]"),ROW()-1),"")</f>
        <v/>
      </c>
      <c r="C913" s="26" t="str">
        <f ca="1">IFERROR(INDEX(SUPPLIER_CONV[2],MATCH(INDEX(INDIRECT("B_MSK["&amp;EXPEDISI[#Headers]&amp;"]"),ROW()-1),SUPPLIER_CONV[1],0)),"")</f>
        <v/>
      </c>
      <c r="D913" s="21" t="str">
        <f ca="1">IFERROR(INDEX(INDIRECT("B_MSK["&amp;EXPEDISI[#Headers]&amp;"]"),ROW()-1)&amp;IF(OR(EXPEDISI[[#This Row],[C]]&lt;2,EXPEDISI[[#This Row],[C]]=""),"","/ CTN"),"")</f>
        <v/>
      </c>
      <c r="E913" s="5" t="str">
        <f ca="1">IFERROR(INDEX(INDIRECT("B_MSK["&amp;EXPEDISI[#Headers]&amp;"]"),ROW()-1),"")</f>
        <v/>
      </c>
      <c r="F913" s="22" t="str">
        <f ca="1">IFERROR(INDEX(INDIRECT("B_MSK["&amp;EXPEDISI[#Headers]&amp;"_1]"),ROW()-1),"")</f>
        <v/>
      </c>
      <c r="G913" s="17" t="str">
        <f ca="1">IFERROR(INDEX(INDIRECT("B_MSK["&amp;EXPEDISI[#Headers]&amp;"_1]"),ROW()-1),"")</f>
        <v/>
      </c>
      <c r="H913" s="17" t="str">
        <f ca="1">IFERROR(INDEX(INDIRECT("B_MSK["&amp;EXPEDISI[#Headers]&amp;"]"),ROW()-1),"")</f>
        <v/>
      </c>
      <c r="I913" s="17" t="str">
        <f ca="1">IFERROR(INDEX(INDIRECT("B_MSK["&amp;EXPEDISI[#Headers]&amp;"]"),ROW()-1),"")</f>
        <v/>
      </c>
      <c r="J913" s="19" t="str">
        <f ca="1">IFERROR(IF(INDEX(INDIRECT("B_MSK["&amp;EXPEDISI[#Headers]&amp;"]"),ROW()-1)=0,"",INDEX(INDIRECT("B_MSK["&amp;EXPEDISI[#Headers]&amp;"]"),ROW()-1)),"")</f>
        <v/>
      </c>
      <c r="K913" s="16" t="str">
        <f ca="1">IFERROR(IF(EXPEDISI[[#This Row],[NAMA BARANG]]="","",INDEX(INDIRECT("B_MSK["&amp;EXPEDISI[#Headers]&amp;"]"),ROW()-1)),"")</f>
        <v/>
      </c>
      <c r="L913" s="17" t="str">
        <f ca="1">IFERROR(INDEX(INDIRECT("B_MSK["&amp;EXPEDISI[#Headers]&amp;"]"),ROW()-1),"")</f>
        <v/>
      </c>
    </row>
    <row r="914" spans="1:12" x14ac:dyDescent="0.25">
      <c r="A914" s="16" t="str">
        <f ca="1">IFERROR(INDEX(INDIRECT("B_MSK["&amp;EXPEDISI[#Headers]&amp;"]"),ROW()-1),"")</f>
        <v/>
      </c>
      <c r="B914" s="26" t="str">
        <f ca="1">IFERROR(INDEX(INDIRECT("B_MSK["&amp;EXPEDISI[#Headers]&amp;"]"),ROW()-1),"")</f>
        <v/>
      </c>
      <c r="C914" s="26" t="str">
        <f ca="1">IFERROR(INDEX(SUPPLIER_CONV[2],MATCH(INDEX(INDIRECT("B_MSK["&amp;EXPEDISI[#Headers]&amp;"]"),ROW()-1),SUPPLIER_CONV[1],0)),"")</f>
        <v/>
      </c>
      <c r="D914" s="21" t="str">
        <f ca="1">IFERROR(INDEX(INDIRECT("B_MSK["&amp;EXPEDISI[#Headers]&amp;"]"),ROW()-1)&amp;IF(OR(EXPEDISI[[#This Row],[C]]&lt;2,EXPEDISI[[#This Row],[C]]=""),"","/ CTN"),"")</f>
        <v/>
      </c>
      <c r="E914" s="5" t="str">
        <f ca="1">IFERROR(INDEX(INDIRECT("B_MSK["&amp;EXPEDISI[#Headers]&amp;"]"),ROW()-1),"")</f>
        <v/>
      </c>
      <c r="F914" s="22" t="str">
        <f ca="1">IFERROR(INDEX(INDIRECT("B_MSK["&amp;EXPEDISI[#Headers]&amp;"_1]"),ROW()-1),"")</f>
        <v/>
      </c>
      <c r="G914" s="17" t="str">
        <f ca="1">IFERROR(INDEX(INDIRECT("B_MSK["&amp;EXPEDISI[#Headers]&amp;"_1]"),ROW()-1),"")</f>
        <v/>
      </c>
      <c r="H914" s="17" t="str">
        <f ca="1">IFERROR(INDEX(INDIRECT("B_MSK["&amp;EXPEDISI[#Headers]&amp;"]"),ROW()-1),"")</f>
        <v/>
      </c>
      <c r="I914" s="17" t="str">
        <f ca="1">IFERROR(INDEX(INDIRECT("B_MSK["&amp;EXPEDISI[#Headers]&amp;"]"),ROW()-1),"")</f>
        <v/>
      </c>
      <c r="J914" s="23" t="str">
        <f ca="1">IFERROR(IF(INDEX(INDIRECT("B_MSK["&amp;EXPEDISI[#Headers]&amp;"]"),ROW()-1)=0,"",INDEX(INDIRECT("B_MSK["&amp;EXPEDISI[#Headers]&amp;"]"),ROW()-1)),"")</f>
        <v/>
      </c>
      <c r="K914" s="16" t="str">
        <f ca="1">IFERROR(IF(EXPEDISI[[#This Row],[NAMA BARANG]]="","",INDEX(INDIRECT("B_MSK["&amp;EXPEDISI[#Headers]&amp;"]"),ROW()-1)),"")</f>
        <v/>
      </c>
      <c r="L914" s="17" t="str">
        <f ca="1">IFERROR(INDEX(INDIRECT("B_MSK["&amp;EXPEDISI[#Headers]&amp;"]"),ROW()-1),"")</f>
        <v/>
      </c>
    </row>
    <row r="915" spans="1:12" x14ac:dyDescent="0.25">
      <c r="A915" s="16" t="str">
        <f ca="1">IFERROR(INDEX(INDIRECT("B_MSK["&amp;EXPEDISI[#Headers]&amp;"]"),ROW()-1),"")</f>
        <v/>
      </c>
      <c r="B915" s="26" t="str">
        <f ca="1">IFERROR(INDEX(INDIRECT("B_MSK["&amp;EXPEDISI[#Headers]&amp;"]"),ROW()-1),"")</f>
        <v/>
      </c>
      <c r="C915" s="26" t="str">
        <f ca="1">IFERROR(INDEX(SUPPLIER_CONV[2],MATCH(INDEX(INDIRECT("B_MSK["&amp;EXPEDISI[#Headers]&amp;"]"),ROW()-1),SUPPLIER_CONV[1],0)),"")</f>
        <v/>
      </c>
      <c r="D915" s="21" t="str">
        <f ca="1">IFERROR(INDEX(INDIRECT("B_MSK["&amp;EXPEDISI[#Headers]&amp;"]"),ROW()-1)&amp;IF(OR(EXPEDISI[[#This Row],[C]]&lt;2,EXPEDISI[[#This Row],[C]]=""),"","/ CTN"),"")</f>
        <v/>
      </c>
      <c r="E915" s="5" t="str">
        <f ca="1">IFERROR(INDEX(INDIRECT("B_MSK["&amp;EXPEDISI[#Headers]&amp;"]"),ROW()-1),"")</f>
        <v/>
      </c>
      <c r="F915" s="22" t="str">
        <f ca="1">IFERROR(INDEX(INDIRECT("B_MSK["&amp;EXPEDISI[#Headers]&amp;"_1]"),ROW()-1),"")</f>
        <v/>
      </c>
      <c r="G915" s="17" t="str">
        <f ca="1">IFERROR(INDEX(INDIRECT("B_MSK["&amp;EXPEDISI[#Headers]&amp;"_1]"),ROW()-1),"")</f>
        <v/>
      </c>
      <c r="H915" s="17" t="str">
        <f ca="1">IFERROR(INDEX(INDIRECT("B_MSK["&amp;EXPEDISI[#Headers]&amp;"]"),ROW()-1),"")</f>
        <v/>
      </c>
      <c r="I915" s="17" t="str">
        <f ca="1">IFERROR(INDEX(INDIRECT("B_MSK["&amp;EXPEDISI[#Headers]&amp;"]"),ROW()-1),"")</f>
        <v/>
      </c>
      <c r="J915" s="23" t="str">
        <f ca="1">IFERROR(IF(INDEX(INDIRECT("B_MSK["&amp;EXPEDISI[#Headers]&amp;"]"),ROW()-1)=0,"",INDEX(INDIRECT("B_MSK["&amp;EXPEDISI[#Headers]&amp;"]"),ROW()-1)),"")</f>
        <v/>
      </c>
      <c r="K915" s="16" t="str">
        <f ca="1">IFERROR(IF(EXPEDISI[[#This Row],[NAMA BARANG]]="","",INDEX(INDIRECT("B_MSK["&amp;EXPEDISI[#Headers]&amp;"]"),ROW()-1)),"")</f>
        <v/>
      </c>
      <c r="L915" s="17" t="str">
        <f ca="1">IFERROR(INDEX(INDIRECT("B_MSK["&amp;EXPEDISI[#Headers]&amp;"]"),ROW()-1),"")</f>
        <v/>
      </c>
    </row>
    <row r="916" spans="1:12" x14ac:dyDescent="0.25">
      <c r="A916" s="16" t="str">
        <f ca="1">IFERROR(INDEX(INDIRECT("B_MSK["&amp;EXPEDISI[#Headers]&amp;"]"),ROW()-1),"")</f>
        <v/>
      </c>
      <c r="B916" s="26" t="str">
        <f ca="1">IFERROR(INDEX(INDIRECT("B_MSK["&amp;EXPEDISI[#Headers]&amp;"]"),ROW()-1),"")</f>
        <v/>
      </c>
      <c r="C916" s="26" t="str">
        <f ca="1">IFERROR(INDEX(SUPPLIER_CONV[2],MATCH(INDEX(INDIRECT("B_MSK["&amp;EXPEDISI[#Headers]&amp;"]"),ROW()-1),SUPPLIER_CONV[1],0)),"")</f>
        <v/>
      </c>
      <c r="D916" s="21" t="str">
        <f ca="1">IFERROR(INDEX(INDIRECT("B_MSK["&amp;EXPEDISI[#Headers]&amp;"]"),ROW()-1)&amp;IF(OR(EXPEDISI[[#This Row],[C]]&lt;2,EXPEDISI[[#This Row],[C]]=""),"","/ CTN"),"")</f>
        <v/>
      </c>
      <c r="E916" s="5" t="str">
        <f ca="1">IFERROR(INDEX(INDIRECT("B_MSK["&amp;EXPEDISI[#Headers]&amp;"]"),ROW()-1),"")</f>
        <v/>
      </c>
      <c r="F916" s="22" t="str">
        <f ca="1">IFERROR(INDEX(INDIRECT("B_MSK["&amp;EXPEDISI[#Headers]&amp;"_1]"),ROW()-1),"")</f>
        <v/>
      </c>
      <c r="G916" s="17" t="str">
        <f ca="1">IFERROR(INDEX(INDIRECT("B_MSK["&amp;EXPEDISI[#Headers]&amp;"_1]"),ROW()-1),"")</f>
        <v/>
      </c>
      <c r="H916" s="17" t="str">
        <f ca="1">IFERROR(INDEX(INDIRECT("B_MSK["&amp;EXPEDISI[#Headers]&amp;"]"),ROW()-1),"")</f>
        <v/>
      </c>
      <c r="I916" s="17" t="str">
        <f ca="1">IFERROR(INDEX(INDIRECT("B_MSK["&amp;EXPEDISI[#Headers]&amp;"]"),ROW()-1),"")</f>
        <v/>
      </c>
      <c r="J916" s="23" t="str">
        <f ca="1">IFERROR(IF(INDEX(INDIRECT("B_MSK["&amp;EXPEDISI[#Headers]&amp;"]"),ROW()-1)=0,"",INDEX(INDIRECT("B_MSK["&amp;EXPEDISI[#Headers]&amp;"]"),ROW()-1)),"")</f>
        <v/>
      </c>
      <c r="K916" s="16" t="str">
        <f ca="1">IFERROR(IF(EXPEDISI[[#This Row],[NAMA BARANG]]="","",INDEX(INDIRECT("B_MSK["&amp;EXPEDISI[#Headers]&amp;"]"),ROW()-1)),"")</f>
        <v/>
      </c>
      <c r="L916" s="17" t="str">
        <f ca="1">IFERROR(INDEX(INDIRECT("B_MSK["&amp;EXPEDISI[#Headers]&amp;"]"),ROW()-1),"")</f>
        <v/>
      </c>
    </row>
    <row r="917" spans="1:12" x14ac:dyDescent="0.25">
      <c r="A917" s="16" t="str">
        <f ca="1">IFERROR(INDEX(INDIRECT("B_MSK["&amp;EXPEDISI[#Headers]&amp;"]"),ROW()-1),"")</f>
        <v/>
      </c>
      <c r="B917" s="26" t="str">
        <f ca="1">IFERROR(INDEX(INDIRECT("B_MSK["&amp;EXPEDISI[#Headers]&amp;"]"),ROW()-1),"")</f>
        <v/>
      </c>
      <c r="C917" s="26" t="str">
        <f ca="1">IFERROR(INDEX(SUPPLIER_CONV[2],MATCH(INDEX(INDIRECT("B_MSK["&amp;EXPEDISI[#Headers]&amp;"]"),ROW()-1),SUPPLIER_CONV[1],0)),"")</f>
        <v/>
      </c>
      <c r="D917" s="21" t="str">
        <f ca="1">IFERROR(INDEX(INDIRECT("B_MSK["&amp;EXPEDISI[#Headers]&amp;"]"),ROW()-1)&amp;IF(OR(EXPEDISI[[#This Row],[C]]&lt;2,EXPEDISI[[#This Row],[C]]=""),"","/ CTN"),"")</f>
        <v/>
      </c>
      <c r="E917" s="5" t="str">
        <f ca="1">IFERROR(INDEX(INDIRECT("B_MSK["&amp;EXPEDISI[#Headers]&amp;"]"),ROW()-1),"")</f>
        <v/>
      </c>
      <c r="F917" s="22" t="str">
        <f ca="1">IFERROR(INDEX(INDIRECT("B_MSK["&amp;EXPEDISI[#Headers]&amp;"_1]"),ROW()-1),"")</f>
        <v/>
      </c>
      <c r="G917" s="17" t="str">
        <f ca="1">IFERROR(INDEX(INDIRECT("B_MSK["&amp;EXPEDISI[#Headers]&amp;"_1]"),ROW()-1),"")</f>
        <v/>
      </c>
      <c r="H917" s="17" t="str">
        <f ca="1">IFERROR(INDEX(INDIRECT("B_MSK["&amp;EXPEDISI[#Headers]&amp;"]"),ROW()-1),"")</f>
        <v/>
      </c>
      <c r="I917" s="17" t="str">
        <f ca="1">IFERROR(INDEX(INDIRECT("B_MSK["&amp;EXPEDISI[#Headers]&amp;"]"),ROW()-1),"")</f>
        <v/>
      </c>
      <c r="J917" s="23" t="str">
        <f ca="1">IFERROR(IF(INDEX(INDIRECT("B_MSK["&amp;EXPEDISI[#Headers]&amp;"]"),ROW()-1)=0,"",INDEX(INDIRECT("B_MSK["&amp;EXPEDISI[#Headers]&amp;"]"),ROW()-1)),"")</f>
        <v/>
      </c>
      <c r="K917" s="16" t="str">
        <f ca="1">IFERROR(IF(EXPEDISI[[#This Row],[NAMA BARANG]]="","",INDEX(INDIRECT("B_MSK["&amp;EXPEDISI[#Headers]&amp;"]"),ROW()-1)),"")</f>
        <v/>
      </c>
      <c r="L917" s="17" t="str">
        <f ca="1">IFERROR(INDEX(INDIRECT("B_MSK["&amp;EXPEDISI[#Headers]&amp;"]"),ROW()-1),"")</f>
        <v/>
      </c>
    </row>
    <row r="918" spans="1:12" x14ac:dyDescent="0.25">
      <c r="A918" s="16" t="str">
        <f ca="1">IFERROR(INDEX(INDIRECT("B_MSK["&amp;EXPEDISI[#Headers]&amp;"]"),ROW()-1),"")</f>
        <v/>
      </c>
      <c r="B918" s="26" t="str">
        <f ca="1">IFERROR(INDEX(INDIRECT("B_MSK["&amp;EXPEDISI[#Headers]&amp;"]"),ROW()-1),"")</f>
        <v/>
      </c>
      <c r="C918" s="26" t="str">
        <f ca="1">IFERROR(INDEX(SUPPLIER_CONV[2],MATCH(INDEX(INDIRECT("B_MSK["&amp;EXPEDISI[#Headers]&amp;"]"),ROW()-1),SUPPLIER_CONV[1],0)),"")</f>
        <v/>
      </c>
      <c r="D918" s="21" t="str">
        <f ca="1">IFERROR(INDEX(INDIRECT("B_MSK["&amp;EXPEDISI[#Headers]&amp;"]"),ROW()-1)&amp;IF(OR(EXPEDISI[[#This Row],[C]]&lt;2,EXPEDISI[[#This Row],[C]]=""),"","/ CTN"),"")</f>
        <v/>
      </c>
      <c r="E918" s="5" t="str">
        <f ca="1">IFERROR(INDEX(INDIRECT("B_MSK["&amp;EXPEDISI[#Headers]&amp;"]"),ROW()-1),"")</f>
        <v/>
      </c>
      <c r="F918" s="22" t="str">
        <f ca="1">IFERROR(INDEX(INDIRECT("B_MSK["&amp;EXPEDISI[#Headers]&amp;"_1]"),ROW()-1),"")</f>
        <v/>
      </c>
      <c r="G918" s="17" t="str">
        <f ca="1">IFERROR(INDEX(INDIRECT("B_MSK["&amp;EXPEDISI[#Headers]&amp;"_1]"),ROW()-1),"")</f>
        <v/>
      </c>
      <c r="H918" s="17" t="str">
        <f ca="1">IFERROR(INDEX(INDIRECT("B_MSK["&amp;EXPEDISI[#Headers]&amp;"]"),ROW()-1),"")</f>
        <v/>
      </c>
      <c r="I918" s="17" t="str">
        <f ca="1">IFERROR(INDEX(INDIRECT("B_MSK["&amp;EXPEDISI[#Headers]&amp;"]"),ROW()-1),"")</f>
        <v/>
      </c>
      <c r="J918" s="23" t="str">
        <f ca="1">IFERROR(IF(INDEX(INDIRECT("B_MSK["&amp;EXPEDISI[#Headers]&amp;"]"),ROW()-1)=0,"",INDEX(INDIRECT("B_MSK["&amp;EXPEDISI[#Headers]&amp;"]"),ROW()-1)),"")</f>
        <v/>
      </c>
      <c r="K918" s="16" t="str">
        <f ca="1">IFERROR(IF(EXPEDISI[[#This Row],[NAMA BARANG]]="","",INDEX(INDIRECT("B_MSK["&amp;EXPEDISI[#Headers]&amp;"]"),ROW()-1)),"")</f>
        <v/>
      </c>
      <c r="L918" s="17" t="str">
        <f ca="1">IFERROR(INDEX(INDIRECT("B_MSK["&amp;EXPEDISI[#Headers]&amp;"]"),ROW()-1),"")</f>
        <v/>
      </c>
    </row>
    <row r="919" spans="1:12" x14ac:dyDescent="0.25">
      <c r="A919" s="16" t="str">
        <f ca="1">IFERROR(INDEX(INDIRECT("B_MSK["&amp;EXPEDISI[#Headers]&amp;"]"),ROW()-1),"")</f>
        <v/>
      </c>
      <c r="B919" s="26" t="str">
        <f ca="1">IFERROR(INDEX(INDIRECT("B_MSK["&amp;EXPEDISI[#Headers]&amp;"]"),ROW()-1),"")</f>
        <v/>
      </c>
      <c r="C919" s="26" t="str">
        <f ca="1">IFERROR(INDEX(SUPPLIER_CONV[2],MATCH(INDEX(INDIRECT("B_MSK["&amp;EXPEDISI[#Headers]&amp;"]"),ROW()-1),SUPPLIER_CONV[1],0)),"")</f>
        <v/>
      </c>
      <c r="D919" s="21" t="str">
        <f ca="1">IFERROR(INDEX(INDIRECT("B_MSK["&amp;EXPEDISI[#Headers]&amp;"]"),ROW()-1)&amp;IF(OR(EXPEDISI[[#This Row],[C]]&lt;2,EXPEDISI[[#This Row],[C]]=""),"","/ CTN"),"")</f>
        <v/>
      </c>
      <c r="E919" s="5" t="str">
        <f ca="1">IFERROR(INDEX(INDIRECT("B_MSK["&amp;EXPEDISI[#Headers]&amp;"]"),ROW()-1),"")</f>
        <v/>
      </c>
      <c r="F919" s="22" t="str">
        <f ca="1">IFERROR(INDEX(INDIRECT("B_MSK["&amp;EXPEDISI[#Headers]&amp;"_1]"),ROW()-1),"")</f>
        <v/>
      </c>
      <c r="G919" s="17" t="str">
        <f ca="1">IFERROR(INDEX(INDIRECT("B_MSK["&amp;EXPEDISI[#Headers]&amp;"_1]"),ROW()-1),"")</f>
        <v/>
      </c>
      <c r="H919" s="17" t="str">
        <f ca="1">IFERROR(INDEX(INDIRECT("B_MSK["&amp;EXPEDISI[#Headers]&amp;"]"),ROW()-1),"")</f>
        <v/>
      </c>
      <c r="I919" s="17" t="str">
        <f ca="1">IFERROR(INDEX(INDIRECT("B_MSK["&amp;EXPEDISI[#Headers]&amp;"]"),ROW()-1),"")</f>
        <v/>
      </c>
      <c r="J919" s="23" t="str">
        <f ca="1">IFERROR(IF(INDEX(INDIRECT("B_MSK["&amp;EXPEDISI[#Headers]&amp;"]"),ROW()-1)=0,"",INDEX(INDIRECT("B_MSK["&amp;EXPEDISI[#Headers]&amp;"]"),ROW()-1)),"")</f>
        <v/>
      </c>
      <c r="K919" s="16" t="str">
        <f ca="1">IFERROR(IF(EXPEDISI[[#This Row],[NAMA BARANG]]="","",INDEX(INDIRECT("B_MSK["&amp;EXPEDISI[#Headers]&amp;"]"),ROW()-1)),"")</f>
        <v/>
      </c>
      <c r="L919" s="17" t="str">
        <f ca="1">IFERROR(INDEX(INDIRECT("B_MSK["&amp;EXPEDISI[#Headers]&amp;"]"),ROW()-1),"")</f>
        <v/>
      </c>
    </row>
    <row r="920" spans="1:12" x14ac:dyDescent="0.25">
      <c r="A920" s="16" t="str">
        <f ca="1">IFERROR(INDEX(INDIRECT("B_MSK["&amp;EXPEDISI[#Headers]&amp;"]"),ROW()-1),"")</f>
        <v/>
      </c>
      <c r="B920" s="26" t="str">
        <f ca="1">IFERROR(INDEX(INDIRECT("B_MSK["&amp;EXPEDISI[#Headers]&amp;"]"),ROW()-1),"")</f>
        <v/>
      </c>
      <c r="C920" s="26" t="str">
        <f ca="1">IFERROR(INDEX(SUPPLIER_CONV[2],MATCH(INDEX(INDIRECT("B_MSK["&amp;EXPEDISI[#Headers]&amp;"]"),ROW()-1),SUPPLIER_CONV[1],0)),"")</f>
        <v/>
      </c>
      <c r="D920" s="21" t="str">
        <f ca="1">IFERROR(INDEX(INDIRECT("B_MSK["&amp;EXPEDISI[#Headers]&amp;"]"),ROW()-1)&amp;IF(OR(EXPEDISI[[#This Row],[C]]&lt;2,EXPEDISI[[#This Row],[C]]=""),"","/ CTN"),"")</f>
        <v/>
      </c>
      <c r="E920" s="5" t="str">
        <f ca="1">IFERROR(INDEX(INDIRECT("B_MSK["&amp;EXPEDISI[#Headers]&amp;"]"),ROW()-1),"")</f>
        <v/>
      </c>
      <c r="F920" s="22" t="str">
        <f ca="1">IFERROR(INDEX(INDIRECT("B_MSK["&amp;EXPEDISI[#Headers]&amp;"_1]"),ROW()-1),"")</f>
        <v/>
      </c>
      <c r="G920" s="17" t="str">
        <f ca="1">IFERROR(INDEX(INDIRECT("B_MSK["&amp;EXPEDISI[#Headers]&amp;"_1]"),ROW()-1),"")</f>
        <v/>
      </c>
      <c r="H920" s="17" t="str">
        <f ca="1">IFERROR(INDEX(INDIRECT("B_MSK["&amp;EXPEDISI[#Headers]&amp;"]"),ROW()-1),"")</f>
        <v/>
      </c>
      <c r="I920" s="17" t="str">
        <f ca="1">IFERROR(INDEX(INDIRECT("B_MSK["&amp;EXPEDISI[#Headers]&amp;"]"),ROW()-1),"")</f>
        <v/>
      </c>
      <c r="J920" s="19" t="str">
        <f ca="1">IFERROR(IF(INDEX(INDIRECT("B_MSK["&amp;EXPEDISI[#Headers]&amp;"]"),ROW()-1)=0,"",INDEX(INDIRECT("B_MSK["&amp;EXPEDISI[#Headers]&amp;"]"),ROW()-1)),"")</f>
        <v/>
      </c>
      <c r="K920" s="16" t="str">
        <f ca="1">IFERROR(IF(EXPEDISI[[#This Row],[NAMA BARANG]]="","",INDEX(INDIRECT("B_MSK["&amp;EXPEDISI[#Headers]&amp;"]"),ROW()-1)),"")</f>
        <v/>
      </c>
      <c r="L920" s="17" t="str">
        <f ca="1">IFERROR(INDEX(INDIRECT("B_MSK["&amp;EXPEDISI[#Headers]&amp;"]"),ROW()-1),"")</f>
        <v/>
      </c>
    </row>
    <row r="921" spans="1:12" x14ac:dyDescent="0.25">
      <c r="A921" s="16" t="str">
        <f ca="1">IFERROR(INDEX(INDIRECT("B_MSK["&amp;EXPEDISI[#Headers]&amp;"]"),ROW()-1),"")</f>
        <v/>
      </c>
      <c r="B921" s="26" t="str">
        <f ca="1">IFERROR(INDEX(INDIRECT("B_MSK["&amp;EXPEDISI[#Headers]&amp;"]"),ROW()-1),"")</f>
        <v/>
      </c>
      <c r="C921" s="26" t="str">
        <f ca="1">IFERROR(INDEX(SUPPLIER_CONV[2],MATCH(INDEX(INDIRECT("B_MSK["&amp;EXPEDISI[#Headers]&amp;"]"),ROW()-1),SUPPLIER_CONV[1],0)),"")</f>
        <v/>
      </c>
      <c r="D921" s="21" t="str">
        <f ca="1">IFERROR(INDEX(INDIRECT("B_MSK["&amp;EXPEDISI[#Headers]&amp;"]"),ROW()-1)&amp;IF(OR(EXPEDISI[[#This Row],[C]]&lt;2,EXPEDISI[[#This Row],[C]]=""),"","/ CTN"),"")</f>
        <v/>
      </c>
      <c r="E921" s="5" t="str">
        <f ca="1">IFERROR(INDEX(INDIRECT("B_MSK["&amp;EXPEDISI[#Headers]&amp;"]"),ROW()-1),"")</f>
        <v/>
      </c>
      <c r="F921" s="22" t="str">
        <f ca="1">IFERROR(INDEX(INDIRECT("B_MSK["&amp;EXPEDISI[#Headers]&amp;"_1]"),ROW()-1),"")</f>
        <v/>
      </c>
      <c r="G921" s="17" t="str">
        <f ca="1">IFERROR(INDEX(INDIRECT("B_MSK["&amp;EXPEDISI[#Headers]&amp;"_1]"),ROW()-1),"")</f>
        <v/>
      </c>
      <c r="H921" s="17" t="str">
        <f ca="1">IFERROR(INDEX(INDIRECT("B_MSK["&amp;EXPEDISI[#Headers]&amp;"]"),ROW()-1),"")</f>
        <v/>
      </c>
      <c r="I921" s="17" t="str">
        <f ca="1">IFERROR(INDEX(INDIRECT("B_MSK["&amp;EXPEDISI[#Headers]&amp;"]"),ROW()-1),"")</f>
        <v/>
      </c>
      <c r="J921" s="19" t="str">
        <f ca="1">IFERROR(IF(INDEX(INDIRECT("B_MSK["&amp;EXPEDISI[#Headers]&amp;"]"),ROW()-1)=0,"",INDEX(INDIRECT("B_MSK["&amp;EXPEDISI[#Headers]&amp;"]"),ROW()-1)),"")</f>
        <v/>
      </c>
      <c r="K921" s="16" t="str">
        <f ca="1">IFERROR(IF(EXPEDISI[[#This Row],[NAMA BARANG]]="","",INDEX(INDIRECT("B_MSK["&amp;EXPEDISI[#Headers]&amp;"]"),ROW()-1)),"")</f>
        <v/>
      </c>
      <c r="L921" s="17" t="str">
        <f ca="1">IFERROR(INDEX(INDIRECT("B_MSK["&amp;EXPEDISI[#Headers]&amp;"]"),ROW()-1),"")</f>
        <v/>
      </c>
    </row>
    <row r="922" spans="1:12" x14ac:dyDescent="0.25">
      <c r="A922" s="16" t="str">
        <f ca="1">IFERROR(INDEX(INDIRECT("B_MSK["&amp;EXPEDISI[#Headers]&amp;"]"),ROW()-1),"")</f>
        <v/>
      </c>
      <c r="B922" s="26" t="str">
        <f ca="1">IFERROR(INDEX(INDIRECT("B_MSK["&amp;EXPEDISI[#Headers]&amp;"]"),ROW()-1),"")</f>
        <v/>
      </c>
      <c r="C922" s="26" t="str">
        <f ca="1">IFERROR(INDEX(SUPPLIER_CONV[2],MATCH(INDEX(INDIRECT("B_MSK["&amp;EXPEDISI[#Headers]&amp;"]"),ROW()-1),SUPPLIER_CONV[1],0)),"")</f>
        <v/>
      </c>
      <c r="D922" s="21" t="str">
        <f ca="1">IFERROR(INDEX(INDIRECT("B_MSK["&amp;EXPEDISI[#Headers]&amp;"]"),ROW()-1)&amp;IF(OR(EXPEDISI[[#This Row],[C]]&lt;2,EXPEDISI[[#This Row],[C]]=""),"","/ CTN"),"")</f>
        <v/>
      </c>
      <c r="E922" s="5" t="str">
        <f ca="1">IFERROR(INDEX(INDIRECT("B_MSK["&amp;EXPEDISI[#Headers]&amp;"]"),ROW()-1),"")</f>
        <v/>
      </c>
      <c r="F922" s="22" t="str">
        <f ca="1">IFERROR(INDEX(INDIRECT("B_MSK["&amp;EXPEDISI[#Headers]&amp;"_1]"),ROW()-1),"")</f>
        <v/>
      </c>
      <c r="G922" s="17" t="str">
        <f ca="1">IFERROR(INDEX(INDIRECT("B_MSK["&amp;EXPEDISI[#Headers]&amp;"_1]"),ROW()-1),"")</f>
        <v/>
      </c>
      <c r="H922" s="17" t="str">
        <f ca="1">IFERROR(INDEX(INDIRECT("B_MSK["&amp;EXPEDISI[#Headers]&amp;"]"),ROW()-1),"")</f>
        <v/>
      </c>
      <c r="I922" s="17" t="str">
        <f ca="1">IFERROR(INDEX(INDIRECT("B_MSK["&amp;EXPEDISI[#Headers]&amp;"]"),ROW()-1),"")</f>
        <v/>
      </c>
      <c r="J922" s="23" t="str">
        <f ca="1">IFERROR(IF(INDEX(INDIRECT("B_MSK["&amp;EXPEDISI[#Headers]&amp;"]"),ROW()-1)=0,"",INDEX(INDIRECT("B_MSK["&amp;EXPEDISI[#Headers]&amp;"]"),ROW()-1)),"")</f>
        <v/>
      </c>
      <c r="K922" s="16" t="str">
        <f ca="1">IFERROR(IF(EXPEDISI[[#This Row],[NAMA BARANG]]="","",INDEX(INDIRECT("B_MSK["&amp;EXPEDISI[#Headers]&amp;"]"),ROW()-1)),"")</f>
        <v/>
      </c>
      <c r="L922" s="17" t="str">
        <f ca="1">IFERROR(INDEX(INDIRECT("B_MSK["&amp;EXPEDISI[#Headers]&amp;"]"),ROW()-1),"")</f>
        <v/>
      </c>
    </row>
    <row r="923" spans="1:12" x14ac:dyDescent="0.25">
      <c r="A923" s="16" t="str">
        <f ca="1">IFERROR(INDEX(INDIRECT("B_MSK["&amp;EXPEDISI[#Headers]&amp;"]"),ROW()-1),"")</f>
        <v/>
      </c>
      <c r="B923" s="26" t="str">
        <f ca="1">IFERROR(INDEX(INDIRECT("B_MSK["&amp;EXPEDISI[#Headers]&amp;"]"),ROW()-1),"")</f>
        <v/>
      </c>
      <c r="C923" s="26" t="str">
        <f ca="1">IFERROR(INDEX(SUPPLIER_CONV[2],MATCH(INDEX(INDIRECT("B_MSK["&amp;EXPEDISI[#Headers]&amp;"]"),ROW()-1),SUPPLIER_CONV[1],0)),"")</f>
        <v/>
      </c>
      <c r="D923" s="21" t="str">
        <f ca="1">IFERROR(INDEX(INDIRECT("B_MSK["&amp;EXPEDISI[#Headers]&amp;"]"),ROW()-1)&amp;IF(OR(EXPEDISI[[#This Row],[C]]&lt;2,EXPEDISI[[#This Row],[C]]=""),"","/ CTN"),"")</f>
        <v/>
      </c>
      <c r="E923" s="5" t="str">
        <f ca="1">IFERROR(INDEX(INDIRECT("B_MSK["&amp;EXPEDISI[#Headers]&amp;"]"),ROW()-1),"")</f>
        <v/>
      </c>
      <c r="F923" s="22" t="str">
        <f ca="1">IFERROR(INDEX(INDIRECT("B_MSK["&amp;EXPEDISI[#Headers]&amp;"_1]"),ROW()-1),"")</f>
        <v/>
      </c>
      <c r="G923" s="17" t="str">
        <f ca="1">IFERROR(INDEX(INDIRECT("B_MSK["&amp;EXPEDISI[#Headers]&amp;"_1]"),ROW()-1),"")</f>
        <v/>
      </c>
      <c r="H923" s="17" t="str">
        <f ca="1">IFERROR(INDEX(INDIRECT("B_MSK["&amp;EXPEDISI[#Headers]&amp;"]"),ROW()-1),"")</f>
        <v/>
      </c>
      <c r="I923" s="17" t="str">
        <f ca="1">IFERROR(INDEX(INDIRECT("B_MSK["&amp;EXPEDISI[#Headers]&amp;"]"),ROW()-1),"")</f>
        <v/>
      </c>
      <c r="J923" s="23" t="str">
        <f ca="1">IFERROR(IF(INDEX(INDIRECT("B_MSK["&amp;EXPEDISI[#Headers]&amp;"]"),ROW()-1)=0,"",INDEX(INDIRECT("B_MSK["&amp;EXPEDISI[#Headers]&amp;"]"),ROW()-1)),"")</f>
        <v/>
      </c>
      <c r="K923" s="16" t="str">
        <f ca="1">IFERROR(IF(EXPEDISI[[#This Row],[NAMA BARANG]]="","",INDEX(INDIRECT("B_MSK["&amp;EXPEDISI[#Headers]&amp;"]"),ROW()-1)),"")</f>
        <v/>
      </c>
      <c r="L923" s="17" t="str">
        <f ca="1">IFERROR(INDEX(INDIRECT("B_MSK["&amp;EXPEDISI[#Headers]&amp;"]"),ROW()-1),"")</f>
        <v/>
      </c>
    </row>
    <row r="924" spans="1:12" x14ac:dyDescent="0.25">
      <c r="A924" s="16" t="str">
        <f ca="1">IFERROR(INDEX(INDIRECT("B_MSK["&amp;EXPEDISI[#Headers]&amp;"]"),ROW()-1),"")</f>
        <v/>
      </c>
      <c r="B924" s="26" t="str">
        <f ca="1">IFERROR(INDEX(INDIRECT("B_MSK["&amp;EXPEDISI[#Headers]&amp;"]"),ROW()-1),"")</f>
        <v/>
      </c>
      <c r="C924" s="26" t="str">
        <f ca="1">IFERROR(INDEX(SUPPLIER_CONV[2],MATCH(INDEX(INDIRECT("B_MSK["&amp;EXPEDISI[#Headers]&amp;"]"),ROW()-1),SUPPLIER_CONV[1],0)),"")</f>
        <v/>
      </c>
      <c r="D924" s="21" t="str">
        <f ca="1">IFERROR(INDEX(INDIRECT("B_MSK["&amp;EXPEDISI[#Headers]&amp;"]"),ROW()-1)&amp;IF(OR(EXPEDISI[[#This Row],[C]]&lt;2,EXPEDISI[[#This Row],[C]]=""),"","/ CTN"),"")</f>
        <v/>
      </c>
      <c r="E924" s="5" t="str">
        <f ca="1">IFERROR(INDEX(INDIRECT("B_MSK["&amp;EXPEDISI[#Headers]&amp;"]"),ROW()-1),"")</f>
        <v/>
      </c>
      <c r="F924" s="22" t="str">
        <f ca="1">IFERROR(INDEX(INDIRECT("B_MSK["&amp;EXPEDISI[#Headers]&amp;"_1]"),ROW()-1),"")</f>
        <v/>
      </c>
      <c r="G924" s="17" t="str">
        <f ca="1">IFERROR(INDEX(INDIRECT("B_MSK["&amp;EXPEDISI[#Headers]&amp;"_1]"),ROW()-1),"")</f>
        <v/>
      </c>
      <c r="H924" s="17" t="str">
        <f ca="1">IFERROR(INDEX(INDIRECT("B_MSK["&amp;EXPEDISI[#Headers]&amp;"]"),ROW()-1),"")</f>
        <v/>
      </c>
      <c r="I924" s="17" t="str">
        <f ca="1">IFERROR(INDEX(INDIRECT("B_MSK["&amp;EXPEDISI[#Headers]&amp;"]"),ROW()-1),"")</f>
        <v/>
      </c>
      <c r="J924" s="19" t="str">
        <f ca="1">IFERROR(IF(INDEX(INDIRECT("B_MSK["&amp;EXPEDISI[#Headers]&amp;"]"),ROW()-1)=0,"",INDEX(INDIRECT("B_MSK["&amp;EXPEDISI[#Headers]&amp;"]"),ROW()-1)),"")</f>
        <v/>
      </c>
      <c r="K924" s="16" t="str">
        <f ca="1">IFERROR(IF(EXPEDISI[[#This Row],[NAMA BARANG]]="","",INDEX(INDIRECT("B_MSK["&amp;EXPEDISI[#Headers]&amp;"]"),ROW()-1)),"")</f>
        <v/>
      </c>
      <c r="L924" s="17" t="str">
        <f ca="1">IFERROR(INDEX(INDIRECT("B_MSK["&amp;EXPEDISI[#Headers]&amp;"]"),ROW()-1),"")</f>
        <v/>
      </c>
    </row>
    <row r="925" spans="1:12" x14ac:dyDescent="0.25">
      <c r="A925" s="16" t="str">
        <f ca="1">IFERROR(INDEX(INDIRECT("B_MSK["&amp;EXPEDISI[#Headers]&amp;"]"),ROW()-1),"")</f>
        <v/>
      </c>
      <c r="B925" s="26" t="str">
        <f ca="1">IFERROR(INDEX(INDIRECT("B_MSK["&amp;EXPEDISI[#Headers]&amp;"]"),ROW()-1),"")</f>
        <v/>
      </c>
      <c r="C925" s="26" t="str">
        <f ca="1">IFERROR(INDEX(SUPPLIER_CONV[2],MATCH(INDEX(INDIRECT("B_MSK["&amp;EXPEDISI[#Headers]&amp;"]"),ROW()-1),SUPPLIER_CONV[1],0)),"")</f>
        <v/>
      </c>
      <c r="D925" s="21" t="str">
        <f ca="1">IFERROR(INDEX(INDIRECT("B_MSK["&amp;EXPEDISI[#Headers]&amp;"]"),ROW()-1)&amp;IF(OR(EXPEDISI[[#This Row],[C]]&lt;2,EXPEDISI[[#This Row],[C]]=""),"","/ CTN"),"")</f>
        <v/>
      </c>
      <c r="E925" s="5" t="str">
        <f ca="1">IFERROR(INDEX(INDIRECT("B_MSK["&amp;EXPEDISI[#Headers]&amp;"]"),ROW()-1),"")</f>
        <v/>
      </c>
      <c r="F925" s="22" t="str">
        <f ca="1">IFERROR(INDEX(INDIRECT("B_MSK["&amp;EXPEDISI[#Headers]&amp;"_1]"),ROW()-1),"")</f>
        <v/>
      </c>
      <c r="G925" s="17" t="str">
        <f ca="1">IFERROR(INDEX(INDIRECT("B_MSK["&amp;EXPEDISI[#Headers]&amp;"_1]"),ROW()-1),"")</f>
        <v/>
      </c>
      <c r="H925" s="17" t="str">
        <f ca="1">IFERROR(INDEX(INDIRECT("B_MSK["&amp;EXPEDISI[#Headers]&amp;"]"),ROW()-1),"")</f>
        <v/>
      </c>
      <c r="I925" s="17" t="str">
        <f ca="1">IFERROR(INDEX(INDIRECT("B_MSK["&amp;EXPEDISI[#Headers]&amp;"]"),ROW()-1),"")</f>
        <v/>
      </c>
      <c r="J925" s="19" t="str">
        <f ca="1">IFERROR(IF(INDEX(INDIRECT("B_MSK["&amp;EXPEDISI[#Headers]&amp;"]"),ROW()-1)=0,"",INDEX(INDIRECT("B_MSK["&amp;EXPEDISI[#Headers]&amp;"]"),ROW()-1)),"")</f>
        <v/>
      </c>
      <c r="K925" s="16" t="str">
        <f ca="1">IFERROR(IF(EXPEDISI[[#This Row],[NAMA BARANG]]="","",INDEX(INDIRECT("B_MSK["&amp;EXPEDISI[#Headers]&amp;"]"),ROW()-1)),"")</f>
        <v/>
      </c>
      <c r="L925" s="17" t="str">
        <f ca="1">IFERROR(INDEX(INDIRECT("B_MSK["&amp;EXPEDISI[#Headers]&amp;"]"),ROW()-1),"")</f>
        <v/>
      </c>
    </row>
    <row r="926" spans="1:12" x14ac:dyDescent="0.25">
      <c r="A926" s="16" t="str">
        <f ca="1">IFERROR(INDEX(INDIRECT("B_MSK["&amp;EXPEDISI[#Headers]&amp;"]"),ROW()-1),"")</f>
        <v/>
      </c>
      <c r="B926" s="26" t="str">
        <f ca="1">IFERROR(INDEX(INDIRECT("B_MSK["&amp;EXPEDISI[#Headers]&amp;"]"),ROW()-1),"")</f>
        <v/>
      </c>
      <c r="C926" s="26" t="str">
        <f ca="1">IFERROR(INDEX(SUPPLIER_CONV[2],MATCH(INDEX(INDIRECT("B_MSK["&amp;EXPEDISI[#Headers]&amp;"]"),ROW()-1),SUPPLIER_CONV[1],0)),"")</f>
        <v/>
      </c>
      <c r="D926" s="21" t="str">
        <f ca="1">IFERROR(INDEX(INDIRECT("B_MSK["&amp;EXPEDISI[#Headers]&amp;"]"),ROW()-1)&amp;IF(OR(EXPEDISI[[#This Row],[C]]&lt;2,EXPEDISI[[#This Row],[C]]=""),"","/ CTN"),"")</f>
        <v/>
      </c>
      <c r="E926" s="5" t="str">
        <f ca="1">IFERROR(INDEX(INDIRECT("B_MSK["&amp;EXPEDISI[#Headers]&amp;"]"),ROW()-1),"")</f>
        <v/>
      </c>
      <c r="F926" s="22" t="str">
        <f ca="1">IFERROR(INDEX(INDIRECT("B_MSK["&amp;EXPEDISI[#Headers]&amp;"_1]"),ROW()-1),"")</f>
        <v/>
      </c>
      <c r="G926" s="17" t="str">
        <f ca="1">IFERROR(INDEX(INDIRECT("B_MSK["&amp;EXPEDISI[#Headers]&amp;"_1]"),ROW()-1),"")</f>
        <v/>
      </c>
      <c r="H926" s="17" t="str">
        <f ca="1">IFERROR(INDEX(INDIRECT("B_MSK["&amp;EXPEDISI[#Headers]&amp;"]"),ROW()-1),"")</f>
        <v/>
      </c>
      <c r="I926" s="17" t="str">
        <f ca="1">IFERROR(INDEX(INDIRECT("B_MSK["&amp;EXPEDISI[#Headers]&amp;"]"),ROW()-1),"")</f>
        <v/>
      </c>
      <c r="J926" s="19" t="str">
        <f ca="1">IFERROR(IF(INDEX(INDIRECT("B_MSK["&amp;EXPEDISI[#Headers]&amp;"]"),ROW()-1)=0,"",INDEX(INDIRECT("B_MSK["&amp;EXPEDISI[#Headers]&amp;"]"),ROW()-1)),"")</f>
        <v/>
      </c>
      <c r="K926" s="16" t="str">
        <f ca="1">IFERROR(IF(EXPEDISI[[#This Row],[NAMA BARANG]]="","",INDEX(INDIRECT("B_MSK["&amp;EXPEDISI[#Headers]&amp;"]"),ROW()-1)),"")</f>
        <v/>
      </c>
      <c r="L926" s="17" t="str">
        <f ca="1">IFERROR(INDEX(INDIRECT("B_MSK["&amp;EXPEDISI[#Headers]&amp;"]"),ROW()-1),"")</f>
        <v/>
      </c>
    </row>
    <row r="927" spans="1:12" x14ac:dyDescent="0.25">
      <c r="A927" s="16" t="str">
        <f ca="1">IFERROR(INDEX(INDIRECT("B_MSK["&amp;EXPEDISI[#Headers]&amp;"]"),ROW()-1),"")</f>
        <v/>
      </c>
      <c r="B927" s="26" t="str">
        <f ca="1">IFERROR(INDEX(INDIRECT("B_MSK["&amp;EXPEDISI[#Headers]&amp;"]"),ROW()-1),"")</f>
        <v/>
      </c>
      <c r="C927" s="26" t="str">
        <f ca="1">IFERROR(INDEX(SUPPLIER_CONV[2],MATCH(INDEX(INDIRECT("B_MSK["&amp;EXPEDISI[#Headers]&amp;"]"),ROW()-1),SUPPLIER_CONV[1],0)),"")</f>
        <v/>
      </c>
      <c r="D927" s="21" t="str">
        <f ca="1">IFERROR(INDEX(INDIRECT("B_MSK["&amp;EXPEDISI[#Headers]&amp;"]"),ROW()-1)&amp;IF(OR(EXPEDISI[[#This Row],[C]]&lt;2,EXPEDISI[[#This Row],[C]]=""),"","/ CTN"),"")</f>
        <v/>
      </c>
      <c r="E927" s="5" t="str">
        <f ca="1">IFERROR(INDEX(INDIRECT("B_MSK["&amp;EXPEDISI[#Headers]&amp;"]"),ROW()-1),"")</f>
        <v/>
      </c>
      <c r="F927" s="22" t="str">
        <f ca="1">IFERROR(INDEX(INDIRECT("B_MSK["&amp;EXPEDISI[#Headers]&amp;"_1]"),ROW()-1),"")</f>
        <v/>
      </c>
      <c r="G927" s="17" t="str">
        <f ca="1">IFERROR(INDEX(INDIRECT("B_MSK["&amp;EXPEDISI[#Headers]&amp;"_1]"),ROW()-1),"")</f>
        <v/>
      </c>
      <c r="H927" s="17" t="str">
        <f ca="1">IFERROR(INDEX(INDIRECT("B_MSK["&amp;EXPEDISI[#Headers]&amp;"]"),ROW()-1),"")</f>
        <v/>
      </c>
      <c r="I927" s="17" t="str">
        <f ca="1">IFERROR(INDEX(INDIRECT("B_MSK["&amp;EXPEDISI[#Headers]&amp;"]"),ROW()-1),"")</f>
        <v/>
      </c>
      <c r="J927" s="19" t="str">
        <f ca="1">IFERROR(IF(INDEX(INDIRECT("B_MSK["&amp;EXPEDISI[#Headers]&amp;"]"),ROW()-1)=0,"",INDEX(INDIRECT("B_MSK["&amp;EXPEDISI[#Headers]&amp;"]"),ROW()-1)),"")</f>
        <v/>
      </c>
      <c r="K927" s="16" t="str">
        <f ca="1">IFERROR(IF(EXPEDISI[[#This Row],[NAMA BARANG]]="","",INDEX(INDIRECT("B_MSK["&amp;EXPEDISI[#Headers]&amp;"]"),ROW()-1)),"")</f>
        <v/>
      </c>
      <c r="L927" s="17" t="str">
        <f ca="1">IFERROR(INDEX(INDIRECT("B_MSK["&amp;EXPEDISI[#Headers]&amp;"]"),ROW()-1),"")</f>
        <v/>
      </c>
    </row>
    <row r="928" spans="1:12" x14ac:dyDescent="0.25">
      <c r="A928" s="16" t="str">
        <f ca="1">IFERROR(INDEX(INDIRECT("B_MSK["&amp;EXPEDISI[#Headers]&amp;"]"),ROW()-1),"")</f>
        <v/>
      </c>
      <c r="B928" s="26" t="str">
        <f ca="1">IFERROR(INDEX(INDIRECT("B_MSK["&amp;EXPEDISI[#Headers]&amp;"]"),ROW()-1),"")</f>
        <v/>
      </c>
      <c r="C928" s="26" t="str">
        <f ca="1">IFERROR(INDEX(SUPPLIER_CONV[2],MATCH(INDEX(INDIRECT("B_MSK["&amp;EXPEDISI[#Headers]&amp;"]"),ROW()-1),SUPPLIER_CONV[1],0)),"")</f>
        <v/>
      </c>
      <c r="D928" s="21" t="str">
        <f ca="1">IFERROR(INDEX(INDIRECT("B_MSK["&amp;EXPEDISI[#Headers]&amp;"]"),ROW()-1)&amp;IF(OR(EXPEDISI[[#This Row],[C]]&lt;2,EXPEDISI[[#This Row],[C]]=""),"","/ CTN"),"")</f>
        <v/>
      </c>
      <c r="E928" s="5" t="str">
        <f ca="1">IFERROR(INDEX(INDIRECT("B_MSK["&amp;EXPEDISI[#Headers]&amp;"]"),ROW()-1),"")</f>
        <v/>
      </c>
      <c r="F928" s="22" t="str">
        <f ca="1">IFERROR(INDEX(INDIRECT("B_MSK["&amp;EXPEDISI[#Headers]&amp;"_1]"),ROW()-1),"")</f>
        <v/>
      </c>
      <c r="G928" s="17" t="str">
        <f ca="1">IFERROR(INDEX(INDIRECT("B_MSK["&amp;EXPEDISI[#Headers]&amp;"_1]"),ROW()-1),"")</f>
        <v/>
      </c>
      <c r="H928" s="17" t="str">
        <f ca="1">IFERROR(INDEX(INDIRECT("B_MSK["&amp;EXPEDISI[#Headers]&amp;"]"),ROW()-1),"")</f>
        <v/>
      </c>
      <c r="I928" s="17" t="str">
        <f ca="1">IFERROR(INDEX(INDIRECT("B_MSK["&amp;EXPEDISI[#Headers]&amp;"]"),ROW()-1),"")</f>
        <v/>
      </c>
      <c r="J928" s="19" t="str">
        <f ca="1">IFERROR(IF(INDEX(INDIRECT("B_MSK["&amp;EXPEDISI[#Headers]&amp;"]"),ROW()-1)=0,"",INDEX(INDIRECT("B_MSK["&amp;EXPEDISI[#Headers]&amp;"]"),ROW()-1)),"")</f>
        <v/>
      </c>
      <c r="K928" s="16" t="str">
        <f ca="1">IFERROR(IF(EXPEDISI[[#This Row],[NAMA BARANG]]="","",INDEX(INDIRECT("B_MSK["&amp;EXPEDISI[#Headers]&amp;"]"),ROW()-1)),"")</f>
        <v/>
      </c>
      <c r="L928" s="17" t="str">
        <f ca="1">IFERROR(INDEX(INDIRECT("B_MSK["&amp;EXPEDISI[#Headers]&amp;"]"),ROW()-1),"")</f>
        <v/>
      </c>
    </row>
    <row r="929" spans="1:12" x14ac:dyDescent="0.25">
      <c r="A929" s="16" t="str">
        <f ca="1">IFERROR(INDEX(INDIRECT("B_MSK["&amp;EXPEDISI[#Headers]&amp;"]"),ROW()-1),"")</f>
        <v/>
      </c>
      <c r="B929" s="26" t="str">
        <f ca="1">IFERROR(INDEX(INDIRECT("B_MSK["&amp;EXPEDISI[#Headers]&amp;"]"),ROW()-1),"")</f>
        <v/>
      </c>
      <c r="C929" s="26" t="str">
        <f ca="1">IFERROR(INDEX(SUPPLIER_CONV[2],MATCH(INDEX(INDIRECT("B_MSK["&amp;EXPEDISI[#Headers]&amp;"]"),ROW()-1),SUPPLIER_CONV[1],0)),"")</f>
        <v/>
      </c>
      <c r="D929" s="21" t="str">
        <f ca="1">IFERROR(INDEX(INDIRECT("B_MSK["&amp;EXPEDISI[#Headers]&amp;"]"),ROW()-1)&amp;IF(OR(EXPEDISI[[#This Row],[C]]&lt;2,EXPEDISI[[#This Row],[C]]=""),"","/ CTN"),"")</f>
        <v/>
      </c>
      <c r="E929" s="5" t="str">
        <f ca="1">IFERROR(INDEX(INDIRECT("B_MSK["&amp;EXPEDISI[#Headers]&amp;"]"),ROW()-1),"")</f>
        <v/>
      </c>
      <c r="F929" s="22" t="str">
        <f ca="1">IFERROR(INDEX(INDIRECT("B_MSK["&amp;EXPEDISI[#Headers]&amp;"_1]"),ROW()-1),"")</f>
        <v/>
      </c>
      <c r="G929" s="17" t="str">
        <f ca="1">IFERROR(INDEX(INDIRECT("B_MSK["&amp;EXPEDISI[#Headers]&amp;"_1]"),ROW()-1),"")</f>
        <v/>
      </c>
      <c r="H929" s="17" t="str">
        <f ca="1">IFERROR(INDEX(INDIRECT("B_MSK["&amp;EXPEDISI[#Headers]&amp;"]"),ROW()-1),"")</f>
        <v/>
      </c>
      <c r="I929" s="17" t="str">
        <f ca="1">IFERROR(INDEX(INDIRECT("B_MSK["&amp;EXPEDISI[#Headers]&amp;"]"),ROW()-1),"")</f>
        <v/>
      </c>
      <c r="J929" s="19" t="str">
        <f ca="1">IFERROR(IF(INDEX(INDIRECT("B_MSK["&amp;EXPEDISI[#Headers]&amp;"]"),ROW()-1)=0,"",INDEX(INDIRECT("B_MSK["&amp;EXPEDISI[#Headers]&amp;"]"),ROW()-1)),"")</f>
        <v/>
      </c>
      <c r="K929" s="16" t="str">
        <f ca="1">IFERROR(IF(EXPEDISI[[#This Row],[NAMA BARANG]]="","",INDEX(INDIRECT("B_MSK["&amp;EXPEDISI[#Headers]&amp;"]"),ROW()-1)),"")</f>
        <v/>
      </c>
      <c r="L929" s="17" t="str">
        <f ca="1">IFERROR(INDEX(INDIRECT("B_MSK["&amp;EXPEDISI[#Headers]&amp;"]"),ROW()-1),"")</f>
        <v/>
      </c>
    </row>
    <row r="930" spans="1:12" x14ac:dyDescent="0.25">
      <c r="A930" s="16" t="str">
        <f ca="1">IFERROR(INDEX(INDIRECT("B_MSK["&amp;EXPEDISI[#Headers]&amp;"]"),ROW()-1),"")</f>
        <v/>
      </c>
      <c r="B930" s="26" t="str">
        <f ca="1">IFERROR(INDEX(INDIRECT("B_MSK["&amp;EXPEDISI[#Headers]&amp;"]"),ROW()-1),"")</f>
        <v/>
      </c>
      <c r="C930" s="26" t="str">
        <f ca="1">IFERROR(INDEX(SUPPLIER_CONV[2],MATCH(INDEX(INDIRECT("B_MSK["&amp;EXPEDISI[#Headers]&amp;"]"),ROW()-1),SUPPLIER_CONV[1],0)),"")</f>
        <v/>
      </c>
      <c r="D930" s="21" t="str">
        <f ca="1">IFERROR(INDEX(INDIRECT("B_MSK["&amp;EXPEDISI[#Headers]&amp;"]"),ROW()-1)&amp;IF(OR(EXPEDISI[[#This Row],[C]]&lt;2,EXPEDISI[[#This Row],[C]]=""),"","/ CTN"),"")</f>
        <v/>
      </c>
      <c r="E930" s="5" t="str">
        <f ca="1">IFERROR(INDEX(INDIRECT("B_MSK["&amp;EXPEDISI[#Headers]&amp;"]"),ROW()-1),"")</f>
        <v/>
      </c>
      <c r="F930" s="22" t="str">
        <f ca="1">IFERROR(INDEX(INDIRECT("B_MSK["&amp;EXPEDISI[#Headers]&amp;"_1]"),ROW()-1),"")</f>
        <v/>
      </c>
      <c r="G930" s="17" t="str">
        <f ca="1">IFERROR(INDEX(INDIRECT("B_MSK["&amp;EXPEDISI[#Headers]&amp;"_1]"),ROW()-1),"")</f>
        <v/>
      </c>
      <c r="H930" s="17" t="str">
        <f ca="1">IFERROR(INDEX(INDIRECT("B_MSK["&amp;EXPEDISI[#Headers]&amp;"]"),ROW()-1),"")</f>
        <v/>
      </c>
      <c r="I930" s="17" t="str">
        <f ca="1">IFERROR(INDEX(INDIRECT("B_MSK["&amp;EXPEDISI[#Headers]&amp;"]"),ROW()-1),"")</f>
        <v/>
      </c>
      <c r="J930" s="19" t="str">
        <f ca="1">IFERROR(IF(INDEX(INDIRECT("B_MSK["&amp;EXPEDISI[#Headers]&amp;"]"),ROW()-1)=0,"",INDEX(INDIRECT("B_MSK["&amp;EXPEDISI[#Headers]&amp;"]"),ROW()-1)),"")</f>
        <v/>
      </c>
      <c r="K930" s="16" t="str">
        <f ca="1">IFERROR(IF(EXPEDISI[[#This Row],[NAMA BARANG]]="","",INDEX(INDIRECT("B_MSK["&amp;EXPEDISI[#Headers]&amp;"]"),ROW()-1)),"")</f>
        <v/>
      </c>
      <c r="L930" s="17" t="str">
        <f ca="1">IFERROR(INDEX(INDIRECT("B_MSK["&amp;EXPEDISI[#Headers]&amp;"]"),ROW()-1),"")</f>
        <v/>
      </c>
    </row>
    <row r="931" spans="1:12" x14ac:dyDescent="0.25">
      <c r="A931" s="16" t="str">
        <f ca="1">IFERROR(INDEX(INDIRECT("B_MSK["&amp;EXPEDISI[#Headers]&amp;"]"),ROW()-1),"")</f>
        <v/>
      </c>
      <c r="B931" s="26" t="str">
        <f ca="1">IFERROR(INDEX(INDIRECT("B_MSK["&amp;EXPEDISI[#Headers]&amp;"]"),ROW()-1),"")</f>
        <v/>
      </c>
      <c r="C931" s="26" t="str">
        <f ca="1">IFERROR(INDEX(SUPPLIER_CONV[2],MATCH(INDEX(INDIRECT("B_MSK["&amp;EXPEDISI[#Headers]&amp;"]"),ROW()-1),SUPPLIER_CONV[1],0)),"")</f>
        <v/>
      </c>
      <c r="D931" s="21" t="str">
        <f ca="1">IFERROR(INDEX(INDIRECT("B_MSK["&amp;EXPEDISI[#Headers]&amp;"]"),ROW()-1)&amp;IF(OR(EXPEDISI[[#This Row],[C]]&lt;2,EXPEDISI[[#This Row],[C]]=""),"","/ CTN"),"")</f>
        <v/>
      </c>
      <c r="E931" s="5" t="str">
        <f ca="1">IFERROR(INDEX(INDIRECT("B_MSK["&amp;EXPEDISI[#Headers]&amp;"]"),ROW()-1),"")</f>
        <v/>
      </c>
      <c r="F931" s="22" t="str">
        <f ca="1">IFERROR(INDEX(INDIRECT("B_MSK["&amp;EXPEDISI[#Headers]&amp;"_1]"),ROW()-1),"")</f>
        <v/>
      </c>
      <c r="G931" s="17" t="str">
        <f ca="1">IFERROR(INDEX(INDIRECT("B_MSK["&amp;EXPEDISI[#Headers]&amp;"_1]"),ROW()-1),"")</f>
        <v/>
      </c>
      <c r="H931" s="17" t="str">
        <f ca="1">IFERROR(INDEX(INDIRECT("B_MSK["&amp;EXPEDISI[#Headers]&amp;"]"),ROW()-1),"")</f>
        <v/>
      </c>
      <c r="I931" s="17" t="str">
        <f ca="1">IFERROR(INDEX(INDIRECT("B_MSK["&amp;EXPEDISI[#Headers]&amp;"]"),ROW()-1),"")</f>
        <v/>
      </c>
      <c r="J931" s="19" t="str">
        <f ca="1">IFERROR(IF(INDEX(INDIRECT("B_MSK["&amp;EXPEDISI[#Headers]&amp;"]"),ROW()-1)=0,"",INDEX(INDIRECT("B_MSK["&amp;EXPEDISI[#Headers]&amp;"]"),ROW()-1)),"")</f>
        <v/>
      </c>
      <c r="K931" s="16" t="str">
        <f ca="1">IFERROR(IF(EXPEDISI[[#This Row],[NAMA BARANG]]="","",INDEX(INDIRECT("B_MSK["&amp;EXPEDISI[#Headers]&amp;"]"),ROW()-1)),"")</f>
        <v/>
      </c>
      <c r="L931" s="17" t="str">
        <f ca="1">IFERROR(INDEX(INDIRECT("B_MSK["&amp;EXPEDISI[#Headers]&amp;"]"),ROW()-1),"")</f>
        <v/>
      </c>
    </row>
    <row r="932" spans="1:12" x14ac:dyDescent="0.25">
      <c r="A932" s="16" t="str">
        <f ca="1">IFERROR(INDEX(INDIRECT("B_MSK["&amp;EXPEDISI[#Headers]&amp;"]"),ROW()-1),"")</f>
        <v/>
      </c>
      <c r="B932" s="26" t="str">
        <f ca="1">IFERROR(INDEX(INDIRECT("B_MSK["&amp;EXPEDISI[#Headers]&amp;"]"),ROW()-1),"")</f>
        <v/>
      </c>
      <c r="C932" s="26" t="str">
        <f ca="1">IFERROR(INDEX(SUPPLIER_CONV[2],MATCH(INDEX(INDIRECT("B_MSK["&amp;EXPEDISI[#Headers]&amp;"]"),ROW()-1),SUPPLIER_CONV[1],0)),"")</f>
        <v/>
      </c>
      <c r="D932" s="21" t="str">
        <f ca="1">IFERROR(INDEX(INDIRECT("B_MSK["&amp;EXPEDISI[#Headers]&amp;"]"),ROW()-1)&amp;IF(OR(EXPEDISI[[#This Row],[C]]&lt;2,EXPEDISI[[#This Row],[C]]=""),"","/ CTN"),"")</f>
        <v/>
      </c>
      <c r="E932" s="5" t="str">
        <f ca="1">IFERROR(INDEX(INDIRECT("B_MSK["&amp;EXPEDISI[#Headers]&amp;"]"),ROW()-1),"")</f>
        <v/>
      </c>
      <c r="F932" s="22" t="str">
        <f ca="1">IFERROR(INDEX(INDIRECT("B_MSK["&amp;EXPEDISI[#Headers]&amp;"_1]"),ROW()-1),"")</f>
        <v/>
      </c>
      <c r="G932" s="17" t="str">
        <f ca="1">IFERROR(INDEX(INDIRECT("B_MSK["&amp;EXPEDISI[#Headers]&amp;"_1]"),ROW()-1),"")</f>
        <v/>
      </c>
      <c r="H932" s="17" t="str">
        <f ca="1">IFERROR(INDEX(INDIRECT("B_MSK["&amp;EXPEDISI[#Headers]&amp;"]"),ROW()-1),"")</f>
        <v/>
      </c>
      <c r="I932" s="17" t="str">
        <f ca="1">IFERROR(INDEX(INDIRECT("B_MSK["&amp;EXPEDISI[#Headers]&amp;"]"),ROW()-1),"")</f>
        <v/>
      </c>
      <c r="J932" s="19" t="str">
        <f ca="1">IFERROR(IF(INDEX(INDIRECT("B_MSK["&amp;EXPEDISI[#Headers]&amp;"]"),ROW()-1)=0,"",INDEX(INDIRECT("B_MSK["&amp;EXPEDISI[#Headers]&amp;"]"),ROW()-1)),"")</f>
        <v/>
      </c>
      <c r="K932" s="16" t="str">
        <f ca="1">IFERROR(IF(EXPEDISI[[#This Row],[NAMA BARANG]]="","",INDEX(INDIRECT("B_MSK["&amp;EXPEDISI[#Headers]&amp;"]"),ROW()-1)),"")</f>
        <v/>
      </c>
      <c r="L932" s="17" t="str">
        <f ca="1">IFERROR(INDEX(INDIRECT("B_MSK["&amp;EXPEDISI[#Headers]&amp;"]"),ROW()-1),"")</f>
        <v/>
      </c>
    </row>
    <row r="933" spans="1:12" x14ac:dyDescent="0.25">
      <c r="A933" s="16" t="str">
        <f ca="1">IFERROR(INDEX(INDIRECT("B_MSK["&amp;EXPEDISI[#Headers]&amp;"]"),ROW()-1),"")</f>
        <v/>
      </c>
      <c r="B933" s="26" t="str">
        <f ca="1">IFERROR(INDEX(INDIRECT("B_MSK["&amp;EXPEDISI[#Headers]&amp;"]"),ROW()-1),"")</f>
        <v/>
      </c>
      <c r="C933" s="26" t="str">
        <f ca="1">IFERROR(INDEX(SUPPLIER_CONV[2],MATCH(INDEX(INDIRECT("B_MSK["&amp;EXPEDISI[#Headers]&amp;"]"),ROW()-1),SUPPLIER_CONV[1],0)),"")</f>
        <v/>
      </c>
      <c r="D933" s="21" t="str">
        <f ca="1">IFERROR(INDEX(INDIRECT("B_MSK["&amp;EXPEDISI[#Headers]&amp;"]"),ROW()-1)&amp;IF(OR(EXPEDISI[[#This Row],[C]]&lt;2,EXPEDISI[[#This Row],[C]]=""),"","/ CTN"),"")</f>
        <v/>
      </c>
      <c r="E933" s="5" t="str">
        <f ca="1">IFERROR(INDEX(INDIRECT("B_MSK["&amp;EXPEDISI[#Headers]&amp;"]"),ROW()-1),"")</f>
        <v/>
      </c>
      <c r="F933" s="22" t="str">
        <f ca="1">IFERROR(INDEX(INDIRECT("B_MSK["&amp;EXPEDISI[#Headers]&amp;"_1]"),ROW()-1),"")</f>
        <v/>
      </c>
      <c r="G933" s="17" t="str">
        <f ca="1">IFERROR(INDEX(INDIRECT("B_MSK["&amp;EXPEDISI[#Headers]&amp;"_1]"),ROW()-1),"")</f>
        <v/>
      </c>
      <c r="H933" s="17" t="str">
        <f ca="1">IFERROR(INDEX(INDIRECT("B_MSK["&amp;EXPEDISI[#Headers]&amp;"]"),ROW()-1),"")</f>
        <v/>
      </c>
      <c r="I933" s="17" t="str">
        <f ca="1">IFERROR(INDEX(INDIRECT("B_MSK["&amp;EXPEDISI[#Headers]&amp;"]"),ROW()-1),"")</f>
        <v/>
      </c>
      <c r="J933" s="19" t="str">
        <f ca="1">IFERROR(IF(INDEX(INDIRECT("B_MSK["&amp;EXPEDISI[#Headers]&amp;"]"),ROW()-1)=0,"",INDEX(INDIRECT("B_MSK["&amp;EXPEDISI[#Headers]&amp;"]"),ROW()-1)),"")</f>
        <v/>
      </c>
      <c r="K933" s="16" t="str">
        <f ca="1">IFERROR(IF(EXPEDISI[[#This Row],[NAMA BARANG]]="","",INDEX(INDIRECT("B_MSK["&amp;EXPEDISI[#Headers]&amp;"]"),ROW()-1)),"")</f>
        <v/>
      </c>
      <c r="L933" s="17" t="str">
        <f ca="1">IFERROR(INDEX(INDIRECT("B_MSK["&amp;EXPEDISI[#Headers]&amp;"]"),ROW()-1),"")</f>
        <v/>
      </c>
    </row>
    <row r="934" spans="1:12" x14ac:dyDescent="0.25">
      <c r="A934" s="16" t="str">
        <f ca="1">IFERROR(INDEX(INDIRECT("B_MSK["&amp;EXPEDISI[#Headers]&amp;"]"),ROW()-1),"")</f>
        <v/>
      </c>
      <c r="B934" s="26" t="str">
        <f ca="1">IFERROR(INDEX(INDIRECT("B_MSK["&amp;EXPEDISI[#Headers]&amp;"]"),ROW()-1),"")</f>
        <v/>
      </c>
      <c r="C934" s="26" t="str">
        <f ca="1">IFERROR(INDEX(SUPPLIER_CONV[2],MATCH(INDEX(INDIRECT("B_MSK["&amp;EXPEDISI[#Headers]&amp;"]"),ROW()-1),SUPPLIER_CONV[1],0)),"")</f>
        <v/>
      </c>
      <c r="D934" s="21" t="str">
        <f ca="1">IFERROR(INDEX(INDIRECT("B_MSK["&amp;EXPEDISI[#Headers]&amp;"]"),ROW()-1)&amp;IF(OR(EXPEDISI[[#This Row],[C]]&lt;2,EXPEDISI[[#This Row],[C]]=""),"","/ CTN"),"")</f>
        <v/>
      </c>
      <c r="E934" s="5" t="str">
        <f ca="1">IFERROR(INDEX(INDIRECT("B_MSK["&amp;EXPEDISI[#Headers]&amp;"]"),ROW()-1),"")</f>
        <v/>
      </c>
      <c r="F934" s="22" t="str">
        <f ca="1">IFERROR(INDEX(INDIRECT("B_MSK["&amp;EXPEDISI[#Headers]&amp;"_1]"),ROW()-1),"")</f>
        <v/>
      </c>
      <c r="G934" s="17" t="str">
        <f ca="1">IFERROR(INDEX(INDIRECT("B_MSK["&amp;EXPEDISI[#Headers]&amp;"_1]"),ROW()-1),"")</f>
        <v/>
      </c>
      <c r="H934" s="17" t="str">
        <f ca="1">IFERROR(INDEX(INDIRECT("B_MSK["&amp;EXPEDISI[#Headers]&amp;"]"),ROW()-1),"")</f>
        <v/>
      </c>
      <c r="I934" s="17" t="str">
        <f ca="1">IFERROR(INDEX(INDIRECT("B_MSK["&amp;EXPEDISI[#Headers]&amp;"]"),ROW()-1),"")</f>
        <v/>
      </c>
      <c r="J934" s="19" t="str">
        <f ca="1">IFERROR(IF(INDEX(INDIRECT("B_MSK["&amp;EXPEDISI[#Headers]&amp;"]"),ROW()-1)=0,"",INDEX(INDIRECT("B_MSK["&amp;EXPEDISI[#Headers]&amp;"]"),ROW()-1)),"")</f>
        <v/>
      </c>
      <c r="K934" s="16" t="str">
        <f ca="1">IFERROR(IF(EXPEDISI[[#This Row],[NAMA BARANG]]="","",INDEX(INDIRECT("B_MSK["&amp;EXPEDISI[#Headers]&amp;"]"),ROW()-1)),"")</f>
        <v/>
      </c>
      <c r="L934" s="17" t="str">
        <f ca="1">IFERROR(INDEX(INDIRECT("B_MSK["&amp;EXPEDISI[#Headers]&amp;"]"),ROW()-1),"")</f>
        <v/>
      </c>
    </row>
    <row r="935" spans="1:12" x14ac:dyDescent="0.25">
      <c r="A935" s="16" t="str">
        <f ca="1">IFERROR(INDEX(INDIRECT("B_MSK["&amp;EXPEDISI[#Headers]&amp;"]"),ROW()-1),"")</f>
        <v/>
      </c>
      <c r="B935" s="26" t="str">
        <f ca="1">IFERROR(INDEX(INDIRECT("B_MSK["&amp;EXPEDISI[#Headers]&amp;"]"),ROW()-1),"")</f>
        <v/>
      </c>
      <c r="C935" s="26" t="str">
        <f ca="1">IFERROR(INDEX(SUPPLIER_CONV[2],MATCH(INDEX(INDIRECT("B_MSK["&amp;EXPEDISI[#Headers]&amp;"]"),ROW()-1),SUPPLIER_CONV[1],0)),"")</f>
        <v/>
      </c>
      <c r="D935" s="21" t="str">
        <f ca="1">IFERROR(INDEX(INDIRECT("B_MSK["&amp;EXPEDISI[#Headers]&amp;"]"),ROW()-1)&amp;IF(OR(EXPEDISI[[#This Row],[C]]&lt;2,EXPEDISI[[#This Row],[C]]=""),"","/ CTN"),"")</f>
        <v/>
      </c>
      <c r="E935" s="5" t="str">
        <f ca="1">IFERROR(INDEX(INDIRECT("B_MSK["&amp;EXPEDISI[#Headers]&amp;"]"),ROW()-1),"")</f>
        <v/>
      </c>
      <c r="F935" s="22" t="str">
        <f ca="1">IFERROR(INDEX(INDIRECT("B_MSK["&amp;EXPEDISI[#Headers]&amp;"_1]"),ROW()-1),"")</f>
        <v/>
      </c>
      <c r="G935" s="17" t="str">
        <f ca="1">IFERROR(INDEX(INDIRECT("B_MSK["&amp;EXPEDISI[#Headers]&amp;"_1]"),ROW()-1),"")</f>
        <v/>
      </c>
      <c r="H935" s="17" t="str">
        <f ca="1">IFERROR(INDEX(INDIRECT("B_MSK["&amp;EXPEDISI[#Headers]&amp;"]"),ROW()-1),"")</f>
        <v/>
      </c>
      <c r="I935" s="17" t="str">
        <f ca="1">IFERROR(INDEX(INDIRECT("B_MSK["&amp;EXPEDISI[#Headers]&amp;"]"),ROW()-1),"")</f>
        <v/>
      </c>
      <c r="J935" s="19" t="str">
        <f ca="1">IFERROR(IF(INDEX(INDIRECT("B_MSK["&amp;EXPEDISI[#Headers]&amp;"]"),ROW()-1)=0,"",INDEX(INDIRECT("B_MSK["&amp;EXPEDISI[#Headers]&amp;"]"),ROW()-1)),"")</f>
        <v/>
      </c>
      <c r="K935" s="16" t="str">
        <f ca="1">IFERROR(IF(EXPEDISI[[#This Row],[NAMA BARANG]]="","",INDEX(INDIRECT("B_MSK["&amp;EXPEDISI[#Headers]&amp;"]"),ROW()-1)),"")</f>
        <v/>
      </c>
      <c r="L935" s="17" t="str">
        <f ca="1">IFERROR(INDEX(INDIRECT("B_MSK["&amp;EXPEDISI[#Headers]&amp;"]"),ROW()-1),"")</f>
        <v/>
      </c>
    </row>
    <row r="936" spans="1:12" x14ac:dyDescent="0.25">
      <c r="A936" s="16" t="str">
        <f ca="1">IFERROR(INDEX(INDIRECT("B_MSK["&amp;EXPEDISI[#Headers]&amp;"]"),ROW()-1),"")</f>
        <v/>
      </c>
      <c r="B936" s="26" t="str">
        <f ca="1">IFERROR(INDEX(INDIRECT("B_MSK["&amp;EXPEDISI[#Headers]&amp;"]"),ROW()-1),"")</f>
        <v/>
      </c>
      <c r="C936" s="26" t="str">
        <f ca="1">IFERROR(INDEX(SUPPLIER_CONV[2],MATCH(INDEX(INDIRECT("B_MSK["&amp;EXPEDISI[#Headers]&amp;"]"),ROW()-1),SUPPLIER_CONV[1],0)),"")</f>
        <v/>
      </c>
      <c r="D936" s="21" t="str">
        <f ca="1">IFERROR(INDEX(INDIRECT("B_MSK["&amp;EXPEDISI[#Headers]&amp;"]"),ROW()-1)&amp;IF(OR(EXPEDISI[[#This Row],[C]]&lt;2,EXPEDISI[[#This Row],[C]]=""),"","/ CTN"),"")</f>
        <v/>
      </c>
      <c r="E936" s="5" t="str">
        <f ca="1">IFERROR(INDEX(INDIRECT("B_MSK["&amp;EXPEDISI[#Headers]&amp;"]"),ROW()-1),"")</f>
        <v/>
      </c>
      <c r="F936" s="22" t="str">
        <f ca="1">IFERROR(INDEX(INDIRECT("B_MSK["&amp;EXPEDISI[#Headers]&amp;"_1]"),ROW()-1),"")</f>
        <v/>
      </c>
      <c r="G936" s="17" t="str">
        <f ca="1">IFERROR(INDEX(INDIRECT("B_MSK["&amp;EXPEDISI[#Headers]&amp;"_1]"),ROW()-1),"")</f>
        <v/>
      </c>
      <c r="H936" s="17" t="str">
        <f ca="1">IFERROR(INDEX(INDIRECT("B_MSK["&amp;EXPEDISI[#Headers]&amp;"]"),ROW()-1),"")</f>
        <v/>
      </c>
      <c r="I936" s="17" t="str">
        <f ca="1">IFERROR(INDEX(INDIRECT("B_MSK["&amp;EXPEDISI[#Headers]&amp;"]"),ROW()-1),"")</f>
        <v/>
      </c>
      <c r="J936" s="19" t="str">
        <f ca="1">IFERROR(IF(INDEX(INDIRECT("B_MSK["&amp;EXPEDISI[#Headers]&amp;"]"),ROW()-1)=0,"",INDEX(INDIRECT("B_MSK["&amp;EXPEDISI[#Headers]&amp;"]"),ROW()-1)),"")</f>
        <v/>
      </c>
      <c r="K936" s="16" t="str">
        <f ca="1">IFERROR(IF(EXPEDISI[[#This Row],[NAMA BARANG]]="","",INDEX(INDIRECT("B_MSK["&amp;EXPEDISI[#Headers]&amp;"]"),ROW()-1)),"")</f>
        <v/>
      </c>
      <c r="L936" s="17" t="str">
        <f ca="1">IFERROR(INDEX(INDIRECT("B_MSK["&amp;EXPEDISI[#Headers]&amp;"]"),ROW()-1),"")</f>
        <v/>
      </c>
    </row>
    <row r="937" spans="1:12" x14ac:dyDescent="0.25">
      <c r="A937" s="16" t="str">
        <f ca="1">IFERROR(INDEX(INDIRECT("B_MSK["&amp;EXPEDISI[#Headers]&amp;"]"),ROW()-1),"")</f>
        <v/>
      </c>
      <c r="B937" s="26" t="str">
        <f ca="1">IFERROR(INDEX(INDIRECT("B_MSK["&amp;EXPEDISI[#Headers]&amp;"]"),ROW()-1),"")</f>
        <v/>
      </c>
      <c r="C937" s="26" t="str">
        <f ca="1">IFERROR(INDEX(SUPPLIER_CONV[2],MATCH(INDEX(INDIRECT("B_MSK["&amp;EXPEDISI[#Headers]&amp;"]"),ROW()-1),SUPPLIER_CONV[1],0)),"")</f>
        <v/>
      </c>
      <c r="D937" s="21" t="str">
        <f ca="1">IFERROR(INDEX(INDIRECT("B_MSK["&amp;EXPEDISI[#Headers]&amp;"]"),ROW()-1)&amp;IF(OR(EXPEDISI[[#This Row],[C]]&lt;2,EXPEDISI[[#This Row],[C]]=""),"","/ CTN"),"")</f>
        <v/>
      </c>
      <c r="E937" s="5" t="str">
        <f ca="1">IFERROR(INDEX(INDIRECT("B_MSK["&amp;EXPEDISI[#Headers]&amp;"]"),ROW()-1),"")</f>
        <v/>
      </c>
      <c r="F937" s="22" t="str">
        <f ca="1">IFERROR(INDEX(INDIRECT("B_MSK["&amp;EXPEDISI[#Headers]&amp;"_1]"),ROW()-1),"")</f>
        <v/>
      </c>
      <c r="G937" s="17" t="str">
        <f ca="1">IFERROR(INDEX(INDIRECT("B_MSK["&amp;EXPEDISI[#Headers]&amp;"_1]"),ROW()-1),"")</f>
        <v/>
      </c>
      <c r="H937" s="17" t="str">
        <f ca="1">IFERROR(INDEX(INDIRECT("B_MSK["&amp;EXPEDISI[#Headers]&amp;"]"),ROW()-1),"")</f>
        <v/>
      </c>
      <c r="I937" s="17" t="str">
        <f ca="1">IFERROR(INDEX(INDIRECT("B_MSK["&amp;EXPEDISI[#Headers]&amp;"]"),ROW()-1),"")</f>
        <v/>
      </c>
      <c r="J937" s="19" t="str">
        <f ca="1">IFERROR(IF(INDEX(INDIRECT("B_MSK["&amp;EXPEDISI[#Headers]&amp;"]"),ROW()-1)=0,"",INDEX(INDIRECT("B_MSK["&amp;EXPEDISI[#Headers]&amp;"]"),ROW()-1)),"")</f>
        <v/>
      </c>
      <c r="K937" s="16" t="str">
        <f ca="1">IFERROR(IF(EXPEDISI[[#This Row],[NAMA BARANG]]="","",INDEX(INDIRECT("B_MSK["&amp;EXPEDISI[#Headers]&amp;"]"),ROW()-1)),"")</f>
        <v/>
      </c>
      <c r="L937" s="17" t="str">
        <f ca="1">IFERROR(INDEX(INDIRECT("B_MSK["&amp;EXPEDISI[#Headers]&amp;"]"),ROW()-1),"")</f>
        <v/>
      </c>
    </row>
    <row r="938" spans="1:12" x14ac:dyDescent="0.25">
      <c r="A938" s="16" t="str">
        <f ca="1">IFERROR(INDEX(INDIRECT("B_MSK["&amp;EXPEDISI[#Headers]&amp;"]"),ROW()-1),"")</f>
        <v/>
      </c>
      <c r="B938" s="26" t="str">
        <f ca="1">IFERROR(INDEX(INDIRECT("B_MSK["&amp;EXPEDISI[#Headers]&amp;"]"),ROW()-1),"")</f>
        <v/>
      </c>
      <c r="C938" s="26" t="str">
        <f ca="1">IFERROR(INDEX(SUPPLIER_CONV[2],MATCH(INDEX(INDIRECT("B_MSK["&amp;EXPEDISI[#Headers]&amp;"]"),ROW()-1),SUPPLIER_CONV[1],0)),"")</f>
        <v/>
      </c>
      <c r="D938" s="21" t="str">
        <f ca="1">IFERROR(INDEX(INDIRECT("B_MSK["&amp;EXPEDISI[#Headers]&amp;"]"),ROW()-1)&amp;IF(OR(EXPEDISI[[#This Row],[C]]&lt;2,EXPEDISI[[#This Row],[C]]=""),"","/ CTN"),"")</f>
        <v/>
      </c>
      <c r="E938" s="5" t="str">
        <f ca="1">IFERROR(INDEX(INDIRECT("B_MSK["&amp;EXPEDISI[#Headers]&amp;"]"),ROW()-1),"")</f>
        <v/>
      </c>
      <c r="F938" s="22" t="str">
        <f ca="1">IFERROR(INDEX(INDIRECT("B_MSK["&amp;EXPEDISI[#Headers]&amp;"_1]"),ROW()-1),"")</f>
        <v/>
      </c>
      <c r="G938" s="17" t="str">
        <f ca="1">IFERROR(INDEX(INDIRECT("B_MSK["&amp;EXPEDISI[#Headers]&amp;"_1]"),ROW()-1),"")</f>
        <v/>
      </c>
      <c r="H938" s="17" t="str">
        <f ca="1">IFERROR(INDEX(INDIRECT("B_MSK["&amp;EXPEDISI[#Headers]&amp;"]"),ROW()-1),"")</f>
        <v/>
      </c>
      <c r="I938" s="17" t="str">
        <f ca="1">IFERROR(INDEX(INDIRECT("B_MSK["&amp;EXPEDISI[#Headers]&amp;"]"),ROW()-1),"")</f>
        <v/>
      </c>
      <c r="J938" s="19" t="str">
        <f ca="1">IFERROR(IF(INDEX(INDIRECT("B_MSK["&amp;EXPEDISI[#Headers]&amp;"]"),ROW()-1)=0,"",INDEX(INDIRECT("B_MSK["&amp;EXPEDISI[#Headers]&amp;"]"),ROW()-1)),"")</f>
        <v/>
      </c>
      <c r="K938" s="16" t="str">
        <f ca="1">IFERROR(IF(EXPEDISI[[#This Row],[NAMA BARANG]]="","",INDEX(INDIRECT("B_MSK["&amp;EXPEDISI[#Headers]&amp;"]"),ROW()-1)),"")</f>
        <v/>
      </c>
      <c r="L938" s="17" t="str">
        <f ca="1">IFERROR(INDEX(INDIRECT("B_MSK["&amp;EXPEDISI[#Headers]&amp;"]"),ROW()-1),"")</f>
        <v/>
      </c>
    </row>
    <row r="939" spans="1:12" x14ac:dyDescent="0.25">
      <c r="A939" s="16" t="str">
        <f ca="1">IFERROR(INDEX(INDIRECT("B_MSK["&amp;EXPEDISI[#Headers]&amp;"]"),ROW()-1),"")</f>
        <v/>
      </c>
      <c r="B939" s="26" t="str">
        <f ca="1">IFERROR(INDEX(INDIRECT("B_MSK["&amp;EXPEDISI[#Headers]&amp;"]"),ROW()-1),"")</f>
        <v/>
      </c>
      <c r="C939" s="26" t="str">
        <f ca="1">IFERROR(INDEX(SUPPLIER_CONV[2],MATCH(INDEX(INDIRECT("B_MSK["&amp;EXPEDISI[#Headers]&amp;"]"),ROW()-1),SUPPLIER_CONV[1],0)),"")</f>
        <v/>
      </c>
      <c r="D939" s="21" t="str">
        <f ca="1">IFERROR(INDEX(INDIRECT("B_MSK["&amp;EXPEDISI[#Headers]&amp;"]"),ROW()-1)&amp;IF(OR(EXPEDISI[[#This Row],[C]]&lt;2,EXPEDISI[[#This Row],[C]]=""),"","/ CTN"),"")</f>
        <v/>
      </c>
      <c r="E939" s="5" t="str">
        <f ca="1">IFERROR(INDEX(INDIRECT("B_MSK["&amp;EXPEDISI[#Headers]&amp;"]"),ROW()-1),"")</f>
        <v/>
      </c>
      <c r="F939" s="22" t="str">
        <f ca="1">IFERROR(INDEX(INDIRECT("B_MSK["&amp;EXPEDISI[#Headers]&amp;"_1]"),ROW()-1),"")</f>
        <v/>
      </c>
      <c r="G939" s="17" t="str">
        <f ca="1">IFERROR(INDEX(INDIRECT("B_MSK["&amp;EXPEDISI[#Headers]&amp;"_1]"),ROW()-1),"")</f>
        <v/>
      </c>
      <c r="H939" s="17" t="str">
        <f ca="1">IFERROR(INDEX(INDIRECT("B_MSK["&amp;EXPEDISI[#Headers]&amp;"]"),ROW()-1),"")</f>
        <v/>
      </c>
      <c r="I939" s="17" t="str">
        <f ca="1">IFERROR(INDEX(INDIRECT("B_MSK["&amp;EXPEDISI[#Headers]&amp;"]"),ROW()-1),"")</f>
        <v/>
      </c>
      <c r="J939" s="19" t="str">
        <f ca="1">IFERROR(IF(INDEX(INDIRECT("B_MSK["&amp;EXPEDISI[#Headers]&amp;"]"),ROW()-1)=0,"",INDEX(INDIRECT("B_MSK["&amp;EXPEDISI[#Headers]&amp;"]"),ROW()-1)),"")</f>
        <v/>
      </c>
      <c r="K939" s="16" t="str">
        <f ca="1">IFERROR(IF(EXPEDISI[[#This Row],[NAMA BARANG]]="","",INDEX(INDIRECT("B_MSK["&amp;EXPEDISI[#Headers]&amp;"]"),ROW()-1)),"")</f>
        <v/>
      </c>
      <c r="L939" s="17" t="str">
        <f ca="1">IFERROR(INDEX(INDIRECT("B_MSK["&amp;EXPEDISI[#Headers]&amp;"]"),ROW()-1),"")</f>
        <v/>
      </c>
    </row>
    <row r="940" spans="1:12" x14ac:dyDescent="0.25">
      <c r="A940" s="16" t="str">
        <f ca="1">IFERROR(INDEX(INDIRECT("B_MSK["&amp;EXPEDISI[#Headers]&amp;"]"),ROW()-1),"")</f>
        <v/>
      </c>
      <c r="B940" s="26" t="str">
        <f ca="1">IFERROR(INDEX(INDIRECT("B_MSK["&amp;EXPEDISI[#Headers]&amp;"]"),ROW()-1),"")</f>
        <v/>
      </c>
      <c r="C940" s="26" t="str">
        <f ca="1">IFERROR(INDEX(SUPPLIER_CONV[2],MATCH(INDEX(INDIRECT("B_MSK["&amp;EXPEDISI[#Headers]&amp;"]"),ROW()-1),SUPPLIER_CONV[1],0)),"")</f>
        <v/>
      </c>
      <c r="D940" s="21" t="str">
        <f ca="1">IFERROR(INDEX(INDIRECT("B_MSK["&amp;EXPEDISI[#Headers]&amp;"]"),ROW()-1)&amp;IF(OR(EXPEDISI[[#This Row],[C]]&lt;2,EXPEDISI[[#This Row],[C]]=""),"","/ CTN"),"")</f>
        <v/>
      </c>
      <c r="E940" s="5" t="str">
        <f ca="1">IFERROR(INDEX(INDIRECT("B_MSK["&amp;EXPEDISI[#Headers]&amp;"]"),ROW()-1),"")</f>
        <v/>
      </c>
      <c r="F940" s="22" t="str">
        <f ca="1">IFERROR(INDEX(INDIRECT("B_MSK["&amp;EXPEDISI[#Headers]&amp;"_1]"),ROW()-1),"")</f>
        <v/>
      </c>
      <c r="G940" s="17" t="str">
        <f ca="1">IFERROR(INDEX(INDIRECT("B_MSK["&amp;EXPEDISI[#Headers]&amp;"_1]"),ROW()-1),"")</f>
        <v/>
      </c>
      <c r="H940" s="17" t="str">
        <f ca="1">IFERROR(INDEX(INDIRECT("B_MSK["&amp;EXPEDISI[#Headers]&amp;"]"),ROW()-1),"")</f>
        <v/>
      </c>
      <c r="I940" s="17" t="str">
        <f ca="1">IFERROR(INDEX(INDIRECT("B_MSK["&amp;EXPEDISI[#Headers]&amp;"]"),ROW()-1),"")</f>
        <v/>
      </c>
      <c r="J940" s="19" t="str">
        <f ca="1">IFERROR(IF(INDEX(INDIRECT("B_MSK["&amp;EXPEDISI[#Headers]&amp;"]"),ROW()-1)=0,"",INDEX(INDIRECT("B_MSK["&amp;EXPEDISI[#Headers]&amp;"]"),ROW()-1)),"")</f>
        <v/>
      </c>
      <c r="K940" s="16" t="str">
        <f ca="1">IFERROR(IF(EXPEDISI[[#This Row],[NAMA BARANG]]="","",INDEX(INDIRECT("B_MSK["&amp;EXPEDISI[#Headers]&amp;"]"),ROW()-1)),"")</f>
        <v/>
      </c>
      <c r="L940" s="17" t="str">
        <f ca="1">IFERROR(INDEX(INDIRECT("B_MSK["&amp;EXPEDISI[#Headers]&amp;"]"),ROW()-1),"")</f>
        <v/>
      </c>
    </row>
    <row r="941" spans="1:12" x14ac:dyDescent="0.25">
      <c r="A941" s="16" t="str">
        <f ca="1">IFERROR(INDEX(INDIRECT("B_MSK["&amp;EXPEDISI[#Headers]&amp;"]"),ROW()-1),"")</f>
        <v/>
      </c>
      <c r="B941" s="26" t="str">
        <f ca="1">IFERROR(INDEX(INDIRECT("B_MSK["&amp;EXPEDISI[#Headers]&amp;"]"),ROW()-1),"")</f>
        <v/>
      </c>
      <c r="C941" s="26" t="str">
        <f ca="1">IFERROR(INDEX(SUPPLIER_CONV[2],MATCH(INDEX(INDIRECT("B_MSK["&amp;EXPEDISI[#Headers]&amp;"]"),ROW()-1),SUPPLIER_CONV[1],0)),"")</f>
        <v/>
      </c>
      <c r="D941" s="21" t="str">
        <f ca="1">IFERROR(INDEX(INDIRECT("B_MSK["&amp;EXPEDISI[#Headers]&amp;"]"),ROW()-1)&amp;IF(OR(EXPEDISI[[#This Row],[C]]&lt;2,EXPEDISI[[#This Row],[C]]=""),"","/ CTN"),"")</f>
        <v/>
      </c>
      <c r="E941" s="5" t="str">
        <f ca="1">IFERROR(INDEX(INDIRECT("B_MSK["&amp;EXPEDISI[#Headers]&amp;"]"),ROW()-1),"")</f>
        <v/>
      </c>
      <c r="F941" s="22" t="str">
        <f ca="1">IFERROR(INDEX(INDIRECT("B_MSK["&amp;EXPEDISI[#Headers]&amp;"_1]"),ROW()-1),"")</f>
        <v/>
      </c>
      <c r="G941" s="17" t="str">
        <f ca="1">IFERROR(INDEX(INDIRECT("B_MSK["&amp;EXPEDISI[#Headers]&amp;"_1]"),ROW()-1),"")</f>
        <v/>
      </c>
      <c r="H941" s="17" t="str">
        <f ca="1">IFERROR(INDEX(INDIRECT("B_MSK["&amp;EXPEDISI[#Headers]&amp;"]"),ROW()-1),"")</f>
        <v/>
      </c>
      <c r="I941" s="17" t="str">
        <f ca="1">IFERROR(INDEX(INDIRECT("B_MSK["&amp;EXPEDISI[#Headers]&amp;"]"),ROW()-1),"")</f>
        <v/>
      </c>
      <c r="J941" s="19" t="str">
        <f ca="1">IFERROR(IF(INDEX(INDIRECT("B_MSK["&amp;EXPEDISI[#Headers]&amp;"]"),ROW()-1)=0,"",INDEX(INDIRECT("B_MSK["&amp;EXPEDISI[#Headers]&amp;"]"),ROW()-1)),"")</f>
        <v/>
      </c>
      <c r="K941" s="16" t="str">
        <f ca="1">IFERROR(IF(EXPEDISI[[#This Row],[NAMA BARANG]]="","",INDEX(INDIRECT("B_MSK["&amp;EXPEDISI[#Headers]&amp;"]"),ROW()-1)),"")</f>
        <v/>
      </c>
      <c r="L941" s="17" t="str">
        <f ca="1">IFERROR(INDEX(INDIRECT("B_MSK["&amp;EXPEDISI[#Headers]&amp;"]"),ROW()-1),"")</f>
        <v/>
      </c>
    </row>
    <row r="942" spans="1:12" x14ac:dyDescent="0.25">
      <c r="A942" s="16" t="str">
        <f ca="1">IFERROR(INDEX(INDIRECT("B_MSK["&amp;EXPEDISI[#Headers]&amp;"]"),ROW()-1),"")</f>
        <v/>
      </c>
      <c r="B942" s="26" t="str">
        <f ca="1">IFERROR(INDEX(INDIRECT("B_MSK["&amp;EXPEDISI[#Headers]&amp;"]"),ROW()-1),"")</f>
        <v/>
      </c>
      <c r="C942" s="26" t="str">
        <f ca="1">IFERROR(INDEX(SUPPLIER_CONV[2],MATCH(INDEX(INDIRECT("B_MSK["&amp;EXPEDISI[#Headers]&amp;"]"),ROW()-1),SUPPLIER_CONV[1],0)),"")</f>
        <v/>
      </c>
      <c r="D942" s="21" t="str">
        <f ca="1">IFERROR(INDEX(INDIRECT("B_MSK["&amp;EXPEDISI[#Headers]&amp;"]"),ROW()-1)&amp;IF(OR(EXPEDISI[[#This Row],[C]]&lt;2,EXPEDISI[[#This Row],[C]]=""),"","/ CTN"),"")</f>
        <v/>
      </c>
      <c r="E942" s="5" t="str">
        <f ca="1">IFERROR(INDEX(INDIRECT("B_MSK["&amp;EXPEDISI[#Headers]&amp;"]"),ROW()-1),"")</f>
        <v/>
      </c>
      <c r="F942" s="22" t="str">
        <f ca="1">IFERROR(INDEX(INDIRECT("B_MSK["&amp;EXPEDISI[#Headers]&amp;"_1]"),ROW()-1),"")</f>
        <v/>
      </c>
      <c r="G942" s="17" t="str">
        <f ca="1">IFERROR(INDEX(INDIRECT("B_MSK["&amp;EXPEDISI[#Headers]&amp;"_1]"),ROW()-1),"")</f>
        <v/>
      </c>
      <c r="H942" s="17" t="str">
        <f ca="1">IFERROR(INDEX(INDIRECT("B_MSK["&amp;EXPEDISI[#Headers]&amp;"]"),ROW()-1),"")</f>
        <v/>
      </c>
      <c r="I942" s="17" t="str">
        <f ca="1">IFERROR(INDEX(INDIRECT("B_MSK["&amp;EXPEDISI[#Headers]&amp;"]"),ROW()-1),"")</f>
        <v/>
      </c>
      <c r="J942" s="19" t="str">
        <f ca="1">IFERROR(IF(INDEX(INDIRECT("B_MSK["&amp;EXPEDISI[#Headers]&amp;"]"),ROW()-1)=0,"",INDEX(INDIRECT("B_MSK["&amp;EXPEDISI[#Headers]&amp;"]"),ROW()-1)),"")</f>
        <v/>
      </c>
      <c r="K942" s="16" t="str">
        <f ca="1">IFERROR(IF(EXPEDISI[[#This Row],[NAMA BARANG]]="","",INDEX(INDIRECT("B_MSK["&amp;EXPEDISI[#Headers]&amp;"]"),ROW()-1)),"")</f>
        <v/>
      </c>
      <c r="L942" s="17" t="str">
        <f ca="1">IFERROR(INDEX(INDIRECT("B_MSK["&amp;EXPEDISI[#Headers]&amp;"]"),ROW()-1),"")</f>
        <v/>
      </c>
    </row>
    <row r="943" spans="1:12" x14ac:dyDescent="0.25">
      <c r="A943" s="16" t="str">
        <f ca="1">IFERROR(INDEX(INDIRECT("B_MSK["&amp;EXPEDISI[#Headers]&amp;"]"),ROW()-1),"")</f>
        <v/>
      </c>
      <c r="B943" s="26" t="str">
        <f ca="1">IFERROR(INDEX(INDIRECT("B_MSK["&amp;EXPEDISI[#Headers]&amp;"]"),ROW()-1),"")</f>
        <v/>
      </c>
      <c r="C943" s="26" t="str">
        <f ca="1">IFERROR(INDEX(SUPPLIER_CONV[2],MATCH(INDEX(INDIRECT("B_MSK["&amp;EXPEDISI[#Headers]&amp;"]"),ROW()-1),SUPPLIER_CONV[1],0)),"")</f>
        <v/>
      </c>
      <c r="D943" s="21" t="str">
        <f ca="1">IFERROR(INDEX(INDIRECT("B_MSK["&amp;EXPEDISI[#Headers]&amp;"]"),ROW()-1)&amp;IF(OR(EXPEDISI[[#This Row],[C]]&lt;2,EXPEDISI[[#This Row],[C]]=""),"","/ CTN"),"")</f>
        <v/>
      </c>
      <c r="E943" s="5" t="str">
        <f ca="1">IFERROR(INDEX(INDIRECT("B_MSK["&amp;EXPEDISI[#Headers]&amp;"]"),ROW()-1),"")</f>
        <v/>
      </c>
      <c r="F943" s="22" t="str">
        <f ca="1">IFERROR(INDEX(INDIRECT("B_MSK["&amp;EXPEDISI[#Headers]&amp;"_1]"),ROW()-1),"")</f>
        <v/>
      </c>
      <c r="G943" s="17" t="str">
        <f ca="1">IFERROR(INDEX(INDIRECT("B_MSK["&amp;EXPEDISI[#Headers]&amp;"_1]"),ROW()-1),"")</f>
        <v/>
      </c>
      <c r="H943" s="17" t="str">
        <f ca="1">IFERROR(INDEX(INDIRECT("B_MSK["&amp;EXPEDISI[#Headers]&amp;"]"),ROW()-1),"")</f>
        <v/>
      </c>
      <c r="I943" s="17" t="str">
        <f ca="1">IFERROR(INDEX(INDIRECT("B_MSK["&amp;EXPEDISI[#Headers]&amp;"]"),ROW()-1),"")</f>
        <v/>
      </c>
      <c r="J943" s="19" t="str">
        <f ca="1">IFERROR(IF(INDEX(INDIRECT("B_MSK["&amp;EXPEDISI[#Headers]&amp;"]"),ROW()-1)=0,"",INDEX(INDIRECT("B_MSK["&amp;EXPEDISI[#Headers]&amp;"]"),ROW()-1)),"")</f>
        <v/>
      </c>
      <c r="K943" s="16" t="str">
        <f ca="1">IFERROR(IF(EXPEDISI[[#This Row],[NAMA BARANG]]="","",INDEX(INDIRECT("B_MSK["&amp;EXPEDISI[#Headers]&amp;"]"),ROW()-1)),"")</f>
        <v/>
      </c>
      <c r="L943" s="17" t="str">
        <f ca="1">IFERROR(INDEX(INDIRECT("B_MSK["&amp;EXPEDISI[#Headers]&amp;"]"),ROW()-1),"")</f>
        <v/>
      </c>
    </row>
    <row r="944" spans="1:12" x14ac:dyDescent="0.25">
      <c r="A944" s="16" t="str">
        <f ca="1">IFERROR(INDEX(INDIRECT("B_MSK["&amp;EXPEDISI[#Headers]&amp;"]"),ROW()-1),"")</f>
        <v/>
      </c>
      <c r="B944" s="26" t="str">
        <f ca="1">IFERROR(INDEX(INDIRECT("B_MSK["&amp;EXPEDISI[#Headers]&amp;"]"),ROW()-1),"")</f>
        <v/>
      </c>
      <c r="C944" s="26" t="str">
        <f ca="1">IFERROR(INDEX(SUPPLIER_CONV[2],MATCH(INDEX(INDIRECT("B_MSK["&amp;EXPEDISI[#Headers]&amp;"]"),ROW()-1),SUPPLIER_CONV[1],0)),"")</f>
        <v/>
      </c>
      <c r="D944" s="21" t="str">
        <f ca="1">IFERROR(INDEX(INDIRECT("B_MSK["&amp;EXPEDISI[#Headers]&amp;"]"),ROW()-1)&amp;IF(OR(EXPEDISI[[#This Row],[C]]&lt;2,EXPEDISI[[#This Row],[C]]=""),"","/ CTN"),"")</f>
        <v/>
      </c>
      <c r="E944" s="5" t="str">
        <f ca="1">IFERROR(INDEX(INDIRECT("B_MSK["&amp;EXPEDISI[#Headers]&amp;"]"),ROW()-1),"")</f>
        <v/>
      </c>
      <c r="F944" s="22" t="str">
        <f ca="1">IFERROR(INDEX(INDIRECT("B_MSK["&amp;EXPEDISI[#Headers]&amp;"_1]"),ROW()-1),"")</f>
        <v/>
      </c>
      <c r="G944" s="17" t="str">
        <f ca="1">IFERROR(INDEX(INDIRECT("B_MSK["&amp;EXPEDISI[#Headers]&amp;"_1]"),ROW()-1),"")</f>
        <v/>
      </c>
      <c r="H944" s="17" t="str">
        <f ca="1">IFERROR(INDEX(INDIRECT("B_MSK["&amp;EXPEDISI[#Headers]&amp;"]"),ROW()-1),"")</f>
        <v/>
      </c>
      <c r="I944" s="17" t="str">
        <f ca="1">IFERROR(INDEX(INDIRECT("B_MSK["&amp;EXPEDISI[#Headers]&amp;"]"),ROW()-1),"")</f>
        <v/>
      </c>
      <c r="J944" s="19" t="str">
        <f ca="1">IFERROR(IF(INDEX(INDIRECT("B_MSK["&amp;EXPEDISI[#Headers]&amp;"]"),ROW()-1)=0,"",INDEX(INDIRECT("B_MSK["&amp;EXPEDISI[#Headers]&amp;"]"),ROW()-1)),"")</f>
        <v/>
      </c>
      <c r="K944" s="16" t="str">
        <f ca="1">IFERROR(IF(EXPEDISI[[#This Row],[NAMA BARANG]]="","",INDEX(INDIRECT("B_MSK["&amp;EXPEDISI[#Headers]&amp;"]"),ROW()-1)),"")</f>
        <v/>
      </c>
      <c r="L944" s="17" t="str">
        <f ca="1">IFERROR(INDEX(INDIRECT("B_MSK["&amp;EXPEDISI[#Headers]&amp;"]"),ROW()-1),"")</f>
        <v/>
      </c>
    </row>
    <row r="945" spans="1:12" x14ac:dyDescent="0.25">
      <c r="A945" s="16" t="str">
        <f ca="1">IFERROR(INDEX(INDIRECT("B_MSK["&amp;EXPEDISI[#Headers]&amp;"]"),ROW()-1),"")</f>
        <v/>
      </c>
      <c r="B945" s="26" t="str">
        <f ca="1">IFERROR(INDEX(INDIRECT("B_MSK["&amp;EXPEDISI[#Headers]&amp;"]"),ROW()-1),"")</f>
        <v/>
      </c>
      <c r="C945" s="26" t="str">
        <f ca="1">IFERROR(INDEX(SUPPLIER_CONV[2],MATCH(INDEX(INDIRECT("B_MSK["&amp;EXPEDISI[#Headers]&amp;"]"),ROW()-1),SUPPLIER_CONV[1],0)),"")</f>
        <v/>
      </c>
      <c r="D945" s="21" t="str">
        <f ca="1">IFERROR(INDEX(INDIRECT("B_MSK["&amp;EXPEDISI[#Headers]&amp;"]"),ROW()-1)&amp;IF(OR(EXPEDISI[[#This Row],[C]]&lt;2,EXPEDISI[[#This Row],[C]]=""),"","/ CTN"),"")</f>
        <v/>
      </c>
      <c r="E945" s="5" t="str">
        <f ca="1">IFERROR(INDEX(INDIRECT("B_MSK["&amp;EXPEDISI[#Headers]&amp;"]"),ROW()-1),"")</f>
        <v/>
      </c>
      <c r="F945" s="22" t="str">
        <f ca="1">IFERROR(INDEX(INDIRECT("B_MSK["&amp;EXPEDISI[#Headers]&amp;"_1]"),ROW()-1),"")</f>
        <v/>
      </c>
      <c r="G945" s="17" t="str">
        <f ca="1">IFERROR(INDEX(INDIRECT("B_MSK["&amp;EXPEDISI[#Headers]&amp;"_1]"),ROW()-1),"")</f>
        <v/>
      </c>
      <c r="H945" s="17" t="str">
        <f ca="1">IFERROR(INDEX(INDIRECT("B_MSK["&amp;EXPEDISI[#Headers]&amp;"]"),ROW()-1),"")</f>
        <v/>
      </c>
      <c r="I945" s="17" t="str">
        <f ca="1">IFERROR(INDEX(INDIRECT("B_MSK["&amp;EXPEDISI[#Headers]&amp;"]"),ROW()-1),"")</f>
        <v/>
      </c>
      <c r="J945" s="19" t="str">
        <f ca="1">IFERROR(IF(INDEX(INDIRECT("B_MSK["&amp;EXPEDISI[#Headers]&amp;"]"),ROW()-1)=0,"",INDEX(INDIRECT("B_MSK["&amp;EXPEDISI[#Headers]&amp;"]"),ROW()-1)),"")</f>
        <v/>
      </c>
      <c r="K945" s="16" t="str">
        <f ca="1">IFERROR(IF(EXPEDISI[[#This Row],[NAMA BARANG]]="","",INDEX(INDIRECT("B_MSK["&amp;EXPEDISI[#Headers]&amp;"]"),ROW()-1)),"")</f>
        <v/>
      </c>
      <c r="L945" s="17" t="str">
        <f ca="1">IFERROR(INDEX(INDIRECT("B_MSK["&amp;EXPEDISI[#Headers]&amp;"]"),ROW()-1),"")</f>
        <v/>
      </c>
    </row>
    <row r="946" spans="1:12" x14ac:dyDescent="0.25">
      <c r="A946" s="16" t="str">
        <f ca="1">IFERROR(INDEX(INDIRECT("B_MSK["&amp;EXPEDISI[#Headers]&amp;"]"),ROW()-1),"")</f>
        <v/>
      </c>
      <c r="B946" s="26" t="str">
        <f ca="1">IFERROR(INDEX(INDIRECT("B_MSK["&amp;EXPEDISI[#Headers]&amp;"]"),ROW()-1),"")</f>
        <v/>
      </c>
      <c r="C946" s="26" t="str">
        <f ca="1">IFERROR(INDEX(SUPPLIER_CONV[2],MATCH(INDEX(INDIRECT("B_MSK["&amp;EXPEDISI[#Headers]&amp;"]"),ROW()-1),SUPPLIER_CONV[1],0)),"")</f>
        <v/>
      </c>
      <c r="D946" s="21" t="str">
        <f ca="1">IFERROR(INDEX(INDIRECT("B_MSK["&amp;EXPEDISI[#Headers]&amp;"]"),ROW()-1)&amp;IF(OR(EXPEDISI[[#This Row],[C]]&lt;2,EXPEDISI[[#This Row],[C]]=""),"","/ CTN"),"")</f>
        <v/>
      </c>
      <c r="E946" s="5" t="str">
        <f ca="1">IFERROR(INDEX(INDIRECT("B_MSK["&amp;EXPEDISI[#Headers]&amp;"]"),ROW()-1),"")</f>
        <v/>
      </c>
      <c r="F946" s="22" t="str">
        <f ca="1">IFERROR(INDEX(INDIRECT("B_MSK["&amp;EXPEDISI[#Headers]&amp;"_1]"),ROW()-1),"")</f>
        <v/>
      </c>
      <c r="G946" s="17" t="str">
        <f ca="1">IFERROR(INDEX(INDIRECT("B_MSK["&amp;EXPEDISI[#Headers]&amp;"_1]"),ROW()-1),"")</f>
        <v/>
      </c>
      <c r="H946" s="17" t="str">
        <f ca="1">IFERROR(INDEX(INDIRECT("B_MSK["&amp;EXPEDISI[#Headers]&amp;"]"),ROW()-1),"")</f>
        <v/>
      </c>
      <c r="I946" s="17" t="str">
        <f ca="1">IFERROR(INDEX(INDIRECT("B_MSK["&amp;EXPEDISI[#Headers]&amp;"]"),ROW()-1),"")</f>
        <v/>
      </c>
      <c r="J946" s="19" t="str">
        <f ca="1">IFERROR(IF(INDEX(INDIRECT("B_MSK["&amp;EXPEDISI[#Headers]&amp;"]"),ROW()-1)=0,"",INDEX(INDIRECT("B_MSK["&amp;EXPEDISI[#Headers]&amp;"]"),ROW()-1)),"")</f>
        <v/>
      </c>
      <c r="K946" s="16" t="str">
        <f ca="1">IFERROR(IF(EXPEDISI[[#This Row],[NAMA BARANG]]="","",INDEX(INDIRECT("B_MSK["&amp;EXPEDISI[#Headers]&amp;"]"),ROW()-1)),"")</f>
        <v/>
      </c>
      <c r="L946" s="17" t="str">
        <f ca="1">IFERROR(INDEX(INDIRECT("B_MSK["&amp;EXPEDISI[#Headers]&amp;"]"),ROW()-1),"")</f>
        <v/>
      </c>
    </row>
    <row r="947" spans="1:12" x14ac:dyDescent="0.25">
      <c r="A947" s="16" t="str">
        <f ca="1">IFERROR(INDEX(INDIRECT("B_MSK["&amp;EXPEDISI[#Headers]&amp;"]"),ROW()-1),"")</f>
        <v/>
      </c>
      <c r="B947" s="26" t="str">
        <f ca="1">IFERROR(INDEX(INDIRECT("B_MSK["&amp;EXPEDISI[#Headers]&amp;"]"),ROW()-1),"")</f>
        <v/>
      </c>
      <c r="C947" s="26" t="str">
        <f ca="1">IFERROR(INDEX(SUPPLIER_CONV[2],MATCH(INDEX(INDIRECT("B_MSK["&amp;EXPEDISI[#Headers]&amp;"]"),ROW()-1),SUPPLIER_CONV[1],0)),"")</f>
        <v/>
      </c>
      <c r="D947" s="21" t="str">
        <f ca="1">IFERROR(INDEX(INDIRECT("B_MSK["&amp;EXPEDISI[#Headers]&amp;"]"),ROW()-1)&amp;IF(OR(EXPEDISI[[#This Row],[C]]&lt;2,EXPEDISI[[#This Row],[C]]=""),"","/ CTN"),"")</f>
        <v/>
      </c>
      <c r="E947" s="5" t="str">
        <f ca="1">IFERROR(INDEX(INDIRECT("B_MSK["&amp;EXPEDISI[#Headers]&amp;"]"),ROW()-1),"")</f>
        <v/>
      </c>
      <c r="F947" s="22" t="str">
        <f ca="1">IFERROR(INDEX(INDIRECT("B_MSK["&amp;EXPEDISI[#Headers]&amp;"_1]"),ROW()-1),"")</f>
        <v/>
      </c>
      <c r="G947" s="17" t="str">
        <f ca="1">IFERROR(INDEX(INDIRECT("B_MSK["&amp;EXPEDISI[#Headers]&amp;"_1]"),ROW()-1),"")</f>
        <v/>
      </c>
      <c r="H947" s="17" t="str">
        <f ca="1">IFERROR(INDEX(INDIRECT("B_MSK["&amp;EXPEDISI[#Headers]&amp;"]"),ROW()-1),"")</f>
        <v/>
      </c>
      <c r="I947" s="17" t="str">
        <f ca="1">IFERROR(INDEX(INDIRECT("B_MSK["&amp;EXPEDISI[#Headers]&amp;"]"),ROW()-1),"")</f>
        <v/>
      </c>
      <c r="J947" s="19" t="str">
        <f ca="1">IFERROR(IF(INDEX(INDIRECT("B_MSK["&amp;EXPEDISI[#Headers]&amp;"]"),ROW()-1)=0,"",INDEX(INDIRECT("B_MSK["&amp;EXPEDISI[#Headers]&amp;"]"),ROW()-1)),"")</f>
        <v/>
      </c>
      <c r="K947" s="16" t="str">
        <f ca="1">IFERROR(IF(EXPEDISI[[#This Row],[NAMA BARANG]]="","",INDEX(INDIRECT("B_MSK["&amp;EXPEDISI[#Headers]&amp;"]"),ROW()-1)),"")</f>
        <v/>
      </c>
      <c r="L947" s="17" t="str">
        <f ca="1">IFERROR(INDEX(INDIRECT("B_MSK["&amp;EXPEDISI[#Headers]&amp;"]"),ROW()-1),"")</f>
        <v/>
      </c>
    </row>
    <row r="948" spans="1:12" x14ac:dyDescent="0.25">
      <c r="A948" s="16" t="str">
        <f ca="1">IFERROR(INDEX(INDIRECT("B_MSK["&amp;EXPEDISI[#Headers]&amp;"]"),ROW()-1),"")</f>
        <v/>
      </c>
      <c r="B948" s="26" t="str">
        <f ca="1">IFERROR(INDEX(INDIRECT("B_MSK["&amp;EXPEDISI[#Headers]&amp;"]"),ROW()-1),"")</f>
        <v/>
      </c>
      <c r="C948" s="26" t="str">
        <f ca="1">IFERROR(INDEX(SUPPLIER_CONV[2],MATCH(INDEX(INDIRECT("B_MSK["&amp;EXPEDISI[#Headers]&amp;"]"),ROW()-1),SUPPLIER_CONV[1],0)),"")</f>
        <v/>
      </c>
      <c r="D948" s="21" t="str">
        <f ca="1">IFERROR(INDEX(INDIRECT("B_MSK["&amp;EXPEDISI[#Headers]&amp;"]"),ROW()-1)&amp;IF(OR(EXPEDISI[[#This Row],[C]]&lt;2,EXPEDISI[[#This Row],[C]]=""),"","/ CTN"),"")</f>
        <v/>
      </c>
      <c r="E948" s="5" t="str">
        <f ca="1">IFERROR(INDEX(INDIRECT("B_MSK["&amp;EXPEDISI[#Headers]&amp;"]"),ROW()-1),"")</f>
        <v/>
      </c>
      <c r="F948" s="22" t="str">
        <f ca="1">IFERROR(INDEX(INDIRECT("B_MSK["&amp;EXPEDISI[#Headers]&amp;"_1]"),ROW()-1),"")</f>
        <v/>
      </c>
      <c r="G948" s="17" t="str">
        <f ca="1">IFERROR(INDEX(INDIRECT("B_MSK["&amp;EXPEDISI[#Headers]&amp;"_1]"),ROW()-1),"")</f>
        <v/>
      </c>
      <c r="H948" s="17" t="str">
        <f ca="1">IFERROR(INDEX(INDIRECT("B_MSK["&amp;EXPEDISI[#Headers]&amp;"]"),ROW()-1),"")</f>
        <v/>
      </c>
      <c r="I948" s="17" t="str">
        <f ca="1">IFERROR(INDEX(INDIRECT("B_MSK["&amp;EXPEDISI[#Headers]&amp;"]"),ROW()-1),"")</f>
        <v/>
      </c>
      <c r="J948" s="19" t="str">
        <f ca="1">IFERROR(IF(INDEX(INDIRECT("B_MSK["&amp;EXPEDISI[#Headers]&amp;"]"),ROW()-1)=0,"",INDEX(INDIRECT("B_MSK["&amp;EXPEDISI[#Headers]&amp;"]"),ROW()-1)),"")</f>
        <v/>
      </c>
      <c r="K948" s="16" t="str">
        <f ca="1">IFERROR(IF(EXPEDISI[[#This Row],[NAMA BARANG]]="","",INDEX(INDIRECT("B_MSK["&amp;EXPEDISI[#Headers]&amp;"]"),ROW()-1)),"")</f>
        <v/>
      </c>
      <c r="L948" s="17" t="str">
        <f ca="1">IFERROR(INDEX(INDIRECT("B_MSK["&amp;EXPEDISI[#Headers]&amp;"]"),ROW()-1),"")</f>
        <v/>
      </c>
    </row>
    <row r="949" spans="1:12" x14ac:dyDescent="0.25">
      <c r="A949" s="16" t="str">
        <f ca="1">IFERROR(INDEX(INDIRECT("B_MSK["&amp;EXPEDISI[#Headers]&amp;"]"),ROW()-1),"")</f>
        <v/>
      </c>
      <c r="B949" s="26" t="str">
        <f ca="1">IFERROR(INDEX(INDIRECT("B_MSK["&amp;EXPEDISI[#Headers]&amp;"]"),ROW()-1),"")</f>
        <v/>
      </c>
      <c r="C949" s="26" t="str">
        <f ca="1">IFERROR(INDEX(SUPPLIER_CONV[2],MATCH(INDEX(INDIRECT("B_MSK["&amp;EXPEDISI[#Headers]&amp;"]"),ROW()-1),SUPPLIER_CONV[1],0)),"")</f>
        <v/>
      </c>
      <c r="D949" s="21" t="str">
        <f ca="1">IFERROR(INDEX(INDIRECT("B_MSK["&amp;EXPEDISI[#Headers]&amp;"]"),ROW()-1)&amp;IF(OR(EXPEDISI[[#This Row],[C]]&lt;2,EXPEDISI[[#This Row],[C]]=""),"","/ CTN"),"")</f>
        <v/>
      </c>
      <c r="E949" s="5" t="str">
        <f ca="1">IFERROR(INDEX(INDIRECT("B_MSK["&amp;EXPEDISI[#Headers]&amp;"]"),ROW()-1),"")</f>
        <v/>
      </c>
      <c r="F949" s="22" t="str">
        <f ca="1">IFERROR(INDEX(INDIRECT("B_MSK["&amp;EXPEDISI[#Headers]&amp;"_1]"),ROW()-1),"")</f>
        <v/>
      </c>
      <c r="G949" s="17" t="str">
        <f ca="1">IFERROR(INDEX(INDIRECT("B_MSK["&amp;EXPEDISI[#Headers]&amp;"_1]"),ROW()-1),"")</f>
        <v/>
      </c>
      <c r="H949" s="17" t="str">
        <f ca="1">IFERROR(INDEX(INDIRECT("B_MSK["&amp;EXPEDISI[#Headers]&amp;"]"),ROW()-1),"")</f>
        <v/>
      </c>
      <c r="I949" s="17" t="str">
        <f ca="1">IFERROR(INDEX(INDIRECT("B_MSK["&amp;EXPEDISI[#Headers]&amp;"]"),ROW()-1),"")</f>
        <v/>
      </c>
      <c r="J949" s="23" t="str">
        <f ca="1">IFERROR(IF(INDEX(INDIRECT("B_MSK["&amp;EXPEDISI[#Headers]&amp;"]"),ROW()-1)=0,"",INDEX(INDIRECT("B_MSK["&amp;EXPEDISI[#Headers]&amp;"]"),ROW()-1)),"")</f>
        <v/>
      </c>
      <c r="K949" s="16" t="str">
        <f ca="1">IFERROR(IF(EXPEDISI[[#This Row],[NAMA BARANG]]="","",INDEX(INDIRECT("B_MSK["&amp;EXPEDISI[#Headers]&amp;"]"),ROW()-1)),"")</f>
        <v/>
      </c>
      <c r="L949" s="17" t="str">
        <f ca="1">IFERROR(INDEX(INDIRECT("B_MSK["&amp;EXPEDISI[#Headers]&amp;"]"),ROW()-1),"")</f>
        <v/>
      </c>
    </row>
    <row r="950" spans="1:12" x14ac:dyDescent="0.25">
      <c r="A950" s="16" t="str">
        <f ca="1">IFERROR(INDEX(INDIRECT("B_MSK["&amp;EXPEDISI[#Headers]&amp;"]"),ROW()-1),"")</f>
        <v/>
      </c>
      <c r="B950" s="26" t="str">
        <f ca="1">IFERROR(INDEX(INDIRECT("B_MSK["&amp;EXPEDISI[#Headers]&amp;"]"),ROW()-1),"")</f>
        <v/>
      </c>
      <c r="C950" s="26" t="str">
        <f ca="1">IFERROR(INDEX(SUPPLIER_CONV[2],MATCH(INDEX(INDIRECT("B_MSK["&amp;EXPEDISI[#Headers]&amp;"]"),ROW()-1),SUPPLIER_CONV[1],0)),"")</f>
        <v/>
      </c>
      <c r="D950" s="21" t="str">
        <f ca="1">IFERROR(INDEX(INDIRECT("B_MSK["&amp;EXPEDISI[#Headers]&amp;"]"),ROW()-1)&amp;IF(OR(EXPEDISI[[#This Row],[C]]&lt;2,EXPEDISI[[#This Row],[C]]=""),"","/ CTN"),"")</f>
        <v/>
      </c>
      <c r="E950" s="5" t="str">
        <f ca="1">IFERROR(INDEX(INDIRECT("B_MSK["&amp;EXPEDISI[#Headers]&amp;"]"),ROW()-1),"")</f>
        <v/>
      </c>
      <c r="F950" s="22" t="str">
        <f ca="1">IFERROR(INDEX(INDIRECT("B_MSK["&amp;EXPEDISI[#Headers]&amp;"_1]"),ROW()-1),"")</f>
        <v/>
      </c>
      <c r="G950" s="17" t="str">
        <f ca="1">IFERROR(INDEX(INDIRECT("B_MSK["&amp;EXPEDISI[#Headers]&amp;"_1]"),ROW()-1),"")</f>
        <v/>
      </c>
      <c r="H950" s="17" t="str">
        <f ca="1">IFERROR(INDEX(INDIRECT("B_MSK["&amp;EXPEDISI[#Headers]&amp;"]"),ROW()-1),"")</f>
        <v/>
      </c>
      <c r="I950" s="17" t="str">
        <f ca="1">IFERROR(INDEX(INDIRECT("B_MSK["&amp;EXPEDISI[#Headers]&amp;"]"),ROW()-1),"")</f>
        <v/>
      </c>
      <c r="J950" s="23" t="str">
        <f ca="1">IFERROR(IF(INDEX(INDIRECT("B_MSK["&amp;EXPEDISI[#Headers]&amp;"]"),ROW()-1)=0,"",INDEX(INDIRECT("B_MSK["&amp;EXPEDISI[#Headers]&amp;"]"),ROW()-1)),"")</f>
        <v/>
      </c>
      <c r="K950" s="16" t="str">
        <f ca="1">IFERROR(IF(EXPEDISI[[#This Row],[NAMA BARANG]]="","",INDEX(INDIRECT("B_MSK["&amp;EXPEDISI[#Headers]&amp;"]"),ROW()-1)),"")</f>
        <v/>
      </c>
      <c r="L950" s="17" t="str">
        <f ca="1">IFERROR(INDEX(INDIRECT("B_MSK["&amp;EXPEDISI[#Headers]&amp;"]"),ROW()-1),"")</f>
        <v/>
      </c>
    </row>
    <row r="951" spans="1:12" x14ac:dyDescent="0.25">
      <c r="A951" s="16" t="str">
        <f ca="1">IFERROR(INDEX(INDIRECT("B_MSK["&amp;EXPEDISI[#Headers]&amp;"]"),ROW()-1),"")</f>
        <v/>
      </c>
      <c r="B951" s="26" t="str">
        <f ca="1">IFERROR(INDEX(INDIRECT("B_MSK["&amp;EXPEDISI[#Headers]&amp;"]"),ROW()-1),"")</f>
        <v/>
      </c>
      <c r="C951" s="26" t="str">
        <f ca="1">IFERROR(INDEX(SUPPLIER_CONV[2],MATCH(INDEX(INDIRECT("B_MSK["&amp;EXPEDISI[#Headers]&amp;"]"),ROW()-1),SUPPLIER_CONV[1],0)),"")</f>
        <v/>
      </c>
      <c r="D951" s="21" t="str">
        <f ca="1">IFERROR(INDEX(INDIRECT("B_MSK["&amp;EXPEDISI[#Headers]&amp;"]"),ROW()-1)&amp;IF(OR(EXPEDISI[[#This Row],[C]]&lt;2,EXPEDISI[[#This Row],[C]]=""),"","/ CTN"),"")</f>
        <v/>
      </c>
      <c r="E951" s="5" t="str">
        <f ca="1">IFERROR(INDEX(INDIRECT("B_MSK["&amp;EXPEDISI[#Headers]&amp;"]"),ROW()-1),"")</f>
        <v/>
      </c>
      <c r="F951" s="22" t="str">
        <f ca="1">IFERROR(INDEX(INDIRECT("B_MSK["&amp;EXPEDISI[#Headers]&amp;"_1]"),ROW()-1),"")</f>
        <v/>
      </c>
      <c r="G951" s="17" t="str">
        <f ca="1">IFERROR(INDEX(INDIRECT("B_MSK["&amp;EXPEDISI[#Headers]&amp;"_1]"),ROW()-1),"")</f>
        <v/>
      </c>
      <c r="H951" s="17" t="str">
        <f ca="1">IFERROR(INDEX(INDIRECT("B_MSK["&amp;EXPEDISI[#Headers]&amp;"]"),ROW()-1),"")</f>
        <v/>
      </c>
      <c r="I951" s="17" t="str">
        <f ca="1">IFERROR(INDEX(INDIRECT("B_MSK["&amp;EXPEDISI[#Headers]&amp;"]"),ROW()-1),"")</f>
        <v/>
      </c>
      <c r="J951" s="23" t="str">
        <f ca="1">IFERROR(IF(INDEX(INDIRECT("B_MSK["&amp;EXPEDISI[#Headers]&amp;"]"),ROW()-1)=0,"",INDEX(INDIRECT("B_MSK["&amp;EXPEDISI[#Headers]&amp;"]"),ROW()-1)),"")</f>
        <v/>
      </c>
      <c r="K951" s="16" t="str">
        <f ca="1">IFERROR(IF(EXPEDISI[[#This Row],[NAMA BARANG]]="","",INDEX(INDIRECT("B_MSK["&amp;EXPEDISI[#Headers]&amp;"]"),ROW()-1)),"")</f>
        <v/>
      </c>
      <c r="L951" s="17" t="str">
        <f ca="1">IFERROR(INDEX(INDIRECT("B_MSK["&amp;EXPEDISI[#Headers]&amp;"]"),ROW()-1),"")</f>
        <v/>
      </c>
    </row>
    <row r="952" spans="1:12" x14ac:dyDescent="0.25">
      <c r="A952" s="16" t="str">
        <f ca="1">IFERROR(INDEX(INDIRECT("B_MSK["&amp;EXPEDISI[#Headers]&amp;"]"),ROW()-1),"")</f>
        <v/>
      </c>
      <c r="B952" s="26" t="str">
        <f ca="1">IFERROR(INDEX(INDIRECT("B_MSK["&amp;EXPEDISI[#Headers]&amp;"]"),ROW()-1),"")</f>
        <v/>
      </c>
      <c r="C952" s="26" t="str">
        <f ca="1">IFERROR(INDEX(SUPPLIER_CONV[2],MATCH(INDEX(INDIRECT("B_MSK["&amp;EXPEDISI[#Headers]&amp;"]"),ROW()-1),SUPPLIER_CONV[1],0)),"")</f>
        <v/>
      </c>
      <c r="D952" s="21" t="str">
        <f ca="1">IFERROR(INDEX(INDIRECT("B_MSK["&amp;EXPEDISI[#Headers]&amp;"]"),ROW()-1)&amp;IF(OR(EXPEDISI[[#This Row],[C]]&lt;2,EXPEDISI[[#This Row],[C]]=""),"","/ CTN"),"")</f>
        <v/>
      </c>
      <c r="E952" s="5" t="str">
        <f ca="1">IFERROR(INDEX(INDIRECT("B_MSK["&amp;EXPEDISI[#Headers]&amp;"]"),ROW()-1),"")</f>
        <v/>
      </c>
      <c r="F952" s="22" t="str">
        <f ca="1">IFERROR(INDEX(INDIRECT("B_MSK["&amp;EXPEDISI[#Headers]&amp;"_1]"),ROW()-1),"")</f>
        <v/>
      </c>
      <c r="G952" s="17" t="str">
        <f ca="1">IFERROR(INDEX(INDIRECT("B_MSK["&amp;EXPEDISI[#Headers]&amp;"_1]"),ROW()-1),"")</f>
        <v/>
      </c>
      <c r="H952" s="17" t="str">
        <f ca="1">IFERROR(INDEX(INDIRECT("B_MSK["&amp;EXPEDISI[#Headers]&amp;"]"),ROW()-1),"")</f>
        <v/>
      </c>
      <c r="I952" s="17" t="str">
        <f ca="1">IFERROR(INDEX(INDIRECT("B_MSK["&amp;EXPEDISI[#Headers]&amp;"]"),ROW()-1),"")</f>
        <v/>
      </c>
      <c r="J952" s="23" t="str">
        <f ca="1">IFERROR(IF(INDEX(INDIRECT("B_MSK["&amp;EXPEDISI[#Headers]&amp;"]"),ROW()-1)=0,"",INDEX(INDIRECT("B_MSK["&amp;EXPEDISI[#Headers]&amp;"]"),ROW()-1)),"")</f>
        <v/>
      </c>
      <c r="K952" s="16" t="str">
        <f ca="1">IFERROR(IF(EXPEDISI[[#This Row],[NAMA BARANG]]="","",INDEX(INDIRECT("B_MSK["&amp;EXPEDISI[#Headers]&amp;"]"),ROW()-1)),"")</f>
        <v/>
      </c>
      <c r="L952" s="17" t="str">
        <f ca="1">IFERROR(INDEX(INDIRECT("B_MSK["&amp;EXPEDISI[#Headers]&amp;"]"),ROW()-1),"")</f>
        <v/>
      </c>
    </row>
    <row r="953" spans="1:12" x14ac:dyDescent="0.25">
      <c r="A953" s="16" t="str">
        <f ca="1">IFERROR(INDEX(INDIRECT("B_MSK["&amp;EXPEDISI[#Headers]&amp;"]"),ROW()-1),"")</f>
        <v/>
      </c>
      <c r="B953" s="26" t="str">
        <f ca="1">IFERROR(INDEX(INDIRECT("B_MSK["&amp;EXPEDISI[#Headers]&amp;"]"),ROW()-1),"")</f>
        <v/>
      </c>
      <c r="C953" s="26" t="str">
        <f ca="1">IFERROR(INDEX(SUPPLIER_CONV[2],MATCH(INDEX(INDIRECT("B_MSK["&amp;EXPEDISI[#Headers]&amp;"]"),ROW()-1),SUPPLIER_CONV[1],0)),"")</f>
        <v/>
      </c>
      <c r="D953" s="21" t="str">
        <f ca="1">IFERROR(INDEX(INDIRECT("B_MSK["&amp;EXPEDISI[#Headers]&amp;"]"),ROW()-1)&amp;IF(OR(EXPEDISI[[#This Row],[C]]&lt;2,EXPEDISI[[#This Row],[C]]=""),"","/ CTN"),"")</f>
        <v/>
      </c>
      <c r="E953" s="5" t="str">
        <f ca="1">IFERROR(INDEX(INDIRECT("B_MSK["&amp;EXPEDISI[#Headers]&amp;"]"),ROW()-1),"")</f>
        <v/>
      </c>
      <c r="F953" s="22" t="str">
        <f ca="1">IFERROR(INDEX(INDIRECT("B_MSK["&amp;EXPEDISI[#Headers]&amp;"_1]"),ROW()-1),"")</f>
        <v/>
      </c>
      <c r="G953" s="17" t="str">
        <f ca="1">IFERROR(INDEX(INDIRECT("B_MSK["&amp;EXPEDISI[#Headers]&amp;"_1]"),ROW()-1),"")</f>
        <v/>
      </c>
      <c r="H953" s="17" t="str">
        <f ca="1">IFERROR(INDEX(INDIRECT("B_MSK["&amp;EXPEDISI[#Headers]&amp;"]"),ROW()-1),"")</f>
        <v/>
      </c>
      <c r="I953" s="17" t="str">
        <f ca="1">IFERROR(INDEX(INDIRECT("B_MSK["&amp;EXPEDISI[#Headers]&amp;"]"),ROW()-1),"")</f>
        <v/>
      </c>
      <c r="J953" s="23" t="str">
        <f ca="1">IFERROR(IF(INDEX(INDIRECT("B_MSK["&amp;EXPEDISI[#Headers]&amp;"]"),ROW()-1)=0,"",INDEX(INDIRECT("B_MSK["&amp;EXPEDISI[#Headers]&amp;"]"),ROW()-1)),"")</f>
        <v/>
      </c>
      <c r="K953" s="16" t="str">
        <f ca="1">IFERROR(IF(EXPEDISI[[#This Row],[NAMA BARANG]]="","",INDEX(INDIRECT("B_MSK["&amp;EXPEDISI[#Headers]&amp;"]"),ROW()-1)),"")</f>
        <v/>
      </c>
      <c r="L953" s="17" t="str">
        <f ca="1">IFERROR(INDEX(INDIRECT("B_MSK["&amp;EXPEDISI[#Headers]&amp;"]"),ROW()-1),"")</f>
        <v/>
      </c>
    </row>
    <row r="954" spans="1:12" x14ac:dyDescent="0.25">
      <c r="A954" s="16" t="str">
        <f ca="1">IFERROR(INDEX(INDIRECT("B_MSK["&amp;EXPEDISI[#Headers]&amp;"]"),ROW()-1),"")</f>
        <v/>
      </c>
      <c r="B954" s="26" t="str">
        <f ca="1">IFERROR(INDEX(INDIRECT("B_MSK["&amp;EXPEDISI[#Headers]&amp;"]"),ROW()-1),"")</f>
        <v/>
      </c>
      <c r="C954" s="26" t="str">
        <f ca="1">IFERROR(INDEX(SUPPLIER_CONV[2],MATCH(INDEX(INDIRECT("B_MSK["&amp;EXPEDISI[#Headers]&amp;"]"),ROW()-1),SUPPLIER_CONV[1],0)),"")</f>
        <v/>
      </c>
      <c r="D954" s="21" t="str">
        <f ca="1">IFERROR(INDEX(INDIRECT("B_MSK["&amp;EXPEDISI[#Headers]&amp;"]"),ROW()-1)&amp;IF(OR(EXPEDISI[[#This Row],[C]]&lt;2,EXPEDISI[[#This Row],[C]]=""),"","/ CTN"),"")</f>
        <v/>
      </c>
      <c r="E954" s="5" t="str">
        <f ca="1">IFERROR(INDEX(INDIRECT("B_MSK["&amp;EXPEDISI[#Headers]&amp;"]"),ROW()-1),"")</f>
        <v/>
      </c>
      <c r="F954" s="22" t="str">
        <f ca="1">IFERROR(INDEX(INDIRECT("B_MSK["&amp;EXPEDISI[#Headers]&amp;"_1]"),ROW()-1),"")</f>
        <v/>
      </c>
      <c r="G954" s="17" t="str">
        <f ca="1">IFERROR(INDEX(INDIRECT("B_MSK["&amp;EXPEDISI[#Headers]&amp;"_1]"),ROW()-1),"")</f>
        <v/>
      </c>
      <c r="H954" s="17" t="str">
        <f ca="1">IFERROR(INDEX(INDIRECT("B_MSK["&amp;EXPEDISI[#Headers]&amp;"]"),ROW()-1),"")</f>
        <v/>
      </c>
      <c r="I954" s="17" t="str">
        <f ca="1">IFERROR(INDEX(INDIRECT("B_MSK["&amp;EXPEDISI[#Headers]&amp;"]"),ROW()-1),"")</f>
        <v/>
      </c>
      <c r="J954" s="23" t="str">
        <f ca="1">IFERROR(IF(INDEX(INDIRECT("B_MSK["&amp;EXPEDISI[#Headers]&amp;"]"),ROW()-1)=0,"",INDEX(INDIRECT("B_MSK["&amp;EXPEDISI[#Headers]&amp;"]"),ROW()-1)),"")</f>
        <v/>
      </c>
      <c r="K954" s="16" t="str">
        <f ca="1">IFERROR(IF(EXPEDISI[[#This Row],[NAMA BARANG]]="","",INDEX(INDIRECT("B_MSK["&amp;EXPEDISI[#Headers]&amp;"]"),ROW()-1)),"")</f>
        <v/>
      </c>
      <c r="L954" s="17" t="str">
        <f ca="1">IFERROR(INDEX(INDIRECT("B_MSK["&amp;EXPEDISI[#Headers]&amp;"]"),ROW()-1),"")</f>
        <v/>
      </c>
    </row>
    <row r="955" spans="1:12" x14ac:dyDescent="0.25">
      <c r="A955" s="16" t="str">
        <f ca="1">IFERROR(INDEX(INDIRECT("B_MSK["&amp;EXPEDISI[#Headers]&amp;"]"),ROW()-1),"")</f>
        <v/>
      </c>
      <c r="B955" s="26" t="str">
        <f ca="1">IFERROR(INDEX(INDIRECT("B_MSK["&amp;EXPEDISI[#Headers]&amp;"]"),ROW()-1),"")</f>
        <v/>
      </c>
      <c r="C955" s="26" t="str">
        <f ca="1">IFERROR(INDEX(SUPPLIER_CONV[2],MATCH(INDEX(INDIRECT("B_MSK["&amp;EXPEDISI[#Headers]&amp;"]"),ROW()-1),SUPPLIER_CONV[1],0)),"")</f>
        <v/>
      </c>
      <c r="D955" s="21" t="str">
        <f ca="1">IFERROR(INDEX(INDIRECT("B_MSK["&amp;EXPEDISI[#Headers]&amp;"]"),ROW()-1)&amp;IF(OR(EXPEDISI[[#This Row],[C]]&lt;2,EXPEDISI[[#This Row],[C]]=""),"","/ CTN"),"")</f>
        <v/>
      </c>
      <c r="E955" s="5" t="str">
        <f ca="1">IFERROR(INDEX(INDIRECT("B_MSK["&amp;EXPEDISI[#Headers]&amp;"]"),ROW()-1),"")</f>
        <v/>
      </c>
      <c r="F955" s="22" t="str">
        <f ca="1">IFERROR(INDEX(INDIRECT("B_MSK["&amp;EXPEDISI[#Headers]&amp;"_1]"),ROW()-1),"")</f>
        <v/>
      </c>
      <c r="G955" s="17" t="str">
        <f ca="1">IFERROR(INDEX(INDIRECT("B_MSK["&amp;EXPEDISI[#Headers]&amp;"_1]"),ROW()-1),"")</f>
        <v/>
      </c>
      <c r="H955" s="17" t="str">
        <f ca="1">IFERROR(INDEX(INDIRECT("B_MSK["&amp;EXPEDISI[#Headers]&amp;"]"),ROW()-1),"")</f>
        <v/>
      </c>
      <c r="I955" s="17" t="str">
        <f ca="1">IFERROR(INDEX(INDIRECT("B_MSK["&amp;EXPEDISI[#Headers]&amp;"]"),ROW()-1),"")</f>
        <v/>
      </c>
      <c r="J955" s="23" t="str">
        <f ca="1">IFERROR(IF(INDEX(INDIRECT("B_MSK["&amp;EXPEDISI[#Headers]&amp;"]"),ROW()-1)=0,"",INDEX(INDIRECT("B_MSK["&amp;EXPEDISI[#Headers]&amp;"]"),ROW()-1)),"")</f>
        <v/>
      </c>
      <c r="K955" s="16" t="str">
        <f ca="1">IFERROR(IF(EXPEDISI[[#This Row],[NAMA BARANG]]="","",INDEX(INDIRECT("B_MSK["&amp;EXPEDISI[#Headers]&amp;"]"),ROW()-1)),"")</f>
        <v/>
      </c>
      <c r="L955" s="17" t="str">
        <f ca="1">IFERROR(INDEX(INDIRECT("B_MSK["&amp;EXPEDISI[#Headers]&amp;"]"),ROW()-1),"")</f>
        <v/>
      </c>
    </row>
    <row r="956" spans="1:12" x14ac:dyDescent="0.25">
      <c r="A956" s="16" t="str">
        <f ca="1">IFERROR(INDEX(INDIRECT("B_MSK["&amp;EXPEDISI[#Headers]&amp;"]"),ROW()-1),"")</f>
        <v/>
      </c>
      <c r="B956" s="26" t="str">
        <f ca="1">IFERROR(INDEX(INDIRECT("B_MSK["&amp;EXPEDISI[#Headers]&amp;"]"),ROW()-1),"")</f>
        <v/>
      </c>
      <c r="C956" s="26" t="str">
        <f ca="1">IFERROR(INDEX(SUPPLIER_CONV[2],MATCH(INDEX(INDIRECT("B_MSK["&amp;EXPEDISI[#Headers]&amp;"]"),ROW()-1),SUPPLIER_CONV[1],0)),"")</f>
        <v/>
      </c>
      <c r="D956" s="21" t="str">
        <f ca="1">IFERROR(INDEX(INDIRECT("B_MSK["&amp;EXPEDISI[#Headers]&amp;"]"),ROW()-1)&amp;IF(OR(EXPEDISI[[#This Row],[C]]&lt;2,EXPEDISI[[#This Row],[C]]=""),"","/ CTN"),"")</f>
        <v/>
      </c>
      <c r="E956" s="5" t="str">
        <f ca="1">IFERROR(INDEX(INDIRECT("B_MSK["&amp;EXPEDISI[#Headers]&amp;"]"),ROW()-1),"")</f>
        <v/>
      </c>
      <c r="F956" s="22" t="str">
        <f ca="1">IFERROR(INDEX(INDIRECT("B_MSK["&amp;EXPEDISI[#Headers]&amp;"_1]"),ROW()-1),"")</f>
        <v/>
      </c>
      <c r="G956" s="17" t="str">
        <f ca="1">IFERROR(INDEX(INDIRECT("B_MSK["&amp;EXPEDISI[#Headers]&amp;"_1]"),ROW()-1),"")</f>
        <v/>
      </c>
      <c r="H956" s="17" t="str">
        <f ca="1">IFERROR(INDEX(INDIRECT("B_MSK["&amp;EXPEDISI[#Headers]&amp;"]"),ROW()-1),"")</f>
        <v/>
      </c>
      <c r="I956" s="17" t="str">
        <f ca="1">IFERROR(INDEX(INDIRECT("B_MSK["&amp;EXPEDISI[#Headers]&amp;"]"),ROW()-1),"")</f>
        <v/>
      </c>
      <c r="J956" s="19" t="str">
        <f ca="1">IFERROR(IF(INDEX(INDIRECT("B_MSK["&amp;EXPEDISI[#Headers]&amp;"]"),ROW()-1)=0,"",INDEX(INDIRECT("B_MSK["&amp;EXPEDISI[#Headers]&amp;"]"),ROW()-1)),"")</f>
        <v/>
      </c>
      <c r="K956" s="16" t="str">
        <f ca="1">IFERROR(IF(EXPEDISI[[#This Row],[NAMA BARANG]]="","",INDEX(INDIRECT("B_MSK["&amp;EXPEDISI[#Headers]&amp;"]"),ROW()-1)),"")</f>
        <v/>
      </c>
      <c r="L956" s="17" t="str">
        <f ca="1">IFERROR(INDEX(INDIRECT("B_MSK["&amp;EXPEDISI[#Headers]&amp;"]"),ROW()-1),"")</f>
        <v/>
      </c>
    </row>
    <row r="957" spans="1:12" x14ac:dyDescent="0.25">
      <c r="A957" s="16" t="str">
        <f ca="1">IFERROR(INDEX(INDIRECT("B_MSK["&amp;EXPEDISI[#Headers]&amp;"]"),ROW()-1),"")</f>
        <v/>
      </c>
      <c r="B957" s="26" t="str">
        <f ca="1">IFERROR(INDEX(INDIRECT("B_MSK["&amp;EXPEDISI[#Headers]&amp;"]"),ROW()-1),"")</f>
        <v/>
      </c>
      <c r="C957" s="26" t="str">
        <f ca="1">IFERROR(INDEX(SUPPLIER_CONV[2],MATCH(INDEX(INDIRECT("B_MSK["&amp;EXPEDISI[#Headers]&amp;"]"),ROW()-1),SUPPLIER_CONV[1],0)),"")</f>
        <v/>
      </c>
      <c r="D957" s="21" t="str">
        <f ca="1">IFERROR(INDEX(INDIRECT("B_MSK["&amp;EXPEDISI[#Headers]&amp;"]"),ROW()-1)&amp;IF(OR(EXPEDISI[[#This Row],[C]]&lt;2,EXPEDISI[[#This Row],[C]]=""),"","/ CTN"),"")</f>
        <v/>
      </c>
      <c r="E957" s="5" t="str">
        <f ca="1">IFERROR(INDEX(INDIRECT("B_MSK["&amp;EXPEDISI[#Headers]&amp;"]"),ROW()-1),"")</f>
        <v/>
      </c>
      <c r="F957" s="22" t="str">
        <f ca="1">IFERROR(INDEX(INDIRECT("B_MSK["&amp;EXPEDISI[#Headers]&amp;"_1]"),ROW()-1),"")</f>
        <v/>
      </c>
      <c r="G957" s="17" t="str">
        <f ca="1">IFERROR(INDEX(INDIRECT("B_MSK["&amp;EXPEDISI[#Headers]&amp;"_1]"),ROW()-1),"")</f>
        <v/>
      </c>
      <c r="H957" s="17" t="str">
        <f ca="1">IFERROR(INDEX(INDIRECT("B_MSK["&amp;EXPEDISI[#Headers]&amp;"]"),ROW()-1),"")</f>
        <v/>
      </c>
      <c r="I957" s="17" t="str">
        <f ca="1">IFERROR(INDEX(INDIRECT("B_MSK["&amp;EXPEDISI[#Headers]&amp;"]"),ROW()-1),"")</f>
        <v/>
      </c>
      <c r="J957" s="19" t="str">
        <f ca="1">IFERROR(IF(INDEX(INDIRECT("B_MSK["&amp;EXPEDISI[#Headers]&amp;"]"),ROW()-1)=0,"",INDEX(INDIRECT("B_MSK["&amp;EXPEDISI[#Headers]&amp;"]"),ROW()-1)),"")</f>
        <v/>
      </c>
      <c r="K957" s="16" t="str">
        <f ca="1">IFERROR(IF(EXPEDISI[[#This Row],[NAMA BARANG]]="","",INDEX(INDIRECT("B_MSK["&amp;EXPEDISI[#Headers]&amp;"]"),ROW()-1)),"")</f>
        <v/>
      </c>
      <c r="L957" s="17" t="str">
        <f ca="1">IFERROR(INDEX(INDIRECT("B_MSK["&amp;EXPEDISI[#Headers]&amp;"]"),ROW()-1),"")</f>
        <v/>
      </c>
    </row>
    <row r="958" spans="1:12" x14ac:dyDescent="0.25">
      <c r="A958" s="16" t="str">
        <f ca="1">IFERROR(INDEX(INDIRECT("B_MSK["&amp;EXPEDISI[#Headers]&amp;"]"),ROW()-1),"")</f>
        <v/>
      </c>
      <c r="B958" s="26" t="str">
        <f ca="1">IFERROR(INDEX(INDIRECT("B_MSK["&amp;EXPEDISI[#Headers]&amp;"]"),ROW()-1),"")</f>
        <v/>
      </c>
      <c r="C958" s="26" t="str">
        <f ca="1">IFERROR(INDEX(SUPPLIER_CONV[2],MATCH(INDEX(INDIRECT("B_MSK["&amp;EXPEDISI[#Headers]&amp;"]"),ROW()-1),SUPPLIER_CONV[1],0)),"")</f>
        <v/>
      </c>
      <c r="D958" s="21" t="str">
        <f ca="1">IFERROR(INDEX(INDIRECT("B_MSK["&amp;EXPEDISI[#Headers]&amp;"]"),ROW()-1)&amp;IF(OR(EXPEDISI[[#This Row],[C]]&lt;2,EXPEDISI[[#This Row],[C]]=""),"","/ CTN"),"")</f>
        <v/>
      </c>
      <c r="E958" s="5" t="str">
        <f ca="1">IFERROR(INDEX(INDIRECT("B_MSK["&amp;EXPEDISI[#Headers]&amp;"]"),ROW()-1),"")</f>
        <v/>
      </c>
      <c r="F958" s="22" t="str">
        <f ca="1">IFERROR(INDEX(INDIRECT("B_MSK["&amp;EXPEDISI[#Headers]&amp;"_1]"),ROW()-1),"")</f>
        <v/>
      </c>
      <c r="G958" s="17" t="str">
        <f ca="1">IFERROR(INDEX(INDIRECT("B_MSK["&amp;EXPEDISI[#Headers]&amp;"_1]"),ROW()-1),"")</f>
        <v/>
      </c>
      <c r="H958" s="17" t="str">
        <f ca="1">IFERROR(INDEX(INDIRECT("B_MSK["&amp;EXPEDISI[#Headers]&amp;"]"),ROW()-1),"")</f>
        <v/>
      </c>
      <c r="I958" s="17" t="str">
        <f ca="1">IFERROR(INDEX(INDIRECT("B_MSK["&amp;EXPEDISI[#Headers]&amp;"]"),ROW()-1),"")</f>
        <v/>
      </c>
      <c r="J958" s="23" t="str">
        <f ca="1">IFERROR(IF(INDEX(INDIRECT("B_MSK["&amp;EXPEDISI[#Headers]&amp;"]"),ROW()-1)=0,"",INDEX(INDIRECT("B_MSK["&amp;EXPEDISI[#Headers]&amp;"]"),ROW()-1)),"")</f>
        <v/>
      </c>
      <c r="K958" s="16" t="str">
        <f ca="1">IFERROR(IF(EXPEDISI[[#This Row],[NAMA BARANG]]="","",INDEX(INDIRECT("B_MSK["&amp;EXPEDISI[#Headers]&amp;"]"),ROW()-1)),"")</f>
        <v/>
      </c>
      <c r="L958" s="17" t="str">
        <f ca="1">IFERROR(INDEX(INDIRECT("B_MSK["&amp;EXPEDISI[#Headers]&amp;"]"),ROW()-1),"")</f>
        <v/>
      </c>
    </row>
    <row r="959" spans="1:12" x14ac:dyDescent="0.25">
      <c r="A959" s="16" t="str">
        <f ca="1">IFERROR(INDEX(INDIRECT("B_MSK["&amp;EXPEDISI[#Headers]&amp;"]"),ROW()-1),"")</f>
        <v/>
      </c>
      <c r="B959" s="26" t="str">
        <f ca="1">IFERROR(INDEX(INDIRECT("B_MSK["&amp;EXPEDISI[#Headers]&amp;"]"),ROW()-1),"")</f>
        <v/>
      </c>
      <c r="C959" s="26" t="str">
        <f ca="1">IFERROR(INDEX(SUPPLIER_CONV[2],MATCH(INDEX(INDIRECT("B_MSK["&amp;EXPEDISI[#Headers]&amp;"]"),ROW()-1),SUPPLIER_CONV[1],0)),"")</f>
        <v/>
      </c>
      <c r="D959" s="21" t="str">
        <f ca="1">IFERROR(INDEX(INDIRECT("B_MSK["&amp;EXPEDISI[#Headers]&amp;"]"),ROW()-1)&amp;IF(OR(EXPEDISI[[#This Row],[C]]&lt;2,EXPEDISI[[#This Row],[C]]=""),"","/ CTN"),"")</f>
        <v/>
      </c>
      <c r="E959" s="5" t="str">
        <f ca="1">IFERROR(INDEX(INDIRECT("B_MSK["&amp;EXPEDISI[#Headers]&amp;"]"),ROW()-1),"")</f>
        <v/>
      </c>
      <c r="F959" s="22" t="str">
        <f ca="1">IFERROR(INDEX(INDIRECT("B_MSK["&amp;EXPEDISI[#Headers]&amp;"_1]"),ROW()-1),"")</f>
        <v/>
      </c>
      <c r="G959" s="17" t="str">
        <f ca="1">IFERROR(INDEX(INDIRECT("B_MSK["&amp;EXPEDISI[#Headers]&amp;"_1]"),ROW()-1),"")</f>
        <v/>
      </c>
      <c r="H959" s="17" t="str">
        <f ca="1">IFERROR(INDEX(INDIRECT("B_MSK["&amp;EXPEDISI[#Headers]&amp;"]"),ROW()-1),"")</f>
        <v/>
      </c>
      <c r="I959" s="17" t="str">
        <f ca="1">IFERROR(INDEX(INDIRECT("B_MSK["&amp;EXPEDISI[#Headers]&amp;"]"),ROW()-1),"")</f>
        <v/>
      </c>
      <c r="J959" s="19" t="str">
        <f ca="1">IFERROR(IF(INDEX(INDIRECT("B_MSK["&amp;EXPEDISI[#Headers]&amp;"]"),ROW()-1)=0,"",INDEX(INDIRECT("B_MSK["&amp;EXPEDISI[#Headers]&amp;"]"),ROW()-1)),"")</f>
        <v/>
      </c>
      <c r="K959" s="16" t="str">
        <f ca="1">IFERROR(IF(EXPEDISI[[#This Row],[NAMA BARANG]]="","",INDEX(INDIRECT("B_MSK["&amp;EXPEDISI[#Headers]&amp;"]"),ROW()-1)),"")</f>
        <v/>
      </c>
      <c r="L959" s="17" t="str">
        <f ca="1">IFERROR(INDEX(INDIRECT("B_MSK["&amp;EXPEDISI[#Headers]&amp;"]"),ROW()-1),"")</f>
        <v/>
      </c>
    </row>
    <row r="960" spans="1:12" x14ac:dyDescent="0.25">
      <c r="A960" s="16" t="str">
        <f ca="1">IFERROR(INDEX(INDIRECT("B_MSK["&amp;EXPEDISI[#Headers]&amp;"]"),ROW()-1),"")</f>
        <v/>
      </c>
      <c r="B960" s="26" t="str">
        <f ca="1">IFERROR(INDEX(INDIRECT("B_MSK["&amp;EXPEDISI[#Headers]&amp;"]"),ROW()-1),"")</f>
        <v/>
      </c>
      <c r="C960" s="26" t="str">
        <f ca="1">IFERROR(INDEX(SUPPLIER_CONV[2],MATCH(INDEX(INDIRECT("B_MSK["&amp;EXPEDISI[#Headers]&amp;"]"),ROW()-1),SUPPLIER_CONV[1],0)),"")</f>
        <v/>
      </c>
      <c r="D960" s="21" t="str">
        <f ca="1">IFERROR(INDEX(INDIRECT("B_MSK["&amp;EXPEDISI[#Headers]&amp;"]"),ROW()-1)&amp;IF(OR(EXPEDISI[[#This Row],[C]]&lt;2,EXPEDISI[[#This Row],[C]]=""),"","/ CTN"),"")</f>
        <v/>
      </c>
      <c r="E960" s="5" t="str">
        <f ca="1">IFERROR(INDEX(INDIRECT("B_MSK["&amp;EXPEDISI[#Headers]&amp;"]"),ROW()-1),"")</f>
        <v/>
      </c>
      <c r="F960" s="22" t="str">
        <f ca="1">IFERROR(INDEX(INDIRECT("B_MSK["&amp;EXPEDISI[#Headers]&amp;"_1]"),ROW()-1),"")</f>
        <v/>
      </c>
      <c r="G960" s="17" t="str">
        <f ca="1">IFERROR(INDEX(INDIRECT("B_MSK["&amp;EXPEDISI[#Headers]&amp;"_1]"),ROW()-1),"")</f>
        <v/>
      </c>
      <c r="H960" s="17" t="str">
        <f ca="1">IFERROR(INDEX(INDIRECT("B_MSK["&amp;EXPEDISI[#Headers]&amp;"]"),ROW()-1),"")</f>
        <v/>
      </c>
      <c r="I960" s="17" t="str">
        <f ca="1">IFERROR(INDEX(INDIRECT("B_MSK["&amp;EXPEDISI[#Headers]&amp;"]"),ROW()-1),"")</f>
        <v/>
      </c>
      <c r="J960" s="19" t="str">
        <f ca="1">IFERROR(IF(INDEX(INDIRECT("B_MSK["&amp;EXPEDISI[#Headers]&amp;"]"),ROW()-1)=0,"",INDEX(INDIRECT("B_MSK["&amp;EXPEDISI[#Headers]&amp;"]"),ROW()-1)),"")</f>
        <v/>
      </c>
      <c r="K960" s="16" t="str">
        <f ca="1">IFERROR(IF(EXPEDISI[[#This Row],[NAMA BARANG]]="","",INDEX(INDIRECT("B_MSK["&amp;EXPEDISI[#Headers]&amp;"]"),ROW()-1)),"")</f>
        <v/>
      </c>
      <c r="L960" s="17" t="str">
        <f ca="1">IFERROR(INDEX(INDIRECT("B_MSK["&amp;EXPEDISI[#Headers]&amp;"]"),ROW()-1),"")</f>
        <v/>
      </c>
    </row>
    <row r="961" spans="1:12" x14ac:dyDescent="0.25">
      <c r="A961" s="16" t="str">
        <f ca="1">IFERROR(INDEX(INDIRECT("B_MSK["&amp;EXPEDISI[#Headers]&amp;"]"),ROW()-1),"")</f>
        <v/>
      </c>
      <c r="B961" s="26" t="str">
        <f ca="1">IFERROR(INDEX(INDIRECT("B_MSK["&amp;EXPEDISI[#Headers]&amp;"]"),ROW()-1),"")</f>
        <v/>
      </c>
      <c r="C961" s="26" t="str">
        <f ca="1">IFERROR(INDEX(SUPPLIER_CONV[2],MATCH(INDEX(INDIRECT("B_MSK["&amp;EXPEDISI[#Headers]&amp;"]"),ROW()-1),SUPPLIER_CONV[1],0)),"")</f>
        <v/>
      </c>
      <c r="D961" s="21" t="str">
        <f ca="1">IFERROR(INDEX(INDIRECT("B_MSK["&amp;EXPEDISI[#Headers]&amp;"]"),ROW()-1)&amp;IF(OR(EXPEDISI[[#This Row],[C]]&lt;2,EXPEDISI[[#This Row],[C]]=""),"","/ CTN"),"")</f>
        <v/>
      </c>
      <c r="E961" s="5" t="str">
        <f ca="1">IFERROR(INDEX(INDIRECT("B_MSK["&amp;EXPEDISI[#Headers]&amp;"]"),ROW()-1),"")</f>
        <v/>
      </c>
      <c r="F961" s="22" t="str">
        <f ca="1">IFERROR(INDEX(INDIRECT("B_MSK["&amp;EXPEDISI[#Headers]&amp;"_1]"),ROW()-1),"")</f>
        <v/>
      </c>
      <c r="G961" s="17" t="str">
        <f ca="1">IFERROR(INDEX(INDIRECT("B_MSK["&amp;EXPEDISI[#Headers]&amp;"_1]"),ROW()-1),"")</f>
        <v/>
      </c>
      <c r="H961" s="17" t="str">
        <f ca="1">IFERROR(INDEX(INDIRECT("B_MSK["&amp;EXPEDISI[#Headers]&amp;"]"),ROW()-1),"")</f>
        <v/>
      </c>
      <c r="I961" s="17" t="str">
        <f ca="1">IFERROR(INDEX(INDIRECT("B_MSK["&amp;EXPEDISI[#Headers]&amp;"]"),ROW()-1),"")</f>
        <v/>
      </c>
      <c r="J961" s="23" t="str">
        <f ca="1">IFERROR(IF(INDEX(INDIRECT("B_MSK["&amp;EXPEDISI[#Headers]&amp;"]"),ROW()-1)=0,"",INDEX(INDIRECT("B_MSK["&amp;EXPEDISI[#Headers]&amp;"]"),ROW()-1)),"")</f>
        <v/>
      </c>
      <c r="K961" s="16" t="str">
        <f ca="1">IFERROR(IF(EXPEDISI[[#This Row],[NAMA BARANG]]="","",INDEX(INDIRECT("B_MSK["&amp;EXPEDISI[#Headers]&amp;"]"),ROW()-1)),"")</f>
        <v/>
      </c>
      <c r="L961" s="17" t="str">
        <f ca="1">IFERROR(INDEX(INDIRECT("B_MSK["&amp;EXPEDISI[#Headers]&amp;"]"),ROW()-1),"")</f>
        <v/>
      </c>
    </row>
    <row r="962" spans="1:12" x14ac:dyDescent="0.25">
      <c r="A962" s="16" t="str">
        <f ca="1">IFERROR(INDEX(INDIRECT("B_MSK["&amp;EXPEDISI[#Headers]&amp;"]"),ROW()-1),"")</f>
        <v/>
      </c>
      <c r="B962" s="26" t="str">
        <f ca="1">IFERROR(INDEX(INDIRECT("B_MSK["&amp;EXPEDISI[#Headers]&amp;"]"),ROW()-1),"")</f>
        <v/>
      </c>
      <c r="C962" s="26" t="str">
        <f ca="1">IFERROR(INDEX(SUPPLIER_CONV[2],MATCH(INDEX(INDIRECT("B_MSK["&amp;EXPEDISI[#Headers]&amp;"]"),ROW()-1),SUPPLIER_CONV[1],0)),"")</f>
        <v/>
      </c>
      <c r="D962" s="21" t="str">
        <f ca="1">IFERROR(INDEX(INDIRECT("B_MSK["&amp;EXPEDISI[#Headers]&amp;"]"),ROW()-1)&amp;IF(OR(EXPEDISI[[#This Row],[C]]&lt;2,EXPEDISI[[#This Row],[C]]=""),"","/ CTN"),"")</f>
        <v/>
      </c>
      <c r="E962" s="5" t="str">
        <f ca="1">IFERROR(INDEX(INDIRECT("B_MSK["&amp;EXPEDISI[#Headers]&amp;"]"),ROW()-1),"")</f>
        <v/>
      </c>
      <c r="F962" s="22" t="str">
        <f ca="1">IFERROR(INDEX(INDIRECT("B_MSK["&amp;EXPEDISI[#Headers]&amp;"_1]"),ROW()-1),"")</f>
        <v/>
      </c>
      <c r="G962" s="17" t="str">
        <f ca="1">IFERROR(INDEX(INDIRECT("B_MSK["&amp;EXPEDISI[#Headers]&amp;"_1]"),ROW()-1),"")</f>
        <v/>
      </c>
      <c r="H962" s="17" t="str">
        <f ca="1">IFERROR(INDEX(INDIRECT("B_MSK["&amp;EXPEDISI[#Headers]&amp;"]"),ROW()-1),"")</f>
        <v/>
      </c>
      <c r="I962" s="17" t="str">
        <f ca="1">IFERROR(INDEX(INDIRECT("B_MSK["&amp;EXPEDISI[#Headers]&amp;"]"),ROW()-1),"")</f>
        <v/>
      </c>
      <c r="J962" s="19" t="str">
        <f ca="1">IFERROR(IF(INDEX(INDIRECT("B_MSK["&amp;EXPEDISI[#Headers]&amp;"]"),ROW()-1)=0,"",INDEX(INDIRECT("B_MSK["&amp;EXPEDISI[#Headers]&amp;"]"),ROW()-1)),"")</f>
        <v/>
      </c>
      <c r="K962" s="16" t="str">
        <f ca="1">IFERROR(IF(EXPEDISI[[#This Row],[NAMA BARANG]]="","",INDEX(INDIRECT("B_MSK["&amp;EXPEDISI[#Headers]&amp;"]"),ROW()-1)),"")</f>
        <v/>
      </c>
      <c r="L962" s="17" t="str">
        <f ca="1">IFERROR(INDEX(INDIRECT("B_MSK["&amp;EXPEDISI[#Headers]&amp;"]"),ROW()-1),"")</f>
        <v/>
      </c>
    </row>
    <row r="963" spans="1:12" x14ac:dyDescent="0.25">
      <c r="A963" s="16" t="str">
        <f ca="1">IFERROR(INDEX(INDIRECT("B_MSK["&amp;EXPEDISI[#Headers]&amp;"]"),ROW()-1),"")</f>
        <v/>
      </c>
      <c r="B963" s="26" t="str">
        <f ca="1">IFERROR(INDEX(INDIRECT("B_MSK["&amp;EXPEDISI[#Headers]&amp;"]"),ROW()-1),"")</f>
        <v/>
      </c>
      <c r="C963" s="26" t="str">
        <f ca="1">IFERROR(INDEX(SUPPLIER_CONV[2],MATCH(INDEX(INDIRECT("B_MSK["&amp;EXPEDISI[#Headers]&amp;"]"),ROW()-1),SUPPLIER_CONV[1],0)),"")</f>
        <v/>
      </c>
      <c r="D963" s="21" t="str">
        <f ca="1">IFERROR(INDEX(INDIRECT("B_MSK["&amp;EXPEDISI[#Headers]&amp;"]"),ROW()-1)&amp;IF(OR(EXPEDISI[[#This Row],[C]]&lt;2,EXPEDISI[[#This Row],[C]]=""),"","/ CTN"),"")</f>
        <v/>
      </c>
      <c r="E963" s="5" t="str">
        <f ca="1">IFERROR(INDEX(INDIRECT("B_MSK["&amp;EXPEDISI[#Headers]&amp;"]"),ROW()-1),"")</f>
        <v/>
      </c>
      <c r="F963" s="22" t="str">
        <f ca="1">IFERROR(INDEX(INDIRECT("B_MSK["&amp;EXPEDISI[#Headers]&amp;"_1]"),ROW()-1),"")</f>
        <v/>
      </c>
      <c r="G963" s="17" t="str">
        <f ca="1">IFERROR(INDEX(INDIRECT("B_MSK["&amp;EXPEDISI[#Headers]&amp;"_1]"),ROW()-1),"")</f>
        <v/>
      </c>
      <c r="H963" s="17" t="str">
        <f ca="1">IFERROR(INDEX(INDIRECT("B_MSK["&amp;EXPEDISI[#Headers]&amp;"]"),ROW()-1),"")</f>
        <v/>
      </c>
      <c r="I963" s="17" t="str">
        <f ca="1">IFERROR(INDEX(INDIRECT("B_MSK["&amp;EXPEDISI[#Headers]&amp;"]"),ROW()-1),"")</f>
        <v/>
      </c>
      <c r="J963" s="23" t="str">
        <f ca="1">IFERROR(IF(INDEX(INDIRECT("B_MSK["&amp;EXPEDISI[#Headers]&amp;"]"),ROW()-1)=0,"",INDEX(INDIRECT("B_MSK["&amp;EXPEDISI[#Headers]&amp;"]"),ROW()-1)),"")</f>
        <v/>
      </c>
      <c r="K963" s="16" t="str">
        <f ca="1">IFERROR(IF(EXPEDISI[[#This Row],[NAMA BARANG]]="","",INDEX(INDIRECT("B_MSK["&amp;EXPEDISI[#Headers]&amp;"]"),ROW()-1)),"")</f>
        <v/>
      </c>
      <c r="L963" s="17" t="str">
        <f ca="1">IFERROR(INDEX(INDIRECT("B_MSK["&amp;EXPEDISI[#Headers]&amp;"]"),ROW()-1),"")</f>
        <v/>
      </c>
    </row>
    <row r="964" spans="1:12" x14ac:dyDescent="0.25">
      <c r="A964" s="16" t="str">
        <f ca="1">IFERROR(INDEX(INDIRECT("B_MSK["&amp;EXPEDISI[#Headers]&amp;"]"),ROW()-1),"")</f>
        <v/>
      </c>
      <c r="B964" s="26" t="str">
        <f ca="1">IFERROR(INDEX(INDIRECT("B_MSK["&amp;EXPEDISI[#Headers]&amp;"]"),ROW()-1),"")</f>
        <v/>
      </c>
      <c r="C964" s="26" t="str">
        <f ca="1">IFERROR(INDEX(SUPPLIER_CONV[2],MATCH(INDEX(INDIRECT("B_MSK["&amp;EXPEDISI[#Headers]&amp;"]"),ROW()-1),SUPPLIER_CONV[1],0)),"")</f>
        <v/>
      </c>
      <c r="D964" s="21" t="str">
        <f ca="1">IFERROR(INDEX(INDIRECT("B_MSK["&amp;EXPEDISI[#Headers]&amp;"]"),ROW()-1)&amp;IF(OR(EXPEDISI[[#This Row],[C]]&lt;2,EXPEDISI[[#This Row],[C]]=""),"","/ CTN"),"")</f>
        <v/>
      </c>
      <c r="E964" s="5" t="str">
        <f ca="1">IFERROR(INDEX(INDIRECT("B_MSK["&amp;EXPEDISI[#Headers]&amp;"]"),ROW()-1),"")</f>
        <v/>
      </c>
      <c r="F964" s="22" t="str">
        <f ca="1">IFERROR(INDEX(INDIRECT("B_MSK["&amp;EXPEDISI[#Headers]&amp;"_1]"),ROW()-1),"")</f>
        <v/>
      </c>
      <c r="G964" s="17" t="str">
        <f ca="1">IFERROR(INDEX(INDIRECT("B_MSK["&amp;EXPEDISI[#Headers]&amp;"_1]"),ROW()-1),"")</f>
        <v/>
      </c>
      <c r="H964" s="17" t="str">
        <f ca="1">IFERROR(INDEX(INDIRECT("B_MSK["&amp;EXPEDISI[#Headers]&amp;"]"),ROW()-1),"")</f>
        <v/>
      </c>
      <c r="I964" s="17" t="str">
        <f ca="1">IFERROR(INDEX(INDIRECT("B_MSK["&amp;EXPEDISI[#Headers]&amp;"]"),ROW()-1),"")</f>
        <v/>
      </c>
      <c r="J964" s="19" t="str">
        <f ca="1">IFERROR(IF(INDEX(INDIRECT("B_MSK["&amp;EXPEDISI[#Headers]&amp;"]"),ROW()-1)=0,"",INDEX(INDIRECT("B_MSK["&amp;EXPEDISI[#Headers]&amp;"]"),ROW()-1)),"")</f>
        <v/>
      </c>
      <c r="K964" s="16" t="str">
        <f ca="1">IFERROR(IF(EXPEDISI[[#This Row],[NAMA BARANG]]="","",INDEX(INDIRECT("B_MSK["&amp;EXPEDISI[#Headers]&amp;"]"),ROW()-1)),"")</f>
        <v/>
      </c>
      <c r="L964" s="17" t="str">
        <f ca="1">IFERROR(INDEX(INDIRECT("B_MSK["&amp;EXPEDISI[#Headers]&amp;"]"),ROW()-1),"")</f>
        <v/>
      </c>
    </row>
    <row r="965" spans="1:12" x14ac:dyDescent="0.25">
      <c r="A965" s="16" t="str">
        <f ca="1">IFERROR(INDEX(INDIRECT("B_MSK["&amp;EXPEDISI[#Headers]&amp;"]"),ROW()-1),"")</f>
        <v/>
      </c>
      <c r="B965" s="26" t="str">
        <f ca="1">IFERROR(INDEX(INDIRECT("B_MSK["&amp;EXPEDISI[#Headers]&amp;"]"),ROW()-1),"")</f>
        <v/>
      </c>
      <c r="C965" s="26" t="str">
        <f ca="1">IFERROR(INDEX(SUPPLIER_CONV[2],MATCH(INDEX(INDIRECT("B_MSK["&amp;EXPEDISI[#Headers]&amp;"]"),ROW()-1),SUPPLIER_CONV[1],0)),"")</f>
        <v/>
      </c>
      <c r="D965" s="21" t="str">
        <f ca="1">IFERROR(INDEX(INDIRECT("B_MSK["&amp;EXPEDISI[#Headers]&amp;"]"),ROW()-1)&amp;IF(OR(EXPEDISI[[#This Row],[C]]&lt;2,EXPEDISI[[#This Row],[C]]=""),"","/ CTN"),"")</f>
        <v/>
      </c>
      <c r="E965" s="5" t="str">
        <f ca="1">IFERROR(INDEX(INDIRECT("B_MSK["&amp;EXPEDISI[#Headers]&amp;"]"),ROW()-1),"")</f>
        <v/>
      </c>
      <c r="F965" s="22" t="str">
        <f ca="1">IFERROR(INDEX(INDIRECT("B_MSK["&amp;EXPEDISI[#Headers]&amp;"_1]"),ROW()-1),"")</f>
        <v/>
      </c>
      <c r="G965" s="17" t="str">
        <f ca="1">IFERROR(INDEX(INDIRECT("B_MSK["&amp;EXPEDISI[#Headers]&amp;"_1]"),ROW()-1),"")</f>
        <v/>
      </c>
      <c r="H965" s="17" t="str">
        <f ca="1">IFERROR(INDEX(INDIRECT("B_MSK["&amp;EXPEDISI[#Headers]&amp;"]"),ROW()-1),"")</f>
        <v/>
      </c>
      <c r="I965" s="17" t="str">
        <f ca="1">IFERROR(INDEX(INDIRECT("B_MSK["&amp;EXPEDISI[#Headers]&amp;"]"),ROW()-1),"")</f>
        <v/>
      </c>
      <c r="J965" s="19" t="str">
        <f ca="1">IFERROR(IF(INDEX(INDIRECT("B_MSK["&amp;EXPEDISI[#Headers]&amp;"]"),ROW()-1)=0,"",INDEX(INDIRECT("B_MSK["&amp;EXPEDISI[#Headers]&amp;"]"),ROW()-1)),"")</f>
        <v/>
      </c>
      <c r="K965" s="16" t="str">
        <f ca="1">IFERROR(IF(EXPEDISI[[#This Row],[NAMA BARANG]]="","",INDEX(INDIRECT("B_MSK["&amp;EXPEDISI[#Headers]&amp;"]"),ROW()-1)),"")</f>
        <v/>
      </c>
      <c r="L965" s="17" t="str">
        <f ca="1">IFERROR(INDEX(INDIRECT("B_MSK["&amp;EXPEDISI[#Headers]&amp;"]"),ROW()-1),"")</f>
        <v/>
      </c>
    </row>
    <row r="966" spans="1:12" x14ac:dyDescent="0.25">
      <c r="A966" s="16" t="str">
        <f ca="1">IFERROR(INDEX(INDIRECT("B_MSK["&amp;EXPEDISI[#Headers]&amp;"]"),ROW()-1),"")</f>
        <v/>
      </c>
      <c r="B966" s="26" t="str">
        <f ca="1">IFERROR(INDEX(INDIRECT("B_MSK["&amp;EXPEDISI[#Headers]&amp;"]"),ROW()-1),"")</f>
        <v/>
      </c>
      <c r="C966" s="26" t="str">
        <f ca="1">IFERROR(INDEX(SUPPLIER_CONV[2],MATCH(INDEX(INDIRECT("B_MSK["&amp;EXPEDISI[#Headers]&amp;"]"),ROW()-1),SUPPLIER_CONV[1],0)),"")</f>
        <v/>
      </c>
      <c r="D966" s="21" t="str">
        <f ca="1">IFERROR(INDEX(INDIRECT("B_MSK["&amp;EXPEDISI[#Headers]&amp;"]"),ROW()-1)&amp;IF(OR(EXPEDISI[[#This Row],[C]]&lt;2,EXPEDISI[[#This Row],[C]]=""),"","/ CTN"),"")</f>
        <v/>
      </c>
      <c r="E966" s="5" t="str">
        <f ca="1">IFERROR(INDEX(INDIRECT("B_MSK["&amp;EXPEDISI[#Headers]&amp;"]"),ROW()-1),"")</f>
        <v/>
      </c>
      <c r="F966" s="22" t="str">
        <f ca="1">IFERROR(INDEX(INDIRECT("B_MSK["&amp;EXPEDISI[#Headers]&amp;"_1]"),ROW()-1),"")</f>
        <v/>
      </c>
      <c r="G966" s="17" t="str">
        <f ca="1">IFERROR(INDEX(INDIRECT("B_MSK["&amp;EXPEDISI[#Headers]&amp;"_1]"),ROW()-1),"")</f>
        <v/>
      </c>
      <c r="H966" s="17" t="str">
        <f ca="1">IFERROR(INDEX(INDIRECT("B_MSK["&amp;EXPEDISI[#Headers]&amp;"]"),ROW()-1),"")</f>
        <v/>
      </c>
      <c r="I966" s="17" t="str">
        <f ca="1">IFERROR(INDEX(INDIRECT("B_MSK["&amp;EXPEDISI[#Headers]&amp;"]"),ROW()-1),"")</f>
        <v/>
      </c>
      <c r="J966" s="19" t="str">
        <f ca="1">IFERROR(IF(INDEX(INDIRECT("B_MSK["&amp;EXPEDISI[#Headers]&amp;"]"),ROW()-1)=0,"",INDEX(INDIRECT("B_MSK["&amp;EXPEDISI[#Headers]&amp;"]"),ROW()-1)),"")</f>
        <v/>
      </c>
      <c r="K966" s="16" t="str">
        <f ca="1">IFERROR(IF(EXPEDISI[[#This Row],[NAMA BARANG]]="","",INDEX(INDIRECT("B_MSK["&amp;EXPEDISI[#Headers]&amp;"]"),ROW()-1)),"")</f>
        <v/>
      </c>
      <c r="L966" s="17" t="str">
        <f ca="1">IFERROR(INDEX(INDIRECT("B_MSK["&amp;EXPEDISI[#Headers]&amp;"]"),ROW()-1),"")</f>
        <v/>
      </c>
    </row>
    <row r="967" spans="1:12" x14ac:dyDescent="0.25">
      <c r="A967" s="16" t="str">
        <f ca="1">IFERROR(INDEX(INDIRECT("B_MSK["&amp;EXPEDISI[#Headers]&amp;"]"),ROW()-1),"")</f>
        <v/>
      </c>
      <c r="B967" s="26" t="str">
        <f ca="1">IFERROR(INDEX(INDIRECT("B_MSK["&amp;EXPEDISI[#Headers]&amp;"]"),ROW()-1),"")</f>
        <v/>
      </c>
      <c r="C967" s="26" t="str">
        <f ca="1">IFERROR(INDEX(SUPPLIER_CONV[2],MATCH(INDEX(INDIRECT("B_MSK["&amp;EXPEDISI[#Headers]&amp;"]"),ROW()-1),SUPPLIER_CONV[1],0)),"")</f>
        <v/>
      </c>
      <c r="D967" s="21" t="str">
        <f ca="1">IFERROR(INDEX(INDIRECT("B_MSK["&amp;EXPEDISI[#Headers]&amp;"]"),ROW()-1)&amp;IF(OR(EXPEDISI[[#This Row],[C]]&lt;2,EXPEDISI[[#This Row],[C]]=""),"","/ CTN"),"")</f>
        <v/>
      </c>
      <c r="E967" s="5" t="str">
        <f ca="1">IFERROR(INDEX(INDIRECT("B_MSK["&amp;EXPEDISI[#Headers]&amp;"]"),ROW()-1),"")</f>
        <v/>
      </c>
      <c r="F967" s="22" t="str">
        <f ca="1">IFERROR(INDEX(INDIRECT("B_MSK["&amp;EXPEDISI[#Headers]&amp;"_1]"),ROW()-1),"")</f>
        <v/>
      </c>
      <c r="G967" s="17" t="str">
        <f ca="1">IFERROR(INDEX(INDIRECT("B_MSK["&amp;EXPEDISI[#Headers]&amp;"_1]"),ROW()-1),"")</f>
        <v/>
      </c>
      <c r="H967" s="17" t="str">
        <f ca="1">IFERROR(INDEX(INDIRECT("B_MSK["&amp;EXPEDISI[#Headers]&amp;"]"),ROW()-1),"")</f>
        <v/>
      </c>
      <c r="I967" s="17" t="str">
        <f ca="1">IFERROR(INDEX(INDIRECT("B_MSK["&amp;EXPEDISI[#Headers]&amp;"]"),ROW()-1),"")</f>
        <v/>
      </c>
      <c r="J967" s="19" t="str">
        <f ca="1">IFERROR(IF(INDEX(INDIRECT("B_MSK["&amp;EXPEDISI[#Headers]&amp;"]"),ROW()-1)=0,"",INDEX(INDIRECT("B_MSK["&amp;EXPEDISI[#Headers]&amp;"]"),ROW()-1)),"")</f>
        <v/>
      </c>
      <c r="K967" s="16" t="str">
        <f ca="1">IFERROR(IF(EXPEDISI[[#This Row],[NAMA BARANG]]="","",INDEX(INDIRECT("B_MSK["&amp;EXPEDISI[#Headers]&amp;"]"),ROW()-1)),"")</f>
        <v/>
      </c>
      <c r="L967" s="17" t="str">
        <f ca="1">IFERROR(INDEX(INDIRECT("B_MSK["&amp;EXPEDISI[#Headers]&amp;"]"),ROW()-1),"")</f>
        <v/>
      </c>
    </row>
    <row r="968" spans="1:12" x14ac:dyDescent="0.25">
      <c r="A968" s="16" t="str">
        <f ca="1">IFERROR(INDEX(INDIRECT("B_MSK["&amp;EXPEDISI[#Headers]&amp;"]"),ROW()-1),"")</f>
        <v/>
      </c>
      <c r="B968" s="26" t="str">
        <f ca="1">IFERROR(INDEX(INDIRECT("B_MSK["&amp;EXPEDISI[#Headers]&amp;"]"),ROW()-1),"")</f>
        <v/>
      </c>
      <c r="C968" s="26" t="str">
        <f ca="1">IFERROR(INDEX(SUPPLIER_CONV[2],MATCH(INDEX(INDIRECT("B_MSK["&amp;EXPEDISI[#Headers]&amp;"]"),ROW()-1),SUPPLIER_CONV[1],0)),"")</f>
        <v/>
      </c>
      <c r="D968" s="21" t="str">
        <f ca="1">IFERROR(INDEX(INDIRECT("B_MSK["&amp;EXPEDISI[#Headers]&amp;"]"),ROW()-1)&amp;IF(OR(EXPEDISI[[#This Row],[C]]&lt;2,EXPEDISI[[#This Row],[C]]=""),"","/ CTN"),"")</f>
        <v/>
      </c>
      <c r="E968" s="5" t="str">
        <f ca="1">IFERROR(INDEX(INDIRECT("B_MSK["&amp;EXPEDISI[#Headers]&amp;"]"),ROW()-1),"")</f>
        <v/>
      </c>
      <c r="F968" s="22" t="str">
        <f ca="1">IFERROR(INDEX(INDIRECT("B_MSK["&amp;EXPEDISI[#Headers]&amp;"_1]"),ROW()-1),"")</f>
        <v/>
      </c>
      <c r="G968" s="17" t="str">
        <f ca="1">IFERROR(INDEX(INDIRECT("B_MSK["&amp;EXPEDISI[#Headers]&amp;"_1]"),ROW()-1),"")</f>
        <v/>
      </c>
      <c r="H968" s="17" t="str">
        <f ca="1">IFERROR(INDEX(INDIRECT("B_MSK["&amp;EXPEDISI[#Headers]&amp;"]"),ROW()-1),"")</f>
        <v/>
      </c>
      <c r="I968" s="17" t="str">
        <f ca="1">IFERROR(INDEX(INDIRECT("B_MSK["&amp;EXPEDISI[#Headers]&amp;"]"),ROW()-1),"")</f>
        <v/>
      </c>
      <c r="J968" s="19" t="str">
        <f ca="1">IFERROR(IF(INDEX(INDIRECT("B_MSK["&amp;EXPEDISI[#Headers]&amp;"]"),ROW()-1)=0,"",INDEX(INDIRECT("B_MSK["&amp;EXPEDISI[#Headers]&amp;"]"),ROW()-1)),"")</f>
        <v/>
      </c>
      <c r="K968" s="16" t="str">
        <f ca="1">IFERROR(IF(EXPEDISI[[#This Row],[NAMA BARANG]]="","",INDEX(INDIRECT("B_MSK["&amp;EXPEDISI[#Headers]&amp;"]"),ROW()-1)),"")</f>
        <v/>
      </c>
      <c r="L968" s="17" t="str">
        <f ca="1">IFERROR(INDEX(INDIRECT("B_MSK["&amp;EXPEDISI[#Headers]&amp;"]"),ROW()-1),"")</f>
        <v/>
      </c>
    </row>
    <row r="969" spans="1:12" x14ac:dyDescent="0.25">
      <c r="A969" s="16" t="str">
        <f ca="1">IFERROR(INDEX(INDIRECT("B_MSK["&amp;EXPEDISI[#Headers]&amp;"]"),ROW()-1),"")</f>
        <v/>
      </c>
      <c r="B969" s="26" t="str">
        <f ca="1">IFERROR(INDEX(INDIRECT("B_MSK["&amp;EXPEDISI[#Headers]&amp;"]"),ROW()-1),"")</f>
        <v/>
      </c>
      <c r="C969" s="26" t="str">
        <f ca="1">IFERROR(INDEX(SUPPLIER_CONV[2],MATCH(INDEX(INDIRECT("B_MSK["&amp;EXPEDISI[#Headers]&amp;"]"),ROW()-1),SUPPLIER_CONV[1],0)),"")</f>
        <v/>
      </c>
      <c r="D969" s="21" t="str">
        <f ca="1">IFERROR(INDEX(INDIRECT("B_MSK["&amp;EXPEDISI[#Headers]&amp;"]"),ROW()-1)&amp;IF(OR(EXPEDISI[[#This Row],[C]]&lt;2,EXPEDISI[[#This Row],[C]]=""),"","/ CTN"),"")</f>
        <v/>
      </c>
      <c r="E969" s="5" t="str">
        <f ca="1">IFERROR(INDEX(INDIRECT("B_MSK["&amp;EXPEDISI[#Headers]&amp;"]"),ROW()-1),"")</f>
        <v/>
      </c>
      <c r="F969" s="22" t="str">
        <f ca="1">IFERROR(INDEX(INDIRECT("B_MSK["&amp;EXPEDISI[#Headers]&amp;"_1]"),ROW()-1),"")</f>
        <v/>
      </c>
      <c r="G969" s="17" t="str">
        <f ca="1">IFERROR(INDEX(INDIRECT("B_MSK["&amp;EXPEDISI[#Headers]&amp;"_1]"),ROW()-1),"")</f>
        <v/>
      </c>
      <c r="H969" s="17" t="str">
        <f ca="1">IFERROR(INDEX(INDIRECT("B_MSK["&amp;EXPEDISI[#Headers]&amp;"]"),ROW()-1),"")</f>
        <v/>
      </c>
      <c r="I969" s="17" t="str">
        <f ca="1">IFERROR(INDEX(INDIRECT("B_MSK["&amp;EXPEDISI[#Headers]&amp;"]"),ROW()-1),"")</f>
        <v/>
      </c>
      <c r="J969" s="19" t="str">
        <f ca="1">IFERROR(IF(INDEX(INDIRECT("B_MSK["&amp;EXPEDISI[#Headers]&amp;"]"),ROW()-1)=0,"",INDEX(INDIRECT("B_MSK["&amp;EXPEDISI[#Headers]&amp;"]"),ROW()-1)),"")</f>
        <v/>
      </c>
      <c r="K969" s="16" t="str">
        <f ca="1">IFERROR(IF(EXPEDISI[[#This Row],[NAMA BARANG]]="","",INDEX(INDIRECT("B_MSK["&amp;EXPEDISI[#Headers]&amp;"]"),ROW()-1)),"")</f>
        <v/>
      </c>
      <c r="L969" s="17" t="str">
        <f ca="1">IFERROR(INDEX(INDIRECT("B_MSK["&amp;EXPEDISI[#Headers]&amp;"]"),ROW()-1),"")</f>
        <v/>
      </c>
    </row>
    <row r="970" spans="1:12" x14ac:dyDescent="0.25">
      <c r="A970" s="16" t="str">
        <f ca="1">IFERROR(INDEX(INDIRECT("B_MSK["&amp;EXPEDISI[#Headers]&amp;"]"),ROW()-1),"")</f>
        <v/>
      </c>
      <c r="B970" s="26" t="str">
        <f ca="1">IFERROR(INDEX(INDIRECT("B_MSK["&amp;EXPEDISI[#Headers]&amp;"]"),ROW()-1),"")</f>
        <v/>
      </c>
      <c r="C970" s="26" t="str">
        <f ca="1">IFERROR(INDEX(SUPPLIER_CONV[2],MATCH(INDEX(INDIRECT("B_MSK["&amp;EXPEDISI[#Headers]&amp;"]"),ROW()-1),SUPPLIER_CONV[1],0)),"")</f>
        <v/>
      </c>
      <c r="D970" s="21" t="str">
        <f ca="1">IFERROR(INDEX(INDIRECT("B_MSK["&amp;EXPEDISI[#Headers]&amp;"]"),ROW()-1)&amp;IF(OR(EXPEDISI[[#This Row],[C]]&lt;2,EXPEDISI[[#This Row],[C]]=""),"","/ CTN"),"")</f>
        <v/>
      </c>
      <c r="E970" s="5" t="str">
        <f ca="1">IFERROR(INDEX(INDIRECT("B_MSK["&amp;EXPEDISI[#Headers]&amp;"]"),ROW()-1),"")</f>
        <v/>
      </c>
      <c r="F970" s="22" t="str">
        <f ca="1">IFERROR(INDEX(INDIRECT("B_MSK["&amp;EXPEDISI[#Headers]&amp;"_1]"),ROW()-1),"")</f>
        <v/>
      </c>
      <c r="G970" s="17" t="str">
        <f ca="1">IFERROR(INDEX(INDIRECT("B_MSK["&amp;EXPEDISI[#Headers]&amp;"_1]"),ROW()-1),"")</f>
        <v/>
      </c>
      <c r="H970" s="17" t="str">
        <f ca="1">IFERROR(INDEX(INDIRECT("B_MSK["&amp;EXPEDISI[#Headers]&amp;"]"),ROW()-1),"")</f>
        <v/>
      </c>
      <c r="I970" s="17" t="str">
        <f ca="1">IFERROR(INDEX(INDIRECT("B_MSK["&amp;EXPEDISI[#Headers]&amp;"]"),ROW()-1),"")</f>
        <v/>
      </c>
      <c r="J970" s="19" t="str">
        <f ca="1">IFERROR(IF(INDEX(INDIRECT("B_MSK["&amp;EXPEDISI[#Headers]&amp;"]"),ROW()-1)=0,"",INDEX(INDIRECT("B_MSK["&amp;EXPEDISI[#Headers]&amp;"]"),ROW()-1)),"")</f>
        <v/>
      </c>
      <c r="K970" s="16" t="str">
        <f ca="1">IFERROR(IF(EXPEDISI[[#This Row],[NAMA BARANG]]="","",INDEX(INDIRECT("B_MSK["&amp;EXPEDISI[#Headers]&amp;"]"),ROW()-1)),"")</f>
        <v/>
      </c>
      <c r="L970" s="17" t="str">
        <f ca="1">IFERROR(INDEX(INDIRECT("B_MSK["&amp;EXPEDISI[#Headers]&amp;"]"),ROW()-1),"")</f>
        <v/>
      </c>
    </row>
    <row r="971" spans="1:12" x14ac:dyDescent="0.25">
      <c r="A971" s="16" t="str">
        <f ca="1">IFERROR(INDEX(INDIRECT("B_MSK["&amp;EXPEDISI[#Headers]&amp;"]"),ROW()-1),"")</f>
        <v/>
      </c>
      <c r="B971" s="26" t="str">
        <f ca="1">IFERROR(INDEX(INDIRECT("B_MSK["&amp;EXPEDISI[#Headers]&amp;"]"),ROW()-1),"")</f>
        <v/>
      </c>
      <c r="C971" s="26" t="str">
        <f ca="1">IFERROR(INDEX(SUPPLIER_CONV[2],MATCH(INDEX(INDIRECT("B_MSK["&amp;EXPEDISI[#Headers]&amp;"]"),ROW()-1),SUPPLIER_CONV[1],0)),"")</f>
        <v/>
      </c>
      <c r="D971" s="21" t="str">
        <f ca="1">IFERROR(INDEX(INDIRECT("B_MSK["&amp;EXPEDISI[#Headers]&amp;"]"),ROW()-1)&amp;IF(OR(EXPEDISI[[#This Row],[C]]&lt;2,EXPEDISI[[#This Row],[C]]=""),"","/ CTN"),"")</f>
        <v/>
      </c>
      <c r="E971" s="5" t="str">
        <f ca="1">IFERROR(INDEX(INDIRECT("B_MSK["&amp;EXPEDISI[#Headers]&amp;"]"),ROW()-1),"")</f>
        <v/>
      </c>
      <c r="F971" s="22" t="str">
        <f ca="1">IFERROR(INDEX(INDIRECT("B_MSK["&amp;EXPEDISI[#Headers]&amp;"_1]"),ROW()-1),"")</f>
        <v/>
      </c>
      <c r="G971" s="17" t="str">
        <f ca="1">IFERROR(INDEX(INDIRECT("B_MSK["&amp;EXPEDISI[#Headers]&amp;"_1]"),ROW()-1),"")</f>
        <v/>
      </c>
      <c r="H971" s="17" t="str">
        <f ca="1">IFERROR(INDEX(INDIRECT("B_MSK["&amp;EXPEDISI[#Headers]&amp;"]"),ROW()-1),"")</f>
        <v/>
      </c>
      <c r="I971" s="17" t="str">
        <f ca="1">IFERROR(INDEX(INDIRECT("B_MSK["&amp;EXPEDISI[#Headers]&amp;"]"),ROW()-1),"")</f>
        <v/>
      </c>
      <c r="J971" s="19" t="str">
        <f ca="1">IFERROR(IF(INDEX(INDIRECT("B_MSK["&amp;EXPEDISI[#Headers]&amp;"]"),ROW()-1)=0,"",INDEX(INDIRECT("B_MSK["&amp;EXPEDISI[#Headers]&amp;"]"),ROW()-1)),"")</f>
        <v/>
      </c>
      <c r="K971" s="16" t="str">
        <f ca="1">IFERROR(IF(EXPEDISI[[#This Row],[NAMA BARANG]]="","",INDEX(INDIRECT("B_MSK["&amp;EXPEDISI[#Headers]&amp;"]"),ROW()-1)),"")</f>
        <v/>
      </c>
      <c r="L971" s="17" t="str">
        <f ca="1">IFERROR(INDEX(INDIRECT("B_MSK["&amp;EXPEDISI[#Headers]&amp;"]"),ROW()-1),"")</f>
        <v/>
      </c>
    </row>
    <row r="972" spans="1:12" x14ac:dyDescent="0.25">
      <c r="A972" s="16" t="str">
        <f ca="1">IFERROR(INDEX(INDIRECT("B_MSK["&amp;EXPEDISI[#Headers]&amp;"]"),ROW()-1),"")</f>
        <v/>
      </c>
      <c r="B972" s="26" t="str">
        <f ca="1">IFERROR(INDEX(INDIRECT("B_MSK["&amp;EXPEDISI[#Headers]&amp;"]"),ROW()-1),"")</f>
        <v/>
      </c>
      <c r="C972" s="26" t="str">
        <f ca="1">IFERROR(INDEX(SUPPLIER_CONV[2],MATCH(INDEX(INDIRECT("B_MSK["&amp;EXPEDISI[#Headers]&amp;"]"),ROW()-1),SUPPLIER_CONV[1],0)),"")</f>
        <v/>
      </c>
      <c r="D972" s="21" t="str">
        <f ca="1">IFERROR(INDEX(INDIRECT("B_MSK["&amp;EXPEDISI[#Headers]&amp;"]"),ROW()-1)&amp;IF(OR(EXPEDISI[[#This Row],[C]]&lt;2,EXPEDISI[[#This Row],[C]]=""),"","/ CTN"),"")</f>
        <v/>
      </c>
      <c r="E972" s="5" t="str">
        <f ca="1">IFERROR(INDEX(INDIRECT("B_MSK["&amp;EXPEDISI[#Headers]&amp;"]"),ROW()-1),"")</f>
        <v/>
      </c>
      <c r="F972" s="22" t="str">
        <f ca="1">IFERROR(INDEX(INDIRECT("B_MSK["&amp;EXPEDISI[#Headers]&amp;"_1]"),ROW()-1),"")</f>
        <v/>
      </c>
      <c r="G972" s="17" t="str">
        <f ca="1">IFERROR(INDEX(INDIRECT("B_MSK["&amp;EXPEDISI[#Headers]&amp;"_1]"),ROW()-1),"")</f>
        <v/>
      </c>
      <c r="H972" s="17" t="str">
        <f ca="1">IFERROR(INDEX(INDIRECT("B_MSK["&amp;EXPEDISI[#Headers]&amp;"]"),ROW()-1),"")</f>
        <v/>
      </c>
      <c r="I972" s="17" t="str">
        <f ca="1">IFERROR(INDEX(INDIRECT("B_MSK["&amp;EXPEDISI[#Headers]&amp;"]"),ROW()-1),"")</f>
        <v/>
      </c>
      <c r="J972" s="19" t="str">
        <f ca="1">IFERROR(IF(INDEX(INDIRECT("B_MSK["&amp;EXPEDISI[#Headers]&amp;"]"),ROW()-1)=0,"",INDEX(INDIRECT("B_MSK["&amp;EXPEDISI[#Headers]&amp;"]"),ROW()-1)),"")</f>
        <v/>
      </c>
      <c r="K972" s="16" t="str">
        <f ca="1">IFERROR(IF(EXPEDISI[[#This Row],[NAMA BARANG]]="","",INDEX(INDIRECT("B_MSK["&amp;EXPEDISI[#Headers]&amp;"]"),ROW()-1)),"")</f>
        <v/>
      </c>
      <c r="L972" s="17" t="str">
        <f ca="1">IFERROR(INDEX(INDIRECT("B_MSK["&amp;EXPEDISI[#Headers]&amp;"]"),ROW()-1),"")</f>
        <v/>
      </c>
    </row>
    <row r="973" spans="1:12" x14ac:dyDescent="0.25">
      <c r="A973" s="16" t="str">
        <f ca="1">IFERROR(INDEX(INDIRECT("B_MSK["&amp;EXPEDISI[#Headers]&amp;"]"),ROW()-1),"")</f>
        <v/>
      </c>
      <c r="B973" s="26" t="str">
        <f ca="1">IFERROR(INDEX(INDIRECT("B_MSK["&amp;EXPEDISI[#Headers]&amp;"]"),ROW()-1),"")</f>
        <v/>
      </c>
      <c r="C973" s="26" t="str">
        <f ca="1">IFERROR(INDEX(SUPPLIER_CONV[2],MATCH(INDEX(INDIRECT("B_MSK["&amp;EXPEDISI[#Headers]&amp;"]"),ROW()-1),SUPPLIER_CONV[1],0)),"")</f>
        <v/>
      </c>
      <c r="D973" s="21" t="str">
        <f ca="1">IFERROR(INDEX(INDIRECT("B_MSK["&amp;EXPEDISI[#Headers]&amp;"]"),ROW()-1)&amp;IF(OR(EXPEDISI[[#This Row],[C]]&lt;2,EXPEDISI[[#This Row],[C]]=""),"","/ CTN"),"")</f>
        <v/>
      </c>
      <c r="E973" s="5" t="str">
        <f ca="1">IFERROR(INDEX(INDIRECT("B_MSK["&amp;EXPEDISI[#Headers]&amp;"]"),ROW()-1),"")</f>
        <v/>
      </c>
      <c r="F973" s="22" t="str">
        <f ca="1">IFERROR(INDEX(INDIRECT("B_MSK["&amp;EXPEDISI[#Headers]&amp;"_1]"),ROW()-1),"")</f>
        <v/>
      </c>
      <c r="G973" s="17" t="str">
        <f ca="1">IFERROR(INDEX(INDIRECT("B_MSK["&amp;EXPEDISI[#Headers]&amp;"_1]"),ROW()-1),"")</f>
        <v/>
      </c>
      <c r="H973" s="17" t="str">
        <f ca="1">IFERROR(INDEX(INDIRECT("B_MSK["&amp;EXPEDISI[#Headers]&amp;"]"),ROW()-1),"")</f>
        <v/>
      </c>
      <c r="I973" s="17" t="str">
        <f ca="1">IFERROR(INDEX(INDIRECT("B_MSK["&amp;EXPEDISI[#Headers]&amp;"]"),ROW()-1),"")</f>
        <v/>
      </c>
      <c r="J973" s="19" t="str">
        <f ca="1">IFERROR(IF(INDEX(INDIRECT("B_MSK["&amp;EXPEDISI[#Headers]&amp;"]"),ROW()-1)=0,"",INDEX(INDIRECT("B_MSK["&amp;EXPEDISI[#Headers]&amp;"]"),ROW()-1)),"")</f>
        <v/>
      </c>
      <c r="K973" s="16" t="str">
        <f ca="1">IFERROR(IF(EXPEDISI[[#This Row],[NAMA BARANG]]="","",INDEX(INDIRECT("B_MSK["&amp;EXPEDISI[#Headers]&amp;"]"),ROW()-1)),"")</f>
        <v/>
      </c>
      <c r="L973" s="17" t="str">
        <f ca="1">IFERROR(INDEX(INDIRECT("B_MSK["&amp;EXPEDISI[#Headers]&amp;"]"),ROW()-1),"")</f>
        <v/>
      </c>
    </row>
    <row r="974" spans="1:12" x14ac:dyDescent="0.25">
      <c r="A974" s="16" t="str">
        <f ca="1">IFERROR(INDEX(INDIRECT("B_MSK["&amp;EXPEDISI[#Headers]&amp;"]"),ROW()-1),"")</f>
        <v/>
      </c>
      <c r="B974" s="26" t="str">
        <f ca="1">IFERROR(INDEX(INDIRECT("B_MSK["&amp;EXPEDISI[#Headers]&amp;"]"),ROW()-1),"")</f>
        <v/>
      </c>
      <c r="C974" s="26" t="str">
        <f ca="1">IFERROR(INDEX(SUPPLIER_CONV[2],MATCH(INDEX(INDIRECT("B_MSK["&amp;EXPEDISI[#Headers]&amp;"]"),ROW()-1),SUPPLIER_CONV[1],0)),"")</f>
        <v/>
      </c>
      <c r="D974" s="21" t="str">
        <f ca="1">IFERROR(INDEX(INDIRECT("B_MSK["&amp;EXPEDISI[#Headers]&amp;"]"),ROW()-1)&amp;IF(OR(EXPEDISI[[#This Row],[C]]&lt;2,EXPEDISI[[#This Row],[C]]=""),"","/ CTN"),"")</f>
        <v/>
      </c>
      <c r="E974" s="5" t="str">
        <f ca="1">IFERROR(INDEX(INDIRECT("B_MSK["&amp;EXPEDISI[#Headers]&amp;"]"),ROW()-1),"")</f>
        <v/>
      </c>
      <c r="F974" s="22" t="str">
        <f ca="1">IFERROR(INDEX(INDIRECT("B_MSK["&amp;EXPEDISI[#Headers]&amp;"_1]"),ROW()-1),"")</f>
        <v/>
      </c>
      <c r="G974" s="17" t="str">
        <f ca="1">IFERROR(INDEX(INDIRECT("B_MSK["&amp;EXPEDISI[#Headers]&amp;"_1]"),ROW()-1),"")</f>
        <v/>
      </c>
      <c r="H974" s="17" t="str">
        <f ca="1">IFERROR(INDEX(INDIRECT("B_MSK["&amp;EXPEDISI[#Headers]&amp;"]"),ROW()-1),"")</f>
        <v/>
      </c>
      <c r="I974" s="17" t="str">
        <f ca="1">IFERROR(INDEX(INDIRECT("B_MSK["&amp;EXPEDISI[#Headers]&amp;"]"),ROW()-1),"")</f>
        <v/>
      </c>
      <c r="J974" s="19" t="str">
        <f ca="1">IFERROR(IF(INDEX(INDIRECT("B_MSK["&amp;EXPEDISI[#Headers]&amp;"]"),ROW()-1)=0,"",INDEX(INDIRECT("B_MSK["&amp;EXPEDISI[#Headers]&amp;"]"),ROW()-1)),"")</f>
        <v/>
      </c>
      <c r="K974" s="16" t="str">
        <f ca="1">IFERROR(IF(EXPEDISI[[#This Row],[NAMA BARANG]]="","",INDEX(INDIRECT("B_MSK["&amp;EXPEDISI[#Headers]&amp;"]"),ROW()-1)),"")</f>
        <v/>
      </c>
      <c r="L974" s="17" t="str">
        <f ca="1">IFERROR(INDEX(INDIRECT("B_MSK["&amp;EXPEDISI[#Headers]&amp;"]"),ROW()-1),"")</f>
        <v/>
      </c>
    </row>
    <row r="975" spans="1:12" x14ac:dyDescent="0.25">
      <c r="A975" s="16" t="str">
        <f ca="1">IFERROR(INDEX(INDIRECT("B_MSK["&amp;EXPEDISI[#Headers]&amp;"]"),ROW()-1),"")</f>
        <v/>
      </c>
      <c r="B975" s="26" t="str">
        <f ca="1">IFERROR(INDEX(INDIRECT("B_MSK["&amp;EXPEDISI[#Headers]&amp;"]"),ROW()-1),"")</f>
        <v/>
      </c>
      <c r="C975" s="26" t="str">
        <f ca="1">IFERROR(INDEX(SUPPLIER_CONV[2],MATCH(INDEX(INDIRECT("B_MSK["&amp;EXPEDISI[#Headers]&amp;"]"),ROW()-1),SUPPLIER_CONV[1],0)),"")</f>
        <v/>
      </c>
      <c r="D975" s="21" t="str">
        <f ca="1">IFERROR(INDEX(INDIRECT("B_MSK["&amp;EXPEDISI[#Headers]&amp;"]"),ROW()-1)&amp;IF(OR(EXPEDISI[[#This Row],[C]]&lt;2,EXPEDISI[[#This Row],[C]]=""),"","/ CTN"),"")</f>
        <v/>
      </c>
      <c r="E975" s="5" t="str">
        <f ca="1">IFERROR(INDEX(INDIRECT("B_MSK["&amp;EXPEDISI[#Headers]&amp;"]"),ROW()-1),"")</f>
        <v/>
      </c>
      <c r="F975" s="22" t="str">
        <f ca="1">IFERROR(INDEX(INDIRECT("B_MSK["&amp;EXPEDISI[#Headers]&amp;"_1]"),ROW()-1),"")</f>
        <v/>
      </c>
      <c r="G975" s="17" t="str">
        <f ca="1">IFERROR(INDEX(INDIRECT("B_MSK["&amp;EXPEDISI[#Headers]&amp;"_1]"),ROW()-1),"")</f>
        <v/>
      </c>
      <c r="H975" s="17" t="str">
        <f ca="1">IFERROR(INDEX(INDIRECT("B_MSK["&amp;EXPEDISI[#Headers]&amp;"]"),ROW()-1),"")</f>
        <v/>
      </c>
      <c r="I975" s="17" t="str">
        <f ca="1">IFERROR(INDEX(INDIRECT("B_MSK["&amp;EXPEDISI[#Headers]&amp;"]"),ROW()-1),"")</f>
        <v/>
      </c>
      <c r="J975" s="19" t="str">
        <f ca="1">IFERROR(IF(INDEX(INDIRECT("B_MSK["&amp;EXPEDISI[#Headers]&amp;"]"),ROW()-1)=0,"",INDEX(INDIRECT("B_MSK["&amp;EXPEDISI[#Headers]&amp;"]"),ROW()-1)),"")</f>
        <v/>
      </c>
      <c r="K975" s="16" t="str">
        <f ca="1">IFERROR(IF(EXPEDISI[[#This Row],[NAMA BARANG]]="","",INDEX(INDIRECT("B_MSK["&amp;EXPEDISI[#Headers]&amp;"]"),ROW()-1)),"")</f>
        <v/>
      </c>
      <c r="L975" s="17" t="str">
        <f ca="1">IFERROR(INDEX(INDIRECT("B_MSK["&amp;EXPEDISI[#Headers]&amp;"]"),ROW()-1),"")</f>
        <v/>
      </c>
    </row>
    <row r="976" spans="1:12" x14ac:dyDescent="0.25">
      <c r="A976" s="16" t="str">
        <f ca="1">IFERROR(INDEX(INDIRECT("B_MSK["&amp;EXPEDISI[#Headers]&amp;"]"),ROW()-1),"")</f>
        <v/>
      </c>
      <c r="B976" s="26" t="str">
        <f ca="1">IFERROR(INDEX(INDIRECT("B_MSK["&amp;EXPEDISI[#Headers]&amp;"]"),ROW()-1),"")</f>
        <v/>
      </c>
      <c r="C976" s="26" t="str">
        <f ca="1">IFERROR(INDEX(SUPPLIER_CONV[2],MATCH(INDEX(INDIRECT("B_MSK["&amp;EXPEDISI[#Headers]&amp;"]"),ROW()-1),SUPPLIER_CONV[1],0)),"")</f>
        <v/>
      </c>
      <c r="D976" s="21" t="str">
        <f ca="1">IFERROR(INDEX(INDIRECT("B_MSK["&amp;EXPEDISI[#Headers]&amp;"]"),ROW()-1)&amp;IF(OR(EXPEDISI[[#This Row],[C]]&lt;2,EXPEDISI[[#This Row],[C]]=""),"","/ CTN"),"")</f>
        <v/>
      </c>
      <c r="E976" s="5" t="str">
        <f ca="1">IFERROR(INDEX(INDIRECT("B_MSK["&amp;EXPEDISI[#Headers]&amp;"]"),ROW()-1),"")</f>
        <v/>
      </c>
      <c r="F976" s="22" t="str">
        <f ca="1">IFERROR(INDEX(INDIRECT("B_MSK["&amp;EXPEDISI[#Headers]&amp;"_1]"),ROW()-1),"")</f>
        <v/>
      </c>
      <c r="G976" s="17" t="str">
        <f ca="1">IFERROR(INDEX(INDIRECT("B_MSK["&amp;EXPEDISI[#Headers]&amp;"_1]"),ROW()-1),"")</f>
        <v/>
      </c>
      <c r="H976" s="17" t="str">
        <f ca="1">IFERROR(INDEX(INDIRECT("B_MSK["&amp;EXPEDISI[#Headers]&amp;"]"),ROW()-1),"")</f>
        <v/>
      </c>
      <c r="I976" s="17" t="str">
        <f ca="1">IFERROR(INDEX(INDIRECT("B_MSK["&amp;EXPEDISI[#Headers]&amp;"]"),ROW()-1),"")</f>
        <v/>
      </c>
      <c r="J976" s="19" t="str">
        <f ca="1">IFERROR(IF(INDEX(INDIRECT("B_MSK["&amp;EXPEDISI[#Headers]&amp;"]"),ROW()-1)=0,"",INDEX(INDIRECT("B_MSK["&amp;EXPEDISI[#Headers]&amp;"]"),ROW()-1)),"")</f>
        <v/>
      </c>
      <c r="K976" s="16" t="str">
        <f ca="1">IFERROR(IF(EXPEDISI[[#This Row],[NAMA BARANG]]="","",INDEX(INDIRECT("B_MSK["&amp;EXPEDISI[#Headers]&amp;"]"),ROW()-1)),"")</f>
        <v/>
      </c>
      <c r="L976" s="17" t="str">
        <f ca="1">IFERROR(INDEX(INDIRECT("B_MSK["&amp;EXPEDISI[#Headers]&amp;"]"),ROW()-1),"")</f>
        <v/>
      </c>
    </row>
    <row r="977" spans="1:12" x14ac:dyDescent="0.25">
      <c r="A977" s="16" t="str">
        <f ca="1">IFERROR(INDEX(INDIRECT("B_MSK["&amp;EXPEDISI[#Headers]&amp;"]"),ROW()-1),"")</f>
        <v/>
      </c>
      <c r="B977" s="26" t="str">
        <f ca="1">IFERROR(INDEX(INDIRECT("B_MSK["&amp;EXPEDISI[#Headers]&amp;"]"),ROW()-1),"")</f>
        <v/>
      </c>
      <c r="C977" s="26" t="str">
        <f ca="1">IFERROR(INDEX(SUPPLIER_CONV[2],MATCH(INDEX(INDIRECT("B_MSK["&amp;EXPEDISI[#Headers]&amp;"]"),ROW()-1),SUPPLIER_CONV[1],0)),"")</f>
        <v/>
      </c>
      <c r="D977" s="21" t="str">
        <f ca="1">IFERROR(INDEX(INDIRECT("B_MSK["&amp;EXPEDISI[#Headers]&amp;"]"),ROW()-1)&amp;IF(OR(EXPEDISI[[#This Row],[C]]&lt;2,EXPEDISI[[#This Row],[C]]=""),"","/ CTN"),"")</f>
        <v/>
      </c>
      <c r="E977" s="5" t="str">
        <f ca="1">IFERROR(INDEX(INDIRECT("B_MSK["&amp;EXPEDISI[#Headers]&amp;"]"),ROW()-1),"")</f>
        <v/>
      </c>
      <c r="F977" s="22" t="str">
        <f ca="1">IFERROR(INDEX(INDIRECT("B_MSK["&amp;EXPEDISI[#Headers]&amp;"_1]"),ROW()-1),"")</f>
        <v/>
      </c>
      <c r="G977" s="17" t="str">
        <f ca="1">IFERROR(INDEX(INDIRECT("B_MSK["&amp;EXPEDISI[#Headers]&amp;"_1]"),ROW()-1),"")</f>
        <v/>
      </c>
      <c r="H977" s="17" t="str">
        <f ca="1">IFERROR(INDEX(INDIRECT("B_MSK["&amp;EXPEDISI[#Headers]&amp;"]"),ROW()-1),"")</f>
        <v/>
      </c>
      <c r="I977" s="17" t="str">
        <f ca="1">IFERROR(INDEX(INDIRECT("B_MSK["&amp;EXPEDISI[#Headers]&amp;"]"),ROW()-1),"")</f>
        <v/>
      </c>
      <c r="J977" s="19" t="str">
        <f ca="1">IFERROR(IF(INDEX(INDIRECT("B_MSK["&amp;EXPEDISI[#Headers]&amp;"]"),ROW()-1)=0,"",INDEX(INDIRECT("B_MSK["&amp;EXPEDISI[#Headers]&amp;"]"),ROW()-1)),"")</f>
        <v/>
      </c>
      <c r="K977" s="16" t="str">
        <f ca="1">IFERROR(IF(EXPEDISI[[#This Row],[NAMA BARANG]]="","",INDEX(INDIRECT("B_MSK["&amp;EXPEDISI[#Headers]&amp;"]"),ROW()-1)),"")</f>
        <v/>
      </c>
      <c r="L977" s="17" t="str">
        <f ca="1">IFERROR(INDEX(INDIRECT("B_MSK["&amp;EXPEDISI[#Headers]&amp;"]"),ROW()-1),"")</f>
        <v/>
      </c>
    </row>
    <row r="978" spans="1:12" x14ac:dyDescent="0.25">
      <c r="A978" s="16" t="str">
        <f ca="1">IFERROR(INDEX(INDIRECT("B_MSK["&amp;EXPEDISI[#Headers]&amp;"]"),ROW()-1),"")</f>
        <v/>
      </c>
      <c r="B978" s="26" t="str">
        <f ca="1">IFERROR(INDEX(INDIRECT("B_MSK["&amp;EXPEDISI[#Headers]&amp;"]"),ROW()-1),"")</f>
        <v/>
      </c>
      <c r="C978" s="26" t="str">
        <f ca="1">IFERROR(INDEX(SUPPLIER_CONV[2],MATCH(INDEX(INDIRECT("B_MSK["&amp;EXPEDISI[#Headers]&amp;"]"),ROW()-1),SUPPLIER_CONV[1],0)),"")</f>
        <v/>
      </c>
      <c r="D978" s="21" t="str">
        <f ca="1">IFERROR(INDEX(INDIRECT("B_MSK["&amp;EXPEDISI[#Headers]&amp;"]"),ROW()-1)&amp;IF(OR(EXPEDISI[[#This Row],[C]]&lt;2,EXPEDISI[[#This Row],[C]]=""),"","/ CTN"),"")</f>
        <v/>
      </c>
      <c r="E978" s="5" t="str">
        <f ca="1">IFERROR(INDEX(INDIRECT("B_MSK["&amp;EXPEDISI[#Headers]&amp;"]"),ROW()-1),"")</f>
        <v/>
      </c>
      <c r="F978" s="22" t="str">
        <f ca="1">IFERROR(INDEX(INDIRECT("B_MSK["&amp;EXPEDISI[#Headers]&amp;"_1]"),ROW()-1),"")</f>
        <v/>
      </c>
      <c r="G978" s="17" t="str">
        <f ca="1">IFERROR(INDEX(INDIRECT("B_MSK["&amp;EXPEDISI[#Headers]&amp;"_1]"),ROW()-1),"")</f>
        <v/>
      </c>
      <c r="H978" s="17" t="str">
        <f ca="1">IFERROR(INDEX(INDIRECT("B_MSK["&amp;EXPEDISI[#Headers]&amp;"]"),ROW()-1),"")</f>
        <v/>
      </c>
      <c r="I978" s="17" t="str">
        <f ca="1">IFERROR(INDEX(INDIRECT("B_MSK["&amp;EXPEDISI[#Headers]&amp;"]"),ROW()-1),"")</f>
        <v/>
      </c>
      <c r="J978" s="23" t="str">
        <f ca="1">IFERROR(IF(INDEX(INDIRECT("B_MSK["&amp;EXPEDISI[#Headers]&amp;"]"),ROW()-1)=0,"",INDEX(INDIRECT("B_MSK["&amp;EXPEDISI[#Headers]&amp;"]"),ROW()-1)),"")</f>
        <v/>
      </c>
      <c r="K978" s="16" t="str">
        <f ca="1">IFERROR(IF(EXPEDISI[[#This Row],[NAMA BARANG]]="","",INDEX(INDIRECT("B_MSK["&amp;EXPEDISI[#Headers]&amp;"]"),ROW()-1)),"")</f>
        <v/>
      </c>
      <c r="L978" s="17" t="str">
        <f ca="1">IFERROR(INDEX(INDIRECT("B_MSK["&amp;EXPEDISI[#Headers]&amp;"]"),ROW()-1),"")</f>
        <v/>
      </c>
    </row>
    <row r="979" spans="1:12" x14ac:dyDescent="0.25">
      <c r="A979" s="16" t="str">
        <f ca="1">IFERROR(INDEX(INDIRECT("B_MSK["&amp;EXPEDISI[#Headers]&amp;"]"),ROW()-1),"")</f>
        <v/>
      </c>
      <c r="B979" s="26" t="str">
        <f ca="1">IFERROR(INDEX(INDIRECT("B_MSK["&amp;EXPEDISI[#Headers]&amp;"]"),ROW()-1),"")</f>
        <v/>
      </c>
      <c r="C979" s="26" t="str">
        <f ca="1">IFERROR(INDEX(SUPPLIER_CONV[2],MATCH(INDEX(INDIRECT("B_MSK["&amp;EXPEDISI[#Headers]&amp;"]"),ROW()-1),SUPPLIER_CONV[1],0)),"")</f>
        <v/>
      </c>
      <c r="D979" s="21" t="str">
        <f ca="1">IFERROR(INDEX(INDIRECT("B_MSK["&amp;EXPEDISI[#Headers]&amp;"]"),ROW()-1)&amp;IF(OR(EXPEDISI[[#This Row],[C]]&lt;2,EXPEDISI[[#This Row],[C]]=""),"","/ CTN"),"")</f>
        <v/>
      </c>
      <c r="E979" s="5" t="str">
        <f ca="1">IFERROR(INDEX(INDIRECT("B_MSK["&amp;EXPEDISI[#Headers]&amp;"]"),ROW()-1),"")</f>
        <v/>
      </c>
      <c r="F979" s="22" t="str">
        <f ca="1">IFERROR(INDEX(INDIRECT("B_MSK["&amp;EXPEDISI[#Headers]&amp;"_1]"),ROW()-1),"")</f>
        <v/>
      </c>
      <c r="G979" s="17" t="str">
        <f ca="1">IFERROR(INDEX(INDIRECT("B_MSK["&amp;EXPEDISI[#Headers]&amp;"_1]"),ROW()-1),"")</f>
        <v/>
      </c>
      <c r="H979" s="17" t="str">
        <f ca="1">IFERROR(INDEX(INDIRECT("B_MSK["&amp;EXPEDISI[#Headers]&amp;"]"),ROW()-1),"")</f>
        <v/>
      </c>
      <c r="I979" s="17" t="str">
        <f ca="1">IFERROR(INDEX(INDIRECT("B_MSK["&amp;EXPEDISI[#Headers]&amp;"]"),ROW()-1),"")</f>
        <v/>
      </c>
      <c r="J979" s="23" t="str">
        <f ca="1">IFERROR(IF(INDEX(INDIRECT("B_MSK["&amp;EXPEDISI[#Headers]&amp;"]"),ROW()-1)=0,"",INDEX(INDIRECT("B_MSK["&amp;EXPEDISI[#Headers]&amp;"]"),ROW()-1)),"")</f>
        <v/>
      </c>
      <c r="K979" s="16" t="str">
        <f ca="1">IFERROR(IF(EXPEDISI[[#This Row],[NAMA BARANG]]="","",INDEX(INDIRECT("B_MSK["&amp;EXPEDISI[#Headers]&amp;"]"),ROW()-1)),"")</f>
        <v/>
      </c>
      <c r="L979" s="17" t="str">
        <f ca="1">IFERROR(INDEX(INDIRECT("B_MSK["&amp;EXPEDISI[#Headers]&amp;"]"),ROW()-1),"")</f>
        <v/>
      </c>
    </row>
    <row r="980" spans="1:12" x14ac:dyDescent="0.25">
      <c r="A980" s="16" t="str">
        <f ca="1">IFERROR(INDEX(INDIRECT("B_MSK["&amp;EXPEDISI[#Headers]&amp;"]"),ROW()-1),"")</f>
        <v/>
      </c>
      <c r="B980" s="26" t="str">
        <f ca="1">IFERROR(INDEX(INDIRECT("B_MSK["&amp;EXPEDISI[#Headers]&amp;"]"),ROW()-1),"")</f>
        <v/>
      </c>
      <c r="C980" s="26" t="str">
        <f ca="1">IFERROR(INDEX(SUPPLIER_CONV[2],MATCH(INDEX(INDIRECT("B_MSK["&amp;EXPEDISI[#Headers]&amp;"]"),ROW()-1),SUPPLIER_CONV[1],0)),"")</f>
        <v/>
      </c>
      <c r="D980" s="21" t="str">
        <f ca="1">IFERROR(INDEX(INDIRECT("B_MSK["&amp;EXPEDISI[#Headers]&amp;"]"),ROW()-1)&amp;IF(OR(EXPEDISI[[#This Row],[C]]&lt;2,EXPEDISI[[#This Row],[C]]=""),"","/ CTN"),"")</f>
        <v/>
      </c>
      <c r="E980" s="5" t="str">
        <f ca="1">IFERROR(INDEX(INDIRECT("B_MSK["&amp;EXPEDISI[#Headers]&amp;"]"),ROW()-1),"")</f>
        <v/>
      </c>
      <c r="F980" s="22" t="str">
        <f ca="1">IFERROR(INDEX(INDIRECT("B_MSK["&amp;EXPEDISI[#Headers]&amp;"_1]"),ROW()-1),"")</f>
        <v/>
      </c>
      <c r="G980" s="17" t="str">
        <f ca="1">IFERROR(INDEX(INDIRECT("B_MSK["&amp;EXPEDISI[#Headers]&amp;"_1]"),ROW()-1),"")</f>
        <v/>
      </c>
      <c r="H980" s="17" t="str">
        <f ca="1">IFERROR(INDEX(INDIRECT("B_MSK["&amp;EXPEDISI[#Headers]&amp;"]"),ROW()-1),"")</f>
        <v/>
      </c>
      <c r="I980" s="17" t="str">
        <f ca="1">IFERROR(INDEX(INDIRECT("B_MSK["&amp;EXPEDISI[#Headers]&amp;"]"),ROW()-1),"")</f>
        <v/>
      </c>
      <c r="J980" s="19" t="str">
        <f ca="1">IFERROR(IF(INDEX(INDIRECT("B_MSK["&amp;EXPEDISI[#Headers]&amp;"]"),ROW()-1)=0,"",INDEX(INDIRECT("B_MSK["&amp;EXPEDISI[#Headers]&amp;"]"),ROW()-1)),"")</f>
        <v/>
      </c>
      <c r="K980" s="16" t="str">
        <f ca="1">IFERROR(IF(EXPEDISI[[#This Row],[NAMA BARANG]]="","",INDEX(INDIRECT("B_MSK["&amp;EXPEDISI[#Headers]&amp;"]"),ROW()-1)),"")</f>
        <v/>
      </c>
      <c r="L980" s="17" t="str">
        <f ca="1">IFERROR(INDEX(INDIRECT("B_MSK["&amp;EXPEDISI[#Headers]&amp;"]"),ROW()-1),"")</f>
        <v/>
      </c>
    </row>
    <row r="981" spans="1:12" x14ac:dyDescent="0.25">
      <c r="A981" s="16" t="str">
        <f ca="1">IFERROR(INDEX(INDIRECT("B_MSK["&amp;EXPEDISI[#Headers]&amp;"]"),ROW()-1),"")</f>
        <v/>
      </c>
      <c r="B981" s="26" t="str">
        <f ca="1">IFERROR(INDEX(INDIRECT("B_MSK["&amp;EXPEDISI[#Headers]&amp;"]"),ROW()-1),"")</f>
        <v/>
      </c>
      <c r="C981" s="26" t="str">
        <f ca="1">IFERROR(INDEX(SUPPLIER_CONV[2],MATCH(INDEX(INDIRECT("B_MSK["&amp;EXPEDISI[#Headers]&amp;"]"),ROW()-1),SUPPLIER_CONV[1],0)),"")</f>
        <v/>
      </c>
      <c r="D981" s="21" t="str">
        <f ca="1">IFERROR(INDEX(INDIRECT("B_MSK["&amp;EXPEDISI[#Headers]&amp;"]"),ROW()-1)&amp;IF(OR(EXPEDISI[[#This Row],[C]]&lt;2,EXPEDISI[[#This Row],[C]]=""),"","/ CTN"),"")</f>
        <v/>
      </c>
      <c r="E981" s="5" t="str">
        <f ca="1">IFERROR(INDEX(INDIRECT("B_MSK["&amp;EXPEDISI[#Headers]&amp;"]"),ROW()-1),"")</f>
        <v/>
      </c>
      <c r="F981" s="22" t="str">
        <f ca="1">IFERROR(INDEX(INDIRECT("B_MSK["&amp;EXPEDISI[#Headers]&amp;"_1]"),ROW()-1),"")</f>
        <v/>
      </c>
      <c r="G981" s="17" t="str">
        <f ca="1">IFERROR(INDEX(INDIRECT("B_MSK["&amp;EXPEDISI[#Headers]&amp;"_1]"),ROW()-1),"")</f>
        <v/>
      </c>
      <c r="H981" s="17" t="str">
        <f ca="1">IFERROR(INDEX(INDIRECT("B_MSK["&amp;EXPEDISI[#Headers]&amp;"]"),ROW()-1),"")</f>
        <v/>
      </c>
      <c r="I981" s="17" t="str">
        <f ca="1">IFERROR(INDEX(INDIRECT("B_MSK["&amp;EXPEDISI[#Headers]&amp;"]"),ROW()-1),"")</f>
        <v/>
      </c>
      <c r="J981" s="23" t="str">
        <f ca="1">IFERROR(IF(INDEX(INDIRECT("B_MSK["&amp;EXPEDISI[#Headers]&amp;"]"),ROW()-1)=0,"",INDEX(INDIRECT("B_MSK["&amp;EXPEDISI[#Headers]&amp;"]"),ROW()-1)),"")</f>
        <v/>
      </c>
      <c r="K981" s="16" t="str">
        <f ca="1">IFERROR(IF(EXPEDISI[[#This Row],[NAMA BARANG]]="","",INDEX(INDIRECT("B_MSK["&amp;EXPEDISI[#Headers]&amp;"]"),ROW()-1)),"")</f>
        <v/>
      </c>
      <c r="L981" s="17" t="str">
        <f ca="1">IFERROR(INDEX(INDIRECT("B_MSK["&amp;EXPEDISI[#Headers]&amp;"]"),ROW()-1),"")</f>
        <v/>
      </c>
    </row>
    <row r="982" spans="1:12" x14ac:dyDescent="0.25">
      <c r="A982" s="16" t="str">
        <f ca="1">IFERROR(INDEX(INDIRECT("B_MSK["&amp;EXPEDISI[#Headers]&amp;"]"),ROW()-1),"")</f>
        <v/>
      </c>
      <c r="B982" s="26" t="str">
        <f ca="1">IFERROR(INDEX(INDIRECT("B_MSK["&amp;EXPEDISI[#Headers]&amp;"]"),ROW()-1),"")</f>
        <v/>
      </c>
      <c r="C982" s="26" t="str">
        <f ca="1">IFERROR(INDEX(SUPPLIER_CONV[2],MATCH(INDEX(INDIRECT("B_MSK["&amp;EXPEDISI[#Headers]&amp;"]"),ROW()-1),SUPPLIER_CONV[1],0)),"")</f>
        <v/>
      </c>
      <c r="D982" s="21" t="str">
        <f ca="1">IFERROR(INDEX(INDIRECT("B_MSK["&amp;EXPEDISI[#Headers]&amp;"]"),ROW()-1)&amp;IF(OR(EXPEDISI[[#This Row],[C]]&lt;2,EXPEDISI[[#This Row],[C]]=""),"","/ CTN"),"")</f>
        <v/>
      </c>
      <c r="E982" s="5" t="str">
        <f ca="1">IFERROR(INDEX(INDIRECT("B_MSK["&amp;EXPEDISI[#Headers]&amp;"]"),ROW()-1),"")</f>
        <v/>
      </c>
      <c r="F982" s="22" t="str">
        <f ca="1">IFERROR(INDEX(INDIRECT("B_MSK["&amp;EXPEDISI[#Headers]&amp;"_1]"),ROW()-1),"")</f>
        <v/>
      </c>
      <c r="G982" s="17" t="str">
        <f ca="1">IFERROR(INDEX(INDIRECT("B_MSK["&amp;EXPEDISI[#Headers]&amp;"_1]"),ROW()-1),"")</f>
        <v/>
      </c>
      <c r="H982" s="17" t="str">
        <f ca="1">IFERROR(INDEX(INDIRECT("B_MSK["&amp;EXPEDISI[#Headers]&amp;"]"),ROW()-1),"")</f>
        <v/>
      </c>
      <c r="I982" s="17" t="str">
        <f ca="1">IFERROR(INDEX(INDIRECT("B_MSK["&amp;EXPEDISI[#Headers]&amp;"]"),ROW()-1),"")</f>
        <v/>
      </c>
      <c r="J982" s="19" t="str">
        <f ca="1">IFERROR(IF(INDEX(INDIRECT("B_MSK["&amp;EXPEDISI[#Headers]&amp;"]"),ROW()-1)=0,"",INDEX(INDIRECT("B_MSK["&amp;EXPEDISI[#Headers]&amp;"]"),ROW()-1)),"")</f>
        <v/>
      </c>
      <c r="K982" s="16" t="str">
        <f ca="1">IFERROR(IF(EXPEDISI[[#This Row],[NAMA BARANG]]="","",INDEX(INDIRECT("B_MSK["&amp;EXPEDISI[#Headers]&amp;"]"),ROW()-1)),"")</f>
        <v/>
      </c>
      <c r="L982" s="17" t="str">
        <f ca="1">IFERROR(INDEX(INDIRECT("B_MSK["&amp;EXPEDISI[#Headers]&amp;"]"),ROW()-1),"")</f>
        <v/>
      </c>
    </row>
    <row r="983" spans="1:12" x14ac:dyDescent="0.25">
      <c r="A983" s="16" t="str">
        <f ca="1">IFERROR(INDEX(INDIRECT("B_MSK["&amp;EXPEDISI[#Headers]&amp;"]"),ROW()-1),"")</f>
        <v/>
      </c>
      <c r="B983" s="26" t="str">
        <f ca="1">IFERROR(INDEX(INDIRECT("B_MSK["&amp;EXPEDISI[#Headers]&amp;"]"),ROW()-1),"")</f>
        <v/>
      </c>
      <c r="C983" s="26" t="str">
        <f ca="1">IFERROR(INDEX(SUPPLIER_CONV[2],MATCH(INDEX(INDIRECT("B_MSK["&amp;EXPEDISI[#Headers]&amp;"]"),ROW()-1),SUPPLIER_CONV[1],0)),"")</f>
        <v/>
      </c>
      <c r="D983" s="21" t="str">
        <f ca="1">IFERROR(INDEX(INDIRECT("B_MSK["&amp;EXPEDISI[#Headers]&amp;"]"),ROW()-1)&amp;IF(OR(EXPEDISI[[#This Row],[C]]&lt;2,EXPEDISI[[#This Row],[C]]=""),"","/ CTN"),"")</f>
        <v/>
      </c>
      <c r="E983" s="5" t="str">
        <f ca="1">IFERROR(INDEX(INDIRECT("B_MSK["&amp;EXPEDISI[#Headers]&amp;"]"),ROW()-1),"")</f>
        <v/>
      </c>
      <c r="F983" s="22" t="str">
        <f ca="1">IFERROR(INDEX(INDIRECT("B_MSK["&amp;EXPEDISI[#Headers]&amp;"_1]"),ROW()-1),"")</f>
        <v/>
      </c>
      <c r="G983" s="17" t="str">
        <f ca="1">IFERROR(INDEX(INDIRECT("B_MSK["&amp;EXPEDISI[#Headers]&amp;"_1]"),ROW()-1),"")</f>
        <v/>
      </c>
      <c r="H983" s="17" t="str">
        <f ca="1">IFERROR(INDEX(INDIRECT("B_MSK["&amp;EXPEDISI[#Headers]&amp;"]"),ROW()-1),"")</f>
        <v/>
      </c>
      <c r="I983" s="17" t="str">
        <f ca="1">IFERROR(INDEX(INDIRECT("B_MSK["&amp;EXPEDISI[#Headers]&amp;"]"),ROW()-1),"")</f>
        <v/>
      </c>
      <c r="J983" s="19" t="str">
        <f ca="1">IFERROR(IF(INDEX(INDIRECT("B_MSK["&amp;EXPEDISI[#Headers]&amp;"]"),ROW()-1)=0,"",INDEX(INDIRECT("B_MSK["&amp;EXPEDISI[#Headers]&amp;"]"),ROW()-1)),"")</f>
        <v/>
      </c>
      <c r="K983" s="16" t="str">
        <f ca="1">IFERROR(IF(EXPEDISI[[#This Row],[NAMA BARANG]]="","",INDEX(INDIRECT("B_MSK["&amp;EXPEDISI[#Headers]&amp;"]"),ROW()-1)),"")</f>
        <v/>
      </c>
      <c r="L983" s="17" t="str">
        <f ca="1">IFERROR(INDEX(INDIRECT("B_MSK["&amp;EXPEDISI[#Headers]&amp;"]"),ROW()-1),"")</f>
        <v/>
      </c>
    </row>
    <row r="984" spans="1:12" x14ac:dyDescent="0.25">
      <c r="A984" s="16" t="str">
        <f ca="1">IFERROR(INDEX(INDIRECT("B_MSK["&amp;EXPEDISI[#Headers]&amp;"]"),ROW()-1),"")</f>
        <v/>
      </c>
      <c r="B984" s="26" t="str">
        <f ca="1">IFERROR(INDEX(INDIRECT("B_MSK["&amp;EXPEDISI[#Headers]&amp;"]"),ROW()-1),"")</f>
        <v/>
      </c>
      <c r="C984" s="26" t="str">
        <f ca="1">IFERROR(INDEX(SUPPLIER_CONV[2],MATCH(INDEX(INDIRECT("B_MSK["&amp;EXPEDISI[#Headers]&amp;"]"),ROW()-1),SUPPLIER_CONV[1],0)),"")</f>
        <v/>
      </c>
      <c r="D984" s="21" t="str">
        <f ca="1">IFERROR(INDEX(INDIRECT("B_MSK["&amp;EXPEDISI[#Headers]&amp;"]"),ROW()-1)&amp;IF(OR(EXPEDISI[[#This Row],[C]]&lt;2,EXPEDISI[[#This Row],[C]]=""),"","/ CTN"),"")</f>
        <v/>
      </c>
      <c r="E984" s="5" t="str">
        <f ca="1">IFERROR(INDEX(INDIRECT("B_MSK["&amp;EXPEDISI[#Headers]&amp;"]"),ROW()-1),"")</f>
        <v/>
      </c>
      <c r="F984" s="22" t="str">
        <f ca="1">IFERROR(INDEX(INDIRECT("B_MSK["&amp;EXPEDISI[#Headers]&amp;"_1]"),ROW()-1),"")</f>
        <v/>
      </c>
      <c r="G984" s="17" t="str">
        <f ca="1">IFERROR(INDEX(INDIRECT("B_MSK["&amp;EXPEDISI[#Headers]&amp;"_1]"),ROW()-1),"")</f>
        <v/>
      </c>
      <c r="H984" s="17" t="str">
        <f ca="1">IFERROR(INDEX(INDIRECT("B_MSK["&amp;EXPEDISI[#Headers]&amp;"]"),ROW()-1),"")</f>
        <v/>
      </c>
      <c r="I984" s="17" t="str">
        <f ca="1">IFERROR(INDEX(INDIRECT("B_MSK["&amp;EXPEDISI[#Headers]&amp;"]"),ROW()-1),"")</f>
        <v/>
      </c>
      <c r="J984" s="19" t="str">
        <f ca="1">IFERROR(IF(INDEX(INDIRECT("B_MSK["&amp;EXPEDISI[#Headers]&amp;"]"),ROW()-1)=0,"",INDEX(INDIRECT("B_MSK["&amp;EXPEDISI[#Headers]&amp;"]"),ROW()-1)),"")</f>
        <v/>
      </c>
      <c r="K984" s="16" t="str">
        <f ca="1">IFERROR(IF(EXPEDISI[[#This Row],[NAMA BARANG]]="","",INDEX(INDIRECT("B_MSK["&amp;EXPEDISI[#Headers]&amp;"]"),ROW()-1)),"")</f>
        <v/>
      </c>
      <c r="L984" s="17" t="str">
        <f ca="1">IFERROR(INDEX(INDIRECT("B_MSK["&amp;EXPEDISI[#Headers]&amp;"]"),ROW()-1),"")</f>
        <v/>
      </c>
    </row>
    <row r="985" spans="1:12" x14ac:dyDescent="0.25">
      <c r="A985" s="16" t="str">
        <f ca="1">IFERROR(INDEX(INDIRECT("B_MSK["&amp;EXPEDISI[#Headers]&amp;"]"),ROW()-1),"")</f>
        <v/>
      </c>
      <c r="B985" s="26" t="str">
        <f ca="1">IFERROR(INDEX(INDIRECT("B_MSK["&amp;EXPEDISI[#Headers]&amp;"]"),ROW()-1),"")</f>
        <v/>
      </c>
      <c r="C985" s="26" t="str">
        <f ca="1">IFERROR(INDEX(SUPPLIER_CONV[2],MATCH(INDEX(INDIRECT("B_MSK["&amp;EXPEDISI[#Headers]&amp;"]"),ROW()-1),SUPPLIER_CONV[1],0)),"")</f>
        <v/>
      </c>
      <c r="D985" s="21" t="str">
        <f ca="1">IFERROR(INDEX(INDIRECT("B_MSK["&amp;EXPEDISI[#Headers]&amp;"]"),ROW()-1)&amp;IF(OR(EXPEDISI[[#This Row],[C]]&lt;2,EXPEDISI[[#This Row],[C]]=""),"","/ CTN"),"")</f>
        <v/>
      </c>
      <c r="E985" s="5" t="str">
        <f ca="1">IFERROR(INDEX(INDIRECT("B_MSK["&amp;EXPEDISI[#Headers]&amp;"]"),ROW()-1),"")</f>
        <v/>
      </c>
      <c r="F985" s="22" t="str">
        <f ca="1">IFERROR(INDEX(INDIRECT("B_MSK["&amp;EXPEDISI[#Headers]&amp;"_1]"),ROW()-1),"")</f>
        <v/>
      </c>
      <c r="G985" s="17" t="str">
        <f ca="1">IFERROR(INDEX(INDIRECT("B_MSK["&amp;EXPEDISI[#Headers]&amp;"_1]"),ROW()-1),"")</f>
        <v/>
      </c>
      <c r="H985" s="17" t="str">
        <f ca="1">IFERROR(INDEX(INDIRECT("B_MSK["&amp;EXPEDISI[#Headers]&amp;"]"),ROW()-1),"")</f>
        <v/>
      </c>
      <c r="I985" s="17" t="str">
        <f ca="1">IFERROR(INDEX(INDIRECT("B_MSK["&amp;EXPEDISI[#Headers]&amp;"]"),ROW()-1),"")</f>
        <v/>
      </c>
      <c r="J985" s="19" t="str">
        <f ca="1">IFERROR(IF(INDEX(INDIRECT("B_MSK["&amp;EXPEDISI[#Headers]&amp;"]"),ROW()-1)=0,"",INDEX(INDIRECT("B_MSK["&amp;EXPEDISI[#Headers]&amp;"]"),ROW()-1)),"")</f>
        <v/>
      </c>
      <c r="K985" s="16" t="str">
        <f ca="1">IFERROR(IF(EXPEDISI[[#This Row],[NAMA BARANG]]="","",INDEX(INDIRECT("B_MSK["&amp;EXPEDISI[#Headers]&amp;"]"),ROW()-1)),"")</f>
        <v/>
      </c>
      <c r="L985" s="17" t="str">
        <f ca="1">IFERROR(INDEX(INDIRECT("B_MSK["&amp;EXPEDISI[#Headers]&amp;"]"),ROW()-1),"")</f>
        <v/>
      </c>
    </row>
    <row r="986" spans="1:12" x14ac:dyDescent="0.25">
      <c r="A986" s="16" t="str">
        <f ca="1">IFERROR(INDEX(INDIRECT("B_MSK["&amp;EXPEDISI[#Headers]&amp;"]"),ROW()-1),"")</f>
        <v/>
      </c>
      <c r="B986" s="26" t="str">
        <f ca="1">IFERROR(INDEX(INDIRECT("B_MSK["&amp;EXPEDISI[#Headers]&amp;"]"),ROW()-1),"")</f>
        <v/>
      </c>
      <c r="C986" s="26" t="str">
        <f ca="1">IFERROR(INDEX(SUPPLIER_CONV[2],MATCH(INDEX(INDIRECT("B_MSK["&amp;EXPEDISI[#Headers]&amp;"]"),ROW()-1),SUPPLIER_CONV[1],0)),"")</f>
        <v/>
      </c>
      <c r="D986" s="21" t="str">
        <f ca="1">IFERROR(INDEX(INDIRECT("B_MSK["&amp;EXPEDISI[#Headers]&amp;"]"),ROW()-1)&amp;IF(OR(EXPEDISI[[#This Row],[C]]&lt;2,EXPEDISI[[#This Row],[C]]=""),"","/ CTN"),"")</f>
        <v/>
      </c>
      <c r="E986" s="5" t="str">
        <f ca="1">IFERROR(INDEX(INDIRECT("B_MSK["&amp;EXPEDISI[#Headers]&amp;"]"),ROW()-1),"")</f>
        <v/>
      </c>
      <c r="F986" s="22" t="str">
        <f ca="1">IFERROR(INDEX(INDIRECT("B_MSK["&amp;EXPEDISI[#Headers]&amp;"_1]"),ROW()-1),"")</f>
        <v/>
      </c>
      <c r="G986" s="17" t="str">
        <f ca="1">IFERROR(INDEX(INDIRECT("B_MSK["&amp;EXPEDISI[#Headers]&amp;"_1]"),ROW()-1),"")</f>
        <v/>
      </c>
      <c r="H986" s="17" t="str">
        <f ca="1">IFERROR(INDEX(INDIRECT("B_MSK["&amp;EXPEDISI[#Headers]&amp;"]"),ROW()-1),"")</f>
        <v/>
      </c>
      <c r="I986" s="17" t="str">
        <f ca="1">IFERROR(INDEX(INDIRECT("B_MSK["&amp;EXPEDISI[#Headers]&amp;"]"),ROW()-1),"")</f>
        <v/>
      </c>
      <c r="J986" s="19" t="str">
        <f ca="1">IFERROR(IF(INDEX(INDIRECT("B_MSK["&amp;EXPEDISI[#Headers]&amp;"]"),ROW()-1)=0,"",INDEX(INDIRECT("B_MSK["&amp;EXPEDISI[#Headers]&amp;"]"),ROW()-1)),"")</f>
        <v/>
      </c>
      <c r="K986" s="16" t="str">
        <f ca="1">IFERROR(IF(EXPEDISI[[#This Row],[NAMA BARANG]]="","",INDEX(INDIRECT("B_MSK["&amp;EXPEDISI[#Headers]&amp;"]"),ROW()-1)),"")</f>
        <v/>
      </c>
      <c r="L986" s="17" t="str">
        <f ca="1">IFERROR(INDEX(INDIRECT("B_MSK["&amp;EXPEDISI[#Headers]&amp;"]"),ROW()-1),"")</f>
        <v/>
      </c>
    </row>
    <row r="987" spans="1:12" x14ac:dyDescent="0.25">
      <c r="A987" s="16" t="str">
        <f ca="1">IFERROR(INDEX(INDIRECT("B_MSK["&amp;EXPEDISI[#Headers]&amp;"]"),ROW()-1),"")</f>
        <v/>
      </c>
      <c r="B987" s="26" t="str">
        <f ca="1">IFERROR(INDEX(INDIRECT("B_MSK["&amp;EXPEDISI[#Headers]&amp;"]"),ROW()-1),"")</f>
        <v/>
      </c>
      <c r="C987" s="26" t="str">
        <f ca="1">IFERROR(INDEX(SUPPLIER_CONV[2],MATCH(INDEX(INDIRECT("B_MSK["&amp;EXPEDISI[#Headers]&amp;"]"),ROW()-1),SUPPLIER_CONV[1],0)),"")</f>
        <v/>
      </c>
      <c r="D987" s="21" t="str">
        <f ca="1">IFERROR(INDEX(INDIRECT("B_MSK["&amp;EXPEDISI[#Headers]&amp;"]"),ROW()-1)&amp;IF(OR(EXPEDISI[[#This Row],[C]]&lt;2,EXPEDISI[[#This Row],[C]]=""),"","/ CTN"),"")</f>
        <v/>
      </c>
      <c r="E987" s="5" t="str">
        <f ca="1">IFERROR(INDEX(INDIRECT("B_MSK["&amp;EXPEDISI[#Headers]&amp;"]"),ROW()-1),"")</f>
        <v/>
      </c>
      <c r="F987" s="22" t="str">
        <f ca="1">IFERROR(INDEX(INDIRECT("B_MSK["&amp;EXPEDISI[#Headers]&amp;"_1]"),ROW()-1),"")</f>
        <v/>
      </c>
      <c r="G987" s="17" t="str">
        <f ca="1">IFERROR(INDEX(INDIRECT("B_MSK["&amp;EXPEDISI[#Headers]&amp;"_1]"),ROW()-1),"")</f>
        <v/>
      </c>
      <c r="H987" s="17" t="str">
        <f ca="1">IFERROR(INDEX(INDIRECT("B_MSK["&amp;EXPEDISI[#Headers]&amp;"]"),ROW()-1),"")</f>
        <v/>
      </c>
      <c r="I987" s="17" t="str">
        <f ca="1">IFERROR(INDEX(INDIRECT("B_MSK["&amp;EXPEDISI[#Headers]&amp;"]"),ROW()-1),"")</f>
        <v/>
      </c>
      <c r="J987" s="19" t="str">
        <f ca="1">IFERROR(IF(INDEX(INDIRECT("B_MSK["&amp;EXPEDISI[#Headers]&amp;"]"),ROW()-1)=0,"",INDEX(INDIRECT("B_MSK["&amp;EXPEDISI[#Headers]&amp;"]"),ROW()-1)),"")</f>
        <v/>
      </c>
      <c r="K987" s="16" t="str">
        <f ca="1">IFERROR(IF(EXPEDISI[[#This Row],[NAMA BARANG]]="","",INDEX(INDIRECT("B_MSK["&amp;EXPEDISI[#Headers]&amp;"]"),ROW()-1)),"")</f>
        <v/>
      </c>
      <c r="L987" s="17" t="str">
        <f ca="1">IFERROR(INDEX(INDIRECT("B_MSK["&amp;EXPEDISI[#Headers]&amp;"]"),ROW()-1),"")</f>
        <v/>
      </c>
    </row>
    <row r="988" spans="1:12" x14ac:dyDescent="0.25">
      <c r="A988" s="16" t="str">
        <f ca="1">IFERROR(INDEX(INDIRECT("B_MSK["&amp;EXPEDISI[#Headers]&amp;"]"),ROW()-1),"")</f>
        <v/>
      </c>
      <c r="B988" s="26" t="str">
        <f ca="1">IFERROR(INDEX(INDIRECT("B_MSK["&amp;EXPEDISI[#Headers]&amp;"]"),ROW()-1),"")</f>
        <v/>
      </c>
      <c r="C988" s="26" t="str">
        <f ca="1">IFERROR(INDEX(SUPPLIER_CONV[2],MATCH(INDEX(INDIRECT("B_MSK["&amp;EXPEDISI[#Headers]&amp;"]"),ROW()-1),SUPPLIER_CONV[1],0)),"")</f>
        <v/>
      </c>
      <c r="D988" s="21" t="str">
        <f ca="1">IFERROR(INDEX(INDIRECT("B_MSK["&amp;EXPEDISI[#Headers]&amp;"]"),ROW()-1)&amp;IF(OR(EXPEDISI[[#This Row],[C]]&lt;2,EXPEDISI[[#This Row],[C]]=""),"","/ CTN"),"")</f>
        <v/>
      </c>
      <c r="E988" s="5" t="str">
        <f ca="1">IFERROR(INDEX(INDIRECT("B_MSK["&amp;EXPEDISI[#Headers]&amp;"]"),ROW()-1),"")</f>
        <v/>
      </c>
      <c r="F988" s="22" t="str">
        <f ca="1">IFERROR(INDEX(INDIRECT("B_MSK["&amp;EXPEDISI[#Headers]&amp;"_1]"),ROW()-1),"")</f>
        <v/>
      </c>
      <c r="G988" s="17" t="str">
        <f ca="1">IFERROR(INDEX(INDIRECT("B_MSK["&amp;EXPEDISI[#Headers]&amp;"_1]"),ROW()-1),"")</f>
        <v/>
      </c>
      <c r="H988" s="17" t="str">
        <f ca="1">IFERROR(INDEX(INDIRECT("B_MSK["&amp;EXPEDISI[#Headers]&amp;"]"),ROW()-1),"")</f>
        <v/>
      </c>
      <c r="I988" s="17" t="str">
        <f ca="1">IFERROR(INDEX(INDIRECT("B_MSK["&amp;EXPEDISI[#Headers]&amp;"]"),ROW()-1),"")</f>
        <v/>
      </c>
      <c r="J988" s="19" t="str">
        <f ca="1">IFERROR(IF(INDEX(INDIRECT("B_MSK["&amp;EXPEDISI[#Headers]&amp;"]"),ROW()-1)=0,"",INDEX(INDIRECT("B_MSK["&amp;EXPEDISI[#Headers]&amp;"]"),ROW()-1)),"")</f>
        <v/>
      </c>
      <c r="K988" s="16" t="str">
        <f ca="1">IFERROR(IF(EXPEDISI[[#This Row],[NAMA BARANG]]="","",INDEX(INDIRECT("B_MSK["&amp;EXPEDISI[#Headers]&amp;"]"),ROW()-1)),"")</f>
        <v/>
      </c>
      <c r="L988" s="17" t="str">
        <f ca="1">IFERROR(INDEX(INDIRECT("B_MSK["&amp;EXPEDISI[#Headers]&amp;"]"),ROW()-1),"")</f>
        <v/>
      </c>
    </row>
    <row r="989" spans="1:12" x14ac:dyDescent="0.25">
      <c r="A989" s="16" t="str">
        <f ca="1">IFERROR(INDEX(INDIRECT("B_MSK["&amp;EXPEDISI[#Headers]&amp;"]"),ROW()-1),"")</f>
        <v/>
      </c>
      <c r="B989" s="26" t="str">
        <f ca="1">IFERROR(INDEX(INDIRECT("B_MSK["&amp;EXPEDISI[#Headers]&amp;"]"),ROW()-1),"")</f>
        <v/>
      </c>
      <c r="C989" s="26" t="str">
        <f ca="1">IFERROR(INDEX(SUPPLIER_CONV[2],MATCH(INDEX(INDIRECT("B_MSK["&amp;EXPEDISI[#Headers]&amp;"]"),ROW()-1),SUPPLIER_CONV[1],0)),"")</f>
        <v/>
      </c>
      <c r="D989" s="21" t="str">
        <f ca="1">IFERROR(INDEX(INDIRECT("B_MSK["&amp;EXPEDISI[#Headers]&amp;"]"),ROW()-1)&amp;IF(OR(EXPEDISI[[#This Row],[C]]&lt;2,EXPEDISI[[#This Row],[C]]=""),"","/ CTN"),"")</f>
        <v/>
      </c>
      <c r="E989" s="5" t="str">
        <f ca="1">IFERROR(INDEX(INDIRECT("B_MSK["&amp;EXPEDISI[#Headers]&amp;"]"),ROW()-1),"")</f>
        <v/>
      </c>
      <c r="F989" s="22" t="str">
        <f ca="1">IFERROR(INDEX(INDIRECT("B_MSK["&amp;EXPEDISI[#Headers]&amp;"_1]"),ROW()-1),"")</f>
        <v/>
      </c>
      <c r="G989" s="17" t="str">
        <f ca="1">IFERROR(INDEX(INDIRECT("B_MSK["&amp;EXPEDISI[#Headers]&amp;"_1]"),ROW()-1),"")</f>
        <v/>
      </c>
      <c r="H989" s="17" t="str">
        <f ca="1">IFERROR(INDEX(INDIRECT("B_MSK["&amp;EXPEDISI[#Headers]&amp;"]"),ROW()-1),"")</f>
        <v/>
      </c>
      <c r="I989" s="17" t="str">
        <f ca="1">IFERROR(INDEX(INDIRECT("B_MSK["&amp;EXPEDISI[#Headers]&amp;"]"),ROW()-1),"")</f>
        <v/>
      </c>
      <c r="J989" s="19" t="str">
        <f ca="1">IFERROR(IF(INDEX(INDIRECT("B_MSK["&amp;EXPEDISI[#Headers]&amp;"]"),ROW()-1)=0,"",INDEX(INDIRECT("B_MSK["&amp;EXPEDISI[#Headers]&amp;"]"),ROW()-1)),"")</f>
        <v/>
      </c>
      <c r="K989" s="16" t="str">
        <f ca="1">IFERROR(IF(EXPEDISI[[#This Row],[NAMA BARANG]]="","",INDEX(INDIRECT("B_MSK["&amp;EXPEDISI[#Headers]&amp;"]"),ROW()-1)),"")</f>
        <v/>
      </c>
      <c r="L989" s="17" t="str">
        <f ca="1">IFERROR(INDEX(INDIRECT("B_MSK["&amp;EXPEDISI[#Headers]&amp;"]"),ROW()-1),"")</f>
        <v/>
      </c>
    </row>
    <row r="990" spans="1:12" x14ac:dyDescent="0.25">
      <c r="A990" s="16" t="str">
        <f ca="1">IFERROR(INDEX(INDIRECT("B_MSK["&amp;EXPEDISI[#Headers]&amp;"]"),ROW()-1),"")</f>
        <v/>
      </c>
      <c r="B990" s="26" t="str">
        <f ca="1">IFERROR(INDEX(INDIRECT("B_MSK["&amp;EXPEDISI[#Headers]&amp;"]"),ROW()-1),"")</f>
        <v/>
      </c>
      <c r="C990" s="26" t="str">
        <f ca="1">IFERROR(INDEX(SUPPLIER_CONV[2],MATCH(INDEX(INDIRECT("B_MSK["&amp;EXPEDISI[#Headers]&amp;"]"),ROW()-1),SUPPLIER_CONV[1],0)),"")</f>
        <v/>
      </c>
      <c r="D990" s="21" t="str">
        <f ca="1">IFERROR(INDEX(INDIRECT("B_MSK["&amp;EXPEDISI[#Headers]&amp;"]"),ROW()-1)&amp;IF(OR(EXPEDISI[[#This Row],[C]]&lt;2,EXPEDISI[[#This Row],[C]]=""),"","/ CTN"),"")</f>
        <v/>
      </c>
      <c r="E990" s="5" t="str">
        <f ca="1">IFERROR(INDEX(INDIRECT("B_MSK["&amp;EXPEDISI[#Headers]&amp;"]"),ROW()-1),"")</f>
        <v/>
      </c>
      <c r="F990" s="22" t="str">
        <f ca="1">IFERROR(INDEX(INDIRECT("B_MSK["&amp;EXPEDISI[#Headers]&amp;"_1]"),ROW()-1),"")</f>
        <v/>
      </c>
      <c r="G990" s="17" t="str">
        <f ca="1">IFERROR(INDEX(INDIRECT("B_MSK["&amp;EXPEDISI[#Headers]&amp;"_1]"),ROW()-1),"")</f>
        <v/>
      </c>
      <c r="H990" s="17" t="str">
        <f ca="1">IFERROR(INDEX(INDIRECT("B_MSK["&amp;EXPEDISI[#Headers]&amp;"]"),ROW()-1),"")</f>
        <v/>
      </c>
      <c r="I990" s="17" t="str">
        <f ca="1">IFERROR(INDEX(INDIRECT("B_MSK["&amp;EXPEDISI[#Headers]&amp;"]"),ROW()-1),"")</f>
        <v/>
      </c>
      <c r="J990" s="23" t="str">
        <f ca="1">IFERROR(IF(INDEX(INDIRECT("B_MSK["&amp;EXPEDISI[#Headers]&amp;"]"),ROW()-1)=0,"",INDEX(INDIRECT("B_MSK["&amp;EXPEDISI[#Headers]&amp;"]"),ROW()-1)),"")</f>
        <v/>
      </c>
      <c r="K990" s="16" t="str">
        <f ca="1">IFERROR(IF(EXPEDISI[[#This Row],[NAMA BARANG]]="","",INDEX(INDIRECT("B_MSK["&amp;EXPEDISI[#Headers]&amp;"]"),ROW()-1)),"")</f>
        <v/>
      </c>
      <c r="L990" s="17" t="str">
        <f ca="1">IFERROR(INDEX(INDIRECT("B_MSK["&amp;EXPEDISI[#Headers]&amp;"]"),ROW()-1),"")</f>
        <v/>
      </c>
    </row>
    <row r="991" spans="1:12" x14ac:dyDescent="0.25">
      <c r="A991" s="16" t="str">
        <f ca="1">IFERROR(INDEX(INDIRECT("B_MSK["&amp;EXPEDISI[#Headers]&amp;"]"),ROW()-1),"")</f>
        <v/>
      </c>
      <c r="B991" s="26" t="str">
        <f ca="1">IFERROR(INDEX(INDIRECT("B_MSK["&amp;EXPEDISI[#Headers]&amp;"]"),ROW()-1),"")</f>
        <v/>
      </c>
      <c r="C991" s="26" t="str">
        <f ca="1">IFERROR(INDEX(SUPPLIER_CONV[2],MATCH(INDEX(INDIRECT("B_MSK["&amp;EXPEDISI[#Headers]&amp;"]"),ROW()-1),SUPPLIER_CONV[1],0)),"")</f>
        <v/>
      </c>
      <c r="D991" s="21" t="str">
        <f ca="1">IFERROR(INDEX(INDIRECT("B_MSK["&amp;EXPEDISI[#Headers]&amp;"]"),ROW()-1)&amp;IF(OR(EXPEDISI[[#This Row],[C]]&lt;2,EXPEDISI[[#This Row],[C]]=""),"","/ CTN"),"")</f>
        <v/>
      </c>
      <c r="E991" s="5" t="str">
        <f ca="1">IFERROR(INDEX(INDIRECT("B_MSK["&amp;EXPEDISI[#Headers]&amp;"]"),ROW()-1),"")</f>
        <v/>
      </c>
      <c r="F991" s="22" t="str">
        <f ca="1">IFERROR(INDEX(INDIRECT("B_MSK["&amp;EXPEDISI[#Headers]&amp;"_1]"),ROW()-1),"")</f>
        <v/>
      </c>
      <c r="G991" s="17" t="str">
        <f ca="1">IFERROR(INDEX(INDIRECT("B_MSK["&amp;EXPEDISI[#Headers]&amp;"_1]"),ROW()-1),"")</f>
        <v/>
      </c>
      <c r="H991" s="17" t="str">
        <f ca="1">IFERROR(INDEX(INDIRECT("B_MSK["&amp;EXPEDISI[#Headers]&amp;"]"),ROW()-1),"")</f>
        <v/>
      </c>
      <c r="I991" s="17" t="str">
        <f ca="1">IFERROR(INDEX(INDIRECT("B_MSK["&amp;EXPEDISI[#Headers]&amp;"]"),ROW()-1),"")</f>
        <v/>
      </c>
      <c r="J991" s="19" t="str">
        <f ca="1">IFERROR(IF(INDEX(INDIRECT("B_MSK["&amp;EXPEDISI[#Headers]&amp;"]"),ROW()-1)=0,"",INDEX(INDIRECT("B_MSK["&amp;EXPEDISI[#Headers]&amp;"]"),ROW()-1)),"")</f>
        <v/>
      </c>
      <c r="K991" s="16" t="str">
        <f ca="1">IFERROR(IF(EXPEDISI[[#This Row],[NAMA BARANG]]="","",INDEX(INDIRECT("B_MSK["&amp;EXPEDISI[#Headers]&amp;"]"),ROW()-1)),"")</f>
        <v/>
      </c>
      <c r="L991" s="17" t="str">
        <f ca="1">IFERROR(INDEX(INDIRECT("B_MSK["&amp;EXPEDISI[#Headers]&amp;"]"),ROW()-1),"")</f>
        <v/>
      </c>
    </row>
    <row r="992" spans="1:12" x14ac:dyDescent="0.25">
      <c r="A992" s="16" t="str">
        <f ca="1">IFERROR(INDEX(INDIRECT("B_MSK["&amp;EXPEDISI[#Headers]&amp;"]"),ROW()-1),"")</f>
        <v/>
      </c>
      <c r="B992" s="26" t="str">
        <f ca="1">IFERROR(INDEX(INDIRECT("B_MSK["&amp;EXPEDISI[#Headers]&amp;"]"),ROW()-1),"")</f>
        <v/>
      </c>
      <c r="C992" s="26" t="str">
        <f ca="1">IFERROR(INDEX(SUPPLIER_CONV[2],MATCH(INDEX(INDIRECT("B_MSK["&amp;EXPEDISI[#Headers]&amp;"]"),ROW()-1),SUPPLIER_CONV[1],0)),"")</f>
        <v/>
      </c>
      <c r="D992" s="21" t="str">
        <f ca="1">IFERROR(INDEX(INDIRECT("B_MSK["&amp;EXPEDISI[#Headers]&amp;"]"),ROW()-1)&amp;IF(OR(EXPEDISI[[#This Row],[C]]&lt;2,EXPEDISI[[#This Row],[C]]=""),"","/ CTN"),"")</f>
        <v/>
      </c>
      <c r="E992" s="5" t="str">
        <f ca="1">IFERROR(INDEX(INDIRECT("B_MSK["&amp;EXPEDISI[#Headers]&amp;"]"),ROW()-1),"")</f>
        <v/>
      </c>
      <c r="F992" s="22" t="str">
        <f ca="1">IFERROR(INDEX(INDIRECT("B_MSK["&amp;EXPEDISI[#Headers]&amp;"_1]"),ROW()-1),"")</f>
        <v/>
      </c>
      <c r="G992" s="17" t="str">
        <f ca="1">IFERROR(INDEX(INDIRECT("B_MSK["&amp;EXPEDISI[#Headers]&amp;"_1]"),ROW()-1),"")</f>
        <v/>
      </c>
      <c r="H992" s="17" t="str">
        <f ca="1">IFERROR(INDEX(INDIRECT("B_MSK["&amp;EXPEDISI[#Headers]&amp;"]"),ROW()-1),"")</f>
        <v/>
      </c>
      <c r="I992" s="17" t="str">
        <f ca="1">IFERROR(INDEX(INDIRECT("B_MSK["&amp;EXPEDISI[#Headers]&amp;"]"),ROW()-1),"")</f>
        <v/>
      </c>
      <c r="J992" s="23" t="str">
        <f ca="1">IFERROR(IF(INDEX(INDIRECT("B_MSK["&amp;EXPEDISI[#Headers]&amp;"]"),ROW()-1)=0,"",INDEX(INDIRECT("B_MSK["&amp;EXPEDISI[#Headers]&amp;"]"),ROW()-1)),"")</f>
        <v/>
      </c>
      <c r="K992" s="16" t="str">
        <f ca="1">IFERROR(IF(EXPEDISI[[#This Row],[NAMA BARANG]]="","",INDEX(INDIRECT("B_MSK["&amp;EXPEDISI[#Headers]&amp;"]"),ROW()-1)),"")</f>
        <v/>
      </c>
      <c r="L992" s="17" t="str">
        <f ca="1">IFERROR(INDEX(INDIRECT("B_MSK["&amp;EXPEDISI[#Headers]&amp;"]"),ROW()-1),"")</f>
        <v/>
      </c>
    </row>
    <row r="993" spans="1:12" x14ac:dyDescent="0.25">
      <c r="A993" s="16" t="str">
        <f ca="1">IFERROR(INDEX(INDIRECT("B_MSK["&amp;EXPEDISI[#Headers]&amp;"]"),ROW()-1),"")</f>
        <v/>
      </c>
      <c r="B993" s="26" t="str">
        <f ca="1">IFERROR(INDEX(INDIRECT("B_MSK["&amp;EXPEDISI[#Headers]&amp;"]"),ROW()-1),"")</f>
        <v/>
      </c>
      <c r="C993" s="26" t="str">
        <f ca="1">IFERROR(INDEX(SUPPLIER_CONV[2],MATCH(INDEX(INDIRECT("B_MSK["&amp;EXPEDISI[#Headers]&amp;"]"),ROW()-1),SUPPLIER_CONV[1],0)),"")</f>
        <v/>
      </c>
      <c r="D993" s="21" t="str">
        <f ca="1">IFERROR(INDEX(INDIRECT("B_MSK["&amp;EXPEDISI[#Headers]&amp;"]"),ROW()-1)&amp;IF(OR(EXPEDISI[[#This Row],[C]]&lt;2,EXPEDISI[[#This Row],[C]]=""),"","/ CTN"),"")</f>
        <v/>
      </c>
      <c r="E993" s="5" t="str">
        <f ca="1">IFERROR(INDEX(INDIRECT("B_MSK["&amp;EXPEDISI[#Headers]&amp;"]"),ROW()-1),"")</f>
        <v/>
      </c>
      <c r="F993" s="22" t="str">
        <f ca="1">IFERROR(INDEX(INDIRECT("B_MSK["&amp;EXPEDISI[#Headers]&amp;"_1]"),ROW()-1),"")</f>
        <v/>
      </c>
      <c r="G993" s="17" t="str">
        <f ca="1">IFERROR(INDEX(INDIRECT("B_MSK["&amp;EXPEDISI[#Headers]&amp;"_1]"),ROW()-1),"")</f>
        <v/>
      </c>
      <c r="H993" s="17" t="str">
        <f ca="1">IFERROR(INDEX(INDIRECT("B_MSK["&amp;EXPEDISI[#Headers]&amp;"]"),ROW()-1),"")</f>
        <v/>
      </c>
      <c r="I993" s="17" t="str">
        <f ca="1">IFERROR(INDEX(INDIRECT("B_MSK["&amp;EXPEDISI[#Headers]&amp;"]"),ROW()-1),"")</f>
        <v/>
      </c>
      <c r="J993" s="23" t="str">
        <f ca="1">IFERROR(IF(INDEX(INDIRECT("B_MSK["&amp;EXPEDISI[#Headers]&amp;"]"),ROW()-1)=0,"",INDEX(INDIRECT("B_MSK["&amp;EXPEDISI[#Headers]&amp;"]"),ROW()-1)),"")</f>
        <v/>
      </c>
      <c r="K993" s="16" t="str">
        <f ca="1">IFERROR(IF(EXPEDISI[[#This Row],[NAMA BARANG]]="","",INDEX(INDIRECT("B_MSK["&amp;EXPEDISI[#Headers]&amp;"]"),ROW()-1)),"")</f>
        <v/>
      </c>
      <c r="L993" s="17" t="str">
        <f ca="1">IFERROR(INDEX(INDIRECT("B_MSK["&amp;EXPEDISI[#Headers]&amp;"]"),ROW()-1),"")</f>
        <v/>
      </c>
    </row>
    <row r="994" spans="1:12" x14ac:dyDescent="0.25">
      <c r="A994" s="16" t="str">
        <f ca="1">IFERROR(INDEX(INDIRECT("B_MSK["&amp;EXPEDISI[#Headers]&amp;"]"),ROW()-1),"")</f>
        <v/>
      </c>
      <c r="B994" s="26" t="str">
        <f ca="1">IFERROR(INDEX(INDIRECT("B_MSK["&amp;EXPEDISI[#Headers]&amp;"]"),ROW()-1),"")</f>
        <v/>
      </c>
      <c r="C994" s="26" t="str">
        <f ca="1">IFERROR(INDEX(SUPPLIER_CONV[2],MATCH(INDEX(INDIRECT("B_MSK["&amp;EXPEDISI[#Headers]&amp;"]"),ROW()-1),SUPPLIER_CONV[1],0)),"")</f>
        <v/>
      </c>
      <c r="D994" s="21" t="str">
        <f ca="1">IFERROR(INDEX(INDIRECT("B_MSK["&amp;EXPEDISI[#Headers]&amp;"]"),ROW()-1)&amp;IF(OR(EXPEDISI[[#This Row],[C]]&lt;2,EXPEDISI[[#This Row],[C]]=""),"","/ CTN"),"")</f>
        <v/>
      </c>
      <c r="E994" s="5" t="str">
        <f ca="1">IFERROR(INDEX(INDIRECT("B_MSK["&amp;EXPEDISI[#Headers]&amp;"]"),ROW()-1),"")</f>
        <v/>
      </c>
      <c r="F994" s="22" t="str">
        <f ca="1">IFERROR(INDEX(INDIRECT("B_MSK["&amp;EXPEDISI[#Headers]&amp;"_1]"),ROW()-1),"")</f>
        <v/>
      </c>
      <c r="G994" s="17" t="str">
        <f ca="1">IFERROR(INDEX(INDIRECT("B_MSK["&amp;EXPEDISI[#Headers]&amp;"_1]"),ROW()-1),"")</f>
        <v/>
      </c>
      <c r="H994" s="17" t="str">
        <f ca="1">IFERROR(INDEX(INDIRECT("B_MSK["&amp;EXPEDISI[#Headers]&amp;"]"),ROW()-1),"")</f>
        <v/>
      </c>
      <c r="I994" s="17" t="str">
        <f ca="1">IFERROR(INDEX(INDIRECT("B_MSK["&amp;EXPEDISI[#Headers]&amp;"]"),ROW()-1),"")</f>
        <v/>
      </c>
      <c r="J994" s="23" t="str">
        <f ca="1">IFERROR(IF(INDEX(INDIRECT("B_MSK["&amp;EXPEDISI[#Headers]&amp;"]"),ROW()-1)=0,"",INDEX(INDIRECT("B_MSK["&amp;EXPEDISI[#Headers]&amp;"]"),ROW()-1)),"")</f>
        <v/>
      </c>
      <c r="K994" s="16" t="str">
        <f ca="1">IFERROR(IF(EXPEDISI[[#This Row],[NAMA BARANG]]="","",INDEX(INDIRECT("B_MSK["&amp;EXPEDISI[#Headers]&amp;"]"),ROW()-1)),"")</f>
        <v/>
      </c>
      <c r="L994" s="17" t="str">
        <f ca="1">IFERROR(INDEX(INDIRECT("B_MSK["&amp;EXPEDISI[#Headers]&amp;"]"),ROW()-1),"")</f>
        <v/>
      </c>
    </row>
    <row r="995" spans="1:12" x14ac:dyDescent="0.25">
      <c r="A995" s="16" t="str">
        <f ca="1">IFERROR(INDEX(INDIRECT("B_MSK["&amp;EXPEDISI[#Headers]&amp;"]"),ROW()-1),"")</f>
        <v/>
      </c>
      <c r="B995" s="26" t="str">
        <f ca="1">IFERROR(INDEX(INDIRECT("B_MSK["&amp;EXPEDISI[#Headers]&amp;"]"),ROW()-1),"")</f>
        <v/>
      </c>
      <c r="C995" s="26" t="str">
        <f ca="1">IFERROR(INDEX(SUPPLIER_CONV[2],MATCH(INDEX(INDIRECT("B_MSK["&amp;EXPEDISI[#Headers]&amp;"]"),ROW()-1),SUPPLIER_CONV[1],0)),"")</f>
        <v/>
      </c>
      <c r="D995" s="21" t="str">
        <f ca="1">IFERROR(INDEX(INDIRECT("B_MSK["&amp;EXPEDISI[#Headers]&amp;"]"),ROW()-1)&amp;IF(OR(EXPEDISI[[#This Row],[C]]&lt;2,EXPEDISI[[#This Row],[C]]=""),"","/ CTN"),"")</f>
        <v/>
      </c>
      <c r="E995" s="5" t="str">
        <f ca="1">IFERROR(INDEX(INDIRECT("B_MSK["&amp;EXPEDISI[#Headers]&amp;"]"),ROW()-1),"")</f>
        <v/>
      </c>
      <c r="F995" s="22" t="str">
        <f ca="1">IFERROR(INDEX(INDIRECT("B_MSK["&amp;EXPEDISI[#Headers]&amp;"_1]"),ROW()-1),"")</f>
        <v/>
      </c>
      <c r="G995" s="17" t="str">
        <f ca="1">IFERROR(INDEX(INDIRECT("B_MSK["&amp;EXPEDISI[#Headers]&amp;"_1]"),ROW()-1),"")</f>
        <v/>
      </c>
      <c r="H995" s="17" t="str">
        <f ca="1">IFERROR(INDEX(INDIRECT("B_MSK["&amp;EXPEDISI[#Headers]&amp;"]"),ROW()-1),"")</f>
        <v/>
      </c>
      <c r="I995" s="17" t="str">
        <f ca="1">IFERROR(INDEX(INDIRECT("B_MSK["&amp;EXPEDISI[#Headers]&amp;"]"),ROW()-1),"")</f>
        <v/>
      </c>
      <c r="J995" s="23" t="str">
        <f ca="1">IFERROR(IF(INDEX(INDIRECT("B_MSK["&amp;EXPEDISI[#Headers]&amp;"]"),ROW()-1)=0,"",INDEX(INDIRECT("B_MSK["&amp;EXPEDISI[#Headers]&amp;"]"),ROW()-1)),"")</f>
        <v/>
      </c>
      <c r="K995" s="16" t="str">
        <f ca="1">IFERROR(IF(EXPEDISI[[#This Row],[NAMA BARANG]]="","",INDEX(INDIRECT("B_MSK["&amp;EXPEDISI[#Headers]&amp;"]"),ROW()-1)),"")</f>
        <v/>
      </c>
      <c r="L995" s="17" t="str">
        <f ca="1">IFERROR(INDEX(INDIRECT("B_MSK["&amp;EXPEDISI[#Headers]&amp;"]"),ROW()-1),"")</f>
        <v/>
      </c>
    </row>
    <row r="996" spans="1:12" x14ac:dyDescent="0.25">
      <c r="A996" s="16" t="str">
        <f ca="1">IFERROR(INDEX(INDIRECT("B_MSK["&amp;EXPEDISI[#Headers]&amp;"]"),ROW()-1),"")</f>
        <v/>
      </c>
      <c r="B996" s="26" t="str">
        <f ca="1">IFERROR(INDEX(INDIRECT("B_MSK["&amp;EXPEDISI[#Headers]&amp;"]"),ROW()-1),"")</f>
        <v/>
      </c>
      <c r="C996" s="26" t="str">
        <f ca="1">IFERROR(INDEX(SUPPLIER_CONV[2],MATCH(INDEX(INDIRECT("B_MSK["&amp;EXPEDISI[#Headers]&amp;"]"),ROW()-1),SUPPLIER_CONV[1],0)),"")</f>
        <v/>
      </c>
      <c r="D996" s="21" t="str">
        <f ca="1">IFERROR(INDEX(INDIRECT("B_MSK["&amp;EXPEDISI[#Headers]&amp;"]"),ROW()-1)&amp;IF(OR(EXPEDISI[[#This Row],[C]]&lt;2,EXPEDISI[[#This Row],[C]]=""),"","/ CTN"),"")</f>
        <v/>
      </c>
      <c r="E996" s="5" t="str">
        <f ca="1">IFERROR(INDEX(INDIRECT("B_MSK["&amp;EXPEDISI[#Headers]&amp;"]"),ROW()-1),"")</f>
        <v/>
      </c>
      <c r="F996" s="22" t="str">
        <f ca="1">IFERROR(INDEX(INDIRECT("B_MSK["&amp;EXPEDISI[#Headers]&amp;"_1]"),ROW()-1),"")</f>
        <v/>
      </c>
      <c r="G996" s="17" t="str">
        <f ca="1">IFERROR(INDEX(INDIRECT("B_MSK["&amp;EXPEDISI[#Headers]&amp;"_1]"),ROW()-1),"")</f>
        <v/>
      </c>
      <c r="H996" s="17" t="str">
        <f ca="1">IFERROR(INDEX(INDIRECT("B_MSK["&amp;EXPEDISI[#Headers]&amp;"]"),ROW()-1),"")</f>
        <v/>
      </c>
      <c r="I996" s="17" t="str">
        <f ca="1">IFERROR(INDEX(INDIRECT("B_MSK["&amp;EXPEDISI[#Headers]&amp;"]"),ROW()-1),"")</f>
        <v/>
      </c>
      <c r="J996" s="23" t="str">
        <f ca="1">IFERROR(IF(INDEX(INDIRECT("B_MSK["&amp;EXPEDISI[#Headers]&amp;"]"),ROW()-1)=0,"",INDEX(INDIRECT("B_MSK["&amp;EXPEDISI[#Headers]&amp;"]"),ROW()-1)),"")</f>
        <v/>
      </c>
      <c r="K996" s="16" t="str">
        <f ca="1">IFERROR(IF(EXPEDISI[[#This Row],[NAMA BARANG]]="","",INDEX(INDIRECT("B_MSK["&amp;EXPEDISI[#Headers]&amp;"]"),ROW()-1)),"")</f>
        <v/>
      </c>
      <c r="L996" s="17" t="str">
        <f ca="1">IFERROR(INDEX(INDIRECT("B_MSK["&amp;EXPEDISI[#Headers]&amp;"]"),ROW()-1),"")</f>
        <v/>
      </c>
    </row>
    <row r="997" spans="1:12" x14ac:dyDescent="0.25">
      <c r="A997" s="16" t="str">
        <f ca="1">IFERROR(INDEX(INDIRECT("B_MSK["&amp;EXPEDISI[#Headers]&amp;"]"),ROW()-1),"")</f>
        <v/>
      </c>
      <c r="B997" s="26" t="str">
        <f ca="1">IFERROR(INDEX(INDIRECT("B_MSK["&amp;EXPEDISI[#Headers]&amp;"]"),ROW()-1),"")</f>
        <v/>
      </c>
      <c r="C997" s="26" t="str">
        <f ca="1">IFERROR(INDEX(SUPPLIER_CONV[2],MATCH(INDEX(INDIRECT("B_MSK["&amp;EXPEDISI[#Headers]&amp;"]"),ROW()-1),SUPPLIER_CONV[1],0)),"")</f>
        <v/>
      </c>
      <c r="D997" s="21" t="str">
        <f ca="1">IFERROR(INDEX(INDIRECT("B_MSK["&amp;EXPEDISI[#Headers]&amp;"]"),ROW()-1)&amp;IF(OR(EXPEDISI[[#This Row],[C]]&lt;2,EXPEDISI[[#This Row],[C]]=""),"","/ CTN"),"")</f>
        <v/>
      </c>
      <c r="E997" s="5" t="str">
        <f ca="1">IFERROR(INDEX(INDIRECT("B_MSK["&amp;EXPEDISI[#Headers]&amp;"]"),ROW()-1),"")</f>
        <v/>
      </c>
      <c r="F997" s="22" t="str">
        <f ca="1">IFERROR(INDEX(INDIRECT("B_MSK["&amp;EXPEDISI[#Headers]&amp;"_1]"),ROW()-1),"")</f>
        <v/>
      </c>
      <c r="G997" s="17" t="str">
        <f ca="1">IFERROR(INDEX(INDIRECT("B_MSK["&amp;EXPEDISI[#Headers]&amp;"_1]"),ROW()-1),"")</f>
        <v/>
      </c>
      <c r="H997" s="17" t="str">
        <f ca="1">IFERROR(INDEX(INDIRECT("B_MSK["&amp;EXPEDISI[#Headers]&amp;"]"),ROW()-1),"")</f>
        <v/>
      </c>
      <c r="I997" s="17" t="str">
        <f ca="1">IFERROR(INDEX(INDIRECT("B_MSK["&amp;EXPEDISI[#Headers]&amp;"]"),ROW()-1),"")</f>
        <v/>
      </c>
      <c r="J997" s="23" t="str">
        <f ca="1">IFERROR(IF(INDEX(INDIRECT("B_MSK["&amp;EXPEDISI[#Headers]&amp;"]"),ROW()-1)=0,"",INDEX(INDIRECT("B_MSK["&amp;EXPEDISI[#Headers]&amp;"]"),ROW()-1)),"")</f>
        <v/>
      </c>
      <c r="K997" s="16" t="str">
        <f ca="1">IFERROR(IF(EXPEDISI[[#This Row],[NAMA BARANG]]="","",INDEX(INDIRECT("B_MSK["&amp;EXPEDISI[#Headers]&amp;"]"),ROW()-1)),"")</f>
        <v/>
      </c>
      <c r="L997" s="17" t="str">
        <f ca="1">IFERROR(INDEX(INDIRECT("B_MSK["&amp;EXPEDISI[#Headers]&amp;"]"),ROW()-1),"")</f>
        <v/>
      </c>
    </row>
    <row r="998" spans="1:12" x14ac:dyDescent="0.25">
      <c r="A998" s="16" t="str">
        <f ca="1">IFERROR(INDEX(INDIRECT("B_MSK["&amp;EXPEDISI[#Headers]&amp;"]"),ROW()-1),"")</f>
        <v/>
      </c>
      <c r="B998" s="26" t="str">
        <f ca="1">IFERROR(INDEX(INDIRECT("B_MSK["&amp;EXPEDISI[#Headers]&amp;"]"),ROW()-1),"")</f>
        <v/>
      </c>
      <c r="C998" s="26" t="str">
        <f ca="1">IFERROR(INDEX(SUPPLIER_CONV[2],MATCH(INDEX(INDIRECT("B_MSK["&amp;EXPEDISI[#Headers]&amp;"]"),ROW()-1),SUPPLIER_CONV[1],0)),"")</f>
        <v/>
      </c>
      <c r="D998" s="21" t="str">
        <f ca="1">IFERROR(INDEX(INDIRECT("B_MSK["&amp;EXPEDISI[#Headers]&amp;"]"),ROW()-1)&amp;IF(OR(EXPEDISI[[#This Row],[C]]&lt;2,EXPEDISI[[#This Row],[C]]=""),"","/ CTN"),"")</f>
        <v/>
      </c>
      <c r="E998" s="5" t="str">
        <f ca="1">IFERROR(INDEX(INDIRECT("B_MSK["&amp;EXPEDISI[#Headers]&amp;"]"),ROW()-1),"")</f>
        <v/>
      </c>
      <c r="F998" s="22" t="str">
        <f ca="1">IFERROR(INDEX(INDIRECT("B_MSK["&amp;EXPEDISI[#Headers]&amp;"_1]"),ROW()-1),"")</f>
        <v/>
      </c>
      <c r="G998" s="17" t="str">
        <f ca="1">IFERROR(INDEX(INDIRECT("B_MSK["&amp;EXPEDISI[#Headers]&amp;"_1]"),ROW()-1),"")</f>
        <v/>
      </c>
      <c r="H998" s="17" t="str">
        <f ca="1">IFERROR(INDEX(INDIRECT("B_MSK["&amp;EXPEDISI[#Headers]&amp;"]"),ROW()-1),"")</f>
        <v/>
      </c>
      <c r="I998" s="17" t="str">
        <f ca="1">IFERROR(INDEX(INDIRECT("B_MSK["&amp;EXPEDISI[#Headers]&amp;"]"),ROW()-1),"")</f>
        <v/>
      </c>
      <c r="J998" s="23" t="str">
        <f ca="1">IFERROR(IF(INDEX(INDIRECT("B_MSK["&amp;EXPEDISI[#Headers]&amp;"]"),ROW()-1)=0,"",INDEX(INDIRECT("B_MSK["&amp;EXPEDISI[#Headers]&amp;"]"),ROW()-1)),"")</f>
        <v/>
      </c>
      <c r="K998" s="16" t="str">
        <f ca="1">IFERROR(IF(EXPEDISI[[#This Row],[NAMA BARANG]]="","",INDEX(INDIRECT("B_MSK["&amp;EXPEDISI[#Headers]&amp;"]"),ROW()-1)),"")</f>
        <v/>
      </c>
      <c r="L998" s="17" t="str">
        <f ca="1">IFERROR(INDEX(INDIRECT("B_MSK["&amp;EXPEDISI[#Headers]&amp;"]"),ROW()-1),"")</f>
        <v/>
      </c>
    </row>
    <row r="999" spans="1:12" x14ac:dyDescent="0.25">
      <c r="A999" s="16" t="str">
        <f ca="1">IFERROR(INDEX(INDIRECT("B_MSK["&amp;EXPEDISI[#Headers]&amp;"]"),ROW()-1),"")</f>
        <v/>
      </c>
      <c r="B999" s="26" t="str">
        <f ca="1">IFERROR(INDEX(INDIRECT("B_MSK["&amp;EXPEDISI[#Headers]&amp;"]"),ROW()-1),"")</f>
        <v/>
      </c>
      <c r="C999" s="26" t="str">
        <f ca="1">IFERROR(INDEX(SUPPLIER_CONV[2],MATCH(INDEX(INDIRECT("B_MSK["&amp;EXPEDISI[#Headers]&amp;"]"),ROW()-1),SUPPLIER_CONV[1],0)),"")</f>
        <v/>
      </c>
      <c r="D999" s="21" t="str">
        <f ca="1">IFERROR(INDEX(INDIRECT("B_MSK["&amp;EXPEDISI[#Headers]&amp;"]"),ROW()-1)&amp;IF(OR(EXPEDISI[[#This Row],[C]]&lt;2,EXPEDISI[[#This Row],[C]]=""),"","/ CTN"),"")</f>
        <v/>
      </c>
      <c r="E999" s="5" t="str">
        <f ca="1">IFERROR(INDEX(INDIRECT("B_MSK["&amp;EXPEDISI[#Headers]&amp;"]"),ROW()-1),"")</f>
        <v/>
      </c>
      <c r="F999" s="22" t="str">
        <f ca="1">IFERROR(INDEX(INDIRECT("B_MSK["&amp;EXPEDISI[#Headers]&amp;"_1]"),ROW()-1),"")</f>
        <v/>
      </c>
      <c r="G999" s="17" t="str">
        <f ca="1">IFERROR(INDEX(INDIRECT("B_MSK["&amp;EXPEDISI[#Headers]&amp;"_1]"),ROW()-1),"")</f>
        <v/>
      </c>
      <c r="H999" s="17" t="str">
        <f ca="1">IFERROR(INDEX(INDIRECT("B_MSK["&amp;EXPEDISI[#Headers]&amp;"]"),ROW()-1),"")</f>
        <v/>
      </c>
      <c r="I999" s="17" t="str">
        <f ca="1">IFERROR(INDEX(INDIRECT("B_MSK["&amp;EXPEDISI[#Headers]&amp;"]"),ROW()-1),"")</f>
        <v/>
      </c>
      <c r="J999" s="23" t="str">
        <f ca="1">IFERROR(IF(INDEX(INDIRECT("B_MSK["&amp;EXPEDISI[#Headers]&amp;"]"),ROW()-1)=0,"",INDEX(INDIRECT("B_MSK["&amp;EXPEDISI[#Headers]&amp;"]"),ROW()-1)),"")</f>
        <v/>
      </c>
      <c r="K999" s="16" t="str">
        <f ca="1">IFERROR(IF(EXPEDISI[[#This Row],[NAMA BARANG]]="","",INDEX(INDIRECT("B_MSK["&amp;EXPEDISI[#Headers]&amp;"]"),ROW()-1)),"")</f>
        <v/>
      </c>
      <c r="L999" s="17" t="str">
        <f ca="1">IFERROR(INDEX(INDIRECT("B_MSK["&amp;EXPEDISI[#Headers]&amp;"]"),ROW()-1),"")</f>
        <v/>
      </c>
    </row>
    <row r="1000" spans="1:12" x14ac:dyDescent="0.25">
      <c r="A1000" s="16" t="str">
        <f ca="1">IFERROR(INDEX(INDIRECT("B_MSK["&amp;EXPEDISI[#Headers]&amp;"]"),ROW()-1),"")</f>
        <v/>
      </c>
      <c r="B1000" s="26" t="str">
        <f ca="1">IFERROR(INDEX(INDIRECT("B_MSK["&amp;EXPEDISI[#Headers]&amp;"]"),ROW()-1),"")</f>
        <v/>
      </c>
      <c r="C1000" s="26" t="str">
        <f ca="1">IFERROR(INDEX(SUPPLIER_CONV[2],MATCH(INDEX(INDIRECT("B_MSK["&amp;EXPEDISI[#Headers]&amp;"]"),ROW()-1),SUPPLIER_CONV[1],0)),"")</f>
        <v/>
      </c>
      <c r="D1000" s="21" t="str">
        <f ca="1">IFERROR(INDEX(INDIRECT("B_MSK["&amp;EXPEDISI[#Headers]&amp;"]"),ROW()-1)&amp;IF(OR(EXPEDISI[[#This Row],[C]]&lt;2,EXPEDISI[[#This Row],[C]]=""),"","/ CTN"),"")</f>
        <v/>
      </c>
      <c r="E1000" s="5" t="str">
        <f ca="1">IFERROR(INDEX(INDIRECT("B_MSK["&amp;EXPEDISI[#Headers]&amp;"]"),ROW()-1),"")</f>
        <v/>
      </c>
      <c r="F1000" s="22" t="str">
        <f ca="1">IFERROR(INDEX(INDIRECT("B_MSK["&amp;EXPEDISI[#Headers]&amp;"_1]"),ROW()-1),"")</f>
        <v/>
      </c>
      <c r="G1000" s="17" t="str">
        <f ca="1">IFERROR(INDEX(INDIRECT("B_MSK["&amp;EXPEDISI[#Headers]&amp;"_1]"),ROW()-1),"")</f>
        <v/>
      </c>
      <c r="H1000" s="17" t="str">
        <f ca="1">IFERROR(INDEX(INDIRECT("B_MSK["&amp;EXPEDISI[#Headers]&amp;"]"),ROW()-1),"")</f>
        <v/>
      </c>
      <c r="I1000" s="17" t="str">
        <f ca="1">IFERROR(INDEX(INDIRECT("B_MSK["&amp;EXPEDISI[#Headers]&amp;"]"),ROW()-1),"")</f>
        <v/>
      </c>
      <c r="J1000" s="23" t="str">
        <f ca="1">IFERROR(IF(INDEX(INDIRECT("B_MSK["&amp;EXPEDISI[#Headers]&amp;"]"),ROW()-1)=0,"",INDEX(INDIRECT("B_MSK["&amp;EXPEDISI[#Headers]&amp;"]"),ROW()-1)),"")</f>
        <v/>
      </c>
      <c r="K1000" s="16" t="str">
        <f ca="1">IFERROR(IF(EXPEDISI[[#This Row],[NAMA BARANG]]="","",INDEX(INDIRECT("B_MSK["&amp;EXPEDISI[#Headers]&amp;"]"),ROW()-1)),"")</f>
        <v/>
      </c>
      <c r="L1000" s="17" t="str">
        <f ca="1">IFERROR(INDEX(INDIRECT("B_MSK["&amp;EXPEDISI[#Headers]&amp;"]"),ROW()-1),"")</f>
        <v/>
      </c>
    </row>
  </sheetData>
  <pageMargins left="0.25" right="0.25" top="0.75" bottom="0.75" header="0.3" footer="0.3"/>
  <pageSetup scale="57" fitToHeight="0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AL237"/>
  <sheetViews>
    <sheetView zoomScale="85" zoomScaleNormal="85" workbookViewId="0">
      <selection activeCell="A62" sqref="A62"/>
    </sheetView>
  </sheetViews>
  <sheetFormatPr defaultRowHeight="15" x14ac:dyDescent="0.25"/>
  <cols>
    <col min="1" max="1" width="50.28515625" customWidth="1"/>
    <col min="2" max="2" width="14.5703125" bestFit="1" customWidth="1"/>
    <col min="3" max="3" width="14.28515625" customWidth="1"/>
    <col min="4" max="5" width="7.5703125" style="6" customWidth="1"/>
    <col min="6" max="6" width="4.42578125" style="6" customWidth="1"/>
    <col min="7" max="7" width="12.42578125" style="6" customWidth="1"/>
    <col min="8" max="8" width="56.140625" style="6" customWidth="1"/>
    <col min="9" max="9" width="48.28515625" customWidth="1"/>
    <col min="10" max="10" width="15.42578125" customWidth="1"/>
    <col min="11" max="11" width="7.85546875" style="1" customWidth="1"/>
    <col min="12" max="12" width="7.7109375" style="1" customWidth="1"/>
    <col min="13" max="16" width="6.42578125" style="1" customWidth="1"/>
    <col min="17" max="17" width="6.42578125" style="33" customWidth="1"/>
    <col min="18" max="18" width="6.42578125" style="1" customWidth="1"/>
    <col min="19" max="20" width="6.85546875" style="1" customWidth="1"/>
    <col min="21" max="22" width="8.42578125" customWidth="1"/>
    <col min="23" max="23" width="8.7109375" customWidth="1"/>
    <col min="24" max="24" width="9.140625" style="35"/>
    <col min="28" max="28" width="9.140625" style="35"/>
    <col min="30" max="30" width="11.5703125" style="32" bestFit="1" customWidth="1"/>
    <col min="32" max="32" width="10.5703125" style="32" bestFit="1" customWidth="1"/>
    <col min="34" max="34" width="9.5703125" style="32" bestFit="1" customWidth="1"/>
    <col min="36" max="36" width="10.5703125" style="32" bestFit="1" customWidth="1"/>
    <col min="38" max="38" width="14.28515625" style="32" bestFit="1" customWidth="1"/>
  </cols>
  <sheetData>
    <row r="2" spans="1:38" x14ac:dyDescent="0.25">
      <c r="A2" s="24" t="s">
        <v>171</v>
      </c>
      <c r="B2" t="s">
        <v>173</v>
      </c>
    </row>
    <row r="3" spans="1:38" s="6" customFormat="1" x14ac:dyDescent="0.25">
      <c r="A3"/>
      <c r="B3"/>
      <c r="I3"/>
      <c r="J3"/>
      <c r="K3" s="1"/>
      <c r="L3" s="1"/>
      <c r="M3" s="1"/>
      <c r="N3" s="1"/>
      <c r="O3" s="1"/>
      <c r="P3" s="1"/>
      <c r="Q3" s="33"/>
      <c r="R3" s="1"/>
      <c r="S3" s="1"/>
      <c r="T3" s="1"/>
      <c r="U3"/>
      <c r="V3"/>
      <c r="W3"/>
      <c r="X3" s="35"/>
      <c r="Y3"/>
      <c r="Z3"/>
      <c r="AA3"/>
      <c r="AB3" s="35"/>
      <c r="AC3"/>
      <c r="AD3" s="14"/>
      <c r="AF3" s="14"/>
      <c r="AH3" s="14"/>
      <c r="AJ3" s="14"/>
      <c r="AL3" s="14"/>
    </row>
    <row r="4" spans="1:38" x14ac:dyDescent="0.25">
      <c r="A4" s="24" t="s">
        <v>46</v>
      </c>
      <c r="D4" s="6" t="s">
        <v>6</v>
      </c>
      <c r="E4" s="6" t="s">
        <v>179</v>
      </c>
      <c r="F4" s="6" t="s">
        <v>223</v>
      </c>
      <c r="G4" s="6" t="s">
        <v>194</v>
      </c>
      <c r="H4" s="6" t="s">
        <v>193</v>
      </c>
      <c r="I4" s="6" t="s">
        <v>8</v>
      </c>
      <c r="J4" s="6" t="s">
        <v>26</v>
      </c>
      <c r="K4" s="6" t="s">
        <v>38</v>
      </c>
      <c r="L4" s="6" t="s">
        <v>39</v>
      </c>
      <c r="M4" s="6" t="s">
        <v>41</v>
      </c>
      <c r="N4" s="6" t="s">
        <v>42</v>
      </c>
      <c r="O4" s="6" t="s">
        <v>185</v>
      </c>
      <c r="P4" s="6" t="s">
        <v>186</v>
      </c>
      <c r="Q4" s="34" t="s">
        <v>187</v>
      </c>
      <c r="R4" s="6" t="s">
        <v>188</v>
      </c>
      <c r="S4" s="1" t="s">
        <v>9</v>
      </c>
      <c r="T4" s="1" t="s">
        <v>10</v>
      </c>
      <c r="U4" s="6" t="s">
        <v>11</v>
      </c>
      <c r="V4" s="6" t="s">
        <v>174</v>
      </c>
      <c r="W4" s="6" t="s">
        <v>175</v>
      </c>
      <c r="X4" s="34" t="s">
        <v>176</v>
      </c>
      <c r="Y4" s="6" t="s">
        <v>177</v>
      </c>
      <c r="Z4" s="6" t="s">
        <v>189</v>
      </c>
      <c r="AA4" s="6" t="s">
        <v>190</v>
      </c>
      <c r="AB4" s="34" t="s">
        <v>191</v>
      </c>
      <c r="AC4" s="6" t="s">
        <v>192</v>
      </c>
      <c r="AD4" s="13" t="s">
        <v>32</v>
      </c>
      <c r="AE4" s="6" t="s">
        <v>33</v>
      </c>
      <c r="AF4" s="14" t="s">
        <v>181</v>
      </c>
      <c r="AG4" s="6" t="s">
        <v>43</v>
      </c>
      <c r="AH4" s="14" t="s">
        <v>182</v>
      </c>
      <c r="AI4" s="6" t="s">
        <v>180</v>
      </c>
      <c r="AJ4" s="14" t="s">
        <v>183</v>
      </c>
      <c r="AK4" s="6" t="s">
        <v>184</v>
      </c>
      <c r="AL4" s="14" t="s">
        <v>123</v>
      </c>
    </row>
    <row r="5" spans="1:38" x14ac:dyDescent="0.25">
      <c r="A5" s="6" t="s">
        <v>564</v>
      </c>
      <c r="D5" s="7">
        <f ca="1">MATCH(A5,B_MSK[concatnamaharga],0)</f>
        <v>832</v>
      </c>
      <c r="E5" s="7" t="e">
        <f>MATCH(Table7[[#This Row],[POINTER]],[4]Jan!$A:$A,0)</f>
        <v>#N/A</v>
      </c>
      <c r="F5" s="7">
        <f ca="1">COUNTIF(B_MSK[NAMA BARANG],Table7[[#This Row],[NAMA BARANG]])</f>
        <v>1</v>
      </c>
      <c r="G5" s="7"/>
      <c r="H5" s="7" t="str">
        <f ca="1">INDEX([2]!db[NB PAJAK],MATCH(Table7[[#This Row],[NAMA BARANG]],[2]!db[NB BM],0))</f>
        <v>BALLPEN JOYKO BP-273 ZETO HITAM</v>
      </c>
      <c r="I5" t="str">
        <f ca="1">INDEX(INDIRECT("B_MSK["&amp;Table7[#Headers]&amp;"]"),Table7[[#This Row],[//]])</f>
        <v>Bp JK BP-273 Zeto hitam</v>
      </c>
      <c r="J5" t="str">
        <f ca="1">INDEX(INDIRECT("B_MSK["&amp;Table7[#Headers]&amp;"]"),Table7[[#This Row],[//]])</f>
        <v>12 GRS</v>
      </c>
      <c r="K5" s="5" t="str">
        <f ca="1">INDEX(INDIRECT("B_MSK["&amp;Table7[#Headers]&amp;"]"),Table7[[#This Row],[//]])</f>
        <v>12</v>
      </c>
      <c r="L5" s="5" t="str">
        <f ca="1">INDEX(INDIRECT("B_MSK["&amp;Table7[#Headers]&amp;"]"),Table7[[#This Row],[//]])</f>
        <v>GRS</v>
      </c>
      <c r="M5" s="5" t="str">
        <f ca="1">INDEX(INDIRECT("B_MSK["&amp;Table7[#Headers]&amp;"]"),Table7[[#This Row],[//]])</f>
        <v xml:space="preserve">12 </v>
      </c>
      <c r="N5" s="1" t="str">
        <f ca="1">INDEX(INDIRECT("B_MSK["&amp;Table7[#Headers]&amp;"]"),Table7[[#This Row],[//]])</f>
        <v>LSN</v>
      </c>
      <c r="O5" s="1">
        <f ca="1">INDEX(INDIRECT("B_MSK["&amp;Table7[#Headers]&amp;"]"),Table7[[#This Row],[//]])</f>
        <v>12</v>
      </c>
      <c r="P5" s="1" t="str">
        <f ca="1">INDEX(INDIRECT("B_MSK["&amp;Table7[#Headers]&amp;"]"),Table7[[#This Row],[//]])</f>
        <v>PCS</v>
      </c>
      <c r="Q5" s="33">
        <f ca="1">INDEX(INDIRECT("B_MSK["&amp;Table7[#Headers]&amp;"]"),Table7[[#This Row],[//]])</f>
        <v>1728</v>
      </c>
      <c r="R5" s="1" t="str">
        <f ca="1">INDEX(INDIRECT("B_MSK["&amp;Table7[#Headers]&amp;"]"),Table7[[#This Row],[//]])</f>
        <v>PCS</v>
      </c>
      <c r="S5" s="1">
        <f ca="1">IF(SUMIF(B_MSK[NAMA BARANG],Table7[[#This Row],[NAMA BARANG]],B_MSK[C])=0,"",SUMIF(B_MSK[NAMA BARANG],Table7[[#This Row],[NAMA BARANG]],B_MSK[C]))</f>
        <v>1</v>
      </c>
      <c r="T5" s="1">
        <f ca="1">IF(SUMIF(B_MSK[NAMA BARANG],Table7[[#This Row],[NAMA BARANG]],B_MSK[JMLH BRG])=0,"",SUMIF(B_MSK[NAMA BARANG],Table7[[#This Row],[NAMA BARANG]],B_MSK[JMLH BRG]))</f>
        <v>144</v>
      </c>
      <c r="U5" s="5" t="str">
        <f ca="1">_xlfn.IFNA(INDEX(CONV[2],MATCH(INDEX(INDIRECT("B_MSK["&amp;Table7[#Headers]&amp;"]"),Table7[[#This Row],[//]]),CONV[1],0)),INDEX(INDIRECT("B_MSK["&amp;Table7[#Headers]&amp;"]"),Table7[[#This Row],[//]]))</f>
        <v>LSN</v>
      </c>
      <c r="V5" s="5">
        <f ca="1">Table7[[#This Row],[C]]*Table7[[#This Row],[A_1]]</f>
        <v>12</v>
      </c>
      <c r="W5" s="5"/>
      <c r="X5" s="33"/>
      <c r="Y5" s="5"/>
      <c r="Z5" s="5"/>
      <c r="AA5" s="5"/>
      <c r="AB5" s="33"/>
      <c r="AC5" s="5"/>
      <c r="AD5" s="12">
        <f ca="1">INDEX(INDIRECT("B_MSK["&amp;Table7[#Headers]&amp;"]"),Table7[[#This Row],[//]])</f>
        <v>73440</v>
      </c>
      <c r="AE5" s="5" t="str">
        <f ca="1">INDEX(INDIRECT("B_MSK["&amp;Table7[#Headers]&amp;"]"),Table7[[#This Row],[//]])</f>
        <v>/ GRS</v>
      </c>
      <c r="AF5" s="12">
        <f ca="1">INDEX(INDIRECT("B_MSK["&amp;Table7[#Headers]&amp;"]"),Table7[[#This Row],[//]])</f>
        <v>6120</v>
      </c>
      <c r="AG5" s="5" t="str">
        <f ca="1">INDEX(INDIRECT("B_MSK["&amp;Table7[#Headers]&amp;"]"),Table7[[#This Row],[//]])</f>
        <v>/ LSN</v>
      </c>
      <c r="AH5" s="12">
        <f ca="1">INDEX(INDIRECT("B_MSK["&amp;Table7[#Headers]&amp;"]"),Table7[[#This Row],[//]])</f>
        <v>510</v>
      </c>
      <c r="AI5" s="5" t="str">
        <f ca="1">INDEX(INDIRECT("B_MSK["&amp;Table7[#Headers]&amp;"]"),Table7[[#This Row],[//]])</f>
        <v>/ PCS</v>
      </c>
      <c r="AJ5" s="12">
        <f ca="1">INDEX(INDIRECT("B_MSK["&amp;Table7[#Headers]&amp;"]"),Table7[[#This Row],[//]])</f>
        <v>510</v>
      </c>
      <c r="AK5" s="5" t="str">
        <f ca="1">INDEX(INDIRECT("B_MSK["&amp;Table7[#Headers]&amp;"]"),Table7[[#This Row],[//]])</f>
        <v>/ PCS</v>
      </c>
      <c r="AL5" s="36">
        <f ca="1">Table7[[#This Row],[X_1T]]/Table7[[#This Row],[X_1]]</f>
        <v>0</v>
      </c>
    </row>
    <row r="6" spans="1:38" x14ac:dyDescent="0.25">
      <c r="A6" s="6" t="s">
        <v>229</v>
      </c>
      <c r="D6" s="7">
        <f ca="1">MATCH(A6,B_MSK[concatnamaharga],0)</f>
        <v>48</v>
      </c>
      <c r="E6" s="7" t="e">
        <f>MATCH(Table7[[#This Row],[POINTER]],[4]Jan!$A:$A,0)</f>
        <v>#N/A</v>
      </c>
      <c r="F6" s="7">
        <f ca="1">COUNTIF(B_MSK[NAMA BARANG],Table7[[#This Row],[NAMA BARANG]])</f>
        <v>3</v>
      </c>
      <c r="G6" s="7"/>
      <c r="H6" s="7" t="str">
        <f ca="1">INDEX([2]!db[NB PAJAK],MATCH(Table7[[#This Row],[NAMA BARANG]],[2]!db[NB BM],0))</f>
        <v>BALLPEN JOYKO BP-338 VOCUS HITAM</v>
      </c>
      <c r="I6" t="str">
        <f ca="1">INDEX(INDIRECT("B_MSK["&amp;Table7[#Headers]&amp;"]"),Table7[[#This Row],[//]])</f>
        <v>Bp JK BP-338 Vocus hitam</v>
      </c>
      <c r="J6" t="str">
        <f ca="1">INDEX(INDIRECT("B_MSK["&amp;Table7[#Headers]&amp;"]"),Table7[[#This Row],[//]])</f>
        <v>12 GRS</v>
      </c>
      <c r="K6" s="5" t="str">
        <f ca="1">INDEX(INDIRECT("B_MSK["&amp;Table7[#Headers]&amp;"]"),Table7[[#This Row],[//]])</f>
        <v>12</v>
      </c>
      <c r="L6" s="5" t="str">
        <f ca="1">INDEX(INDIRECT("B_MSK["&amp;Table7[#Headers]&amp;"]"),Table7[[#This Row],[//]])</f>
        <v>GRS</v>
      </c>
      <c r="M6" s="5" t="str">
        <f ca="1">INDEX(INDIRECT("B_MSK["&amp;Table7[#Headers]&amp;"]"),Table7[[#This Row],[//]])</f>
        <v xml:space="preserve">12 </v>
      </c>
      <c r="N6" s="1" t="str">
        <f ca="1">INDEX(INDIRECT("B_MSK["&amp;Table7[#Headers]&amp;"]"),Table7[[#This Row],[//]])</f>
        <v>LSN</v>
      </c>
      <c r="O6" s="1">
        <f ca="1">INDEX(INDIRECT("B_MSK["&amp;Table7[#Headers]&amp;"]"),Table7[[#This Row],[//]])</f>
        <v>12</v>
      </c>
      <c r="P6" s="1" t="str">
        <f ca="1">INDEX(INDIRECT("B_MSK["&amp;Table7[#Headers]&amp;"]"),Table7[[#This Row],[//]])</f>
        <v>PCS</v>
      </c>
      <c r="Q6" s="33">
        <f ca="1">INDEX(INDIRECT("B_MSK["&amp;Table7[#Headers]&amp;"]"),Table7[[#This Row],[//]])</f>
        <v>1728</v>
      </c>
      <c r="R6" s="1" t="str">
        <f ca="1">INDEX(INDIRECT("B_MSK["&amp;Table7[#Headers]&amp;"]"),Table7[[#This Row],[//]])</f>
        <v>PCS</v>
      </c>
      <c r="S6" s="1" t="str">
        <f ca="1">IF(SUMIF(B_MSK[NAMA BARANG],Table7[[#This Row],[NAMA BARANG]],B_MSK[C])=0,"",SUMIF(B_MSK[NAMA BARANG],Table7[[#This Row],[NAMA BARANG]],B_MSK[C]))</f>
        <v/>
      </c>
      <c r="T6" s="1">
        <f ca="1">IF(SUMIF(B_MSK[NAMA BARANG],Table7[[#This Row],[NAMA BARANG]],B_MSK[JMLH BRG])=0,"",SUMIF(B_MSK[NAMA BARANG],Table7[[#This Row],[NAMA BARANG]],B_MSK[JMLH BRG]))</f>
        <v>36</v>
      </c>
      <c r="U6" s="5" t="str">
        <f ca="1">_xlfn.IFNA(INDEX(CONV[2],MATCH(INDEX(INDIRECT("B_MSK["&amp;Table7[#Headers]&amp;"]"),Table7[[#This Row],[//]]),CONV[1],0)),INDEX(INDIRECT("B_MSK["&amp;Table7[#Headers]&amp;"]"),Table7[[#This Row],[//]]))</f>
        <v>LSN</v>
      </c>
      <c r="V6" s="5" t="e">
        <f ca="1">Table7[[#This Row],[C]]*Table7[[#This Row],[A_1]]</f>
        <v>#VALUE!</v>
      </c>
      <c r="W6" s="5"/>
      <c r="X6" s="33"/>
      <c r="Y6" s="5"/>
      <c r="Z6" s="5"/>
      <c r="AA6" s="5"/>
      <c r="AB6" s="33"/>
      <c r="AC6" s="5"/>
      <c r="AD6" s="12">
        <f ca="1">INDEX(INDIRECT("B_MSK["&amp;Table7[#Headers]&amp;"]"),Table7[[#This Row],[//]])</f>
        <v>12600</v>
      </c>
      <c r="AE6" s="5" t="str">
        <f ca="1">INDEX(INDIRECT("B_MSK["&amp;Table7[#Headers]&amp;"]"),Table7[[#This Row],[//]])</f>
        <v>/ LSN</v>
      </c>
      <c r="AF6" s="12">
        <f ca="1">INDEX(INDIRECT("B_MSK["&amp;Table7[#Headers]&amp;"]"),Table7[[#This Row],[//]])</f>
        <v>1050</v>
      </c>
      <c r="AG6" s="5" t="str">
        <f ca="1">INDEX(INDIRECT("B_MSK["&amp;Table7[#Headers]&amp;"]"),Table7[[#This Row],[//]])</f>
        <v>/ PCS</v>
      </c>
      <c r="AH6" s="12" t="str">
        <f ca="1">INDEX(INDIRECT("B_MSK["&amp;Table7[#Headers]&amp;"]"),Table7[[#This Row],[//]])</f>
        <v/>
      </c>
      <c r="AI6" s="5" t="str">
        <f ca="1">INDEX(INDIRECT("B_MSK["&amp;Table7[#Headers]&amp;"]"),Table7[[#This Row],[//]])</f>
        <v/>
      </c>
      <c r="AJ6" s="12">
        <f ca="1">INDEX(INDIRECT("B_MSK["&amp;Table7[#Headers]&amp;"]"),Table7[[#This Row],[//]])</f>
        <v>1050</v>
      </c>
      <c r="AK6" s="5" t="str">
        <f ca="1">INDEX(INDIRECT("B_MSK["&amp;Table7[#Headers]&amp;"]"),Table7[[#This Row],[//]])</f>
        <v>/ PCS</v>
      </c>
      <c r="AL6" s="36">
        <f ca="1">Table7[[#This Row],[X_1T]]/Table7[[#This Row],[X_1]]</f>
        <v>0</v>
      </c>
    </row>
    <row r="7" spans="1:38" x14ac:dyDescent="0.25">
      <c r="A7" s="6" t="s">
        <v>373</v>
      </c>
      <c r="D7" s="7">
        <f ca="1">MATCH(A7,B_MSK[concatnamaharga],0)</f>
        <v>650</v>
      </c>
      <c r="E7" s="7" t="e">
        <f>MATCH(Table7[[#This Row],[POINTER]],[4]Jan!$A:$A,0)</f>
        <v>#N/A</v>
      </c>
      <c r="F7" s="7">
        <f ca="1">COUNTIF(B_MSK[NAMA BARANG],Table7[[#This Row],[NAMA BARANG]])</f>
        <v>1</v>
      </c>
      <c r="G7" s="7"/>
      <c r="H7" s="7" t="str">
        <f ca="1">INDEX([2]!db[NB PAJAK],MATCH(Table7[[#This Row],[NAMA BARANG]],[2]!db[NB BM],0))</f>
        <v>BINDER NOTE JOYKO A5-TSCL-M-401 (COLLEGE) - U</v>
      </c>
      <c r="I7" t="str">
        <f ca="1">INDEX(INDIRECT("B_MSK["&amp;Table7[#Headers]&amp;"]"),Table7[[#This Row],[//]])</f>
        <v>B note A5 JK M401 College</v>
      </c>
      <c r="J7" t="str">
        <f ca="1">INDEX(INDIRECT("B_MSK["&amp;Table7[#Headers]&amp;"]"),Table7[[#This Row],[//]])</f>
        <v>72 PCS</v>
      </c>
      <c r="K7" s="5" t="str">
        <f ca="1">INDEX(INDIRECT("B_MSK["&amp;Table7[#Headers]&amp;"]"),Table7[[#This Row],[//]])</f>
        <v>72</v>
      </c>
      <c r="L7" s="5" t="str">
        <f ca="1">INDEX(INDIRECT("B_MSK["&amp;Table7[#Headers]&amp;"]"),Table7[[#This Row],[//]])</f>
        <v>PCS</v>
      </c>
      <c r="M7" s="5" t="str">
        <f ca="1">INDEX(INDIRECT("B_MSK["&amp;Table7[#Headers]&amp;"]"),Table7[[#This Row],[//]])</f>
        <v/>
      </c>
      <c r="N7" s="1" t="str">
        <f ca="1">INDEX(INDIRECT("B_MSK["&amp;Table7[#Headers]&amp;"]"),Table7[[#This Row],[//]])</f>
        <v/>
      </c>
      <c r="O7" s="1" t="str">
        <f ca="1">INDEX(INDIRECT("B_MSK["&amp;Table7[#Headers]&amp;"]"),Table7[[#This Row],[//]])</f>
        <v/>
      </c>
      <c r="P7" s="1" t="str">
        <f ca="1">INDEX(INDIRECT("B_MSK["&amp;Table7[#Headers]&amp;"]"),Table7[[#This Row],[//]])</f>
        <v/>
      </c>
      <c r="Q7" s="33">
        <f ca="1">INDEX(INDIRECT("B_MSK["&amp;Table7[#Headers]&amp;"]"),Table7[[#This Row],[//]])</f>
        <v>72</v>
      </c>
      <c r="R7" s="1" t="str">
        <f ca="1">INDEX(INDIRECT("B_MSK["&amp;Table7[#Headers]&amp;"]"),Table7[[#This Row],[//]])</f>
        <v>PCS</v>
      </c>
      <c r="S7" s="1">
        <f ca="1">IF(SUMIF(B_MSK[NAMA BARANG],Table7[[#This Row],[NAMA BARANG]],B_MSK[C])=0,"",SUMIF(B_MSK[NAMA BARANG],Table7[[#This Row],[NAMA BARANG]],B_MSK[C]))</f>
        <v>1</v>
      </c>
      <c r="T7" s="1">
        <f ca="1">IF(SUMIF(B_MSK[NAMA BARANG],Table7[[#This Row],[NAMA BARANG]],B_MSK[JMLH BRG])=0,"",SUMIF(B_MSK[NAMA BARANG],Table7[[#This Row],[NAMA BARANG]],B_MSK[JMLH BRG]))</f>
        <v>72</v>
      </c>
      <c r="U7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7" s="5">
        <f ca="1">Table7[[#This Row],[C]]*Table7[[#This Row],[A_1]]</f>
        <v>72</v>
      </c>
      <c r="W7" s="5"/>
      <c r="X7" s="33"/>
      <c r="Y7" s="5"/>
      <c r="Z7" s="5"/>
      <c r="AA7" s="5"/>
      <c r="AB7" s="33"/>
      <c r="AC7" s="5"/>
      <c r="AD7" s="12">
        <f ca="1">INDEX(INDIRECT("B_MSK["&amp;Table7[#Headers]&amp;"]"),Table7[[#This Row],[//]])</f>
        <v>15800</v>
      </c>
      <c r="AE7" s="5" t="str">
        <f ca="1">INDEX(INDIRECT("B_MSK["&amp;Table7[#Headers]&amp;"]"),Table7[[#This Row],[//]])</f>
        <v>/ PCS</v>
      </c>
      <c r="AF7" s="12" t="str">
        <f ca="1">INDEX(INDIRECT("B_MSK["&amp;Table7[#Headers]&amp;"]"),Table7[[#This Row],[//]])</f>
        <v/>
      </c>
      <c r="AG7" s="5" t="str">
        <f ca="1">INDEX(INDIRECT("B_MSK["&amp;Table7[#Headers]&amp;"]"),Table7[[#This Row],[//]])</f>
        <v/>
      </c>
      <c r="AH7" s="12" t="str">
        <f ca="1">INDEX(INDIRECT("B_MSK["&amp;Table7[#Headers]&amp;"]"),Table7[[#This Row],[//]])</f>
        <v/>
      </c>
      <c r="AI7" s="5" t="str">
        <f ca="1">INDEX(INDIRECT("B_MSK["&amp;Table7[#Headers]&amp;"]"),Table7[[#This Row],[//]])</f>
        <v/>
      </c>
      <c r="AJ7" s="12">
        <f ca="1">INDEX(INDIRECT("B_MSK["&amp;Table7[#Headers]&amp;"]"),Table7[[#This Row],[//]])</f>
        <v>15800</v>
      </c>
      <c r="AK7" s="5" t="str">
        <f ca="1">INDEX(INDIRECT("B_MSK["&amp;Table7[#Headers]&amp;"]"),Table7[[#This Row],[//]])</f>
        <v>/ PCS</v>
      </c>
      <c r="AL7" s="36">
        <f ca="1">Table7[[#This Row],[X_1T]]/Table7[[#This Row],[X_1]]</f>
        <v>0</v>
      </c>
    </row>
    <row r="8" spans="1:38" x14ac:dyDescent="0.25">
      <c r="A8" s="6" t="s">
        <v>374</v>
      </c>
      <c r="D8" s="7">
        <f ca="1">MATCH(A8,B_MSK[concatnamaharga],0)</f>
        <v>649</v>
      </c>
      <c r="E8" s="7" t="e">
        <f>MATCH(Table7[[#This Row],[POINTER]],[4]Jan!$A:$A,0)</f>
        <v>#N/A</v>
      </c>
      <c r="F8" s="7">
        <f ca="1">COUNTIF(B_MSK[NAMA BARANG],Table7[[#This Row],[NAMA BARANG]])</f>
        <v>1</v>
      </c>
      <c r="G8" s="7"/>
      <c r="H8" s="7" t="str">
        <f ca="1">INDEX([2]!db[NB PAJAK],MATCH(Table7[[#This Row],[NAMA BARANG]],[2]!db[NB BM],0))</f>
        <v>BINDER NOTE JOYKO A5-TSED-M503 (EDUCATION) - U</v>
      </c>
      <c r="I8" t="str">
        <f ca="1">INDEX(INDIRECT("B_MSK["&amp;Table7[#Headers]&amp;"]"),Table7[[#This Row],[//]])</f>
        <v>B note A5 JK M503 Education</v>
      </c>
      <c r="J8" t="str">
        <f ca="1">INDEX(INDIRECT("B_MSK["&amp;Table7[#Headers]&amp;"]"),Table7[[#This Row],[//]])</f>
        <v>72 PCS</v>
      </c>
      <c r="K8" s="5" t="str">
        <f ca="1">INDEX(INDIRECT("B_MSK["&amp;Table7[#Headers]&amp;"]"),Table7[[#This Row],[//]])</f>
        <v>72</v>
      </c>
      <c r="L8" s="5" t="str">
        <f ca="1">INDEX(INDIRECT("B_MSK["&amp;Table7[#Headers]&amp;"]"),Table7[[#This Row],[//]])</f>
        <v>PCS</v>
      </c>
      <c r="M8" s="5" t="str">
        <f ca="1">INDEX(INDIRECT("B_MSK["&amp;Table7[#Headers]&amp;"]"),Table7[[#This Row],[//]])</f>
        <v/>
      </c>
      <c r="N8" s="1" t="str">
        <f ca="1">INDEX(INDIRECT("B_MSK["&amp;Table7[#Headers]&amp;"]"),Table7[[#This Row],[//]])</f>
        <v/>
      </c>
      <c r="O8" s="1" t="str">
        <f ca="1">INDEX(INDIRECT("B_MSK["&amp;Table7[#Headers]&amp;"]"),Table7[[#This Row],[//]])</f>
        <v/>
      </c>
      <c r="P8" s="1" t="str">
        <f ca="1">INDEX(INDIRECT("B_MSK["&amp;Table7[#Headers]&amp;"]"),Table7[[#This Row],[//]])</f>
        <v/>
      </c>
      <c r="Q8" s="33">
        <f ca="1">INDEX(INDIRECT("B_MSK["&amp;Table7[#Headers]&amp;"]"),Table7[[#This Row],[//]])</f>
        <v>72</v>
      </c>
      <c r="R8" s="1" t="str">
        <f ca="1">INDEX(INDIRECT("B_MSK["&amp;Table7[#Headers]&amp;"]"),Table7[[#This Row],[//]])</f>
        <v>PCS</v>
      </c>
      <c r="S8" s="1">
        <f ca="1">IF(SUMIF(B_MSK[NAMA BARANG],Table7[[#This Row],[NAMA BARANG]],B_MSK[C])=0,"",SUMIF(B_MSK[NAMA BARANG],Table7[[#This Row],[NAMA BARANG]],B_MSK[C]))</f>
        <v>1</v>
      </c>
      <c r="T8" s="1">
        <f ca="1">IF(SUMIF(B_MSK[NAMA BARANG],Table7[[#This Row],[NAMA BARANG]],B_MSK[JMLH BRG])=0,"",SUMIF(B_MSK[NAMA BARANG],Table7[[#This Row],[NAMA BARANG]],B_MSK[JMLH BRG]))</f>
        <v>72</v>
      </c>
      <c r="U8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8" s="5">
        <f ca="1">Table7[[#This Row],[C]]*Table7[[#This Row],[A_1]]</f>
        <v>72</v>
      </c>
      <c r="W8" s="5"/>
      <c r="X8" s="33"/>
      <c r="Y8" s="5"/>
      <c r="Z8" s="5"/>
      <c r="AA8" s="5"/>
      <c r="AB8" s="33"/>
      <c r="AC8" s="5"/>
      <c r="AD8" s="12">
        <f ca="1">INDEX(INDIRECT("B_MSK["&amp;Table7[#Headers]&amp;"]"),Table7[[#This Row],[//]])</f>
        <v>15800</v>
      </c>
      <c r="AE8" s="5" t="str">
        <f ca="1">INDEX(INDIRECT("B_MSK["&amp;Table7[#Headers]&amp;"]"),Table7[[#This Row],[//]])</f>
        <v>/ PCS</v>
      </c>
      <c r="AF8" s="12" t="str">
        <f ca="1">INDEX(INDIRECT("B_MSK["&amp;Table7[#Headers]&amp;"]"),Table7[[#This Row],[//]])</f>
        <v/>
      </c>
      <c r="AG8" s="5" t="str">
        <f ca="1">INDEX(INDIRECT("B_MSK["&amp;Table7[#Headers]&amp;"]"),Table7[[#This Row],[//]])</f>
        <v/>
      </c>
      <c r="AH8" s="12" t="str">
        <f ca="1">INDEX(INDIRECT("B_MSK["&amp;Table7[#Headers]&amp;"]"),Table7[[#This Row],[//]])</f>
        <v/>
      </c>
      <c r="AI8" s="5" t="str">
        <f ca="1">INDEX(INDIRECT("B_MSK["&amp;Table7[#Headers]&amp;"]"),Table7[[#This Row],[//]])</f>
        <v/>
      </c>
      <c r="AJ8" s="12">
        <f ca="1">INDEX(INDIRECT("B_MSK["&amp;Table7[#Headers]&amp;"]"),Table7[[#This Row],[//]])</f>
        <v>15800</v>
      </c>
      <c r="AK8" s="5" t="str">
        <f ca="1">INDEX(INDIRECT("B_MSK["&amp;Table7[#Headers]&amp;"]"),Table7[[#This Row],[//]])</f>
        <v>/ PCS</v>
      </c>
      <c r="AL8" s="36">
        <f ca="1">Table7[[#This Row],[X_1T]]/Table7[[#This Row],[X_1]]</f>
        <v>0</v>
      </c>
    </row>
    <row r="9" spans="1:38" x14ac:dyDescent="0.25">
      <c r="A9" s="6" t="s">
        <v>375</v>
      </c>
      <c r="D9" s="7">
        <f ca="1">MATCH(A9,B_MSK[concatnamaharga],0)</f>
        <v>647</v>
      </c>
      <c r="E9" s="7" t="e">
        <f>MATCH(Table7[[#This Row],[POINTER]],[4]Jan!$A:$A,0)</f>
        <v>#N/A</v>
      </c>
      <c r="F9" s="7">
        <f ca="1">COUNTIF(B_MSK[NAMA BARANG],Table7[[#This Row],[NAMA BARANG]])</f>
        <v>1</v>
      </c>
      <c r="G9" s="7"/>
      <c r="H9" s="7" t="str">
        <f ca="1">INDEX([2]!db[NB PAJAK],MATCH(Table7[[#This Row],[NAMA BARANG]],[2]!db[NB BM],0))</f>
        <v>BINDER NOTE JOYKO A5-TSFC-M480 (FACULTY) - U</v>
      </c>
      <c r="I9" t="str">
        <f ca="1">INDEX(INDIRECT("B_MSK["&amp;Table7[#Headers]&amp;"]"),Table7[[#This Row],[//]])</f>
        <v>B note A5 JK M480 Faculty</v>
      </c>
      <c r="J9" t="str">
        <f ca="1">INDEX(INDIRECT("B_MSK["&amp;Table7[#Headers]&amp;"]"),Table7[[#This Row],[//]])</f>
        <v>72 PCS</v>
      </c>
      <c r="K9" s="5" t="str">
        <f ca="1">INDEX(INDIRECT("B_MSK["&amp;Table7[#Headers]&amp;"]"),Table7[[#This Row],[//]])</f>
        <v>72</v>
      </c>
      <c r="L9" s="5" t="str">
        <f ca="1">INDEX(INDIRECT("B_MSK["&amp;Table7[#Headers]&amp;"]"),Table7[[#This Row],[//]])</f>
        <v>PCS</v>
      </c>
      <c r="M9" s="5" t="str">
        <f ca="1">INDEX(INDIRECT("B_MSK["&amp;Table7[#Headers]&amp;"]"),Table7[[#This Row],[//]])</f>
        <v/>
      </c>
      <c r="N9" s="1" t="str">
        <f ca="1">INDEX(INDIRECT("B_MSK["&amp;Table7[#Headers]&amp;"]"),Table7[[#This Row],[//]])</f>
        <v/>
      </c>
      <c r="O9" s="1" t="str">
        <f ca="1">INDEX(INDIRECT("B_MSK["&amp;Table7[#Headers]&amp;"]"),Table7[[#This Row],[//]])</f>
        <v/>
      </c>
      <c r="P9" s="1" t="str">
        <f ca="1">INDEX(INDIRECT("B_MSK["&amp;Table7[#Headers]&amp;"]"),Table7[[#This Row],[//]])</f>
        <v/>
      </c>
      <c r="Q9" s="33">
        <f ca="1">INDEX(INDIRECT("B_MSK["&amp;Table7[#Headers]&amp;"]"),Table7[[#This Row],[//]])</f>
        <v>72</v>
      </c>
      <c r="R9" s="1" t="str">
        <f ca="1">INDEX(INDIRECT("B_MSK["&amp;Table7[#Headers]&amp;"]"),Table7[[#This Row],[//]])</f>
        <v>PCS</v>
      </c>
      <c r="S9" s="1">
        <f ca="1">IF(SUMIF(B_MSK[NAMA BARANG],Table7[[#This Row],[NAMA BARANG]],B_MSK[C])=0,"",SUMIF(B_MSK[NAMA BARANG],Table7[[#This Row],[NAMA BARANG]],B_MSK[C]))</f>
        <v>1</v>
      </c>
      <c r="T9" s="1">
        <f ca="1">IF(SUMIF(B_MSK[NAMA BARANG],Table7[[#This Row],[NAMA BARANG]],B_MSK[JMLH BRG])=0,"",SUMIF(B_MSK[NAMA BARANG],Table7[[#This Row],[NAMA BARANG]],B_MSK[JMLH BRG]))</f>
        <v>72</v>
      </c>
      <c r="U9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9" s="5">
        <f ca="1">Table7[[#This Row],[C]]*Table7[[#This Row],[A_1]]</f>
        <v>72</v>
      </c>
      <c r="W9" s="5"/>
      <c r="X9" s="33"/>
      <c r="Y9" s="5"/>
      <c r="Z9" s="5"/>
      <c r="AA9" s="5"/>
      <c r="AB9" s="33"/>
      <c r="AC9" s="5"/>
      <c r="AD9" s="12">
        <f ca="1">INDEX(INDIRECT("B_MSK["&amp;Table7[#Headers]&amp;"]"),Table7[[#This Row],[//]])</f>
        <v>15800</v>
      </c>
      <c r="AE9" s="5" t="str">
        <f ca="1">INDEX(INDIRECT("B_MSK["&amp;Table7[#Headers]&amp;"]"),Table7[[#This Row],[//]])</f>
        <v>/ PCS</v>
      </c>
      <c r="AF9" s="12" t="str">
        <f ca="1">INDEX(INDIRECT("B_MSK["&amp;Table7[#Headers]&amp;"]"),Table7[[#This Row],[//]])</f>
        <v/>
      </c>
      <c r="AG9" s="5" t="str">
        <f ca="1">INDEX(INDIRECT("B_MSK["&amp;Table7[#Headers]&amp;"]"),Table7[[#This Row],[//]])</f>
        <v/>
      </c>
      <c r="AH9" s="12" t="str">
        <f ca="1">INDEX(INDIRECT("B_MSK["&amp;Table7[#Headers]&amp;"]"),Table7[[#This Row],[//]])</f>
        <v/>
      </c>
      <c r="AI9" s="5" t="str">
        <f ca="1">INDEX(INDIRECT("B_MSK["&amp;Table7[#Headers]&amp;"]"),Table7[[#This Row],[//]])</f>
        <v/>
      </c>
      <c r="AJ9" s="12">
        <f ca="1">INDEX(INDIRECT("B_MSK["&amp;Table7[#Headers]&amp;"]"),Table7[[#This Row],[//]])</f>
        <v>15800</v>
      </c>
      <c r="AK9" s="5" t="str">
        <f ca="1">INDEX(INDIRECT("B_MSK["&amp;Table7[#Headers]&amp;"]"),Table7[[#This Row],[//]])</f>
        <v>/ PCS</v>
      </c>
      <c r="AL9" s="36">
        <f ca="1">Table7[[#This Row],[X_1T]]/Table7[[#This Row],[X_1]]</f>
        <v>0</v>
      </c>
    </row>
    <row r="10" spans="1:38" x14ac:dyDescent="0.25">
      <c r="A10" s="6" t="s">
        <v>376</v>
      </c>
      <c r="D10" s="7">
        <f ca="1">MATCH(A10,B_MSK[concatnamaharga],0)</f>
        <v>648</v>
      </c>
      <c r="E10" s="7" t="e">
        <f>MATCH(Table7[[#This Row],[POINTER]],[4]Jan!$A:$A,0)</f>
        <v>#N/A</v>
      </c>
      <c r="F10" s="7">
        <f ca="1">COUNTIF(B_MSK[NAMA BARANG],Table7[[#This Row],[NAMA BARANG]])</f>
        <v>1</v>
      </c>
      <c r="G10" s="7"/>
      <c r="H10" s="7" t="str">
        <f ca="1">INDEX([2]!db[NB PAJAK],MATCH(Table7[[#This Row],[NAMA BARANG]],[2]!db[NB BM],0))</f>
        <v>BINDER NOTE JOYKO A5-TSFS-514 (FRIENDSHIP) - U</v>
      </c>
      <c r="I10" t="str">
        <f ca="1">INDEX(INDIRECT("B_MSK["&amp;Table7[#Headers]&amp;"]"),Table7[[#This Row],[//]])</f>
        <v>B note JK A5-TSFS-514 Friendship</v>
      </c>
      <c r="J10" t="str">
        <f ca="1">INDEX(INDIRECT("B_MSK["&amp;Table7[#Headers]&amp;"]"),Table7[[#This Row],[//]])</f>
        <v>72 PCS</v>
      </c>
      <c r="K10" s="5" t="str">
        <f ca="1">INDEX(INDIRECT("B_MSK["&amp;Table7[#Headers]&amp;"]"),Table7[[#This Row],[//]])</f>
        <v>72</v>
      </c>
      <c r="L10" s="5" t="str">
        <f ca="1">INDEX(INDIRECT("B_MSK["&amp;Table7[#Headers]&amp;"]"),Table7[[#This Row],[//]])</f>
        <v>PCS</v>
      </c>
      <c r="M10" s="5" t="str">
        <f ca="1">INDEX(INDIRECT("B_MSK["&amp;Table7[#Headers]&amp;"]"),Table7[[#This Row],[//]])</f>
        <v/>
      </c>
      <c r="N10" s="1" t="str">
        <f ca="1">INDEX(INDIRECT("B_MSK["&amp;Table7[#Headers]&amp;"]"),Table7[[#This Row],[//]])</f>
        <v/>
      </c>
      <c r="O10" s="1" t="str">
        <f ca="1">INDEX(INDIRECT("B_MSK["&amp;Table7[#Headers]&amp;"]"),Table7[[#This Row],[//]])</f>
        <v/>
      </c>
      <c r="P10" s="1" t="str">
        <f ca="1">INDEX(INDIRECT("B_MSK["&amp;Table7[#Headers]&amp;"]"),Table7[[#This Row],[//]])</f>
        <v/>
      </c>
      <c r="Q10" s="33">
        <f ca="1">INDEX(INDIRECT("B_MSK["&amp;Table7[#Headers]&amp;"]"),Table7[[#This Row],[//]])</f>
        <v>72</v>
      </c>
      <c r="R10" s="1" t="str">
        <f ca="1">INDEX(INDIRECT("B_MSK["&amp;Table7[#Headers]&amp;"]"),Table7[[#This Row],[//]])</f>
        <v>PCS</v>
      </c>
      <c r="S10" s="1">
        <f ca="1">IF(SUMIF(B_MSK[NAMA BARANG],Table7[[#This Row],[NAMA BARANG]],B_MSK[C])=0,"",SUMIF(B_MSK[NAMA BARANG],Table7[[#This Row],[NAMA BARANG]],B_MSK[C]))</f>
        <v>1</v>
      </c>
      <c r="T10" s="1">
        <f ca="1">IF(SUMIF(B_MSK[NAMA BARANG],Table7[[#This Row],[NAMA BARANG]],B_MSK[JMLH BRG])=0,"",SUMIF(B_MSK[NAMA BARANG],Table7[[#This Row],[NAMA BARANG]],B_MSK[JMLH BRG]))</f>
        <v>72</v>
      </c>
      <c r="U10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10" s="5">
        <f ca="1">Table7[[#This Row],[C]]*Table7[[#This Row],[A_1]]</f>
        <v>72</v>
      </c>
      <c r="W10" s="5"/>
      <c r="X10" s="33"/>
      <c r="Y10" s="5"/>
      <c r="Z10" s="5"/>
      <c r="AA10" s="5"/>
      <c r="AB10" s="33"/>
      <c r="AC10" s="5"/>
      <c r="AD10" s="12">
        <f ca="1">INDEX(INDIRECT("B_MSK["&amp;Table7[#Headers]&amp;"]"),Table7[[#This Row],[//]])</f>
        <v>15800</v>
      </c>
      <c r="AE10" s="5" t="str">
        <f ca="1">INDEX(INDIRECT("B_MSK["&amp;Table7[#Headers]&amp;"]"),Table7[[#This Row],[//]])</f>
        <v>/ PCS</v>
      </c>
      <c r="AF10" s="12" t="str">
        <f ca="1">INDEX(INDIRECT("B_MSK["&amp;Table7[#Headers]&amp;"]"),Table7[[#This Row],[//]])</f>
        <v/>
      </c>
      <c r="AG10" s="5" t="str">
        <f ca="1">INDEX(INDIRECT("B_MSK["&amp;Table7[#Headers]&amp;"]"),Table7[[#This Row],[//]])</f>
        <v/>
      </c>
      <c r="AH10" s="12" t="str">
        <f ca="1">INDEX(INDIRECT("B_MSK["&amp;Table7[#Headers]&amp;"]"),Table7[[#This Row],[//]])</f>
        <v/>
      </c>
      <c r="AI10" s="5" t="str">
        <f ca="1">INDEX(INDIRECT("B_MSK["&amp;Table7[#Headers]&amp;"]"),Table7[[#This Row],[//]])</f>
        <v/>
      </c>
      <c r="AJ10" s="12">
        <f ca="1">INDEX(INDIRECT("B_MSK["&amp;Table7[#Headers]&amp;"]"),Table7[[#This Row],[//]])</f>
        <v>15800</v>
      </c>
      <c r="AK10" s="5" t="str">
        <f ca="1">INDEX(INDIRECT("B_MSK["&amp;Table7[#Headers]&amp;"]"),Table7[[#This Row],[//]])</f>
        <v>/ PCS</v>
      </c>
      <c r="AL10" s="36">
        <f ca="1">Table7[[#This Row],[X_1T]]/Table7[[#This Row],[X_1]]</f>
        <v>0</v>
      </c>
    </row>
    <row r="11" spans="1:38" x14ac:dyDescent="0.25">
      <c r="A11" s="6" t="s">
        <v>377</v>
      </c>
      <c r="D11" s="7">
        <f ca="1">MATCH(A11,B_MSK[concatnamaharga],0)</f>
        <v>646</v>
      </c>
      <c r="E11" s="7" t="e">
        <f>MATCH(Table7[[#This Row],[POINTER]],[4]Jan!$A:$A,0)</f>
        <v>#N/A</v>
      </c>
      <c r="F11" s="7">
        <f ca="1">COUNTIF(B_MSK[NAMA BARANG],Table7[[#This Row],[NAMA BARANG]])</f>
        <v>1</v>
      </c>
      <c r="G11" s="7"/>
      <c r="H11" s="7" t="str">
        <f ca="1">INDEX([2]!db[NB PAJAK],MATCH(Table7[[#This Row],[NAMA BARANG]],[2]!db[NB BM],0))</f>
        <v>BINDER NOTE JOYKO A5-TSIM-M478 (IMAGINATION- U</v>
      </c>
      <c r="I11" t="str">
        <f ca="1">INDEX(INDIRECT("B_MSK["&amp;Table7[#Headers]&amp;"]"),Table7[[#This Row],[//]])</f>
        <v>B note A5 JK M478 Imagination</v>
      </c>
      <c r="J11" t="str">
        <f ca="1">INDEX(INDIRECT("B_MSK["&amp;Table7[#Headers]&amp;"]"),Table7[[#This Row],[//]])</f>
        <v>72 PCS</v>
      </c>
      <c r="K11" s="5" t="str">
        <f ca="1">INDEX(INDIRECT("B_MSK["&amp;Table7[#Headers]&amp;"]"),Table7[[#This Row],[//]])</f>
        <v>72</v>
      </c>
      <c r="L11" s="5" t="str">
        <f ca="1">INDEX(INDIRECT("B_MSK["&amp;Table7[#Headers]&amp;"]"),Table7[[#This Row],[//]])</f>
        <v>PCS</v>
      </c>
      <c r="M11" s="5" t="str">
        <f ca="1">INDEX(INDIRECT("B_MSK["&amp;Table7[#Headers]&amp;"]"),Table7[[#This Row],[//]])</f>
        <v/>
      </c>
      <c r="N11" s="1" t="str">
        <f ca="1">INDEX(INDIRECT("B_MSK["&amp;Table7[#Headers]&amp;"]"),Table7[[#This Row],[//]])</f>
        <v/>
      </c>
      <c r="O11" s="1" t="str">
        <f ca="1">INDEX(INDIRECT("B_MSK["&amp;Table7[#Headers]&amp;"]"),Table7[[#This Row],[//]])</f>
        <v/>
      </c>
      <c r="P11" s="1" t="str">
        <f ca="1">INDEX(INDIRECT("B_MSK["&amp;Table7[#Headers]&amp;"]"),Table7[[#This Row],[//]])</f>
        <v/>
      </c>
      <c r="Q11" s="33">
        <f ca="1">INDEX(INDIRECT("B_MSK["&amp;Table7[#Headers]&amp;"]"),Table7[[#This Row],[//]])</f>
        <v>72</v>
      </c>
      <c r="R11" s="1" t="str">
        <f ca="1">INDEX(INDIRECT("B_MSK["&amp;Table7[#Headers]&amp;"]"),Table7[[#This Row],[//]])</f>
        <v>PCS</v>
      </c>
      <c r="S11" s="1">
        <f ca="1">IF(SUMIF(B_MSK[NAMA BARANG],Table7[[#This Row],[NAMA BARANG]],B_MSK[C])=0,"",SUMIF(B_MSK[NAMA BARANG],Table7[[#This Row],[NAMA BARANG]],B_MSK[C]))</f>
        <v>1</v>
      </c>
      <c r="T11" s="1">
        <f ca="1">IF(SUMIF(B_MSK[NAMA BARANG],Table7[[#This Row],[NAMA BARANG]],B_MSK[JMLH BRG])=0,"",SUMIF(B_MSK[NAMA BARANG],Table7[[#This Row],[NAMA BARANG]],B_MSK[JMLH BRG]))</f>
        <v>72</v>
      </c>
      <c r="U11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11" s="5">
        <f ca="1">Table7[[#This Row],[C]]*Table7[[#This Row],[A_1]]</f>
        <v>72</v>
      </c>
      <c r="W11" s="5"/>
      <c r="X11" s="33"/>
      <c r="Y11" s="5"/>
      <c r="Z11" s="5"/>
      <c r="AA11" s="5"/>
      <c r="AB11" s="33"/>
      <c r="AC11" s="5"/>
      <c r="AD11" s="12">
        <f ca="1">INDEX(INDIRECT("B_MSK["&amp;Table7[#Headers]&amp;"]"),Table7[[#This Row],[//]])</f>
        <v>15800</v>
      </c>
      <c r="AE11" s="5" t="str">
        <f ca="1">INDEX(INDIRECT("B_MSK["&amp;Table7[#Headers]&amp;"]"),Table7[[#This Row],[//]])</f>
        <v>/ PCS</v>
      </c>
      <c r="AF11" s="12" t="str">
        <f ca="1">INDEX(INDIRECT("B_MSK["&amp;Table7[#Headers]&amp;"]"),Table7[[#This Row],[//]])</f>
        <v/>
      </c>
      <c r="AG11" s="5" t="str">
        <f ca="1">INDEX(INDIRECT("B_MSK["&amp;Table7[#Headers]&amp;"]"),Table7[[#This Row],[//]])</f>
        <v/>
      </c>
      <c r="AH11" s="12" t="str">
        <f ca="1">INDEX(INDIRECT("B_MSK["&amp;Table7[#Headers]&amp;"]"),Table7[[#This Row],[//]])</f>
        <v/>
      </c>
      <c r="AI11" s="5" t="str">
        <f ca="1">INDEX(INDIRECT("B_MSK["&amp;Table7[#Headers]&amp;"]"),Table7[[#This Row],[//]])</f>
        <v/>
      </c>
      <c r="AJ11" s="12">
        <f ca="1">INDEX(INDIRECT("B_MSK["&amp;Table7[#Headers]&amp;"]"),Table7[[#This Row],[//]])</f>
        <v>15800</v>
      </c>
      <c r="AK11" s="5" t="str">
        <f ca="1">INDEX(INDIRECT("B_MSK["&amp;Table7[#Headers]&amp;"]"),Table7[[#This Row],[//]])</f>
        <v>/ PCS</v>
      </c>
      <c r="AL11" s="36">
        <f ca="1">Table7[[#This Row],[X_1T]]/Table7[[#This Row],[X_1]]</f>
        <v>0</v>
      </c>
    </row>
    <row r="12" spans="1:38" x14ac:dyDescent="0.25">
      <c r="A12" s="6" t="s">
        <v>237</v>
      </c>
      <c r="D12" s="7">
        <f ca="1">MATCH(A12,B_MSK[concatnamaharga],0)</f>
        <v>118</v>
      </c>
      <c r="E12" s="7" t="e">
        <f>MATCH(Table7[[#This Row],[POINTER]],[4]Jan!$A:$A,0)</f>
        <v>#N/A</v>
      </c>
      <c r="F12" s="7">
        <f ca="1">COUNTIF(B_MSK[NAMA BARANG],Table7[[#This Row],[NAMA BARANG]])</f>
        <v>2</v>
      </c>
      <c r="G12" s="7"/>
      <c r="H12" s="7" t="str">
        <f ca="1">INDEX([2]!db[NB PAJAK],MATCH(Table7[[#This Row],[NAMA BARANG]],[2]!db[NB BM],0))</f>
        <v>BINDER CLIP JOYKO 155</v>
      </c>
      <c r="I12" t="str">
        <f ca="1">INDEX(INDIRECT("B_MSK["&amp;Table7[#Headers]&amp;"]"),Table7[[#This Row],[//]])</f>
        <v>Binder clip JK 155</v>
      </c>
      <c r="J12" t="str">
        <f ca="1">INDEX(INDIRECT("B_MSK["&amp;Table7[#Headers]&amp;"]"),Table7[[#This Row],[//]])</f>
        <v>20 GRS</v>
      </c>
      <c r="K12" s="5" t="str">
        <f ca="1">INDEX(INDIRECT("B_MSK["&amp;Table7[#Headers]&amp;"]"),Table7[[#This Row],[//]])</f>
        <v>20</v>
      </c>
      <c r="L12" s="5" t="str">
        <f ca="1">INDEX(INDIRECT("B_MSK["&amp;Table7[#Headers]&amp;"]"),Table7[[#This Row],[//]])</f>
        <v>GRS</v>
      </c>
      <c r="M12" s="5" t="str">
        <f ca="1">INDEX(INDIRECT("B_MSK["&amp;Table7[#Headers]&amp;"]"),Table7[[#This Row],[//]])</f>
        <v xml:space="preserve">12 </v>
      </c>
      <c r="N12" s="1" t="str">
        <f ca="1">INDEX(INDIRECT("B_MSK["&amp;Table7[#Headers]&amp;"]"),Table7[[#This Row],[//]])</f>
        <v>LSN</v>
      </c>
      <c r="O12" s="1">
        <f ca="1">INDEX(INDIRECT("B_MSK["&amp;Table7[#Headers]&amp;"]"),Table7[[#This Row],[//]])</f>
        <v>12</v>
      </c>
      <c r="P12" s="1" t="str">
        <f ca="1">INDEX(INDIRECT("B_MSK["&amp;Table7[#Headers]&amp;"]"),Table7[[#This Row],[//]])</f>
        <v>PCS</v>
      </c>
      <c r="Q12" s="33">
        <f ca="1">INDEX(INDIRECT("B_MSK["&amp;Table7[#Headers]&amp;"]"),Table7[[#This Row],[//]])</f>
        <v>2880</v>
      </c>
      <c r="R12" s="1" t="str">
        <f ca="1">INDEX(INDIRECT("B_MSK["&amp;Table7[#Headers]&amp;"]"),Table7[[#This Row],[//]])</f>
        <v>PCS</v>
      </c>
      <c r="S12" s="1">
        <f ca="1">IF(SUMIF(B_MSK[NAMA BARANG],Table7[[#This Row],[NAMA BARANG]],B_MSK[C])=0,"",SUMIF(B_MSK[NAMA BARANG],Table7[[#This Row],[NAMA BARANG]],B_MSK[C]))</f>
        <v>3</v>
      </c>
      <c r="T12" s="1">
        <f ca="1">IF(SUMIF(B_MSK[NAMA BARANG],Table7[[#This Row],[NAMA BARANG]],B_MSK[JMLH BRG])=0,"",SUMIF(B_MSK[NAMA BARANG],Table7[[#This Row],[NAMA BARANG]],B_MSK[JMLH BRG]))</f>
        <v>60</v>
      </c>
      <c r="U12" s="5" t="str">
        <f ca="1">_xlfn.IFNA(INDEX(CONV[2],MATCH(INDEX(INDIRECT("B_MSK["&amp;Table7[#Headers]&amp;"]"),Table7[[#This Row],[//]]),CONV[1],0)),INDEX(INDIRECT("B_MSK["&amp;Table7[#Headers]&amp;"]"),Table7[[#This Row],[//]]))</f>
        <v>GRS</v>
      </c>
      <c r="V12" s="5">
        <f ca="1">Table7[[#This Row],[C]]*Table7[[#This Row],[A_1]]</f>
        <v>60</v>
      </c>
      <c r="W12" s="5"/>
      <c r="X12" s="33"/>
      <c r="Y12" s="5"/>
      <c r="Z12" s="5"/>
      <c r="AA12" s="5"/>
      <c r="AB12" s="33"/>
      <c r="AC12" s="5"/>
      <c r="AD12" s="12">
        <f ca="1">INDEX(INDIRECT("B_MSK["&amp;Table7[#Headers]&amp;"]"),Table7[[#This Row],[//]])</f>
        <v>67800</v>
      </c>
      <c r="AE12" s="5" t="str">
        <f ca="1">INDEX(INDIRECT("B_MSK["&amp;Table7[#Headers]&amp;"]"),Table7[[#This Row],[//]])</f>
        <v>/ GRS</v>
      </c>
      <c r="AF12" s="12">
        <f ca="1">INDEX(INDIRECT("B_MSK["&amp;Table7[#Headers]&amp;"]"),Table7[[#This Row],[//]])</f>
        <v>5650</v>
      </c>
      <c r="AG12" s="5" t="str">
        <f ca="1">INDEX(INDIRECT("B_MSK["&amp;Table7[#Headers]&amp;"]"),Table7[[#This Row],[//]])</f>
        <v>/ LSN</v>
      </c>
      <c r="AH12" s="12">
        <f ca="1">INDEX(INDIRECT("B_MSK["&amp;Table7[#Headers]&amp;"]"),Table7[[#This Row],[//]])</f>
        <v>470.83333333333331</v>
      </c>
      <c r="AI12" s="5" t="str">
        <f ca="1">INDEX(INDIRECT("B_MSK["&amp;Table7[#Headers]&amp;"]"),Table7[[#This Row],[//]])</f>
        <v>/ PCS</v>
      </c>
      <c r="AJ12" s="12">
        <f ca="1">INDEX(INDIRECT("B_MSK["&amp;Table7[#Headers]&amp;"]"),Table7[[#This Row],[//]])</f>
        <v>470.83333333333331</v>
      </c>
      <c r="AK12" s="5" t="str">
        <f ca="1">INDEX(INDIRECT("B_MSK["&amp;Table7[#Headers]&amp;"]"),Table7[[#This Row],[//]])</f>
        <v>/ PCS</v>
      </c>
      <c r="AL12" s="36">
        <f ca="1">Table7[[#This Row],[X_1T]]/Table7[[#This Row],[X_1]]</f>
        <v>0</v>
      </c>
    </row>
    <row r="13" spans="1:38" x14ac:dyDescent="0.25">
      <c r="A13" s="6" t="s">
        <v>224</v>
      </c>
      <c r="D13" s="7">
        <f ca="1">MATCH(A13,B_MSK[concatnamaharga],0)</f>
        <v>42</v>
      </c>
      <c r="E13" s="7" t="e">
        <f>MATCH(Table7[[#This Row],[POINTER]],[4]Jan!$A:$A,0)</f>
        <v>#N/A</v>
      </c>
      <c r="F13" s="7">
        <f ca="1">COUNTIF(B_MSK[NAMA BARANG],Table7[[#This Row],[NAMA BARANG]])</f>
        <v>1</v>
      </c>
      <c r="G13" s="7"/>
      <c r="H13" s="7" t="str">
        <f ca="1">INDEX([2]!db[NB PAJAK],MATCH(Table7[[#This Row],[NAMA BARANG]],[2]!db[NB BM],0))</f>
        <v>BUKU KAS FOLIO</v>
      </c>
      <c r="I13" t="str">
        <f ca="1">INDEX(INDIRECT("B_MSK["&amp;Table7[#Headers]&amp;"]"),Table7[[#This Row],[//]])</f>
        <v>Buku Kas Folio</v>
      </c>
      <c r="J13" t="str">
        <f ca="1">INDEX(INDIRECT("B_MSK["&amp;Table7[#Headers]&amp;"]"),Table7[[#This Row],[//]])</f>
        <v>50 PCS</v>
      </c>
      <c r="K13" s="5" t="str">
        <f ca="1">INDEX(INDIRECT("B_MSK["&amp;Table7[#Headers]&amp;"]"),Table7[[#This Row],[//]])</f>
        <v>50</v>
      </c>
      <c r="L13" s="5" t="str">
        <f ca="1">INDEX(INDIRECT("B_MSK["&amp;Table7[#Headers]&amp;"]"),Table7[[#This Row],[//]])</f>
        <v>PCS</v>
      </c>
      <c r="M13" s="5" t="str">
        <f ca="1">INDEX(INDIRECT("B_MSK["&amp;Table7[#Headers]&amp;"]"),Table7[[#This Row],[//]])</f>
        <v/>
      </c>
      <c r="N13" s="1" t="str">
        <f ca="1">INDEX(INDIRECT("B_MSK["&amp;Table7[#Headers]&amp;"]"),Table7[[#This Row],[//]])</f>
        <v/>
      </c>
      <c r="O13" s="1" t="str">
        <f ca="1">INDEX(INDIRECT("B_MSK["&amp;Table7[#Headers]&amp;"]"),Table7[[#This Row],[//]])</f>
        <v/>
      </c>
      <c r="P13" s="1" t="str">
        <f ca="1">INDEX(INDIRECT("B_MSK["&amp;Table7[#Headers]&amp;"]"),Table7[[#This Row],[//]])</f>
        <v/>
      </c>
      <c r="Q13" s="33">
        <f ca="1">INDEX(INDIRECT("B_MSK["&amp;Table7[#Headers]&amp;"]"),Table7[[#This Row],[//]])</f>
        <v>50</v>
      </c>
      <c r="R13" s="1" t="str">
        <f ca="1">INDEX(INDIRECT("B_MSK["&amp;Table7[#Headers]&amp;"]"),Table7[[#This Row],[//]])</f>
        <v>PCS</v>
      </c>
      <c r="S13" s="1">
        <f ca="1">IF(SUMIF(B_MSK[NAMA BARANG],Table7[[#This Row],[NAMA BARANG]],B_MSK[C])=0,"",SUMIF(B_MSK[NAMA BARANG],Table7[[#This Row],[NAMA BARANG]],B_MSK[C]))</f>
        <v>6</v>
      </c>
      <c r="T13" s="1">
        <f ca="1">IF(SUMIF(B_MSK[NAMA BARANG],Table7[[#This Row],[NAMA BARANG]],B_MSK[JMLH BRG])=0,"",SUMIF(B_MSK[NAMA BARANG],Table7[[#This Row],[NAMA BARANG]],B_MSK[JMLH BRG]))</f>
        <v>300</v>
      </c>
      <c r="U13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13" s="5">
        <f ca="1">Table7[[#This Row],[C]]*Table7[[#This Row],[A_1]]</f>
        <v>300</v>
      </c>
      <c r="W13" s="5"/>
      <c r="X13" s="33"/>
      <c r="Y13" s="5"/>
      <c r="Z13" s="5"/>
      <c r="AA13" s="5"/>
      <c r="AB13" s="33"/>
      <c r="AC13" s="5"/>
      <c r="AD13" s="12">
        <f ca="1">INDEX(INDIRECT("B_MSK["&amp;Table7[#Headers]&amp;"]"),Table7[[#This Row],[//]])</f>
        <v>12870</v>
      </c>
      <c r="AE13" s="5" t="str">
        <f ca="1">INDEX(INDIRECT("B_MSK["&amp;Table7[#Headers]&amp;"]"),Table7[[#This Row],[//]])</f>
        <v>/ PCS</v>
      </c>
      <c r="AF13" s="12" t="str">
        <f ca="1">INDEX(INDIRECT("B_MSK["&amp;Table7[#Headers]&amp;"]"),Table7[[#This Row],[//]])</f>
        <v/>
      </c>
      <c r="AG13" s="5" t="str">
        <f ca="1">INDEX(INDIRECT("B_MSK["&amp;Table7[#Headers]&amp;"]"),Table7[[#This Row],[//]])</f>
        <v/>
      </c>
      <c r="AH13" s="12" t="str">
        <f ca="1">INDEX(INDIRECT("B_MSK["&amp;Table7[#Headers]&amp;"]"),Table7[[#This Row],[//]])</f>
        <v/>
      </c>
      <c r="AI13" s="5" t="str">
        <f ca="1">INDEX(INDIRECT("B_MSK["&amp;Table7[#Headers]&amp;"]"),Table7[[#This Row],[//]])</f>
        <v/>
      </c>
      <c r="AJ13" s="12">
        <f ca="1">INDEX(INDIRECT("B_MSK["&amp;Table7[#Headers]&amp;"]"),Table7[[#This Row],[//]])</f>
        <v>12870</v>
      </c>
      <c r="AK13" s="5" t="str">
        <f ca="1">INDEX(INDIRECT("B_MSK["&amp;Table7[#Headers]&amp;"]"),Table7[[#This Row],[//]])</f>
        <v>/ PCS</v>
      </c>
      <c r="AL13" s="36">
        <f ca="1">Table7[[#This Row],[X_1T]]/Table7[[#This Row],[X_1]]</f>
        <v>0</v>
      </c>
    </row>
    <row r="14" spans="1:38" x14ac:dyDescent="0.25">
      <c r="A14" s="6" t="s">
        <v>378</v>
      </c>
      <c r="D14" s="7">
        <f ca="1">MATCH(A14,B_MSK[concatnamaharga],0)</f>
        <v>279</v>
      </c>
      <c r="E14" s="7" t="e">
        <f>MATCH(Table7[[#This Row],[POINTER]],[4]Jan!$A:$A,0)</f>
        <v>#N/A</v>
      </c>
      <c r="F14" s="7">
        <f ca="1">COUNTIF(B_MSK[NAMA BARANG],Table7[[#This Row],[NAMA BARANG]])</f>
        <v>1</v>
      </c>
      <c r="G14" s="7"/>
      <c r="H14" s="7" t="str">
        <f ca="1">INDEX([2]!db[NB PAJAK],MATCH(Table7[[#This Row],[NAMA BARANG]],[2]!db[NB BM],0))</f>
        <v>BUKU TAMU JOYKO GB-2833 R-5 (BATIK)</v>
      </c>
      <c r="I14" t="str">
        <f ca="1">INDEX(INDIRECT("B_MSK["&amp;Table7[#Headers]&amp;"]"),Table7[[#This Row],[//]])</f>
        <v>Buku tamu JK GB-2833 R-5 Batik</v>
      </c>
      <c r="J14" t="str">
        <f ca="1">INDEX(INDIRECT("B_MSK["&amp;Table7[#Headers]&amp;"]"),Table7[[#This Row],[//]])</f>
        <v>60 PCS</v>
      </c>
      <c r="K14" s="5" t="str">
        <f ca="1">INDEX(INDIRECT("B_MSK["&amp;Table7[#Headers]&amp;"]"),Table7[[#This Row],[//]])</f>
        <v>60</v>
      </c>
      <c r="L14" s="5" t="str">
        <f ca="1">INDEX(INDIRECT("B_MSK["&amp;Table7[#Headers]&amp;"]"),Table7[[#This Row],[//]])</f>
        <v>PCS</v>
      </c>
      <c r="M14" s="5" t="str">
        <f ca="1">INDEX(INDIRECT("B_MSK["&amp;Table7[#Headers]&amp;"]"),Table7[[#This Row],[//]])</f>
        <v/>
      </c>
      <c r="N14" s="1" t="str">
        <f ca="1">INDEX(INDIRECT("B_MSK["&amp;Table7[#Headers]&amp;"]"),Table7[[#This Row],[//]])</f>
        <v/>
      </c>
      <c r="O14" s="1" t="str">
        <f ca="1">INDEX(INDIRECT("B_MSK["&amp;Table7[#Headers]&amp;"]"),Table7[[#This Row],[//]])</f>
        <v/>
      </c>
      <c r="P14" s="1" t="str">
        <f ca="1">INDEX(INDIRECT("B_MSK["&amp;Table7[#Headers]&amp;"]"),Table7[[#This Row],[//]])</f>
        <v/>
      </c>
      <c r="Q14" s="33">
        <f ca="1">INDEX(INDIRECT("B_MSK["&amp;Table7[#Headers]&amp;"]"),Table7[[#This Row],[//]])</f>
        <v>60</v>
      </c>
      <c r="R14" s="1" t="str">
        <f ca="1">INDEX(INDIRECT("B_MSK["&amp;Table7[#Headers]&amp;"]"),Table7[[#This Row],[//]])</f>
        <v>PCS</v>
      </c>
      <c r="S14" s="1">
        <f ca="1">IF(SUMIF(B_MSK[NAMA BARANG],Table7[[#This Row],[NAMA BARANG]],B_MSK[C])=0,"",SUMIF(B_MSK[NAMA BARANG],Table7[[#This Row],[NAMA BARANG]],B_MSK[C]))</f>
        <v>1</v>
      </c>
      <c r="T14" s="1">
        <f ca="1">IF(SUMIF(B_MSK[NAMA BARANG],Table7[[#This Row],[NAMA BARANG]],B_MSK[JMLH BRG])=0,"",SUMIF(B_MSK[NAMA BARANG],Table7[[#This Row],[NAMA BARANG]],B_MSK[JMLH BRG]))</f>
        <v>60</v>
      </c>
      <c r="U14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14" s="5">
        <f ca="1">Table7[[#This Row],[C]]*Table7[[#This Row],[A_1]]</f>
        <v>60</v>
      </c>
      <c r="W14" s="5"/>
      <c r="X14" s="33"/>
      <c r="Y14" s="5"/>
      <c r="Z14" s="5"/>
      <c r="AA14" s="5"/>
      <c r="AB14" s="33"/>
      <c r="AC14" s="5"/>
      <c r="AD14" s="12">
        <f ca="1">INDEX(INDIRECT("B_MSK["&amp;Table7[#Headers]&amp;"]"),Table7[[#This Row],[//]])</f>
        <v>20800</v>
      </c>
      <c r="AE14" s="5" t="str">
        <f ca="1">INDEX(INDIRECT("B_MSK["&amp;Table7[#Headers]&amp;"]"),Table7[[#This Row],[//]])</f>
        <v>/ PCS</v>
      </c>
      <c r="AF14" s="12" t="str">
        <f ca="1">INDEX(INDIRECT("B_MSK["&amp;Table7[#Headers]&amp;"]"),Table7[[#This Row],[//]])</f>
        <v/>
      </c>
      <c r="AG14" s="5" t="str">
        <f ca="1">INDEX(INDIRECT("B_MSK["&amp;Table7[#Headers]&amp;"]"),Table7[[#This Row],[//]])</f>
        <v/>
      </c>
      <c r="AH14" s="12" t="str">
        <f ca="1">INDEX(INDIRECT("B_MSK["&amp;Table7[#Headers]&amp;"]"),Table7[[#This Row],[//]])</f>
        <v/>
      </c>
      <c r="AI14" s="5" t="str">
        <f ca="1">INDEX(INDIRECT("B_MSK["&amp;Table7[#Headers]&amp;"]"),Table7[[#This Row],[//]])</f>
        <v/>
      </c>
      <c r="AJ14" s="12">
        <f ca="1">INDEX(INDIRECT("B_MSK["&amp;Table7[#Headers]&amp;"]"),Table7[[#This Row],[//]])</f>
        <v>20800</v>
      </c>
      <c r="AK14" s="5" t="str">
        <f ca="1">INDEX(INDIRECT("B_MSK["&amp;Table7[#Headers]&amp;"]"),Table7[[#This Row],[//]])</f>
        <v>/ PCS</v>
      </c>
      <c r="AL14" s="36">
        <f ca="1">Table7[[#This Row],[X_1T]]/Table7[[#This Row],[X_1]]</f>
        <v>0</v>
      </c>
    </row>
    <row r="15" spans="1:38" x14ac:dyDescent="0.25">
      <c r="A15" s="6" t="s">
        <v>379</v>
      </c>
      <c r="D15" s="7">
        <f ca="1">MATCH(A15,B_MSK[concatnamaharga],0)</f>
        <v>489</v>
      </c>
      <c r="E15" s="7" t="e">
        <f>MATCH(Table7[[#This Row],[POINTER]],[4]Jan!$A:$A,0)</f>
        <v>#N/A</v>
      </c>
      <c r="F15" s="7">
        <f ca="1">COUNTIF(B_MSK[NAMA BARANG],Table7[[#This Row],[NAMA BARANG]])</f>
        <v>1</v>
      </c>
      <c r="G15" s="7"/>
      <c r="H15" s="7" t="str">
        <f ca="1">INDEX([2]!db[NB PAJAK],MATCH(Table7[[#This Row],[NAMA BARANG]],[2]!db[NB BM],0))</f>
        <v>CLIP BULLDOG JOYKO 6-145</v>
      </c>
      <c r="I15" t="str">
        <f ca="1">INDEX(INDIRECT("B_MSK["&amp;Table7[#Headers]&amp;"]"),Table7[[#This Row],[//]])</f>
        <v>Clip Bulldog JK 6-145</v>
      </c>
      <c r="J15" t="str">
        <f ca="1">INDEX(INDIRECT("B_MSK["&amp;Table7[#Headers]&amp;"]"),Table7[[#This Row],[//]])</f>
        <v>20 LSN</v>
      </c>
      <c r="K15" s="5" t="str">
        <f ca="1">INDEX(INDIRECT("B_MSK["&amp;Table7[#Headers]&amp;"]"),Table7[[#This Row],[//]])</f>
        <v>20</v>
      </c>
      <c r="L15" s="5" t="str">
        <f ca="1">INDEX(INDIRECT("B_MSK["&amp;Table7[#Headers]&amp;"]"),Table7[[#This Row],[//]])</f>
        <v>LSN</v>
      </c>
      <c r="M15" s="5" t="str">
        <f ca="1">INDEX(INDIRECT("B_MSK["&amp;Table7[#Headers]&amp;"]"),Table7[[#This Row],[//]])</f>
        <v xml:space="preserve">12 </v>
      </c>
      <c r="N15" s="1" t="str">
        <f ca="1">INDEX(INDIRECT("B_MSK["&amp;Table7[#Headers]&amp;"]"),Table7[[#This Row],[//]])</f>
        <v>PCS</v>
      </c>
      <c r="O15" s="1" t="str">
        <f ca="1">INDEX(INDIRECT("B_MSK["&amp;Table7[#Headers]&amp;"]"),Table7[[#This Row],[//]])</f>
        <v/>
      </c>
      <c r="P15" s="1" t="str">
        <f ca="1">INDEX(INDIRECT("B_MSK["&amp;Table7[#Headers]&amp;"]"),Table7[[#This Row],[//]])</f>
        <v/>
      </c>
      <c r="Q15" s="33">
        <f ca="1">INDEX(INDIRECT("B_MSK["&amp;Table7[#Headers]&amp;"]"),Table7[[#This Row],[//]])</f>
        <v>240</v>
      </c>
      <c r="R15" s="1" t="str">
        <f ca="1">INDEX(INDIRECT("B_MSK["&amp;Table7[#Headers]&amp;"]"),Table7[[#This Row],[//]])</f>
        <v>PCS</v>
      </c>
      <c r="S15" s="1">
        <f ca="1">IF(SUMIF(B_MSK[NAMA BARANG],Table7[[#This Row],[NAMA BARANG]],B_MSK[C])=0,"",SUMIF(B_MSK[NAMA BARANG],Table7[[#This Row],[NAMA BARANG]],B_MSK[C]))</f>
        <v>1</v>
      </c>
      <c r="T15" s="1">
        <f ca="1">IF(SUMIF(B_MSK[NAMA BARANG],Table7[[#This Row],[NAMA BARANG]],B_MSK[JMLH BRG])=0,"",SUMIF(B_MSK[NAMA BARANG],Table7[[#This Row],[NAMA BARANG]],B_MSK[JMLH BRG]))</f>
        <v>20</v>
      </c>
      <c r="U15" s="5" t="str">
        <f ca="1">_xlfn.IFNA(INDEX(CONV[2],MATCH(INDEX(INDIRECT("B_MSK["&amp;Table7[#Headers]&amp;"]"),Table7[[#This Row],[//]]),CONV[1],0)),INDEX(INDIRECT("B_MSK["&amp;Table7[#Headers]&amp;"]"),Table7[[#This Row],[//]]))</f>
        <v>LSN</v>
      </c>
      <c r="V15" s="5">
        <f ca="1">Table7[[#This Row],[C]]*Table7[[#This Row],[A_1]]</f>
        <v>20</v>
      </c>
      <c r="W15" s="5"/>
      <c r="X15" s="33"/>
      <c r="Y15" s="5"/>
      <c r="Z15" s="5"/>
      <c r="AA15" s="5"/>
      <c r="AB15" s="33"/>
      <c r="AC15" s="5"/>
      <c r="AD15" s="12">
        <f ca="1">INDEX(INDIRECT("B_MSK["&amp;Table7[#Headers]&amp;"]"),Table7[[#This Row],[//]])</f>
        <v>108900</v>
      </c>
      <c r="AE15" s="5" t="str">
        <f ca="1">INDEX(INDIRECT("B_MSK["&amp;Table7[#Headers]&amp;"]"),Table7[[#This Row],[//]])</f>
        <v>/ LSN</v>
      </c>
      <c r="AF15" s="12">
        <f ca="1">INDEX(INDIRECT("B_MSK["&amp;Table7[#Headers]&amp;"]"),Table7[[#This Row],[//]])</f>
        <v>9075</v>
      </c>
      <c r="AG15" s="5" t="str">
        <f ca="1">INDEX(INDIRECT("B_MSK["&amp;Table7[#Headers]&amp;"]"),Table7[[#This Row],[//]])</f>
        <v>/ PCS</v>
      </c>
      <c r="AH15" s="12" t="str">
        <f ca="1">INDEX(INDIRECT("B_MSK["&amp;Table7[#Headers]&amp;"]"),Table7[[#This Row],[//]])</f>
        <v/>
      </c>
      <c r="AI15" s="5" t="str">
        <f ca="1">INDEX(INDIRECT("B_MSK["&amp;Table7[#Headers]&amp;"]"),Table7[[#This Row],[//]])</f>
        <v/>
      </c>
      <c r="AJ15" s="12">
        <f ca="1">INDEX(INDIRECT("B_MSK["&amp;Table7[#Headers]&amp;"]"),Table7[[#This Row],[//]])</f>
        <v>9075</v>
      </c>
      <c r="AK15" s="5" t="str">
        <f ca="1">INDEX(INDIRECT("B_MSK["&amp;Table7[#Headers]&amp;"]"),Table7[[#This Row],[//]])</f>
        <v>/ PCS</v>
      </c>
      <c r="AL15" s="36">
        <f ca="1">Table7[[#This Row],[X_1T]]/Table7[[#This Row],[X_1]]</f>
        <v>0</v>
      </c>
    </row>
    <row r="16" spans="1:38" x14ac:dyDescent="0.25">
      <c r="A16" s="6" t="s">
        <v>380</v>
      </c>
      <c r="D16" s="7">
        <f ca="1">MATCH(A16,B_MSK[concatnamaharga],0)</f>
        <v>351</v>
      </c>
      <c r="E16" s="7" t="e">
        <f>MATCH(Table7[[#This Row],[POINTER]],[4]Jan!$A:$A,0)</f>
        <v>#N/A</v>
      </c>
      <c r="F16" s="7">
        <f ca="1">COUNTIF(B_MSK[NAMA BARANG],Table7[[#This Row],[NAMA BARANG]])</f>
        <v>1</v>
      </c>
      <c r="G16" s="7"/>
      <c r="H16" s="7" t="str">
        <f ca="1">INDEX([2]!db[NB PAJAK],MATCH(Table7[[#This Row],[NAMA BARANG]],[2]!db[NB BM],0))</f>
        <v>CALCULATOR JOYKO CC-12CO BIRU</v>
      </c>
      <c r="I16" t="str">
        <f ca="1">INDEX(INDIRECT("B_MSK["&amp;Table7[#Headers]&amp;"]"),Table7[[#This Row],[//]])</f>
        <v>Call JK CC-12 CO BIRU</v>
      </c>
      <c r="J16" t="str">
        <f ca="1">INDEX(INDIRECT("B_MSK["&amp;Table7[#Headers]&amp;"]"),Table7[[#This Row],[//]])</f>
        <v>4 BOX (20 PCS)</v>
      </c>
      <c r="K16" s="5" t="str">
        <f ca="1">INDEX(INDIRECT("B_MSK["&amp;Table7[#Headers]&amp;"]"),Table7[[#This Row],[//]])</f>
        <v>4</v>
      </c>
      <c r="L16" s="5" t="str">
        <f ca="1">INDEX(INDIRECT("B_MSK["&amp;Table7[#Headers]&amp;"]"),Table7[[#This Row],[//]])</f>
        <v xml:space="preserve">BOX </v>
      </c>
      <c r="M16" s="5" t="str">
        <f ca="1">INDEX(INDIRECT("B_MSK["&amp;Table7[#Headers]&amp;"]"),Table7[[#This Row],[//]])</f>
        <v xml:space="preserve">20 </v>
      </c>
      <c r="N16" s="1" t="str">
        <f ca="1">INDEX(INDIRECT("B_MSK["&amp;Table7[#Headers]&amp;"]"),Table7[[#This Row],[//]])</f>
        <v>PCS</v>
      </c>
      <c r="O16" s="1" t="str">
        <f ca="1">INDEX(INDIRECT("B_MSK["&amp;Table7[#Headers]&amp;"]"),Table7[[#This Row],[//]])</f>
        <v/>
      </c>
      <c r="P16" s="1" t="str">
        <f ca="1">INDEX(INDIRECT("B_MSK["&amp;Table7[#Headers]&amp;"]"),Table7[[#This Row],[//]])</f>
        <v/>
      </c>
      <c r="Q16" s="33">
        <f ca="1">INDEX(INDIRECT("B_MSK["&amp;Table7[#Headers]&amp;"]"),Table7[[#This Row],[//]])</f>
        <v>80</v>
      </c>
      <c r="R16" s="1" t="str">
        <f ca="1">INDEX(INDIRECT("B_MSK["&amp;Table7[#Headers]&amp;"]"),Table7[[#This Row],[//]])</f>
        <v>PCS</v>
      </c>
      <c r="S16" s="1" t="str">
        <f ca="1">IF(SUMIF(B_MSK[NAMA BARANG],Table7[[#This Row],[NAMA BARANG]],B_MSK[C])=0,"",SUMIF(B_MSK[NAMA BARANG],Table7[[#This Row],[NAMA BARANG]],B_MSK[C]))</f>
        <v/>
      </c>
      <c r="T16" s="1">
        <f ca="1">IF(SUMIF(B_MSK[NAMA BARANG],Table7[[#This Row],[NAMA BARANG]],B_MSK[JMLH BRG])=0,"",SUMIF(B_MSK[NAMA BARANG],Table7[[#This Row],[NAMA BARANG]],B_MSK[JMLH BRG]))</f>
        <v>27</v>
      </c>
      <c r="U16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16" s="5" t="e">
        <f ca="1">Table7[[#This Row],[C]]*Table7[[#This Row],[A_1]]</f>
        <v>#VALUE!</v>
      </c>
      <c r="W16" s="5"/>
      <c r="X16" s="33"/>
      <c r="Y16" s="5"/>
      <c r="Z16" s="5"/>
      <c r="AA16" s="5"/>
      <c r="AB16" s="33"/>
      <c r="AC16" s="5"/>
      <c r="AD16" s="12">
        <f ca="1">INDEX(INDIRECT("B_MSK["&amp;Table7[#Headers]&amp;"]"),Table7[[#This Row],[//]])</f>
        <v>56000</v>
      </c>
      <c r="AE16" s="5" t="str">
        <f ca="1">INDEX(INDIRECT("B_MSK["&amp;Table7[#Headers]&amp;"]"),Table7[[#This Row],[//]])</f>
        <v>/ PCS</v>
      </c>
      <c r="AF16" s="12" t="str">
        <f ca="1">INDEX(INDIRECT("B_MSK["&amp;Table7[#Headers]&amp;"]"),Table7[[#This Row],[//]])</f>
        <v/>
      </c>
      <c r="AG16" s="5" t="str">
        <f ca="1">INDEX(INDIRECT("B_MSK["&amp;Table7[#Headers]&amp;"]"),Table7[[#This Row],[//]])</f>
        <v/>
      </c>
      <c r="AH16" s="12" t="str">
        <f ca="1">INDEX(INDIRECT("B_MSK["&amp;Table7[#Headers]&amp;"]"),Table7[[#This Row],[//]])</f>
        <v/>
      </c>
      <c r="AI16" s="5" t="str">
        <f ca="1">INDEX(INDIRECT("B_MSK["&amp;Table7[#Headers]&amp;"]"),Table7[[#This Row],[//]])</f>
        <v/>
      </c>
      <c r="AJ16" s="12">
        <f ca="1">INDEX(INDIRECT("B_MSK["&amp;Table7[#Headers]&amp;"]"),Table7[[#This Row],[//]])</f>
        <v>56000</v>
      </c>
      <c r="AK16" s="5" t="str">
        <f ca="1">INDEX(INDIRECT("B_MSK["&amp;Table7[#Headers]&amp;"]"),Table7[[#This Row],[//]])</f>
        <v>/ PCS</v>
      </c>
      <c r="AL16" s="36">
        <f ca="1">Table7[[#This Row],[X_1T]]/Table7[[#This Row],[X_1]]</f>
        <v>0</v>
      </c>
    </row>
    <row r="17" spans="1:38" x14ac:dyDescent="0.25">
      <c r="A17" s="6" t="s">
        <v>381</v>
      </c>
      <c r="D17" s="7">
        <f ca="1">MATCH(A17,B_MSK[concatnamaharga],0)</f>
        <v>352</v>
      </c>
      <c r="E17" s="7" t="e">
        <f>MATCH(Table7[[#This Row],[POINTER]],[4]Jan!$A:$A,0)</f>
        <v>#N/A</v>
      </c>
      <c r="F17" s="7">
        <f ca="1">COUNTIF(B_MSK[NAMA BARANG],Table7[[#This Row],[NAMA BARANG]])</f>
        <v>1</v>
      </c>
      <c r="G17" s="7"/>
      <c r="H17" s="7" t="str">
        <f ca="1">INDEX([2]!db[NB PAJAK],MATCH(Table7[[#This Row],[NAMA BARANG]],[2]!db[NB BM],0))</f>
        <v>CALCULATOR JOYKO CC-12CO HIJAU</v>
      </c>
      <c r="I17" t="str">
        <f ca="1">INDEX(INDIRECT("B_MSK["&amp;Table7[#Headers]&amp;"]"),Table7[[#This Row],[//]])</f>
        <v>Call JK CC-12 CO hijau</v>
      </c>
      <c r="J17" t="str">
        <f ca="1">INDEX(INDIRECT("B_MSK["&amp;Table7[#Headers]&amp;"]"),Table7[[#This Row],[//]])</f>
        <v>4 BOX (20 PCS)</v>
      </c>
      <c r="K17" s="5" t="str">
        <f ca="1">INDEX(INDIRECT("B_MSK["&amp;Table7[#Headers]&amp;"]"),Table7[[#This Row],[//]])</f>
        <v>4</v>
      </c>
      <c r="L17" s="5" t="str">
        <f ca="1">INDEX(INDIRECT("B_MSK["&amp;Table7[#Headers]&amp;"]"),Table7[[#This Row],[//]])</f>
        <v xml:space="preserve">BOX </v>
      </c>
      <c r="M17" s="5" t="str">
        <f ca="1">INDEX(INDIRECT("B_MSK["&amp;Table7[#Headers]&amp;"]"),Table7[[#This Row],[//]])</f>
        <v xml:space="preserve">20 </v>
      </c>
      <c r="N17" s="1" t="str">
        <f ca="1">INDEX(INDIRECT("B_MSK["&amp;Table7[#Headers]&amp;"]"),Table7[[#This Row],[//]])</f>
        <v>PCS</v>
      </c>
      <c r="O17" s="1" t="str">
        <f ca="1">INDEX(INDIRECT("B_MSK["&amp;Table7[#Headers]&amp;"]"),Table7[[#This Row],[//]])</f>
        <v/>
      </c>
      <c r="P17" s="1" t="str">
        <f ca="1">INDEX(INDIRECT("B_MSK["&amp;Table7[#Headers]&amp;"]"),Table7[[#This Row],[//]])</f>
        <v/>
      </c>
      <c r="Q17" s="33">
        <f ca="1">INDEX(INDIRECT("B_MSK["&amp;Table7[#Headers]&amp;"]"),Table7[[#This Row],[//]])</f>
        <v>80</v>
      </c>
      <c r="R17" s="1" t="str">
        <f ca="1">INDEX(INDIRECT("B_MSK["&amp;Table7[#Headers]&amp;"]"),Table7[[#This Row],[//]])</f>
        <v>PCS</v>
      </c>
      <c r="S17" s="1" t="str">
        <f ca="1">IF(SUMIF(B_MSK[NAMA BARANG],Table7[[#This Row],[NAMA BARANG]],B_MSK[C])=0,"",SUMIF(B_MSK[NAMA BARANG],Table7[[#This Row],[NAMA BARANG]],B_MSK[C]))</f>
        <v/>
      </c>
      <c r="T17" s="1">
        <f ca="1">IF(SUMIF(B_MSK[NAMA BARANG],Table7[[#This Row],[NAMA BARANG]],B_MSK[JMLH BRG])=0,"",SUMIF(B_MSK[NAMA BARANG],Table7[[#This Row],[NAMA BARANG]],B_MSK[JMLH BRG]))</f>
        <v>27</v>
      </c>
      <c r="U17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17" s="5" t="e">
        <f ca="1">Table7[[#This Row],[C]]*Table7[[#This Row],[A_1]]</f>
        <v>#VALUE!</v>
      </c>
      <c r="W17" s="5"/>
      <c r="X17" s="33"/>
      <c r="Y17" s="5"/>
      <c r="Z17" s="5"/>
      <c r="AA17" s="5"/>
      <c r="AB17" s="33"/>
      <c r="AC17" s="5"/>
      <c r="AD17" s="12">
        <f ca="1">INDEX(INDIRECT("B_MSK["&amp;Table7[#Headers]&amp;"]"),Table7[[#This Row],[//]])</f>
        <v>56000</v>
      </c>
      <c r="AE17" s="5" t="str">
        <f ca="1">INDEX(INDIRECT("B_MSK["&amp;Table7[#Headers]&amp;"]"),Table7[[#This Row],[//]])</f>
        <v>/ PCS</v>
      </c>
      <c r="AF17" s="12" t="str">
        <f ca="1">INDEX(INDIRECT("B_MSK["&amp;Table7[#Headers]&amp;"]"),Table7[[#This Row],[//]])</f>
        <v/>
      </c>
      <c r="AG17" s="5" t="str">
        <f ca="1">INDEX(INDIRECT("B_MSK["&amp;Table7[#Headers]&amp;"]"),Table7[[#This Row],[//]])</f>
        <v/>
      </c>
      <c r="AH17" s="12" t="str">
        <f ca="1">INDEX(INDIRECT("B_MSK["&amp;Table7[#Headers]&amp;"]"),Table7[[#This Row],[//]])</f>
        <v/>
      </c>
      <c r="AI17" s="5" t="str">
        <f ca="1">INDEX(INDIRECT("B_MSK["&amp;Table7[#Headers]&amp;"]"),Table7[[#This Row],[//]])</f>
        <v/>
      </c>
      <c r="AJ17" s="12">
        <f ca="1">INDEX(INDIRECT("B_MSK["&amp;Table7[#Headers]&amp;"]"),Table7[[#This Row],[//]])</f>
        <v>56000</v>
      </c>
      <c r="AK17" s="5" t="str">
        <f ca="1">INDEX(INDIRECT("B_MSK["&amp;Table7[#Headers]&amp;"]"),Table7[[#This Row],[//]])</f>
        <v>/ PCS</v>
      </c>
      <c r="AL17" s="36">
        <f ca="1">Table7[[#This Row],[X_1T]]/Table7[[#This Row],[X_1]]</f>
        <v>0</v>
      </c>
    </row>
    <row r="18" spans="1:38" x14ac:dyDescent="0.25">
      <c r="A18" s="6" t="s">
        <v>382</v>
      </c>
      <c r="D18" s="7">
        <f ca="1">MATCH(A18,B_MSK[concatnamaharga],0)</f>
        <v>353</v>
      </c>
      <c r="E18" s="7" t="e">
        <f>MATCH(Table7[[#This Row],[POINTER]],[4]Jan!$A:$A,0)</f>
        <v>#N/A</v>
      </c>
      <c r="F18" s="7">
        <f ca="1">COUNTIF(B_MSK[NAMA BARANG],Table7[[#This Row],[NAMA BARANG]])</f>
        <v>1</v>
      </c>
      <c r="G18" s="7"/>
      <c r="H18" s="7" t="str">
        <f ca="1">INDEX([2]!db[NB PAJAK],MATCH(Table7[[#This Row],[NAMA BARANG]],[2]!db[NB BM],0))</f>
        <v>CALCULATOR JOYKO CC-12CO KUNING</v>
      </c>
      <c r="I18" t="str">
        <f ca="1">INDEX(INDIRECT("B_MSK["&amp;Table7[#Headers]&amp;"]"),Table7[[#This Row],[//]])</f>
        <v>Call JK CC-12 CO kuning</v>
      </c>
      <c r="J18" t="str">
        <f ca="1">INDEX(INDIRECT("B_MSK["&amp;Table7[#Headers]&amp;"]"),Table7[[#This Row],[//]])</f>
        <v>4 BOX (20 PCS)</v>
      </c>
      <c r="K18" s="5" t="str">
        <f ca="1">INDEX(INDIRECT("B_MSK["&amp;Table7[#Headers]&amp;"]"),Table7[[#This Row],[//]])</f>
        <v>4</v>
      </c>
      <c r="L18" s="5" t="str">
        <f ca="1">INDEX(INDIRECT("B_MSK["&amp;Table7[#Headers]&amp;"]"),Table7[[#This Row],[//]])</f>
        <v xml:space="preserve">BOX </v>
      </c>
      <c r="M18" s="5" t="str">
        <f ca="1">INDEX(INDIRECT("B_MSK["&amp;Table7[#Headers]&amp;"]"),Table7[[#This Row],[//]])</f>
        <v xml:space="preserve">20 </v>
      </c>
      <c r="N18" s="1" t="str">
        <f ca="1">INDEX(INDIRECT("B_MSK["&amp;Table7[#Headers]&amp;"]"),Table7[[#This Row],[//]])</f>
        <v>PCS</v>
      </c>
      <c r="O18" s="1" t="str">
        <f ca="1">INDEX(INDIRECT("B_MSK["&amp;Table7[#Headers]&amp;"]"),Table7[[#This Row],[//]])</f>
        <v/>
      </c>
      <c r="P18" s="1" t="str">
        <f ca="1">INDEX(INDIRECT("B_MSK["&amp;Table7[#Headers]&amp;"]"),Table7[[#This Row],[//]])</f>
        <v/>
      </c>
      <c r="Q18" s="33">
        <f ca="1">INDEX(INDIRECT("B_MSK["&amp;Table7[#Headers]&amp;"]"),Table7[[#This Row],[//]])</f>
        <v>80</v>
      </c>
      <c r="R18" s="1" t="str">
        <f ca="1">INDEX(INDIRECT("B_MSK["&amp;Table7[#Headers]&amp;"]"),Table7[[#This Row],[//]])</f>
        <v>PCS</v>
      </c>
      <c r="S18" s="1" t="str">
        <f ca="1">IF(SUMIF(B_MSK[NAMA BARANG],Table7[[#This Row],[NAMA BARANG]],B_MSK[C])=0,"",SUMIF(B_MSK[NAMA BARANG],Table7[[#This Row],[NAMA BARANG]],B_MSK[C]))</f>
        <v/>
      </c>
      <c r="T18" s="1">
        <f ca="1">IF(SUMIF(B_MSK[NAMA BARANG],Table7[[#This Row],[NAMA BARANG]],B_MSK[JMLH BRG])=0,"",SUMIF(B_MSK[NAMA BARANG],Table7[[#This Row],[NAMA BARANG]],B_MSK[JMLH BRG]))</f>
        <v>26</v>
      </c>
      <c r="U18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18" s="5" t="e">
        <f ca="1">Table7[[#This Row],[C]]*Table7[[#This Row],[A_1]]</f>
        <v>#VALUE!</v>
      </c>
      <c r="W18" s="5"/>
      <c r="X18" s="33"/>
      <c r="Y18" s="5"/>
      <c r="Z18" s="5"/>
      <c r="AA18" s="5"/>
      <c r="AB18" s="33"/>
      <c r="AC18" s="5"/>
      <c r="AD18" s="12">
        <f ca="1">INDEX(INDIRECT("B_MSK["&amp;Table7[#Headers]&amp;"]"),Table7[[#This Row],[//]])</f>
        <v>56000</v>
      </c>
      <c r="AE18" s="5" t="str">
        <f ca="1">INDEX(INDIRECT("B_MSK["&amp;Table7[#Headers]&amp;"]"),Table7[[#This Row],[//]])</f>
        <v>/ PCS</v>
      </c>
      <c r="AF18" s="12" t="str">
        <f ca="1">INDEX(INDIRECT("B_MSK["&amp;Table7[#Headers]&amp;"]"),Table7[[#This Row],[//]])</f>
        <v/>
      </c>
      <c r="AG18" s="5" t="str">
        <f ca="1">INDEX(INDIRECT("B_MSK["&amp;Table7[#Headers]&amp;"]"),Table7[[#This Row],[//]])</f>
        <v/>
      </c>
      <c r="AH18" s="12" t="str">
        <f ca="1">INDEX(INDIRECT("B_MSK["&amp;Table7[#Headers]&amp;"]"),Table7[[#This Row],[//]])</f>
        <v/>
      </c>
      <c r="AI18" s="5" t="str">
        <f ca="1">INDEX(INDIRECT("B_MSK["&amp;Table7[#Headers]&amp;"]"),Table7[[#This Row],[//]])</f>
        <v/>
      </c>
      <c r="AJ18" s="12">
        <f ca="1">INDEX(INDIRECT("B_MSK["&amp;Table7[#Headers]&amp;"]"),Table7[[#This Row],[//]])</f>
        <v>56000</v>
      </c>
      <c r="AK18" s="5" t="str">
        <f ca="1">INDEX(INDIRECT("B_MSK["&amp;Table7[#Headers]&amp;"]"),Table7[[#This Row],[//]])</f>
        <v>/ PCS</v>
      </c>
      <c r="AL18" s="36">
        <f ca="1">Table7[[#This Row],[X_1T]]/Table7[[#This Row],[X_1]]</f>
        <v>0</v>
      </c>
    </row>
    <row r="19" spans="1:38" x14ac:dyDescent="0.25">
      <c r="A19" s="6" t="s">
        <v>383</v>
      </c>
      <c r="D19" s="7">
        <f ca="1">MATCH(A19,B_MSK[concatnamaharga],0)</f>
        <v>346</v>
      </c>
      <c r="E19" s="7" t="e">
        <f>MATCH(Table7[[#This Row],[POINTER]],[4]Jan!$A:$A,0)</f>
        <v>#N/A</v>
      </c>
      <c r="F19" s="7">
        <f ca="1">COUNTIF(B_MSK[NAMA BARANG],Table7[[#This Row],[NAMA BARANG]])</f>
        <v>1</v>
      </c>
      <c r="G19" s="7"/>
      <c r="H19" s="7" t="str">
        <f ca="1">INDEX([2]!db[NB PAJAK],MATCH(Table7[[#This Row],[NAMA BARANG]],[2]!db[NB BM],0))</f>
        <v>CALCULATOR JOYKO CC-15A</v>
      </c>
      <c r="I19" t="str">
        <f ca="1">INDEX(INDIRECT("B_MSK["&amp;Table7[#Headers]&amp;"]"),Table7[[#This Row],[//]])</f>
        <v>Call JK CC-15 A</v>
      </c>
      <c r="J19" t="str">
        <f ca="1">INDEX(INDIRECT("B_MSK["&amp;Table7[#Headers]&amp;"]"),Table7[[#This Row],[//]])</f>
        <v>6 BOX (20 PCS)</v>
      </c>
      <c r="K19" s="5" t="str">
        <f ca="1">INDEX(INDIRECT("B_MSK["&amp;Table7[#Headers]&amp;"]"),Table7[[#This Row],[//]])</f>
        <v>6</v>
      </c>
      <c r="L19" s="5" t="str">
        <f ca="1">INDEX(INDIRECT("B_MSK["&amp;Table7[#Headers]&amp;"]"),Table7[[#This Row],[//]])</f>
        <v xml:space="preserve">BOX </v>
      </c>
      <c r="M19" s="5" t="str">
        <f ca="1">INDEX(INDIRECT("B_MSK["&amp;Table7[#Headers]&amp;"]"),Table7[[#This Row],[//]])</f>
        <v xml:space="preserve">20 </v>
      </c>
      <c r="N19" s="1" t="str">
        <f ca="1">INDEX(INDIRECT("B_MSK["&amp;Table7[#Headers]&amp;"]"),Table7[[#This Row],[//]])</f>
        <v>PCS</v>
      </c>
      <c r="O19" s="1" t="str">
        <f ca="1">INDEX(INDIRECT("B_MSK["&amp;Table7[#Headers]&amp;"]"),Table7[[#This Row],[//]])</f>
        <v/>
      </c>
      <c r="P19" s="1" t="str">
        <f ca="1">INDEX(INDIRECT("B_MSK["&amp;Table7[#Headers]&amp;"]"),Table7[[#This Row],[//]])</f>
        <v/>
      </c>
      <c r="Q19" s="33">
        <f ca="1">INDEX(INDIRECT("B_MSK["&amp;Table7[#Headers]&amp;"]"),Table7[[#This Row],[//]])</f>
        <v>120</v>
      </c>
      <c r="R19" s="1" t="str">
        <f ca="1">INDEX(INDIRECT("B_MSK["&amp;Table7[#Headers]&amp;"]"),Table7[[#This Row],[//]])</f>
        <v>PCS</v>
      </c>
      <c r="S19" s="1">
        <f ca="1">IF(SUMIF(B_MSK[NAMA BARANG],Table7[[#This Row],[NAMA BARANG]],B_MSK[C])=0,"",SUMIF(B_MSK[NAMA BARANG],Table7[[#This Row],[NAMA BARANG]],B_MSK[C]))</f>
        <v>1</v>
      </c>
      <c r="T19" s="1">
        <f ca="1">IF(SUMIF(B_MSK[NAMA BARANG],Table7[[#This Row],[NAMA BARANG]],B_MSK[JMLH BRG])=0,"",SUMIF(B_MSK[NAMA BARANG],Table7[[#This Row],[NAMA BARANG]],B_MSK[JMLH BRG]))</f>
        <v>120</v>
      </c>
      <c r="U19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19" s="5">
        <f ca="1">Table7[[#This Row],[C]]*Table7[[#This Row],[A_1]]</f>
        <v>6</v>
      </c>
      <c r="W19" s="5"/>
      <c r="X19" s="33"/>
      <c r="Y19" s="5"/>
      <c r="Z19" s="5"/>
      <c r="AA19" s="5"/>
      <c r="AB19" s="33"/>
      <c r="AC19" s="5"/>
      <c r="AD19" s="12">
        <f ca="1">INDEX(INDIRECT("B_MSK["&amp;Table7[#Headers]&amp;"]"),Table7[[#This Row],[//]])</f>
        <v>940000</v>
      </c>
      <c r="AE19" s="5" t="str">
        <f ca="1">INDEX(INDIRECT("B_MSK["&amp;Table7[#Headers]&amp;"]"),Table7[[#This Row],[//]])</f>
        <v xml:space="preserve">/ BOX </v>
      </c>
      <c r="AF19" s="12">
        <f ca="1">INDEX(INDIRECT("B_MSK["&amp;Table7[#Headers]&amp;"]"),Table7[[#This Row],[//]])</f>
        <v>47000</v>
      </c>
      <c r="AG19" s="5" t="str">
        <f ca="1">INDEX(INDIRECT("B_MSK["&amp;Table7[#Headers]&amp;"]"),Table7[[#This Row],[//]])</f>
        <v>/ PCS</v>
      </c>
      <c r="AH19" s="12" t="str">
        <f ca="1">INDEX(INDIRECT("B_MSK["&amp;Table7[#Headers]&amp;"]"),Table7[[#This Row],[//]])</f>
        <v/>
      </c>
      <c r="AI19" s="5" t="str">
        <f ca="1">INDEX(INDIRECT("B_MSK["&amp;Table7[#Headers]&amp;"]"),Table7[[#This Row],[//]])</f>
        <v/>
      </c>
      <c r="AJ19" s="12">
        <f ca="1">INDEX(INDIRECT("B_MSK["&amp;Table7[#Headers]&amp;"]"),Table7[[#This Row],[//]])</f>
        <v>47000</v>
      </c>
      <c r="AK19" s="5" t="str">
        <f ca="1">INDEX(INDIRECT("B_MSK["&amp;Table7[#Headers]&amp;"]"),Table7[[#This Row],[//]])</f>
        <v>/ PCS</v>
      </c>
      <c r="AL19" s="36">
        <f ca="1">Table7[[#This Row],[X_1T]]/Table7[[#This Row],[X_1]]</f>
        <v>0</v>
      </c>
    </row>
    <row r="20" spans="1:38" x14ac:dyDescent="0.25">
      <c r="A20" s="6" t="s">
        <v>384</v>
      </c>
      <c r="D20" s="7">
        <f ca="1">MATCH(A20,B_MSK[concatnamaharga],0)</f>
        <v>283</v>
      </c>
      <c r="E20" s="7" t="e">
        <f>MATCH(Table7[[#This Row],[POINTER]],[4]Jan!$A:$A,0)</f>
        <v>#N/A</v>
      </c>
      <c r="F20" s="7">
        <f ca="1">COUNTIF(B_MSK[NAMA BARANG],Table7[[#This Row],[NAMA BARANG]])</f>
        <v>1</v>
      </c>
      <c r="G20" s="7"/>
      <c r="H20" s="7" t="str">
        <f ca="1">INDEX([2]!db[NB PAJAK],MATCH(Table7[[#This Row],[NAMA BARANG]],[2]!db[NB BM],0))</f>
        <v>CALCULATOR JOYKO CC-19A</v>
      </c>
      <c r="I20" t="str">
        <f ca="1">INDEX(INDIRECT("B_MSK["&amp;Table7[#Headers]&amp;"]"),Table7[[#This Row],[//]])</f>
        <v>Call JK CC-19 A</v>
      </c>
      <c r="J20" t="str">
        <f ca="1">INDEX(INDIRECT("B_MSK["&amp;Table7[#Headers]&amp;"]"),Table7[[#This Row],[//]])</f>
        <v>4 BOX (20 PCS)</v>
      </c>
      <c r="K20" s="5" t="str">
        <f ca="1">INDEX(INDIRECT("B_MSK["&amp;Table7[#Headers]&amp;"]"),Table7[[#This Row],[//]])</f>
        <v>4</v>
      </c>
      <c r="L20" s="5" t="str">
        <f ca="1">INDEX(INDIRECT("B_MSK["&amp;Table7[#Headers]&amp;"]"),Table7[[#This Row],[//]])</f>
        <v xml:space="preserve">BOX </v>
      </c>
      <c r="M20" s="5" t="str">
        <f ca="1">INDEX(INDIRECT("B_MSK["&amp;Table7[#Headers]&amp;"]"),Table7[[#This Row],[//]])</f>
        <v xml:space="preserve">20 </v>
      </c>
      <c r="N20" s="1" t="str">
        <f ca="1">INDEX(INDIRECT("B_MSK["&amp;Table7[#Headers]&amp;"]"),Table7[[#This Row],[//]])</f>
        <v>PCS</v>
      </c>
      <c r="O20" s="1" t="str">
        <f ca="1">INDEX(INDIRECT("B_MSK["&amp;Table7[#Headers]&amp;"]"),Table7[[#This Row],[//]])</f>
        <v/>
      </c>
      <c r="P20" s="1" t="str">
        <f ca="1">INDEX(INDIRECT("B_MSK["&amp;Table7[#Headers]&amp;"]"),Table7[[#This Row],[//]])</f>
        <v/>
      </c>
      <c r="Q20" s="33">
        <f ca="1">INDEX(INDIRECT("B_MSK["&amp;Table7[#Headers]&amp;"]"),Table7[[#This Row],[//]])</f>
        <v>80</v>
      </c>
      <c r="R20" s="1" t="str">
        <f ca="1">INDEX(INDIRECT("B_MSK["&amp;Table7[#Headers]&amp;"]"),Table7[[#This Row],[//]])</f>
        <v>PCS</v>
      </c>
      <c r="S20" s="1">
        <f ca="1">IF(SUMIF(B_MSK[NAMA BARANG],Table7[[#This Row],[NAMA BARANG]],B_MSK[C])=0,"",SUMIF(B_MSK[NAMA BARANG],Table7[[#This Row],[NAMA BARANG]],B_MSK[C]))</f>
        <v>2</v>
      </c>
      <c r="T20" s="1">
        <f ca="1">IF(SUMIF(B_MSK[NAMA BARANG],Table7[[#This Row],[NAMA BARANG]],B_MSK[JMLH BRG])=0,"",SUMIF(B_MSK[NAMA BARANG],Table7[[#This Row],[NAMA BARANG]],B_MSK[JMLH BRG]))</f>
        <v>160</v>
      </c>
      <c r="U20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20" s="5">
        <f ca="1">Table7[[#This Row],[C]]*Table7[[#This Row],[A_1]]</f>
        <v>8</v>
      </c>
      <c r="W20" s="5"/>
      <c r="X20" s="33"/>
      <c r="Y20" s="5"/>
      <c r="Z20" s="5"/>
      <c r="AA20" s="5"/>
      <c r="AB20" s="33"/>
      <c r="AC20" s="5"/>
      <c r="AD20" s="12">
        <f ca="1">INDEX(INDIRECT("B_MSK["&amp;Table7[#Headers]&amp;"]"),Table7[[#This Row],[//]])</f>
        <v>1200000</v>
      </c>
      <c r="AE20" s="5" t="str">
        <f ca="1">INDEX(INDIRECT("B_MSK["&amp;Table7[#Headers]&amp;"]"),Table7[[#This Row],[//]])</f>
        <v xml:space="preserve">/ BOX </v>
      </c>
      <c r="AF20" s="12">
        <f ca="1">INDEX(INDIRECT("B_MSK["&amp;Table7[#Headers]&amp;"]"),Table7[[#This Row],[//]])</f>
        <v>60000</v>
      </c>
      <c r="AG20" s="5" t="str">
        <f ca="1">INDEX(INDIRECT("B_MSK["&amp;Table7[#Headers]&amp;"]"),Table7[[#This Row],[//]])</f>
        <v>/ PCS</v>
      </c>
      <c r="AH20" s="12" t="str">
        <f ca="1">INDEX(INDIRECT("B_MSK["&amp;Table7[#Headers]&amp;"]"),Table7[[#This Row],[//]])</f>
        <v/>
      </c>
      <c r="AI20" s="5" t="str">
        <f ca="1">INDEX(INDIRECT("B_MSK["&amp;Table7[#Headers]&amp;"]"),Table7[[#This Row],[//]])</f>
        <v/>
      </c>
      <c r="AJ20" s="12">
        <f ca="1">INDEX(INDIRECT("B_MSK["&amp;Table7[#Headers]&amp;"]"),Table7[[#This Row],[//]])</f>
        <v>60000</v>
      </c>
      <c r="AK20" s="5" t="str">
        <f ca="1">INDEX(INDIRECT("B_MSK["&amp;Table7[#Headers]&amp;"]"),Table7[[#This Row],[//]])</f>
        <v>/ PCS</v>
      </c>
      <c r="AL20" s="36">
        <f ca="1">Table7[[#This Row],[X_1T]]/Table7[[#This Row],[X_1]]</f>
        <v>0</v>
      </c>
    </row>
    <row r="21" spans="1:38" x14ac:dyDescent="0.25">
      <c r="A21" s="6" t="s">
        <v>385</v>
      </c>
      <c r="D21" s="7">
        <f ca="1">MATCH(A21,B_MSK[concatnamaharga],0)</f>
        <v>343</v>
      </c>
      <c r="E21" s="7" t="e">
        <f>MATCH(Table7[[#This Row],[POINTER]],[4]Jan!$A:$A,0)</f>
        <v>#N/A</v>
      </c>
      <c r="F21" s="7">
        <f ca="1">COUNTIF(B_MSK[NAMA BARANG],Table7[[#This Row],[NAMA BARANG]])</f>
        <v>1</v>
      </c>
      <c r="G21" s="7"/>
      <c r="H21" s="7" t="str">
        <f ca="1">INDEX([2]!db[NB PAJAK],MATCH(Table7[[#This Row],[NAMA BARANG]],[2]!db[NB BM],0))</f>
        <v>CALCULATOR JOYKO CC-37</v>
      </c>
      <c r="I21" t="str">
        <f ca="1">INDEX(INDIRECT("B_MSK["&amp;Table7[#Headers]&amp;"]"),Table7[[#This Row],[//]])</f>
        <v>Call JK CC-37</v>
      </c>
      <c r="J21" t="str">
        <f ca="1">INDEX(INDIRECT("B_MSK["&amp;Table7[#Headers]&amp;"]"),Table7[[#This Row],[//]])</f>
        <v>8 BOX (20 PCS)</v>
      </c>
      <c r="K21" s="5" t="str">
        <f ca="1">INDEX(INDIRECT("B_MSK["&amp;Table7[#Headers]&amp;"]"),Table7[[#This Row],[//]])</f>
        <v>8</v>
      </c>
      <c r="L21" s="5" t="str">
        <f ca="1">INDEX(INDIRECT("B_MSK["&amp;Table7[#Headers]&amp;"]"),Table7[[#This Row],[//]])</f>
        <v xml:space="preserve">BOX </v>
      </c>
      <c r="M21" s="5" t="str">
        <f ca="1">INDEX(INDIRECT("B_MSK["&amp;Table7[#Headers]&amp;"]"),Table7[[#This Row],[//]])</f>
        <v xml:space="preserve">20 </v>
      </c>
      <c r="N21" s="1" t="str">
        <f ca="1">INDEX(INDIRECT("B_MSK["&amp;Table7[#Headers]&amp;"]"),Table7[[#This Row],[//]])</f>
        <v>PCS</v>
      </c>
      <c r="O21" s="1" t="str">
        <f ca="1">INDEX(INDIRECT("B_MSK["&amp;Table7[#Headers]&amp;"]"),Table7[[#This Row],[//]])</f>
        <v/>
      </c>
      <c r="P21" s="1" t="str">
        <f ca="1">INDEX(INDIRECT("B_MSK["&amp;Table7[#Headers]&amp;"]"),Table7[[#This Row],[//]])</f>
        <v/>
      </c>
      <c r="Q21" s="33">
        <f ca="1">INDEX(INDIRECT("B_MSK["&amp;Table7[#Headers]&amp;"]"),Table7[[#This Row],[//]])</f>
        <v>160</v>
      </c>
      <c r="R21" s="1" t="str">
        <f ca="1">INDEX(INDIRECT("B_MSK["&amp;Table7[#Headers]&amp;"]"),Table7[[#This Row],[//]])</f>
        <v>PCS</v>
      </c>
      <c r="S21" s="1">
        <f ca="1">IF(SUMIF(B_MSK[NAMA BARANG],Table7[[#This Row],[NAMA BARANG]],B_MSK[C])=0,"",SUMIF(B_MSK[NAMA BARANG],Table7[[#This Row],[NAMA BARANG]],B_MSK[C]))</f>
        <v>1</v>
      </c>
      <c r="T21" s="1">
        <f ca="1">IF(SUMIF(B_MSK[NAMA BARANG],Table7[[#This Row],[NAMA BARANG]],B_MSK[JMLH BRG])=0,"",SUMIF(B_MSK[NAMA BARANG],Table7[[#This Row],[NAMA BARANG]],B_MSK[JMLH BRG]))</f>
        <v>160</v>
      </c>
      <c r="U21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21" s="5">
        <f ca="1">Table7[[#This Row],[C]]*Table7[[#This Row],[A_1]]</f>
        <v>8</v>
      </c>
      <c r="W21" s="5"/>
      <c r="X21" s="33"/>
      <c r="Y21" s="5"/>
      <c r="Z21" s="5"/>
      <c r="AA21" s="5"/>
      <c r="AB21" s="33"/>
      <c r="AC21" s="5"/>
      <c r="AD21" s="12">
        <f ca="1">INDEX(INDIRECT("B_MSK["&amp;Table7[#Headers]&amp;"]"),Table7[[#This Row],[//]])</f>
        <v>640000</v>
      </c>
      <c r="AE21" s="5" t="str">
        <f ca="1">INDEX(INDIRECT("B_MSK["&amp;Table7[#Headers]&amp;"]"),Table7[[#This Row],[//]])</f>
        <v xml:space="preserve">/ BOX </v>
      </c>
      <c r="AF21" s="12">
        <f ca="1">INDEX(INDIRECT("B_MSK["&amp;Table7[#Headers]&amp;"]"),Table7[[#This Row],[//]])</f>
        <v>32000</v>
      </c>
      <c r="AG21" s="5" t="str">
        <f ca="1">INDEX(INDIRECT("B_MSK["&amp;Table7[#Headers]&amp;"]"),Table7[[#This Row],[//]])</f>
        <v>/ PCS</v>
      </c>
      <c r="AH21" s="12" t="str">
        <f ca="1">INDEX(INDIRECT("B_MSK["&amp;Table7[#Headers]&amp;"]"),Table7[[#This Row],[//]])</f>
        <v/>
      </c>
      <c r="AI21" s="5" t="str">
        <f ca="1">INDEX(INDIRECT("B_MSK["&amp;Table7[#Headers]&amp;"]"),Table7[[#This Row],[//]])</f>
        <v/>
      </c>
      <c r="AJ21" s="12">
        <f ca="1">INDEX(INDIRECT("B_MSK["&amp;Table7[#Headers]&amp;"]"),Table7[[#This Row],[//]])</f>
        <v>32000</v>
      </c>
      <c r="AK21" s="5" t="str">
        <f ca="1">INDEX(INDIRECT("B_MSK["&amp;Table7[#Headers]&amp;"]"),Table7[[#This Row],[//]])</f>
        <v>/ PCS</v>
      </c>
      <c r="AL21" s="36">
        <f ca="1">Table7[[#This Row],[X_1T]]/Table7[[#This Row],[X_1]]</f>
        <v>0</v>
      </c>
    </row>
    <row r="22" spans="1:38" x14ac:dyDescent="0.25">
      <c r="A22" s="6" t="s">
        <v>386</v>
      </c>
      <c r="D22" s="7">
        <f ca="1">MATCH(A22,B_MSK[concatnamaharga],0)</f>
        <v>344</v>
      </c>
      <c r="E22" s="7" t="e">
        <f>MATCH(Table7[[#This Row],[POINTER]],[4]Jan!$A:$A,0)</f>
        <v>#N/A</v>
      </c>
      <c r="F22" s="7">
        <f ca="1">COUNTIF(B_MSK[NAMA BARANG],Table7[[#This Row],[NAMA BARANG]])</f>
        <v>1</v>
      </c>
      <c r="G22" s="7"/>
      <c r="H22" s="7" t="str">
        <f ca="1">INDEX([2]!db[NB PAJAK],MATCH(Table7[[#This Row],[NAMA BARANG]],[2]!db[NB BM],0))</f>
        <v>CALCULATOR JOYKO CC-38</v>
      </c>
      <c r="I22" t="str">
        <f ca="1">INDEX(INDIRECT("B_MSK["&amp;Table7[#Headers]&amp;"]"),Table7[[#This Row],[//]])</f>
        <v>Call JK CC-38</v>
      </c>
      <c r="J22" t="str">
        <f ca="1">INDEX(INDIRECT("B_MSK["&amp;Table7[#Headers]&amp;"]"),Table7[[#This Row],[//]])</f>
        <v>8 BOX (20 PCS)</v>
      </c>
      <c r="K22" s="5" t="str">
        <f ca="1">INDEX(INDIRECT("B_MSK["&amp;Table7[#Headers]&amp;"]"),Table7[[#This Row],[//]])</f>
        <v>8</v>
      </c>
      <c r="L22" s="5" t="str">
        <f ca="1">INDEX(INDIRECT("B_MSK["&amp;Table7[#Headers]&amp;"]"),Table7[[#This Row],[//]])</f>
        <v xml:space="preserve">BOX </v>
      </c>
      <c r="M22" s="5" t="str">
        <f ca="1">INDEX(INDIRECT("B_MSK["&amp;Table7[#Headers]&amp;"]"),Table7[[#This Row],[//]])</f>
        <v xml:space="preserve">20 </v>
      </c>
      <c r="N22" s="1" t="str">
        <f ca="1">INDEX(INDIRECT("B_MSK["&amp;Table7[#Headers]&amp;"]"),Table7[[#This Row],[//]])</f>
        <v>PCS</v>
      </c>
      <c r="O22" s="1" t="str">
        <f ca="1">INDEX(INDIRECT("B_MSK["&amp;Table7[#Headers]&amp;"]"),Table7[[#This Row],[//]])</f>
        <v/>
      </c>
      <c r="P22" s="1" t="str">
        <f ca="1">INDEX(INDIRECT("B_MSK["&amp;Table7[#Headers]&amp;"]"),Table7[[#This Row],[//]])</f>
        <v/>
      </c>
      <c r="Q22" s="33">
        <f ca="1">INDEX(INDIRECT("B_MSK["&amp;Table7[#Headers]&amp;"]"),Table7[[#This Row],[//]])</f>
        <v>160</v>
      </c>
      <c r="R22" s="1" t="str">
        <f ca="1">INDEX(INDIRECT("B_MSK["&amp;Table7[#Headers]&amp;"]"),Table7[[#This Row],[//]])</f>
        <v>PCS</v>
      </c>
      <c r="S22" s="1">
        <f ca="1">IF(SUMIF(B_MSK[NAMA BARANG],Table7[[#This Row],[NAMA BARANG]],B_MSK[C])=0,"",SUMIF(B_MSK[NAMA BARANG],Table7[[#This Row],[NAMA BARANG]],B_MSK[C]))</f>
        <v>1</v>
      </c>
      <c r="T22" s="1">
        <f ca="1">IF(SUMIF(B_MSK[NAMA BARANG],Table7[[#This Row],[NAMA BARANG]],B_MSK[JMLH BRG])=0,"",SUMIF(B_MSK[NAMA BARANG],Table7[[#This Row],[NAMA BARANG]],B_MSK[JMLH BRG]))</f>
        <v>160</v>
      </c>
      <c r="U22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22" s="5">
        <f ca="1">Table7[[#This Row],[C]]*Table7[[#This Row],[A_1]]</f>
        <v>8</v>
      </c>
      <c r="W22" s="5"/>
      <c r="X22" s="33"/>
      <c r="Y22" s="5"/>
      <c r="Z22" s="5"/>
      <c r="AA22" s="5"/>
      <c r="AB22" s="33"/>
      <c r="AC22" s="5"/>
      <c r="AD22" s="12">
        <f ca="1">INDEX(INDIRECT("B_MSK["&amp;Table7[#Headers]&amp;"]"),Table7[[#This Row],[//]])</f>
        <v>550000</v>
      </c>
      <c r="AE22" s="5" t="str">
        <f ca="1">INDEX(INDIRECT("B_MSK["&amp;Table7[#Headers]&amp;"]"),Table7[[#This Row],[//]])</f>
        <v xml:space="preserve">/ BOX </v>
      </c>
      <c r="AF22" s="12">
        <f ca="1">INDEX(INDIRECT("B_MSK["&amp;Table7[#Headers]&amp;"]"),Table7[[#This Row],[//]])</f>
        <v>27500</v>
      </c>
      <c r="AG22" s="5" t="str">
        <f ca="1">INDEX(INDIRECT("B_MSK["&amp;Table7[#Headers]&amp;"]"),Table7[[#This Row],[//]])</f>
        <v>/ PCS</v>
      </c>
      <c r="AH22" s="12" t="str">
        <f ca="1">INDEX(INDIRECT("B_MSK["&amp;Table7[#Headers]&amp;"]"),Table7[[#This Row],[//]])</f>
        <v/>
      </c>
      <c r="AI22" s="5" t="str">
        <f ca="1">INDEX(INDIRECT("B_MSK["&amp;Table7[#Headers]&amp;"]"),Table7[[#This Row],[//]])</f>
        <v/>
      </c>
      <c r="AJ22" s="12">
        <f ca="1">INDEX(INDIRECT("B_MSK["&amp;Table7[#Headers]&amp;"]"),Table7[[#This Row],[//]])</f>
        <v>27500</v>
      </c>
      <c r="AK22" s="5" t="str">
        <f ca="1">INDEX(INDIRECT("B_MSK["&amp;Table7[#Headers]&amp;"]"),Table7[[#This Row],[//]])</f>
        <v>/ PCS</v>
      </c>
      <c r="AL22" s="36">
        <f ca="1">Table7[[#This Row],[X_1T]]/Table7[[#This Row],[X_1]]</f>
        <v>0</v>
      </c>
    </row>
    <row r="23" spans="1:38" x14ac:dyDescent="0.25">
      <c r="A23" s="6" t="s">
        <v>387</v>
      </c>
      <c r="D23" s="7">
        <f ca="1">MATCH(A23,B_MSK[concatnamaharga],0)</f>
        <v>499</v>
      </c>
      <c r="E23" s="7" t="e">
        <f>MATCH(Table7[[#This Row],[POINTER]],[4]Jan!$A:$A,0)</f>
        <v>#N/A</v>
      </c>
      <c r="F23" s="7">
        <f ca="1">COUNTIF(B_MSK[NAMA BARANG],Table7[[#This Row],[NAMA BARANG]])</f>
        <v>1</v>
      </c>
      <c r="G23" s="7"/>
      <c r="H23" s="7" t="str">
        <f ca="1">INDEX([2]!db[NB PAJAK],MATCH(Table7[[#This Row],[NAMA BARANG]],[2]!db[NB BM],0))</f>
        <v>CALCULATOR JOYKO CC-40</v>
      </c>
      <c r="I23" t="str">
        <f ca="1">INDEX(INDIRECT("B_MSK["&amp;Table7[#Headers]&amp;"]"),Table7[[#This Row],[//]])</f>
        <v>Call JK CC-40</v>
      </c>
      <c r="J23" t="str">
        <f ca="1">INDEX(INDIRECT("B_MSK["&amp;Table7[#Headers]&amp;"]"),Table7[[#This Row],[//]])</f>
        <v>4 BOX (20 PCS)</v>
      </c>
      <c r="K23" s="5" t="str">
        <f ca="1">INDEX(INDIRECT("B_MSK["&amp;Table7[#Headers]&amp;"]"),Table7[[#This Row],[//]])</f>
        <v>4</v>
      </c>
      <c r="L23" s="5" t="str">
        <f ca="1">INDEX(INDIRECT("B_MSK["&amp;Table7[#Headers]&amp;"]"),Table7[[#This Row],[//]])</f>
        <v xml:space="preserve">BOX </v>
      </c>
      <c r="M23" s="5" t="str">
        <f ca="1">INDEX(INDIRECT("B_MSK["&amp;Table7[#Headers]&amp;"]"),Table7[[#This Row],[//]])</f>
        <v xml:space="preserve">20 </v>
      </c>
      <c r="N23" s="1" t="str">
        <f ca="1">INDEX(INDIRECT("B_MSK["&amp;Table7[#Headers]&amp;"]"),Table7[[#This Row],[//]])</f>
        <v>PCS</v>
      </c>
      <c r="O23" s="1" t="str">
        <f ca="1">INDEX(INDIRECT("B_MSK["&amp;Table7[#Headers]&amp;"]"),Table7[[#This Row],[//]])</f>
        <v/>
      </c>
      <c r="P23" s="1" t="str">
        <f ca="1">INDEX(INDIRECT("B_MSK["&amp;Table7[#Headers]&amp;"]"),Table7[[#This Row],[//]])</f>
        <v/>
      </c>
      <c r="Q23" s="33">
        <f ca="1">INDEX(INDIRECT("B_MSK["&amp;Table7[#Headers]&amp;"]"),Table7[[#This Row],[//]])</f>
        <v>80</v>
      </c>
      <c r="R23" s="1" t="str">
        <f ca="1">INDEX(INDIRECT("B_MSK["&amp;Table7[#Headers]&amp;"]"),Table7[[#This Row],[//]])</f>
        <v>PCS</v>
      </c>
      <c r="S23" s="1">
        <f ca="1">IF(SUMIF(B_MSK[NAMA BARANG],Table7[[#This Row],[NAMA BARANG]],B_MSK[C])=0,"",SUMIF(B_MSK[NAMA BARANG],Table7[[#This Row],[NAMA BARANG]],B_MSK[C]))</f>
        <v>1</v>
      </c>
      <c r="T23" s="1">
        <f ca="1">IF(SUMIF(B_MSK[NAMA BARANG],Table7[[#This Row],[NAMA BARANG]],B_MSK[JMLH BRG])=0,"",SUMIF(B_MSK[NAMA BARANG],Table7[[#This Row],[NAMA BARANG]],B_MSK[JMLH BRG]))</f>
        <v>80</v>
      </c>
      <c r="U23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23" s="5">
        <f ca="1">Table7[[#This Row],[C]]*Table7[[#This Row],[A_1]]</f>
        <v>4</v>
      </c>
      <c r="W23" s="5"/>
      <c r="X23" s="33"/>
      <c r="Y23" s="5"/>
      <c r="Z23" s="5"/>
      <c r="AA23" s="5"/>
      <c r="AB23" s="33"/>
      <c r="AC23" s="5"/>
      <c r="AD23" s="12">
        <f ca="1">INDEX(INDIRECT("B_MSK["&amp;Table7[#Headers]&amp;"]"),Table7[[#This Row],[//]])</f>
        <v>1100000</v>
      </c>
      <c r="AE23" s="5" t="str">
        <f ca="1">INDEX(INDIRECT("B_MSK["&amp;Table7[#Headers]&amp;"]"),Table7[[#This Row],[//]])</f>
        <v xml:space="preserve">/ BOX </v>
      </c>
      <c r="AF23" s="12">
        <f ca="1">INDEX(INDIRECT("B_MSK["&amp;Table7[#Headers]&amp;"]"),Table7[[#This Row],[//]])</f>
        <v>55000</v>
      </c>
      <c r="AG23" s="5" t="str">
        <f ca="1">INDEX(INDIRECT("B_MSK["&amp;Table7[#Headers]&amp;"]"),Table7[[#This Row],[//]])</f>
        <v>/ PCS</v>
      </c>
      <c r="AH23" s="12" t="str">
        <f ca="1">INDEX(INDIRECT("B_MSK["&amp;Table7[#Headers]&amp;"]"),Table7[[#This Row],[//]])</f>
        <v/>
      </c>
      <c r="AI23" s="5" t="str">
        <f ca="1">INDEX(INDIRECT("B_MSK["&amp;Table7[#Headers]&amp;"]"),Table7[[#This Row],[//]])</f>
        <v/>
      </c>
      <c r="AJ23" s="12">
        <f ca="1">INDEX(INDIRECT("B_MSK["&amp;Table7[#Headers]&amp;"]"),Table7[[#This Row],[//]])</f>
        <v>55000</v>
      </c>
      <c r="AK23" s="5" t="str">
        <f ca="1">INDEX(INDIRECT("B_MSK["&amp;Table7[#Headers]&amp;"]"),Table7[[#This Row],[//]])</f>
        <v>/ PCS</v>
      </c>
      <c r="AL23" s="36">
        <f ca="1">Table7[[#This Row],[X_1T]]/Table7[[#This Row],[X_1]]</f>
        <v>0</v>
      </c>
    </row>
    <row r="24" spans="1:38" x14ac:dyDescent="0.25">
      <c r="A24" s="6" t="s">
        <v>388</v>
      </c>
      <c r="D24" s="7">
        <f ca="1">MATCH(A24,B_MSK[concatnamaharga],0)</f>
        <v>345</v>
      </c>
      <c r="E24" s="7" t="e">
        <f>MATCH(Table7[[#This Row],[POINTER]],[4]Jan!$A:$A,0)</f>
        <v>#N/A</v>
      </c>
      <c r="F24" s="7">
        <f ca="1">COUNTIF(B_MSK[NAMA BARANG],Table7[[#This Row],[NAMA BARANG]])</f>
        <v>2</v>
      </c>
      <c r="G24" s="7"/>
      <c r="H24" s="7" t="str">
        <f ca="1">INDEX([2]!db[NB PAJAK],MATCH(Table7[[#This Row],[NAMA BARANG]],[2]!db[NB BM],0))</f>
        <v>CALCULATOR JOYKO CC-41</v>
      </c>
      <c r="I24" t="str">
        <f ca="1">INDEX(INDIRECT("B_MSK["&amp;Table7[#Headers]&amp;"]"),Table7[[#This Row],[//]])</f>
        <v>Call JK CC-41</v>
      </c>
      <c r="J24" t="str">
        <f ca="1">INDEX(INDIRECT("B_MSK["&amp;Table7[#Headers]&amp;"]"),Table7[[#This Row],[//]])</f>
        <v>6 BOX (10 PCS)</v>
      </c>
      <c r="K24" s="5" t="str">
        <f ca="1">INDEX(INDIRECT("B_MSK["&amp;Table7[#Headers]&amp;"]"),Table7[[#This Row],[//]])</f>
        <v>6</v>
      </c>
      <c r="L24" s="5" t="str">
        <f ca="1">INDEX(INDIRECT("B_MSK["&amp;Table7[#Headers]&amp;"]"),Table7[[#This Row],[//]])</f>
        <v xml:space="preserve">BOX </v>
      </c>
      <c r="M24" s="5" t="str">
        <f ca="1">INDEX(INDIRECT("B_MSK["&amp;Table7[#Headers]&amp;"]"),Table7[[#This Row],[//]])</f>
        <v xml:space="preserve">10 </v>
      </c>
      <c r="N24" s="1" t="str">
        <f ca="1">INDEX(INDIRECT("B_MSK["&amp;Table7[#Headers]&amp;"]"),Table7[[#This Row],[//]])</f>
        <v>PCS</v>
      </c>
      <c r="O24" s="1" t="str">
        <f ca="1">INDEX(INDIRECT("B_MSK["&amp;Table7[#Headers]&amp;"]"),Table7[[#This Row],[//]])</f>
        <v/>
      </c>
      <c r="P24" s="1" t="str">
        <f ca="1">INDEX(INDIRECT("B_MSK["&amp;Table7[#Headers]&amp;"]"),Table7[[#This Row],[//]])</f>
        <v/>
      </c>
      <c r="Q24" s="33">
        <f ca="1">INDEX(INDIRECT("B_MSK["&amp;Table7[#Headers]&amp;"]"),Table7[[#This Row],[//]])</f>
        <v>60</v>
      </c>
      <c r="R24" s="1" t="str">
        <f ca="1">INDEX(INDIRECT("B_MSK["&amp;Table7[#Headers]&amp;"]"),Table7[[#This Row],[//]])</f>
        <v>PCS</v>
      </c>
      <c r="S24" s="1">
        <f ca="1">IF(SUMIF(B_MSK[NAMA BARANG],Table7[[#This Row],[NAMA BARANG]],B_MSK[C])=0,"",SUMIF(B_MSK[NAMA BARANG],Table7[[#This Row],[NAMA BARANG]],B_MSK[C]))</f>
        <v>3</v>
      </c>
      <c r="T24" s="1">
        <f ca="1">IF(SUMIF(B_MSK[NAMA BARANG],Table7[[#This Row],[NAMA BARANG]],B_MSK[JMLH BRG])=0,"",SUMIF(B_MSK[NAMA BARANG],Table7[[#This Row],[NAMA BARANG]],B_MSK[JMLH BRG]))</f>
        <v>180</v>
      </c>
      <c r="U24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24" s="5">
        <f ca="1">Table7[[#This Row],[C]]*Table7[[#This Row],[A_1]]</f>
        <v>18</v>
      </c>
      <c r="W24" s="5"/>
      <c r="X24" s="33"/>
      <c r="Y24" s="5"/>
      <c r="Z24" s="5"/>
      <c r="AA24" s="5"/>
      <c r="AB24" s="33"/>
      <c r="AC24" s="5"/>
      <c r="AD24" s="12">
        <f ca="1">INDEX(INDIRECT("B_MSK["&amp;Table7[#Headers]&amp;"]"),Table7[[#This Row],[//]])</f>
        <v>740000</v>
      </c>
      <c r="AE24" s="5" t="str">
        <f ca="1">INDEX(INDIRECT("B_MSK["&amp;Table7[#Headers]&amp;"]"),Table7[[#This Row],[//]])</f>
        <v xml:space="preserve">/ BOX </v>
      </c>
      <c r="AF24" s="12">
        <f ca="1">INDEX(INDIRECT("B_MSK["&amp;Table7[#Headers]&amp;"]"),Table7[[#This Row],[//]])</f>
        <v>74000</v>
      </c>
      <c r="AG24" s="5" t="str">
        <f ca="1">INDEX(INDIRECT("B_MSK["&amp;Table7[#Headers]&amp;"]"),Table7[[#This Row],[//]])</f>
        <v>/ PCS</v>
      </c>
      <c r="AH24" s="12" t="str">
        <f ca="1">INDEX(INDIRECT("B_MSK["&amp;Table7[#Headers]&amp;"]"),Table7[[#This Row],[//]])</f>
        <v/>
      </c>
      <c r="AI24" s="5" t="str">
        <f ca="1">INDEX(INDIRECT("B_MSK["&amp;Table7[#Headers]&amp;"]"),Table7[[#This Row],[//]])</f>
        <v/>
      </c>
      <c r="AJ24" s="12">
        <f ca="1">INDEX(INDIRECT("B_MSK["&amp;Table7[#Headers]&amp;"]"),Table7[[#This Row],[//]])</f>
        <v>74000</v>
      </c>
      <c r="AK24" s="5" t="str">
        <f ca="1">INDEX(INDIRECT("B_MSK["&amp;Table7[#Headers]&amp;"]"),Table7[[#This Row],[//]])</f>
        <v>/ PCS</v>
      </c>
      <c r="AL24" s="36">
        <f ca="1">Table7[[#This Row],[X_1T]]/Table7[[#This Row],[X_1]]</f>
        <v>0</v>
      </c>
    </row>
    <row r="25" spans="1:38" x14ac:dyDescent="0.25">
      <c r="A25" s="6" t="s">
        <v>389</v>
      </c>
      <c r="D25" s="7">
        <f ca="1">MATCH(A25,B_MSK[concatnamaharga],0)</f>
        <v>504</v>
      </c>
      <c r="E25" s="7" t="e">
        <f>MATCH(Table7[[#This Row],[POINTER]],[4]Jan!$A:$A,0)</f>
        <v>#N/A</v>
      </c>
      <c r="F25" s="7">
        <f ca="1">COUNTIF(B_MSK[NAMA BARANG],Table7[[#This Row],[NAMA BARANG]])</f>
        <v>1</v>
      </c>
      <c r="G25" s="7"/>
      <c r="H25" s="7" t="str">
        <f ca="1">INDEX([2]!db[NB PAJAK],MATCH(Table7[[#This Row],[NAMA BARANG]],[2]!db[NB BM],0))</f>
        <v>CALCULATOR JOYKO CC-46</v>
      </c>
      <c r="I25" t="str">
        <f ca="1">INDEX(INDIRECT("B_MSK["&amp;Table7[#Headers]&amp;"]"),Table7[[#This Row],[//]])</f>
        <v>Call JK CC-46</v>
      </c>
      <c r="J25" t="str">
        <f ca="1">INDEX(INDIRECT("B_MSK["&amp;Table7[#Headers]&amp;"]"),Table7[[#This Row],[//]])</f>
        <v>6 BOX (20 PCS)</v>
      </c>
      <c r="K25" s="5" t="str">
        <f ca="1">INDEX(INDIRECT("B_MSK["&amp;Table7[#Headers]&amp;"]"),Table7[[#This Row],[//]])</f>
        <v>6</v>
      </c>
      <c r="L25" s="5" t="str">
        <f ca="1">INDEX(INDIRECT("B_MSK["&amp;Table7[#Headers]&amp;"]"),Table7[[#This Row],[//]])</f>
        <v xml:space="preserve">BOX </v>
      </c>
      <c r="M25" s="5" t="str">
        <f ca="1">INDEX(INDIRECT("B_MSK["&amp;Table7[#Headers]&amp;"]"),Table7[[#This Row],[//]])</f>
        <v xml:space="preserve">20 </v>
      </c>
      <c r="N25" s="1" t="str">
        <f ca="1">INDEX(INDIRECT("B_MSK["&amp;Table7[#Headers]&amp;"]"),Table7[[#This Row],[//]])</f>
        <v>PCS</v>
      </c>
      <c r="O25" s="1" t="str">
        <f ca="1">INDEX(INDIRECT("B_MSK["&amp;Table7[#Headers]&amp;"]"),Table7[[#This Row],[//]])</f>
        <v/>
      </c>
      <c r="P25" s="1" t="str">
        <f ca="1">INDEX(INDIRECT("B_MSK["&amp;Table7[#Headers]&amp;"]"),Table7[[#This Row],[//]])</f>
        <v/>
      </c>
      <c r="Q25" s="33">
        <f ca="1">INDEX(INDIRECT("B_MSK["&amp;Table7[#Headers]&amp;"]"),Table7[[#This Row],[//]])</f>
        <v>120</v>
      </c>
      <c r="R25" s="1" t="str">
        <f ca="1">INDEX(INDIRECT("B_MSK["&amp;Table7[#Headers]&amp;"]"),Table7[[#This Row],[//]])</f>
        <v>PCS</v>
      </c>
      <c r="S25" s="1">
        <f ca="1">IF(SUMIF(B_MSK[NAMA BARANG],Table7[[#This Row],[NAMA BARANG]],B_MSK[C])=0,"",SUMIF(B_MSK[NAMA BARANG],Table7[[#This Row],[NAMA BARANG]],B_MSK[C]))</f>
        <v>1</v>
      </c>
      <c r="T25" s="1">
        <f ca="1">IF(SUMIF(B_MSK[NAMA BARANG],Table7[[#This Row],[NAMA BARANG]],B_MSK[JMLH BRG])=0,"",SUMIF(B_MSK[NAMA BARANG],Table7[[#This Row],[NAMA BARANG]],B_MSK[JMLH BRG]))</f>
        <v>120</v>
      </c>
      <c r="U25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25" s="5">
        <f ca="1">Table7[[#This Row],[C]]*Table7[[#This Row],[A_1]]</f>
        <v>6</v>
      </c>
      <c r="W25" s="5"/>
      <c r="X25" s="33"/>
      <c r="Y25" s="5"/>
      <c r="Z25" s="5"/>
      <c r="AA25" s="5"/>
      <c r="AB25" s="33"/>
      <c r="AC25" s="5"/>
      <c r="AD25" s="12">
        <f ca="1">INDEX(INDIRECT("B_MSK["&amp;Table7[#Headers]&amp;"]"),Table7[[#This Row],[//]])</f>
        <v>1040000</v>
      </c>
      <c r="AE25" s="5" t="str">
        <f ca="1">INDEX(INDIRECT("B_MSK["&amp;Table7[#Headers]&amp;"]"),Table7[[#This Row],[//]])</f>
        <v xml:space="preserve">/ BOX </v>
      </c>
      <c r="AF25" s="12">
        <f ca="1">INDEX(INDIRECT("B_MSK["&amp;Table7[#Headers]&amp;"]"),Table7[[#This Row],[//]])</f>
        <v>52000</v>
      </c>
      <c r="AG25" s="5" t="str">
        <f ca="1">INDEX(INDIRECT("B_MSK["&amp;Table7[#Headers]&amp;"]"),Table7[[#This Row],[//]])</f>
        <v>/ PCS</v>
      </c>
      <c r="AH25" s="12" t="str">
        <f ca="1">INDEX(INDIRECT("B_MSK["&amp;Table7[#Headers]&amp;"]"),Table7[[#This Row],[//]])</f>
        <v/>
      </c>
      <c r="AI25" s="5" t="str">
        <f ca="1">INDEX(INDIRECT("B_MSK["&amp;Table7[#Headers]&amp;"]"),Table7[[#This Row],[//]])</f>
        <v/>
      </c>
      <c r="AJ25" s="12">
        <f ca="1">INDEX(INDIRECT("B_MSK["&amp;Table7[#Headers]&amp;"]"),Table7[[#This Row],[//]])</f>
        <v>52000</v>
      </c>
      <c r="AK25" s="5" t="str">
        <f ca="1">INDEX(INDIRECT("B_MSK["&amp;Table7[#Headers]&amp;"]"),Table7[[#This Row],[//]])</f>
        <v>/ PCS</v>
      </c>
      <c r="AL25" s="36">
        <f ca="1">Table7[[#This Row],[X_1T]]/Table7[[#This Row],[X_1]]</f>
        <v>0</v>
      </c>
    </row>
    <row r="26" spans="1:38" x14ac:dyDescent="0.25">
      <c r="A26" s="6" t="s">
        <v>390</v>
      </c>
      <c r="D26" s="7">
        <f ca="1">MATCH(A26,B_MSK[concatnamaharga],0)</f>
        <v>501</v>
      </c>
      <c r="E26" s="7" t="e">
        <f>MATCH(Table7[[#This Row],[POINTER]],[4]Jan!$A:$A,0)</f>
        <v>#N/A</v>
      </c>
      <c r="F26" s="7">
        <f ca="1">COUNTIF(B_MSK[NAMA BARANG],Table7[[#This Row],[NAMA BARANG]])</f>
        <v>1</v>
      </c>
      <c r="G26" s="7"/>
      <c r="H26" s="7" t="str">
        <f ca="1">INDEX([2]!db[NB PAJAK],MATCH(Table7[[#This Row],[NAMA BARANG]],[2]!db[NB BM],0))</f>
        <v>CALCULATOR JOYKO CC-47CO BIRU</v>
      </c>
      <c r="I26" t="str">
        <f ca="1">INDEX(INDIRECT("B_MSK["&amp;Table7[#Headers]&amp;"]"),Table7[[#This Row],[//]])</f>
        <v>Call JK CC-47 CO biru</v>
      </c>
      <c r="J26" t="str">
        <f ca="1">INDEX(INDIRECT("B_MSK["&amp;Table7[#Headers]&amp;"]"),Table7[[#This Row],[//]])</f>
        <v>6 BOX (20 PCS)</v>
      </c>
      <c r="K26" s="5" t="str">
        <f ca="1">INDEX(INDIRECT("B_MSK["&amp;Table7[#Headers]&amp;"]"),Table7[[#This Row],[//]])</f>
        <v>6</v>
      </c>
      <c r="L26" s="5" t="str">
        <f ca="1">INDEX(INDIRECT("B_MSK["&amp;Table7[#Headers]&amp;"]"),Table7[[#This Row],[//]])</f>
        <v xml:space="preserve">BOX </v>
      </c>
      <c r="M26" s="5" t="str">
        <f ca="1">INDEX(INDIRECT("B_MSK["&amp;Table7[#Headers]&amp;"]"),Table7[[#This Row],[//]])</f>
        <v xml:space="preserve">20 </v>
      </c>
      <c r="N26" s="1" t="str">
        <f ca="1">INDEX(INDIRECT("B_MSK["&amp;Table7[#Headers]&amp;"]"),Table7[[#This Row],[//]])</f>
        <v>PCS</v>
      </c>
      <c r="O26" s="1" t="str">
        <f ca="1">INDEX(INDIRECT("B_MSK["&amp;Table7[#Headers]&amp;"]"),Table7[[#This Row],[//]])</f>
        <v/>
      </c>
      <c r="P26" s="1" t="str">
        <f ca="1">INDEX(INDIRECT("B_MSK["&amp;Table7[#Headers]&amp;"]"),Table7[[#This Row],[//]])</f>
        <v/>
      </c>
      <c r="Q26" s="33">
        <f ca="1">INDEX(INDIRECT("B_MSK["&amp;Table7[#Headers]&amp;"]"),Table7[[#This Row],[//]])</f>
        <v>120</v>
      </c>
      <c r="R26" s="1" t="str">
        <f ca="1">INDEX(INDIRECT("B_MSK["&amp;Table7[#Headers]&amp;"]"),Table7[[#This Row],[//]])</f>
        <v>PCS</v>
      </c>
      <c r="S26" s="1" t="str">
        <f ca="1">IF(SUMIF(B_MSK[NAMA BARANG],Table7[[#This Row],[NAMA BARANG]],B_MSK[C])=0,"",SUMIF(B_MSK[NAMA BARANG],Table7[[#This Row],[NAMA BARANG]],B_MSK[C]))</f>
        <v/>
      </c>
      <c r="T26" s="1">
        <f ca="1">IF(SUMIF(B_MSK[NAMA BARANG],Table7[[#This Row],[NAMA BARANG]],B_MSK[JMLH BRG])=0,"",SUMIF(B_MSK[NAMA BARANG],Table7[[#This Row],[NAMA BARANG]],B_MSK[JMLH BRG]))</f>
        <v>40</v>
      </c>
      <c r="U26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26" s="5" t="e">
        <f ca="1">Table7[[#This Row],[C]]*Table7[[#This Row],[A_1]]</f>
        <v>#VALUE!</v>
      </c>
      <c r="W26" s="5"/>
      <c r="X26" s="33"/>
      <c r="Y26" s="5"/>
      <c r="Z26" s="5"/>
      <c r="AA26" s="5"/>
      <c r="AB26" s="33"/>
      <c r="AC26" s="5"/>
      <c r="AD26" s="12">
        <f ca="1">INDEX(INDIRECT("B_MSK["&amp;Table7[#Headers]&amp;"]"),Table7[[#This Row],[//]])</f>
        <v>32500</v>
      </c>
      <c r="AE26" s="5" t="str">
        <f ca="1">INDEX(INDIRECT("B_MSK["&amp;Table7[#Headers]&amp;"]"),Table7[[#This Row],[//]])</f>
        <v>/ PCS</v>
      </c>
      <c r="AF26" s="12" t="str">
        <f ca="1">INDEX(INDIRECT("B_MSK["&amp;Table7[#Headers]&amp;"]"),Table7[[#This Row],[//]])</f>
        <v/>
      </c>
      <c r="AG26" s="5" t="str">
        <f ca="1">INDEX(INDIRECT("B_MSK["&amp;Table7[#Headers]&amp;"]"),Table7[[#This Row],[//]])</f>
        <v/>
      </c>
      <c r="AH26" s="12" t="str">
        <f ca="1">INDEX(INDIRECT("B_MSK["&amp;Table7[#Headers]&amp;"]"),Table7[[#This Row],[//]])</f>
        <v/>
      </c>
      <c r="AI26" s="5" t="str">
        <f ca="1">INDEX(INDIRECT("B_MSK["&amp;Table7[#Headers]&amp;"]"),Table7[[#This Row],[//]])</f>
        <v/>
      </c>
      <c r="AJ26" s="12">
        <f ca="1">INDEX(INDIRECT("B_MSK["&amp;Table7[#Headers]&amp;"]"),Table7[[#This Row],[//]])</f>
        <v>32500</v>
      </c>
      <c r="AK26" s="5" t="str">
        <f ca="1">INDEX(INDIRECT("B_MSK["&amp;Table7[#Headers]&amp;"]"),Table7[[#This Row],[//]])</f>
        <v>/ PCS</v>
      </c>
      <c r="AL26" s="36">
        <f ca="1">Table7[[#This Row],[X_1T]]/Table7[[#This Row],[X_1]]</f>
        <v>0</v>
      </c>
    </row>
    <row r="27" spans="1:38" x14ac:dyDescent="0.25">
      <c r="A27" s="6" t="s">
        <v>391</v>
      </c>
      <c r="D27" s="7">
        <f ca="1">MATCH(A27,B_MSK[concatnamaharga],0)</f>
        <v>502</v>
      </c>
      <c r="E27" s="7" t="e">
        <f>MATCH(Table7[[#This Row],[POINTER]],[4]Jan!$A:$A,0)</f>
        <v>#N/A</v>
      </c>
      <c r="F27" s="7">
        <f ca="1">COUNTIF(B_MSK[NAMA BARANG],Table7[[#This Row],[NAMA BARANG]])</f>
        <v>1</v>
      </c>
      <c r="G27" s="7"/>
      <c r="H27" s="7" t="str">
        <f ca="1">INDEX([2]!db[NB PAJAK],MATCH(Table7[[#This Row],[NAMA BARANG]],[2]!db[NB BM],0))</f>
        <v>CALCULATOR JOYKO CC-47CO HIJAU</v>
      </c>
      <c r="I27" t="str">
        <f ca="1">INDEX(INDIRECT("B_MSK["&amp;Table7[#Headers]&amp;"]"),Table7[[#This Row],[//]])</f>
        <v>Call JK CC-47 CO hijau</v>
      </c>
      <c r="J27" t="str">
        <f ca="1">INDEX(INDIRECT("B_MSK["&amp;Table7[#Headers]&amp;"]"),Table7[[#This Row],[//]])</f>
        <v>6 BOX (20 PCS)</v>
      </c>
      <c r="K27" s="5" t="str">
        <f ca="1">INDEX(INDIRECT("B_MSK["&amp;Table7[#Headers]&amp;"]"),Table7[[#This Row],[//]])</f>
        <v>6</v>
      </c>
      <c r="L27" s="5" t="str">
        <f ca="1">INDEX(INDIRECT("B_MSK["&amp;Table7[#Headers]&amp;"]"),Table7[[#This Row],[//]])</f>
        <v xml:space="preserve">BOX </v>
      </c>
      <c r="M27" s="5" t="str">
        <f ca="1">INDEX(INDIRECT("B_MSK["&amp;Table7[#Headers]&amp;"]"),Table7[[#This Row],[//]])</f>
        <v xml:space="preserve">20 </v>
      </c>
      <c r="N27" s="1" t="str">
        <f ca="1">INDEX(INDIRECT("B_MSK["&amp;Table7[#Headers]&amp;"]"),Table7[[#This Row],[//]])</f>
        <v>PCS</v>
      </c>
      <c r="O27" s="1" t="str">
        <f ca="1">INDEX(INDIRECT("B_MSK["&amp;Table7[#Headers]&amp;"]"),Table7[[#This Row],[//]])</f>
        <v/>
      </c>
      <c r="P27" s="1" t="str">
        <f ca="1">INDEX(INDIRECT("B_MSK["&amp;Table7[#Headers]&amp;"]"),Table7[[#This Row],[//]])</f>
        <v/>
      </c>
      <c r="Q27" s="33">
        <f ca="1">INDEX(INDIRECT("B_MSK["&amp;Table7[#Headers]&amp;"]"),Table7[[#This Row],[//]])</f>
        <v>120</v>
      </c>
      <c r="R27" s="1" t="str">
        <f ca="1">INDEX(INDIRECT("B_MSK["&amp;Table7[#Headers]&amp;"]"),Table7[[#This Row],[//]])</f>
        <v>PCS</v>
      </c>
      <c r="S27" s="1" t="str">
        <f ca="1">IF(SUMIF(B_MSK[NAMA BARANG],Table7[[#This Row],[NAMA BARANG]],B_MSK[C])=0,"",SUMIF(B_MSK[NAMA BARANG],Table7[[#This Row],[NAMA BARANG]],B_MSK[C]))</f>
        <v/>
      </c>
      <c r="T27" s="1">
        <f ca="1">IF(SUMIF(B_MSK[NAMA BARANG],Table7[[#This Row],[NAMA BARANG]],B_MSK[JMLH BRG])=0,"",SUMIF(B_MSK[NAMA BARANG],Table7[[#This Row],[NAMA BARANG]],B_MSK[JMLH BRG]))</f>
        <v>40</v>
      </c>
      <c r="U27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27" s="5" t="e">
        <f ca="1">Table7[[#This Row],[C]]*Table7[[#This Row],[A_1]]</f>
        <v>#VALUE!</v>
      </c>
      <c r="W27" s="5"/>
      <c r="X27" s="33"/>
      <c r="Y27" s="5"/>
      <c r="Z27" s="5"/>
      <c r="AA27" s="5"/>
      <c r="AB27" s="33"/>
      <c r="AC27" s="5"/>
      <c r="AD27" s="12">
        <f ca="1">INDEX(INDIRECT("B_MSK["&amp;Table7[#Headers]&amp;"]"),Table7[[#This Row],[//]])</f>
        <v>32500</v>
      </c>
      <c r="AE27" s="5" t="str">
        <f ca="1">INDEX(INDIRECT("B_MSK["&amp;Table7[#Headers]&amp;"]"),Table7[[#This Row],[//]])</f>
        <v>/ PCS</v>
      </c>
      <c r="AF27" s="12" t="str">
        <f ca="1">INDEX(INDIRECT("B_MSK["&amp;Table7[#Headers]&amp;"]"),Table7[[#This Row],[//]])</f>
        <v/>
      </c>
      <c r="AG27" s="5" t="str">
        <f ca="1">INDEX(INDIRECT("B_MSK["&amp;Table7[#Headers]&amp;"]"),Table7[[#This Row],[//]])</f>
        <v/>
      </c>
      <c r="AH27" s="12" t="str">
        <f ca="1">INDEX(INDIRECT("B_MSK["&amp;Table7[#Headers]&amp;"]"),Table7[[#This Row],[//]])</f>
        <v/>
      </c>
      <c r="AI27" s="5" t="str">
        <f ca="1">INDEX(INDIRECT("B_MSK["&amp;Table7[#Headers]&amp;"]"),Table7[[#This Row],[//]])</f>
        <v/>
      </c>
      <c r="AJ27" s="12">
        <f ca="1">INDEX(INDIRECT("B_MSK["&amp;Table7[#Headers]&amp;"]"),Table7[[#This Row],[//]])</f>
        <v>32500</v>
      </c>
      <c r="AK27" s="5" t="str">
        <f ca="1">INDEX(INDIRECT("B_MSK["&amp;Table7[#Headers]&amp;"]"),Table7[[#This Row],[//]])</f>
        <v>/ PCS</v>
      </c>
      <c r="AL27" s="36">
        <f ca="1">Table7[[#This Row],[X_1T]]/Table7[[#This Row],[X_1]]</f>
        <v>0</v>
      </c>
    </row>
    <row r="28" spans="1:38" x14ac:dyDescent="0.25">
      <c r="A28" s="6" t="s">
        <v>392</v>
      </c>
      <c r="D28" s="7">
        <f ca="1">MATCH(A28,B_MSK[concatnamaharga],0)</f>
        <v>503</v>
      </c>
      <c r="E28" s="7" t="e">
        <f>MATCH(Table7[[#This Row],[POINTER]],[4]Jan!$A:$A,0)</f>
        <v>#N/A</v>
      </c>
      <c r="F28" s="7">
        <f ca="1">COUNTIF(B_MSK[NAMA BARANG],Table7[[#This Row],[NAMA BARANG]])</f>
        <v>1</v>
      </c>
      <c r="G28" s="7"/>
      <c r="H28" s="7" t="str">
        <f ca="1">INDEX([2]!db[NB PAJAK],MATCH(Table7[[#This Row],[NAMA BARANG]],[2]!db[NB BM],0))</f>
        <v>CALCULATOR JOYKO CC-47CO MERAH</v>
      </c>
      <c r="I28" t="str">
        <f ca="1">INDEX(INDIRECT("B_MSK["&amp;Table7[#Headers]&amp;"]"),Table7[[#This Row],[//]])</f>
        <v>Call JK CC-47 CO merah</v>
      </c>
      <c r="J28" t="str">
        <f ca="1">INDEX(INDIRECT("B_MSK["&amp;Table7[#Headers]&amp;"]"),Table7[[#This Row],[//]])</f>
        <v>6 BOX (20 PCS)</v>
      </c>
      <c r="K28" s="5" t="str">
        <f ca="1">INDEX(INDIRECT("B_MSK["&amp;Table7[#Headers]&amp;"]"),Table7[[#This Row],[//]])</f>
        <v>6</v>
      </c>
      <c r="L28" s="5" t="str">
        <f ca="1">INDEX(INDIRECT("B_MSK["&amp;Table7[#Headers]&amp;"]"),Table7[[#This Row],[//]])</f>
        <v xml:space="preserve">BOX </v>
      </c>
      <c r="M28" s="5" t="str">
        <f ca="1">INDEX(INDIRECT("B_MSK["&amp;Table7[#Headers]&amp;"]"),Table7[[#This Row],[//]])</f>
        <v xml:space="preserve">20 </v>
      </c>
      <c r="N28" s="1" t="str">
        <f ca="1">INDEX(INDIRECT("B_MSK["&amp;Table7[#Headers]&amp;"]"),Table7[[#This Row],[//]])</f>
        <v>PCS</v>
      </c>
      <c r="O28" s="1" t="str">
        <f ca="1">INDEX(INDIRECT("B_MSK["&amp;Table7[#Headers]&amp;"]"),Table7[[#This Row],[//]])</f>
        <v/>
      </c>
      <c r="P28" s="1" t="str">
        <f ca="1">INDEX(INDIRECT("B_MSK["&amp;Table7[#Headers]&amp;"]"),Table7[[#This Row],[//]])</f>
        <v/>
      </c>
      <c r="Q28" s="33">
        <f ca="1">INDEX(INDIRECT("B_MSK["&amp;Table7[#Headers]&amp;"]"),Table7[[#This Row],[//]])</f>
        <v>120</v>
      </c>
      <c r="R28" s="1" t="str">
        <f ca="1">INDEX(INDIRECT("B_MSK["&amp;Table7[#Headers]&amp;"]"),Table7[[#This Row],[//]])</f>
        <v>PCS</v>
      </c>
      <c r="S28" s="1" t="str">
        <f ca="1">IF(SUMIF(B_MSK[NAMA BARANG],Table7[[#This Row],[NAMA BARANG]],B_MSK[C])=0,"",SUMIF(B_MSK[NAMA BARANG],Table7[[#This Row],[NAMA BARANG]],B_MSK[C]))</f>
        <v/>
      </c>
      <c r="T28" s="1">
        <f ca="1">IF(SUMIF(B_MSK[NAMA BARANG],Table7[[#This Row],[NAMA BARANG]],B_MSK[JMLH BRG])=0,"",SUMIF(B_MSK[NAMA BARANG],Table7[[#This Row],[NAMA BARANG]],B_MSK[JMLH BRG]))</f>
        <v>40</v>
      </c>
      <c r="U28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28" s="5" t="e">
        <f ca="1">Table7[[#This Row],[C]]*Table7[[#This Row],[A_1]]</f>
        <v>#VALUE!</v>
      </c>
      <c r="W28" s="5"/>
      <c r="X28" s="33"/>
      <c r="Y28" s="5"/>
      <c r="Z28" s="5"/>
      <c r="AA28" s="5"/>
      <c r="AB28" s="33"/>
      <c r="AC28" s="5"/>
      <c r="AD28" s="12">
        <f ca="1">INDEX(INDIRECT("B_MSK["&amp;Table7[#Headers]&amp;"]"),Table7[[#This Row],[//]])</f>
        <v>32500</v>
      </c>
      <c r="AE28" s="5" t="str">
        <f ca="1">INDEX(INDIRECT("B_MSK["&amp;Table7[#Headers]&amp;"]"),Table7[[#This Row],[//]])</f>
        <v>/ PCS</v>
      </c>
      <c r="AF28" s="12" t="str">
        <f ca="1">INDEX(INDIRECT("B_MSK["&amp;Table7[#Headers]&amp;"]"),Table7[[#This Row],[//]])</f>
        <v/>
      </c>
      <c r="AG28" s="5" t="str">
        <f ca="1">INDEX(INDIRECT("B_MSK["&amp;Table7[#Headers]&amp;"]"),Table7[[#This Row],[//]])</f>
        <v/>
      </c>
      <c r="AH28" s="12" t="str">
        <f ca="1">INDEX(INDIRECT("B_MSK["&amp;Table7[#Headers]&amp;"]"),Table7[[#This Row],[//]])</f>
        <v/>
      </c>
      <c r="AI28" s="5" t="str">
        <f ca="1">INDEX(INDIRECT("B_MSK["&amp;Table7[#Headers]&amp;"]"),Table7[[#This Row],[//]])</f>
        <v/>
      </c>
      <c r="AJ28" s="12">
        <f ca="1">INDEX(INDIRECT("B_MSK["&amp;Table7[#Headers]&amp;"]"),Table7[[#This Row],[//]])</f>
        <v>32500</v>
      </c>
      <c r="AK28" s="5" t="str">
        <f ca="1">INDEX(INDIRECT("B_MSK["&amp;Table7[#Headers]&amp;"]"),Table7[[#This Row],[//]])</f>
        <v>/ PCS</v>
      </c>
      <c r="AL28" s="36">
        <f ca="1">Table7[[#This Row],[X_1T]]/Table7[[#This Row],[X_1]]</f>
        <v>0</v>
      </c>
    </row>
    <row r="29" spans="1:38" x14ac:dyDescent="0.25">
      <c r="A29" s="6" t="s">
        <v>393</v>
      </c>
      <c r="D29" s="7">
        <f ca="1">MATCH(A29,B_MSK[concatnamaharga],0)</f>
        <v>284</v>
      </c>
      <c r="E29" s="7" t="e">
        <f>MATCH(Table7[[#This Row],[POINTER]],[4]Jan!$A:$A,0)</f>
        <v>#N/A</v>
      </c>
      <c r="F29" s="7">
        <f ca="1">COUNTIF(B_MSK[NAMA BARANG],Table7[[#This Row],[NAMA BARANG]])</f>
        <v>1</v>
      </c>
      <c r="G29" s="7"/>
      <c r="H29" s="7" t="str">
        <f ca="1">INDEX([2]!db[NB PAJAK],MATCH(Table7[[#This Row],[NAMA BARANG]],[2]!db[NB BM],0))</f>
        <v>CALCULATOR JOYKO CC-56</v>
      </c>
      <c r="I29" s="26" t="str">
        <f ca="1">INDEX(INDIRECT("B_MSK["&amp;Table7[#Headers]&amp;"]"),Table7[[#This Row],[//]])</f>
        <v>Call JK CC-56</v>
      </c>
      <c r="J29" s="26" t="str">
        <f ca="1">INDEX(INDIRECT("B_MSK["&amp;Table7[#Headers]&amp;"]"),Table7[[#This Row],[//]])</f>
        <v>8 BOX (10 PCS)</v>
      </c>
      <c r="K29" s="5" t="str">
        <f ca="1">INDEX(INDIRECT("B_MSK["&amp;Table7[#Headers]&amp;"]"),Table7[[#This Row],[//]])</f>
        <v>8</v>
      </c>
      <c r="L29" s="5" t="str">
        <f ca="1">INDEX(INDIRECT("B_MSK["&amp;Table7[#Headers]&amp;"]"),Table7[[#This Row],[//]])</f>
        <v xml:space="preserve">BOX </v>
      </c>
      <c r="M29" s="5" t="str">
        <f ca="1">INDEX(INDIRECT("B_MSK["&amp;Table7[#Headers]&amp;"]"),Table7[[#This Row],[//]])</f>
        <v xml:space="preserve">10 </v>
      </c>
      <c r="N29" s="5" t="str">
        <f ca="1">INDEX(INDIRECT("B_MSK["&amp;Table7[#Headers]&amp;"]"),Table7[[#This Row],[//]])</f>
        <v>PCS</v>
      </c>
      <c r="O29" s="5" t="str">
        <f ca="1">INDEX(INDIRECT("B_MSK["&amp;Table7[#Headers]&amp;"]"),Table7[[#This Row],[//]])</f>
        <v/>
      </c>
      <c r="P29" s="5" t="str">
        <f ca="1">INDEX(INDIRECT("B_MSK["&amp;Table7[#Headers]&amp;"]"),Table7[[#This Row],[//]])</f>
        <v/>
      </c>
      <c r="Q29" s="33">
        <f ca="1">INDEX(INDIRECT("B_MSK["&amp;Table7[#Headers]&amp;"]"),Table7[[#This Row],[//]])</f>
        <v>80</v>
      </c>
      <c r="R29" s="5" t="str">
        <f ca="1">INDEX(INDIRECT("B_MSK["&amp;Table7[#Headers]&amp;"]"),Table7[[#This Row],[//]])</f>
        <v>PCS</v>
      </c>
      <c r="S29" s="1">
        <f ca="1">IF(SUMIF(B_MSK[NAMA BARANG],Table7[[#This Row],[NAMA BARANG]],B_MSK[C])=0,"",SUMIF(B_MSK[NAMA BARANG],Table7[[#This Row],[NAMA BARANG]],B_MSK[C]))</f>
        <v>2</v>
      </c>
      <c r="T29" s="1">
        <f ca="1">IF(SUMIF(B_MSK[NAMA BARANG],Table7[[#This Row],[NAMA BARANG]],B_MSK[JMLH BRG])=0,"",SUMIF(B_MSK[NAMA BARANG],Table7[[#This Row],[NAMA BARANG]],B_MSK[JMLH BRG]))</f>
        <v>160</v>
      </c>
      <c r="U29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29" s="5">
        <f ca="1">Table7[[#This Row],[C]]*Table7[[#This Row],[A_1]]</f>
        <v>16</v>
      </c>
      <c r="W29" s="5"/>
      <c r="X29" s="33"/>
      <c r="Y29" s="5"/>
      <c r="Z29" s="5"/>
      <c r="AA29" s="5"/>
      <c r="AB29" s="33"/>
      <c r="AC29" s="5"/>
      <c r="AD29" s="12">
        <f ca="1">INDEX(INDIRECT("B_MSK["&amp;Table7[#Headers]&amp;"]"),Table7[[#This Row],[//]])</f>
        <v>620000</v>
      </c>
      <c r="AE29" s="5" t="str">
        <f ca="1">INDEX(INDIRECT("B_MSK["&amp;Table7[#Headers]&amp;"]"),Table7[[#This Row],[//]])</f>
        <v xml:space="preserve">/ BOX </v>
      </c>
      <c r="AF29" s="12">
        <f ca="1">INDEX(INDIRECT("B_MSK["&amp;Table7[#Headers]&amp;"]"),Table7[[#This Row],[//]])</f>
        <v>62000</v>
      </c>
      <c r="AG29" s="5" t="str">
        <f ca="1">INDEX(INDIRECT("B_MSK["&amp;Table7[#Headers]&amp;"]"),Table7[[#This Row],[//]])</f>
        <v>/ PCS</v>
      </c>
      <c r="AH29" s="12" t="str">
        <f ca="1">INDEX(INDIRECT("B_MSK["&amp;Table7[#Headers]&amp;"]"),Table7[[#This Row],[//]])</f>
        <v/>
      </c>
      <c r="AI29" s="5" t="str">
        <f ca="1">INDEX(INDIRECT("B_MSK["&amp;Table7[#Headers]&amp;"]"),Table7[[#This Row],[//]])</f>
        <v/>
      </c>
      <c r="AJ29" s="12">
        <f ca="1">INDEX(INDIRECT("B_MSK["&amp;Table7[#Headers]&amp;"]"),Table7[[#This Row],[//]])</f>
        <v>62000</v>
      </c>
      <c r="AK29" s="5" t="str">
        <f ca="1">INDEX(INDIRECT("B_MSK["&amp;Table7[#Headers]&amp;"]"),Table7[[#This Row],[//]])</f>
        <v>/ PCS</v>
      </c>
      <c r="AL29" s="36">
        <f ca="1">Table7[[#This Row],[X_1T]]/Table7[[#This Row],[X_1]]</f>
        <v>0</v>
      </c>
    </row>
    <row r="30" spans="1:38" x14ac:dyDescent="0.25">
      <c r="A30" s="6" t="s">
        <v>394</v>
      </c>
      <c r="D30" s="7">
        <f ca="1">MATCH(A30,B_MSK[concatnamaharga],0)</f>
        <v>285</v>
      </c>
      <c r="E30" s="7" t="e">
        <f>MATCH(Table7[[#This Row],[POINTER]],[4]Jan!$A:$A,0)</f>
        <v>#N/A</v>
      </c>
      <c r="F30" s="7">
        <f ca="1">COUNTIF(B_MSK[NAMA BARANG],Table7[[#This Row],[NAMA BARANG]])</f>
        <v>1</v>
      </c>
      <c r="G30" s="7"/>
      <c r="H30" s="7" t="str">
        <f ca="1">INDEX([2]!db[NB PAJAK],MATCH(Table7[[#This Row],[NAMA BARANG]],[2]!db[NB BM],0))</f>
        <v>CALCULATOR JOYKO CC-57</v>
      </c>
      <c r="I30" s="26" t="str">
        <f ca="1">INDEX(INDIRECT("B_MSK["&amp;Table7[#Headers]&amp;"]"),Table7[[#This Row],[//]])</f>
        <v>Call JK CC-57</v>
      </c>
      <c r="J30" s="26" t="str">
        <f ca="1">INDEX(INDIRECT("B_MSK["&amp;Table7[#Headers]&amp;"]"),Table7[[#This Row],[//]])</f>
        <v>6 BOX (10 PCS)</v>
      </c>
      <c r="K30" s="5" t="str">
        <f ca="1">INDEX(INDIRECT("B_MSK["&amp;Table7[#Headers]&amp;"]"),Table7[[#This Row],[//]])</f>
        <v>6</v>
      </c>
      <c r="L30" s="5" t="str">
        <f ca="1">INDEX(INDIRECT("B_MSK["&amp;Table7[#Headers]&amp;"]"),Table7[[#This Row],[//]])</f>
        <v xml:space="preserve">BOX </v>
      </c>
      <c r="M30" s="5" t="str">
        <f ca="1">INDEX(INDIRECT("B_MSK["&amp;Table7[#Headers]&amp;"]"),Table7[[#This Row],[//]])</f>
        <v xml:space="preserve">10 </v>
      </c>
      <c r="N30" s="5" t="str">
        <f ca="1">INDEX(INDIRECT("B_MSK["&amp;Table7[#Headers]&amp;"]"),Table7[[#This Row],[//]])</f>
        <v>PCS</v>
      </c>
      <c r="O30" s="5" t="str">
        <f ca="1">INDEX(INDIRECT("B_MSK["&amp;Table7[#Headers]&amp;"]"),Table7[[#This Row],[//]])</f>
        <v/>
      </c>
      <c r="P30" s="5" t="str">
        <f ca="1">INDEX(INDIRECT("B_MSK["&amp;Table7[#Headers]&amp;"]"),Table7[[#This Row],[//]])</f>
        <v/>
      </c>
      <c r="Q30" s="33">
        <f ca="1">INDEX(INDIRECT("B_MSK["&amp;Table7[#Headers]&amp;"]"),Table7[[#This Row],[//]])</f>
        <v>60</v>
      </c>
      <c r="R30" s="5" t="str">
        <f ca="1">INDEX(INDIRECT("B_MSK["&amp;Table7[#Headers]&amp;"]"),Table7[[#This Row],[//]])</f>
        <v>PCS</v>
      </c>
      <c r="S30" s="1">
        <f ca="1">IF(SUMIF(B_MSK[NAMA BARANG],Table7[[#This Row],[NAMA BARANG]],B_MSK[C])=0,"",SUMIF(B_MSK[NAMA BARANG],Table7[[#This Row],[NAMA BARANG]],B_MSK[C]))</f>
        <v>2</v>
      </c>
      <c r="T30" s="1">
        <f ca="1">IF(SUMIF(B_MSK[NAMA BARANG],Table7[[#This Row],[NAMA BARANG]],B_MSK[JMLH BRG])=0,"",SUMIF(B_MSK[NAMA BARANG],Table7[[#This Row],[NAMA BARANG]],B_MSK[JMLH BRG]))</f>
        <v>120</v>
      </c>
      <c r="U30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0" s="5">
        <f ca="1">Table7[[#This Row],[C]]*Table7[[#This Row],[A_1]]</f>
        <v>12</v>
      </c>
      <c r="W30" s="5"/>
      <c r="X30" s="33"/>
      <c r="Y30" s="5"/>
      <c r="Z30" s="5"/>
      <c r="AA30" s="5"/>
      <c r="AB30" s="33"/>
      <c r="AC30" s="5"/>
      <c r="AD30" s="12">
        <f ca="1">INDEX(INDIRECT("B_MSK["&amp;Table7[#Headers]&amp;"]"),Table7[[#This Row],[//]])</f>
        <v>880000</v>
      </c>
      <c r="AE30" s="5" t="str">
        <f ca="1">INDEX(INDIRECT("B_MSK["&amp;Table7[#Headers]&amp;"]"),Table7[[#This Row],[//]])</f>
        <v xml:space="preserve">/ BOX </v>
      </c>
      <c r="AF30" s="12">
        <f ca="1">INDEX(INDIRECT("B_MSK["&amp;Table7[#Headers]&amp;"]"),Table7[[#This Row],[//]])</f>
        <v>88000</v>
      </c>
      <c r="AG30" s="5" t="str">
        <f ca="1">INDEX(INDIRECT("B_MSK["&amp;Table7[#Headers]&amp;"]"),Table7[[#This Row],[//]])</f>
        <v>/ PCS</v>
      </c>
      <c r="AH30" s="12" t="str">
        <f ca="1">INDEX(INDIRECT("B_MSK["&amp;Table7[#Headers]&amp;"]"),Table7[[#This Row],[//]])</f>
        <v/>
      </c>
      <c r="AI30" s="5" t="str">
        <f ca="1">INDEX(INDIRECT("B_MSK["&amp;Table7[#Headers]&amp;"]"),Table7[[#This Row],[//]])</f>
        <v/>
      </c>
      <c r="AJ30" s="12">
        <f ca="1">INDEX(INDIRECT("B_MSK["&amp;Table7[#Headers]&amp;"]"),Table7[[#This Row],[//]])</f>
        <v>88000</v>
      </c>
      <c r="AK30" s="5" t="str">
        <f ca="1">INDEX(INDIRECT("B_MSK["&amp;Table7[#Headers]&amp;"]"),Table7[[#This Row],[//]])</f>
        <v>/ PCS</v>
      </c>
      <c r="AL30" s="36">
        <f ca="1">Table7[[#This Row],[X_1T]]/Table7[[#This Row],[X_1]]</f>
        <v>0</v>
      </c>
    </row>
    <row r="31" spans="1:38" x14ac:dyDescent="0.25">
      <c r="A31" s="6" t="s">
        <v>395</v>
      </c>
      <c r="D31" s="7">
        <f ca="1">MATCH(A31,B_MSK[concatnamaharga],0)</f>
        <v>355</v>
      </c>
      <c r="E31" s="7" t="e">
        <f>MATCH(Table7[[#This Row],[POINTER]],[4]Jan!$A:$A,0)</f>
        <v>#N/A</v>
      </c>
      <c r="F31" s="7">
        <f ca="1">COUNTIF(B_MSK[NAMA BARANG],Table7[[#This Row],[NAMA BARANG]])</f>
        <v>1</v>
      </c>
      <c r="G31" s="7"/>
      <c r="H31" s="7" t="str">
        <f ca="1">INDEX([2]!db[NB PAJAK],MATCH(Table7[[#This Row],[NAMA BARANG]],[2]!db[NB BM],0))</f>
        <v>CALCULATOR JOYKO CC-800CH</v>
      </c>
      <c r="I31" s="26" t="str">
        <f ca="1">INDEX(INDIRECT("B_MSK["&amp;Table7[#Headers]&amp;"]"),Table7[[#This Row],[//]])</f>
        <v>Call JK CC-800 CH</v>
      </c>
      <c r="J31" s="26" t="str">
        <f ca="1">INDEX(INDIRECT("B_MSK["&amp;Table7[#Headers]&amp;"]"),Table7[[#This Row],[//]])</f>
        <v>6 BOX (10 PCS)</v>
      </c>
      <c r="K31" s="5" t="str">
        <f ca="1">INDEX(INDIRECT("B_MSK["&amp;Table7[#Headers]&amp;"]"),Table7[[#This Row],[//]])</f>
        <v>6</v>
      </c>
      <c r="L31" s="5" t="str">
        <f ca="1">INDEX(INDIRECT("B_MSK["&amp;Table7[#Headers]&amp;"]"),Table7[[#This Row],[//]])</f>
        <v xml:space="preserve">BOX </v>
      </c>
      <c r="M31" s="5" t="str">
        <f ca="1">INDEX(INDIRECT("B_MSK["&amp;Table7[#Headers]&amp;"]"),Table7[[#This Row],[//]])</f>
        <v xml:space="preserve">10 </v>
      </c>
      <c r="N31" s="5" t="str">
        <f ca="1">INDEX(INDIRECT("B_MSK["&amp;Table7[#Headers]&amp;"]"),Table7[[#This Row],[//]])</f>
        <v>PCS</v>
      </c>
      <c r="O31" s="5" t="str">
        <f ca="1">INDEX(INDIRECT("B_MSK["&amp;Table7[#Headers]&amp;"]"),Table7[[#This Row],[//]])</f>
        <v/>
      </c>
      <c r="P31" s="5" t="str">
        <f ca="1">INDEX(INDIRECT("B_MSK["&amp;Table7[#Headers]&amp;"]"),Table7[[#This Row],[//]])</f>
        <v/>
      </c>
      <c r="Q31" s="33">
        <f ca="1">INDEX(INDIRECT("B_MSK["&amp;Table7[#Headers]&amp;"]"),Table7[[#This Row],[//]])</f>
        <v>60</v>
      </c>
      <c r="R31" s="5" t="str">
        <f ca="1">INDEX(INDIRECT("B_MSK["&amp;Table7[#Headers]&amp;"]"),Table7[[#This Row],[//]])</f>
        <v>PCS</v>
      </c>
      <c r="S31" s="1">
        <f ca="1">IF(SUMIF(B_MSK[NAMA BARANG],Table7[[#This Row],[NAMA BARANG]],B_MSK[C])=0,"",SUMIF(B_MSK[NAMA BARANG],Table7[[#This Row],[NAMA BARANG]],B_MSK[C]))</f>
        <v>1</v>
      </c>
      <c r="T31" s="1">
        <f ca="1">IF(SUMIF(B_MSK[NAMA BARANG],Table7[[#This Row],[NAMA BARANG]],B_MSK[JMLH BRG])=0,"",SUMIF(B_MSK[NAMA BARANG],Table7[[#This Row],[NAMA BARANG]],B_MSK[JMLH BRG]))</f>
        <v>60</v>
      </c>
      <c r="U31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1" s="5">
        <f ca="1">Table7[[#This Row],[C]]*Table7[[#This Row],[A_1]]</f>
        <v>6</v>
      </c>
      <c r="W31" s="5"/>
      <c r="X31" s="33"/>
      <c r="Y31" s="5"/>
      <c r="Z31" s="5"/>
      <c r="AA31" s="5"/>
      <c r="AB31" s="33"/>
      <c r="AC31" s="5"/>
      <c r="AD31" s="12">
        <f ca="1">INDEX(INDIRECT("B_MSK["&amp;Table7[#Headers]&amp;"]"),Table7[[#This Row],[//]])</f>
        <v>790000</v>
      </c>
      <c r="AE31" s="5" t="str">
        <f ca="1">INDEX(INDIRECT("B_MSK["&amp;Table7[#Headers]&amp;"]"),Table7[[#This Row],[//]])</f>
        <v xml:space="preserve">/ BOX </v>
      </c>
      <c r="AF31" s="12">
        <f ca="1">INDEX(INDIRECT("B_MSK["&amp;Table7[#Headers]&amp;"]"),Table7[[#This Row],[//]])</f>
        <v>79000</v>
      </c>
      <c r="AG31" s="5" t="str">
        <f ca="1">INDEX(INDIRECT("B_MSK["&amp;Table7[#Headers]&amp;"]"),Table7[[#This Row],[//]])</f>
        <v>/ PCS</v>
      </c>
      <c r="AH31" s="12" t="str">
        <f ca="1">INDEX(INDIRECT("B_MSK["&amp;Table7[#Headers]&amp;"]"),Table7[[#This Row],[//]])</f>
        <v/>
      </c>
      <c r="AI31" s="5" t="str">
        <f ca="1">INDEX(INDIRECT("B_MSK["&amp;Table7[#Headers]&amp;"]"),Table7[[#This Row],[//]])</f>
        <v/>
      </c>
      <c r="AJ31" s="12">
        <f ca="1">INDEX(INDIRECT("B_MSK["&amp;Table7[#Headers]&amp;"]"),Table7[[#This Row],[//]])</f>
        <v>79000</v>
      </c>
      <c r="AK31" s="5" t="str">
        <f ca="1">INDEX(INDIRECT("B_MSK["&amp;Table7[#Headers]&amp;"]"),Table7[[#This Row],[//]])</f>
        <v>/ PCS</v>
      </c>
      <c r="AL31" s="36">
        <f ca="1">Table7[[#This Row],[X_1T]]/Table7[[#This Row],[X_1]]</f>
        <v>0</v>
      </c>
    </row>
    <row r="32" spans="1:38" x14ac:dyDescent="0.25">
      <c r="A32" s="6" t="s">
        <v>396</v>
      </c>
      <c r="D32" s="7">
        <f ca="1">MATCH(A32,B_MSK[concatnamaharga],0)</f>
        <v>505</v>
      </c>
      <c r="E32" s="7" t="e">
        <f>MATCH(Table7[[#This Row],[POINTER]],[4]Jan!$A:$A,0)</f>
        <v>#N/A</v>
      </c>
      <c r="F32" s="7">
        <f ca="1">COUNTIF(B_MSK[NAMA BARANG],Table7[[#This Row],[NAMA BARANG]])</f>
        <v>1</v>
      </c>
      <c r="G32" s="7"/>
      <c r="H32" s="7" t="str">
        <f ca="1">INDEX([2]!db[NB PAJAK],MATCH(Table7[[#This Row],[NAMA BARANG]],[2]!db[NB BM],0))</f>
        <v>CALCULATOR JOYKO CC-810CH</v>
      </c>
      <c r="I32" s="26" t="str">
        <f ca="1">INDEX(INDIRECT("B_MSK["&amp;Table7[#Headers]&amp;"]"),Table7[[#This Row],[//]])</f>
        <v>Call JK CC-810 CH</v>
      </c>
      <c r="J32" s="26" t="str">
        <f ca="1">INDEX(INDIRECT("B_MSK["&amp;Table7[#Headers]&amp;"]"),Table7[[#This Row],[//]])</f>
        <v>6 BOX (10 PCS)</v>
      </c>
      <c r="K32" s="5" t="str">
        <f ca="1">INDEX(INDIRECT("B_MSK["&amp;Table7[#Headers]&amp;"]"),Table7[[#This Row],[//]])</f>
        <v>6</v>
      </c>
      <c r="L32" s="5" t="str">
        <f ca="1">INDEX(INDIRECT("B_MSK["&amp;Table7[#Headers]&amp;"]"),Table7[[#This Row],[//]])</f>
        <v xml:space="preserve">BOX </v>
      </c>
      <c r="M32" s="5" t="str">
        <f ca="1">INDEX(INDIRECT("B_MSK["&amp;Table7[#Headers]&amp;"]"),Table7[[#This Row],[//]])</f>
        <v xml:space="preserve">10 </v>
      </c>
      <c r="N32" s="5" t="str">
        <f ca="1">INDEX(INDIRECT("B_MSK["&amp;Table7[#Headers]&amp;"]"),Table7[[#This Row],[//]])</f>
        <v>PCS</v>
      </c>
      <c r="O32" s="5" t="str">
        <f ca="1">INDEX(INDIRECT("B_MSK["&amp;Table7[#Headers]&amp;"]"),Table7[[#This Row],[//]])</f>
        <v/>
      </c>
      <c r="P32" s="5" t="str">
        <f ca="1">INDEX(INDIRECT("B_MSK["&amp;Table7[#Headers]&amp;"]"),Table7[[#This Row],[//]])</f>
        <v/>
      </c>
      <c r="Q32" s="33">
        <f ca="1">INDEX(INDIRECT("B_MSK["&amp;Table7[#Headers]&amp;"]"),Table7[[#This Row],[//]])</f>
        <v>60</v>
      </c>
      <c r="R32" s="5" t="str">
        <f ca="1">INDEX(INDIRECT("B_MSK["&amp;Table7[#Headers]&amp;"]"),Table7[[#This Row],[//]])</f>
        <v>PCS</v>
      </c>
      <c r="S32" s="1">
        <f ca="1">IF(SUMIF(B_MSK[NAMA BARANG],Table7[[#This Row],[NAMA BARANG]],B_MSK[C])=0,"",SUMIF(B_MSK[NAMA BARANG],Table7[[#This Row],[NAMA BARANG]],B_MSK[C]))</f>
        <v>1</v>
      </c>
      <c r="T32" s="1">
        <f ca="1">IF(SUMIF(B_MSK[NAMA BARANG],Table7[[#This Row],[NAMA BARANG]],B_MSK[JMLH BRG])=0,"",SUMIF(B_MSK[NAMA BARANG],Table7[[#This Row],[NAMA BARANG]],B_MSK[JMLH BRG]))</f>
        <v>60</v>
      </c>
      <c r="U32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2" s="5">
        <f ca="1">Table7[[#This Row],[C]]*Table7[[#This Row],[A_1]]</f>
        <v>6</v>
      </c>
      <c r="W32" s="5"/>
      <c r="X32" s="33"/>
      <c r="Y32" s="5"/>
      <c r="Z32" s="5"/>
      <c r="AA32" s="5"/>
      <c r="AB32" s="33"/>
      <c r="AC32" s="5"/>
      <c r="AD32" s="12">
        <f ca="1">INDEX(INDIRECT("B_MSK["&amp;Table7[#Headers]&amp;"]"),Table7[[#This Row],[//]])</f>
        <v>820000</v>
      </c>
      <c r="AE32" s="5" t="str">
        <f ca="1">INDEX(INDIRECT("B_MSK["&amp;Table7[#Headers]&amp;"]"),Table7[[#This Row],[//]])</f>
        <v xml:space="preserve">/ BOX </v>
      </c>
      <c r="AF32" s="12">
        <f ca="1">INDEX(INDIRECT("B_MSK["&amp;Table7[#Headers]&amp;"]"),Table7[[#This Row],[//]])</f>
        <v>82000</v>
      </c>
      <c r="AG32" s="5" t="str">
        <f ca="1">INDEX(INDIRECT("B_MSK["&amp;Table7[#Headers]&amp;"]"),Table7[[#This Row],[//]])</f>
        <v>/ PCS</v>
      </c>
      <c r="AH32" s="12" t="str">
        <f ca="1">INDEX(INDIRECT("B_MSK["&amp;Table7[#Headers]&amp;"]"),Table7[[#This Row],[//]])</f>
        <v/>
      </c>
      <c r="AI32" s="5" t="str">
        <f ca="1">INDEX(INDIRECT("B_MSK["&amp;Table7[#Headers]&amp;"]"),Table7[[#This Row],[//]])</f>
        <v/>
      </c>
      <c r="AJ32" s="12">
        <f ca="1">INDEX(INDIRECT("B_MSK["&amp;Table7[#Headers]&amp;"]"),Table7[[#This Row],[//]])</f>
        <v>82000</v>
      </c>
      <c r="AK32" s="5" t="str">
        <f ca="1">INDEX(INDIRECT("B_MSK["&amp;Table7[#Headers]&amp;"]"),Table7[[#This Row],[//]])</f>
        <v>/ PCS</v>
      </c>
      <c r="AL32" s="36">
        <f ca="1">Table7[[#This Row],[X_1T]]/Table7[[#This Row],[X_1]]</f>
        <v>0</v>
      </c>
    </row>
    <row r="33" spans="1:38" x14ac:dyDescent="0.25">
      <c r="A33" s="6" t="s">
        <v>397</v>
      </c>
      <c r="D33" s="7">
        <f ca="1">MATCH(A33,B_MSK[concatnamaharga],0)</f>
        <v>350</v>
      </c>
      <c r="E33" s="7" t="e">
        <f>MATCH(Table7[[#This Row],[POINTER]],[4]Jan!$A:$A,0)</f>
        <v>#N/A</v>
      </c>
      <c r="F33" s="7">
        <f ca="1">COUNTIF(B_MSK[NAMA BARANG],Table7[[#This Row],[NAMA BARANG]])</f>
        <v>1</v>
      </c>
      <c r="G33" s="7"/>
      <c r="H33" s="7" t="str">
        <f ca="1">INDEX([2]!db[NB PAJAK],MATCH(Table7[[#This Row],[NAMA BARANG]],[2]!db[NB BM],0))</f>
        <v>CALCULATOR JOYKO CC-8A</v>
      </c>
      <c r="I33" s="26" t="str">
        <f ca="1">INDEX(INDIRECT("B_MSK["&amp;Table7[#Headers]&amp;"]"),Table7[[#This Row],[//]])</f>
        <v>Call JK CC-8 A</v>
      </c>
      <c r="J33" s="26" t="str">
        <f ca="1">INDEX(INDIRECT("B_MSK["&amp;Table7[#Headers]&amp;"]"),Table7[[#This Row],[//]])</f>
        <v>6 BOX (20 PCS)</v>
      </c>
      <c r="K33" s="5" t="str">
        <f ca="1">INDEX(INDIRECT("B_MSK["&amp;Table7[#Headers]&amp;"]"),Table7[[#This Row],[//]])</f>
        <v>6</v>
      </c>
      <c r="L33" s="5" t="str">
        <f ca="1">INDEX(INDIRECT("B_MSK["&amp;Table7[#Headers]&amp;"]"),Table7[[#This Row],[//]])</f>
        <v xml:space="preserve">BOX </v>
      </c>
      <c r="M33" s="5" t="str">
        <f ca="1">INDEX(INDIRECT("B_MSK["&amp;Table7[#Headers]&amp;"]"),Table7[[#This Row],[//]])</f>
        <v xml:space="preserve">20 </v>
      </c>
      <c r="N33" s="5" t="str">
        <f ca="1">INDEX(INDIRECT("B_MSK["&amp;Table7[#Headers]&amp;"]"),Table7[[#This Row],[//]])</f>
        <v>PCS</v>
      </c>
      <c r="O33" s="5" t="str">
        <f ca="1">INDEX(INDIRECT("B_MSK["&amp;Table7[#Headers]&amp;"]"),Table7[[#This Row],[//]])</f>
        <v/>
      </c>
      <c r="P33" s="5" t="str">
        <f ca="1">INDEX(INDIRECT("B_MSK["&amp;Table7[#Headers]&amp;"]"),Table7[[#This Row],[//]])</f>
        <v/>
      </c>
      <c r="Q33" s="33">
        <f ca="1">INDEX(INDIRECT("B_MSK["&amp;Table7[#Headers]&amp;"]"),Table7[[#This Row],[//]])</f>
        <v>120</v>
      </c>
      <c r="R33" s="5" t="str">
        <f ca="1">INDEX(INDIRECT("B_MSK["&amp;Table7[#Headers]&amp;"]"),Table7[[#This Row],[//]])</f>
        <v>PCS</v>
      </c>
      <c r="S33" s="1">
        <f ca="1">IF(SUMIF(B_MSK[NAMA BARANG],Table7[[#This Row],[NAMA BARANG]],B_MSK[C])=0,"",SUMIF(B_MSK[NAMA BARANG],Table7[[#This Row],[NAMA BARANG]],B_MSK[C]))</f>
        <v>1</v>
      </c>
      <c r="T33" s="1">
        <f ca="1">IF(SUMIF(B_MSK[NAMA BARANG],Table7[[#This Row],[NAMA BARANG]],B_MSK[JMLH BRG])=0,"",SUMIF(B_MSK[NAMA BARANG],Table7[[#This Row],[NAMA BARANG]],B_MSK[JMLH BRG]))</f>
        <v>120</v>
      </c>
      <c r="U33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3" s="5">
        <f ca="1">Table7[[#This Row],[C]]*Table7[[#This Row],[A_1]]</f>
        <v>6</v>
      </c>
      <c r="W33" s="5"/>
      <c r="X33" s="33"/>
      <c r="Y33" s="5"/>
      <c r="Z33" s="5"/>
      <c r="AA33" s="5"/>
      <c r="AB33" s="33"/>
      <c r="AC33" s="5"/>
      <c r="AD33" s="12">
        <f ca="1">INDEX(INDIRECT("B_MSK["&amp;Table7[#Headers]&amp;"]"),Table7[[#This Row],[//]])</f>
        <v>940000</v>
      </c>
      <c r="AE33" s="5" t="str">
        <f ca="1">INDEX(INDIRECT("B_MSK["&amp;Table7[#Headers]&amp;"]"),Table7[[#This Row],[//]])</f>
        <v xml:space="preserve">/ BOX </v>
      </c>
      <c r="AF33" s="12">
        <f ca="1">INDEX(INDIRECT("B_MSK["&amp;Table7[#Headers]&amp;"]"),Table7[[#This Row],[//]])</f>
        <v>47000</v>
      </c>
      <c r="AG33" s="5" t="str">
        <f ca="1">INDEX(INDIRECT("B_MSK["&amp;Table7[#Headers]&amp;"]"),Table7[[#This Row],[//]])</f>
        <v>/ PCS</v>
      </c>
      <c r="AH33" s="12" t="str">
        <f ca="1">INDEX(INDIRECT("B_MSK["&amp;Table7[#Headers]&amp;"]"),Table7[[#This Row],[//]])</f>
        <v/>
      </c>
      <c r="AI33" s="5" t="str">
        <f ca="1">INDEX(INDIRECT("B_MSK["&amp;Table7[#Headers]&amp;"]"),Table7[[#This Row],[//]])</f>
        <v/>
      </c>
      <c r="AJ33" s="12">
        <f ca="1">INDEX(INDIRECT("B_MSK["&amp;Table7[#Headers]&amp;"]"),Table7[[#This Row],[//]])</f>
        <v>47000</v>
      </c>
      <c r="AK33" s="5" t="str">
        <f ca="1">INDEX(INDIRECT("B_MSK["&amp;Table7[#Headers]&amp;"]"),Table7[[#This Row],[//]])</f>
        <v>/ PCS</v>
      </c>
      <c r="AL33" s="36">
        <f ca="1">Table7[[#This Row],[X_1T]]/Table7[[#This Row],[X_1]]</f>
        <v>0</v>
      </c>
    </row>
    <row r="34" spans="1:38" x14ac:dyDescent="0.25">
      <c r="A34" s="6" t="s">
        <v>398</v>
      </c>
      <c r="D34" s="7">
        <f ca="1">MATCH(A34,B_MSK[concatnamaharga],0)</f>
        <v>347</v>
      </c>
      <c r="E34" s="7" t="e">
        <f>MATCH(Table7[[#This Row],[POINTER]],[4]Jan!$A:$A,0)</f>
        <v>#N/A</v>
      </c>
      <c r="F34" s="7">
        <f ca="1">COUNTIF(B_MSK[NAMA BARANG],Table7[[#This Row],[NAMA BARANG]])</f>
        <v>2</v>
      </c>
      <c r="G34" s="7"/>
      <c r="H34" s="7" t="str">
        <f ca="1">INDEX([2]!db[NB PAJAK],MATCH(Table7[[#This Row],[NAMA BARANG]],[2]!db[NB BM],0))</f>
        <v>CALCULATOR JOYKO CC-8CO BIRU</v>
      </c>
      <c r="I34" s="26" t="str">
        <f ca="1">INDEX(INDIRECT("B_MSK["&amp;Table7[#Headers]&amp;"]"),Table7[[#This Row],[//]])</f>
        <v>Call JK CC-8 CO BIRU</v>
      </c>
      <c r="J34" s="26" t="str">
        <f ca="1">INDEX(INDIRECT("B_MSK["&amp;Table7[#Headers]&amp;"]"),Table7[[#This Row],[//]])</f>
        <v>6 BOX (20 PCS)</v>
      </c>
      <c r="K34" s="5" t="str">
        <f ca="1">INDEX(INDIRECT("B_MSK["&amp;Table7[#Headers]&amp;"]"),Table7[[#This Row],[//]])</f>
        <v>6</v>
      </c>
      <c r="L34" s="5" t="str">
        <f ca="1">INDEX(INDIRECT("B_MSK["&amp;Table7[#Headers]&amp;"]"),Table7[[#This Row],[//]])</f>
        <v xml:space="preserve">BOX </v>
      </c>
      <c r="M34" s="5" t="str">
        <f ca="1">INDEX(INDIRECT("B_MSK["&amp;Table7[#Headers]&amp;"]"),Table7[[#This Row],[//]])</f>
        <v xml:space="preserve">20 </v>
      </c>
      <c r="N34" s="5" t="str">
        <f ca="1">INDEX(INDIRECT("B_MSK["&amp;Table7[#Headers]&amp;"]"),Table7[[#This Row],[//]])</f>
        <v>PCS</v>
      </c>
      <c r="O34" s="5" t="str">
        <f ca="1">INDEX(INDIRECT("B_MSK["&amp;Table7[#Headers]&amp;"]"),Table7[[#This Row],[//]])</f>
        <v/>
      </c>
      <c r="P34" s="5" t="str">
        <f ca="1">INDEX(INDIRECT("B_MSK["&amp;Table7[#Headers]&amp;"]"),Table7[[#This Row],[//]])</f>
        <v/>
      </c>
      <c r="Q34" s="33">
        <f ca="1">INDEX(INDIRECT("B_MSK["&amp;Table7[#Headers]&amp;"]"),Table7[[#This Row],[//]])</f>
        <v>120</v>
      </c>
      <c r="R34" s="5" t="str">
        <f ca="1">INDEX(INDIRECT("B_MSK["&amp;Table7[#Headers]&amp;"]"),Table7[[#This Row],[//]])</f>
        <v>PCS</v>
      </c>
      <c r="S34" s="1" t="str">
        <f ca="1">IF(SUMIF(B_MSK[NAMA BARANG],Table7[[#This Row],[NAMA BARANG]],B_MSK[C])=0,"",SUMIF(B_MSK[NAMA BARANG],Table7[[#This Row],[NAMA BARANG]],B_MSK[C]))</f>
        <v/>
      </c>
      <c r="T34" s="1">
        <f ca="1">IF(SUMIF(B_MSK[NAMA BARANG],Table7[[#This Row],[NAMA BARANG]],B_MSK[JMLH BRG])=0,"",SUMIF(B_MSK[NAMA BARANG],Table7[[#This Row],[NAMA BARANG]],B_MSK[JMLH BRG]))</f>
        <v>80</v>
      </c>
      <c r="U34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4" s="5" t="e">
        <f ca="1">Table7[[#This Row],[C]]*Table7[[#This Row],[A_1]]</f>
        <v>#VALUE!</v>
      </c>
      <c r="W34" s="5"/>
      <c r="X34" s="33"/>
      <c r="Y34" s="5"/>
      <c r="Z34" s="5"/>
      <c r="AA34" s="5"/>
      <c r="AB34" s="33"/>
      <c r="AC34" s="5"/>
      <c r="AD34" s="12">
        <f ca="1">INDEX(INDIRECT("B_MSK["&amp;Table7[#Headers]&amp;"]"),Table7[[#This Row],[//]])</f>
        <v>47000</v>
      </c>
      <c r="AE34" s="5" t="str">
        <f ca="1">INDEX(INDIRECT("B_MSK["&amp;Table7[#Headers]&amp;"]"),Table7[[#This Row],[//]])</f>
        <v>/ PCS</v>
      </c>
      <c r="AF34" s="12" t="str">
        <f ca="1">INDEX(INDIRECT("B_MSK["&amp;Table7[#Headers]&amp;"]"),Table7[[#This Row],[//]])</f>
        <v/>
      </c>
      <c r="AG34" s="5" t="str">
        <f ca="1">INDEX(INDIRECT("B_MSK["&amp;Table7[#Headers]&amp;"]"),Table7[[#This Row],[//]])</f>
        <v/>
      </c>
      <c r="AH34" s="12" t="str">
        <f ca="1">INDEX(INDIRECT("B_MSK["&amp;Table7[#Headers]&amp;"]"),Table7[[#This Row],[//]])</f>
        <v/>
      </c>
      <c r="AI34" s="5" t="str">
        <f ca="1">INDEX(INDIRECT("B_MSK["&amp;Table7[#Headers]&amp;"]"),Table7[[#This Row],[//]])</f>
        <v/>
      </c>
      <c r="AJ34" s="12">
        <f ca="1">INDEX(INDIRECT("B_MSK["&amp;Table7[#Headers]&amp;"]"),Table7[[#This Row],[//]])</f>
        <v>47000</v>
      </c>
      <c r="AK34" s="5" t="str">
        <f ca="1">INDEX(INDIRECT("B_MSK["&amp;Table7[#Headers]&amp;"]"),Table7[[#This Row],[//]])</f>
        <v>/ PCS</v>
      </c>
      <c r="AL34" s="36">
        <f ca="1">Table7[[#This Row],[X_1T]]/Table7[[#This Row],[X_1]]</f>
        <v>0</v>
      </c>
    </row>
    <row r="35" spans="1:38" x14ac:dyDescent="0.25">
      <c r="A35" s="6" t="s">
        <v>399</v>
      </c>
      <c r="D35" s="7">
        <f ca="1">MATCH(A35,B_MSK[concatnamaharga],0)</f>
        <v>348</v>
      </c>
      <c r="E35" s="7" t="e">
        <f>MATCH(Table7[[#This Row],[POINTER]],[4]Jan!$A:$A,0)</f>
        <v>#N/A</v>
      </c>
      <c r="F35" s="7">
        <f ca="1">COUNTIF(B_MSK[NAMA BARANG],Table7[[#This Row],[NAMA BARANG]])</f>
        <v>2</v>
      </c>
      <c r="G35" s="7"/>
      <c r="H35" s="7" t="str">
        <f ca="1">INDEX([2]!db[NB PAJAK],MATCH(Table7[[#This Row],[NAMA BARANG]],[2]!db[NB BM],0))</f>
        <v>CALCULATOR JOYKO CC-8CO HIJAU</v>
      </c>
      <c r="I35" s="26" t="str">
        <f ca="1">INDEX(INDIRECT("B_MSK["&amp;Table7[#Headers]&amp;"]"),Table7[[#This Row],[//]])</f>
        <v>Call JK CC-8 CO hijau</v>
      </c>
      <c r="J35" s="26" t="str">
        <f ca="1">INDEX(INDIRECT("B_MSK["&amp;Table7[#Headers]&amp;"]"),Table7[[#This Row],[//]])</f>
        <v>6 BOX (20 PCS)</v>
      </c>
      <c r="K35" s="5" t="str">
        <f ca="1">INDEX(INDIRECT("B_MSK["&amp;Table7[#Headers]&amp;"]"),Table7[[#This Row],[//]])</f>
        <v>6</v>
      </c>
      <c r="L35" s="5" t="str">
        <f ca="1">INDEX(INDIRECT("B_MSK["&amp;Table7[#Headers]&amp;"]"),Table7[[#This Row],[//]])</f>
        <v xml:space="preserve">BOX </v>
      </c>
      <c r="M35" s="5" t="str">
        <f ca="1">INDEX(INDIRECT("B_MSK["&amp;Table7[#Headers]&amp;"]"),Table7[[#This Row],[//]])</f>
        <v xml:space="preserve">20 </v>
      </c>
      <c r="N35" s="5" t="str">
        <f ca="1">INDEX(INDIRECT("B_MSK["&amp;Table7[#Headers]&amp;"]"),Table7[[#This Row],[//]])</f>
        <v>PCS</v>
      </c>
      <c r="O35" s="5" t="str">
        <f ca="1">INDEX(INDIRECT("B_MSK["&amp;Table7[#Headers]&amp;"]"),Table7[[#This Row],[//]])</f>
        <v/>
      </c>
      <c r="P35" s="5" t="str">
        <f ca="1">INDEX(INDIRECT("B_MSK["&amp;Table7[#Headers]&amp;"]"),Table7[[#This Row],[//]])</f>
        <v/>
      </c>
      <c r="Q35" s="33">
        <f ca="1">INDEX(INDIRECT("B_MSK["&amp;Table7[#Headers]&amp;"]"),Table7[[#This Row],[//]])</f>
        <v>120</v>
      </c>
      <c r="R35" s="5" t="str">
        <f ca="1">INDEX(INDIRECT("B_MSK["&amp;Table7[#Headers]&amp;"]"),Table7[[#This Row],[//]])</f>
        <v>PCS</v>
      </c>
      <c r="S35" s="1" t="str">
        <f ca="1">IF(SUMIF(B_MSK[NAMA BARANG],Table7[[#This Row],[NAMA BARANG]],B_MSK[C])=0,"",SUMIF(B_MSK[NAMA BARANG],Table7[[#This Row],[NAMA BARANG]],B_MSK[C]))</f>
        <v/>
      </c>
      <c r="T35" s="1">
        <f ca="1">IF(SUMIF(B_MSK[NAMA BARANG],Table7[[#This Row],[NAMA BARANG]],B_MSK[JMLH BRG])=0,"",SUMIF(B_MSK[NAMA BARANG],Table7[[#This Row],[NAMA BARANG]],B_MSK[JMLH BRG]))</f>
        <v>80</v>
      </c>
      <c r="U35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5" s="5" t="e">
        <f ca="1">Table7[[#This Row],[C]]*Table7[[#This Row],[A_1]]</f>
        <v>#VALUE!</v>
      </c>
      <c r="W35" s="5"/>
      <c r="X35" s="33"/>
      <c r="Y35" s="5"/>
      <c r="Z35" s="5"/>
      <c r="AA35" s="5"/>
      <c r="AB35" s="33"/>
      <c r="AC35" s="5"/>
      <c r="AD35" s="12">
        <f ca="1">INDEX(INDIRECT("B_MSK["&amp;Table7[#Headers]&amp;"]"),Table7[[#This Row],[//]])</f>
        <v>47000</v>
      </c>
      <c r="AE35" s="5" t="str">
        <f ca="1">INDEX(INDIRECT("B_MSK["&amp;Table7[#Headers]&amp;"]"),Table7[[#This Row],[//]])</f>
        <v>/ PCS</v>
      </c>
      <c r="AF35" s="12" t="str">
        <f ca="1">INDEX(INDIRECT("B_MSK["&amp;Table7[#Headers]&amp;"]"),Table7[[#This Row],[//]])</f>
        <v/>
      </c>
      <c r="AG35" s="5" t="str">
        <f ca="1">INDEX(INDIRECT("B_MSK["&amp;Table7[#Headers]&amp;"]"),Table7[[#This Row],[//]])</f>
        <v/>
      </c>
      <c r="AH35" s="12" t="str">
        <f ca="1">INDEX(INDIRECT("B_MSK["&amp;Table7[#Headers]&amp;"]"),Table7[[#This Row],[//]])</f>
        <v/>
      </c>
      <c r="AI35" s="5" t="str">
        <f ca="1">INDEX(INDIRECT("B_MSK["&amp;Table7[#Headers]&amp;"]"),Table7[[#This Row],[//]])</f>
        <v/>
      </c>
      <c r="AJ35" s="12">
        <f ca="1">INDEX(INDIRECT("B_MSK["&amp;Table7[#Headers]&amp;"]"),Table7[[#This Row],[//]])</f>
        <v>47000</v>
      </c>
      <c r="AK35" s="5" t="str">
        <f ca="1">INDEX(INDIRECT("B_MSK["&amp;Table7[#Headers]&amp;"]"),Table7[[#This Row],[//]])</f>
        <v>/ PCS</v>
      </c>
      <c r="AL35" s="36">
        <f ca="1">Table7[[#This Row],[X_1T]]/Table7[[#This Row],[X_1]]</f>
        <v>0</v>
      </c>
    </row>
    <row r="36" spans="1:38" x14ac:dyDescent="0.25">
      <c r="A36" s="6" t="s">
        <v>400</v>
      </c>
      <c r="D36" s="7">
        <f ca="1">MATCH(A36,B_MSK[concatnamaharga],0)</f>
        <v>349</v>
      </c>
      <c r="E36" s="7" t="e">
        <f>MATCH(Table7[[#This Row],[POINTER]],[4]Jan!$A:$A,0)</f>
        <v>#N/A</v>
      </c>
      <c r="F36" s="7">
        <f ca="1">COUNTIF(B_MSK[NAMA BARANG],Table7[[#This Row],[NAMA BARANG]])</f>
        <v>2</v>
      </c>
      <c r="G36" s="7"/>
      <c r="H36" s="7" t="str">
        <f ca="1">INDEX([2]!db[NB PAJAK],MATCH(Table7[[#This Row],[NAMA BARANG]],[2]!db[NB BM],0))</f>
        <v>CALCULATOR JOYKO CC-8CO ORANGE</v>
      </c>
      <c r="I36" s="26" t="str">
        <f ca="1">INDEX(INDIRECT("B_MSK["&amp;Table7[#Headers]&amp;"]"),Table7[[#This Row],[//]])</f>
        <v>Call JK CC-8 CO orange</v>
      </c>
      <c r="J36" s="26" t="str">
        <f ca="1">INDEX(INDIRECT("B_MSK["&amp;Table7[#Headers]&amp;"]"),Table7[[#This Row],[//]])</f>
        <v>6 BOX (20 PCS)</v>
      </c>
      <c r="K36" s="5" t="str">
        <f ca="1">INDEX(INDIRECT("B_MSK["&amp;Table7[#Headers]&amp;"]"),Table7[[#This Row],[//]])</f>
        <v>6</v>
      </c>
      <c r="L36" s="5" t="str">
        <f ca="1">INDEX(INDIRECT("B_MSK["&amp;Table7[#Headers]&amp;"]"),Table7[[#This Row],[//]])</f>
        <v xml:space="preserve">BOX </v>
      </c>
      <c r="M36" s="5" t="str">
        <f ca="1">INDEX(INDIRECT("B_MSK["&amp;Table7[#Headers]&amp;"]"),Table7[[#This Row],[//]])</f>
        <v xml:space="preserve">20 </v>
      </c>
      <c r="N36" s="5" t="str">
        <f ca="1">INDEX(INDIRECT("B_MSK["&amp;Table7[#Headers]&amp;"]"),Table7[[#This Row],[//]])</f>
        <v>PCS</v>
      </c>
      <c r="O36" s="5" t="str">
        <f ca="1">INDEX(INDIRECT("B_MSK["&amp;Table7[#Headers]&amp;"]"),Table7[[#This Row],[//]])</f>
        <v/>
      </c>
      <c r="P36" s="5" t="str">
        <f ca="1">INDEX(INDIRECT("B_MSK["&amp;Table7[#Headers]&amp;"]"),Table7[[#This Row],[//]])</f>
        <v/>
      </c>
      <c r="Q36" s="33">
        <f ca="1">INDEX(INDIRECT("B_MSK["&amp;Table7[#Headers]&amp;"]"),Table7[[#This Row],[//]])</f>
        <v>120</v>
      </c>
      <c r="R36" s="5" t="str">
        <f ca="1">INDEX(INDIRECT("B_MSK["&amp;Table7[#Headers]&amp;"]"),Table7[[#This Row],[//]])</f>
        <v>PCS</v>
      </c>
      <c r="S36" s="1" t="str">
        <f ca="1">IF(SUMIF(B_MSK[NAMA BARANG],Table7[[#This Row],[NAMA BARANG]],B_MSK[C])=0,"",SUMIF(B_MSK[NAMA BARANG],Table7[[#This Row],[NAMA BARANG]],B_MSK[C]))</f>
        <v/>
      </c>
      <c r="T36" s="1">
        <f ca="1">IF(SUMIF(B_MSK[NAMA BARANG],Table7[[#This Row],[NAMA BARANG]],B_MSK[JMLH BRG])=0,"",SUMIF(B_MSK[NAMA BARANG],Table7[[#This Row],[NAMA BARANG]],B_MSK[JMLH BRG]))</f>
        <v>80</v>
      </c>
      <c r="U36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6" s="5" t="e">
        <f ca="1">Table7[[#This Row],[C]]*Table7[[#This Row],[A_1]]</f>
        <v>#VALUE!</v>
      </c>
      <c r="W36" s="5"/>
      <c r="X36" s="33"/>
      <c r="Y36" s="5"/>
      <c r="Z36" s="5"/>
      <c r="AA36" s="5"/>
      <c r="AB36" s="33"/>
      <c r="AC36" s="5"/>
      <c r="AD36" s="12">
        <f ca="1">INDEX(INDIRECT("B_MSK["&amp;Table7[#Headers]&amp;"]"),Table7[[#This Row],[//]])</f>
        <v>47000</v>
      </c>
      <c r="AE36" s="5" t="str">
        <f ca="1">INDEX(INDIRECT("B_MSK["&amp;Table7[#Headers]&amp;"]"),Table7[[#This Row],[//]])</f>
        <v>/ PCS</v>
      </c>
      <c r="AF36" s="12" t="str">
        <f ca="1">INDEX(INDIRECT("B_MSK["&amp;Table7[#Headers]&amp;"]"),Table7[[#This Row],[//]])</f>
        <v/>
      </c>
      <c r="AG36" s="5" t="str">
        <f ca="1">INDEX(INDIRECT("B_MSK["&amp;Table7[#Headers]&amp;"]"),Table7[[#This Row],[//]])</f>
        <v/>
      </c>
      <c r="AH36" s="12" t="str">
        <f ca="1">INDEX(INDIRECT("B_MSK["&amp;Table7[#Headers]&amp;"]"),Table7[[#This Row],[//]])</f>
        <v/>
      </c>
      <c r="AI36" s="5" t="str">
        <f ca="1">INDEX(INDIRECT("B_MSK["&amp;Table7[#Headers]&amp;"]"),Table7[[#This Row],[//]])</f>
        <v/>
      </c>
      <c r="AJ36" s="12">
        <f ca="1">INDEX(INDIRECT("B_MSK["&amp;Table7[#Headers]&amp;"]"),Table7[[#This Row],[//]])</f>
        <v>47000</v>
      </c>
      <c r="AK36" s="5" t="str">
        <f ca="1">INDEX(INDIRECT("B_MSK["&amp;Table7[#Headers]&amp;"]"),Table7[[#This Row],[//]])</f>
        <v>/ PCS</v>
      </c>
      <c r="AL36" s="36">
        <f ca="1">Table7[[#This Row],[X_1T]]/Table7[[#This Row],[X_1]]</f>
        <v>0</v>
      </c>
    </row>
    <row r="37" spans="1:38" x14ac:dyDescent="0.25">
      <c r="A37" s="6" t="s">
        <v>401</v>
      </c>
      <c r="D37" s="7">
        <f ca="1">MATCH(A37,B_MSK[concatnamaharga],0)</f>
        <v>661</v>
      </c>
      <c r="E37" s="7" t="e">
        <f>MATCH(Table7[[#This Row],[POINTER]],[4]Jan!$A:$A,0)</f>
        <v>#N/A</v>
      </c>
      <c r="F37" s="7">
        <f ca="1">COUNTIF(B_MSK[NAMA BARANG],Table7[[#This Row],[NAMA BARANG]])</f>
        <v>1</v>
      </c>
      <c r="G37" s="7"/>
      <c r="H37" s="7" t="str">
        <f ca="1">INDEX([2]!db[NB PAJAK],MATCH(Table7[[#This Row],[NAMA BARANG]],[2]!db[NB BM],0))</f>
        <v>CASH BOX JOYKO CB-21A</v>
      </c>
      <c r="I37" s="26" t="str">
        <f ca="1">INDEX(INDIRECT("B_MSK["&amp;Table7[#Headers]&amp;"]"),Table7[[#This Row],[//]])</f>
        <v>Coinbank/ Cash Box JK CB-21 A</v>
      </c>
      <c r="J37" s="26" t="str">
        <f ca="1">INDEX(INDIRECT("B_MSK["&amp;Table7[#Headers]&amp;"]"),Table7[[#This Row],[//]])</f>
        <v>20 PCS</v>
      </c>
      <c r="K37" s="5" t="str">
        <f ca="1">INDEX(INDIRECT("B_MSK["&amp;Table7[#Headers]&amp;"]"),Table7[[#This Row],[//]])</f>
        <v>20</v>
      </c>
      <c r="L37" s="5" t="str">
        <f ca="1">INDEX(INDIRECT("B_MSK["&amp;Table7[#Headers]&amp;"]"),Table7[[#This Row],[//]])</f>
        <v>PCS</v>
      </c>
      <c r="M37" s="5" t="str">
        <f ca="1">INDEX(INDIRECT("B_MSK["&amp;Table7[#Headers]&amp;"]"),Table7[[#This Row],[//]])</f>
        <v/>
      </c>
      <c r="N37" s="5" t="str">
        <f ca="1">INDEX(INDIRECT("B_MSK["&amp;Table7[#Headers]&amp;"]"),Table7[[#This Row],[//]])</f>
        <v/>
      </c>
      <c r="O37" s="5" t="str">
        <f ca="1">INDEX(INDIRECT("B_MSK["&amp;Table7[#Headers]&amp;"]"),Table7[[#This Row],[//]])</f>
        <v/>
      </c>
      <c r="P37" s="5" t="str">
        <f ca="1">INDEX(INDIRECT("B_MSK["&amp;Table7[#Headers]&amp;"]"),Table7[[#This Row],[//]])</f>
        <v/>
      </c>
      <c r="Q37" s="33">
        <f ca="1">INDEX(INDIRECT("B_MSK["&amp;Table7[#Headers]&amp;"]"),Table7[[#This Row],[//]])</f>
        <v>20</v>
      </c>
      <c r="R37" s="5" t="str">
        <f ca="1">INDEX(INDIRECT("B_MSK["&amp;Table7[#Headers]&amp;"]"),Table7[[#This Row],[//]])</f>
        <v>PCS</v>
      </c>
      <c r="S37" s="1">
        <f ca="1">IF(SUMIF(B_MSK[NAMA BARANG],Table7[[#This Row],[NAMA BARANG]],B_MSK[C])=0,"",SUMIF(B_MSK[NAMA BARANG],Table7[[#This Row],[NAMA BARANG]],B_MSK[C]))</f>
        <v>1</v>
      </c>
      <c r="T37" s="1">
        <f ca="1">IF(SUMIF(B_MSK[NAMA BARANG],Table7[[#This Row],[NAMA BARANG]],B_MSK[JMLH BRG])=0,"",SUMIF(B_MSK[NAMA BARANG],Table7[[#This Row],[NAMA BARANG]],B_MSK[JMLH BRG]))</f>
        <v>20</v>
      </c>
      <c r="U37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7" s="5">
        <f ca="1">Table7[[#This Row],[C]]*Table7[[#This Row],[A_1]]</f>
        <v>20</v>
      </c>
      <c r="W37" s="5"/>
      <c r="X37" s="33"/>
      <c r="Y37" s="5"/>
      <c r="Z37" s="5"/>
      <c r="AA37" s="5"/>
      <c r="AB37" s="33"/>
      <c r="AC37" s="5"/>
      <c r="AD37" s="12">
        <f ca="1">INDEX(INDIRECT("B_MSK["&amp;Table7[#Headers]&amp;"]"),Table7[[#This Row],[//]])</f>
        <v>160000</v>
      </c>
      <c r="AE37" s="5" t="str">
        <f ca="1">INDEX(INDIRECT("B_MSK["&amp;Table7[#Headers]&amp;"]"),Table7[[#This Row],[//]])</f>
        <v>/ PCS</v>
      </c>
      <c r="AF37" s="12" t="str">
        <f ca="1">INDEX(INDIRECT("B_MSK["&amp;Table7[#Headers]&amp;"]"),Table7[[#This Row],[//]])</f>
        <v/>
      </c>
      <c r="AG37" s="5" t="str">
        <f ca="1">INDEX(INDIRECT("B_MSK["&amp;Table7[#Headers]&amp;"]"),Table7[[#This Row],[//]])</f>
        <v/>
      </c>
      <c r="AH37" s="12" t="str">
        <f ca="1">INDEX(INDIRECT("B_MSK["&amp;Table7[#Headers]&amp;"]"),Table7[[#This Row],[//]])</f>
        <v/>
      </c>
      <c r="AI37" s="5" t="str">
        <f ca="1">INDEX(INDIRECT("B_MSK["&amp;Table7[#Headers]&amp;"]"),Table7[[#This Row],[//]])</f>
        <v/>
      </c>
      <c r="AJ37" s="12">
        <f ca="1">INDEX(INDIRECT("B_MSK["&amp;Table7[#Headers]&amp;"]"),Table7[[#This Row],[//]])</f>
        <v>160000</v>
      </c>
      <c r="AK37" s="5" t="str">
        <f ca="1">INDEX(INDIRECT("B_MSK["&amp;Table7[#Headers]&amp;"]"),Table7[[#This Row],[//]])</f>
        <v>/ PCS</v>
      </c>
      <c r="AL37" s="36">
        <f ca="1">Table7[[#This Row],[X_1T]]/Table7[[#This Row],[X_1]]</f>
        <v>0</v>
      </c>
    </row>
    <row r="38" spans="1:38" x14ac:dyDescent="0.25">
      <c r="A38" s="6" t="s">
        <v>402</v>
      </c>
      <c r="D38" s="7">
        <f ca="1">MATCH(A38,B_MSK[concatnamaharga],0)</f>
        <v>662</v>
      </c>
      <c r="E38" s="7" t="e">
        <f>MATCH(Table7[[#This Row],[POINTER]],[4]Jan!$A:$A,0)</f>
        <v>#N/A</v>
      </c>
      <c r="F38" s="7">
        <f ca="1">COUNTIF(B_MSK[NAMA BARANG],Table7[[#This Row],[NAMA BARANG]])</f>
        <v>1</v>
      </c>
      <c r="G38" s="7"/>
      <c r="H38" s="7" t="str">
        <f ca="1">INDEX([2]!db[NB PAJAK],MATCH(Table7[[#This Row],[NAMA BARANG]],[2]!db[NB BM],0))</f>
        <v>CASH BOX JOYKO CB-26A</v>
      </c>
      <c r="I38" s="26" t="str">
        <f ca="1">INDEX(INDIRECT("B_MSK["&amp;Table7[#Headers]&amp;"]"),Table7[[#This Row],[//]])</f>
        <v>Coinbank/ Cash Box JK CB-26 A</v>
      </c>
      <c r="J38" s="26" t="str">
        <f ca="1">INDEX(INDIRECT("B_MSK["&amp;Table7[#Headers]&amp;"]"),Table7[[#This Row],[//]])</f>
        <v>16 PCS</v>
      </c>
      <c r="K38" s="5" t="str">
        <f ca="1">INDEX(INDIRECT("B_MSK["&amp;Table7[#Headers]&amp;"]"),Table7[[#This Row],[//]])</f>
        <v>16</v>
      </c>
      <c r="L38" s="5" t="str">
        <f ca="1">INDEX(INDIRECT("B_MSK["&amp;Table7[#Headers]&amp;"]"),Table7[[#This Row],[//]])</f>
        <v>PCS</v>
      </c>
      <c r="M38" s="5" t="str">
        <f ca="1">INDEX(INDIRECT("B_MSK["&amp;Table7[#Headers]&amp;"]"),Table7[[#This Row],[//]])</f>
        <v/>
      </c>
      <c r="N38" s="5" t="str">
        <f ca="1">INDEX(INDIRECT("B_MSK["&amp;Table7[#Headers]&amp;"]"),Table7[[#This Row],[//]])</f>
        <v/>
      </c>
      <c r="O38" s="5" t="str">
        <f ca="1">INDEX(INDIRECT("B_MSK["&amp;Table7[#Headers]&amp;"]"),Table7[[#This Row],[//]])</f>
        <v/>
      </c>
      <c r="P38" s="5" t="str">
        <f ca="1">INDEX(INDIRECT("B_MSK["&amp;Table7[#Headers]&amp;"]"),Table7[[#This Row],[//]])</f>
        <v/>
      </c>
      <c r="Q38" s="33">
        <f ca="1">INDEX(INDIRECT("B_MSK["&amp;Table7[#Headers]&amp;"]"),Table7[[#This Row],[//]])</f>
        <v>16</v>
      </c>
      <c r="R38" s="5" t="str">
        <f ca="1">INDEX(INDIRECT("B_MSK["&amp;Table7[#Headers]&amp;"]"),Table7[[#This Row],[//]])</f>
        <v>PCS</v>
      </c>
      <c r="S38" s="1">
        <f ca="1">IF(SUMIF(B_MSK[NAMA BARANG],Table7[[#This Row],[NAMA BARANG]],B_MSK[C])=0,"",SUMIF(B_MSK[NAMA BARANG],Table7[[#This Row],[NAMA BARANG]],B_MSK[C]))</f>
        <v>1</v>
      </c>
      <c r="T38" s="1">
        <f ca="1">IF(SUMIF(B_MSK[NAMA BARANG],Table7[[#This Row],[NAMA BARANG]],B_MSK[JMLH BRG])=0,"",SUMIF(B_MSK[NAMA BARANG],Table7[[#This Row],[NAMA BARANG]],B_MSK[JMLH BRG]))</f>
        <v>16</v>
      </c>
      <c r="U38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8" s="5">
        <f ca="1">Table7[[#This Row],[C]]*Table7[[#This Row],[A_1]]</f>
        <v>16</v>
      </c>
      <c r="W38" s="5"/>
      <c r="X38" s="33"/>
      <c r="Y38" s="5"/>
      <c r="Z38" s="5"/>
      <c r="AA38" s="5"/>
      <c r="AB38" s="33"/>
      <c r="AC38" s="5"/>
      <c r="AD38" s="12">
        <f ca="1">INDEX(INDIRECT("B_MSK["&amp;Table7[#Headers]&amp;"]"),Table7[[#This Row],[//]])</f>
        <v>187000</v>
      </c>
      <c r="AE38" s="5" t="str">
        <f ca="1">INDEX(INDIRECT("B_MSK["&amp;Table7[#Headers]&amp;"]"),Table7[[#This Row],[//]])</f>
        <v>/ PCS</v>
      </c>
      <c r="AF38" s="12" t="str">
        <f ca="1">INDEX(INDIRECT("B_MSK["&amp;Table7[#Headers]&amp;"]"),Table7[[#This Row],[//]])</f>
        <v/>
      </c>
      <c r="AG38" s="5" t="str">
        <f ca="1">INDEX(INDIRECT("B_MSK["&amp;Table7[#Headers]&amp;"]"),Table7[[#This Row],[//]])</f>
        <v/>
      </c>
      <c r="AH38" s="12" t="str">
        <f ca="1">INDEX(INDIRECT("B_MSK["&amp;Table7[#Headers]&amp;"]"),Table7[[#This Row],[//]])</f>
        <v/>
      </c>
      <c r="AI38" s="5" t="str">
        <f ca="1">INDEX(INDIRECT("B_MSK["&amp;Table7[#Headers]&amp;"]"),Table7[[#This Row],[//]])</f>
        <v/>
      </c>
      <c r="AJ38" s="12">
        <f ca="1">INDEX(INDIRECT("B_MSK["&amp;Table7[#Headers]&amp;"]"),Table7[[#This Row],[//]])</f>
        <v>187000</v>
      </c>
      <c r="AK38" s="5" t="str">
        <f ca="1">INDEX(INDIRECT("B_MSK["&amp;Table7[#Headers]&amp;"]"),Table7[[#This Row],[//]])</f>
        <v>/ PCS</v>
      </c>
      <c r="AL38" s="36">
        <f ca="1">Table7[[#This Row],[X_1T]]/Table7[[#This Row],[X_1]]</f>
        <v>0</v>
      </c>
    </row>
    <row r="39" spans="1:38" x14ac:dyDescent="0.25">
      <c r="A39" s="6" t="s">
        <v>403</v>
      </c>
      <c r="D39" s="7">
        <f ca="1">MATCH(A39,B_MSK[concatnamaharga],0)</f>
        <v>473</v>
      </c>
      <c r="E39" s="7" t="e">
        <f>MATCH(Table7[[#This Row],[POINTER]],[4]Jan!$A:$A,0)</f>
        <v>#N/A</v>
      </c>
      <c r="F39" s="7">
        <f ca="1">COUNTIF(B_MSK[NAMA BARANG],Table7[[#This Row],[NAMA BARANG]])</f>
        <v>1</v>
      </c>
      <c r="G39" s="7"/>
      <c r="H39" s="7" t="str">
        <f ca="1">INDEX([2]!db[NB PAJAK],MATCH(Table7[[#This Row],[NAMA BARANG]],[2]!db[NB BM],0))</f>
        <v>PENSIL WARNA JOYKO CP-103 (12W)</v>
      </c>
      <c r="I39" s="26" t="str">
        <f ca="1">INDEX(INDIRECT("B_MSK["&amp;Table7[#Headers]&amp;"]"),Table7[[#This Row],[//]])</f>
        <v>PW JK CP-103</v>
      </c>
      <c r="J39" s="26" t="str">
        <f ca="1">INDEX(INDIRECT("B_MSK["&amp;Table7[#Headers]&amp;"]"),Table7[[#This Row],[//]])</f>
        <v>12 LSN</v>
      </c>
      <c r="K39" s="5" t="str">
        <f ca="1">INDEX(INDIRECT("B_MSK["&amp;Table7[#Headers]&amp;"]"),Table7[[#This Row],[//]])</f>
        <v>12</v>
      </c>
      <c r="L39" s="5" t="str">
        <f ca="1">INDEX(INDIRECT("B_MSK["&amp;Table7[#Headers]&amp;"]"),Table7[[#This Row],[//]])</f>
        <v>LSN</v>
      </c>
      <c r="M39" s="5" t="str">
        <f ca="1">INDEX(INDIRECT("B_MSK["&amp;Table7[#Headers]&amp;"]"),Table7[[#This Row],[//]])</f>
        <v xml:space="preserve">12 </v>
      </c>
      <c r="N39" s="5" t="str">
        <f ca="1">INDEX(INDIRECT("B_MSK["&amp;Table7[#Headers]&amp;"]"),Table7[[#This Row],[//]])</f>
        <v>PCS</v>
      </c>
      <c r="O39" s="5" t="str">
        <f ca="1">INDEX(INDIRECT("B_MSK["&amp;Table7[#Headers]&amp;"]"),Table7[[#This Row],[//]])</f>
        <v/>
      </c>
      <c r="P39" s="5" t="str">
        <f ca="1">INDEX(INDIRECT("B_MSK["&amp;Table7[#Headers]&amp;"]"),Table7[[#This Row],[//]])</f>
        <v/>
      </c>
      <c r="Q39" s="33">
        <f ca="1">INDEX(INDIRECT("B_MSK["&amp;Table7[#Headers]&amp;"]"),Table7[[#This Row],[//]])</f>
        <v>144</v>
      </c>
      <c r="R39" s="5" t="str">
        <f ca="1">INDEX(INDIRECT("B_MSK["&amp;Table7[#Headers]&amp;"]"),Table7[[#This Row],[//]])</f>
        <v>PCS</v>
      </c>
      <c r="S39" s="1">
        <f ca="1">IF(SUMIF(B_MSK[NAMA BARANG],Table7[[#This Row],[NAMA BARANG]],B_MSK[C])=0,"",SUMIF(B_MSK[NAMA BARANG],Table7[[#This Row],[NAMA BARANG]],B_MSK[C]))</f>
        <v>2</v>
      </c>
      <c r="T39" s="1">
        <f ca="1">IF(SUMIF(B_MSK[NAMA BARANG],Table7[[#This Row],[NAMA BARANG]],B_MSK[JMLH BRG])=0,"",SUMIF(B_MSK[NAMA BARANG],Table7[[#This Row],[NAMA BARANG]],B_MSK[JMLH BRG]))</f>
        <v>432</v>
      </c>
      <c r="U39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9" s="5">
        <f ca="1">Table7[[#This Row],[C]]*Table7[[#This Row],[A_1]]</f>
        <v>24</v>
      </c>
      <c r="W39" s="5"/>
      <c r="X39" s="33"/>
      <c r="Y39" s="5"/>
      <c r="Z39" s="5"/>
      <c r="AA39" s="5"/>
      <c r="AB39" s="33"/>
      <c r="AC39" s="5"/>
      <c r="AD39" s="12">
        <f ca="1">INDEX(INDIRECT("B_MSK["&amp;Table7[#Headers]&amp;"]"),Table7[[#This Row],[//]])</f>
        <v>151200</v>
      </c>
      <c r="AE39" s="5" t="str">
        <f ca="1">INDEX(INDIRECT("B_MSK["&amp;Table7[#Headers]&amp;"]"),Table7[[#This Row],[//]])</f>
        <v>/ LSN</v>
      </c>
      <c r="AF39" s="12">
        <f ca="1">INDEX(INDIRECT("B_MSK["&amp;Table7[#Headers]&amp;"]"),Table7[[#This Row],[//]])</f>
        <v>12600</v>
      </c>
      <c r="AG39" s="5" t="str">
        <f ca="1">INDEX(INDIRECT("B_MSK["&amp;Table7[#Headers]&amp;"]"),Table7[[#This Row],[//]])</f>
        <v>/ PCS</v>
      </c>
      <c r="AH39" s="12" t="str">
        <f ca="1">INDEX(INDIRECT("B_MSK["&amp;Table7[#Headers]&amp;"]"),Table7[[#This Row],[//]])</f>
        <v/>
      </c>
      <c r="AI39" s="5" t="str">
        <f ca="1">INDEX(INDIRECT("B_MSK["&amp;Table7[#Headers]&amp;"]"),Table7[[#This Row],[//]])</f>
        <v/>
      </c>
      <c r="AJ39" s="12">
        <f ca="1">INDEX(INDIRECT("B_MSK["&amp;Table7[#Headers]&amp;"]"),Table7[[#This Row],[//]])</f>
        <v>12600</v>
      </c>
      <c r="AK39" s="5" t="str">
        <f ca="1">INDEX(INDIRECT("B_MSK["&amp;Table7[#Headers]&amp;"]"),Table7[[#This Row],[//]])</f>
        <v>/ PCS</v>
      </c>
      <c r="AL39" s="36">
        <f ca="1">Table7[[#This Row],[X_1T]]/Table7[[#This Row],[X_1]]</f>
        <v>0</v>
      </c>
    </row>
    <row r="40" spans="1:38" x14ac:dyDescent="0.25">
      <c r="A40" s="6" t="s">
        <v>404</v>
      </c>
      <c r="D40" s="7">
        <f ca="1">MATCH(A40,B_MSK[concatnamaharga],0)</f>
        <v>474</v>
      </c>
      <c r="E40" s="7" t="e">
        <f>MATCH(Table7[[#This Row],[POINTER]],[4]Jan!$A:$A,0)</f>
        <v>#N/A</v>
      </c>
      <c r="F40" s="7">
        <f ca="1">COUNTIF(B_MSK[NAMA BARANG],Table7[[#This Row],[NAMA BARANG]])</f>
        <v>1</v>
      </c>
      <c r="G40" s="7"/>
      <c r="H40" s="7" t="str">
        <f ca="1">INDEX([2]!db[NB PAJAK],MATCH(Table7[[#This Row],[NAMA BARANG]],[2]!db[NB BM],0))</f>
        <v>PENSIL WARNA JOYKO CP-107 (12W)</v>
      </c>
      <c r="I40" s="26" t="str">
        <f ca="1">INDEX(INDIRECT("B_MSK["&amp;Table7[#Headers]&amp;"]"),Table7[[#This Row],[//]])</f>
        <v>PW JK CP-107</v>
      </c>
      <c r="J40" s="26" t="str">
        <f ca="1">INDEX(INDIRECT("B_MSK["&amp;Table7[#Headers]&amp;"]"),Table7[[#This Row],[//]])</f>
        <v>12 BOX (24 SET)</v>
      </c>
      <c r="K40" s="5" t="str">
        <f ca="1">INDEX(INDIRECT("B_MSK["&amp;Table7[#Headers]&amp;"]"),Table7[[#This Row],[//]])</f>
        <v>12</v>
      </c>
      <c r="L40" s="5" t="str">
        <f ca="1">INDEX(INDIRECT("B_MSK["&amp;Table7[#Headers]&amp;"]"),Table7[[#This Row],[//]])</f>
        <v xml:space="preserve">BOX </v>
      </c>
      <c r="M40" s="5" t="str">
        <f ca="1">INDEX(INDIRECT("B_MSK["&amp;Table7[#Headers]&amp;"]"),Table7[[#This Row],[//]])</f>
        <v xml:space="preserve">24 </v>
      </c>
      <c r="N40" s="5" t="str">
        <f ca="1">INDEX(INDIRECT("B_MSK["&amp;Table7[#Headers]&amp;"]"),Table7[[#This Row],[//]])</f>
        <v>SET</v>
      </c>
      <c r="O40" s="5" t="str">
        <f ca="1">INDEX(INDIRECT("B_MSK["&amp;Table7[#Headers]&amp;"]"),Table7[[#This Row],[//]])</f>
        <v/>
      </c>
      <c r="P40" s="5" t="str">
        <f ca="1">INDEX(INDIRECT("B_MSK["&amp;Table7[#Headers]&amp;"]"),Table7[[#This Row],[//]])</f>
        <v/>
      </c>
      <c r="Q40" s="33">
        <f ca="1">INDEX(INDIRECT("B_MSK["&amp;Table7[#Headers]&amp;"]"),Table7[[#This Row],[//]])</f>
        <v>288</v>
      </c>
      <c r="R40" s="5" t="str">
        <f ca="1">INDEX(INDIRECT("B_MSK["&amp;Table7[#Headers]&amp;"]"),Table7[[#This Row],[//]])</f>
        <v>SET</v>
      </c>
      <c r="S40" s="1">
        <f ca="1">IF(SUMIF(B_MSK[NAMA BARANG],Table7[[#This Row],[NAMA BARANG]],B_MSK[C])=0,"",SUMIF(B_MSK[NAMA BARANG],Table7[[#This Row],[NAMA BARANG]],B_MSK[C]))</f>
        <v>1</v>
      </c>
      <c r="T40" s="1">
        <f ca="1">IF(SUMIF(B_MSK[NAMA BARANG],Table7[[#This Row],[NAMA BARANG]],B_MSK[JMLH BRG])=0,"",SUMIF(B_MSK[NAMA BARANG],Table7[[#This Row],[NAMA BARANG]],B_MSK[JMLH BRG]))</f>
        <v>288</v>
      </c>
      <c r="U40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40" s="5">
        <f ca="1">Table7[[#This Row],[C]]*Table7[[#This Row],[A_1]]</f>
        <v>12</v>
      </c>
      <c r="W40" s="5"/>
      <c r="X40" s="33"/>
      <c r="Y40" s="5"/>
      <c r="Z40" s="5"/>
      <c r="AA40" s="5"/>
      <c r="AB40" s="33"/>
      <c r="AC40" s="5"/>
      <c r="AD40" s="12">
        <f ca="1">INDEX(INDIRECT("B_MSK["&amp;Table7[#Headers]&amp;"]"),Table7[[#This Row],[//]])</f>
        <v>129600</v>
      </c>
      <c r="AE40" s="5" t="str">
        <f ca="1">INDEX(INDIRECT("B_MSK["&amp;Table7[#Headers]&amp;"]"),Table7[[#This Row],[//]])</f>
        <v xml:space="preserve">/ BOX </v>
      </c>
      <c r="AF40" s="12">
        <f ca="1">INDEX(INDIRECT("B_MSK["&amp;Table7[#Headers]&amp;"]"),Table7[[#This Row],[//]])</f>
        <v>5400</v>
      </c>
      <c r="AG40" s="5" t="str">
        <f ca="1">INDEX(INDIRECT("B_MSK["&amp;Table7[#Headers]&amp;"]"),Table7[[#This Row],[//]])</f>
        <v>/ SET</v>
      </c>
      <c r="AH40" s="12" t="str">
        <f ca="1">INDEX(INDIRECT("B_MSK["&amp;Table7[#Headers]&amp;"]"),Table7[[#This Row],[//]])</f>
        <v/>
      </c>
      <c r="AI40" s="5" t="str">
        <f ca="1">INDEX(INDIRECT("B_MSK["&amp;Table7[#Headers]&amp;"]"),Table7[[#This Row],[//]])</f>
        <v/>
      </c>
      <c r="AJ40" s="12">
        <f ca="1">INDEX(INDIRECT("B_MSK["&amp;Table7[#Headers]&amp;"]"),Table7[[#This Row],[//]])</f>
        <v>5400</v>
      </c>
      <c r="AK40" s="5" t="str">
        <f ca="1">INDEX(INDIRECT("B_MSK["&amp;Table7[#Headers]&amp;"]"),Table7[[#This Row],[//]])</f>
        <v>/ SET</v>
      </c>
      <c r="AL40" s="36">
        <f ca="1">Table7[[#This Row],[X_1T]]/Table7[[#This Row],[X_1]]</f>
        <v>0</v>
      </c>
    </row>
    <row r="41" spans="1:38" x14ac:dyDescent="0.25">
      <c r="A41" s="6" t="s">
        <v>405</v>
      </c>
      <c r="D41" s="7">
        <f ca="1">MATCH(A41,B_MSK[concatnamaharga],0)</f>
        <v>476</v>
      </c>
      <c r="E41" s="7" t="e">
        <f>MATCH(Table7[[#This Row],[POINTER]],[4]Jan!$A:$A,0)</f>
        <v>#N/A</v>
      </c>
      <c r="F41" s="7">
        <f ca="1">COUNTIF(B_MSK[NAMA BARANG],Table7[[#This Row],[NAMA BARANG]])</f>
        <v>4</v>
      </c>
      <c r="G41" s="7"/>
      <c r="H41" s="7" t="str">
        <f ca="1">INDEX([2]!db[NB PAJAK],MATCH(Table7[[#This Row],[NAMA BARANG]],[2]!db[NB BM],0))</f>
        <v>PENSIL WARNA JOYKO CP-12PB (PANJANG)</v>
      </c>
      <c r="I41" s="26" t="str">
        <f ca="1">INDEX(INDIRECT("B_MSK["&amp;Table7[#Headers]&amp;"]"),Table7[[#This Row],[//]])</f>
        <v>PW JK 12W CP-12 PB panjang</v>
      </c>
      <c r="J41" s="26" t="str">
        <f ca="1">INDEX(INDIRECT("B_MSK["&amp;Table7[#Headers]&amp;"]"),Table7[[#This Row],[//]])</f>
        <v>12 LSN</v>
      </c>
      <c r="K41" s="5" t="str">
        <f ca="1">INDEX(INDIRECT("B_MSK["&amp;Table7[#Headers]&amp;"]"),Table7[[#This Row],[//]])</f>
        <v>12</v>
      </c>
      <c r="L41" s="5" t="str">
        <f ca="1">INDEX(INDIRECT("B_MSK["&amp;Table7[#Headers]&amp;"]"),Table7[[#This Row],[//]])</f>
        <v>LSN</v>
      </c>
      <c r="M41" s="5" t="str">
        <f ca="1">INDEX(INDIRECT("B_MSK["&amp;Table7[#Headers]&amp;"]"),Table7[[#This Row],[//]])</f>
        <v xml:space="preserve">12 </v>
      </c>
      <c r="N41" s="5" t="str">
        <f ca="1">INDEX(INDIRECT("B_MSK["&amp;Table7[#Headers]&amp;"]"),Table7[[#This Row],[//]])</f>
        <v>PCS</v>
      </c>
      <c r="O41" s="5" t="str">
        <f ca="1">INDEX(INDIRECT("B_MSK["&amp;Table7[#Headers]&amp;"]"),Table7[[#This Row],[//]])</f>
        <v/>
      </c>
      <c r="P41" s="5" t="str">
        <f ca="1">INDEX(INDIRECT("B_MSK["&amp;Table7[#Headers]&amp;"]"),Table7[[#This Row],[//]])</f>
        <v/>
      </c>
      <c r="Q41" s="33">
        <f ca="1">INDEX(INDIRECT("B_MSK["&amp;Table7[#Headers]&amp;"]"),Table7[[#This Row],[//]])</f>
        <v>144</v>
      </c>
      <c r="R41" s="5" t="str">
        <f ca="1">INDEX(INDIRECT("B_MSK["&amp;Table7[#Headers]&amp;"]"),Table7[[#This Row],[//]])</f>
        <v>PCS</v>
      </c>
      <c r="S41" s="1">
        <f ca="1">IF(SUMIF(B_MSK[NAMA BARANG],Table7[[#This Row],[NAMA BARANG]],B_MSK[C])=0,"",SUMIF(B_MSK[NAMA BARANG],Table7[[#This Row],[NAMA BARANG]],B_MSK[C]))</f>
        <v>6</v>
      </c>
      <c r="T41" s="1">
        <f ca="1">IF(SUMIF(B_MSK[NAMA BARANG],Table7[[#This Row],[NAMA BARANG]],B_MSK[JMLH BRG])=0,"",SUMIF(B_MSK[NAMA BARANG],Table7[[#This Row],[NAMA BARANG]],B_MSK[JMLH BRG]))</f>
        <v>864</v>
      </c>
      <c r="U41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41" s="5">
        <f ca="1">Table7[[#This Row],[C]]*Table7[[#This Row],[A_1]]</f>
        <v>72</v>
      </c>
      <c r="W41" s="5"/>
      <c r="X41" s="33"/>
      <c r="Y41" s="5"/>
      <c r="Z41" s="5"/>
      <c r="AA41" s="5"/>
      <c r="AB41" s="33"/>
      <c r="AC41" s="5"/>
      <c r="AD41" s="12">
        <f ca="1">INDEX(INDIRECT("B_MSK["&amp;Table7[#Headers]&amp;"]"),Table7[[#This Row],[//]])</f>
        <v>127200</v>
      </c>
      <c r="AE41" s="5" t="str">
        <f ca="1">INDEX(INDIRECT("B_MSK["&amp;Table7[#Headers]&amp;"]"),Table7[[#This Row],[//]])</f>
        <v>/ LSN</v>
      </c>
      <c r="AF41" s="12">
        <f ca="1">INDEX(INDIRECT("B_MSK["&amp;Table7[#Headers]&amp;"]"),Table7[[#This Row],[//]])</f>
        <v>10600</v>
      </c>
      <c r="AG41" s="5" t="str">
        <f ca="1">INDEX(INDIRECT("B_MSK["&amp;Table7[#Headers]&amp;"]"),Table7[[#This Row],[//]])</f>
        <v>/ PCS</v>
      </c>
      <c r="AH41" s="12" t="str">
        <f ca="1">INDEX(INDIRECT("B_MSK["&amp;Table7[#Headers]&amp;"]"),Table7[[#This Row],[//]])</f>
        <v/>
      </c>
      <c r="AI41" s="5" t="str">
        <f ca="1">INDEX(INDIRECT("B_MSK["&amp;Table7[#Headers]&amp;"]"),Table7[[#This Row],[//]])</f>
        <v/>
      </c>
      <c r="AJ41" s="12">
        <f ca="1">INDEX(INDIRECT("B_MSK["&amp;Table7[#Headers]&amp;"]"),Table7[[#This Row],[//]])</f>
        <v>10600</v>
      </c>
      <c r="AK41" s="5" t="str">
        <f ca="1">INDEX(INDIRECT("B_MSK["&amp;Table7[#Headers]&amp;"]"),Table7[[#This Row],[//]])</f>
        <v>/ PCS</v>
      </c>
      <c r="AL41" s="36">
        <f ca="1">Table7[[#This Row],[X_1T]]/Table7[[#This Row],[X_1]]</f>
        <v>0</v>
      </c>
    </row>
    <row r="42" spans="1:38" x14ac:dyDescent="0.25">
      <c r="A42" s="6" t="s">
        <v>406</v>
      </c>
    </row>
    <row r="43" spans="1:38" x14ac:dyDescent="0.25">
      <c r="A43" s="6" t="s">
        <v>407</v>
      </c>
    </row>
    <row r="44" spans="1:38" x14ac:dyDescent="0.25">
      <c r="A44" s="6" t="s">
        <v>408</v>
      </c>
    </row>
    <row r="45" spans="1:38" x14ac:dyDescent="0.25">
      <c r="A45" s="6" t="s">
        <v>409</v>
      </c>
    </row>
    <row r="46" spans="1:38" x14ac:dyDescent="0.25">
      <c r="A46" s="6" t="s">
        <v>410</v>
      </c>
    </row>
    <row r="47" spans="1:38" x14ac:dyDescent="0.25">
      <c r="A47" s="6" t="s">
        <v>411</v>
      </c>
    </row>
    <row r="48" spans="1:38" x14ac:dyDescent="0.25">
      <c r="A48" s="6" t="s">
        <v>412</v>
      </c>
    </row>
    <row r="49" spans="1:1" x14ac:dyDescent="0.25">
      <c r="A49" s="6" t="s">
        <v>565</v>
      </c>
    </row>
    <row r="50" spans="1:1" x14ac:dyDescent="0.25">
      <c r="A50" s="6" t="s">
        <v>413</v>
      </c>
    </row>
    <row r="51" spans="1:1" x14ac:dyDescent="0.25">
      <c r="A51" s="6" t="s">
        <v>414</v>
      </c>
    </row>
    <row r="52" spans="1:1" x14ac:dyDescent="0.25">
      <c r="A52" s="6" t="s">
        <v>231</v>
      </c>
    </row>
    <row r="53" spans="1:1" x14ac:dyDescent="0.25">
      <c r="A53" s="6" t="s">
        <v>415</v>
      </c>
    </row>
    <row r="54" spans="1:1" x14ac:dyDescent="0.25">
      <c r="A54" s="6" t="s">
        <v>416</v>
      </c>
    </row>
    <row r="55" spans="1:1" x14ac:dyDescent="0.25">
      <c r="A55" s="6" t="s">
        <v>417</v>
      </c>
    </row>
    <row r="56" spans="1:1" x14ac:dyDescent="0.25">
      <c r="A56" s="6" t="s">
        <v>230</v>
      </c>
    </row>
    <row r="57" spans="1:1" x14ac:dyDescent="0.25">
      <c r="A57" s="6" t="s">
        <v>418</v>
      </c>
    </row>
    <row r="58" spans="1:1" x14ac:dyDescent="0.25">
      <c r="A58" s="6" t="s">
        <v>419</v>
      </c>
    </row>
    <row r="59" spans="1:1" x14ac:dyDescent="0.25">
      <c r="A59" s="6" t="s">
        <v>566</v>
      </c>
    </row>
    <row r="60" spans="1:1" x14ac:dyDescent="0.25">
      <c r="A60" s="6" t="s">
        <v>420</v>
      </c>
    </row>
    <row r="61" spans="1:1" x14ac:dyDescent="0.25">
      <c r="A61" s="6" t="s">
        <v>421</v>
      </c>
    </row>
    <row r="62" spans="1:1" x14ac:dyDescent="0.25">
      <c r="A62" s="6" t="s">
        <v>422</v>
      </c>
    </row>
    <row r="63" spans="1:1" x14ac:dyDescent="0.25">
      <c r="A63" s="6" t="s">
        <v>567</v>
      </c>
    </row>
    <row r="64" spans="1:1" x14ac:dyDescent="0.25">
      <c r="A64" s="6" t="s">
        <v>240</v>
      </c>
    </row>
    <row r="65" spans="1:1" x14ac:dyDescent="0.25">
      <c r="A65" s="6" t="s">
        <v>241</v>
      </c>
    </row>
    <row r="66" spans="1:1" x14ac:dyDescent="0.25">
      <c r="A66" s="6" t="s">
        <v>239</v>
      </c>
    </row>
    <row r="67" spans="1:1" x14ac:dyDescent="0.25">
      <c r="A67" s="6" t="s">
        <v>423</v>
      </c>
    </row>
    <row r="68" spans="1:1" x14ac:dyDescent="0.25">
      <c r="A68" s="6" t="s">
        <v>242</v>
      </c>
    </row>
    <row r="69" spans="1:1" x14ac:dyDescent="0.25">
      <c r="A69" s="6" t="s">
        <v>424</v>
      </c>
    </row>
    <row r="70" spans="1:1" x14ac:dyDescent="0.25">
      <c r="A70" s="6" t="s">
        <v>425</v>
      </c>
    </row>
    <row r="71" spans="1:1" x14ac:dyDescent="0.25">
      <c r="A71" s="6" t="s">
        <v>426</v>
      </c>
    </row>
    <row r="72" spans="1:1" x14ac:dyDescent="0.25">
      <c r="A72" s="6" t="s">
        <v>427</v>
      </c>
    </row>
    <row r="73" spans="1:1" x14ac:dyDescent="0.25">
      <c r="A73" s="6" t="s">
        <v>428</v>
      </c>
    </row>
    <row r="74" spans="1:1" x14ac:dyDescent="0.25">
      <c r="A74" s="6" t="s">
        <v>429</v>
      </c>
    </row>
    <row r="75" spans="1:1" x14ac:dyDescent="0.25">
      <c r="A75" s="6" t="s">
        <v>430</v>
      </c>
    </row>
    <row r="76" spans="1:1" x14ac:dyDescent="0.25">
      <c r="A76" s="6" t="s">
        <v>431</v>
      </c>
    </row>
    <row r="77" spans="1:1" x14ac:dyDescent="0.25">
      <c r="A77" s="6" t="s">
        <v>432</v>
      </c>
    </row>
    <row r="78" spans="1:1" x14ac:dyDescent="0.25">
      <c r="A78" s="6" t="s">
        <v>433</v>
      </c>
    </row>
    <row r="79" spans="1:1" x14ac:dyDescent="0.25">
      <c r="A79" s="6" t="s">
        <v>434</v>
      </c>
    </row>
    <row r="80" spans="1:1" x14ac:dyDescent="0.25">
      <c r="A80" s="6" t="s">
        <v>435</v>
      </c>
    </row>
    <row r="81" spans="1:1" x14ac:dyDescent="0.25">
      <c r="A81" s="6" t="s">
        <v>436</v>
      </c>
    </row>
    <row r="82" spans="1:1" x14ac:dyDescent="0.25">
      <c r="A82" s="6" t="s">
        <v>437</v>
      </c>
    </row>
    <row r="83" spans="1:1" x14ac:dyDescent="0.25">
      <c r="A83" s="6" t="s">
        <v>438</v>
      </c>
    </row>
    <row r="84" spans="1:1" x14ac:dyDescent="0.25">
      <c r="A84" s="6" t="s">
        <v>439</v>
      </c>
    </row>
    <row r="85" spans="1:1" x14ac:dyDescent="0.25">
      <c r="A85" s="6" t="s">
        <v>440</v>
      </c>
    </row>
    <row r="86" spans="1:1" x14ac:dyDescent="0.25">
      <c r="A86" s="6" t="s">
        <v>212</v>
      </c>
    </row>
    <row r="87" spans="1:1" x14ac:dyDescent="0.25">
      <c r="A87" s="6" t="s">
        <v>441</v>
      </c>
    </row>
    <row r="88" spans="1:1" x14ac:dyDescent="0.25">
      <c r="A88" s="6" t="s">
        <v>442</v>
      </c>
    </row>
    <row r="89" spans="1:1" x14ac:dyDescent="0.25">
      <c r="A89" s="6" t="s">
        <v>443</v>
      </c>
    </row>
    <row r="90" spans="1:1" x14ac:dyDescent="0.25">
      <c r="A90" s="6" t="s">
        <v>444</v>
      </c>
    </row>
    <row r="91" spans="1:1" x14ac:dyDescent="0.25">
      <c r="A91" s="6" t="s">
        <v>445</v>
      </c>
    </row>
    <row r="92" spans="1:1" x14ac:dyDescent="0.25">
      <c r="A92" s="6" t="s">
        <v>446</v>
      </c>
    </row>
    <row r="93" spans="1:1" x14ac:dyDescent="0.25">
      <c r="A93" s="6" t="s">
        <v>447</v>
      </c>
    </row>
    <row r="94" spans="1:1" x14ac:dyDescent="0.25">
      <c r="A94" s="6" t="s">
        <v>448</v>
      </c>
    </row>
    <row r="95" spans="1:1" x14ac:dyDescent="0.25">
      <c r="A95" s="6" t="s">
        <v>449</v>
      </c>
    </row>
    <row r="96" spans="1:1" x14ac:dyDescent="0.25">
      <c r="A96" s="6" t="s">
        <v>450</v>
      </c>
    </row>
    <row r="97" spans="1:1" x14ac:dyDescent="0.25">
      <c r="A97" s="6" t="s">
        <v>451</v>
      </c>
    </row>
    <row r="98" spans="1:1" x14ac:dyDescent="0.25">
      <c r="A98" s="6" t="s">
        <v>452</v>
      </c>
    </row>
    <row r="99" spans="1:1" x14ac:dyDescent="0.25">
      <c r="A99" s="6" t="s">
        <v>453</v>
      </c>
    </row>
    <row r="100" spans="1:1" x14ac:dyDescent="0.25">
      <c r="A100" s="6" t="s">
        <v>454</v>
      </c>
    </row>
    <row r="101" spans="1:1" x14ac:dyDescent="0.25">
      <c r="A101" s="6" t="s">
        <v>455</v>
      </c>
    </row>
    <row r="102" spans="1:1" x14ac:dyDescent="0.25">
      <c r="A102" s="6" t="s">
        <v>211</v>
      </c>
    </row>
    <row r="103" spans="1:1" x14ac:dyDescent="0.25">
      <c r="A103" s="6" t="s">
        <v>456</v>
      </c>
    </row>
    <row r="104" spans="1:1" x14ac:dyDescent="0.25">
      <c r="A104" s="6" t="s">
        <v>457</v>
      </c>
    </row>
    <row r="105" spans="1:1" x14ac:dyDescent="0.25">
      <c r="A105" s="6" t="s">
        <v>210</v>
      </c>
    </row>
    <row r="106" spans="1:1" x14ac:dyDescent="0.25">
      <c r="A106" s="6" t="s">
        <v>458</v>
      </c>
    </row>
    <row r="107" spans="1:1" x14ac:dyDescent="0.25">
      <c r="A107" s="6" t="s">
        <v>459</v>
      </c>
    </row>
    <row r="108" spans="1:1" x14ac:dyDescent="0.25">
      <c r="A108" s="6" t="s">
        <v>460</v>
      </c>
    </row>
    <row r="109" spans="1:1" x14ac:dyDescent="0.25">
      <c r="A109" s="6" t="s">
        <v>218</v>
      </c>
    </row>
    <row r="110" spans="1:1" x14ac:dyDescent="0.25">
      <c r="A110" s="6" t="s">
        <v>461</v>
      </c>
    </row>
    <row r="111" spans="1:1" x14ac:dyDescent="0.25">
      <c r="A111" s="6" t="s">
        <v>219</v>
      </c>
    </row>
    <row r="112" spans="1:1" x14ac:dyDescent="0.25">
      <c r="A112" s="6" t="s">
        <v>462</v>
      </c>
    </row>
    <row r="113" spans="1:1" x14ac:dyDescent="0.25">
      <c r="A113" s="6" t="s">
        <v>463</v>
      </c>
    </row>
    <row r="114" spans="1:1" x14ac:dyDescent="0.25">
      <c r="A114" s="6" t="s">
        <v>464</v>
      </c>
    </row>
    <row r="115" spans="1:1" x14ac:dyDescent="0.25">
      <c r="A115" s="6" t="s">
        <v>465</v>
      </c>
    </row>
    <row r="116" spans="1:1" x14ac:dyDescent="0.25">
      <c r="A116" s="6" t="s">
        <v>466</v>
      </c>
    </row>
    <row r="117" spans="1:1" x14ac:dyDescent="0.25">
      <c r="A117" s="6" t="s">
        <v>467</v>
      </c>
    </row>
    <row r="118" spans="1:1" x14ac:dyDescent="0.25">
      <c r="A118" s="6" t="s">
        <v>468</v>
      </c>
    </row>
    <row r="119" spans="1:1" x14ac:dyDescent="0.25">
      <c r="A119" s="6" t="s">
        <v>469</v>
      </c>
    </row>
    <row r="120" spans="1:1" x14ac:dyDescent="0.25">
      <c r="A120" s="6" t="s">
        <v>470</v>
      </c>
    </row>
    <row r="121" spans="1:1" x14ac:dyDescent="0.25">
      <c r="A121" s="6" t="s">
        <v>471</v>
      </c>
    </row>
    <row r="122" spans="1:1" x14ac:dyDescent="0.25">
      <c r="A122" s="6" t="s">
        <v>472</v>
      </c>
    </row>
    <row r="123" spans="1:1" x14ac:dyDescent="0.25">
      <c r="A123" s="6" t="s">
        <v>473</v>
      </c>
    </row>
    <row r="124" spans="1:1" x14ac:dyDescent="0.25">
      <c r="A124" s="6" t="s">
        <v>474</v>
      </c>
    </row>
    <row r="125" spans="1:1" x14ac:dyDescent="0.25">
      <c r="A125" s="6" t="s">
        <v>475</v>
      </c>
    </row>
    <row r="126" spans="1:1" x14ac:dyDescent="0.25">
      <c r="A126" s="6" t="s">
        <v>220</v>
      </c>
    </row>
    <row r="127" spans="1:1" x14ac:dyDescent="0.25">
      <c r="A127" s="6" t="s">
        <v>476</v>
      </c>
    </row>
    <row r="128" spans="1:1" x14ac:dyDescent="0.25">
      <c r="A128" s="6" t="s">
        <v>477</v>
      </c>
    </row>
    <row r="129" spans="1:1" x14ac:dyDescent="0.25">
      <c r="A129" s="6" t="s">
        <v>215</v>
      </c>
    </row>
    <row r="130" spans="1:1" x14ac:dyDescent="0.25">
      <c r="A130" s="6" t="s">
        <v>213</v>
      </c>
    </row>
    <row r="131" spans="1:1" x14ac:dyDescent="0.25">
      <c r="A131" s="6" t="s">
        <v>222</v>
      </c>
    </row>
    <row r="132" spans="1:1" x14ac:dyDescent="0.25">
      <c r="A132" s="6" t="s">
        <v>478</v>
      </c>
    </row>
    <row r="133" spans="1:1" x14ac:dyDescent="0.25">
      <c r="A133" s="6" t="s">
        <v>479</v>
      </c>
    </row>
    <row r="134" spans="1:1" x14ac:dyDescent="0.25">
      <c r="A134" s="6" t="s">
        <v>480</v>
      </c>
    </row>
    <row r="135" spans="1:1" x14ac:dyDescent="0.25">
      <c r="A135" s="6" t="s">
        <v>221</v>
      </c>
    </row>
    <row r="136" spans="1:1" x14ac:dyDescent="0.25">
      <c r="A136" s="6" t="s">
        <v>481</v>
      </c>
    </row>
    <row r="137" spans="1:1" x14ac:dyDescent="0.25">
      <c r="A137" s="6" t="s">
        <v>482</v>
      </c>
    </row>
    <row r="138" spans="1:1" x14ac:dyDescent="0.25">
      <c r="A138" s="6" t="s">
        <v>483</v>
      </c>
    </row>
    <row r="139" spans="1:1" x14ac:dyDescent="0.25">
      <c r="A139" s="6" t="s">
        <v>484</v>
      </c>
    </row>
    <row r="140" spans="1:1" x14ac:dyDescent="0.25">
      <c r="A140" s="6" t="s">
        <v>485</v>
      </c>
    </row>
    <row r="141" spans="1:1" x14ac:dyDescent="0.25">
      <c r="A141" s="6" t="s">
        <v>486</v>
      </c>
    </row>
    <row r="142" spans="1:1" x14ac:dyDescent="0.25">
      <c r="A142" s="6" t="s">
        <v>487</v>
      </c>
    </row>
    <row r="143" spans="1:1" x14ac:dyDescent="0.25">
      <c r="A143" s="6" t="s">
        <v>488</v>
      </c>
    </row>
    <row r="144" spans="1:1" x14ac:dyDescent="0.25">
      <c r="A144" s="6" t="s">
        <v>208</v>
      </c>
    </row>
    <row r="145" spans="1:1" x14ac:dyDescent="0.25">
      <c r="A145" s="6" t="s">
        <v>214</v>
      </c>
    </row>
    <row r="146" spans="1:1" x14ac:dyDescent="0.25">
      <c r="A146" s="6" t="s">
        <v>216</v>
      </c>
    </row>
    <row r="147" spans="1:1" x14ac:dyDescent="0.25">
      <c r="A147" s="6" t="s">
        <v>489</v>
      </c>
    </row>
    <row r="148" spans="1:1" x14ac:dyDescent="0.25">
      <c r="A148" s="6" t="s">
        <v>490</v>
      </c>
    </row>
    <row r="149" spans="1:1" x14ac:dyDescent="0.25">
      <c r="A149" s="6" t="s">
        <v>217</v>
      </c>
    </row>
    <row r="150" spans="1:1" x14ac:dyDescent="0.25">
      <c r="A150" s="6" t="s">
        <v>491</v>
      </c>
    </row>
    <row r="151" spans="1:1" x14ac:dyDescent="0.25">
      <c r="A151" s="6" t="s">
        <v>209</v>
      </c>
    </row>
    <row r="152" spans="1:1" x14ac:dyDescent="0.25">
      <c r="A152" s="6" t="s">
        <v>492</v>
      </c>
    </row>
    <row r="153" spans="1:1" x14ac:dyDescent="0.25">
      <c r="A153" s="6" t="s">
        <v>493</v>
      </c>
    </row>
    <row r="154" spans="1:1" x14ac:dyDescent="0.25">
      <c r="A154" s="6" t="s">
        <v>494</v>
      </c>
    </row>
    <row r="155" spans="1:1" x14ac:dyDescent="0.25">
      <c r="A155" s="6" t="s">
        <v>495</v>
      </c>
    </row>
    <row r="156" spans="1:1" x14ac:dyDescent="0.25">
      <c r="A156" s="6" t="s">
        <v>496</v>
      </c>
    </row>
    <row r="157" spans="1:1" x14ac:dyDescent="0.25">
      <c r="A157" s="6" t="s">
        <v>497</v>
      </c>
    </row>
    <row r="158" spans="1:1" x14ac:dyDescent="0.25">
      <c r="A158" s="6" t="s">
        <v>205</v>
      </c>
    </row>
    <row r="159" spans="1:1" x14ac:dyDescent="0.25">
      <c r="A159" s="6" t="s">
        <v>498</v>
      </c>
    </row>
    <row r="160" spans="1:1" x14ac:dyDescent="0.25">
      <c r="A160" s="6" t="s">
        <v>499</v>
      </c>
    </row>
    <row r="161" spans="1:1" x14ac:dyDescent="0.25">
      <c r="A161" s="6" t="s">
        <v>500</v>
      </c>
    </row>
    <row r="162" spans="1:1" x14ac:dyDescent="0.25">
      <c r="A162" s="6" t="s">
        <v>501</v>
      </c>
    </row>
    <row r="163" spans="1:1" x14ac:dyDescent="0.25">
      <c r="A163" s="6" t="s">
        <v>502</v>
      </c>
    </row>
    <row r="164" spans="1:1" x14ac:dyDescent="0.25">
      <c r="A164" s="6" t="s">
        <v>503</v>
      </c>
    </row>
    <row r="165" spans="1:1" x14ac:dyDescent="0.25">
      <c r="A165" s="6" t="s">
        <v>207</v>
      </c>
    </row>
    <row r="166" spans="1:1" x14ac:dyDescent="0.25">
      <c r="A166" s="6" t="s">
        <v>504</v>
      </c>
    </row>
    <row r="167" spans="1:1" x14ac:dyDescent="0.25">
      <c r="A167" s="6" t="s">
        <v>505</v>
      </c>
    </row>
    <row r="168" spans="1:1" x14ac:dyDescent="0.25">
      <c r="A168" s="6" t="s">
        <v>506</v>
      </c>
    </row>
    <row r="169" spans="1:1" x14ac:dyDescent="0.25">
      <c r="A169" s="6" t="s">
        <v>206</v>
      </c>
    </row>
    <row r="170" spans="1:1" x14ac:dyDescent="0.25">
      <c r="A170" s="6" t="s">
        <v>507</v>
      </c>
    </row>
    <row r="171" spans="1:1" x14ac:dyDescent="0.25">
      <c r="A171" s="6" t="s">
        <v>508</v>
      </c>
    </row>
    <row r="172" spans="1:1" x14ac:dyDescent="0.25">
      <c r="A172" s="6" t="s">
        <v>509</v>
      </c>
    </row>
    <row r="173" spans="1:1" x14ac:dyDescent="0.25">
      <c r="A173" s="6" t="s">
        <v>510</v>
      </c>
    </row>
    <row r="174" spans="1:1" x14ac:dyDescent="0.25">
      <c r="A174" s="6" t="s">
        <v>232</v>
      </c>
    </row>
    <row r="175" spans="1:1" x14ac:dyDescent="0.25">
      <c r="A175" s="6" t="s">
        <v>511</v>
      </c>
    </row>
    <row r="176" spans="1:1" x14ac:dyDescent="0.25">
      <c r="A176" s="6" t="s">
        <v>568</v>
      </c>
    </row>
    <row r="177" spans="1:1" x14ac:dyDescent="0.25">
      <c r="A177" s="6" t="s">
        <v>512</v>
      </c>
    </row>
    <row r="178" spans="1:1" x14ac:dyDescent="0.25">
      <c r="A178" s="6" t="s">
        <v>569</v>
      </c>
    </row>
    <row r="179" spans="1:1" x14ac:dyDescent="0.25">
      <c r="A179" s="6" t="s">
        <v>513</v>
      </c>
    </row>
    <row r="180" spans="1:1" x14ac:dyDescent="0.25">
      <c r="A180" s="6" t="s">
        <v>514</v>
      </c>
    </row>
    <row r="181" spans="1:1" x14ac:dyDescent="0.25">
      <c r="A181" s="6" t="s">
        <v>515</v>
      </c>
    </row>
    <row r="182" spans="1:1" x14ac:dyDescent="0.25">
      <c r="A182" s="6" t="s">
        <v>516</v>
      </c>
    </row>
    <row r="183" spans="1:1" x14ac:dyDescent="0.25">
      <c r="A183" s="6" t="s">
        <v>517</v>
      </c>
    </row>
    <row r="184" spans="1:1" x14ac:dyDescent="0.25">
      <c r="A184" s="6" t="s">
        <v>518</v>
      </c>
    </row>
    <row r="185" spans="1:1" x14ac:dyDescent="0.25">
      <c r="A185" s="6" t="s">
        <v>519</v>
      </c>
    </row>
    <row r="186" spans="1:1" x14ac:dyDescent="0.25">
      <c r="A186" s="6" t="s">
        <v>520</v>
      </c>
    </row>
    <row r="187" spans="1:1" x14ac:dyDescent="0.25">
      <c r="A187" s="6" t="s">
        <v>225</v>
      </c>
    </row>
    <row r="188" spans="1:1" x14ac:dyDescent="0.25">
      <c r="A188" s="6" t="s">
        <v>226</v>
      </c>
    </row>
    <row r="189" spans="1:1" x14ac:dyDescent="0.25">
      <c r="A189" s="6" t="s">
        <v>227</v>
      </c>
    </row>
    <row r="190" spans="1:1" x14ac:dyDescent="0.25">
      <c r="A190" s="6" t="s">
        <v>228</v>
      </c>
    </row>
    <row r="191" spans="1:1" x14ac:dyDescent="0.25">
      <c r="A191" s="6" t="s">
        <v>570</v>
      </c>
    </row>
    <row r="192" spans="1:1" x14ac:dyDescent="0.25">
      <c r="A192" s="6" t="s">
        <v>571</v>
      </c>
    </row>
    <row r="193" spans="1:1" x14ac:dyDescent="0.25">
      <c r="A193" s="6" t="s">
        <v>572</v>
      </c>
    </row>
    <row r="194" spans="1:1" x14ac:dyDescent="0.25">
      <c r="A194" s="6" t="s">
        <v>573</v>
      </c>
    </row>
    <row r="195" spans="1:1" x14ac:dyDescent="0.25">
      <c r="A195" s="6" t="s">
        <v>521</v>
      </c>
    </row>
    <row r="196" spans="1:1" x14ac:dyDescent="0.25">
      <c r="A196" s="6" t="s">
        <v>522</v>
      </c>
    </row>
    <row r="197" spans="1:1" x14ac:dyDescent="0.25">
      <c r="A197" s="6" t="s">
        <v>523</v>
      </c>
    </row>
    <row r="198" spans="1:1" x14ac:dyDescent="0.25">
      <c r="A198" s="6" t="s">
        <v>524</v>
      </c>
    </row>
    <row r="199" spans="1:1" x14ac:dyDescent="0.25">
      <c r="A199" s="6" t="s">
        <v>525</v>
      </c>
    </row>
    <row r="200" spans="1:1" x14ac:dyDescent="0.25">
      <c r="A200" s="6" t="s">
        <v>526</v>
      </c>
    </row>
    <row r="201" spans="1:1" x14ac:dyDescent="0.25">
      <c r="A201" s="6" t="s">
        <v>527</v>
      </c>
    </row>
    <row r="202" spans="1:1" x14ac:dyDescent="0.25">
      <c r="A202" s="6" t="s">
        <v>528</v>
      </c>
    </row>
    <row r="203" spans="1:1" x14ac:dyDescent="0.25">
      <c r="A203" s="6" t="s">
        <v>529</v>
      </c>
    </row>
    <row r="204" spans="1:1" x14ac:dyDescent="0.25">
      <c r="A204" s="6" t="s">
        <v>530</v>
      </c>
    </row>
    <row r="205" spans="1:1" x14ac:dyDescent="0.25">
      <c r="A205" s="6" t="s">
        <v>531</v>
      </c>
    </row>
    <row r="206" spans="1:1" x14ac:dyDescent="0.25">
      <c r="A206" s="6" t="s">
        <v>532</v>
      </c>
    </row>
    <row r="207" spans="1:1" x14ac:dyDescent="0.25">
      <c r="A207" s="6" t="s">
        <v>533</v>
      </c>
    </row>
    <row r="208" spans="1:1" x14ac:dyDescent="0.25">
      <c r="A208" s="6" t="s">
        <v>534</v>
      </c>
    </row>
    <row r="209" spans="1:1" x14ac:dyDescent="0.25">
      <c r="A209" s="6" t="s">
        <v>574</v>
      </c>
    </row>
    <row r="210" spans="1:1" x14ac:dyDescent="0.25">
      <c r="A210" s="6" t="s">
        <v>238</v>
      </c>
    </row>
    <row r="211" spans="1:1" x14ac:dyDescent="0.25">
      <c r="A211" s="6" t="s">
        <v>575</v>
      </c>
    </row>
    <row r="212" spans="1:1" x14ac:dyDescent="0.25">
      <c r="A212" s="6" t="s">
        <v>535</v>
      </c>
    </row>
    <row r="213" spans="1:1" x14ac:dyDescent="0.25">
      <c r="A213" s="6" t="s">
        <v>536</v>
      </c>
    </row>
    <row r="214" spans="1:1" x14ac:dyDescent="0.25">
      <c r="A214" s="6" t="s">
        <v>537</v>
      </c>
    </row>
    <row r="215" spans="1:1" x14ac:dyDescent="0.25">
      <c r="A215" s="6" t="s">
        <v>234</v>
      </c>
    </row>
    <row r="216" spans="1:1" x14ac:dyDescent="0.25">
      <c r="A216" s="6" t="s">
        <v>576</v>
      </c>
    </row>
    <row r="217" spans="1:1" x14ac:dyDescent="0.25">
      <c r="A217" s="6" t="s">
        <v>235</v>
      </c>
    </row>
    <row r="218" spans="1:1" x14ac:dyDescent="0.25">
      <c r="A218" s="6" t="s">
        <v>577</v>
      </c>
    </row>
    <row r="219" spans="1:1" x14ac:dyDescent="0.25">
      <c r="A219" s="6" t="s">
        <v>236</v>
      </c>
    </row>
    <row r="220" spans="1:1" x14ac:dyDescent="0.25">
      <c r="A220" s="6" t="s">
        <v>538</v>
      </c>
    </row>
    <row r="221" spans="1:1" x14ac:dyDescent="0.25">
      <c r="A221" s="6" t="s">
        <v>539</v>
      </c>
    </row>
    <row r="222" spans="1:1" x14ac:dyDescent="0.25">
      <c r="A222" s="6" t="s">
        <v>540</v>
      </c>
    </row>
    <row r="223" spans="1:1" x14ac:dyDescent="0.25">
      <c r="A223" s="6" t="s">
        <v>578</v>
      </c>
    </row>
    <row r="224" spans="1:1" x14ac:dyDescent="0.25">
      <c r="A224" s="6" t="s">
        <v>579</v>
      </c>
    </row>
    <row r="225" spans="1:1" x14ac:dyDescent="0.25">
      <c r="A225" s="6" t="s">
        <v>541</v>
      </c>
    </row>
    <row r="226" spans="1:1" x14ac:dyDescent="0.25">
      <c r="A226" s="6" t="s">
        <v>542</v>
      </c>
    </row>
    <row r="227" spans="1:1" x14ac:dyDescent="0.25">
      <c r="A227" s="6" t="s">
        <v>580</v>
      </c>
    </row>
    <row r="228" spans="1:1" x14ac:dyDescent="0.25">
      <c r="A228" s="6" t="s">
        <v>581</v>
      </c>
    </row>
    <row r="229" spans="1:1" x14ac:dyDescent="0.25">
      <c r="A229" s="6" t="s">
        <v>543</v>
      </c>
    </row>
    <row r="230" spans="1:1" x14ac:dyDescent="0.25">
      <c r="A230" s="6" t="s">
        <v>544</v>
      </c>
    </row>
    <row r="231" spans="1:1" x14ac:dyDescent="0.25">
      <c r="A231" s="6" t="s">
        <v>545</v>
      </c>
    </row>
    <row r="232" spans="1:1" x14ac:dyDescent="0.25">
      <c r="A232" s="6" t="s">
        <v>546</v>
      </c>
    </row>
    <row r="233" spans="1:1" x14ac:dyDescent="0.25">
      <c r="A233" s="6" t="s">
        <v>547</v>
      </c>
    </row>
    <row r="234" spans="1:1" x14ac:dyDescent="0.25">
      <c r="A234" s="6" t="s">
        <v>233</v>
      </c>
    </row>
    <row r="235" spans="1:1" x14ac:dyDescent="0.25">
      <c r="A235" s="6" t="s">
        <v>548</v>
      </c>
    </row>
    <row r="236" spans="1:1" x14ac:dyDescent="0.25">
      <c r="A236" s="6" t="s">
        <v>549</v>
      </c>
    </row>
    <row r="237" spans="1:1" x14ac:dyDescent="0.25">
      <c r="A237" s="6" t="s">
        <v>76</v>
      </c>
    </row>
  </sheetData>
  <conditionalFormatting sqref="H1:H1048576">
    <cfRule type="duplicateValues" dxfId="44" priority="1"/>
    <cfRule type="duplicateValues" dxfId="43" priority="2"/>
  </conditionalFormatting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2"/>
  <sheetViews>
    <sheetView topLeftCell="A64" workbookViewId="0">
      <selection activeCell="C88" sqref="C88"/>
    </sheetView>
  </sheetViews>
  <sheetFormatPr defaultRowHeight="15" x14ac:dyDescent="0.25"/>
  <cols>
    <col min="1" max="1" width="13.140625" customWidth="1"/>
    <col min="2" max="2" width="11" customWidth="1"/>
    <col min="3" max="3" width="31" customWidth="1"/>
    <col min="4" max="4" width="20.28515625" style="25" customWidth="1"/>
    <col min="6" max="6" width="11" customWidth="1"/>
    <col min="7" max="7" width="24.7109375" bestFit="1" customWidth="1"/>
  </cols>
  <sheetData>
    <row r="1" spans="1:7" x14ac:dyDescent="0.25">
      <c r="A1" t="s">
        <v>28</v>
      </c>
      <c r="B1" t="s">
        <v>29</v>
      </c>
    </row>
    <row r="2" spans="1:7" x14ac:dyDescent="0.25">
      <c r="A2" t="s">
        <v>30</v>
      </c>
      <c r="B2" t="s">
        <v>31</v>
      </c>
      <c r="F2" t="s">
        <v>132</v>
      </c>
      <c r="G2" t="s">
        <v>133</v>
      </c>
    </row>
    <row r="3" spans="1:7" x14ac:dyDescent="0.25">
      <c r="A3" t="s">
        <v>94</v>
      </c>
      <c r="B3" t="s">
        <v>31</v>
      </c>
      <c r="F3" t="s">
        <v>134</v>
      </c>
      <c r="G3" s="28" t="s">
        <v>135</v>
      </c>
    </row>
    <row r="4" spans="1:7" x14ac:dyDescent="0.25">
      <c r="A4" t="s">
        <v>243</v>
      </c>
      <c r="B4" t="s">
        <v>31</v>
      </c>
      <c r="F4" t="s">
        <v>136</v>
      </c>
      <c r="G4" s="29" t="s">
        <v>137</v>
      </c>
    </row>
    <row r="5" spans="1:7" x14ac:dyDescent="0.25">
      <c r="A5" t="s">
        <v>244</v>
      </c>
      <c r="B5" t="s">
        <v>245</v>
      </c>
      <c r="F5" t="s">
        <v>138</v>
      </c>
      <c r="G5" s="29" t="s">
        <v>139</v>
      </c>
    </row>
    <row r="6" spans="1:7" x14ac:dyDescent="0.25">
      <c r="F6" t="s">
        <v>140</v>
      </c>
      <c r="G6" s="7" t="s">
        <v>141</v>
      </c>
    </row>
    <row r="7" spans="1:7" x14ac:dyDescent="0.25">
      <c r="F7" t="s">
        <v>142</v>
      </c>
      <c r="G7" s="29" t="s">
        <v>143</v>
      </c>
    </row>
    <row r="8" spans="1:7" x14ac:dyDescent="0.25">
      <c r="F8" t="s">
        <v>144</v>
      </c>
      <c r="G8" s="7" t="str">
        <f>"'"&amp;PATH&amp;YEAR&amp;"\"&amp;MONTH&amp;"\"&amp;(FILENAME&amp;" "&amp;MONTH&amp;" "&amp;YEAR)&amp;FORMAT&amp;"'"</f>
        <v>'D:\kerja\BANK EXP\BARU\2023\01 JAN\NOTA 01 JAN 2023.XLSX'</v>
      </c>
    </row>
    <row r="9" spans="1:7" x14ac:dyDescent="0.25">
      <c r="F9" t="s">
        <v>145</v>
      </c>
      <c r="G9" s="29" t="s">
        <v>145</v>
      </c>
    </row>
    <row r="10" spans="1:7" x14ac:dyDescent="0.25">
      <c r="A10" s="24" t="s">
        <v>46</v>
      </c>
      <c r="C10" t="s">
        <v>28</v>
      </c>
      <c r="D10" s="25" t="s">
        <v>29</v>
      </c>
      <c r="F10" t="s">
        <v>146</v>
      </c>
      <c r="G10" s="29" t="s">
        <v>147</v>
      </c>
    </row>
    <row r="11" spans="1:7" x14ac:dyDescent="0.25">
      <c r="A11" s="6"/>
      <c r="C11" t="s">
        <v>47</v>
      </c>
      <c r="D11" s="25">
        <v>99</v>
      </c>
      <c r="F11" t="s">
        <v>148</v>
      </c>
      <c r="G11" s="7" t="str">
        <f>"'"&amp;PATH&amp;DB_NAME&amp;"'"</f>
        <v>'D:\kerja\BANK EXP\BARU\DB.XLSX'</v>
      </c>
    </row>
    <row r="12" spans="1:7" x14ac:dyDescent="0.25">
      <c r="A12" s="6" t="s">
        <v>76</v>
      </c>
      <c r="C12" t="s">
        <v>91</v>
      </c>
      <c r="D12" s="25" t="s">
        <v>91</v>
      </c>
    </row>
    <row r="13" spans="1:7" x14ac:dyDescent="0.25">
      <c r="C13" t="s">
        <v>48</v>
      </c>
      <c r="D13" s="25" t="s">
        <v>48</v>
      </c>
      <c r="F13" t="s">
        <v>28</v>
      </c>
      <c r="G13" t="s">
        <v>29</v>
      </c>
    </row>
    <row r="14" spans="1:7" x14ac:dyDescent="0.25">
      <c r="C14" t="s">
        <v>49</v>
      </c>
      <c r="D14" s="25" t="s">
        <v>77</v>
      </c>
    </row>
    <row r="15" spans="1:7" x14ac:dyDescent="0.25">
      <c r="C15" t="s">
        <v>50</v>
      </c>
      <c r="D15" s="25" t="s">
        <v>50</v>
      </c>
    </row>
    <row r="16" spans="1:7" x14ac:dyDescent="0.25">
      <c r="C16" t="s">
        <v>51</v>
      </c>
      <c r="D16" s="25" t="s">
        <v>51</v>
      </c>
    </row>
    <row r="17" spans="3:4" x14ac:dyDescent="0.25">
      <c r="C17" t="s">
        <v>52</v>
      </c>
      <c r="D17" s="25" t="s">
        <v>52</v>
      </c>
    </row>
    <row r="18" spans="3:4" x14ac:dyDescent="0.25">
      <c r="C18" t="s">
        <v>53</v>
      </c>
      <c r="D18" s="25" t="s">
        <v>53</v>
      </c>
    </row>
    <row r="19" spans="3:4" x14ac:dyDescent="0.25">
      <c r="C19" t="s">
        <v>54</v>
      </c>
      <c r="D19" s="25" t="s">
        <v>88</v>
      </c>
    </row>
    <row r="20" spans="3:4" x14ac:dyDescent="0.25">
      <c r="C20" t="s">
        <v>55</v>
      </c>
      <c r="D20" s="25" t="s">
        <v>78</v>
      </c>
    </row>
    <row r="21" spans="3:4" x14ac:dyDescent="0.25">
      <c r="C21" s="26" t="s">
        <v>96</v>
      </c>
      <c r="D21" s="25" t="s">
        <v>96</v>
      </c>
    </row>
    <row r="22" spans="3:4" x14ac:dyDescent="0.25">
      <c r="C22" t="s">
        <v>56</v>
      </c>
      <c r="D22" s="25" t="s">
        <v>56</v>
      </c>
    </row>
    <row r="23" spans="3:4" x14ac:dyDescent="0.25">
      <c r="C23" t="s">
        <v>57</v>
      </c>
      <c r="D23" s="25" t="s">
        <v>87</v>
      </c>
    </row>
    <row r="24" spans="3:4" x14ac:dyDescent="0.25">
      <c r="C24" s="26" t="s">
        <v>97</v>
      </c>
      <c r="D24" s="25" t="s">
        <v>99</v>
      </c>
    </row>
    <row r="25" spans="3:4" x14ac:dyDescent="0.25">
      <c r="C25" s="26" t="s">
        <v>95</v>
      </c>
      <c r="D25" s="25" t="s">
        <v>95</v>
      </c>
    </row>
    <row r="26" spans="3:4" x14ac:dyDescent="0.25">
      <c r="C26" t="s">
        <v>58</v>
      </c>
      <c r="D26" s="25" t="s">
        <v>58</v>
      </c>
    </row>
    <row r="27" spans="3:4" x14ac:dyDescent="0.25">
      <c r="C27" t="s">
        <v>59</v>
      </c>
      <c r="D27" s="25" t="s">
        <v>59</v>
      </c>
    </row>
    <row r="28" spans="3:4" x14ac:dyDescent="0.25">
      <c r="C28" t="s">
        <v>60</v>
      </c>
      <c r="D28" s="25" t="s">
        <v>60</v>
      </c>
    </row>
    <row r="29" spans="3:4" x14ac:dyDescent="0.25">
      <c r="C29" s="26" t="s">
        <v>98</v>
      </c>
      <c r="D29" s="25" t="s">
        <v>98</v>
      </c>
    </row>
    <row r="30" spans="3:4" x14ac:dyDescent="0.25">
      <c r="C30" t="s">
        <v>61</v>
      </c>
      <c r="D30" s="25" t="s">
        <v>79</v>
      </c>
    </row>
    <row r="31" spans="3:4" x14ac:dyDescent="0.25">
      <c r="C31" t="s">
        <v>62</v>
      </c>
      <c r="D31" s="25" t="s">
        <v>80</v>
      </c>
    </row>
    <row r="32" spans="3:4" x14ac:dyDescent="0.25">
      <c r="C32" t="s">
        <v>63</v>
      </c>
      <c r="D32" s="25" t="s">
        <v>63</v>
      </c>
    </row>
    <row r="33" spans="3:4" x14ac:dyDescent="0.25">
      <c r="C33" t="s">
        <v>64</v>
      </c>
      <c r="D33" s="25" t="s">
        <v>81</v>
      </c>
    </row>
    <row r="34" spans="3:4" x14ac:dyDescent="0.25">
      <c r="C34" t="s">
        <v>65</v>
      </c>
      <c r="D34" s="25" t="s">
        <v>65</v>
      </c>
    </row>
    <row r="35" spans="3:4" x14ac:dyDescent="0.25">
      <c r="C35" t="s">
        <v>66</v>
      </c>
      <c r="D35" s="25" t="s">
        <v>82</v>
      </c>
    </row>
    <row r="36" spans="3:4" x14ac:dyDescent="0.25">
      <c r="C36" t="s">
        <v>67</v>
      </c>
      <c r="D36" s="25" t="s">
        <v>67</v>
      </c>
    </row>
    <row r="37" spans="3:4" x14ac:dyDescent="0.25">
      <c r="C37" t="s">
        <v>68</v>
      </c>
      <c r="D37" s="25" t="s">
        <v>83</v>
      </c>
    </row>
    <row r="38" spans="3:4" x14ac:dyDescent="0.25">
      <c r="C38" t="s">
        <v>69</v>
      </c>
      <c r="D38" s="25" t="s">
        <v>69</v>
      </c>
    </row>
    <row r="39" spans="3:4" x14ac:dyDescent="0.25">
      <c r="C39" s="26" t="s">
        <v>93</v>
      </c>
      <c r="D39" s="25" t="s">
        <v>93</v>
      </c>
    </row>
    <row r="40" spans="3:4" x14ac:dyDescent="0.25">
      <c r="C40" t="s">
        <v>70</v>
      </c>
      <c r="D40" s="25" t="s">
        <v>84</v>
      </c>
    </row>
    <row r="41" spans="3:4" x14ac:dyDescent="0.25">
      <c r="C41" s="26" t="s">
        <v>92</v>
      </c>
      <c r="D41" s="25" t="s">
        <v>92</v>
      </c>
    </row>
    <row r="42" spans="3:4" x14ac:dyDescent="0.25">
      <c r="C42" s="26" t="s">
        <v>89</v>
      </c>
      <c r="D42" s="25" t="s">
        <v>90</v>
      </c>
    </row>
    <row r="43" spans="3:4" x14ac:dyDescent="0.25">
      <c r="C43" t="s">
        <v>71</v>
      </c>
      <c r="D43" s="25" t="s">
        <v>85</v>
      </c>
    </row>
    <row r="44" spans="3:4" x14ac:dyDescent="0.25">
      <c r="C44" t="s">
        <v>72</v>
      </c>
      <c r="D44" s="25" t="s">
        <v>72</v>
      </c>
    </row>
    <row r="45" spans="3:4" x14ac:dyDescent="0.25">
      <c r="C45" t="s">
        <v>73</v>
      </c>
      <c r="D45" s="25" t="s">
        <v>73</v>
      </c>
    </row>
    <row r="46" spans="3:4" x14ac:dyDescent="0.25">
      <c r="C46" t="s">
        <v>74</v>
      </c>
      <c r="D46" s="25" t="s">
        <v>86</v>
      </c>
    </row>
    <row r="47" spans="3:4" x14ac:dyDescent="0.25">
      <c r="C47" t="s">
        <v>75</v>
      </c>
      <c r="D47" s="25" t="s">
        <v>75</v>
      </c>
    </row>
    <row r="48" spans="3:4" x14ac:dyDescent="0.25">
      <c r="C48" s="26" t="s">
        <v>101</v>
      </c>
      <c r="D48" s="25" t="s">
        <v>101</v>
      </c>
    </row>
    <row r="49" spans="3:4" x14ac:dyDescent="0.25">
      <c r="C49" s="26" t="s">
        <v>100</v>
      </c>
      <c r="D49" s="25" t="s">
        <v>100</v>
      </c>
    </row>
    <row r="50" spans="3:4" x14ac:dyDescent="0.25">
      <c r="C50" s="26" t="s">
        <v>81</v>
      </c>
      <c r="D50" s="25" t="s">
        <v>81</v>
      </c>
    </row>
    <row r="51" spans="3:4" x14ac:dyDescent="0.25">
      <c r="C51" s="26" t="s">
        <v>82</v>
      </c>
      <c r="D51" s="25" t="s">
        <v>82</v>
      </c>
    </row>
    <row r="52" spans="3:4" x14ac:dyDescent="0.25">
      <c r="C52" s="26" t="s">
        <v>102</v>
      </c>
      <c r="D52" s="25" t="s">
        <v>102</v>
      </c>
    </row>
    <row r="53" spans="3:4" x14ac:dyDescent="0.25">
      <c r="C53" s="26" t="s">
        <v>103</v>
      </c>
      <c r="D53" s="25" t="s">
        <v>103</v>
      </c>
    </row>
    <row r="54" spans="3:4" x14ac:dyDescent="0.25">
      <c r="C54" s="26" t="s">
        <v>105</v>
      </c>
      <c r="D54" s="25" t="s">
        <v>107</v>
      </c>
    </row>
    <row r="55" spans="3:4" x14ac:dyDescent="0.25">
      <c r="C55" s="26" t="s">
        <v>68</v>
      </c>
      <c r="D55" s="25" t="s">
        <v>83</v>
      </c>
    </row>
    <row r="56" spans="3:4" x14ac:dyDescent="0.25">
      <c r="C56" s="26" t="s">
        <v>106</v>
      </c>
      <c r="D56" s="25" t="s">
        <v>106</v>
      </c>
    </row>
    <row r="57" spans="3:4" x14ac:dyDescent="0.25">
      <c r="C57" s="26" t="s">
        <v>104</v>
      </c>
      <c r="D57" s="25" t="s">
        <v>104</v>
      </c>
    </row>
    <row r="58" spans="3:4" x14ac:dyDescent="0.25">
      <c r="C58" s="26" t="s">
        <v>108</v>
      </c>
      <c r="D58" s="25" t="s">
        <v>108</v>
      </c>
    </row>
    <row r="59" spans="3:4" x14ac:dyDescent="0.25">
      <c r="C59" s="26" t="s">
        <v>109</v>
      </c>
      <c r="D59" s="25" t="s">
        <v>109</v>
      </c>
    </row>
    <row r="60" spans="3:4" x14ac:dyDescent="0.25">
      <c r="C60" s="26" t="s">
        <v>110</v>
      </c>
      <c r="D60" s="25" t="s">
        <v>111</v>
      </c>
    </row>
    <row r="61" spans="3:4" x14ac:dyDescent="0.25">
      <c r="C61" s="7" t="s">
        <v>112</v>
      </c>
      <c r="D61" s="7" t="s">
        <v>112</v>
      </c>
    </row>
    <row r="62" spans="3:4" x14ac:dyDescent="0.25">
      <c r="C62" s="26" t="s">
        <v>113</v>
      </c>
      <c r="D62" s="26" t="s">
        <v>113</v>
      </c>
    </row>
    <row r="63" spans="3:4" x14ac:dyDescent="0.25">
      <c r="C63" s="26" t="s">
        <v>114</v>
      </c>
      <c r="D63" s="26" t="s">
        <v>114</v>
      </c>
    </row>
    <row r="64" spans="3:4" x14ac:dyDescent="0.25">
      <c r="C64" s="26" t="s">
        <v>115</v>
      </c>
      <c r="D64" s="26" t="s">
        <v>115</v>
      </c>
    </row>
    <row r="65" spans="3:4" x14ac:dyDescent="0.25">
      <c r="C65" s="26" t="s">
        <v>116</v>
      </c>
      <c r="D65" s="25" t="s">
        <v>71</v>
      </c>
    </row>
    <row r="66" spans="3:4" x14ac:dyDescent="0.25">
      <c r="C66" s="26" t="s">
        <v>117</v>
      </c>
      <c r="D66" s="25" t="s">
        <v>118</v>
      </c>
    </row>
    <row r="67" spans="3:4" x14ac:dyDescent="0.25">
      <c r="C67" s="26" t="s">
        <v>119</v>
      </c>
      <c r="D67" s="25" t="s">
        <v>60</v>
      </c>
    </row>
    <row r="68" spans="3:4" x14ac:dyDescent="0.25">
      <c r="C68" s="26" t="s">
        <v>120</v>
      </c>
      <c r="D68" s="7" t="s">
        <v>120</v>
      </c>
    </row>
    <row r="69" spans="3:4" x14ac:dyDescent="0.25">
      <c r="C69" s="26" t="s">
        <v>121</v>
      </c>
      <c r="D69" s="25" t="s">
        <v>121</v>
      </c>
    </row>
    <row r="70" spans="3:4" x14ac:dyDescent="0.25">
      <c r="C70" s="26" t="s">
        <v>122</v>
      </c>
      <c r="D70" s="25" t="s">
        <v>122</v>
      </c>
    </row>
    <row r="71" spans="3:4" x14ac:dyDescent="0.25">
      <c r="C71" s="26" t="s">
        <v>124</v>
      </c>
      <c r="D71" s="25" t="s">
        <v>78</v>
      </c>
    </row>
    <row r="72" spans="3:4" x14ac:dyDescent="0.25">
      <c r="C72" s="26" t="s">
        <v>125</v>
      </c>
      <c r="D72" s="25" t="s">
        <v>125</v>
      </c>
    </row>
    <row r="73" spans="3:4" x14ac:dyDescent="0.25">
      <c r="C73" s="26" t="s">
        <v>126</v>
      </c>
      <c r="D73" s="25" t="s">
        <v>367</v>
      </c>
    </row>
    <row r="74" spans="3:4" x14ac:dyDescent="0.25">
      <c r="C74" s="39" t="s">
        <v>366</v>
      </c>
      <c r="D74" s="25" t="s">
        <v>78</v>
      </c>
    </row>
    <row r="75" spans="3:4" x14ac:dyDescent="0.25">
      <c r="C75" s="26" t="s">
        <v>367</v>
      </c>
      <c r="D75" s="25" t="s">
        <v>367</v>
      </c>
    </row>
    <row r="76" spans="3:4" x14ac:dyDescent="0.25">
      <c r="C76" s="26" t="s">
        <v>368</v>
      </c>
      <c r="D76" s="25" t="s">
        <v>75</v>
      </c>
    </row>
    <row r="77" spans="3:4" x14ac:dyDescent="0.25">
      <c r="C77" s="7" t="s">
        <v>107</v>
      </c>
      <c r="D77" s="25" t="s">
        <v>107</v>
      </c>
    </row>
    <row r="78" spans="3:4" x14ac:dyDescent="0.25">
      <c r="C78" s="26" t="s">
        <v>78</v>
      </c>
      <c r="D78" s="25" t="s">
        <v>78</v>
      </c>
    </row>
    <row r="79" spans="3:4" x14ac:dyDescent="0.25">
      <c r="C79" s="26" t="s">
        <v>369</v>
      </c>
      <c r="D79" s="25" t="s">
        <v>369</v>
      </c>
    </row>
    <row r="80" spans="3:4" x14ac:dyDescent="0.25">
      <c r="C80" s="26" t="s">
        <v>370</v>
      </c>
      <c r="D80" s="25" t="s">
        <v>370</v>
      </c>
    </row>
    <row r="81" spans="3:4" x14ac:dyDescent="0.25">
      <c r="C81" s="26" t="s">
        <v>371</v>
      </c>
      <c r="D81" s="25" t="s">
        <v>81</v>
      </c>
    </row>
    <row r="82" spans="3:4" x14ac:dyDescent="0.25">
      <c r="C82" s="7" t="s">
        <v>372</v>
      </c>
      <c r="D82" s="25" t="s">
        <v>372</v>
      </c>
    </row>
  </sheetData>
  <pageMargins left="0.7" right="0.7" top="0.75" bottom="0.75" header="0.3" footer="0.3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BARANG MASUK</vt:lpstr>
      <vt:lpstr>EKSPEDISI</vt:lpstr>
      <vt:lpstr>Sheet1</vt:lpstr>
      <vt:lpstr>VAR</vt:lpstr>
      <vt:lpstr>DB_NAME</vt:lpstr>
      <vt:lpstr>DB_PATH</vt:lpstr>
      <vt:lpstr>DIR</vt:lpstr>
      <vt:lpstr>FILENAME</vt:lpstr>
      <vt:lpstr>FORMAT</vt:lpstr>
      <vt:lpstr>ID_P</vt:lpstr>
      <vt:lpstr>MONTH</vt:lpstr>
      <vt:lpstr>PATH</vt:lpstr>
      <vt:lpstr>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2023-02-08T02:20:40Z</dcterms:modified>
</cp:coreProperties>
</file>